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omments6.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ERD\NFWF3_SandyMonitor\Socio_Econ_Data\"/>
    </mc:Choice>
  </mc:AlternateContent>
  <bookViews>
    <workbookView xWindow="0" yWindow="0" windowWidth="38400" windowHeight="14235" tabRatio="660"/>
  </bookViews>
  <sheets>
    <sheet name="ReadMe" sheetId="2" r:id="rId1"/>
    <sheet name="Export Summary" sheetId="27" r:id="rId2"/>
    <sheet name="Transpose for Database" sheetId="28" state="hidden" r:id="rId3"/>
    <sheet name="Metric Outputs Summary" sheetId="11" r:id="rId4"/>
    <sheet name="Project List" sheetId="23" state="hidden" r:id="rId5"/>
    <sheet name="Changelog" sheetId="9" state="hidden" r:id="rId6"/>
    <sheet name="Inputs_Metric 7" sheetId="8" r:id="rId7"/>
    <sheet name="Step 1_Metric 7" sheetId="7" r:id="rId8"/>
    <sheet name="Step 2_Metric 7" sheetId="12" r:id="rId9"/>
    <sheet name="Inputs_Metric 17" sheetId="16" r:id="rId10"/>
    <sheet name="Step 1_Metric 17" sheetId="13" r:id="rId11"/>
    <sheet name="Step 2_Metric 17" sheetId="15" r:id="rId12"/>
    <sheet name="Inputs_Metric 30" sheetId="18" r:id="rId13"/>
    <sheet name="Step 1_Metric 30" sheetId="17" r:id="rId14"/>
    <sheet name="Step 2_Metric 30" sheetId="19" r:id="rId15"/>
    <sheet name="Inputs_Metric 31" sheetId="20" r:id="rId16"/>
    <sheet name="Step 1_Metric 31" sheetId="21" r:id="rId17"/>
    <sheet name="Step 2_Metric 31" sheetId="22" r:id="rId18"/>
    <sheet name="Building Structure Data" sheetId="1" r:id="rId19"/>
    <sheet name="Transportation Data" sheetId="14" r:id="rId20"/>
    <sheet name="Agricultural Data" sheetId="24" r:id="rId21"/>
    <sheet name="HAZUS Table FL 14.8" sheetId="3" r:id="rId22"/>
    <sheet name="HAZUS Table FL 14.12" sheetId="4" r:id="rId23"/>
    <sheet name="HAZUS Table FL 14.14" sheetId="5" r:id="rId24"/>
    <sheet name="HAZUS Table FL 14.16" sheetId="6" r:id="rId25"/>
    <sheet name="HAZUS Table FL 3.1" sheetId="26" r:id="rId26"/>
    <sheet name="GDP Deflators" sheetId="10" r:id="rId27"/>
    <sheet name="State Abbreviations" sheetId="25" r:id="rId28"/>
  </sheets>
  <externalReferences>
    <externalReference r:id="rId29"/>
    <externalReference r:id="rId30"/>
    <externalReference r:id="rId31"/>
  </externalReferences>
  <definedNames>
    <definedName name="_xlnm._FilterDatabase" localSheetId="18" hidden="1">'Building Structure Data'!$B$4:$AO$48</definedName>
    <definedName name="_xlnm._FilterDatabase" localSheetId="15" hidden="1">'Inputs_Metric 31'!$R$5:$S$141</definedName>
    <definedName name="_xlnm._FilterDatabase" localSheetId="3" hidden="1">'Metric Outputs Summary'!$N$7:$V$63</definedName>
    <definedName name="_xlnm._FilterDatabase" localSheetId="7" hidden="1">'Step 1_Metric 7'!$A$3:$AD$156</definedName>
    <definedName name="_xlnm._FilterDatabase" localSheetId="8" hidden="1">'Step 2_Metric 7'!$AW$21:$AY$27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4" i="14" l="1"/>
  <c r="R34" i="14"/>
  <c r="Q34" i="14"/>
  <c r="P34" i="14"/>
  <c r="N34" i="14"/>
  <c r="L34" i="14"/>
  <c r="J34" i="14"/>
  <c r="S33" i="14"/>
  <c r="R33" i="14"/>
  <c r="Q33" i="14"/>
  <c r="P33" i="14"/>
  <c r="N33" i="14"/>
  <c r="L33" i="14"/>
  <c r="J33" i="14"/>
  <c r="R32" i="14"/>
  <c r="Q32" i="14"/>
  <c r="P32" i="14"/>
  <c r="N32" i="14"/>
  <c r="S32" i="14" s="1"/>
  <c r="L32" i="14"/>
  <c r="J32" i="14"/>
  <c r="R31" i="14"/>
  <c r="Q31" i="14"/>
  <c r="P31" i="14"/>
  <c r="N31" i="14"/>
  <c r="S31" i="14" s="1"/>
  <c r="L31" i="14"/>
  <c r="J31" i="14"/>
  <c r="R30" i="14"/>
  <c r="Q30" i="14"/>
  <c r="P30" i="14"/>
  <c r="N30" i="14"/>
  <c r="S30" i="14" s="1"/>
  <c r="L30" i="14"/>
  <c r="J30" i="14"/>
  <c r="R29" i="14"/>
  <c r="P29" i="14"/>
  <c r="N29" i="14"/>
  <c r="S29" i="14" s="1"/>
  <c r="L29" i="14"/>
  <c r="Q29" i="14" s="1"/>
  <c r="J29" i="14"/>
  <c r="S28" i="14"/>
  <c r="R28" i="14"/>
  <c r="P28" i="14"/>
  <c r="N28" i="14"/>
  <c r="L28" i="14"/>
  <c r="Q28" i="14" s="1"/>
  <c r="J28" i="14"/>
  <c r="S27" i="14"/>
  <c r="R27" i="14"/>
  <c r="P27" i="14"/>
  <c r="N27" i="14"/>
  <c r="L27" i="14"/>
  <c r="Q27" i="14" s="1"/>
  <c r="J27" i="14"/>
  <c r="S26" i="14"/>
  <c r="R26" i="14"/>
  <c r="Q26" i="14"/>
  <c r="P26" i="14"/>
  <c r="N26" i="14"/>
  <c r="L26" i="14"/>
  <c r="J26" i="14"/>
  <c r="S25" i="14"/>
  <c r="R25" i="14"/>
  <c r="Q25" i="14"/>
  <c r="P25" i="14"/>
  <c r="N25" i="14"/>
  <c r="L25" i="14"/>
  <c r="J25" i="14"/>
  <c r="R24" i="14"/>
  <c r="Q24" i="14"/>
  <c r="P24" i="14"/>
  <c r="N24" i="14"/>
  <c r="S24" i="14" s="1"/>
  <c r="L24" i="14"/>
  <c r="J24" i="14"/>
  <c r="R23" i="14"/>
  <c r="Q23" i="14"/>
  <c r="P23" i="14"/>
  <c r="N23" i="14"/>
  <c r="S23" i="14" s="1"/>
  <c r="L23" i="14"/>
  <c r="J23" i="14"/>
  <c r="R22" i="14"/>
  <c r="Q22" i="14"/>
  <c r="P22" i="14"/>
  <c r="N22" i="14"/>
  <c r="S22" i="14" s="1"/>
  <c r="L22" i="14"/>
  <c r="J22" i="14"/>
  <c r="R21" i="14"/>
  <c r="P21" i="14"/>
  <c r="N21" i="14"/>
  <c r="S21" i="14" s="1"/>
  <c r="L21" i="14"/>
  <c r="Q21" i="14" s="1"/>
  <c r="J21" i="14"/>
  <c r="S20" i="14"/>
  <c r="R20" i="14"/>
  <c r="P20" i="14"/>
  <c r="N20" i="14"/>
  <c r="L20" i="14"/>
  <c r="Q20" i="14" s="1"/>
  <c r="J20" i="14"/>
  <c r="S19" i="14"/>
  <c r="R19" i="14"/>
  <c r="P19" i="14"/>
  <c r="N19" i="14"/>
  <c r="L19" i="14"/>
  <c r="Q19" i="14" s="1"/>
  <c r="J19" i="14"/>
  <c r="S18" i="14"/>
  <c r="R18" i="14"/>
  <c r="Q18" i="14"/>
  <c r="P18" i="14"/>
  <c r="N18" i="14"/>
  <c r="L18" i="14"/>
  <c r="J18" i="14"/>
  <c r="S17" i="14"/>
  <c r="R17" i="14"/>
  <c r="Q17" i="14"/>
  <c r="P17" i="14"/>
  <c r="N17" i="14"/>
  <c r="L17" i="14"/>
  <c r="J17" i="14"/>
  <c r="R16" i="14"/>
  <c r="Q16" i="14"/>
  <c r="P16" i="14"/>
  <c r="N16" i="14"/>
  <c r="S16" i="14" s="1"/>
  <c r="L16" i="14"/>
  <c r="J16" i="14"/>
  <c r="R15" i="14"/>
  <c r="Q15" i="14"/>
  <c r="P15" i="14"/>
  <c r="N15" i="14"/>
  <c r="S15" i="14" s="1"/>
  <c r="L15" i="14"/>
  <c r="J15" i="14"/>
  <c r="R14" i="14"/>
  <c r="Q14" i="14"/>
  <c r="P14" i="14"/>
  <c r="N14" i="14"/>
  <c r="S14" i="14" s="1"/>
  <c r="L14" i="14"/>
  <c r="J14" i="14"/>
  <c r="R13" i="14"/>
  <c r="P13" i="14"/>
  <c r="N13" i="14"/>
  <c r="S13" i="14" s="1"/>
  <c r="L13" i="14"/>
  <c r="Q13" i="14" s="1"/>
  <c r="J13" i="14"/>
  <c r="S12" i="14"/>
  <c r="R12" i="14"/>
  <c r="P12" i="14"/>
  <c r="N12" i="14"/>
  <c r="L12" i="14"/>
  <c r="Q12" i="14" s="1"/>
  <c r="J12" i="14"/>
  <c r="R11" i="14"/>
  <c r="P11" i="14"/>
  <c r="N11" i="14"/>
  <c r="S11" i="14" s="1"/>
  <c r="L11" i="14"/>
  <c r="Q11" i="14" s="1"/>
  <c r="J11" i="14"/>
  <c r="S10" i="14"/>
  <c r="R10" i="14"/>
  <c r="Q10" i="14"/>
  <c r="P10" i="14"/>
  <c r="N10" i="14"/>
  <c r="L10" i="14"/>
  <c r="J10" i="14"/>
  <c r="S9" i="14"/>
  <c r="R9" i="14"/>
  <c r="Q9" i="14"/>
  <c r="P9" i="14"/>
  <c r="N9" i="14"/>
  <c r="L9" i="14"/>
  <c r="J9" i="14"/>
  <c r="R8" i="14"/>
  <c r="Q8" i="14"/>
  <c r="P8" i="14"/>
  <c r="N8" i="14"/>
  <c r="S8" i="14" s="1"/>
  <c r="L8" i="14"/>
  <c r="J8" i="14"/>
  <c r="R7" i="14"/>
  <c r="P7" i="14"/>
  <c r="N7" i="14"/>
  <c r="S7" i="14" s="1"/>
  <c r="L7" i="14"/>
  <c r="Q7" i="14" s="1"/>
  <c r="J7" i="14"/>
  <c r="R6" i="14"/>
  <c r="Q6" i="14"/>
  <c r="P6" i="14"/>
  <c r="N6" i="14"/>
  <c r="S6" i="14" s="1"/>
  <c r="L6" i="14"/>
  <c r="J6" i="14"/>
  <c r="R5" i="14"/>
  <c r="P5" i="14"/>
  <c r="N5" i="14"/>
  <c r="S5" i="14" s="1"/>
  <c r="L5" i="14"/>
  <c r="Q5" i="14" s="1"/>
  <c r="J5" i="14"/>
  <c r="AF152" i="22" l="1"/>
  <c r="AL152" i="22"/>
  <c r="AM152" i="22"/>
  <c r="AN152" i="22"/>
  <c r="AF153" i="22"/>
  <c r="AL153" i="22"/>
  <c r="AM153" i="22"/>
  <c r="AM156" i="22" s="1"/>
  <c r="AN153" i="22"/>
  <c r="AR153" i="22"/>
  <c r="AF154" i="22"/>
  <c r="AL154" i="22"/>
  <c r="AM154" i="22"/>
  <c r="AN154" i="22"/>
  <c r="AR154" i="22"/>
  <c r="AF155" i="22"/>
  <c r="AL155" i="22"/>
  <c r="AM155" i="22"/>
  <c r="AM158" i="22" s="1"/>
  <c r="AF156" i="22"/>
  <c r="AL156" i="22"/>
  <c r="AN156" i="22"/>
  <c r="AR156" i="22"/>
  <c r="AF157" i="22"/>
  <c r="AL157" i="22"/>
  <c r="AM157" i="22"/>
  <c r="AM160" i="22" s="1"/>
  <c r="AM163" i="22" s="1"/>
  <c r="AM166" i="22" s="1"/>
  <c r="AM169" i="22" s="1"/>
  <c r="AM172" i="22" s="1"/>
  <c r="AF158" i="22"/>
  <c r="AL158" i="22"/>
  <c r="AF159" i="22"/>
  <c r="AL159" i="22"/>
  <c r="AM159" i="22"/>
  <c r="AM162" i="22" s="1"/>
  <c r="AF160" i="22"/>
  <c r="AL160" i="22"/>
  <c r="AL161" i="22"/>
  <c r="AM161" i="22"/>
  <c r="AM164" i="22" s="1"/>
  <c r="AM167" i="22" s="1"/>
  <c r="AM170" i="22" s="1"/>
  <c r="AM173" i="22" s="1"/>
  <c r="AM176" i="22" s="1"/>
  <c r="AM179" i="22" s="1"/>
  <c r="AM182" i="22" s="1"/>
  <c r="AM185" i="22" s="1"/>
  <c r="AM188" i="22" s="1"/>
  <c r="AM191" i="22" s="1"/>
  <c r="AM194" i="22" s="1"/>
  <c r="AM197" i="22" s="1"/>
  <c r="AM200" i="22" s="1"/>
  <c r="AF162" i="22"/>
  <c r="AL162" i="22"/>
  <c r="AF163" i="22"/>
  <c r="AL163" i="22"/>
  <c r="AF164" i="22"/>
  <c r="AL164" i="22"/>
  <c r="AF165" i="22"/>
  <c r="AL165" i="22"/>
  <c r="AM165" i="22"/>
  <c r="AM168" i="22" s="1"/>
  <c r="AM171" i="22" s="1"/>
  <c r="AM174" i="22" s="1"/>
  <c r="AM177" i="22" s="1"/>
  <c r="AM180" i="22" s="1"/>
  <c r="AM183" i="22" s="1"/>
  <c r="AM186" i="22" s="1"/>
  <c r="AM189" i="22" s="1"/>
  <c r="AM192" i="22" s="1"/>
  <c r="AF166" i="22"/>
  <c r="AL166" i="22"/>
  <c r="AL167" i="22"/>
  <c r="AF168" i="22"/>
  <c r="AL168" i="22"/>
  <c r="AF169" i="22"/>
  <c r="AL169" i="22"/>
  <c r="AF170" i="22"/>
  <c r="AL170" i="22"/>
  <c r="AF171" i="22"/>
  <c r="AL171" i="22"/>
  <c r="AF172" i="22"/>
  <c r="AL173" i="22"/>
  <c r="AF174" i="22"/>
  <c r="AL175" i="22"/>
  <c r="AM175" i="22"/>
  <c r="AM178" i="22" s="1"/>
  <c r="AM181" i="22" s="1"/>
  <c r="AM184" i="22" s="1"/>
  <c r="AM187" i="22" s="1"/>
  <c r="AM190" i="22" s="1"/>
  <c r="AM193" i="22" s="1"/>
  <c r="AM196" i="22" s="1"/>
  <c r="AM199" i="22" s="1"/>
  <c r="AM202" i="22" s="1"/>
  <c r="AM205" i="22" s="1"/>
  <c r="AM208" i="22" s="1"/>
  <c r="AM211" i="22" s="1"/>
  <c r="AM214" i="22" s="1"/>
  <c r="AM217" i="22" s="1"/>
  <c r="AM220" i="22" s="1"/>
  <c r="AM223" i="22" s="1"/>
  <c r="AM226" i="22" s="1"/>
  <c r="AM229" i="22" s="1"/>
  <c r="AM232" i="22" s="1"/>
  <c r="AM235" i="22" s="1"/>
  <c r="AF176" i="22"/>
  <c r="AL176" i="22"/>
  <c r="AL177" i="22"/>
  <c r="AF178" i="22"/>
  <c r="AL179" i="22"/>
  <c r="AF180" i="22"/>
  <c r="AL181" i="22"/>
  <c r="AF182" i="22"/>
  <c r="AL183" i="22"/>
  <c r="AF184" i="22"/>
  <c r="AL185" i="22"/>
  <c r="AF186" i="22"/>
  <c r="AL187" i="22"/>
  <c r="AL189" i="22"/>
  <c r="AF190" i="22"/>
  <c r="AM195" i="22"/>
  <c r="AM198" i="22" s="1"/>
  <c r="AM201" i="22" s="1"/>
  <c r="AM204" i="22" s="1"/>
  <c r="AM207" i="22" s="1"/>
  <c r="AM210" i="22" s="1"/>
  <c r="AM213" i="22" s="1"/>
  <c r="AM216" i="22" s="1"/>
  <c r="AM219" i="22" s="1"/>
  <c r="AM222" i="22" s="1"/>
  <c r="AM225" i="22" s="1"/>
  <c r="AM228" i="22" s="1"/>
  <c r="AF196" i="22"/>
  <c r="AF202" i="22"/>
  <c r="AM203" i="22"/>
  <c r="AM206" i="22" s="1"/>
  <c r="AM209" i="22" s="1"/>
  <c r="AM212" i="22" s="1"/>
  <c r="AM215" i="22" s="1"/>
  <c r="AM218" i="22" s="1"/>
  <c r="AM221" i="22" s="1"/>
  <c r="AM224" i="22" s="1"/>
  <c r="AM227" i="22" s="1"/>
  <c r="AM230" i="22" s="1"/>
  <c r="AF208" i="22"/>
  <c r="AF214" i="22"/>
  <c r="AF220" i="22"/>
  <c r="AF226" i="22" s="1"/>
  <c r="AF232" i="22" s="1"/>
  <c r="AM231" i="22"/>
  <c r="AM233" i="22"/>
  <c r="AM234" i="22"/>
  <c r="AM236" i="22"/>
  <c r="AM237" i="22"/>
  <c r="E1401" i="21"/>
  <c r="F1401" i="21"/>
  <c r="G1401" i="21"/>
  <c r="H1401" i="21"/>
  <c r="I1401" i="21"/>
  <c r="J1401" i="21"/>
  <c r="K1401" i="21"/>
  <c r="L1401" i="21"/>
  <c r="M1401" i="21"/>
  <c r="P1401" i="21" s="1"/>
  <c r="N1401" i="21"/>
  <c r="O1401" i="21" s="1"/>
  <c r="E1402" i="21"/>
  <c r="F1402" i="21"/>
  <c r="G1402" i="21"/>
  <c r="H1402" i="21"/>
  <c r="I1402" i="21"/>
  <c r="J1402" i="21"/>
  <c r="K1402" i="21"/>
  <c r="L1402" i="21"/>
  <c r="M1402" i="21"/>
  <c r="P1402" i="21" s="1"/>
  <c r="N1402" i="21"/>
  <c r="O1402" i="21" s="1"/>
  <c r="E1403" i="21"/>
  <c r="F1403" i="21"/>
  <c r="G1403" i="21"/>
  <c r="H1403" i="21"/>
  <c r="I1403" i="21"/>
  <c r="J1403" i="21"/>
  <c r="K1403" i="21"/>
  <c r="L1403" i="21"/>
  <c r="M1403" i="21"/>
  <c r="P1403" i="21" s="1"/>
  <c r="N1403" i="21"/>
  <c r="O1403" i="21" s="1"/>
  <c r="E1404" i="21"/>
  <c r="F1404" i="21"/>
  <c r="G1404" i="21"/>
  <c r="H1404" i="21"/>
  <c r="I1404" i="21"/>
  <c r="J1404" i="21"/>
  <c r="M1404" i="21" s="1"/>
  <c r="P1404" i="21" s="1"/>
  <c r="K1404" i="21"/>
  <c r="L1404" i="21"/>
  <c r="N1404" i="21"/>
  <c r="O1404" i="21" s="1"/>
  <c r="E1405" i="21"/>
  <c r="F1405" i="21"/>
  <c r="G1405" i="21"/>
  <c r="H1405" i="21"/>
  <c r="I1405" i="21"/>
  <c r="J1405" i="21"/>
  <c r="M1405" i="21" s="1"/>
  <c r="P1405" i="21" s="1"/>
  <c r="K1405" i="21"/>
  <c r="L1405" i="21"/>
  <c r="N1405" i="21"/>
  <c r="O1405" i="21" s="1"/>
  <c r="E1406" i="21"/>
  <c r="F1406" i="21"/>
  <c r="G1406" i="21"/>
  <c r="H1406" i="21"/>
  <c r="I1406" i="21"/>
  <c r="J1406" i="21"/>
  <c r="M1406" i="21" s="1"/>
  <c r="P1406" i="21" s="1"/>
  <c r="K1406" i="21"/>
  <c r="L1406" i="21"/>
  <c r="N1406" i="21"/>
  <c r="O1406" i="21" s="1"/>
  <c r="E1407" i="21"/>
  <c r="F1407" i="21"/>
  <c r="G1407" i="21"/>
  <c r="H1407" i="21"/>
  <c r="I1407" i="21"/>
  <c r="J1407" i="21"/>
  <c r="M1407" i="21" s="1"/>
  <c r="P1407" i="21" s="1"/>
  <c r="K1407" i="21"/>
  <c r="L1407" i="21"/>
  <c r="N1407" i="21"/>
  <c r="O1407" i="21" s="1"/>
  <c r="E1408" i="21"/>
  <c r="F1408" i="21"/>
  <c r="G1408" i="21"/>
  <c r="H1408" i="21"/>
  <c r="I1408" i="21"/>
  <c r="J1408" i="21"/>
  <c r="M1408" i="21" s="1"/>
  <c r="P1408" i="21" s="1"/>
  <c r="K1408" i="21"/>
  <c r="L1408" i="21"/>
  <c r="N1408" i="21"/>
  <c r="O1408" i="21" s="1"/>
  <c r="E1409" i="21"/>
  <c r="F1409" i="21"/>
  <c r="G1409" i="21"/>
  <c r="H1409" i="21"/>
  <c r="I1409" i="21"/>
  <c r="J1409" i="21"/>
  <c r="M1409" i="21" s="1"/>
  <c r="P1409" i="21" s="1"/>
  <c r="K1409" i="21"/>
  <c r="L1409" i="21"/>
  <c r="N1409" i="21"/>
  <c r="O1409" i="21" s="1"/>
  <c r="E1410" i="21"/>
  <c r="F1410" i="21"/>
  <c r="G1410" i="21"/>
  <c r="H1410" i="21"/>
  <c r="I1410" i="21"/>
  <c r="J1410" i="21"/>
  <c r="M1410" i="21" s="1"/>
  <c r="P1410" i="21" s="1"/>
  <c r="K1410" i="21"/>
  <c r="L1410" i="21"/>
  <c r="N1410" i="21"/>
  <c r="O1410" i="21" s="1"/>
  <c r="E1411" i="21"/>
  <c r="F1411" i="21"/>
  <c r="G1411" i="21"/>
  <c r="H1411" i="21"/>
  <c r="I1411" i="21"/>
  <c r="J1411" i="21"/>
  <c r="M1411" i="21" s="1"/>
  <c r="P1411" i="21" s="1"/>
  <c r="K1411" i="21"/>
  <c r="L1411" i="21"/>
  <c r="N1411" i="21"/>
  <c r="O1411" i="21" s="1"/>
  <c r="E1412" i="21"/>
  <c r="F1412" i="21"/>
  <c r="G1412" i="21"/>
  <c r="H1412" i="21"/>
  <c r="I1412" i="21"/>
  <c r="J1412" i="21"/>
  <c r="M1412" i="21" s="1"/>
  <c r="P1412" i="21" s="1"/>
  <c r="K1412" i="21"/>
  <c r="L1412" i="21"/>
  <c r="N1412" i="21"/>
  <c r="O1412" i="21" s="1"/>
  <c r="E1413" i="21"/>
  <c r="F1413" i="21"/>
  <c r="G1413" i="21"/>
  <c r="H1413" i="21"/>
  <c r="I1413" i="21"/>
  <c r="J1413" i="21"/>
  <c r="M1413" i="21" s="1"/>
  <c r="P1413" i="21" s="1"/>
  <c r="K1413" i="21"/>
  <c r="L1413" i="21"/>
  <c r="N1413" i="21"/>
  <c r="O1413" i="21" s="1"/>
  <c r="E1414" i="21"/>
  <c r="F1414" i="21"/>
  <c r="G1414" i="21"/>
  <c r="H1414" i="21"/>
  <c r="I1414" i="21"/>
  <c r="J1414" i="21"/>
  <c r="M1414" i="21" s="1"/>
  <c r="P1414" i="21" s="1"/>
  <c r="K1414" i="21"/>
  <c r="L1414" i="21"/>
  <c r="N1414" i="21"/>
  <c r="O1414" i="21" s="1"/>
  <c r="E1415" i="21"/>
  <c r="F1415" i="21"/>
  <c r="G1415" i="21"/>
  <c r="H1415" i="21"/>
  <c r="I1415" i="21"/>
  <c r="J1415" i="21"/>
  <c r="M1415" i="21" s="1"/>
  <c r="P1415" i="21" s="1"/>
  <c r="K1415" i="21"/>
  <c r="L1415" i="21"/>
  <c r="N1415" i="21"/>
  <c r="O1415" i="21" s="1"/>
  <c r="E1416" i="21"/>
  <c r="F1416" i="21"/>
  <c r="G1416" i="21"/>
  <c r="H1416" i="21"/>
  <c r="I1416" i="21"/>
  <c r="J1416" i="21"/>
  <c r="M1416" i="21" s="1"/>
  <c r="P1416" i="21" s="1"/>
  <c r="K1416" i="21"/>
  <c r="L1416" i="21"/>
  <c r="N1416" i="21"/>
  <c r="O1416" i="21" s="1"/>
  <c r="E1417" i="21"/>
  <c r="F1417" i="21"/>
  <c r="G1417" i="21"/>
  <c r="H1417" i="21"/>
  <c r="I1417" i="21"/>
  <c r="J1417" i="21"/>
  <c r="M1417" i="21" s="1"/>
  <c r="P1417" i="21" s="1"/>
  <c r="K1417" i="21"/>
  <c r="L1417" i="21"/>
  <c r="N1417" i="21"/>
  <c r="O1417" i="21" s="1"/>
  <c r="E1418" i="21"/>
  <c r="F1418" i="21"/>
  <c r="G1418" i="21"/>
  <c r="H1418" i="21"/>
  <c r="I1418" i="21"/>
  <c r="J1418" i="21"/>
  <c r="M1418" i="21" s="1"/>
  <c r="P1418" i="21" s="1"/>
  <c r="K1418" i="21"/>
  <c r="L1418" i="21"/>
  <c r="N1418" i="21"/>
  <c r="O1418" i="21" s="1"/>
  <c r="E1419" i="21"/>
  <c r="F1419" i="21"/>
  <c r="G1419" i="21"/>
  <c r="H1419" i="21"/>
  <c r="I1419" i="21"/>
  <c r="J1419" i="21"/>
  <c r="M1419" i="21" s="1"/>
  <c r="P1419" i="21" s="1"/>
  <c r="K1419" i="21"/>
  <c r="L1419" i="21"/>
  <c r="N1419" i="21"/>
  <c r="O1419" i="21" s="1"/>
  <c r="E1420" i="21"/>
  <c r="F1420" i="21"/>
  <c r="G1420" i="21"/>
  <c r="H1420" i="21"/>
  <c r="I1420" i="21"/>
  <c r="J1420" i="21"/>
  <c r="M1420" i="21" s="1"/>
  <c r="P1420" i="21" s="1"/>
  <c r="K1420" i="21"/>
  <c r="L1420" i="21"/>
  <c r="N1420" i="21"/>
  <c r="O1420" i="21" s="1"/>
  <c r="E1421" i="21"/>
  <c r="F1421" i="21"/>
  <c r="G1421" i="21"/>
  <c r="H1421" i="21"/>
  <c r="I1421" i="21"/>
  <c r="J1421" i="21"/>
  <c r="M1421" i="21" s="1"/>
  <c r="P1421" i="21" s="1"/>
  <c r="K1421" i="21"/>
  <c r="L1421" i="21"/>
  <c r="N1421" i="21"/>
  <c r="O1421" i="21" s="1"/>
  <c r="E1422" i="21"/>
  <c r="F1422" i="21"/>
  <c r="G1422" i="21"/>
  <c r="H1422" i="21"/>
  <c r="I1422" i="21"/>
  <c r="J1422" i="21"/>
  <c r="M1422" i="21" s="1"/>
  <c r="P1422" i="21" s="1"/>
  <c r="K1422" i="21"/>
  <c r="L1422" i="21"/>
  <c r="N1422" i="21"/>
  <c r="O1422" i="21" s="1"/>
  <c r="E1423" i="21"/>
  <c r="F1423" i="21"/>
  <c r="G1423" i="21"/>
  <c r="H1423" i="21"/>
  <c r="I1423" i="21"/>
  <c r="J1423" i="21"/>
  <c r="M1423" i="21" s="1"/>
  <c r="P1423" i="21" s="1"/>
  <c r="K1423" i="21"/>
  <c r="L1423" i="21"/>
  <c r="N1423" i="21"/>
  <c r="O1423" i="21" s="1"/>
  <c r="E1424" i="21"/>
  <c r="F1424" i="21"/>
  <c r="G1424" i="21"/>
  <c r="H1424" i="21"/>
  <c r="I1424" i="21"/>
  <c r="J1424" i="21"/>
  <c r="M1424" i="21" s="1"/>
  <c r="P1424" i="21" s="1"/>
  <c r="K1424" i="21"/>
  <c r="L1424" i="21"/>
  <c r="N1424" i="21"/>
  <c r="O1424" i="21" s="1"/>
  <c r="Q1424" i="21" s="1"/>
  <c r="E1425" i="21"/>
  <c r="F1425" i="21"/>
  <c r="G1425" i="21"/>
  <c r="H1425" i="21"/>
  <c r="I1425" i="21"/>
  <c r="J1425" i="21"/>
  <c r="M1425" i="21" s="1"/>
  <c r="P1425" i="21" s="1"/>
  <c r="K1425" i="21"/>
  <c r="L1425" i="21"/>
  <c r="N1425" i="21"/>
  <c r="O1425" i="21" s="1"/>
  <c r="E1426" i="21"/>
  <c r="F1426" i="21"/>
  <c r="G1426" i="21"/>
  <c r="H1426" i="21"/>
  <c r="I1426" i="21"/>
  <c r="J1426" i="21"/>
  <c r="M1426" i="21" s="1"/>
  <c r="P1426" i="21" s="1"/>
  <c r="K1426" i="21"/>
  <c r="L1426" i="21"/>
  <c r="N1426" i="21"/>
  <c r="O1426" i="21" s="1"/>
  <c r="Q1426" i="21" s="1"/>
  <c r="E1427" i="21"/>
  <c r="F1427" i="21"/>
  <c r="G1427" i="21"/>
  <c r="H1427" i="21"/>
  <c r="I1427" i="21"/>
  <c r="J1427" i="21"/>
  <c r="M1427" i="21" s="1"/>
  <c r="P1427" i="21" s="1"/>
  <c r="K1427" i="21"/>
  <c r="L1427" i="21"/>
  <c r="N1427" i="21"/>
  <c r="O1427" i="21" s="1"/>
  <c r="Q1427" i="21" s="1"/>
  <c r="E1428" i="21"/>
  <c r="F1428" i="21"/>
  <c r="G1428" i="21"/>
  <c r="H1428" i="21"/>
  <c r="I1428" i="21"/>
  <c r="J1428" i="21"/>
  <c r="K1428" i="21"/>
  <c r="L1428" i="21"/>
  <c r="M1428" i="21"/>
  <c r="P1428" i="21" s="1"/>
  <c r="N1428" i="21"/>
  <c r="O1428" i="21" s="1"/>
  <c r="Q1428" i="21"/>
  <c r="R1428" i="21"/>
  <c r="E1429" i="21"/>
  <c r="F1429" i="21"/>
  <c r="G1429" i="21"/>
  <c r="H1429" i="21"/>
  <c r="I1429" i="21"/>
  <c r="J1429" i="21"/>
  <c r="K1429" i="21"/>
  <c r="L1429" i="21"/>
  <c r="M1429" i="21"/>
  <c r="P1429" i="21" s="1"/>
  <c r="N1429" i="21"/>
  <c r="O1429" i="21" s="1"/>
  <c r="Q1429" i="21"/>
  <c r="R1429" i="21"/>
  <c r="E1430" i="21"/>
  <c r="F1430" i="21"/>
  <c r="G1430" i="21"/>
  <c r="H1430" i="21"/>
  <c r="I1430" i="21"/>
  <c r="J1430" i="21"/>
  <c r="K1430" i="21"/>
  <c r="L1430" i="21"/>
  <c r="M1430" i="21"/>
  <c r="P1430" i="21" s="1"/>
  <c r="N1430" i="21"/>
  <c r="O1430" i="21" s="1"/>
  <c r="Q1430" i="21"/>
  <c r="R1430" i="21"/>
  <c r="E1431" i="21"/>
  <c r="F1431" i="21"/>
  <c r="G1431" i="21"/>
  <c r="H1431" i="21"/>
  <c r="I1431" i="21"/>
  <c r="J1431" i="21"/>
  <c r="M1431" i="21" s="1"/>
  <c r="P1431" i="21" s="1"/>
  <c r="K1431" i="21"/>
  <c r="L1431" i="21"/>
  <c r="N1431" i="21"/>
  <c r="O1431" i="21" s="1"/>
  <c r="Q1431" i="21" s="1"/>
  <c r="R1431" i="21"/>
  <c r="E1432" i="21"/>
  <c r="F1432" i="21"/>
  <c r="G1432" i="21"/>
  <c r="H1432" i="21"/>
  <c r="I1432" i="21"/>
  <c r="J1432" i="21"/>
  <c r="K1432" i="21"/>
  <c r="L1432" i="21"/>
  <c r="E1433" i="21"/>
  <c r="F1433" i="21"/>
  <c r="G1433" i="21"/>
  <c r="H1433" i="21"/>
  <c r="I1433" i="21"/>
  <c r="J1433" i="21"/>
  <c r="K1433" i="21"/>
  <c r="L1433" i="21"/>
  <c r="E1434" i="21"/>
  <c r="F1434" i="21"/>
  <c r="G1434" i="21"/>
  <c r="H1434" i="21"/>
  <c r="I1434" i="21"/>
  <c r="J1434" i="21"/>
  <c r="M1434" i="21" s="1"/>
  <c r="P1434" i="21" s="1"/>
  <c r="K1434" i="21"/>
  <c r="L1434" i="21"/>
  <c r="E1435" i="21"/>
  <c r="F1435" i="21"/>
  <c r="G1435" i="21"/>
  <c r="H1435" i="21"/>
  <c r="I1435" i="21"/>
  <c r="J1435" i="21"/>
  <c r="M1435" i="21" s="1"/>
  <c r="K1435" i="21"/>
  <c r="L1435" i="21"/>
  <c r="P1435" i="21"/>
  <c r="E1436" i="21"/>
  <c r="F1436" i="21"/>
  <c r="G1436" i="21"/>
  <c r="H1436" i="21"/>
  <c r="I1436" i="21"/>
  <c r="J1436" i="21"/>
  <c r="M1436" i="21" s="1"/>
  <c r="P1436" i="21" s="1"/>
  <c r="K1436" i="21"/>
  <c r="L1436" i="21"/>
  <c r="N1436" i="21"/>
  <c r="O1436" i="21" s="1"/>
  <c r="E1437" i="21"/>
  <c r="F1437" i="21"/>
  <c r="G1437" i="21"/>
  <c r="H1437" i="21"/>
  <c r="I1437" i="21"/>
  <c r="J1437" i="21"/>
  <c r="M1437" i="21" s="1"/>
  <c r="K1437" i="21"/>
  <c r="L1437" i="21"/>
  <c r="N1437" i="21"/>
  <c r="P1437" i="21"/>
  <c r="E1438" i="21"/>
  <c r="F1438" i="21"/>
  <c r="G1438" i="21"/>
  <c r="H1438" i="21"/>
  <c r="I1438" i="21"/>
  <c r="J1438" i="21"/>
  <c r="K1438" i="21"/>
  <c r="L1438" i="21"/>
  <c r="M1438" i="21"/>
  <c r="P1438" i="21" s="1"/>
  <c r="N1438" i="21"/>
  <c r="E1439" i="21"/>
  <c r="F1439" i="21"/>
  <c r="G1439" i="21"/>
  <c r="H1439" i="21"/>
  <c r="I1439" i="21"/>
  <c r="J1439" i="21"/>
  <c r="M1439" i="21" s="1"/>
  <c r="K1439" i="21"/>
  <c r="L1439" i="21"/>
  <c r="P1439" i="21"/>
  <c r="E1440" i="21"/>
  <c r="F1440" i="21"/>
  <c r="G1440" i="21"/>
  <c r="H1440" i="21"/>
  <c r="I1440" i="21"/>
  <c r="J1440" i="21"/>
  <c r="M1440" i="21" s="1"/>
  <c r="P1440" i="21" s="1"/>
  <c r="K1440" i="21"/>
  <c r="L1440" i="21"/>
  <c r="N1440" i="21"/>
  <c r="E1441" i="21"/>
  <c r="F1441" i="21"/>
  <c r="G1441" i="21"/>
  <c r="H1441" i="21"/>
  <c r="I1441" i="21"/>
  <c r="J1441" i="21"/>
  <c r="K1441" i="21"/>
  <c r="L1441" i="21"/>
  <c r="E1442" i="21"/>
  <c r="F1442" i="21"/>
  <c r="G1442" i="21"/>
  <c r="H1442" i="21"/>
  <c r="I1442" i="21"/>
  <c r="J1442" i="21"/>
  <c r="K1442" i="21"/>
  <c r="L1442" i="21"/>
  <c r="E1443" i="21"/>
  <c r="F1443" i="21"/>
  <c r="G1443" i="21"/>
  <c r="H1443" i="21"/>
  <c r="I1443" i="21"/>
  <c r="J1443" i="21"/>
  <c r="K1443" i="21"/>
  <c r="L1443" i="21"/>
  <c r="E1444" i="21"/>
  <c r="F1444" i="21"/>
  <c r="G1444" i="21"/>
  <c r="H1444" i="21"/>
  <c r="I1444" i="21"/>
  <c r="J1444" i="21"/>
  <c r="M1444" i="21" s="1"/>
  <c r="K1444" i="21"/>
  <c r="L1444" i="21"/>
  <c r="P1444" i="21"/>
  <c r="E1445" i="21"/>
  <c r="F1445" i="21"/>
  <c r="G1445" i="21"/>
  <c r="H1445" i="21"/>
  <c r="I1445" i="21"/>
  <c r="J1445" i="21"/>
  <c r="K1445" i="21"/>
  <c r="L1445" i="21"/>
  <c r="E1446" i="21"/>
  <c r="F1446" i="21"/>
  <c r="G1446" i="21"/>
  <c r="H1446" i="21"/>
  <c r="I1446" i="21"/>
  <c r="J1446" i="21"/>
  <c r="M1446" i="21" s="1"/>
  <c r="K1446" i="21"/>
  <c r="L1446" i="21"/>
  <c r="P1446" i="21"/>
  <c r="E1447" i="21"/>
  <c r="F1447" i="21"/>
  <c r="G1447" i="21"/>
  <c r="H1447" i="21"/>
  <c r="I1447" i="21"/>
  <c r="J1447" i="21"/>
  <c r="K1447" i="21"/>
  <c r="L1447" i="21"/>
  <c r="E1448" i="21"/>
  <c r="F1448" i="21"/>
  <c r="G1448" i="21"/>
  <c r="H1448" i="21"/>
  <c r="I1448" i="21"/>
  <c r="J1448" i="21"/>
  <c r="M1448" i="21" s="1"/>
  <c r="K1448" i="21"/>
  <c r="L1448" i="21"/>
  <c r="P1448" i="21"/>
  <c r="E1449" i="21"/>
  <c r="F1449" i="21"/>
  <c r="G1449" i="21"/>
  <c r="H1449" i="21"/>
  <c r="I1449" i="21"/>
  <c r="J1449" i="21"/>
  <c r="K1449" i="21"/>
  <c r="L1449" i="21"/>
  <c r="E1450" i="21"/>
  <c r="F1450" i="21"/>
  <c r="G1450" i="21"/>
  <c r="H1450" i="21"/>
  <c r="I1450" i="21"/>
  <c r="J1450" i="21"/>
  <c r="M1450" i="21" s="1"/>
  <c r="K1450" i="21"/>
  <c r="L1450" i="21"/>
  <c r="P1450" i="21"/>
  <c r="E1451" i="21"/>
  <c r="F1451" i="21"/>
  <c r="G1451" i="21"/>
  <c r="H1451" i="21"/>
  <c r="I1451" i="21"/>
  <c r="J1451" i="21"/>
  <c r="K1451" i="21"/>
  <c r="L1451" i="21"/>
  <c r="E1452" i="21"/>
  <c r="F1452" i="21"/>
  <c r="G1452" i="21"/>
  <c r="H1452" i="21"/>
  <c r="I1452" i="21"/>
  <c r="J1452" i="21"/>
  <c r="M1452" i="21" s="1"/>
  <c r="K1452" i="21"/>
  <c r="L1452" i="21"/>
  <c r="P1452" i="21"/>
  <c r="E1453" i="21"/>
  <c r="F1453" i="21"/>
  <c r="G1453" i="21"/>
  <c r="H1453" i="21"/>
  <c r="I1453" i="21"/>
  <c r="J1453" i="21"/>
  <c r="K1453" i="21"/>
  <c r="L1453" i="21"/>
  <c r="E1454" i="21"/>
  <c r="F1454" i="21"/>
  <c r="G1454" i="21"/>
  <c r="H1454" i="21"/>
  <c r="I1454" i="21"/>
  <c r="J1454" i="21"/>
  <c r="M1454" i="21" s="1"/>
  <c r="K1454" i="21"/>
  <c r="L1454" i="21"/>
  <c r="P1454" i="21"/>
  <c r="E1455" i="21"/>
  <c r="F1455" i="21"/>
  <c r="G1455" i="21"/>
  <c r="H1455" i="21"/>
  <c r="I1455" i="21"/>
  <c r="J1455" i="21"/>
  <c r="K1455" i="21"/>
  <c r="L1455" i="21"/>
  <c r="E1456" i="21"/>
  <c r="F1456" i="21"/>
  <c r="G1456" i="21"/>
  <c r="H1456" i="21"/>
  <c r="I1456" i="21"/>
  <c r="J1456" i="21"/>
  <c r="M1456" i="21" s="1"/>
  <c r="K1456" i="21"/>
  <c r="L1456" i="21"/>
  <c r="P1456" i="21"/>
  <c r="E1457" i="21"/>
  <c r="F1457" i="21"/>
  <c r="G1457" i="21"/>
  <c r="H1457" i="21"/>
  <c r="I1457" i="21"/>
  <c r="J1457" i="21"/>
  <c r="K1457" i="21"/>
  <c r="L1457" i="21"/>
  <c r="E1458" i="21"/>
  <c r="F1458" i="21"/>
  <c r="G1458" i="21"/>
  <c r="H1458" i="21"/>
  <c r="I1458" i="21"/>
  <c r="J1458" i="21"/>
  <c r="M1458" i="21" s="1"/>
  <c r="K1458" i="21"/>
  <c r="L1458" i="21"/>
  <c r="P1458" i="21"/>
  <c r="E1459" i="21"/>
  <c r="F1459" i="21"/>
  <c r="G1459" i="21"/>
  <c r="H1459" i="21"/>
  <c r="I1459" i="21"/>
  <c r="J1459" i="21"/>
  <c r="K1459" i="21"/>
  <c r="L1459" i="21"/>
  <c r="E1460" i="21"/>
  <c r="F1460" i="21"/>
  <c r="G1460" i="21"/>
  <c r="H1460" i="21"/>
  <c r="I1460" i="21"/>
  <c r="J1460" i="21"/>
  <c r="M1460" i="21" s="1"/>
  <c r="K1460" i="21"/>
  <c r="L1460" i="21"/>
  <c r="P1460" i="21"/>
  <c r="E1461" i="21"/>
  <c r="F1461" i="21"/>
  <c r="G1461" i="21"/>
  <c r="H1461" i="21"/>
  <c r="I1461" i="21"/>
  <c r="J1461" i="21"/>
  <c r="K1461" i="21"/>
  <c r="L1461" i="21"/>
  <c r="E1462" i="21"/>
  <c r="F1462" i="21"/>
  <c r="G1462" i="21"/>
  <c r="H1462" i="21"/>
  <c r="I1462" i="21"/>
  <c r="J1462" i="21"/>
  <c r="M1462" i="21" s="1"/>
  <c r="K1462" i="21"/>
  <c r="L1462" i="21"/>
  <c r="P1462" i="21"/>
  <c r="E1463" i="21"/>
  <c r="F1463" i="21"/>
  <c r="G1463" i="21"/>
  <c r="H1463" i="21"/>
  <c r="I1463" i="21"/>
  <c r="J1463" i="21"/>
  <c r="K1463" i="21"/>
  <c r="L1463" i="21"/>
  <c r="E1464" i="21"/>
  <c r="F1464" i="21"/>
  <c r="G1464" i="21"/>
  <c r="H1464" i="21"/>
  <c r="I1464" i="21"/>
  <c r="J1464" i="21"/>
  <c r="M1464" i="21" s="1"/>
  <c r="K1464" i="21"/>
  <c r="L1464" i="21"/>
  <c r="P1464" i="21"/>
  <c r="E1465" i="21"/>
  <c r="F1465" i="21"/>
  <c r="G1465" i="21"/>
  <c r="H1465" i="21"/>
  <c r="I1465" i="21"/>
  <c r="J1465" i="21"/>
  <c r="K1465" i="21"/>
  <c r="L1465" i="21"/>
  <c r="E1466" i="21"/>
  <c r="F1466" i="21"/>
  <c r="G1466" i="21"/>
  <c r="H1466" i="21"/>
  <c r="I1466" i="21"/>
  <c r="J1466" i="21"/>
  <c r="M1466" i="21" s="1"/>
  <c r="K1466" i="21"/>
  <c r="L1466" i="21"/>
  <c r="P1466" i="21"/>
  <c r="E1467" i="21"/>
  <c r="F1467" i="21"/>
  <c r="G1467" i="21"/>
  <c r="H1467" i="21"/>
  <c r="I1467" i="21"/>
  <c r="J1467" i="21"/>
  <c r="K1467" i="21"/>
  <c r="L1467" i="21"/>
  <c r="E1468" i="21"/>
  <c r="F1468" i="21"/>
  <c r="G1468" i="21"/>
  <c r="H1468" i="21"/>
  <c r="I1468" i="21"/>
  <c r="J1468" i="21"/>
  <c r="M1468" i="21" s="1"/>
  <c r="K1468" i="21"/>
  <c r="L1468" i="21"/>
  <c r="P1468" i="21"/>
  <c r="E1469" i="21"/>
  <c r="F1469" i="21"/>
  <c r="G1469" i="21"/>
  <c r="H1469" i="21"/>
  <c r="I1469" i="21"/>
  <c r="J1469" i="21"/>
  <c r="K1469" i="21"/>
  <c r="L1469" i="21"/>
  <c r="E1470" i="21"/>
  <c r="F1470" i="21"/>
  <c r="G1470" i="21"/>
  <c r="H1470" i="21"/>
  <c r="I1470" i="21"/>
  <c r="J1470" i="21"/>
  <c r="M1470" i="21" s="1"/>
  <c r="K1470" i="21"/>
  <c r="L1470" i="21"/>
  <c r="P1470" i="21"/>
  <c r="E1471" i="21"/>
  <c r="F1471" i="21"/>
  <c r="G1471" i="21"/>
  <c r="H1471" i="21"/>
  <c r="I1471" i="21"/>
  <c r="J1471" i="21"/>
  <c r="K1471" i="21"/>
  <c r="L1471" i="21"/>
  <c r="E1472" i="21"/>
  <c r="F1472" i="21"/>
  <c r="G1472" i="21"/>
  <c r="H1472" i="21"/>
  <c r="I1472" i="21"/>
  <c r="J1472" i="21"/>
  <c r="M1472" i="21" s="1"/>
  <c r="K1472" i="21"/>
  <c r="L1472" i="21"/>
  <c r="P1472" i="21"/>
  <c r="E1473" i="21"/>
  <c r="F1473" i="21"/>
  <c r="G1473" i="21"/>
  <c r="H1473" i="21"/>
  <c r="I1473" i="21"/>
  <c r="J1473" i="21"/>
  <c r="K1473" i="21"/>
  <c r="L1473" i="21"/>
  <c r="E1474" i="21"/>
  <c r="F1474" i="21"/>
  <c r="G1474" i="21"/>
  <c r="H1474" i="21"/>
  <c r="I1474" i="21"/>
  <c r="J1474" i="21"/>
  <c r="M1474" i="21" s="1"/>
  <c r="P1474" i="21" s="1"/>
  <c r="K1474" i="21"/>
  <c r="L1474" i="21"/>
  <c r="E1475" i="21"/>
  <c r="F1475" i="21"/>
  <c r="G1475" i="21"/>
  <c r="H1475" i="21"/>
  <c r="I1475" i="21"/>
  <c r="J1475" i="21"/>
  <c r="K1475" i="21"/>
  <c r="L1475" i="21"/>
  <c r="E1476" i="21"/>
  <c r="F1476" i="21"/>
  <c r="G1476" i="21"/>
  <c r="H1476" i="21"/>
  <c r="I1476" i="21"/>
  <c r="J1476" i="21"/>
  <c r="M1476" i="21" s="1"/>
  <c r="P1476" i="21" s="1"/>
  <c r="K1476" i="21"/>
  <c r="L1476" i="21"/>
  <c r="E1477" i="21"/>
  <c r="F1477" i="21"/>
  <c r="G1477" i="21"/>
  <c r="H1477" i="21"/>
  <c r="I1477" i="21"/>
  <c r="J1477" i="21"/>
  <c r="M1477" i="21" s="1"/>
  <c r="P1477" i="21" s="1"/>
  <c r="K1477" i="21"/>
  <c r="L1477" i="21"/>
  <c r="N1477" i="21"/>
  <c r="O1477" i="21" s="1"/>
  <c r="E1478" i="21"/>
  <c r="F1478" i="21"/>
  <c r="G1478" i="21"/>
  <c r="H1478" i="21"/>
  <c r="I1478" i="21"/>
  <c r="J1478" i="21"/>
  <c r="K1478" i="21"/>
  <c r="L1478" i="21"/>
  <c r="E1479" i="21"/>
  <c r="F1479" i="21"/>
  <c r="G1479" i="21"/>
  <c r="H1479" i="21"/>
  <c r="I1479" i="21"/>
  <c r="J1479" i="21"/>
  <c r="M1479" i="21" s="1"/>
  <c r="P1479" i="21" s="1"/>
  <c r="K1479" i="21"/>
  <c r="L1479" i="21"/>
  <c r="N1479" i="21"/>
  <c r="O1479" i="21" s="1"/>
  <c r="R1479" i="21" s="1"/>
  <c r="E1480" i="21"/>
  <c r="F1480" i="21"/>
  <c r="G1480" i="21"/>
  <c r="H1480" i="21"/>
  <c r="I1480" i="21"/>
  <c r="J1480" i="21"/>
  <c r="M1480" i="21" s="1"/>
  <c r="P1480" i="21" s="1"/>
  <c r="K1480" i="21"/>
  <c r="L1480" i="21"/>
  <c r="E1481" i="21"/>
  <c r="F1481" i="21"/>
  <c r="G1481" i="21"/>
  <c r="H1481" i="21"/>
  <c r="I1481" i="21"/>
  <c r="J1481" i="21"/>
  <c r="M1481" i="21" s="1"/>
  <c r="P1481" i="21" s="1"/>
  <c r="K1481" i="21"/>
  <c r="L1481" i="21"/>
  <c r="N1481" i="21"/>
  <c r="O1481" i="21" s="1"/>
  <c r="E1482" i="21"/>
  <c r="F1482" i="21"/>
  <c r="G1482" i="21"/>
  <c r="H1482" i="21"/>
  <c r="I1482" i="21"/>
  <c r="J1482" i="21"/>
  <c r="K1482" i="21"/>
  <c r="L1482" i="21"/>
  <c r="E1483" i="21"/>
  <c r="F1483" i="21"/>
  <c r="G1483" i="21"/>
  <c r="H1483" i="21"/>
  <c r="I1483" i="21"/>
  <c r="J1483" i="21"/>
  <c r="M1483" i="21" s="1"/>
  <c r="P1483" i="21" s="1"/>
  <c r="K1483" i="21"/>
  <c r="L1483" i="21"/>
  <c r="N1483" i="21"/>
  <c r="O1483" i="21" s="1"/>
  <c r="R1483" i="21" s="1"/>
  <c r="E1484" i="21"/>
  <c r="F1484" i="21"/>
  <c r="G1484" i="21"/>
  <c r="H1484" i="21"/>
  <c r="I1484" i="21"/>
  <c r="J1484" i="21"/>
  <c r="M1484" i="21" s="1"/>
  <c r="P1484" i="21" s="1"/>
  <c r="K1484" i="21"/>
  <c r="L1484" i="21"/>
  <c r="E1485" i="21"/>
  <c r="F1485" i="21"/>
  <c r="G1485" i="21"/>
  <c r="H1485" i="21"/>
  <c r="I1485" i="21"/>
  <c r="J1485" i="21"/>
  <c r="M1485" i="21" s="1"/>
  <c r="P1485" i="21" s="1"/>
  <c r="K1485" i="21"/>
  <c r="L1485" i="21"/>
  <c r="N1485" i="21"/>
  <c r="O1485" i="21" s="1"/>
  <c r="E1486" i="21"/>
  <c r="F1486" i="21"/>
  <c r="G1486" i="21"/>
  <c r="H1486" i="21"/>
  <c r="I1486" i="21"/>
  <c r="J1486" i="21"/>
  <c r="K1486" i="21"/>
  <c r="L1486" i="21"/>
  <c r="E1487" i="21"/>
  <c r="F1487" i="21"/>
  <c r="G1487" i="21"/>
  <c r="H1487" i="21"/>
  <c r="I1487" i="21"/>
  <c r="J1487" i="21"/>
  <c r="M1487" i="21" s="1"/>
  <c r="P1487" i="21" s="1"/>
  <c r="K1487" i="21"/>
  <c r="L1487" i="21"/>
  <c r="N1487" i="21"/>
  <c r="O1487" i="21" s="1"/>
  <c r="R1487" i="21" s="1"/>
  <c r="E1488" i="21"/>
  <c r="F1488" i="21"/>
  <c r="G1488" i="21"/>
  <c r="H1488" i="21"/>
  <c r="I1488" i="21"/>
  <c r="J1488" i="21"/>
  <c r="M1488" i="21" s="1"/>
  <c r="P1488" i="21" s="1"/>
  <c r="K1488" i="21"/>
  <c r="L1488" i="21"/>
  <c r="E1489" i="21"/>
  <c r="F1489" i="21"/>
  <c r="G1489" i="21"/>
  <c r="H1489" i="21"/>
  <c r="I1489" i="21"/>
  <c r="J1489" i="21"/>
  <c r="M1489" i="21" s="1"/>
  <c r="P1489" i="21" s="1"/>
  <c r="K1489" i="21"/>
  <c r="L1489" i="21"/>
  <c r="N1489" i="21"/>
  <c r="O1489" i="21" s="1"/>
  <c r="E1490" i="21"/>
  <c r="F1490" i="21"/>
  <c r="G1490" i="21"/>
  <c r="H1490" i="21"/>
  <c r="I1490" i="21"/>
  <c r="J1490" i="21"/>
  <c r="K1490" i="21"/>
  <c r="L1490" i="21"/>
  <c r="E1491" i="21"/>
  <c r="F1491" i="21"/>
  <c r="G1491" i="21"/>
  <c r="H1491" i="21"/>
  <c r="I1491" i="21"/>
  <c r="J1491" i="21"/>
  <c r="M1491" i="21" s="1"/>
  <c r="P1491" i="21" s="1"/>
  <c r="K1491" i="21"/>
  <c r="L1491" i="21"/>
  <c r="N1491" i="21"/>
  <c r="O1491" i="21" s="1"/>
  <c r="R1491" i="21" s="1"/>
  <c r="E1492" i="21"/>
  <c r="F1492" i="21"/>
  <c r="G1492" i="21"/>
  <c r="H1492" i="21"/>
  <c r="I1492" i="21"/>
  <c r="J1492" i="21"/>
  <c r="M1492" i="21" s="1"/>
  <c r="P1492" i="21" s="1"/>
  <c r="K1492" i="21"/>
  <c r="L1492" i="21"/>
  <c r="E1493" i="21"/>
  <c r="F1493" i="21"/>
  <c r="G1493" i="21"/>
  <c r="H1493" i="21"/>
  <c r="I1493" i="21"/>
  <c r="J1493" i="21"/>
  <c r="M1493" i="21" s="1"/>
  <c r="P1493" i="21" s="1"/>
  <c r="K1493" i="21"/>
  <c r="L1493" i="21"/>
  <c r="N1493" i="21"/>
  <c r="O1493" i="21" s="1"/>
  <c r="E1494" i="21"/>
  <c r="F1494" i="21"/>
  <c r="G1494" i="21"/>
  <c r="H1494" i="21"/>
  <c r="I1494" i="21"/>
  <c r="J1494" i="21"/>
  <c r="K1494" i="21"/>
  <c r="L1494" i="21"/>
  <c r="E1495" i="21"/>
  <c r="F1495" i="21"/>
  <c r="G1495" i="21"/>
  <c r="H1495" i="21"/>
  <c r="I1495" i="21"/>
  <c r="J1495" i="21"/>
  <c r="M1495" i="21" s="1"/>
  <c r="P1495" i="21" s="1"/>
  <c r="K1495" i="21"/>
  <c r="L1495" i="21"/>
  <c r="N1495" i="21"/>
  <c r="O1495" i="21" s="1"/>
  <c r="R1495" i="21" s="1"/>
  <c r="E1496" i="21"/>
  <c r="F1496" i="21"/>
  <c r="G1496" i="21"/>
  <c r="H1496" i="21"/>
  <c r="I1496" i="21"/>
  <c r="J1496" i="21"/>
  <c r="M1496" i="21" s="1"/>
  <c r="P1496" i="21" s="1"/>
  <c r="K1496" i="21"/>
  <c r="L1496" i="21"/>
  <c r="E1497" i="21"/>
  <c r="F1497" i="21"/>
  <c r="G1497" i="21"/>
  <c r="H1497" i="21"/>
  <c r="I1497" i="21"/>
  <c r="J1497" i="21"/>
  <c r="M1497" i="21" s="1"/>
  <c r="P1497" i="21" s="1"/>
  <c r="K1497" i="21"/>
  <c r="L1497" i="21"/>
  <c r="N1497" i="21"/>
  <c r="O1497" i="21" s="1"/>
  <c r="E1498" i="21"/>
  <c r="F1498" i="21"/>
  <c r="G1498" i="21"/>
  <c r="H1498" i="21"/>
  <c r="I1498" i="21"/>
  <c r="J1498" i="21"/>
  <c r="K1498" i="21"/>
  <c r="L1498" i="21"/>
  <c r="E1499" i="21"/>
  <c r="F1499" i="21"/>
  <c r="G1499" i="21"/>
  <c r="H1499" i="21"/>
  <c r="I1499" i="21"/>
  <c r="J1499" i="21"/>
  <c r="M1499" i="21" s="1"/>
  <c r="P1499" i="21" s="1"/>
  <c r="K1499" i="21"/>
  <c r="L1499" i="21"/>
  <c r="N1499" i="21"/>
  <c r="E1500" i="21"/>
  <c r="F1500" i="21"/>
  <c r="G1500" i="21"/>
  <c r="H1500" i="21"/>
  <c r="I1500" i="21"/>
  <c r="J1500" i="21"/>
  <c r="M1500" i="21" s="1"/>
  <c r="P1500" i="21" s="1"/>
  <c r="K1500" i="21"/>
  <c r="L1500" i="21"/>
  <c r="N1500" i="21"/>
  <c r="E1501" i="21"/>
  <c r="F1501" i="21"/>
  <c r="G1501" i="21"/>
  <c r="H1501" i="21"/>
  <c r="I1501" i="21"/>
  <c r="J1501" i="21"/>
  <c r="M1501" i="21" s="1"/>
  <c r="P1501" i="21" s="1"/>
  <c r="K1501" i="21"/>
  <c r="L1501" i="21"/>
  <c r="N1501" i="21"/>
  <c r="O1501" i="21" s="1"/>
  <c r="E1502" i="21"/>
  <c r="F1502" i="21"/>
  <c r="G1502" i="21"/>
  <c r="H1502" i="21"/>
  <c r="I1502" i="21"/>
  <c r="J1502" i="21"/>
  <c r="K1502" i="21"/>
  <c r="L1502" i="21"/>
  <c r="E1503" i="21"/>
  <c r="F1503" i="21"/>
  <c r="G1503" i="21"/>
  <c r="H1503" i="21"/>
  <c r="I1503" i="21"/>
  <c r="J1503" i="21"/>
  <c r="M1503" i="21" s="1"/>
  <c r="P1503" i="21" s="1"/>
  <c r="K1503" i="21"/>
  <c r="L1503" i="21"/>
  <c r="N1503" i="21"/>
  <c r="E1504" i="21"/>
  <c r="F1504" i="21"/>
  <c r="G1504" i="21"/>
  <c r="H1504" i="21"/>
  <c r="I1504" i="21"/>
  <c r="J1504" i="21"/>
  <c r="M1504" i="21" s="1"/>
  <c r="P1504" i="21" s="1"/>
  <c r="K1504" i="21"/>
  <c r="L1504" i="21"/>
  <c r="N1504" i="21"/>
  <c r="E1505" i="21"/>
  <c r="F1505" i="21"/>
  <c r="G1505" i="21"/>
  <c r="H1505" i="21"/>
  <c r="I1505" i="21"/>
  <c r="J1505" i="21"/>
  <c r="M1505" i="21" s="1"/>
  <c r="P1505" i="21" s="1"/>
  <c r="K1505" i="21"/>
  <c r="L1505" i="21"/>
  <c r="N1505" i="21"/>
  <c r="O1505" i="21" s="1"/>
  <c r="E1506" i="21"/>
  <c r="F1506" i="21"/>
  <c r="G1506" i="21"/>
  <c r="H1506" i="21"/>
  <c r="I1506" i="21"/>
  <c r="J1506" i="21"/>
  <c r="K1506" i="21"/>
  <c r="L1506" i="21"/>
  <c r="E1507" i="21"/>
  <c r="F1507" i="21"/>
  <c r="G1507" i="21"/>
  <c r="H1507" i="21"/>
  <c r="I1507" i="21"/>
  <c r="J1507" i="21"/>
  <c r="M1507" i="21" s="1"/>
  <c r="P1507" i="21" s="1"/>
  <c r="K1507" i="21"/>
  <c r="L1507" i="21"/>
  <c r="N1507" i="21"/>
  <c r="E1508" i="21"/>
  <c r="F1508" i="21"/>
  <c r="G1508" i="21"/>
  <c r="H1508" i="21"/>
  <c r="I1508" i="21"/>
  <c r="J1508" i="21"/>
  <c r="M1508" i="21" s="1"/>
  <c r="P1508" i="21" s="1"/>
  <c r="K1508" i="21"/>
  <c r="L1508" i="21"/>
  <c r="N1508" i="21"/>
  <c r="E1509" i="21"/>
  <c r="F1509" i="21"/>
  <c r="G1509" i="21"/>
  <c r="H1509" i="21"/>
  <c r="I1509" i="21"/>
  <c r="J1509" i="21"/>
  <c r="M1509" i="21" s="1"/>
  <c r="P1509" i="21" s="1"/>
  <c r="K1509" i="21"/>
  <c r="L1509" i="21"/>
  <c r="N1509" i="21"/>
  <c r="O1509" i="21" s="1"/>
  <c r="E1510" i="21"/>
  <c r="F1510" i="21"/>
  <c r="G1510" i="21"/>
  <c r="H1510" i="21"/>
  <c r="I1510" i="21"/>
  <c r="J1510" i="21"/>
  <c r="K1510" i="21"/>
  <c r="L1510" i="21"/>
  <c r="E1511" i="21"/>
  <c r="F1511" i="21"/>
  <c r="G1511" i="21"/>
  <c r="H1511" i="21"/>
  <c r="I1511" i="21"/>
  <c r="J1511" i="21"/>
  <c r="M1511" i="21" s="1"/>
  <c r="P1511" i="21" s="1"/>
  <c r="K1511" i="21"/>
  <c r="L1511" i="21"/>
  <c r="N1511" i="21"/>
  <c r="E1512" i="21"/>
  <c r="F1512" i="21"/>
  <c r="G1512" i="21"/>
  <c r="H1512" i="21"/>
  <c r="I1512" i="21"/>
  <c r="J1512" i="21"/>
  <c r="M1512" i="21" s="1"/>
  <c r="P1512" i="21" s="1"/>
  <c r="K1512" i="21"/>
  <c r="L1512" i="21"/>
  <c r="N1512" i="21"/>
  <c r="E1513" i="21"/>
  <c r="F1513" i="21"/>
  <c r="G1513" i="21"/>
  <c r="H1513" i="21"/>
  <c r="I1513" i="21"/>
  <c r="J1513" i="21"/>
  <c r="M1513" i="21" s="1"/>
  <c r="P1513" i="21" s="1"/>
  <c r="K1513" i="21"/>
  <c r="L1513" i="21"/>
  <c r="N1513" i="21"/>
  <c r="O1513" i="21" s="1"/>
  <c r="E1514" i="21"/>
  <c r="F1514" i="21"/>
  <c r="G1514" i="21"/>
  <c r="H1514" i="21"/>
  <c r="I1514" i="21"/>
  <c r="J1514" i="21"/>
  <c r="K1514" i="21"/>
  <c r="L1514" i="21"/>
  <c r="E1515" i="21"/>
  <c r="F1515" i="21"/>
  <c r="G1515" i="21"/>
  <c r="H1515" i="21"/>
  <c r="I1515" i="21"/>
  <c r="J1515" i="21"/>
  <c r="M1515" i="21" s="1"/>
  <c r="P1515" i="21" s="1"/>
  <c r="K1515" i="21"/>
  <c r="L1515" i="21"/>
  <c r="N1515" i="21"/>
  <c r="E1516" i="21"/>
  <c r="F1516" i="21"/>
  <c r="G1516" i="21"/>
  <c r="H1516" i="21"/>
  <c r="I1516" i="21"/>
  <c r="J1516" i="21"/>
  <c r="M1516" i="21" s="1"/>
  <c r="P1516" i="21" s="1"/>
  <c r="K1516" i="21"/>
  <c r="L1516" i="21"/>
  <c r="N1516" i="21"/>
  <c r="E1517" i="21"/>
  <c r="F1517" i="21"/>
  <c r="G1517" i="21"/>
  <c r="H1517" i="21"/>
  <c r="I1517" i="21"/>
  <c r="J1517" i="21"/>
  <c r="M1517" i="21" s="1"/>
  <c r="K1517" i="21"/>
  <c r="L1517" i="21"/>
  <c r="N1517" i="21"/>
  <c r="P1517" i="21"/>
  <c r="E1518" i="21"/>
  <c r="F1518" i="21"/>
  <c r="G1518" i="21"/>
  <c r="H1518" i="21"/>
  <c r="I1518" i="21"/>
  <c r="J1518" i="21"/>
  <c r="K1518" i="21"/>
  <c r="L1518" i="21"/>
  <c r="M1518" i="21"/>
  <c r="P1518" i="21" s="1"/>
  <c r="N1518" i="21"/>
  <c r="E1519" i="21"/>
  <c r="F1519" i="21"/>
  <c r="G1519" i="21"/>
  <c r="H1519" i="21"/>
  <c r="I1519" i="21"/>
  <c r="J1519" i="21"/>
  <c r="M1519" i="21" s="1"/>
  <c r="K1519" i="21"/>
  <c r="L1519" i="21"/>
  <c r="N1519" i="21"/>
  <c r="P1519" i="21"/>
  <c r="E1520" i="21"/>
  <c r="F1520" i="21"/>
  <c r="G1520" i="21"/>
  <c r="H1520" i="21"/>
  <c r="I1520" i="21"/>
  <c r="J1520" i="21"/>
  <c r="K1520" i="21"/>
  <c r="L1520" i="21"/>
  <c r="M1520" i="21"/>
  <c r="P1520" i="21" s="1"/>
  <c r="N1520" i="21"/>
  <c r="E1521" i="21"/>
  <c r="F1521" i="21"/>
  <c r="G1521" i="21"/>
  <c r="H1521" i="21"/>
  <c r="I1521" i="21"/>
  <c r="J1521" i="21"/>
  <c r="K1521" i="21"/>
  <c r="L1521" i="21"/>
  <c r="E1522" i="21"/>
  <c r="F1522" i="21"/>
  <c r="G1522" i="21"/>
  <c r="H1522" i="21"/>
  <c r="I1522" i="21"/>
  <c r="J1522" i="21"/>
  <c r="M1522" i="21" s="1"/>
  <c r="P1522" i="21" s="1"/>
  <c r="K1522" i="21"/>
  <c r="L1522" i="21"/>
  <c r="N1522" i="21"/>
  <c r="O1522" i="21" s="1"/>
  <c r="E1523" i="21"/>
  <c r="F1523" i="21"/>
  <c r="G1523" i="21"/>
  <c r="H1523" i="21"/>
  <c r="I1523" i="21"/>
  <c r="J1523" i="21"/>
  <c r="M1523" i="21" s="1"/>
  <c r="K1523" i="21"/>
  <c r="L1523" i="21"/>
  <c r="N1523" i="21"/>
  <c r="O1523" i="21" s="1"/>
  <c r="P1523" i="21"/>
  <c r="E1524" i="21"/>
  <c r="F1524" i="21"/>
  <c r="G1524" i="21"/>
  <c r="H1524" i="21"/>
  <c r="I1524" i="21"/>
  <c r="J1524" i="21"/>
  <c r="K1524" i="21"/>
  <c r="L1524" i="21"/>
  <c r="M1524" i="21"/>
  <c r="P1524" i="21" s="1"/>
  <c r="N1524" i="21"/>
  <c r="E1525" i="21"/>
  <c r="F1525" i="21"/>
  <c r="G1525" i="21"/>
  <c r="H1525" i="21"/>
  <c r="I1525" i="21"/>
  <c r="J1525" i="21"/>
  <c r="M1525" i="21" s="1"/>
  <c r="P1525" i="21" s="1"/>
  <c r="K1525" i="21"/>
  <c r="L1525" i="21"/>
  <c r="E1526" i="21"/>
  <c r="F1526" i="21"/>
  <c r="G1526" i="21"/>
  <c r="H1526" i="21"/>
  <c r="I1526" i="21"/>
  <c r="J1526" i="21"/>
  <c r="K1526" i="21"/>
  <c r="L1526" i="21"/>
  <c r="M1526" i="21"/>
  <c r="P1526" i="21" s="1"/>
  <c r="N1526" i="21"/>
  <c r="E1527" i="21"/>
  <c r="F1527" i="21"/>
  <c r="G1527" i="21"/>
  <c r="H1527" i="21"/>
  <c r="I1527" i="21"/>
  <c r="J1527" i="21"/>
  <c r="M1527" i="21" s="1"/>
  <c r="P1527" i="21" s="1"/>
  <c r="K1527" i="21"/>
  <c r="L1527" i="21"/>
  <c r="N1527" i="21"/>
  <c r="O1527" i="21" s="1"/>
  <c r="E1528" i="21"/>
  <c r="F1528" i="21"/>
  <c r="G1528" i="21"/>
  <c r="H1528" i="21"/>
  <c r="I1528" i="21"/>
  <c r="J1528" i="21"/>
  <c r="K1528" i="21"/>
  <c r="L1528" i="21"/>
  <c r="M1528" i="21"/>
  <c r="P1528" i="21" s="1"/>
  <c r="N1528" i="21"/>
  <c r="E1529" i="21"/>
  <c r="F1529" i="21"/>
  <c r="G1529" i="21"/>
  <c r="H1529" i="21"/>
  <c r="I1529" i="21"/>
  <c r="J1529" i="21"/>
  <c r="M1529" i="21" s="1"/>
  <c r="P1529" i="21" s="1"/>
  <c r="K1529" i="21"/>
  <c r="L1529" i="21"/>
  <c r="E1530" i="21"/>
  <c r="F1530" i="21"/>
  <c r="G1530" i="21"/>
  <c r="H1530" i="21"/>
  <c r="I1530" i="21"/>
  <c r="J1530" i="21"/>
  <c r="K1530" i="21"/>
  <c r="L1530" i="21"/>
  <c r="M1530" i="21"/>
  <c r="N1530" i="21"/>
  <c r="O1530" i="21"/>
  <c r="P1530" i="21"/>
  <c r="E1531" i="21"/>
  <c r="F1531" i="21"/>
  <c r="G1531" i="21"/>
  <c r="H1531" i="21"/>
  <c r="I1531" i="21"/>
  <c r="J1531" i="21"/>
  <c r="K1531" i="21"/>
  <c r="L1531" i="21"/>
  <c r="M1531" i="21"/>
  <c r="N1531" i="21"/>
  <c r="O1531" i="21"/>
  <c r="P1531" i="21"/>
  <c r="E1532" i="21"/>
  <c r="F1532" i="21"/>
  <c r="G1532" i="21"/>
  <c r="H1532" i="21"/>
  <c r="I1532" i="21"/>
  <c r="J1532" i="21"/>
  <c r="K1532" i="21"/>
  <c r="L1532" i="21"/>
  <c r="M1532" i="21"/>
  <c r="N1532" i="21"/>
  <c r="O1532" i="21"/>
  <c r="P1532" i="21"/>
  <c r="E1533" i="21"/>
  <c r="F1533" i="21"/>
  <c r="G1533" i="21"/>
  <c r="H1533" i="21"/>
  <c r="I1533" i="21"/>
  <c r="J1533" i="21"/>
  <c r="K1533" i="21"/>
  <c r="L1533" i="21"/>
  <c r="M1533" i="21"/>
  <c r="N1533" i="21"/>
  <c r="O1533" i="21"/>
  <c r="P1533" i="21"/>
  <c r="E1534" i="21"/>
  <c r="F1534" i="21"/>
  <c r="G1534" i="21"/>
  <c r="H1534" i="21"/>
  <c r="I1534" i="21"/>
  <c r="J1534" i="21"/>
  <c r="K1534" i="21"/>
  <c r="L1534" i="21"/>
  <c r="M1534" i="21"/>
  <c r="N1534" i="21"/>
  <c r="O1534" i="21"/>
  <c r="P1534" i="21"/>
  <c r="E1535" i="21"/>
  <c r="F1535" i="21"/>
  <c r="G1535" i="21"/>
  <c r="H1535" i="21"/>
  <c r="I1535" i="21"/>
  <c r="J1535" i="21"/>
  <c r="K1535" i="21"/>
  <c r="L1535" i="21"/>
  <c r="M1535" i="21"/>
  <c r="N1535" i="21"/>
  <c r="O1535" i="21"/>
  <c r="P1535" i="21"/>
  <c r="E1536" i="21"/>
  <c r="F1536" i="21"/>
  <c r="G1536" i="21"/>
  <c r="H1536" i="21"/>
  <c r="I1536" i="21"/>
  <c r="J1536" i="21"/>
  <c r="K1536" i="21"/>
  <c r="L1536" i="21"/>
  <c r="M1536" i="21"/>
  <c r="N1536" i="21"/>
  <c r="O1536" i="21"/>
  <c r="P1536" i="21"/>
  <c r="E1537" i="21"/>
  <c r="F1537" i="21"/>
  <c r="G1537" i="21"/>
  <c r="H1537" i="21"/>
  <c r="I1537" i="21"/>
  <c r="J1537" i="21"/>
  <c r="K1537" i="21"/>
  <c r="L1537" i="21"/>
  <c r="M1537" i="21"/>
  <c r="N1537" i="21"/>
  <c r="O1537" i="21"/>
  <c r="P1537" i="21"/>
  <c r="E1538" i="21"/>
  <c r="F1538" i="21"/>
  <c r="G1538" i="21"/>
  <c r="H1538" i="21"/>
  <c r="I1538" i="21"/>
  <c r="J1538" i="21"/>
  <c r="K1538" i="21"/>
  <c r="L1538" i="21"/>
  <c r="M1538" i="21"/>
  <c r="N1538" i="21"/>
  <c r="O1538" i="21"/>
  <c r="P1538" i="21"/>
  <c r="E360" i="21"/>
  <c r="F360" i="21"/>
  <c r="G360" i="21"/>
  <c r="H360" i="21"/>
  <c r="O360" i="21" s="1"/>
  <c r="I360" i="21"/>
  <c r="J360" i="21"/>
  <c r="K360" i="21"/>
  <c r="L360" i="21"/>
  <c r="M360" i="21"/>
  <c r="N360" i="21"/>
  <c r="P360" i="21"/>
  <c r="E361" i="21"/>
  <c r="F361" i="21"/>
  <c r="G361" i="21"/>
  <c r="H361" i="21"/>
  <c r="O361" i="21" s="1"/>
  <c r="I361" i="21"/>
  <c r="J361" i="21"/>
  <c r="K361" i="21"/>
  <c r="L361" i="21"/>
  <c r="M361" i="21"/>
  <c r="N361" i="21"/>
  <c r="P361" i="21"/>
  <c r="E362" i="21"/>
  <c r="F362" i="21"/>
  <c r="G362" i="21"/>
  <c r="H362" i="21"/>
  <c r="O362" i="21" s="1"/>
  <c r="I362" i="21"/>
  <c r="J362" i="21"/>
  <c r="K362" i="21"/>
  <c r="L362" i="21"/>
  <c r="M362" i="21"/>
  <c r="N362" i="21"/>
  <c r="P362" i="21"/>
  <c r="E363" i="21"/>
  <c r="F363" i="21"/>
  <c r="G363" i="21"/>
  <c r="H363" i="21"/>
  <c r="O363" i="21" s="1"/>
  <c r="I363" i="21"/>
  <c r="J363" i="21"/>
  <c r="K363" i="21"/>
  <c r="L363" i="21"/>
  <c r="M363" i="21"/>
  <c r="N363" i="21"/>
  <c r="P363" i="21"/>
  <c r="E364" i="21"/>
  <c r="F364" i="21"/>
  <c r="G364" i="21"/>
  <c r="H364" i="21"/>
  <c r="O364" i="21" s="1"/>
  <c r="I364" i="21"/>
  <c r="J364" i="21"/>
  <c r="K364" i="21"/>
  <c r="L364" i="21"/>
  <c r="M364" i="21"/>
  <c r="N364" i="21"/>
  <c r="P364" i="21"/>
  <c r="E365" i="21"/>
  <c r="F365" i="21"/>
  <c r="G365" i="21"/>
  <c r="H365" i="21"/>
  <c r="O365" i="21" s="1"/>
  <c r="I365" i="21"/>
  <c r="J365" i="21"/>
  <c r="K365" i="21"/>
  <c r="L365" i="21"/>
  <c r="M365" i="21"/>
  <c r="N365" i="21"/>
  <c r="P365" i="21"/>
  <c r="E366" i="21"/>
  <c r="F366" i="21"/>
  <c r="G366" i="21"/>
  <c r="H366" i="21"/>
  <c r="O366" i="21" s="1"/>
  <c r="I366" i="21"/>
  <c r="J366" i="21"/>
  <c r="K366" i="21"/>
  <c r="L366" i="21"/>
  <c r="M366" i="21"/>
  <c r="N366" i="21"/>
  <c r="P366" i="21"/>
  <c r="E367" i="21"/>
  <c r="F367" i="21"/>
  <c r="G367" i="21"/>
  <c r="H367" i="21"/>
  <c r="O367" i="21" s="1"/>
  <c r="I367" i="21"/>
  <c r="J367" i="21"/>
  <c r="K367" i="21"/>
  <c r="L367" i="21"/>
  <c r="M367" i="21"/>
  <c r="N367" i="21"/>
  <c r="P367" i="21"/>
  <c r="E368" i="21"/>
  <c r="F368" i="21"/>
  <c r="G368" i="21"/>
  <c r="H368" i="21"/>
  <c r="O368" i="21" s="1"/>
  <c r="I368" i="21"/>
  <c r="J368" i="21"/>
  <c r="K368" i="21"/>
  <c r="L368" i="21"/>
  <c r="M368" i="21"/>
  <c r="N368" i="21"/>
  <c r="P368" i="21"/>
  <c r="E369" i="21"/>
  <c r="F369" i="21"/>
  <c r="G369" i="21"/>
  <c r="H369" i="21"/>
  <c r="O369" i="21" s="1"/>
  <c r="I369" i="21"/>
  <c r="J369" i="21"/>
  <c r="K369" i="21"/>
  <c r="L369" i="21"/>
  <c r="M369" i="21"/>
  <c r="N369" i="21"/>
  <c r="P369" i="21"/>
  <c r="E370" i="21"/>
  <c r="F370" i="21"/>
  <c r="G370" i="21"/>
  <c r="H370" i="21"/>
  <c r="O370" i="21" s="1"/>
  <c r="I370" i="21"/>
  <c r="J370" i="21"/>
  <c r="K370" i="21"/>
  <c r="L370" i="21"/>
  <c r="M370" i="21"/>
  <c r="N370" i="21"/>
  <c r="P370" i="21"/>
  <c r="E371" i="21"/>
  <c r="F371" i="21"/>
  <c r="G371" i="21"/>
  <c r="H371" i="21"/>
  <c r="O371" i="21" s="1"/>
  <c r="I371" i="21"/>
  <c r="J371" i="21"/>
  <c r="K371" i="21"/>
  <c r="L371" i="21"/>
  <c r="M371" i="21"/>
  <c r="N371" i="21"/>
  <c r="P371" i="21"/>
  <c r="E372" i="21"/>
  <c r="F372" i="21"/>
  <c r="G372" i="21"/>
  <c r="H372" i="21"/>
  <c r="O372" i="21" s="1"/>
  <c r="I372" i="21"/>
  <c r="J372" i="21"/>
  <c r="K372" i="21"/>
  <c r="L372" i="21"/>
  <c r="M372" i="21"/>
  <c r="N372" i="21"/>
  <c r="P372" i="21"/>
  <c r="E373" i="21"/>
  <c r="F373" i="21"/>
  <c r="G373" i="21"/>
  <c r="H373" i="21"/>
  <c r="O373" i="21" s="1"/>
  <c r="I373" i="21"/>
  <c r="J373" i="21"/>
  <c r="K373" i="21"/>
  <c r="L373" i="21"/>
  <c r="M373" i="21"/>
  <c r="N373" i="21"/>
  <c r="P373" i="21"/>
  <c r="E374" i="21"/>
  <c r="F374" i="21"/>
  <c r="G374" i="21"/>
  <c r="H374" i="21"/>
  <c r="O374" i="21" s="1"/>
  <c r="I374" i="21"/>
  <c r="J374" i="21"/>
  <c r="K374" i="21"/>
  <c r="L374" i="21"/>
  <c r="M374" i="21"/>
  <c r="N374" i="21"/>
  <c r="P374" i="21"/>
  <c r="E375" i="21"/>
  <c r="F375" i="21"/>
  <c r="G375" i="21"/>
  <c r="H375" i="21"/>
  <c r="O375" i="21" s="1"/>
  <c r="I375" i="21"/>
  <c r="J375" i="21"/>
  <c r="K375" i="21"/>
  <c r="L375" i="21"/>
  <c r="M375" i="21"/>
  <c r="N375" i="21"/>
  <c r="P375" i="21"/>
  <c r="E376" i="21"/>
  <c r="F376" i="21"/>
  <c r="G376" i="21"/>
  <c r="H376" i="21"/>
  <c r="O376" i="21" s="1"/>
  <c r="I376" i="21"/>
  <c r="J376" i="21"/>
  <c r="K376" i="21"/>
  <c r="L376" i="21"/>
  <c r="M376" i="21"/>
  <c r="N376" i="21"/>
  <c r="P376" i="21"/>
  <c r="E377" i="21"/>
  <c r="F377" i="21"/>
  <c r="G377" i="21"/>
  <c r="H377" i="21"/>
  <c r="O377" i="21" s="1"/>
  <c r="I377" i="21"/>
  <c r="J377" i="21"/>
  <c r="K377" i="21"/>
  <c r="L377" i="21"/>
  <c r="M377" i="21"/>
  <c r="N377" i="21"/>
  <c r="P377" i="21"/>
  <c r="E378" i="21"/>
  <c r="F378" i="21"/>
  <c r="G378" i="21"/>
  <c r="H378" i="21"/>
  <c r="O378" i="21" s="1"/>
  <c r="I378" i="21"/>
  <c r="J378" i="21"/>
  <c r="K378" i="21"/>
  <c r="L378" i="21"/>
  <c r="M378" i="21"/>
  <c r="N378" i="21"/>
  <c r="P378" i="21"/>
  <c r="E379" i="21"/>
  <c r="F379" i="21"/>
  <c r="G379" i="21"/>
  <c r="H379" i="21"/>
  <c r="O379" i="21" s="1"/>
  <c r="I379" i="21"/>
  <c r="J379" i="21"/>
  <c r="K379" i="21"/>
  <c r="L379" i="21"/>
  <c r="M379" i="21"/>
  <c r="N379" i="21"/>
  <c r="P379" i="21"/>
  <c r="E380" i="21"/>
  <c r="F380" i="21"/>
  <c r="G380" i="21"/>
  <c r="H380" i="21"/>
  <c r="O380" i="21" s="1"/>
  <c r="I380" i="21"/>
  <c r="J380" i="21"/>
  <c r="K380" i="21"/>
  <c r="L380" i="21"/>
  <c r="M380" i="21"/>
  <c r="N380" i="21"/>
  <c r="P380" i="21"/>
  <c r="E381" i="21"/>
  <c r="F381" i="21"/>
  <c r="G381" i="21"/>
  <c r="H381" i="21"/>
  <c r="O381" i="21" s="1"/>
  <c r="I381" i="21"/>
  <c r="J381" i="21"/>
  <c r="K381" i="21"/>
  <c r="L381" i="21"/>
  <c r="M381" i="21"/>
  <c r="N381" i="21"/>
  <c r="P381" i="21"/>
  <c r="E382" i="21"/>
  <c r="F382" i="21"/>
  <c r="G382" i="21"/>
  <c r="H382" i="21"/>
  <c r="O382" i="21" s="1"/>
  <c r="I382" i="21"/>
  <c r="J382" i="21"/>
  <c r="K382" i="21"/>
  <c r="L382" i="21"/>
  <c r="M382" i="21"/>
  <c r="N382" i="21"/>
  <c r="P382" i="21"/>
  <c r="E383" i="21"/>
  <c r="F383" i="21"/>
  <c r="G383" i="21"/>
  <c r="H383" i="21"/>
  <c r="O383" i="21" s="1"/>
  <c r="I383" i="21"/>
  <c r="J383" i="21"/>
  <c r="K383" i="21"/>
  <c r="L383" i="21"/>
  <c r="M383" i="21"/>
  <c r="N383" i="21"/>
  <c r="P383" i="21"/>
  <c r="E384" i="21"/>
  <c r="F384" i="21"/>
  <c r="G384" i="21"/>
  <c r="H384" i="21"/>
  <c r="O384" i="21" s="1"/>
  <c r="I384" i="21"/>
  <c r="J384" i="21"/>
  <c r="K384" i="21"/>
  <c r="L384" i="21"/>
  <c r="M384" i="21"/>
  <c r="N384" i="21"/>
  <c r="P384" i="21"/>
  <c r="E385" i="21"/>
  <c r="F385" i="21"/>
  <c r="G385" i="21"/>
  <c r="H385" i="21"/>
  <c r="O385" i="21" s="1"/>
  <c r="I385" i="21"/>
  <c r="J385" i="21"/>
  <c r="K385" i="21"/>
  <c r="L385" i="21"/>
  <c r="M385" i="21"/>
  <c r="N385" i="21"/>
  <c r="P385" i="21"/>
  <c r="E386" i="21"/>
  <c r="F386" i="21"/>
  <c r="G386" i="21"/>
  <c r="H386" i="21"/>
  <c r="O386" i="21" s="1"/>
  <c r="I386" i="21"/>
  <c r="J386" i="21"/>
  <c r="K386" i="21"/>
  <c r="L386" i="21"/>
  <c r="M386" i="21"/>
  <c r="N386" i="21"/>
  <c r="P386" i="21"/>
  <c r="E387" i="21"/>
  <c r="F387" i="21"/>
  <c r="G387" i="21"/>
  <c r="H387" i="21"/>
  <c r="O387" i="21" s="1"/>
  <c r="I387" i="21"/>
  <c r="J387" i="21"/>
  <c r="K387" i="21"/>
  <c r="L387" i="21"/>
  <c r="M387" i="21"/>
  <c r="N387" i="21"/>
  <c r="P387" i="21"/>
  <c r="E388" i="21"/>
  <c r="F388" i="21"/>
  <c r="G388" i="21"/>
  <c r="H388" i="21"/>
  <c r="O388" i="21" s="1"/>
  <c r="I388" i="21"/>
  <c r="J388" i="21"/>
  <c r="K388" i="21"/>
  <c r="L388" i="21"/>
  <c r="M388" i="21"/>
  <c r="N388" i="21"/>
  <c r="P388" i="21"/>
  <c r="E389" i="21"/>
  <c r="F389" i="21"/>
  <c r="G389" i="21"/>
  <c r="H389" i="21"/>
  <c r="O389" i="21" s="1"/>
  <c r="R389" i="21" s="1"/>
  <c r="I389" i="21"/>
  <c r="J389" i="21"/>
  <c r="K389" i="21"/>
  <c r="L389" i="21"/>
  <c r="M389" i="21"/>
  <c r="N389" i="21"/>
  <c r="P389" i="21"/>
  <c r="Q389" i="21"/>
  <c r="E390" i="21"/>
  <c r="F390" i="21"/>
  <c r="G390" i="21"/>
  <c r="H390" i="21"/>
  <c r="O390" i="21" s="1"/>
  <c r="I390" i="21"/>
  <c r="J390" i="21"/>
  <c r="K390" i="21"/>
  <c r="L390" i="21"/>
  <c r="M390" i="21"/>
  <c r="N390" i="21"/>
  <c r="P390" i="21"/>
  <c r="Q390" i="21" s="1"/>
  <c r="E391" i="21"/>
  <c r="F391" i="21"/>
  <c r="G391" i="21"/>
  <c r="H391" i="21"/>
  <c r="O391" i="21" s="1"/>
  <c r="I391" i="21"/>
  <c r="J391" i="21"/>
  <c r="K391" i="21"/>
  <c r="L391" i="21"/>
  <c r="M391" i="21"/>
  <c r="N391" i="21"/>
  <c r="P391" i="21"/>
  <c r="Q391" i="21" s="1"/>
  <c r="E392" i="21"/>
  <c r="F392" i="21"/>
  <c r="G392" i="21"/>
  <c r="H392" i="21"/>
  <c r="O392" i="21" s="1"/>
  <c r="I392" i="21"/>
  <c r="J392" i="21"/>
  <c r="K392" i="21"/>
  <c r="L392" i="21"/>
  <c r="M392" i="21"/>
  <c r="P392" i="21" s="1"/>
  <c r="Q392" i="21" s="1"/>
  <c r="N392" i="21"/>
  <c r="E393" i="21"/>
  <c r="F393" i="21"/>
  <c r="G393" i="21"/>
  <c r="H393" i="21"/>
  <c r="O393" i="21" s="1"/>
  <c r="R393" i="21" s="1"/>
  <c r="I393" i="21"/>
  <c r="J393" i="21"/>
  <c r="K393" i="21"/>
  <c r="L393" i="21"/>
  <c r="M393" i="21"/>
  <c r="N393" i="21"/>
  <c r="P393" i="21"/>
  <c r="Q393" i="21"/>
  <c r="E394" i="21"/>
  <c r="F394" i="21"/>
  <c r="G394" i="21"/>
  <c r="H394" i="21"/>
  <c r="O394" i="21" s="1"/>
  <c r="I394" i="21"/>
  <c r="J394" i="21"/>
  <c r="K394" i="21"/>
  <c r="L394" i="21"/>
  <c r="M394" i="21"/>
  <c r="N394" i="21"/>
  <c r="P394" i="21"/>
  <c r="Q394" i="21" s="1"/>
  <c r="E395" i="21"/>
  <c r="F395" i="21"/>
  <c r="G395" i="21"/>
  <c r="H395" i="21"/>
  <c r="O395" i="21" s="1"/>
  <c r="I395" i="21"/>
  <c r="J395" i="21"/>
  <c r="K395" i="21"/>
  <c r="L395" i="21"/>
  <c r="M395" i="21"/>
  <c r="N395" i="21"/>
  <c r="P395" i="21"/>
  <c r="Q395" i="21" s="1"/>
  <c r="E396" i="21"/>
  <c r="F396" i="21"/>
  <c r="G396" i="21"/>
  <c r="H396" i="21"/>
  <c r="O396" i="21" s="1"/>
  <c r="I396" i="21"/>
  <c r="J396" i="21"/>
  <c r="K396" i="21"/>
  <c r="L396" i="21"/>
  <c r="M396" i="21"/>
  <c r="P396" i="21" s="1"/>
  <c r="Q396" i="21" s="1"/>
  <c r="N396" i="21"/>
  <c r="E397" i="21"/>
  <c r="F397" i="21"/>
  <c r="G397" i="21"/>
  <c r="H397" i="21"/>
  <c r="O397" i="21" s="1"/>
  <c r="R397" i="21" s="1"/>
  <c r="I397" i="21"/>
  <c r="J397" i="21"/>
  <c r="K397" i="21"/>
  <c r="L397" i="21"/>
  <c r="M397" i="21"/>
  <c r="N397" i="21"/>
  <c r="P397" i="21"/>
  <c r="Q397" i="21"/>
  <c r="E398" i="21"/>
  <c r="F398" i="21"/>
  <c r="G398" i="21"/>
  <c r="H398" i="21"/>
  <c r="O398" i="21" s="1"/>
  <c r="I398" i="21"/>
  <c r="J398" i="21"/>
  <c r="K398" i="21"/>
  <c r="L398" i="21"/>
  <c r="M398" i="21"/>
  <c r="N398" i="21"/>
  <c r="P398" i="21"/>
  <c r="Q398" i="21" s="1"/>
  <c r="E399" i="21"/>
  <c r="F399" i="21"/>
  <c r="G399" i="21"/>
  <c r="H399" i="21"/>
  <c r="O399" i="21" s="1"/>
  <c r="I399" i="21"/>
  <c r="J399" i="21"/>
  <c r="K399" i="21"/>
  <c r="L399" i="21"/>
  <c r="M399" i="21"/>
  <c r="N399" i="21"/>
  <c r="P399" i="21"/>
  <c r="Q399" i="21" s="1"/>
  <c r="E400" i="21"/>
  <c r="F400" i="21"/>
  <c r="G400" i="21"/>
  <c r="H400" i="21"/>
  <c r="O400" i="21" s="1"/>
  <c r="I400" i="21"/>
  <c r="J400" i="21"/>
  <c r="K400" i="21"/>
  <c r="L400" i="21"/>
  <c r="M400" i="21"/>
  <c r="P400" i="21" s="1"/>
  <c r="Q400" i="21" s="1"/>
  <c r="N400" i="21"/>
  <c r="E401" i="21"/>
  <c r="F401" i="21"/>
  <c r="G401" i="21"/>
  <c r="H401" i="21"/>
  <c r="O401" i="21" s="1"/>
  <c r="I401" i="21"/>
  <c r="J401" i="21"/>
  <c r="K401" i="21"/>
  <c r="L401" i="21"/>
  <c r="M401" i="21"/>
  <c r="P401" i="21" s="1"/>
  <c r="N401" i="21"/>
  <c r="E402" i="21"/>
  <c r="F402" i="21"/>
  <c r="G402" i="21"/>
  <c r="H402" i="21"/>
  <c r="I402" i="21"/>
  <c r="J402" i="21"/>
  <c r="K402" i="21"/>
  <c r="L402" i="21"/>
  <c r="M402" i="21"/>
  <c r="N402" i="21"/>
  <c r="O402" i="21"/>
  <c r="P402" i="21"/>
  <c r="E403" i="21"/>
  <c r="F403" i="21"/>
  <c r="G403" i="21"/>
  <c r="H403" i="21"/>
  <c r="O403" i="21" s="1"/>
  <c r="I403" i="21"/>
  <c r="J403" i="21"/>
  <c r="K403" i="21"/>
  <c r="L403" i="21"/>
  <c r="M403" i="21"/>
  <c r="N403" i="21"/>
  <c r="P403" i="21"/>
  <c r="E404" i="21"/>
  <c r="F404" i="21"/>
  <c r="G404" i="21"/>
  <c r="H404" i="21"/>
  <c r="O404" i="21" s="1"/>
  <c r="R404" i="21" s="1"/>
  <c r="I404" i="21"/>
  <c r="J404" i="21"/>
  <c r="K404" i="21"/>
  <c r="L404" i="21"/>
  <c r="M404" i="21"/>
  <c r="P404" i="21" s="1"/>
  <c r="N404" i="21"/>
  <c r="Q404" i="21"/>
  <c r="E405" i="21"/>
  <c r="F405" i="21"/>
  <c r="G405" i="21"/>
  <c r="H405" i="21"/>
  <c r="I405" i="21"/>
  <c r="J405" i="21"/>
  <c r="K405" i="21"/>
  <c r="L405" i="21"/>
  <c r="M405" i="21"/>
  <c r="N405" i="21"/>
  <c r="O405" i="21"/>
  <c r="Q405" i="21" s="1"/>
  <c r="P405" i="21"/>
  <c r="R405" i="21"/>
  <c r="E406" i="21"/>
  <c r="F406" i="21"/>
  <c r="G406" i="21"/>
  <c r="H406" i="21"/>
  <c r="I406" i="21"/>
  <c r="J406" i="21"/>
  <c r="K406" i="21"/>
  <c r="L406" i="21"/>
  <c r="E407" i="21"/>
  <c r="F407" i="21"/>
  <c r="G407" i="21"/>
  <c r="H407" i="21"/>
  <c r="I407" i="21"/>
  <c r="J407" i="21"/>
  <c r="M407" i="21" s="1"/>
  <c r="P407" i="21" s="1"/>
  <c r="K407" i="21"/>
  <c r="L407" i="21"/>
  <c r="N407" i="21"/>
  <c r="O407" i="21" s="1"/>
  <c r="Q407" i="21" s="1"/>
  <c r="E408" i="21"/>
  <c r="F408" i="21"/>
  <c r="G408" i="21"/>
  <c r="H408" i="21"/>
  <c r="I408" i="21"/>
  <c r="J408" i="21"/>
  <c r="K408" i="21"/>
  <c r="L408" i="21"/>
  <c r="E409" i="21"/>
  <c r="F409" i="21"/>
  <c r="G409" i="21"/>
  <c r="H409" i="21"/>
  <c r="I409" i="21"/>
  <c r="J409" i="21"/>
  <c r="K409" i="21"/>
  <c r="L409" i="21"/>
  <c r="E410" i="21"/>
  <c r="F410" i="21"/>
  <c r="G410" i="21"/>
  <c r="H410" i="21"/>
  <c r="I410" i="21"/>
  <c r="J410" i="21"/>
  <c r="K410" i="21"/>
  <c r="L410" i="21"/>
  <c r="E411" i="21"/>
  <c r="F411" i="21"/>
  <c r="G411" i="21"/>
  <c r="H411" i="21"/>
  <c r="I411" i="21"/>
  <c r="J411" i="21"/>
  <c r="K411" i="21"/>
  <c r="L411" i="21"/>
  <c r="E412" i="21"/>
  <c r="F412" i="21"/>
  <c r="G412" i="21"/>
  <c r="H412" i="21"/>
  <c r="I412" i="21"/>
  <c r="J412" i="21"/>
  <c r="K412" i="21"/>
  <c r="L412" i="21"/>
  <c r="E413" i="21"/>
  <c r="F413" i="21"/>
  <c r="G413" i="21"/>
  <c r="H413" i="21"/>
  <c r="I413" i="21"/>
  <c r="J413" i="21"/>
  <c r="K413" i="21"/>
  <c r="L413" i="21"/>
  <c r="E414" i="21"/>
  <c r="F414" i="21"/>
  <c r="G414" i="21"/>
  <c r="H414" i="21"/>
  <c r="I414" i="21"/>
  <c r="J414" i="21"/>
  <c r="K414" i="21"/>
  <c r="L414" i="21"/>
  <c r="E415" i="21"/>
  <c r="F415" i="21"/>
  <c r="G415" i="21"/>
  <c r="H415" i="21"/>
  <c r="I415" i="21"/>
  <c r="J415" i="21"/>
  <c r="K415" i="21"/>
  <c r="L415" i="21"/>
  <c r="E416" i="21"/>
  <c r="F416" i="21"/>
  <c r="G416" i="21"/>
  <c r="H416" i="21"/>
  <c r="I416" i="21"/>
  <c r="J416" i="21"/>
  <c r="K416" i="21"/>
  <c r="L416" i="21"/>
  <c r="E417" i="21"/>
  <c r="F417" i="21"/>
  <c r="G417" i="21"/>
  <c r="H417" i="21"/>
  <c r="I417" i="21"/>
  <c r="J417" i="21"/>
  <c r="K417" i="21"/>
  <c r="L417" i="21"/>
  <c r="E418" i="21"/>
  <c r="F418" i="21"/>
  <c r="G418" i="21"/>
  <c r="H418" i="21"/>
  <c r="I418" i="21"/>
  <c r="J418" i="21"/>
  <c r="K418" i="21"/>
  <c r="L418" i="21"/>
  <c r="E419" i="21"/>
  <c r="F419" i="21"/>
  <c r="G419" i="21"/>
  <c r="H419" i="21"/>
  <c r="I419" i="21"/>
  <c r="J419" i="21"/>
  <c r="K419" i="21"/>
  <c r="L419" i="21"/>
  <c r="E420" i="21"/>
  <c r="F420" i="21"/>
  <c r="G420" i="21"/>
  <c r="H420" i="21"/>
  <c r="I420" i="21"/>
  <c r="J420" i="21"/>
  <c r="K420" i="21"/>
  <c r="L420" i="21"/>
  <c r="E421" i="21"/>
  <c r="F421" i="21"/>
  <c r="G421" i="21"/>
  <c r="H421" i="21"/>
  <c r="I421" i="21"/>
  <c r="J421" i="21"/>
  <c r="K421" i="21"/>
  <c r="L421" i="21"/>
  <c r="E422" i="21"/>
  <c r="F422" i="21"/>
  <c r="G422" i="21"/>
  <c r="H422" i="21"/>
  <c r="I422" i="21"/>
  <c r="J422" i="21"/>
  <c r="K422" i="21"/>
  <c r="L422" i="21"/>
  <c r="E423" i="21"/>
  <c r="F423" i="21"/>
  <c r="G423" i="21"/>
  <c r="H423" i="21"/>
  <c r="I423" i="21"/>
  <c r="J423" i="21"/>
  <c r="K423" i="21"/>
  <c r="L423" i="21"/>
  <c r="E424" i="21"/>
  <c r="F424" i="21"/>
  <c r="G424" i="21"/>
  <c r="H424" i="21"/>
  <c r="I424" i="21"/>
  <c r="J424" i="21"/>
  <c r="K424" i="21"/>
  <c r="L424" i="21"/>
  <c r="E425" i="21"/>
  <c r="F425" i="21"/>
  <c r="G425" i="21"/>
  <c r="H425" i="21"/>
  <c r="I425" i="21"/>
  <c r="J425" i="21"/>
  <c r="K425" i="21"/>
  <c r="L425" i="21"/>
  <c r="E426" i="21"/>
  <c r="F426" i="21"/>
  <c r="G426" i="21"/>
  <c r="H426" i="21"/>
  <c r="I426" i="21"/>
  <c r="J426" i="21"/>
  <c r="K426" i="21"/>
  <c r="L426" i="21"/>
  <c r="E427" i="21"/>
  <c r="F427" i="21"/>
  <c r="G427" i="21"/>
  <c r="H427" i="21"/>
  <c r="I427" i="21"/>
  <c r="J427" i="21"/>
  <c r="K427" i="21"/>
  <c r="L427" i="21"/>
  <c r="E428" i="21"/>
  <c r="F428" i="21"/>
  <c r="G428" i="21"/>
  <c r="H428" i="21"/>
  <c r="I428" i="21"/>
  <c r="J428" i="21"/>
  <c r="K428" i="21"/>
  <c r="L428" i="21"/>
  <c r="E429" i="21"/>
  <c r="F429" i="21"/>
  <c r="G429" i="21"/>
  <c r="H429" i="21"/>
  <c r="I429" i="21"/>
  <c r="J429" i="21"/>
  <c r="K429" i="21"/>
  <c r="L429" i="21"/>
  <c r="E430" i="21"/>
  <c r="F430" i="21"/>
  <c r="G430" i="21"/>
  <c r="H430" i="21"/>
  <c r="I430" i="21"/>
  <c r="J430" i="21"/>
  <c r="K430" i="21"/>
  <c r="L430" i="21"/>
  <c r="E431" i="21"/>
  <c r="F431" i="21"/>
  <c r="G431" i="21"/>
  <c r="H431" i="21"/>
  <c r="I431" i="21"/>
  <c r="J431" i="21"/>
  <c r="K431" i="21"/>
  <c r="L431" i="21"/>
  <c r="E432" i="21"/>
  <c r="F432" i="21"/>
  <c r="G432" i="21"/>
  <c r="H432" i="21"/>
  <c r="I432" i="21"/>
  <c r="J432" i="21"/>
  <c r="K432" i="21"/>
  <c r="L432" i="21"/>
  <c r="E433" i="21"/>
  <c r="F433" i="21"/>
  <c r="G433" i="21"/>
  <c r="H433" i="21"/>
  <c r="I433" i="21"/>
  <c r="J433" i="21"/>
  <c r="K433" i="21"/>
  <c r="L433" i="21"/>
  <c r="E434" i="21"/>
  <c r="F434" i="21"/>
  <c r="G434" i="21"/>
  <c r="H434" i="21"/>
  <c r="I434" i="21"/>
  <c r="J434" i="21"/>
  <c r="K434" i="21"/>
  <c r="L434" i="21"/>
  <c r="E435" i="21"/>
  <c r="F435" i="21"/>
  <c r="G435" i="21"/>
  <c r="H435" i="21"/>
  <c r="I435" i="21"/>
  <c r="J435" i="21"/>
  <c r="K435" i="21"/>
  <c r="L435" i="21"/>
  <c r="E436" i="21"/>
  <c r="F436" i="21"/>
  <c r="G436" i="21"/>
  <c r="H436" i="21"/>
  <c r="I436" i="21"/>
  <c r="J436" i="21"/>
  <c r="K436" i="21"/>
  <c r="L436" i="21"/>
  <c r="E437" i="21"/>
  <c r="F437" i="21"/>
  <c r="G437" i="21"/>
  <c r="H437" i="21"/>
  <c r="I437" i="21"/>
  <c r="J437" i="21"/>
  <c r="K437" i="21"/>
  <c r="L437" i="21"/>
  <c r="E438" i="21"/>
  <c r="F438" i="21"/>
  <c r="G438" i="21"/>
  <c r="H438" i="21"/>
  <c r="I438" i="21"/>
  <c r="J438" i="21"/>
  <c r="K438" i="21"/>
  <c r="L438" i="21"/>
  <c r="E439" i="21"/>
  <c r="F439" i="21"/>
  <c r="G439" i="21"/>
  <c r="H439" i="21"/>
  <c r="I439" i="21"/>
  <c r="J439" i="21"/>
  <c r="K439" i="21"/>
  <c r="L439" i="21"/>
  <c r="E440" i="21"/>
  <c r="F440" i="21"/>
  <c r="G440" i="21"/>
  <c r="H440" i="21"/>
  <c r="I440" i="21"/>
  <c r="J440" i="21"/>
  <c r="K440" i="21"/>
  <c r="L440" i="21"/>
  <c r="E441" i="21"/>
  <c r="F441" i="21"/>
  <c r="G441" i="21"/>
  <c r="H441" i="21"/>
  <c r="O441" i="21" s="1"/>
  <c r="I441" i="21"/>
  <c r="J441" i="21"/>
  <c r="K441" i="21"/>
  <c r="L441" i="21"/>
  <c r="M441" i="21"/>
  <c r="N441" i="21"/>
  <c r="P441" i="21"/>
  <c r="E442" i="21"/>
  <c r="F442" i="21"/>
  <c r="G442" i="21"/>
  <c r="H442" i="21"/>
  <c r="I442" i="21"/>
  <c r="J442" i="21"/>
  <c r="K442" i="21"/>
  <c r="L442" i="21"/>
  <c r="M442" i="21"/>
  <c r="P442" i="21" s="1"/>
  <c r="N442" i="21"/>
  <c r="O442" i="21"/>
  <c r="Q442" i="21"/>
  <c r="E443" i="21"/>
  <c r="F443" i="21"/>
  <c r="G443" i="21"/>
  <c r="H443" i="21"/>
  <c r="I443" i="21"/>
  <c r="J443" i="21"/>
  <c r="K443" i="21"/>
  <c r="L443" i="21"/>
  <c r="M443" i="21"/>
  <c r="N443" i="21"/>
  <c r="O443" i="21"/>
  <c r="R443" i="21" s="1"/>
  <c r="P443" i="21"/>
  <c r="E444" i="21"/>
  <c r="F444" i="21"/>
  <c r="G444" i="21"/>
  <c r="H444" i="21"/>
  <c r="I444" i="21"/>
  <c r="J444" i="21"/>
  <c r="K444" i="21"/>
  <c r="L444" i="21"/>
  <c r="M444" i="21"/>
  <c r="N444" i="21"/>
  <c r="O444" i="21"/>
  <c r="P444" i="21"/>
  <c r="E445" i="21"/>
  <c r="F445" i="21"/>
  <c r="G445" i="21"/>
  <c r="H445" i="21"/>
  <c r="O445" i="21" s="1"/>
  <c r="I445" i="21"/>
  <c r="J445" i="21"/>
  <c r="K445" i="21"/>
  <c r="L445" i="21"/>
  <c r="M445" i="21"/>
  <c r="N445" i="21"/>
  <c r="P445" i="21"/>
  <c r="E446" i="21"/>
  <c r="F446" i="21"/>
  <c r="G446" i="21"/>
  <c r="H446" i="21"/>
  <c r="I446" i="21"/>
  <c r="J446" i="21"/>
  <c r="K446" i="21"/>
  <c r="L446" i="21"/>
  <c r="M446" i="21"/>
  <c r="P446" i="21" s="1"/>
  <c r="Q446" i="21" s="1"/>
  <c r="N446" i="21"/>
  <c r="O446" i="21"/>
  <c r="E447" i="21"/>
  <c r="F447" i="21"/>
  <c r="G447" i="21"/>
  <c r="H447" i="21"/>
  <c r="I447" i="21"/>
  <c r="J447" i="21"/>
  <c r="K447" i="21"/>
  <c r="L447" i="21"/>
  <c r="M447" i="21"/>
  <c r="N447" i="21"/>
  <c r="O447" i="21"/>
  <c r="R447" i="21" s="1"/>
  <c r="P447" i="21"/>
  <c r="E448" i="21"/>
  <c r="F448" i="21"/>
  <c r="G448" i="21"/>
  <c r="H448" i="21"/>
  <c r="I448" i="21"/>
  <c r="J448" i="21"/>
  <c r="K448" i="21"/>
  <c r="L448" i="21"/>
  <c r="M448" i="21"/>
  <c r="N448" i="21"/>
  <c r="O448" i="21"/>
  <c r="P448" i="21"/>
  <c r="E449" i="21"/>
  <c r="F449" i="21"/>
  <c r="G449" i="21"/>
  <c r="H449" i="21"/>
  <c r="O449" i="21" s="1"/>
  <c r="I449" i="21"/>
  <c r="J449" i="21"/>
  <c r="K449" i="21"/>
  <c r="L449" i="21"/>
  <c r="M449" i="21"/>
  <c r="N449" i="21"/>
  <c r="P449" i="21"/>
  <c r="E450" i="21"/>
  <c r="F450" i="21"/>
  <c r="G450" i="21"/>
  <c r="H450" i="21"/>
  <c r="I450" i="21"/>
  <c r="J450" i="21"/>
  <c r="K450" i="21"/>
  <c r="L450" i="21"/>
  <c r="M450" i="21"/>
  <c r="P450" i="21" s="1"/>
  <c r="N450" i="21"/>
  <c r="O450" i="21"/>
  <c r="Q450" i="21"/>
  <c r="E451" i="21"/>
  <c r="F451" i="21"/>
  <c r="G451" i="21"/>
  <c r="H451" i="21"/>
  <c r="I451" i="21"/>
  <c r="J451" i="21"/>
  <c r="K451" i="21"/>
  <c r="L451" i="21"/>
  <c r="M451" i="21"/>
  <c r="N451" i="21"/>
  <c r="O451" i="21"/>
  <c r="R451" i="21" s="1"/>
  <c r="P451" i="21"/>
  <c r="E452" i="21"/>
  <c r="F452" i="21"/>
  <c r="G452" i="21"/>
  <c r="H452" i="21"/>
  <c r="I452" i="21"/>
  <c r="J452" i="21"/>
  <c r="K452" i="21"/>
  <c r="L452" i="21"/>
  <c r="M452" i="21"/>
  <c r="N452" i="21"/>
  <c r="O452" i="21"/>
  <c r="P452" i="21"/>
  <c r="E453" i="21"/>
  <c r="F453" i="21"/>
  <c r="G453" i="21"/>
  <c r="H453" i="21"/>
  <c r="O453" i="21" s="1"/>
  <c r="I453" i="21"/>
  <c r="J453" i="21"/>
  <c r="K453" i="21"/>
  <c r="L453" i="21"/>
  <c r="M453" i="21"/>
  <c r="N453" i="21"/>
  <c r="P453" i="21"/>
  <c r="E454" i="21"/>
  <c r="F454" i="21"/>
  <c r="G454" i="21"/>
  <c r="H454" i="21"/>
  <c r="I454" i="21"/>
  <c r="J454" i="21"/>
  <c r="K454" i="21"/>
  <c r="L454" i="21"/>
  <c r="M454" i="21"/>
  <c r="P454" i="21" s="1"/>
  <c r="Q454" i="21" s="1"/>
  <c r="N454" i="21"/>
  <c r="O454" i="21"/>
  <c r="E455" i="21"/>
  <c r="F455" i="21"/>
  <c r="G455" i="21"/>
  <c r="H455" i="21"/>
  <c r="I455" i="21"/>
  <c r="J455" i="21"/>
  <c r="K455" i="21"/>
  <c r="L455" i="21"/>
  <c r="M455" i="21"/>
  <c r="N455" i="21"/>
  <c r="O455" i="21"/>
  <c r="R455" i="21" s="1"/>
  <c r="P455" i="21"/>
  <c r="E456" i="21"/>
  <c r="F456" i="21"/>
  <c r="G456" i="21"/>
  <c r="H456" i="21"/>
  <c r="I456" i="21"/>
  <c r="J456" i="21"/>
  <c r="K456" i="21"/>
  <c r="L456" i="21"/>
  <c r="M456" i="21"/>
  <c r="N456" i="21"/>
  <c r="O456" i="21"/>
  <c r="P456" i="21"/>
  <c r="E457" i="21"/>
  <c r="F457" i="21"/>
  <c r="G457" i="21"/>
  <c r="H457" i="21"/>
  <c r="O457" i="21" s="1"/>
  <c r="I457" i="21"/>
  <c r="J457" i="21"/>
  <c r="K457" i="21"/>
  <c r="L457" i="21"/>
  <c r="M457" i="21"/>
  <c r="N457" i="21"/>
  <c r="P457" i="21"/>
  <c r="E458" i="21"/>
  <c r="F458" i="21"/>
  <c r="G458" i="21"/>
  <c r="H458" i="21"/>
  <c r="I458" i="21"/>
  <c r="J458" i="21"/>
  <c r="K458" i="21"/>
  <c r="L458" i="21"/>
  <c r="M458" i="21"/>
  <c r="P458" i="21" s="1"/>
  <c r="N458" i="21"/>
  <c r="O458" i="21"/>
  <c r="Q458" i="21"/>
  <c r="E459" i="21"/>
  <c r="F459" i="21"/>
  <c r="G459" i="21"/>
  <c r="H459" i="21"/>
  <c r="I459" i="21"/>
  <c r="J459" i="21"/>
  <c r="K459" i="21"/>
  <c r="L459" i="21"/>
  <c r="M459" i="21"/>
  <c r="N459" i="21"/>
  <c r="O459" i="21"/>
  <c r="R459" i="21" s="1"/>
  <c r="P459" i="21"/>
  <c r="E460" i="21"/>
  <c r="F460" i="21"/>
  <c r="G460" i="21"/>
  <c r="H460" i="21"/>
  <c r="I460" i="21"/>
  <c r="J460" i="21"/>
  <c r="K460" i="21"/>
  <c r="L460" i="21"/>
  <c r="M460" i="21"/>
  <c r="N460" i="21"/>
  <c r="O460" i="21"/>
  <c r="P460" i="21"/>
  <c r="E461" i="21"/>
  <c r="F461" i="21"/>
  <c r="G461" i="21"/>
  <c r="H461" i="21"/>
  <c r="O461" i="21" s="1"/>
  <c r="I461" i="21"/>
  <c r="J461" i="21"/>
  <c r="K461" i="21"/>
  <c r="L461" i="21"/>
  <c r="M461" i="21"/>
  <c r="N461" i="21"/>
  <c r="P461" i="21"/>
  <c r="E462" i="21"/>
  <c r="F462" i="21"/>
  <c r="G462" i="21"/>
  <c r="H462" i="21"/>
  <c r="I462" i="21"/>
  <c r="J462" i="21"/>
  <c r="K462" i="21"/>
  <c r="L462" i="21"/>
  <c r="M462" i="21"/>
  <c r="P462" i="21" s="1"/>
  <c r="Q462" i="21" s="1"/>
  <c r="N462" i="21"/>
  <c r="O462" i="21"/>
  <c r="E463" i="21"/>
  <c r="F463" i="21"/>
  <c r="G463" i="21"/>
  <c r="H463" i="21"/>
  <c r="I463" i="21"/>
  <c r="J463" i="21"/>
  <c r="K463" i="21"/>
  <c r="L463" i="21"/>
  <c r="M463" i="21"/>
  <c r="N463" i="21"/>
  <c r="O463" i="21"/>
  <c r="R463" i="21" s="1"/>
  <c r="P463" i="21"/>
  <c r="E464" i="21"/>
  <c r="F464" i="21"/>
  <c r="G464" i="21"/>
  <c r="H464" i="21"/>
  <c r="O464" i="21" s="1"/>
  <c r="I464" i="21"/>
  <c r="J464" i="21"/>
  <c r="K464" i="21"/>
  <c r="L464" i="21"/>
  <c r="M464" i="21"/>
  <c r="N464" i="21"/>
  <c r="P464" i="21"/>
  <c r="E465" i="21"/>
  <c r="F465" i="21"/>
  <c r="G465" i="21"/>
  <c r="H465" i="21"/>
  <c r="O465" i="21" s="1"/>
  <c r="I465" i="21"/>
  <c r="J465" i="21"/>
  <c r="K465" i="21"/>
  <c r="L465" i="21"/>
  <c r="M465" i="21"/>
  <c r="N465" i="21"/>
  <c r="P465" i="21"/>
  <c r="Q465" i="21" s="1"/>
  <c r="E466" i="21"/>
  <c r="F466" i="21"/>
  <c r="G466" i="21"/>
  <c r="H466" i="21"/>
  <c r="I466" i="21"/>
  <c r="J466" i="21"/>
  <c r="K466" i="21"/>
  <c r="L466" i="21"/>
  <c r="M466" i="21"/>
  <c r="P466" i="21" s="1"/>
  <c r="Q466" i="21" s="1"/>
  <c r="N466" i="21"/>
  <c r="O466" i="21"/>
  <c r="E467" i="21"/>
  <c r="F467" i="21"/>
  <c r="G467" i="21"/>
  <c r="H467" i="21"/>
  <c r="I467" i="21"/>
  <c r="J467" i="21"/>
  <c r="K467" i="21"/>
  <c r="L467" i="21"/>
  <c r="M467" i="21"/>
  <c r="N467" i="21"/>
  <c r="O467" i="21"/>
  <c r="P467" i="21"/>
  <c r="E468" i="21"/>
  <c r="F468" i="21"/>
  <c r="G468" i="21"/>
  <c r="H468" i="21"/>
  <c r="O468" i="21" s="1"/>
  <c r="I468" i="21"/>
  <c r="J468" i="21"/>
  <c r="K468" i="21"/>
  <c r="L468" i="21"/>
  <c r="M468" i="21"/>
  <c r="N468" i="21"/>
  <c r="P468" i="21"/>
  <c r="E469" i="21"/>
  <c r="F469" i="21"/>
  <c r="G469" i="21"/>
  <c r="H469" i="21"/>
  <c r="O469" i="21" s="1"/>
  <c r="I469" i="21"/>
  <c r="J469" i="21"/>
  <c r="K469" i="21"/>
  <c r="L469" i="21"/>
  <c r="M469" i="21"/>
  <c r="N469" i="21"/>
  <c r="P469" i="21"/>
  <c r="Q469" i="21" s="1"/>
  <c r="E470" i="21"/>
  <c r="F470" i="21"/>
  <c r="G470" i="21"/>
  <c r="H470" i="21"/>
  <c r="I470" i="21"/>
  <c r="J470" i="21"/>
  <c r="K470" i="21"/>
  <c r="L470" i="21"/>
  <c r="M470" i="21"/>
  <c r="P470" i="21" s="1"/>
  <c r="N470" i="21"/>
  <c r="O470" i="21"/>
  <c r="Q470" i="21"/>
  <c r="E471" i="21"/>
  <c r="F471" i="21"/>
  <c r="G471" i="21"/>
  <c r="H471" i="21"/>
  <c r="I471" i="21"/>
  <c r="J471" i="21"/>
  <c r="K471" i="21"/>
  <c r="L471" i="21"/>
  <c r="M471" i="21"/>
  <c r="N471" i="21"/>
  <c r="O471" i="21"/>
  <c r="P471" i="21"/>
  <c r="E472" i="21"/>
  <c r="F472" i="21"/>
  <c r="G472" i="21"/>
  <c r="H472" i="21"/>
  <c r="O472" i="21" s="1"/>
  <c r="I472" i="21"/>
  <c r="J472" i="21"/>
  <c r="K472" i="21"/>
  <c r="L472" i="21"/>
  <c r="M472" i="21"/>
  <c r="N472" i="21"/>
  <c r="P472" i="21"/>
  <c r="E473" i="21"/>
  <c r="F473" i="21"/>
  <c r="G473" i="21"/>
  <c r="H473" i="21"/>
  <c r="O473" i="21" s="1"/>
  <c r="R473" i="21" s="1"/>
  <c r="I473" i="21"/>
  <c r="J473" i="21"/>
  <c r="K473" i="21"/>
  <c r="L473" i="21"/>
  <c r="M473" i="21"/>
  <c r="N473" i="21"/>
  <c r="P473" i="21"/>
  <c r="Q473" i="21"/>
  <c r="E474" i="21"/>
  <c r="F474" i="21"/>
  <c r="G474" i="21"/>
  <c r="H474" i="21"/>
  <c r="I474" i="21"/>
  <c r="J474" i="21"/>
  <c r="K474" i="21"/>
  <c r="L474" i="21"/>
  <c r="M474" i="21"/>
  <c r="P474" i="21" s="1"/>
  <c r="N474" i="21"/>
  <c r="O474" i="21"/>
  <c r="E475" i="21"/>
  <c r="F475" i="21"/>
  <c r="G475" i="21"/>
  <c r="H475" i="21"/>
  <c r="I475" i="21"/>
  <c r="J475" i="21"/>
  <c r="K475" i="21"/>
  <c r="L475" i="21"/>
  <c r="M475" i="21"/>
  <c r="N475" i="21"/>
  <c r="O475" i="21"/>
  <c r="P475" i="21"/>
  <c r="E476" i="21"/>
  <c r="F476" i="21"/>
  <c r="G476" i="21"/>
  <c r="H476" i="21"/>
  <c r="I476" i="21"/>
  <c r="J476" i="21"/>
  <c r="K476" i="21"/>
  <c r="L476" i="21"/>
  <c r="M476" i="21"/>
  <c r="P476" i="21" s="1"/>
  <c r="Q476" i="21" s="1"/>
  <c r="N476" i="21"/>
  <c r="O476" i="21"/>
  <c r="E477" i="21"/>
  <c r="F477" i="21"/>
  <c r="G477" i="21"/>
  <c r="H477" i="21"/>
  <c r="O477" i="21" s="1"/>
  <c r="I477" i="21"/>
  <c r="J477" i="21"/>
  <c r="K477" i="21"/>
  <c r="L477" i="21"/>
  <c r="M477" i="21"/>
  <c r="N477" i="21"/>
  <c r="P477" i="21"/>
  <c r="Q477" i="21" s="1"/>
  <c r="E478" i="21"/>
  <c r="F478" i="21"/>
  <c r="G478" i="21"/>
  <c r="H478" i="21"/>
  <c r="I478" i="21"/>
  <c r="J478" i="21"/>
  <c r="K478" i="21"/>
  <c r="L478" i="21"/>
  <c r="M478" i="21"/>
  <c r="P478" i="21" s="1"/>
  <c r="N478" i="21"/>
  <c r="O478" i="21"/>
  <c r="R478" i="21" s="1"/>
  <c r="E479" i="21"/>
  <c r="F479" i="21"/>
  <c r="G479" i="21"/>
  <c r="H479" i="21"/>
  <c r="O479" i="21" s="1"/>
  <c r="I479" i="21"/>
  <c r="J479" i="21"/>
  <c r="K479" i="21"/>
  <c r="L479" i="21"/>
  <c r="M479" i="21"/>
  <c r="N479" i="21"/>
  <c r="P479" i="21"/>
  <c r="E480" i="21"/>
  <c r="F480" i="21"/>
  <c r="G480" i="21"/>
  <c r="H480" i="21"/>
  <c r="O480" i="21" s="1"/>
  <c r="I480" i="21"/>
  <c r="J480" i="21"/>
  <c r="K480" i="21"/>
  <c r="L480" i="21"/>
  <c r="M480" i="21"/>
  <c r="N480" i="21"/>
  <c r="P480" i="21"/>
  <c r="E481" i="21"/>
  <c r="F481" i="21"/>
  <c r="G481" i="21"/>
  <c r="H481" i="21"/>
  <c r="O481" i="21" s="1"/>
  <c r="R481" i="21" s="1"/>
  <c r="I481" i="21"/>
  <c r="J481" i="21"/>
  <c r="K481" i="21"/>
  <c r="L481" i="21"/>
  <c r="M481" i="21"/>
  <c r="P481" i="21" s="1"/>
  <c r="N481" i="21"/>
  <c r="E482" i="21"/>
  <c r="F482" i="21"/>
  <c r="G482" i="21"/>
  <c r="H482" i="21"/>
  <c r="I482" i="21"/>
  <c r="J482" i="21"/>
  <c r="K482" i="21"/>
  <c r="L482" i="21"/>
  <c r="M482" i="21"/>
  <c r="P482" i="21" s="1"/>
  <c r="N482" i="21"/>
  <c r="O482" i="21"/>
  <c r="E483" i="21"/>
  <c r="F483" i="21"/>
  <c r="G483" i="21"/>
  <c r="H483" i="21"/>
  <c r="I483" i="21"/>
  <c r="J483" i="21"/>
  <c r="K483" i="21"/>
  <c r="L483" i="21"/>
  <c r="M483" i="21"/>
  <c r="N483" i="21"/>
  <c r="O483" i="21"/>
  <c r="P483" i="21"/>
  <c r="E484" i="21"/>
  <c r="F484" i="21"/>
  <c r="G484" i="21"/>
  <c r="H484" i="21"/>
  <c r="I484" i="21"/>
  <c r="J484" i="21"/>
  <c r="K484" i="21"/>
  <c r="L484" i="21"/>
  <c r="M484" i="21"/>
  <c r="P484" i="21" s="1"/>
  <c r="N484" i="21"/>
  <c r="O484" i="21"/>
  <c r="E485" i="21"/>
  <c r="F485" i="21"/>
  <c r="G485" i="21"/>
  <c r="H485" i="21"/>
  <c r="O485" i="21" s="1"/>
  <c r="I485" i="21"/>
  <c r="J485" i="21"/>
  <c r="K485" i="21"/>
  <c r="L485" i="21"/>
  <c r="M485" i="21"/>
  <c r="P485" i="21" s="1"/>
  <c r="Q485" i="21" s="1"/>
  <c r="N485" i="21"/>
  <c r="E486" i="21"/>
  <c r="F486" i="21"/>
  <c r="G486" i="21"/>
  <c r="H486" i="21"/>
  <c r="I486" i="21"/>
  <c r="J486" i="21"/>
  <c r="K486" i="21"/>
  <c r="L486" i="21"/>
  <c r="M486" i="21"/>
  <c r="P486" i="21" s="1"/>
  <c r="N486" i="21"/>
  <c r="O486" i="21"/>
  <c r="Q486" i="21"/>
  <c r="E487" i="21"/>
  <c r="F487" i="21"/>
  <c r="G487" i="21"/>
  <c r="H487" i="21"/>
  <c r="O487" i="21" s="1"/>
  <c r="I487" i="21"/>
  <c r="J487" i="21"/>
  <c r="K487" i="21"/>
  <c r="L487" i="21"/>
  <c r="M487" i="21"/>
  <c r="N487" i="21"/>
  <c r="P487" i="21"/>
  <c r="E488" i="21"/>
  <c r="F488" i="21"/>
  <c r="G488" i="21"/>
  <c r="H488" i="21"/>
  <c r="O488" i="21" s="1"/>
  <c r="I488" i="21"/>
  <c r="J488" i="21"/>
  <c r="K488" i="21"/>
  <c r="L488" i="21"/>
  <c r="M488" i="21"/>
  <c r="N488" i="21"/>
  <c r="P488" i="21"/>
  <c r="E489" i="21"/>
  <c r="F489" i="21"/>
  <c r="G489" i="21"/>
  <c r="H489" i="21"/>
  <c r="O489" i="21" s="1"/>
  <c r="R489" i="21" s="1"/>
  <c r="I489" i="21"/>
  <c r="J489" i="21"/>
  <c r="K489" i="21"/>
  <c r="L489" i="21"/>
  <c r="M489" i="21"/>
  <c r="N489" i="21"/>
  <c r="P489" i="21"/>
  <c r="Q489" i="21"/>
  <c r="E490" i="21"/>
  <c r="F490" i="21"/>
  <c r="G490" i="21"/>
  <c r="H490" i="21"/>
  <c r="I490" i="21"/>
  <c r="J490" i="21"/>
  <c r="K490" i="21"/>
  <c r="L490" i="21"/>
  <c r="M490" i="21"/>
  <c r="P490" i="21" s="1"/>
  <c r="N490" i="21"/>
  <c r="O490" i="21"/>
  <c r="E491" i="21"/>
  <c r="F491" i="21"/>
  <c r="G491" i="21"/>
  <c r="H491" i="21"/>
  <c r="I491" i="21"/>
  <c r="J491" i="21"/>
  <c r="K491" i="21"/>
  <c r="L491" i="21"/>
  <c r="M491" i="21"/>
  <c r="N491" i="21"/>
  <c r="O491" i="21"/>
  <c r="P491" i="21"/>
  <c r="E492" i="21"/>
  <c r="F492" i="21"/>
  <c r="G492" i="21"/>
  <c r="H492" i="21"/>
  <c r="I492" i="21"/>
  <c r="J492" i="21"/>
  <c r="K492" i="21"/>
  <c r="L492" i="21"/>
  <c r="M492" i="21"/>
  <c r="P492" i="21" s="1"/>
  <c r="N492" i="21"/>
  <c r="O492" i="21"/>
  <c r="Q492" i="21"/>
  <c r="E493" i="21"/>
  <c r="F493" i="21"/>
  <c r="G493" i="21"/>
  <c r="H493" i="21"/>
  <c r="O493" i="21" s="1"/>
  <c r="I493" i="21"/>
  <c r="J493" i="21"/>
  <c r="K493" i="21"/>
  <c r="L493" i="21"/>
  <c r="M493" i="21"/>
  <c r="N493" i="21"/>
  <c r="P493" i="21"/>
  <c r="Q493" i="21" s="1"/>
  <c r="E494" i="21"/>
  <c r="F494" i="21"/>
  <c r="G494" i="21"/>
  <c r="H494" i="21"/>
  <c r="I494" i="21"/>
  <c r="J494" i="21"/>
  <c r="K494" i="21"/>
  <c r="L494" i="21"/>
  <c r="M494" i="21"/>
  <c r="P494" i="21" s="1"/>
  <c r="N494" i="21"/>
  <c r="O494" i="21"/>
  <c r="R494" i="21" s="1"/>
  <c r="Q494" i="21"/>
  <c r="E495" i="21"/>
  <c r="F495" i="21"/>
  <c r="G495" i="21"/>
  <c r="H495" i="21"/>
  <c r="O495" i="21" s="1"/>
  <c r="I495" i="21"/>
  <c r="J495" i="21"/>
  <c r="K495" i="21"/>
  <c r="L495" i="21"/>
  <c r="M495" i="21"/>
  <c r="N495" i="21"/>
  <c r="P495" i="21"/>
  <c r="E496" i="21"/>
  <c r="F496" i="21"/>
  <c r="G496" i="21"/>
  <c r="H496" i="21"/>
  <c r="O496" i="21" s="1"/>
  <c r="I496" i="21"/>
  <c r="J496" i="21"/>
  <c r="K496" i="21"/>
  <c r="L496" i="21"/>
  <c r="M496" i="21"/>
  <c r="N496" i="21"/>
  <c r="P496" i="21"/>
  <c r="E497" i="21"/>
  <c r="F497" i="21"/>
  <c r="G497" i="21"/>
  <c r="H497" i="21"/>
  <c r="O497" i="21" s="1"/>
  <c r="R497" i="21" s="1"/>
  <c r="I497" i="21"/>
  <c r="J497" i="21"/>
  <c r="K497" i="21"/>
  <c r="L497" i="21"/>
  <c r="M497" i="21"/>
  <c r="P497" i="21" s="1"/>
  <c r="N497" i="21"/>
  <c r="E498" i="21"/>
  <c r="F498" i="21"/>
  <c r="G498" i="21"/>
  <c r="H498" i="21"/>
  <c r="I498" i="21"/>
  <c r="J498" i="21"/>
  <c r="K498" i="21"/>
  <c r="L498" i="21"/>
  <c r="M498" i="21"/>
  <c r="P498" i="21" s="1"/>
  <c r="N498" i="21"/>
  <c r="O498" i="21"/>
  <c r="E499" i="21"/>
  <c r="F499" i="21"/>
  <c r="G499" i="21"/>
  <c r="H499" i="21"/>
  <c r="I499" i="21"/>
  <c r="J499" i="21"/>
  <c r="K499" i="21"/>
  <c r="L499" i="21"/>
  <c r="M499" i="21"/>
  <c r="N499" i="21"/>
  <c r="O499" i="21"/>
  <c r="P499" i="21"/>
  <c r="E500" i="21"/>
  <c r="F500" i="21"/>
  <c r="G500" i="21"/>
  <c r="H500" i="21"/>
  <c r="O500" i="21" s="1"/>
  <c r="I500" i="21"/>
  <c r="J500" i="21"/>
  <c r="K500" i="21"/>
  <c r="L500" i="21"/>
  <c r="M500" i="21"/>
  <c r="P500" i="21" s="1"/>
  <c r="N500" i="21"/>
  <c r="E501" i="21"/>
  <c r="F501" i="21"/>
  <c r="G501" i="21"/>
  <c r="H501" i="21"/>
  <c r="O501" i="21" s="1"/>
  <c r="I501" i="21"/>
  <c r="J501" i="21"/>
  <c r="K501" i="21"/>
  <c r="L501" i="21"/>
  <c r="M501" i="21"/>
  <c r="N501" i="21"/>
  <c r="P501" i="21"/>
  <c r="Q501" i="21" s="1"/>
  <c r="E502" i="21"/>
  <c r="F502" i="21"/>
  <c r="G502" i="21"/>
  <c r="H502" i="21"/>
  <c r="I502" i="21"/>
  <c r="J502" i="21"/>
  <c r="K502" i="21"/>
  <c r="L502" i="21"/>
  <c r="M502" i="21"/>
  <c r="P502" i="21" s="1"/>
  <c r="N502" i="21"/>
  <c r="O502" i="21"/>
  <c r="Q502" i="21"/>
  <c r="E503" i="21"/>
  <c r="F503" i="21"/>
  <c r="G503" i="21"/>
  <c r="H503" i="21"/>
  <c r="O503" i="21" s="1"/>
  <c r="I503" i="21"/>
  <c r="J503" i="21"/>
  <c r="K503" i="21"/>
  <c r="L503" i="21"/>
  <c r="M503" i="21"/>
  <c r="N503" i="21"/>
  <c r="P503" i="21"/>
  <c r="E504" i="21"/>
  <c r="F504" i="21"/>
  <c r="G504" i="21"/>
  <c r="H504" i="21"/>
  <c r="O504" i="21" s="1"/>
  <c r="I504" i="21"/>
  <c r="J504" i="21"/>
  <c r="K504" i="21"/>
  <c r="L504" i="21"/>
  <c r="M504" i="21"/>
  <c r="P504" i="21" s="1"/>
  <c r="Q504" i="21" s="1"/>
  <c r="N504" i="21"/>
  <c r="E505" i="21"/>
  <c r="F505" i="21"/>
  <c r="G505" i="21"/>
  <c r="H505" i="21"/>
  <c r="O505" i="21" s="1"/>
  <c r="R505" i="21" s="1"/>
  <c r="I505" i="21"/>
  <c r="J505" i="21"/>
  <c r="K505" i="21"/>
  <c r="L505" i="21"/>
  <c r="M505" i="21"/>
  <c r="N505" i="21"/>
  <c r="P505" i="21"/>
  <c r="Q505" i="21"/>
  <c r="E506" i="21"/>
  <c r="F506" i="21"/>
  <c r="G506" i="21"/>
  <c r="H506" i="21"/>
  <c r="I506" i="21"/>
  <c r="J506" i="21"/>
  <c r="K506" i="21"/>
  <c r="L506" i="21"/>
  <c r="M506" i="21"/>
  <c r="P506" i="21" s="1"/>
  <c r="N506" i="21"/>
  <c r="O506" i="21"/>
  <c r="E507" i="21"/>
  <c r="F507" i="21"/>
  <c r="G507" i="21"/>
  <c r="H507" i="21"/>
  <c r="I507" i="21"/>
  <c r="J507" i="21"/>
  <c r="M507" i="21" s="1"/>
  <c r="K507" i="21"/>
  <c r="L507" i="21"/>
  <c r="N507" i="21"/>
  <c r="O507" i="21" s="1"/>
  <c r="P507" i="21"/>
  <c r="R507" i="21"/>
  <c r="E508" i="21"/>
  <c r="F508" i="21"/>
  <c r="G508" i="21"/>
  <c r="H508" i="21"/>
  <c r="I508" i="21"/>
  <c r="J508" i="21"/>
  <c r="M508" i="21" s="1"/>
  <c r="K508" i="21"/>
  <c r="L508" i="21"/>
  <c r="P508" i="21"/>
  <c r="E509" i="21"/>
  <c r="F509" i="21"/>
  <c r="G509" i="21"/>
  <c r="H509" i="21"/>
  <c r="I509" i="21"/>
  <c r="J509" i="21"/>
  <c r="M509" i="21" s="1"/>
  <c r="K509" i="21"/>
  <c r="L509" i="21"/>
  <c r="N509" i="21"/>
  <c r="O509" i="21" s="1"/>
  <c r="P509" i="21"/>
  <c r="E510" i="21"/>
  <c r="F510" i="21"/>
  <c r="G510" i="21"/>
  <c r="H510" i="21"/>
  <c r="I510" i="21"/>
  <c r="J510" i="21"/>
  <c r="M510" i="21" s="1"/>
  <c r="P510" i="21" s="1"/>
  <c r="K510" i="21"/>
  <c r="L510" i="21"/>
  <c r="E511" i="21"/>
  <c r="F511" i="21"/>
  <c r="G511" i="21"/>
  <c r="H511" i="21"/>
  <c r="I511" i="21"/>
  <c r="J511" i="21"/>
  <c r="M511" i="21" s="1"/>
  <c r="K511" i="21"/>
  <c r="L511" i="21"/>
  <c r="N511" i="21"/>
  <c r="O511" i="21" s="1"/>
  <c r="Q511" i="21" s="1"/>
  <c r="P511" i="21"/>
  <c r="E512" i="21"/>
  <c r="F512" i="21"/>
  <c r="G512" i="21"/>
  <c r="H512" i="21"/>
  <c r="I512" i="21"/>
  <c r="J512" i="21"/>
  <c r="M512" i="21" s="1"/>
  <c r="K512" i="21"/>
  <c r="L512" i="21"/>
  <c r="N512" i="21"/>
  <c r="O512" i="21" s="1"/>
  <c r="P512" i="21"/>
  <c r="E513" i="21"/>
  <c r="F513" i="21"/>
  <c r="G513" i="21"/>
  <c r="H513" i="21"/>
  <c r="I513" i="21"/>
  <c r="J513" i="21"/>
  <c r="M513" i="21" s="1"/>
  <c r="K513" i="21"/>
  <c r="L513" i="21"/>
  <c r="N513" i="21"/>
  <c r="P513" i="21"/>
  <c r="E514" i="21"/>
  <c r="F514" i="21"/>
  <c r="G514" i="21"/>
  <c r="H514" i="21"/>
  <c r="I514" i="21"/>
  <c r="J514" i="21"/>
  <c r="M514" i="21" s="1"/>
  <c r="K514" i="21"/>
  <c r="L514" i="21"/>
  <c r="P514" i="21"/>
  <c r="E515" i="21"/>
  <c r="F515" i="21"/>
  <c r="G515" i="21"/>
  <c r="H515" i="21"/>
  <c r="I515" i="21"/>
  <c r="J515" i="21"/>
  <c r="M515" i="21" s="1"/>
  <c r="K515" i="21"/>
  <c r="L515" i="21"/>
  <c r="N515" i="21"/>
  <c r="O515" i="21" s="1"/>
  <c r="P515" i="21"/>
  <c r="R515" i="21"/>
  <c r="E516" i="21"/>
  <c r="F516" i="21"/>
  <c r="G516" i="21"/>
  <c r="H516" i="21"/>
  <c r="I516" i="21"/>
  <c r="J516" i="21"/>
  <c r="M516" i="21" s="1"/>
  <c r="K516" i="21"/>
  <c r="L516" i="21"/>
  <c r="P516" i="21"/>
  <c r="E517" i="21"/>
  <c r="F517" i="21"/>
  <c r="G517" i="21"/>
  <c r="H517" i="21"/>
  <c r="I517" i="21"/>
  <c r="J517" i="21"/>
  <c r="M517" i="21" s="1"/>
  <c r="K517" i="21"/>
  <c r="L517" i="21"/>
  <c r="N517" i="21"/>
  <c r="O517" i="21" s="1"/>
  <c r="P517" i="21"/>
  <c r="E518" i="21"/>
  <c r="F518" i="21"/>
  <c r="G518" i="21"/>
  <c r="H518" i="21"/>
  <c r="I518" i="21"/>
  <c r="J518" i="21"/>
  <c r="M518" i="21" s="1"/>
  <c r="P518" i="21" s="1"/>
  <c r="K518" i="21"/>
  <c r="L518" i="21"/>
  <c r="E519" i="21"/>
  <c r="F519" i="21"/>
  <c r="G519" i="21"/>
  <c r="H519" i="21"/>
  <c r="I519" i="21"/>
  <c r="J519" i="21"/>
  <c r="M519" i="21" s="1"/>
  <c r="K519" i="21"/>
  <c r="L519" i="21"/>
  <c r="N519" i="21"/>
  <c r="O519" i="21" s="1"/>
  <c r="Q519" i="21" s="1"/>
  <c r="P519" i="21"/>
  <c r="E520" i="21"/>
  <c r="F520" i="21"/>
  <c r="G520" i="21"/>
  <c r="H520" i="21"/>
  <c r="I520" i="21"/>
  <c r="J520" i="21"/>
  <c r="M520" i="21" s="1"/>
  <c r="K520" i="21"/>
  <c r="L520" i="21"/>
  <c r="N520" i="21"/>
  <c r="O520" i="21" s="1"/>
  <c r="P520" i="21"/>
  <c r="E521" i="21"/>
  <c r="F521" i="21"/>
  <c r="G521" i="21"/>
  <c r="H521" i="21"/>
  <c r="I521" i="21"/>
  <c r="J521" i="21"/>
  <c r="M521" i="21" s="1"/>
  <c r="K521" i="21"/>
  <c r="L521" i="21"/>
  <c r="N521" i="21"/>
  <c r="P521" i="21"/>
  <c r="E522" i="21"/>
  <c r="F522" i="21"/>
  <c r="G522" i="21"/>
  <c r="H522" i="21"/>
  <c r="I522" i="21"/>
  <c r="J522" i="21"/>
  <c r="M522" i="21" s="1"/>
  <c r="K522" i="21"/>
  <c r="L522" i="21"/>
  <c r="P522" i="21"/>
  <c r="E523" i="21"/>
  <c r="F523" i="21"/>
  <c r="G523" i="21"/>
  <c r="H523" i="21"/>
  <c r="I523" i="21"/>
  <c r="J523" i="21"/>
  <c r="M523" i="21" s="1"/>
  <c r="K523" i="21"/>
  <c r="L523" i="21"/>
  <c r="N523" i="21"/>
  <c r="O523" i="21" s="1"/>
  <c r="P523" i="21"/>
  <c r="R523" i="21"/>
  <c r="E524" i="21"/>
  <c r="F524" i="21"/>
  <c r="G524" i="21"/>
  <c r="H524" i="21"/>
  <c r="I524" i="21"/>
  <c r="J524" i="21"/>
  <c r="M524" i="21" s="1"/>
  <c r="K524" i="21"/>
  <c r="L524" i="21"/>
  <c r="P524" i="21"/>
  <c r="E525" i="21"/>
  <c r="F525" i="21"/>
  <c r="G525" i="21"/>
  <c r="H525" i="21"/>
  <c r="I525" i="21"/>
  <c r="J525" i="21"/>
  <c r="M525" i="21" s="1"/>
  <c r="K525" i="21"/>
  <c r="L525" i="21"/>
  <c r="N525" i="21"/>
  <c r="O525" i="21" s="1"/>
  <c r="P525" i="21"/>
  <c r="E526" i="21"/>
  <c r="F526" i="21"/>
  <c r="G526" i="21"/>
  <c r="H526" i="21"/>
  <c r="I526" i="21"/>
  <c r="J526" i="21"/>
  <c r="M526" i="21" s="1"/>
  <c r="P526" i="21" s="1"/>
  <c r="K526" i="21"/>
  <c r="L526" i="21"/>
  <c r="E527" i="21"/>
  <c r="F527" i="21"/>
  <c r="G527" i="21"/>
  <c r="H527" i="21"/>
  <c r="I527" i="21"/>
  <c r="J527" i="21"/>
  <c r="M527" i="21" s="1"/>
  <c r="K527" i="21"/>
  <c r="L527" i="21"/>
  <c r="N527" i="21"/>
  <c r="O527" i="21" s="1"/>
  <c r="Q527" i="21" s="1"/>
  <c r="P527" i="21"/>
  <c r="E528" i="21"/>
  <c r="F528" i="21"/>
  <c r="G528" i="21"/>
  <c r="H528" i="21"/>
  <c r="I528" i="21"/>
  <c r="J528" i="21"/>
  <c r="M528" i="21" s="1"/>
  <c r="K528" i="21"/>
  <c r="L528" i="21"/>
  <c r="N528" i="21"/>
  <c r="O528" i="21" s="1"/>
  <c r="P528" i="21"/>
  <c r="E529" i="21"/>
  <c r="F529" i="21"/>
  <c r="G529" i="21"/>
  <c r="H529" i="21"/>
  <c r="I529" i="21"/>
  <c r="J529" i="21"/>
  <c r="M529" i="21" s="1"/>
  <c r="K529" i="21"/>
  <c r="L529" i="21"/>
  <c r="N529" i="21"/>
  <c r="P529" i="21"/>
  <c r="E530" i="21"/>
  <c r="F530" i="21"/>
  <c r="G530" i="21"/>
  <c r="H530" i="21"/>
  <c r="I530" i="21"/>
  <c r="J530" i="21"/>
  <c r="M530" i="21" s="1"/>
  <c r="K530" i="21"/>
  <c r="L530" i="21"/>
  <c r="P530" i="21"/>
  <c r="E531" i="21"/>
  <c r="F531" i="21"/>
  <c r="G531" i="21"/>
  <c r="H531" i="21"/>
  <c r="I531" i="21"/>
  <c r="J531" i="21"/>
  <c r="M531" i="21" s="1"/>
  <c r="K531" i="21"/>
  <c r="L531" i="21"/>
  <c r="N531" i="21"/>
  <c r="O531" i="21" s="1"/>
  <c r="P531" i="21"/>
  <c r="R531" i="21"/>
  <c r="E532" i="21"/>
  <c r="F532" i="21"/>
  <c r="G532" i="21"/>
  <c r="H532" i="21"/>
  <c r="I532" i="21"/>
  <c r="J532" i="21"/>
  <c r="M532" i="21" s="1"/>
  <c r="K532" i="21"/>
  <c r="L532" i="21"/>
  <c r="P532" i="21"/>
  <c r="E533" i="21"/>
  <c r="F533" i="21"/>
  <c r="G533" i="21"/>
  <c r="H533" i="21"/>
  <c r="I533" i="21"/>
  <c r="J533" i="21"/>
  <c r="M533" i="21" s="1"/>
  <c r="K533" i="21"/>
  <c r="L533" i="21"/>
  <c r="N533" i="21"/>
  <c r="O533" i="21" s="1"/>
  <c r="P533" i="21"/>
  <c r="E534" i="21"/>
  <c r="F534" i="21"/>
  <c r="G534" i="21"/>
  <c r="H534" i="21"/>
  <c r="I534" i="21"/>
  <c r="J534" i="21"/>
  <c r="M534" i="21" s="1"/>
  <c r="P534" i="21" s="1"/>
  <c r="K534" i="21"/>
  <c r="L534" i="21"/>
  <c r="E535" i="21"/>
  <c r="F535" i="21"/>
  <c r="G535" i="21"/>
  <c r="H535" i="21"/>
  <c r="I535" i="21"/>
  <c r="J535" i="21"/>
  <c r="M535" i="21" s="1"/>
  <c r="K535" i="21"/>
  <c r="L535" i="21"/>
  <c r="N535" i="21"/>
  <c r="O535" i="21" s="1"/>
  <c r="Q535" i="21" s="1"/>
  <c r="P535" i="21"/>
  <c r="E536" i="21"/>
  <c r="F536" i="21"/>
  <c r="G536" i="21"/>
  <c r="H536" i="21"/>
  <c r="I536" i="21"/>
  <c r="J536" i="21"/>
  <c r="M536" i="21" s="1"/>
  <c r="K536" i="21"/>
  <c r="L536" i="21"/>
  <c r="N536" i="21"/>
  <c r="O536" i="21" s="1"/>
  <c r="P536" i="21"/>
  <c r="E537" i="21"/>
  <c r="F537" i="21"/>
  <c r="G537" i="21"/>
  <c r="H537" i="21"/>
  <c r="I537" i="21"/>
  <c r="J537" i="21"/>
  <c r="M537" i="21" s="1"/>
  <c r="K537" i="21"/>
  <c r="L537" i="21"/>
  <c r="N537" i="21"/>
  <c r="P537" i="21"/>
  <c r="E538" i="21"/>
  <c r="F538" i="21"/>
  <c r="G538" i="21"/>
  <c r="H538" i="21"/>
  <c r="I538" i="21"/>
  <c r="J538" i="21"/>
  <c r="M538" i="21" s="1"/>
  <c r="K538" i="21"/>
  <c r="L538" i="21"/>
  <c r="P538" i="21"/>
  <c r="E539" i="21"/>
  <c r="F539" i="21"/>
  <c r="G539" i="21"/>
  <c r="H539" i="21"/>
  <c r="I539" i="21"/>
  <c r="J539" i="21"/>
  <c r="M539" i="21" s="1"/>
  <c r="K539" i="21"/>
  <c r="L539" i="21"/>
  <c r="N539" i="21"/>
  <c r="O539" i="21" s="1"/>
  <c r="P539" i="21"/>
  <c r="R539" i="21"/>
  <c r="E540" i="21"/>
  <c r="F540" i="21"/>
  <c r="G540" i="21"/>
  <c r="H540" i="21"/>
  <c r="I540" i="21"/>
  <c r="J540" i="21"/>
  <c r="M540" i="21" s="1"/>
  <c r="K540" i="21"/>
  <c r="L540" i="21"/>
  <c r="P540" i="21"/>
  <c r="E541" i="21"/>
  <c r="F541" i="21"/>
  <c r="G541" i="21"/>
  <c r="H541" i="21"/>
  <c r="O541" i="21" s="1"/>
  <c r="I541" i="21"/>
  <c r="J541" i="21"/>
  <c r="K541" i="21"/>
  <c r="L541" i="21"/>
  <c r="M541" i="21"/>
  <c r="P541" i="21" s="1"/>
  <c r="N541" i="21"/>
  <c r="E542" i="21"/>
  <c r="F542" i="21"/>
  <c r="G542" i="21"/>
  <c r="H542" i="21"/>
  <c r="I542" i="21"/>
  <c r="J542" i="21"/>
  <c r="K542" i="21"/>
  <c r="L542" i="21"/>
  <c r="M542" i="21"/>
  <c r="P542" i="21" s="1"/>
  <c r="N542" i="21"/>
  <c r="O542" i="21"/>
  <c r="E543" i="21"/>
  <c r="F543" i="21"/>
  <c r="G543" i="21"/>
  <c r="H543" i="21"/>
  <c r="O543" i="21" s="1"/>
  <c r="I543" i="21"/>
  <c r="J543" i="21"/>
  <c r="K543" i="21"/>
  <c r="L543" i="21"/>
  <c r="M543" i="21"/>
  <c r="N543" i="21"/>
  <c r="P543" i="21"/>
  <c r="E544" i="21"/>
  <c r="F544" i="21"/>
  <c r="G544" i="21"/>
  <c r="H544" i="21"/>
  <c r="O544" i="21" s="1"/>
  <c r="I544" i="21"/>
  <c r="J544" i="21"/>
  <c r="K544" i="21"/>
  <c r="L544" i="21"/>
  <c r="M544" i="21"/>
  <c r="P544" i="21" s="1"/>
  <c r="N544" i="21"/>
  <c r="E545" i="21"/>
  <c r="F545" i="21"/>
  <c r="G545" i="21"/>
  <c r="H545" i="21"/>
  <c r="O545" i="21" s="1"/>
  <c r="I545" i="21"/>
  <c r="J545" i="21"/>
  <c r="K545" i="21"/>
  <c r="L545" i="21"/>
  <c r="M545" i="21"/>
  <c r="P545" i="21" s="1"/>
  <c r="N545" i="21"/>
  <c r="E546" i="21"/>
  <c r="F546" i="21"/>
  <c r="G546" i="21"/>
  <c r="H546" i="21"/>
  <c r="I546" i="21"/>
  <c r="J546" i="21"/>
  <c r="K546" i="21"/>
  <c r="L546" i="21"/>
  <c r="M546" i="21"/>
  <c r="P546" i="21" s="1"/>
  <c r="N546" i="21"/>
  <c r="O546" i="21"/>
  <c r="E547" i="21"/>
  <c r="F547" i="21"/>
  <c r="G547" i="21"/>
  <c r="H547" i="21"/>
  <c r="O547" i="21" s="1"/>
  <c r="I547" i="21"/>
  <c r="J547" i="21"/>
  <c r="K547" i="21"/>
  <c r="L547" i="21"/>
  <c r="M547" i="21"/>
  <c r="N547" i="21"/>
  <c r="P547" i="21"/>
  <c r="E548" i="21"/>
  <c r="F548" i="21"/>
  <c r="G548" i="21"/>
  <c r="H548" i="21"/>
  <c r="O548" i="21" s="1"/>
  <c r="I548" i="21"/>
  <c r="J548" i="21"/>
  <c r="K548" i="21"/>
  <c r="L548" i="21"/>
  <c r="M548" i="21"/>
  <c r="P548" i="21" s="1"/>
  <c r="N548" i="21"/>
  <c r="E549" i="21"/>
  <c r="F549" i="21"/>
  <c r="G549" i="21"/>
  <c r="H549" i="21"/>
  <c r="O549" i="21" s="1"/>
  <c r="I549" i="21"/>
  <c r="J549" i="21"/>
  <c r="K549" i="21"/>
  <c r="L549" i="21"/>
  <c r="M549" i="21"/>
  <c r="P549" i="21" s="1"/>
  <c r="N549" i="21"/>
  <c r="E550" i="21"/>
  <c r="F550" i="21"/>
  <c r="G550" i="21"/>
  <c r="H550" i="21"/>
  <c r="I550" i="21"/>
  <c r="J550" i="21"/>
  <c r="K550" i="21"/>
  <c r="L550" i="21"/>
  <c r="M550" i="21"/>
  <c r="P550" i="21" s="1"/>
  <c r="N550" i="21"/>
  <c r="O550" i="21"/>
  <c r="E551" i="21"/>
  <c r="F551" i="21"/>
  <c r="G551" i="21"/>
  <c r="H551" i="21"/>
  <c r="O551" i="21" s="1"/>
  <c r="I551" i="21"/>
  <c r="J551" i="21"/>
  <c r="K551" i="21"/>
  <c r="L551" i="21"/>
  <c r="M551" i="21"/>
  <c r="N551" i="21"/>
  <c r="P551" i="21"/>
  <c r="E552" i="21"/>
  <c r="F552" i="21"/>
  <c r="G552" i="21"/>
  <c r="H552" i="21"/>
  <c r="O552" i="21" s="1"/>
  <c r="I552" i="21"/>
  <c r="J552" i="21"/>
  <c r="K552" i="21"/>
  <c r="L552" i="21"/>
  <c r="M552" i="21"/>
  <c r="P552" i="21" s="1"/>
  <c r="N552" i="21"/>
  <c r="E553" i="21"/>
  <c r="F553" i="21"/>
  <c r="G553" i="21"/>
  <c r="H553" i="21"/>
  <c r="O553" i="21" s="1"/>
  <c r="I553" i="21"/>
  <c r="J553" i="21"/>
  <c r="K553" i="21"/>
  <c r="L553" i="21"/>
  <c r="M553" i="21"/>
  <c r="P553" i="21" s="1"/>
  <c r="N553" i="21"/>
  <c r="E554" i="21"/>
  <c r="F554" i="21"/>
  <c r="G554" i="21"/>
  <c r="H554" i="21"/>
  <c r="I554" i="21"/>
  <c r="J554" i="21"/>
  <c r="K554" i="21"/>
  <c r="L554" i="21"/>
  <c r="M554" i="21"/>
  <c r="P554" i="21" s="1"/>
  <c r="N554" i="21"/>
  <c r="O554" i="21"/>
  <c r="E555" i="21"/>
  <c r="F555" i="21"/>
  <c r="G555" i="21"/>
  <c r="H555" i="21"/>
  <c r="O555" i="21" s="1"/>
  <c r="I555" i="21"/>
  <c r="J555" i="21"/>
  <c r="K555" i="21"/>
  <c r="L555" i="21"/>
  <c r="M555" i="21"/>
  <c r="N555" i="21"/>
  <c r="P555" i="21"/>
  <c r="E556" i="21"/>
  <c r="F556" i="21"/>
  <c r="G556" i="21"/>
  <c r="H556" i="21"/>
  <c r="O556" i="21" s="1"/>
  <c r="I556" i="21"/>
  <c r="J556" i="21"/>
  <c r="K556" i="21"/>
  <c r="L556" i="21"/>
  <c r="M556" i="21"/>
  <c r="P556" i="21" s="1"/>
  <c r="N556" i="21"/>
  <c r="E557" i="21"/>
  <c r="F557" i="21"/>
  <c r="G557" i="21"/>
  <c r="H557" i="21"/>
  <c r="O557" i="21" s="1"/>
  <c r="I557" i="21"/>
  <c r="J557" i="21"/>
  <c r="K557" i="21"/>
  <c r="L557" i="21"/>
  <c r="M557" i="21"/>
  <c r="P557" i="21" s="1"/>
  <c r="N557" i="21"/>
  <c r="E558" i="21"/>
  <c r="F558" i="21"/>
  <c r="G558" i="21"/>
  <c r="H558" i="21"/>
  <c r="I558" i="21"/>
  <c r="J558" i="21"/>
  <c r="K558" i="21"/>
  <c r="L558" i="21"/>
  <c r="M558" i="21"/>
  <c r="P558" i="21" s="1"/>
  <c r="N558" i="21"/>
  <c r="O558" i="21"/>
  <c r="E559" i="21"/>
  <c r="F559" i="21"/>
  <c r="G559" i="21"/>
  <c r="H559" i="21"/>
  <c r="O559" i="21" s="1"/>
  <c r="I559" i="21"/>
  <c r="J559" i="21"/>
  <c r="K559" i="21"/>
  <c r="L559" i="21"/>
  <c r="M559" i="21"/>
  <c r="N559" i="21"/>
  <c r="P559" i="21"/>
  <c r="E560" i="21"/>
  <c r="F560" i="21"/>
  <c r="G560" i="21"/>
  <c r="H560" i="21"/>
  <c r="O560" i="21" s="1"/>
  <c r="I560" i="21"/>
  <c r="J560" i="21"/>
  <c r="K560" i="21"/>
  <c r="L560" i="21"/>
  <c r="M560" i="21"/>
  <c r="P560" i="21" s="1"/>
  <c r="N560" i="21"/>
  <c r="E561" i="21"/>
  <c r="F561" i="21"/>
  <c r="G561" i="21"/>
  <c r="H561" i="21"/>
  <c r="O561" i="21" s="1"/>
  <c r="I561" i="21"/>
  <c r="J561" i="21"/>
  <c r="K561" i="21"/>
  <c r="L561" i="21"/>
  <c r="M561" i="21"/>
  <c r="P561" i="21" s="1"/>
  <c r="N561" i="21"/>
  <c r="E562" i="21"/>
  <c r="F562" i="21"/>
  <c r="G562" i="21"/>
  <c r="H562" i="21"/>
  <c r="I562" i="21"/>
  <c r="J562" i="21"/>
  <c r="K562" i="21"/>
  <c r="L562" i="21"/>
  <c r="M562" i="21"/>
  <c r="P562" i="21" s="1"/>
  <c r="N562" i="21"/>
  <c r="O562" i="21"/>
  <c r="E563" i="21"/>
  <c r="F563" i="21"/>
  <c r="G563" i="21"/>
  <c r="H563" i="21"/>
  <c r="O563" i="21" s="1"/>
  <c r="I563" i="21"/>
  <c r="J563" i="21"/>
  <c r="K563" i="21"/>
  <c r="L563" i="21"/>
  <c r="M563" i="21"/>
  <c r="N563" i="21"/>
  <c r="P563" i="21"/>
  <c r="E564" i="21"/>
  <c r="F564" i="21"/>
  <c r="G564" i="21"/>
  <c r="H564" i="21"/>
  <c r="O564" i="21" s="1"/>
  <c r="I564" i="21"/>
  <c r="J564" i="21"/>
  <c r="K564" i="21"/>
  <c r="L564" i="21"/>
  <c r="M564" i="21"/>
  <c r="P564" i="21" s="1"/>
  <c r="N564" i="21"/>
  <c r="E565" i="21"/>
  <c r="F565" i="21"/>
  <c r="G565" i="21"/>
  <c r="H565" i="21"/>
  <c r="O565" i="21" s="1"/>
  <c r="I565" i="21"/>
  <c r="J565" i="21"/>
  <c r="K565" i="21"/>
  <c r="L565" i="21"/>
  <c r="M565" i="21"/>
  <c r="P565" i="21" s="1"/>
  <c r="N565" i="21"/>
  <c r="E566" i="21"/>
  <c r="F566" i="21"/>
  <c r="G566" i="21"/>
  <c r="H566" i="21"/>
  <c r="I566" i="21"/>
  <c r="J566" i="21"/>
  <c r="K566" i="21"/>
  <c r="L566" i="21"/>
  <c r="M566" i="21"/>
  <c r="P566" i="21" s="1"/>
  <c r="N566" i="21"/>
  <c r="O566" i="21"/>
  <c r="E567" i="21"/>
  <c r="F567" i="21"/>
  <c r="G567" i="21"/>
  <c r="H567" i="21"/>
  <c r="O567" i="21" s="1"/>
  <c r="I567" i="21"/>
  <c r="J567" i="21"/>
  <c r="K567" i="21"/>
  <c r="L567" i="21"/>
  <c r="M567" i="21"/>
  <c r="N567" i="21"/>
  <c r="P567" i="21"/>
  <c r="E568" i="21"/>
  <c r="F568" i="21"/>
  <c r="G568" i="21"/>
  <c r="H568" i="21"/>
  <c r="O568" i="21" s="1"/>
  <c r="I568" i="21"/>
  <c r="J568" i="21"/>
  <c r="K568" i="21"/>
  <c r="L568" i="21"/>
  <c r="M568" i="21"/>
  <c r="P568" i="21" s="1"/>
  <c r="N568" i="21"/>
  <c r="E569" i="21"/>
  <c r="F569" i="21"/>
  <c r="G569" i="21"/>
  <c r="H569" i="21"/>
  <c r="O569" i="21" s="1"/>
  <c r="I569" i="21"/>
  <c r="J569" i="21"/>
  <c r="K569" i="21"/>
  <c r="L569" i="21"/>
  <c r="M569" i="21"/>
  <c r="P569" i="21" s="1"/>
  <c r="N569" i="21"/>
  <c r="E570" i="21"/>
  <c r="F570" i="21"/>
  <c r="G570" i="21"/>
  <c r="H570" i="21"/>
  <c r="I570" i="21"/>
  <c r="J570" i="21"/>
  <c r="K570" i="21"/>
  <c r="L570" i="21"/>
  <c r="M570" i="21"/>
  <c r="P570" i="21" s="1"/>
  <c r="N570" i="21"/>
  <c r="O570" i="21"/>
  <c r="E571" i="21"/>
  <c r="F571" i="21"/>
  <c r="G571" i="21"/>
  <c r="H571" i="21"/>
  <c r="O571" i="21" s="1"/>
  <c r="I571" i="21"/>
  <c r="J571" i="21"/>
  <c r="K571" i="21"/>
  <c r="L571" i="21"/>
  <c r="M571" i="21"/>
  <c r="N571" i="21"/>
  <c r="P571" i="21"/>
  <c r="E572" i="21"/>
  <c r="F572" i="21"/>
  <c r="G572" i="21"/>
  <c r="H572" i="21"/>
  <c r="O572" i="21" s="1"/>
  <c r="I572" i="21"/>
  <c r="J572" i="21"/>
  <c r="K572" i="21"/>
  <c r="L572" i="21"/>
  <c r="M572" i="21"/>
  <c r="P572" i="21" s="1"/>
  <c r="N572" i="21"/>
  <c r="E573" i="21"/>
  <c r="F573" i="21"/>
  <c r="G573" i="21"/>
  <c r="H573" i="21"/>
  <c r="O573" i="21" s="1"/>
  <c r="I573" i="21"/>
  <c r="J573" i="21"/>
  <c r="K573" i="21"/>
  <c r="L573" i="21"/>
  <c r="M573" i="21"/>
  <c r="P573" i="21" s="1"/>
  <c r="N573" i="21"/>
  <c r="E574" i="21"/>
  <c r="F574" i="21"/>
  <c r="G574" i="21"/>
  <c r="H574" i="21"/>
  <c r="I574" i="21"/>
  <c r="J574" i="21"/>
  <c r="K574" i="21"/>
  <c r="L574" i="21"/>
  <c r="M574" i="21"/>
  <c r="P574" i="21" s="1"/>
  <c r="N574" i="21"/>
  <c r="O574" i="21"/>
  <c r="E575" i="21"/>
  <c r="F575" i="21"/>
  <c r="G575" i="21"/>
  <c r="H575" i="21"/>
  <c r="O575" i="21" s="1"/>
  <c r="I575" i="21"/>
  <c r="J575" i="21"/>
  <c r="K575" i="21"/>
  <c r="L575" i="21"/>
  <c r="M575" i="21"/>
  <c r="N575" i="21"/>
  <c r="P575" i="21"/>
  <c r="E576" i="21"/>
  <c r="F576" i="21"/>
  <c r="G576" i="21"/>
  <c r="H576" i="21"/>
  <c r="O576" i="21" s="1"/>
  <c r="I576" i="21"/>
  <c r="J576" i="21"/>
  <c r="K576" i="21"/>
  <c r="L576" i="21"/>
  <c r="M576" i="21"/>
  <c r="P576" i="21" s="1"/>
  <c r="N576" i="21"/>
  <c r="E577" i="21"/>
  <c r="F577" i="21"/>
  <c r="G577" i="21"/>
  <c r="H577" i="21"/>
  <c r="O577" i="21" s="1"/>
  <c r="I577" i="21"/>
  <c r="J577" i="21"/>
  <c r="K577" i="21"/>
  <c r="L577" i="21"/>
  <c r="M577" i="21"/>
  <c r="P577" i="21" s="1"/>
  <c r="N577" i="21"/>
  <c r="E578" i="21"/>
  <c r="F578" i="21"/>
  <c r="G578" i="21"/>
  <c r="H578" i="21"/>
  <c r="I578" i="21"/>
  <c r="J578" i="21"/>
  <c r="K578" i="21"/>
  <c r="L578" i="21"/>
  <c r="M578" i="21"/>
  <c r="P578" i="21" s="1"/>
  <c r="N578" i="21"/>
  <c r="O578" i="21"/>
  <c r="E579" i="21"/>
  <c r="F579" i="21"/>
  <c r="G579" i="21"/>
  <c r="H579" i="21"/>
  <c r="O579" i="21" s="1"/>
  <c r="I579" i="21"/>
  <c r="J579" i="21"/>
  <c r="K579" i="21"/>
  <c r="L579" i="21"/>
  <c r="M579" i="21"/>
  <c r="N579" i="21"/>
  <c r="P579" i="21"/>
  <c r="E580" i="21"/>
  <c r="F580" i="21"/>
  <c r="G580" i="21"/>
  <c r="H580" i="21"/>
  <c r="O580" i="21" s="1"/>
  <c r="R580" i="21" s="1"/>
  <c r="I580" i="21"/>
  <c r="J580" i="21"/>
  <c r="K580" i="21"/>
  <c r="L580" i="21"/>
  <c r="M580" i="21"/>
  <c r="P580" i="21" s="1"/>
  <c r="N580" i="21"/>
  <c r="E581" i="21"/>
  <c r="F581" i="21"/>
  <c r="G581" i="21"/>
  <c r="H581" i="21"/>
  <c r="O581" i="21" s="1"/>
  <c r="I581" i="21"/>
  <c r="J581" i="21"/>
  <c r="K581" i="21"/>
  <c r="L581" i="21"/>
  <c r="M581" i="21"/>
  <c r="P581" i="21" s="1"/>
  <c r="N581" i="21"/>
  <c r="E582" i="21"/>
  <c r="F582" i="21"/>
  <c r="G582" i="21"/>
  <c r="H582" i="21"/>
  <c r="I582" i="21"/>
  <c r="J582" i="21"/>
  <c r="K582" i="21"/>
  <c r="L582" i="21"/>
  <c r="M582" i="21"/>
  <c r="P582" i="21" s="1"/>
  <c r="N582" i="21"/>
  <c r="O582" i="21"/>
  <c r="E583" i="21"/>
  <c r="F583" i="21"/>
  <c r="G583" i="21"/>
  <c r="H583" i="21"/>
  <c r="O583" i="21" s="1"/>
  <c r="I583" i="21"/>
  <c r="J583" i="21"/>
  <c r="K583" i="21"/>
  <c r="L583" i="21"/>
  <c r="M583" i="21"/>
  <c r="N583" i="21"/>
  <c r="P583" i="21"/>
  <c r="E584" i="21"/>
  <c r="F584" i="21"/>
  <c r="G584" i="21"/>
  <c r="H584" i="21"/>
  <c r="O584" i="21" s="1"/>
  <c r="I584" i="21"/>
  <c r="J584" i="21"/>
  <c r="K584" i="21"/>
  <c r="L584" i="21"/>
  <c r="M584" i="21"/>
  <c r="P584" i="21" s="1"/>
  <c r="Q584" i="21" s="1"/>
  <c r="N584" i="21"/>
  <c r="E585" i="21"/>
  <c r="F585" i="21"/>
  <c r="G585" i="21"/>
  <c r="H585" i="21"/>
  <c r="O585" i="21" s="1"/>
  <c r="I585" i="21"/>
  <c r="J585" i="21"/>
  <c r="K585" i="21"/>
  <c r="L585" i="21"/>
  <c r="M585" i="21"/>
  <c r="P585" i="21" s="1"/>
  <c r="N585" i="21"/>
  <c r="Q585" i="21"/>
  <c r="E586" i="21"/>
  <c r="F586" i="21"/>
  <c r="G586" i="21"/>
  <c r="H586" i="21"/>
  <c r="I586" i="21"/>
  <c r="J586" i="21"/>
  <c r="K586" i="21"/>
  <c r="L586" i="21"/>
  <c r="M586" i="21"/>
  <c r="P586" i="21" s="1"/>
  <c r="N586" i="21"/>
  <c r="O586" i="21"/>
  <c r="E587" i="21"/>
  <c r="F587" i="21"/>
  <c r="G587" i="21"/>
  <c r="H587" i="21"/>
  <c r="O587" i="21" s="1"/>
  <c r="I587" i="21"/>
  <c r="J587" i="21"/>
  <c r="K587" i="21"/>
  <c r="L587" i="21"/>
  <c r="M587" i="21"/>
  <c r="N587" i="21"/>
  <c r="P587" i="21"/>
  <c r="E588" i="21"/>
  <c r="F588" i="21"/>
  <c r="G588" i="21"/>
  <c r="H588" i="21"/>
  <c r="O588" i="21" s="1"/>
  <c r="I588" i="21"/>
  <c r="J588" i="21"/>
  <c r="K588" i="21"/>
  <c r="L588" i="21"/>
  <c r="M588" i="21"/>
  <c r="N588" i="21"/>
  <c r="P588" i="21"/>
  <c r="E589" i="21"/>
  <c r="F589" i="21"/>
  <c r="G589" i="21"/>
  <c r="H589" i="21"/>
  <c r="O589" i="21" s="1"/>
  <c r="I589" i="21"/>
  <c r="J589" i="21"/>
  <c r="K589" i="21"/>
  <c r="L589" i="21"/>
  <c r="M589" i="21"/>
  <c r="P589" i="21" s="1"/>
  <c r="Q589" i="21" s="1"/>
  <c r="N589" i="21"/>
  <c r="E590" i="21"/>
  <c r="F590" i="21"/>
  <c r="G590" i="21"/>
  <c r="H590" i="21"/>
  <c r="I590" i="21"/>
  <c r="J590" i="21"/>
  <c r="K590" i="21"/>
  <c r="L590" i="21"/>
  <c r="M590" i="21"/>
  <c r="P590" i="21" s="1"/>
  <c r="N590" i="21"/>
  <c r="O590" i="21"/>
  <c r="R590" i="21" s="1"/>
  <c r="Q590" i="21"/>
  <c r="E591" i="21"/>
  <c r="F591" i="21"/>
  <c r="G591" i="21"/>
  <c r="H591" i="21"/>
  <c r="O591" i="21" s="1"/>
  <c r="I591" i="21"/>
  <c r="J591" i="21"/>
  <c r="K591" i="21"/>
  <c r="L591" i="21"/>
  <c r="M591" i="21"/>
  <c r="N591" i="21"/>
  <c r="P591" i="21"/>
  <c r="E592" i="21"/>
  <c r="F592" i="21"/>
  <c r="G592" i="21"/>
  <c r="H592" i="21"/>
  <c r="O592" i="21" s="1"/>
  <c r="I592" i="21"/>
  <c r="J592" i="21"/>
  <c r="K592" i="21"/>
  <c r="L592" i="21"/>
  <c r="M592" i="21"/>
  <c r="N592" i="21"/>
  <c r="P592" i="21"/>
  <c r="E593" i="21"/>
  <c r="F593" i="21"/>
  <c r="G593" i="21"/>
  <c r="H593" i="21"/>
  <c r="O593" i="21" s="1"/>
  <c r="I593" i="21"/>
  <c r="J593" i="21"/>
  <c r="K593" i="21"/>
  <c r="L593" i="21"/>
  <c r="M593" i="21"/>
  <c r="P593" i="21" s="1"/>
  <c r="Q593" i="21" s="1"/>
  <c r="N593" i="21"/>
  <c r="E594" i="21"/>
  <c r="F594" i="21"/>
  <c r="G594" i="21"/>
  <c r="H594" i="21"/>
  <c r="O594" i="21" s="1"/>
  <c r="I594" i="21"/>
  <c r="J594" i="21"/>
  <c r="K594" i="21"/>
  <c r="L594" i="21"/>
  <c r="M594" i="21"/>
  <c r="N594" i="21"/>
  <c r="P594" i="21"/>
  <c r="E595" i="21"/>
  <c r="F595" i="21"/>
  <c r="G595" i="21"/>
  <c r="H595" i="21"/>
  <c r="I595" i="21"/>
  <c r="J595" i="21"/>
  <c r="K595" i="21"/>
  <c r="L595" i="21"/>
  <c r="M595" i="21"/>
  <c r="P595" i="21" s="1"/>
  <c r="N595" i="21"/>
  <c r="O595" i="21"/>
  <c r="E596" i="21"/>
  <c r="F596" i="21"/>
  <c r="G596" i="21"/>
  <c r="H596" i="21"/>
  <c r="O596" i="21" s="1"/>
  <c r="I596" i="21"/>
  <c r="J596" i="21"/>
  <c r="K596" i="21"/>
  <c r="L596" i="21"/>
  <c r="M596" i="21"/>
  <c r="N596" i="21"/>
  <c r="P596" i="21"/>
  <c r="E597" i="21"/>
  <c r="F597" i="21"/>
  <c r="G597" i="21"/>
  <c r="H597" i="21"/>
  <c r="I597" i="21"/>
  <c r="J597" i="21"/>
  <c r="K597" i="21"/>
  <c r="L597" i="21"/>
  <c r="M597" i="21"/>
  <c r="P597" i="21" s="1"/>
  <c r="Q597" i="21" s="1"/>
  <c r="N597" i="21"/>
  <c r="O597" i="21"/>
  <c r="E598" i="21"/>
  <c r="F598" i="21"/>
  <c r="G598" i="21"/>
  <c r="H598" i="21"/>
  <c r="O598" i="21" s="1"/>
  <c r="I598" i="21"/>
  <c r="J598" i="21"/>
  <c r="K598" i="21"/>
  <c r="L598" i="21"/>
  <c r="M598" i="21"/>
  <c r="N598" i="21"/>
  <c r="P598" i="21"/>
  <c r="E599" i="21"/>
  <c r="F599" i="21"/>
  <c r="G599" i="21"/>
  <c r="H599" i="21"/>
  <c r="I599" i="21"/>
  <c r="J599" i="21"/>
  <c r="K599" i="21"/>
  <c r="L599" i="21"/>
  <c r="M599" i="21"/>
  <c r="P599" i="21" s="1"/>
  <c r="N599" i="21"/>
  <c r="O599" i="21"/>
  <c r="E600" i="21"/>
  <c r="F600" i="21"/>
  <c r="G600" i="21"/>
  <c r="H600" i="21"/>
  <c r="O600" i="21" s="1"/>
  <c r="I600" i="21"/>
  <c r="J600" i="21"/>
  <c r="K600" i="21"/>
  <c r="L600" i="21"/>
  <c r="M600" i="21"/>
  <c r="N600" i="21"/>
  <c r="P600" i="21"/>
  <c r="E601" i="21"/>
  <c r="F601" i="21"/>
  <c r="G601" i="21"/>
  <c r="H601" i="21"/>
  <c r="I601" i="21"/>
  <c r="J601" i="21"/>
  <c r="K601" i="21"/>
  <c r="L601" i="21"/>
  <c r="M601" i="21"/>
  <c r="P601" i="21" s="1"/>
  <c r="Q601" i="21" s="1"/>
  <c r="N601" i="21"/>
  <c r="O601" i="21"/>
  <c r="E602" i="21"/>
  <c r="F602" i="21"/>
  <c r="G602" i="21"/>
  <c r="H602" i="21"/>
  <c r="O602" i="21" s="1"/>
  <c r="I602" i="21"/>
  <c r="J602" i="21"/>
  <c r="K602" i="21"/>
  <c r="L602" i="21"/>
  <c r="M602" i="21"/>
  <c r="N602" i="21"/>
  <c r="P602" i="21"/>
  <c r="E603" i="21"/>
  <c r="F603" i="21"/>
  <c r="G603" i="21"/>
  <c r="H603" i="21"/>
  <c r="I603" i="21"/>
  <c r="J603" i="21"/>
  <c r="K603" i="21"/>
  <c r="L603" i="21"/>
  <c r="M603" i="21"/>
  <c r="P603" i="21" s="1"/>
  <c r="N603" i="21"/>
  <c r="O603" i="21"/>
  <c r="E604" i="21"/>
  <c r="F604" i="21"/>
  <c r="G604" i="21"/>
  <c r="H604" i="21"/>
  <c r="O604" i="21" s="1"/>
  <c r="I604" i="21"/>
  <c r="J604" i="21"/>
  <c r="K604" i="21"/>
  <c r="L604" i="21"/>
  <c r="M604" i="21"/>
  <c r="N604" i="21"/>
  <c r="P604" i="21"/>
  <c r="E605" i="21"/>
  <c r="F605" i="21"/>
  <c r="G605" i="21"/>
  <c r="H605" i="21"/>
  <c r="I605" i="21"/>
  <c r="J605" i="21"/>
  <c r="K605" i="21"/>
  <c r="L605" i="21"/>
  <c r="M605" i="21"/>
  <c r="P605" i="21" s="1"/>
  <c r="Q605" i="21" s="1"/>
  <c r="N605" i="21"/>
  <c r="O605" i="21"/>
  <c r="E606" i="21"/>
  <c r="F606" i="21"/>
  <c r="G606" i="21"/>
  <c r="H606" i="21"/>
  <c r="O606" i="21" s="1"/>
  <c r="I606" i="21"/>
  <c r="J606" i="21"/>
  <c r="K606" i="21"/>
  <c r="L606" i="21"/>
  <c r="M606" i="21"/>
  <c r="N606" i="21"/>
  <c r="P606" i="21"/>
  <c r="E607" i="21"/>
  <c r="F607" i="21"/>
  <c r="G607" i="21"/>
  <c r="H607" i="21"/>
  <c r="I607" i="21"/>
  <c r="J607" i="21"/>
  <c r="K607" i="21"/>
  <c r="L607" i="21"/>
  <c r="M607" i="21"/>
  <c r="P607" i="21" s="1"/>
  <c r="N607" i="21"/>
  <c r="O607" i="21"/>
  <c r="E608" i="21"/>
  <c r="F608" i="21"/>
  <c r="G608" i="21"/>
  <c r="H608" i="21"/>
  <c r="O608" i="21" s="1"/>
  <c r="I608" i="21"/>
  <c r="J608" i="21"/>
  <c r="K608" i="21"/>
  <c r="L608" i="21"/>
  <c r="M608" i="21"/>
  <c r="N608" i="21"/>
  <c r="P608" i="21"/>
  <c r="E609" i="21"/>
  <c r="F609" i="21"/>
  <c r="G609" i="21"/>
  <c r="H609" i="21"/>
  <c r="I609" i="21"/>
  <c r="J609" i="21"/>
  <c r="K609" i="21"/>
  <c r="L609" i="21"/>
  <c r="M609" i="21"/>
  <c r="P609" i="21" s="1"/>
  <c r="Q609" i="21" s="1"/>
  <c r="N609" i="21"/>
  <c r="O609" i="21"/>
  <c r="E610" i="21"/>
  <c r="F610" i="21"/>
  <c r="G610" i="21"/>
  <c r="H610" i="21"/>
  <c r="O610" i="21" s="1"/>
  <c r="I610" i="21"/>
  <c r="J610" i="21"/>
  <c r="K610" i="21"/>
  <c r="L610" i="21"/>
  <c r="M610" i="21"/>
  <c r="N610" i="21"/>
  <c r="P610" i="21"/>
  <c r="E611" i="21"/>
  <c r="F611" i="21"/>
  <c r="G611" i="21"/>
  <c r="H611" i="21"/>
  <c r="I611" i="21"/>
  <c r="J611" i="21"/>
  <c r="K611" i="21"/>
  <c r="L611" i="21"/>
  <c r="M611" i="21"/>
  <c r="P611" i="21" s="1"/>
  <c r="N611" i="21"/>
  <c r="O611" i="21"/>
  <c r="E612" i="21"/>
  <c r="F612" i="21"/>
  <c r="G612" i="21"/>
  <c r="H612" i="21"/>
  <c r="O612" i="21" s="1"/>
  <c r="I612" i="21"/>
  <c r="J612" i="21"/>
  <c r="K612" i="21"/>
  <c r="L612" i="21"/>
  <c r="M612" i="21"/>
  <c r="N612" i="21"/>
  <c r="P612" i="21"/>
  <c r="E613" i="21"/>
  <c r="F613" i="21"/>
  <c r="G613" i="21"/>
  <c r="H613" i="21"/>
  <c r="I613" i="21"/>
  <c r="J613" i="21"/>
  <c r="K613" i="21"/>
  <c r="L613" i="21"/>
  <c r="M613" i="21"/>
  <c r="P613" i="21" s="1"/>
  <c r="N613" i="21"/>
  <c r="O613" i="21"/>
  <c r="Q613" i="21"/>
  <c r="E614" i="21"/>
  <c r="F614" i="21"/>
  <c r="G614" i="21"/>
  <c r="H614" i="21"/>
  <c r="O614" i="21" s="1"/>
  <c r="I614" i="21"/>
  <c r="J614" i="21"/>
  <c r="K614" i="21"/>
  <c r="L614" i="21"/>
  <c r="M614" i="21"/>
  <c r="N614" i="21"/>
  <c r="P614" i="21"/>
  <c r="E615" i="21"/>
  <c r="F615" i="21"/>
  <c r="G615" i="21"/>
  <c r="H615" i="21"/>
  <c r="I615" i="21"/>
  <c r="J615" i="21"/>
  <c r="K615" i="21"/>
  <c r="L615" i="21"/>
  <c r="M615" i="21"/>
  <c r="P615" i="21" s="1"/>
  <c r="N615" i="21"/>
  <c r="O615" i="21"/>
  <c r="R615" i="21" s="1"/>
  <c r="E616" i="21"/>
  <c r="F616" i="21"/>
  <c r="G616" i="21"/>
  <c r="H616" i="21"/>
  <c r="O616" i="21" s="1"/>
  <c r="I616" i="21"/>
  <c r="J616" i="21"/>
  <c r="K616" i="21"/>
  <c r="L616" i="21"/>
  <c r="M616" i="21"/>
  <c r="N616" i="21"/>
  <c r="P616" i="21"/>
  <c r="E617" i="21"/>
  <c r="F617" i="21"/>
  <c r="G617" i="21"/>
  <c r="H617" i="21"/>
  <c r="I617" i="21"/>
  <c r="J617" i="21"/>
  <c r="K617" i="21"/>
  <c r="L617" i="21"/>
  <c r="M617" i="21"/>
  <c r="P617" i="21" s="1"/>
  <c r="Q617" i="21" s="1"/>
  <c r="N617" i="21"/>
  <c r="O617" i="21"/>
  <c r="E618" i="21"/>
  <c r="F618" i="21"/>
  <c r="G618" i="21"/>
  <c r="H618" i="21"/>
  <c r="O618" i="21" s="1"/>
  <c r="I618" i="21"/>
  <c r="J618" i="21"/>
  <c r="K618" i="21"/>
  <c r="L618" i="21"/>
  <c r="M618" i="21"/>
  <c r="N618" i="21"/>
  <c r="P618" i="21"/>
  <c r="E619" i="21"/>
  <c r="F619" i="21"/>
  <c r="G619" i="21"/>
  <c r="H619" i="21"/>
  <c r="I619" i="21"/>
  <c r="J619" i="21"/>
  <c r="K619" i="21"/>
  <c r="L619" i="21"/>
  <c r="M619" i="21"/>
  <c r="P619" i="21" s="1"/>
  <c r="N619" i="21"/>
  <c r="O619" i="21"/>
  <c r="R619" i="21" s="1"/>
  <c r="E620" i="21"/>
  <c r="F620" i="21"/>
  <c r="G620" i="21"/>
  <c r="H620" i="21"/>
  <c r="O620" i="21" s="1"/>
  <c r="I620" i="21"/>
  <c r="J620" i="21"/>
  <c r="K620" i="21"/>
  <c r="L620" i="21"/>
  <c r="M620" i="21"/>
  <c r="P620" i="21" s="1"/>
  <c r="N620" i="21"/>
  <c r="E621" i="21"/>
  <c r="F621" i="21"/>
  <c r="G621" i="21"/>
  <c r="H621" i="21"/>
  <c r="O621" i="21" s="1"/>
  <c r="I621" i="21"/>
  <c r="J621" i="21"/>
  <c r="K621" i="21"/>
  <c r="L621" i="21"/>
  <c r="M621" i="21"/>
  <c r="N621" i="21"/>
  <c r="P621" i="21"/>
  <c r="E622" i="21"/>
  <c r="F622" i="21"/>
  <c r="G622" i="21"/>
  <c r="H622" i="21"/>
  <c r="I622" i="21"/>
  <c r="J622" i="21"/>
  <c r="K622" i="21"/>
  <c r="L622" i="21"/>
  <c r="M622" i="21"/>
  <c r="P622" i="21" s="1"/>
  <c r="N622" i="21"/>
  <c r="O622" i="21"/>
  <c r="E623" i="21"/>
  <c r="F623" i="21"/>
  <c r="G623" i="21"/>
  <c r="H623" i="21"/>
  <c r="O623" i="21" s="1"/>
  <c r="I623" i="21"/>
  <c r="J623" i="21"/>
  <c r="K623" i="21"/>
  <c r="L623" i="21"/>
  <c r="M623" i="21"/>
  <c r="N623" i="21"/>
  <c r="P623" i="21"/>
  <c r="E624" i="21"/>
  <c r="F624" i="21"/>
  <c r="G624" i="21"/>
  <c r="H624" i="21"/>
  <c r="O624" i="21" s="1"/>
  <c r="I624" i="21"/>
  <c r="J624" i="21"/>
  <c r="K624" i="21"/>
  <c r="L624" i="21"/>
  <c r="M624" i="21"/>
  <c r="P624" i="21" s="1"/>
  <c r="N624" i="21"/>
  <c r="E625" i="21"/>
  <c r="F625" i="21"/>
  <c r="G625" i="21"/>
  <c r="H625" i="21"/>
  <c r="O625" i="21" s="1"/>
  <c r="I625" i="21"/>
  <c r="J625" i="21"/>
  <c r="K625" i="21"/>
  <c r="L625" i="21"/>
  <c r="M625" i="21"/>
  <c r="N625" i="21"/>
  <c r="P625" i="21"/>
  <c r="E626" i="21"/>
  <c r="F626" i="21"/>
  <c r="G626" i="21"/>
  <c r="H626" i="21"/>
  <c r="I626" i="21"/>
  <c r="J626" i="21"/>
  <c r="K626" i="21"/>
  <c r="L626" i="21"/>
  <c r="M626" i="21"/>
  <c r="P626" i="21" s="1"/>
  <c r="N626" i="21"/>
  <c r="O626" i="21"/>
  <c r="E627" i="21"/>
  <c r="F627" i="21"/>
  <c r="G627" i="21"/>
  <c r="H627" i="21"/>
  <c r="O627" i="21" s="1"/>
  <c r="I627" i="21"/>
  <c r="J627" i="21"/>
  <c r="K627" i="21"/>
  <c r="L627" i="21"/>
  <c r="M627" i="21"/>
  <c r="N627" i="21"/>
  <c r="P627" i="21"/>
  <c r="E628" i="21"/>
  <c r="F628" i="21"/>
  <c r="G628" i="21"/>
  <c r="H628" i="21"/>
  <c r="O628" i="21" s="1"/>
  <c r="I628" i="21"/>
  <c r="J628" i="21"/>
  <c r="K628" i="21"/>
  <c r="L628" i="21"/>
  <c r="M628" i="21"/>
  <c r="P628" i="21" s="1"/>
  <c r="N628" i="21"/>
  <c r="E629" i="21"/>
  <c r="F629" i="21"/>
  <c r="G629" i="21"/>
  <c r="H629" i="21"/>
  <c r="O629" i="21" s="1"/>
  <c r="I629" i="21"/>
  <c r="J629" i="21"/>
  <c r="K629" i="21"/>
  <c r="L629" i="21"/>
  <c r="M629" i="21"/>
  <c r="P629" i="21" s="1"/>
  <c r="N629" i="21"/>
  <c r="E630" i="21"/>
  <c r="F630" i="21"/>
  <c r="G630" i="21"/>
  <c r="H630" i="21"/>
  <c r="I630" i="21"/>
  <c r="J630" i="21"/>
  <c r="K630" i="21"/>
  <c r="L630" i="21"/>
  <c r="M630" i="21"/>
  <c r="P630" i="21" s="1"/>
  <c r="N630" i="21"/>
  <c r="O630" i="21"/>
  <c r="Q630" i="21" s="1"/>
  <c r="E631" i="21"/>
  <c r="F631" i="21"/>
  <c r="G631" i="21"/>
  <c r="H631" i="21"/>
  <c r="O631" i="21" s="1"/>
  <c r="I631" i="21"/>
  <c r="J631" i="21"/>
  <c r="K631" i="21"/>
  <c r="L631" i="21"/>
  <c r="M631" i="21"/>
  <c r="N631" i="21"/>
  <c r="P631" i="21"/>
  <c r="E632" i="21"/>
  <c r="F632" i="21"/>
  <c r="G632" i="21"/>
  <c r="H632" i="21"/>
  <c r="O632" i="21" s="1"/>
  <c r="I632" i="21"/>
  <c r="J632" i="21"/>
  <c r="K632" i="21"/>
  <c r="L632" i="21"/>
  <c r="M632" i="21"/>
  <c r="P632" i="21" s="1"/>
  <c r="N632" i="21"/>
  <c r="E633" i="21"/>
  <c r="F633" i="21"/>
  <c r="G633" i="21"/>
  <c r="H633" i="21"/>
  <c r="O633" i="21" s="1"/>
  <c r="I633" i="21"/>
  <c r="J633" i="21"/>
  <c r="K633" i="21"/>
  <c r="L633" i="21"/>
  <c r="M633" i="21"/>
  <c r="P633" i="21" s="1"/>
  <c r="N633" i="21"/>
  <c r="E634" i="21"/>
  <c r="F634" i="21"/>
  <c r="G634" i="21"/>
  <c r="H634" i="21"/>
  <c r="I634" i="21"/>
  <c r="J634" i="21"/>
  <c r="K634" i="21"/>
  <c r="L634" i="21"/>
  <c r="M634" i="21"/>
  <c r="P634" i="21" s="1"/>
  <c r="N634" i="21"/>
  <c r="O634" i="21"/>
  <c r="E635" i="21"/>
  <c r="F635" i="21"/>
  <c r="G635" i="21"/>
  <c r="H635" i="21"/>
  <c r="O635" i="21" s="1"/>
  <c r="I635" i="21"/>
  <c r="J635" i="21"/>
  <c r="K635" i="21"/>
  <c r="L635" i="21"/>
  <c r="M635" i="21"/>
  <c r="N635" i="21"/>
  <c r="P635" i="21"/>
  <c r="E636" i="21"/>
  <c r="F636" i="21"/>
  <c r="G636" i="21"/>
  <c r="H636" i="21"/>
  <c r="O636" i="21" s="1"/>
  <c r="I636" i="21"/>
  <c r="J636" i="21"/>
  <c r="K636" i="21"/>
  <c r="L636" i="21"/>
  <c r="M636" i="21"/>
  <c r="P636" i="21" s="1"/>
  <c r="N636" i="21"/>
  <c r="E637" i="21"/>
  <c r="F637" i="21"/>
  <c r="G637" i="21"/>
  <c r="H637" i="21"/>
  <c r="O637" i="21" s="1"/>
  <c r="I637" i="21"/>
  <c r="J637" i="21"/>
  <c r="K637" i="21"/>
  <c r="L637" i="21"/>
  <c r="M637" i="21"/>
  <c r="P637" i="21" s="1"/>
  <c r="N637" i="21"/>
  <c r="E638" i="21"/>
  <c r="F638" i="21"/>
  <c r="G638" i="21"/>
  <c r="H638" i="21"/>
  <c r="I638" i="21"/>
  <c r="J638" i="21"/>
  <c r="K638" i="21"/>
  <c r="L638" i="21"/>
  <c r="M638" i="21"/>
  <c r="P638" i="21" s="1"/>
  <c r="N638" i="21"/>
  <c r="O638" i="21"/>
  <c r="Q638" i="21" s="1"/>
  <c r="E639" i="21"/>
  <c r="F639" i="21"/>
  <c r="G639" i="21"/>
  <c r="H639" i="21"/>
  <c r="O639" i="21" s="1"/>
  <c r="I639" i="21"/>
  <c r="J639" i="21"/>
  <c r="K639" i="21"/>
  <c r="L639" i="21"/>
  <c r="M639" i="21"/>
  <c r="N639" i="21"/>
  <c r="P639" i="21"/>
  <c r="E640" i="21"/>
  <c r="F640" i="21"/>
  <c r="G640" i="21"/>
  <c r="H640" i="21"/>
  <c r="O640" i="21" s="1"/>
  <c r="I640" i="21"/>
  <c r="J640" i="21"/>
  <c r="K640" i="21"/>
  <c r="L640" i="21"/>
  <c r="M640" i="21"/>
  <c r="P640" i="21" s="1"/>
  <c r="N640" i="21"/>
  <c r="E641" i="21"/>
  <c r="F641" i="21"/>
  <c r="G641" i="21"/>
  <c r="H641" i="21"/>
  <c r="O641" i="21" s="1"/>
  <c r="I641" i="21"/>
  <c r="J641" i="21"/>
  <c r="K641" i="21"/>
  <c r="L641" i="21"/>
  <c r="M641" i="21"/>
  <c r="P641" i="21" s="1"/>
  <c r="N641" i="21"/>
  <c r="E642" i="21"/>
  <c r="F642" i="21"/>
  <c r="G642" i="21"/>
  <c r="H642" i="21"/>
  <c r="I642" i="21"/>
  <c r="J642" i="21"/>
  <c r="K642" i="21"/>
  <c r="L642" i="21"/>
  <c r="M642" i="21"/>
  <c r="P642" i="21" s="1"/>
  <c r="N642" i="21"/>
  <c r="O642" i="21"/>
  <c r="E643" i="21"/>
  <c r="F643" i="21"/>
  <c r="G643" i="21"/>
  <c r="H643" i="21"/>
  <c r="O643" i="21" s="1"/>
  <c r="I643" i="21"/>
  <c r="J643" i="21"/>
  <c r="K643" i="21"/>
  <c r="L643" i="21"/>
  <c r="M643" i="21"/>
  <c r="N643" i="21"/>
  <c r="P643" i="21"/>
  <c r="E644" i="21"/>
  <c r="F644" i="21"/>
  <c r="G644" i="21"/>
  <c r="H644" i="21"/>
  <c r="O644" i="21" s="1"/>
  <c r="I644" i="21"/>
  <c r="J644" i="21"/>
  <c r="K644" i="21"/>
  <c r="L644" i="21"/>
  <c r="M644" i="21"/>
  <c r="P644" i="21" s="1"/>
  <c r="N644" i="21"/>
  <c r="E645" i="21"/>
  <c r="F645" i="21"/>
  <c r="G645" i="21"/>
  <c r="H645" i="21"/>
  <c r="O645" i="21" s="1"/>
  <c r="I645" i="21"/>
  <c r="J645" i="21"/>
  <c r="K645" i="21"/>
  <c r="L645" i="21"/>
  <c r="M645" i="21"/>
  <c r="P645" i="21" s="1"/>
  <c r="N645" i="21"/>
  <c r="E646" i="21"/>
  <c r="F646" i="21"/>
  <c r="G646" i="21"/>
  <c r="H646" i="21"/>
  <c r="I646" i="21"/>
  <c r="J646" i="21"/>
  <c r="K646" i="21"/>
  <c r="L646" i="21"/>
  <c r="M646" i="21"/>
  <c r="P646" i="21" s="1"/>
  <c r="N646" i="21"/>
  <c r="O646" i="21"/>
  <c r="Q646" i="21" s="1"/>
  <c r="E647" i="21"/>
  <c r="F647" i="21"/>
  <c r="G647" i="21"/>
  <c r="H647" i="21"/>
  <c r="O647" i="21" s="1"/>
  <c r="I647" i="21"/>
  <c r="J647" i="21"/>
  <c r="K647" i="21"/>
  <c r="L647" i="21"/>
  <c r="M647" i="21"/>
  <c r="N647" i="21"/>
  <c r="P647" i="21"/>
  <c r="E648" i="21"/>
  <c r="F648" i="21"/>
  <c r="G648" i="21"/>
  <c r="H648" i="21"/>
  <c r="O648" i="21" s="1"/>
  <c r="I648" i="21"/>
  <c r="J648" i="21"/>
  <c r="K648" i="21"/>
  <c r="L648" i="21"/>
  <c r="M648" i="21"/>
  <c r="P648" i="21" s="1"/>
  <c r="N648" i="21"/>
  <c r="E649" i="21"/>
  <c r="F649" i="21"/>
  <c r="G649" i="21"/>
  <c r="H649" i="21"/>
  <c r="O649" i="21" s="1"/>
  <c r="I649" i="21"/>
  <c r="J649" i="21"/>
  <c r="K649" i="21"/>
  <c r="L649" i="21"/>
  <c r="M649" i="21"/>
  <c r="P649" i="21" s="1"/>
  <c r="N649" i="21"/>
  <c r="E650" i="21"/>
  <c r="F650" i="21"/>
  <c r="G650" i="21"/>
  <c r="H650" i="21"/>
  <c r="I650" i="21"/>
  <c r="J650" i="21"/>
  <c r="K650" i="21"/>
  <c r="L650" i="21"/>
  <c r="M650" i="21"/>
  <c r="P650" i="21" s="1"/>
  <c r="N650" i="21"/>
  <c r="O650" i="21"/>
  <c r="E651" i="21"/>
  <c r="F651" i="21"/>
  <c r="G651" i="21"/>
  <c r="H651" i="21"/>
  <c r="O651" i="21" s="1"/>
  <c r="I651" i="21"/>
  <c r="J651" i="21"/>
  <c r="K651" i="21"/>
  <c r="L651" i="21"/>
  <c r="M651" i="21"/>
  <c r="N651" i="21"/>
  <c r="P651" i="21"/>
  <c r="E652" i="21"/>
  <c r="F652" i="21"/>
  <c r="G652" i="21"/>
  <c r="H652" i="21"/>
  <c r="O652" i="21" s="1"/>
  <c r="I652" i="21"/>
  <c r="J652" i="21"/>
  <c r="K652" i="21"/>
  <c r="L652" i="21"/>
  <c r="M652" i="21"/>
  <c r="P652" i="21" s="1"/>
  <c r="N652" i="21"/>
  <c r="E653" i="21"/>
  <c r="F653" i="21"/>
  <c r="G653" i="21"/>
  <c r="H653" i="21"/>
  <c r="O653" i="21" s="1"/>
  <c r="I653" i="21"/>
  <c r="J653" i="21"/>
  <c r="K653" i="21"/>
  <c r="L653" i="21"/>
  <c r="M653" i="21"/>
  <c r="P653" i="21" s="1"/>
  <c r="N653" i="21"/>
  <c r="E654" i="21"/>
  <c r="F654" i="21"/>
  <c r="G654" i="21"/>
  <c r="H654" i="21"/>
  <c r="I654" i="21"/>
  <c r="J654" i="21"/>
  <c r="K654" i="21"/>
  <c r="L654" i="21"/>
  <c r="M654" i="21"/>
  <c r="P654" i="21" s="1"/>
  <c r="N654" i="21"/>
  <c r="O654" i="21"/>
  <c r="Q654" i="21" s="1"/>
  <c r="E655" i="21"/>
  <c r="F655" i="21"/>
  <c r="G655" i="21"/>
  <c r="H655" i="21"/>
  <c r="O655" i="21" s="1"/>
  <c r="I655" i="21"/>
  <c r="J655" i="21"/>
  <c r="K655" i="21"/>
  <c r="L655" i="21"/>
  <c r="M655" i="21"/>
  <c r="N655" i="21"/>
  <c r="P655" i="21"/>
  <c r="E656" i="21"/>
  <c r="F656" i="21"/>
  <c r="G656" i="21"/>
  <c r="H656" i="21"/>
  <c r="O656" i="21" s="1"/>
  <c r="I656" i="21"/>
  <c r="J656" i="21"/>
  <c r="K656" i="21"/>
  <c r="L656" i="21"/>
  <c r="M656" i="21"/>
  <c r="P656" i="21" s="1"/>
  <c r="N656" i="21"/>
  <c r="E657" i="21"/>
  <c r="F657" i="21"/>
  <c r="G657" i="21"/>
  <c r="H657" i="21"/>
  <c r="O657" i="21" s="1"/>
  <c r="I657" i="21"/>
  <c r="J657" i="21"/>
  <c r="K657" i="21"/>
  <c r="L657" i="21"/>
  <c r="M657" i="21"/>
  <c r="P657" i="21" s="1"/>
  <c r="N657" i="21"/>
  <c r="E658" i="21"/>
  <c r="F658" i="21"/>
  <c r="G658" i="21"/>
  <c r="H658" i="21"/>
  <c r="I658" i="21"/>
  <c r="J658" i="21"/>
  <c r="K658" i="21"/>
  <c r="L658" i="21"/>
  <c r="M658" i="21"/>
  <c r="P658" i="21" s="1"/>
  <c r="N658" i="21"/>
  <c r="O658" i="21"/>
  <c r="E659" i="21"/>
  <c r="F659" i="21"/>
  <c r="G659" i="21"/>
  <c r="H659" i="21"/>
  <c r="O659" i="21" s="1"/>
  <c r="I659" i="21"/>
  <c r="J659" i="21"/>
  <c r="K659" i="21"/>
  <c r="L659" i="21"/>
  <c r="M659" i="21"/>
  <c r="N659" i="21"/>
  <c r="P659" i="21"/>
  <c r="E660" i="21"/>
  <c r="F660" i="21"/>
  <c r="G660" i="21"/>
  <c r="H660" i="21"/>
  <c r="O660" i="21" s="1"/>
  <c r="I660" i="21"/>
  <c r="J660" i="21"/>
  <c r="K660" i="21"/>
  <c r="L660" i="21"/>
  <c r="M660" i="21"/>
  <c r="P660" i="21" s="1"/>
  <c r="N660" i="21"/>
  <c r="E661" i="21"/>
  <c r="F661" i="21"/>
  <c r="G661" i="21"/>
  <c r="H661" i="21"/>
  <c r="O661" i="21" s="1"/>
  <c r="I661" i="21"/>
  <c r="J661" i="21"/>
  <c r="K661" i="21"/>
  <c r="L661" i="21"/>
  <c r="M661" i="21"/>
  <c r="P661" i="21" s="1"/>
  <c r="N661" i="21"/>
  <c r="E662" i="21"/>
  <c r="F662" i="21"/>
  <c r="G662" i="21"/>
  <c r="H662" i="21"/>
  <c r="I662" i="21"/>
  <c r="J662" i="21"/>
  <c r="K662" i="21"/>
  <c r="L662" i="21"/>
  <c r="M662" i="21"/>
  <c r="P662" i="21" s="1"/>
  <c r="N662" i="21"/>
  <c r="O662" i="21"/>
  <c r="Q662" i="21" s="1"/>
  <c r="E663" i="21"/>
  <c r="F663" i="21"/>
  <c r="G663" i="21"/>
  <c r="H663" i="21"/>
  <c r="O663" i="21" s="1"/>
  <c r="I663" i="21"/>
  <c r="J663" i="21"/>
  <c r="K663" i="21"/>
  <c r="L663" i="21"/>
  <c r="M663" i="21"/>
  <c r="N663" i="21"/>
  <c r="P663" i="21"/>
  <c r="E664" i="21"/>
  <c r="F664" i="21"/>
  <c r="G664" i="21"/>
  <c r="H664" i="21"/>
  <c r="O664" i="21" s="1"/>
  <c r="I664" i="21"/>
  <c r="J664" i="21"/>
  <c r="K664" i="21"/>
  <c r="L664" i="21"/>
  <c r="M664" i="21"/>
  <c r="P664" i="21" s="1"/>
  <c r="N664" i="21"/>
  <c r="E665" i="21"/>
  <c r="F665" i="21"/>
  <c r="G665" i="21"/>
  <c r="H665" i="21"/>
  <c r="O665" i="21" s="1"/>
  <c r="I665" i="21"/>
  <c r="J665" i="21"/>
  <c r="K665" i="21"/>
  <c r="L665" i="21"/>
  <c r="M665" i="21"/>
  <c r="P665" i="21" s="1"/>
  <c r="N665" i="21"/>
  <c r="E666" i="21"/>
  <c r="F666" i="21"/>
  <c r="G666" i="21"/>
  <c r="H666" i="21"/>
  <c r="I666" i="21"/>
  <c r="J666" i="21"/>
  <c r="K666" i="21"/>
  <c r="L666" i="21"/>
  <c r="M666" i="21"/>
  <c r="P666" i="21" s="1"/>
  <c r="N666" i="21"/>
  <c r="O666" i="21"/>
  <c r="E667" i="21"/>
  <c r="F667" i="21"/>
  <c r="G667" i="21"/>
  <c r="H667" i="21"/>
  <c r="O667" i="21" s="1"/>
  <c r="I667" i="21"/>
  <c r="J667" i="21"/>
  <c r="K667" i="21"/>
  <c r="L667" i="21"/>
  <c r="M667" i="21"/>
  <c r="N667" i="21"/>
  <c r="P667" i="21"/>
  <c r="E668" i="21"/>
  <c r="F668" i="21"/>
  <c r="G668" i="21"/>
  <c r="H668" i="21"/>
  <c r="O668" i="21" s="1"/>
  <c r="I668" i="21"/>
  <c r="J668" i="21"/>
  <c r="K668" i="21"/>
  <c r="L668" i="21"/>
  <c r="M668" i="21"/>
  <c r="P668" i="21" s="1"/>
  <c r="N668" i="21"/>
  <c r="E669" i="21"/>
  <c r="F669" i="21"/>
  <c r="G669" i="21"/>
  <c r="H669" i="21"/>
  <c r="O669" i="21" s="1"/>
  <c r="I669" i="21"/>
  <c r="J669" i="21"/>
  <c r="K669" i="21"/>
  <c r="L669" i="21"/>
  <c r="M669" i="21"/>
  <c r="P669" i="21" s="1"/>
  <c r="N669" i="21"/>
  <c r="E670" i="21"/>
  <c r="F670" i="21"/>
  <c r="G670" i="21"/>
  <c r="H670" i="21"/>
  <c r="I670" i="21"/>
  <c r="J670" i="21"/>
  <c r="K670" i="21"/>
  <c r="L670" i="21"/>
  <c r="M670" i="21"/>
  <c r="P670" i="21" s="1"/>
  <c r="N670" i="21"/>
  <c r="O670" i="21"/>
  <c r="Q670" i="21" s="1"/>
  <c r="E671" i="21"/>
  <c r="F671" i="21"/>
  <c r="G671" i="21"/>
  <c r="H671" i="21"/>
  <c r="O671" i="21" s="1"/>
  <c r="I671" i="21"/>
  <c r="J671" i="21"/>
  <c r="K671" i="21"/>
  <c r="L671" i="21"/>
  <c r="M671" i="21"/>
  <c r="N671" i="21"/>
  <c r="P671" i="21"/>
  <c r="E672" i="21"/>
  <c r="F672" i="21"/>
  <c r="G672" i="21"/>
  <c r="H672" i="21"/>
  <c r="O672" i="21" s="1"/>
  <c r="I672" i="21"/>
  <c r="J672" i="21"/>
  <c r="K672" i="21"/>
  <c r="L672" i="21"/>
  <c r="M672" i="21"/>
  <c r="P672" i="21" s="1"/>
  <c r="N672" i="21"/>
  <c r="E673" i="21"/>
  <c r="F673" i="21"/>
  <c r="G673" i="21"/>
  <c r="H673" i="21"/>
  <c r="O673" i="21" s="1"/>
  <c r="I673" i="21"/>
  <c r="J673" i="21"/>
  <c r="K673" i="21"/>
  <c r="L673" i="21"/>
  <c r="M673" i="21"/>
  <c r="P673" i="21" s="1"/>
  <c r="N673" i="21"/>
  <c r="E674" i="21"/>
  <c r="F674" i="21"/>
  <c r="G674" i="21"/>
  <c r="H674" i="21"/>
  <c r="I674" i="21"/>
  <c r="J674" i="21"/>
  <c r="K674" i="21"/>
  <c r="L674" i="21"/>
  <c r="M674" i="21"/>
  <c r="P674" i="21" s="1"/>
  <c r="N674" i="21"/>
  <c r="O674" i="21"/>
  <c r="E675" i="21"/>
  <c r="F675" i="21"/>
  <c r="G675" i="21"/>
  <c r="H675" i="21"/>
  <c r="O675" i="21" s="1"/>
  <c r="I675" i="21"/>
  <c r="J675" i="21"/>
  <c r="K675" i="21"/>
  <c r="L675" i="21"/>
  <c r="M675" i="21"/>
  <c r="N675" i="21"/>
  <c r="P675" i="21"/>
  <c r="E676" i="21"/>
  <c r="F676" i="21"/>
  <c r="G676" i="21"/>
  <c r="H676" i="21"/>
  <c r="O676" i="21" s="1"/>
  <c r="I676" i="21"/>
  <c r="J676" i="21"/>
  <c r="K676" i="21"/>
  <c r="L676" i="21"/>
  <c r="M676" i="21"/>
  <c r="P676" i="21" s="1"/>
  <c r="N676" i="21"/>
  <c r="E677" i="21"/>
  <c r="F677" i="21"/>
  <c r="G677" i="21"/>
  <c r="H677" i="21"/>
  <c r="O677" i="21" s="1"/>
  <c r="I677" i="21"/>
  <c r="J677" i="21"/>
  <c r="K677" i="21"/>
  <c r="L677" i="21"/>
  <c r="M677" i="21"/>
  <c r="P677" i="21" s="1"/>
  <c r="N677" i="21"/>
  <c r="E678" i="21"/>
  <c r="F678" i="21"/>
  <c r="G678" i="21"/>
  <c r="H678" i="21"/>
  <c r="I678" i="21"/>
  <c r="J678" i="21"/>
  <c r="K678" i="21"/>
  <c r="L678" i="21"/>
  <c r="M678" i="21"/>
  <c r="P678" i="21" s="1"/>
  <c r="N678" i="21"/>
  <c r="O678" i="21"/>
  <c r="Q678" i="21" s="1"/>
  <c r="E679" i="21"/>
  <c r="F679" i="21"/>
  <c r="G679" i="21"/>
  <c r="H679" i="21"/>
  <c r="O679" i="21" s="1"/>
  <c r="I679" i="21"/>
  <c r="J679" i="21"/>
  <c r="K679" i="21"/>
  <c r="L679" i="21"/>
  <c r="M679" i="21"/>
  <c r="N679" i="21"/>
  <c r="P679" i="21"/>
  <c r="E680" i="21"/>
  <c r="F680" i="21"/>
  <c r="G680" i="21"/>
  <c r="H680" i="21"/>
  <c r="O680" i="21" s="1"/>
  <c r="I680" i="21"/>
  <c r="J680" i="21"/>
  <c r="K680" i="21"/>
  <c r="L680" i="21"/>
  <c r="M680" i="21"/>
  <c r="P680" i="21" s="1"/>
  <c r="N680" i="21"/>
  <c r="E681" i="21"/>
  <c r="F681" i="21"/>
  <c r="G681" i="21"/>
  <c r="H681" i="21"/>
  <c r="O681" i="21" s="1"/>
  <c r="I681" i="21"/>
  <c r="J681" i="21"/>
  <c r="K681" i="21"/>
  <c r="L681" i="21"/>
  <c r="M681" i="21"/>
  <c r="P681" i="21" s="1"/>
  <c r="N681" i="21"/>
  <c r="E682" i="21"/>
  <c r="F682" i="21"/>
  <c r="G682" i="21"/>
  <c r="H682" i="21"/>
  <c r="I682" i="21"/>
  <c r="J682" i="21"/>
  <c r="K682" i="21"/>
  <c r="L682" i="21"/>
  <c r="M682" i="21"/>
  <c r="P682" i="21" s="1"/>
  <c r="N682" i="21"/>
  <c r="O682" i="21"/>
  <c r="E683" i="21"/>
  <c r="F683" i="21"/>
  <c r="G683" i="21"/>
  <c r="H683" i="21"/>
  <c r="O683" i="21" s="1"/>
  <c r="I683" i="21"/>
  <c r="J683" i="21"/>
  <c r="K683" i="21"/>
  <c r="L683" i="21"/>
  <c r="M683" i="21"/>
  <c r="N683" i="21"/>
  <c r="P683" i="21"/>
  <c r="E684" i="21"/>
  <c r="F684" i="21"/>
  <c r="G684" i="21"/>
  <c r="H684" i="21"/>
  <c r="O684" i="21" s="1"/>
  <c r="I684" i="21"/>
  <c r="J684" i="21"/>
  <c r="K684" i="21"/>
  <c r="L684" i="21"/>
  <c r="M684" i="21"/>
  <c r="P684" i="21" s="1"/>
  <c r="N684" i="21"/>
  <c r="E685" i="21"/>
  <c r="F685" i="21"/>
  <c r="G685" i="21"/>
  <c r="H685" i="21"/>
  <c r="O685" i="21" s="1"/>
  <c r="I685" i="21"/>
  <c r="J685" i="21"/>
  <c r="K685" i="21"/>
  <c r="L685" i="21"/>
  <c r="M685" i="21"/>
  <c r="P685" i="21" s="1"/>
  <c r="N685" i="21"/>
  <c r="E686" i="21"/>
  <c r="F686" i="21"/>
  <c r="G686" i="21"/>
  <c r="H686" i="21"/>
  <c r="I686" i="21"/>
  <c r="J686" i="21"/>
  <c r="K686" i="21"/>
  <c r="L686" i="21"/>
  <c r="M686" i="21"/>
  <c r="P686" i="21" s="1"/>
  <c r="N686" i="21"/>
  <c r="O686" i="21"/>
  <c r="Q686" i="21" s="1"/>
  <c r="E687" i="21"/>
  <c r="F687" i="21"/>
  <c r="G687" i="21"/>
  <c r="H687" i="21"/>
  <c r="O687" i="21" s="1"/>
  <c r="I687" i="21"/>
  <c r="J687" i="21"/>
  <c r="K687" i="21"/>
  <c r="L687" i="21"/>
  <c r="M687" i="21"/>
  <c r="N687" i="21"/>
  <c r="P687" i="21"/>
  <c r="E688" i="21"/>
  <c r="F688" i="21"/>
  <c r="G688" i="21"/>
  <c r="H688" i="21"/>
  <c r="O688" i="21" s="1"/>
  <c r="I688" i="21"/>
  <c r="J688" i="21"/>
  <c r="K688" i="21"/>
  <c r="L688" i="21"/>
  <c r="M688" i="21"/>
  <c r="P688" i="21" s="1"/>
  <c r="N688" i="21"/>
  <c r="E689" i="21"/>
  <c r="F689" i="21"/>
  <c r="G689" i="21"/>
  <c r="H689" i="21"/>
  <c r="O689" i="21" s="1"/>
  <c r="I689" i="21"/>
  <c r="J689" i="21"/>
  <c r="K689" i="21"/>
  <c r="L689" i="21"/>
  <c r="M689" i="21"/>
  <c r="P689" i="21" s="1"/>
  <c r="N689" i="21"/>
  <c r="E690" i="21"/>
  <c r="F690" i="21"/>
  <c r="G690" i="21"/>
  <c r="H690" i="21"/>
  <c r="I690" i="21"/>
  <c r="J690" i="21"/>
  <c r="K690" i="21"/>
  <c r="L690" i="21"/>
  <c r="M690" i="21"/>
  <c r="P690" i="21" s="1"/>
  <c r="N690" i="21"/>
  <c r="O690" i="21"/>
  <c r="E691" i="21"/>
  <c r="F691" i="21"/>
  <c r="G691" i="21"/>
  <c r="H691" i="21"/>
  <c r="O691" i="21" s="1"/>
  <c r="I691" i="21"/>
  <c r="J691" i="21"/>
  <c r="K691" i="21"/>
  <c r="L691" i="21"/>
  <c r="M691" i="21"/>
  <c r="N691" i="21"/>
  <c r="P691" i="21"/>
  <c r="E692" i="21"/>
  <c r="F692" i="21"/>
  <c r="G692" i="21"/>
  <c r="H692" i="21"/>
  <c r="O692" i="21" s="1"/>
  <c r="I692" i="21"/>
  <c r="J692" i="21"/>
  <c r="K692" i="21"/>
  <c r="L692" i="21"/>
  <c r="M692" i="21"/>
  <c r="P692" i="21" s="1"/>
  <c r="N692" i="21"/>
  <c r="E693" i="21"/>
  <c r="F693" i="21"/>
  <c r="G693" i="21"/>
  <c r="H693" i="21"/>
  <c r="O693" i="21" s="1"/>
  <c r="I693" i="21"/>
  <c r="J693" i="21"/>
  <c r="K693" i="21"/>
  <c r="L693" i="21"/>
  <c r="M693" i="21"/>
  <c r="P693" i="21" s="1"/>
  <c r="N693" i="21"/>
  <c r="E694" i="21"/>
  <c r="F694" i="21"/>
  <c r="G694" i="21"/>
  <c r="H694" i="21"/>
  <c r="I694" i="21"/>
  <c r="J694" i="21"/>
  <c r="K694" i="21"/>
  <c r="L694" i="21"/>
  <c r="M694" i="21"/>
  <c r="P694" i="21" s="1"/>
  <c r="N694" i="21"/>
  <c r="O694" i="21"/>
  <c r="Q694" i="21" s="1"/>
  <c r="E695" i="21"/>
  <c r="F695" i="21"/>
  <c r="G695" i="21"/>
  <c r="H695" i="21"/>
  <c r="O695" i="21" s="1"/>
  <c r="I695" i="21"/>
  <c r="J695" i="21"/>
  <c r="K695" i="21"/>
  <c r="L695" i="21"/>
  <c r="M695" i="21"/>
  <c r="N695" i="21"/>
  <c r="P695" i="21"/>
  <c r="E696" i="21"/>
  <c r="F696" i="21"/>
  <c r="G696" i="21"/>
  <c r="H696" i="21"/>
  <c r="O696" i="21" s="1"/>
  <c r="I696" i="21"/>
  <c r="J696" i="21"/>
  <c r="K696" i="21"/>
  <c r="L696" i="21"/>
  <c r="M696" i="21"/>
  <c r="P696" i="21" s="1"/>
  <c r="N696" i="21"/>
  <c r="E697" i="21"/>
  <c r="F697" i="21"/>
  <c r="G697" i="21"/>
  <c r="H697" i="21"/>
  <c r="O697" i="21" s="1"/>
  <c r="I697" i="21"/>
  <c r="J697" i="21"/>
  <c r="K697" i="21"/>
  <c r="L697" i="21"/>
  <c r="M697" i="21"/>
  <c r="P697" i="21" s="1"/>
  <c r="N697" i="21"/>
  <c r="E698" i="21"/>
  <c r="F698" i="21"/>
  <c r="G698" i="21"/>
  <c r="H698" i="21"/>
  <c r="I698" i="21"/>
  <c r="J698" i="21"/>
  <c r="K698" i="21"/>
  <c r="L698" i="21"/>
  <c r="M698" i="21"/>
  <c r="P698" i="21" s="1"/>
  <c r="N698" i="21"/>
  <c r="O698" i="21"/>
  <c r="E699" i="21"/>
  <c r="F699" i="21"/>
  <c r="G699" i="21"/>
  <c r="H699" i="21"/>
  <c r="O699" i="21" s="1"/>
  <c r="I699" i="21"/>
  <c r="J699" i="21"/>
  <c r="K699" i="21"/>
  <c r="L699" i="21"/>
  <c r="M699" i="21"/>
  <c r="N699" i="21"/>
  <c r="P699" i="21"/>
  <c r="E700" i="21"/>
  <c r="F700" i="21"/>
  <c r="G700" i="21"/>
  <c r="H700" i="21"/>
  <c r="O700" i="21" s="1"/>
  <c r="I700" i="21"/>
  <c r="J700" i="21"/>
  <c r="K700" i="21"/>
  <c r="L700" i="21"/>
  <c r="M700" i="21"/>
  <c r="P700" i="21" s="1"/>
  <c r="N700" i="21"/>
  <c r="E701" i="21"/>
  <c r="F701" i="21"/>
  <c r="G701" i="21"/>
  <c r="H701" i="21"/>
  <c r="O701" i="21" s="1"/>
  <c r="I701" i="21"/>
  <c r="J701" i="21"/>
  <c r="K701" i="21"/>
  <c r="L701" i="21"/>
  <c r="M701" i="21"/>
  <c r="P701" i="21" s="1"/>
  <c r="N701" i="21"/>
  <c r="E702" i="21"/>
  <c r="F702" i="21"/>
  <c r="G702" i="21"/>
  <c r="H702" i="21"/>
  <c r="I702" i="21"/>
  <c r="J702" i="21"/>
  <c r="K702" i="21"/>
  <c r="L702" i="21"/>
  <c r="M702" i="21"/>
  <c r="P702" i="21" s="1"/>
  <c r="N702" i="21"/>
  <c r="O702" i="21"/>
  <c r="E703" i="21"/>
  <c r="F703" i="21"/>
  <c r="G703" i="21"/>
  <c r="H703" i="21"/>
  <c r="O703" i="21" s="1"/>
  <c r="I703" i="21"/>
  <c r="J703" i="21"/>
  <c r="K703" i="21"/>
  <c r="L703" i="21"/>
  <c r="M703" i="21"/>
  <c r="N703" i="21"/>
  <c r="P703" i="21"/>
  <c r="E704" i="21"/>
  <c r="F704" i="21"/>
  <c r="G704" i="21"/>
  <c r="H704" i="21"/>
  <c r="O704" i="21" s="1"/>
  <c r="R704" i="21" s="1"/>
  <c r="I704" i="21"/>
  <c r="J704" i="21"/>
  <c r="K704" i="21"/>
  <c r="L704" i="21"/>
  <c r="M704" i="21"/>
  <c r="P704" i="21" s="1"/>
  <c r="N704" i="21"/>
  <c r="E705" i="21"/>
  <c r="F705" i="21"/>
  <c r="G705" i="21"/>
  <c r="H705" i="21"/>
  <c r="O705" i="21" s="1"/>
  <c r="I705" i="21"/>
  <c r="J705" i="21"/>
  <c r="K705" i="21"/>
  <c r="L705" i="21"/>
  <c r="M705" i="21"/>
  <c r="P705" i="21" s="1"/>
  <c r="N705" i="21"/>
  <c r="E706" i="21"/>
  <c r="F706" i="21"/>
  <c r="G706" i="21"/>
  <c r="H706" i="21"/>
  <c r="I706" i="21"/>
  <c r="J706" i="21"/>
  <c r="K706" i="21"/>
  <c r="L706" i="21"/>
  <c r="M706" i="21"/>
  <c r="P706" i="21" s="1"/>
  <c r="N706" i="21"/>
  <c r="O706" i="21"/>
  <c r="E707" i="21"/>
  <c r="F707" i="21"/>
  <c r="G707" i="21"/>
  <c r="H707" i="21"/>
  <c r="O707" i="21" s="1"/>
  <c r="I707" i="21"/>
  <c r="J707" i="21"/>
  <c r="K707" i="21"/>
  <c r="L707" i="21"/>
  <c r="M707" i="21"/>
  <c r="N707" i="21"/>
  <c r="P707" i="21"/>
  <c r="E708" i="21"/>
  <c r="F708" i="21"/>
  <c r="G708" i="21"/>
  <c r="H708" i="21"/>
  <c r="O708" i="21" s="1"/>
  <c r="I708" i="21"/>
  <c r="J708" i="21"/>
  <c r="K708" i="21"/>
  <c r="L708" i="21"/>
  <c r="M708" i="21"/>
  <c r="P708" i="21" s="1"/>
  <c r="Q708" i="21" s="1"/>
  <c r="N708" i="21"/>
  <c r="E709" i="21"/>
  <c r="F709" i="21"/>
  <c r="G709" i="21"/>
  <c r="H709" i="21"/>
  <c r="O709" i="21" s="1"/>
  <c r="I709" i="21"/>
  <c r="J709" i="21"/>
  <c r="K709" i="21"/>
  <c r="L709" i="21"/>
  <c r="M709" i="21"/>
  <c r="P709" i="21" s="1"/>
  <c r="N709" i="21"/>
  <c r="Q709" i="21"/>
  <c r="E710" i="21"/>
  <c r="F710" i="21"/>
  <c r="G710" i="21"/>
  <c r="H710" i="21"/>
  <c r="I710" i="21"/>
  <c r="J710" i="21"/>
  <c r="K710" i="21"/>
  <c r="L710" i="21"/>
  <c r="M710" i="21"/>
  <c r="P710" i="21" s="1"/>
  <c r="N710" i="21"/>
  <c r="O710" i="21"/>
  <c r="E711" i="21"/>
  <c r="F711" i="21"/>
  <c r="G711" i="21"/>
  <c r="H711" i="21"/>
  <c r="I711" i="21"/>
  <c r="J711" i="21"/>
  <c r="K711" i="21"/>
  <c r="L711" i="21"/>
  <c r="M711" i="21"/>
  <c r="N711" i="21"/>
  <c r="O711" i="21"/>
  <c r="P711" i="21"/>
  <c r="E712" i="21"/>
  <c r="F712" i="21"/>
  <c r="G712" i="21"/>
  <c r="H712" i="21"/>
  <c r="O712" i="21" s="1"/>
  <c r="I712" i="21"/>
  <c r="J712" i="21"/>
  <c r="K712" i="21"/>
  <c r="L712" i="21"/>
  <c r="M712" i="21"/>
  <c r="P712" i="21" s="1"/>
  <c r="Q712" i="21" s="1"/>
  <c r="N712" i="21"/>
  <c r="E713" i="21"/>
  <c r="F713" i="21"/>
  <c r="G713" i="21"/>
  <c r="H713" i="21"/>
  <c r="O713" i="21" s="1"/>
  <c r="I713" i="21"/>
  <c r="J713" i="21"/>
  <c r="K713" i="21"/>
  <c r="L713" i="21"/>
  <c r="M713" i="21"/>
  <c r="P713" i="21" s="1"/>
  <c r="N713" i="21"/>
  <c r="Q713" i="21"/>
  <c r="E714" i="21"/>
  <c r="F714" i="21"/>
  <c r="G714" i="21"/>
  <c r="H714" i="21"/>
  <c r="I714" i="21"/>
  <c r="J714" i="21"/>
  <c r="K714" i="21"/>
  <c r="L714" i="21"/>
  <c r="M714" i="21"/>
  <c r="P714" i="21" s="1"/>
  <c r="N714" i="21"/>
  <c r="O714" i="21"/>
  <c r="E715" i="21"/>
  <c r="F715" i="21"/>
  <c r="G715" i="21"/>
  <c r="H715" i="21"/>
  <c r="O715" i="21" s="1"/>
  <c r="I715" i="21"/>
  <c r="J715" i="21"/>
  <c r="K715" i="21"/>
  <c r="L715" i="21"/>
  <c r="M715" i="21"/>
  <c r="N715" i="21"/>
  <c r="P715" i="21"/>
  <c r="E716" i="21"/>
  <c r="F716" i="21"/>
  <c r="G716" i="21"/>
  <c r="H716" i="21"/>
  <c r="O716" i="21" s="1"/>
  <c r="R716" i="21" s="1"/>
  <c r="I716" i="21"/>
  <c r="J716" i="21"/>
  <c r="K716" i="21"/>
  <c r="L716" i="21"/>
  <c r="M716" i="21"/>
  <c r="N716" i="21"/>
  <c r="P716" i="21"/>
  <c r="Q716" i="21"/>
  <c r="E717" i="21"/>
  <c r="F717" i="21"/>
  <c r="G717" i="21"/>
  <c r="H717" i="21"/>
  <c r="O717" i="21" s="1"/>
  <c r="R717" i="21" s="1"/>
  <c r="I717" i="21"/>
  <c r="J717" i="21"/>
  <c r="K717" i="21"/>
  <c r="L717" i="21"/>
  <c r="M717" i="21"/>
  <c r="P717" i="21" s="1"/>
  <c r="N717" i="21"/>
  <c r="Q717" i="21"/>
  <c r="E718" i="21"/>
  <c r="F718" i="21"/>
  <c r="G718" i="21"/>
  <c r="H718" i="21"/>
  <c r="I718" i="21"/>
  <c r="J718" i="21"/>
  <c r="K718" i="21"/>
  <c r="L718" i="21"/>
  <c r="M718" i="21"/>
  <c r="P718" i="21" s="1"/>
  <c r="N718" i="21"/>
  <c r="O718" i="21"/>
  <c r="E719" i="21"/>
  <c r="F719" i="21"/>
  <c r="G719" i="21"/>
  <c r="H719" i="21"/>
  <c r="O719" i="21" s="1"/>
  <c r="I719" i="21"/>
  <c r="J719" i="21"/>
  <c r="K719" i="21"/>
  <c r="L719" i="21"/>
  <c r="M719" i="21"/>
  <c r="N719" i="21"/>
  <c r="P719" i="21"/>
  <c r="E720" i="21"/>
  <c r="F720" i="21"/>
  <c r="G720" i="21"/>
  <c r="H720" i="21"/>
  <c r="O720" i="21" s="1"/>
  <c r="R720" i="21" s="1"/>
  <c r="I720" i="21"/>
  <c r="J720" i="21"/>
  <c r="K720" i="21"/>
  <c r="L720" i="21"/>
  <c r="M720" i="21"/>
  <c r="N720" i="21"/>
  <c r="P720" i="21"/>
  <c r="Q720" i="21"/>
  <c r="E721" i="21"/>
  <c r="F721" i="21"/>
  <c r="G721" i="21"/>
  <c r="H721" i="21"/>
  <c r="O721" i="21" s="1"/>
  <c r="R721" i="21" s="1"/>
  <c r="I721" i="21"/>
  <c r="J721" i="21"/>
  <c r="K721" i="21"/>
  <c r="L721" i="21"/>
  <c r="M721" i="21"/>
  <c r="P721" i="21" s="1"/>
  <c r="N721" i="21"/>
  <c r="Q721" i="21"/>
  <c r="E722" i="21"/>
  <c r="F722" i="21"/>
  <c r="G722" i="21"/>
  <c r="H722" i="21"/>
  <c r="I722" i="21"/>
  <c r="J722" i="21"/>
  <c r="K722" i="21"/>
  <c r="L722" i="21"/>
  <c r="M722" i="21"/>
  <c r="P722" i="21" s="1"/>
  <c r="N722" i="21"/>
  <c r="O722" i="21"/>
  <c r="E723" i="21"/>
  <c r="F723" i="21"/>
  <c r="G723" i="21"/>
  <c r="H723" i="21"/>
  <c r="O723" i="21" s="1"/>
  <c r="I723" i="21"/>
  <c r="J723" i="21"/>
  <c r="K723" i="21"/>
  <c r="L723" i="21"/>
  <c r="M723" i="21"/>
  <c r="N723" i="21"/>
  <c r="P723" i="21"/>
  <c r="E724" i="21"/>
  <c r="F724" i="21"/>
  <c r="G724" i="21"/>
  <c r="H724" i="21"/>
  <c r="O724" i="21" s="1"/>
  <c r="R724" i="21" s="1"/>
  <c r="I724" i="21"/>
  <c r="J724" i="21"/>
  <c r="K724" i="21"/>
  <c r="L724" i="21"/>
  <c r="M724" i="21"/>
  <c r="N724" i="21"/>
  <c r="P724" i="21"/>
  <c r="Q724" i="21"/>
  <c r="E725" i="21"/>
  <c r="F725" i="21"/>
  <c r="G725" i="21"/>
  <c r="H725" i="21"/>
  <c r="O725" i="21" s="1"/>
  <c r="R725" i="21" s="1"/>
  <c r="I725" i="21"/>
  <c r="J725" i="21"/>
  <c r="K725" i="21"/>
  <c r="L725" i="21"/>
  <c r="M725" i="21"/>
  <c r="P725" i="21" s="1"/>
  <c r="N725" i="21"/>
  <c r="Q725" i="21"/>
  <c r="E726" i="21"/>
  <c r="F726" i="21"/>
  <c r="G726" i="21"/>
  <c r="H726" i="21"/>
  <c r="I726" i="21"/>
  <c r="J726" i="21"/>
  <c r="K726" i="21"/>
  <c r="L726" i="21"/>
  <c r="M726" i="21"/>
  <c r="P726" i="21" s="1"/>
  <c r="N726" i="21"/>
  <c r="O726" i="21"/>
  <c r="E727" i="21"/>
  <c r="F727" i="21"/>
  <c r="G727" i="21"/>
  <c r="H727" i="21"/>
  <c r="O727" i="21" s="1"/>
  <c r="I727" i="21"/>
  <c r="J727" i="21"/>
  <c r="K727" i="21"/>
  <c r="L727" i="21"/>
  <c r="M727" i="21"/>
  <c r="N727" i="21"/>
  <c r="P727" i="21"/>
  <c r="E728" i="21"/>
  <c r="F728" i="21"/>
  <c r="G728" i="21"/>
  <c r="H728" i="21"/>
  <c r="O728" i="21" s="1"/>
  <c r="R728" i="21" s="1"/>
  <c r="I728" i="21"/>
  <c r="J728" i="21"/>
  <c r="K728" i="21"/>
  <c r="L728" i="21"/>
  <c r="M728" i="21"/>
  <c r="N728" i="21"/>
  <c r="P728" i="21"/>
  <c r="Q728" i="21"/>
  <c r="E729" i="21"/>
  <c r="F729" i="21"/>
  <c r="G729" i="21"/>
  <c r="H729" i="21"/>
  <c r="O729" i="21" s="1"/>
  <c r="R729" i="21" s="1"/>
  <c r="I729" i="21"/>
  <c r="J729" i="21"/>
  <c r="K729" i="21"/>
  <c r="L729" i="21"/>
  <c r="M729" i="21"/>
  <c r="P729" i="21" s="1"/>
  <c r="N729" i="21"/>
  <c r="Q729" i="21"/>
  <c r="E730" i="21"/>
  <c r="F730" i="21"/>
  <c r="G730" i="21"/>
  <c r="H730" i="21"/>
  <c r="I730" i="21"/>
  <c r="J730" i="21"/>
  <c r="K730" i="21"/>
  <c r="L730" i="21"/>
  <c r="M730" i="21"/>
  <c r="P730" i="21" s="1"/>
  <c r="N730" i="21"/>
  <c r="O730" i="21"/>
  <c r="E731" i="21"/>
  <c r="F731" i="21"/>
  <c r="G731" i="21"/>
  <c r="H731" i="21"/>
  <c r="O731" i="21" s="1"/>
  <c r="I731" i="21"/>
  <c r="J731" i="21"/>
  <c r="K731" i="21"/>
  <c r="L731" i="21"/>
  <c r="M731" i="21"/>
  <c r="N731" i="21"/>
  <c r="P731" i="21"/>
  <c r="E732" i="21"/>
  <c r="F732" i="21"/>
  <c r="G732" i="21"/>
  <c r="H732" i="21"/>
  <c r="O732" i="21" s="1"/>
  <c r="R732" i="21" s="1"/>
  <c r="I732" i="21"/>
  <c r="J732" i="21"/>
  <c r="K732" i="21"/>
  <c r="L732" i="21"/>
  <c r="M732" i="21"/>
  <c r="N732" i="21"/>
  <c r="P732" i="21"/>
  <c r="Q732" i="21"/>
  <c r="E733" i="21"/>
  <c r="F733" i="21"/>
  <c r="G733" i="21"/>
  <c r="H733" i="21"/>
  <c r="O733" i="21" s="1"/>
  <c r="R733" i="21" s="1"/>
  <c r="I733" i="21"/>
  <c r="J733" i="21"/>
  <c r="K733" i="21"/>
  <c r="L733" i="21"/>
  <c r="M733" i="21"/>
  <c r="P733" i="21" s="1"/>
  <c r="N733" i="21"/>
  <c r="Q733" i="21"/>
  <c r="E734" i="21"/>
  <c r="F734" i="21"/>
  <c r="G734" i="21"/>
  <c r="H734" i="21"/>
  <c r="I734" i="21"/>
  <c r="J734" i="21"/>
  <c r="K734" i="21"/>
  <c r="L734" i="21"/>
  <c r="M734" i="21"/>
  <c r="P734" i="21" s="1"/>
  <c r="N734" i="21"/>
  <c r="O734" i="21"/>
  <c r="E735" i="21"/>
  <c r="F735" i="21"/>
  <c r="G735" i="21"/>
  <c r="H735" i="21"/>
  <c r="O735" i="21" s="1"/>
  <c r="I735" i="21"/>
  <c r="J735" i="21"/>
  <c r="K735" i="21"/>
  <c r="L735" i="21"/>
  <c r="M735" i="21"/>
  <c r="N735" i="21"/>
  <c r="P735" i="21"/>
  <c r="E736" i="21"/>
  <c r="F736" i="21"/>
  <c r="G736" i="21"/>
  <c r="H736" i="21"/>
  <c r="O736" i="21" s="1"/>
  <c r="R736" i="21" s="1"/>
  <c r="I736" i="21"/>
  <c r="J736" i="21"/>
  <c r="K736" i="21"/>
  <c r="L736" i="21"/>
  <c r="M736" i="21"/>
  <c r="N736" i="21"/>
  <c r="P736" i="21"/>
  <c r="Q736" i="21"/>
  <c r="E737" i="21"/>
  <c r="F737" i="21"/>
  <c r="G737" i="21"/>
  <c r="H737" i="21"/>
  <c r="O737" i="21" s="1"/>
  <c r="R737" i="21" s="1"/>
  <c r="I737" i="21"/>
  <c r="J737" i="21"/>
  <c r="K737" i="21"/>
  <c r="L737" i="21"/>
  <c r="M737" i="21"/>
  <c r="P737" i="21" s="1"/>
  <c r="N737" i="21"/>
  <c r="Q737" i="21"/>
  <c r="E738" i="21"/>
  <c r="F738" i="21"/>
  <c r="G738" i="21"/>
  <c r="H738" i="21"/>
  <c r="I738" i="21"/>
  <c r="J738" i="21"/>
  <c r="K738" i="21"/>
  <c r="L738" i="21"/>
  <c r="M738" i="21"/>
  <c r="P738" i="21" s="1"/>
  <c r="N738" i="21"/>
  <c r="O738" i="21"/>
  <c r="E739" i="21"/>
  <c r="F739" i="21"/>
  <c r="G739" i="21"/>
  <c r="H739" i="21"/>
  <c r="O739" i="21" s="1"/>
  <c r="I739" i="21"/>
  <c r="J739" i="21"/>
  <c r="K739" i="21"/>
  <c r="L739" i="21"/>
  <c r="M739" i="21"/>
  <c r="N739" i="21"/>
  <c r="P739" i="21"/>
  <c r="E740" i="21"/>
  <c r="F740" i="21"/>
  <c r="G740" i="21"/>
  <c r="H740" i="21"/>
  <c r="O740" i="21" s="1"/>
  <c r="R740" i="21" s="1"/>
  <c r="I740" i="21"/>
  <c r="J740" i="21"/>
  <c r="K740" i="21"/>
  <c r="L740" i="21"/>
  <c r="M740" i="21"/>
  <c r="N740" i="21"/>
  <c r="P740" i="21"/>
  <c r="Q740" i="21"/>
  <c r="E741" i="21"/>
  <c r="F741" i="21"/>
  <c r="G741" i="21"/>
  <c r="H741" i="21"/>
  <c r="O741" i="21" s="1"/>
  <c r="R741" i="21" s="1"/>
  <c r="I741" i="21"/>
  <c r="J741" i="21"/>
  <c r="K741" i="21"/>
  <c r="L741" i="21"/>
  <c r="M741" i="21"/>
  <c r="P741" i="21" s="1"/>
  <c r="N741" i="21"/>
  <c r="Q741" i="21"/>
  <c r="E742" i="21"/>
  <c r="F742" i="21"/>
  <c r="G742" i="21"/>
  <c r="H742" i="21"/>
  <c r="I742" i="21"/>
  <c r="J742" i="21"/>
  <c r="K742" i="21"/>
  <c r="L742" i="21"/>
  <c r="M742" i="21"/>
  <c r="P742" i="21" s="1"/>
  <c r="N742" i="21"/>
  <c r="O742" i="21"/>
  <c r="E743" i="21"/>
  <c r="F743" i="21"/>
  <c r="G743" i="21"/>
  <c r="H743" i="21"/>
  <c r="O743" i="21" s="1"/>
  <c r="I743" i="21"/>
  <c r="J743" i="21"/>
  <c r="K743" i="21"/>
  <c r="L743" i="21"/>
  <c r="M743" i="21"/>
  <c r="N743" i="21"/>
  <c r="P743" i="21"/>
  <c r="E744" i="21"/>
  <c r="F744" i="21"/>
  <c r="G744" i="21"/>
  <c r="H744" i="21"/>
  <c r="O744" i="21" s="1"/>
  <c r="R744" i="21" s="1"/>
  <c r="I744" i="21"/>
  <c r="J744" i="21"/>
  <c r="K744" i="21"/>
  <c r="L744" i="21"/>
  <c r="M744" i="21"/>
  <c r="N744" i="21"/>
  <c r="P744" i="21"/>
  <c r="Q744" i="21"/>
  <c r="E745" i="21"/>
  <c r="F745" i="21"/>
  <c r="G745" i="21"/>
  <c r="H745" i="21"/>
  <c r="O745" i="21" s="1"/>
  <c r="R745" i="21" s="1"/>
  <c r="I745" i="21"/>
  <c r="J745" i="21"/>
  <c r="K745" i="21"/>
  <c r="L745" i="21"/>
  <c r="M745" i="21"/>
  <c r="P745" i="21" s="1"/>
  <c r="N745" i="21"/>
  <c r="Q745" i="21"/>
  <c r="E746" i="21"/>
  <c r="F746" i="21"/>
  <c r="G746" i="21"/>
  <c r="H746" i="21"/>
  <c r="I746" i="21"/>
  <c r="J746" i="21"/>
  <c r="K746" i="21"/>
  <c r="L746" i="21"/>
  <c r="M746" i="21"/>
  <c r="P746" i="21" s="1"/>
  <c r="N746" i="21"/>
  <c r="O746" i="21"/>
  <c r="E747" i="21"/>
  <c r="F747" i="21"/>
  <c r="G747" i="21"/>
  <c r="H747" i="21"/>
  <c r="O747" i="21" s="1"/>
  <c r="I747" i="21"/>
  <c r="J747" i="21"/>
  <c r="K747" i="21"/>
  <c r="L747" i="21"/>
  <c r="M747" i="21"/>
  <c r="N747" i="21"/>
  <c r="P747" i="21"/>
  <c r="E748" i="21"/>
  <c r="F748" i="21"/>
  <c r="G748" i="21"/>
  <c r="H748" i="21"/>
  <c r="O748" i="21" s="1"/>
  <c r="R748" i="21" s="1"/>
  <c r="I748" i="21"/>
  <c r="J748" i="21"/>
  <c r="K748" i="21"/>
  <c r="L748" i="21"/>
  <c r="M748" i="21"/>
  <c r="N748" i="21"/>
  <c r="P748" i="21"/>
  <c r="Q748" i="21"/>
  <c r="E749" i="21"/>
  <c r="F749" i="21"/>
  <c r="G749" i="21"/>
  <c r="H749" i="21"/>
  <c r="O749" i="21" s="1"/>
  <c r="R749" i="21" s="1"/>
  <c r="I749" i="21"/>
  <c r="J749" i="21"/>
  <c r="K749" i="21"/>
  <c r="L749" i="21"/>
  <c r="M749" i="21"/>
  <c r="P749" i="21" s="1"/>
  <c r="N749" i="21"/>
  <c r="Q749" i="21"/>
  <c r="E750" i="21"/>
  <c r="F750" i="21"/>
  <c r="G750" i="21"/>
  <c r="H750" i="21"/>
  <c r="I750" i="21"/>
  <c r="J750" i="21"/>
  <c r="K750" i="21"/>
  <c r="L750" i="21"/>
  <c r="M750" i="21"/>
  <c r="P750" i="21" s="1"/>
  <c r="N750" i="21"/>
  <c r="O750" i="21"/>
  <c r="E751" i="21"/>
  <c r="F751" i="21"/>
  <c r="G751" i="21"/>
  <c r="H751" i="21"/>
  <c r="O751" i="21" s="1"/>
  <c r="I751" i="21"/>
  <c r="J751" i="21"/>
  <c r="K751" i="21"/>
  <c r="L751" i="21"/>
  <c r="M751" i="21"/>
  <c r="N751" i="21"/>
  <c r="P751" i="21"/>
  <c r="E752" i="21"/>
  <c r="F752" i="21"/>
  <c r="G752" i="21"/>
  <c r="H752" i="21"/>
  <c r="O752" i="21" s="1"/>
  <c r="R752" i="21" s="1"/>
  <c r="I752" i="21"/>
  <c r="J752" i="21"/>
  <c r="K752" i="21"/>
  <c r="L752" i="21"/>
  <c r="M752" i="21"/>
  <c r="N752" i="21"/>
  <c r="P752" i="21"/>
  <c r="Q752" i="21"/>
  <c r="E753" i="21"/>
  <c r="F753" i="21"/>
  <c r="G753" i="21"/>
  <c r="H753" i="21"/>
  <c r="O753" i="21" s="1"/>
  <c r="R753" i="21" s="1"/>
  <c r="I753" i="21"/>
  <c r="J753" i="21"/>
  <c r="K753" i="21"/>
  <c r="L753" i="21"/>
  <c r="M753" i="21"/>
  <c r="P753" i="21" s="1"/>
  <c r="N753" i="21"/>
  <c r="Q753" i="21"/>
  <c r="E754" i="21"/>
  <c r="F754" i="21"/>
  <c r="G754" i="21"/>
  <c r="H754" i="21"/>
  <c r="I754" i="21"/>
  <c r="J754" i="21"/>
  <c r="K754" i="21"/>
  <c r="L754" i="21"/>
  <c r="M754" i="21"/>
  <c r="P754" i="21" s="1"/>
  <c r="N754" i="21"/>
  <c r="O754" i="21"/>
  <c r="E755" i="21"/>
  <c r="F755" i="21"/>
  <c r="G755" i="21"/>
  <c r="H755" i="21"/>
  <c r="O755" i="21" s="1"/>
  <c r="I755" i="21"/>
  <c r="J755" i="21"/>
  <c r="K755" i="21"/>
  <c r="L755" i="21"/>
  <c r="M755" i="21"/>
  <c r="N755" i="21"/>
  <c r="P755" i="21"/>
  <c r="E756" i="21"/>
  <c r="F756" i="21"/>
  <c r="G756" i="21"/>
  <c r="H756" i="21"/>
  <c r="O756" i="21" s="1"/>
  <c r="R756" i="21" s="1"/>
  <c r="I756" i="21"/>
  <c r="J756" i="21"/>
  <c r="K756" i="21"/>
  <c r="L756" i="21"/>
  <c r="M756" i="21"/>
  <c r="N756" i="21"/>
  <c r="P756" i="21"/>
  <c r="Q756" i="21"/>
  <c r="E757" i="21"/>
  <c r="F757" i="21"/>
  <c r="G757" i="21"/>
  <c r="H757" i="21"/>
  <c r="O757" i="21" s="1"/>
  <c r="R757" i="21" s="1"/>
  <c r="I757" i="21"/>
  <c r="J757" i="21"/>
  <c r="K757" i="21"/>
  <c r="L757" i="21"/>
  <c r="M757" i="21"/>
  <c r="P757" i="21" s="1"/>
  <c r="N757" i="21"/>
  <c r="Q757" i="21"/>
  <c r="E758" i="21"/>
  <c r="F758" i="21"/>
  <c r="G758" i="21"/>
  <c r="H758" i="21"/>
  <c r="I758" i="21"/>
  <c r="J758" i="21"/>
  <c r="K758" i="21"/>
  <c r="L758" i="21"/>
  <c r="M758" i="21"/>
  <c r="P758" i="21" s="1"/>
  <c r="N758" i="21"/>
  <c r="O758" i="21"/>
  <c r="E759" i="21"/>
  <c r="F759" i="21"/>
  <c r="G759" i="21"/>
  <c r="H759" i="21"/>
  <c r="O759" i="21" s="1"/>
  <c r="I759" i="21"/>
  <c r="J759" i="21"/>
  <c r="K759" i="21"/>
  <c r="L759" i="21"/>
  <c r="M759" i="21"/>
  <c r="N759" i="21"/>
  <c r="P759" i="21"/>
  <c r="E760" i="21"/>
  <c r="F760" i="21"/>
  <c r="G760" i="21"/>
  <c r="H760" i="21"/>
  <c r="O760" i="21" s="1"/>
  <c r="R760" i="21" s="1"/>
  <c r="I760" i="21"/>
  <c r="J760" i="21"/>
  <c r="K760" i="21"/>
  <c r="L760" i="21"/>
  <c r="M760" i="21"/>
  <c r="N760" i="21"/>
  <c r="P760" i="21"/>
  <c r="Q760" i="21"/>
  <c r="E761" i="21"/>
  <c r="F761" i="21"/>
  <c r="G761" i="21"/>
  <c r="H761" i="21"/>
  <c r="O761" i="21" s="1"/>
  <c r="R761" i="21" s="1"/>
  <c r="I761" i="21"/>
  <c r="J761" i="21"/>
  <c r="K761" i="21"/>
  <c r="L761" i="21"/>
  <c r="M761" i="21"/>
  <c r="P761" i="21" s="1"/>
  <c r="N761" i="21"/>
  <c r="Q761" i="21"/>
  <c r="E762" i="21"/>
  <c r="F762" i="21"/>
  <c r="G762" i="21"/>
  <c r="H762" i="21"/>
  <c r="I762" i="21"/>
  <c r="J762" i="21"/>
  <c r="K762" i="21"/>
  <c r="L762" i="21"/>
  <c r="M762" i="21"/>
  <c r="P762" i="21" s="1"/>
  <c r="N762" i="21"/>
  <c r="O762" i="21"/>
  <c r="E763" i="21"/>
  <c r="F763" i="21"/>
  <c r="G763" i="21"/>
  <c r="H763" i="21"/>
  <c r="O763" i="21" s="1"/>
  <c r="I763" i="21"/>
  <c r="J763" i="21"/>
  <c r="K763" i="21"/>
  <c r="L763" i="21"/>
  <c r="M763" i="21"/>
  <c r="N763" i="21"/>
  <c r="P763" i="21"/>
  <c r="E764" i="21"/>
  <c r="F764" i="21"/>
  <c r="G764" i="21"/>
  <c r="H764" i="21"/>
  <c r="O764" i="21" s="1"/>
  <c r="R764" i="21" s="1"/>
  <c r="I764" i="21"/>
  <c r="J764" i="21"/>
  <c r="K764" i="21"/>
  <c r="L764" i="21"/>
  <c r="M764" i="21"/>
  <c r="N764" i="21"/>
  <c r="P764" i="21"/>
  <c r="Q764" i="21"/>
  <c r="E765" i="21"/>
  <c r="F765" i="21"/>
  <c r="G765" i="21"/>
  <c r="H765" i="21"/>
  <c r="O765" i="21" s="1"/>
  <c r="R765" i="21" s="1"/>
  <c r="I765" i="21"/>
  <c r="J765" i="21"/>
  <c r="K765" i="21"/>
  <c r="L765" i="21"/>
  <c r="M765" i="21"/>
  <c r="P765" i="21" s="1"/>
  <c r="N765" i="21"/>
  <c r="Q765" i="21"/>
  <c r="E766" i="21"/>
  <c r="F766" i="21"/>
  <c r="G766" i="21"/>
  <c r="H766" i="21"/>
  <c r="I766" i="21"/>
  <c r="J766" i="21"/>
  <c r="K766" i="21"/>
  <c r="L766" i="21"/>
  <c r="M766" i="21"/>
  <c r="P766" i="21" s="1"/>
  <c r="N766" i="21"/>
  <c r="O766" i="21"/>
  <c r="E767" i="21"/>
  <c r="F767" i="21"/>
  <c r="G767" i="21"/>
  <c r="H767" i="21"/>
  <c r="O767" i="21" s="1"/>
  <c r="I767" i="21"/>
  <c r="J767" i="21"/>
  <c r="K767" i="21"/>
  <c r="L767" i="21"/>
  <c r="M767" i="21"/>
  <c r="N767" i="21"/>
  <c r="P767" i="21"/>
  <c r="E768" i="21"/>
  <c r="F768" i="21"/>
  <c r="G768" i="21"/>
  <c r="H768" i="21"/>
  <c r="O768" i="21" s="1"/>
  <c r="R768" i="21" s="1"/>
  <c r="I768" i="21"/>
  <c r="J768" i="21"/>
  <c r="K768" i="21"/>
  <c r="L768" i="21"/>
  <c r="M768" i="21"/>
  <c r="N768" i="21"/>
  <c r="P768" i="21"/>
  <c r="Q768" i="21"/>
  <c r="E769" i="21"/>
  <c r="F769" i="21"/>
  <c r="G769" i="21"/>
  <c r="H769" i="21"/>
  <c r="O769" i="21" s="1"/>
  <c r="R769" i="21" s="1"/>
  <c r="I769" i="21"/>
  <c r="J769" i="21"/>
  <c r="K769" i="21"/>
  <c r="L769" i="21"/>
  <c r="M769" i="21"/>
  <c r="P769" i="21" s="1"/>
  <c r="N769" i="21"/>
  <c r="Q769" i="21"/>
  <c r="E770" i="21"/>
  <c r="F770" i="21"/>
  <c r="G770" i="21"/>
  <c r="H770" i="21"/>
  <c r="I770" i="21"/>
  <c r="J770" i="21"/>
  <c r="K770" i="21"/>
  <c r="L770" i="21"/>
  <c r="M770" i="21"/>
  <c r="P770" i="21" s="1"/>
  <c r="N770" i="21"/>
  <c r="O770" i="21"/>
  <c r="E771" i="21"/>
  <c r="F771" i="21"/>
  <c r="G771" i="21"/>
  <c r="H771" i="21"/>
  <c r="O771" i="21" s="1"/>
  <c r="I771" i="21"/>
  <c r="J771" i="21"/>
  <c r="K771" i="21"/>
  <c r="L771" i="21"/>
  <c r="M771" i="21"/>
  <c r="N771" i="21"/>
  <c r="P771" i="21"/>
  <c r="E772" i="21"/>
  <c r="F772" i="21"/>
  <c r="G772" i="21"/>
  <c r="H772" i="21"/>
  <c r="O772" i="21" s="1"/>
  <c r="R772" i="21" s="1"/>
  <c r="I772" i="21"/>
  <c r="J772" i="21"/>
  <c r="K772" i="21"/>
  <c r="L772" i="21"/>
  <c r="M772" i="21"/>
  <c r="N772" i="21"/>
  <c r="P772" i="21"/>
  <c r="Q772" i="21"/>
  <c r="E773" i="21"/>
  <c r="F773" i="21"/>
  <c r="G773" i="21"/>
  <c r="H773" i="21"/>
  <c r="O773" i="21" s="1"/>
  <c r="R773" i="21" s="1"/>
  <c r="I773" i="21"/>
  <c r="J773" i="21"/>
  <c r="K773" i="21"/>
  <c r="L773" i="21"/>
  <c r="M773" i="21"/>
  <c r="P773" i="21" s="1"/>
  <c r="N773" i="21"/>
  <c r="Q773" i="21"/>
  <c r="E774" i="21"/>
  <c r="F774" i="21"/>
  <c r="G774" i="21"/>
  <c r="H774" i="21"/>
  <c r="I774" i="21"/>
  <c r="J774" i="21"/>
  <c r="K774" i="21"/>
  <c r="L774" i="21"/>
  <c r="M774" i="21"/>
  <c r="N774" i="21"/>
  <c r="O774" i="21"/>
  <c r="P774" i="21"/>
  <c r="E775" i="21"/>
  <c r="F775" i="21"/>
  <c r="G775" i="21"/>
  <c r="H775" i="21"/>
  <c r="O775" i="21" s="1"/>
  <c r="I775" i="21"/>
  <c r="J775" i="21"/>
  <c r="K775" i="21"/>
  <c r="L775" i="21"/>
  <c r="M775" i="21"/>
  <c r="N775" i="21"/>
  <c r="P775" i="21"/>
  <c r="E776" i="21"/>
  <c r="F776" i="21"/>
  <c r="G776" i="21"/>
  <c r="H776" i="21"/>
  <c r="O776" i="21" s="1"/>
  <c r="I776" i="21"/>
  <c r="J776" i="21"/>
  <c r="K776" i="21"/>
  <c r="L776" i="21"/>
  <c r="M776" i="21"/>
  <c r="N776" i="21"/>
  <c r="P776" i="21"/>
  <c r="Q776" i="21" s="1"/>
  <c r="E777" i="21"/>
  <c r="F777" i="21"/>
  <c r="G777" i="21"/>
  <c r="H777" i="21"/>
  <c r="O777" i="21" s="1"/>
  <c r="I777" i="21"/>
  <c r="J777" i="21"/>
  <c r="K777" i="21"/>
  <c r="L777" i="21"/>
  <c r="M777" i="21"/>
  <c r="P777" i="21" s="1"/>
  <c r="Q777" i="21" s="1"/>
  <c r="N777" i="21"/>
  <c r="E778" i="21"/>
  <c r="F778" i="21"/>
  <c r="G778" i="21"/>
  <c r="H778" i="21"/>
  <c r="I778" i="21"/>
  <c r="J778" i="21"/>
  <c r="K778" i="21"/>
  <c r="L778" i="21"/>
  <c r="M778" i="21"/>
  <c r="N778" i="21"/>
  <c r="O778" i="21"/>
  <c r="P778" i="21"/>
  <c r="E779" i="21"/>
  <c r="F779" i="21"/>
  <c r="G779" i="21"/>
  <c r="H779" i="21"/>
  <c r="I779" i="21"/>
  <c r="J779" i="21"/>
  <c r="K779" i="21"/>
  <c r="L779" i="21"/>
  <c r="M779" i="21"/>
  <c r="N779" i="21"/>
  <c r="O779" i="21"/>
  <c r="P779" i="21"/>
  <c r="E780" i="21"/>
  <c r="F780" i="21"/>
  <c r="G780" i="21"/>
  <c r="H780" i="21"/>
  <c r="O780" i="21" s="1"/>
  <c r="I780" i="21"/>
  <c r="J780" i="21"/>
  <c r="K780" i="21"/>
  <c r="L780" i="21"/>
  <c r="M780" i="21"/>
  <c r="P780" i="21" s="1"/>
  <c r="Q780" i="21" s="1"/>
  <c r="N780" i="21"/>
  <c r="E781" i="21"/>
  <c r="F781" i="21"/>
  <c r="G781" i="21"/>
  <c r="H781" i="21"/>
  <c r="O781" i="21" s="1"/>
  <c r="I781" i="21"/>
  <c r="J781" i="21"/>
  <c r="K781" i="21"/>
  <c r="L781" i="21"/>
  <c r="M781" i="21"/>
  <c r="P781" i="21" s="1"/>
  <c r="N781" i="21"/>
  <c r="E782" i="21"/>
  <c r="F782" i="21"/>
  <c r="G782" i="21"/>
  <c r="H782" i="21"/>
  <c r="O782" i="21" s="1"/>
  <c r="I782" i="21"/>
  <c r="J782" i="21"/>
  <c r="K782" i="21"/>
  <c r="L782" i="21"/>
  <c r="M782" i="21"/>
  <c r="N782" i="21"/>
  <c r="P782" i="21"/>
  <c r="E783" i="21"/>
  <c r="F783" i="21"/>
  <c r="G783" i="21"/>
  <c r="H783" i="21"/>
  <c r="I783" i="21"/>
  <c r="J783" i="21"/>
  <c r="K783" i="21"/>
  <c r="L783" i="21"/>
  <c r="M783" i="21"/>
  <c r="P783" i="21" s="1"/>
  <c r="Q783" i="21" s="1"/>
  <c r="N783" i="21"/>
  <c r="O783" i="21"/>
  <c r="E784" i="21"/>
  <c r="F784" i="21"/>
  <c r="G784" i="21"/>
  <c r="H784" i="21"/>
  <c r="I784" i="21"/>
  <c r="J784" i="21"/>
  <c r="K784" i="21"/>
  <c r="L784" i="21"/>
  <c r="M784" i="21"/>
  <c r="N784" i="21"/>
  <c r="O784" i="21"/>
  <c r="R784" i="21" s="1"/>
  <c r="P784" i="21"/>
  <c r="E785" i="21"/>
  <c r="F785" i="21"/>
  <c r="G785" i="21"/>
  <c r="H785" i="21"/>
  <c r="O785" i="21" s="1"/>
  <c r="I785" i="21"/>
  <c r="J785" i="21"/>
  <c r="K785" i="21"/>
  <c r="L785" i="21"/>
  <c r="M785" i="21"/>
  <c r="N785" i="21"/>
  <c r="P785" i="21"/>
  <c r="E786" i="21"/>
  <c r="F786" i="21"/>
  <c r="G786" i="21"/>
  <c r="H786" i="21"/>
  <c r="O786" i="21" s="1"/>
  <c r="I786" i="21"/>
  <c r="J786" i="21"/>
  <c r="K786" i="21"/>
  <c r="L786" i="21"/>
  <c r="M786" i="21"/>
  <c r="P786" i="21" s="1"/>
  <c r="N786" i="21"/>
  <c r="E787" i="21"/>
  <c r="F787" i="21"/>
  <c r="G787" i="21"/>
  <c r="H787" i="21"/>
  <c r="I787" i="21"/>
  <c r="J787" i="21"/>
  <c r="K787" i="21"/>
  <c r="L787" i="21"/>
  <c r="M787" i="21"/>
  <c r="P787" i="21" s="1"/>
  <c r="Q787" i="21" s="1"/>
  <c r="N787" i="21"/>
  <c r="O787" i="21"/>
  <c r="E788" i="21"/>
  <c r="F788" i="21"/>
  <c r="G788" i="21"/>
  <c r="H788" i="21"/>
  <c r="I788" i="21"/>
  <c r="J788" i="21"/>
  <c r="K788" i="21"/>
  <c r="L788" i="21"/>
  <c r="M788" i="21"/>
  <c r="N788" i="21"/>
  <c r="O788" i="21"/>
  <c r="R788" i="21" s="1"/>
  <c r="P788" i="21"/>
  <c r="E789" i="21"/>
  <c r="F789" i="21"/>
  <c r="G789" i="21"/>
  <c r="H789" i="21"/>
  <c r="O789" i="21" s="1"/>
  <c r="I789" i="21"/>
  <c r="J789" i="21"/>
  <c r="K789" i="21"/>
  <c r="L789" i="21"/>
  <c r="M789" i="21"/>
  <c r="N789" i="21"/>
  <c r="P789" i="21"/>
  <c r="E790" i="21"/>
  <c r="F790" i="21"/>
  <c r="G790" i="21"/>
  <c r="H790" i="21"/>
  <c r="O790" i="21" s="1"/>
  <c r="I790" i="21"/>
  <c r="J790" i="21"/>
  <c r="K790" i="21"/>
  <c r="L790" i="21"/>
  <c r="M790" i="21"/>
  <c r="P790" i="21" s="1"/>
  <c r="N790" i="21"/>
  <c r="E791" i="21"/>
  <c r="F791" i="21"/>
  <c r="G791" i="21"/>
  <c r="H791" i="21"/>
  <c r="I791" i="21"/>
  <c r="J791" i="21"/>
  <c r="K791" i="21"/>
  <c r="L791" i="21"/>
  <c r="M791" i="21"/>
  <c r="P791" i="21" s="1"/>
  <c r="Q791" i="21" s="1"/>
  <c r="N791" i="21"/>
  <c r="O791" i="21"/>
  <c r="E792" i="21"/>
  <c r="F792" i="21"/>
  <c r="G792" i="21"/>
  <c r="H792" i="21"/>
  <c r="I792" i="21"/>
  <c r="J792" i="21"/>
  <c r="K792" i="21"/>
  <c r="L792" i="21"/>
  <c r="M792" i="21"/>
  <c r="N792" i="21"/>
  <c r="O792" i="21"/>
  <c r="R792" i="21" s="1"/>
  <c r="P792" i="21"/>
  <c r="E793" i="21"/>
  <c r="F793" i="21"/>
  <c r="G793" i="21"/>
  <c r="H793" i="21"/>
  <c r="O793" i="21" s="1"/>
  <c r="I793" i="21"/>
  <c r="J793" i="21"/>
  <c r="K793" i="21"/>
  <c r="L793" i="21"/>
  <c r="M793" i="21"/>
  <c r="N793" i="21"/>
  <c r="P793" i="21"/>
  <c r="E794" i="21"/>
  <c r="F794" i="21"/>
  <c r="G794" i="21"/>
  <c r="H794" i="21"/>
  <c r="O794" i="21" s="1"/>
  <c r="I794" i="21"/>
  <c r="J794" i="21"/>
  <c r="K794" i="21"/>
  <c r="L794" i="21"/>
  <c r="M794" i="21"/>
  <c r="P794" i="21" s="1"/>
  <c r="N794" i="21"/>
  <c r="E795" i="21"/>
  <c r="F795" i="21"/>
  <c r="G795" i="21"/>
  <c r="H795" i="21"/>
  <c r="I795" i="21"/>
  <c r="J795" i="21"/>
  <c r="K795" i="21"/>
  <c r="L795" i="21"/>
  <c r="M795" i="21"/>
  <c r="P795" i="21" s="1"/>
  <c r="Q795" i="21" s="1"/>
  <c r="N795" i="21"/>
  <c r="O795" i="21"/>
  <c r="E796" i="21"/>
  <c r="F796" i="21"/>
  <c r="G796" i="21"/>
  <c r="H796" i="21"/>
  <c r="I796" i="21"/>
  <c r="J796" i="21"/>
  <c r="K796" i="21"/>
  <c r="L796" i="21"/>
  <c r="M796" i="21"/>
  <c r="N796" i="21"/>
  <c r="O796" i="21"/>
  <c r="R796" i="21" s="1"/>
  <c r="P796" i="21"/>
  <c r="E797" i="21"/>
  <c r="F797" i="21"/>
  <c r="G797" i="21"/>
  <c r="H797" i="21"/>
  <c r="O797" i="21" s="1"/>
  <c r="I797" i="21"/>
  <c r="J797" i="21"/>
  <c r="K797" i="21"/>
  <c r="L797" i="21"/>
  <c r="M797" i="21"/>
  <c r="N797" i="21"/>
  <c r="P797" i="21"/>
  <c r="E798" i="21"/>
  <c r="F798" i="21"/>
  <c r="G798" i="21"/>
  <c r="H798" i="21"/>
  <c r="O798" i="21" s="1"/>
  <c r="I798" i="21"/>
  <c r="J798" i="21"/>
  <c r="K798" i="21"/>
  <c r="L798" i="21"/>
  <c r="M798" i="21"/>
  <c r="P798" i="21" s="1"/>
  <c r="N798" i="21"/>
  <c r="E799" i="21"/>
  <c r="F799" i="21"/>
  <c r="G799" i="21"/>
  <c r="H799" i="21"/>
  <c r="I799" i="21"/>
  <c r="J799" i="21"/>
  <c r="K799" i="21"/>
  <c r="L799" i="21"/>
  <c r="M799" i="21"/>
  <c r="P799" i="21" s="1"/>
  <c r="Q799" i="21" s="1"/>
  <c r="N799" i="21"/>
  <c r="O799" i="21"/>
  <c r="E800" i="21"/>
  <c r="F800" i="21"/>
  <c r="G800" i="21"/>
  <c r="H800" i="21"/>
  <c r="I800" i="21"/>
  <c r="J800" i="21"/>
  <c r="K800" i="21"/>
  <c r="L800" i="21"/>
  <c r="M800" i="21"/>
  <c r="N800" i="21"/>
  <c r="O800" i="21"/>
  <c r="R800" i="21" s="1"/>
  <c r="P800" i="21"/>
  <c r="E801" i="21"/>
  <c r="F801" i="21"/>
  <c r="G801" i="21"/>
  <c r="H801" i="21"/>
  <c r="O801" i="21" s="1"/>
  <c r="I801" i="21"/>
  <c r="J801" i="21"/>
  <c r="K801" i="21"/>
  <c r="L801" i="21"/>
  <c r="M801" i="21"/>
  <c r="N801" i="21"/>
  <c r="P801" i="21"/>
  <c r="E802" i="21"/>
  <c r="F802" i="21"/>
  <c r="G802" i="21"/>
  <c r="H802" i="21"/>
  <c r="O802" i="21" s="1"/>
  <c r="I802" i="21"/>
  <c r="J802" i="21"/>
  <c r="K802" i="21"/>
  <c r="L802" i="21"/>
  <c r="M802" i="21"/>
  <c r="P802" i="21" s="1"/>
  <c r="N802" i="21"/>
  <c r="E803" i="21"/>
  <c r="F803" i="21"/>
  <c r="G803" i="21"/>
  <c r="H803" i="21"/>
  <c r="I803" i="21"/>
  <c r="J803" i="21"/>
  <c r="K803" i="21"/>
  <c r="L803" i="21"/>
  <c r="M803" i="21"/>
  <c r="P803" i="21" s="1"/>
  <c r="Q803" i="21" s="1"/>
  <c r="N803" i="21"/>
  <c r="O803" i="21"/>
  <c r="E804" i="21"/>
  <c r="F804" i="21"/>
  <c r="G804" i="21"/>
  <c r="H804" i="21"/>
  <c r="I804" i="21"/>
  <c r="J804" i="21"/>
  <c r="K804" i="21"/>
  <c r="L804" i="21"/>
  <c r="M804" i="21"/>
  <c r="N804" i="21"/>
  <c r="O804" i="21"/>
  <c r="R804" i="21" s="1"/>
  <c r="P804" i="21"/>
  <c r="E805" i="21"/>
  <c r="F805" i="21"/>
  <c r="G805" i="21"/>
  <c r="H805" i="21"/>
  <c r="O805" i="21" s="1"/>
  <c r="I805" i="21"/>
  <c r="J805" i="21"/>
  <c r="K805" i="21"/>
  <c r="L805" i="21"/>
  <c r="M805" i="21"/>
  <c r="N805" i="21"/>
  <c r="P805" i="21"/>
  <c r="E806" i="21"/>
  <c r="F806" i="21"/>
  <c r="G806" i="21"/>
  <c r="H806" i="21"/>
  <c r="O806" i="21" s="1"/>
  <c r="I806" i="21"/>
  <c r="J806" i="21"/>
  <c r="K806" i="21"/>
  <c r="L806" i="21"/>
  <c r="M806" i="21"/>
  <c r="P806" i="21" s="1"/>
  <c r="N806" i="21"/>
  <c r="E807" i="21"/>
  <c r="F807" i="21"/>
  <c r="G807" i="21"/>
  <c r="H807" i="21"/>
  <c r="I807" i="21"/>
  <c r="J807" i="21"/>
  <c r="K807" i="21"/>
  <c r="L807" i="21"/>
  <c r="M807" i="21"/>
  <c r="P807" i="21" s="1"/>
  <c r="Q807" i="21" s="1"/>
  <c r="N807" i="21"/>
  <c r="O807" i="21"/>
  <c r="E808" i="21"/>
  <c r="F808" i="21"/>
  <c r="G808" i="21"/>
  <c r="H808" i="21"/>
  <c r="I808" i="21"/>
  <c r="J808" i="21"/>
  <c r="K808" i="21"/>
  <c r="L808" i="21"/>
  <c r="M808" i="21"/>
  <c r="N808" i="21"/>
  <c r="O808" i="21"/>
  <c r="R808" i="21" s="1"/>
  <c r="P808" i="21"/>
  <c r="E809" i="21"/>
  <c r="F809" i="21"/>
  <c r="G809" i="21"/>
  <c r="H809" i="21"/>
  <c r="O809" i="21" s="1"/>
  <c r="I809" i="21"/>
  <c r="J809" i="21"/>
  <c r="K809" i="21"/>
  <c r="L809" i="21"/>
  <c r="M809" i="21"/>
  <c r="N809" i="21"/>
  <c r="P809" i="21"/>
  <c r="E810" i="21"/>
  <c r="F810" i="21"/>
  <c r="G810" i="21"/>
  <c r="H810" i="21"/>
  <c r="O810" i="21" s="1"/>
  <c r="I810" i="21"/>
  <c r="J810" i="21"/>
  <c r="K810" i="21"/>
  <c r="L810" i="21"/>
  <c r="M810" i="21"/>
  <c r="P810" i="21" s="1"/>
  <c r="N810" i="21"/>
  <c r="E811" i="21"/>
  <c r="F811" i="21"/>
  <c r="G811" i="21"/>
  <c r="H811" i="21"/>
  <c r="I811" i="21"/>
  <c r="J811" i="21"/>
  <c r="K811" i="21"/>
  <c r="L811" i="21"/>
  <c r="M811" i="21"/>
  <c r="P811" i="21" s="1"/>
  <c r="Q811" i="21" s="1"/>
  <c r="N811" i="21"/>
  <c r="O811" i="21"/>
  <c r="E812" i="21"/>
  <c r="F812" i="21"/>
  <c r="G812" i="21"/>
  <c r="H812" i="21"/>
  <c r="I812" i="21"/>
  <c r="J812" i="21"/>
  <c r="K812" i="21"/>
  <c r="L812" i="21"/>
  <c r="M812" i="21"/>
  <c r="N812" i="21"/>
  <c r="O812" i="21"/>
  <c r="R812" i="21" s="1"/>
  <c r="P812" i="21"/>
  <c r="E813" i="21"/>
  <c r="F813" i="21"/>
  <c r="G813" i="21"/>
  <c r="H813" i="21"/>
  <c r="O813" i="21" s="1"/>
  <c r="I813" i="21"/>
  <c r="J813" i="21"/>
  <c r="K813" i="21"/>
  <c r="L813" i="21"/>
  <c r="M813" i="21"/>
  <c r="N813" i="21"/>
  <c r="P813" i="21"/>
  <c r="E814" i="21"/>
  <c r="F814" i="21"/>
  <c r="G814" i="21"/>
  <c r="H814" i="21"/>
  <c r="O814" i="21" s="1"/>
  <c r="I814" i="21"/>
  <c r="J814" i="21"/>
  <c r="K814" i="21"/>
  <c r="L814" i="21"/>
  <c r="M814" i="21"/>
  <c r="P814" i="21" s="1"/>
  <c r="N814" i="21"/>
  <c r="E815" i="21"/>
  <c r="F815" i="21"/>
  <c r="G815" i="21"/>
  <c r="H815" i="21"/>
  <c r="I815" i="21"/>
  <c r="J815" i="21"/>
  <c r="K815" i="21"/>
  <c r="L815" i="21"/>
  <c r="M815" i="21"/>
  <c r="P815" i="21" s="1"/>
  <c r="Q815" i="21" s="1"/>
  <c r="N815" i="21"/>
  <c r="O815" i="21"/>
  <c r="E816" i="21"/>
  <c r="F816" i="21"/>
  <c r="G816" i="21"/>
  <c r="H816" i="21"/>
  <c r="I816" i="21"/>
  <c r="J816" i="21"/>
  <c r="K816" i="21"/>
  <c r="L816" i="21"/>
  <c r="M816" i="21"/>
  <c r="N816" i="21"/>
  <c r="O816" i="21"/>
  <c r="R816" i="21" s="1"/>
  <c r="P816" i="21"/>
  <c r="E817" i="21"/>
  <c r="F817" i="21"/>
  <c r="G817" i="21"/>
  <c r="H817" i="21"/>
  <c r="O817" i="21" s="1"/>
  <c r="I817" i="21"/>
  <c r="J817" i="21"/>
  <c r="K817" i="21"/>
  <c r="L817" i="21"/>
  <c r="M817" i="21"/>
  <c r="N817" i="21"/>
  <c r="P817" i="21"/>
  <c r="E818" i="21"/>
  <c r="F818" i="21"/>
  <c r="G818" i="21"/>
  <c r="H818" i="21"/>
  <c r="O818" i="21" s="1"/>
  <c r="I818" i="21"/>
  <c r="J818" i="21"/>
  <c r="K818" i="21"/>
  <c r="L818" i="21"/>
  <c r="M818" i="21"/>
  <c r="P818" i="21" s="1"/>
  <c r="N818" i="21"/>
  <c r="E819" i="21"/>
  <c r="F819" i="21"/>
  <c r="G819" i="21"/>
  <c r="H819" i="21"/>
  <c r="I819" i="21"/>
  <c r="J819" i="21"/>
  <c r="K819" i="21"/>
  <c r="L819" i="21"/>
  <c r="M819" i="21"/>
  <c r="P819" i="21" s="1"/>
  <c r="N819" i="21"/>
  <c r="O819" i="21"/>
  <c r="E820" i="21"/>
  <c r="F820" i="21"/>
  <c r="G820" i="21"/>
  <c r="H820" i="21"/>
  <c r="I820" i="21"/>
  <c r="J820" i="21"/>
  <c r="K820" i="21"/>
  <c r="L820" i="21"/>
  <c r="M820" i="21"/>
  <c r="N820" i="21"/>
  <c r="O820" i="21"/>
  <c r="R820" i="21" s="1"/>
  <c r="P820" i="21"/>
  <c r="E821" i="21"/>
  <c r="F821" i="21"/>
  <c r="G821" i="21"/>
  <c r="H821" i="21"/>
  <c r="O821" i="21" s="1"/>
  <c r="I821" i="21"/>
  <c r="J821" i="21"/>
  <c r="K821" i="21"/>
  <c r="L821" i="21"/>
  <c r="M821" i="21"/>
  <c r="N821" i="21"/>
  <c r="P821" i="21"/>
  <c r="E822" i="21"/>
  <c r="F822" i="21"/>
  <c r="G822" i="21"/>
  <c r="H822" i="21"/>
  <c r="O822" i="21" s="1"/>
  <c r="I822" i="21"/>
  <c r="J822" i="21"/>
  <c r="K822" i="21"/>
  <c r="L822" i="21"/>
  <c r="M822" i="21"/>
  <c r="P822" i="21" s="1"/>
  <c r="N822" i="21"/>
  <c r="E823" i="21"/>
  <c r="F823" i="21"/>
  <c r="G823" i="21"/>
  <c r="H823" i="21"/>
  <c r="I823" i="21"/>
  <c r="J823" i="21"/>
  <c r="K823" i="21"/>
  <c r="L823" i="21"/>
  <c r="M823" i="21"/>
  <c r="P823" i="21" s="1"/>
  <c r="N823" i="21"/>
  <c r="O823" i="21"/>
  <c r="E824" i="21"/>
  <c r="F824" i="21"/>
  <c r="G824" i="21"/>
  <c r="H824" i="21"/>
  <c r="I824" i="21"/>
  <c r="J824" i="21"/>
  <c r="K824" i="21"/>
  <c r="L824" i="21"/>
  <c r="M824" i="21"/>
  <c r="N824" i="21"/>
  <c r="O824" i="21"/>
  <c r="R824" i="21" s="1"/>
  <c r="P824" i="21"/>
  <c r="E825" i="21"/>
  <c r="F825" i="21"/>
  <c r="G825" i="21"/>
  <c r="H825" i="21"/>
  <c r="O825" i="21" s="1"/>
  <c r="I825" i="21"/>
  <c r="J825" i="21"/>
  <c r="K825" i="21"/>
  <c r="L825" i="21"/>
  <c r="M825" i="21"/>
  <c r="N825" i="21"/>
  <c r="P825" i="21"/>
  <c r="E826" i="21"/>
  <c r="F826" i="21"/>
  <c r="G826" i="21"/>
  <c r="H826" i="21"/>
  <c r="O826" i="21" s="1"/>
  <c r="I826" i="21"/>
  <c r="J826" i="21"/>
  <c r="K826" i="21"/>
  <c r="L826" i="21"/>
  <c r="M826" i="21"/>
  <c r="P826" i="21" s="1"/>
  <c r="N826" i="21"/>
  <c r="E827" i="21"/>
  <c r="F827" i="21"/>
  <c r="G827" i="21"/>
  <c r="H827" i="21"/>
  <c r="I827" i="21"/>
  <c r="J827" i="21"/>
  <c r="K827" i="21"/>
  <c r="L827" i="21"/>
  <c r="M827" i="21"/>
  <c r="P827" i="21" s="1"/>
  <c r="N827" i="21"/>
  <c r="O827" i="21"/>
  <c r="E828" i="21"/>
  <c r="F828" i="21"/>
  <c r="G828" i="21"/>
  <c r="H828" i="21"/>
  <c r="I828" i="21"/>
  <c r="J828" i="21"/>
  <c r="K828" i="21"/>
  <c r="L828" i="21"/>
  <c r="M828" i="21"/>
  <c r="N828" i="21"/>
  <c r="O828" i="21"/>
  <c r="R828" i="21" s="1"/>
  <c r="P828" i="21"/>
  <c r="E829" i="21"/>
  <c r="F829" i="21"/>
  <c r="G829" i="21"/>
  <c r="H829" i="21"/>
  <c r="O829" i="21" s="1"/>
  <c r="I829" i="21"/>
  <c r="J829" i="21"/>
  <c r="K829" i="21"/>
  <c r="L829" i="21"/>
  <c r="M829" i="21"/>
  <c r="N829" i="21"/>
  <c r="P829" i="21"/>
  <c r="E830" i="21"/>
  <c r="F830" i="21"/>
  <c r="G830" i="21"/>
  <c r="H830" i="21"/>
  <c r="O830" i="21" s="1"/>
  <c r="I830" i="21"/>
  <c r="J830" i="21"/>
  <c r="K830" i="21"/>
  <c r="L830" i="21"/>
  <c r="M830" i="21"/>
  <c r="P830" i="21" s="1"/>
  <c r="N830" i="21"/>
  <c r="E831" i="21"/>
  <c r="F831" i="21"/>
  <c r="G831" i="21"/>
  <c r="H831" i="21"/>
  <c r="I831" i="21"/>
  <c r="J831" i="21"/>
  <c r="K831" i="21"/>
  <c r="L831" i="21"/>
  <c r="M831" i="21"/>
  <c r="N831" i="21"/>
  <c r="O831" i="21"/>
  <c r="R831" i="21" s="1"/>
  <c r="P831" i="21"/>
  <c r="E832" i="21"/>
  <c r="F832" i="21"/>
  <c r="G832" i="21"/>
  <c r="H832" i="21"/>
  <c r="O832" i="21" s="1"/>
  <c r="I832" i="21"/>
  <c r="J832" i="21"/>
  <c r="K832" i="21"/>
  <c r="L832" i="21"/>
  <c r="M832" i="21"/>
  <c r="N832" i="21"/>
  <c r="P832" i="21"/>
  <c r="E833" i="21"/>
  <c r="F833" i="21"/>
  <c r="G833" i="21"/>
  <c r="H833" i="21"/>
  <c r="O833" i="21" s="1"/>
  <c r="I833" i="21"/>
  <c r="J833" i="21"/>
  <c r="K833" i="21"/>
  <c r="L833" i="21"/>
  <c r="M833" i="21"/>
  <c r="N833" i="21"/>
  <c r="P833" i="21"/>
  <c r="E834" i="21"/>
  <c r="F834" i="21"/>
  <c r="G834" i="21"/>
  <c r="H834" i="21"/>
  <c r="O834" i="21" s="1"/>
  <c r="I834" i="21"/>
  <c r="J834" i="21"/>
  <c r="K834" i="21"/>
  <c r="L834" i="21"/>
  <c r="M834" i="21"/>
  <c r="P834" i="21" s="1"/>
  <c r="N834" i="21"/>
  <c r="E835" i="21"/>
  <c r="F835" i="21"/>
  <c r="G835" i="21"/>
  <c r="H835" i="21"/>
  <c r="I835" i="21"/>
  <c r="J835" i="21"/>
  <c r="K835" i="21"/>
  <c r="L835" i="21"/>
  <c r="M835" i="21"/>
  <c r="N835" i="21"/>
  <c r="O835" i="21"/>
  <c r="R835" i="21" s="1"/>
  <c r="P835" i="21"/>
  <c r="E836" i="21"/>
  <c r="F836" i="21"/>
  <c r="G836" i="21"/>
  <c r="H836" i="21"/>
  <c r="O836" i="21" s="1"/>
  <c r="I836" i="21"/>
  <c r="J836" i="21"/>
  <c r="K836" i="21"/>
  <c r="L836" i="21"/>
  <c r="M836" i="21"/>
  <c r="N836" i="21"/>
  <c r="P836" i="21"/>
  <c r="E837" i="21"/>
  <c r="F837" i="21"/>
  <c r="G837" i="21"/>
  <c r="H837" i="21"/>
  <c r="O837" i="21" s="1"/>
  <c r="I837" i="21"/>
  <c r="J837" i="21"/>
  <c r="K837" i="21"/>
  <c r="L837" i="21"/>
  <c r="M837" i="21"/>
  <c r="P837" i="21" s="1"/>
  <c r="N837" i="21"/>
  <c r="E838" i="21"/>
  <c r="F838" i="21"/>
  <c r="G838" i="21"/>
  <c r="H838" i="21"/>
  <c r="I838" i="21"/>
  <c r="J838" i="21"/>
  <c r="K838" i="21"/>
  <c r="L838" i="21"/>
  <c r="M838" i="21"/>
  <c r="P838" i="21" s="1"/>
  <c r="Q838" i="21" s="1"/>
  <c r="N838" i="21"/>
  <c r="O838" i="21"/>
  <c r="E839" i="21"/>
  <c r="F839" i="21"/>
  <c r="G839" i="21"/>
  <c r="H839" i="21"/>
  <c r="I839" i="21"/>
  <c r="J839" i="21"/>
  <c r="K839" i="21"/>
  <c r="L839" i="21"/>
  <c r="M839" i="21"/>
  <c r="N839" i="21"/>
  <c r="O839" i="21"/>
  <c r="R839" i="21" s="1"/>
  <c r="P839" i="21"/>
  <c r="E840" i="21"/>
  <c r="F840" i="21"/>
  <c r="G840" i="21"/>
  <c r="H840" i="21"/>
  <c r="O840" i="21" s="1"/>
  <c r="I840" i="21"/>
  <c r="J840" i="21"/>
  <c r="K840" i="21"/>
  <c r="L840" i="21"/>
  <c r="M840" i="21"/>
  <c r="N840" i="21"/>
  <c r="P840" i="21"/>
  <c r="E841" i="21"/>
  <c r="F841" i="21"/>
  <c r="G841" i="21"/>
  <c r="H841" i="21"/>
  <c r="O841" i="21" s="1"/>
  <c r="I841" i="21"/>
  <c r="J841" i="21"/>
  <c r="K841" i="21"/>
  <c r="L841" i="21"/>
  <c r="M841" i="21"/>
  <c r="P841" i="21" s="1"/>
  <c r="N841" i="21"/>
  <c r="E842" i="21"/>
  <c r="F842" i="21"/>
  <c r="G842" i="21"/>
  <c r="H842" i="21"/>
  <c r="I842" i="21"/>
  <c r="J842" i="21"/>
  <c r="K842" i="21"/>
  <c r="L842" i="21"/>
  <c r="M842" i="21"/>
  <c r="P842" i="21" s="1"/>
  <c r="Q842" i="21" s="1"/>
  <c r="N842" i="21"/>
  <c r="O842" i="21"/>
  <c r="E843" i="21"/>
  <c r="F843" i="21"/>
  <c r="G843" i="21"/>
  <c r="H843" i="21"/>
  <c r="I843" i="21"/>
  <c r="J843" i="21"/>
  <c r="K843" i="21"/>
  <c r="L843" i="21"/>
  <c r="M843" i="21"/>
  <c r="N843" i="21"/>
  <c r="O843" i="21"/>
  <c r="R843" i="21" s="1"/>
  <c r="P843" i="21"/>
  <c r="E844" i="21"/>
  <c r="F844" i="21"/>
  <c r="G844" i="21"/>
  <c r="H844" i="21"/>
  <c r="O844" i="21" s="1"/>
  <c r="I844" i="21"/>
  <c r="J844" i="21"/>
  <c r="K844" i="21"/>
  <c r="L844" i="21"/>
  <c r="M844" i="21"/>
  <c r="N844" i="21"/>
  <c r="P844" i="21"/>
  <c r="E845" i="21"/>
  <c r="F845" i="21"/>
  <c r="G845" i="21"/>
  <c r="H845" i="21"/>
  <c r="O845" i="21" s="1"/>
  <c r="I845" i="21"/>
  <c r="J845" i="21"/>
  <c r="K845" i="21"/>
  <c r="L845" i="21"/>
  <c r="M845" i="21"/>
  <c r="P845" i="21" s="1"/>
  <c r="N845" i="21"/>
  <c r="E846" i="21"/>
  <c r="F846" i="21"/>
  <c r="G846" i="21"/>
  <c r="H846" i="21"/>
  <c r="I846" i="21"/>
  <c r="J846" i="21"/>
  <c r="K846" i="21"/>
  <c r="L846" i="21"/>
  <c r="M846" i="21"/>
  <c r="P846" i="21" s="1"/>
  <c r="Q846" i="21" s="1"/>
  <c r="N846" i="21"/>
  <c r="O846" i="21"/>
  <c r="E847" i="21"/>
  <c r="F847" i="21"/>
  <c r="G847" i="21"/>
  <c r="H847" i="21"/>
  <c r="I847" i="21"/>
  <c r="J847" i="21"/>
  <c r="K847" i="21"/>
  <c r="L847" i="21"/>
  <c r="M847" i="21"/>
  <c r="N847" i="21"/>
  <c r="O847" i="21"/>
  <c r="R847" i="21" s="1"/>
  <c r="P847" i="21"/>
  <c r="E848" i="21"/>
  <c r="F848" i="21"/>
  <c r="G848" i="21"/>
  <c r="H848" i="21"/>
  <c r="O848" i="21" s="1"/>
  <c r="I848" i="21"/>
  <c r="J848" i="21"/>
  <c r="K848" i="21"/>
  <c r="L848" i="21"/>
  <c r="M848" i="21"/>
  <c r="N848" i="21"/>
  <c r="P848" i="21"/>
  <c r="E849" i="21"/>
  <c r="F849" i="21"/>
  <c r="G849" i="21"/>
  <c r="H849" i="21"/>
  <c r="O849" i="21" s="1"/>
  <c r="I849" i="21"/>
  <c r="J849" i="21"/>
  <c r="K849" i="21"/>
  <c r="L849" i="21"/>
  <c r="M849" i="21"/>
  <c r="P849" i="21" s="1"/>
  <c r="N849" i="21"/>
  <c r="E850" i="21"/>
  <c r="F850" i="21"/>
  <c r="G850" i="21"/>
  <c r="H850" i="21"/>
  <c r="I850" i="21"/>
  <c r="J850" i="21"/>
  <c r="K850" i="21"/>
  <c r="L850" i="21"/>
  <c r="M850" i="21"/>
  <c r="P850" i="21" s="1"/>
  <c r="Q850" i="21" s="1"/>
  <c r="N850" i="21"/>
  <c r="O850" i="21"/>
  <c r="E851" i="21"/>
  <c r="F851" i="21"/>
  <c r="G851" i="21"/>
  <c r="H851" i="21"/>
  <c r="I851" i="21"/>
  <c r="J851" i="21"/>
  <c r="K851" i="21"/>
  <c r="L851" i="21"/>
  <c r="M851" i="21"/>
  <c r="N851" i="21"/>
  <c r="O851" i="21"/>
  <c r="R851" i="21" s="1"/>
  <c r="P851" i="21"/>
  <c r="E852" i="21"/>
  <c r="F852" i="21"/>
  <c r="G852" i="21"/>
  <c r="H852" i="21"/>
  <c r="O852" i="21" s="1"/>
  <c r="I852" i="21"/>
  <c r="J852" i="21"/>
  <c r="K852" i="21"/>
  <c r="L852" i="21"/>
  <c r="M852" i="21"/>
  <c r="N852" i="21"/>
  <c r="P852" i="21"/>
  <c r="E853" i="21"/>
  <c r="F853" i="21"/>
  <c r="G853" i="21"/>
  <c r="H853" i="21"/>
  <c r="O853" i="21" s="1"/>
  <c r="I853" i="21"/>
  <c r="J853" i="21"/>
  <c r="K853" i="21"/>
  <c r="L853" i="21"/>
  <c r="M853" i="21"/>
  <c r="P853" i="21" s="1"/>
  <c r="N853" i="21"/>
  <c r="E854" i="21"/>
  <c r="F854" i="21"/>
  <c r="G854" i="21"/>
  <c r="H854" i="21"/>
  <c r="I854" i="21"/>
  <c r="J854" i="21"/>
  <c r="K854" i="21"/>
  <c r="L854" i="21"/>
  <c r="M854" i="21"/>
  <c r="P854" i="21" s="1"/>
  <c r="Q854" i="21" s="1"/>
  <c r="N854" i="21"/>
  <c r="O854" i="21"/>
  <c r="E855" i="21"/>
  <c r="F855" i="21"/>
  <c r="G855" i="21"/>
  <c r="H855" i="21"/>
  <c r="I855" i="21"/>
  <c r="J855" i="21"/>
  <c r="K855" i="21"/>
  <c r="L855" i="21"/>
  <c r="M855" i="21"/>
  <c r="N855" i="21"/>
  <c r="O855" i="21"/>
  <c r="R855" i="21" s="1"/>
  <c r="P855" i="21"/>
  <c r="E856" i="21"/>
  <c r="F856" i="21"/>
  <c r="G856" i="21"/>
  <c r="H856" i="21"/>
  <c r="O856" i="21" s="1"/>
  <c r="I856" i="21"/>
  <c r="J856" i="21"/>
  <c r="K856" i="21"/>
  <c r="L856" i="21"/>
  <c r="M856" i="21"/>
  <c r="N856" i="21"/>
  <c r="P856" i="21"/>
  <c r="E857" i="21"/>
  <c r="F857" i="21"/>
  <c r="G857" i="21"/>
  <c r="H857" i="21"/>
  <c r="O857" i="21" s="1"/>
  <c r="I857" i="21"/>
  <c r="J857" i="21"/>
  <c r="K857" i="21"/>
  <c r="L857" i="21"/>
  <c r="M857" i="21"/>
  <c r="P857" i="21" s="1"/>
  <c r="N857" i="21"/>
  <c r="E858" i="21"/>
  <c r="F858" i="21"/>
  <c r="G858" i="21"/>
  <c r="H858" i="21"/>
  <c r="I858" i="21"/>
  <c r="J858" i="21"/>
  <c r="K858" i="21"/>
  <c r="L858" i="21"/>
  <c r="M858" i="21"/>
  <c r="P858" i="21" s="1"/>
  <c r="N858" i="21"/>
  <c r="O858" i="21"/>
  <c r="E859" i="21"/>
  <c r="F859" i="21"/>
  <c r="G859" i="21"/>
  <c r="H859" i="21"/>
  <c r="I859" i="21"/>
  <c r="J859" i="21"/>
  <c r="K859" i="21"/>
  <c r="L859" i="21"/>
  <c r="M859" i="21"/>
  <c r="N859" i="21"/>
  <c r="O859" i="21"/>
  <c r="R859" i="21" s="1"/>
  <c r="P859" i="21"/>
  <c r="E860" i="21"/>
  <c r="F860" i="21"/>
  <c r="G860" i="21"/>
  <c r="H860" i="21"/>
  <c r="O860" i="21" s="1"/>
  <c r="I860" i="21"/>
  <c r="J860" i="21"/>
  <c r="K860" i="21"/>
  <c r="L860" i="21"/>
  <c r="M860" i="21"/>
  <c r="N860" i="21"/>
  <c r="P860" i="21"/>
  <c r="E861" i="21"/>
  <c r="F861" i="21"/>
  <c r="G861" i="21"/>
  <c r="H861" i="21"/>
  <c r="O861" i="21" s="1"/>
  <c r="I861" i="21"/>
  <c r="J861" i="21"/>
  <c r="K861" i="21"/>
  <c r="L861" i="21"/>
  <c r="M861" i="21"/>
  <c r="P861" i="21" s="1"/>
  <c r="N861" i="21"/>
  <c r="E862" i="21"/>
  <c r="F862" i="21"/>
  <c r="G862" i="21"/>
  <c r="H862" i="21"/>
  <c r="I862" i="21"/>
  <c r="J862" i="21"/>
  <c r="K862" i="21"/>
  <c r="L862" i="21"/>
  <c r="M862" i="21"/>
  <c r="P862" i="21" s="1"/>
  <c r="N862" i="21"/>
  <c r="O862" i="21"/>
  <c r="E863" i="21"/>
  <c r="F863" i="21"/>
  <c r="G863" i="21"/>
  <c r="H863" i="21"/>
  <c r="I863" i="21"/>
  <c r="J863" i="21"/>
  <c r="K863" i="21"/>
  <c r="L863" i="21"/>
  <c r="M863" i="21"/>
  <c r="N863" i="21"/>
  <c r="O863" i="21"/>
  <c r="R863" i="21" s="1"/>
  <c r="P863" i="21"/>
  <c r="E864" i="21"/>
  <c r="F864" i="21"/>
  <c r="G864" i="21"/>
  <c r="H864" i="21"/>
  <c r="O864" i="21" s="1"/>
  <c r="I864" i="21"/>
  <c r="J864" i="21"/>
  <c r="K864" i="21"/>
  <c r="L864" i="21"/>
  <c r="M864" i="21"/>
  <c r="N864" i="21"/>
  <c r="P864" i="21"/>
  <c r="E865" i="21"/>
  <c r="F865" i="21"/>
  <c r="G865" i="21"/>
  <c r="H865" i="21"/>
  <c r="O865" i="21" s="1"/>
  <c r="I865" i="21"/>
  <c r="J865" i="21"/>
  <c r="K865" i="21"/>
  <c r="L865" i="21"/>
  <c r="M865" i="21"/>
  <c r="P865" i="21" s="1"/>
  <c r="N865" i="21"/>
  <c r="E866" i="21"/>
  <c r="F866" i="21"/>
  <c r="G866" i="21"/>
  <c r="H866" i="21"/>
  <c r="I866" i="21"/>
  <c r="J866" i="21"/>
  <c r="K866" i="21"/>
  <c r="L866" i="21"/>
  <c r="M866" i="21"/>
  <c r="P866" i="21" s="1"/>
  <c r="N866" i="21"/>
  <c r="O866" i="21"/>
  <c r="E867" i="21"/>
  <c r="F867" i="21"/>
  <c r="G867" i="21"/>
  <c r="H867" i="21"/>
  <c r="I867" i="21"/>
  <c r="J867" i="21"/>
  <c r="K867" i="21"/>
  <c r="L867" i="21"/>
  <c r="M867" i="21"/>
  <c r="N867" i="21"/>
  <c r="O867" i="21"/>
  <c r="R867" i="21" s="1"/>
  <c r="P867" i="21"/>
  <c r="E868" i="21"/>
  <c r="F868" i="21"/>
  <c r="G868" i="21"/>
  <c r="H868" i="21"/>
  <c r="O868" i="21" s="1"/>
  <c r="I868" i="21"/>
  <c r="J868" i="21"/>
  <c r="K868" i="21"/>
  <c r="L868" i="21"/>
  <c r="M868" i="21"/>
  <c r="N868" i="21"/>
  <c r="P868" i="21"/>
  <c r="E869" i="21"/>
  <c r="F869" i="21"/>
  <c r="G869" i="21"/>
  <c r="H869" i="21"/>
  <c r="O869" i="21" s="1"/>
  <c r="R869" i="21" s="1"/>
  <c r="I869" i="21"/>
  <c r="J869" i="21"/>
  <c r="K869" i="21"/>
  <c r="L869" i="21"/>
  <c r="M869" i="21"/>
  <c r="P869" i="21" s="1"/>
  <c r="N869" i="21"/>
  <c r="E870" i="21"/>
  <c r="F870" i="21"/>
  <c r="G870" i="21"/>
  <c r="H870" i="21"/>
  <c r="I870" i="21"/>
  <c r="J870" i="21"/>
  <c r="K870" i="21"/>
  <c r="L870" i="21"/>
  <c r="M870" i="21"/>
  <c r="P870" i="21" s="1"/>
  <c r="N870" i="21"/>
  <c r="O870" i="21"/>
  <c r="E871" i="21"/>
  <c r="F871" i="21"/>
  <c r="G871" i="21"/>
  <c r="H871" i="21"/>
  <c r="I871" i="21"/>
  <c r="J871" i="21"/>
  <c r="K871" i="21"/>
  <c r="L871" i="21"/>
  <c r="M871" i="21"/>
  <c r="N871" i="21"/>
  <c r="O871" i="21"/>
  <c r="P871" i="21"/>
  <c r="E872" i="21"/>
  <c r="F872" i="21"/>
  <c r="G872" i="21"/>
  <c r="H872" i="21"/>
  <c r="O872" i="21" s="1"/>
  <c r="I872" i="21"/>
  <c r="J872" i="21"/>
  <c r="K872" i="21"/>
  <c r="L872" i="21"/>
  <c r="M872" i="21"/>
  <c r="N872" i="21"/>
  <c r="P872" i="21"/>
  <c r="E873" i="21"/>
  <c r="F873" i="21"/>
  <c r="G873" i="21"/>
  <c r="H873" i="21"/>
  <c r="O873" i="21" s="1"/>
  <c r="R873" i="21" s="1"/>
  <c r="I873" i="21"/>
  <c r="J873" i="21"/>
  <c r="K873" i="21"/>
  <c r="L873" i="21"/>
  <c r="M873" i="21"/>
  <c r="P873" i="21" s="1"/>
  <c r="N873" i="21"/>
  <c r="E874" i="21"/>
  <c r="F874" i="21"/>
  <c r="G874" i="21"/>
  <c r="H874" i="21"/>
  <c r="I874" i="21"/>
  <c r="J874" i="21"/>
  <c r="K874" i="21"/>
  <c r="L874" i="21"/>
  <c r="M874" i="21"/>
  <c r="P874" i="21" s="1"/>
  <c r="N874" i="21"/>
  <c r="O874" i="21"/>
  <c r="Q874" i="21" s="1"/>
  <c r="E875" i="21"/>
  <c r="F875" i="21"/>
  <c r="G875" i="21"/>
  <c r="H875" i="21"/>
  <c r="I875" i="21"/>
  <c r="J875" i="21"/>
  <c r="K875" i="21"/>
  <c r="L875" i="21"/>
  <c r="M875" i="21"/>
  <c r="N875" i="21"/>
  <c r="O875" i="21"/>
  <c r="P875" i="21"/>
  <c r="E876" i="21"/>
  <c r="F876" i="21"/>
  <c r="G876" i="21"/>
  <c r="H876" i="21"/>
  <c r="O876" i="21" s="1"/>
  <c r="I876" i="21"/>
  <c r="J876" i="21"/>
  <c r="K876" i="21"/>
  <c r="L876" i="21"/>
  <c r="M876" i="21"/>
  <c r="N876" i="21"/>
  <c r="P876" i="21"/>
  <c r="E877" i="21"/>
  <c r="F877" i="21"/>
  <c r="G877" i="21"/>
  <c r="H877" i="21"/>
  <c r="O877" i="21" s="1"/>
  <c r="R877" i="21" s="1"/>
  <c r="I877" i="21"/>
  <c r="J877" i="21"/>
  <c r="K877" i="21"/>
  <c r="L877" i="21"/>
  <c r="M877" i="21"/>
  <c r="P877" i="21" s="1"/>
  <c r="N877" i="21"/>
  <c r="E878" i="21"/>
  <c r="F878" i="21"/>
  <c r="G878" i="21"/>
  <c r="H878" i="21"/>
  <c r="I878" i="21"/>
  <c r="J878" i="21"/>
  <c r="K878" i="21"/>
  <c r="L878" i="21"/>
  <c r="M878" i="21"/>
  <c r="P878" i="21" s="1"/>
  <c r="N878" i="21"/>
  <c r="O878" i="21"/>
  <c r="E879" i="21"/>
  <c r="F879" i="21"/>
  <c r="G879" i="21"/>
  <c r="H879" i="21"/>
  <c r="I879" i="21"/>
  <c r="J879" i="21"/>
  <c r="K879" i="21"/>
  <c r="L879" i="21"/>
  <c r="M879" i="21"/>
  <c r="N879" i="21"/>
  <c r="O879" i="21"/>
  <c r="P879" i="21"/>
  <c r="E880" i="21"/>
  <c r="F880" i="21"/>
  <c r="G880" i="21"/>
  <c r="H880" i="21"/>
  <c r="O880" i="21" s="1"/>
  <c r="R880" i="21" s="1"/>
  <c r="I880" i="21"/>
  <c r="J880" i="21"/>
  <c r="K880" i="21"/>
  <c r="L880" i="21"/>
  <c r="M880" i="21"/>
  <c r="N880" i="21"/>
  <c r="P880" i="21"/>
  <c r="Q880" i="21"/>
  <c r="E881" i="21"/>
  <c r="F881" i="21"/>
  <c r="G881" i="21"/>
  <c r="H881" i="21"/>
  <c r="O881" i="21" s="1"/>
  <c r="I881" i="21"/>
  <c r="J881" i="21"/>
  <c r="K881" i="21"/>
  <c r="L881" i="21"/>
  <c r="M881" i="21"/>
  <c r="P881" i="21" s="1"/>
  <c r="Q881" i="21" s="1"/>
  <c r="N881" i="21"/>
  <c r="E882" i="21"/>
  <c r="F882" i="21"/>
  <c r="G882" i="21"/>
  <c r="H882" i="21"/>
  <c r="I882" i="21"/>
  <c r="J882" i="21"/>
  <c r="K882" i="21"/>
  <c r="L882" i="21"/>
  <c r="M882" i="21"/>
  <c r="P882" i="21" s="1"/>
  <c r="N882" i="21"/>
  <c r="O882" i="21"/>
  <c r="E883" i="21"/>
  <c r="F883" i="21"/>
  <c r="G883" i="21"/>
  <c r="H883" i="21"/>
  <c r="I883" i="21"/>
  <c r="J883" i="21"/>
  <c r="K883" i="21"/>
  <c r="L883" i="21"/>
  <c r="M883" i="21"/>
  <c r="N883" i="21"/>
  <c r="O883" i="21"/>
  <c r="P883" i="21"/>
  <c r="E884" i="21"/>
  <c r="F884" i="21"/>
  <c r="G884" i="21"/>
  <c r="H884" i="21"/>
  <c r="O884" i="21" s="1"/>
  <c r="R884" i="21" s="1"/>
  <c r="I884" i="21"/>
  <c r="J884" i="21"/>
  <c r="K884" i="21"/>
  <c r="L884" i="21"/>
  <c r="M884" i="21"/>
  <c r="N884" i="21"/>
  <c r="P884" i="21"/>
  <c r="Q884" i="21"/>
  <c r="E885" i="21"/>
  <c r="F885" i="21"/>
  <c r="G885" i="21"/>
  <c r="H885" i="21"/>
  <c r="O885" i="21" s="1"/>
  <c r="I885" i="21"/>
  <c r="J885" i="21"/>
  <c r="K885" i="21"/>
  <c r="L885" i="21"/>
  <c r="M885" i="21"/>
  <c r="P885" i="21" s="1"/>
  <c r="Q885" i="21" s="1"/>
  <c r="N885" i="21"/>
  <c r="E886" i="21"/>
  <c r="F886" i="21"/>
  <c r="G886" i="21"/>
  <c r="H886" i="21"/>
  <c r="I886" i="21"/>
  <c r="J886" i="21"/>
  <c r="K886" i="21"/>
  <c r="L886" i="21"/>
  <c r="M886" i="21"/>
  <c r="P886" i="21" s="1"/>
  <c r="N886" i="21"/>
  <c r="O886" i="21"/>
  <c r="E887" i="21"/>
  <c r="F887" i="21"/>
  <c r="G887" i="21"/>
  <c r="H887" i="21"/>
  <c r="I887" i="21"/>
  <c r="J887" i="21"/>
  <c r="K887" i="21"/>
  <c r="L887" i="21"/>
  <c r="M887" i="21"/>
  <c r="N887" i="21"/>
  <c r="O887" i="21"/>
  <c r="P887" i="21"/>
  <c r="E888" i="21"/>
  <c r="F888" i="21"/>
  <c r="G888" i="21"/>
  <c r="H888" i="21"/>
  <c r="O888" i="21" s="1"/>
  <c r="R888" i="21" s="1"/>
  <c r="I888" i="21"/>
  <c r="J888" i="21"/>
  <c r="K888" i="21"/>
  <c r="L888" i="21"/>
  <c r="M888" i="21"/>
  <c r="N888" i="21"/>
  <c r="P888" i="21"/>
  <c r="Q888" i="21"/>
  <c r="E889" i="21"/>
  <c r="F889" i="21"/>
  <c r="G889" i="21"/>
  <c r="H889" i="21"/>
  <c r="O889" i="21" s="1"/>
  <c r="I889" i="21"/>
  <c r="J889" i="21"/>
  <c r="K889" i="21"/>
  <c r="L889" i="21"/>
  <c r="M889" i="21"/>
  <c r="P889" i="21" s="1"/>
  <c r="N889" i="21"/>
  <c r="Q889" i="21"/>
  <c r="E890" i="21"/>
  <c r="F890" i="21"/>
  <c r="G890" i="21"/>
  <c r="H890" i="21"/>
  <c r="I890" i="21"/>
  <c r="J890" i="21"/>
  <c r="K890" i="21"/>
  <c r="L890" i="21"/>
  <c r="M890" i="21"/>
  <c r="P890" i="21" s="1"/>
  <c r="N890" i="21"/>
  <c r="O890" i="21"/>
  <c r="E891" i="21"/>
  <c r="F891" i="21"/>
  <c r="G891" i="21"/>
  <c r="H891" i="21"/>
  <c r="O891" i="21" s="1"/>
  <c r="I891" i="21"/>
  <c r="J891" i="21"/>
  <c r="K891" i="21"/>
  <c r="L891" i="21"/>
  <c r="M891" i="21"/>
  <c r="N891" i="21"/>
  <c r="P891" i="21"/>
  <c r="E892" i="21"/>
  <c r="F892" i="21"/>
  <c r="G892" i="21"/>
  <c r="H892" i="21"/>
  <c r="O892" i="21" s="1"/>
  <c r="R892" i="21" s="1"/>
  <c r="I892" i="21"/>
  <c r="J892" i="21"/>
  <c r="K892" i="21"/>
  <c r="L892" i="21"/>
  <c r="M892" i="21"/>
  <c r="N892" i="21"/>
  <c r="P892" i="21"/>
  <c r="Q892" i="21"/>
  <c r="E893" i="21"/>
  <c r="F893" i="21"/>
  <c r="G893" i="21"/>
  <c r="H893" i="21"/>
  <c r="O893" i="21" s="1"/>
  <c r="I893" i="21"/>
  <c r="J893" i="21"/>
  <c r="K893" i="21"/>
  <c r="L893" i="21"/>
  <c r="M893" i="21"/>
  <c r="P893" i="21" s="1"/>
  <c r="N893" i="21"/>
  <c r="Q893" i="21"/>
  <c r="E894" i="21"/>
  <c r="F894" i="21"/>
  <c r="G894" i="21"/>
  <c r="H894" i="21"/>
  <c r="I894" i="21"/>
  <c r="J894" i="21"/>
  <c r="K894" i="21"/>
  <c r="L894" i="21"/>
  <c r="M894" i="21"/>
  <c r="P894" i="21" s="1"/>
  <c r="N894" i="21"/>
  <c r="O894" i="21"/>
  <c r="E895" i="21"/>
  <c r="F895" i="21"/>
  <c r="G895" i="21"/>
  <c r="H895" i="21"/>
  <c r="O895" i="21" s="1"/>
  <c r="I895" i="21"/>
  <c r="J895" i="21"/>
  <c r="K895" i="21"/>
  <c r="L895" i="21"/>
  <c r="M895" i="21"/>
  <c r="N895" i="21"/>
  <c r="P895" i="21"/>
  <c r="E896" i="21"/>
  <c r="F896" i="21"/>
  <c r="G896" i="21"/>
  <c r="H896" i="21"/>
  <c r="O896" i="21" s="1"/>
  <c r="R896" i="21" s="1"/>
  <c r="I896" i="21"/>
  <c r="J896" i="21"/>
  <c r="K896" i="21"/>
  <c r="L896" i="21"/>
  <c r="M896" i="21"/>
  <c r="N896" i="21"/>
  <c r="P896" i="21"/>
  <c r="Q896" i="21"/>
  <c r="E897" i="21"/>
  <c r="F897" i="21"/>
  <c r="G897" i="21"/>
  <c r="H897" i="21"/>
  <c r="O897" i="21" s="1"/>
  <c r="I897" i="21"/>
  <c r="J897" i="21"/>
  <c r="K897" i="21"/>
  <c r="L897" i="21"/>
  <c r="M897" i="21"/>
  <c r="P897" i="21" s="1"/>
  <c r="N897" i="21"/>
  <c r="Q897" i="21"/>
  <c r="E898" i="21"/>
  <c r="F898" i="21"/>
  <c r="G898" i="21"/>
  <c r="H898" i="21"/>
  <c r="I898" i="21"/>
  <c r="J898" i="21"/>
  <c r="K898" i="21"/>
  <c r="L898" i="21"/>
  <c r="M898" i="21"/>
  <c r="P898" i="21" s="1"/>
  <c r="N898" i="21"/>
  <c r="O898" i="21"/>
  <c r="E899" i="21"/>
  <c r="F899" i="21"/>
  <c r="G899" i="21"/>
  <c r="H899" i="21"/>
  <c r="O899" i="21" s="1"/>
  <c r="I899" i="21"/>
  <c r="J899" i="21"/>
  <c r="K899" i="21"/>
  <c r="L899" i="21"/>
  <c r="M899" i="21"/>
  <c r="N899" i="21"/>
  <c r="P899" i="21"/>
  <c r="E900" i="21"/>
  <c r="F900" i="21"/>
  <c r="G900" i="21"/>
  <c r="H900" i="21"/>
  <c r="O900" i="21" s="1"/>
  <c r="R900" i="21" s="1"/>
  <c r="I900" i="21"/>
  <c r="J900" i="21"/>
  <c r="K900" i="21"/>
  <c r="L900" i="21"/>
  <c r="M900" i="21"/>
  <c r="N900" i="21"/>
  <c r="P900" i="21"/>
  <c r="Q900" i="21"/>
  <c r="E901" i="21"/>
  <c r="F901" i="21"/>
  <c r="G901" i="21"/>
  <c r="H901" i="21"/>
  <c r="O901" i="21" s="1"/>
  <c r="I901" i="21"/>
  <c r="J901" i="21"/>
  <c r="K901" i="21"/>
  <c r="L901" i="21"/>
  <c r="M901" i="21"/>
  <c r="N901" i="21"/>
  <c r="P901" i="21"/>
  <c r="Q901" i="21" s="1"/>
  <c r="E902" i="21"/>
  <c r="F902" i="21"/>
  <c r="G902" i="21"/>
  <c r="H902" i="21"/>
  <c r="I902" i="21"/>
  <c r="J902" i="21"/>
  <c r="K902" i="21"/>
  <c r="L902" i="21"/>
  <c r="M902" i="21"/>
  <c r="P902" i="21" s="1"/>
  <c r="Q902" i="21" s="1"/>
  <c r="N902" i="21"/>
  <c r="O902" i="21"/>
  <c r="E903" i="21"/>
  <c r="F903" i="21"/>
  <c r="G903" i="21"/>
  <c r="H903" i="21"/>
  <c r="I903" i="21"/>
  <c r="J903" i="21"/>
  <c r="K903" i="21"/>
  <c r="L903" i="21"/>
  <c r="M903" i="21"/>
  <c r="N903" i="21"/>
  <c r="O903" i="21"/>
  <c r="P903" i="21"/>
  <c r="E904" i="21"/>
  <c r="F904" i="21"/>
  <c r="G904" i="21"/>
  <c r="H904" i="21"/>
  <c r="O904" i="21" s="1"/>
  <c r="R904" i="21" s="1"/>
  <c r="I904" i="21"/>
  <c r="J904" i="21"/>
  <c r="K904" i="21"/>
  <c r="L904" i="21"/>
  <c r="M904" i="21"/>
  <c r="N904" i="21"/>
  <c r="P904" i="21"/>
  <c r="Q904" i="21"/>
  <c r="E905" i="21"/>
  <c r="F905" i="21"/>
  <c r="G905" i="21"/>
  <c r="H905" i="21"/>
  <c r="O905" i="21" s="1"/>
  <c r="I905" i="21"/>
  <c r="J905" i="21"/>
  <c r="K905" i="21"/>
  <c r="L905" i="21"/>
  <c r="M905" i="21"/>
  <c r="N905" i="21"/>
  <c r="P905" i="21"/>
  <c r="Q905" i="21" s="1"/>
  <c r="E906" i="21"/>
  <c r="F906" i="21"/>
  <c r="G906" i="21"/>
  <c r="H906" i="21"/>
  <c r="I906" i="21"/>
  <c r="J906" i="21"/>
  <c r="K906" i="21"/>
  <c r="L906" i="21"/>
  <c r="M906" i="21"/>
  <c r="P906" i="21" s="1"/>
  <c r="Q906" i="21" s="1"/>
  <c r="N906" i="21"/>
  <c r="O906" i="21"/>
  <c r="E907" i="21"/>
  <c r="F907" i="21"/>
  <c r="G907" i="21"/>
  <c r="H907" i="21"/>
  <c r="I907" i="21"/>
  <c r="J907" i="21"/>
  <c r="K907" i="21"/>
  <c r="L907" i="21"/>
  <c r="M907" i="21"/>
  <c r="N907" i="21"/>
  <c r="O907" i="21"/>
  <c r="P907" i="21"/>
  <c r="E908" i="21"/>
  <c r="F908" i="21"/>
  <c r="G908" i="21"/>
  <c r="H908" i="21"/>
  <c r="O908" i="21" s="1"/>
  <c r="R908" i="21" s="1"/>
  <c r="I908" i="21"/>
  <c r="J908" i="21"/>
  <c r="K908" i="21"/>
  <c r="L908" i="21"/>
  <c r="M908" i="21"/>
  <c r="N908" i="21"/>
  <c r="P908" i="21"/>
  <c r="Q908" i="21"/>
  <c r="E909" i="21"/>
  <c r="F909" i="21"/>
  <c r="G909" i="21"/>
  <c r="H909" i="21"/>
  <c r="O909" i="21" s="1"/>
  <c r="I909" i="21"/>
  <c r="J909" i="21"/>
  <c r="K909" i="21"/>
  <c r="L909" i="21"/>
  <c r="M909" i="21"/>
  <c r="N909" i="21"/>
  <c r="P909" i="21"/>
  <c r="Q909" i="21" s="1"/>
  <c r="E910" i="21"/>
  <c r="F910" i="21"/>
  <c r="G910" i="21"/>
  <c r="H910" i="21"/>
  <c r="I910" i="21"/>
  <c r="J910" i="21"/>
  <c r="K910" i="21"/>
  <c r="L910" i="21"/>
  <c r="M910" i="21"/>
  <c r="P910" i="21" s="1"/>
  <c r="Q910" i="21" s="1"/>
  <c r="N910" i="21"/>
  <c r="O910" i="21"/>
  <c r="E911" i="21"/>
  <c r="F911" i="21"/>
  <c r="G911" i="21"/>
  <c r="H911" i="21"/>
  <c r="O911" i="21" s="1"/>
  <c r="I911" i="21"/>
  <c r="J911" i="21"/>
  <c r="K911" i="21"/>
  <c r="L911" i="21"/>
  <c r="M911" i="21"/>
  <c r="N911" i="21"/>
  <c r="P911" i="21"/>
  <c r="E912" i="21"/>
  <c r="F912" i="21"/>
  <c r="G912" i="21"/>
  <c r="H912" i="21"/>
  <c r="O912" i="21" s="1"/>
  <c r="I912" i="21"/>
  <c r="J912" i="21"/>
  <c r="K912" i="21"/>
  <c r="L912" i="21"/>
  <c r="M912" i="21"/>
  <c r="N912" i="21"/>
  <c r="P912" i="21"/>
  <c r="Q912" i="21" s="1"/>
  <c r="E913" i="21"/>
  <c r="F913" i="21"/>
  <c r="G913" i="21"/>
  <c r="H913" i="21"/>
  <c r="O913" i="21" s="1"/>
  <c r="R913" i="21" s="1"/>
  <c r="I913" i="21"/>
  <c r="J913" i="21"/>
  <c r="K913" i="21"/>
  <c r="L913" i="21"/>
  <c r="M913" i="21"/>
  <c r="N913" i="21"/>
  <c r="P913" i="21"/>
  <c r="Q913" i="21"/>
  <c r="E914" i="21"/>
  <c r="F914" i="21"/>
  <c r="G914" i="21"/>
  <c r="H914" i="21"/>
  <c r="I914" i="21"/>
  <c r="J914" i="21"/>
  <c r="K914" i="21"/>
  <c r="L914" i="21"/>
  <c r="M914" i="21"/>
  <c r="P914" i="21" s="1"/>
  <c r="Q914" i="21" s="1"/>
  <c r="N914" i="21"/>
  <c r="O914" i="21"/>
  <c r="E915" i="21"/>
  <c r="F915" i="21"/>
  <c r="G915" i="21"/>
  <c r="H915" i="21"/>
  <c r="I915" i="21"/>
  <c r="J915" i="21"/>
  <c r="K915" i="21"/>
  <c r="L915" i="21"/>
  <c r="M915" i="21"/>
  <c r="N915" i="21"/>
  <c r="O915" i="21"/>
  <c r="P915" i="21"/>
  <c r="E916" i="21"/>
  <c r="F916" i="21"/>
  <c r="G916" i="21"/>
  <c r="H916" i="21"/>
  <c r="O916" i="21" s="1"/>
  <c r="R916" i="21" s="1"/>
  <c r="I916" i="21"/>
  <c r="J916" i="21"/>
  <c r="K916" i="21"/>
  <c r="L916" i="21"/>
  <c r="M916" i="21"/>
  <c r="P916" i="21" s="1"/>
  <c r="N916" i="21"/>
  <c r="E917" i="21"/>
  <c r="F917" i="21"/>
  <c r="G917" i="21"/>
  <c r="H917" i="21"/>
  <c r="O917" i="21" s="1"/>
  <c r="I917" i="21"/>
  <c r="J917" i="21"/>
  <c r="K917" i="21"/>
  <c r="L917" i="21"/>
  <c r="M917" i="21"/>
  <c r="N917" i="21"/>
  <c r="P917" i="21"/>
  <c r="Q917" i="21" s="1"/>
  <c r="E918" i="21"/>
  <c r="F918" i="21"/>
  <c r="G918" i="21"/>
  <c r="H918" i="21"/>
  <c r="I918" i="21"/>
  <c r="J918" i="21"/>
  <c r="K918" i="21"/>
  <c r="L918" i="21"/>
  <c r="M918" i="21"/>
  <c r="P918" i="21" s="1"/>
  <c r="N918" i="21"/>
  <c r="O918" i="21"/>
  <c r="Q918" i="21"/>
  <c r="E919" i="21"/>
  <c r="F919" i="21"/>
  <c r="G919" i="21"/>
  <c r="H919" i="21"/>
  <c r="I919" i="21"/>
  <c r="J919" i="21"/>
  <c r="K919" i="21"/>
  <c r="L919" i="21"/>
  <c r="E920" i="21"/>
  <c r="F920" i="21"/>
  <c r="G920" i="21"/>
  <c r="H920" i="21"/>
  <c r="I920" i="21"/>
  <c r="J920" i="21"/>
  <c r="K920" i="21"/>
  <c r="L920" i="21"/>
  <c r="E921" i="21"/>
  <c r="F921" i="21"/>
  <c r="G921" i="21"/>
  <c r="H921" i="21"/>
  <c r="I921" i="21"/>
  <c r="J921" i="21"/>
  <c r="K921" i="21"/>
  <c r="L921" i="21"/>
  <c r="E922" i="21"/>
  <c r="F922" i="21"/>
  <c r="G922" i="21"/>
  <c r="H922" i="21"/>
  <c r="I922" i="21"/>
  <c r="J922" i="21"/>
  <c r="K922" i="21"/>
  <c r="L922" i="21"/>
  <c r="E923" i="21"/>
  <c r="F923" i="21"/>
  <c r="G923" i="21"/>
  <c r="H923" i="21"/>
  <c r="I923" i="21"/>
  <c r="J923" i="21"/>
  <c r="K923" i="21"/>
  <c r="L923" i="21"/>
  <c r="E924" i="21"/>
  <c r="F924" i="21"/>
  <c r="G924" i="21"/>
  <c r="H924" i="21"/>
  <c r="I924" i="21"/>
  <c r="J924" i="21"/>
  <c r="K924" i="21"/>
  <c r="L924" i="21"/>
  <c r="E925" i="21"/>
  <c r="F925" i="21"/>
  <c r="G925" i="21"/>
  <c r="H925" i="21"/>
  <c r="I925" i="21"/>
  <c r="J925" i="21"/>
  <c r="K925" i="21"/>
  <c r="L925" i="21"/>
  <c r="E926" i="21"/>
  <c r="F926" i="21"/>
  <c r="G926" i="21"/>
  <c r="H926" i="21"/>
  <c r="I926" i="21"/>
  <c r="J926" i="21"/>
  <c r="K926" i="21"/>
  <c r="L926" i="21"/>
  <c r="E927" i="21"/>
  <c r="F927" i="21"/>
  <c r="G927" i="21"/>
  <c r="H927" i="21"/>
  <c r="I927" i="21"/>
  <c r="J927" i="21"/>
  <c r="K927" i="21"/>
  <c r="L927" i="21"/>
  <c r="E928" i="21"/>
  <c r="F928" i="21"/>
  <c r="G928" i="21"/>
  <c r="H928" i="21"/>
  <c r="I928" i="21"/>
  <c r="J928" i="21"/>
  <c r="K928" i="21"/>
  <c r="L928" i="21"/>
  <c r="E929" i="21"/>
  <c r="F929" i="21"/>
  <c r="G929" i="21"/>
  <c r="H929" i="21"/>
  <c r="I929" i="21"/>
  <c r="J929" i="21"/>
  <c r="K929" i="21"/>
  <c r="L929" i="21"/>
  <c r="E930" i="21"/>
  <c r="F930" i="21"/>
  <c r="G930" i="21"/>
  <c r="H930" i="21"/>
  <c r="I930" i="21"/>
  <c r="J930" i="21"/>
  <c r="K930" i="21"/>
  <c r="L930" i="21"/>
  <c r="E931" i="21"/>
  <c r="F931" i="21"/>
  <c r="G931" i="21"/>
  <c r="H931" i="21"/>
  <c r="I931" i="21"/>
  <c r="J931" i="21"/>
  <c r="K931" i="21"/>
  <c r="L931" i="21"/>
  <c r="E932" i="21"/>
  <c r="F932" i="21"/>
  <c r="G932" i="21"/>
  <c r="H932" i="21"/>
  <c r="I932" i="21"/>
  <c r="J932" i="21"/>
  <c r="K932" i="21"/>
  <c r="L932" i="21"/>
  <c r="E933" i="21"/>
  <c r="F933" i="21"/>
  <c r="G933" i="21"/>
  <c r="H933" i="21"/>
  <c r="I933" i="21"/>
  <c r="J933" i="21"/>
  <c r="K933" i="21"/>
  <c r="L933" i="21"/>
  <c r="E934" i="21"/>
  <c r="F934" i="21"/>
  <c r="G934" i="21"/>
  <c r="H934" i="21"/>
  <c r="I934" i="21"/>
  <c r="J934" i="21"/>
  <c r="K934" i="21"/>
  <c r="L934" i="21"/>
  <c r="E935" i="21"/>
  <c r="F935" i="21"/>
  <c r="G935" i="21"/>
  <c r="H935" i="21"/>
  <c r="I935" i="21"/>
  <c r="J935" i="21"/>
  <c r="K935" i="21"/>
  <c r="L935" i="21"/>
  <c r="E936" i="21"/>
  <c r="F936" i="21"/>
  <c r="G936" i="21"/>
  <c r="H936" i="21"/>
  <c r="I936" i="21"/>
  <c r="J936" i="21"/>
  <c r="K936" i="21"/>
  <c r="L936" i="21"/>
  <c r="E937" i="21"/>
  <c r="F937" i="21"/>
  <c r="G937" i="21"/>
  <c r="H937" i="21"/>
  <c r="I937" i="21"/>
  <c r="J937" i="21"/>
  <c r="K937" i="21"/>
  <c r="L937" i="21"/>
  <c r="E938" i="21"/>
  <c r="F938" i="21"/>
  <c r="G938" i="21"/>
  <c r="H938" i="21"/>
  <c r="I938" i="21"/>
  <c r="J938" i="21"/>
  <c r="K938" i="21"/>
  <c r="L938" i="21"/>
  <c r="E939" i="21"/>
  <c r="F939" i="21"/>
  <c r="G939" i="21"/>
  <c r="H939" i="21"/>
  <c r="I939" i="21"/>
  <c r="J939" i="21"/>
  <c r="K939" i="21"/>
  <c r="L939" i="21"/>
  <c r="E940" i="21"/>
  <c r="F940" i="21"/>
  <c r="G940" i="21"/>
  <c r="H940" i="21"/>
  <c r="I940" i="21"/>
  <c r="J940" i="21"/>
  <c r="K940" i="21"/>
  <c r="L940" i="21"/>
  <c r="E941" i="21"/>
  <c r="F941" i="21"/>
  <c r="G941" i="21"/>
  <c r="H941" i="21"/>
  <c r="I941" i="21"/>
  <c r="J941" i="21"/>
  <c r="K941" i="21"/>
  <c r="L941" i="21"/>
  <c r="E942" i="21"/>
  <c r="F942" i="21"/>
  <c r="G942" i="21"/>
  <c r="H942" i="21"/>
  <c r="I942" i="21"/>
  <c r="J942" i="21"/>
  <c r="K942" i="21"/>
  <c r="L942" i="21"/>
  <c r="E943" i="21"/>
  <c r="F943" i="21"/>
  <c r="G943" i="21"/>
  <c r="H943" i="21"/>
  <c r="I943" i="21"/>
  <c r="J943" i="21"/>
  <c r="M943" i="21" s="1"/>
  <c r="P943" i="21" s="1"/>
  <c r="K943" i="21"/>
  <c r="L943" i="21"/>
  <c r="E944" i="21"/>
  <c r="F944" i="21"/>
  <c r="G944" i="21"/>
  <c r="H944" i="21"/>
  <c r="I944" i="21"/>
  <c r="J944" i="21"/>
  <c r="K944" i="21"/>
  <c r="L944" i="21"/>
  <c r="E945" i="21"/>
  <c r="F945" i="21"/>
  <c r="G945" i="21"/>
  <c r="H945" i="21"/>
  <c r="I945" i="21"/>
  <c r="J945" i="21"/>
  <c r="M945" i="21" s="1"/>
  <c r="P945" i="21" s="1"/>
  <c r="K945" i="21"/>
  <c r="L945" i="21"/>
  <c r="E946" i="21"/>
  <c r="F946" i="21"/>
  <c r="G946" i="21"/>
  <c r="H946" i="21"/>
  <c r="I946" i="21"/>
  <c r="J946" i="21"/>
  <c r="K946" i="21"/>
  <c r="L946" i="21"/>
  <c r="E947" i="21"/>
  <c r="F947" i="21"/>
  <c r="G947" i="21"/>
  <c r="H947" i="21"/>
  <c r="I947" i="21"/>
  <c r="J947" i="21"/>
  <c r="M947" i="21" s="1"/>
  <c r="P947" i="21" s="1"/>
  <c r="K947" i="21"/>
  <c r="L947" i="21"/>
  <c r="E948" i="21"/>
  <c r="F948" i="21"/>
  <c r="G948" i="21"/>
  <c r="H948" i="21"/>
  <c r="I948" i="21"/>
  <c r="J948" i="21"/>
  <c r="K948" i="21"/>
  <c r="L948" i="21"/>
  <c r="E949" i="21"/>
  <c r="F949" i="21"/>
  <c r="G949" i="21"/>
  <c r="H949" i="21"/>
  <c r="I949" i="21"/>
  <c r="J949" i="21"/>
  <c r="M949" i="21" s="1"/>
  <c r="P949" i="21" s="1"/>
  <c r="K949" i="21"/>
  <c r="L949" i="21"/>
  <c r="N949" i="21"/>
  <c r="O949" i="21" s="1"/>
  <c r="E950" i="21"/>
  <c r="F950" i="21"/>
  <c r="G950" i="21"/>
  <c r="H950" i="21"/>
  <c r="I950" i="21"/>
  <c r="J950" i="21"/>
  <c r="K950" i="21"/>
  <c r="L950" i="21"/>
  <c r="E951" i="21"/>
  <c r="F951" i="21"/>
  <c r="G951" i="21"/>
  <c r="H951" i="21"/>
  <c r="I951" i="21"/>
  <c r="J951" i="21"/>
  <c r="M951" i="21" s="1"/>
  <c r="P951" i="21" s="1"/>
  <c r="K951" i="21"/>
  <c r="L951" i="21"/>
  <c r="E952" i="21"/>
  <c r="F952" i="21"/>
  <c r="G952" i="21"/>
  <c r="H952" i="21"/>
  <c r="I952" i="21"/>
  <c r="J952" i="21"/>
  <c r="K952" i="21"/>
  <c r="L952" i="21"/>
  <c r="E953" i="21"/>
  <c r="F953" i="21"/>
  <c r="G953" i="21"/>
  <c r="H953" i="21"/>
  <c r="I953" i="21"/>
  <c r="J953" i="21"/>
  <c r="M953" i="21" s="1"/>
  <c r="P953" i="21" s="1"/>
  <c r="K953" i="21"/>
  <c r="L953" i="21"/>
  <c r="E954" i="21"/>
  <c r="F954" i="21"/>
  <c r="G954" i="21"/>
  <c r="H954" i="21"/>
  <c r="I954" i="21"/>
  <c r="J954" i="21"/>
  <c r="K954" i="21"/>
  <c r="L954" i="21"/>
  <c r="E955" i="21"/>
  <c r="F955" i="21"/>
  <c r="G955" i="21"/>
  <c r="H955" i="21"/>
  <c r="I955" i="21"/>
  <c r="J955" i="21"/>
  <c r="M955" i="21" s="1"/>
  <c r="P955" i="21" s="1"/>
  <c r="K955" i="21"/>
  <c r="L955" i="21"/>
  <c r="E956" i="21"/>
  <c r="F956" i="21"/>
  <c r="G956" i="21"/>
  <c r="H956" i="21"/>
  <c r="I956" i="21"/>
  <c r="J956" i="21"/>
  <c r="K956" i="21"/>
  <c r="L956" i="21"/>
  <c r="E957" i="21"/>
  <c r="F957" i="21"/>
  <c r="G957" i="21"/>
  <c r="H957" i="21"/>
  <c r="I957" i="21"/>
  <c r="J957" i="21"/>
  <c r="M957" i="21" s="1"/>
  <c r="P957" i="21" s="1"/>
  <c r="K957" i="21"/>
  <c r="L957" i="21"/>
  <c r="N957" i="21"/>
  <c r="O957" i="21" s="1"/>
  <c r="E958" i="21"/>
  <c r="F958" i="21"/>
  <c r="G958" i="21"/>
  <c r="H958" i="21"/>
  <c r="I958" i="21"/>
  <c r="J958" i="21"/>
  <c r="K958" i="21"/>
  <c r="L958" i="21"/>
  <c r="E959" i="21"/>
  <c r="F959" i="21"/>
  <c r="G959" i="21"/>
  <c r="H959" i="21"/>
  <c r="I959" i="21"/>
  <c r="J959" i="21"/>
  <c r="M959" i="21" s="1"/>
  <c r="P959" i="21" s="1"/>
  <c r="K959" i="21"/>
  <c r="L959" i="21"/>
  <c r="E960" i="21"/>
  <c r="F960" i="21"/>
  <c r="G960" i="21"/>
  <c r="H960" i="21"/>
  <c r="I960" i="21"/>
  <c r="J960" i="21"/>
  <c r="K960" i="21"/>
  <c r="L960" i="21"/>
  <c r="E961" i="21"/>
  <c r="F961" i="21"/>
  <c r="G961" i="21"/>
  <c r="H961" i="21"/>
  <c r="I961" i="21"/>
  <c r="J961" i="21"/>
  <c r="M961" i="21" s="1"/>
  <c r="P961" i="21" s="1"/>
  <c r="K961" i="21"/>
  <c r="L961" i="21"/>
  <c r="E962" i="21"/>
  <c r="F962" i="21"/>
  <c r="G962" i="21"/>
  <c r="H962" i="21"/>
  <c r="I962" i="21"/>
  <c r="J962" i="21"/>
  <c r="K962" i="21"/>
  <c r="L962" i="21"/>
  <c r="E963" i="21"/>
  <c r="F963" i="21"/>
  <c r="G963" i="21"/>
  <c r="H963" i="21"/>
  <c r="I963" i="21"/>
  <c r="J963" i="21"/>
  <c r="M963" i="21" s="1"/>
  <c r="P963" i="21" s="1"/>
  <c r="K963" i="21"/>
  <c r="L963" i="21"/>
  <c r="E964" i="21"/>
  <c r="F964" i="21"/>
  <c r="G964" i="21"/>
  <c r="H964" i="21"/>
  <c r="I964" i="21"/>
  <c r="J964" i="21"/>
  <c r="K964" i="21"/>
  <c r="L964" i="21"/>
  <c r="E965" i="21"/>
  <c r="F965" i="21"/>
  <c r="G965" i="21"/>
  <c r="H965" i="21"/>
  <c r="I965" i="21"/>
  <c r="J965" i="21"/>
  <c r="M965" i="21" s="1"/>
  <c r="P965" i="21" s="1"/>
  <c r="K965" i="21"/>
  <c r="L965" i="21"/>
  <c r="N965" i="21"/>
  <c r="O965" i="21" s="1"/>
  <c r="E966" i="21"/>
  <c r="F966" i="21"/>
  <c r="G966" i="21"/>
  <c r="H966" i="21"/>
  <c r="I966" i="21"/>
  <c r="J966" i="21"/>
  <c r="K966" i="21"/>
  <c r="L966" i="21"/>
  <c r="E967" i="21"/>
  <c r="F967" i="21"/>
  <c r="G967" i="21"/>
  <c r="H967" i="21"/>
  <c r="I967" i="21"/>
  <c r="J967" i="21"/>
  <c r="M967" i="21" s="1"/>
  <c r="P967" i="21" s="1"/>
  <c r="K967" i="21"/>
  <c r="L967" i="21"/>
  <c r="E968" i="21"/>
  <c r="F968" i="21"/>
  <c r="G968" i="21"/>
  <c r="H968" i="21"/>
  <c r="I968" i="21"/>
  <c r="J968" i="21"/>
  <c r="K968" i="21"/>
  <c r="L968" i="21"/>
  <c r="E969" i="21"/>
  <c r="F969" i="21"/>
  <c r="G969" i="21"/>
  <c r="H969" i="21"/>
  <c r="I969" i="21"/>
  <c r="J969" i="21"/>
  <c r="M969" i="21" s="1"/>
  <c r="P969" i="21" s="1"/>
  <c r="K969" i="21"/>
  <c r="L969" i="21"/>
  <c r="E970" i="21"/>
  <c r="F970" i="21"/>
  <c r="G970" i="21"/>
  <c r="H970" i="21"/>
  <c r="I970" i="21"/>
  <c r="J970" i="21"/>
  <c r="K970" i="21"/>
  <c r="L970" i="21"/>
  <c r="E971" i="21"/>
  <c r="F971" i="21"/>
  <c r="G971" i="21"/>
  <c r="H971" i="21"/>
  <c r="I971" i="21"/>
  <c r="J971" i="21"/>
  <c r="M971" i="21" s="1"/>
  <c r="P971" i="21" s="1"/>
  <c r="K971" i="21"/>
  <c r="L971" i="21"/>
  <c r="E972" i="21"/>
  <c r="F972" i="21"/>
  <c r="G972" i="21"/>
  <c r="H972" i="21"/>
  <c r="I972" i="21"/>
  <c r="J972" i="21"/>
  <c r="K972" i="21"/>
  <c r="L972" i="21"/>
  <c r="E973" i="21"/>
  <c r="F973" i="21"/>
  <c r="G973" i="21"/>
  <c r="H973" i="21"/>
  <c r="I973" i="21"/>
  <c r="J973" i="21"/>
  <c r="M973" i="21" s="1"/>
  <c r="P973" i="21" s="1"/>
  <c r="K973" i="21"/>
  <c r="L973" i="21"/>
  <c r="N973" i="21"/>
  <c r="O973" i="21" s="1"/>
  <c r="E974" i="21"/>
  <c r="F974" i="21"/>
  <c r="G974" i="21"/>
  <c r="H974" i="21"/>
  <c r="I974" i="21"/>
  <c r="J974" i="21"/>
  <c r="K974" i="21"/>
  <c r="L974" i="21"/>
  <c r="E975" i="21"/>
  <c r="F975" i="21"/>
  <c r="G975" i="21"/>
  <c r="H975" i="21"/>
  <c r="I975" i="21"/>
  <c r="J975" i="21"/>
  <c r="M975" i="21" s="1"/>
  <c r="P975" i="21" s="1"/>
  <c r="K975" i="21"/>
  <c r="L975" i="21"/>
  <c r="E976" i="21"/>
  <c r="F976" i="21"/>
  <c r="G976" i="21"/>
  <c r="H976" i="21"/>
  <c r="I976" i="21"/>
  <c r="J976" i="21"/>
  <c r="K976" i="21"/>
  <c r="L976" i="21"/>
  <c r="E977" i="21"/>
  <c r="F977" i="21"/>
  <c r="G977" i="21"/>
  <c r="H977" i="21"/>
  <c r="I977" i="21"/>
  <c r="J977" i="21"/>
  <c r="M977" i="21" s="1"/>
  <c r="P977" i="21" s="1"/>
  <c r="K977" i="21"/>
  <c r="L977" i="21"/>
  <c r="E978" i="21"/>
  <c r="F978" i="21"/>
  <c r="G978" i="21"/>
  <c r="H978" i="21"/>
  <c r="I978" i="21"/>
  <c r="J978" i="21"/>
  <c r="K978" i="21"/>
  <c r="L978" i="21"/>
  <c r="E979" i="21"/>
  <c r="F979" i="21"/>
  <c r="G979" i="21"/>
  <c r="H979" i="21"/>
  <c r="I979" i="21"/>
  <c r="J979" i="21"/>
  <c r="M979" i="21" s="1"/>
  <c r="P979" i="21" s="1"/>
  <c r="K979" i="21"/>
  <c r="L979" i="21"/>
  <c r="E980" i="21"/>
  <c r="F980" i="21"/>
  <c r="G980" i="21"/>
  <c r="H980" i="21"/>
  <c r="I980" i="21"/>
  <c r="J980" i="21"/>
  <c r="K980" i="21"/>
  <c r="L980" i="21"/>
  <c r="E981" i="21"/>
  <c r="F981" i="21"/>
  <c r="G981" i="21"/>
  <c r="H981" i="21"/>
  <c r="I981" i="21"/>
  <c r="J981" i="21"/>
  <c r="M981" i="21" s="1"/>
  <c r="P981" i="21" s="1"/>
  <c r="K981" i="21"/>
  <c r="L981" i="21"/>
  <c r="N981" i="21"/>
  <c r="O981" i="21" s="1"/>
  <c r="E982" i="21"/>
  <c r="F982" i="21"/>
  <c r="G982" i="21"/>
  <c r="H982" i="21"/>
  <c r="I982" i="21"/>
  <c r="J982" i="21"/>
  <c r="K982" i="21"/>
  <c r="L982" i="21"/>
  <c r="E983" i="21"/>
  <c r="F983" i="21"/>
  <c r="G983" i="21"/>
  <c r="H983" i="21"/>
  <c r="I983" i="21"/>
  <c r="J983" i="21"/>
  <c r="M983" i="21" s="1"/>
  <c r="P983" i="21" s="1"/>
  <c r="K983" i="21"/>
  <c r="L983" i="21"/>
  <c r="E984" i="21"/>
  <c r="F984" i="21"/>
  <c r="G984" i="21"/>
  <c r="H984" i="21"/>
  <c r="I984" i="21"/>
  <c r="J984" i="21"/>
  <c r="K984" i="21"/>
  <c r="L984" i="21"/>
  <c r="E985" i="21"/>
  <c r="F985" i="21"/>
  <c r="G985" i="21"/>
  <c r="H985" i="21"/>
  <c r="I985" i="21"/>
  <c r="J985" i="21"/>
  <c r="M985" i="21" s="1"/>
  <c r="P985" i="21" s="1"/>
  <c r="K985" i="21"/>
  <c r="L985" i="21"/>
  <c r="E986" i="21"/>
  <c r="F986" i="21"/>
  <c r="G986" i="21"/>
  <c r="H986" i="21"/>
  <c r="I986" i="21"/>
  <c r="J986" i="21"/>
  <c r="K986" i="21"/>
  <c r="L986" i="21"/>
  <c r="E987" i="21"/>
  <c r="F987" i="21"/>
  <c r="G987" i="21"/>
  <c r="H987" i="21"/>
  <c r="I987" i="21"/>
  <c r="J987" i="21"/>
  <c r="M987" i="21" s="1"/>
  <c r="P987" i="21" s="1"/>
  <c r="K987" i="21"/>
  <c r="L987" i="21"/>
  <c r="E988" i="21"/>
  <c r="F988" i="21"/>
  <c r="G988" i="21"/>
  <c r="H988" i="21"/>
  <c r="I988" i="21"/>
  <c r="J988" i="21"/>
  <c r="K988" i="21"/>
  <c r="L988" i="21"/>
  <c r="E989" i="21"/>
  <c r="F989" i="21"/>
  <c r="G989" i="21"/>
  <c r="H989" i="21"/>
  <c r="I989" i="21"/>
  <c r="J989" i="21"/>
  <c r="M989" i="21" s="1"/>
  <c r="P989" i="21" s="1"/>
  <c r="K989" i="21"/>
  <c r="L989" i="21"/>
  <c r="N989" i="21"/>
  <c r="O989" i="21" s="1"/>
  <c r="E990" i="21"/>
  <c r="F990" i="21"/>
  <c r="G990" i="21"/>
  <c r="H990" i="21"/>
  <c r="I990" i="21"/>
  <c r="J990" i="21"/>
  <c r="K990" i="21"/>
  <c r="L990" i="21"/>
  <c r="E991" i="21"/>
  <c r="F991" i="21"/>
  <c r="G991" i="21"/>
  <c r="H991" i="21"/>
  <c r="I991" i="21"/>
  <c r="J991" i="21"/>
  <c r="M991" i="21" s="1"/>
  <c r="P991" i="21" s="1"/>
  <c r="K991" i="21"/>
  <c r="L991" i="21"/>
  <c r="E992" i="21"/>
  <c r="F992" i="21"/>
  <c r="G992" i="21"/>
  <c r="H992" i="21"/>
  <c r="I992" i="21"/>
  <c r="J992" i="21"/>
  <c r="K992" i="21"/>
  <c r="L992" i="21"/>
  <c r="E993" i="21"/>
  <c r="F993" i="21"/>
  <c r="G993" i="21"/>
  <c r="H993" i="21"/>
  <c r="I993" i="21"/>
  <c r="J993" i="21"/>
  <c r="M993" i="21" s="1"/>
  <c r="P993" i="21" s="1"/>
  <c r="K993" i="21"/>
  <c r="L993" i="21"/>
  <c r="E994" i="21"/>
  <c r="F994" i="21"/>
  <c r="G994" i="21"/>
  <c r="H994" i="21"/>
  <c r="I994" i="21"/>
  <c r="J994" i="21"/>
  <c r="K994" i="21"/>
  <c r="L994" i="21"/>
  <c r="E995" i="21"/>
  <c r="F995" i="21"/>
  <c r="G995" i="21"/>
  <c r="H995" i="21"/>
  <c r="I995" i="21"/>
  <c r="J995" i="21"/>
  <c r="M995" i="21" s="1"/>
  <c r="P995" i="21" s="1"/>
  <c r="K995" i="21"/>
  <c r="L995" i="21"/>
  <c r="E996" i="21"/>
  <c r="F996" i="21"/>
  <c r="G996" i="21"/>
  <c r="H996" i="21"/>
  <c r="I996" i="21"/>
  <c r="J996" i="21"/>
  <c r="K996" i="21"/>
  <c r="L996" i="21"/>
  <c r="E997" i="21"/>
  <c r="F997" i="21"/>
  <c r="G997" i="21"/>
  <c r="H997" i="21"/>
  <c r="I997" i="21"/>
  <c r="J997" i="21"/>
  <c r="M997" i="21" s="1"/>
  <c r="P997" i="21" s="1"/>
  <c r="K997" i="21"/>
  <c r="L997" i="21"/>
  <c r="N997" i="21"/>
  <c r="O997" i="21" s="1"/>
  <c r="E998" i="21"/>
  <c r="F998" i="21"/>
  <c r="G998" i="21"/>
  <c r="H998" i="21"/>
  <c r="I998" i="21"/>
  <c r="J998" i="21"/>
  <c r="K998" i="21"/>
  <c r="L998" i="21"/>
  <c r="E999" i="21"/>
  <c r="F999" i="21"/>
  <c r="G999" i="21"/>
  <c r="H999" i="21"/>
  <c r="I999" i="21"/>
  <c r="J999" i="21"/>
  <c r="M999" i="21" s="1"/>
  <c r="P999" i="21" s="1"/>
  <c r="K999" i="21"/>
  <c r="L999" i="21"/>
  <c r="E1000" i="21"/>
  <c r="F1000" i="21"/>
  <c r="G1000" i="21"/>
  <c r="H1000" i="21"/>
  <c r="I1000" i="21"/>
  <c r="J1000" i="21"/>
  <c r="K1000" i="21"/>
  <c r="L1000" i="21"/>
  <c r="E1001" i="21"/>
  <c r="F1001" i="21"/>
  <c r="G1001" i="21"/>
  <c r="H1001" i="21"/>
  <c r="I1001" i="21"/>
  <c r="J1001" i="21"/>
  <c r="M1001" i="21" s="1"/>
  <c r="P1001" i="21" s="1"/>
  <c r="K1001" i="21"/>
  <c r="L1001" i="21"/>
  <c r="E1002" i="21"/>
  <c r="F1002" i="21"/>
  <c r="G1002" i="21"/>
  <c r="H1002" i="21"/>
  <c r="I1002" i="21"/>
  <c r="J1002" i="21"/>
  <c r="K1002" i="21"/>
  <c r="L1002" i="21"/>
  <c r="E1003" i="21"/>
  <c r="F1003" i="21"/>
  <c r="G1003" i="21"/>
  <c r="H1003" i="21"/>
  <c r="I1003" i="21"/>
  <c r="J1003" i="21"/>
  <c r="M1003" i="21" s="1"/>
  <c r="P1003" i="21" s="1"/>
  <c r="K1003" i="21"/>
  <c r="L1003" i="21"/>
  <c r="E1004" i="21"/>
  <c r="F1004" i="21"/>
  <c r="G1004" i="21"/>
  <c r="H1004" i="21"/>
  <c r="I1004" i="21"/>
  <c r="J1004" i="21"/>
  <c r="K1004" i="21"/>
  <c r="L1004" i="21"/>
  <c r="E1005" i="21"/>
  <c r="F1005" i="21"/>
  <c r="G1005" i="21"/>
  <c r="H1005" i="21"/>
  <c r="I1005" i="21"/>
  <c r="J1005" i="21"/>
  <c r="M1005" i="21" s="1"/>
  <c r="P1005" i="21" s="1"/>
  <c r="K1005" i="21"/>
  <c r="L1005" i="21"/>
  <c r="N1005" i="21"/>
  <c r="O1005" i="21" s="1"/>
  <c r="E1006" i="21"/>
  <c r="F1006" i="21"/>
  <c r="G1006" i="21"/>
  <c r="H1006" i="21"/>
  <c r="I1006" i="21"/>
  <c r="J1006" i="21"/>
  <c r="K1006" i="21"/>
  <c r="L1006" i="21"/>
  <c r="E1007" i="21"/>
  <c r="F1007" i="21"/>
  <c r="G1007" i="21"/>
  <c r="H1007" i="21"/>
  <c r="I1007" i="21"/>
  <c r="J1007" i="21"/>
  <c r="M1007" i="21" s="1"/>
  <c r="P1007" i="21" s="1"/>
  <c r="K1007" i="21"/>
  <c r="L1007" i="21"/>
  <c r="E1008" i="21"/>
  <c r="F1008" i="21"/>
  <c r="G1008" i="21"/>
  <c r="H1008" i="21"/>
  <c r="I1008" i="21"/>
  <c r="J1008" i="21"/>
  <c r="K1008" i="21"/>
  <c r="L1008" i="21"/>
  <c r="E1009" i="21"/>
  <c r="F1009" i="21"/>
  <c r="G1009" i="21"/>
  <c r="H1009" i="21"/>
  <c r="I1009" i="21"/>
  <c r="J1009" i="21"/>
  <c r="M1009" i="21" s="1"/>
  <c r="P1009" i="21" s="1"/>
  <c r="K1009" i="21"/>
  <c r="L1009" i="21"/>
  <c r="E1010" i="21"/>
  <c r="F1010" i="21"/>
  <c r="G1010" i="21"/>
  <c r="H1010" i="21"/>
  <c r="I1010" i="21"/>
  <c r="J1010" i="21"/>
  <c r="K1010" i="21"/>
  <c r="L1010" i="21"/>
  <c r="E1011" i="21"/>
  <c r="F1011" i="21"/>
  <c r="G1011" i="21"/>
  <c r="H1011" i="21"/>
  <c r="I1011" i="21"/>
  <c r="J1011" i="21"/>
  <c r="M1011" i="21" s="1"/>
  <c r="P1011" i="21" s="1"/>
  <c r="K1011" i="21"/>
  <c r="L1011" i="21"/>
  <c r="E1012" i="21"/>
  <c r="F1012" i="21"/>
  <c r="G1012" i="21"/>
  <c r="H1012" i="21"/>
  <c r="I1012" i="21"/>
  <c r="J1012" i="21"/>
  <c r="K1012" i="21"/>
  <c r="L1012" i="21"/>
  <c r="E1013" i="21"/>
  <c r="F1013" i="21"/>
  <c r="G1013" i="21"/>
  <c r="H1013" i="21"/>
  <c r="I1013" i="21"/>
  <c r="J1013" i="21"/>
  <c r="M1013" i="21" s="1"/>
  <c r="P1013" i="21" s="1"/>
  <c r="K1013" i="21"/>
  <c r="L1013" i="21"/>
  <c r="N1013" i="21"/>
  <c r="O1013" i="21" s="1"/>
  <c r="E1014" i="21"/>
  <c r="F1014" i="21"/>
  <c r="G1014" i="21"/>
  <c r="H1014" i="21"/>
  <c r="I1014" i="21"/>
  <c r="J1014" i="21"/>
  <c r="K1014" i="21"/>
  <c r="L1014" i="21"/>
  <c r="E1015" i="21"/>
  <c r="F1015" i="21"/>
  <c r="G1015" i="21"/>
  <c r="H1015" i="21"/>
  <c r="I1015" i="21"/>
  <c r="J1015" i="21"/>
  <c r="M1015" i="21" s="1"/>
  <c r="P1015" i="21" s="1"/>
  <c r="K1015" i="21"/>
  <c r="L1015" i="21"/>
  <c r="E1016" i="21"/>
  <c r="F1016" i="21"/>
  <c r="G1016" i="21"/>
  <c r="H1016" i="21"/>
  <c r="I1016" i="21"/>
  <c r="J1016" i="21"/>
  <c r="K1016" i="21"/>
  <c r="L1016" i="21"/>
  <c r="E1017" i="21"/>
  <c r="F1017" i="21"/>
  <c r="G1017" i="21"/>
  <c r="H1017" i="21"/>
  <c r="I1017" i="21"/>
  <c r="J1017" i="21"/>
  <c r="M1017" i="21" s="1"/>
  <c r="P1017" i="21" s="1"/>
  <c r="K1017" i="21"/>
  <c r="L1017" i="21"/>
  <c r="E1018" i="21"/>
  <c r="F1018" i="21"/>
  <c r="G1018" i="21"/>
  <c r="H1018" i="21"/>
  <c r="I1018" i="21"/>
  <c r="J1018" i="21"/>
  <c r="K1018" i="21"/>
  <c r="L1018" i="21"/>
  <c r="E1019" i="21"/>
  <c r="F1019" i="21"/>
  <c r="G1019" i="21"/>
  <c r="H1019" i="21"/>
  <c r="I1019" i="21"/>
  <c r="J1019" i="21"/>
  <c r="M1019" i="21" s="1"/>
  <c r="P1019" i="21" s="1"/>
  <c r="K1019" i="21"/>
  <c r="L1019" i="21"/>
  <c r="E1020" i="21"/>
  <c r="F1020" i="21"/>
  <c r="G1020" i="21"/>
  <c r="H1020" i="21"/>
  <c r="I1020" i="21"/>
  <c r="J1020" i="21"/>
  <c r="K1020" i="21"/>
  <c r="L1020" i="21"/>
  <c r="E1021" i="21"/>
  <c r="F1021" i="21"/>
  <c r="G1021" i="21"/>
  <c r="H1021" i="21"/>
  <c r="I1021" i="21"/>
  <c r="J1021" i="21"/>
  <c r="M1021" i="21" s="1"/>
  <c r="P1021" i="21" s="1"/>
  <c r="K1021" i="21"/>
  <c r="L1021" i="21"/>
  <c r="N1021" i="21"/>
  <c r="O1021" i="21" s="1"/>
  <c r="E1022" i="21"/>
  <c r="F1022" i="21"/>
  <c r="G1022" i="21"/>
  <c r="H1022" i="21"/>
  <c r="I1022" i="21"/>
  <c r="J1022" i="21"/>
  <c r="K1022" i="21"/>
  <c r="L1022" i="21"/>
  <c r="E1023" i="21"/>
  <c r="F1023" i="21"/>
  <c r="G1023" i="21"/>
  <c r="H1023" i="21"/>
  <c r="I1023" i="21"/>
  <c r="J1023" i="21"/>
  <c r="M1023" i="21" s="1"/>
  <c r="P1023" i="21" s="1"/>
  <c r="K1023" i="21"/>
  <c r="L1023" i="21"/>
  <c r="E1024" i="21"/>
  <c r="F1024" i="21"/>
  <c r="G1024" i="21"/>
  <c r="H1024" i="21"/>
  <c r="I1024" i="21"/>
  <c r="J1024" i="21"/>
  <c r="K1024" i="21"/>
  <c r="L1024" i="21"/>
  <c r="E1025" i="21"/>
  <c r="F1025" i="21"/>
  <c r="G1025" i="21"/>
  <c r="H1025" i="21"/>
  <c r="I1025" i="21"/>
  <c r="J1025" i="21"/>
  <c r="M1025" i="21" s="1"/>
  <c r="P1025" i="21" s="1"/>
  <c r="K1025" i="21"/>
  <c r="L1025" i="21"/>
  <c r="E1026" i="21"/>
  <c r="F1026" i="21"/>
  <c r="G1026" i="21"/>
  <c r="H1026" i="21"/>
  <c r="I1026" i="21"/>
  <c r="J1026" i="21"/>
  <c r="K1026" i="21"/>
  <c r="L1026" i="21"/>
  <c r="E1027" i="21"/>
  <c r="F1027" i="21"/>
  <c r="G1027" i="21"/>
  <c r="H1027" i="21"/>
  <c r="I1027" i="21"/>
  <c r="J1027" i="21"/>
  <c r="M1027" i="21" s="1"/>
  <c r="P1027" i="21" s="1"/>
  <c r="K1027" i="21"/>
  <c r="L1027" i="21"/>
  <c r="E1028" i="21"/>
  <c r="F1028" i="21"/>
  <c r="G1028" i="21"/>
  <c r="H1028" i="21"/>
  <c r="I1028" i="21"/>
  <c r="J1028" i="21"/>
  <c r="K1028" i="21"/>
  <c r="L1028" i="21"/>
  <c r="E1029" i="21"/>
  <c r="F1029" i="21"/>
  <c r="G1029" i="21"/>
  <c r="H1029" i="21"/>
  <c r="I1029" i="21"/>
  <c r="J1029" i="21"/>
  <c r="M1029" i="21" s="1"/>
  <c r="P1029" i="21" s="1"/>
  <c r="K1029" i="21"/>
  <c r="L1029" i="21"/>
  <c r="N1029" i="21"/>
  <c r="O1029" i="21" s="1"/>
  <c r="E1030" i="21"/>
  <c r="F1030" i="21"/>
  <c r="G1030" i="21"/>
  <c r="H1030" i="21"/>
  <c r="I1030" i="21"/>
  <c r="J1030" i="21"/>
  <c r="K1030" i="21"/>
  <c r="L1030" i="21"/>
  <c r="E1031" i="21"/>
  <c r="F1031" i="21"/>
  <c r="G1031" i="21"/>
  <c r="H1031" i="21"/>
  <c r="I1031" i="21"/>
  <c r="J1031" i="21"/>
  <c r="M1031" i="21" s="1"/>
  <c r="P1031" i="21" s="1"/>
  <c r="K1031" i="21"/>
  <c r="L1031" i="21"/>
  <c r="E1032" i="21"/>
  <c r="F1032" i="21"/>
  <c r="G1032" i="21"/>
  <c r="H1032" i="21"/>
  <c r="I1032" i="21"/>
  <c r="J1032" i="21"/>
  <c r="K1032" i="21"/>
  <c r="L1032" i="21"/>
  <c r="E1033" i="21"/>
  <c r="F1033" i="21"/>
  <c r="G1033" i="21"/>
  <c r="H1033" i="21"/>
  <c r="I1033" i="21"/>
  <c r="J1033" i="21"/>
  <c r="M1033" i="21" s="1"/>
  <c r="P1033" i="21" s="1"/>
  <c r="K1033" i="21"/>
  <c r="L1033" i="21"/>
  <c r="E1034" i="21"/>
  <c r="F1034" i="21"/>
  <c r="G1034" i="21"/>
  <c r="H1034" i="21"/>
  <c r="I1034" i="21"/>
  <c r="J1034" i="21"/>
  <c r="K1034" i="21"/>
  <c r="L1034" i="21"/>
  <c r="E1035" i="21"/>
  <c r="F1035" i="21"/>
  <c r="G1035" i="21"/>
  <c r="H1035" i="21"/>
  <c r="I1035" i="21"/>
  <c r="J1035" i="21"/>
  <c r="M1035" i="21" s="1"/>
  <c r="P1035" i="21" s="1"/>
  <c r="K1035" i="21"/>
  <c r="L1035" i="21"/>
  <c r="E1036" i="21"/>
  <c r="F1036" i="21"/>
  <c r="G1036" i="21"/>
  <c r="H1036" i="21"/>
  <c r="I1036" i="21"/>
  <c r="J1036" i="21"/>
  <c r="K1036" i="21"/>
  <c r="L1036" i="21"/>
  <c r="E1037" i="21"/>
  <c r="F1037" i="21"/>
  <c r="G1037" i="21"/>
  <c r="H1037" i="21"/>
  <c r="I1037" i="21"/>
  <c r="J1037" i="21"/>
  <c r="M1037" i="21" s="1"/>
  <c r="P1037" i="21" s="1"/>
  <c r="K1037" i="21"/>
  <c r="L1037" i="21"/>
  <c r="N1037" i="21"/>
  <c r="O1037" i="21" s="1"/>
  <c r="E1038" i="21"/>
  <c r="F1038" i="21"/>
  <c r="G1038" i="21"/>
  <c r="H1038" i="21"/>
  <c r="I1038" i="21"/>
  <c r="J1038" i="21"/>
  <c r="K1038" i="21"/>
  <c r="L1038" i="21"/>
  <c r="E1039" i="21"/>
  <c r="F1039" i="21"/>
  <c r="G1039" i="21"/>
  <c r="H1039" i="21"/>
  <c r="I1039" i="21"/>
  <c r="J1039" i="21"/>
  <c r="M1039" i="21" s="1"/>
  <c r="P1039" i="21" s="1"/>
  <c r="K1039" i="21"/>
  <c r="L1039" i="21"/>
  <c r="E1040" i="21"/>
  <c r="F1040" i="21"/>
  <c r="G1040" i="21"/>
  <c r="H1040" i="21"/>
  <c r="I1040" i="21"/>
  <c r="J1040" i="21"/>
  <c r="K1040" i="21"/>
  <c r="L1040" i="21"/>
  <c r="E1041" i="21"/>
  <c r="F1041" i="21"/>
  <c r="G1041" i="21"/>
  <c r="H1041" i="21"/>
  <c r="O1041" i="21" s="1"/>
  <c r="I1041" i="21"/>
  <c r="J1041" i="21"/>
  <c r="K1041" i="21"/>
  <c r="L1041" i="21"/>
  <c r="M1041" i="21"/>
  <c r="P1041" i="21" s="1"/>
  <c r="N1041" i="21"/>
  <c r="E1042" i="21"/>
  <c r="F1042" i="21"/>
  <c r="G1042" i="21"/>
  <c r="H1042" i="21"/>
  <c r="I1042" i="21"/>
  <c r="J1042" i="21"/>
  <c r="K1042" i="21"/>
  <c r="L1042" i="21"/>
  <c r="M1042" i="21"/>
  <c r="P1042" i="21" s="1"/>
  <c r="N1042" i="21"/>
  <c r="O1042" i="21"/>
  <c r="E1043" i="21"/>
  <c r="F1043" i="21"/>
  <c r="G1043" i="21"/>
  <c r="H1043" i="21"/>
  <c r="O1043" i="21" s="1"/>
  <c r="I1043" i="21"/>
  <c r="J1043" i="21"/>
  <c r="K1043" i="21"/>
  <c r="L1043" i="21"/>
  <c r="M1043" i="21"/>
  <c r="N1043" i="21"/>
  <c r="P1043" i="21"/>
  <c r="E1044" i="21"/>
  <c r="F1044" i="21"/>
  <c r="G1044" i="21"/>
  <c r="H1044" i="21"/>
  <c r="O1044" i="21" s="1"/>
  <c r="I1044" i="21"/>
  <c r="J1044" i="21"/>
  <c r="K1044" i="21"/>
  <c r="L1044" i="21"/>
  <c r="M1044" i="21"/>
  <c r="P1044" i="21" s="1"/>
  <c r="N1044" i="21"/>
  <c r="Q1044" i="21"/>
  <c r="E1045" i="21"/>
  <c r="F1045" i="21"/>
  <c r="G1045" i="21"/>
  <c r="H1045" i="21"/>
  <c r="O1045" i="21" s="1"/>
  <c r="I1045" i="21"/>
  <c r="J1045" i="21"/>
  <c r="K1045" i="21"/>
  <c r="L1045" i="21"/>
  <c r="M1045" i="21"/>
  <c r="P1045" i="21" s="1"/>
  <c r="N1045" i="21"/>
  <c r="E1046" i="21"/>
  <c r="F1046" i="21"/>
  <c r="G1046" i="21"/>
  <c r="H1046" i="21"/>
  <c r="I1046" i="21"/>
  <c r="J1046" i="21"/>
  <c r="K1046" i="21"/>
  <c r="L1046" i="21"/>
  <c r="M1046" i="21"/>
  <c r="P1046" i="21" s="1"/>
  <c r="N1046" i="21"/>
  <c r="O1046" i="21"/>
  <c r="E1047" i="21"/>
  <c r="F1047" i="21"/>
  <c r="G1047" i="21"/>
  <c r="H1047" i="21"/>
  <c r="O1047" i="21" s="1"/>
  <c r="I1047" i="21"/>
  <c r="J1047" i="21"/>
  <c r="K1047" i="21"/>
  <c r="L1047" i="21"/>
  <c r="M1047" i="21"/>
  <c r="N1047" i="21"/>
  <c r="P1047" i="21"/>
  <c r="E1048" i="21"/>
  <c r="F1048" i="21"/>
  <c r="G1048" i="21"/>
  <c r="H1048" i="21"/>
  <c r="O1048" i="21" s="1"/>
  <c r="R1048" i="21" s="1"/>
  <c r="I1048" i="21"/>
  <c r="J1048" i="21"/>
  <c r="K1048" i="21"/>
  <c r="L1048" i="21"/>
  <c r="M1048" i="21"/>
  <c r="P1048" i="21" s="1"/>
  <c r="N1048" i="21"/>
  <c r="E1049" i="21"/>
  <c r="F1049" i="21"/>
  <c r="G1049" i="21"/>
  <c r="H1049" i="21"/>
  <c r="O1049" i="21" s="1"/>
  <c r="I1049" i="21"/>
  <c r="J1049" i="21"/>
  <c r="K1049" i="21"/>
  <c r="L1049" i="21"/>
  <c r="M1049" i="21"/>
  <c r="P1049" i="21" s="1"/>
  <c r="N1049" i="21"/>
  <c r="E1050" i="21"/>
  <c r="F1050" i="21"/>
  <c r="G1050" i="21"/>
  <c r="H1050" i="21"/>
  <c r="I1050" i="21"/>
  <c r="J1050" i="21"/>
  <c r="K1050" i="21"/>
  <c r="L1050" i="21"/>
  <c r="M1050" i="21"/>
  <c r="N1050" i="21"/>
  <c r="O1050" i="21"/>
  <c r="P1050" i="21"/>
  <c r="E1051" i="21"/>
  <c r="F1051" i="21"/>
  <c r="G1051" i="21"/>
  <c r="H1051" i="21"/>
  <c r="O1051" i="21" s="1"/>
  <c r="I1051" i="21"/>
  <c r="J1051" i="21"/>
  <c r="K1051" i="21"/>
  <c r="L1051" i="21"/>
  <c r="M1051" i="21"/>
  <c r="N1051" i="21"/>
  <c r="P1051" i="21"/>
  <c r="E1052" i="21"/>
  <c r="F1052" i="21"/>
  <c r="G1052" i="21"/>
  <c r="H1052" i="21"/>
  <c r="O1052" i="21" s="1"/>
  <c r="R1052" i="21" s="1"/>
  <c r="I1052" i="21"/>
  <c r="J1052" i="21"/>
  <c r="K1052" i="21"/>
  <c r="L1052" i="21"/>
  <c r="M1052" i="21"/>
  <c r="P1052" i="21" s="1"/>
  <c r="N1052" i="21"/>
  <c r="E1053" i="21"/>
  <c r="F1053" i="21"/>
  <c r="G1053" i="21"/>
  <c r="H1053" i="21"/>
  <c r="O1053" i="21" s="1"/>
  <c r="I1053" i="21"/>
  <c r="J1053" i="21"/>
  <c r="K1053" i="21"/>
  <c r="L1053" i="21"/>
  <c r="M1053" i="21"/>
  <c r="P1053" i="21" s="1"/>
  <c r="N1053" i="21"/>
  <c r="E1054" i="21"/>
  <c r="F1054" i="21"/>
  <c r="G1054" i="21"/>
  <c r="H1054" i="21"/>
  <c r="I1054" i="21"/>
  <c r="J1054" i="21"/>
  <c r="K1054" i="21"/>
  <c r="L1054" i="21"/>
  <c r="M1054" i="21"/>
  <c r="N1054" i="21"/>
  <c r="O1054" i="21"/>
  <c r="P1054" i="21"/>
  <c r="E1055" i="21"/>
  <c r="F1055" i="21"/>
  <c r="G1055" i="21"/>
  <c r="H1055" i="21"/>
  <c r="O1055" i="21" s="1"/>
  <c r="I1055" i="21"/>
  <c r="J1055" i="21"/>
  <c r="K1055" i="21"/>
  <c r="L1055" i="21"/>
  <c r="M1055" i="21"/>
  <c r="N1055" i="21"/>
  <c r="P1055" i="21"/>
  <c r="E1056" i="21"/>
  <c r="F1056" i="21"/>
  <c r="G1056" i="21"/>
  <c r="H1056" i="21"/>
  <c r="O1056" i="21" s="1"/>
  <c r="R1056" i="21" s="1"/>
  <c r="I1056" i="21"/>
  <c r="J1056" i="21"/>
  <c r="K1056" i="21"/>
  <c r="L1056" i="21"/>
  <c r="M1056" i="21"/>
  <c r="P1056" i="21" s="1"/>
  <c r="N1056" i="21"/>
  <c r="E1057" i="21"/>
  <c r="F1057" i="21"/>
  <c r="G1057" i="21"/>
  <c r="H1057" i="21"/>
  <c r="I1057" i="21"/>
  <c r="J1057" i="21"/>
  <c r="K1057" i="21"/>
  <c r="L1057" i="21"/>
  <c r="M1057" i="21"/>
  <c r="P1057" i="21" s="1"/>
  <c r="Q1057" i="21" s="1"/>
  <c r="N1057" i="21"/>
  <c r="O1057" i="21"/>
  <c r="E1058" i="21"/>
  <c r="F1058" i="21"/>
  <c r="G1058" i="21"/>
  <c r="H1058" i="21"/>
  <c r="I1058" i="21"/>
  <c r="J1058" i="21"/>
  <c r="K1058" i="21"/>
  <c r="L1058" i="21"/>
  <c r="M1058" i="21"/>
  <c r="N1058" i="21"/>
  <c r="O1058" i="21"/>
  <c r="P1058" i="21"/>
  <c r="E1059" i="21"/>
  <c r="F1059" i="21"/>
  <c r="G1059" i="21"/>
  <c r="H1059" i="21"/>
  <c r="O1059" i="21" s="1"/>
  <c r="I1059" i="21"/>
  <c r="J1059" i="21"/>
  <c r="K1059" i="21"/>
  <c r="L1059" i="21"/>
  <c r="M1059" i="21"/>
  <c r="N1059" i="21"/>
  <c r="P1059" i="21"/>
  <c r="E1060" i="21"/>
  <c r="F1060" i="21"/>
  <c r="G1060" i="21"/>
  <c r="H1060" i="21"/>
  <c r="O1060" i="21" s="1"/>
  <c r="I1060" i="21"/>
  <c r="J1060" i="21"/>
  <c r="K1060" i="21"/>
  <c r="L1060" i="21"/>
  <c r="M1060" i="21"/>
  <c r="P1060" i="21" s="1"/>
  <c r="N1060" i="21"/>
  <c r="Q1060" i="21"/>
  <c r="E1061" i="21"/>
  <c r="F1061" i="21"/>
  <c r="G1061" i="21"/>
  <c r="H1061" i="21"/>
  <c r="I1061" i="21"/>
  <c r="J1061" i="21"/>
  <c r="K1061" i="21"/>
  <c r="L1061" i="21"/>
  <c r="M1061" i="21"/>
  <c r="P1061" i="21" s="1"/>
  <c r="Q1061" i="21" s="1"/>
  <c r="N1061" i="21"/>
  <c r="O1061" i="21"/>
  <c r="E1062" i="21"/>
  <c r="F1062" i="21"/>
  <c r="G1062" i="21"/>
  <c r="H1062" i="21"/>
  <c r="I1062" i="21"/>
  <c r="J1062" i="21"/>
  <c r="K1062" i="21"/>
  <c r="L1062" i="21"/>
  <c r="M1062" i="21"/>
  <c r="N1062" i="21"/>
  <c r="O1062" i="21"/>
  <c r="P1062" i="21"/>
  <c r="E1063" i="21"/>
  <c r="F1063" i="21"/>
  <c r="G1063" i="21"/>
  <c r="H1063" i="21"/>
  <c r="O1063" i="21" s="1"/>
  <c r="I1063" i="21"/>
  <c r="J1063" i="21"/>
  <c r="K1063" i="21"/>
  <c r="L1063" i="21"/>
  <c r="M1063" i="21"/>
  <c r="N1063" i="21"/>
  <c r="P1063" i="21"/>
  <c r="E1064" i="21"/>
  <c r="F1064" i="21"/>
  <c r="G1064" i="21"/>
  <c r="H1064" i="21"/>
  <c r="O1064" i="21" s="1"/>
  <c r="R1064" i="21" s="1"/>
  <c r="I1064" i="21"/>
  <c r="J1064" i="21"/>
  <c r="K1064" i="21"/>
  <c r="L1064" i="21"/>
  <c r="M1064" i="21"/>
  <c r="P1064" i="21" s="1"/>
  <c r="N1064" i="21"/>
  <c r="E1065" i="21"/>
  <c r="F1065" i="21"/>
  <c r="G1065" i="21"/>
  <c r="H1065" i="21"/>
  <c r="I1065" i="21"/>
  <c r="J1065" i="21"/>
  <c r="K1065" i="21"/>
  <c r="L1065" i="21"/>
  <c r="M1065" i="21"/>
  <c r="P1065" i="21" s="1"/>
  <c r="Q1065" i="21" s="1"/>
  <c r="N1065" i="21"/>
  <c r="O1065" i="21"/>
  <c r="E1066" i="21"/>
  <c r="F1066" i="21"/>
  <c r="G1066" i="21"/>
  <c r="H1066" i="21"/>
  <c r="I1066" i="21"/>
  <c r="J1066" i="21"/>
  <c r="K1066" i="21"/>
  <c r="L1066" i="21"/>
  <c r="M1066" i="21"/>
  <c r="N1066" i="21"/>
  <c r="O1066" i="21"/>
  <c r="P1066" i="21"/>
  <c r="E1067" i="21"/>
  <c r="F1067" i="21"/>
  <c r="G1067" i="21"/>
  <c r="H1067" i="21"/>
  <c r="O1067" i="21" s="1"/>
  <c r="I1067" i="21"/>
  <c r="J1067" i="21"/>
  <c r="K1067" i="21"/>
  <c r="L1067" i="21"/>
  <c r="M1067" i="21"/>
  <c r="N1067" i="21"/>
  <c r="P1067" i="21"/>
  <c r="E1068" i="21"/>
  <c r="F1068" i="21"/>
  <c r="G1068" i="21"/>
  <c r="H1068" i="21"/>
  <c r="O1068" i="21" s="1"/>
  <c r="I1068" i="21"/>
  <c r="J1068" i="21"/>
  <c r="K1068" i="21"/>
  <c r="L1068" i="21"/>
  <c r="M1068" i="21"/>
  <c r="P1068" i="21" s="1"/>
  <c r="Q1068" i="21" s="1"/>
  <c r="N1068" i="21"/>
  <c r="E1069" i="21"/>
  <c r="F1069" i="21"/>
  <c r="G1069" i="21"/>
  <c r="H1069" i="21"/>
  <c r="I1069" i="21"/>
  <c r="J1069" i="21"/>
  <c r="K1069" i="21"/>
  <c r="L1069" i="21"/>
  <c r="M1069" i="21"/>
  <c r="P1069" i="21" s="1"/>
  <c r="Q1069" i="21" s="1"/>
  <c r="N1069" i="21"/>
  <c r="O1069" i="21"/>
  <c r="E1070" i="21"/>
  <c r="F1070" i="21"/>
  <c r="G1070" i="21"/>
  <c r="H1070" i="21"/>
  <c r="I1070" i="21"/>
  <c r="J1070" i="21"/>
  <c r="K1070" i="21"/>
  <c r="L1070" i="21"/>
  <c r="M1070" i="21"/>
  <c r="N1070" i="21"/>
  <c r="O1070" i="21"/>
  <c r="P1070" i="21"/>
  <c r="E1071" i="21"/>
  <c r="F1071" i="21"/>
  <c r="G1071" i="21"/>
  <c r="H1071" i="21"/>
  <c r="O1071" i="21" s="1"/>
  <c r="I1071" i="21"/>
  <c r="J1071" i="21"/>
  <c r="K1071" i="21"/>
  <c r="L1071" i="21"/>
  <c r="M1071" i="21"/>
  <c r="N1071" i="21"/>
  <c r="P1071" i="21"/>
  <c r="E1072" i="21"/>
  <c r="F1072" i="21"/>
  <c r="G1072" i="21"/>
  <c r="H1072" i="21"/>
  <c r="O1072" i="21" s="1"/>
  <c r="R1072" i="21" s="1"/>
  <c r="I1072" i="21"/>
  <c r="J1072" i="21"/>
  <c r="K1072" i="21"/>
  <c r="L1072" i="21"/>
  <c r="M1072" i="21"/>
  <c r="P1072" i="21" s="1"/>
  <c r="N1072" i="21"/>
  <c r="E1073" i="21"/>
  <c r="F1073" i="21"/>
  <c r="G1073" i="21"/>
  <c r="H1073" i="21"/>
  <c r="I1073" i="21"/>
  <c r="J1073" i="21"/>
  <c r="K1073" i="21"/>
  <c r="L1073" i="21"/>
  <c r="M1073" i="21"/>
  <c r="P1073" i="21" s="1"/>
  <c r="Q1073" i="21" s="1"/>
  <c r="N1073" i="21"/>
  <c r="O1073" i="21"/>
  <c r="E1074" i="21"/>
  <c r="F1074" i="21"/>
  <c r="G1074" i="21"/>
  <c r="H1074" i="21"/>
  <c r="I1074" i="21"/>
  <c r="J1074" i="21"/>
  <c r="K1074" i="21"/>
  <c r="L1074" i="21"/>
  <c r="M1074" i="21"/>
  <c r="N1074" i="21"/>
  <c r="O1074" i="21"/>
  <c r="P1074" i="21"/>
  <c r="E1075" i="21"/>
  <c r="F1075" i="21"/>
  <c r="G1075" i="21"/>
  <c r="H1075" i="21"/>
  <c r="O1075" i="21" s="1"/>
  <c r="I1075" i="21"/>
  <c r="J1075" i="21"/>
  <c r="K1075" i="21"/>
  <c r="L1075" i="21"/>
  <c r="M1075" i="21"/>
  <c r="N1075" i="21"/>
  <c r="P1075" i="21"/>
  <c r="E1076" i="21"/>
  <c r="F1076" i="21"/>
  <c r="G1076" i="21"/>
  <c r="H1076" i="21"/>
  <c r="O1076" i="21" s="1"/>
  <c r="R1076" i="21" s="1"/>
  <c r="I1076" i="21"/>
  <c r="J1076" i="21"/>
  <c r="K1076" i="21"/>
  <c r="L1076" i="21"/>
  <c r="M1076" i="21"/>
  <c r="P1076" i="21" s="1"/>
  <c r="N1076" i="21"/>
  <c r="E1077" i="21"/>
  <c r="F1077" i="21"/>
  <c r="G1077" i="21"/>
  <c r="H1077" i="21"/>
  <c r="I1077" i="21"/>
  <c r="J1077" i="21"/>
  <c r="K1077" i="21"/>
  <c r="L1077" i="21"/>
  <c r="M1077" i="21"/>
  <c r="P1077" i="21" s="1"/>
  <c r="Q1077" i="21" s="1"/>
  <c r="N1077" i="21"/>
  <c r="O1077" i="21"/>
  <c r="E1078" i="21"/>
  <c r="F1078" i="21"/>
  <c r="G1078" i="21"/>
  <c r="H1078" i="21"/>
  <c r="I1078" i="21"/>
  <c r="J1078" i="21"/>
  <c r="K1078" i="21"/>
  <c r="L1078" i="21"/>
  <c r="M1078" i="21"/>
  <c r="N1078" i="21"/>
  <c r="O1078" i="21"/>
  <c r="P1078" i="21"/>
  <c r="E1079" i="21"/>
  <c r="F1079" i="21"/>
  <c r="G1079" i="21"/>
  <c r="H1079" i="21"/>
  <c r="O1079" i="21" s="1"/>
  <c r="I1079" i="21"/>
  <c r="J1079" i="21"/>
  <c r="K1079" i="21"/>
  <c r="L1079" i="21"/>
  <c r="M1079" i="21"/>
  <c r="N1079" i="21"/>
  <c r="P1079" i="21"/>
  <c r="E1080" i="21"/>
  <c r="F1080" i="21"/>
  <c r="G1080" i="21"/>
  <c r="H1080" i="21"/>
  <c r="O1080" i="21" s="1"/>
  <c r="I1080" i="21"/>
  <c r="J1080" i="21"/>
  <c r="K1080" i="21"/>
  <c r="L1080" i="21"/>
  <c r="M1080" i="21"/>
  <c r="P1080" i="21" s="1"/>
  <c r="Q1080" i="21" s="1"/>
  <c r="N1080" i="21"/>
  <c r="E1081" i="21"/>
  <c r="F1081" i="21"/>
  <c r="G1081" i="21"/>
  <c r="H1081" i="21"/>
  <c r="I1081" i="21"/>
  <c r="J1081" i="21"/>
  <c r="K1081" i="21"/>
  <c r="L1081" i="21"/>
  <c r="M1081" i="21"/>
  <c r="P1081" i="21" s="1"/>
  <c r="N1081" i="21"/>
  <c r="O1081" i="21"/>
  <c r="Q1081" i="21"/>
  <c r="E1082" i="21"/>
  <c r="F1082" i="21"/>
  <c r="G1082" i="21"/>
  <c r="H1082" i="21"/>
  <c r="I1082" i="21"/>
  <c r="J1082" i="21"/>
  <c r="K1082" i="21"/>
  <c r="L1082" i="21"/>
  <c r="M1082" i="21"/>
  <c r="N1082" i="21"/>
  <c r="O1082" i="21"/>
  <c r="P1082" i="21"/>
  <c r="E1083" i="21"/>
  <c r="F1083" i="21"/>
  <c r="G1083" i="21"/>
  <c r="H1083" i="21"/>
  <c r="I1083" i="21"/>
  <c r="J1083" i="21"/>
  <c r="K1083" i="21"/>
  <c r="L1083" i="21"/>
  <c r="M1083" i="21"/>
  <c r="N1083" i="21"/>
  <c r="O1083" i="21"/>
  <c r="P1083" i="21"/>
  <c r="E1084" i="21"/>
  <c r="F1084" i="21"/>
  <c r="G1084" i="21"/>
  <c r="H1084" i="21"/>
  <c r="O1084" i="21" s="1"/>
  <c r="I1084" i="21"/>
  <c r="J1084" i="21"/>
  <c r="K1084" i="21"/>
  <c r="L1084" i="21"/>
  <c r="M1084" i="21"/>
  <c r="P1084" i="21" s="1"/>
  <c r="Q1084" i="21" s="1"/>
  <c r="N1084" i="21"/>
  <c r="E1085" i="21"/>
  <c r="F1085" i="21"/>
  <c r="G1085" i="21"/>
  <c r="H1085" i="21"/>
  <c r="I1085" i="21"/>
  <c r="J1085" i="21"/>
  <c r="K1085" i="21"/>
  <c r="L1085" i="21"/>
  <c r="M1085" i="21"/>
  <c r="P1085" i="21" s="1"/>
  <c r="N1085" i="21"/>
  <c r="O1085" i="21"/>
  <c r="Q1085" i="21"/>
  <c r="E1086" i="21"/>
  <c r="F1086" i="21"/>
  <c r="G1086" i="21"/>
  <c r="H1086" i="21"/>
  <c r="I1086" i="21"/>
  <c r="J1086" i="21"/>
  <c r="K1086" i="21"/>
  <c r="L1086" i="21"/>
  <c r="M1086" i="21"/>
  <c r="N1086" i="21"/>
  <c r="O1086" i="21"/>
  <c r="P1086" i="21"/>
  <c r="E1087" i="21"/>
  <c r="F1087" i="21"/>
  <c r="G1087" i="21"/>
  <c r="H1087" i="21"/>
  <c r="I1087" i="21"/>
  <c r="J1087" i="21"/>
  <c r="K1087" i="21"/>
  <c r="L1087" i="21"/>
  <c r="M1087" i="21"/>
  <c r="N1087" i="21"/>
  <c r="O1087" i="21"/>
  <c r="P1087" i="21"/>
  <c r="E1088" i="21"/>
  <c r="F1088" i="21"/>
  <c r="G1088" i="21"/>
  <c r="H1088" i="21"/>
  <c r="O1088" i="21" s="1"/>
  <c r="R1088" i="21" s="1"/>
  <c r="I1088" i="21"/>
  <c r="J1088" i="21"/>
  <c r="K1088" i="21"/>
  <c r="L1088" i="21"/>
  <c r="M1088" i="21"/>
  <c r="N1088" i="21"/>
  <c r="P1088" i="21"/>
  <c r="Q1088" i="21"/>
  <c r="E1089" i="21"/>
  <c r="F1089" i="21"/>
  <c r="G1089" i="21"/>
  <c r="H1089" i="21"/>
  <c r="I1089" i="21"/>
  <c r="J1089" i="21"/>
  <c r="K1089" i="21"/>
  <c r="L1089" i="21"/>
  <c r="M1089" i="21"/>
  <c r="P1089" i="21" s="1"/>
  <c r="N1089" i="21"/>
  <c r="O1089" i="21"/>
  <c r="Q1089" i="21"/>
  <c r="E1090" i="21"/>
  <c r="F1090" i="21"/>
  <c r="G1090" i="21"/>
  <c r="H1090" i="21"/>
  <c r="I1090" i="21"/>
  <c r="J1090" i="21"/>
  <c r="K1090" i="21"/>
  <c r="L1090" i="21"/>
  <c r="M1090" i="21"/>
  <c r="N1090" i="21"/>
  <c r="O1090" i="21"/>
  <c r="P1090" i="21"/>
  <c r="E1091" i="21"/>
  <c r="F1091" i="21"/>
  <c r="G1091" i="21"/>
  <c r="H1091" i="21"/>
  <c r="I1091" i="21"/>
  <c r="J1091" i="21"/>
  <c r="K1091" i="21"/>
  <c r="L1091" i="21"/>
  <c r="M1091" i="21"/>
  <c r="N1091" i="21"/>
  <c r="O1091" i="21"/>
  <c r="P1091" i="21"/>
  <c r="E1092" i="21"/>
  <c r="F1092" i="21"/>
  <c r="G1092" i="21"/>
  <c r="H1092" i="21"/>
  <c r="O1092" i="21" s="1"/>
  <c r="R1092" i="21" s="1"/>
  <c r="I1092" i="21"/>
  <c r="J1092" i="21"/>
  <c r="K1092" i="21"/>
  <c r="L1092" i="21"/>
  <c r="M1092" i="21"/>
  <c r="N1092" i="21"/>
  <c r="P1092" i="21"/>
  <c r="Q1092" i="21"/>
  <c r="E1093" i="21"/>
  <c r="F1093" i="21"/>
  <c r="G1093" i="21"/>
  <c r="H1093" i="21"/>
  <c r="I1093" i="21"/>
  <c r="J1093" i="21"/>
  <c r="K1093" i="21"/>
  <c r="L1093" i="21"/>
  <c r="M1093" i="21"/>
  <c r="P1093" i="21" s="1"/>
  <c r="N1093" i="21"/>
  <c r="O1093" i="21"/>
  <c r="Q1093" i="21"/>
  <c r="E1094" i="21"/>
  <c r="F1094" i="21"/>
  <c r="G1094" i="21"/>
  <c r="H1094" i="21"/>
  <c r="I1094" i="21"/>
  <c r="J1094" i="21"/>
  <c r="K1094" i="21"/>
  <c r="L1094" i="21"/>
  <c r="M1094" i="21"/>
  <c r="N1094" i="21"/>
  <c r="O1094" i="21"/>
  <c r="P1094" i="21"/>
  <c r="E1095" i="21"/>
  <c r="F1095" i="21"/>
  <c r="G1095" i="21"/>
  <c r="H1095" i="21"/>
  <c r="I1095" i="21"/>
  <c r="J1095" i="21"/>
  <c r="K1095" i="21"/>
  <c r="L1095" i="21"/>
  <c r="M1095" i="21"/>
  <c r="N1095" i="21"/>
  <c r="O1095" i="21"/>
  <c r="P1095" i="21"/>
  <c r="E1096" i="21"/>
  <c r="F1096" i="21"/>
  <c r="G1096" i="21"/>
  <c r="H1096" i="21"/>
  <c r="O1096" i="21" s="1"/>
  <c r="R1096" i="21" s="1"/>
  <c r="I1096" i="21"/>
  <c r="J1096" i="21"/>
  <c r="K1096" i="21"/>
  <c r="L1096" i="21"/>
  <c r="M1096" i="21"/>
  <c r="N1096" i="21"/>
  <c r="P1096" i="21"/>
  <c r="Q1096" i="21"/>
  <c r="E1097" i="21"/>
  <c r="F1097" i="21"/>
  <c r="G1097" i="21"/>
  <c r="H1097" i="21"/>
  <c r="I1097" i="21"/>
  <c r="J1097" i="21"/>
  <c r="K1097" i="21"/>
  <c r="L1097" i="21"/>
  <c r="M1097" i="21"/>
  <c r="P1097" i="21" s="1"/>
  <c r="N1097" i="21"/>
  <c r="O1097" i="21"/>
  <c r="Q1097" i="21"/>
  <c r="E1098" i="21"/>
  <c r="F1098" i="21"/>
  <c r="G1098" i="21"/>
  <c r="H1098" i="21"/>
  <c r="I1098" i="21"/>
  <c r="J1098" i="21"/>
  <c r="K1098" i="21"/>
  <c r="L1098" i="21"/>
  <c r="M1098" i="21"/>
  <c r="N1098" i="21"/>
  <c r="O1098" i="21"/>
  <c r="P1098" i="21"/>
  <c r="E1099" i="21"/>
  <c r="F1099" i="21"/>
  <c r="G1099" i="21"/>
  <c r="H1099" i="21"/>
  <c r="I1099" i="21"/>
  <c r="J1099" i="21"/>
  <c r="K1099" i="21"/>
  <c r="L1099" i="21"/>
  <c r="M1099" i="21"/>
  <c r="N1099" i="21"/>
  <c r="O1099" i="21"/>
  <c r="P1099" i="21"/>
  <c r="E1100" i="21"/>
  <c r="F1100" i="21"/>
  <c r="G1100" i="21"/>
  <c r="H1100" i="21"/>
  <c r="O1100" i="21" s="1"/>
  <c r="R1100" i="21" s="1"/>
  <c r="I1100" i="21"/>
  <c r="J1100" i="21"/>
  <c r="K1100" i="21"/>
  <c r="L1100" i="21"/>
  <c r="M1100" i="21"/>
  <c r="N1100" i="21"/>
  <c r="P1100" i="21"/>
  <c r="Q1100" i="21"/>
  <c r="E1101" i="21"/>
  <c r="F1101" i="21"/>
  <c r="G1101" i="21"/>
  <c r="H1101" i="21"/>
  <c r="I1101" i="21"/>
  <c r="J1101" i="21"/>
  <c r="K1101" i="21"/>
  <c r="L1101" i="21"/>
  <c r="M1101" i="21"/>
  <c r="P1101" i="21" s="1"/>
  <c r="N1101" i="21"/>
  <c r="O1101" i="21"/>
  <c r="Q1101" i="21"/>
  <c r="E1102" i="21"/>
  <c r="F1102" i="21"/>
  <c r="G1102" i="21"/>
  <c r="H1102" i="21"/>
  <c r="I1102" i="21"/>
  <c r="J1102" i="21"/>
  <c r="K1102" i="21"/>
  <c r="L1102" i="21"/>
  <c r="M1102" i="21"/>
  <c r="N1102" i="21"/>
  <c r="O1102" i="21"/>
  <c r="P1102" i="21"/>
  <c r="E1103" i="21"/>
  <c r="F1103" i="21"/>
  <c r="G1103" i="21"/>
  <c r="H1103" i="21"/>
  <c r="I1103" i="21"/>
  <c r="J1103" i="21"/>
  <c r="K1103" i="21"/>
  <c r="L1103" i="21"/>
  <c r="M1103" i="21"/>
  <c r="N1103" i="21"/>
  <c r="O1103" i="21"/>
  <c r="P1103" i="21"/>
  <c r="E1104" i="21"/>
  <c r="F1104" i="21"/>
  <c r="G1104" i="21"/>
  <c r="H1104" i="21"/>
  <c r="O1104" i="21" s="1"/>
  <c r="R1104" i="21" s="1"/>
  <c r="I1104" i="21"/>
  <c r="J1104" i="21"/>
  <c r="K1104" i="21"/>
  <c r="L1104" i="21"/>
  <c r="M1104" i="21"/>
  <c r="N1104" i="21"/>
  <c r="P1104" i="21"/>
  <c r="Q1104" i="21"/>
  <c r="E1105" i="21"/>
  <c r="F1105" i="21"/>
  <c r="G1105" i="21"/>
  <c r="H1105" i="21"/>
  <c r="I1105" i="21"/>
  <c r="J1105" i="21"/>
  <c r="K1105" i="21"/>
  <c r="L1105" i="21"/>
  <c r="M1105" i="21"/>
  <c r="P1105" i="21" s="1"/>
  <c r="N1105" i="21"/>
  <c r="O1105" i="21"/>
  <c r="Q1105" i="21"/>
  <c r="E1106" i="21"/>
  <c r="F1106" i="21"/>
  <c r="G1106" i="21"/>
  <c r="H1106" i="21"/>
  <c r="I1106" i="21"/>
  <c r="J1106" i="21"/>
  <c r="K1106" i="21"/>
  <c r="L1106" i="21"/>
  <c r="M1106" i="21"/>
  <c r="N1106" i="21"/>
  <c r="O1106" i="21"/>
  <c r="P1106" i="21"/>
  <c r="E1107" i="21"/>
  <c r="F1107" i="21"/>
  <c r="G1107" i="21"/>
  <c r="H1107" i="21"/>
  <c r="O1107" i="21" s="1"/>
  <c r="I1107" i="21"/>
  <c r="J1107" i="21"/>
  <c r="K1107" i="21"/>
  <c r="L1107" i="21"/>
  <c r="M1107" i="21"/>
  <c r="N1107" i="21"/>
  <c r="P1107" i="21"/>
  <c r="E1108" i="21"/>
  <c r="F1108" i="21"/>
  <c r="G1108" i="21"/>
  <c r="H1108" i="21"/>
  <c r="O1108" i="21" s="1"/>
  <c r="R1108" i="21" s="1"/>
  <c r="I1108" i="21"/>
  <c r="J1108" i="21"/>
  <c r="K1108" i="21"/>
  <c r="L1108" i="21"/>
  <c r="M1108" i="21"/>
  <c r="N1108" i="21"/>
  <c r="P1108" i="21"/>
  <c r="Q1108" i="21"/>
  <c r="E1109" i="21"/>
  <c r="F1109" i="21"/>
  <c r="G1109" i="21"/>
  <c r="H1109" i="21"/>
  <c r="I1109" i="21"/>
  <c r="J1109" i="21"/>
  <c r="K1109" i="21"/>
  <c r="L1109" i="21"/>
  <c r="M1109" i="21"/>
  <c r="P1109" i="21" s="1"/>
  <c r="N1109" i="21"/>
  <c r="O1109" i="21"/>
  <c r="Q1109" i="21"/>
  <c r="E1110" i="21"/>
  <c r="F1110" i="21"/>
  <c r="G1110" i="21"/>
  <c r="H1110" i="21"/>
  <c r="I1110" i="21"/>
  <c r="J1110" i="21"/>
  <c r="K1110" i="21"/>
  <c r="L1110" i="21"/>
  <c r="M1110" i="21"/>
  <c r="N1110" i="21"/>
  <c r="O1110" i="21"/>
  <c r="P1110" i="21"/>
  <c r="E1111" i="21"/>
  <c r="F1111" i="21"/>
  <c r="G1111" i="21"/>
  <c r="H1111" i="21"/>
  <c r="O1111" i="21" s="1"/>
  <c r="I1111" i="21"/>
  <c r="J1111" i="21"/>
  <c r="K1111" i="21"/>
  <c r="L1111" i="21"/>
  <c r="M1111" i="21"/>
  <c r="N1111" i="21"/>
  <c r="P1111" i="21"/>
  <c r="E1112" i="21"/>
  <c r="F1112" i="21"/>
  <c r="G1112" i="21"/>
  <c r="H1112" i="21"/>
  <c r="O1112" i="21" s="1"/>
  <c r="R1112" i="21" s="1"/>
  <c r="I1112" i="21"/>
  <c r="J1112" i="21"/>
  <c r="K1112" i="21"/>
  <c r="L1112" i="21"/>
  <c r="M1112" i="21"/>
  <c r="N1112" i="21"/>
  <c r="P1112" i="21"/>
  <c r="Q1112" i="21"/>
  <c r="E1113" i="21"/>
  <c r="F1113" i="21"/>
  <c r="G1113" i="21"/>
  <c r="H1113" i="21"/>
  <c r="I1113" i="21"/>
  <c r="J1113" i="21"/>
  <c r="K1113" i="21"/>
  <c r="L1113" i="21"/>
  <c r="M1113" i="21"/>
  <c r="P1113" i="21" s="1"/>
  <c r="N1113" i="21"/>
  <c r="O1113" i="21"/>
  <c r="Q1113" i="21"/>
  <c r="E1114" i="21"/>
  <c r="F1114" i="21"/>
  <c r="G1114" i="21"/>
  <c r="H1114" i="21"/>
  <c r="I1114" i="21"/>
  <c r="J1114" i="21"/>
  <c r="K1114" i="21"/>
  <c r="L1114" i="21"/>
  <c r="M1114" i="21"/>
  <c r="N1114" i="21"/>
  <c r="O1114" i="21"/>
  <c r="P1114" i="21"/>
  <c r="E1115" i="21"/>
  <c r="F1115" i="21"/>
  <c r="G1115" i="21"/>
  <c r="H1115" i="21"/>
  <c r="O1115" i="21" s="1"/>
  <c r="I1115" i="21"/>
  <c r="J1115" i="21"/>
  <c r="K1115" i="21"/>
  <c r="L1115" i="21"/>
  <c r="M1115" i="21"/>
  <c r="N1115" i="21"/>
  <c r="P1115" i="21"/>
  <c r="E1116" i="21"/>
  <c r="F1116" i="21"/>
  <c r="G1116" i="21"/>
  <c r="H1116" i="21"/>
  <c r="O1116" i="21" s="1"/>
  <c r="R1116" i="21" s="1"/>
  <c r="I1116" i="21"/>
  <c r="J1116" i="21"/>
  <c r="K1116" i="21"/>
  <c r="L1116" i="21"/>
  <c r="M1116" i="21"/>
  <c r="N1116" i="21"/>
  <c r="P1116" i="21"/>
  <c r="Q1116" i="21"/>
  <c r="E1117" i="21"/>
  <c r="F1117" i="21"/>
  <c r="G1117" i="21"/>
  <c r="H1117" i="21"/>
  <c r="I1117" i="21"/>
  <c r="J1117" i="21"/>
  <c r="K1117" i="21"/>
  <c r="L1117" i="21"/>
  <c r="M1117" i="21"/>
  <c r="P1117" i="21" s="1"/>
  <c r="N1117" i="21"/>
  <c r="O1117" i="21"/>
  <c r="Q1117" i="21"/>
  <c r="E1118" i="21"/>
  <c r="F1118" i="21"/>
  <c r="G1118" i="21"/>
  <c r="H1118" i="21"/>
  <c r="I1118" i="21"/>
  <c r="J1118" i="21"/>
  <c r="K1118" i="21"/>
  <c r="L1118" i="21"/>
  <c r="M1118" i="21"/>
  <c r="N1118" i="21"/>
  <c r="O1118" i="21"/>
  <c r="P1118" i="21"/>
  <c r="E1119" i="21"/>
  <c r="F1119" i="21"/>
  <c r="G1119" i="21"/>
  <c r="H1119" i="21"/>
  <c r="O1119" i="21" s="1"/>
  <c r="I1119" i="21"/>
  <c r="J1119" i="21"/>
  <c r="K1119" i="21"/>
  <c r="L1119" i="21"/>
  <c r="M1119" i="21"/>
  <c r="N1119" i="21"/>
  <c r="P1119" i="21"/>
  <c r="E1120" i="21"/>
  <c r="F1120" i="21"/>
  <c r="G1120" i="21"/>
  <c r="H1120" i="21"/>
  <c r="O1120" i="21" s="1"/>
  <c r="R1120" i="21" s="1"/>
  <c r="I1120" i="21"/>
  <c r="J1120" i="21"/>
  <c r="K1120" i="21"/>
  <c r="L1120" i="21"/>
  <c r="M1120" i="21"/>
  <c r="N1120" i="21"/>
  <c r="P1120" i="21"/>
  <c r="Q1120" i="21"/>
  <c r="E1121" i="21"/>
  <c r="F1121" i="21"/>
  <c r="G1121" i="21"/>
  <c r="H1121" i="21"/>
  <c r="I1121" i="21"/>
  <c r="J1121" i="21"/>
  <c r="K1121" i="21"/>
  <c r="L1121" i="21"/>
  <c r="M1121" i="21"/>
  <c r="P1121" i="21" s="1"/>
  <c r="N1121" i="21"/>
  <c r="O1121" i="21"/>
  <c r="Q1121" i="21"/>
  <c r="E1122" i="21"/>
  <c r="F1122" i="21"/>
  <c r="G1122" i="21"/>
  <c r="H1122" i="21"/>
  <c r="I1122" i="21"/>
  <c r="J1122" i="21"/>
  <c r="K1122" i="21"/>
  <c r="L1122" i="21"/>
  <c r="M1122" i="21"/>
  <c r="N1122" i="21"/>
  <c r="O1122" i="21"/>
  <c r="P1122" i="21"/>
  <c r="E1123" i="21"/>
  <c r="F1123" i="21"/>
  <c r="G1123" i="21"/>
  <c r="H1123" i="21"/>
  <c r="O1123" i="21" s="1"/>
  <c r="I1123" i="21"/>
  <c r="J1123" i="21"/>
  <c r="K1123" i="21"/>
  <c r="L1123" i="21"/>
  <c r="M1123" i="21"/>
  <c r="N1123" i="21"/>
  <c r="P1123" i="21"/>
  <c r="E1124" i="21"/>
  <c r="F1124" i="21"/>
  <c r="G1124" i="21"/>
  <c r="H1124" i="21"/>
  <c r="O1124" i="21" s="1"/>
  <c r="R1124" i="21" s="1"/>
  <c r="I1124" i="21"/>
  <c r="J1124" i="21"/>
  <c r="K1124" i="21"/>
  <c r="L1124" i="21"/>
  <c r="M1124" i="21"/>
  <c r="N1124" i="21"/>
  <c r="P1124" i="21"/>
  <c r="Q1124" i="21"/>
  <c r="E1125" i="21"/>
  <c r="F1125" i="21"/>
  <c r="G1125" i="21"/>
  <c r="H1125" i="21"/>
  <c r="I1125" i="21"/>
  <c r="J1125" i="21"/>
  <c r="K1125" i="21"/>
  <c r="L1125" i="21"/>
  <c r="M1125" i="21"/>
  <c r="P1125" i="21" s="1"/>
  <c r="N1125" i="21"/>
  <c r="O1125" i="21"/>
  <c r="Q1125" i="21"/>
  <c r="E1126" i="21"/>
  <c r="F1126" i="21"/>
  <c r="G1126" i="21"/>
  <c r="H1126" i="21"/>
  <c r="I1126" i="21"/>
  <c r="J1126" i="21"/>
  <c r="K1126" i="21"/>
  <c r="L1126" i="21"/>
  <c r="M1126" i="21"/>
  <c r="N1126" i="21"/>
  <c r="O1126" i="21"/>
  <c r="P1126" i="21"/>
  <c r="E1127" i="21"/>
  <c r="F1127" i="21"/>
  <c r="G1127" i="21"/>
  <c r="H1127" i="21"/>
  <c r="O1127" i="21" s="1"/>
  <c r="I1127" i="21"/>
  <c r="J1127" i="21"/>
  <c r="K1127" i="21"/>
  <c r="L1127" i="21"/>
  <c r="M1127" i="21"/>
  <c r="N1127" i="21"/>
  <c r="P1127" i="21"/>
  <c r="E1128" i="21"/>
  <c r="F1128" i="21"/>
  <c r="G1128" i="21"/>
  <c r="H1128" i="21"/>
  <c r="O1128" i="21" s="1"/>
  <c r="R1128" i="21" s="1"/>
  <c r="I1128" i="21"/>
  <c r="J1128" i="21"/>
  <c r="K1128" i="21"/>
  <c r="L1128" i="21"/>
  <c r="M1128" i="21"/>
  <c r="N1128" i="21"/>
  <c r="P1128" i="21"/>
  <c r="Q1128" i="21"/>
  <c r="E1129" i="21"/>
  <c r="F1129" i="21"/>
  <c r="G1129" i="21"/>
  <c r="H1129" i="21"/>
  <c r="I1129" i="21"/>
  <c r="J1129" i="21"/>
  <c r="K1129" i="21"/>
  <c r="L1129" i="21"/>
  <c r="M1129" i="21"/>
  <c r="P1129" i="21" s="1"/>
  <c r="N1129" i="21"/>
  <c r="O1129" i="21"/>
  <c r="Q1129" i="21"/>
  <c r="E1130" i="21"/>
  <c r="F1130" i="21"/>
  <c r="G1130" i="21"/>
  <c r="H1130" i="21"/>
  <c r="I1130" i="21"/>
  <c r="J1130" i="21"/>
  <c r="K1130" i="21"/>
  <c r="L1130" i="21"/>
  <c r="M1130" i="21"/>
  <c r="N1130" i="21"/>
  <c r="O1130" i="21"/>
  <c r="P1130" i="21"/>
  <c r="E1131" i="21"/>
  <c r="F1131" i="21"/>
  <c r="G1131" i="21"/>
  <c r="H1131" i="21"/>
  <c r="O1131" i="21" s="1"/>
  <c r="I1131" i="21"/>
  <c r="J1131" i="21"/>
  <c r="K1131" i="21"/>
  <c r="L1131" i="21"/>
  <c r="M1131" i="21"/>
  <c r="N1131" i="21"/>
  <c r="P1131" i="21"/>
  <c r="E1132" i="21"/>
  <c r="F1132" i="21"/>
  <c r="G1132" i="21"/>
  <c r="H1132" i="21"/>
  <c r="O1132" i="21" s="1"/>
  <c r="R1132" i="21" s="1"/>
  <c r="I1132" i="21"/>
  <c r="J1132" i="21"/>
  <c r="K1132" i="21"/>
  <c r="L1132" i="21"/>
  <c r="M1132" i="21"/>
  <c r="N1132" i="21"/>
  <c r="P1132" i="21"/>
  <c r="Q1132" i="21"/>
  <c r="E1133" i="21"/>
  <c r="F1133" i="21"/>
  <c r="G1133" i="21"/>
  <c r="H1133" i="21"/>
  <c r="I1133" i="21"/>
  <c r="J1133" i="21"/>
  <c r="K1133" i="21"/>
  <c r="L1133" i="21"/>
  <c r="M1133" i="21"/>
  <c r="P1133" i="21" s="1"/>
  <c r="N1133" i="21"/>
  <c r="O1133" i="21"/>
  <c r="Q1133" i="21"/>
  <c r="E1134" i="21"/>
  <c r="F1134" i="21"/>
  <c r="G1134" i="21"/>
  <c r="H1134" i="21"/>
  <c r="I1134" i="21"/>
  <c r="J1134" i="21"/>
  <c r="K1134" i="21"/>
  <c r="L1134" i="21"/>
  <c r="M1134" i="21"/>
  <c r="N1134" i="21"/>
  <c r="O1134" i="21"/>
  <c r="P1134" i="21"/>
  <c r="E1135" i="21"/>
  <c r="F1135" i="21"/>
  <c r="G1135" i="21"/>
  <c r="H1135" i="21"/>
  <c r="O1135" i="21" s="1"/>
  <c r="I1135" i="21"/>
  <c r="J1135" i="21"/>
  <c r="K1135" i="21"/>
  <c r="L1135" i="21"/>
  <c r="M1135" i="21"/>
  <c r="N1135" i="21"/>
  <c r="P1135" i="21"/>
  <c r="E1136" i="21"/>
  <c r="F1136" i="21"/>
  <c r="G1136" i="21"/>
  <c r="H1136" i="21"/>
  <c r="O1136" i="21" s="1"/>
  <c r="R1136" i="21" s="1"/>
  <c r="I1136" i="21"/>
  <c r="J1136" i="21"/>
  <c r="K1136" i="21"/>
  <c r="L1136" i="21"/>
  <c r="M1136" i="21"/>
  <c r="N1136" i="21"/>
  <c r="P1136" i="21"/>
  <c r="Q1136" i="21"/>
  <c r="E1137" i="21"/>
  <c r="F1137" i="21"/>
  <c r="G1137" i="21"/>
  <c r="H1137" i="21"/>
  <c r="I1137" i="21"/>
  <c r="J1137" i="21"/>
  <c r="K1137" i="21"/>
  <c r="L1137" i="21"/>
  <c r="M1137" i="21"/>
  <c r="P1137" i="21" s="1"/>
  <c r="N1137" i="21"/>
  <c r="O1137" i="21"/>
  <c r="Q1137" i="21"/>
  <c r="E1138" i="21"/>
  <c r="F1138" i="21"/>
  <c r="G1138" i="21"/>
  <c r="H1138" i="21"/>
  <c r="I1138" i="21"/>
  <c r="J1138" i="21"/>
  <c r="K1138" i="21"/>
  <c r="L1138" i="21"/>
  <c r="M1138" i="21"/>
  <c r="N1138" i="21"/>
  <c r="O1138" i="21"/>
  <c r="P1138" i="21"/>
  <c r="E1139" i="21"/>
  <c r="F1139" i="21"/>
  <c r="G1139" i="21"/>
  <c r="H1139" i="21"/>
  <c r="O1139" i="21" s="1"/>
  <c r="I1139" i="21"/>
  <c r="J1139" i="21"/>
  <c r="K1139" i="21"/>
  <c r="L1139" i="21"/>
  <c r="M1139" i="21"/>
  <c r="N1139" i="21"/>
  <c r="P1139" i="21"/>
  <c r="E1140" i="21"/>
  <c r="F1140" i="21"/>
  <c r="G1140" i="21"/>
  <c r="H1140" i="21"/>
  <c r="O1140" i="21" s="1"/>
  <c r="R1140" i="21" s="1"/>
  <c r="I1140" i="21"/>
  <c r="J1140" i="21"/>
  <c r="K1140" i="21"/>
  <c r="L1140" i="21"/>
  <c r="M1140" i="21"/>
  <c r="N1140" i="21"/>
  <c r="P1140" i="21"/>
  <c r="Q1140" i="21"/>
  <c r="E1141" i="21"/>
  <c r="F1141" i="21"/>
  <c r="G1141" i="21"/>
  <c r="H1141" i="21"/>
  <c r="I1141" i="21"/>
  <c r="J1141" i="21"/>
  <c r="K1141" i="21"/>
  <c r="L1141" i="21"/>
  <c r="M1141" i="21"/>
  <c r="P1141" i="21" s="1"/>
  <c r="N1141" i="21"/>
  <c r="O1141" i="21"/>
  <c r="Q1141" i="21"/>
  <c r="E1142" i="21"/>
  <c r="F1142" i="21"/>
  <c r="G1142" i="21"/>
  <c r="H1142" i="21"/>
  <c r="I1142" i="21"/>
  <c r="J1142" i="21"/>
  <c r="K1142" i="21"/>
  <c r="L1142" i="21"/>
  <c r="M1142" i="21"/>
  <c r="N1142" i="21"/>
  <c r="O1142" i="21"/>
  <c r="P1142" i="21"/>
  <c r="E1143" i="21"/>
  <c r="F1143" i="21"/>
  <c r="G1143" i="21"/>
  <c r="H1143" i="21"/>
  <c r="O1143" i="21" s="1"/>
  <c r="I1143" i="21"/>
  <c r="J1143" i="21"/>
  <c r="K1143" i="21"/>
  <c r="L1143" i="21"/>
  <c r="M1143" i="21"/>
  <c r="N1143" i="21"/>
  <c r="P1143" i="21"/>
  <c r="E1144" i="21"/>
  <c r="F1144" i="21"/>
  <c r="G1144" i="21"/>
  <c r="H1144" i="21"/>
  <c r="O1144" i="21" s="1"/>
  <c r="I1144" i="21"/>
  <c r="J1144" i="21"/>
  <c r="K1144" i="21"/>
  <c r="L1144" i="21"/>
  <c r="M1144" i="21"/>
  <c r="N1144" i="21"/>
  <c r="P1144" i="21"/>
  <c r="Q1144" i="21" s="1"/>
  <c r="E1145" i="21"/>
  <c r="F1145" i="21"/>
  <c r="G1145" i="21"/>
  <c r="H1145" i="21"/>
  <c r="I1145" i="21"/>
  <c r="J1145" i="21"/>
  <c r="K1145" i="21"/>
  <c r="L1145" i="21"/>
  <c r="M1145" i="21"/>
  <c r="P1145" i="21" s="1"/>
  <c r="Q1145" i="21" s="1"/>
  <c r="N1145" i="21"/>
  <c r="O1145" i="21"/>
  <c r="E1146" i="21"/>
  <c r="F1146" i="21"/>
  <c r="G1146" i="21"/>
  <c r="H1146" i="21"/>
  <c r="O1146" i="21" s="1"/>
  <c r="I1146" i="21"/>
  <c r="J1146" i="21"/>
  <c r="K1146" i="21"/>
  <c r="L1146" i="21"/>
  <c r="M1146" i="21"/>
  <c r="N1146" i="21"/>
  <c r="P1146" i="21"/>
  <c r="E1147" i="21"/>
  <c r="F1147" i="21"/>
  <c r="G1147" i="21"/>
  <c r="H1147" i="21"/>
  <c r="I1147" i="21"/>
  <c r="J1147" i="21"/>
  <c r="K1147" i="21"/>
  <c r="L1147" i="21"/>
  <c r="M1147" i="21"/>
  <c r="P1147" i="21" s="1"/>
  <c r="N1147" i="21"/>
  <c r="O1147" i="21"/>
  <c r="Q1147" i="21" s="1"/>
  <c r="E1148" i="21"/>
  <c r="F1148" i="21"/>
  <c r="G1148" i="21"/>
  <c r="H1148" i="21"/>
  <c r="O1148" i="21" s="1"/>
  <c r="I1148" i="21"/>
  <c r="J1148" i="21"/>
  <c r="K1148" i="21"/>
  <c r="L1148" i="21"/>
  <c r="M1148" i="21"/>
  <c r="P1148" i="21" s="1"/>
  <c r="Q1148" i="21" s="1"/>
  <c r="N1148" i="21"/>
  <c r="E1149" i="21"/>
  <c r="F1149" i="21"/>
  <c r="G1149" i="21"/>
  <c r="H1149" i="21"/>
  <c r="I1149" i="21"/>
  <c r="J1149" i="21"/>
  <c r="K1149" i="21"/>
  <c r="L1149" i="21"/>
  <c r="M1149" i="21"/>
  <c r="P1149" i="21" s="1"/>
  <c r="N1149" i="21"/>
  <c r="O1149" i="21"/>
  <c r="R1149" i="21" s="1"/>
  <c r="Q1149" i="21"/>
  <c r="E1150" i="21"/>
  <c r="F1150" i="21"/>
  <c r="G1150" i="21"/>
  <c r="H1150" i="21"/>
  <c r="O1150" i="21" s="1"/>
  <c r="I1150" i="21"/>
  <c r="J1150" i="21"/>
  <c r="K1150" i="21"/>
  <c r="L1150" i="21"/>
  <c r="M1150" i="21"/>
  <c r="N1150" i="21"/>
  <c r="P1150" i="21"/>
  <c r="E1151" i="21"/>
  <c r="F1151" i="21"/>
  <c r="G1151" i="21"/>
  <c r="H1151" i="21"/>
  <c r="O1151" i="21" s="1"/>
  <c r="I1151" i="21"/>
  <c r="J1151" i="21"/>
  <c r="K1151" i="21"/>
  <c r="L1151" i="21"/>
  <c r="M1151" i="21"/>
  <c r="N1151" i="21"/>
  <c r="P1151" i="21"/>
  <c r="E1152" i="21"/>
  <c r="F1152" i="21"/>
  <c r="G1152" i="21"/>
  <c r="H1152" i="21"/>
  <c r="O1152" i="21" s="1"/>
  <c r="I1152" i="21"/>
  <c r="J1152" i="21"/>
  <c r="K1152" i="21"/>
  <c r="L1152" i="21"/>
  <c r="M1152" i="21"/>
  <c r="P1152" i="21" s="1"/>
  <c r="Q1152" i="21" s="1"/>
  <c r="N1152" i="21"/>
  <c r="E1153" i="21"/>
  <c r="F1153" i="21"/>
  <c r="G1153" i="21"/>
  <c r="H1153" i="21"/>
  <c r="I1153" i="21"/>
  <c r="J1153" i="21"/>
  <c r="K1153" i="21"/>
  <c r="L1153" i="21"/>
  <c r="M1153" i="21"/>
  <c r="P1153" i="21" s="1"/>
  <c r="Q1153" i="21" s="1"/>
  <c r="N1153" i="21"/>
  <c r="O1153" i="21"/>
  <c r="E1154" i="21"/>
  <c r="F1154" i="21"/>
  <c r="G1154" i="21"/>
  <c r="H1154" i="21"/>
  <c r="I1154" i="21"/>
  <c r="J1154" i="21"/>
  <c r="K1154" i="21"/>
  <c r="L1154" i="21"/>
  <c r="M1154" i="21"/>
  <c r="N1154" i="21"/>
  <c r="O1154" i="21"/>
  <c r="P1154" i="21"/>
  <c r="E1155" i="21"/>
  <c r="F1155" i="21"/>
  <c r="G1155" i="21"/>
  <c r="H1155" i="21"/>
  <c r="O1155" i="21" s="1"/>
  <c r="I1155" i="21"/>
  <c r="J1155" i="21"/>
  <c r="K1155" i="21"/>
  <c r="L1155" i="21"/>
  <c r="M1155" i="21"/>
  <c r="P1155" i="21" s="1"/>
  <c r="N1155" i="21"/>
  <c r="E1156" i="21"/>
  <c r="F1156" i="21"/>
  <c r="G1156" i="21"/>
  <c r="H1156" i="21"/>
  <c r="O1156" i="21" s="1"/>
  <c r="I1156" i="21"/>
  <c r="J1156" i="21"/>
  <c r="K1156" i="21"/>
  <c r="L1156" i="21"/>
  <c r="M1156" i="21"/>
  <c r="N1156" i="21"/>
  <c r="P1156" i="21"/>
  <c r="Q1156" i="21" s="1"/>
  <c r="E1157" i="21"/>
  <c r="F1157" i="21"/>
  <c r="G1157" i="21"/>
  <c r="H1157" i="21"/>
  <c r="I1157" i="21"/>
  <c r="J1157" i="21"/>
  <c r="K1157" i="21"/>
  <c r="L1157" i="21"/>
  <c r="M1157" i="21"/>
  <c r="P1157" i="21" s="1"/>
  <c r="Q1157" i="21" s="1"/>
  <c r="N1157" i="21"/>
  <c r="O1157" i="21"/>
  <c r="E1158" i="21"/>
  <c r="F1158" i="21"/>
  <c r="G1158" i="21"/>
  <c r="H1158" i="21"/>
  <c r="O1158" i="21" s="1"/>
  <c r="I1158" i="21"/>
  <c r="J1158" i="21"/>
  <c r="K1158" i="21"/>
  <c r="L1158" i="21"/>
  <c r="M1158" i="21"/>
  <c r="N1158" i="21"/>
  <c r="P1158" i="21"/>
  <c r="E1159" i="21"/>
  <c r="F1159" i="21"/>
  <c r="G1159" i="21"/>
  <c r="H1159" i="21"/>
  <c r="O1159" i="21" s="1"/>
  <c r="I1159" i="21"/>
  <c r="J1159" i="21"/>
  <c r="K1159" i="21"/>
  <c r="L1159" i="21"/>
  <c r="M1159" i="21"/>
  <c r="P1159" i="21" s="1"/>
  <c r="N1159" i="21"/>
  <c r="E1160" i="21"/>
  <c r="F1160" i="21"/>
  <c r="G1160" i="21"/>
  <c r="H1160" i="21"/>
  <c r="O1160" i="21" s="1"/>
  <c r="R1160" i="21" s="1"/>
  <c r="I1160" i="21"/>
  <c r="J1160" i="21"/>
  <c r="K1160" i="21"/>
  <c r="L1160" i="21"/>
  <c r="M1160" i="21"/>
  <c r="N1160" i="21"/>
  <c r="P1160" i="21"/>
  <c r="Q1160" i="21"/>
  <c r="E1161" i="21"/>
  <c r="F1161" i="21"/>
  <c r="G1161" i="21"/>
  <c r="H1161" i="21"/>
  <c r="I1161" i="21"/>
  <c r="J1161" i="21"/>
  <c r="K1161" i="21"/>
  <c r="L1161" i="21"/>
  <c r="M1161" i="21"/>
  <c r="P1161" i="21" s="1"/>
  <c r="N1161" i="21"/>
  <c r="O1161" i="21"/>
  <c r="R1161" i="21" s="1"/>
  <c r="E1162" i="21"/>
  <c r="F1162" i="21"/>
  <c r="G1162" i="21"/>
  <c r="H1162" i="21"/>
  <c r="O1162" i="21" s="1"/>
  <c r="I1162" i="21"/>
  <c r="J1162" i="21"/>
  <c r="K1162" i="21"/>
  <c r="L1162" i="21"/>
  <c r="M1162" i="21"/>
  <c r="N1162" i="21"/>
  <c r="P1162" i="21"/>
  <c r="E1163" i="21"/>
  <c r="F1163" i="21"/>
  <c r="G1163" i="21"/>
  <c r="H1163" i="21"/>
  <c r="I1163" i="21"/>
  <c r="J1163" i="21"/>
  <c r="K1163" i="21"/>
  <c r="L1163" i="21"/>
  <c r="M1163" i="21"/>
  <c r="P1163" i="21" s="1"/>
  <c r="N1163" i="21"/>
  <c r="O1163" i="21"/>
  <c r="E1164" i="21"/>
  <c r="F1164" i="21"/>
  <c r="G1164" i="21"/>
  <c r="H1164" i="21"/>
  <c r="O1164" i="21" s="1"/>
  <c r="I1164" i="21"/>
  <c r="J1164" i="21"/>
  <c r="K1164" i="21"/>
  <c r="L1164" i="21"/>
  <c r="M1164" i="21"/>
  <c r="P1164" i="21" s="1"/>
  <c r="N1164" i="21"/>
  <c r="E1165" i="21"/>
  <c r="F1165" i="21"/>
  <c r="G1165" i="21"/>
  <c r="H1165" i="21"/>
  <c r="I1165" i="21"/>
  <c r="J1165" i="21"/>
  <c r="K1165" i="21"/>
  <c r="L1165" i="21"/>
  <c r="M1165" i="21"/>
  <c r="P1165" i="21" s="1"/>
  <c r="N1165" i="21"/>
  <c r="O1165" i="21"/>
  <c r="R1165" i="21" s="1"/>
  <c r="Q1165" i="21"/>
  <c r="E1166" i="21"/>
  <c r="F1166" i="21"/>
  <c r="G1166" i="21"/>
  <c r="H1166" i="21"/>
  <c r="O1166" i="21" s="1"/>
  <c r="I1166" i="21"/>
  <c r="J1166" i="21"/>
  <c r="K1166" i="21"/>
  <c r="L1166" i="21"/>
  <c r="M1166" i="21"/>
  <c r="N1166" i="21"/>
  <c r="P1166" i="21"/>
  <c r="E1167" i="21"/>
  <c r="F1167" i="21"/>
  <c r="G1167" i="21"/>
  <c r="H1167" i="21"/>
  <c r="O1167" i="21" s="1"/>
  <c r="I1167" i="21"/>
  <c r="J1167" i="21"/>
  <c r="K1167" i="21"/>
  <c r="L1167" i="21"/>
  <c r="M1167" i="21"/>
  <c r="N1167" i="21"/>
  <c r="P1167" i="21"/>
  <c r="E1168" i="21"/>
  <c r="F1168" i="21"/>
  <c r="G1168" i="21"/>
  <c r="H1168" i="21"/>
  <c r="O1168" i="21" s="1"/>
  <c r="I1168" i="21"/>
  <c r="J1168" i="21"/>
  <c r="K1168" i="21"/>
  <c r="L1168" i="21"/>
  <c r="M1168" i="21"/>
  <c r="P1168" i="21" s="1"/>
  <c r="Q1168" i="21" s="1"/>
  <c r="N1168" i="21"/>
  <c r="E1169" i="21"/>
  <c r="F1169" i="21"/>
  <c r="G1169" i="21"/>
  <c r="H1169" i="21"/>
  <c r="I1169" i="21"/>
  <c r="J1169" i="21"/>
  <c r="K1169" i="21"/>
  <c r="L1169" i="21"/>
  <c r="M1169" i="21"/>
  <c r="P1169" i="21" s="1"/>
  <c r="Q1169" i="21" s="1"/>
  <c r="N1169" i="21"/>
  <c r="O1169" i="21"/>
  <c r="E1170" i="21"/>
  <c r="F1170" i="21"/>
  <c r="G1170" i="21"/>
  <c r="H1170" i="21"/>
  <c r="I1170" i="21"/>
  <c r="J1170" i="21"/>
  <c r="K1170" i="21"/>
  <c r="L1170" i="21"/>
  <c r="M1170" i="21"/>
  <c r="N1170" i="21"/>
  <c r="O1170" i="21"/>
  <c r="P1170" i="21"/>
  <c r="E1171" i="21"/>
  <c r="F1171" i="21"/>
  <c r="G1171" i="21"/>
  <c r="H1171" i="21"/>
  <c r="O1171" i="21" s="1"/>
  <c r="I1171" i="21"/>
  <c r="J1171" i="21"/>
  <c r="K1171" i="21"/>
  <c r="L1171" i="21"/>
  <c r="M1171" i="21"/>
  <c r="P1171" i="21" s="1"/>
  <c r="N1171" i="21"/>
  <c r="E1172" i="21"/>
  <c r="F1172" i="21"/>
  <c r="G1172" i="21"/>
  <c r="H1172" i="21"/>
  <c r="O1172" i="21" s="1"/>
  <c r="I1172" i="21"/>
  <c r="J1172" i="21"/>
  <c r="K1172" i="21"/>
  <c r="L1172" i="21"/>
  <c r="M1172" i="21"/>
  <c r="N1172" i="21"/>
  <c r="P1172" i="21"/>
  <c r="Q1172" i="21" s="1"/>
  <c r="E1173" i="21"/>
  <c r="F1173" i="21"/>
  <c r="G1173" i="21"/>
  <c r="H1173" i="21"/>
  <c r="I1173" i="21"/>
  <c r="J1173" i="21"/>
  <c r="K1173" i="21"/>
  <c r="L1173" i="21"/>
  <c r="M1173" i="21"/>
  <c r="P1173" i="21" s="1"/>
  <c r="Q1173" i="21" s="1"/>
  <c r="N1173" i="21"/>
  <c r="O1173" i="21"/>
  <c r="E1174" i="21"/>
  <c r="F1174" i="21"/>
  <c r="G1174" i="21"/>
  <c r="H1174" i="21"/>
  <c r="O1174" i="21" s="1"/>
  <c r="I1174" i="21"/>
  <c r="J1174" i="21"/>
  <c r="K1174" i="21"/>
  <c r="L1174" i="21"/>
  <c r="M1174" i="21"/>
  <c r="N1174" i="21"/>
  <c r="P1174" i="21"/>
  <c r="E1175" i="21"/>
  <c r="F1175" i="21"/>
  <c r="G1175" i="21"/>
  <c r="H1175" i="21"/>
  <c r="O1175" i="21" s="1"/>
  <c r="I1175" i="21"/>
  <c r="J1175" i="21"/>
  <c r="K1175" i="21"/>
  <c r="L1175" i="21"/>
  <c r="M1175" i="21"/>
  <c r="P1175" i="21" s="1"/>
  <c r="N1175" i="21"/>
  <c r="E1176" i="21"/>
  <c r="F1176" i="21"/>
  <c r="G1176" i="21"/>
  <c r="H1176" i="21"/>
  <c r="O1176" i="21" s="1"/>
  <c r="R1176" i="21" s="1"/>
  <c r="I1176" i="21"/>
  <c r="J1176" i="21"/>
  <c r="K1176" i="21"/>
  <c r="L1176" i="21"/>
  <c r="M1176" i="21"/>
  <c r="N1176" i="21"/>
  <c r="P1176" i="21"/>
  <c r="E1177" i="21"/>
  <c r="F1177" i="21"/>
  <c r="G1177" i="21"/>
  <c r="H1177" i="21"/>
  <c r="I1177" i="21"/>
  <c r="J1177" i="21"/>
  <c r="K1177" i="21"/>
  <c r="L1177" i="21"/>
  <c r="M1177" i="21"/>
  <c r="P1177" i="21" s="1"/>
  <c r="N1177" i="21"/>
  <c r="O1177" i="21"/>
  <c r="R1177" i="21" s="1"/>
  <c r="E1178" i="21"/>
  <c r="F1178" i="21"/>
  <c r="G1178" i="21"/>
  <c r="H1178" i="21"/>
  <c r="O1178" i="21" s="1"/>
  <c r="I1178" i="21"/>
  <c r="J1178" i="21"/>
  <c r="K1178" i="21"/>
  <c r="L1178" i="21"/>
  <c r="M1178" i="21"/>
  <c r="N1178" i="21"/>
  <c r="P1178" i="21"/>
  <c r="E1179" i="21"/>
  <c r="F1179" i="21"/>
  <c r="G1179" i="21"/>
  <c r="H1179" i="21"/>
  <c r="I1179" i="21"/>
  <c r="J1179" i="21"/>
  <c r="K1179" i="21"/>
  <c r="L1179" i="21"/>
  <c r="M1179" i="21"/>
  <c r="P1179" i="21" s="1"/>
  <c r="N1179" i="21"/>
  <c r="O1179" i="21"/>
  <c r="E1180" i="21"/>
  <c r="F1180" i="21"/>
  <c r="G1180" i="21"/>
  <c r="H1180" i="21"/>
  <c r="O1180" i="21" s="1"/>
  <c r="I1180" i="21"/>
  <c r="J1180" i="21"/>
  <c r="K1180" i="21"/>
  <c r="L1180" i="21"/>
  <c r="M1180" i="21"/>
  <c r="P1180" i="21" s="1"/>
  <c r="Q1180" i="21" s="1"/>
  <c r="N1180" i="21"/>
  <c r="E1181" i="21"/>
  <c r="F1181" i="21"/>
  <c r="G1181" i="21"/>
  <c r="H1181" i="21"/>
  <c r="I1181" i="21"/>
  <c r="J1181" i="21"/>
  <c r="K1181" i="21"/>
  <c r="L1181" i="21"/>
  <c r="M1181" i="21"/>
  <c r="P1181" i="21" s="1"/>
  <c r="N1181" i="21"/>
  <c r="O1181" i="21"/>
  <c r="R1181" i="21" s="1"/>
  <c r="Q1181" i="21"/>
  <c r="E1182" i="21"/>
  <c r="F1182" i="21"/>
  <c r="G1182" i="21"/>
  <c r="H1182" i="21"/>
  <c r="O1182" i="21" s="1"/>
  <c r="I1182" i="21"/>
  <c r="J1182" i="21"/>
  <c r="K1182" i="21"/>
  <c r="L1182" i="21"/>
  <c r="M1182" i="21"/>
  <c r="N1182" i="21"/>
  <c r="P1182" i="21"/>
  <c r="E1183" i="21"/>
  <c r="F1183" i="21"/>
  <c r="G1183" i="21"/>
  <c r="H1183" i="21"/>
  <c r="O1183" i="21" s="1"/>
  <c r="I1183" i="21"/>
  <c r="J1183" i="21"/>
  <c r="K1183" i="21"/>
  <c r="L1183" i="21"/>
  <c r="M1183" i="21"/>
  <c r="N1183" i="21"/>
  <c r="P1183" i="21"/>
  <c r="E1184" i="21"/>
  <c r="F1184" i="21"/>
  <c r="G1184" i="21"/>
  <c r="H1184" i="21"/>
  <c r="O1184" i="21" s="1"/>
  <c r="I1184" i="21"/>
  <c r="J1184" i="21"/>
  <c r="K1184" i="21"/>
  <c r="L1184" i="21"/>
  <c r="M1184" i="21"/>
  <c r="P1184" i="21" s="1"/>
  <c r="Q1184" i="21" s="1"/>
  <c r="N1184" i="21"/>
  <c r="E1185" i="21"/>
  <c r="F1185" i="21"/>
  <c r="G1185" i="21"/>
  <c r="H1185" i="21"/>
  <c r="I1185" i="21"/>
  <c r="J1185" i="21"/>
  <c r="K1185" i="21"/>
  <c r="L1185" i="21"/>
  <c r="M1185" i="21"/>
  <c r="P1185" i="21" s="1"/>
  <c r="Q1185" i="21" s="1"/>
  <c r="N1185" i="21"/>
  <c r="O1185" i="21"/>
  <c r="E1186" i="21"/>
  <c r="F1186" i="21"/>
  <c r="G1186" i="21"/>
  <c r="H1186" i="21"/>
  <c r="I1186" i="21"/>
  <c r="J1186" i="21"/>
  <c r="K1186" i="21"/>
  <c r="L1186" i="21"/>
  <c r="M1186" i="21"/>
  <c r="N1186" i="21"/>
  <c r="O1186" i="21"/>
  <c r="P1186" i="21"/>
  <c r="E1187" i="21"/>
  <c r="F1187" i="21"/>
  <c r="G1187" i="21"/>
  <c r="H1187" i="21"/>
  <c r="O1187" i="21" s="1"/>
  <c r="I1187" i="21"/>
  <c r="J1187" i="21"/>
  <c r="K1187" i="21"/>
  <c r="L1187" i="21"/>
  <c r="M1187" i="21"/>
  <c r="P1187" i="21" s="1"/>
  <c r="N1187" i="21"/>
  <c r="E1188" i="21"/>
  <c r="F1188" i="21"/>
  <c r="G1188" i="21"/>
  <c r="H1188" i="21"/>
  <c r="O1188" i="21" s="1"/>
  <c r="I1188" i="21"/>
  <c r="J1188" i="21"/>
  <c r="K1188" i="21"/>
  <c r="L1188" i="21"/>
  <c r="M1188" i="21"/>
  <c r="N1188" i="21"/>
  <c r="P1188" i="21"/>
  <c r="Q1188" i="21" s="1"/>
  <c r="E1189" i="21"/>
  <c r="F1189" i="21"/>
  <c r="G1189" i="21"/>
  <c r="H1189" i="21"/>
  <c r="I1189" i="21"/>
  <c r="J1189" i="21"/>
  <c r="K1189" i="21"/>
  <c r="L1189" i="21"/>
  <c r="M1189" i="21"/>
  <c r="P1189" i="21" s="1"/>
  <c r="Q1189" i="21" s="1"/>
  <c r="N1189" i="21"/>
  <c r="O1189" i="21"/>
  <c r="E1190" i="21"/>
  <c r="F1190" i="21"/>
  <c r="G1190" i="21"/>
  <c r="H1190" i="21"/>
  <c r="I1190" i="21"/>
  <c r="J1190" i="21"/>
  <c r="M1190" i="21" s="1"/>
  <c r="K1190" i="21"/>
  <c r="L1190" i="21"/>
  <c r="P1190" i="21"/>
  <c r="E1191" i="21"/>
  <c r="F1191" i="21"/>
  <c r="G1191" i="21"/>
  <c r="H1191" i="21"/>
  <c r="I1191" i="21"/>
  <c r="J1191" i="21"/>
  <c r="M1191" i="21" s="1"/>
  <c r="K1191" i="21"/>
  <c r="L1191" i="21"/>
  <c r="N1191" i="21"/>
  <c r="O1191" i="21" s="1"/>
  <c r="P1191" i="21"/>
  <c r="E1192" i="21"/>
  <c r="F1192" i="21"/>
  <c r="G1192" i="21"/>
  <c r="H1192" i="21"/>
  <c r="I1192" i="21"/>
  <c r="J1192" i="21"/>
  <c r="M1192" i="21" s="1"/>
  <c r="K1192" i="21"/>
  <c r="L1192" i="21"/>
  <c r="P1192" i="21"/>
  <c r="E1193" i="21"/>
  <c r="F1193" i="21"/>
  <c r="G1193" i="21"/>
  <c r="H1193" i="21"/>
  <c r="I1193" i="21"/>
  <c r="J1193" i="21"/>
  <c r="M1193" i="21" s="1"/>
  <c r="K1193" i="21"/>
  <c r="L1193" i="21"/>
  <c r="N1193" i="21"/>
  <c r="O1193" i="21" s="1"/>
  <c r="P1193" i="21"/>
  <c r="E1194" i="21"/>
  <c r="F1194" i="21"/>
  <c r="G1194" i="21"/>
  <c r="H1194" i="21"/>
  <c r="I1194" i="21"/>
  <c r="J1194" i="21"/>
  <c r="M1194" i="21" s="1"/>
  <c r="K1194" i="21"/>
  <c r="L1194" i="21"/>
  <c r="P1194" i="21"/>
  <c r="E1195" i="21"/>
  <c r="F1195" i="21"/>
  <c r="G1195" i="21"/>
  <c r="H1195" i="21"/>
  <c r="I1195" i="21"/>
  <c r="J1195" i="21"/>
  <c r="M1195" i="21" s="1"/>
  <c r="K1195" i="21"/>
  <c r="L1195" i="21"/>
  <c r="N1195" i="21"/>
  <c r="O1195" i="21" s="1"/>
  <c r="P1195" i="21"/>
  <c r="E1196" i="21"/>
  <c r="F1196" i="21"/>
  <c r="G1196" i="21"/>
  <c r="H1196" i="21"/>
  <c r="I1196" i="21"/>
  <c r="J1196" i="21"/>
  <c r="M1196" i="21" s="1"/>
  <c r="K1196" i="21"/>
  <c r="L1196" i="21"/>
  <c r="P1196" i="21"/>
  <c r="E1197" i="21"/>
  <c r="F1197" i="21"/>
  <c r="G1197" i="21"/>
  <c r="H1197" i="21"/>
  <c r="I1197" i="21"/>
  <c r="J1197" i="21"/>
  <c r="M1197" i="21" s="1"/>
  <c r="K1197" i="21"/>
  <c r="L1197" i="21"/>
  <c r="N1197" i="21"/>
  <c r="O1197" i="21" s="1"/>
  <c r="P1197" i="21"/>
  <c r="E1198" i="21"/>
  <c r="F1198" i="21"/>
  <c r="G1198" i="21"/>
  <c r="H1198" i="21"/>
  <c r="I1198" i="21"/>
  <c r="J1198" i="21"/>
  <c r="M1198" i="21" s="1"/>
  <c r="K1198" i="21"/>
  <c r="L1198" i="21"/>
  <c r="P1198" i="21"/>
  <c r="E1199" i="21"/>
  <c r="F1199" i="21"/>
  <c r="G1199" i="21"/>
  <c r="H1199" i="21"/>
  <c r="I1199" i="21"/>
  <c r="J1199" i="21"/>
  <c r="M1199" i="21" s="1"/>
  <c r="K1199" i="21"/>
  <c r="L1199" i="21"/>
  <c r="N1199" i="21"/>
  <c r="O1199" i="21" s="1"/>
  <c r="P1199" i="21"/>
  <c r="E1200" i="21"/>
  <c r="F1200" i="21"/>
  <c r="G1200" i="21"/>
  <c r="H1200" i="21"/>
  <c r="I1200" i="21"/>
  <c r="J1200" i="21"/>
  <c r="N1200" i="21" s="1"/>
  <c r="O1200" i="21" s="1"/>
  <c r="K1200" i="21"/>
  <c r="L1200" i="21"/>
  <c r="E1201" i="21"/>
  <c r="F1201" i="21"/>
  <c r="G1201" i="21"/>
  <c r="H1201" i="21"/>
  <c r="I1201" i="21"/>
  <c r="J1201" i="21"/>
  <c r="M1201" i="21" s="1"/>
  <c r="P1201" i="21" s="1"/>
  <c r="K1201" i="21"/>
  <c r="L1201" i="21"/>
  <c r="N1201" i="21"/>
  <c r="O1201" i="21" s="1"/>
  <c r="E1202" i="21"/>
  <c r="F1202" i="21"/>
  <c r="G1202" i="21"/>
  <c r="H1202" i="21"/>
  <c r="I1202" i="21"/>
  <c r="J1202" i="21"/>
  <c r="M1202" i="21" s="1"/>
  <c r="P1202" i="21" s="1"/>
  <c r="K1202" i="21"/>
  <c r="L1202" i="21"/>
  <c r="N1202" i="21"/>
  <c r="O1202" i="21" s="1"/>
  <c r="E1203" i="21"/>
  <c r="F1203" i="21"/>
  <c r="G1203" i="21"/>
  <c r="H1203" i="21"/>
  <c r="I1203" i="21"/>
  <c r="J1203" i="21"/>
  <c r="M1203" i="21" s="1"/>
  <c r="P1203" i="21" s="1"/>
  <c r="K1203" i="21"/>
  <c r="L1203" i="21"/>
  <c r="N1203" i="21"/>
  <c r="O1203" i="21" s="1"/>
  <c r="E1204" i="21"/>
  <c r="F1204" i="21"/>
  <c r="G1204" i="21"/>
  <c r="H1204" i="21"/>
  <c r="I1204" i="21"/>
  <c r="J1204" i="21"/>
  <c r="M1204" i="21" s="1"/>
  <c r="P1204" i="21" s="1"/>
  <c r="K1204" i="21"/>
  <c r="L1204" i="21"/>
  <c r="N1204" i="21"/>
  <c r="O1204" i="21" s="1"/>
  <c r="E1205" i="21"/>
  <c r="F1205" i="21"/>
  <c r="G1205" i="21"/>
  <c r="H1205" i="21"/>
  <c r="I1205" i="21"/>
  <c r="J1205" i="21"/>
  <c r="M1205" i="21" s="1"/>
  <c r="P1205" i="21" s="1"/>
  <c r="K1205" i="21"/>
  <c r="L1205" i="21"/>
  <c r="N1205" i="21"/>
  <c r="O1205" i="21" s="1"/>
  <c r="E1206" i="21"/>
  <c r="F1206" i="21"/>
  <c r="G1206" i="21"/>
  <c r="H1206" i="21"/>
  <c r="I1206" i="21"/>
  <c r="J1206" i="21"/>
  <c r="M1206" i="21" s="1"/>
  <c r="P1206" i="21" s="1"/>
  <c r="K1206" i="21"/>
  <c r="L1206" i="21"/>
  <c r="E1207" i="21"/>
  <c r="F1207" i="21"/>
  <c r="G1207" i="21"/>
  <c r="H1207" i="21"/>
  <c r="I1207" i="21"/>
  <c r="J1207" i="21"/>
  <c r="M1207" i="21" s="1"/>
  <c r="P1207" i="21" s="1"/>
  <c r="K1207" i="21"/>
  <c r="L1207" i="21"/>
  <c r="N1207" i="21"/>
  <c r="O1207" i="21" s="1"/>
  <c r="E1208" i="21"/>
  <c r="F1208" i="21"/>
  <c r="G1208" i="21"/>
  <c r="H1208" i="21"/>
  <c r="I1208" i="21"/>
  <c r="J1208" i="21"/>
  <c r="M1208" i="21" s="1"/>
  <c r="P1208" i="21" s="1"/>
  <c r="K1208" i="21"/>
  <c r="L1208" i="21"/>
  <c r="N1208" i="21"/>
  <c r="O1208" i="21" s="1"/>
  <c r="E1209" i="21"/>
  <c r="F1209" i="21"/>
  <c r="G1209" i="21"/>
  <c r="H1209" i="21"/>
  <c r="I1209" i="21"/>
  <c r="J1209" i="21"/>
  <c r="M1209" i="21" s="1"/>
  <c r="P1209" i="21" s="1"/>
  <c r="K1209" i="21"/>
  <c r="L1209" i="21"/>
  <c r="N1209" i="21"/>
  <c r="O1209" i="21" s="1"/>
  <c r="E1210" i="21"/>
  <c r="F1210" i="21"/>
  <c r="G1210" i="21"/>
  <c r="H1210" i="21"/>
  <c r="I1210" i="21"/>
  <c r="J1210" i="21"/>
  <c r="M1210" i="21" s="1"/>
  <c r="P1210" i="21" s="1"/>
  <c r="K1210" i="21"/>
  <c r="L1210" i="21"/>
  <c r="N1210" i="21"/>
  <c r="O1210" i="21" s="1"/>
  <c r="E1211" i="21"/>
  <c r="F1211" i="21"/>
  <c r="G1211" i="21"/>
  <c r="H1211" i="21"/>
  <c r="I1211" i="21"/>
  <c r="J1211" i="21"/>
  <c r="M1211" i="21" s="1"/>
  <c r="P1211" i="21" s="1"/>
  <c r="K1211" i="21"/>
  <c r="L1211" i="21"/>
  <c r="N1211" i="21"/>
  <c r="O1211" i="21" s="1"/>
  <c r="E1212" i="21"/>
  <c r="F1212" i="21"/>
  <c r="G1212" i="21"/>
  <c r="H1212" i="21"/>
  <c r="I1212" i="21"/>
  <c r="J1212" i="21"/>
  <c r="M1212" i="21" s="1"/>
  <c r="P1212" i="21" s="1"/>
  <c r="K1212" i="21"/>
  <c r="L1212" i="21"/>
  <c r="N1212" i="21"/>
  <c r="O1212" i="21" s="1"/>
  <c r="Q1212" i="21" s="1"/>
  <c r="E1213" i="21"/>
  <c r="F1213" i="21"/>
  <c r="G1213" i="21"/>
  <c r="H1213" i="21"/>
  <c r="I1213" i="21"/>
  <c r="J1213" i="21"/>
  <c r="M1213" i="21" s="1"/>
  <c r="P1213" i="21" s="1"/>
  <c r="K1213" i="21"/>
  <c r="L1213" i="21"/>
  <c r="E1214" i="21"/>
  <c r="F1214" i="21"/>
  <c r="G1214" i="21"/>
  <c r="H1214" i="21"/>
  <c r="I1214" i="21"/>
  <c r="J1214" i="21"/>
  <c r="M1214" i="21" s="1"/>
  <c r="P1214" i="21" s="1"/>
  <c r="K1214" i="21"/>
  <c r="L1214" i="21"/>
  <c r="E1215" i="21"/>
  <c r="F1215" i="21"/>
  <c r="G1215" i="21"/>
  <c r="H1215" i="21"/>
  <c r="I1215" i="21"/>
  <c r="J1215" i="21"/>
  <c r="M1215" i="21" s="1"/>
  <c r="P1215" i="21" s="1"/>
  <c r="K1215" i="21"/>
  <c r="L1215" i="21"/>
  <c r="E1216" i="21"/>
  <c r="F1216" i="21"/>
  <c r="G1216" i="21"/>
  <c r="H1216" i="21"/>
  <c r="I1216" i="21"/>
  <c r="J1216" i="21"/>
  <c r="M1216" i="21" s="1"/>
  <c r="P1216" i="21" s="1"/>
  <c r="K1216" i="21"/>
  <c r="L1216" i="21"/>
  <c r="E1217" i="21"/>
  <c r="F1217" i="21"/>
  <c r="G1217" i="21"/>
  <c r="H1217" i="21"/>
  <c r="I1217" i="21"/>
  <c r="J1217" i="21"/>
  <c r="M1217" i="21" s="1"/>
  <c r="P1217" i="21" s="1"/>
  <c r="K1217" i="21"/>
  <c r="L1217" i="21"/>
  <c r="E1218" i="21"/>
  <c r="F1218" i="21"/>
  <c r="G1218" i="21"/>
  <c r="H1218" i="21"/>
  <c r="I1218" i="21"/>
  <c r="J1218" i="21"/>
  <c r="M1218" i="21" s="1"/>
  <c r="P1218" i="21" s="1"/>
  <c r="K1218" i="21"/>
  <c r="L1218" i="21"/>
  <c r="E1219" i="21"/>
  <c r="F1219" i="21"/>
  <c r="G1219" i="21"/>
  <c r="H1219" i="21"/>
  <c r="I1219" i="21"/>
  <c r="J1219" i="21"/>
  <c r="M1219" i="21" s="1"/>
  <c r="P1219" i="21" s="1"/>
  <c r="K1219" i="21"/>
  <c r="L1219" i="21"/>
  <c r="E1220" i="21"/>
  <c r="F1220" i="21"/>
  <c r="G1220" i="21"/>
  <c r="H1220" i="21"/>
  <c r="I1220" i="21"/>
  <c r="J1220" i="21"/>
  <c r="M1220" i="21" s="1"/>
  <c r="P1220" i="21" s="1"/>
  <c r="K1220" i="21"/>
  <c r="L1220" i="21"/>
  <c r="E1221" i="21"/>
  <c r="F1221" i="21"/>
  <c r="G1221" i="21"/>
  <c r="H1221" i="21"/>
  <c r="I1221" i="21"/>
  <c r="J1221" i="21"/>
  <c r="M1221" i="21" s="1"/>
  <c r="P1221" i="21" s="1"/>
  <c r="K1221" i="21"/>
  <c r="L1221" i="21"/>
  <c r="E1222" i="21"/>
  <c r="F1222" i="21"/>
  <c r="G1222" i="21"/>
  <c r="H1222" i="21"/>
  <c r="I1222" i="21"/>
  <c r="J1222" i="21"/>
  <c r="M1222" i="21" s="1"/>
  <c r="P1222" i="21" s="1"/>
  <c r="K1222" i="21"/>
  <c r="L1222" i="21"/>
  <c r="E1223" i="21"/>
  <c r="F1223" i="21"/>
  <c r="G1223" i="21"/>
  <c r="H1223" i="21"/>
  <c r="I1223" i="21"/>
  <c r="J1223" i="21"/>
  <c r="M1223" i="21" s="1"/>
  <c r="P1223" i="21" s="1"/>
  <c r="K1223" i="21"/>
  <c r="L1223" i="21"/>
  <c r="E1224" i="21"/>
  <c r="F1224" i="21"/>
  <c r="G1224" i="21"/>
  <c r="H1224" i="21"/>
  <c r="I1224" i="21"/>
  <c r="J1224" i="21"/>
  <c r="M1224" i="21" s="1"/>
  <c r="P1224" i="21" s="1"/>
  <c r="K1224" i="21"/>
  <c r="L1224" i="21"/>
  <c r="E1225" i="21"/>
  <c r="F1225" i="21"/>
  <c r="G1225" i="21"/>
  <c r="H1225" i="21"/>
  <c r="I1225" i="21"/>
  <c r="J1225" i="21"/>
  <c r="M1225" i="21" s="1"/>
  <c r="P1225" i="21" s="1"/>
  <c r="K1225" i="21"/>
  <c r="L1225" i="21"/>
  <c r="E1226" i="21"/>
  <c r="F1226" i="21"/>
  <c r="G1226" i="21"/>
  <c r="H1226" i="21"/>
  <c r="I1226" i="21"/>
  <c r="J1226" i="21"/>
  <c r="M1226" i="21" s="1"/>
  <c r="P1226" i="21" s="1"/>
  <c r="K1226" i="21"/>
  <c r="L1226" i="21"/>
  <c r="E1227" i="21"/>
  <c r="F1227" i="21"/>
  <c r="G1227" i="21"/>
  <c r="H1227" i="21"/>
  <c r="I1227" i="21"/>
  <c r="J1227" i="21"/>
  <c r="M1227" i="21" s="1"/>
  <c r="P1227" i="21" s="1"/>
  <c r="K1227" i="21"/>
  <c r="L1227" i="21"/>
  <c r="E1228" i="21"/>
  <c r="F1228" i="21"/>
  <c r="G1228" i="21"/>
  <c r="H1228" i="21"/>
  <c r="I1228" i="21"/>
  <c r="J1228" i="21"/>
  <c r="M1228" i="21" s="1"/>
  <c r="P1228" i="21" s="1"/>
  <c r="K1228" i="21"/>
  <c r="L1228" i="21"/>
  <c r="E1229" i="21"/>
  <c r="F1229" i="21"/>
  <c r="G1229" i="21"/>
  <c r="H1229" i="21"/>
  <c r="I1229" i="21"/>
  <c r="J1229" i="21"/>
  <c r="M1229" i="21" s="1"/>
  <c r="P1229" i="21" s="1"/>
  <c r="K1229" i="21"/>
  <c r="L1229" i="21"/>
  <c r="E1230" i="21"/>
  <c r="F1230" i="21"/>
  <c r="G1230" i="21"/>
  <c r="H1230" i="21"/>
  <c r="I1230" i="21"/>
  <c r="J1230" i="21"/>
  <c r="M1230" i="21" s="1"/>
  <c r="P1230" i="21" s="1"/>
  <c r="K1230" i="21"/>
  <c r="L1230" i="21"/>
  <c r="E1231" i="21"/>
  <c r="F1231" i="21"/>
  <c r="G1231" i="21"/>
  <c r="H1231" i="21"/>
  <c r="I1231" i="21"/>
  <c r="J1231" i="21"/>
  <c r="M1231" i="21" s="1"/>
  <c r="P1231" i="21" s="1"/>
  <c r="K1231" i="21"/>
  <c r="L1231" i="21"/>
  <c r="E1232" i="21"/>
  <c r="F1232" i="21"/>
  <c r="G1232" i="21"/>
  <c r="H1232" i="21"/>
  <c r="I1232" i="21"/>
  <c r="J1232" i="21"/>
  <c r="M1232" i="21" s="1"/>
  <c r="P1232" i="21" s="1"/>
  <c r="K1232" i="21"/>
  <c r="L1232" i="21"/>
  <c r="E1233" i="21"/>
  <c r="F1233" i="21"/>
  <c r="G1233" i="21"/>
  <c r="H1233" i="21"/>
  <c r="I1233" i="21"/>
  <c r="J1233" i="21"/>
  <c r="M1233" i="21" s="1"/>
  <c r="P1233" i="21" s="1"/>
  <c r="K1233" i="21"/>
  <c r="L1233" i="21"/>
  <c r="E1234" i="21"/>
  <c r="F1234" i="21"/>
  <c r="G1234" i="21"/>
  <c r="H1234" i="21"/>
  <c r="I1234" i="21"/>
  <c r="J1234" i="21"/>
  <c r="M1234" i="21" s="1"/>
  <c r="P1234" i="21" s="1"/>
  <c r="K1234" i="21"/>
  <c r="L1234" i="21"/>
  <c r="E1235" i="21"/>
  <c r="F1235" i="21"/>
  <c r="G1235" i="21"/>
  <c r="H1235" i="21"/>
  <c r="I1235" i="21"/>
  <c r="J1235" i="21"/>
  <c r="M1235" i="21" s="1"/>
  <c r="P1235" i="21" s="1"/>
  <c r="K1235" i="21"/>
  <c r="L1235" i="21"/>
  <c r="E1236" i="21"/>
  <c r="F1236" i="21"/>
  <c r="G1236" i="21"/>
  <c r="H1236" i="21"/>
  <c r="I1236" i="21"/>
  <c r="J1236" i="21"/>
  <c r="M1236" i="21" s="1"/>
  <c r="P1236" i="21" s="1"/>
  <c r="K1236" i="21"/>
  <c r="L1236" i="21"/>
  <c r="E1237" i="21"/>
  <c r="F1237" i="21"/>
  <c r="G1237" i="21"/>
  <c r="H1237" i="21"/>
  <c r="I1237" i="21"/>
  <c r="J1237" i="21"/>
  <c r="M1237" i="21" s="1"/>
  <c r="P1237" i="21" s="1"/>
  <c r="K1237" i="21"/>
  <c r="L1237" i="21"/>
  <c r="E1238" i="21"/>
  <c r="F1238" i="21"/>
  <c r="G1238" i="21"/>
  <c r="H1238" i="21"/>
  <c r="I1238" i="21"/>
  <c r="J1238" i="21"/>
  <c r="M1238" i="21" s="1"/>
  <c r="P1238" i="21" s="1"/>
  <c r="K1238" i="21"/>
  <c r="L1238" i="21"/>
  <c r="E1239" i="21"/>
  <c r="F1239" i="21"/>
  <c r="G1239" i="21"/>
  <c r="H1239" i="21"/>
  <c r="I1239" i="21"/>
  <c r="J1239" i="21"/>
  <c r="M1239" i="21" s="1"/>
  <c r="P1239" i="21" s="1"/>
  <c r="K1239" i="21"/>
  <c r="L1239" i="21"/>
  <c r="E1240" i="21"/>
  <c r="F1240" i="21"/>
  <c r="G1240" i="21"/>
  <c r="H1240" i="21"/>
  <c r="I1240" i="21"/>
  <c r="J1240" i="21"/>
  <c r="M1240" i="21" s="1"/>
  <c r="P1240" i="21" s="1"/>
  <c r="K1240" i="21"/>
  <c r="L1240" i="21"/>
  <c r="E1241" i="21"/>
  <c r="F1241" i="21"/>
  <c r="G1241" i="21"/>
  <c r="H1241" i="21"/>
  <c r="I1241" i="21"/>
  <c r="J1241" i="21"/>
  <c r="M1241" i="21" s="1"/>
  <c r="P1241" i="21" s="1"/>
  <c r="K1241" i="21"/>
  <c r="L1241" i="21"/>
  <c r="E1242" i="21"/>
  <c r="F1242" i="21"/>
  <c r="G1242" i="21"/>
  <c r="H1242" i="21"/>
  <c r="I1242" i="21"/>
  <c r="J1242" i="21"/>
  <c r="M1242" i="21" s="1"/>
  <c r="P1242" i="21" s="1"/>
  <c r="K1242" i="21"/>
  <c r="L1242" i="21"/>
  <c r="E1243" i="21"/>
  <c r="F1243" i="21"/>
  <c r="G1243" i="21"/>
  <c r="H1243" i="21"/>
  <c r="I1243" i="21"/>
  <c r="J1243" i="21"/>
  <c r="M1243" i="21" s="1"/>
  <c r="P1243" i="21" s="1"/>
  <c r="K1243" i="21"/>
  <c r="L1243" i="21"/>
  <c r="E1244" i="21"/>
  <c r="F1244" i="21"/>
  <c r="G1244" i="21"/>
  <c r="H1244" i="21"/>
  <c r="I1244" i="21"/>
  <c r="J1244" i="21"/>
  <c r="M1244" i="21" s="1"/>
  <c r="P1244" i="21" s="1"/>
  <c r="K1244" i="21"/>
  <c r="L1244" i="21"/>
  <c r="E1245" i="21"/>
  <c r="F1245" i="21"/>
  <c r="G1245" i="21"/>
  <c r="H1245" i="21"/>
  <c r="I1245" i="21"/>
  <c r="J1245" i="21"/>
  <c r="M1245" i="21" s="1"/>
  <c r="P1245" i="21" s="1"/>
  <c r="K1245" i="21"/>
  <c r="L1245" i="21"/>
  <c r="E1246" i="21"/>
  <c r="F1246" i="21"/>
  <c r="G1246" i="21"/>
  <c r="H1246" i="21"/>
  <c r="I1246" i="21"/>
  <c r="J1246" i="21"/>
  <c r="M1246" i="21" s="1"/>
  <c r="P1246" i="21" s="1"/>
  <c r="K1246" i="21"/>
  <c r="L1246" i="21"/>
  <c r="E1247" i="21"/>
  <c r="F1247" i="21"/>
  <c r="G1247" i="21"/>
  <c r="H1247" i="21"/>
  <c r="I1247" i="21"/>
  <c r="J1247" i="21"/>
  <c r="M1247" i="21" s="1"/>
  <c r="P1247" i="21" s="1"/>
  <c r="K1247" i="21"/>
  <c r="L1247" i="21"/>
  <c r="E1248" i="21"/>
  <c r="F1248" i="21"/>
  <c r="G1248" i="21"/>
  <c r="H1248" i="21"/>
  <c r="I1248" i="21"/>
  <c r="J1248" i="21"/>
  <c r="M1248" i="21" s="1"/>
  <c r="P1248" i="21" s="1"/>
  <c r="K1248" i="21"/>
  <c r="L1248" i="21"/>
  <c r="E1249" i="21"/>
  <c r="F1249" i="21"/>
  <c r="G1249" i="21"/>
  <c r="H1249" i="21"/>
  <c r="I1249" i="21"/>
  <c r="J1249" i="21"/>
  <c r="M1249" i="21" s="1"/>
  <c r="P1249" i="21" s="1"/>
  <c r="K1249" i="21"/>
  <c r="L1249" i="21"/>
  <c r="E1250" i="21"/>
  <c r="F1250" i="21"/>
  <c r="G1250" i="21"/>
  <c r="H1250" i="21"/>
  <c r="I1250" i="21"/>
  <c r="J1250" i="21"/>
  <c r="M1250" i="21" s="1"/>
  <c r="P1250" i="21" s="1"/>
  <c r="K1250" i="21"/>
  <c r="L1250" i="21"/>
  <c r="E1251" i="21"/>
  <c r="F1251" i="21"/>
  <c r="G1251" i="21"/>
  <c r="H1251" i="21"/>
  <c r="I1251" i="21"/>
  <c r="J1251" i="21"/>
  <c r="M1251" i="21" s="1"/>
  <c r="P1251" i="21" s="1"/>
  <c r="K1251" i="21"/>
  <c r="L1251" i="21"/>
  <c r="E1252" i="21"/>
  <c r="F1252" i="21"/>
  <c r="G1252" i="21"/>
  <c r="H1252" i="21"/>
  <c r="I1252" i="21"/>
  <c r="J1252" i="21"/>
  <c r="M1252" i="21" s="1"/>
  <c r="P1252" i="21" s="1"/>
  <c r="K1252" i="21"/>
  <c r="L1252" i="21"/>
  <c r="E1253" i="21"/>
  <c r="F1253" i="21"/>
  <c r="G1253" i="21"/>
  <c r="H1253" i="21"/>
  <c r="I1253" i="21"/>
  <c r="J1253" i="21"/>
  <c r="M1253" i="21" s="1"/>
  <c r="P1253" i="21" s="1"/>
  <c r="K1253" i="21"/>
  <c r="L1253" i="21"/>
  <c r="E1254" i="21"/>
  <c r="F1254" i="21"/>
  <c r="G1254" i="21"/>
  <c r="H1254" i="21"/>
  <c r="I1254" i="21"/>
  <c r="J1254" i="21"/>
  <c r="M1254" i="21" s="1"/>
  <c r="P1254" i="21" s="1"/>
  <c r="K1254" i="21"/>
  <c r="L1254" i="21"/>
  <c r="E1255" i="21"/>
  <c r="F1255" i="21"/>
  <c r="G1255" i="21"/>
  <c r="H1255" i="21"/>
  <c r="I1255" i="21"/>
  <c r="J1255" i="21"/>
  <c r="M1255" i="21" s="1"/>
  <c r="P1255" i="21" s="1"/>
  <c r="K1255" i="21"/>
  <c r="L1255" i="21"/>
  <c r="E1256" i="21"/>
  <c r="F1256" i="21"/>
  <c r="G1256" i="21"/>
  <c r="H1256" i="21"/>
  <c r="I1256" i="21"/>
  <c r="J1256" i="21"/>
  <c r="M1256" i="21" s="1"/>
  <c r="P1256" i="21" s="1"/>
  <c r="K1256" i="21"/>
  <c r="L1256" i="21"/>
  <c r="E1257" i="21"/>
  <c r="F1257" i="21"/>
  <c r="G1257" i="21"/>
  <c r="H1257" i="21"/>
  <c r="I1257" i="21"/>
  <c r="J1257" i="21"/>
  <c r="M1257" i="21" s="1"/>
  <c r="P1257" i="21" s="1"/>
  <c r="K1257" i="21"/>
  <c r="L1257" i="21"/>
  <c r="E1258" i="21"/>
  <c r="F1258" i="21"/>
  <c r="G1258" i="21"/>
  <c r="H1258" i="21"/>
  <c r="I1258" i="21"/>
  <c r="J1258" i="21"/>
  <c r="M1258" i="21" s="1"/>
  <c r="P1258" i="21" s="1"/>
  <c r="K1258" i="21"/>
  <c r="L1258" i="21"/>
  <c r="E1259" i="21"/>
  <c r="F1259" i="21"/>
  <c r="G1259" i="21"/>
  <c r="H1259" i="21"/>
  <c r="I1259" i="21"/>
  <c r="J1259" i="21"/>
  <c r="M1259" i="21" s="1"/>
  <c r="P1259" i="21" s="1"/>
  <c r="K1259" i="21"/>
  <c r="L1259" i="21"/>
  <c r="E1260" i="21"/>
  <c r="F1260" i="21"/>
  <c r="G1260" i="21"/>
  <c r="H1260" i="21"/>
  <c r="I1260" i="21"/>
  <c r="J1260" i="21"/>
  <c r="M1260" i="21" s="1"/>
  <c r="P1260" i="21" s="1"/>
  <c r="K1260" i="21"/>
  <c r="L1260" i="21"/>
  <c r="E1261" i="21"/>
  <c r="F1261" i="21"/>
  <c r="G1261" i="21"/>
  <c r="H1261" i="21"/>
  <c r="I1261" i="21"/>
  <c r="J1261" i="21"/>
  <c r="M1261" i="21" s="1"/>
  <c r="P1261" i="21" s="1"/>
  <c r="K1261" i="21"/>
  <c r="L1261" i="21"/>
  <c r="E1262" i="21"/>
  <c r="F1262" i="21"/>
  <c r="G1262" i="21"/>
  <c r="H1262" i="21"/>
  <c r="I1262" i="21"/>
  <c r="J1262" i="21"/>
  <c r="M1262" i="21" s="1"/>
  <c r="P1262" i="21" s="1"/>
  <c r="K1262" i="21"/>
  <c r="L1262" i="21"/>
  <c r="E1263" i="21"/>
  <c r="F1263" i="21"/>
  <c r="G1263" i="21"/>
  <c r="H1263" i="21"/>
  <c r="I1263" i="21"/>
  <c r="J1263" i="21"/>
  <c r="M1263" i="21" s="1"/>
  <c r="P1263" i="21" s="1"/>
  <c r="K1263" i="21"/>
  <c r="L1263" i="21"/>
  <c r="E1264" i="21"/>
  <c r="F1264" i="21"/>
  <c r="G1264" i="21"/>
  <c r="H1264" i="21"/>
  <c r="I1264" i="21"/>
  <c r="J1264" i="21"/>
  <c r="M1264" i="21" s="1"/>
  <c r="P1264" i="21" s="1"/>
  <c r="K1264" i="21"/>
  <c r="L1264" i="21"/>
  <c r="E1265" i="21"/>
  <c r="F1265" i="21"/>
  <c r="G1265" i="21"/>
  <c r="H1265" i="21"/>
  <c r="I1265" i="21"/>
  <c r="J1265" i="21"/>
  <c r="M1265" i="21" s="1"/>
  <c r="P1265" i="21" s="1"/>
  <c r="K1265" i="21"/>
  <c r="L1265" i="21"/>
  <c r="E1266" i="21"/>
  <c r="F1266" i="21"/>
  <c r="G1266" i="21"/>
  <c r="H1266" i="21"/>
  <c r="I1266" i="21"/>
  <c r="J1266" i="21"/>
  <c r="M1266" i="21" s="1"/>
  <c r="P1266" i="21" s="1"/>
  <c r="K1266" i="21"/>
  <c r="L1266" i="21"/>
  <c r="E1267" i="21"/>
  <c r="F1267" i="21"/>
  <c r="G1267" i="21"/>
  <c r="H1267" i="21"/>
  <c r="I1267" i="21"/>
  <c r="J1267" i="21"/>
  <c r="M1267" i="21" s="1"/>
  <c r="P1267" i="21" s="1"/>
  <c r="K1267" i="21"/>
  <c r="L1267" i="21"/>
  <c r="E1268" i="21"/>
  <c r="F1268" i="21"/>
  <c r="G1268" i="21"/>
  <c r="H1268" i="21"/>
  <c r="I1268" i="21"/>
  <c r="J1268" i="21"/>
  <c r="M1268" i="21" s="1"/>
  <c r="P1268" i="21" s="1"/>
  <c r="K1268" i="21"/>
  <c r="L1268" i="21"/>
  <c r="E1269" i="21"/>
  <c r="F1269" i="21"/>
  <c r="G1269" i="21"/>
  <c r="H1269" i="21"/>
  <c r="I1269" i="21"/>
  <c r="J1269" i="21"/>
  <c r="M1269" i="21" s="1"/>
  <c r="P1269" i="21" s="1"/>
  <c r="K1269" i="21"/>
  <c r="L1269" i="21"/>
  <c r="E1270" i="21"/>
  <c r="F1270" i="21"/>
  <c r="G1270" i="21"/>
  <c r="H1270" i="21"/>
  <c r="I1270" i="21"/>
  <c r="J1270" i="21"/>
  <c r="M1270" i="21" s="1"/>
  <c r="P1270" i="21" s="1"/>
  <c r="K1270" i="21"/>
  <c r="L1270" i="21"/>
  <c r="E1271" i="21"/>
  <c r="F1271" i="21"/>
  <c r="G1271" i="21"/>
  <c r="H1271" i="21"/>
  <c r="I1271" i="21"/>
  <c r="J1271" i="21"/>
  <c r="M1271" i="21" s="1"/>
  <c r="P1271" i="21" s="1"/>
  <c r="K1271" i="21"/>
  <c r="L1271" i="21"/>
  <c r="E1272" i="21"/>
  <c r="F1272" i="21"/>
  <c r="G1272" i="21"/>
  <c r="H1272" i="21"/>
  <c r="I1272" i="21"/>
  <c r="J1272" i="21"/>
  <c r="M1272" i="21" s="1"/>
  <c r="P1272" i="21" s="1"/>
  <c r="K1272" i="21"/>
  <c r="L1272" i="21"/>
  <c r="E1273" i="21"/>
  <c r="F1273" i="21"/>
  <c r="G1273" i="21"/>
  <c r="H1273" i="21"/>
  <c r="I1273" i="21"/>
  <c r="J1273" i="21"/>
  <c r="M1273" i="21" s="1"/>
  <c r="P1273" i="21" s="1"/>
  <c r="K1273" i="21"/>
  <c r="L1273" i="21"/>
  <c r="E1274" i="21"/>
  <c r="F1274" i="21"/>
  <c r="G1274" i="21"/>
  <c r="H1274" i="21"/>
  <c r="I1274" i="21"/>
  <c r="J1274" i="21"/>
  <c r="M1274" i="21" s="1"/>
  <c r="P1274" i="21" s="1"/>
  <c r="K1274" i="21"/>
  <c r="L1274" i="21"/>
  <c r="E1275" i="21"/>
  <c r="F1275" i="21"/>
  <c r="G1275" i="21"/>
  <c r="H1275" i="21"/>
  <c r="I1275" i="21"/>
  <c r="J1275" i="21"/>
  <c r="M1275" i="21" s="1"/>
  <c r="P1275" i="21" s="1"/>
  <c r="K1275" i="21"/>
  <c r="L1275" i="21"/>
  <c r="E1276" i="21"/>
  <c r="F1276" i="21"/>
  <c r="G1276" i="21"/>
  <c r="H1276" i="21"/>
  <c r="I1276" i="21"/>
  <c r="J1276" i="21"/>
  <c r="M1276" i="21" s="1"/>
  <c r="P1276" i="21" s="1"/>
  <c r="K1276" i="21"/>
  <c r="L1276" i="21"/>
  <c r="E1277" i="21"/>
  <c r="F1277" i="21"/>
  <c r="G1277" i="21"/>
  <c r="H1277" i="21"/>
  <c r="I1277" i="21"/>
  <c r="J1277" i="21"/>
  <c r="M1277" i="21" s="1"/>
  <c r="P1277" i="21" s="1"/>
  <c r="K1277" i="21"/>
  <c r="L1277" i="21"/>
  <c r="E1278" i="21"/>
  <c r="F1278" i="21"/>
  <c r="G1278" i="21"/>
  <c r="H1278" i="21"/>
  <c r="I1278" i="21"/>
  <c r="J1278" i="21"/>
  <c r="M1278" i="21" s="1"/>
  <c r="P1278" i="21" s="1"/>
  <c r="K1278" i="21"/>
  <c r="L1278" i="21"/>
  <c r="E1279" i="21"/>
  <c r="F1279" i="21"/>
  <c r="G1279" i="21"/>
  <c r="H1279" i="21"/>
  <c r="I1279" i="21"/>
  <c r="J1279" i="21"/>
  <c r="M1279" i="21" s="1"/>
  <c r="P1279" i="21" s="1"/>
  <c r="K1279" i="21"/>
  <c r="L1279" i="21"/>
  <c r="E1280" i="21"/>
  <c r="F1280" i="21"/>
  <c r="G1280" i="21"/>
  <c r="H1280" i="21"/>
  <c r="I1280" i="21"/>
  <c r="J1280" i="21"/>
  <c r="M1280" i="21" s="1"/>
  <c r="P1280" i="21" s="1"/>
  <c r="K1280" i="21"/>
  <c r="L1280" i="21"/>
  <c r="E1281" i="21"/>
  <c r="F1281" i="21"/>
  <c r="G1281" i="21"/>
  <c r="H1281" i="21"/>
  <c r="I1281" i="21"/>
  <c r="J1281" i="21"/>
  <c r="M1281" i="21" s="1"/>
  <c r="P1281" i="21" s="1"/>
  <c r="K1281" i="21"/>
  <c r="L1281" i="21"/>
  <c r="E1282" i="21"/>
  <c r="F1282" i="21"/>
  <c r="G1282" i="21"/>
  <c r="H1282" i="21"/>
  <c r="I1282" i="21"/>
  <c r="J1282" i="21"/>
  <c r="M1282" i="21" s="1"/>
  <c r="P1282" i="21" s="1"/>
  <c r="K1282" i="21"/>
  <c r="L1282" i="21"/>
  <c r="E1283" i="21"/>
  <c r="F1283" i="21"/>
  <c r="G1283" i="21"/>
  <c r="H1283" i="21"/>
  <c r="I1283" i="21"/>
  <c r="J1283" i="21"/>
  <c r="M1283" i="21" s="1"/>
  <c r="P1283" i="21" s="1"/>
  <c r="K1283" i="21"/>
  <c r="L1283" i="21"/>
  <c r="E1284" i="21"/>
  <c r="F1284" i="21"/>
  <c r="G1284" i="21"/>
  <c r="H1284" i="21"/>
  <c r="I1284" i="21"/>
  <c r="J1284" i="21"/>
  <c r="M1284" i="21" s="1"/>
  <c r="P1284" i="21" s="1"/>
  <c r="K1284" i="21"/>
  <c r="L1284" i="21"/>
  <c r="E1285" i="21"/>
  <c r="F1285" i="21"/>
  <c r="G1285" i="21"/>
  <c r="H1285" i="21"/>
  <c r="I1285" i="21"/>
  <c r="J1285" i="21"/>
  <c r="M1285" i="21" s="1"/>
  <c r="P1285" i="21" s="1"/>
  <c r="K1285" i="21"/>
  <c r="L1285" i="21"/>
  <c r="E1286" i="21"/>
  <c r="F1286" i="21"/>
  <c r="G1286" i="21"/>
  <c r="H1286" i="21"/>
  <c r="I1286" i="21"/>
  <c r="J1286" i="21"/>
  <c r="M1286" i="21" s="1"/>
  <c r="P1286" i="21" s="1"/>
  <c r="K1286" i="21"/>
  <c r="L1286" i="21"/>
  <c r="E1287" i="21"/>
  <c r="F1287" i="21"/>
  <c r="G1287" i="21"/>
  <c r="H1287" i="21"/>
  <c r="I1287" i="21"/>
  <c r="J1287" i="21"/>
  <c r="M1287" i="21" s="1"/>
  <c r="P1287" i="21" s="1"/>
  <c r="K1287" i="21"/>
  <c r="L1287" i="21"/>
  <c r="E1288" i="21"/>
  <c r="F1288" i="21"/>
  <c r="G1288" i="21"/>
  <c r="H1288" i="21"/>
  <c r="I1288" i="21"/>
  <c r="J1288" i="21"/>
  <c r="M1288" i="21" s="1"/>
  <c r="P1288" i="21" s="1"/>
  <c r="K1288" i="21"/>
  <c r="L1288" i="21"/>
  <c r="E1289" i="21"/>
  <c r="F1289" i="21"/>
  <c r="G1289" i="21"/>
  <c r="H1289" i="21"/>
  <c r="I1289" i="21"/>
  <c r="J1289" i="21"/>
  <c r="M1289" i="21" s="1"/>
  <c r="P1289" i="21" s="1"/>
  <c r="K1289" i="21"/>
  <c r="L1289" i="21"/>
  <c r="E1290" i="21"/>
  <c r="F1290" i="21"/>
  <c r="G1290" i="21"/>
  <c r="H1290" i="21"/>
  <c r="I1290" i="21"/>
  <c r="J1290" i="21"/>
  <c r="M1290" i="21" s="1"/>
  <c r="P1290" i="21" s="1"/>
  <c r="K1290" i="21"/>
  <c r="L1290" i="21"/>
  <c r="E1291" i="21"/>
  <c r="F1291" i="21"/>
  <c r="G1291" i="21"/>
  <c r="H1291" i="21"/>
  <c r="I1291" i="21"/>
  <c r="J1291" i="21"/>
  <c r="M1291" i="21" s="1"/>
  <c r="P1291" i="21" s="1"/>
  <c r="K1291" i="21"/>
  <c r="L1291" i="21"/>
  <c r="E1292" i="21"/>
  <c r="F1292" i="21"/>
  <c r="G1292" i="21"/>
  <c r="H1292" i="21"/>
  <c r="I1292" i="21"/>
  <c r="J1292" i="21"/>
  <c r="M1292" i="21" s="1"/>
  <c r="P1292" i="21" s="1"/>
  <c r="K1292" i="21"/>
  <c r="L1292" i="21"/>
  <c r="E1293" i="21"/>
  <c r="F1293" i="21"/>
  <c r="G1293" i="21"/>
  <c r="H1293" i="21"/>
  <c r="I1293" i="21"/>
  <c r="J1293" i="21"/>
  <c r="M1293" i="21" s="1"/>
  <c r="P1293" i="21" s="1"/>
  <c r="K1293" i="21"/>
  <c r="L1293" i="21"/>
  <c r="E1294" i="21"/>
  <c r="F1294" i="21"/>
  <c r="G1294" i="21"/>
  <c r="H1294" i="21"/>
  <c r="I1294" i="21"/>
  <c r="J1294" i="21"/>
  <c r="M1294" i="21" s="1"/>
  <c r="P1294" i="21" s="1"/>
  <c r="K1294" i="21"/>
  <c r="L1294" i="21"/>
  <c r="E1295" i="21"/>
  <c r="F1295" i="21"/>
  <c r="G1295" i="21"/>
  <c r="H1295" i="21"/>
  <c r="I1295" i="21"/>
  <c r="J1295" i="21"/>
  <c r="M1295" i="21" s="1"/>
  <c r="P1295" i="21" s="1"/>
  <c r="K1295" i="21"/>
  <c r="L1295" i="21"/>
  <c r="E1296" i="21"/>
  <c r="F1296" i="21"/>
  <c r="G1296" i="21"/>
  <c r="H1296" i="21"/>
  <c r="I1296" i="21"/>
  <c r="J1296" i="21"/>
  <c r="M1296" i="21" s="1"/>
  <c r="P1296" i="21" s="1"/>
  <c r="K1296" i="21"/>
  <c r="L1296" i="21"/>
  <c r="E1297" i="21"/>
  <c r="F1297" i="21"/>
  <c r="G1297" i="21"/>
  <c r="H1297" i="21"/>
  <c r="I1297" i="21"/>
  <c r="J1297" i="21"/>
  <c r="M1297" i="21" s="1"/>
  <c r="P1297" i="21" s="1"/>
  <c r="K1297" i="21"/>
  <c r="L1297" i="21"/>
  <c r="E1298" i="21"/>
  <c r="F1298" i="21"/>
  <c r="G1298" i="21"/>
  <c r="H1298" i="21"/>
  <c r="I1298" i="21"/>
  <c r="J1298" i="21"/>
  <c r="M1298" i="21" s="1"/>
  <c r="P1298" i="21" s="1"/>
  <c r="K1298" i="21"/>
  <c r="L1298" i="21"/>
  <c r="E1299" i="21"/>
  <c r="F1299" i="21"/>
  <c r="G1299" i="21"/>
  <c r="H1299" i="21"/>
  <c r="I1299" i="21"/>
  <c r="J1299" i="21"/>
  <c r="M1299" i="21" s="1"/>
  <c r="P1299" i="21" s="1"/>
  <c r="K1299" i="21"/>
  <c r="L1299" i="21"/>
  <c r="E1300" i="21"/>
  <c r="F1300" i="21"/>
  <c r="G1300" i="21"/>
  <c r="H1300" i="21"/>
  <c r="I1300" i="21"/>
  <c r="J1300" i="21"/>
  <c r="M1300" i="21" s="1"/>
  <c r="P1300" i="21" s="1"/>
  <c r="K1300" i="21"/>
  <c r="L1300" i="21"/>
  <c r="E1301" i="21"/>
  <c r="F1301" i="21"/>
  <c r="G1301" i="21"/>
  <c r="H1301" i="21"/>
  <c r="I1301" i="21"/>
  <c r="J1301" i="21"/>
  <c r="M1301" i="21" s="1"/>
  <c r="P1301" i="21" s="1"/>
  <c r="K1301" i="21"/>
  <c r="L1301" i="21"/>
  <c r="E1302" i="21"/>
  <c r="F1302" i="21"/>
  <c r="G1302" i="21"/>
  <c r="H1302" i="21"/>
  <c r="I1302" i="21"/>
  <c r="J1302" i="21"/>
  <c r="M1302" i="21" s="1"/>
  <c r="P1302" i="21" s="1"/>
  <c r="K1302" i="21"/>
  <c r="L1302" i="21"/>
  <c r="E1303" i="21"/>
  <c r="F1303" i="21"/>
  <c r="G1303" i="21"/>
  <c r="H1303" i="21"/>
  <c r="I1303" i="21"/>
  <c r="J1303" i="21"/>
  <c r="M1303" i="21" s="1"/>
  <c r="P1303" i="21" s="1"/>
  <c r="K1303" i="21"/>
  <c r="L1303" i="21"/>
  <c r="E1304" i="21"/>
  <c r="F1304" i="21"/>
  <c r="G1304" i="21"/>
  <c r="H1304" i="21"/>
  <c r="I1304" i="21"/>
  <c r="J1304" i="21"/>
  <c r="M1304" i="21" s="1"/>
  <c r="P1304" i="21" s="1"/>
  <c r="K1304" i="21"/>
  <c r="L1304" i="21"/>
  <c r="E1305" i="21"/>
  <c r="F1305" i="21"/>
  <c r="G1305" i="21"/>
  <c r="H1305" i="21"/>
  <c r="I1305" i="21"/>
  <c r="J1305" i="21"/>
  <c r="M1305" i="21" s="1"/>
  <c r="P1305" i="21" s="1"/>
  <c r="K1305" i="21"/>
  <c r="L1305" i="21"/>
  <c r="E1306" i="21"/>
  <c r="F1306" i="21"/>
  <c r="G1306" i="21"/>
  <c r="H1306" i="21"/>
  <c r="I1306" i="21"/>
  <c r="J1306" i="21"/>
  <c r="M1306" i="21" s="1"/>
  <c r="P1306" i="21" s="1"/>
  <c r="K1306" i="21"/>
  <c r="L1306" i="21"/>
  <c r="E1307" i="21"/>
  <c r="F1307" i="21"/>
  <c r="G1307" i="21"/>
  <c r="H1307" i="21"/>
  <c r="I1307" i="21"/>
  <c r="J1307" i="21"/>
  <c r="M1307" i="21" s="1"/>
  <c r="P1307" i="21" s="1"/>
  <c r="K1307" i="21"/>
  <c r="L1307" i="21"/>
  <c r="E1308" i="21"/>
  <c r="F1308" i="21"/>
  <c r="G1308" i="21"/>
  <c r="H1308" i="21"/>
  <c r="I1308" i="21"/>
  <c r="J1308" i="21"/>
  <c r="M1308" i="21" s="1"/>
  <c r="P1308" i="21" s="1"/>
  <c r="K1308" i="21"/>
  <c r="L1308" i="21"/>
  <c r="E1309" i="21"/>
  <c r="F1309" i="21"/>
  <c r="G1309" i="21"/>
  <c r="H1309" i="21"/>
  <c r="I1309" i="21"/>
  <c r="J1309" i="21"/>
  <c r="M1309" i="21" s="1"/>
  <c r="P1309" i="21" s="1"/>
  <c r="K1309" i="21"/>
  <c r="L1309" i="21"/>
  <c r="E1310" i="21"/>
  <c r="F1310" i="21"/>
  <c r="G1310" i="21"/>
  <c r="H1310" i="21"/>
  <c r="I1310" i="21"/>
  <c r="J1310" i="21"/>
  <c r="M1310" i="21" s="1"/>
  <c r="P1310" i="21" s="1"/>
  <c r="K1310" i="21"/>
  <c r="L1310" i="21"/>
  <c r="E1311" i="21"/>
  <c r="F1311" i="21"/>
  <c r="G1311" i="21"/>
  <c r="H1311" i="21"/>
  <c r="I1311" i="21"/>
  <c r="J1311" i="21"/>
  <c r="M1311" i="21" s="1"/>
  <c r="P1311" i="21" s="1"/>
  <c r="K1311" i="21"/>
  <c r="L1311" i="21"/>
  <c r="E1312" i="21"/>
  <c r="F1312" i="21"/>
  <c r="G1312" i="21"/>
  <c r="H1312" i="21"/>
  <c r="I1312" i="21"/>
  <c r="J1312" i="21"/>
  <c r="M1312" i="21" s="1"/>
  <c r="P1312" i="21" s="1"/>
  <c r="K1312" i="21"/>
  <c r="L1312" i="21"/>
  <c r="E1313" i="21"/>
  <c r="F1313" i="21"/>
  <c r="G1313" i="21"/>
  <c r="H1313" i="21"/>
  <c r="I1313" i="21"/>
  <c r="J1313" i="21"/>
  <c r="M1313" i="21" s="1"/>
  <c r="P1313" i="21" s="1"/>
  <c r="K1313" i="21"/>
  <c r="L1313" i="21"/>
  <c r="E1314" i="21"/>
  <c r="F1314" i="21"/>
  <c r="G1314" i="21"/>
  <c r="H1314" i="21"/>
  <c r="I1314" i="21"/>
  <c r="J1314" i="21"/>
  <c r="M1314" i="21" s="1"/>
  <c r="P1314" i="21" s="1"/>
  <c r="K1314" i="21"/>
  <c r="L1314" i="21"/>
  <c r="E1315" i="21"/>
  <c r="F1315" i="21"/>
  <c r="G1315" i="21"/>
  <c r="H1315" i="21"/>
  <c r="I1315" i="21"/>
  <c r="J1315" i="21"/>
  <c r="M1315" i="21" s="1"/>
  <c r="P1315" i="21" s="1"/>
  <c r="K1315" i="21"/>
  <c r="L1315" i="21"/>
  <c r="E1316" i="21"/>
  <c r="F1316" i="21"/>
  <c r="G1316" i="21"/>
  <c r="H1316" i="21"/>
  <c r="I1316" i="21"/>
  <c r="J1316" i="21"/>
  <c r="M1316" i="21" s="1"/>
  <c r="P1316" i="21" s="1"/>
  <c r="K1316" i="21"/>
  <c r="L1316" i="21"/>
  <c r="E1317" i="21"/>
  <c r="F1317" i="21"/>
  <c r="G1317" i="21"/>
  <c r="H1317" i="21"/>
  <c r="I1317" i="21"/>
  <c r="J1317" i="21"/>
  <c r="M1317" i="21" s="1"/>
  <c r="P1317" i="21" s="1"/>
  <c r="K1317" i="21"/>
  <c r="L1317" i="21"/>
  <c r="E1318" i="21"/>
  <c r="F1318" i="21"/>
  <c r="G1318" i="21"/>
  <c r="H1318" i="21"/>
  <c r="I1318" i="21"/>
  <c r="J1318" i="21"/>
  <c r="M1318" i="21" s="1"/>
  <c r="P1318" i="21" s="1"/>
  <c r="K1318" i="21"/>
  <c r="L1318" i="21"/>
  <c r="E1319" i="21"/>
  <c r="F1319" i="21"/>
  <c r="G1319" i="21"/>
  <c r="H1319" i="21"/>
  <c r="I1319" i="21"/>
  <c r="J1319" i="21"/>
  <c r="M1319" i="21" s="1"/>
  <c r="P1319" i="21" s="1"/>
  <c r="K1319" i="21"/>
  <c r="L1319" i="21"/>
  <c r="E1320" i="21"/>
  <c r="F1320" i="21"/>
  <c r="G1320" i="21"/>
  <c r="H1320" i="21"/>
  <c r="I1320" i="21"/>
  <c r="J1320" i="21"/>
  <c r="M1320" i="21" s="1"/>
  <c r="P1320" i="21" s="1"/>
  <c r="K1320" i="21"/>
  <c r="L1320" i="21"/>
  <c r="E1321" i="21"/>
  <c r="F1321" i="21"/>
  <c r="G1321" i="21"/>
  <c r="H1321" i="21"/>
  <c r="I1321" i="21"/>
  <c r="J1321" i="21"/>
  <c r="M1321" i="21" s="1"/>
  <c r="P1321" i="21" s="1"/>
  <c r="K1321" i="21"/>
  <c r="L1321" i="21"/>
  <c r="E1322" i="21"/>
  <c r="F1322" i="21"/>
  <c r="G1322" i="21"/>
  <c r="H1322" i="21"/>
  <c r="I1322" i="21"/>
  <c r="J1322" i="21"/>
  <c r="M1322" i="21" s="1"/>
  <c r="P1322" i="21" s="1"/>
  <c r="K1322" i="21"/>
  <c r="L1322" i="21"/>
  <c r="E1323" i="21"/>
  <c r="F1323" i="21"/>
  <c r="G1323" i="21"/>
  <c r="H1323" i="21"/>
  <c r="I1323" i="21"/>
  <c r="J1323" i="21"/>
  <c r="M1323" i="21" s="1"/>
  <c r="P1323" i="21" s="1"/>
  <c r="K1323" i="21"/>
  <c r="L1323" i="21"/>
  <c r="E1324" i="21"/>
  <c r="F1324" i="21"/>
  <c r="G1324" i="21"/>
  <c r="H1324" i="21"/>
  <c r="I1324" i="21"/>
  <c r="J1324" i="21"/>
  <c r="M1324" i="21" s="1"/>
  <c r="P1324" i="21" s="1"/>
  <c r="K1324" i="21"/>
  <c r="L1324" i="21"/>
  <c r="E1325" i="21"/>
  <c r="F1325" i="21"/>
  <c r="G1325" i="21"/>
  <c r="H1325" i="21"/>
  <c r="I1325" i="21"/>
  <c r="J1325" i="21"/>
  <c r="M1325" i="21" s="1"/>
  <c r="P1325" i="21" s="1"/>
  <c r="K1325" i="21"/>
  <c r="L1325" i="21"/>
  <c r="E1326" i="21"/>
  <c r="F1326" i="21"/>
  <c r="G1326" i="21"/>
  <c r="H1326" i="21"/>
  <c r="I1326" i="21"/>
  <c r="J1326" i="21"/>
  <c r="M1326" i="21" s="1"/>
  <c r="P1326" i="21" s="1"/>
  <c r="K1326" i="21"/>
  <c r="L1326" i="21"/>
  <c r="E1327" i="21"/>
  <c r="F1327" i="21"/>
  <c r="G1327" i="21"/>
  <c r="H1327" i="21"/>
  <c r="I1327" i="21"/>
  <c r="J1327" i="21"/>
  <c r="M1327" i="21" s="1"/>
  <c r="P1327" i="21" s="1"/>
  <c r="K1327" i="21"/>
  <c r="L1327" i="21"/>
  <c r="E1328" i="21"/>
  <c r="F1328" i="21"/>
  <c r="G1328" i="21"/>
  <c r="H1328" i="21"/>
  <c r="I1328" i="21"/>
  <c r="J1328" i="21"/>
  <c r="M1328" i="21" s="1"/>
  <c r="P1328" i="21" s="1"/>
  <c r="K1328" i="21"/>
  <c r="L1328" i="21"/>
  <c r="E1329" i="21"/>
  <c r="F1329" i="21"/>
  <c r="G1329" i="21"/>
  <c r="H1329" i="21"/>
  <c r="I1329" i="21"/>
  <c r="J1329" i="21"/>
  <c r="M1329" i="21" s="1"/>
  <c r="P1329" i="21" s="1"/>
  <c r="K1329" i="21"/>
  <c r="L1329" i="21"/>
  <c r="E1330" i="21"/>
  <c r="F1330" i="21"/>
  <c r="G1330" i="21"/>
  <c r="H1330" i="21"/>
  <c r="I1330" i="21"/>
  <c r="J1330" i="21"/>
  <c r="M1330" i="21" s="1"/>
  <c r="P1330" i="21" s="1"/>
  <c r="K1330" i="21"/>
  <c r="L1330" i="21"/>
  <c r="E1331" i="21"/>
  <c r="F1331" i="21"/>
  <c r="G1331" i="21"/>
  <c r="H1331" i="21"/>
  <c r="I1331" i="21"/>
  <c r="J1331" i="21"/>
  <c r="M1331" i="21" s="1"/>
  <c r="P1331" i="21" s="1"/>
  <c r="K1331" i="21"/>
  <c r="L1331" i="21"/>
  <c r="E1332" i="21"/>
  <c r="F1332" i="21"/>
  <c r="G1332" i="21"/>
  <c r="H1332" i="21"/>
  <c r="I1332" i="21"/>
  <c r="J1332" i="21"/>
  <c r="M1332" i="21" s="1"/>
  <c r="P1332" i="21" s="1"/>
  <c r="K1332" i="21"/>
  <c r="L1332" i="21"/>
  <c r="E1333" i="21"/>
  <c r="F1333" i="21"/>
  <c r="G1333" i="21"/>
  <c r="H1333" i="21"/>
  <c r="I1333" i="21"/>
  <c r="J1333" i="21"/>
  <c r="M1333" i="21" s="1"/>
  <c r="P1333" i="21" s="1"/>
  <c r="K1333" i="21"/>
  <c r="L1333" i="21"/>
  <c r="E1334" i="21"/>
  <c r="F1334" i="21"/>
  <c r="G1334" i="21"/>
  <c r="H1334" i="21"/>
  <c r="I1334" i="21"/>
  <c r="J1334" i="21"/>
  <c r="M1334" i="21" s="1"/>
  <c r="P1334" i="21" s="1"/>
  <c r="K1334" i="21"/>
  <c r="L1334" i="21"/>
  <c r="E1335" i="21"/>
  <c r="F1335" i="21"/>
  <c r="G1335" i="21"/>
  <c r="H1335" i="21"/>
  <c r="I1335" i="21"/>
  <c r="J1335" i="21"/>
  <c r="M1335" i="21" s="1"/>
  <c r="P1335" i="21" s="1"/>
  <c r="K1335" i="21"/>
  <c r="L1335" i="21"/>
  <c r="E1336" i="21"/>
  <c r="F1336" i="21"/>
  <c r="G1336" i="21"/>
  <c r="H1336" i="21"/>
  <c r="I1336" i="21"/>
  <c r="J1336" i="21"/>
  <c r="M1336" i="21" s="1"/>
  <c r="P1336" i="21" s="1"/>
  <c r="K1336" i="21"/>
  <c r="L1336" i="21"/>
  <c r="E1337" i="21"/>
  <c r="F1337" i="21"/>
  <c r="G1337" i="21"/>
  <c r="H1337" i="21"/>
  <c r="I1337" i="21"/>
  <c r="J1337" i="21"/>
  <c r="M1337" i="21" s="1"/>
  <c r="P1337" i="21" s="1"/>
  <c r="K1337" i="21"/>
  <c r="L1337" i="21"/>
  <c r="E1338" i="21"/>
  <c r="F1338" i="21"/>
  <c r="G1338" i="21"/>
  <c r="H1338" i="21"/>
  <c r="I1338" i="21"/>
  <c r="J1338" i="21"/>
  <c r="M1338" i="21" s="1"/>
  <c r="P1338" i="21" s="1"/>
  <c r="K1338" i="21"/>
  <c r="L1338" i="21"/>
  <c r="E1339" i="21"/>
  <c r="F1339" i="21"/>
  <c r="G1339" i="21"/>
  <c r="H1339" i="21"/>
  <c r="I1339" i="21"/>
  <c r="J1339" i="21"/>
  <c r="M1339" i="21" s="1"/>
  <c r="P1339" i="21" s="1"/>
  <c r="K1339" i="21"/>
  <c r="L1339" i="21"/>
  <c r="E1340" i="21"/>
  <c r="F1340" i="21"/>
  <c r="G1340" i="21"/>
  <c r="H1340" i="21"/>
  <c r="I1340" i="21"/>
  <c r="J1340" i="21"/>
  <c r="M1340" i="21" s="1"/>
  <c r="P1340" i="21" s="1"/>
  <c r="K1340" i="21"/>
  <c r="L1340" i="21"/>
  <c r="E1341" i="21"/>
  <c r="F1341" i="21"/>
  <c r="G1341" i="21"/>
  <c r="H1341" i="21"/>
  <c r="I1341" i="21"/>
  <c r="J1341" i="21"/>
  <c r="M1341" i="21" s="1"/>
  <c r="P1341" i="21" s="1"/>
  <c r="K1341" i="21"/>
  <c r="L1341" i="21"/>
  <c r="E1342" i="21"/>
  <c r="F1342" i="21"/>
  <c r="G1342" i="21"/>
  <c r="H1342" i="21"/>
  <c r="I1342" i="21"/>
  <c r="J1342" i="21"/>
  <c r="M1342" i="21" s="1"/>
  <c r="P1342" i="21" s="1"/>
  <c r="K1342" i="21"/>
  <c r="L1342" i="21"/>
  <c r="E1343" i="21"/>
  <c r="F1343" i="21"/>
  <c r="G1343" i="21"/>
  <c r="H1343" i="21"/>
  <c r="I1343" i="21"/>
  <c r="J1343" i="21"/>
  <c r="M1343" i="21" s="1"/>
  <c r="P1343" i="21" s="1"/>
  <c r="K1343" i="21"/>
  <c r="L1343" i="21"/>
  <c r="E1344" i="21"/>
  <c r="F1344" i="21"/>
  <c r="G1344" i="21"/>
  <c r="H1344" i="21"/>
  <c r="I1344" i="21"/>
  <c r="J1344" i="21"/>
  <c r="M1344" i="21" s="1"/>
  <c r="P1344" i="21" s="1"/>
  <c r="K1344" i="21"/>
  <c r="L1344" i="21"/>
  <c r="E1345" i="21"/>
  <c r="F1345" i="21"/>
  <c r="G1345" i="21"/>
  <c r="H1345" i="21"/>
  <c r="I1345" i="21"/>
  <c r="J1345" i="21"/>
  <c r="M1345" i="21" s="1"/>
  <c r="P1345" i="21" s="1"/>
  <c r="K1345" i="21"/>
  <c r="L1345" i="21"/>
  <c r="E1346" i="21"/>
  <c r="F1346" i="21"/>
  <c r="G1346" i="21"/>
  <c r="H1346" i="21"/>
  <c r="I1346" i="21"/>
  <c r="J1346" i="21"/>
  <c r="M1346" i="21" s="1"/>
  <c r="P1346" i="21" s="1"/>
  <c r="K1346" i="21"/>
  <c r="L1346" i="21"/>
  <c r="E1347" i="21"/>
  <c r="F1347" i="21"/>
  <c r="G1347" i="21"/>
  <c r="H1347" i="21"/>
  <c r="I1347" i="21"/>
  <c r="J1347" i="21"/>
  <c r="M1347" i="21" s="1"/>
  <c r="P1347" i="21" s="1"/>
  <c r="K1347" i="21"/>
  <c r="L1347" i="21"/>
  <c r="E1348" i="21"/>
  <c r="F1348" i="21"/>
  <c r="G1348" i="21"/>
  <c r="H1348" i="21"/>
  <c r="I1348" i="21"/>
  <c r="J1348" i="21"/>
  <c r="M1348" i="21" s="1"/>
  <c r="P1348" i="21" s="1"/>
  <c r="K1348" i="21"/>
  <c r="L1348" i="21"/>
  <c r="E1349" i="21"/>
  <c r="F1349" i="21"/>
  <c r="G1349" i="21"/>
  <c r="H1349" i="21"/>
  <c r="I1349" i="21"/>
  <c r="J1349" i="21"/>
  <c r="M1349" i="21" s="1"/>
  <c r="P1349" i="21" s="1"/>
  <c r="K1349" i="21"/>
  <c r="L1349" i="21"/>
  <c r="E1350" i="21"/>
  <c r="F1350" i="21"/>
  <c r="G1350" i="21"/>
  <c r="H1350" i="21"/>
  <c r="I1350" i="21"/>
  <c r="J1350" i="21"/>
  <c r="M1350" i="21" s="1"/>
  <c r="P1350" i="21" s="1"/>
  <c r="K1350" i="21"/>
  <c r="L1350" i="21"/>
  <c r="E1351" i="21"/>
  <c r="F1351" i="21"/>
  <c r="G1351" i="21"/>
  <c r="H1351" i="21"/>
  <c r="I1351" i="21"/>
  <c r="J1351" i="21"/>
  <c r="M1351" i="21" s="1"/>
  <c r="P1351" i="21" s="1"/>
  <c r="K1351" i="21"/>
  <c r="L1351" i="21"/>
  <c r="E1352" i="21"/>
  <c r="F1352" i="21"/>
  <c r="G1352" i="21"/>
  <c r="H1352" i="21"/>
  <c r="I1352" i="21"/>
  <c r="J1352" i="21"/>
  <c r="M1352" i="21" s="1"/>
  <c r="P1352" i="21" s="1"/>
  <c r="K1352" i="21"/>
  <c r="L1352" i="21"/>
  <c r="E1353" i="21"/>
  <c r="F1353" i="21"/>
  <c r="G1353" i="21"/>
  <c r="H1353" i="21"/>
  <c r="I1353" i="21"/>
  <c r="J1353" i="21"/>
  <c r="M1353" i="21" s="1"/>
  <c r="P1353" i="21" s="1"/>
  <c r="K1353" i="21"/>
  <c r="L1353" i="21"/>
  <c r="E1354" i="21"/>
  <c r="F1354" i="21"/>
  <c r="G1354" i="21"/>
  <c r="H1354" i="21"/>
  <c r="I1354" i="21"/>
  <c r="J1354" i="21"/>
  <c r="M1354" i="21" s="1"/>
  <c r="P1354" i="21" s="1"/>
  <c r="K1354" i="21"/>
  <c r="L1354" i="21"/>
  <c r="E1355" i="21"/>
  <c r="F1355" i="21"/>
  <c r="G1355" i="21"/>
  <c r="H1355" i="21"/>
  <c r="I1355" i="21"/>
  <c r="J1355" i="21"/>
  <c r="M1355" i="21" s="1"/>
  <c r="P1355" i="21" s="1"/>
  <c r="K1355" i="21"/>
  <c r="L1355" i="21"/>
  <c r="E1356" i="21"/>
  <c r="F1356" i="21"/>
  <c r="G1356" i="21"/>
  <c r="H1356" i="21"/>
  <c r="I1356" i="21"/>
  <c r="J1356" i="21"/>
  <c r="M1356" i="21" s="1"/>
  <c r="P1356" i="21" s="1"/>
  <c r="K1356" i="21"/>
  <c r="L1356" i="21"/>
  <c r="E1357" i="21"/>
  <c r="F1357" i="21"/>
  <c r="G1357" i="21"/>
  <c r="H1357" i="21"/>
  <c r="I1357" i="21"/>
  <c r="J1357" i="21"/>
  <c r="M1357" i="21" s="1"/>
  <c r="P1357" i="21" s="1"/>
  <c r="K1357" i="21"/>
  <c r="L1357" i="21"/>
  <c r="E1358" i="21"/>
  <c r="F1358" i="21"/>
  <c r="G1358" i="21"/>
  <c r="H1358" i="21"/>
  <c r="I1358" i="21"/>
  <c r="J1358" i="21"/>
  <c r="M1358" i="21" s="1"/>
  <c r="P1358" i="21" s="1"/>
  <c r="K1358" i="21"/>
  <c r="L1358" i="21"/>
  <c r="E1359" i="21"/>
  <c r="F1359" i="21"/>
  <c r="G1359" i="21"/>
  <c r="H1359" i="21"/>
  <c r="I1359" i="21"/>
  <c r="J1359" i="21"/>
  <c r="M1359" i="21" s="1"/>
  <c r="P1359" i="21" s="1"/>
  <c r="K1359" i="21"/>
  <c r="L1359" i="21"/>
  <c r="E1360" i="21"/>
  <c r="F1360" i="21"/>
  <c r="G1360" i="21"/>
  <c r="H1360" i="21"/>
  <c r="I1360" i="21"/>
  <c r="J1360" i="21"/>
  <c r="M1360" i="21" s="1"/>
  <c r="P1360" i="21" s="1"/>
  <c r="K1360" i="21"/>
  <c r="L1360" i="21"/>
  <c r="E1361" i="21"/>
  <c r="F1361" i="21"/>
  <c r="G1361" i="21"/>
  <c r="H1361" i="21"/>
  <c r="I1361" i="21"/>
  <c r="J1361" i="21"/>
  <c r="M1361" i="21" s="1"/>
  <c r="P1361" i="21" s="1"/>
  <c r="K1361" i="21"/>
  <c r="L1361" i="21"/>
  <c r="E1362" i="21"/>
  <c r="F1362" i="21"/>
  <c r="G1362" i="21"/>
  <c r="H1362" i="21"/>
  <c r="I1362" i="21"/>
  <c r="J1362" i="21"/>
  <c r="M1362" i="21" s="1"/>
  <c r="P1362" i="21" s="1"/>
  <c r="K1362" i="21"/>
  <c r="L1362" i="21"/>
  <c r="E1363" i="21"/>
  <c r="F1363" i="21"/>
  <c r="G1363" i="21"/>
  <c r="H1363" i="21"/>
  <c r="I1363" i="21"/>
  <c r="J1363" i="21"/>
  <c r="M1363" i="21" s="1"/>
  <c r="P1363" i="21" s="1"/>
  <c r="K1363" i="21"/>
  <c r="L1363" i="21"/>
  <c r="E1364" i="21"/>
  <c r="F1364" i="21"/>
  <c r="G1364" i="21"/>
  <c r="H1364" i="21"/>
  <c r="I1364" i="21"/>
  <c r="J1364" i="21"/>
  <c r="M1364" i="21" s="1"/>
  <c r="P1364" i="21" s="1"/>
  <c r="K1364" i="21"/>
  <c r="L1364" i="21"/>
  <c r="E1365" i="21"/>
  <c r="F1365" i="21"/>
  <c r="G1365" i="21"/>
  <c r="H1365" i="21"/>
  <c r="I1365" i="21"/>
  <c r="J1365" i="21"/>
  <c r="M1365" i="21" s="1"/>
  <c r="P1365" i="21" s="1"/>
  <c r="K1365" i="21"/>
  <c r="L1365" i="21"/>
  <c r="E1366" i="21"/>
  <c r="F1366" i="21"/>
  <c r="G1366" i="21"/>
  <c r="H1366" i="21"/>
  <c r="I1366" i="21"/>
  <c r="J1366" i="21"/>
  <c r="M1366" i="21" s="1"/>
  <c r="P1366" i="21" s="1"/>
  <c r="K1366" i="21"/>
  <c r="L1366" i="21"/>
  <c r="E1367" i="21"/>
  <c r="F1367" i="21"/>
  <c r="G1367" i="21"/>
  <c r="H1367" i="21"/>
  <c r="I1367" i="21"/>
  <c r="J1367" i="21"/>
  <c r="M1367" i="21" s="1"/>
  <c r="P1367" i="21" s="1"/>
  <c r="K1367" i="21"/>
  <c r="L1367" i="21"/>
  <c r="E1368" i="21"/>
  <c r="F1368" i="21"/>
  <c r="G1368" i="21"/>
  <c r="H1368" i="21"/>
  <c r="I1368" i="21"/>
  <c r="J1368" i="21"/>
  <c r="M1368" i="21" s="1"/>
  <c r="P1368" i="21" s="1"/>
  <c r="K1368" i="21"/>
  <c r="L1368" i="21"/>
  <c r="E1369" i="21"/>
  <c r="F1369" i="21"/>
  <c r="G1369" i="21"/>
  <c r="H1369" i="21"/>
  <c r="I1369" i="21"/>
  <c r="J1369" i="21"/>
  <c r="M1369" i="21" s="1"/>
  <c r="P1369" i="21" s="1"/>
  <c r="K1369" i="21"/>
  <c r="L1369" i="21"/>
  <c r="E1370" i="21"/>
  <c r="F1370" i="21"/>
  <c r="G1370" i="21"/>
  <c r="H1370" i="21"/>
  <c r="I1370" i="21"/>
  <c r="J1370" i="21"/>
  <c r="M1370" i="21" s="1"/>
  <c r="P1370" i="21" s="1"/>
  <c r="K1370" i="21"/>
  <c r="L1370" i="21"/>
  <c r="E1371" i="21"/>
  <c r="F1371" i="21"/>
  <c r="G1371" i="21"/>
  <c r="H1371" i="21"/>
  <c r="I1371" i="21"/>
  <c r="J1371" i="21"/>
  <c r="M1371" i="21" s="1"/>
  <c r="P1371" i="21" s="1"/>
  <c r="K1371" i="21"/>
  <c r="L1371" i="21"/>
  <c r="E1372" i="21"/>
  <c r="F1372" i="21"/>
  <c r="G1372" i="21"/>
  <c r="H1372" i="21"/>
  <c r="I1372" i="21"/>
  <c r="J1372" i="21"/>
  <c r="M1372" i="21" s="1"/>
  <c r="P1372" i="21" s="1"/>
  <c r="K1372" i="21"/>
  <c r="L1372" i="21"/>
  <c r="E1373" i="21"/>
  <c r="F1373" i="21"/>
  <c r="G1373" i="21"/>
  <c r="H1373" i="21"/>
  <c r="I1373" i="21"/>
  <c r="J1373" i="21"/>
  <c r="M1373" i="21" s="1"/>
  <c r="P1373" i="21" s="1"/>
  <c r="K1373" i="21"/>
  <c r="L1373" i="21"/>
  <c r="E1374" i="21"/>
  <c r="F1374" i="21"/>
  <c r="G1374" i="21"/>
  <c r="H1374" i="21"/>
  <c r="I1374" i="21"/>
  <c r="J1374" i="21"/>
  <c r="M1374" i="21" s="1"/>
  <c r="P1374" i="21" s="1"/>
  <c r="K1374" i="21"/>
  <c r="L1374" i="21"/>
  <c r="E1375" i="21"/>
  <c r="F1375" i="21"/>
  <c r="G1375" i="21"/>
  <c r="H1375" i="21"/>
  <c r="I1375" i="21"/>
  <c r="J1375" i="21"/>
  <c r="M1375" i="21" s="1"/>
  <c r="P1375" i="21" s="1"/>
  <c r="K1375" i="21"/>
  <c r="L1375" i="21"/>
  <c r="E1376" i="21"/>
  <c r="F1376" i="21"/>
  <c r="G1376" i="21"/>
  <c r="H1376" i="21"/>
  <c r="I1376" i="21"/>
  <c r="J1376" i="21"/>
  <c r="M1376" i="21" s="1"/>
  <c r="P1376" i="21" s="1"/>
  <c r="K1376" i="21"/>
  <c r="L1376" i="21"/>
  <c r="E1377" i="21"/>
  <c r="F1377" i="21"/>
  <c r="G1377" i="21"/>
  <c r="H1377" i="21"/>
  <c r="I1377" i="21"/>
  <c r="J1377" i="21"/>
  <c r="M1377" i="21" s="1"/>
  <c r="P1377" i="21" s="1"/>
  <c r="K1377" i="21"/>
  <c r="L1377" i="21"/>
  <c r="E1378" i="21"/>
  <c r="F1378" i="21"/>
  <c r="G1378" i="21"/>
  <c r="H1378" i="21"/>
  <c r="I1378" i="21"/>
  <c r="J1378" i="21"/>
  <c r="M1378" i="21" s="1"/>
  <c r="P1378" i="21" s="1"/>
  <c r="K1378" i="21"/>
  <c r="L1378" i="21"/>
  <c r="E1379" i="21"/>
  <c r="F1379" i="21"/>
  <c r="G1379" i="21"/>
  <c r="H1379" i="21"/>
  <c r="I1379" i="21"/>
  <c r="J1379" i="21"/>
  <c r="M1379" i="21" s="1"/>
  <c r="P1379" i="21" s="1"/>
  <c r="K1379" i="21"/>
  <c r="L1379" i="21"/>
  <c r="E1380" i="21"/>
  <c r="F1380" i="21"/>
  <c r="G1380" i="21"/>
  <c r="H1380" i="21"/>
  <c r="I1380" i="21"/>
  <c r="J1380" i="21"/>
  <c r="M1380" i="21" s="1"/>
  <c r="P1380" i="21" s="1"/>
  <c r="K1380" i="21"/>
  <c r="L1380" i="21"/>
  <c r="E1381" i="21"/>
  <c r="F1381" i="21"/>
  <c r="G1381" i="21"/>
  <c r="H1381" i="21"/>
  <c r="I1381" i="21"/>
  <c r="J1381" i="21"/>
  <c r="M1381" i="21" s="1"/>
  <c r="P1381" i="21" s="1"/>
  <c r="K1381" i="21"/>
  <c r="L1381" i="21"/>
  <c r="E1382" i="21"/>
  <c r="F1382" i="21"/>
  <c r="G1382" i="21"/>
  <c r="H1382" i="21"/>
  <c r="I1382" i="21"/>
  <c r="J1382" i="21"/>
  <c r="M1382" i="21" s="1"/>
  <c r="P1382" i="21" s="1"/>
  <c r="K1382" i="21"/>
  <c r="L1382" i="21"/>
  <c r="E1383" i="21"/>
  <c r="F1383" i="21"/>
  <c r="G1383" i="21"/>
  <c r="H1383" i="21"/>
  <c r="I1383" i="21"/>
  <c r="J1383" i="21"/>
  <c r="M1383" i="21" s="1"/>
  <c r="P1383" i="21" s="1"/>
  <c r="K1383" i="21"/>
  <c r="L1383" i="21"/>
  <c r="E1384" i="21"/>
  <c r="F1384" i="21"/>
  <c r="G1384" i="21"/>
  <c r="H1384" i="21"/>
  <c r="I1384" i="21"/>
  <c r="J1384" i="21"/>
  <c r="M1384" i="21" s="1"/>
  <c r="P1384" i="21" s="1"/>
  <c r="K1384" i="21"/>
  <c r="L1384" i="21"/>
  <c r="E1385" i="21"/>
  <c r="F1385" i="21"/>
  <c r="G1385" i="21"/>
  <c r="H1385" i="21"/>
  <c r="I1385" i="21"/>
  <c r="J1385" i="21"/>
  <c r="M1385" i="21" s="1"/>
  <c r="P1385" i="21" s="1"/>
  <c r="K1385" i="21"/>
  <c r="L1385" i="21"/>
  <c r="E1386" i="21"/>
  <c r="F1386" i="21"/>
  <c r="G1386" i="21"/>
  <c r="H1386" i="21"/>
  <c r="I1386" i="21"/>
  <c r="J1386" i="21"/>
  <c r="M1386" i="21" s="1"/>
  <c r="P1386" i="21" s="1"/>
  <c r="K1386" i="21"/>
  <c r="L1386" i="21"/>
  <c r="E1387" i="21"/>
  <c r="F1387" i="21"/>
  <c r="G1387" i="21"/>
  <c r="H1387" i="21"/>
  <c r="I1387" i="21"/>
  <c r="J1387" i="21"/>
  <c r="M1387" i="21" s="1"/>
  <c r="P1387" i="21" s="1"/>
  <c r="K1387" i="21"/>
  <c r="L1387" i="21"/>
  <c r="E1388" i="21"/>
  <c r="F1388" i="21"/>
  <c r="G1388" i="21"/>
  <c r="H1388" i="21"/>
  <c r="I1388" i="21"/>
  <c r="J1388" i="21"/>
  <c r="M1388" i="21" s="1"/>
  <c r="P1388" i="21" s="1"/>
  <c r="K1388" i="21"/>
  <c r="L1388" i="21"/>
  <c r="E1389" i="21"/>
  <c r="F1389" i="21"/>
  <c r="G1389" i="21"/>
  <c r="H1389" i="21"/>
  <c r="I1389" i="21"/>
  <c r="J1389" i="21"/>
  <c r="M1389" i="21" s="1"/>
  <c r="P1389" i="21" s="1"/>
  <c r="K1389" i="21"/>
  <c r="L1389" i="21"/>
  <c r="E1390" i="21"/>
  <c r="F1390" i="21"/>
  <c r="G1390" i="21"/>
  <c r="H1390" i="21"/>
  <c r="I1390" i="21"/>
  <c r="J1390" i="21"/>
  <c r="M1390" i="21" s="1"/>
  <c r="P1390" i="21" s="1"/>
  <c r="K1390" i="21"/>
  <c r="L1390" i="21"/>
  <c r="E1391" i="21"/>
  <c r="F1391" i="21"/>
  <c r="G1391" i="21"/>
  <c r="H1391" i="21"/>
  <c r="I1391" i="21"/>
  <c r="J1391" i="21"/>
  <c r="M1391" i="21" s="1"/>
  <c r="P1391" i="21" s="1"/>
  <c r="K1391" i="21"/>
  <c r="L1391" i="21"/>
  <c r="E1392" i="21"/>
  <c r="F1392" i="21"/>
  <c r="G1392" i="21"/>
  <c r="H1392" i="21"/>
  <c r="I1392" i="21"/>
  <c r="J1392" i="21"/>
  <c r="M1392" i="21" s="1"/>
  <c r="P1392" i="21" s="1"/>
  <c r="K1392" i="21"/>
  <c r="L1392" i="21"/>
  <c r="E1393" i="21"/>
  <c r="F1393" i="21"/>
  <c r="G1393" i="21"/>
  <c r="H1393" i="21"/>
  <c r="I1393" i="21"/>
  <c r="J1393" i="21"/>
  <c r="M1393" i="21" s="1"/>
  <c r="P1393" i="21" s="1"/>
  <c r="K1393" i="21"/>
  <c r="L1393" i="21"/>
  <c r="E1394" i="21"/>
  <c r="F1394" i="21"/>
  <c r="G1394" i="21"/>
  <c r="H1394" i="21"/>
  <c r="I1394" i="21"/>
  <c r="J1394" i="21"/>
  <c r="M1394" i="21" s="1"/>
  <c r="P1394" i="21" s="1"/>
  <c r="K1394" i="21"/>
  <c r="L1394" i="21"/>
  <c r="E1395" i="21"/>
  <c r="F1395" i="21"/>
  <c r="G1395" i="21"/>
  <c r="H1395" i="21"/>
  <c r="I1395" i="21"/>
  <c r="J1395" i="21"/>
  <c r="M1395" i="21" s="1"/>
  <c r="P1395" i="21" s="1"/>
  <c r="K1395" i="21"/>
  <c r="L1395" i="21"/>
  <c r="E1396" i="21"/>
  <c r="F1396" i="21"/>
  <c r="G1396" i="21"/>
  <c r="H1396" i="21"/>
  <c r="I1396" i="21"/>
  <c r="J1396" i="21"/>
  <c r="M1396" i="21" s="1"/>
  <c r="P1396" i="21" s="1"/>
  <c r="K1396" i="21"/>
  <c r="L1396" i="21"/>
  <c r="E1397" i="21"/>
  <c r="F1397" i="21"/>
  <c r="G1397" i="21"/>
  <c r="H1397" i="21"/>
  <c r="I1397" i="21"/>
  <c r="J1397" i="21"/>
  <c r="M1397" i="21" s="1"/>
  <c r="P1397" i="21" s="1"/>
  <c r="K1397" i="21"/>
  <c r="L1397" i="21"/>
  <c r="E1398" i="21"/>
  <c r="F1398" i="21"/>
  <c r="G1398" i="21"/>
  <c r="H1398" i="21"/>
  <c r="I1398" i="21"/>
  <c r="J1398" i="21"/>
  <c r="M1398" i="21" s="1"/>
  <c r="P1398" i="21" s="1"/>
  <c r="K1398" i="21"/>
  <c r="L1398" i="21"/>
  <c r="E1399" i="21"/>
  <c r="F1399" i="21"/>
  <c r="G1399" i="21"/>
  <c r="H1399" i="21"/>
  <c r="I1399" i="21"/>
  <c r="J1399" i="21"/>
  <c r="M1399" i="21" s="1"/>
  <c r="P1399" i="21" s="1"/>
  <c r="K1399" i="21"/>
  <c r="L1399" i="21"/>
  <c r="E1400" i="21"/>
  <c r="F1400" i="21"/>
  <c r="G1400" i="21"/>
  <c r="H1400" i="21"/>
  <c r="I1400" i="21"/>
  <c r="J1400" i="21"/>
  <c r="M1400" i="21" s="1"/>
  <c r="P1400" i="21" s="1"/>
  <c r="K1400" i="21"/>
  <c r="L1400" i="21"/>
  <c r="K134" i="21"/>
  <c r="L134" i="21"/>
  <c r="K135" i="21"/>
  <c r="L135" i="21"/>
  <c r="K136" i="21"/>
  <c r="L136" i="21"/>
  <c r="K137" i="21"/>
  <c r="L137" i="21"/>
  <c r="K138" i="21"/>
  <c r="L138" i="21"/>
  <c r="K139" i="21"/>
  <c r="L139" i="21"/>
  <c r="K140" i="21"/>
  <c r="L140" i="21"/>
  <c r="K141" i="21"/>
  <c r="L141" i="21"/>
  <c r="K142" i="21"/>
  <c r="L142" i="21"/>
  <c r="K143" i="21"/>
  <c r="L143" i="21"/>
  <c r="K144" i="21"/>
  <c r="L144" i="21"/>
  <c r="K145" i="21"/>
  <c r="L145" i="21"/>
  <c r="K146" i="21"/>
  <c r="L146" i="21"/>
  <c r="K147" i="21"/>
  <c r="L147" i="21"/>
  <c r="K148" i="21"/>
  <c r="L148" i="21"/>
  <c r="K149" i="21"/>
  <c r="L149" i="21"/>
  <c r="K150" i="21"/>
  <c r="L150" i="21"/>
  <c r="K151" i="21"/>
  <c r="L151" i="21"/>
  <c r="K152" i="21"/>
  <c r="L152" i="21"/>
  <c r="K153" i="21"/>
  <c r="L153" i="21"/>
  <c r="K154" i="21"/>
  <c r="L154" i="21"/>
  <c r="K155" i="21"/>
  <c r="L155" i="21"/>
  <c r="K156" i="21"/>
  <c r="L156" i="21"/>
  <c r="K157" i="21"/>
  <c r="L157" i="21"/>
  <c r="K158" i="21"/>
  <c r="L158" i="21"/>
  <c r="K159" i="21"/>
  <c r="L159" i="21"/>
  <c r="K160" i="21"/>
  <c r="L160" i="21"/>
  <c r="K161" i="21"/>
  <c r="L161" i="21"/>
  <c r="K162" i="21"/>
  <c r="L162" i="21"/>
  <c r="K163" i="21"/>
  <c r="L163" i="21"/>
  <c r="K164" i="21"/>
  <c r="L164" i="21"/>
  <c r="K165" i="21"/>
  <c r="L165" i="21"/>
  <c r="K166" i="21"/>
  <c r="L166" i="21"/>
  <c r="K167" i="21"/>
  <c r="L167" i="21"/>
  <c r="K168" i="21"/>
  <c r="L168" i="21"/>
  <c r="K169" i="21"/>
  <c r="L169" i="21"/>
  <c r="K170" i="21"/>
  <c r="L170" i="21"/>
  <c r="K171" i="21"/>
  <c r="L171" i="21"/>
  <c r="K172" i="21"/>
  <c r="L172" i="21"/>
  <c r="K173" i="21"/>
  <c r="L173" i="21"/>
  <c r="K174" i="21"/>
  <c r="L174" i="21"/>
  <c r="K175" i="21"/>
  <c r="L175" i="21"/>
  <c r="K176" i="21"/>
  <c r="L176" i="21"/>
  <c r="K177" i="21"/>
  <c r="L177" i="21"/>
  <c r="K178" i="21"/>
  <c r="L178" i="21"/>
  <c r="K179" i="21"/>
  <c r="L179" i="21"/>
  <c r="K180" i="21"/>
  <c r="L180" i="21"/>
  <c r="K181" i="21"/>
  <c r="L181" i="21"/>
  <c r="K182" i="21"/>
  <c r="L182" i="21"/>
  <c r="K183" i="21"/>
  <c r="L183" i="21"/>
  <c r="K184" i="21"/>
  <c r="L184" i="21"/>
  <c r="K185" i="21"/>
  <c r="L185" i="21"/>
  <c r="K186" i="21"/>
  <c r="L186" i="21"/>
  <c r="K187" i="21"/>
  <c r="L187" i="21"/>
  <c r="K188" i="21"/>
  <c r="L188" i="21"/>
  <c r="K189" i="21"/>
  <c r="L189" i="21"/>
  <c r="K190" i="21"/>
  <c r="L190" i="21"/>
  <c r="K191" i="21"/>
  <c r="L191" i="21"/>
  <c r="K192" i="21"/>
  <c r="L192" i="21"/>
  <c r="K193" i="21"/>
  <c r="L193" i="21"/>
  <c r="K194" i="21"/>
  <c r="L194" i="21"/>
  <c r="K195" i="21"/>
  <c r="L195" i="21"/>
  <c r="K196" i="21"/>
  <c r="L196" i="21"/>
  <c r="K197" i="21"/>
  <c r="L197" i="21"/>
  <c r="K198" i="21"/>
  <c r="L198" i="21"/>
  <c r="K199" i="21"/>
  <c r="L199" i="21"/>
  <c r="K200" i="21"/>
  <c r="L200" i="21"/>
  <c r="K201" i="21"/>
  <c r="L201" i="21"/>
  <c r="K202" i="21"/>
  <c r="L202" i="21"/>
  <c r="K203" i="21"/>
  <c r="L203" i="21"/>
  <c r="K204" i="21"/>
  <c r="L204" i="21"/>
  <c r="K205" i="21"/>
  <c r="L205" i="21"/>
  <c r="K206" i="21"/>
  <c r="L206" i="21"/>
  <c r="K207" i="21"/>
  <c r="L207" i="21"/>
  <c r="K208" i="21"/>
  <c r="L208" i="21"/>
  <c r="K209" i="21"/>
  <c r="L209" i="21"/>
  <c r="K210" i="21"/>
  <c r="L210" i="21"/>
  <c r="K211" i="21"/>
  <c r="L211" i="21"/>
  <c r="K212" i="21"/>
  <c r="L212" i="21"/>
  <c r="K213" i="21"/>
  <c r="L213" i="21"/>
  <c r="K214" i="21"/>
  <c r="L214" i="21"/>
  <c r="K215" i="21"/>
  <c r="L215" i="21"/>
  <c r="K216" i="21"/>
  <c r="L216" i="21"/>
  <c r="K217" i="21"/>
  <c r="L217" i="21"/>
  <c r="K218" i="21"/>
  <c r="L218" i="21"/>
  <c r="K219" i="21"/>
  <c r="L219" i="21"/>
  <c r="K220" i="21"/>
  <c r="L220" i="21"/>
  <c r="K221" i="21"/>
  <c r="L221" i="21"/>
  <c r="K222" i="21"/>
  <c r="L222" i="21"/>
  <c r="K223" i="21"/>
  <c r="L223" i="21"/>
  <c r="K224" i="21"/>
  <c r="L224" i="21"/>
  <c r="K225" i="21"/>
  <c r="L225" i="21"/>
  <c r="K226" i="21"/>
  <c r="L226" i="21"/>
  <c r="K227" i="21"/>
  <c r="L227" i="21"/>
  <c r="K228" i="21"/>
  <c r="L228" i="21"/>
  <c r="K229" i="21"/>
  <c r="L229" i="21"/>
  <c r="K230" i="21"/>
  <c r="L230" i="21"/>
  <c r="K231" i="21"/>
  <c r="L231" i="21"/>
  <c r="K232" i="21"/>
  <c r="L232" i="21"/>
  <c r="K233" i="21"/>
  <c r="L233" i="21"/>
  <c r="K234" i="21"/>
  <c r="L234" i="21"/>
  <c r="K235" i="21"/>
  <c r="L235" i="21"/>
  <c r="K236" i="21"/>
  <c r="L236" i="21"/>
  <c r="K237" i="21"/>
  <c r="L237" i="21"/>
  <c r="K238" i="21"/>
  <c r="L238" i="21"/>
  <c r="K239" i="21"/>
  <c r="L239" i="21"/>
  <c r="K240" i="21"/>
  <c r="L240" i="21"/>
  <c r="K241" i="21"/>
  <c r="L241" i="21"/>
  <c r="K242" i="21"/>
  <c r="L242" i="21"/>
  <c r="K243" i="21"/>
  <c r="L243" i="21"/>
  <c r="K244" i="21"/>
  <c r="L244" i="21"/>
  <c r="K245" i="21"/>
  <c r="L245" i="21"/>
  <c r="K246" i="21"/>
  <c r="L246" i="21"/>
  <c r="K247" i="21"/>
  <c r="L247" i="21"/>
  <c r="K248" i="21"/>
  <c r="L248" i="21"/>
  <c r="K249" i="21"/>
  <c r="L249" i="21"/>
  <c r="K250" i="21"/>
  <c r="L250" i="21"/>
  <c r="K251" i="21"/>
  <c r="L251" i="21"/>
  <c r="K252" i="21"/>
  <c r="L252" i="21"/>
  <c r="K253" i="21"/>
  <c r="L253" i="21"/>
  <c r="K254" i="21"/>
  <c r="L254" i="21"/>
  <c r="K255" i="21"/>
  <c r="L255" i="21"/>
  <c r="K256" i="21"/>
  <c r="L256" i="21"/>
  <c r="K257" i="21"/>
  <c r="L257" i="21"/>
  <c r="K258" i="21"/>
  <c r="L258" i="21"/>
  <c r="K259" i="21"/>
  <c r="L259" i="21"/>
  <c r="K260" i="21"/>
  <c r="L260" i="21"/>
  <c r="K261" i="21"/>
  <c r="L261" i="21"/>
  <c r="K262" i="21"/>
  <c r="L262" i="21"/>
  <c r="K263" i="21"/>
  <c r="L263" i="21"/>
  <c r="K264" i="21"/>
  <c r="L264" i="21"/>
  <c r="K265" i="21"/>
  <c r="L265" i="21"/>
  <c r="K266" i="21"/>
  <c r="L266" i="21"/>
  <c r="K267" i="21"/>
  <c r="L267" i="21"/>
  <c r="K268" i="21"/>
  <c r="L268" i="21"/>
  <c r="K269" i="21"/>
  <c r="L269" i="21"/>
  <c r="K270" i="21"/>
  <c r="L270" i="21"/>
  <c r="K271" i="21"/>
  <c r="L271" i="21"/>
  <c r="K272" i="21"/>
  <c r="L272" i="21"/>
  <c r="K273" i="21"/>
  <c r="L273" i="21"/>
  <c r="K274" i="21"/>
  <c r="L274" i="21"/>
  <c r="K275" i="21"/>
  <c r="L275" i="21"/>
  <c r="K276" i="21"/>
  <c r="L276" i="21"/>
  <c r="K277" i="21"/>
  <c r="L277" i="21"/>
  <c r="K278" i="21"/>
  <c r="L278" i="21"/>
  <c r="K279" i="21"/>
  <c r="L279" i="21"/>
  <c r="K280" i="21"/>
  <c r="L280" i="21"/>
  <c r="K281" i="21"/>
  <c r="L281" i="21"/>
  <c r="K282" i="21"/>
  <c r="L282" i="21"/>
  <c r="K283" i="21"/>
  <c r="L283" i="21"/>
  <c r="K284" i="21"/>
  <c r="L284" i="21"/>
  <c r="K285" i="21"/>
  <c r="L285" i="21"/>
  <c r="K286" i="21"/>
  <c r="L286" i="21"/>
  <c r="K287" i="21"/>
  <c r="L287" i="21"/>
  <c r="K288" i="21"/>
  <c r="L288" i="21"/>
  <c r="K289" i="21"/>
  <c r="L289" i="21"/>
  <c r="K290" i="21"/>
  <c r="L290" i="21"/>
  <c r="K291" i="21"/>
  <c r="L291" i="21"/>
  <c r="K292" i="21"/>
  <c r="L292" i="21"/>
  <c r="K293" i="21"/>
  <c r="L293" i="21"/>
  <c r="K294" i="21"/>
  <c r="L294" i="21"/>
  <c r="K295" i="21"/>
  <c r="L295" i="21"/>
  <c r="K296" i="21"/>
  <c r="L296" i="21"/>
  <c r="K297" i="21"/>
  <c r="L297" i="21"/>
  <c r="K298" i="21"/>
  <c r="L298" i="21"/>
  <c r="K299" i="21"/>
  <c r="L299" i="21"/>
  <c r="K300" i="21"/>
  <c r="L300" i="21"/>
  <c r="K301" i="21"/>
  <c r="L301" i="21"/>
  <c r="K302" i="21"/>
  <c r="L302" i="21"/>
  <c r="K303" i="21"/>
  <c r="L303" i="21"/>
  <c r="K304" i="21"/>
  <c r="L304" i="21"/>
  <c r="K305" i="21"/>
  <c r="L305" i="21"/>
  <c r="K306" i="21"/>
  <c r="L306" i="21"/>
  <c r="K307" i="21"/>
  <c r="L307" i="21"/>
  <c r="K308" i="21"/>
  <c r="L308" i="21"/>
  <c r="K309" i="21"/>
  <c r="L309" i="21"/>
  <c r="K310" i="21"/>
  <c r="L310" i="21"/>
  <c r="K311" i="21"/>
  <c r="L311" i="21"/>
  <c r="K312" i="21"/>
  <c r="L312" i="21"/>
  <c r="K313" i="21"/>
  <c r="L313" i="21"/>
  <c r="K314" i="21"/>
  <c r="L314" i="21"/>
  <c r="K315" i="21"/>
  <c r="L315" i="21"/>
  <c r="K316" i="21"/>
  <c r="L316" i="21"/>
  <c r="K317" i="21"/>
  <c r="L317" i="21"/>
  <c r="K318" i="21"/>
  <c r="L318" i="21"/>
  <c r="K319" i="21"/>
  <c r="L319" i="21"/>
  <c r="K320" i="21"/>
  <c r="L320" i="21"/>
  <c r="K321" i="21"/>
  <c r="L321" i="21"/>
  <c r="K322" i="21"/>
  <c r="L322" i="21"/>
  <c r="K323" i="21"/>
  <c r="L323" i="21"/>
  <c r="K324" i="21"/>
  <c r="L324" i="21"/>
  <c r="K325" i="21"/>
  <c r="L325" i="21"/>
  <c r="K326" i="21"/>
  <c r="L326" i="21"/>
  <c r="K327" i="21"/>
  <c r="L327" i="21"/>
  <c r="K328" i="21"/>
  <c r="L328" i="21"/>
  <c r="K329" i="21"/>
  <c r="L329" i="21"/>
  <c r="K330" i="21"/>
  <c r="L330" i="21"/>
  <c r="K331" i="21"/>
  <c r="L331" i="21"/>
  <c r="K332" i="21"/>
  <c r="L332" i="21"/>
  <c r="K333" i="21"/>
  <c r="L333" i="21"/>
  <c r="K334" i="21"/>
  <c r="L334" i="21"/>
  <c r="K335" i="21"/>
  <c r="L335" i="21"/>
  <c r="K336" i="21"/>
  <c r="L336" i="21"/>
  <c r="K337" i="21"/>
  <c r="L337" i="21"/>
  <c r="K338" i="21"/>
  <c r="L338" i="21"/>
  <c r="K339" i="21"/>
  <c r="L339" i="21"/>
  <c r="K340" i="21"/>
  <c r="L340" i="21"/>
  <c r="K341" i="21"/>
  <c r="L341" i="21"/>
  <c r="K342" i="21"/>
  <c r="L342" i="21"/>
  <c r="K343" i="21"/>
  <c r="L343" i="21"/>
  <c r="K344" i="21"/>
  <c r="L344" i="21"/>
  <c r="K345" i="21"/>
  <c r="L345" i="21"/>
  <c r="K346" i="21"/>
  <c r="L346" i="21"/>
  <c r="K347" i="21"/>
  <c r="L347" i="21"/>
  <c r="K348" i="21"/>
  <c r="L348" i="21"/>
  <c r="K349" i="21"/>
  <c r="L349" i="21"/>
  <c r="K350" i="21"/>
  <c r="L350" i="21"/>
  <c r="K351" i="21"/>
  <c r="L351" i="21"/>
  <c r="K352" i="21"/>
  <c r="L352" i="21"/>
  <c r="K353" i="21"/>
  <c r="L353" i="21"/>
  <c r="K354" i="21"/>
  <c r="L354" i="21"/>
  <c r="K355" i="21"/>
  <c r="L355" i="21"/>
  <c r="K356" i="21"/>
  <c r="L356" i="21"/>
  <c r="K357" i="21"/>
  <c r="L357" i="21"/>
  <c r="K358" i="21"/>
  <c r="L358" i="21"/>
  <c r="K359" i="21"/>
  <c r="L359" i="21"/>
  <c r="E134" i="21"/>
  <c r="F134" i="21"/>
  <c r="G134" i="21"/>
  <c r="H134" i="21"/>
  <c r="I134" i="21"/>
  <c r="E135" i="21"/>
  <c r="F135" i="21"/>
  <c r="G135" i="21"/>
  <c r="H135" i="21"/>
  <c r="I135" i="21"/>
  <c r="E136" i="21"/>
  <c r="F136" i="21"/>
  <c r="G136" i="21"/>
  <c r="H136" i="21"/>
  <c r="I136" i="21"/>
  <c r="E137" i="21"/>
  <c r="F137" i="21"/>
  <c r="G137" i="21"/>
  <c r="H137" i="21"/>
  <c r="I137" i="21"/>
  <c r="E138" i="21"/>
  <c r="F138" i="21"/>
  <c r="G138" i="21"/>
  <c r="H138" i="21"/>
  <c r="I138" i="21"/>
  <c r="E139" i="21"/>
  <c r="F139" i="21"/>
  <c r="G139" i="21"/>
  <c r="H139" i="21"/>
  <c r="I139" i="21"/>
  <c r="E140" i="21"/>
  <c r="F140" i="21"/>
  <c r="G140" i="21"/>
  <c r="H140" i="21"/>
  <c r="I140" i="21"/>
  <c r="E141" i="21"/>
  <c r="F141" i="21"/>
  <c r="G141" i="21"/>
  <c r="H141" i="21"/>
  <c r="I141" i="21"/>
  <c r="E142" i="21"/>
  <c r="F142" i="21"/>
  <c r="G142" i="21"/>
  <c r="H142" i="21"/>
  <c r="I142" i="21"/>
  <c r="E143" i="21"/>
  <c r="F143" i="21"/>
  <c r="G143" i="21"/>
  <c r="H143" i="21"/>
  <c r="I143" i="21"/>
  <c r="E144" i="21"/>
  <c r="F144" i="21"/>
  <c r="G144" i="21"/>
  <c r="H144" i="21"/>
  <c r="I144" i="21"/>
  <c r="E145" i="21"/>
  <c r="F145" i="21"/>
  <c r="G145" i="21"/>
  <c r="H145" i="21"/>
  <c r="I145" i="21"/>
  <c r="E146" i="21"/>
  <c r="F146" i="21"/>
  <c r="G146" i="21"/>
  <c r="H146" i="21"/>
  <c r="I146" i="21"/>
  <c r="E147" i="21"/>
  <c r="F147" i="21"/>
  <c r="G147" i="21"/>
  <c r="H147" i="21"/>
  <c r="I147" i="21"/>
  <c r="E148" i="21"/>
  <c r="F148" i="21"/>
  <c r="G148" i="21"/>
  <c r="H148" i="21"/>
  <c r="I148" i="21"/>
  <c r="E149" i="21"/>
  <c r="F149" i="21"/>
  <c r="G149" i="21"/>
  <c r="H149" i="21"/>
  <c r="I149" i="21"/>
  <c r="E150" i="21"/>
  <c r="F150" i="21"/>
  <c r="G150" i="21"/>
  <c r="H150" i="21"/>
  <c r="I150" i="21"/>
  <c r="E151" i="21"/>
  <c r="F151" i="21"/>
  <c r="G151" i="21"/>
  <c r="H151" i="21"/>
  <c r="I151" i="21"/>
  <c r="E152" i="21"/>
  <c r="F152" i="21"/>
  <c r="G152" i="21"/>
  <c r="H152" i="21"/>
  <c r="I152" i="21"/>
  <c r="E153" i="21"/>
  <c r="F153" i="21"/>
  <c r="G153" i="21"/>
  <c r="H153" i="21"/>
  <c r="I153" i="21"/>
  <c r="E154" i="21"/>
  <c r="F154" i="21"/>
  <c r="G154" i="21"/>
  <c r="H154" i="21"/>
  <c r="I154" i="21"/>
  <c r="E155" i="21"/>
  <c r="F155" i="21"/>
  <c r="G155" i="21"/>
  <c r="H155" i="21"/>
  <c r="I155" i="21"/>
  <c r="E156" i="21"/>
  <c r="F156" i="21"/>
  <c r="G156" i="21"/>
  <c r="H156" i="21"/>
  <c r="I156" i="21"/>
  <c r="E157" i="21"/>
  <c r="F157" i="21"/>
  <c r="G157" i="21"/>
  <c r="H157" i="21"/>
  <c r="I157" i="21"/>
  <c r="E158" i="21"/>
  <c r="F158" i="21"/>
  <c r="G158" i="21"/>
  <c r="H158" i="21"/>
  <c r="I158" i="21"/>
  <c r="E159" i="21"/>
  <c r="F159" i="21"/>
  <c r="G159" i="21"/>
  <c r="H159" i="21"/>
  <c r="I159" i="21"/>
  <c r="E160" i="21"/>
  <c r="F160" i="21"/>
  <c r="G160" i="21"/>
  <c r="H160" i="21"/>
  <c r="I160" i="21"/>
  <c r="E161" i="21"/>
  <c r="F161" i="21"/>
  <c r="G161" i="21"/>
  <c r="H161" i="21"/>
  <c r="I161" i="21"/>
  <c r="E162" i="21"/>
  <c r="F162" i="21"/>
  <c r="G162" i="21"/>
  <c r="H162" i="21"/>
  <c r="I162" i="21"/>
  <c r="E163" i="21"/>
  <c r="F163" i="21"/>
  <c r="G163" i="21"/>
  <c r="H163" i="21"/>
  <c r="I163" i="21"/>
  <c r="E164" i="21"/>
  <c r="F164" i="21"/>
  <c r="G164" i="21"/>
  <c r="H164" i="21"/>
  <c r="I164" i="21"/>
  <c r="E165" i="21"/>
  <c r="F165" i="21"/>
  <c r="G165" i="21"/>
  <c r="H165" i="21"/>
  <c r="I165" i="21"/>
  <c r="E166" i="21"/>
  <c r="F166" i="21"/>
  <c r="G166" i="21"/>
  <c r="H166" i="21"/>
  <c r="I166" i="21"/>
  <c r="E167" i="21"/>
  <c r="F167" i="21"/>
  <c r="G167" i="21"/>
  <c r="H167" i="21"/>
  <c r="I167" i="21"/>
  <c r="E168" i="21"/>
  <c r="F168" i="21"/>
  <c r="G168" i="21"/>
  <c r="H168" i="21"/>
  <c r="I168" i="21"/>
  <c r="E169" i="21"/>
  <c r="F169" i="21"/>
  <c r="G169" i="21"/>
  <c r="H169" i="21"/>
  <c r="I169" i="21"/>
  <c r="E170" i="21"/>
  <c r="F170" i="21"/>
  <c r="G170" i="21"/>
  <c r="H170" i="21"/>
  <c r="I170" i="21"/>
  <c r="E171" i="21"/>
  <c r="F171" i="21"/>
  <c r="G171" i="21"/>
  <c r="H171" i="21"/>
  <c r="I171" i="21"/>
  <c r="E172" i="21"/>
  <c r="F172" i="21"/>
  <c r="G172" i="21"/>
  <c r="H172" i="21"/>
  <c r="I172" i="21"/>
  <c r="E173" i="21"/>
  <c r="F173" i="21"/>
  <c r="G173" i="21"/>
  <c r="H173" i="21"/>
  <c r="I173" i="21"/>
  <c r="E174" i="21"/>
  <c r="F174" i="21"/>
  <c r="G174" i="21"/>
  <c r="H174" i="21"/>
  <c r="I174" i="21"/>
  <c r="E175" i="21"/>
  <c r="F175" i="21"/>
  <c r="G175" i="21"/>
  <c r="H175" i="21"/>
  <c r="I175" i="21"/>
  <c r="E176" i="21"/>
  <c r="F176" i="21"/>
  <c r="G176" i="21"/>
  <c r="H176" i="21"/>
  <c r="I176" i="21"/>
  <c r="E177" i="21"/>
  <c r="F177" i="21"/>
  <c r="G177" i="21"/>
  <c r="H177" i="21"/>
  <c r="I177" i="21"/>
  <c r="E178" i="21"/>
  <c r="F178" i="21"/>
  <c r="G178" i="21"/>
  <c r="H178" i="21"/>
  <c r="I178" i="21"/>
  <c r="E179" i="21"/>
  <c r="F179" i="21"/>
  <c r="G179" i="21"/>
  <c r="H179" i="21"/>
  <c r="I179" i="21"/>
  <c r="E180" i="21"/>
  <c r="F180" i="21"/>
  <c r="G180" i="21"/>
  <c r="H180" i="21"/>
  <c r="I180" i="21"/>
  <c r="E181" i="21"/>
  <c r="F181" i="21"/>
  <c r="G181" i="21"/>
  <c r="H181" i="21"/>
  <c r="I181" i="21"/>
  <c r="E182" i="21"/>
  <c r="F182" i="21"/>
  <c r="G182" i="21"/>
  <c r="H182" i="21"/>
  <c r="I182" i="21"/>
  <c r="E183" i="21"/>
  <c r="F183" i="21"/>
  <c r="G183" i="21"/>
  <c r="H183" i="21"/>
  <c r="I183" i="21"/>
  <c r="E184" i="21"/>
  <c r="F184" i="21"/>
  <c r="G184" i="21"/>
  <c r="H184" i="21"/>
  <c r="I184" i="21"/>
  <c r="E185" i="21"/>
  <c r="F185" i="21"/>
  <c r="G185" i="21"/>
  <c r="H185" i="21"/>
  <c r="I185" i="21"/>
  <c r="E186" i="21"/>
  <c r="F186" i="21"/>
  <c r="G186" i="21"/>
  <c r="H186" i="21"/>
  <c r="I186" i="21"/>
  <c r="E187" i="21"/>
  <c r="F187" i="21"/>
  <c r="G187" i="21"/>
  <c r="H187" i="21"/>
  <c r="I187" i="21"/>
  <c r="E188" i="21"/>
  <c r="F188" i="21"/>
  <c r="G188" i="21"/>
  <c r="H188" i="21"/>
  <c r="I188" i="21"/>
  <c r="E189" i="21"/>
  <c r="F189" i="21"/>
  <c r="G189" i="21"/>
  <c r="H189" i="21"/>
  <c r="I189" i="21"/>
  <c r="E190" i="21"/>
  <c r="F190" i="21"/>
  <c r="G190" i="21"/>
  <c r="H190" i="21"/>
  <c r="I190" i="21"/>
  <c r="E191" i="21"/>
  <c r="F191" i="21"/>
  <c r="G191" i="21"/>
  <c r="H191" i="21"/>
  <c r="I191" i="21"/>
  <c r="E192" i="21"/>
  <c r="F192" i="21"/>
  <c r="G192" i="21"/>
  <c r="H192" i="21"/>
  <c r="I192" i="21"/>
  <c r="E193" i="21"/>
  <c r="F193" i="21"/>
  <c r="G193" i="21"/>
  <c r="H193" i="21"/>
  <c r="I193" i="21"/>
  <c r="E194" i="21"/>
  <c r="F194" i="21"/>
  <c r="G194" i="21"/>
  <c r="H194" i="21"/>
  <c r="I194" i="21"/>
  <c r="E195" i="21"/>
  <c r="F195" i="21"/>
  <c r="G195" i="21"/>
  <c r="H195" i="21"/>
  <c r="I195" i="21"/>
  <c r="E196" i="21"/>
  <c r="F196" i="21"/>
  <c r="G196" i="21"/>
  <c r="H196" i="21"/>
  <c r="I196" i="21"/>
  <c r="E197" i="21"/>
  <c r="F197" i="21"/>
  <c r="G197" i="21"/>
  <c r="H197" i="21"/>
  <c r="I197" i="21"/>
  <c r="E198" i="21"/>
  <c r="F198" i="21"/>
  <c r="G198" i="21"/>
  <c r="H198" i="21"/>
  <c r="I198" i="21"/>
  <c r="E199" i="21"/>
  <c r="F199" i="21"/>
  <c r="G199" i="21"/>
  <c r="H199" i="21"/>
  <c r="I199" i="21"/>
  <c r="E200" i="21"/>
  <c r="F200" i="21"/>
  <c r="G200" i="21"/>
  <c r="H200" i="21"/>
  <c r="I200" i="21"/>
  <c r="E201" i="21"/>
  <c r="F201" i="21"/>
  <c r="G201" i="21"/>
  <c r="H201" i="21"/>
  <c r="I201" i="21"/>
  <c r="E202" i="21"/>
  <c r="F202" i="21"/>
  <c r="G202" i="21"/>
  <c r="H202" i="21"/>
  <c r="I202" i="21"/>
  <c r="E203" i="21"/>
  <c r="F203" i="21"/>
  <c r="G203" i="21"/>
  <c r="H203" i="21"/>
  <c r="I203" i="21"/>
  <c r="E204" i="21"/>
  <c r="F204" i="21"/>
  <c r="G204" i="21"/>
  <c r="H204" i="21"/>
  <c r="I204" i="21"/>
  <c r="E205" i="21"/>
  <c r="F205" i="21"/>
  <c r="G205" i="21"/>
  <c r="H205" i="21"/>
  <c r="I205" i="21"/>
  <c r="E206" i="21"/>
  <c r="F206" i="21"/>
  <c r="G206" i="21"/>
  <c r="H206" i="21"/>
  <c r="I206" i="21"/>
  <c r="E207" i="21"/>
  <c r="F207" i="21"/>
  <c r="G207" i="21"/>
  <c r="H207" i="21"/>
  <c r="I207" i="21"/>
  <c r="E208" i="21"/>
  <c r="F208" i="21"/>
  <c r="G208" i="21"/>
  <c r="H208" i="21"/>
  <c r="I208" i="21"/>
  <c r="E209" i="21"/>
  <c r="F209" i="21"/>
  <c r="G209" i="21"/>
  <c r="H209" i="21"/>
  <c r="I209" i="21"/>
  <c r="E210" i="21"/>
  <c r="F210" i="21"/>
  <c r="G210" i="21"/>
  <c r="H210" i="21"/>
  <c r="I210" i="21"/>
  <c r="E211" i="21"/>
  <c r="F211" i="21"/>
  <c r="G211" i="21"/>
  <c r="H211" i="21"/>
  <c r="I211" i="21"/>
  <c r="E212" i="21"/>
  <c r="F212" i="21"/>
  <c r="G212" i="21"/>
  <c r="H212" i="21"/>
  <c r="I212" i="21"/>
  <c r="E213" i="21"/>
  <c r="F213" i="21"/>
  <c r="G213" i="21"/>
  <c r="H213" i="21"/>
  <c r="I213" i="21"/>
  <c r="E214" i="21"/>
  <c r="F214" i="21"/>
  <c r="G214" i="21"/>
  <c r="H214" i="21"/>
  <c r="I214" i="21"/>
  <c r="E215" i="21"/>
  <c r="F215" i="21"/>
  <c r="G215" i="21"/>
  <c r="H215" i="21"/>
  <c r="I215" i="21"/>
  <c r="E216" i="21"/>
  <c r="F216" i="21"/>
  <c r="G216" i="21"/>
  <c r="H216" i="21"/>
  <c r="I216" i="21"/>
  <c r="E217" i="21"/>
  <c r="F217" i="21"/>
  <c r="G217" i="21"/>
  <c r="H217" i="21"/>
  <c r="I217" i="21"/>
  <c r="E218" i="21"/>
  <c r="F218" i="21"/>
  <c r="G218" i="21"/>
  <c r="H218" i="21"/>
  <c r="I218" i="21"/>
  <c r="E219" i="21"/>
  <c r="F219" i="21"/>
  <c r="G219" i="21"/>
  <c r="H219" i="21"/>
  <c r="I219" i="21"/>
  <c r="E220" i="21"/>
  <c r="F220" i="21"/>
  <c r="G220" i="21"/>
  <c r="H220" i="21"/>
  <c r="I220" i="21"/>
  <c r="E221" i="21"/>
  <c r="F221" i="21"/>
  <c r="G221" i="21"/>
  <c r="H221" i="21"/>
  <c r="I221" i="21"/>
  <c r="E222" i="21"/>
  <c r="F222" i="21"/>
  <c r="G222" i="21"/>
  <c r="H222" i="21"/>
  <c r="I222" i="21"/>
  <c r="E223" i="21"/>
  <c r="F223" i="21"/>
  <c r="G223" i="21"/>
  <c r="H223" i="21"/>
  <c r="I223" i="21"/>
  <c r="E224" i="21"/>
  <c r="F224" i="21"/>
  <c r="G224" i="21"/>
  <c r="H224" i="21"/>
  <c r="I224" i="21"/>
  <c r="E225" i="21"/>
  <c r="F225" i="21"/>
  <c r="G225" i="21"/>
  <c r="H225" i="21"/>
  <c r="I225" i="21"/>
  <c r="E226" i="21"/>
  <c r="F226" i="21"/>
  <c r="G226" i="21"/>
  <c r="H226" i="21"/>
  <c r="I226" i="21"/>
  <c r="E227" i="21"/>
  <c r="F227" i="21"/>
  <c r="G227" i="21"/>
  <c r="H227" i="21"/>
  <c r="I227" i="21"/>
  <c r="E228" i="21"/>
  <c r="F228" i="21"/>
  <c r="G228" i="21"/>
  <c r="H228" i="21"/>
  <c r="I228" i="21"/>
  <c r="E229" i="21"/>
  <c r="F229" i="21"/>
  <c r="G229" i="21"/>
  <c r="H229" i="21"/>
  <c r="I229" i="21"/>
  <c r="E230" i="21"/>
  <c r="F230" i="21"/>
  <c r="G230" i="21"/>
  <c r="H230" i="21"/>
  <c r="I230" i="21"/>
  <c r="E231" i="21"/>
  <c r="F231" i="21"/>
  <c r="G231" i="21"/>
  <c r="H231" i="21"/>
  <c r="I231" i="21"/>
  <c r="E232" i="21"/>
  <c r="F232" i="21"/>
  <c r="G232" i="21"/>
  <c r="H232" i="21"/>
  <c r="I232" i="21"/>
  <c r="E233" i="21"/>
  <c r="F233" i="21"/>
  <c r="G233" i="21"/>
  <c r="H233" i="21"/>
  <c r="I233" i="21"/>
  <c r="E234" i="21"/>
  <c r="F234" i="21"/>
  <c r="G234" i="21"/>
  <c r="H234" i="21"/>
  <c r="I234" i="21"/>
  <c r="E235" i="21"/>
  <c r="F235" i="21"/>
  <c r="G235" i="21"/>
  <c r="H235" i="21"/>
  <c r="I235" i="21"/>
  <c r="E236" i="21"/>
  <c r="F236" i="21"/>
  <c r="G236" i="21"/>
  <c r="H236" i="21"/>
  <c r="I236" i="21"/>
  <c r="E237" i="21"/>
  <c r="F237" i="21"/>
  <c r="G237" i="21"/>
  <c r="H237" i="21"/>
  <c r="I237" i="21"/>
  <c r="E238" i="21"/>
  <c r="F238" i="21"/>
  <c r="G238" i="21"/>
  <c r="H238" i="21"/>
  <c r="I238" i="21"/>
  <c r="E239" i="21"/>
  <c r="F239" i="21"/>
  <c r="G239" i="21"/>
  <c r="H239" i="21"/>
  <c r="I239" i="21"/>
  <c r="E240" i="21"/>
  <c r="F240" i="21"/>
  <c r="G240" i="21"/>
  <c r="H240" i="21"/>
  <c r="I240" i="21"/>
  <c r="E241" i="21"/>
  <c r="F241" i="21"/>
  <c r="G241" i="21"/>
  <c r="H241" i="21"/>
  <c r="I241" i="21"/>
  <c r="E242" i="21"/>
  <c r="F242" i="21"/>
  <c r="G242" i="21"/>
  <c r="H242" i="21"/>
  <c r="I242" i="21"/>
  <c r="E243" i="21"/>
  <c r="F243" i="21"/>
  <c r="G243" i="21"/>
  <c r="H243" i="21"/>
  <c r="I243" i="21"/>
  <c r="E244" i="21"/>
  <c r="F244" i="21"/>
  <c r="G244" i="21"/>
  <c r="H244" i="21"/>
  <c r="I244" i="21"/>
  <c r="E245" i="21"/>
  <c r="F245" i="21"/>
  <c r="G245" i="21"/>
  <c r="H245" i="21"/>
  <c r="I245" i="21"/>
  <c r="E246" i="21"/>
  <c r="F246" i="21"/>
  <c r="G246" i="21"/>
  <c r="H246" i="21"/>
  <c r="I246" i="21"/>
  <c r="E247" i="21"/>
  <c r="F247" i="21"/>
  <c r="G247" i="21"/>
  <c r="H247" i="21"/>
  <c r="I247" i="21"/>
  <c r="E248" i="21"/>
  <c r="F248" i="21"/>
  <c r="G248" i="21"/>
  <c r="H248" i="21"/>
  <c r="I248" i="21"/>
  <c r="E249" i="21"/>
  <c r="F249" i="21"/>
  <c r="G249" i="21"/>
  <c r="H249" i="21"/>
  <c r="I249" i="21"/>
  <c r="E250" i="21"/>
  <c r="F250" i="21"/>
  <c r="G250" i="21"/>
  <c r="H250" i="21"/>
  <c r="I250" i="21"/>
  <c r="E251" i="21"/>
  <c r="F251" i="21"/>
  <c r="G251" i="21"/>
  <c r="H251" i="21"/>
  <c r="I251" i="21"/>
  <c r="E252" i="21"/>
  <c r="F252" i="21"/>
  <c r="G252" i="21"/>
  <c r="H252" i="21"/>
  <c r="I252" i="21"/>
  <c r="E253" i="21"/>
  <c r="F253" i="21"/>
  <c r="G253" i="21"/>
  <c r="H253" i="21"/>
  <c r="I253" i="21"/>
  <c r="E254" i="21"/>
  <c r="F254" i="21"/>
  <c r="G254" i="21"/>
  <c r="H254" i="21"/>
  <c r="I254" i="21"/>
  <c r="E255" i="21"/>
  <c r="F255" i="21"/>
  <c r="G255" i="21"/>
  <c r="H255" i="21"/>
  <c r="I255" i="21"/>
  <c r="E256" i="21"/>
  <c r="F256" i="21"/>
  <c r="G256" i="21"/>
  <c r="H256" i="21"/>
  <c r="I256" i="21"/>
  <c r="E257" i="21"/>
  <c r="F257" i="21"/>
  <c r="G257" i="21"/>
  <c r="H257" i="21"/>
  <c r="I257" i="21"/>
  <c r="E258" i="21"/>
  <c r="F258" i="21"/>
  <c r="G258" i="21"/>
  <c r="H258" i="21"/>
  <c r="I258" i="21"/>
  <c r="E259" i="21"/>
  <c r="F259" i="21"/>
  <c r="G259" i="21"/>
  <c r="H259" i="21"/>
  <c r="I259" i="21"/>
  <c r="E260" i="21"/>
  <c r="F260" i="21"/>
  <c r="G260" i="21"/>
  <c r="H260" i="21"/>
  <c r="I260" i="21"/>
  <c r="E261" i="21"/>
  <c r="F261" i="21"/>
  <c r="G261" i="21"/>
  <c r="H261" i="21"/>
  <c r="I261" i="21"/>
  <c r="E262" i="21"/>
  <c r="F262" i="21"/>
  <c r="G262" i="21"/>
  <c r="H262" i="21"/>
  <c r="I262" i="21"/>
  <c r="E263" i="21"/>
  <c r="F263" i="21"/>
  <c r="G263" i="21"/>
  <c r="H263" i="21"/>
  <c r="I263" i="21"/>
  <c r="E264" i="21"/>
  <c r="F264" i="21"/>
  <c r="G264" i="21"/>
  <c r="H264" i="21"/>
  <c r="I264" i="21"/>
  <c r="E265" i="21"/>
  <c r="F265" i="21"/>
  <c r="G265" i="21"/>
  <c r="H265" i="21"/>
  <c r="I265" i="21"/>
  <c r="E266" i="21"/>
  <c r="F266" i="21"/>
  <c r="G266" i="21"/>
  <c r="H266" i="21"/>
  <c r="I266" i="21"/>
  <c r="E267" i="21"/>
  <c r="F267" i="21"/>
  <c r="G267" i="21"/>
  <c r="H267" i="21"/>
  <c r="I267" i="21"/>
  <c r="E268" i="21"/>
  <c r="F268" i="21"/>
  <c r="G268" i="21"/>
  <c r="H268" i="21"/>
  <c r="I268" i="21"/>
  <c r="E269" i="21"/>
  <c r="F269" i="21"/>
  <c r="G269" i="21"/>
  <c r="H269" i="21"/>
  <c r="I269" i="21"/>
  <c r="E270" i="21"/>
  <c r="F270" i="21"/>
  <c r="G270" i="21"/>
  <c r="H270" i="21"/>
  <c r="I270" i="21"/>
  <c r="E271" i="21"/>
  <c r="F271" i="21"/>
  <c r="G271" i="21"/>
  <c r="H271" i="21"/>
  <c r="I271" i="21"/>
  <c r="E272" i="21"/>
  <c r="F272" i="21"/>
  <c r="G272" i="21"/>
  <c r="H272" i="21"/>
  <c r="I272" i="21"/>
  <c r="E273" i="21"/>
  <c r="F273" i="21"/>
  <c r="G273" i="21"/>
  <c r="H273" i="21"/>
  <c r="I273" i="21"/>
  <c r="E274" i="21"/>
  <c r="F274" i="21"/>
  <c r="G274" i="21"/>
  <c r="H274" i="21"/>
  <c r="I274" i="21"/>
  <c r="E275" i="21"/>
  <c r="F275" i="21"/>
  <c r="G275" i="21"/>
  <c r="H275" i="21"/>
  <c r="I275" i="21"/>
  <c r="E276" i="21"/>
  <c r="F276" i="21"/>
  <c r="G276" i="21"/>
  <c r="H276" i="21"/>
  <c r="I276" i="21"/>
  <c r="E277" i="21"/>
  <c r="F277" i="21"/>
  <c r="G277" i="21"/>
  <c r="H277" i="21"/>
  <c r="I277" i="21"/>
  <c r="E278" i="21"/>
  <c r="F278" i="21"/>
  <c r="G278" i="21"/>
  <c r="H278" i="21"/>
  <c r="I278" i="21"/>
  <c r="E279" i="21"/>
  <c r="F279" i="21"/>
  <c r="G279" i="21"/>
  <c r="H279" i="21"/>
  <c r="I279" i="21"/>
  <c r="E280" i="21"/>
  <c r="F280" i="21"/>
  <c r="G280" i="21"/>
  <c r="H280" i="21"/>
  <c r="I280" i="21"/>
  <c r="E281" i="21"/>
  <c r="F281" i="21"/>
  <c r="G281" i="21"/>
  <c r="H281" i="21"/>
  <c r="I281" i="21"/>
  <c r="E282" i="21"/>
  <c r="F282" i="21"/>
  <c r="G282" i="21"/>
  <c r="H282" i="21"/>
  <c r="I282" i="21"/>
  <c r="E283" i="21"/>
  <c r="F283" i="21"/>
  <c r="G283" i="21"/>
  <c r="H283" i="21"/>
  <c r="I283" i="21"/>
  <c r="E284" i="21"/>
  <c r="F284" i="21"/>
  <c r="G284" i="21"/>
  <c r="H284" i="21"/>
  <c r="I284" i="21"/>
  <c r="E285" i="21"/>
  <c r="F285" i="21"/>
  <c r="G285" i="21"/>
  <c r="H285" i="21"/>
  <c r="I285" i="21"/>
  <c r="E286" i="21"/>
  <c r="F286" i="21"/>
  <c r="G286" i="21"/>
  <c r="H286" i="21"/>
  <c r="I286" i="21"/>
  <c r="E287" i="21"/>
  <c r="F287" i="21"/>
  <c r="G287" i="21"/>
  <c r="H287" i="21"/>
  <c r="I287" i="21"/>
  <c r="E288" i="21"/>
  <c r="F288" i="21"/>
  <c r="G288" i="21"/>
  <c r="H288" i="21"/>
  <c r="I288" i="21"/>
  <c r="E289" i="21"/>
  <c r="F289" i="21"/>
  <c r="G289" i="21"/>
  <c r="H289" i="21"/>
  <c r="I289" i="21"/>
  <c r="E290" i="21"/>
  <c r="F290" i="21"/>
  <c r="G290" i="21"/>
  <c r="H290" i="21"/>
  <c r="I290" i="21"/>
  <c r="E291" i="21"/>
  <c r="F291" i="21"/>
  <c r="G291" i="21"/>
  <c r="H291" i="21"/>
  <c r="I291" i="21"/>
  <c r="E292" i="21"/>
  <c r="F292" i="21"/>
  <c r="G292" i="21"/>
  <c r="H292" i="21"/>
  <c r="I292" i="21"/>
  <c r="E293" i="21"/>
  <c r="F293" i="21"/>
  <c r="G293" i="21"/>
  <c r="H293" i="21"/>
  <c r="I293" i="21"/>
  <c r="E294" i="21"/>
  <c r="F294" i="21"/>
  <c r="G294" i="21"/>
  <c r="H294" i="21"/>
  <c r="I294" i="21"/>
  <c r="E295" i="21"/>
  <c r="F295" i="21"/>
  <c r="G295" i="21"/>
  <c r="H295" i="21"/>
  <c r="I295" i="21"/>
  <c r="E296" i="21"/>
  <c r="F296" i="21"/>
  <c r="G296" i="21"/>
  <c r="H296" i="21"/>
  <c r="I296" i="21"/>
  <c r="E297" i="21"/>
  <c r="F297" i="21"/>
  <c r="G297" i="21"/>
  <c r="H297" i="21"/>
  <c r="I297" i="21"/>
  <c r="E298" i="21"/>
  <c r="F298" i="21"/>
  <c r="G298" i="21"/>
  <c r="H298" i="21"/>
  <c r="I298" i="21"/>
  <c r="E299" i="21"/>
  <c r="F299" i="21"/>
  <c r="G299" i="21"/>
  <c r="H299" i="21"/>
  <c r="I299" i="21"/>
  <c r="E300" i="21"/>
  <c r="F300" i="21"/>
  <c r="G300" i="21"/>
  <c r="H300" i="21"/>
  <c r="I300" i="21"/>
  <c r="E301" i="21"/>
  <c r="F301" i="21"/>
  <c r="G301" i="21"/>
  <c r="H301" i="21"/>
  <c r="I301" i="21"/>
  <c r="E302" i="21"/>
  <c r="F302" i="21"/>
  <c r="G302" i="21"/>
  <c r="H302" i="21"/>
  <c r="I302" i="21"/>
  <c r="E303" i="21"/>
  <c r="F303" i="21"/>
  <c r="G303" i="21"/>
  <c r="H303" i="21"/>
  <c r="I303" i="21"/>
  <c r="E304" i="21"/>
  <c r="F304" i="21"/>
  <c r="G304" i="21"/>
  <c r="H304" i="21"/>
  <c r="I304" i="21"/>
  <c r="E305" i="21"/>
  <c r="F305" i="21"/>
  <c r="G305" i="21"/>
  <c r="H305" i="21"/>
  <c r="I305" i="21"/>
  <c r="E306" i="21"/>
  <c r="F306" i="21"/>
  <c r="G306" i="21"/>
  <c r="H306" i="21"/>
  <c r="I306" i="21"/>
  <c r="E307" i="21"/>
  <c r="F307" i="21"/>
  <c r="G307" i="21"/>
  <c r="H307" i="21"/>
  <c r="I307" i="21"/>
  <c r="E308" i="21"/>
  <c r="F308" i="21"/>
  <c r="G308" i="21"/>
  <c r="H308" i="21"/>
  <c r="I308" i="21"/>
  <c r="E309" i="21"/>
  <c r="F309" i="21"/>
  <c r="G309" i="21"/>
  <c r="H309" i="21"/>
  <c r="I309" i="21"/>
  <c r="E310" i="21"/>
  <c r="F310" i="21"/>
  <c r="G310" i="21"/>
  <c r="H310" i="21"/>
  <c r="I310" i="21"/>
  <c r="E311" i="21"/>
  <c r="F311" i="21"/>
  <c r="G311" i="21"/>
  <c r="H311" i="21"/>
  <c r="I311" i="21"/>
  <c r="E312" i="21"/>
  <c r="F312" i="21"/>
  <c r="G312" i="21"/>
  <c r="H312" i="21"/>
  <c r="I312" i="21"/>
  <c r="E313" i="21"/>
  <c r="F313" i="21"/>
  <c r="G313" i="21"/>
  <c r="H313" i="21"/>
  <c r="I313" i="21"/>
  <c r="E314" i="21"/>
  <c r="F314" i="21"/>
  <c r="G314" i="21"/>
  <c r="H314" i="21"/>
  <c r="I314" i="21"/>
  <c r="E315" i="21"/>
  <c r="F315" i="21"/>
  <c r="G315" i="21"/>
  <c r="H315" i="21"/>
  <c r="I315" i="21"/>
  <c r="E316" i="21"/>
  <c r="F316" i="21"/>
  <c r="G316" i="21"/>
  <c r="H316" i="21"/>
  <c r="I316" i="21"/>
  <c r="E317" i="21"/>
  <c r="F317" i="21"/>
  <c r="G317" i="21"/>
  <c r="H317" i="21"/>
  <c r="I317" i="21"/>
  <c r="E318" i="21"/>
  <c r="F318" i="21"/>
  <c r="G318" i="21"/>
  <c r="H318" i="21"/>
  <c r="I318" i="21"/>
  <c r="E319" i="21"/>
  <c r="F319" i="21"/>
  <c r="G319" i="21"/>
  <c r="H319" i="21"/>
  <c r="I319" i="21"/>
  <c r="E320" i="21"/>
  <c r="F320" i="21"/>
  <c r="G320" i="21"/>
  <c r="H320" i="21"/>
  <c r="I320" i="21"/>
  <c r="E321" i="21"/>
  <c r="F321" i="21"/>
  <c r="G321" i="21"/>
  <c r="H321" i="21"/>
  <c r="I321" i="21"/>
  <c r="E322" i="21"/>
  <c r="F322" i="21"/>
  <c r="G322" i="21"/>
  <c r="H322" i="21"/>
  <c r="I322" i="21"/>
  <c r="E323" i="21"/>
  <c r="F323" i="21"/>
  <c r="G323" i="21"/>
  <c r="H323" i="21"/>
  <c r="I323" i="21"/>
  <c r="E324" i="21"/>
  <c r="F324" i="21"/>
  <c r="G324" i="21"/>
  <c r="H324" i="21"/>
  <c r="I324" i="21"/>
  <c r="E325" i="21"/>
  <c r="F325" i="21"/>
  <c r="G325" i="21"/>
  <c r="H325" i="21"/>
  <c r="I325" i="21"/>
  <c r="E326" i="21"/>
  <c r="F326" i="21"/>
  <c r="G326" i="21"/>
  <c r="H326" i="21"/>
  <c r="I326" i="21"/>
  <c r="E327" i="21"/>
  <c r="F327" i="21"/>
  <c r="G327" i="21"/>
  <c r="H327" i="21"/>
  <c r="I327" i="21"/>
  <c r="E328" i="21"/>
  <c r="F328" i="21"/>
  <c r="G328" i="21"/>
  <c r="H328" i="21"/>
  <c r="I328" i="21"/>
  <c r="E329" i="21"/>
  <c r="F329" i="21"/>
  <c r="G329" i="21"/>
  <c r="H329" i="21"/>
  <c r="I329" i="21"/>
  <c r="E330" i="21"/>
  <c r="F330" i="21"/>
  <c r="G330" i="21"/>
  <c r="H330" i="21"/>
  <c r="I330" i="21"/>
  <c r="E331" i="21"/>
  <c r="F331" i="21"/>
  <c r="G331" i="21"/>
  <c r="H331" i="21"/>
  <c r="I331" i="21"/>
  <c r="E332" i="21"/>
  <c r="F332" i="21"/>
  <c r="G332" i="21"/>
  <c r="H332" i="21"/>
  <c r="I332" i="21"/>
  <c r="E333" i="21"/>
  <c r="F333" i="21"/>
  <c r="G333" i="21"/>
  <c r="H333" i="21"/>
  <c r="I333" i="21"/>
  <c r="E334" i="21"/>
  <c r="F334" i="21"/>
  <c r="G334" i="21"/>
  <c r="H334" i="21"/>
  <c r="I334" i="21"/>
  <c r="E335" i="21"/>
  <c r="F335" i="21"/>
  <c r="G335" i="21"/>
  <c r="H335" i="21"/>
  <c r="I335" i="21"/>
  <c r="E336" i="21"/>
  <c r="F336" i="21"/>
  <c r="G336" i="21"/>
  <c r="H336" i="21"/>
  <c r="I336" i="21"/>
  <c r="E337" i="21"/>
  <c r="F337" i="21"/>
  <c r="G337" i="21"/>
  <c r="H337" i="21"/>
  <c r="I337" i="21"/>
  <c r="E338" i="21"/>
  <c r="F338" i="21"/>
  <c r="G338" i="21"/>
  <c r="H338" i="21"/>
  <c r="I338" i="21"/>
  <c r="E339" i="21"/>
  <c r="F339" i="21"/>
  <c r="G339" i="21"/>
  <c r="H339" i="21"/>
  <c r="I339" i="21"/>
  <c r="E340" i="21"/>
  <c r="F340" i="21"/>
  <c r="G340" i="21"/>
  <c r="H340" i="21"/>
  <c r="I340" i="21"/>
  <c r="E341" i="21"/>
  <c r="F341" i="21"/>
  <c r="G341" i="21"/>
  <c r="H341" i="21"/>
  <c r="I341" i="21"/>
  <c r="E342" i="21"/>
  <c r="F342" i="21"/>
  <c r="G342" i="21"/>
  <c r="H342" i="21"/>
  <c r="I342" i="21"/>
  <c r="E343" i="21"/>
  <c r="F343" i="21"/>
  <c r="G343" i="21"/>
  <c r="H343" i="21"/>
  <c r="I343" i="21"/>
  <c r="E344" i="21"/>
  <c r="F344" i="21"/>
  <c r="G344" i="21"/>
  <c r="H344" i="21"/>
  <c r="I344" i="21"/>
  <c r="E345" i="21"/>
  <c r="F345" i="21"/>
  <c r="G345" i="21"/>
  <c r="H345" i="21"/>
  <c r="I345" i="21"/>
  <c r="E346" i="21"/>
  <c r="F346" i="21"/>
  <c r="G346" i="21"/>
  <c r="H346" i="21"/>
  <c r="I346" i="21"/>
  <c r="E347" i="21"/>
  <c r="F347" i="21"/>
  <c r="G347" i="21"/>
  <c r="H347" i="21"/>
  <c r="I347" i="21"/>
  <c r="E348" i="21"/>
  <c r="F348" i="21"/>
  <c r="G348" i="21"/>
  <c r="H348" i="21"/>
  <c r="I348" i="21"/>
  <c r="E349" i="21"/>
  <c r="F349" i="21"/>
  <c r="G349" i="21"/>
  <c r="H349" i="21"/>
  <c r="I349" i="21"/>
  <c r="E350" i="21"/>
  <c r="F350" i="21"/>
  <c r="G350" i="21"/>
  <c r="H350" i="21"/>
  <c r="I350" i="21"/>
  <c r="E351" i="21"/>
  <c r="F351" i="21"/>
  <c r="G351" i="21"/>
  <c r="H351" i="21"/>
  <c r="I351" i="21"/>
  <c r="E352" i="21"/>
  <c r="F352" i="21"/>
  <c r="G352" i="21"/>
  <c r="H352" i="21"/>
  <c r="I352" i="21"/>
  <c r="E353" i="21"/>
  <c r="F353" i="21"/>
  <c r="G353" i="21"/>
  <c r="H353" i="21"/>
  <c r="I353" i="21"/>
  <c r="E354" i="21"/>
  <c r="F354" i="21"/>
  <c r="G354" i="21"/>
  <c r="H354" i="21"/>
  <c r="I354" i="21"/>
  <c r="E355" i="21"/>
  <c r="F355" i="21"/>
  <c r="G355" i="21"/>
  <c r="H355" i="21"/>
  <c r="I355" i="21"/>
  <c r="E356" i="21"/>
  <c r="F356" i="21"/>
  <c r="G356" i="21"/>
  <c r="H356" i="21"/>
  <c r="I356" i="21"/>
  <c r="E357" i="21"/>
  <c r="F357" i="21"/>
  <c r="G357" i="21"/>
  <c r="H357" i="21"/>
  <c r="I357" i="21"/>
  <c r="E358" i="21"/>
  <c r="F358" i="21"/>
  <c r="G358" i="21"/>
  <c r="H358" i="21"/>
  <c r="I358" i="21"/>
  <c r="E359" i="21"/>
  <c r="F359" i="21"/>
  <c r="G359" i="21"/>
  <c r="H359" i="21"/>
  <c r="I359" i="21"/>
  <c r="AF177" i="19"/>
  <c r="AL177" i="19"/>
  <c r="AM177" i="19"/>
  <c r="AN177" i="19"/>
  <c r="AS177" i="19" s="1"/>
  <c r="AR177" i="19"/>
  <c r="AF178" i="19"/>
  <c r="AL178" i="19"/>
  <c r="AM178" i="19"/>
  <c r="AN178" i="19"/>
  <c r="AS178" i="19" s="1"/>
  <c r="AR178" i="19"/>
  <c r="AF179" i="19"/>
  <c r="AL179" i="19"/>
  <c r="AM179" i="19"/>
  <c r="AN179" i="19"/>
  <c r="AF180" i="19"/>
  <c r="AL180" i="19"/>
  <c r="AM180" i="19"/>
  <c r="AN180" i="19"/>
  <c r="AR180" i="19"/>
  <c r="AF181" i="19"/>
  <c r="AL181" i="19"/>
  <c r="AM181" i="19"/>
  <c r="AN181" i="19"/>
  <c r="AR181" i="19" s="1"/>
  <c r="AF182" i="19"/>
  <c r="AL182" i="19"/>
  <c r="AM182" i="19"/>
  <c r="AN182" i="19"/>
  <c r="AF183" i="19"/>
  <c r="AL183" i="19"/>
  <c r="AM183" i="19"/>
  <c r="AN183" i="19"/>
  <c r="AR183" i="19" s="1"/>
  <c r="AF184" i="19"/>
  <c r="AL184" i="19"/>
  <c r="AM184" i="19"/>
  <c r="AN184" i="19"/>
  <c r="AR184" i="19"/>
  <c r="AF185" i="19"/>
  <c r="AL185" i="19"/>
  <c r="AM185" i="19"/>
  <c r="AN185" i="19"/>
  <c r="AF186" i="19"/>
  <c r="AL186" i="19"/>
  <c r="AM186" i="19"/>
  <c r="AN186" i="19"/>
  <c r="AF187" i="19"/>
  <c r="AL187" i="19"/>
  <c r="AM187" i="19"/>
  <c r="AN187" i="19"/>
  <c r="AR187" i="19" s="1"/>
  <c r="AF188" i="19"/>
  <c r="AL188" i="19"/>
  <c r="AM188" i="19"/>
  <c r="AN188" i="19"/>
  <c r="AF189" i="19"/>
  <c r="AL189" i="19"/>
  <c r="AM189" i="19"/>
  <c r="AN189" i="19"/>
  <c r="AL190" i="19"/>
  <c r="AM190" i="19"/>
  <c r="AN190" i="19"/>
  <c r="AF191" i="19"/>
  <c r="AL191" i="19"/>
  <c r="AM191" i="19"/>
  <c r="AN191" i="19"/>
  <c r="AF192" i="19"/>
  <c r="AL192" i="19"/>
  <c r="AM192" i="19"/>
  <c r="AN192" i="19"/>
  <c r="AR192" i="19"/>
  <c r="AF193" i="19"/>
  <c r="AL193" i="19"/>
  <c r="AM193" i="19"/>
  <c r="AN193" i="19"/>
  <c r="AL194" i="19"/>
  <c r="AM194" i="19"/>
  <c r="AN194" i="19"/>
  <c r="AF195" i="19"/>
  <c r="AL195" i="19"/>
  <c r="AM195" i="19"/>
  <c r="AN195" i="19"/>
  <c r="AR195" i="19"/>
  <c r="AL196" i="19"/>
  <c r="AM196" i="19"/>
  <c r="AN196" i="19"/>
  <c r="AR196" i="19"/>
  <c r="AF197" i="19"/>
  <c r="AL197" i="19"/>
  <c r="AM197" i="19"/>
  <c r="AN197" i="19"/>
  <c r="AL198" i="19"/>
  <c r="AM198" i="19"/>
  <c r="AN198" i="19"/>
  <c r="AF199" i="19"/>
  <c r="AL199" i="19"/>
  <c r="AM199" i="19"/>
  <c r="AN199" i="19"/>
  <c r="AP199" i="19"/>
  <c r="AR199" i="19"/>
  <c r="AL200" i="19"/>
  <c r="AM200" i="19"/>
  <c r="AN200" i="19"/>
  <c r="AT200" i="19"/>
  <c r="AF201" i="19"/>
  <c r="AL201" i="19"/>
  <c r="AM201" i="19"/>
  <c r="AN201" i="19"/>
  <c r="AL202" i="19"/>
  <c r="AM202" i="19"/>
  <c r="AN202" i="19"/>
  <c r="AR202" i="19" s="1"/>
  <c r="AP202" i="19"/>
  <c r="AF203" i="19"/>
  <c r="AL203" i="19"/>
  <c r="AM203" i="19"/>
  <c r="AN203" i="19"/>
  <c r="AP203" i="19"/>
  <c r="AT203" i="19"/>
  <c r="AL204" i="19"/>
  <c r="AM204" i="19"/>
  <c r="AN204" i="19"/>
  <c r="AR204" i="19"/>
  <c r="AT204" i="19"/>
  <c r="AF205" i="19"/>
  <c r="AM205" i="19"/>
  <c r="AN205" i="19"/>
  <c r="AS205" i="19" s="1"/>
  <c r="AL206" i="19"/>
  <c r="AM206" i="19"/>
  <c r="AN206" i="19"/>
  <c r="AQ206" i="19" s="1"/>
  <c r="AP206" i="19"/>
  <c r="AT206" i="19"/>
  <c r="AF207" i="19"/>
  <c r="AL207" i="19"/>
  <c r="AM207" i="19"/>
  <c r="AN207" i="19" s="1"/>
  <c r="AL208" i="19"/>
  <c r="AM208" i="19"/>
  <c r="AN208" i="19" s="1"/>
  <c r="AQ208" i="19"/>
  <c r="AF209" i="19"/>
  <c r="AM209" i="19"/>
  <c r="AN209" i="19" s="1"/>
  <c r="AQ209" i="19"/>
  <c r="AL210" i="19"/>
  <c r="AM210" i="19"/>
  <c r="AN210" i="19" s="1"/>
  <c r="AF211" i="19"/>
  <c r="AM211" i="19"/>
  <c r="AN211" i="19" s="1"/>
  <c r="AQ211" i="19"/>
  <c r="AM212" i="19"/>
  <c r="AN212" i="19" s="1"/>
  <c r="AF213" i="19"/>
  <c r="AL213" i="19"/>
  <c r="AM213" i="19"/>
  <c r="AN213" i="19" s="1"/>
  <c r="AL214" i="19"/>
  <c r="AM214" i="19"/>
  <c r="AN214" i="19" s="1"/>
  <c r="AQ214" i="19"/>
  <c r="AF215" i="19"/>
  <c r="AM215" i="19"/>
  <c r="AN215" i="19" s="1"/>
  <c r="AQ215" i="19"/>
  <c r="AL216" i="19"/>
  <c r="AM216" i="19"/>
  <c r="AN216" i="19" s="1"/>
  <c r="AF217" i="19"/>
  <c r="AM217" i="19"/>
  <c r="AN217" i="19" s="1"/>
  <c r="AQ217" i="19"/>
  <c r="AM218" i="19"/>
  <c r="AN218" i="19" s="1"/>
  <c r="AF219" i="19"/>
  <c r="AL219" i="19"/>
  <c r="AM219" i="19"/>
  <c r="AN219" i="19" s="1"/>
  <c r="AT219" i="19"/>
  <c r="AL220" i="19"/>
  <c r="AM220" i="19"/>
  <c r="AN220" i="19" s="1"/>
  <c r="AQ220" i="19"/>
  <c r="AF221" i="19"/>
  <c r="AL222" i="19"/>
  <c r="AM222" i="19"/>
  <c r="AN222" i="19" s="1"/>
  <c r="AT222" i="19"/>
  <c r="AF223" i="19"/>
  <c r="AM223" i="19"/>
  <c r="AF225" i="19"/>
  <c r="AL225" i="19"/>
  <c r="AM225" i="19"/>
  <c r="AN225" i="19" s="1"/>
  <c r="AT225" i="19"/>
  <c r="AL226" i="19"/>
  <c r="AF227" i="19"/>
  <c r="AM228" i="19"/>
  <c r="AN228" i="19" s="1"/>
  <c r="AS228" i="19"/>
  <c r="AF229" i="19"/>
  <c r="AF231" i="19"/>
  <c r="AM231" i="19"/>
  <c r="AN231" i="19" s="1"/>
  <c r="AS231" i="19"/>
  <c r="AF233" i="19"/>
  <c r="AM234" i="19"/>
  <c r="AN234" i="19" s="1"/>
  <c r="AS234" i="19"/>
  <c r="AF235" i="19"/>
  <c r="AF237" i="19"/>
  <c r="AM237" i="19"/>
  <c r="AN237" i="19" s="1"/>
  <c r="AS237" i="19"/>
  <c r="E156" i="17"/>
  <c r="F156" i="17"/>
  <c r="G156" i="17"/>
  <c r="H156" i="17"/>
  <c r="I156" i="17"/>
  <c r="J156" i="17"/>
  <c r="K156" i="17"/>
  <c r="L156" i="17"/>
  <c r="O156" i="17"/>
  <c r="M156" i="17" s="1"/>
  <c r="E157" i="17"/>
  <c r="F157" i="17"/>
  <c r="G157" i="17"/>
  <c r="H157" i="17"/>
  <c r="I157" i="17"/>
  <c r="J157" i="17"/>
  <c r="O157" i="17" s="1"/>
  <c r="M157" i="17" s="1"/>
  <c r="K157" i="17"/>
  <c r="L157" i="17"/>
  <c r="E158" i="17"/>
  <c r="F158" i="17"/>
  <c r="G158" i="17"/>
  <c r="H158" i="17"/>
  <c r="I158" i="17"/>
  <c r="J158" i="17"/>
  <c r="O158" i="17" s="1"/>
  <c r="N158" i="17" s="1"/>
  <c r="K158" i="17"/>
  <c r="L158" i="17"/>
  <c r="E159" i="17"/>
  <c r="F159" i="17"/>
  <c r="G159" i="17"/>
  <c r="H159" i="17"/>
  <c r="I159" i="17"/>
  <c r="J159" i="17"/>
  <c r="K159" i="17"/>
  <c r="L159" i="17"/>
  <c r="O159" i="17"/>
  <c r="E160" i="17"/>
  <c r="F160" i="17"/>
  <c r="G160" i="17"/>
  <c r="H160" i="17"/>
  <c r="I160" i="17"/>
  <c r="J160" i="17"/>
  <c r="K160" i="17"/>
  <c r="L160" i="17"/>
  <c r="O160" i="17"/>
  <c r="M160" i="17" s="1"/>
  <c r="E161" i="17"/>
  <c r="F161" i="17"/>
  <c r="G161" i="17"/>
  <c r="H161" i="17"/>
  <c r="I161" i="17"/>
  <c r="J161" i="17"/>
  <c r="O161" i="17" s="1"/>
  <c r="M161" i="17" s="1"/>
  <c r="K161" i="17"/>
  <c r="L161" i="17"/>
  <c r="E162" i="17"/>
  <c r="F162" i="17"/>
  <c r="G162" i="17"/>
  <c r="H162" i="17"/>
  <c r="I162" i="17"/>
  <c r="J162" i="17"/>
  <c r="O162" i="17" s="1"/>
  <c r="N162" i="17" s="1"/>
  <c r="K162" i="17"/>
  <c r="L162" i="17"/>
  <c r="E163" i="17"/>
  <c r="F163" i="17"/>
  <c r="G163" i="17"/>
  <c r="H163" i="17"/>
  <c r="I163" i="17"/>
  <c r="J163" i="17"/>
  <c r="K163" i="17"/>
  <c r="L163" i="17"/>
  <c r="O163" i="17"/>
  <c r="E164" i="17"/>
  <c r="F164" i="17"/>
  <c r="G164" i="17"/>
  <c r="H164" i="17"/>
  <c r="I164" i="17"/>
  <c r="J164" i="17"/>
  <c r="K164" i="17"/>
  <c r="L164" i="17"/>
  <c r="O164" i="17"/>
  <c r="M164" i="17" s="1"/>
  <c r="E165" i="17"/>
  <c r="F165" i="17"/>
  <c r="G165" i="17"/>
  <c r="H165" i="17"/>
  <c r="I165" i="17"/>
  <c r="J165" i="17"/>
  <c r="O165" i="17" s="1"/>
  <c r="K165" i="17"/>
  <c r="L165" i="17"/>
  <c r="N165" i="17"/>
  <c r="E166" i="17"/>
  <c r="F166" i="17"/>
  <c r="G166" i="17"/>
  <c r="H166" i="17"/>
  <c r="I166" i="17"/>
  <c r="J166" i="17"/>
  <c r="O166" i="17" s="1"/>
  <c r="N166" i="17" s="1"/>
  <c r="K166" i="17"/>
  <c r="L166" i="17"/>
  <c r="M166" i="17"/>
  <c r="E167" i="17"/>
  <c r="F167" i="17"/>
  <c r="G167" i="17"/>
  <c r="H167" i="17"/>
  <c r="I167" i="17"/>
  <c r="J167" i="17"/>
  <c r="K167" i="17"/>
  <c r="L167" i="17"/>
  <c r="O167" i="17"/>
  <c r="E168" i="17"/>
  <c r="F168" i="17"/>
  <c r="G168" i="17"/>
  <c r="H168" i="17"/>
  <c r="I168" i="17"/>
  <c r="J168" i="17"/>
  <c r="O168" i="17" s="1"/>
  <c r="K168" i="17"/>
  <c r="L168" i="17"/>
  <c r="E169" i="17"/>
  <c r="F169" i="17"/>
  <c r="G169" i="17"/>
  <c r="H169" i="17"/>
  <c r="I169" i="17"/>
  <c r="J169" i="17"/>
  <c r="O169" i="17" s="1"/>
  <c r="K169" i="17"/>
  <c r="L169" i="17"/>
  <c r="E170" i="17"/>
  <c r="F170" i="17"/>
  <c r="G170" i="17"/>
  <c r="H170" i="17"/>
  <c r="I170" i="17"/>
  <c r="J170" i="17"/>
  <c r="O170" i="17" s="1"/>
  <c r="N170" i="17" s="1"/>
  <c r="K170" i="17"/>
  <c r="L170" i="17"/>
  <c r="E171" i="17"/>
  <c r="F171" i="17"/>
  <c r="G171" i="17"/>
  <c r="H171" i="17"/>
  <c r="I171" i="17"/>
  <c r="J171" i="17"/>
  <c r="O171" i="17" s="1"/>
  <c r="K171" i="17"/>
  <c r="L171" i="17"/>
  <c r="E172" i="17"/>
  <c r="F172" i="17"/>
  <c r="G172" i="17"/>
  <c r="H172" i="17"/>
  <c r="I172" i="17"/>
  <c r="J172" i="17"/>
  <c r="O172" i="17" s="1"/>
  <c r="K172" i="17"/>
  <c r="L172" i="17"/>
  <c r="E173" i="17"/>
  <c r="F173" i="17"/>
  <c r="G173" i="17"/>
  <c r="H173" i="17"/>
  <c r="I173" i="17"/>
  <c r="J173" i="17"/>
  <c r="O173" i="17" s="1"/>
  <c r="M173" i="17" s="1"/>
  <c r="K173" i="17"/>
  <c r="L173" i="17"/>
  <c r="E174" i="17"/>
  <c r="F174" i="17"/>
  <c r="G174" i="17"/>
  <c r="H174" i="17"/>
  <c r="I174" i="17"/>
  <c r="J174" i="17"/>
  <c r="O174" i="17" s="1"/>
  <c r="N174" i="17" s="1"/>
  <c r="K174" i="17"/>
  <c r="L174" i="17"/>
  <c r="M174" i="17"/>
  <c r="E175" i="17"/>
  <c r="F175" i="17"/>
  <c r="G175" i="17"/>
  <c r="H175" i="17"/>
  <c r="I175" i="17"/>
  <c r="J175" i="17"/>
  <c r="K175" i="17"/>
  <c r="L175" i="17"/>
  <c r="O175" i="17"/>
  <c r="E176" i="17"/>
  <c r="F176" i="17"/>
  <c r="G176" i="17"/>
  <c r="H176" i="17"/>
  <c r="I176" i="17"/>
  <c r="J176" i="17"/>
  <c r="O176" i="17" s="1"/>
  <c r="K176" i="17"/>
  <c r="L176" i="17"/>
  <c r="E177" i="17"/>
  <c r="F177" i="17"/>
  <c r="G177" i="17"/>
  <c r="H177" i="17"/>
  <c r="I177" i="17"/>
  <c r="J177" i="17"/>
  <c r="O177" i="17" s="1"/>
  <c r="M177" i="17" s="1"/>
  <c r="K177" i="17"/>
  <c r="L177" i="17"/>
  <c r="N177" i="17"/>
  <c r="E178" i="17"/>
  <c r="F178" i="17"/>
  <c r="G178" i="17"/>
  <c r="H178" i="17"/>
  <c r="I178" i="17"/>
  <c r="J178" i="17"/>
  <c r="O178" i="17" s="1"/>
  <c r="N178" i="17" s="1"/>
  <c r="K178" i="17"/>
  <c r="L178" i="17"/>
  <c r="M178" i="17"/>
  <c r="E179" i="17"/>
  <c r="F179" i="17"/>
  <c r="G179" i="17"/>
  <c r="H179" i="17"/>
  <c r="I179" i="17"/>
  <c r="J179" i="17"/>
  <c r="K179" i="17"/>
  <c r="L179" i="17"/>
  <c r="O179" i="17"/>
  <c r="E180" i="17"/>
  <c r="F180" i="17"/>
  <c r="G180" i="17"/>
  <c r="H180" i="17"/>
  <c r="I180" i="17"/>
  <c r="J180" i="17"/>
  <c r="O180" i="17" s="1"/>
  <c r="K180" i="17"/>
  <c r="L180" i="17"/>
  <c r="E181" i="17"/>
  <c r="F181" i="17"/>
  <c r="G181" i="17"/>
  <c r="H181" i="17"/>
  <c r="I181" i="17"/>
  <c r="J181" i="17"/>
  <c r="O181" i="17" s="1"/>
  <c r="M181" i="17" s="1"/>
  <c r="K181" i="17"/>
  <c r="L181" i="17"/>
  <c r="E182" i="17"/>
  <c r="F182" i="17"/>
  <c r="G182" i="17"/>
  <c r="H182" i="17"/>
  <c r="I182" i="17"/>
  <c r="J182" i="17"/>
  <c r="O182" i="17" s="1"/>
  <c r="N182" i="17" s="1"/>
  <c r="K182" i="17"/>
  <c r="L182" i="17"/>
  <c r="E183" i="17"/>
  <c r="F183" i="17"/>
  <c r="G183" i="17"/>
  <c r="H183" i="17"/>
  <c r="I183" i="17"/>
  <c r="J183" i="17"/>
  <c r="O183" i="17" s="1"/>
  <c r="K183" i="17"/>
  <c r="L183" i="17"/>
  <c r="E184" i="17"/>
  <c r="F184" i="17"/>
  <c r="G184" i="17"/>
  <c r="H184" i="17"/>
  <c r="I184" i="17"/>
  <c r="J184" i="17"/>
  <c r="O184" i="17" s="1"/>
  <c r="K184" i="17"/>
  <c r="L184" i="17"/>
  <c r="E185" i="17"/>
  <c r="F185" i="17"/>
  <c r="G185" i="17"/>
  <c r="H185" i="17"/>
  <c r="I185" i="17"/>
  <c r="J185" i="17"/>
  <c r="O185" i="17" s="1"/>
  <c r="M185" i="17" s="1"/>
  <c r="K185" i="17"/>
  <c r="L185" i="17"/>
  <c r="E186" i="17"/>
  <c r="F186" i="17"/>
  <c r="G186" i="17"/>
  <c r="H186" i="17"/>
  <c r="I186" i="17"/>
  <c r="J186" i="17"/>
  <c r="O186" i="17" s="1"/>
  <c r="N186" i="17" s="1"/>
  <c r="K186" i="17"/>
  <c r="L186" i="17"/>
  <c r="M186" i="17"/>
  <c r="E187" i="17"/>
  <c r="F187" i="17"/>
  <c r="G187" i="17"/>
  <c r="H187" i="17"/>
  <c r="I187" i="17"/>
  <c r="J187" i="17"/>
  <c r="K187" i="17"/>
  <c r="L187" i="17"/>
  <c r="O187" i="17"/>
  <c r="E188" i="17"/>
  <c r="F188" i="17"/>
  <c r="G188" i="17"/>
  <c r="H188" i="17"/>
  <c r="I188" i="17"/>
  <c r="J188" i="17"/>
  <c r="O188" i="17" s="1"/>
  <c r="K188" i="17"/>
  <c r="L188" i="17"/>
  <c r="E189" i="17"/>
  <c r="F189" i="17"/>
  <c r="G189" i="17"/>
  <c r="H189" i="17"/>
  <c r="I189" i="17"/>
  <c r="J189" i="17"/>
  <c r="O189" i="17" s="1"/>
  <c r="M189" i="17" s="1"/>
  <c r="K189" i="17"/>
  <c r="L189" i="17"/>
  <c r="N189" i="17"/>
  <c r="E190" i="17"/>
  <c r="F190" i="17"/>
  <c r="G190" i="17"/>
  <c r="H190" i="17"/>
  <c r="I190" i="17"/>
  <c r="J190" i="17"/>
  <c r="O190" i="17" s="1"/>
  <c r="N190" i="17" s="1"/>
  <c r="K190" i="17"/>
  <c r="L190" i="17"/>
  <c r="M190" i="17"/>
  <c r="E191" i="17"/>
  <c r="F191" i="17"/>
  <c r="G191" i="17"/>
  <c r="H191" i="17"/>
  <c r="I191" i="17"/>
  <c r="J191" i="17"/>
  <c r="K191" i="17"/>
  <c r="L191" i="17"/>
  <c r="O191" i="17"/>
  <c r="E192" i="17"/>
  <c r="F192" i="17"/>
  <c r="G192" i="17"/>
  <c r="H192" i="17"/>
  <c r="I192" i="17"/>
  <c r="J192" i="17"/>
  <c r="O192" i="17" s="1"/>
  <c r="K192" i="17"/>
  <c r="L192" i="17"/>
  <c r="E193" i="17"/>
  <c r="F193" i="17"/>
  <c r="G193" i="17"/>
  <c r="H193" i="17"/>
  <c r="I193" i="17"/>
  <c r="J193" i="17"/>
  <c r="O193" i="17" s="1"/>
  <c r="M193" i="17" s="1"/>
  <c r="K193" i="17"/>
  <c r="L193" i="17"/>
  <c r="N193" i="17"/>
  <c r="E194" i="17"/>
  <c r="F194" i="17"/>
  <c r="G194" i="17"/>
  <c r="H194" i="17"/>
  <c r="I194" i="17"/>
  <c r="J194" i="17"/>
  <c r="O194" i="17" s="1"/>
  <c r="N194" i="17" s="1"/>
  <c r="K194" i="17"/>
  <c r="L194" i="17"/>
  <c r="M194" i="17"/>
  <c r="E195" i="17"/>
  <c r="F195" i="17"/>
  <c r="G195" i="17"/>
  <c r="H195" i="17"/>
  <c r="I195" i="17"/>
  <c r="J195" i="17"/>
  <c r="K195" i="17"/>
  <c r="L195" i="17"/>
  <c r="O195" i="17"/>
  <c r="E196" i="17"/>
  <c r="F196" i="17"/>
  <c r="G196" i="17"/>
  <c r="H196" i="17"/>
  <c r="I196" i="17"/>
  <c r="J196" i="17"/>
  <c r="O196" i="17" s="1"/>
  <c r="K196" i="17"/>
  <c r="L196" i="17"/>
  <c r="E197" i="17"/>
  <c r="F197" i="17"/>
  <c r="G197" i="17"/>
  <c r="H197" i="17"/>
  <c r="I197" i="17"/>
  <c r="J197" i="17"/>
  <c r="O197" i="17" s="1"/>
  <c r="M197" i="17" s="1"/>
  <c r="K197" i="17"/>
  <c r="L197" i="17"/>
  <c r="N197" i="17"/>
  <c r="E198" i="17"/>
  <c r="F198" i="17"/>
  <c r="G198" i="17"/>
  <c r="H198" i="17"/>
  <c r="I198" i="17"/>
  <c r="J198" i="17"/>
  <c r="K198" i="17"/>
  <c r="L198" i="17"/>
  <c r="M198" i="17"/>
  <c r="O198" i="17"/>
  <c r="N198" i="17" s="1"/>
  <c r="E199" i="17"/>
  <c r="F199" i="17"/>
  <c r="G199" i="17"/>
  <c r="H199" i="17"/>
  <c r="I199" i="17"/>
  <c r="J199" i="17"/>
  <c r="K199" i="17"/>
  <c r="L199" i="17"/>
  <c r="N199" i="17"/>
  <c r="O199" i="17"/>
  <c r="M199" i="17" s="1"/>
  <c r="E200" i="17"/>
  <c r="F200" i="17"/>
  <c r="G200" i="17"/>
  <c r="H200" i="17"/>
  <c r="I200" i="17"/>
  <c r="J200" i="17"/>
  <c r="O200" i="17" s="1"/>
  <c r="K200" i="17"/>
  <c r="L200" i="17"/>
  <c r="M200" i="17"/>
  <c r="N200" i="17"/>
  <c r="E201" i="17"/>
  <c r="F201" i="17"/>
  <c r="G201" i="17"/>
  <c r="H201" i="17"/>
  <c r="I201" i="17"/>
  <c r="J201" i="17"/>
  <c r="O201" i="17" s="1"/>
  <c r="M201" i="17" s="1"/>
  <c r="K201" i="17"/>
  <c r="L201" i="17"/>
  <c r="N201" i="17"/>
  <c r="E202" i="17"/>
  <c r="F202" i="17"/>
  <c r="G202" i="17"/>
  <c r="H202" i="17"/>
  <c r="I202" i="17"/>
  <c r="J202" i="17"/>
  <c r="K202" i="17"/>
  <c r="L202" i="17"/>
  <c r="M202" i="17"/>
  <c r="O202" i="17"/>
  <c r="N202" i="17" s="1"/>
  <c r="E203" i="17"/>
  <c r="F203" i="17"/>
  <c r="G203" i="17"/>
  <c r="H203" i="17"/>
  <c r="I203" i="17"/>
  <c r="J203" i="17"/>
  <c r="K203" i="17"/>
  <c r="L203" i="17"/>
  <c r="O203" i="17"/>
  <c r="M203" i="17" s="1"/>
  <c r="E204" i="17"/>
  <c r="F204" i="17"/>
  <c r="G204" i="17"/>
  <c r="H204" i="17"/>
  <c r="I204" i="17"/>
  <c r="J204" i="17"/>
  <c r="O204" i="17" s="1"/>
  <c r="K204" i="17"/>
  <c r="L204" i="17"/>
  <c r="E205" i="17"/>
  <c r="F205" i="17"/>
  <c r="G205" i="17"/>
  <c r="H205" i="17"/>
  <c r="I205" i="17"/>
  <c r="J205" i="17"/>
  <c r="O205" i="17" s="1"/>
  <c r="K205" i="17"/>
  <c r="L205" i="17"/>
  <c r="M205" i="17"/>
  <c r="N205" i="17"/>
  <c r="E206" i="17"/>
  <c r="F206" i="17"/>
  <c r="G206" i="17"/>
  <c r="H206" i="17"/>
  <c r="I206" i="17"/>
  <c r="J206" i="17"/>
  <c r="K206" i="17"/>
  <c r="L206" i="17"/>
  <c r="O206" i="17"/>
  <c r="N206" i="17" s="1"/>
  <c r="E207" i="17"/>
  <c r="F207" i="17"/>
  <c r="G207" i="17"/>
  <c r="H207" i="17"/>
  <c r="I207" i="17"/>
  <c r="J207" i="17"/>
  <c r="K207" i="17"/>
  <c r="L207" i="17"/>
  <c r="N207" i="17"/>
  <c r="O207" i="17"/>
  <c r="M207" i="17" s="1"/>
  <c r="E208" i="17"/>
  <c r="F208" i="17"/>
  <c r="G208" i="17"/>
  <c r="H208" i="17"/>
  <c r="I208" i="17"/>
  <c r="J208" i="17"/>
  <c r="O208" i="17" s="1"/>
  <c r="K208" i="17"/>
  <c r="L208" i="17"/>
  <c r="E209" i="17"/>
  <c r="F209" i="17"/>
  <c r="G209" i="17"/>
  <c r="H209" i="17"/>
  <c r="I209" i="17"/>
  <c r="J209" i="17"/>
  <c r="O209" i="17" s="1"/>
  <c r="M209" i="17" s="1"/>
  <c r="K209" i="17"/>
  <c r="L209" i="17"/>
  <c r="N209" i="17"/>
  <c r="E210" i="17"/>
  <c r="F210" i="17"/>
  <c r="G210" i="17"/>
  <c r="H210" i="17"/>
  <c r="I210" i="17"/>
  <c r="J210" i="17"/>
  <c r="K210" i="17"/>
  <c r="L210" i="17"/>
  <c r="O210" i="17"/>
  <c r="E211" i="17"/>
  <c r="F211" i="17"/>
  <c r="G211" i="17"/>
  <c r="H211" i="17"/>
  <c r="I211" i="17"/>
  <c r="J211" i="17"/>
  <c r="K211" i="17"/>
  <c r="L211" i="17"/>
  <c r="O211" i="17"/>
  <c r="E212" i="17"/>
  <c r="F212" i="17"/>
  <c r="G212" i="17"/>
  <c r="H212" i="17"/>
  <c r="I212" i="17"/>
  <c r="J212" i="17"/>
  <c r="K212" i="17"/>
  <c r="L212" i="17"/>
  <c r="M212" i="17"/>
  <c r="O212" i="17"/>
  <c r="N212" i="17" s="1"/>
  <c r="E213" i="17"/>
  <c r="F213" i="17"/>
  <c r="G213" i="17"/>
  <c r="H213" i="17"/>
  <c r="I213" i="17"/>
  <c r="J213" i="17"/>
  <c r="O213" i="17" s="1"/>
  <c r="K213" i="17"/>
  <c r="L213" i="17"/>
  <c r="M213" i="17"/>
  <c r="N213" i="17"/>
  <c r="E214" i="17"/>
  <c r="F214" i="17"/>
  <c r="G214" i="17"/>
  <c r="H214" i="17"/>
  <c r="I214" i="17"/>
  <c r="J214" i="17"/>
  <c r="K214" i="17"/>
  <c r="L214" i="17"/>
  <c r="M214" i="17"/>
  <c r="O214" i="17"/>
  <c r="N214" i="17" s="1"/>
  <c r="E215" i="17"/>
  <c r="F215" i="17"/>
  <c r="G215" i="17"/>
  <c r="H215" i="17"/>
  <c r="I215" i="17"/>
  <c r="J215" i="17"/>
  <c r="K215" i="17"/>
  <c r="L215" i="17"/>
  <c r="N215" i="17"/>
  <c r="O215" i="17"/>
  <c r="M215" i="17" s="1"/>
  <c r="E216" i="17"/>
  <c r="F216" i="17"/>
  <c r="G216" i="17"/>
  <c r="H216" i="17"/>
  <c r="I216" i="17"/>
  <c r="J216" i="17"/>
  <c r="O216" i="17" s="1"/>
  <c r="K216" i="17"/>
  <c r="L216" i="17"/>
  <c r="M216" i="17"/>
  <c r="N216" i="17"/>
  <c r="E217" i="17"/>
  <c r="F217" i="17"/>
  <c r="G217" i="17"/>
  <c r="H217" i="17"/>
  <c r="I217" i="17"/>
  <c r="J217" i="17"/>
  <c r="O217" i="17" s="1"/>
  <c r="M217" i="17" s="1"/>
  <c r="K217" i="17"/>
  <c r="L217" i="17"/>
  <c r="N217" i="17"/>
  <c r="E218" i="17"/>
  <c r="F218" i="17"/>
  <c r="G218" i="17"/>
  <c r="H218" i="17"/>
  <c r="I218" i="17"/>
  <c r="J218" i="17"/>
  <c r="K218" i="17"/>
  <c r="L218" i="17"/>
  <c r="M218" i="17"/>
  <c r="O218" i="17"/>
  <c r="N218" i="17" s="1"/>
  <c r="E219" i="17"/>
  <c r="F219" i="17"/>
  <c r="G219" i="17"/>
  <c r="H219" i="17"/>
  <c r="I219" i="17"/>
  <c r="J219" i="17"/>
  <c r="K219" i="17"/>
  <c r="L219" i="17"/>
  <c r="N219" i="17"/>
  <c r="O219" i="17"/>
  <c r="M219" i="17" s="1"/>
  <c r="E220" i="17"/>
  <c r="F220" i="17"/>
  <c r="G220" i="17"/>
  <c r="H220" i="17"/>
  <c r="I220" i="17"/>
  <c r="J220" i="17"/>
  <c r="O220" i="17" s="1"/>
  <c r="M220" i="17" s="1"/>
  <c r="K220" i="17"/>
  <c r="L220" i="17"/>
  <c r="E221" i="17"/>
  <c r="F221" i="17"/>
  <c r="G221" i="17"/>
  <c r="H221" i="17"/>
  <c r="I221" i="17"/>
  <c r="J221" i="17"/>
  <c r="O221" i="17" s="1"/>
  <c r="K221" i="17"/>
  <c r="L221" i="17"/>
  <c r="M221" i="17"/>
  <c r="N221" i="17"/>
  <c r="E222" i="17"/>
  <c r="F222" i="17"/>
  <c r="G222" i="17"/>
  <c r="H222" i="17"/>
  <c r="I222" i="17"/>
  <c r="J222" i="17"/>
  <c r="K222" i="17"/>
  <c r="L222" i="17"/>
  <c r="M222" i="17"/>
  <c r="O222" i="17"/>
  <c r="N222" i="17" s="1"/>
  <c r="E223" i="17"/>
  <c r="F223" i="17"/>
  <c r="G223" i="17"/>
  <c r="H223" i="17"/>
  <c r="I223" i="17"/>
  <c r="J223" i="17"/>
  <c r="K223" i="17"/>
  <c r="L223" i="17"/>
  <c r="N223" i="17"/>
  <c r="O223" i="17"/>
  <c r="M223" i="17" s="1"/>
  <c r="E224" i="17"/>
  <c r="F224" i="17"/>
  <c r="G224" i="17"/>
  <c r="H224" i="17"/>
  <c r="I224" i="17"/>
  <c r="J224" i="17"/>
  <c r="O224" i="17" s="1"/>
  <c r="M224" i="17" s="1"/>
  <c r="K224" i="17"/>
  <c r="L224" i="17"/>
  <c r="E225" i="17"/>
  <c r="F225" i="17"/>
  <c r="G225" i="17"/>
  <c r="H225" i="17"/>
  <c r="I225" i="17"/>
  <c r="J225" i="17"/>
  <c r="O225" i="17" s="1"/>
  <c r="M225" i="17" s="1"/>
  <c r="K225" i="17"/>
  <c r="L225" i="17"/>
  <c r="N225" i="17"/>
  <c r="E226" i="17"/>
  <c r="F226" i="17"/>
  <c r="G226" i="17"/>
  <c r="H226" i="17"/>
  <c r="I226" i="17"/>
  <c r="J226" i="17"/>
  <c r="K226" i="17"/>
  <c r="L226" i="17"/>
  <c r="O226" i="17"/>
  <c r="E227" i="17"/>
  <c r="F227" i="17"/>
  <c r="G227" i="17"/>
  <c r="H227" i="17"/>
  <c r="I227" i="17"/>
  <c r="J227" i="17"/>
  <c r="K227" i="17"/>
  <c r="L227" i="17"/>
  <c r="O227" i="17"/>
  <c r="E228" i="17"/>
  <c r="F228" i="17"/>
  <c r="G228" i="17"/>
  <c r="H228" i="17"/>
  <c r="I228" i="17"/>
  <c r="J228" i="17"/>
  <c r="K228" i="17"/>
  <c r="L228" i="17"/>
  <c r="O228" i="17"/>
  <c r="E229" i="17"/>
  <c r="F229" i="17"/>
  <c r="G229" i="17"/>
  <c r="H229" i="17"/>
  <c r="I229" i="17"/>
  <c r="J229" i="17"/>
  <c r="O229" i="17" s="1"/>
  <c r="K229" i="17"/>
  <c r="L229" i="17"/>
  <c r="M229" i="17"/>
  <c r="N229" i="17"/>
  <c r="E230" i="17"/>
  <c r="F230" i="17"/>
  <c r="G230" i="17"/>
  <c r="H230" i="17"/>
  <c r="I230" i="17"/>
  <c r="J230" i="17"/>
  <c r="K230" i="17"/>
  <c r="L230" i="17"/>
  <c r="M230" i="17"/>
  <c r="O230" i="17"/>
  <c r="N230" i="17" s="1"/>
  <c r="E231" i="17"/>
  <c r="F231" i="17"/>
  <c r="G231" i="17"/>
  <c r="H231" i="17"/>
  <c r="I231" i="17"/>
  <c r="J231" i="17"/>
  <c r="K231" i="17"/>
  <c r="L231" i="17"/>
  <c r="N231" i="17"/>
  <c r="O231" i="17"/>
  <c r="M231" i="17" s="1"/>
  <c r="E232" i="17"/>
  <c r="F232" i="17"/>
  <c r="G232" i="17"/>
  <c r="H232" i="17"/>
  <c r="I232" i="17"/>
  <c r="J232" i="17"/>
  <c r="O232" i="17" s="1"/>
  <c r="N232" i="17" s="1"/>
  <c r="K232" i="17"/>
  <c r="L232" i="17"/>
  <c r="E233" i="17"/>
  <c r="F233" i="17"/>
  <c r="G233" i="17"/>
  <c r="H233" i="17"/>
  <c r="I233" i="17"/>
  <c r="J233" i="17"/>
  <c r="O233" i="17" s="1"/>
  <c r="K233" i="17"/>
  <c r="L233" i="17"/>
  <c r="M233" i="17"/>
  <c r="N233" i="17"/>
  <c r="E234" i="17"/>
  <c r="F234" i="17"/>
  <c r="G234" i="17"/>
  <c r="H234" i="17"/>
  <c r="I234" i="17"/>
  <c r="J234" i="17"/>
  <c r="K234" i="17"/>
  <c r="L234" i="17"/>
  <c r="M234" i="17"/>
  <c r="O234" i="17"/>
  <c r="N234" i="17" s="1"/>
  <c r="E235" i="17"/>
  <c r="F235" i="17"/>
  <c r="G235" i="17"/>
  <c r="H235" i="17"/>
  <c r="I235" i="17"/>
  <c r="J235" i="17"/>
  <c r="K235" i="17"/>
  <c r="L235" i="17"/>
  <c r="N235" i="17"/>
  <c r="O235" i="17"/>
  <c r="M235" i="17" s="1"/>
  <c r="E236" i="17"/>
  <c r="F236" i="17"/>
  <c r="G236" i="17"/>
  <c r="H236" i="17"/>
  <c r="I236" i="17"/>
  <c r="J236" i="17"/>
  <c r="O236" i="17" s="1"/>
  <c r="M236" i="17" s="1"/>
  <c r="K236" i="17"/>
  <c r="L236" i="17"/>
  <c r="N236" i="17"/>
  <c r="E237" i="17"/>
  <c r="F237" i="17"/>
  <c r="G237" i="17"/>
  <c r="H237" i="17"/>
  <c r="I237" i="17"/>
  <c r="J237" i="17"/>
  <c r="O237" i="17" s="1"/>
  <c r="M237" i="17" s="1"/>
  <c r="K237" i="17"/>
  <c r="L237" i="17"/>
  <c r="N237" i="17"/>
  <c r="E238" i="17"/>
  <c r="F238" i="17"/>
  <c r="G238" i="17"/>
  <c r="H238" i="17"/>
  <c r="I238" i="17"/>
  <c r="J238" i="17"/>
  <c r="K238" i="17"/>
  <c r="L238" i="17"/>
  <c r="O238" i="17"/>
  <c r="N238" i="17" s="1"/>
  <c r="E239" i="17"/>
  <c r="F239" i="17"/>
  <c r="G239" i="17"/>
  <c r="H239" i="17"/>
  <c r="I239" i="17"/>
  <c r="J239" i="17"/>
  <c r="K239" i="17"/>
  <c r="L239" i="17"/>
  <c r="O239" i="17"/>
  <c r="M239" i="17" s="1"/>
  <c r="E240" i="17"/>
  <c r="F240" i="17"/>
  <c r="G240" i="17"/>
  <c r="H240" i="17"/>
  <c r="I240" i="17"/>
  <c r="J240" i="17"/>
  <c r="K240" i="17"/>
  <c r="L240" i="17"/>
  <c r="O240" i="17"/>
  <c r="M240" i="17" s="1"/>
  <c r="E241" i="17"/>
  <c r="F241" i="17"/>
  <c r="G241" i="17"/>
  <c r="H241" i="17"/>
  <c r="I241" i="17"/>
  <c r="J241" i="17"/>
  <c r="O241" i="17" s="1"/>
  <c r="M241" i="17" s="1"/>
  <c r="K241" i="17"/>
  <c r="L241" i="17"/>
  <c r="E242" i="17"/>
  <c r="F242" i="17"/>
  <c r="G242" i="17"/>
  <c r="H242" i="17"/>
  <c r="I242" i="17"/>
  <c r="J242" i="17"/>
  <c r="K242" i="17"/>
  <c r="L242" i="17"/>
  <c r="O242" i="17"/>
  <c r="E243" i="17"/>
  <c r="F243" i="17"/>
  <c r="G243" i="17"/>
  <c r="H243" i="17"/>
  <c r="I243" i="17"/>
  <c r="J243" i="17"/>
  <c r="O243" i="17" s="1"/>
  <c r="K243" i="17"/>
  <c r="L243" i="17"/>
  <c r="E244" i="17"/>
  <c r="F244" i="17"/>
  <c r="G244" i="17"/>
  <c r="H244" i="17"/>
  <c r="I244" i="17"/>
  <c r="J244" i="17"/>
  <c r="K244" i="17"/>
  <c r="L244" i="17"/>
  <c r="O244" i="17"/>
  <c r="E245" i="17"/>
  <c r="F245" i="17"/>
  <c r="G245" i="17"/>
  <c r="H245" i="17"/>
  <c r="I245" i="17"/>
  <c r="J245" i="17"/>
  <c r="O245" i="17" s="1"/>
  <c r="K245" i="17"/>
  <c r="L245" i="17"/>
  <c r="M245" i="17"/>
  <c r="N245" i="17"/>
  <c r="E246" i="17"/>
  <c r="F246" i="17"/>
  <c r="G246" i="17"/>
  <c r="H246" i="17"/>
  <c r="I246" i="17"/>
  <c r="J246" i="17"/>
  <c r="K246" i="17"/>
  <c r="L246" i="17"/>
  <c r="M246" i="17"/>
  <c r="O246" i="17"/>
  <c r="N246" i="17" s="1"/>
  <c r="E247" i="17"/>
  <c r="F247" i="17"/>
  <c r="G247" i="17"/>
  <c r="H247" i="17"/>
  <c r="I247" i="17"/>
  <c r="J247" i="17"/>
  <c r="K247" i="17"/>
  <c r="L247" i="17"/>
  <c r="N247" i="17"/>
  <c r="O247" i="17"/>
  <c r="M247" i="17" s="1"/>
  <c r="E248" i="17"/>
  <c r="F248" i="17"/>
  <c r="G248" i="17"/>
  <c r="H248" i="17"/>
  <c r="I248" i="17"/>
  <c r="J248" i="17"/>
  <c r="O248" i="17" s="1"/>
  <c r="K248" i="17"/>
  <c r="L248" i="17"/>
  <c r="M248" i="17"/>
  <c r="N248" i="17"/>
  <c r="E249" i="17"/>
  <c r="F249" i="17"/>
  <c r="G249" i="17"/>
  <c r="H249" i="17"/>
  <c r="I249" i="17"/>
  <c r="J249" i="17"/>
  <c r="O249" i="17" s="1"/>
  <c r="M249" i="17" s="1"/>
  <c r="K249" i="17"/>
  <c r="L249" i="17"/>
  <c r="N249" i="17"/>
  <c r="E250" i="17"/>
  <c r="F250" i="17"/>
  <c r="G250" i="17"/>
  <c r="H250" i="17"/>
  <c r="I250" i="17"/>
  <c r="J250" i="17"/>
  <c r="K250" i="17"/>
  <c r="L250" i="17"/>
  <c r="M250" i="17"/>
  <c r="O250" i="17"/>
  <c r="N250" i="17" s="1"/>
  <c r="E251" i="17"/>
  <c r="F251" i="17"/>
  <c r="G251" i="17"/>
  <c r="H251" i="17"/>
  <c r="I251" i="17"/>
  <c r="J251" i="17"/>
  <c r="K251" i="17"/>
  <c r="L251" i="17"/>
  <c r="O251" i="17"/>
  <c r="E252" i="17"/>
  <c r="F252" i="17"/>
  <c r="G252" i="17"/>
  <c r="H252" i="17"/>
  <c r="I252" i="17"/>
  <c r="J252" i="17"/>
  <c r="O252" i="17" s="1"/>
  <c r="K252" i="17"/>
  <c r="L252" i="17"/>
  <c r="E253" i="17"/>
  <c r="F253" i="17"/>
  <c r="G253" i="17"/>
  <c r="H253" i="17"/>
  <c r="I253" i="17"/>
  <c r="J253" i="17"/>
  <c r="O253" i="17" s="1"/>
  <c r="K253" i="17"/>
  <c r="L253" i="17"/>
  <c r="M253" i="17"/>
  <c r="N253" i="17"/>
  <c r="E254" i="17"/>
  <c r="F254" i="17"/>
  <c r="G254" i="17"/>
  <c r="H254" i="17"/>
  <c r="I254" i="17"/>
  <c r="J254" i="17"/>
  <c r="K254" i="17"/>
  <c r="L254" i="17"/>
  <c r="O254" i="17"/>
  <c r="E255" i="17"/>
  <c r="F255" i="17"/>
  <c r="G255" i="17"/>
  <c r="H255" i="17"/>
  <c r="I255" i="17"/>
  <c r="J255" i="17"/>
  <c r="K255" i="17"/>
  <c r="L255" i="17"/>
  <c r="N255" i="17"/>
  <c r="O255" i="17"/>
  <c r="M255" i="17" s="1"/>
  <c r="E256" i="17"/>
  <c r="F256" i="17"/>
  <c r="G256" i="17"/>
  <c r="H256" i="17"/>
  <c r="I256" i="17"/>
  <c r="J256" i="17"/>
  <c r="K256" i="17"/>
  <c r="L256" i="17"/>
  <c r="O256" i="17"/>
  <c r="M256" i="17" s="1"/>
  <c r="E257" i="17"/>
  <c r="F257" i="17"/>
  <c r="G257" i="17"/>
  <c r="H257" i="17"/>
  <c r="I257" i="17"/>
  <c r="J257" i="17"/>
  <c r="O257" i="17" s="1"/>
  <c r="M257" i="17" s="1"/>
  <c r="K257" i="17"/>
  <c r="L257" i="17"/>
  <c r="N257" i="17"/>
  <c r="E258" i="17"/>
  <c r="F258" i="17"/>
  <c r="G258" i="17"/>
  <c r="H258" i="17"/>
  <c r="I258" i="17"/>
  <c r="J258" i="17"/>
  <c r="K258" i="17"/>
  <c r="L258" i="17"/>
  <c r="O258" i="17"/>
  <c r="E259" i="17"/>
  <c r="F259" i="17"/>
  <c r="G259" i="17"/>
  <c r="H259" i="17"/>
  <c r="I259" i="17"/>
  <c r="J259" i="17"/>
  <c r="K259" i="17"/>
  <c r="L259" i="17"/>
  <c r="O259" i="17"/>
  <c r="E260" i="17"/>
  <c r="F260" i="17"/>
  <c r="G260" i="17"/>
  <c r="H260" i="17"/>
  <c r="I260" i="17"/>
  <c r="J260" i="17"/>
  <c r="O260" i="17" s="1"/>
  <c r="K260" i="17"/>
  <c r="L260" i="17"/>
  <c r="M260" i="17"/>
  <c r="N260" i="17"/>
  <c r="E261" i="17"/>
  <c r="F261" i="17"/>
  <c r="G261" i="17"/>
  <c r="H261" i="17"/>
  <c r="I261" i="17"/>
  <c r="J261" i="17"/>
  <c r="K261" i="17"/>
  <c r="L261" i="17"/>
  <c r="M261" i="17"/>
  <c r="O261" i="17"/>
  <c r="N261" i="17" s="1"/>
  <c r="E262" i="17"/>
  <c r="F262" i="17"/>
  <c r="G262" i="17"/>
  <c r="H262" i="17"/>
  <c r="I262" i="17"/>
  <c r="J262" i="17"/>
  <c r="K262" i="17"/>
  <c r="L262" i="17"/>
  <c r="N262" i="17"/>
  <c r="O262" i="17"/>
  <c r="M262" i="17" s="1"/>
  <c r="E263" i="17"/>
  <c r="F263" i="17"/>
  <c r="G263" i="17"/>
  <c r="H263" i="17"/>
  <c r="I263" i="17"/>
  <c r="J263" i="17"/>
  <c r="O263" i="17" s="1"/>
  <c r="M263" i="17" s="1"/>
  <c r="K263" i="17"/>
  <c r="L263" i="17"/>
  <c r="E264" i="17"/>
  <c r="F264" i="17"/>
  <c r="G264" i="17"/>
  <c r="H264" i="17"/>
  <c r="I264" i="17"/>
  <c r="J264" i="17"/>
  <c r="O264" i="17" s="1"/>
  <c r="M264" i="17" s="1"/>
  <c r="K264" i="17"/>
  <c r="L264" i="17"/>
  <c r="N264" i="17"/>
  <c r="E265" i="17"/>
  <c r="F265" i="17"/>
  <c r="G265" i="17"/>
  <c r="H265" i="17"/>
  <c r="I265" i="17"/>
  <c r="J265" i="17"/>
  <c r="K265" i="17"/>
  <c r="L265" i="17"/>
  <c r="O265" i="17"/>
  <c r="E266" i="17"/>
  <c r="F266" i="17"/>
  <c r="G266" i="17"/>
  <c r="H266" i="17"/>
  <c r="I266" i="17"/>
  <c r="J266" i="17"/>
  <c r="K266" i="17"/>
  <c r="L266" i="17"/>
  <c r="O266" i="17"/>
  <c r="E267" i="17"/>
  <c r="F267" i="17"/>
  <c r="G267" i="17"/>
  <c r="H267" i="17"/>
  <c r="I267" i="17"/>
  <c r="J267" i="17"/>
  <c r="K267" i="17"/>
  <c r="L267" i="17"/>
  <c r="M267" i="17"/>
  <c r="O267" i="17"/>
  <c r="N267" i="17" s="1"/>
  <c r="E268" i="17"/>
  <c r="F268" i="17"/>
  <c r="G268" i="17"/>
  <c r="H268" i="17"/>
  <c r="I268" i="17"/>
  <c r="J268" i="17"/>
  <c r="O268" i="17" s="1"/>
  <c r="K268" i="17"/>
  <c r="L268" i="17"/>
  <c r="M268" i="17"/>
  <c r="N268" i="17"/>
  <c r="E269" i="17"/>
  <c r="F269" i="17"/>
  <c r="G269" i="17"/>
  <c r="H269" i="17"/>
  <c r="I269" i="17"/>
  <c r="J269" i="17"/>
  <c r="K269" i="17"/>
  <c r="L269" i="17"/>
  <c r="M269" i="17"/>
  <c r="O269" i="17"/>
  <c r="N269" i="17" s="1"/>
  <c r="E270" i="17"/>
  <c r="F270" i="17"/>
  <c r="G270" i="17"/>
  <c r="H270" i="17"/>
  <c r="I270" i="17"/>
  <c r="J270" i="17"/>
  <c r="K270" i="17"/>
  <c r="L270" i="17"/>
  <c r="N270" i="17"/>
  <c r="O270" i="17"/>
  <c r="M270" i="17" s="1"/>
  <c r="E271" i="17"/>
  <c r="F271" i="17"/>
  <c r="G271" i="17"/>
  <c r="H271" i="17"/>
  <c r="I271" i="17"/>
  <c r="J271" i="17"/>
  <c r="O271" i="17" s="1"/>
  <c r="M271" i="17" s="1"/>
  <c r="K271" i="17"/>
  <c r="L271" i="17"/>
  <c r="N271" i="17"/>
  <c r="E272" i="17"/>
  <c r="F272" i="17"/>
  <c r="G272" i="17"/>
  <c r="H272" i="17"/>
  <c r="I272" i="17"/>
  <c r="J272" i="17"/>
  <c r="O272" i="17" s="1"/>
  <c r="M272" i="17" s="1"/>
  <c r="K272" i="17"/>
  <c r="L272" i="17"/>
  <c r="E273" i="17"/>
  <c r="F273" i="17"/>
  <c r="G273" i="17"/>
  <c r="H273" i="17"/>
  <c r="I273" i="17"/>
  <c r="J273" i="17"/>
  <c r="K273" i="17"/>
  <c r="L273" i="17"/>
  <c r="O273" i="17"/>
  <c r="E274" i="17"/>
  <c r="F274" i="17"/>
  <c r="G274" i="17"/>
  <c r="H274" i="17"/>
  <c r="I274" i="17"/>
  <c r="J274" i="17"/>
  <c r="O274" i="17" s="1"/>
  <c r="K274" i="17"/>
  <c r="L274" i="17"/>
  <c r="E275" i="17"/>
  <c r="F275" i="17"/>
  <c r="G275" i="17"/>
  <c r="H275" i="17"/>
  <c r="I275" i="17"/>
  <c r="J275" i="17"/>
  <c r="K275" i="17"/>
  <c r="L275" i="17"/>
  <c r="M275" i="17"/>
  <c r="O275" i="17"/>
  <c r="N275" i="17" s="1"/>
  <c r="E276" i="17"/>
  <c r="F276" i="17"/>
  <c r="G276" i="17"/>
  <c r="H276" i="17"/>
  <c r="I276" i="17"/>
  <c r="J276" i="17"/>
  <c r="O276" i="17" s="1"/>
  <c r="K276" i="17"/>
  <c r="L276" i="17"/>
  <c r="M276" i="17"/>
  <c r="N276" i="17"/>
  <c r="E277" i="17"/>
  <c r="F277" i="17"/>
  <c r="G277" i="17"/>
  <c r="H277" i="17"/>
  <c r="I277" i="17"/>
  <c r="J277" i="17"/>
  <c r="K277" i="17"/>
  <c r="L277" i="17"/>
  <c r="M277" i="17"/>
  <c r="O277" i="17"/>
  <c r="N277" i="17" s="1"/>
  <c r="E278" i="17"/>
  <c r="F278" i="17"/>
  <c r="G278" i="17"/>
  <c r="H278" i="17"/>
  <c r="I278" i="17"/>
  <c r="J278" i="17"/>
  <c r="K278" i="17"/>
  <c r="L278" i="17"/>
  <c r="N278" i="17"/>
  <c r="O278" i="17"/>
  <c r="M278" i="17" s="1"/>
  <c r="E279" i="17"/>
  <c r="F279" i="17"/>
  <c r="G279" i="17"/>
  <c r="H279" i="17"/>
  <c r="I279" i="17"/>
  <c r="J279" i="17"/>
  <c r="O279" i="17" s="1"/>
  <c r="M279" i="17" s="1"/>
  <c r="K279" i="17"/>
  <c r="L279" i="17"/>
  <c r="N279" i="17"/>
  <c r="E280" i="17"/>
  <c r="F280" i="17"/>
  <c r="G280" i="17"/>
  <c r="H280" i="17"/>
  <c r="I280" i="17"/>
  <c r="J280" i="17"/>
  <c r="O280" i="17" s="1"/>
  <c r="M280" i="17" s="1"/>
  <c r="K280" i="17"/>
  <c r="L280" i="17"/>
  <c r="N280" i="17"/>
  <c r="E281" i="17"/>
  <c r="F281" i="17"/>
  <c r="G281" i="17"/>
  <c r="H281" i="17"/>
  <c r="I281" i="17"/>
  <c r="J281" i="17"/>
  <c r="K281" i="17"/>
  <c r="L281" i="17"/>
  <c r="M281" i="17"/>
  <c r="O281" i="17"/>
  <c r="N281" i="17" s="1"/>
  <c r="E282" i="17"/>
  <c r="F282" i="17"/>
  <c r="G282" i="17"/>
  <c r="H282" i="17"/>
  <c r="I282" i="17"/>
  <c r="J282" i="17"/>
  <c r="K282" i="17"/>
  <c r="L282" i="17"/>
  <c r="N282" i="17"/>
  <c r="O282" i="17"/>
  <c r="M282" i="17" s="1"/>
  <c r="E283" i="17"/>
  <c r="F283" i="17"/>
  <c r="G283" i="17"/>
  <c r="H283" i="17"/>
  <c r="I283" i="17"/>
  <c r="J283" i="17"/>
  <c r="K283" i="17"/>
  <c r="L283" i="17"/>
  <c r="O283" i="17"/>
  <c r="M283" i="17" s="1"/>
  <c r="E284" i="17"/>
  <c r="F284" i="17"/>
  <c r="G284" i="17"/>
  <c r="H284" i="17"/>
  <c r="I284" i="17"/>
  <c r="J284" i="17"/>
  <c r="O284" i="17" s="1"/>
  <c r="K284" i="17"/>
  <c r="L284" i="17"/>
  <c r="M284" i="17"/>
  <c r="N284" i="17"/>
  <c r="E285" i="17"/>
  <c r="F285" i="17"/>
  <c r="G285" i="17"/>
  <c r="H285" i="17"/>
  <c r="I285" i="17"/>
  <c r="J285" i="17"/>
  <c r="K285" i="17"/>
  <c r="L285" i="17"/>
  <c r="M285" i="17"/>
  <c r="O285" i="17"/>
  <c r="N285" i="17" s="1"/>
  <c r="E286" i="17"/>
  <c r="F286" i="17"/>
  <c r="G286" i="17"/>
  <c r="H286" i="17"/>
  <c r="I286" i="17"/>
  <c r="J286" i="17"/>
  <c r="K286" i="17"/>
  <c r="L286" i="17"/>
  <c r="O286" i="17"/>
  <c r="M286" i="17" s="1"/>
  <c r="E287" i="17"/>
  <c r="F287" i="17"/>
  <c r="G287" i="17"/>
  <c r="H287" i="17"/>
  <c r="I287" i="17"/>
  <c r="J287" i="17"/>
  <c r="K287" i="17"/>
  <c r="L287" i="17"/>
  <c r="O287" i="17"/>
  <c r="M287" i="17" s="1"/>
  <c r="E288" i="17"/>
  <c r="F288" i="17"/>
  <c r="G288" i="17"/>
  <c r="H288" i="17"/>
  <c r="I288" i="17"/>
  <c r="J288" i="17"/>
  <c r="O288" i="17" s="1"/>
  <c r="M288" i="17" s="1"/>
  <c r="K288" i="17"/>
  <c r="L288" i="17"/>
  <c r="N288" i="17"/>
  <c r="E289" i="17"/>
  <c r="F289" i="17"/>
  <c r="G289" i="17"/>
  <c r="H289" i="17"/>
  <c r="I289" i="17"/>
  <c r="J289" i="17"/>
  <c r="K289" i="17"/>
  <c r="L289" i="17"/>
  <c r="O289" i="17"/>
  <c r="E290" i="17"/>
  <c r="F290" i="17"/>
  <c r="G290" i="17"/>
  <c r="H290" i="17"/>
  <c r="I290" i="17"/>
  <c r="J290" i="17"/>
  <c r="O290" i="17" s="1"/>
  <c r="K290" i="17"/>
  <c r="L290" i="17"/>
  <c r="E291" i="17"/>
  <c r="F291" i="17"/>
  <c r="G291" i="17"/>
  <c r="H291" i="17"/>
  <c r="I291" i="17"/>
  <c r="J291" i="17"/>
  <c r="K291" i="17"/>
  <c r="L291" i="17"/>
  <c r="M291" i="17"/>
  <c r="O291" i="17"/>
  <c r="N291" i="17" s="1"/>
  <c r="E292" i="17"/>
  <c r="F292" i="17"/>
  <c r="G292" i="17"/>
  <c r="H292" i="17"/>
  <c r="I292" i="17"/>
  <c r="J292" i="17"/>
  <c r="O292" i="17" s="1"/>
  <c r="K292" i="17"/>
  <c r="L292" i="17"/>
  <c r="M292" i="17"/>
  <c r="N292" i="17"/>
  <c r="E293" i="17"/>
  <c r="F293" i="17"/>
  <c r="G293" i="17"/>
  <c r="H293" i="17"/>
  <c r="I293" i="17"/>
  <c r="J293" i="17"/>
  <c r="K293" i="17"/>
  <c r="L293" i="17"/>
  <c r="M293" i="17"/>
  <c r="O293" i="17"/>
  <c r="N293" i="17" s="1"/>
  <c r="E294" i="17"/>
  <c r="F294" i="17"/>
  <c r="G294" i="17"/>
  <c r="H294" i="17"/>
  <c r="I294" i="17"/>
  <c r="J294" i="17"/>
  <c r="K294" i="17"/>
  <c r="L294" i="17"/>
  <c r="N294" i="17"/>
  <c r="O294" i="17"/>
  <c r="M294" i="17" s="1"/>
  <c r="E295" i="17"/>
  <c r="F295" i="17"/>
  <c r="G295" i="17"/>
  <c r="H295" i="17"/>
  <c r="I295" i="17"/>
  <c r="J295" i="17"/>
  <c r="O295" i="17" s="1"/>
  <c r="M295" i="17" s="1"/>
  <c r="K295" i="17"/>
  <c r="L295" i="17"/>
  <c r="N295" i="17"/>
  <c r="E296" i="17"/>
  <c r="F296" i="17"/>
  <c r="G296" i="17"/>
  <c r="H296" i="17"/>
  <c r="I296" i="17"/>
  <c r="J296" i="17"/>
  <c r="O296" i="17" s="1"/>
  <c r="M296" i="17" s="1"/>
  <c r="K296" i="17"/>
  <c r="L296" i="17"/>
  <c r="N296" i="17"/>
  <c r="E297" i="17"/>
  <c r="F297" i="17"/>
  <c r="G297" i="17"/>
  <c r="H297" i="17"/>
  <c r="I297" i="17"/>
  <c r="J297" i="17"/>
  <c r="K297" i="17"/>
  <c r="L297" i="17"/>
  <c r="M297" i="17"/>
  <c r="O297" i="17"/>
  <c r="N297" i="17" s="1"/>
  <c r="E298" i="17"/>
  <c r="F298" i="17"/>
  <c r="G298" i="17"/>
  <c r="H298" i="17"/>
  <c r="I298" i="17"/>
  <c r="J298" i="17"/>
  <c r="K298" i="17"/>
  <c r="L298" i="17"/>
  <c r="N298" i="17"/>
  <c r="O298" i="17"/>
  <c r="M298" i="17" s="1"/>
  <c r="E299" i="17"/>
  <c r="F299" i="17"/>
  <c r="G299" i="17"/>
  <c r="H299" i="17"/>
  <c r="I299" i="17"/>
  <c r="J299" i="17"/>
  <c r="K299" i="17"/>
  <c r="L299" i="17"/>
  <c r="O299" i="17"/>
  <c r="M299" i="17" s="1"/>
  <c r="E300" i="17"/>
  <c r="F300" i="17"/>
  <c r="G300" i="17"/>
  <c r="H300" i="17"/>
  <c r="I300" i="17"/>
  <c r="J300" i="17"/>
  <c r="O300" i="17" s="1"/>
  <c r="K300" i="17"/>
  <c r="L300" i="17"/>
  <c r="M300" i="17"/>
  <c r="N300" i="17"/>
  <c r="E301" i="17"/>
  <c r="F301" i="17"/>
  <c r="G301" i="17"/>
  <c r="H301" i="17"/>
  <c r="I301" i="17"/>
  <c r="J301" i="17"/>
  <c r="K301" i="17"/>
  <c r="L301" i="17"/>
  <c r="M301" i="17"/>
  <c r="O301" i="17"/>
  <c r="N301" i="17" s="1"/>
  <c r="E302" i="17"/>
  <c r="F302" i="17"/>
  <c r="G302" i="17"/>
  <c r="H302" i="17"/>
  <c r="I302" i="17"/>
  <c r="J302" i="17"/>
  <c r="K302" i="17"/>
  <c r="L302" i="17"/>
  <c r="O302" i="17"/>
  <c r="M302" i="17" s="1"/>
  <c r="E303" i="17"/>
  <c r="F303" i="17"/>
  <c r="G303" i="17"/>
  <c r="H303" i="17"/>
  <c r="I303" i="17"/>
  <c r="J303" i="17"/>
  <c r="K303" i="17"/>
  <c r="L303" i="17"/>
  <c r="O303" i="17"/>
  <c r="M303" i="17" s="1"/>
  <c r="E304" i="17"/>
  <c r="F304" i="17"/>
  <c r="G304" i="17"/>
  <c r="H304" i="17"/>
  <c r="I304" i="17"/>
  <c r="J304" i="17"/>
  <c r="O304" i="17" s="1"/>
  <c r="M304" i="17" s="1"/>
  <c r="K304" i="17"/>
  <c r="L304" i="17"/>
  <c r="N304" i="17"/>
  <c r="E305" i="17"/>
  <c r="F305" i="17"/>
  <c r="G305" i="17"/>
  <c r="H305" i="17"/>
  <c r="I305" i="17"/>
  <c r="J305" i="17"/>
  <c r="K305" i="17"/>
  <c r="L305" i="17"/>
  <c r="O305" i="17"/>
  <c r="E306" i="17"/>
  <c r="F306" i="17"/>
  <c r="G306" i="17"/>
  <c r="H306" i="17"/>
  <c r="I306" i="17"/>
  <c r="J306" i="17"/>
  <c r="O306" i="17" s="1"/>
  <c r="K306" i="17"/>
  <c r="L306" i="17"/>
  <c r="E307" i="17"/>
  <c r="F307" i="17"/>
  <c r="G307" i="17"/>
  <c r="H307" i="17"/>
  <c r="I307" i="17"/>
  <c r="J307" i="17"/>
  <c r="K307" i="17"/>
  <c r="L307" i="17"/>
  <c r="M307" i="17"/>
  <c r="O307" i="17"/>
  <c r="N307" i="17" s="1"/>
  <c r="E308" i="17"/>
  <c r="F308" i="17"/>
  <c r="G308" i="17"/>
  <c r="H308" i="17"/>
  <c r="I308" i="17"/>
  <c r="J308" i="17"/>
  <c r="O308" i="17" s="1"/>
  <c r="K308" i="17"/>
  <c r="L308" i="17"/>
  <c r="M308" i="17"/>
  <c r="N308" i="17"/>
  <c r="E309" i="17"/>
  <c r="F309" i="17"/>
  <c r="G309" i="17"/>
  <c r="H309" i="17"/>
  <c r="I309" i="17"/>
  <c r="J309" i="17"/>
  <c r="K309" i="17"/>
  <c r="L309" i="17"/>
  <c r="M309" i="17"/>
  <c r="O309" i="17"/>
  <c r="N309" i="17" s="1"/>
  <c r="E310" i="17"/>
  <c r="F310" i="17"/>
  <c r="G310" i="17"/>
  <c r="H310" i="17"/>
  <c r="I310" i="17"/>
  <c r="J310" i="17"/>
  <c r="K310" i="17"/>
  <c r="L310" i="17"/>
  <c r="N310" i="17"/>
  <c r="O310" i="17"/>
  <c r="M310" i="17" s="1"/>
  <c r="E311" i="17"/>
  <c r="F311" i="17"/>
  <c r="G311" i="17"/>
  <c r="H311" i="17"/>
  <c r="I311" i="17"/>
  <c r="J311" i="17"/>
  <c r="O311" i="17" s="1"/>
  <c r="K311" i="17"/>
  <c r="L311" i="17"/>
  <c r="M311" i="17"/>
  <c r="N311" i="17"/>
  <c r="E312" i="17"/>
  <c r="F312" i="17"/>
  <c r="G312" i="17"/>
  <c r="H312" i="17"/>
  <c r="I312" i="17"/>
  <c r="J312" i="17"/>
  <c r="O312" i="17" s="1"/>
  <c r="M312" i="17" s="1"/>
  <c r="K312" i="17"/>
  <c r="L312" i="17"/>
  <c r="N312" i="17"/>
  <c r="E313" i="17"/>
  <c r="F313" i="17"/>
  <c r="G313" i="17"/>
  <c r="H313" i="17"/>
  <c r="I313" i="17"/>
  <c r="J313" i="17"/>
  <c r="K313" i="17"/>
  <c r="L313" i="17"/>
  <c r="M313" i="17"/>
  <c r="O313" i="17"/>
  <c r="N313" i="17" s="1"/>
  <c r="E314" i="17"/>
  <c r="F314" i="17"/>
  <c r="G314" i="17"/>
  <c r="H314" i="17"/>
  <c r="I314" i="17"/>
  <c r="J314" i="17"/>
  <c r="K314" i="17"/>
  <c r="L314" i="17"/>
  <c r="N314" i="17"/>
  <c r="O314" i="17"/>
  <c r="M314" i="17" s="1"/>
  <c r="E315" i="17"/>
  <c r="F315" i="17"/>
  <c r="G315" i="17"/>
  <c r="H315" i="17"/>
  <c r="I315" i="17"/>
  <c r="J315" i="17"/>
  <c r="K315" i="17"/>
  <c r="L315" i="17"/>
  <c r="O315" i="17"/>
  <c r="M315" i="17" s="1"/>
  <c r="E316" i="17"/>
  <c r="F316" i="17"/>
  <c r="G316" i="17"/>
  <c r="H316" i="17"/>
  <c r="I316" i="17"/>
  <c r="J316" i="17"/>
  <c r="O316" i="17" s="1"/>
  <c r="K316" i="17"/>
  <c r="L316" i="17"/>
  <c r="M316" i="17"/>
  <c r="N316" i="17"/>
  <c r="E317" i="17"/>
  <c r="F317" i="17"/>
  <c r="G317" i="17"/>
  <c r="H317" i="17"/>
  <c r="I317" i="17"/>
  <c r="J317" i="17"/>
  <c r="K317" i="17"/>
  <c r="L317" i="17"/>
  <c r="M317" i="17"/>
  <c r="O317" i="17"/>
  <c r="N317" i="17" s="1"/>
  <c r="E318" i="17"/>
  <c r="F318" i="17"/>
  <c r="G318" i="17"/>
  <c r="H318" i="17"/>
  <c r="I318" i="17"/>
  <c r="J318" i="17"/>
  <c r="K318" i="17"/>
  <c r="L318" i="17"/>
  <c r="O318" i="17"/>
  <c r="M318" i="17" s="1"/>
  <c r="E319" i="17"/>
  <c r="F319" i="17"/>
  <c r="G319" i="17"/>
  <c r="H319" i="17"/>
  <c r="I319" i="17"/>
  <c r="J319" i="17"/>
  <c r="K319" i="17"/>
  <c r="L319" i="17"/>
  <c r="O319" i="17"/>
  <c r="E320" i="17"/>
  <c r="F320" i="17"/>
  <c r="G320" i="17"/>
  <c r="H320" i="17"/>
  <c r="I320" i="17"/>
  <c r="J320" i="17"/>
  <c r="O320" i="17" s="1"/>
  <c r="M320" i="17" s="1"/>
  <c r="K320" i="17"/>
  <c r="L320" i="17"/>
  <c r="N320" i="17"/>
  <c r="E321" i="17"/>
  <c r="F321" i="17"/>
  <c r="G321" i="17"/>
  <c r="H321" i="17"/>
  <c r="I321" i="17"/>
  <c r="J321" i="17"/>
  <c r="K321" i="17"/>
  <c r="L321" i="17"/>
  <c r="O321" i="17"/>
  <c r="E322" i="17"/>
  <c r="F322" i="17"/>
  <c r="G322" i="17"/>
  <c r="H322" i="17"/>
  <c r="I322" i="17"/>
  <c r="J322" i="17"/>
  <c r="K322" i="17"/>
  <c r="L322" i="17"/>
  <c r="O322" i="17"/>
  <c r="E323" i="17"/>
  <c r="F323" i="17"/>
  <c r="G323" i="17"/>
  <c r="H323" i="17"/>
  <c r="I323" i="17"/>
  <c r="J323" i="17"/>
  <c r="K323" i="17"/>
  <c r="L323" i="17"/>
  <c r="M323" i="17"/>
  <c r="O323" i="17"/>
  <c r="N323" i="17" s="1"/>
  <c r="E324" i="17"/>
  <c r="F324" i="17"/>
  <c r="G324" i="17"/>
  <c r="H324" i="17"/>
  <c r="I324" i="17"/>
  <c r="J324" i="17"/>
  <c r="O324" i="17" s="1"/>
  <c r="K324" i="17"/>
  <c r="L324" i="17"/>
  <c r="M324" i="17"/>
  <c r="N324" i="17"/>
  <c r="E325" i="17"/>
  <c r="F325" i="17"/>
  <c r="G325" i="17"/>
  <c r="H325" i="17"/>
  <c r="I325" i="17"/>
  <c r="J325" i="17"/>
  <c r="K325" i="17"/>
  <c r="L325" i="17"/>
  <c r="M325" i="17"/>
  <c r="O325" i="17"/>
  <c r="N325" i="17" s="1"/>
  <c r="E326" i="17"/>
  <c r="F326" i="17"/>
  <c r="G326" i="17"/>
  <c r="H326" i="17"/>
  <c r="I326" i="17"/>
  <c r="J326" i="17"/>
  <c r="K326" i="17"/>
  <c r="L326" i="17"/>
  <c r="N326" i="17"/>
  <c r="O326" i="17"/>
  <c r="M326" i="17" s="1"/>
  <c r="E327" i="17"/>
  <c r="F327" i="17"/>
  <c r="G327" i="17"/>
  <c r="H327" i="17"/>
  <c r="I327" i="17"/>
  <c r="J327" i="17"/>
  <c r="O327" i="17" s="1"/>
  <c r="M327" i="17" s="1"/>
  <c r="K327" i="17"/>
  <c r="L327" i="17"/>
  <c r="N327" i="17"/>
  <c r="E328" i="17"/>
  <c r="F328" i="17"/>
  <c r="G328" i="17"/>
  <c r="H328" i="17"/>
  <c r="I328" i="17"/>
  <c r="J328" i="17"/>
  <c r="O328" i="17" s="1"/>
  <c r="M328" i="17" s="1"/>
  <c r="K328" i="17"/>
  <c r="L328" i="17"/>
  <c r="E329" i="17"/>
  <c r="F329" i="17"/>
  <c r="G329" i="17"/>
  <c r="H329" i="17"/>
  <c r="I329" i="17"/>
  <c r="J329" i="17"/>
  <c r="K329" i="17"/>
  <c r="L329" i="17"/>
  <c r="M329" i="17"/>
  <c r="O329" i="17"/>
  <c r="N329" i="17" s="1"/>
  <c r="E330" i="17"/>
  <c r="F330" i="17"/>
  <c r="G330" i="17"/>
  <c r="H330" i="17"/>
  <c r="I330" i="17"/>
  <c r="J330" i="17"/>
  <c r="K330" i="17"/>
  <c r="L330" i="17"/>
  <c r="N330" i="17"/>
  <c r="O330" i="17"/>
  <c r="M330" i="17" s="1"/>
  <c r="E331" i="17"/>
  <c r="F331" i="17"/>
  <c r="G331" i="17"/>
  <c r="H331" i="17"/>
  <c r="I331" i="17"/>
  <c r="J331" i="17"/>
  <c r="K331" i="17"/>
  <c r="L331" i="17"/>
  <c r="O331" i="17"/>
  <c r="M331" i="17" s="1"/>
  <c r="E332" i="17"/>
  <c r="F332" i="17"/>
  <c r="G332" i="17"/>
  <c r="H332" i="17"/>
  <c r="I332" i="17"/>
  <c r="J332" i="17"/>
  <c r="O332" i="17" s="1"/>
  <c r="M332" i="17" s="1"/>
  <c r="K332" i="17"/>
  <c r="L332" i="17"/>
  <c r="N332" i="17"/>
  <c r="E333" i="17"/>
  <c r="F333" i="17"/>
  <c r="G333" i="17"/>
  <c r="H333" i="17"/>
  <c r="I333" i="17"/>
  <c r="J333" i="17"/>
  <c r="K333" i="17"/>
  <c r="L333" i="17"/>
  <c r="M333" i="17"/>
  <c r="O333" i="17"/>
  <c r="N333" i="17" s="1"/>
  <c r="E334" i="17"/>
  <c r="F334" i="17"/>
  <c r="G334" i="17"/>
  <c r="H334" i="17"/>
  <c r="I334" i="17"/>
  <c r="J334" i="17"/>
  <c r="K334" i="17"/>
  <c r="L334" i="17"/>
  <c r="N334" i="17"/>
  <c r="O334" i="17"/>
  <c r="M334" i="17" s="1"/>
  <c r="E335" i="17"/>
  <c r="F335" i="17"/>
  <c r="G335" i="17"/>
  <c r="H335" i="17"/>
  <c r="I335" i="17"/>
  <c r="J335" i="17"/>
  <c r="O335" i="17" s="1"/>
  <c r="K335" i="17"/>
  <c r="L335" i="17"/>
  <c r="E336" i="17"/>
  <c r="F336" i="17"/>
  <c r="G336" i="17"/>
  <c r="H336" i="17"/>
  <c r="I336" i="17"/>
  <c r="J336" i="17"/>
  <c r="O336" i="17" s="1"/>
  <c r="M336" i="17" s="1"/>
  <c r="K336" i="17"/>
  <c r="L336" i="17"/>
  <c r="E337" i="17"/>
  <c r="F337" i="17"/>
  <c r="G337" i="17"/>
  <c r="H337" i="17"/>
  <c r="I337" i="17"/>
  <c r="J337" i="17"/>
  <c r="K337" i="17"/>
  <c r="L337" i="17"/>
  <c r="O337" i="17"/>
  <c r="E338" i="17"/>
  <c r="F338" i="17"/>
  <c r="G338" i="17"/>
  <c r="H338" i="17"/>
  <c r="I338" i="17"/>
  <c r="J338" i="17"/>
  <c r="O338" i="17" s="1"/>
  <c r="K338" i="17"/>
  <c r="L338" i="17"/>
  <c r="E339" i="17"/>
  <c r="F339" i="17"/>
  <c r="G339" i="17"/>
  <c r="H339" i="17"/>
  <c r="I339" i="17"/>
  <c r="J339" i="17"/>
  <c r="K339" i="17"/>
  <c r="L339" i="17"/>
  <c r="O339" i="17"/>
  <c r="N339" i="17" s="1"/>
  <c r="E340" i="17"/>
  <c r="F340" i="17"/>
  <c r="G340" i="17"/>
  <c r="H340" i="17"/>
  <c r="I340" i="17"/>
  <c r="J340" i="17"/>
  <c r="O340" i="17" s="1"/>
  <c r="K340" i="17"/>
  <c r="L340" i="17"/>
  <c r="M340" i="17"/>
  <c r="N340" i="17"/>
  <c r="E341" i="17"/>
  <c r="F341" i="17"/>
  <c r="G341" i="17"/>
  <c r="H341" i="17"/>
  <c r="I341" i="17"/>
  <c r="J341" i="17"/>
  <c r="K341" i="17"/>
  <c r="L341" i="17"/>
  <c r="M341" i="17"/>
  <c r="O341" i="17"/>
  <c r="N341" i="17" s="1"/>
  <c r="E342" i="17"/>
  <c r="F342" i="17"/>
  <c r="G342" i="17"/>
  <c r="H342" i="17"/>
  <c r="I342" i="17"/>
  <c r="J342" i="17"/>
  <c r="K342" i="17"/>
  <c r="L342" i="17"/>
  <c r="N342" i="17"/>
  <c r="O342" i="17"/>
  <c r="M342" i="17" s="1"/>
  <c r="E343" i="17"/>
  <c r="F343" i="17"/>
  <c r="G343" i="17"/>
  <c r="H343" i="17"/>
  <c r="I343" i="17"/>
  <c r="J343" i="17"/>
  <c r="O343" i="17" s="1"/>
  <c r="M343" i="17" s="1"/>
  <c r="K343" i="17"/>
  <c r="L343" i="17"/>
  <c r="N343" i="17"/>
  <c r="E344" i="17"/>
  <c r="F344" i="17"/>
  <c r="G344" i="17"/>
  <c r="H344" i="17"/>
  <c r="I344" i="17"/>
  <c r="J344" i="17"/>
  <c r="O344" i="17" s="1"/>
  <c r="M344" i="17" s="1"/>
  <c r="K344" i="17"/>
  <c r="L344" i="17"/>
  <c r="N344" i="17"/>
  <c r="E345" i="17"/>
  <c r="F345" i="17"/>
  <c r="G345" i="17"/>
  <c r="H345" i="17"/>
  <c r="I345" i="17"/>
  <c r="J345" i="17"/>
  <c r="K345" i="17"/>
  <c r="L345" i="17"/>
  <c r="O345" i="17"/>
  <c r="N345" i="17" s="1"/>
  <c r="E346" i="17"/>
  <c r="F346" i="17"/>
  <c r="G346" i="17"/>
  <c r="H346" i="17"/>
  <c r="I346" i="17"/>
  <c r="J346" i="17"/>
  <c r="K346" i="17"/>
  <c r="L346" i="17"/>
  <c r="N346" i="17"/>
  <c r="O346" i="17"/>
  <c r="M346" i="17" s="1"/>
  <c r="E347" i="17"/>
  <c r="F347" i="17"/>
  <c r="G347" i="17"/>
  <c r="H347" i="17"/>
  <c r="I347" i="17"/>
  <c r="J347" i="17"/>
  <c r="K347" i="17"/>
  <c r="L347" i="17"/>
  <c r="O347" i="17"/>
  <c r="M347" i="17" s="1"/>
  <c r="E348" i="17"/>
  <c r="F348" i="17"/>
  <c r="G348" i="17"/>
  <c r="H348" i="17"/>
  <c r="I348" i="17"/>
  <c r="J348" i="17"/>
  <c r="O348" i="17" s="1"/>
  <c r="M348" i="17" s="1"/>
  <c r="K348" i="17"/>
  <c r="L348" i="17"/>
  <c r="N348" i="17"/>
  <c r="E349" i="17"/>
  <c r="F349" i="17"/>
  <c r="G349" i="17"/>
  <c r="H349" i="17"/>
  <c r="I349" i="17"/>
  <c r="J349" i="17"/>
  <c r="K349" i="17"/>
  <c r="L349" i="17"/>
  <c r="M349" i="17"/>
  <c r="O349" i="17"/>
  <c r="N349" i="17" s="1"/>
  <c r="E350" i="17"/>
  <c r="F350" i="17"/>
  <c r="G350" i="17"/>
  <c r="H350" i="17"/>
  <c r="I350" i="17"/>
  <c r="J350" i="17"/>
  <c r="K350" i="17"/>
  <c r="L350" i="17"/>
  <c r="N350" i="17"/>
  <c r="O350" i="17"/>
  <c r="M350" i="17" s="1"/>
  <c r="E351" i="17"/>
  <c r="F351" i="17"/>
  <c r="G351" i="17"/>
  <c r="H351" i="17"/>
  <c r="I351" i="17"/>
  <c r="J351" i="17"/>
  <c r="O351" i="17" s="1"/>
  <c r="K351" i="17"/>
  <c r="L351" i="17"/>
  <c r="E352" i="17"/>
  <c r="F352" i="17"/>
  <c r="G352" i="17"/>
  <c r="H352" i="17"/>
  <c r="I352" i="17"/>
  <c r="J352" i="17"/>
  <c r="K352" i="17"/>
  <c r="L352" i="17"/>
  <c r="O352" i="17"/>
  <c r="E353" i="17"/>
  <c r="F353" i="17"/>
  <c r="G353" i="17"/>
  <c r="H353" i="17"/>
  <c r="I353" i="17"/>
  <c r="J353" i="17"/>
  <c r="O353" i="17" s="1"/>
  <c r="M353" i="17" s="1"/>
  <c r="K353" i="17"/>
  <c r="L353" i="17"/>
  <c r="N353" i="17"/>
  <c r="E354" i="17"/>
  <c r="F354" i="17"/>
  <c r="G354" i="17"/>
  <c r="H354" i="17"/>
  <c r="I354" i="17"/>
  <c r="J354" i="17"/>
  <c r="K354" i="17"/>
  <c r="L354" i="17"/>
  <c r="O354" i="17"/>
  <c r="N354" i="17" s="1"/>
  <c r="E355" i="17"/>
  <c r="F355" i="17"/>
  <c r="G355" i="17"/>
  <c r="H355" i="17"/>
  <c r="I355" i="17"/>
  <c r="J355" i="17"/>
  <c r="K355" i="17"/>
  <c r="L355" i="17"/>
  <c r="O355" i="17"/>
  <c r="M355" i="17" s="1"/>
  <c r="E356" i="17"/>
  <c r="F356" i="17"/>
  <c r="G356" i="17"/>
  <c r="H356" i="17"/>
  <c r="I356" i="17"/>
  <c r="J356" i="17"/>
  <c r="K356" i="17"/>
  <c r="L356" i="17"/>
  <c r="M356" i="17"/>
  <c r="O356" i="17"/>
  <c r="N356" i="17" s="1"/>
  <c r="E357" i="17"/>
  <c r="F357" i="17"/>
  <c r="G357" i="17"/>
  <c r="H357" i="17"/>
  <c r="I357" i="17"/>
  <c r="J357" i="17"/>
  <c r="O357" i="17" s="1"/>
  <c r="K357" i="17"/>
  <c r="L357" i="17"/>
  <c r="M357" i="17"/>
  <c r="N357" i="17"/>
  <c r="E358" i="17"/>
  <c r="F358" i="17"/>
  <c r="G358" i="17"/>
  <c r="H358" i="17"/>
  <c r="I358" i="17"/>
  <c r="J358" i="17"/>
  <c r="K358" i="17"/>
  <c r="L358" i="17"/>
  <c r="M358" i="17"/>
  <c r="O358" i="17"/>
  <c r="N358" i="17" s="1"/>
  <c r="E359" i="17"/>
  <c r="F359" i="17"/>
  <c r="G359" i="17"/>
  <c r="H359" i="17"/>
  <c r="I359" i="17"/>
  <c r="J359" i="17"/>
  <c r="K359" i="17"/>
  <c r="L359" i="17"/>
  <c r="N359" i="17"/>
  <c r="O359" i="17"/>
  <c r="M359" i="17" s="1"/>
  <c r="E360" i="17"/>
  <c r="F360" i="17"/>
  <c r="G360" i="17"/>
  <c r="H360" i="17"/>
  <c r="I360" i="17"/>
  <c r="J360" i="17"/>
  <c r="O360" i="17" s="1"/>
  <c r="K360" i="17"/>
  <c r="L360" i="17"/>
  <c r="M360" i="17"/>
  <c r="N360" i="17"/>
  <c r="E361" i="17"/>
  <c r="F361" i="17"/>
  <c r="G361" i="17"/>
  <c r="H361" i="17"/>
  <c r="I361" i="17"/>
  <c r="J361" i="17"/>
  <c r="O361" i="17" s="1"/>
  <c r="K361" i="17"/>
  <c r="L361" i="17"/>
  <c r="M361" i="17"/>
  <c r="N361" i="17"/>
  <c r="E362" i="17"/>
  <c r="F362" i="17"/>
  <c r="G362" i="17"/>
  <c r="H362" i="17"/>
  <c r="I362" i="17"/>
  <c r="J362" i="17"/>
  <c r="K362" i="17"/>
  <c r="L362" i="17"/>
  <c r="M362" i="17"/>
  <c r="O362" i="17"/>
  <c r="N362" i="17" s="1"/>
  <c r="E363" i="17"/>
  <c r="F363" i="17"/>
  <c r="G363" i="17"/>
  <c r="H363" i="17"/>
  <c r="I363" i="17"/>
  <c r="J363" i="17"/>
  <c r="K363" i="17"/>
  <c r="L363" i="17"/>
  <c r="N363" i="17"/>
  <c r="O363" i="17"/>
  <c r="M363" i="17" s="1"/>
  <c r="E364" i="17"/>
  <c r="F364" i="17"/>
  <c r="G364" i="17"/>
  <c r="H364" i="17"/>
  <c r="I364" i="17"/>
  <c r="J364" i="17"/>
  <c r="K364" i="17"/>
  <c r="L364" i="17"/>
  <c r="O364" i="17"/>
  <c r="M364" i="17" s="1"/>
  <c r="E365" i="17"/>
  <c r="F365" i="17"/>
  <c r="G365" i="17"/>
  <c r="H365" i="17"/>
  <c r="I365" i="17"/>
  <c r="J365" i="17"/>
  <c r="O365" i="17" s="1"/>
  <c r="M365" i="17" s="1"/>
  <c r="K365" i="17"/>
  <c r="L365" i="17"/>
  <c r="N365" i="17"/>
  <c r="E366" i="17"/>
  <c r="F366" i="17"/>
  <c r="G366" i="17"/>
  <c r="H366" i="17"/>
  <c r="I366" i="17"/>
  <c r="J366" i="17"/>
  <c r="K366" i="17"/>
  <c r="L366" i="17"/>
  <c r="O366" i="17"/>
  <c r="E367" i="17"/>
  <c r="F367" i="17"/>
  <c r="G367" i="17"/>
  <c r="H367" i="17"/>
  <c r="I367" i="17"/>
  <c r="J367" i="17"/>
  <c r="K367" i="17"/>
  <c r="L367" i="17"/>
  <c r="O367" i="17"/>
  <c r="E368" i="17"/>
  <c r="F368" i="17"/>
  <c r="G368" i="17"/>
  <c r="H368" i="17"/>
  <c r="I368" i="17"/>
  <c r="J368" i="17"/>
  <c r="K368" i="17"/>
  <c r="L368" i="17"/>
  <c r="O368" i="17"/>
  <c r="E369" i="17"/>
  <c r="F369" i="17"/>
  <c r="G369" i="17"/>
  <c r="H369" i="17"/>
  <c r="I369" i="17"/>
  <c r="J369" i="17"/>
  <c r="O369" i="17" s="1"/>
  <c r="M369" i="17" s="1"/>
  <c r="K369" i="17"/>
  <c r="L369" i="17"/>
  <c r="N369" i="17"/>
  <c r="E370" i="17"/>
  <c r="F370" i="17"/>
  <c r="G370" i="17"/>
  <c r="H370" i="17"/>
  <c r="I370" i="17"/>
  <c r="J370" i="17"/>
  <c r="K370" i="17"/>
  <c r="L370" i="17"/>
  <c r="O370" i="17"/>
  <c r="N370" i="17" s="1"/>
  <c r="E371" i="17"/>
  <c r="F371" i="17"/>
  <c r="G371" i="17"/>
  <c r="H371" i="17"/>
  <c r="I371" i="17"/>
  <c r="J371" i="17"/>
  <c r="K371" i="17"/>
  <c r="L371" i="17"/>
  <c r="O371" i="17"/>
  <c r="M371" i="17" s="1"/>
  <c r="E372" i="17"/>
  <c r="F372" i="17"/>
  <c r="G372" i="17"/>
  <c r="H372" i="17"/>
  <c r="I372" i="17"/>
  <c r="J372" i="17"/>
  <c r="O372" i="17" s="1"/>
  <c r="N372" i="17" s="1"/>
  <c r="K372" i="17"/>
  <c r="L372" i="17"/>
  <c r="M372" i="17"/>
  <c r="E373" i="17"/>
  <c r="F373" i="17"/>
  <c r="G373" i="17"/>
  <c r="H373" i="17"/>
  <c r="I373" i="17"/>
  <c r="J373" i="17"/>
  <c r="O373" i="17" s="1"/>
  <c r="K373" i="17"/>
  <c r="L373" i="17"/>
  <c r="M373" i="17"/>
  <c r="N373" i="17"/>
  <c r="E374" i="17"/>
  <c r="F374" i="17"/>
  <c r="G374" i="17"/>
  <c r="H374" i="17"/>
  <c r="I374" i="17"/>
  <c r="J374" i="17"/>
  <c r="K374" i="17"/>
  <c r="L374" i="17"/>
  <c r="M374" i="17"/>
  <c r="O374" i="17"/>
  <c r="N374" i="17" s="1"/>
  <c r="E375" i="17"/>
  <c r="F375" i="17"/>
  <c r="G375" i="17"/>
  <c r="H375" i="17"/>
  <c r="I375" i="17"/>
  <c r="J375" i="17"/>
  <c r="K375" i="17"/>
  <c r="L375" i="17"/>
  <c r="N375" i="17"/>
  <c r="O375" i="17"/>
  <c r="M375" i="17" s="1"/>
  <c r="E376" i="17"/>
  <c r="F376" i="17"/>
  <c r="G376" i="17"/>
  <c r="H376" i="17"/>
  <c r="I376" i="17"/>
  <c r="J376" i="17"/>
  <c r="O376" i="17" s="1"/>
  <c r="M376" i="17" s="1"/>
  <c r="K376" i="17"/>
  <c r="L376" i="17"/>
  <c r="N376" i="17"/>
  <c r="E377" i="17"/>
  <c r="F377" i="17"/>
  <c r="G377" i="17"/>
  <c r="H377" i="17"/>
  <c r="I377" i="17"/>
  <c r="J377" i="17"/>
  <c r="O377" i="17" s="1"/>
  <c r="M377" i="17" s="1"/>
  <c r="K377" i="17"/>
  <c r="L377" i="17"/>
  <c r="N377" i="17"/>
  <c r="E378" i="17"/>
  <c r="F378" i="17"/>
  <c r="G378" i="17"/>
  <c r="H378" i="17"/>
  <c r="I378" i="17"/>
  <c r="J378" i="17"/>
  <c r="K378" i="17"/>
  <c r="L378" i="17"/>
  <c r="O378" i="17"/>
  <c r="N378" i="17" s="1"/>
  <c r="E379" i="17"/>
  <c r="F379" i="17"/>
  <c r="G379" i="17"/>
  <c r="H379" i="17"/>
  <c r="I379" i="17"/>
  <c r="J379" i="17"/>
  <c r="K379" i="17"/>
  <c r="L379" i="17"/>
  <c r="O379" i="17"/>
  <c r="E380" i="17"/>
  <c r="F380" i="17"/>
  <c r="G380" i="17"/>
  <c r="H380" i="17"/>
  <c r="I380" i="17"/>
  <c r="J380" i="17"/>
  <c r="K380" i="17"/>
  <c r="L380" i="17"/>
  <c r="O380" i="17"/>
  <c r="M380" i="17" s="1"/>
  <c r="E381" i="17"/>
  <c r="F381" i="17"/>
  <c r="G381" i="17"/>
  <c r="H381" i="17"/>
  <c r="I381" i="17"/>
  <c r="J381" i="17"/>
  <c r="O381" i="17" s="1"/>
  <c r="K381" i="17"/>
  <c r="L381" i="17"/>
  <c r="E382" i="17"/>
  <c r="F382" i="17"/>
  <c r="G382" i="17"/>
  <c r="H382" i="17"/>
  <c r="I382" i="17"/>
  <c r="J382" i="17"/>
  <c r="K382" i="17"/>
  <c r="L382" i="17"/>
  <c r="O382" i="17"/>
  <c r="E383" i="17"/>
  <c r="F383" i="17"/>
  <c r="G383" i="17"/>
  <c r="H383" i="17"/>
  <c r="I383" i="17"/>
  <c r="J383" i="17"/>
  <c r="O383" i="17" s="1"/>
  <c r="K383" i="17"/>
  <c r="L383" i="17"/>
  <c r="E384" i="17"/>
  <c r="F384" i="17"/>
  <c r="G384" i="17"/>
  <c r="H384" i="17"/>
  <c r="I384" i="17"/>
  <c r="J384" i="17"/>
  <c r="K384" i="17"/>
  <c r="L384" i="17"/>
  <c r="O384" i="17"/>
  <c r="E385" i="17"/>
  <c r="F385" i="17"/>
  <c r="G385" i="17"/>
  <c r="H385" i="17"/>
  <c r="I385" i="17"/>
  <c r="J385" i="17"/>
  <c r="O385" i="17" s="1"/>
  <c r="K385" i="17"/>
  <c r="L385" i="17"/>
  <c r="M385" i="17"/>
  <c r="N385" i="17"/>
  <c r="E386" i="17"/>
  <c r="F386" i="17"/>
  <c r="G386" i="17"/>
  <c r="H386" i="17"/>
  <c r="I386" i="17"/>
  <c r="J386" i="17"/>
  <c r="K386" i="17"/>
  <c r="L386" i="17"/>
  <c r="M386" i="17"/>
  <c r="O386" i="17"/>
  <c r="N386" i="17" s="1"/>
  <c r="E387" i="17"/>
  <c r="F387" i="17"/>
  <c r="G387" i="17"/>
  <c r="H387" i="17"/>
  <c r="I387" i="17"/>
  <c r="J387" i="17"/>
  <c r="K387" i="17"/>
  <c r="L387" i="17"/>
  <c r="N387" i="17"/>
  <c r="O387" i="17"/>
  <c r="M387" i="17" s="1"/>
  <c r="E388" i="17"/>
  <c r="F388" i="17"/>
  <c r="G388" i="17"/>
  <c r="H388" i="17"/>
  <c r="I388" i="17"/>
  <c r="J388" i="17"/>
  <c r="O388" i="17" s="1"/>
  <c r="N388" i="17" s="1"/>
  <c r="K388" i="17"/>
  <c r="L388" i="17"/>
  <c r="E389" i="17"/>
  <c r="F389" i="17"/>
  <c r="G389" i="17"/>
  <c r="H389" i="17"/>
  <c r="I389" i="17"/>
  <c r="J389" i="17"/>
  <c r="O389" i="17" s="1"/>
  <c r="K389" i="17"/>
  <c r="L389" i="17"/>
  <c r="M389" i="17"/>
  <c r="N389" i="17"/>
  <c r="E390" i="17"/>
  <c r="F390" i="17"/>
  <c r="G390" i="17"/>
  <c r="H390" i="17"/>
  <c r="I390" i="17"/>
  <c r="J390" i="17"/>
  <c r="K390" i="17"/>
  <c r="L390" i="17"/>
  <c r="M390" i="17"/>
  <c r="O390" i="17"/>
  <c r="N390" i="17" s="1"/>
  <c r="E391" i="17"/>
  <c r="F391" i="17"/>
  <c r="G391" i="17"/>
  <c r="H391" i="17"/>
  <c r="I391" i="17"/>
  <c r="J391" i="17"/>
  <c r="K391" i="17"/>
  <c r="L391" i="17"/>
  <c r="N391" i="17"/>
  <c r="O391" i="17"/>
  <c r="M391" i="17" s="1"/>
  <c r="E392" i="17"/>
  <c r="F392" i="17"/>
  <c r="G392" i="17"/>
  <c r="H392" i="17"/>
  <c r="I392" i="17"/>
  <c r="J392" i="17"/>
  <c r="O392" i="17" s="1"/>
  <c r="K392" i="17"/>
  <c r="L392" i="17"/>
  <c r="M392" i="17"/>
  <c r="N392" i="17"/>
  <c r="E393" i="17"/>
  <c r="F393" i="17"/>
  <c r="G393" i="17"/>
  <c r="H393" i="17"/>
  <c r="I393" i="17"/>
  <c r="J393" i="17"/>
  <c r="O393" i="17" s="1"/>
  <c r="M393" i="17" s="1"/>
  <c r="K393" i="17"/>
  <c r="L393" i="17"/>
  <c r="E394" i="17"/>
  <c r="F394" i="17"/>
  <c r="G394" i="17"/>
  <c r="H394" i="17"/>
  <c r="I394" i="17"/>
  <c r="J394" i="17"/>
  <c r="K394" i="17"/>
  <c r="L394" i="17"/>
  <c r="M394" i="17"/>
  <c r="O394" i="17"/>
  <c r="N394" i="17" s="1"/>
  <c r="E395" i="17"/>
  <c r="F395" i="17"/>
  <c r="G395" i="17"/>
  <c r="H395" i="17"/>
  <c r="I395" i="17"/>
  <c r="J395" i="17"/>
  <c r="O395" i="17" s="1"/>
  <c r="K395" i="17"/>
  <c r="L395" i="17"/>
  <c r="E396" i="17"/>
  <c r="F396" i="17"/>
  <c r="G396" i="17"/>
  <c r="H396" i="17"/>
  <c r="I396" i="17"/>
  <c r="J396" i="17"/>
  <c r="K396" i="17"/>
  <c r="L396" i="17"/>
  <c r="N396" i="17"/>
  <c r="O396" i="17"/>
  <c r="M396" i="17" s="1"/>
  <c r="E397" i="17"/>
  <c r="F397" i="17"/>
  <c r="G397" i="17"/>
  <c r="H397" i="17"/>
  <c r="I397" i="17"/>
  <c r="J397" i="17"/>
  <c r="O397" i="17" s="1"/>
  <c r="K397" i="17"/>
  <c r="L397" i="17"/>
  <c r="E398" i="17"/>
  <c r="F398" i="17"/>
  <c r="G398" i="17"/>
  <c r="H398" i="17"/>
  <c r="I398" i="17"/>
  <c r="J398" i="17"/>
  <c r="K398" i="17"/>
  <c r="L398" i="17"/>
  <c r="O398" i="17"/>
  <c r="E399" i="17"/>
  <c r="F399" i="17"/>
  <c r="G399" i="17"/>
  <c r="H399" i="17"/>
  <c r="I399" i="17"/>
  <c r="J399" i="17"/>
  <c r="O399" i="17" s="1"/>
  <c r="K399" i="17"/>
  <c r="L399" i="17"/>
  <c r="E400" i="17"/>
  <c r="F400" i="17"/>
  <c r="G400" i="17"/>
  <c r="H400" i="17"/>
  <c r="I400" i="17"/>
  <c r="J400" i="17"/>
  <c r="K400" i="17"/>
  <c r="L400" i="17"/>
  <c r="O400" i="17"/>
  <c r="E401" i="17"/>
  <c r="F401" i="17"/>
  <c r="G401" i="17"/>
  <c r="H401" i="17"/>
  <c r="I401" i="17"/>
  <c r="J401" i="17"/>
  <c r="O401" i="17" s="1"/>
  <c r="K401" i="17"/>
  <c r="L401" i="17"/>
  <c r="M401" i="17"/>
  <c r="N401" i="17"/>
  <c r="E402" i="17"/>
  <c r="F402" i="17"/>
  <c r="G402" i="17"/>
  <c r="H402" i="17"/>
  <c r="I402" i="17"/>
  <c r="J402" i="17"/>
  <c r="K402" i="17"/>
  <c r="L402" i="17"/>
  <c r="M402" i="17"/>
  <c r="O402" i="17"/>
  <c r="N402" i="17" s="1"/>
  <c r="E403" i="17"/>
  <c r="F403" i="17"/>
  <c r="G403" i="17"/>
  <c r="H403" i="17"/>
  <c r="I403" i="17"/>
  <c r="J403" i="17"/>
  <c r="K403" i="17"/>
  <c r="L403" i="17"/>
  <c r="N403" i="17"/>
  <c r="O403" i="17"/>
  <c r="M403" i="17" s="1"/>
  <c r="E404" i="17"/>
  <c r="F404" i="17"/>
  <c r="G404" i="17"/>
  <c r="H404" i="17"/>
  <c r="I404" i="17"/>
  <c r="J404" i="17"/>
  <c r="O404" i="17" s="1"/>
  <c r="N404" i="17" s="1"/>
  <c r="K404" i="17"/>
  <c r="L404" i="17"/>
  <c r="E405" i="17"/>
  <c r="F405" i="17"/>
  <c r="G405" i="17"/>
  <c r="H405" i="17"/>
  <c r="I405" i="17"/>
  <c r="J405" i="17"/>
  <c r="O405" i="17" s="1"/>
  <c r="K405" i="17"/>
  <c r="L405" i="17"/>
  <c r="M405" i="17"/>
  <c r="N405" i="17"/>
  <c r="E406" i="17"/>
  <c r="F406" i="17"/>
  <c r="G406" i="17"/>
  <c r="H406" i="17"/>
  <c r="I406" i="17"/>
  <c r="J406" i="17"/>
  <c r="K406" i="17"/>
  <c r="L406" i="17"/>
  <c r="M406" i="17"/>
  <c r="O406" i="17"/>
  <c r="N406" i="17" s="1"/>
  <c r="E407" i="17"/>
  <c r="F407" i="17"/>
  <c r="G407" i="17"/>
  <c r="H407" i="17"/>
  <c r="I407" i="17"/>
  <c r="J407" i="17"/>
  <c r="K407" i="17"/>
  <c r="L407" i="17"/>
  <c r="N407" i="17"/>
  <c r="O407" i="17"/>
  <c r="M407" i="17" s="1"/>
  <c r="E408" i="17"/>
  <c r="F408" i="17"/>
  <c r="G408" i="17"/>
  <c r="H408" i="17"/>
  <c r="I408" i="17"/>
  <c r="J408" i="17"/>
  <c r="O408" i="17" s="1"/>
  <c r="M408" i="17" s="1"/>
  <c r="K408" i="17"/>
  <c r="L408" i="17"/>
  <c r="N408" i="17"/>
  <c r="E409" i="17"/>
  <c r="F409" i="17"/>
  <c r="G409" i="17"/>
  <c r="H409" i="17"/>
  <c r="I409" i="17"/>
  <c r="J409" i="17"/>
  <c r="O409" i="17" s="1"/>
  <c r="M409" i="17" s="1"/>
  <c r="K409" i="17"/>
  <c r="L409" i="17"/>
  <c r="N409" i="17"/>
  <c r="E410" i="17"/>
  <c r="F410" i="17"/>
  <c r="G410" i="17"/>
  <c r="H410" i="17"/>
  <c r="I410" i="17"/>
  <c r="J410" i="17"/>
  <c r="K410" i="17"/>
  <c r="L410" i="17"/>
  <c r="M410" i="17"/>
  <c r="O410" i="17"/>
  <c r="N410" i="17" s="1"/>
  <c r="E411" i="17"/>
  <c r="F411" i="17"/>
  <c r="G411" i="17"/>
  <c r="H411" i="17"/>
  <c r="I411" i="17"/>
  <c r="J411" i="17"/>
  <c r="K411" i="17"/>
  <c r="L411" i="17"/>
  <c r="O411" i="17"/>
  <c r="M411" i="17" s="1"/>
  <c r="E412" i="17"/>
  <c r="F412" i="17"/>
  <c r="G412" i="17"/>
  <c r="H412" i="17"/>
  <c r="I412" i="17"/>
  <c r="J412" i="17"/>
  <c r="K412" i="17"/>
  <c r="L412" i="17"/>
  <c r="O412" i="17"/>
  <c r="M412" i="17" s="1"/>
  <c r="E413" i="17"/>
  <c r="F413" i="17"/>
  <c r="G413" i="17"/>
  <c r="H413" i="17"/>
  <c r="I413" i="17"/>
  <c r="J413" i="17"/>
  <c r="O413" i="17" s="1"/>
  <c r="M413" i="17" s="1"/>
  <c r="K413" i="17"/>
  <c r="L413" i="17"/>
  <c r="E414" i="17"/>
  <c r="F414" i="17"/>
  <c r="G414" i="17"/>
  <c r="H414" i="17"/>
  <c r="I414" i="17"/>
  <c r="J414" i="17"/>
  <c r="K414" i="17"/>
  <c r="L414" i="17"/>
  <c r="O414" i="17"/>
  <c r="E415" i="17"/>
  <c r="F415" i="17"/>
  <c r="G415" i="17"/>
  <c r="H415" i="17"/>
  <c r="I415" i="17"/>
  <c r="J415" i="17"/>
  <c r="O415" i="17" s="1"/>
  <c r="K415" i="17"/>
  <c r="L415" i="17"/>
  <c r="E416" i="17"/>
  <c r="F416" i="17"/>
  <c r="G416" i="17"/>
  <c r="H416" i="17"/>
  <c r="I416" i="17"/>
  <c r="J416" i="17"/>
  <c r="K416" i="17"/>
  <c r="L416" i="17"/>
  <c r="O416" i="17"/>
  <c r="E417" i="17"/>
  <c r="F417" i="17"/>
  <c r="G417" i="17"/>
  <c r="H417" i="17"/>
  <c r="I417" i="17"/>
  <c r="J417" i="17"/>
  <c r="O417" i="17" s="1"/>
  <c r="K417" i="17"/>
  <c r="L417" i="17"/>
  <c r="M417" i="17"/>
  <c r="N417" i="17"/>
  <c r="E418" i="17"/>
  <c r="F418" i="17"/>
  <c r="G418" i="17"/>
  <c r="H418" i="17"/>
  <c r="I418" i="17"/>
  <c r="J418" i="17"/>
  <c r="K418" i="17"/>
  <c r="L418" i="17"/>
  <c r="M418" i="17"/>
  <c r="O418" i="17"/>
  <c r="N418" i="17" s="1"/>
  <c r="E419" i="17"/>
  <c r="F419" i="17"/>
  <c r="G419" i="17"/>
  <c r="H419" i="17"/>
  <c r="I419" i="17"/>
  <c r="J419" i="17"/>
  <c r="K419" i="17"/>
  <c r="L419" i="17"/>
  <c r="N419" i="17"/>
  <c r="O419" i="17"/>
  <c r="M419" i="17" s="1"/>
  <c r="E420" i="17"/>
  <c r="F420" i="17"/>
  <c r="G420" i="17"/>
  <c r="H420" i="17"/>
  <c r="I420" i="17"/>
  <c r="J420" i="17"/>
  <c r="O420" i="17" s="1"/>
  <c r="N420" i="17" s="1"/>
  <c r="K420" i="17"/>
  <c r="L420" i="17"/>
  <c r="M420" i="17"/>
  <c r="E421" i="17"/>
  <c r="F421" i="17"/>
  <c r="G421" i="17"/>
  <c r="H421" i="17"/>
  <c r="I421" i="17"/>
  <c r="J421" i="17"/>
  <c r="O421" i="17" s="1"/>
  <c r="K421" i="17"/>
  <c r="L421" i="17"/>
  <c r="M421" i="17"/>
  <c r="N421" i="17"/>
  <c r="E422" i="17"/>
  <c r="F422" i="17"/>
  <c r="G422" i="17"/>
  <c r="H422" i="17"/>
  <c r="I422" i="17"/>
  <c r="J422" i="17"/>
  <c r="K422" i="17"/>
  <c r="L422" i="17"/>
  <c r="M422" i="17"/>
  <c r="O422" i="17"/>
  <c r="N422" i="17" s="1"/>
  <c r="E423" i="17"/>
  <c r="F423" i="17"/>
  <c r="G423" i="17"/>
  <c r="H423" i="17"/>
  <c r="I423" i="17"/>
  <c r="J423" i="17"/>
  <c r="K423" i="17"/>
  <c r="L423" i="17"/>
  <c r="N423" i="17"/>
  <c r="O423" i="17"/>
  <c r="M423" i="17" s="1"/>
  <c r="E424" i="17"/>
  <c r="F424" i="17"/>
  <c r="G424" i="17"/>
  <c r="H424" i="17"/>
  <c r="I424" i="17"/>
  <c r="J424" i="17"/>
  <c r="O424" i="17" s="1"/>
  <c r="M424" i="17" s="1"/>
  <c r="K424" i="17"/>
  <c r="L424" i="17"/>
  <c r="E425" i="17"/>
  <c r="F425" i="17"/>
  <c r="G425" i="17"/>
  <c r="H425" i="17"/>
  <c r="I425" i="17"/>
  <c r="J425" i="17"/>
  <c r="O425" i="17" s="1"/>
  <c r="K425" i="17"/>
  <c r="L425" i="17"/>
  <c r="M425" i="17"/>
  <c r="N425" i="17"/>
  <c r="E426" i="17"/>
  <c r="F426" i="17"/>
  <c r="G426" i="17"/>
  <c r="H426" i="17"/>
  <c r="I426" i="17"/>
  <c r="J426" i="17"/>
  <c r="K426" i="17"/>
  <c r="L426" i="17"/>
  <c r="O426" i="17"/>
  <c r="E427" i="17"/>
  <c r="F427" i="17"/>
  <c r="G427" i="17"/>
  <c r="H427" i="17"/>
  <c r="I427" i="17"/>
  <c r="J427" i="17"/>
  <c r="K427" i="17"/>
  <c r="L427" i="17"/>
  <c r="N427" i="17"/>
  <c r="O427" i="17"/>
  <c r="M427" i="17" s="1"/>
  <c r="E428" i="17"/>
  <c r="F428" i="17"/>
  <c r="G428" i="17"/>
  <c r="H428" i="17"/>
  <c r="I428" i="17"/>
  <c r="J428" i="17"/>
  <c r="O428" i="17" s="1"/>
  <c r="K428" i="17"/>
  <c r="L428" i="17"/>
  <c r="E429" i="17"/>
  <c r="F429" i="17"/>
  <c r="G429" i="17"/>
  <c r="H429" i="17"/>
  <c r="I429" i="17"/>
  <c r="J429" i="17"/>
  <c r="O429" i="17" s="1"/>
  <c r="M429" i="17" s="1"/>
  <c r="K429" i="17"/>
  <c r="L429" i="17"/>
  <c r="N429" i="17"/>
  <c r="E430" i="17"/>
  <c r="F430" i="17"/>
  <c r="G430" i="17"/>
  <c r="H430" i="17"/>
  <c r="I430" i="17"/>
  <c r="J430" i="17"/>
  <c r="K430" i="17"/>
  <c r="L430" i="17"/>
  <c r="O430" i="17"/>
  <c r="E431" i="17"/>
  <c r="F431" i="17"/>
  <c r="G431" i="17"/>
  <c r="H431" i="17"/>
  <c r="I431" i="17"/>
  <c r="J431" i="17"/>
  <c r="K431" i="17"/>
  <c r="L431" i="17"/>
  <c r="O431" i="17"/>
  <c r="E432" i="17"/>
  <c r="F432" i="17"/>
  <c r="G432" i="17"/>
  <c r="H432" i="17"/>
  <c r="I432" i="17"/>
  <c r="J432" i="17"/>
  <c r="K432" i="17"/>
  <c r="L432" i="17"/>
  <c r="O432" i="17"/>
  <c r="E433" i="17"/>
  <c r="F433" i="17"/>
  <c r="G433" i="17"/>
  <c r="H433" i="17"/>
  <c r="I433" i="17"/>
  <c r="J433" i="17"/>
  <c r="O433" i="17" s="1"/>
  <c r="K433" i="17"/>
  <c r="L433" i="17"/>
  <c r="M433" i="17"/>
  <c r="N433" i="17"/>
  <c r="E434" i="17"/>
  <c r="F434" i="17"/>
  <c r="G434" i="17"/>
  <c r="H434" i="17"/>
  <c r="I434" i="17"/>
  <c r="J434" i="17"/>
  <c r="K434" i="17"/>
  <c r="L434" i="17"/>
  <c r="M434" i="17"/>
  <c r="O434" i="17"/>
  <c r="N434" i="17" s="1"/>
  <c r="E435" i="17"/>
  <c r="F435" i="17"/>
  <c r="G435" i="17"/>
  <c r="H435" i="17"/>
  <c r="I435" i="17"/>
  <c r="J435" i="17"/>
  <c r="K435" i="17"/>
  <c r="L435" i="17"/>
  <c r="N435" i="17"/>
  <c r="O435" i="17"/>
  <c r="M435" i="17" s="1"/>
  <c r="E436" i="17"/>
  <c r="F436" i="17"/>
  <c r="G436" i="17"/>
  <c r="H436" i="17"/>
  <c r="I436" i="17"/>
  <c r="J436" i="17"/>
  <c r="O436" i="17" s="1"/>
  <c r="N436" i="17" s="1"/>
  <c r="K436" i="17"/>
  <c r="L436" i="17"/>
  <c r="M436" i="17"/>
  <c r="E437" i="17"/>
  <c r="F437" i="17"/>
  <c r="G437" i="17"/>
  <c r="H437" i="17"/>
  <c r="I437" i="17"/>
  <c r="J437" i="17"/>
  <c r="O437" i="17" s="1"/>
  <c r="K437" i="17"/>
  <c r="L437" i="17"/>
  <c r="M437" i="17"/>
  <c r="N437" i="17"/>
  <c r="E438" i="17"/>
  <c r="F438" i="17"/>
  <c r="G438" i="17"/>
  <c r="H438" i="17"/>
  <c r="I438" i="17"/>
  <c r="J438" i="17"/>
  <c r="K438" i="17"/>
  <c r="L438" i="17"/>
  <c r="M438" i="17"/>
  <c r="O438" i="17"/>
  <c r="N438" i="17" s="1"/>
  <c r="E439" i="17"/>
  <c r="F439" i="17"/>
  <c r="G439" i="17"/>
  <c r="H439" i="17"/>
  <c r="I439" i="17"/>
  <c r="J439" i="17"/>
  <c r="K439" i="17"/>
  <c r="L439" i="17"/>
  <c r="N439" i="17"/>
  <c r="O439" i="17"/>
  <c r="M439" i="17" s="1"/>
  <c r="E440" i="17"/>
  <c r="F440" i="17"/>
  <c r="G440" i="17"/>
  <c r="H440" i="17"/>
  <c r="I440" i="17"/>
  <c r="J440" i="17"/>
  <c r="O440" i="17" s="1"/>
  <c r="M440" i="17" s="1"/>
  <c r="K440" i="17"/>
  <c r="L440" i="17"/>
  <c r="N440" i="17"/>
  <c r="E441" i="17"/>
  <c r="F441" i="17"/>
  <c r="G441" i="17"/>
  <c r="H441" i="17"/>
  <c r="I441" i="17"/>
  <c r="J441" i="17"/>
  <c r="O441" i="17" s="1"/>
  <c r="K441" i="17"/>
  <c r="L441" i="17"/>
  <c r="M441" i="17"/>
  <c r="N441" i="17"/>
  <c r="E442" i="17"/>
  <c r="F442" i="17"/>
  <c r="G442" i="17"/>
  <c r="H442" i="17"/>
  <c r="I442" i="17"/>
  <c r="J442" i="17"/>
  <c r="K442" i="17"/>
  <c r="L442" i="17"/>
  <c r="O442" i="17"/>
  <c r="N442" i="17" s="1"/>
  <c r="E443" i="17"/>
  <c r="F443" i="17"/>
  <c r="G443" i="17"/>
  <c r="H443" i="17"/>
  <c r="I443" i="17"/>
  <c r="J443" i="17"/>
  <c r="K443" i="17"/>
  <c r="L443" i="17"/>
  <c r="N443" i="17"/>
  <c r="O443" i="17"/>
  <c r="M443" i="17" s="1"/>
  <c r="E444" i="17"/>
  <c r="F444" i="17"/>
  <c r="G444" i="17"/>
  <c r="H444" i="17"/>
  <c r="I444" i="17"/>
  <c r="J444" i="17"/>
  <c r="K444" i="17"/>
  <c r="L444" i="17"/>
  <c r="N444" i="17"/>
  <c r="O444" i="17"/>
  <c r="M444" i="17" s="1"/>
  <c r="E445" i="17"/>
  <c r="F445" i="17"/>
  <c r="G445" i="17"/>
  <c r="H445" i="17"/>
  <c r="I445" i="17"/>
  <c r="J445" i="17"/>
  <c r="O445" i="17" s="1"/>
  <c r="K445" i="17"/>
  <c r="L445" i="17"/>
  <c r="E446" i="17"/>
  <c r="F446" i="17"/>
  <c r="G446" i="17"/>
  <c r="H446" i="17"/>
  <c r="I446" i="17"/>
  <c r="J446" i="17"/>
  <c r="K446" i="17"/>
  <c r="L446" i="17"/>
  <c r="O446" i="17"/>
  <c r="E447" i="17"/>
  <c r="F447" i="17"/>
  <c r="G447" i="17"/>
  <c r="H447" i="17"/>
  <c r="I447" i="17"/>
  <c r="J447" i="17"/>
  <c r="K447" i="17"/>
  <c r="L447" i="17"/>
  <c r="O447" i="17"/>
  <c r="E448" i="17"/>
  <c r="F448" i="17"/>
  <c r="G448" i="17"/>
  <c r="H448" i="17"/>
  <c r="I448" i="17"/>
  <c r="J448" i="17"/>
  <c r="K448" i="17"/>
  <c r="L448" i="17"/>
  <c r="O448" i="17"/>
  <c r="E449" i="17"/>
  <c r="F449" i="17"/>
  <c r="G449" i="17"/>
  <c r="H449" i="17"/>
  <c r="I449" i="17"/>
  <c r="J449" i="17"/>
  <c r="O449" i="17" s="1"/>
  <c r="K449" i="17"/>
  <c r="L449" i="17"/>
  <c r="M449" i="17"/>
  <c r="N449" i="17"/>
  <c r="E450" i="17"/>
  <c r="F450" i="17"/>
  <c r="G450" i="17"/>
  <c r="H450" i="17"/>
  <c r="I450" i="17"/>
  <c r="J450" i="17"/>
  <c r="K450" i="17"/>
  <c r="L450" i="17"/>
  <c r="M450" i="17"/>
  <c r="O450" i="17"/>
  <c r="N450" i="17" s="1"/>
  <c r="E451" i="17"/>
  <c r="F451" i="17"/>
  <c r="G451" i="17"/>
  <c r="H451" i="17"/>
  <c r="I451" i="17"/>
  <c r="J451" i="17"/>
  <c r="K451" i="17"/>
  <c r="L451" i="17"/>
  <c r="N451" i="17"/>
  <c r="O451" i="17"/>
  <c r="M451" i="17" s="1"/>
  <c r="E452" i="17"/>
  <c r="F452" i="17"/>
  <c r="G452" i="17"/>
  <c r="H452" i="17"/>
  <c r="I452" i="17"/>
  <c r="J452" i="17"/>
  <c r="O452" i="17" s="1"/>
  <c r="K452" i="17"/>
  <c r="L452" i="17"/>
  <c r="M452" i="17"/>
  <c r="N452" i="17"/>
  <c r="E453" i="17"/>
  <c r="F453" i="17"/>
  <c r="G453" i="17"/>
  <c r="H453" i="17"/>
  <c r="I453" i="17"/>
  <c r="J453" i="17"/>
  <c r="O453" i="17" s="1"/>
  <c r="K453" i="17"/>
  <c r="L453" i="17"/>
  <c r="M453" i="17"/>
  <c r="N453" i="17"/>
  <c r="E454" i="17"/>
  <c r="F454" i="17"/>
  <c r="G454" i="17"/>
  <c r="H454" i="17"/>
  <c r="I454" i="17"/>
  <c r="J454" i="17"/>
  <c r="K454" i="17"/>
  <c r="L454" i="17"/>
  <c r="O454" i="17"/>
  <c r="E455" i="17"/>
  <c r="F455" i="17"/>
  <c r="G455" i="17"/>
  <c r="H455" i="17"/>
  <c r="I455" i="17"/>
  <c r="J455" i="17"/>
  <c r="K455" i="17"/>
  <c r="L455" i="17"/>
  <c r="N455" i="17"/>
  <c r="O455" i="17"/>
  <c r="M455" i="17" s="1"/>
  <c r="E456" i="17"/>
  <c r="F456" i="17"/>
  <c r="G456" i="17"/>
  <c r="H456" i="17"/>
  <c r="I456" i="17"/>
  <c r="J456" i="17"/>
  <c r="O456" i="17" s="1"/>
  <c r="K456" i="17"/>
  <c r="L456" i="17"/>
  <c r="M456" i="17"/>
  <c r="N456" i="17"/>
  <c r="E457" i="17"/>
  <c r="F457" i="17"/>
  <c r="G457" i="17"/>
  <c r="H457" i="17"/>
  <c r="I457" i="17"/>
  <c r="J457" i="17"/>
  <c r="O457" i="17" s="1"/>
  <c r="M457" i="17" s="1"/>
  <c r="K457" i="17"/>
  <c r="L457" i="17"/>
  <c r="N457" i="17"/>
  <c r="E458" i="17"/>
  <c r="F458" i="17"/>
  <c r="G458" i="17"/>
  <c r="H458" i="17"/>
  <c r="I458" i="17"/>
  <c r="J458" i="17"/>
  <c r="K458" i="17"/>
  <c r="L458" i="17"/>
  <c r="M458" i="17"/>
  <c r="O458" i="17"/>
  <c r="N458" i="17" s="1"/>
  <c r="E459" i="17"/>
  <c r="F459" i="17"/>
  <c r="G459" i="17"/>
  <c r="H459" i="17"/>
  <c r="I459" i="17"/>
  <c r="J459" i="17"/>
  <c r="K459" i="17"/>
  <c r="L459" i="17"/>
  <c r="N459" i="17"/>
  <c r="O459" i="17"/>
  <c r="M459" i="17" s="1"/>
  <c r="E460" i="17"/>
  <c r="F460" i="17"/>
  <c r="G460" i="17"/>
  <c r="H460" i="17"/>
  <c r="I460" i="17"/>
  <c r="J460" i="17"/>
  <c r="K460" i="17"/>
  <c r="L460" i="17"/>
  <c r="O460" i="17"/>
  <c r="M460" i="17" s="1"/>
  <c r="E461" i="17"/>
  <c r="F461" i="17"/>
  <c r="G461" i="17"/>
  <c r="H461" i="17"/>
  <c r="I461" i="17"/>
  <c r="J461" i="17"/>
  <c r="O461" i="17" s="1"/>
  <c r="K461" i="17"/>
  <c r="L461" i="17"/>
  <c r="E462" i="17"/>
  <c r="F462" i="17"/>
  <c r="G462" i="17"/>
  <c r="H462" i="17"/>
  <c r="I462" i="17"/>
  <c r="J462" i="17"/>
  <c r="K462" i="17"/>
  <c r="L462" i="17"/>
  <c r="O462" i="17"/>
  <c r="E463" i="17"/>
  <c r="F463" i="17"/>
  <c r="G463" i="17"/>
  <c r="H463" i="17"/>
  <c r="I463" i="17"/>
  <c r="J463" i="17"/>
  <c r="K463" i="17"/>
  <c r="L463" i="17"/>
  <c r="O463" i="17"/>
  <c r="E464" i="17"/>
  <c r="F464" i="17"/>
  <c r="G464" i="17"/>
  <c r="H464" i="17"/>
  <c r="I464" i="17"/>
  <c r="J464" i="17"/>
  <c r="K464" i="17"/>
  <c r="L464" i="17"/>
  <c r="O464" i="17"/>
  <c r="E465" i="17"/>
  <c r="F465" i="17"/>
  <c r="G465" i="17"/>
  <c r="H465" i="17"/>
  <c r="I465" i="17"/>
  <c r="J465" i="17"/>
  <c r="O465" i="17" s="1"/>
  <c r="K465" i="17"/>
  <c r="L465" i="17"/>
  <c r="M465" i="17"/>
  <c r="N465" i="17"/>
  <c r="E466" i="17"/>
  <c r="F466" i="17"/>
  <c r="G466" i="17"/>
  <c r="H466" i="17"/>
  <c r="I466" i="17"/>
  <c r="J466" i="17"/>
  <c r="K466" i="17"/>
  <c r="L466" i="17"/>
  <c r="M466" i="17"/>
  <c r="O466" i="17"/>
  <c r="N466" i="17" s="1"/>
  <c r="E467" i="17"/>
  <c r="F467" i="17"/>
  <c r="G467" i="17"/>
  <c r="H467" i="17"/>
  <c r="I467" i="17"/>
  <c r="J467" i="17"/>
  <c r="K467" i="17"/>
  <c r="L467" i="17"/>
  <c r="N467" i="17"/>
  <c r="O467" i="17"/>
  <c r="M467" i="17" s="1"/>
  <c r="E468" i="17"/>
  <c r="F468" i="17"/>
  <c r="G468" i="17"/>
  <c r="H468" i="17"/>
  <c r="I468" i="17"/>
  <c r="J468" i="17"/>
  <c r="O468" i="17" s="1"/>
  <c r="K468" i="17"/>
  <c r="L468" i="17"/>
  <c r="M468" i="17"/>
  <c r="N468" i="17"/>
  <c r="E469" i="17"/>
  <c r="F469" i="17"/>
  <c r="G469" i="17"/>
  <c r="H469" i="17"/>
  <c r="I469" i="17"/>
  <c r="J469" i="17"/>
  <c r="O469" i="17" s="1"/>
  <c r="M469" i="17" s="1"/>
  <c r="K469" i="17"/>
  <c r="L469" i="17"/>
  <c r="N469" i="17"/>
  <c r="E470" i="17"/>
  <c r="F470" i="17"/>
  <c r="G470" i="17"/>
  <c r="H470" i="17"/>
  <c r="I470" i="17"/>
  <c r="J470" i="17"/>
  <c r="K470" i="17"/>
  <c r="L470" i="17"/>
  <c r="O470" i="17"/>
  <c r="E471" i="17"/>
  <c r="F471" i="17"/>
  <c r="G471" i="17"/>
  <c r="H471" i="17"/>
  <c r="I471" i="17"/>
  <c r="J471" i="17"/>
  <c r="K471" i="17"/>
  <c r="L471" i="17"/>
  <c r="N471" i="17"/>
  <c r="O471" i="17"/>
  <c r="M471" i="17" s="1"/>
  <c r="E472" i="17"/>
  <c r="F472" i="17"/>
  <c r="G472" i="17"/>
  <c r="H472" i="17"/>
  <c r="I472" i="17"/>
  <c r="J472" i="17"/>
  <c r="O472" i="17" s="1"/>
  <c r="M472" i="17" s="1"/>
  <c r="K472" i="17"/>
  <c r="L472" i="17"/>
  <c r="N472" i="17"/>
  <c r="E473" i="17"/>
  <c r="F473" i="17"/>
  <c r="G473" i="17"/>
  <c r="H473" i="17"/>
  <c r="I473" i="17"/>
  <c r="J473" i="17"/>
  <c r="O473" i="17" s="1"/>
  <c r="M473" i="17" s="1"/>
  <c r="K473" i="17"/>
  <c r="L473" i="17"/>
  <c r="E474" i="17"/>
  <c r="F474" i="17"/>
  <c r="G474" i="17"/>
  <c r="H474" i="17"/>
  <c r="I474" i="17"/>
  <c r="J474" i="17"/>
  <c r="K474" i="17"/>
  <c r="L474" i="17"/>
  <c r="M474" i="17"/>
  <c r="O474" i="17"/>
  <c r="N474" i="17" s="1"/>
  <c r="E475" i="17"/>
  <c r="F475" i="17"/>
  <c r="G475" i="17"/>
  <c r="H475" i="17"/>
  <c r="I475" i="17"/>
  <c r="J475" i="17"/>
  <c r="K475" i="17"/>
  <c r="L475" i="17"/>
  <c r="N475" i="17"/>
  <c r="O475" i="17"/>
  <c r="M475" i="17" s="1"/>
  <c r="E476" i="17"/>
  <c r="F476" i="17"/>
  <c r="G476" i="17"/>
  <c r="H476" i="17"/>
  <c r="I476" i="17"/>
  <c r="J476" i="17"/>
  <c r="K476" i="17"/>
  <c r="L476" i="17"/>
  <c r="N476" i="17"/>
  <c r="O476" i="17"/>
  <c r="M476" i="17" s="1"/>
  <c r="E477" i="17"/>
  <c r="F477" i="17"/>
  <c r="G477" i="17"/>
  <c r="H477" i="17"/>
  <c r="I477" i="17"/>
  <c r="J477" i="17"/>
  <c r="O477" i="17" s="1"/>
  <c r="K477" i="17"/>
  <c r="L477" i="17"/>
  <c r="E478" i="17"/>
  <c r="F478" i="17"/>
  <c r="G478" i="17"/>
  <c r="H478" i="17"/>
  <c r="I478" i="17"/>
  <c r="J478" i="17"/>
  <c r="K478" i="17"/>
  <c r="L478" i="17"/>
  <c r="O478" i="17"/>
  <c r="E479" i="17"/>
  <c r="F479" i="17"/>
  <c r="G479" i="17"/>
  <c r="H479" i="17"/>
  <c r="I479" i="17"/>
  <c r="J479" i="17"/>
  <c r="K479" i="17"/>
  <c r="L479" i="17"/>
  <c r="O479" i="17"/>
  <c r="E480" i="17"/>
  <c r="F480" i="17"/>
  <c r="G480" i="17"/>
  <c r="H480" i="17"/>
  <c r="I480" i="17"/>
  <c r="J480" i="17"/>
  <c r="K480" i="17"/>
  <c r="L480" i="17"/>
  <c r="O480" i="17"/>
  <c r="E481" i="17"/>
  <c r="F481" i="17"/>
  <c r="G481" i="17"/>
  <c r="H481" i="17"/>
  <c r="I481" i="17"/>
  <c r="J481" i="17"/>
  <c r="O481" i="17" s="1"/>
  <c r="K481" i="17"/>
  <c r="L481" i="17"/>
  <c r="M481" i="17"/>
  <c r="N481" i="17"/>
  <c r="E482" i="17"/>
  <c r="F482" i="17"/>
  <c r="G482" i="17"/>
  <c r="H482" i="17"/>
  <c r="I482" i="17"/>
  <c r="J482" i="17"/>
  <c r="K482" i="17"/>
  <c r="L482" i="17"/>
  <c r="M482" i="17"/>
  <c r="O482" i="17"/>
  <c r="N482" i="17" s="1"/>
  <c r="E483" i="17"/>
  <c r="F483" i="17"/>
  <c r="G483" i="17"/>
  <c r="H483" i="17"/>
  <c r="I483" i="17"/>
  <c r="J483" i="17"/>
  <c r="K483" i="17"/>
  <c r="L483" i="17"/>
  <c r="N483" i="17"/>
  <c r="O483" i="17"/>
  <c r="M483" i="17" s="1"/>
  <c r="E484" i="17"/>
  <c r="F484" i="17"/>
  <c r="G484" i="17"/>
  <c r="H484" i="17"/>
  <c r="I484" i="17"/>
  <c r="J484" i="17"/>
  <c r="O484" i="17" s="1"/>
  <c r="K484" i="17"/>
  <c r="L484" i="17"/>
  <c r="M484" i="17"/>
  <c r="N484" i="17"/>
  <c r="E485" i="17"/>
  <c r="F485" i="17"/>
  <c r="G485" i="17"/>
  <c r="H485" i="17"/>
  <c r="I485" i="17"/>
  <c r="J485" i="17"/>
  <c r="O485" i="17" s="1"/>
  <c r="M485" i="17" s="1"/>
  <c r="K485" i="17"/>
  <c r="L485" i="17"/>
  <c r="N485" i="17"/>
  <c r="E486" i="17"/>
  <c r="F486" i="17"/>
  <c r="G486" i="17"/>
  <c r="H486" i="17"/>
  <c r="I486" i="17"/>
  <c r="J486" i="17"/>
  <c r="K486" i="17"/>
  <c r="L486" i="17"/>
  <c r="O486" i="17"/>
  <c r="E487" i="17"/>
  <c r="F487" i="17"/>
  <c r="G487" i="17"/>
  <c r="H487" i="17"/>
  <c r="I487" i="17"/>
  <c r="J487" i="17"/>
  <c r="K487" i="17"/>
  <c r="L487" i="17"/>
  <c r="N487" i="17"/>
  <c r="O487" i="17"/>
  <c r="M487" i="17" s="1"/>
  <c r="E488" i="17"/>
  <c r="F488" i="17"/>
  <c r="G488" i="17"/>
  <c r="H488" i="17"/>
  <c r="I488" i="17"/>
  <c r="J488" i="17"/>
  <c r="O488" i="17" s="1"/>
  <c r="K488" i="17"/>
  <c r="L488" i="17"/>
  <c r="M488" i="17"/>
  <c r="N488" i="17"/>
  <c r="E489" i="17"/>
  <c r="F489" i="17"/>
  <c r="G489" i="17"/>
  <c r="H489" i="17"/>
  <c r="I489" i="17"/>
  <c r="J489" i="17"/>
  <c r="O489" i="17" s="1"/>
  <c r="M489" i="17" s="1"/>
  <c r="K489" i="17"/>
  <c r="L489" i="17"/>
  <c r="E490" i="17"/>
  <c r="F490" i="17"/>
  <c r="G490" i="17"/>
  <c r="H490" i="17"/>
  <c r="I490" i="17"/>
  <c r="J490" i="17"/>
  <c r="K490" i="17"/>
  <c r="L490" i="17"/>
  <c r="M490" i="17"/>
  <c r="O490" i="17"/>
  <c r="N490" i="17" s="1"/>
  <c r="E491" i="17"/>
  <c r="F491" i="17"/>
  <c r="G491" i="17"/>
  <c r="H491" i="17"/>
  <c r="I491" i="17"/>
  <c r="J491" i="17"/>
  <c r="K491" i="17"/>
  <c r="L491" i="17"/>
  <c r="N491" i="17"/>
  <c r="O491" i="17"/>
  <c r="M491" i="17" s="1"/>
  <c r="E492" i="17"/>
  <c r="F492" i="17"/>
  <c r="G492" i="17"/>
  <c r="H492" i="17"/>
  <c r="I492" i="17"/>
  <c r="J492" i="17"/>
  <c r="K492" i="17"/>
  <c r="L492" i="17"/>
  <c r="O492" i="17"/>
  <c r="M492" i="17" s="1"/>
  <c r="E493" i="17"/>
  <c r="F493" i="17"/>
  <c r="G493" i="17"/>
  <c r="H493" i="17"/>
  <c r="I493" i="17"/>
  <c r="J493" i="17"/>
  <c r="O493" i="17" s="1"/>
  <c r="K493" i="17"/>
  <c r="L493" i="17"/>
  <c r="E494" i="17"/>
  <c r="F494" i="17"/>
  <c r="G494" i="17"/>
  <c r="H494" i="17"/>
  <c r="I494" i="17"/>
  <c r="J494" i="17"/>
  <c r="K494" i="17"/>
  <c r="L494" i="17"/>
  <c r="O494" i="17"/>
  <c r="E495" i="17"/>
  <c r="F495" i="17"/>
  <c r="G495" i="17"/>
  <c r="H495" i="17"/>
  <c r="I495" i="17"/>
  <c r="J495" i="17"/>
  <c r="K495" i="17"/>
  <c r="L495" i="17"/>
  <c r="O495" i="17"/>
  <c r="E496" i="17"/>
  <c r="F496" i="17"/>
  <c r="G496" i="17"/>
  <c r="H496" i="17"/>
  <c r="I496" i="17"/>
  <c r="J496" i="17"/>
  <c r="K496" i="17"/>
  <c r="L496" i="17"/>
  <c r="N496" i="17"/>
  <c r="O496" i="17"/>
  <c r="M496" i="17" s="1"/>
  <c r="E497" i="17"/>
  <c r="F497" i="17"/>
  <c r="G497" i="17"/>
  <c r="H497" i="17"/>
  <c r="I497" i="17"/>
  <c r="J497" i="17"/>
  <c r="O497" i="17" s="1"/>
  <c r="M497" i="17" s="1"/>
  <c r="K497" i="17"/>
  <c r="L497" i="17"/>
  <c r="E498" i="17"/>
  <c r="F498" i="17"/>
  <c r="G498" i="17"/>
  <c r="H498" i="17"/>
  <c r="I498" i="17"/>
  <c r="J498" i="17"/>
  <c r="K498" i="17"/>
  <c r="L498" i="17"/>
  <c r="O498" i="17"/>
  <c r="E499" i="17"/>
  <c r="F499" i="17"/>
  <c r="G499" i="17"/>
  <c r="H499" i="17"/>
  <c r="I499" i="17"/>
  <c r="J499" i="17"/>
  <c r="O499" i="17" s="1"/>
  <c r="K499" i="17"/>
  <c r="L499" i="17"/>
  <c r="E500" i="17"/>
  <c r="F500" i="17"/>
  <c r="G500" i="17"/>
  <c r="H500" i="17"/>
  <c r="I500" i="17"/>
  <c r="J500" i="17"/>
  <c r="K500" i="17"/>
  <c r="L500" i="17"/>
  <c r="O500" i="17"/>
  <c r="E501" i="17"/>
  <c r="F501" i="17"/>
  <c r="G501" i="17"/>
  <c r="H501" i="17"/>
  <c r="I501" i="17"/>
  <c r="J501" i="17"/>
  <c r="O501" i="17" s="1"/>
  <c r="K501" i="17"/>
  <c r="L501" i="17"/>
  <c r="M501" i="17"/>
  <c r="N501" i="17"/>
  <c r="E502" i="17"/>
  <c r="F502" i="17"/>
  <c r="G502" i="17"/>
  <c r="H502" i="17"/>
  <c r="I502" i="17"/>
  <c r="J502" i="17"/>
  <c r="K502" i="17"/>
  <c r="L502" i="17"/>
  <c r="M502" i="17"/>
  <c r="O502" i="17"/>
  <c r="N502" i="17" s="1"/>
  <c r="E503" i="17"/>
  <c r="F503" i="17"/>
  <c r="G503" i="17"/>
  <c r="H503" i="17"/>
  <c r="I503" i="17"/>
  <c r="J503" i="17"/>
  <c r="K503" i="17"/>
  <c r="L503" i="17"/>
  <c r="N503" i="17"/>
  <c r="O503" i="17"/>
  <c r="M503" i="17" s="1"/>
  <c r="E504" i="17"/>
  <c r="F504" i="17"/>
  <c r="G504" i="17"/>
  <c r="H504" i="17"/>
  <c r="I504" i="17"/>
  <c r="J504" i="17"/>
  <c r="O504" i="17" s="1"/>
  <c r="M504" i="17" s="1"/>
  <c r="K504" i="17"/>
  <c r="L504" i="17"/>
  <c r="N504" i="17"/>
  <c r="E505" i="17"/>
  <c r="F505" i="17"/>
  <c r="G505" i="17"/>
  <c r="H505" i="17"/>
  <c r="I505" i="17"/>
  <c r="J505" i="17"/>
  <c r="O505" i="17" s="1"/>
  <c r="K505" i="17"/>
  <c r="L505" i="17"/>
  <c r="M505" i="17"/>
  <c r="N505" i="17"/>
  <c r="E506" i="17"/>
  <c r="F506" i="17"/>
  <c r="G506" i="17"/>
  <c r="H506" i="17"/>
  <c r="I506" i="17"/>
  <c r="J506" i="17"/>
  <c r="K506" i="17"/>
  <c r="L506" i="17"/>
  <c r="M506" i="17"/>
  <c r="O506" i="17"/>
  <c r="N506" i="17" s="1"/>
  <c r="E507" i="17"/>
  <c r="F507" i="17"/>
  <c r="G507" i="17"/>
  <c r="H507" i="17"/>
  <c r="I507" i="17"/>
  <c r="J507" i="17"/>
  <c r="K507" i="17"/>
  <c r="L507" i="17"/>
  <c r="O507" i="17"/>
  <c r="M507" i="17" s="1"/>
  <c r="E508" i="17"/>
  <c r="F508" i="17"/>
  <c r="G508" i="17"/>
  <c r="H508" i="17"/>
  <c r="I508" i="17"/>
  <c r="J508" i="17"/>
  <c r="K508" i="17"/>
  <c r="L508" i="17"/>
  <c r="M508" i="17"/>
  <c r="O508" i="17"/>
  <c r="N508" i="17" s="1"/>
  <c r="E509" i="17"/>
  <c r="F509" i="17"/>
  <c r="G509" i="17"/>
  <c r="H509" i="17"/>
  <c r="I509" i="17"/>
  <c r="J509" i="17"/>
  <c r="O509" i="17" s="1"/>
  <c r="M509" i="17" s="1"/>
  <c r="K509" i="17"/>
  <c r="L509" i="17"/>
  <c r="N509" i="17"/>
  <c r="E510" i="17"/>
  <c r="F510" i="17"/>
  <c r="G510" i="17"/>
  <c r="H510" i="17"/>
  <c r="I510" i="17"/>
  <c r="J510" i="17"/>
  <c r="K510" i="17"/>
  <c r="L510" i="17"/>
  <c r="O510" i="17"/>
  <c r="N510" i="17" s="1"/>
  <c r="E511" i="17"/>
  <c r="F511" i="17"/>
  <c r="G511" i="17"/>
  <c r="H511" i="17"/>
  <c r="I511" i="17"/>
  <c r="J511" i="17"/>
  <c r="K511" i="17"/>
  <c r="L511" i="17"/>
  <c r="O511" i="17"/>
  <c r="M511" i="17" s="1"/>
  <c r="E512" i="17"/>
  <c r="F512" i="17"/>
  <c r="G512" i="17"/>
  <c r="H512" i="17"/>
  <c r="I512" i="17"/>
  <c r="J512" i="17"/>
  <c r="K512" i="17"/>
  <c r="L512" i="17"/>
  <c r="N512" i="17"/>
  <c r="O512" i="17"/>
  <c r="M512" i="17" s="1"/>
  <c r="E513" i="17"/>
  <c r="F513" i="17"/>
  <c r="G513" i="17"/>
  <c r="H513" i="17"/>
  <c r="I513" i="17"/>
  <c r="J513" i="17"/>
  <c r="O513" i="17" s="1"/>
  <c r="M513" i="17" s="1"/>
  <c r="K513" i="17"/>
  <c r="L513" i="17"/>
  <c r="E514" i="17"/>
  <c r="F514" i="17"/>
  <c r="G514" i="17"/>
  <c r="H514" i="17"/>
  <c r="I514" i="17"/>
  <c r="J514" i="17"/>
  <c r="K514" i="17"/>
  <c r="L514" i="17"/>
  <c r="O514" i="17"/>
  <c r="E515" i="17"/>
  <c r="F515" i="17"/>
  <c r="G515" i="17"/>
  <c r="H515" i="17"/>
  <c r="I515" i="17"/>
  <c r="J515" i="17"/>
  <c r="O515" i="17" s="1"/>
  <c r="K515" i="17"/>
  <c r="L515" i="17"/>
  <c r="E516" i="17"/>
  <c r="F516" i="17"/>
  <c r="G516" i="17"/>
  <c r="H516" i="17"/>
  <c r="I516" i="17"/>
  <c r="J516" i="17"/>
  <c r="K516" i="17"/>
  <c r="L516" i="17"/>
  <c r="O516" i="17"/>
  <c r="N516" i="17" s="1"/>
  <c r="E517" i="17"/>
  <c r="F517" i="17"/>
  <c r="G517" i="17"/>
  <c r="H517" i="17"/>
  <c r="I517" i="17"/>
  <c r="J517" i="17"/>
  <c r="O517" i="17" s="1"/>
  <c r="K517" i="17"/>
  <c r="L517" i="17"/>
  <c r="M517" i="17"/>
  <c r="N517" i="17"/>
  <c r="E518" i="17"/>
  <c r="F518" i="17"/>
  <c r="G518" i="17"/>
  <c r="H518" i="17"/>
  <c r="I518" i="17"/>
  <c r="J518" i="17"/>
  <c r="K518" i="17"/>
  <c r="L518" i="17"/>
  <c r="M518" i="17"/>
  <c r="O518" i="17"/>
  <c r="N518" i="17" s="1"/>
  <c r="E519" i="17"/>
  <c r="F519" i="17"/>
  <c r="G519" i="17"/>
  <c r="H519" i="17"/>
  <c r="I519" i="17"/>
  <c r="J519" i="17"/>
  <c r="K519" i="17"/>
  <c r="L519" i="17"/>
  <c r="N519" i="17"/>
  <c r="O519" i="17"/>
  <c r="M519" i="17" s="1"/>
  <c r="E520" i="17"/>
  <c r="F520" i="17"/>
  <c r="G520" i="17"/>
  <c r="H520" i="17"/>
  <c r="I520" i="17"/>
  <c r="J520" i="17"/>
  <c r="O520" i="17" s="1"/>
  <c r="M520" i="17" s="1"/>
  <c r="K520" i="17"/>
  <c r="L520" i="17"/>
  <c r="N520" i="17"/>
  <c r="E521" i="17"/>
  <c r="F521" i="17"/>
  <c r="G521" i="17"/>
  <c r="H521" i="17"/>
  <c r="I521" i="17"/>
  <c r="J521" i="17"/>
  <c r="O521" i="17" s="1"/>
  <c r="K521" i="17"/>
  <c r="L521" i="17"/>
  <c r="M521" i="17"/>
  <c r="N521" i="17"/>
  <c r="E522" i="17"/>
  <c r="F522" i="17"/>
  <c r="G522" i="17"/>
  <c r="H522" i="17"/>
  <c r="I522" i="17"/>
  <c r="J522" i="17"/>
  <c r="K522" i="17"/>
  <c r="L522" i="17"/>
  <c r="O522" i="17"/>
  <c r="N522" i="17" s="1"/>
  <c r="E523" i="17"/>
  <c r="F523" i="17"/>
  <c r="G523" i="17"/>
  <c r="H523" i="17"/>
  <c r="I523" i="17"/>
  <c r="J523" i="17"/>
  <c r="K523" i="17"/>
  <c r="L523" i="17"/>
  <c r="N523" i="17"/>
  <c r="O523" i="17"/>
  <c r="M523" i="17" s="1"/>
  <c r="E524" i="17"/>
  <c r="F524" i="17"/>
  <c r="G524" i="17"/>
  <c r="H524" i="17"/>
  <c r="I524" i="17"/>
  <c r="J524" i="17"/>
  <c r="O524" i="17" s="1"/>
  <c r="K524" i="17"/>
  <c r="L524" i="17"/>
  <c r="E525" i="17"/>
  <c r="F525" i="17"/>
  <c r="G525" i="17"/>
  <c r="H525" i="17"/>
  <c r="I525" i="17"/>
  <c r="J525" i="17"/>
  <c r="O525" i="17" s="1"/>
  <c r="M525" i="17" s="1"/>
  <c r="K525" i="17"/>
  <c r="L525" i="17"/>
  <c r="N525" i="17"/>
  <c r="E526" i="17"/>
  <c r="F526" i="17"/>
  <c r="G526" i="17"/>
  <c r="H526" i="17"/>
  <c r="I526" i="17"/>
  <c r="J526" i="17"/>
  <c r="K526" i="17"/>
  <c r="L526" i="17"/>
  <c r="M526" i="17"/>
  <c r="O526" i="17"/>
  <c r="N526" i="17" s="1"/>
  <c r="E527" i="17"/>
  <c r="F527" i="17"/>
  <c r="G527" i="17"/>
  <c r="H527" i="17"/>
  <c r="I527" i="17"/>
  <c r="J527" i="17"/>
  <c r="K527" i="17"/>
  <c r="L527" i="17"/>
  <c r="N527" i="17"/>
  <c r="O527" i="17"/>
  <c r="M527" i="17" s="1"/>
  <c r="E528" i="17"/>
  <c r="F528" i="17"/>
  <c r="G528" i="17"/>
  <c r="H528" i="17"/>
  <c r="I528" i="17"/>
  <c r="J528" i="17"/>
  <c r="K528" i="17"/>
  <c r="L528" i="17"/>
  <c r="O528" i="17"/>
  <c r="M528" i="17" s="1"/>
  <c r="E529" i="17"/>
  <c r="F529" i="17"/>
  <c r="G529" i="17"/>
  <c r="H529" i="17"/>
  <c r="I529" i="17"/>
  <c r="J529" i="17"/>
  <c r="O529" i="17" s="1"/>
  <c r="M529" i="17" s="1"/>
  <c r="K529" i="17"/>
  <c r="L529" i="17"/>
  <c r="E530" i="17"/>
  <c r="F530" i="17"/>
  <c r="G530" i="17"/>
  <c r="H530" i="17"/>
  <c r="I530" i="17"/>
  <c r="J530" i="17"/>
  <c r="K530" i="17"/>
  <c r="L530" i="17"/>
  <c r="O530" i="17"/>
  <c r="E531" i="17"/>
  <c r="F531" i="17"/>
  <c r="G531" i="17"/>
  <c r="H531" i="17"/>
  <c r="I531" i="17"/>
  <c r="J531" i="17"/>
  <c r="K531" i="17"/>
  <c r="L531" i="17"/>
  <c r="O531" i="17"/>
  <c r="E532" i="17"/>
  <c r="F532" i="17"/>
  <c r="G532" i="17"/>
  <c r="H532" i="17"/>
  <c r="I532" i="17"/>
  <c r="J532" i="17"/>
  <c r="K532" i="17"/>
  <c r="L532" i="17"/>
  <c r="O532" i="17"/>
  <c r="N532" i="17" s="1"/>
  <c r="E533" i="17"/>
  <c r="F533" i="17"/>
  <c r="G533" i="17"/>
  <c r="H533" i="17"/>
  <c r="I533" i="17"/>
  <c r="J533" i="17"/>
  <c r="O533" i="17" s="1"/>
  <c r="K533" i="17"/>
  <c r="L533" i="17"/>
  <c r="M533" i="17"/>
  <c r="N533" i="17"/>
  <c r="E534" i="17"/>
  <c r="F534" i="17"/>
  <c r="G534" i="17"/>
  <c r="H534" i="17"/>
  <c r="I534" i="17"/>
  <c r="J534" i="17"/>
  <c r="K534" i="17"/>
  <c r="L534" i="17"/>
  <c r="M534" i="17"/>
  <c r="O534" i="17"/>
  <c r="N534" i="17" s="1"/>
  <c r="E535" i="17"/>
  <c r="F535" i="17"/>
  <c r="G535" i="17"/>
  <c r="H535" i="17"/>
  <c r="I535" i="17"/>
  <c r="J535" i="17"/>
  <c r="K535" i="17"/>
  <c r="L535" i="17"/>
  <c r="N535" i="17"/>
  <c r="O535" i="17"/>
  <c r="M535" i="17" s="1"/>
  <c r="E536" i="17"/>
  <c r="F536" i="17"/>
  <c r="G536" i="17"/>
  <c r="H536" i="17"/>
  <c r="I536" i="17"/>
  <c r="J536" i="17"/>
  <c r="O536" i="17" s="1"/>
  <c r="K536" i="17"/>
  <c r="L536" i="17"/>
  <c r="M536" i="17"/>
  <c r="N536" i="17"/>
  <c r="E537" i="17"/>
  <c r="F537" i="17"/>
  <c r="G537" i="17"/>
  <c r="H537" i="17"/>
  <c r="I537" i="17"/>
  <c r="J537" i="17"/>
  <c r="O537" i="17" s="1"/>
  <c r="M537" i="17" s="1"/>
  <c r="K537" i="17"/>
  <c r="L537" i="17"/>
  <c r="N537" i="17"/>
  <c r="E538" i="17"/>
  <c r="F538" i="17"/>
  <c r="G538" i="17"/>
  <c r="H538" i="17"/>
  <c r="I538" i="17"/>
  <c r="J538" i="17"/>
  <c r="K538" i="17"/>
  <c r="L538" i="17"/>
  <c r="O538" i="17"/>
  <c r="N538" i="17" s="1"/>
  <c r="E539" i="17"/>
  <c r="F539" i="17"/>
  <c r="G539" i="17"/>
  <c r="H539" i="17"/>
  <c r="I539" i="17"/>
  <c r="J539" i="17"/>
  <c r="K539" i="17"/>
  <c r="L539" i="17"/>
  <c r="N539" i="17"/>
  <c r="O539" i="17"/>
  <c r="M539" i="17" s="1"/>
  <c r="E540" i="17"/>
  <c r="F540" i="17"/>
  <c r="G540" i="17"/>
  <c r="H540" i="17"/>
  <c r="I540" i="17"/>
  <c r="J540" i="17"/>
  <c r="O540" i="17" s="1"/>
  <c r="K540" i="17"/>
  <c r="L540" i="17"/>
  <c r="E541" i="17"/>
  <c r="F541" i="17"/>
  <c r="G541" i="17"/>
  <c r="H541" i="17"/>
  <c r="I541" i="17"/>
  <c r="J541" i="17"/>
  <c r="O541" i="17" s="1"/>
  <c r="M541" i="17" s="1"/>
  <c r="K541" i="17"/>
  <c r="L541" i="17"/>
  <c r="N541" i="17"/>
  <c r="E542" i="17"/>
  <c r="F542" i="17"/>
  <c r="G542" i="17"/>
  <c r="H542" i="17"/>
  <c r="I542" i="17"/>
  <c r="J542" i="17"/>
  <c r="K542" i="17"/>
  <c r="L542" i="17"/>
  <c r="M542" i="17"/>
  <c r="O542" i="17"/>
  <c r="N542" i="17" s="1"/>
  <c r="E543" i="17"/>
  <c r="F543" i="17"/>
  <c r="G543" i="17"/>
  <c r="H543" i="17"/>
  <c r="I543" i="17"/>
  <c r="J543" i="17"/>
  <c r="K543" i="17"/>
  <c r="L543" i="17"/>
  <c r="N543" i="17"/>
  <c r="O543" i="17"/>
  <c r="M543" i="17" s="1"/>
  <c r="E544" i="17"/>
  <c r="F544" i="17"/>
  <c r="G544" i="17"/>
  <c r="H544" i="17"/>
  <c r="I544" i="17"/>
  <c r="J544" i="17"/>
  <c r="K544" i="17"/>
  <c r="L544" i="17"/>
  <c r="O544" i="17"/>
  <c r="M544" i="17" s="1"/>
  <c r="E545" i="17"/>
  <c r="F545" i="17"/>
  <c r="G545" i="17"/>
  <c r="H545" i="17"/>
  <c r="I545" i="17"/>
  <c r="J545" i="17"/>
  <c r="O545" i="17" s="1"/>
  <c r="M545" i="17" s="1"/>
  <c r="K545" i="17"/>
  <c r="L545" i="17"/>
  <c r="E546" i="17"/>
  <c r="F546" i="17"/>
  <c r="G546" i="17"/>
  <c r="H546" i="17"/>
  <c r="I546" i="17"/>
  <c r="J546" i="17"/>
  <c r="K546" i="17"/>
  <c r="L546" i="17"/>
  <c r="O546" i="17"/>
  <c r="E547" i="17"/>
  <c r="F547" i="17"/>
  <c r="G547" i="17"/>
  <c r="H547" i="17"/>
  <c r="I547" i="17"/>
  <c r="J547" i="17"/>
  <c r="K547" i="17"/>
  <c r="L547" i="17"/>
  <c r="N547" i="17"/>
  <c r="O547" i="17"/>
  <c r="M547" i="17" s="1"/>
  <c r="E548" i="17"/>
  <c r="F548" i="17"/>
  <c r="G548" i="17"/>
  <c r="H548" i="17"/>
  <c r="I548" i="17"/>
  <c r="J548" i="17"/>
  <c r="O548" i="17" s="1"/>
  <c r="K548" i="17"/>
  <c r="L548" i="17"/>
  <c r="E549" i="17"/>
  <c r="F549" i="17"/>
  <c r="G549" i="17"/>
  <c r="H549" i="17"/>
  <c r="I549" i="17"/>
  <c r="J549" i="17"/>
  <c r="O549" i="17" s="1"/>
  <c r="M549" i="17" s="1"/>
  <c r="K549" i="17"/>
  <c r="L549" i="17"/>
  <c r="N549" i="17"/>
  <c r="E550" i="17"/>
  <c r="F550" i="17"/>
  <c r="G550" i="17"/>
  <c r="H550" i="17"/>
  <c r="I550" i="17"/>
  <c r="J550" i="17"/>
  <c r="K550" i="17"/>
  <c r="L550" i="17"/>
  <c r="O550" i="17"/>
  <c r="N550" i="17" s="1"/>
  <c r="E551" i="17"/>
  <c r="F551" i="17"/>
  <c r="G551" i="17"/>
  <c r="H551" i="17"/>
  <c r="I551" i="17"/>
  <c r="J551" i="17"/>
  <c r="K551" i="17"/>
  <c r="L551" i="17"/>
  <c r="O551" i="17"/>
  <c r="M551" i="17" s="1"/>
  <c r="E552" i="17"/>
  <c r="F552" i="17"/>
  <c r="G552" i="17"/>
  <c r="H552" i="17"/>
  <c r="I552" i="17"/>
  <c r="J552" i="17"/>
  <c r="K552" i="17"/>
  <c r="L552" i="17"/>
  <c r="O552" i="17"/>
  <c r="N552" i="17" s="1"/>
  <c r="E553" i="17"/>
  <c r="F553" i="17"/>
  <c r="G553" i="17"/>
  <c r="H553" i="17"/>
  <c r="I553" i="17"/>
  <c r="J553" i="17"/>
  <c r="O553" i="17" s="1"/>
  <c r="M553" i="17" s="1"/>
  <c r="K553" i="17"/>
  <c r="L553" i="17"/>
  <c r="N553" i="17"/>
  <c r="E554" i="17"/>
  <c r="F554" i="17"/>
  <c r="G554" i="17"/>
  <c r="H554" i="17"/>
  <c r="I554" i="17"/>
  <c r="J554" i="17"/>
  <c r="K554" i="17"/>
  <c r="L554" i="17"/>
  <c r="O554" i="17"/>
  <c r="N554" i="17" s="1"/>
  <c r="E555" i="17"/>
  <c r="F555" i="17"/>
  <c r="G555" i="17"/>
  <c r="H555" i="17"/>
  <c r="I555" i="17"/>
  <c r="J555" i="17"/>
  <c r="K555" i="17"/>
  <c r="L555" i="17"/>
  <c r="O555" i="17"/>
  <c r="M555" i="17" s="1"/>
  <c r="E556" i="17"/>
  <c r="F556" i="17"/>
  <c r="G556" i="17"/>
  <c r="H556" i="17"/>
  <c r="I556" i="17"/>
  <c r="J556" i="17"/>
  <c r="K556" i="17"/>
  <c r="L556" i="17"/>
  <c r="M556" i="17"/>
  <c r="O556" i="17"/>
  <c r="N556" i="17" s="1"/>
  <c r="E557" i="17"/>
  <c r="F557" i="17"/>
  <c r="G557" i="17"/>
  <c r="H557" i="17"/>
  <c r="I557" i="17"/>
  <c r="J557" i="17"/>
  <c r="O557" i="17" s="1"/>
  <c r="K557" i="17"/>
  <c r="L557" i="17"/>
  <c r="M557" i="17"/>
  <c r="N557" i="17"/>
  <c r="E558" i="17"/>
  <c r="F558" i="17"/>
  <c r="G558" i="17"/>
  <c r="H558" i="17"/>
  <c r="I558" i="17"/>
  <c r="J558" i="17"/>
  <c r="K558" i="17"/>
  <c r="L558" i="17"/>
  <c r="M558" i="17"/>
  <c r="O558" i="17"/>
  <c r="N558" i="17" s="1"/>
  <c r="E559" i="17"/>
  <c r="F559" i="17"/>
  <c r="G559" i="17"/>
  <c r="H559" i="17"/>
  <c r="I559" i="17"/>
  <c r="J559" i="17"/>
  <c r="K559" i="17"/>
  <c r="L559" i="17"/>
  <c r="N559" i="17"/>
  <c r="O559" i="17"/>
  <c r="M559" i="17" s="1"/>
  <c r="E560" i="17"/>
  <c r="F560" i="17"/>
  <c r="G560" i="17"/>
  <c r="H560" i="17"/>
  <c r="I560" i="17"/>
  <c r="J560" i="17"/>
  <c r="O560" i="17" s="1"/>
  <c r="K560" i="17"/>
  <c r="L560" i="17"/>
  <c r="E561" i="17"/>
  <c r="F561" i="17"/>
  <c r="G561" i="17"/>
  <c r="H561" i="17"/>
  <c r="I561" i="17"/>
  <c r="J561" i="17"/>
  <c r="O561" i="17" s="1"/>
  <c r="K561" i="17"/>
  <c r="L561" i="17"/>
  <c r="M561" i="17"/>
  <c r="N561" i="17"/>
  <c r="E562" i="17"/>
  <c r="F562" i="17"/>
  <c r="G562" i="17"/>
  <c r="H562" i="17"/>
  <c r="I562" i="17"/>
  <c r="J562" i="17"/>
  <c r="K562" i="17"/>
  <c r="L562" i="17"/>
  <c r="M562" i="17"/>
  <c r="O562" i="17"/>
  <c r="N562" i="17" s="1"/>
  <c r="E563" i="17"/>
  <c r="F563" i="17"/>
  <c r="G563" i="17"/>
  <c r="H563" i="17"/>
  <c r="I563" i="17"/>
  <c r="J563" i="17"/>
  <c r="K563" i="17"/>
  <c r="L563" i="17"/>
  <c r="N563" i="17"/>
  <c r="O563" i="17"/>
  <c r="M563" i="17" s="1"/>
  <c r="E564" i="17"/>
  <c r="F564" i="17"/>
  <c r="G564" i="17"/>
  <c r="H564" i="17"/>
  <c r="I564" i="17"/>
  <c r="J564" i="17"/>
  <c r="O564" i="17" s="1"/>
  <c r="K564" i="17"/>
  <c r="L564" i="17"/>
  <c r="E565" i="17"/>
  <c r="F565" i="17"/>
  <c r="G565" i="17"/>
  <c r="H565" i="17"/>
  <c r="I565" i="17"/>
  <c r="J565" i="17"/>
  <c r="O565" i="17" s="1"/>
  <c r="M565" i="17" s="1"/>
  <c r="K565" i="17"/>
  <c r="L565" i="17"/>
  <c r="N565" i="17"/>
  <c r="E566" i="17"/>
  <c r="F566" i="17"/>
  <c r="G566" i="17"/>
  <c r="H566" i="17"/>
  <c r="I566" i="17"/>
  <c r="J566" i="17"/>
  <c r="K566" i="17"/>
  <c r="L566" i="17"/>
  <c r="O566" i="17"/>
  <c r="N566" i="17" s="1"/>
  <c r="E567" i="17"/>
  <c r="F567" i="17"/>
  <c r="G567" i="17"/>
  <c r="H567" i="17"/>
  <c r="I567" i="17"/>
  <c r="J567" i="17"/>
  <c r="K567" i="17"/>
  <c r="L567" i="17"/>
  <c r="O567" i="17"/>
  <c r="M567" i="17" s="1"/>
  <c r="E568" i="17"/>
  <c r="F568" i="17"/>
  <c r="G568" i="17"/>
  <c r="H568" i="17"/>
  <c r="I568" i="17"/>
  <c r="J568" i="17"/>
  <c r="K568" i="17"/>
  <c r="L568" i="17"/>
  <c r="O568" i="17"/>
  <c r="N568" i="17" s="1"/>
  <c r="E569" i="17"/>
  <c r="F569" i="17"/>
  <c r="G569" i="17"/>
  <c r="H569" i="17"/>
  <c r="I569" i="17"/>
  <c r="J569" i="17"/>
  <c r="O569" i="17" s="1"/>
  <c r="M569" i="17" s="1"/>
  <c r="K569" i="17"/>
  <c r="L569" i="17"/>
  <c r="N569" i="17"/>
  <c r="E570" i="17"/>
  <c r="F570" i="17"/>
  <c r="G570" i="17"/>
  <c r="H570" i="17"/>
  <c r="I570" i="17"/>
  <c r="J570" i="17"/>
  <c r="K570" i="17"/>
  <c r="L570" i="17"/>
  <c r="O570" i="17"/>
  <c r="N570" i="17" s="1"/>
  <c r="E571" i="17"/>
  <c r="F571" i="17"/>
  <c r="G571" i="17"/>
  <c r="H571" i="17"/>
  <c r="I571" i="17"/>
  <c r="J571" i="17"/>
  <c r="K571" i="17"/>
  <c r="L571" i="17"/>
  <c r="O571" i="17"/>
  <c r="M571" i="17" s="1"/>
  <c r="E572" i="17"/>
  <c r="F572" i="17"/>
  <c r="G572" i="17"/>
  <c r="H572" i="17"/>
  <c r="I572" i="17"/>
  <c r="J572" i="17"/>
  <c r="K572" i="17"/>
  <c r="L572" i="17"/>
  <c r="M572" i="17"/>
  <c r="O572" i="17"/>
  <c r="N572" i="17" s="1"/>
  <c r="E573" i="17"/>
  <c r="F573" i="17"/>
  <c r="G573" i="17"/>
  <c r="H573" i="17"/>
  <c r="I573" i="17"/>
  <c r="J573" i="17"/>
  <c r="O573" i="17" s="1"/>
  <c r="K573" i="17"/>
  <c r="L573" i="17"/>
  <c r="M573" i="17"/>
  <c r="N573" i="17"/>
  <c r="E574" i="17"/>
  <c r="F574" i="17"/>
  <c r="G574" i="17"/>
  <c r="H574" i="17"/>
  <c r="I574" i="17"/>
  <c r="J574" i="17"/>
  <c r="K574" i="17"/>
  <c r="L574" i="17"/>
  <c r="M574" i="17"/>
  <c r="O574" i="17"/>
  <c r="N574" i="17" s="1"/>
  <c r="E575" i="17"/>
  <c r="F575" i="17"/>
  <c r="G575" i="17"/>
  <c r="H575" i="17"/>
  <c r="I575" i="17"/>
  <c r="J575" i="17"/>
  <c r="K575" i="17"/>
  <c r="L575" i="17"/>
  <c r="N575" i="17"/>
  <c r="O575" i="17"/>
  <c r="M575" i="17" s="1"/>
  <c r="E576" i="17"/>
  <c r="F576" i="17"/>
  <c r="G576" i="17"/>
  <c r="H576" i="17"/>
  <c r="I576" i="17"/>
  <c r="J576" i="17"/>
  <c r="O576" i="17" s="1"/>
  <c r="N576" i="17" s="1"/>
  <c r="K576" i="17"/>
  <c r="L576" i="17"/>
  <c r="E577" i="17"/>
  <c r="F577" i="17"/>
  <c r="G577" i="17"/>
  <c r="H577" i="17"/>
  <c r="I577" i="17"/>
  <c r="J577" i="17"/>
  <c r="O577" i="17" s="1"/>
  <c r="K577" i="17"/>
  <c r="L577" i="17"/>
  <c r="M577" i="17"/>
  <c r="N577" i="17"/>
  <c r="E578" i="17"/>
  <c r="F578" i="17"/>
  <c r="G578" i="17"/>
  <c r="H578" i="17"/>
  <c r="I578" i="17"/>
  <c r="J578" i="17"/>
  <c r="K578" i="17"/>
  <c r="L578" i="17"/>
  <c r="M578" i="17"/>
  <c r="O578" i="17"/>
  <c r="N578" i="17" s="1"/>
  <c r="E579" i="17"/>
  <c r="F579" i="17"/>
  <c r="G579" i="17"/>
  <c r="H579" i="17"/>
  <c r="I579" i="17"/>
  <c r="J579" i="17"/>
  <c r="K579" i="17"/>
  <c r="L579" i="17"/>
  <c r="N579" i="17"/>
  <c r="O579" i="17"/>
  <c r="M579" i="17" s="1"/>
  <c r="E580" i="17"/>
  <c r="F580" i="17"/>
  <c r="G580" i="17"/>
  <c r="H580" i="17"/>
  <c r="I580" i="17"/>
  <c r="J580" i="17"/>
  <c r="O580" i="17" s="1"/>
  <c r="M580" i="17" s="1"/>
  <c r="K580" i="17"/>
  <c r="L580" i="17"/>
  <c r="N580" i="17"/>
  <c r="E581" i="17"/>
  <c r="F581" i="17"/>
  <c r="G581" i="17"/>
  <c r="H581" i="17"/>
  <c r="I581" i="17"/>
  <c r="J581" i="17"/>
  <c r="O581" i="17" s="1"/>
  <c r="M581" i="17" s="1"/>
  <c r="K581" i="17"/>
  <c r="L581" i="17"/>
  <c r="E582" i="17"/>
  <c r="F582" i="17"/>
  <c r="G582" i="17"/>
  <c r="H582" i="17"/>
  <c r="I582" i="17"/>
  <c r="J582" i="17"/>
  <c r="K582" i="17"/>
  <c r="L582" i="17"/>
  <c r="O582" i="17"/>
  <c r="E583" i="17"/>
  <c r="F583" i="17"/>
  <c r="G583" i="17"/>
  <c r="H583" i="17"/>
  <c r="I583" i="17"/>
  <c r="J583" i="17"/>
  <c r="O583" i="17" s="1"/>
  <c r="K583" i="17"/>
  <c r="L583" i="17"/>
  <c r="E584" i="17"/>
  <c r="F584" i="17"/>
  <c r="G584" i="17"/>
  <c r="H584" i="17"/>
  <c r="I584" i="17"/>
  <c r="J584" i="17"/>
  <c r="K584" i="17"/>
  <c r="L584" i="17"/>
  <c r="O584" i="17"/>
  <c r="E585" i="17"/>
  <c r="F585" i="17"/>
  <c r="G585" i="17"/>
  <c r="H585" i="17"/>
  <c r="I585" i="17"/>
  <c r="J585" i="17"/>
  <c r="O585" i="17" s="1"/>
  <c r="M585" i="17" s="1"/>
  <c r="K585" i="17"/>
  <c r="L585" i="17"/>
  <c r="N585" i="17"/>
  <c r="E586" i="17"/>
  <c r="F586" i="17"/>
  <c r="G586" i="17"/>
  <c r="H586" i="17"/>
  <c r="I586" i="17"/>
  <c r="J586" i="17"/>
  <c r="K586" i="17"/>
  <c r="L586" i="17"/>
  <c r="O586" i="17"/>
  <c r="N586" i="17" s="1"/>
  <c r="E587" i="17"/>
  <c r="F587" i="17"/>
  <c r="G587" i="17"/>
  <c r="H587" i="17"/>
  <c r="I587" i="17"/>
  <c r="J587" i="17"/>
  <c r="K587" i="17"/>
  <c r="L587" i="17"/>
  <c r="O587" i="17"/>
  <c r="M587" i="17" s="1"/>
  <c r="E588" i="17"/>
  <c r="F588" i="17"/>
  <c r="G588" i="17"/>
  <c r="H588" i="17"/>
  <c r="I588" i="17"/>
  <c r="J588" i="17"/>
  <c r="K588" i="17"/>
  <c r="L588" i="17"/>
  <c r="M588" i="17"/>
  <c r="O588" i="17"/>
  <c r="N588" i="17" s="1"/>
  <c r="E589" i="17"/>
  <c r="F589" i="17"/>
  <c r="G589" i="17"/>
  <c r="H589" i="17"/>
  <c r="I589" i="17"/>
  <c r="J589" i="17"/>
  <c r="O589" i="17" s="1"/>
  <c r="K589" i="17"/>
  <c r="L589" i="17"/>
  <c r="M589" i="17"/>
  <c r="N589" i="17"/>
  <c r="E590" i="17"/>
  <c r="F590" i="17"/>
  <c r="G590" i="17"/>
  <c r="H590" i="17"/>
  <c r="I590" i="17"/>
  <c r="J590" i="17"/>
  <c r="K590" i="17"/>
  <c r="L590" i="17"/>
  <c r="M590" i="17"/>
  <c r="O590" i="17"/>
  <c r="N590" i="17" s="1"/>
  <c r="E591" i="17"/>
  <c r="F591" i="17"/>
  <c r="G591" i="17"/>
  <c r="H591" i="17"/>
  <c r="I591" i="17"/>
  <c r="J591" i="17"/>
  <c r="K591" i="17"/>
  <c r="L591" i="17"/>
  <c r="N591" i="17"/>
  <c r="O591" i="17"/>
  <c r="M591" i="17" s="1"/>
  <c r="E592" i="17"/>
  <c r="F592" i="17"/>
  <c r="G592" i="17"/>
  <c r="H592" i="17"/>
  <c r="I592" i="17"/>
  <c r="J592" i="17"/>
  <c r="O592" i="17" s="1"/>
  <c r="K592" i="17"/>
  <c r="L592" i="17"/>
  <c r="M592" i="17"/>
  <c r="N592" i="17"/>
  <c r="E593" i="17"/>
  <c r="F593" i="17"/>
  <c r="G593" i="17"/>
  <c r="H593" i="17"/>
  <c r="I593" i="17"/>
  <c r="J593" i="17"/>
  <c r="O593" i="17" s="1"/>
  <c r="K593" i="17"/>
  <c r="L593" i="17"/>
  <c r="M593" i="17"/>
  <c r="N593" i="17"/>
  <c r="E594" i="17"/>
  <c r="F594" i="17"/>
  <c r="G594" i="17"/>
  <c r="H594" i="17"/>
  <c r="I594" i="17"/>
  <c r="J594" i="17"/>
  <c r="K594" i="17"/>
  <c r="L594" i="17"/>
  <c r="M594" i="17"/>
  <c r="O594" i="17"/>
  <c r="N594" i="17" s="1"/>
  <c r="E595" i="17"/>
  <c r="F595" i="17"/>
  <c r="G595" i="17"/>
  <c r="H595" i="17"/>
  <c r="I595" i="17"/>
  <c r="J595" i="17"/>
  <c r="K595" i="17"/>
  <c r="L595" i="17"/>
  <c r="O595" i="17"/>
  <c r="M595" i="17" s="1"/>
  <c r="E596" i="17"/>
  <c r="F596" i="17"/>
  <c r="G596" i="17"/>
  <c r="H596" i="17"/>
  <c r="I596" i="17"/>
  <c r="J596" i="17"/>
  <c r="K596" i="17"/>
  <c r="L596" i="17"/>
  <c r="N596" i="17"/>
  <c r="O596" i="17"/>
  <c r="M596" i="17" s="1"/>
  <c r="E597" i="17"/>
  <c r="F597" i="17"/>
  <c r="G597" i="17"/>
  <c r="H597" i="17"/>
  <c r="I597" i="17"/>
  <c r="J597" i="17"/>
  <c r="O597" i="17" s="1"/>
  <c r="M597" i="17" s="1"/>
  <c r="K597" i="17"/>
  <c r="L597" i="17"/>
  <c r="E598" i="17"/>
  <c r="F598" i="17"/>
  <c r="G598" i="17"/>
  <c r="H598" i="17"/>
  <c r="I598" i="17"/>
  <c r="J598" i="17"/>
  <c r="K598" i="17"/>
  <c r="L598" i="17"/>
  <c r="O598" i="17"/>
  <c r="E599" i="17"/>
  <c r="F599" i="17"/>
  <c r="G599" i="17"/>
  <c r="H599" i="17"/>
  <c r="I599" i="17"/>
  <c r="J599" i="17"/>
  <c r="O599" i="17" s="1"/>
  <c r="K599" i="17"/>
  <c r="L599" i="17"/>
  <c r="E600" i="17"/>
  <c r="F600" i="17"/>
  <c r="G600" i="17"/>
  <c r="H600" i="17"/>
  <c r="I600" i="17"/>
  <c r="J600" i="17"/>
  <c r="K600" i="17"/>
  <c r="L600" i="17"/>
  <c r="O600" i="17"/>
  <c r="E601" i="17"/>
  <c r="F601" i="17"/>
  <c r="G601" i="17"/>
  <c r="H601" i="17"/>
  <c r="I601" i="17"/>
  <c r="J601" i="17"/>
  <c r="O601" i="17" s="1"/>
  <c r="M601" i="17" s="1"/>
  <c r="K601" i="17"/>
  <c r="L601" i="17"/>
  <c r="N601" i="17"/>
  <c r="E602" i="17"/>
  <c r="F602" i="17"/>
  <c r="G602" i="17"/>
  <c r="H602" i="17"/>
  <c r="I602" i="17"/>
  <c r="J602" i="17"/>
  <c r="K602" i="17"/>
  <c r="L602" i="17"/>
  <c r="O602" i="17"/>
  <c r="N602" i="17" s="1"/>
  <c r="E603" i="17"/>
  <c r="F603" i="17"/>
  <c r="G603" i="17"/>
  <c r="H603" i="17"/>
  <c r="I603" i="17"/>
  <c r="J603" i="17"/>
  <c r="K603" i="17"/>
  <c r="L603" i="17"/>
  <c r="O603" i="17"/>
  <c r="M603" i="17" s="1"/>
  <c r="E604" i="17"/>
  <c r="F604" i="17"/>
  <c r="G604" i="17"/>
  <c r="H604" i="17"/>
  <c r="I604" i="17"/>
  <c r="J604" i="17"/>
  <c r="K604" i="17"/>
  <c r="L604" i="17"/>
  <c r="M604" i="17"/>
  <c r="O604" i="17"/>
  <c r="N604" i="17" s="1"/>
  <c r="E605" i="17"/>
  <c r="F605" i="17"/>
  <c r="G605" i="17"/>
  <c r="H605" i="17"/>
  <c r="I605" i="17"/>
  <c r="J605" i="17"/>
  <c r="O605" i="17" s="1"/>
  <c r="K605" i="17"/>
  <c r="L605" i="17"/>
  <c r="M605" i="17"/>
  <c r="N605" i="17"/>
  <c r="E606" i="17"/>
  <c r="F606" i="17"/>
  <c r="G606" i="17"/>
  <c r="H606" i="17"/>
  <c r="I606" i="17"/>
  <c r="J606" i="17"/>
  <c r="K606" i="17"/>
  <c r="L606" i="17"/>
  <c r="M606" i="17"/>
  <c r="O606" i="17"/>
  <c r="N606" i="17" s="1"/>
  <c r="E607" i="17"/>
  <c r="F607" i="17"/>
  <c r="G607" i="17"/>
  <c r="H607" i="17"/>
  <c r="I607" i="17"/>
  <c r="J607" i="17"/>
  <c r="K607" i="17"/>
  <c r="L607" i="17"/>
  <c r="N607" i="17"/>
  <c r="O607" i="17"/>
  <c r="M607" i="17" s="1"/>
  <c r="E608" i="17"/>
  <c r="F608" i="17"/>
  <c r="G608" i="17"/>
  <c r="H608" i="17"/>
  <c r="I608" i="17"/>
  <c r="J608" i="17"/>
  <c r="O608" i="17" s="1"/>
  <c r="M608" i="17" s="1"/>
  <c r="K608" i="17"/>
  <c r="L608" i="17"/>
  <c r="N608" i="17"/>
  <c r="E609" i="17"/>
  <c r="F609" i="17"/>
  <c r="G609" i="17"/>
  <c r="H609" i="17"/>
  <c r="I609" i="17"/>
  <c r="J609" i="17"/>
  <c r="O609" i="17" s="1"/>
  <c r="M609" i="17" s="1"/>
  <c r="K609" i="17"/>
  <c r="L609" i="17"/>
  <c r="N609" i="17"/>
  <c r="E610" i="17"/>
  <c r="F610" i="17"/>
  <c r="G610" i="17"/>
  <c r="H610" i="17"/>
  <c r="I610" i="17"/>
  <c r="J610" i="17"/>
  <c r="K610" i="17"/>
  <c r="L610" i="17"/>
  <c r="O610" i="17"/>
  <c r="N610" i="17" s="1"/>
  <c r="E611" i="17"/>
  <c r="F611" i="17"/>
  <c r="G611" i="17"/>
  <c r="H611" i="17"/>
  <c r="I611" i="17"/>
  <c r="J611" i="17"/>
  <c r="K611" i="17"/>
  <c r="L611" i="17"/>
  <c r="O611" i="17"/>
  <c r="M611" i="17" s="1"/>
  <c r="E612" i="17"/>
  <c r="F612" i="17"/>
  <c r="G612" i="17"/>
  <c r="H612" i="17"/>
  <c r="I612" i="17"/>
  <c r="J612" i="17"/>
  <c r="K612" i="17"/>
  <c r="L612" i="17"/>
  <c r="O612" i="17"/>
  <c r="M612" i="17" s="1"/>
  <c r="E613" i="17"/>
  <c r="F613" i="17"/>
  <c r="G613" i="17"/>
  <c r="H613" i="17"/>
  <c r="I613" i="17"/>
  <c r="J613" i="17"/>
  <c r="O613" i="17" s="1"/>
  <c r="M613" i="17" s="1"/>
  <c r="K613" i="17"/>
  <c r="L613" i="17"/>
  <c r="E614" i="17"/>
  <c r="F614" i="17"/>
  <c r="G614" i="17"/>
  <c r="H614" i="17"/>
  <c r="I614" i="17"/>
  <c r="J614" i="17"/>
  <c r="K614" i="17"/>
  <c r="L614" i="17"/>
  <c r="O614" i="17"/>
  <c r="E615" i="17"/>
  <c r="F615" i="17"/>
  <c r="G615" i="17"/>
  <c r="H615" i="17"/>
  <c r="I615" i="17"/>
  <c r="J615" i="17"/>
  <c r="O615" i="17" s="1"/>
  <c r="K615" i="17"/>
  <c r="L615" i="17"/>
  <c r="E616" i="17"/>
  <c r="F616" i="17"/>
  <c r="G616" i="17"/>
  <c r="H616" i="17"/>
  <c r="I616" i="17"/>
  <c r="J616" i="17"/>
  <c r="K616" i="17"/>
  <c r="L616" i="17"/>
  <c r="O616" i="17"/>
  <c r="E617" i="17"/>
  <c r="F617" i="17"/>
  <c r="G617" i="17"/>
  <c r="H617" i="17"/>
  <c r="I617" i="17"/>
  <c r="J617" i="17"/>
  <c r="O617" i="17" s="1"/>
  <c r="M617" i="17" s="1"/>
  <c r="K617" i="17"/>
  <c r="L617" i="17"/>
  <c r="N617" i="17"/>
  <c r="E618" i="17"/>
  <c r="F618" i="17"/>
  <c r="G618" i="17"/>
  <c r="H618" i="17"/>
  <c r="I618" i="17"/>
  <c r="J618" i="17"/>
  <c r="K618" i="17"/>
  <c r="L618" i="17"/>
  <c r="O618" i="17"/>
  <c r="N618" i="17" s="1"/>
  <c r="E619" i="17"/>
  <c r="F619" i="17"/>
  <c r="G619" i="17"/>
  <c r="H619" i="17"/>
  <c r="I619" i="17"/>
  <c r="J619" i="17"/>
  <c r="K619" i="17"/>
  <c r="L619" i="17"/>
  <c r="O619" i="17"/>
  <c r="M619" i="17" s="1"/>
  <c r="E620" i="17"/>
  <c r="F620" i="17"/>
  <c r="G620" i="17"/>
  <c r="H620" i="17"/>
  <c r="I620" i="17"/>
  <c r="J620" i="17"/>
  <c r="K620" i="17"/>
  <c r="L620" i="17"/>
  <c r="M620" i="17"/>
  <c r="O620" i="17"/>
  <c r="N620" i="17" s="1"/>
  <c r="E621" i="17"/>
  <c r="F621" i="17"/>
  <c r="G621" i="17"/>
  <c r="H621" i="17"/>
  <c r="I621" i="17"/>
  <c r="J621" i="17"/>
  <c r="O621" i="17" s="1"/>
  <c r="K621" i="17"/>
  <c r="L621" i="17"/>
  <c r="M621" i="17"/>
  <c r="N621" i="17"/>
  <c r="E622" i="17"/>
  <c r="F622" i="17"/>
  <c r="G622" i="17"/>
  <c r="H622" i="17"/>
  <c r="I622" i="17"/>
  <c r="J622" i="17"/>
  <c r="K622" i="17"/>
  <c r="L622" i="17"/>
  <c r="M622" i="17"/>
  <c r="O622" i="17"/>
  <c r="N622" i="17" s="1"/>
  <c r="E623" i="17"/>
  <c r="F623" i="17"/>
  <c r="G623" i="17"/>
  <c r="H623" i="17"/>
  <c r="I623" i="17"/>
  <c r="J623" i="17"/>
  <c r="K623" i="17"/>
  <c r="L623" i="17"/>
  <c r="N623" i="17"/>
  <c r="O623" i="17"/>
  <c r="M623" i="17" s="1"/>
  <c r="E624" i="17"/>
  <c r="F624" i="17"/>
  <c r="G624" i="17"/>
  <c r="H624" i="17"/>
  <c r="I624" i="17"/>
  <c r="J624" i="17"/>
  <c r="O624" i="17" s="1"/>
  <c r="M624" i="17" s="1"/>
  <c r="K624" i="17"/>
  <c r="L624" i="17"/>
  <c r="N624" i="17"/>
  <c r="E625" i="17"/>
  <c r="F625" i="17"/>
  <c r="G625" i="17"/>
  <c r="H625" i="17"/>
  <c r="I625" i="17"/>
  <c r="J625" i="17"/>
  <c r="O625" i="17" s="1"/>
  <c r="K625" i="17"/>
  <c r="L625" i="17"/>
  <c r="M625" i="17"/>
  <c r="N625" i="17"/>
  <c r="E626" i="17"/>
  <c r="F626" i="17"/>
  <c r="G626" i="17"/>
  <c r="H626" i="17"/>
  <c r="I626" i="17"/>
  <c r="J626" i="17"/>
  <c r="K626" i="17"/>
  <c r="L626" i="17"/>
  <c r="O626" i="17"/>
  <c r="N626" i="17" s="1"/>
  <c r="E627" i="17"/>
  <c r="F627" i="17"/>
  <c r="G627" i="17"/>
  <c r="H627" i="17"/>
  <c r="I627" i="17"/>
  <c r="J627" i="17"/>
  <c r="K627" i="17"/>
  <c r="L627" i="17"/>
  <c r="N627" i="17"/>
  <c r="O627" i="17"/>
  <c r="M627" i="17" s="1"/>
  <c r="E628" i="17"/>
  <c r="F628" i="17"/>
  <c r="G628" i="17"/>
  <c r="H628" i="17"/>
  <c r="I628" i="17"/>
  <c r="J628" i="17"/>
  <c r="K628" i="17"/>
  <c r="L628" i="17"/>
  <c r="O628" i="17"/>
  <c r="M628" i="17" s="1"/>
  <c r="E629" i="17"/>
  <c r="F629" i="17"/>
  <c r="G629" i="17"/>
  <c r="H629" i="17"/>
  <c r="I629" i="17"/>
  <c r="J629" i="17"/>
  <c r="O629" i="17" s="1"/>
  <c r="M629" i="17" s="1"/>
  <c r="K629" i="17"/>
  <c r="L629" i="17"/>
  <c r="N629" i="17"/>
  <c r="E630" i="17"/>
  <c r="F630" i="17"/>
  <c r="G630" i="17"/>
  <c r="H630" i="17"/>
  <c r="I630" i="17"/>
  <c r="J630" i="17"/>
  <c r="K630" i="17"/>
  <c r="L630" i="17"/>
  <c r="O630" i="17"/>
  <c r="E631" i="17"/>
  <c r="F631" i="17"/>
  <c r="G631" i="17"/>
  <c r="H631" i="17"/>
  <c r="I631" i="17"/>
  <c r="J631" i="17"/>
  <c r="K631" i="17"/>
  <c r="L631" i="17"/>
  <c r="O631" i="17"/>
  <c r="E632" i="17"/>
  <c r="F632" i="17"/>
  <c r="G632" i="17"/>
  <c r="H632" i="17"/>
  <c r="I632" i="17"/>
  <c r="J632" i="17"/>
  <c r="K632" i="17"/>
  <c r="L632" i="17"/>
  <c r="O632" i="17"/>
  <c r="E633" i="17"/>
  <c r="F633" i="17"/>
  <c r="G633" i="17"/>
  <c r="H633" i="17"/>
  <c r="I633" i="17"/>
  <c r="J633" i="17"/>
  <c r="O633" i="17" s="1"/>
  <c r="M633" i="17" s="1"/>
  <c r="K633" i="17"/>
  <c r="L633" i="17"/>
  <c r="N633" i="17"/>
  <c r="E634" i="17"/>
  <c r="F634" i="17"/>
  <c r="G634" i="17"/>
  <c r="H634" i="17"/>
  <c r="I634" i="17"/>
  <c r="J634" i="17"/>
  <c r="K634" i="17"/>
  <c r="L634" i="17"/>
  <c r="O634" i="17"/>
  <c r="N634" i="17" s="1"/>
  <c r="E635" i="17"/>
  <c r="F635" i="17"/>
  <c r="G635" i="17"/>
  <c r="H635" i="17"/>
  <c r="I635" i="17"/>
  <c r="J635" i="17"/>
  <c r="K635" i="17"/>
  <c r="L635" i="17"/>
  <c r="O635" i="17"/>
  <c r="M635" i="17" s="1"/>
  <c r="E636" i="17"/>
  <c r="F636" i="17"/>
  <c r="G636" i="17"/>
  <c r="H636" i="17"/>
  <c r="I636" i="17"/>
  <c r="J636" i="17"/>
  <c r="K636" i="17"/>
  <c r="L636" i="17"/>
  <c r="M636" i="17"/>
  <c r="O636" i="17"/>
  <c r="N636" i="17" s="1"/>
  <c r="E637" i="17"/>
  <c r="F637" i="17"/>
  <c r="G637" i="17"/>
  <c r="H637" i="17"/>
  <c r="I637" i="17"/>
  <c r="J637" i="17"/>
  <c r="O637" i="17" s="1"/>
  <c r="K637" i="17"/>
  <c r="L637" i="17"/>
  <c r="M637" i="17"/>
  <c r="N637" i="17"/>
  <c r="E638" i="17"/>
  <c r="F638" i="17"/>
  <c r="G638" i="17"/>
  <c r="H638" i="17"/>
  <c r="I638" i="17"/>
  <c r="J638" i="17"/>
  <c r="K638" i="17"/>
  <c r="L638" i="17"/>
  <c r="M638" i="17"/>
  <c r="O638" i="17"/>
  <c r="N638" i="17" s="1"/>
  <c r="E639" i="17"/>
  <c r="F639" i="17"/>
  <c r="G639" i="17"/>
  <c r="H639" i="17"/>
  <c r="I639" i="17"/>
  <c r="J639" i="17"/>
  <c r="K639" i="17"/>
  <c r="L639" i="17"/>
  <c r="N639" i="17"/>
  <c r="O639" i="17"/>
  <c r="M639" i="17" s="1"/>
  <c r="E640" i="17"/>
  <c r="F640" i="17"/>
  <c r="G640" i="17"/>
  <c r="H640" i="17"/>
  <c r="I640" i="17"/>
  <c r="J640" i="17"/>
  <c r="O640" i="17" s="1"/>
  <c r="M640" i="17" s="1"/>
  <c r="K640" i="17"/>
  <c r="L640" i="17"/>
  <c r="N640" i="17"/>
  <c r="E641" i="17"/>
  <c r="F641" i="17"/>
  <c r="G641" i="17"/>
  <c r="H641" i="17"/>
  <c r="I641" i="17"/>
  <c r="J641" i="17"/>
  <c r="O641" i="17" s="1"/>
  <c r="K641" i="17"/>
  <c r="L641" i="17"/>
  <c r="M641" i="17"/>
  <c r="N641" i="17"/>
  <c r="E642" i="17"/>
  <c r="F642" i="17"/>
  <c r="G642" i="17"/>
  <c r="H642" i="17"/>
  <c r="I642" i="17"/>
  <c r="J642" i="17"/>
  <c r="K642" i="17"/>
  <c r="L642" i="17"/>
  <c r="O642" i="17"/>
  <c r="N642" i="17" s="1"/>
  <c r="E643" i="17"/>
  <c r="F643" i="17"/>
  <c r="G643" i="17"/>
  <c r="H643" i="17"/>
  <c r="I643" i="17"/>
  <c r="J643" i="17"/>
  <c r="K643" i="17"/>
  <c r="L643" i="17"/>
  <c r="N643" i="17"/>
  <c r="O643" i="17"/>
  <c r="M643" i="17" s="1"/>
  <c r="E644" i="17"/>
  <c r="F644" i="17"/>
  <c r="G644" i="17"/>
  <c r="H644" i="17"/>
  <c r="I644" i="17"/>
  <c r="J644" i="17"/>
  <c r="K644" i="17"/>
  <c r="L644" i="17"/>
  <c r="O644" i="17"/>
  <c r="M644" i="17" s="1"/>
  <c r="E645" i="17"/>
  <c r="F645" i="17"/>
  <c r="G645" i="17"/>
  <c r="H645" i="17"/>
  <c r="I645" i="17"/>
  <c r="J645" i="17"/>
  <c r="O645" i="17" s="1"/>
  <c r="M645" i="17" s="1"/>
  <c r="K645" i="17"/>
  <c r="L645" i="17"/>
  <c r="E646" i="17"/>
  <c r="F646" i="17"/>
  <c r="G646" i="17"/>
  <c r="H646" i="17"/>
  <c r="I646" i="17"/>
  <c r="J646" i="17"/>
  <c r="K646" i="17"/>
  <c r="L646" i="17"/>
  <c r="O646" i="17"/>
  <c r="E647" i="17"/>
  <c r="F647" i="17"/>
  <c r="G647" i="17"/>
  <c r="H647" i="17"/>
  <c r="I647" i="17"/>
  <c r="J647" i="17"/>
  <c r="O647" i="17" s="1"/>
  <c r="K647" i="17"/>
  <c r="L647" i="17"/>
  <c r="E648" i="17"/>
  <c r="F648" i="17"/>
  <c r="G648" i="17"/>
  <c r="H648" i="17"/>
  <c r="I648" i="17"/>
  <c r="J648" i="17"/>
  <c r="K648" i="17"/>
  <c r="L648" i="17"/>
  <c r="O648" i="17"/>
  <c r="E649" i="17"/>
  <c r="F649" i="17"/>
  <c r="G649" i="17"/>
  <c r="H649" i="17"/>
  <c r="I649" i="17"/>
  <c r="J649" i="17"/>
  <c r="O649" i="17" s="1"/>
  <c r="M649" i="17" s="1"/>
  <c r="K649" i="17"/>
  <c r="L649" i="17"/>
  <c r="N649" i="17"/>
  <c r="E650" i="17"/>
  <c r="F650" i="17"/>
  <c r="G650" i="17"/>
  <c r="H650" i="17"/>
  <c r="I650" i="17"/>
  <c r="J650" i="17"/>
  <c r="K650" i="17"/>
  <c r="L650" i="17"/>
  <c r="O650" i="17"/>
  <c r="N650" i="17" s="1"/>
  <c r="E651" i="17"/>
  <c r="F651" i="17"/>
  <c r="G651" i="17"/>
  <c r="H651" i="17"/>
  <c r="I651" i="17"/>
  <c r="J651" i="17"/>
  <c r="K651" i="17"/>
  <c r="L651" i="17"/>
  <c r="O651" i="17"/>
  <c r="M651" i="17" s="1"/>
  <c r="E652" i="17"/>
  <c r="F652" i="17"/>
  <c r="G652" i="17"/>
  <c r="H652" i="17"/>
  <c r="I652" i="17"/>
  <c r="J652" i="17"/>
  <c r="K652" i="17"/>
  <c r="L652" i="17"/>
  <c r="M652" i="17"/>
  <c r="O652" i="17"/>
  <c r="N652" i="17" s="1"/>
  <c r="E653" i="17"/>
  <c r="F653" i="17"/>
  <c r="G653" i="17"/>
  <c r="H653" i="17"/>
  <c r="I653" i="17"/>
  <c r="J653" i="17"/>
  <c r="O653" i="17" s="1"/>
  <c r="K653" i="17"/>
  <c r="L653" i="17"/>
  <c r="M653" i="17"/>
  <c r="N653" i="17"/>
  <c r="E654" i="17"/>
  <c r="F654" i="17"/>
  <c r="G654" i="17"/>
  <c r="H654" i="17"/>
  <c r="I654" i="17"/>
  <c r="J654" i="17"/>
  <c r="K654" i="17"/>
  <c r="L654" i="17"/>
  <c r="M654" i="17"/>
  <c r="O654" i="17"/>
  <c r="N654" i="17" s="1"/>
  <c r="E655" i="17"/>
  <c r="F655" i="17"/>
  <c r="G655" i="17"/>
  <c r="H655" i="17"/>
  <c r="I655" i="17"/>
  <c r="J655" i="17"/>
  <c r="K655" i="17"/>
  <c r="L655" i="17"/>
  <c r="N655" i="17"/>
  <c r="O655" i="17"/>
  <c r="M655" i="17" s="1"/>
  <c r="E656" i="17"/>
  <c r="F656" i="17"/>
  <c r="G656" i="17"/>
  <c r="H656" i="17"/>
  <c r="I656" i="17"/>
  <c r="J656" i="17"/>
  <c r="O656" i="17" s="1"/>
  <c r="K656" i="17"/>
  <c r="L656" i="17"/>
  <c r="M656" i="17"/>
  <c r="N656" i="17"/>
  <c r="E657" i="17"/>
  <c r="F657" i="17"/>
  <c r="G657" i="17"/>
  <c r="H657" i="17"/>
  <c r="I657" i="17"/>
  <c r="J657" i="17"/>
  <c r="O657" i="17" s="1"/>
  <c r="K657" i="17"/>
  <c r="L657" i="17"/>
  <c r="M657" i="17"/>
  <c r="N657" i="17"/>
  <c r="E658" i="17"/>
  <c r="F658" i="17"/>
  <c r="G658" i="17"/>
  <c r="H658" i="17"/>
  <c r="I658" i="17"/>
  <c r="J658" i="17"/>
  <c r="K658" i="17"/>
  <c r="L658" i="17"/>
  <c r="M658" i="17"/>
  <c r="O658" i="17"/>
  <c r="N658" i="17" s="1"/>
  <c r="E659" i="17"/>
  <c r="F659" i="17"/>
  <c r="G659" i="17"/>
  <c r="H659" i="17"/>
  <c r="I659" i="17"/>
  <c r="J659" i="17"/>
  <c r="K659" i="17"/>
  <c r="L659" i="17"/>
  <c r="O659" i="17"/>
  <c r="M659" i="17" s="1"/>
  <c r="E660" i="17"/>
  <c r="F660" i="17"/>
  <c r="G660" i="17"/>
  <c r="H660" i="17"/>
  <c r="I660" i="17"/>
  <c r="J660" i="17"/>
  <c r="O660" i="17" s="1"/>
  <c r="K660" i="17"/>
  <c r="L660" i="17"/>
  <c r="E661" i="17"/>
  <c r="F661" i="17"/>
  <c r="G661" i="17"/>
  <c r="H661" i="17"/>
  <c r="I661" i="17"/>
  <c r="J661" i="17"/>
  <c r="O661" i="17" s="1"/>
  <c r="K661" i="17"/>
  <c r="L661" i="17"/>
  <c r="M661" i="17"/>
  <c r="N661" i="17"/>
  <c r="E662" i="17"/>
  <c r="F662" i="17"/>
  <c r="G662" i="17"/>
  <c r="H662" i="17"/>
  <c r="I662" i="17"/>
  <c r="J662" i="17"/>
  <c r="K662" i="17"/>
  <c r="L662" i="17"/>
  <c r="O662" i="17"/>
  <c r="N662" i="17" s="1"/>
  <c r="E663" i="17"/>
  <c r="F663" i="17"/>
  <c r="G663" i="17"/>
  <c r="H663" i="17"/>
  <c r="I663" i="17"/>
  <c r="J663" i="17"/>
  <c r="K663" i="17"/>
  <c r="L663" i="17"/>
  <c r="N663" i="17"/>
  <c r="O663" i="17"/>
  <c r="M663" i="17" s="1"/>
  <c r="E664" i="17"/>
  <c r="F664" i="17"/>
  <c r="G664" i="17"/>
  <c r="H664" i="17"/>
  <c r="I664" i="17"/>
  <c r="J664" i="17"/>
  <c r="K664" i="17"/>
  <c r="L664" i="17"/>
  <c r="O664" i="17"/>
  <c r="M664" i="17" s="1"/>
  <c r="E665" i="17"/>
  <c r="F665" i="17"/>
  <c r="G665" i="17"/>
  <c r="H665" i="17"/>
  <c r="I665" i="17"/>
  <c r="J665" i="17"/>
  <c r="O665" i="17" s="1"/>
  <c r="M665" i="17" s="1"/>
  <c r="K665" i="17"/>
  <c r="L665" i="17"/>
  <c r="N665" i="17"/>
  <c r="E666" i="17"/>
  <c r="F666" i="17"/>
  <c r="G666" i="17"/>
  <c r="H666" i="17"/>
  <c r="I666" i="17"/>
  <c r="J666" i="17"/>
  <c r="K666" i="17"/>
  <c r="L666" i="17"/>
  <c r="O666" i="17"/>
  <c r="E667" i="17"/>
  <c r="F667" i="17"/>
  <c r="G667" i="17"/>
  <c r="H667" i="17"/>
  <c r="I667" i="17"/>
  <c r="J667" i="17"/>
  <c r="K667" i="17"/>
  <c r="L667" i="17"/>
  <c r="O667" i="17"/>
  <c r="E668" i="17"/>
  <c r="F668" i="17"/>
  <c r="G668" i="17"/>
  <c r="H668" i="17"/>
  <c r="I668" i="17"/>
  <c r="J668" i="17"/>
  <c r="K668" i="17"/>
  <c r="L668" i="17"/>
  <c r="M668" i="17"/>
  <c r="O668" i="17"/>
  <c r="N668" i="17" s="1"/>
  <c r="E669" i="17"/>
  <c r="F669" i="17"/>
  <c r="G669" i="17"/>
  <c r="H669" i="17"/>
  <c r="I669" i="17"/>
  <c r="J669" i="17"/>
  <c r="O669" i="17" s="1"/>
  <c r="K669" i="17"/>
  <c r="L669" i="17"/>
  <c r="M669" i="17"/>
  <c r="N669" i="17"/>
  <c r="E670" i="17"/>
  <c r="F670" i="17"/>
  <c r="G670" i="17"/>
  <c r="H670" i="17"/>
  <c r="I670" i="17"/>
  <c r="J670" i="17"/>
  <c r="K670" i="17"/>
  <c r="L670" i="17"/>
  <c r="M670" i="17"/>
  <c r="O670" i="17"/>
  <c r="N670" i="17" s="1"/>
  <c r="E671" i="17"/>
  <c r="F671" i="17"/>
  <c r="G671" i="17"/>
  <c r="H671" i="17"/>
  <c r="I671" i="17"/>
  <c r="J671" i="17"/>
  <c r="K671" i="17"/>
  <c r="L671" i="17"/>
  <c r="N671" i="17"/>
  <c r="O671" i="17"/>
  <c r="M671" i="17" s="1"/>
  <c r="E672" i="17"/>
  <c r="F672" i="17"/>
  <c r="G672" i="17"/>
  <c r="H672" i="17"/>
  <c r="I672" i="17"/>
  <c r="J672" i="17"/>
  <c r="O672" i="17" s="1"/>
  <c r="K672" i="17"/>
  <c r="L672" i="17"/>
  <c r="M672" i="17"/>
  <c r="N672" i="17"/>
  <c r="E673" i="17"/>
  <c r="F673" i="17"/>
  <c r="G673" i="17"/>
  <c r="H673" i="17"/>
  <c r="I673" i="17"/>
  <c r="J673" i="17"/>
  <c r="O673" i="17" s="1"/>
  <c r="M673" i="17" s="1"/>
  <c r="K673" i="17"/>
  <c r="L673" i="17"/>
  <c r="N673" i="17"/>
  <c r="E674" i="17"/>
  <c r="F674" i="17"/>
  <c r="G674" i="17"/>
  <c r="H674" i="17"/>
  <c r="I674" i="17"/>
  <c r="J674" i="17"/>
  <c r="K674" i="17"/>
  <c r="L674" i="17"/>
  <c r="M674" i="17"/>
  <c r="O674" i="17"/>
  <c r="N674" i="17" s="1"/>
  <c r="E675" i="17"/>
  <c r="F675" i="17"/>
  <c r="G675" i="17"/>
  <c r="H675" i="17"/>
  <c r="I675" i="17"/>
  <c r="J675" i="17"/>
  <c r="K675" i="17"/>
  <c r="L675" i="17"/>
  <c r="O675" i="17"/>
  <c r="M675" i="17" s="1"/>
  <c r="E676" i="17"/>
  <c r="F676" i="17"/>
  <c r="G676" i="17"/>
  <c r="H676" i="17"/>
  <c r="I676" i="17"/>
  <c r="J676" i="17"/>
  <c r="O676" i="17" s="1"/>
  <c r="K676" i="17"/>
  <c r="L676" i="17"/>
  <c r="E677" i="17"/>
  <c r="F677" i="17"/>
  <c r="G677" i="17"/>
  <c r="H677" i="17"/>
  <c r="I677" i="17"/>
  <c r="J677" i="17"/>
  <c r="O677" i="17" s="1"/>
  <c r="K677" i="17"/>
  <c r="L677" i="17"/>
  <c r="M677" i="17"/>
  <c r="N677" i="17"/>
  <c r="E678" i="17"/>
  <c r="F678" i="17"/>
  <c r="G678" i="17"/>
  <c r="H678" i="17"/>
  <c r="I678" i="17"/>
  <c r="J678" i="17"/>
  <c r="K678" i="17"/>
  <c r="L678" i="17"/>
  <c r="O678" i="17"/>
  <c r="N678" i="17" s="1"/>
  <c r="E679" i="17"/>
  <c r="F679" i="17"/>
  <c r="G679" i="17"/>
  <c r="H679" i="17"/>
  <c r="I679" i="17"/>
  <c r="J679" i="17"/>
  <c r="K679" i="17"/>
  <c r="L679" i="17"/>
  <c r="N679" i="17"/>
  <c r="O679" i="17"/>
  <c r="M679" i="17" s="1"/>
  <c r="E680" i="17"/>
  <c r="F680" i="17"/>
  <c r="G680" i="17"/>
  <c r="H680" i="17"/>
  <c r="I680" i="17"/>
  <c r="J680" i="17"/>
  <c r="K680" i="17"/>
  <c r="L680" i="17"/>
  <c r="O680" i="17"/>
  <c r="M680" i="17" s="1"/>
  <c r="E681" i="17"/>
  <c r="F681" i="17"/>
  <c r="G681" i="17"/>
  <c r="H681" i="17"/>
  <c r="I681" i="17"/>
  <c r="J681" i="17"/>
  <c r="O681" i="17" s="1"/>
  <c r="M681" i="17" s="1"/>
  <c r="K681" i="17"/>
  <c r="L681" i="17"/>
  <c r="N681" i="17"/>
  <c r="E682" i="17"/>
  <c r="F682" i="17"/>
  <c r="G682" i="17"/>
  <c r="H682" i="17"/>
  <c r="I682" i="17"/>
  <c r="J682" i="17"/>
  <c r="K682" i="17"/>
  <c r="L682" i="17"/>
  <c r="O682" i="17"/>
  <c r="E683" i="17"/>
  <c r="F683" i="17"/>
  <c r="G683" i="17"/>
  <c r="H683" i="17"/>
  <c r="I683" i="17"/>
  <c r="J683" i="17"/>
  <c r="K683" i="17"/>
  <c r="L683" i="17"/>
  <c r="O683" i="17"/>
  <c r="E684" i="17"/>
  <c r="F684" i="17"/>
  <c r="G684" i="17"/>
  <c r="H684" i="17"/>
  <c r="I684" i="17"/>
  <c r="J684" i="17"/>
  <c r="K684" i="17"/>
  <c r="L684" i="17"/>
  <c r="M684" i="17"/>
  <c r="O684" i="17"/>
  <c r="N684" i="17" s="1"/>
  <c r="E685" i="17"/>
  <c r="F685" i="17"/>
  <c r="G685" i="17"/>
  <c r="H685" i="17"/>
  <c r="I685" i="17"/>
  <c r="J685" i="17"/>
  <c r="O685" i="17" s="1"/>
  <c r="K685" i="17"/>
  <c r="L685" i="17"/>
  <c r="M685" i="17"/>
  <c r="N685" i="17"/>
  <c r="E686" i="17"/>
  <c r="F686" i="17"/>
  <c r="G686" i="17"/>
  <c r="H686" i="17"/>
  <c r="I686" i="17"/>
  <c r="J686" i="17"/>
  <c r="K686" i="17"/>
  <c r="L686" i="17"/>
  <c r="M686" i="17"/>
  <c r="O686" i="17"/>
  <c r="N686" i="17" s="1"/>
  <c r="E687" i="17"/>
  <c r="F687" i="17"/>
  <c r="G687" i="17"/>
  <c r="H687" i="17"/>
  <c r="I687" i="17"/>
  <c r="J687" i="17"/>
  <c r="K687" i="17"/>
  <c r="L687" i="17"/>
  <c r="N687" i="17"/>
  <c r="O687" i="17"/>
  <c r="M687" i="17" s="1"/>
  <c r="E688" i="17"/>
  <c r="F688" i="17"/>
  <c r="G688" i="17"/>
  <c r="H688" i="17"/>
  <c r="I688" i="17"/>
  <c r="J688" i="17"/>
  <c r="O688" i="17" s="1"/>
  <c r="K688" i="17"/>
  <c r="L688" i="17"/>
  <c r="M688" i="17"/>
  <c r="N688" i="17"/>
  <c r="E689" i="17"/>
  <c r="F689" i="17"/>
  <c r="G689" i="17"/>
  <c r="H689" i="17"/>
  <c r="I689" i="17"/>
  <c r="J689" i="17"/>
  <c r="O689" i="17" s="1"/>
  <c r="M689" i="17" s="1"/>
  <c r="K689" i="17"/>
  <c r="L689" i="17"/>
  <c r="N689" i="17"/>
  <c r="E690" i="17"/>
  <c r="F690" i="17"/>
  <c r="G690" i="17"/>
  <c r="H690" i="17"/>
  <c r="I690" i="17"/>
  <c r="J690" i="17"/>
  <c r="K690" i="17"/>
  <c r="L690" i="17"/>
  <c r="M690" i="17"/>
  <c r="O690" i="17"/>
  <c r="N690" i="17" s="1"/>
  <c r="E691" i="17"/>
  <c r="F691" i="17"/>
  <c r="G691" i="17"/>
  <c r="H691" i="17"/>
  <c r="I691" i="17"/>
  <c r="J691" i="17"/>
  <c r="K691" i="17"/>
  <c r="L691" i="17"/>
  <c r="N691" i="17"/>
  <c r="O691" i="17"/>
  <c r="M691" i="17" s="1"/>
  <c r="E692" i="17"/>
  <c r="F692" i="17"/>
  <c r="G692" i="17"/>
  <c r="H692" i="17"/>
  <c r="I692" i="17"/>
  <c r="J692" i="17"/>
  <c r="O692" i="17" s="1"/>
  <c r="K692" i="17"/>
  <c r="L692" i="17"/>
  <c r="E693" i="17"/>
  <c r="F693" i="17"/>
  <c r="G693" i="17"/>
  <c r="H693" i="17"/>
  <c r="I693" i="17"/>
  <c r="J693" i="17"/>
  <c r="O693" i="17" s="1"/>
  <c r="K693" i="17"/>
  <c r="L693" i="17"/>
  <c r="M693" i="17"/>
  <c r="N693" i="17"/>
  <c r="E694" i="17"/>
  <c r="F694" i="17"/>
  <c r="G694" i="17"/>
  <c r="H694" i="17"/>
  <c r="I694" i="17"/>
  <c r="J694" i="17"/>
  <c r="K694" i="17"/>
  <c r="L694" i="17"/>
  <c r="M694" i="17"/>
  <c r="O694" i="17"/>
  <c r="N694" i="17" s="1"/>
  <c r="E695" i="17"/>
  <c r="F695" i="17"/>
  <c r="G695" i="17"/>
  <c r="H695" i="17"/>
  <c r="I695" i="17"/>
  <c r="J695" i="17"/>
  <c r="K695" i="17"/>
  <c r="L695" i="17"/>
  <c r="N695" i="17"/>
  <c r="O695" i="17"/>
  <c r="M695" i="17" s="1"/>
  <c r="E696" i="17"/>
  <c r="F696" i="17"/>
  <c r="G696" i="17"/>
  <c r="H696" i="17"/>
  <c r="I696" i="17"/>
  <c r="J696" i="17"/>
  <c r="O696" i="17" s="1"/>
  <c r="N696" i="17" s="1"/>
  <c r="K696" i="17"/>
  <c r="L696" i="17"/>
  <c r="E697" i="17"/>
  <c r="F697" i="17"/>
  <c r="G697" i="17"/>
  <c r="H697" i="17"/>
  <c r="I697" i="17"/>
  <c r="J697" i="17"/>
  <c r="O697" i="17" s="1"/>
  <c r="K697" i="17"/>
  <c r="L697" i="17"/>
  <c r="M697" i="17"/>
  <c r="N697" i="17"/>
  <c r="E698" i="17"/>
  <c r="F698" i="17"/>
  <c r="G698" i="17"/>
  <c r="H698" i="17"/>
  <c r="I698" i="17"/>
  <c r="J698" i="17"/>
  <c r="K698" i="17"/>
  <c r="L698" i="17"/>
  <c r="M698" i="17"/>
  <c r="O698" i="17"/>
  <c r="N698" i="17" s="1"/>
  <c r="E699" i="17"/>
  <c r="F699" i="17"/>
  <c r="G699" i="17"/>
  <c r="H699" i="17"/>
  <c r="I699" i="17"/>
  <c r="J699" i="17"/>
  <c r="K699" i="17"/>
  <c r="L699" i="17"/>
  <c r="N699" i="17"/>
  <c r="O699" i="17"/>
  <c r="M699" i="17" s="1"/>
  <c r="E700" i="17"/>
  <c r="F700" i="17"/>
  <c r="G700" i="17"/>
  <c r="H700" i="17"/>
  <c r="I700" i="17"/>
  <c r="J700" i="17"/>
  <c r="O700" i="17" s="1"/>
  <c r="M700" i="17" s="1"/>
  <c r="K700" i="17"/>
  <c r="L700" i="17"/>
  <c r="N700" i="17"/>
  <c r="E701" i="17"/>
  <c r="F701" i="17"/>
  <c r="G701" i="17"/>
  <c r="H701" i="17"/>
  <c r="I701" i="17"/>
  <c r="J701" i="17"/>
  <c r="O701" i="17" s="1"/>
  <c r="M701" i="17" s="1"/>
  <c r="K701" i="17"/>
  <c r="L701" i="17"/>
  <c r="E702" i="17"/>
  <c r="F702" i="17"/>
  <c r="G702" i="17"/>
  <c r="H702" i="17"/>
  <c r="I702" i="17"/>
  <c r="J702" i="17"/>
  <c r="K702" i="17"/>
  <c r="L702" i="17"/>
  <c r="O702" i="17"/>
  <c r="E703" i="17"/>
  <c r="F703" i="17"/>
  <c r="G703" i="17"/>
  <c r="H703" i="17"/>
  <c r="I703" i="17"/>
  <c r="J703" i="17"/>
  <c r="K703" i="17"/>
  <c r="L703" i="17"/>
  <c r="O703" i="17"/>
  <c r="E704" i="17"/>
  <c r="F704" i="17"/>
  <c r="G704" i="17"/>
  <c r="H704" i="17"/>
  <c r="I704" i="17"/>
  <c r="J704" i="17"/>
  <c r="K704" i="17"/>
  <c r="L704" i="17"/>
  <c r="O704" i="17"/>
  <c r="E705" i="17"/>
  <c r="F705" i="17"/>
  <c r="G705" i="17"/>
  <c r="H705" i="17"/>
  <c r="I705" i="17"/>
  <c r="J705" i="17"/>
  <c r="O705" i="17" s="1"/>
  <c r="K705" i="17"/>
  <c r="L705" i="17"/>
  <c r="M705" i="17"/>
  <c r="N705" i="17"/>
  <c r="E706" i="17"/>
  <c r="F706" i="17"/>
  <c r="G706" i="17"/>
  <c r="H706" i="17"/>
  <c r="I706" i="17"/>
  <c r="J706" i="17"/>
  <c r="K706" i="17"/>
  <c r="L706" i="17"/>
  <c r="M706" i="17"/>
  <c r="O706" i="17"/>
  <c r="N706" i="17" s="1"/>
  <c r="E707" i="17"/>
  <c r="F707" i="17"/>
  <c r="G707" i="17"/>
  <c r="H707" i="17"/>
  <c r="I707" i="17"/>
  <c r="J707" i="17"/>
  <c r="K707" i="17"/>
  <c r="L707" i="17"/>
  <c r="N707" i="17"/>
  <c r="O707" i="17"/>
  <c r="M707" i="17" s="1"/>
  <c r="E708" i="17"/>
  <c r="F708" i="17"/>
  <c r="G708" i="17"/>
  <c r="H708" i="17"/>
  <c r="I708" i="17"/>
  <c r="J708" i="17"/>
  <c r="O708" i="17" s="1"/>
  <c r="K708" i="17"/>
  <c r="L708" i="17"/>
  <c r="E709" i="17"/>
  <c r="F709" i="17"/>
  <c r="G709" i="17"/>
  <c r="H709" i="17"/>
  <c r="I709" i="17"/>
  <c r="J709" i="17"/>
  <c r="O709" i="17" s="1"/>
  <c r="K709" i="17"/>
  <c r="L709" i="17"/>
  <c r="M709" i="17"/>
  <c r="N709" i="17"/>
  <c r="E710" i="17"/>
  <c r="F710" i="17"/>
  <c r="G710" i="17"/>
  <c r="H710" i="17"/>
  <c r="I710" i="17"/>
  <c r="J710" i="17"/>
  <c r="K710" i="17"/>
  <c r="L710" i="17"/>
  <c r="M710" i="17"/>
  <c r="O710" i="17"/>
  <c r="N710" i="17" s="1"/>
  <c r="E711" i="17"/>
  <c r="F711" i="17"/>
  <c r="G711" i="17"/>
  <c r="H711" i="17"/>
  <c r="I711" i="17"/>
  <c r="J711" i="17"/>
  <c r="K711" i="17"/>
  <c r="L711" i="17"/>
  <c r="N711" i="17"/>
  <c r="O711" i="17"/>
  <c r="M711" i="17" s="1"/>
  <c r="E712" i="17"/>
  <c r="F712" i="17"/>
  <c r="G712" i="17"/>
  <c r="H712" i="17"/>
  <c r="I712" i="17"/>
  <c r="J712" i="17"/>
  <c r="O712" i="17" s="1"/>
  <c r="N712" i="17" s="1"/>
  <c r="K712" i="17"/>
  <c r="L712" i="17"/>
  <c r="M712" i="17"/>
  <c r="E713" i="17"/>
  <c r="F713" i="17"/>
  <c r="G713" i="17"/>
  <c r="H713" i="17"/>
  <c r="I713" i="17"/>
  <c r="J713" i="17"/>
  <c r="O713" i="17" s="1"/>
  <c r="K713" i="17"/>
  <c r="L713" i="17"/>
  <c r="M713" i="17"/>
  <c r="N713" i="17"/>
  <c r="E714" i="17"/>
  <c r="F714" i="17"/>
  <c r="G714" i="17"/>
  <c r="H714" i="17"/>
  <c r="I714" i="17"/>
  <c r="J714" i="17"/>
  <c r="K714" i="17"/>
  <c r="L714" i="17"/>
  <c r="M714" i="17"/>
  <c r="O714" i="17"/>
  <c r="N714" i="17" s="1"/>
  <c r="E715" i="17"/>
  <c r="F715" i="17"/>
  <c r="G715" i="17"/>
  <c r="H715" i="17"/>
  <c r="I715" i="17"/>
  <c r="J715" i="17"/>
  <c r="K715" i="17"/>
  <c r="L715" i="17"/>
  <c r="N715" i="17"/>
  <c r="O715" i="17"/>
  <c r="M715" i="17" s="1"/>
  <c r="E716" i="17"/>
  <c r="F716" i="17"/>
  <c r="G716" i="17"/>
  <c r="H716" i="17"/>
  <c r="I716" i="17"/>
  <c r="J716" i="17"/>
  <c r="O716" i="17" s="1"/>
  <c r="M716" i="17" s="1"/>
  <c r="K716" i="17"/>
  <c r="L716" i="17"/>
  <c r="E717" i="17"/>
  <c r="F717" i="17"/>
  <c r="G717" i="17"/>
  <c r="H717" i="17"/>
  <c r="I717" i="17"/>
  <c r="J717" i="17"/>
  <c r="O717" i="17" s="1"/>
  <c r="M717" i="17" s="1"/>
  <c r="K717" i="17"/>
  <c r="L717" i="17"/>
  <c r="N717" i="17"/>
  <c r="E718" i="17"/>
  <c r="F718" i="17"/>
  <c r="G718" i="17"/>
  <c r="H718" i="17"/>
  <c r="I718" i="17"/>
  <c r="J718" i="17"/>
  <c r="K718" i="17"/>
  <c r="L718" i="17"/>
  <c r="O718" i="17"/>
  <c r="E719" i="17"/>
  <c r="F719" i="17"/>
  <c r="G719" i="17"/>
  <c r="H719" i="17"/>
  <c r="I719" i="17"/>
  <c r="J719" i="17"/>
  <c r="O719" i="17" s="1"/>
  <c r="K719" i="17"/>
  <c r="L719" i="17"/>
  <c r="E720" i="17"/>
  <c r="F720" i="17"/>
  <c r="G720" i="17"/>
  <c r="H720" i="17"/>
  <c r="I720" i="17"/>
  <c r="J720" i="17"/>
  <c r="K720" i="17"/>
  <c r="L720" i="17"/>
  <c r="O720" i="17"/>
  <c r="E721" i="17"/>
  <c r="F721" i="17"/>
  <c r="G721" i="17"/>
  <c r="H721" i="17"/>
  <c r="I721" i="17"/>
  <c r="J721" i="17"/>
  <c r="O721" i="17" s="1"/>
  <c r="K721" i="17"/>
  <c r="L721" i="17"/>
  <c r="M721" i="17"/>
  <c r="N721" i="17"/>
  <c r="E722" i="17"/>
  <c r="F722" i="17"/>
  <c r="G722" i="17"/>
  <c r="H722" i="17"/>
  <c r="I722" i="17"/>
  <c r="J722" i="17"/>
  <c r="K722" i="17"/>
  <c r="L722" i="17"/>
  <c r="M722" i="17"/>
  <c r="O722" i="17"/>
  <c r="N722" i="17" s="1"/>
  <c r="E723" i="17"/>
  <c r="F723" i="17"/>
  <c r="G723" i="17"/>
  <c r="H723" i="17"/>
  <c r="I723" i="17"/>
  <c r="J723" i="17"/>
  <c r="K723" i="17"/>
  <c r="L723" i="17"/>
  <c r="N723" i="17"/>
  <c r="O723" i="17"/>
  <c r="M723" i="17" s="1"/>
  <c r="E724" i="17"/>
  <c r="F724" i="17"/>
  <c r="G724" i="17"/>
  <c r="H724" i="17"/>
  <c r="I724" i="17"/>
  <c r="J724" i="17"/>
  <c r="O724" i="17" s="1"/>
  <c r="N724" i="17" s="1"/>
  <c r="K724" i="17"/>
  <c r="L724" i="17"/>
  <c r="M724" i="17"/>
  <c r="E725" i="17"/>
  <c r="F725" i="17"/>
  <c r="G725" i="17"/>
  <c r="H725" i="17"/>
  <c r="I725" i="17"/>
  <c r="J725" i="17"/>
  <c r="O725" i="17" s="1"/>
  <c r="K725" i="17"/>
  <c r="L725" i="17"/>
  <c r="M725" i="17"/>
  <c r="N725" i="17"/>
  <c r="E726" i="17"/>
  <c r="F726" i="17"/>
  <c r="G726" i="17"/>
  <c r="H726" i="17"/>
  <c r="I726" i="17"/>
  <c r="J726" i="17"/>
  <c r="K726" i="17"/>
  <c r="L726" i="17"/>
  <c r="M726" i="17"/>
  <c r="O726" i="17"/>
  <c r="N726" i="17" s="1"/>
  <c r="E727" i="17"/>
  <c r="F727" i="17"/>
  <c r="G727" i="17"/>
  <c r="H727" i="17"/>
  <c r="I727" i="17"/>
  <c r="J727" i="17"/>
  <c r="K727" i="17"/>
  <c r="L727" i="17"/>
  <c r="N727" i="17"/>
  <c r="O727" i="17"/>
  <c r="M727" i="17" s="1"/>
  <c r="E728" i="17"/>
  <c r="F728" i="17"/>
  <c r="G728" i="17"/>
  <c r="H728" i="17"/>
  <c r="I728" i="17"/>
  <c r="J728" i="17"/>
  <c r="O728" i="17" s="1"/>
  <c r="K728" i="17"/>
  <c r="L728" i="17"/>
  <c r="M728" i="17"/>
  <c r="N728" i="17"/>
  <c r="E729" i="17"/>
  <c r="F729" i="17"/>
  <c r="G729" i="17"/>
  <c r="H729" i="17"/>
  <c r="I729" i="17"/>
  <c r="J729" i="17"/>
  <c r="O729" i="17" s="1"/>
  <c r="K729" i="17"/>
  <c r="L729" i="17"/>
  <c r="M729" i="17"/>
  <c r="N729" i="17"/>
  <c r="E730" i="17"/>
  <c r="F730" i="17"/>
  <c r="G730" i="17"/>
  <c r="H730" i="17"/>
  <c r="I730" i="17"/>
  <c r="J730" i="17"/>
  <c r="K730" i="17"/>
  <c r="L730" i="17"/>
  <c r="M730" i="17"/>
  <c r="O730" i="17"/>
  <c r="N730" i="17" s="1"/>
  <c r="E731" i="17"/>
  <c r="F731" i="17"/>
  <c r="G731" i="17"/>
  <c r="H731" i="17"/>
  <c r="I731" i="17"/>
  <c r="J731" i="17"/>
  <c r="K731" i="17"/>
  <c r="L731" i="17"/>
  <c r="O731" i="17"/>
  <c r="M731" i="17" s="1"/>
  <c r="E732" i="17"/>
  <c r="F732" i="17"/>
  <c r="G732" i="17"/>
  <c r="H732" i="17"/>
  <c r="I732" i="17"/>
  <c r="J732" i="17"/>
  <c r="K732" i="17"/>
  <c r="L732" i="17"/>
  <c r="O732" i="17"/>
  <c r="M732" i="17" s="1"/>
  <c r="E733" i="17"/>
  <c r="F733" i="17"/>
  <c r="G733" i="17"/>
  <c r="H733" i="17"/>
  <c r="I733" i="17"/>
  <c r="J733" i="17"/>
  <c r="O733" i="17" s="1"/>
  <c r="M733" i="17" s="1"/>
  <c r="K733" i="17"/>
  <c r="L733" i="17"/>
  <c r="E734" i="17"/>
  <c r="F734" i="17"/>
  <c r="G734" i="17"/>
  <c r="H734" i="17"/>
  <c r="I734" i="17"/>
  <c r="J734" i="17"/>
  <c r="K734" i="17"/>
  <c r="L734" i="17"/>
  <c r="O734" i="17"/>
  <c r="E735" i="17"/>
  <c r="F735" i="17"/>
  <c r="G735" i="17"/>
  <c r="H735" i="17"/>
  <c r="I735" i="17"/>
  <c r="J735" i="17"/>
  <c r="O735" i="17" s="1"/>
  <c r="K735" i="17"/>
  <c r="L735" i="17"/>
  <c r="E736" i="17"/>
  <c r="F736" i="17"/>
  <c r="G736" i="17"/>
  <c r="H736" i="17"/>
  <c r="I736" i="17"/>
  <c r="J736" i="17"/>
  <c r="K736" i="17"/>
  <c r="L736" i="17"/>
  <c r="O736" i="17"/>
  <c r="E737" i="17"/>
  <c r="F737" i="17"/>
  <c r="G737" i="17"/>
  <c r="H737" i="17"/>
  <c r="I737" i="17"/>
  <c r="J737" i="17"/>
  <c r="O737" i="17" s="1"/>
  <c r="K737" i="17"/>
  <c r="L737" i="17"/>
  <c r="M737" i="17"/>
  <c r="N737" i="17"/>
  <c r="E738" i="17"/>
  <c r="F738" i="17"/>
  <c r="G738" i="17"/>
  <c r="H738" i="17"/>
  <c r="I738" i="17"/>
  <c r="J738" i="17"/>
  <c r="K738" i="17"/>
  <c r="L738" i="17"/>
  <c r="M738" i="17"/>
  <c r="O738" i="17"/>
  <c r="N738" i="17" s="1"/>
  <c r="E739" i="17"/>
  <c r="F739" i="17"/>
  <c r="G739" i="17"/>
  <c r="H739" i="17"/>
  <c r="I739" i="17"/>
  <c r="J739" i="17"/>
  <c r="K739" i="17"/>
  <c r="L739" i="17"/>
  <c r="N739" i="17"/>
  <c r="O739" i="17"/>
  <c r="M739" i="17" s="1"/>
  <c r="E740" i="17"/>
  <c r="F740" i="17"/>
  <c r="G740" i="17"/>
  <c r="H740" i="17"/>
  <c r="I740" i="17"/>
  <c r="J740" i="17"/>
  <c r="O740" i="17" s="1"/>
  <c r="N740" i="17" s="1"/>
  <c r="K740" i="17"/>
  <c r="L740" i="17"/>
  <c r="M740" i="17"/>
  <c r="E741" i="17"/>
  <c r="F741" i="17"/>
  <c r="G741" i="17"/>
  <c r="H741" i="17"/>
  <c r="I741" i="17"/>
  <c r="J741" i="17"/>
  <c r="O741" i="17" s="1"/>
  <c r="K741" i="17"/>
  <c r="L741" i="17"/>
  <c r="M741" i="17"/>
  <c r="N741" i="17"/>
  <c r="E742" i="17"/>
  <c r="F742" i="17"/>
  <c r="G742" i="17"/>
  <c r="H742" i="17"/>
  <c r="I742" i="17"/>
  <c r="J742" i="17"/>
  <c r="K742" i="17"/>
  <c r="L742" i="17"/>
  <c r="M742" i="17"/>
  <c r="O742" i="17"/>
  <c r="N742" i="17" s="1"/>
  <c r="E743" i="17"/>
  <c r="F743" i="17"/>
  <c r="G743" i="17"/>
  <c r="H743" i="17"/>
  <c r="I743" i="17"/>
  <c r="J743" i="17"/>
  <c r="K743" i="17"/>
  <c r="L743" i="17"/>
  <c r="N743" i="17"/>
  <c r="O743" i="17"/>
  <c r="M743" i="17" s="1"/>
  <c r="E744" i="17"/>
  <c r="F744" i="17"/>
  <c r="G744" i="17"/>
  <c r="H744" i="17"/>
  <c r="I744" i="17"/>
  <c r="J744" i="17"/>
  <c r="O744" i="17" s="1"/>
  <c r="K744" i="17"/>
  <c r="L744" i="17"/>
  <c r="M744" i="17"/>
  <c r="N744" i="17"/>
  <c r="E745" i="17"/>
  <c r="F745" i="17"/>
  <c r="G745" i="17"/>
  <c r="H745" i="17"/>
  <c r="I745" i="17"/>
  <c r="J745" i="17"/>
  <c r="O745" i="17" s="1"/>
  <c r="K745" i="17"/>
  <c r="L745" i="17"/>
  <c r="M745" i="17"/>
  <c r="N745" i="17"/>
  <c r="E746" i="17"/>
  <c r="F746" i="17"/>
  <c r="G746" i="17"/>
  <c r="H746" i="17"/>
  <c r="I746" i="17"/>
  <c r="J746" i="17"/>
  <c r="K746" i="17"/>
  <c r="L746" i="17"/>
  <c r="M746" i="17"/>
  <c r="O746" i="17"/>
  <c r="N746" i="17" s="1"/>
  <c r="E747" i="17"/>
  <c r="F747" i="17"/>
  <c r="G747" i="17"/>
  <c r="H747" i="17"/>
  <c r="I747" i="17"/>
  <c r="J747" i="17"/>
  <c r="K747" i="17"/>
  <c r="L747" i="17"/>
  <c r="O747" i="17"/>
  <c r="M747" i="17" s="1"/>
  <c r="E748" i="17"/>
  <c r="F748" i="17"/>
  <c r="G748" i="17"/>
  <c r="H748" i="17"/>
  <c r="I748" i="17"/>
  <c r="J748" i="17"/>
  <c r="K748" i="17"/>
  <c r="L748" i="17"/>
  <c r="N748" i="17"/>
  <c r="O748" i="17"/>
  <c r="M748" i="17" s="1"/>
  <c r="E749" i="17"/>
  <c r="F749" i="17"/>
  <c r="G749" i="17"/>
  <c r="H749" i="17"/>
  <c r="I749" i="17"/>
  <c r="J749" i="17"/>
  <c r="O749" i="17" s="1"/>
  <c r="M749" i="17" s="1"/>
  <c r="K749" i="17"/>
  <c r="L749" i="17"/>
  <c r="E750" i="17"/>
  <c r="F750" i="17"/>
  <c r="G750" i="17"/>
  <c r="H750" i="17"/>
  <c r="I750" i="17"/>
  <c r="J750" i="17"/>
  <c r="K750" i="17"/>
  <c r="L750" i="17"/>
  <c r="O750" i="17"/>
  <c r="E751" i="17"/>
  <c r="F751" i="17"/>
  <c r="G751" i="17"/>
  <c r="H751" i="17"/>
  <c r="I751" i="17"/>
  <c r="J751" i="17"/>
  <c r="O751" i="17" s="1"/>
  <c r="K751" i="17"/>
  <c r="L751" i="17"/>
  <c r="E752" i="17"/>
  <c r="F752" i="17"/>
  <c r="G752" i="17"/>
  <c r="H752" i="17"/>
  <c r="I752" i="17"/>
  <c r="J752" i="17"/>
  <c r="K752" i="17"/>
  <c r="L752" i="17"/>
  <c r="O752" i="17"/>
  <c r="E753" i="17"/>
  <c r="F753" i="17"/>
  <c r="G753" i="17"/>
  <c r="H753" i="17"/>
  <c r="I753" i="17"/>
  <c r="J753" i="17"/>
  <c r="O753" i="17" s="1"/>
  <c r="K753" i="17"/>
  <c r="L753" i="17"/>
  <c r="M753" i="17"/>
  <c r="N753" i="17"/>
  <c r="E754" i="17"/>
  <c r="F754" i="17"/>
  <c r="G754" i="17"/>
  <c r="H754" i="17"/>
  <c r="I754" i="17"/>
  <c r="J754" i="17"/>
  <c r="K754" i="17"/>
  <c r="L754" i="17"/>
  <c r="M754" i="17"/>
  <c r="O754" i="17"/>
  <c r="N754" i="17" s="1"/>
  <c r="E755" i="17"/>
  <c r="F755" i="17"/>
  <c r="G755" i="17"/>
  <c r="H755" i="17"/>
  <c r="I755" i="17"/>
  <c r="J755" i="17"/>
  <c r="K755" i="17"/>
  <c r="L755" i="17"/>
  <c r="N755" i="17"/>
  <c r="O755" i="17"/>
  <c r="M755" i="17" s="1"/>
  <c r="E756" i="17"/>
  <c r="F756" i="17"/>
  <c r="G756" i="17"/>
  <c r="H756" i="17"/>
  <c r="I756" i="17"/>
  <c r="J756" i="17"/>
  <c r="O756" i="17" s="1"/>
  <c r="N756" i="17" s="1"/>
  <c r="K756" i="17"/>
  <c r="L756" i="17"/>
  <c r="M756" i="17"/>
  <c r="E757" i="17"/>
  <c r="F757" i="17"/>
  <c r="G757" i="17"/>
  <c r="H757" i="17"/>
  <c r="I757" i="17"/>
  <c r="J757" i="17"/>
  <c r="O757" i="17" s="1"/>
  <c r="K757" i="17"/>
  <c r="L757" i="17"/>
  <c r="M757" i="17"/>
  <c r="N757" i="17"/>
  <c r="E758" i="17"/>
  <c r="F758" i="17"/>
  <c r="G758" i="17"/>
  <c r="H758" i="17"/>
  <c r="I758" i="17"/>
  <c r="J758" i="17"/>
  <c r="K758" i="17"/>
  <c r="L758" i="17"/>
  <c r="M758" i="17"/>
  <c r="O758" i="17"/>
  <c r="N758" i="17" s="1"/>
  <c r="E759" i="17"/>
  <c r="F759" i="17"/>
  <c r="G759" i="17"/>
  <c r="H759" i="17"/>
  <c r="I759" i="17"/>
  <c r="J759" i="17"/>
  <c r="K759" i="17"/>
  <c r="L759" i="17"/>
  <c r="N759" i="17"/>
  <c r="O759" i="17"/>
  <c r="M759" i="17" s="1"/>
  <c r="E760" i="17"/>
  <c r="F760" i="17"/>
  <c r="G760" i="17"/>
  <c r="H760" i="17"/>
  <c r="I760" i="17"/>
  <c r="J760" i="17"/>
  <c r="O760" i="17" s="1"/>
  <c r="M760" i="17" s="1"/>
  <c r="K760" i="17"/>
  <c r="L760" i="17"/>
  <c r="N760" i="17"/>
  <c r="E761" i="17"/>
  <c r="F761" i="17"/>
  <c r="G761" i="17"/>
  <c r="H761" i="17"/>
  <c r="I761" i="17"/>
  <c r="J761" i="17"/>
  <c r="O761" i="17" s="1"/>
  <c r="K761" i="17"/>
  <c r="L761" i="17"/>
  <c r="M761" i="17"/>
  <c r="N761" i="17"/>
  <c r="E762" i="17"/>
  <c r="F762" i="17"/>
  <c r="G762" i="17"/>
  <c r="H762" i="17"/>
  <c r="I762" i="17"/>
  <c r="J762" i="17"/>
  <c r="K762" i="17"/>
  <c r="L762" i="17"/>
  <c r="O762" i="17"/>
  <c r="N762" i="17" s="1"/>
  <c r="E763" i="17"/>
  <c r="F763" i="17"/>
  <c r="G763" i="17"/>
  <c r="H763" i="17"/>
  <c r="I763" i="17"/>
  <c r="J763" i="17"/>
  <c r="K763" i="17"/>
  <c r="L763" i="17"/>
  <c r="O763" i="17"/>
  <c r="M763" i="17" s="1"/>
  <c r="E764" i="17"/>
  <c r="F764" i="17"/>
  <c r="G764" i="17"/>
  <c r="H764" i="17"/>
  <c r="I764" i="17"/>
  <c r="J764" i="17"/>
  <c r="K764" i="17"/>
  <c r="L764" i="17"/>
  <c r="O764" i="17"/>
  <c r="M764" i="17" s="1"/>
  <c r="E765" i="17"/>
  <c r="F765" i="17"/>
  <c r="G765" i="17"/>
  <c r="H765" i="17"/>
  <c r="I765" i="17"/>
  <c r="J765" i="17"/>
  <c r="O765" i="17" s="1"/>
  <c r="M765" i="17" s="1"/>
  <c r="K765" i="17"/>
  <c r="L765" i="17"/>
  <c r="N765" i="17"/>
  <c r="E766" i="17"/>
  <c r="F766" i="17"/>
  <c r="G766" i="17"/>
  <c r="H766" i="17"/>
  <c r="I766" i="17"/>
  <c r="J766" i="17"/>
  <c r="K766" i="17"/>
  <c r="L766" i="17"/>
  <c r="O766" i="17"/>
  <c r="E767" i="17"/>
  <c r="F767" i="17"/>
  <c r="G767" i="17"/>
  <c r="H767" i="17"/>
  <c r="I767" i="17"/>
  <c r="J767" i="17"/>
  <c r="K767" i="17"/>
  <c r="L767" i="17"/>
  <c r="O767" i="17"/>
  <c r="E768" i="17"/>
  <c r="F768" i="17"/>
  <c r="G768" i="17"/>
  <c r="H768" i="17"/>
  <c r="I768" i="17"/>
  <c r="J768" i="17"/>
  <c r="K768" i="17"/>
  <c r="L768" i="17"/>
  <c r="M768" i="17"/>
  <c r="O768" i="17"/>
  <c r="N768" i="17" s="1"/>
  <c r="E769" i="17"/>
  <c r="F769" i="17"/>
  <c r="G769" i="17"/>
  <c r="H769" i="17"/>
  <c r="I769" i="17"/>
  <c r="J769" i="17"/>
  <c r="O769" i="17" s="1"/>
  <c r="K769" i="17"/>
  <c r="L769" i="17"/>
  <c r="M769" i="17"/>
  <c r="N769" i="17"/>
  <c r="E770" i="17"/>
  <c r="F770" i="17"/>
  <c r="G770" i="17"/>
  <c r="H770" i="17"/>
  <c r="I770" i="17"/>
  <c r="J770" i="17"/>
  <c r="K770" i="17"/>
  <c r="L770" i="17"/>
  <c r="M770" i="17"/>
  <c r="O770" i="17"/>
  <c r="N770" i="17" s="1"/>
  <c r="E771" i="17"/>
  <c r="F771" i="17"/>
  <c r="G771" i="17"/>
  <c r="H771" i="17"/>
  <c r="I771" i="17"/>
  <c r="J771" i="17"/>
  <c r="K771" i="17"/>
  <c r="L771" i="17"/>
  <c r="N771" i="17"/>
  <c r="O771" i="17"/>
  <c r="M771" i="17" s="1"/>
  <c r="E772" i="17"/>
  <c r="F772" i="17"/>
  <c r="G772" i="17"/>
  <c r="H772" i="17"/>
  <c r="I772" i="17"/>
  <c r="J772" i="17"/>
  <c r="O772" i="17" s="1"/>
  <c r="K772" i="17"/>
  <c r="L772" i="17"/>
  <c r="M772" i="17"/>
  <c r="N772" i="17"/>
  <c r="E773" i="17"/>
  <c r="F773" i="17"/>
  <c r="G773" i="17"/>
  <c r="H773" i="17"/>
  <c r="I773" i="17"/>
  <c r="J773" i="17"/>
  <c r="O773" i="17" s="1"/>
  <c r="M773" i="17" s="1"/>
  <c r="K773" i="17"/>
  <c r="L773" i="17"/>
  <c r="N773" i="17"/>
  <c r="E774" i="17"/>
  <c r="F774" i="17"/>
  <c r="G774" i="17"/>
  <c r="H774" i="17"/>
  <c r="I774" i="17"/>
  <c r="J774" i="17"/>
  <c r="K774" i="17"/>
  <c r="L774" i="17"/>
  <c r="M774" i="17"/>
  <c r="O774" i="17"/>
  <c r="N774" i="17" s="1"/>
  <c r="E775" i="17"/>
  <c r="F775" i="17"/>
  <c r="G775" i="17"/>
  <c r="H775" i="17"/>
  <c r="I775" i="17"/>
  <c r="J775" i="17"/>
  <c r="K775" i="17"/>
  <c r="L775" i="17"/>
  <c r="N775" i="17"/>
  <c r="O775" i="17"/>
  <c r="M775" i="17" s="1"/>
  <c r="E776" i="17"/>
  <c r="F776" i="17"/>
  <c r="G776" i="17"/>
  <c r="H776" i="17"/>
  <c r="I776" i="17"/>
  <c r="J776" i="17"/>
  <c r="O776" i="17" s="1"/>
  <c r="K776" i="17"/>
  <c r="L776" i="17"/>
  <c r="E777" i="17"/>
  <c r="F777" i="17"/>
  <c r="G777" i="17"/>
  <c r="H777" i="17"/>
  <c r="I777" i="17"/>
  <c r="J777" i="17"/>
  <c r="O777" i="17" s="1"/>
  <c r="M777" i="17" s="1"/>
  <c r="K777" i="17"/>
  <c r="L777" i="17"/>
  <c r="N777" i="17"/>
  <c r="E778" i="17"/>
  <c r="F778" i="17"/>
  <c r="G778" i="17"/>
  <c r="H778" i="17"/>
  <c r="I778" i="17"/>
  <c r="J778" i="17"/>
  <c r="K778" i="17"/>
  <c r="L778" i="17"/>
  <c r="M778" i="17"/>
  <c r="O778" i="17"/>
  <c r="N778" i="17" s="1"/>
  <c r="E779" i="17"/>
  <c r="F779" i="17"/>
  <c r="G779" i="17"/>
  <c r="H779" i="17"/>
  <c r="I779" i="17"/>
  <c r="J779" i="17"/>
  <c r="K779" i="17"/>
  <c r="L779" i="17"/>
  <c r="N779" i="17"/>
  <c r="O779" i="17"/>
  <c r="M779" i="17" s="1"/>
  <c r="E780" i="17"/>
  <c r="F780" i="17"/>
  <c r="G780" i="17"/>
  <c r="H780" i="17"/>
  <c r="I780" i="17"/>
  <c r="J780" i="17"/>
  <c r="K780" i="17"/>
  <c r="L780" i="17"/>
  <c r="O780" i="17"/>
  <c r="M780" i="17" s="1"/>
  <c r="E781" i="17"/>
  <c r="F781" i="17"/>
  <c r="G781" i="17"/>
  <c r="H781" i="17"/>
  <c r="I781" i="17"/>
  <c r="J781" i="17"/>
  <c r="O781" i="17" s="1"/>
  <c r="M781" i="17" s="1"/>
  <c r="K781" i="17"/>
  <c r="L781" i="17"/>
  <c r="E782" i="17"/>
  <c r="F782" i="17"/>
  <c r="G782" i="17"/>
  <c r="H782" i="17"/>
  <c r="I782" i="17"/>
  <c r="J782" i="17"/>
  <c r="K782" i="17"/>
  <c r="L782" i="17"/>
  <c r="O782" i="17"/>
  <c r="E783" i="17"/>
  <c r="F783" i="17"/>
  <c r="G783" i="17"/>
  <c r="H783" i="17"/>
  <c r="I783" i="17"/>
  <c r="J783" i="17"/>
  <c r="K783" i="17"/>
  <c r="L783" i="17"/>
  <c r="O783" i="17"/>
  <c r="E784" i="17"/>
  <c r="F784" i="17"/>
  <c r="G784" i="17"/>
  <c r="H784" i="17"/>
  <c r="I784" i="17"/>
  <c r="J784" i="17"/>
  <c r="K784" i="17"/>
  <c r="L784" i="17"/>
  <c r="O784" i="17"/>
  <c r="N784" i="17" s="1"/>
  <c r="E785" i="17"/>
  <c r="F785" i="17"/>
  <c r="G785" i="17"/>
  <c r="H785" i="17"/>
  <c r="I785" i="17"/>
  <c r="J785" i="17"/>
  <c r="O785" i="17" s="1"/>
  <c r="K785" i="17"/>
  <c r="L785" i="17"/>
  <c r="M785" i="17"/>
  <c r="N785" i="17"/>
  <c r="E786" i="17"/>
  <c r="F786" i="17"/>
  <c r="G786" i="17"/>
  <c r="H786" i="17"/>
  <c r="I786" i="17"/>
  <c r="J786" i="17"/>
  <c r="K786" i="17"/>
  <c r="L786" i="17"/>
  <c r="M786" i="17"/>
  <c r="O786" i="17"/>
  <c r="N786" i="17" s="1"/>
  <c r="E787" i="17"/>
  <c r="F787" i="17"/>
  <c r="G787" i="17"/>
  <c r="H787" i="17"/>
  <c r="I787" i="17"/>
  <c r="J787" i="17"/>
  <c r="K787" i="17"/>
  <c r="L787" i="17"/>
  <c r="N787" i="17"/>
  <c r="O787" i="17"/>
  <c r="M787" i="17" s="1"/>
  <c r="E788" i="17"/>
  <c r="F788" i="17"/>
  <c r="G788" i="17"/>
  <c r="H788" i="17"/>
  <c r="I788" i="17"/>
  <c r="J788" i="17"/>
  <c r="O788" i="17" s="1"/>
  <c r="K788" i="17"/>
  <c r="L788" i="17"/>
  <c r="M788" i="17"/>
  <c r="N788" i="17"/>
  <c r="E789" i="17"/>
  <c r="F789" i="17"/>
  <c r="G789" i="17"/>
  <c r="H789" i="17"/>
  <c r="I789" i="17"/>
  <c r="J789" i="17"/>
  <c r="O789" i="17" s="1"/>
  <c r="M789" i="17" s="1"/>
  <c r="K789" i="17"/>
  <c r="L789" i="17"/>
  <c r="N789" i="17"/>
  <c r="E790" i="17"/>
  <c r="F790" i="17"/>
  <c r="G790" i="17"/>
  <c r="H790" i="17"/>
  <c r="I790" i="17"/>
  <c r="J790" i="17"/>
  <c r="K790" i="17"/>
  <c r="L790" i="17"/>
  <c r="O790" i="17"/>
  <c r="N790" i="17" s="1"/>
  <c r="E791" i="17"/>
  <c r="F791" i="17"/>
  <c r="G791" i="17"/>
  <c r="H791" i="17"/>
  <c r="I791" i="17"/>
  <c r="J791" i="17"/>
  <c r="K791" i="17"/>
  <c r="L791" i="17"/>
  <c r="N791" i="17"/>
  <c r="O791" i="17"/>
  <c r="M791" i="17" s="1"/>
  <c r="E792" i="17"/>
  <c r="F792" i="17"/>
  <c r="G792" i="17"/>
  <c r="H792" i="17"/>
  <c r="I792" i="17"/>
  <c r="J792" i="17"/>
  <c r="O792" i="17" s="1"/>
  <c r="K792" i="17"/>
  <c r="L792" i="17"/>
  <c r="E793" i="17"/>
  <c r="F793" i="17"/>
  <c r="G793" i="17"/>
  <c r="H793" i="17"/>
  <c r="I793" i="17"/>
  <c r="J793" i="17"/>
  <c r="O793" i="17" s="1"/>
  <c r="M793" i="17" s="1"/>
  <c r="K793" i="17"/>
  <c r="L793" i="17"/>
  <c r="N793" i="17"/>
  <c r="E794" i="17"/>
  <c r="F794" i="17"/>
  <c r="G794" i="17"/>
  <c r="H794" i="17"/>
  <c r="I794" i="17"/>
  <c r="J794" i="17"/>
  <c r="K794" i="17"/>
  <c r="L794" i="17"/>
  <c r="M794" i="17"/>
  <c r="O794" i="17"/>
  <c r="N794" i="17" s="1"/>
  <c r="E795" i="17"/>
  <c r="F795" i="17"/>
  <c r="G795" i="17"/>
  <c r="H795" i="17"/>
  <c r="I795" i="17"/>
  <c r="J795" i="17"/>
  <c r="K795" i="17"/>
  <c r="L795" i="17"/>
  <c r="N795" i="17"/>
  <c r="O795" i="17"/>
  <c r="M795" i="17" s="1"/>
  <c r="E796" i="17"/>
  <c r="F796" i="17"/>
  <c r="G796" i="17"/>
  <c r="H796" i="17"/>
  <c r="I796" i="17"/>
  <c r="J796" i="17"/>
  <c r="O796" i="17" s="1"/>
  <c r="K796" i="17"/>
  <c r="L796" i="17"/>
  <c r="E797" i="17"/>
  <c r="F797" i="17"/>
  <c r="G797" i="17"/>
  <c r="H797" i="17"/>
  <c r="I797" i="17"/>
  <c r="J797" i="17"/>
  <c r="O797" i="17" s="1"/>
  <c r="K797" i="17"/>
  <c r="L797" i="17"/>
  <c r="M797" i="17"/>
  <c r="N797" i="17"/>
  <c r="E798" i="17"/>
  <c r="F798" i="17"/>
  <c r="G798" i="17"/>
  <c r="H798" i="17"/>
  <c r="I798" i="17"/>
  <c r="J798" i="17"/>
  <c r="K798" i="17"/>
  <c r="L798" i="17"/>
  <c r="M798" i="17"/>
  <c r="O798" i="17"/>
  <c r="N798" i="17" s="1"/>
  <c r="E799" i="17"/>
  <c r="F799" i="17"/>
  <c r="G799" i="17"/>
  <c r="H799" i="17"/>
  <c r="I799" i="17"/>
  <c r="J799" i="17"/>
  <c r="K799" i="17"/>
  <c r="L799" i="17"/>
  <c r="N799" i="17"/>
  <c r="O799" i="17"/>
  <c r="M799" i="17" s="1"/>
  <c r="E800" i="17"/>
  <c r="F800" i="17"/>
  <c r="G800" i="17"/>
  <c r="H800" i="17"/>
  <c r="I800" i="17"/>
  <c r="J800" i="17"/>
  <c r="O800" i="17" s="1"/>
  <c r="M800" i="17" s="1"/>
  <c r="K800" i="17"/>
  <c r="L800" i="17"/>
  <c r="E801" i="17"/>
  <c r="F801" i="17"/>
  <c r="G801" i="17"/>
  <c r="H801" i="17"/>
  <c r="I801" i="17"/>
  <c r="J801" i="17"/>
  <c r="O801" i="17" s="1"/>
  <c r="M801" i="17" s="1"/>
  <c r="K801" i="17"/>
  <c r="L801" i="17"/>
  <c r="N801" i="17"/>
  <c r="E802" i="17"/>
  <c r="F802" i="17"/>
  <c r="G802" i="17"/>
  <c r="H802" i="17"/>
  <c r="I802" i="17"/>
  <c r="J802" i="17"/>
  <c r="K802" i="17"/>
  <c r="L802" i="17"/>
  <c r="O802" i="17"/>
  <c r="E803" i="17"/>
  <c r="F803" i="17"/>
  <c r="G803" i="17"/>
  <c r="H803" i="17"/>
  <c r="I803" i="17"/>
  <c r="J803" i="17"/>
  <c r="K803" i="17"/>
  <c r="L803" i="17"/>
  <c r="O803" i="17"/>
  <c r="E804" i="17"/>
  <c r="F804" i="17"/>
  <c r="G804" i="17"/>
  <c r="H804" i="17"/>
  <c r="I804" i="17"/>
  <c r="J804" i="17"/>
  <c r="K804" i="17"/>
  <c r="L804" i="17"/>
  <c r="O804" i="17"/>
  <c r="E805" i="17"/>
  <c r="F805" i="17"/>
  <c r="G805" i="17"/>
  <c r="H805" i="17"/>
  <c r="I805" i="17"/>
  <c r="J805" i="17"/>
  <c r="O805" i="17" s="1"/>
  <c r="M805" i="17" s="1"/>
  <c r="K805" i="17"/>
  <c r="L805" i="17"/>
  <c r="N805" i="17"/>
  <c r="E806" i="17"/>
  <c r="F806" i="17"/>
  <c r="G806" i="17"/>
  <c r="H806" i="17"/>
  <c r="I806" i="17"/>
  <c r="J806" i="17"/>
  <c r="K806" i="17"/>
  <c r="L806" i="17"/>
  <c r="O806" i="17"/>
  <c r="N806" i="17" s="1"/>
  <c r="E807" i="17"/>
  <c r="F807" i="17"/>
  <c r="G807" i="17"/>
  <c r="H807" i="17"/>
  <c r="I807" i="17"/>
  <c r="J807" i="17"/>
  <c r="K807" i="17"/>
  <c r="L807" i="17"/>
  <c r="O807" i="17"/>
  <c r="M807" i="17" s="1"/>
  <c r="E808" i="17"/>
  <c r="F808" i="17"/>
  <c r="G808" i="17"/>
  <c r="H808" i="17"/>
  <c r="I808" i="17"/>
  <c r="J808" i="17"/>
  <c r="K808" i="17"/>
  <c r="L808" i="17"/>
  <c r="M808" i="17"/>
  <c r="O808" i="17"/>
  <c r="N808" i="17" s="1"/>
  <c r="E809" i="17"/>
  <c r="F809" i="17"/>
  <c r="G809" i="17"/>
  <c r="H809" i="17"/>
  <c r="I809" i="17"/>
  <c r="J809" i="17"/>
  <c r="O809" i="17" s="1"/>
  <c r="K809" i="17"/>
  <c r="L809" i="17"/>
  <c r="M809" i="17"/>
  <c r="N809" i="17"/>
  <c r="E810" i="17"/>
  <c r="F810" i="17"/>
  <c r="G810" i="17"/>
  <c r="H810" i="17"/>
  <c r="I810" i="17"/>
  <c r="J810" i="17"/>
  <c r="K810" i="17"/>
  <c r="L810" i="17"/>
  <c r="M810" i="17"/>
  <c r="O810" i="17"/>
  <c r="N810" i="17" s="1"/>
  <c r="E811" i="17"/>
  <c r="F811" i="17"/>
  <c r="G811" i="17"/>
  <c r="H811" i="17"/>
  <c r="I811" i="17"/>
  <c r="J811" i="17"/>
  <c r="K811" i="17"/>
  <c r="L811" i="17"/>
  <c r="N811" i="17"/>
  <c r="O811" i="17"/>
  <c r="M811" i="17" s="1"/>
  <c r="E812" i="17"/>
  <c r="F812" i="17"/>
  <c r="G812" i="17"/>
  <c r="H812" i="17"/>
  <c r="I812" i="17"/>
  <c r="J812" i="17"/>
  <c r="O812" i="17" s="1"/>
  <c r="N812" i="17" s="1"/>
  <c r="K812" i="17"/>
  <c r="L812" i="17"/>
  <c r="E813" i="17"/>
  <c r="F813" i="17"/>
  <c r="G813" i="17"/>
  <c r="H813" i="17"/>
  <c r="I813" i="17"/>
  <c r="J813" i="17"/>
  <c r="O813" i="17" s="1"/>
  <c r="K813" i="17"/>
  <c r="L813" i="17"/>
  <c r="M813" i="17"/>
  <c r="N813" i="17"/>
  <c r="E814" i="17"/>
  <c r="F814" i="17"/>
  <c r="G814" i="17"/>
  <c r="H814" i="17"/>
  <c r="I814" i="17"/>
  <c r="J814" i="17"/>
  <c r="K814" i="17"/>
  <c r="L814" i="17"/>
  <c r="M814" i="17"/>
  <c r="O814" i="17"/>
  <c r="N814" i="17" s="1"/>
  <c r="E815" i="17"/>
  <c r="F815" i="17"/>
  <c r="G815" i="17"/>
  <c r="H815" i="17"/>
  <c r="I815" i="17"/>
  <c r="J815" i="17"/>
  <c r="K815" i="17"/>
  <c r="L815" i="17"/>
  <c r="N815" i="17"/>
  <c r="O815" i="17"/>
  <c r="M815" i="17" s="1"/>
  <c r="E816" i="17"/>
  <c r="F816" i="17"/>
  <c r="G816" i="17"/>
  <c r="H816" i="17"/>
  <c r="I816" i="17"/>
  <c r="J816" i="17"/>
  <c r="O816" i="17" s="1"/>
  <c r="M816" i="17" s="1"/>
  <c r="K816" i="17"/>
  <c r="L816" i="17"/>
  <c r="N816" i="17"/>
  <c r="E817" i="17"/>
  <c r="F817" i="17"/>
  <c r="G817" i="17"/>
  <c r="H817" i="17"/>
  <c r="I817" i="17"/>
  <c r="J817" i="17"/>
  <c r="O817" i="17" s="1"/>
  <c r="M817" i="17" s="1"/>
  <c r="K817" i="17"/>
  <c r="L817" i="17"/>
  <c r="E818" i="17"/>
  <c r="F818" i="17"/>
  <c r="G818" i="17"/>
  <c r="H818" i="17"/>
  <c r="I818" i="17"/>
  <c r="J818" i="17"/>
  <c r="K818" i="17"/>
  <c r="L818" i="17"/>
  <c r="O818" i="17"/>
  <c r="E819" i="17"/>
  <c r="F819" i="17"/>
  <c r="G819" i="17"/>
  <c r="H819" i="17"/>
  <c r="I819" i="17"/>
  <c r="J819" i="17"/>
  <c r="K819" i="17"/>
  <c r="L819" i="17"/>
  <c r="O819" i="17"/>
  <c r="E820" i="17"/>
  <c r="F820" i="17"/>
  <c r="G820" i="17"/>
  <c r="H820" i="17"/>
  <c r="I820" i="17"/>
  <c r="J820" i="17"/>
  <c r="K820" i="17"/>
  <c r="L820" i="17"/>
  <c r="O820" i="17"/>
  <c r="E821" i="17"/>
  <c r="F821" i="17"/>
  <c r="G821" i="17"/>
  <c r="H821" i="17"/>
  <c r="I821" i="17"/>
  <c r="J821" i="17"/>
  <c r="O821" i="17" s="1"/>
  <c r="M821" i="17" s="1"/>
  <c r="K821" i="17"/>
  <c r="L821" i="17"/>
  <c r="N821" i="17"/>
  <c r="E822" i="17"/>
  <c r="F822" i="17"/>
  <c r="G822" i="17"/>
  <c r="H822" i="17"/>
  <c r="I822" i="17"/>
  <c r="J822" i="17"/>
  <c r="K822" i="17"/>
  <c r="L822" i="17"/>
  <c r="O822" i="17"/>
  <c r="N822" i="17" s="1"/>
  <c r="E823" i="17"/>
  <c r="F823" i="17"/>
  <c r="G823" i="17"/>
  <c r="H823" i="17"/>
  <c r="I823" i="17"/>
  <c r="J823" i="17"/>
  <c r="K823" i="17"/>
  <c r="L823" i="17"/>
  <c r="O823" i="17"/>
  <c r="M823" i="17" s="1"/>
  <c r="E824" i="17"/>
  <c r="F824" i="17"/>
  <c r="G824" i="17"/>
  <c r="H824" i="17"/>
  <c r="I824" i="17"/>
  <c r="J824" i="17"/>
  <c r="K824" i="17"/>
  <c r="L824" i="17"/>
  <c r="M824" i="17"/>
  <c r="O824" i="17"/>
  <c r="N824" i="17" s="1"/>
  <c r="E825" i="17"/>
  <c r="F825" i="17"/>
  <c r="G825" i="17"/>
  <c r="H825" i="17"/>
  <c r="I825" i="17"/>
  <c r="J825" i="17"/>
  <c r="O825" i="17" s="1"/>
  <c r="K825" i="17"/>
  <c r="L825" i="17"/>
  <c r="M825" i="17"/>
  <c r="N825" i="17"/>
  <c r="E826" i="17"/>
  <c r="F826" i="17"/>
  <c r="G826" i="17"/>
  <c r="H826" i="17"/>
  <c r="I826" i="17"/>
  <c r="J826" i="17"/>
  <c r="K826" i="17"/>
  <c r="L826" i="17"/>
  <c r="M826" i="17"/>
  <c r="O826" i="17"/>
  <c r="N826" i="17" s="1"/>
  <c r="E827" i="17"/>
  <c r="F827" i="17"/>
  <c r="G827" i="17"/>
  <c r="H827" i="17"/>
  <c r="I827" i="17"/>
  <c r="J827" i="17"/>
  <c r="K827" i="17"/>
  <c r="L827" i="17"/>
  <c r="N827" i="17"/>
  <c r="O827" i="17"/>
  <c r="M827" i="17" s="1"/>
  <c r="E828" i="17"/>
  <c r="F828" i="17"/>
  <c r="G828" i="17"/>
  <c r="H828" i="17"/>
  <c r="I828" i="17"/>
  <c r="J828" i="17"/>
  <c r="O828" i="17" s="1"/>
  <c r="M828" i="17" s="1"/>
  <c r="K828" i="17"/>
  <c r="L828" i="17"/>
  <c r="N828" i="17"/>
  <c r="E829" i="17"/>
  <c r="F829" i="17"/>
  <c r="G829" i="17"/>
  <c r="H829" i="17"/>
  <c r="I829" i="17"/>
  <c r="J829" i="17"/>
  <c r="O829" i="17" s="1"/>
  <c r="K829" i="17"/>
  <c r="L829" i="17"/>
  <c r="M829" i="17"/>
  <c r="N829" i="17"/>
  <c r="E830" i="17"/>
  <c r="F830" i="17"/>
  <c r="G830" i="17"/>
  <c r="H830" i="17"/>
  <c r="I830" i="17"/>
  <c r="J830" i="17"/>
  <c r="K830" i="17"/>
  <c r="L830" i="17"/>
  <c r="O830" i="17"/>
  <c r="N830" i="17" s="1"/>
  <c r="E831" i="17"/>
  <c r="F831" i="17"/>
  <c r="G831" i="17"/>
  <c r="H831" i="17"/>
  <c r="I831" i="17"/>
  <c r="J831" i="17"/>
  <c r="K831" i="17"/>
  <c r="L831" i="17"/>
  <c r="N831" i="17"/>
  <c r="O831" i="17"/>
  <c r="M831" i="17" s="1"/>
  <c r="E832" i="17"/>
  <c r="F832" i="17"/>
  <c r="G832" i="17"/>
  <c r="H832" i="17"/>
  <c r="I832" i="17"/>
  <c r="J832" i="17"/>
  <c r="K832" i="17"/>
  <c r="L832" i="17"/>
  <c r="O832" i="17"/>
  <c r="M832" i="17" s="1"/>
  <c r="E833" i="17"/>
  <c r="F833" i="17"/>
  <c r="G833" i="17"/>
  <c r="H833" i="17"/>
  <c r="I833" i="17"/>
  <c r="J833" i="17"/>
  <c r="O833" i="17" s="1"/>
  <c r="M833" i="17" s="1"/>
  <c r="K833" i="17"/>
  <c r="L833" i="17"/>
  <c r="N833" i="17"/>
  <c r="E834" i="17"/>
  <c r="F834" i="17"/>
  <c r="G834" i="17"/>
  <c r="H834" i="17"/>
  <c r="I834" i="17"/>
  <c r="J834" i="17"/>
  <c r="K834" i="17"/>
  <c r="L834" i="17"/>
  <c r="O834" i="17"/>
  <c r="E835" i="17"/>
  <c r="F835" i="17"/>
  <c r="G835" i="17"/>
  <c r="H835" i="17"/>
  <c r="I835" i="17"/>
  <c r="J835" i="17"/>
  <c r="K835" i="17"/>
  <c r="L835" i="17"/>
  <c r="O835" i="17"/>
  <c r="E836" i="17"/>
  <c r="F836" i="17"/>
  <c r="G836" i="17"/>
  <c r="H836" i="17"/>
  <c r="I836" i="17"/>
  <c r="J836" i="17"/>
  <c r="K836" i="17"/>
  <c r="L836" i="17"/>
  <c r="O836" i="17"/>
  <c r="E837" i="17"/>
  <c r="F837" i="17"/>
  <c r="G837" i="17"/>
  <c r="H837" i="17"/>
  <c r="I837" i="17"/>
  <c r="J837" i="17"/>
  <c r="O837" i="17" s="1"/>
  <c r="M837" i="17" s="1"/>
  <c r="K837" i="17"/>
  <c r="L837" i="17"/>
  <c r="N837" i="17"/>
  <c r="E838" i="17"/>
  <c r="F838" i="17"/>
  <c r="G838" i="17"/>
  <c r="H838" i="17"/>
  <c r="I838" i="17"/>
  <c r="J838" i="17"/>
  <c r="K838" i="17"/>
  <c r="L838" i="17"/>
  <c r="O838" i="17"/>
  <c r="N838" i="17" s="1"/>
  <c r="E839" i="17"/>
  <c r="F839" i="17"/>
  <c r="G839" i="17"/>
  <c r="H839" i="17"/>
  <c r="I839" i="17"/>
  <c r="J839" i="17"/>
  <c r="K839" i="17"/>
  <c r="L839" i="17"/>
  <c r="O839" i="17"/>
  <c r="M839" i="17" s="1"/>
  <c r="E840" i="17"/>
  <c r="F840" i="17"/>
  <c r="G840" i="17"/>
  <c r="H840" i="17"/>
  <c r="I840" i="17"/>
  <c r="J840" i="17"/>
  <c r="K840" i="17"/>
  <c r="L840" i="17"/>
  <c r="M840" i="17"/>
  <c r="O840" i="17"/>
  <c r="N840" i="17" s="1"/>
  <c r="E841" i="17"/>
  <c r="F841" i="17"/>
  <c r="G841" i="17"/>
  <c r="H841" i="17"/>
  <c r="I841" i="17"/>
  <c r="J841" i="17"/>
  <c r="O841" i="17" s="1"/>
  <c r="K841" i="17"/>
  <c r="L841" i="17"/>
  <c r="M841" i="17"/>
  <c r="N841" i="17"/>
  <c r="E842" i="17"/>
  <c r="F842" i="17"/>
  <c r="G842" i="17"/>
  <c r="H842" i="17"/>
  <c r="I842" i="17"/>
  <c r="J842" i="17"/>
  <c r="K842" i="17"/>
  <c r="L842" i="17"/>
  <c r="M842" i="17"/>
  <c r="O842" i="17"/>
  <c r="N842" i="17" s="1"/>
  <c r="E843" i="17"/>
  <c r="F843" i="17"/>
  <c r="G843" i="17"/>
  <c r="H843" i="17"/>
  <c r="I843" i="17"/>
  <c r="J843" i="17"/>
  <c r="K843" i="17"/>
  <c r="L843" i="17"/>
  <c r="N843" i="17"/>
  <c r="O843" i="17"/>
  <c r="M843" i="17" s="1"/>
  <c r="E844" i="17"/>
  <c r="F844" i="17"/>
  <c r="G844" i="17"/>
  <c r="H844" i="17"/>
  <c r="I844" i="17"/>
  <c r="J844" i="17"/>
  <c r="O844" i="17" s="1"/>
  <c r="K844" i="17"/>
  <c r="L844" i="17"/>
  <c r="M844" i="17"/>
  <c r="N844" i="17"/>
  <c r="E845" i="17"/>
  <c r="F845" i="17"/>
  <c r="G845" i="17"/>
  <c r="H845" i="17"/>
  <c r="I845" i="17"/>
  <c r="J845" i="17"/>
  <c r="O845" i="17" s="1"/>
  <c r="M845" i="17" s="1"/>
  <c r="K845" i="17"/>
  <c r="L845" i="17"/>
  <c r="N845" i="17"/>
  <c r="E846" i="17"/>
  <c r="F846" i="17"/>
  <c r="G846" i="17"/>
  <c r="H846" i="17"/>
  <c r="I846" i="17"/>
  <c r="J846" i="17"/>
  <c r="K846" i="17"/>
  <c r="L846" i="17"/>
  <c r="M846" i="17"/>
  <c r="O846" i="17"/>
  <c r="N846" i="17" s="1"/>
  <c r="E847" i="17"/>
  <c r="F847" i="17"/>
  <c r="G847" i="17"/>
  <c r="H847" i="17"/>
  <c r="I847" i="17"/>
  <c r="J847" i="17"/>
  <c r="K847" i="17"/>
  <c r="L847" i="17"/>
  <c r="O847" i="17"/>
  <c r="M847" i="17" s="1"/>
  <c r="E848" i="17"/>
  <c r="F848" i="17"/>
  <c r="G848" i="17"/>
  <c r="H848" i="17"/>
  <c r="I848" i="17"/>
  <c r="J848" i="17"/>
  <c r="K848" i="17"/>
  <c r="L848" i="17"/>
  <c r="N848" i="17"/>
  <c r="O848" i="17"/>
  <c r="M848" i="17" s="1"/>
  <c r="E849" i="17"/>
  <c r="F849" i="17"/>
  <c r="G849" i="17"/>
  <c r="H849" i="17"/>
  <c r="I849" i="17"/>
  <c r="J849" i="17"/>
  <c r="O849" i="17" s="1"/>
  <c r="M849" i="17" s="1"/>
  <c r="K849" i="17"/>
  <c r="L849" i="17"/>
  <c r="E850" i="17"/>
  <c r="F850" i="17"/>
  <c r="G850" i="17"/>
  <c r="H850" i="17"/>
  <c r="I850" i="17"/>
  <c r="J850" i="17"/>
  <c r="K850" i="17"/>
  <c r="L850" i="17"/>
  <c r="O850" i="17"/>
  <c r="E851" i="17"/>
  <c r="F851" i="17"/>
  <c r="G851" i="17"/>
  <c r="H851" i="17"/>
  <c r="I851" i="17"/>
  <c r="J851" i="17"/>
  <c r="O851" i="17" s="1"/>
  <c r="K851" i="17"/>
  <c r="L851" i="17"/>
  <c r="E852" i="17"/>
  <c r="F852" i="17"/>
  <c r="G852" i="17"/>
  <c r="H852" i="17"/>
  <c r="I852" i="17"/>
  <c r="J852" i="17"/>
  <c r="K852" i="17"/>
  <c r="L852" i="17"/>
  <c r="O852" i="17"/>
  <c r="E853" i="17"/>
  <c r="F853" i="17"/>
  <c r="G853" i="17"/>
  <c r="H853" i="17"/>
  <c r="I853" i="17"/>
  <c r="J853" i="17"/>
  <c r="O853" i="17" s="1"/>
  <c r="M853" i="17" s="1"/>
  <c r="K853" i="17"/>
  <c r="L853" i="17"/>
  <c r="N853" i="17"/>
  <c r="E854" i="17"/>
  <c r="F854" i="17"/>
  <c r="G854" i="17"/>
  <c r="H854" i="17"/>
  <c r="I854" i="17"/>
  <c r="J854" i="17"/>
  <c r="K854" i="17"/>
  <c r="L854" i="17"/>
  <c r="O854" i="17"/>
  <c r="N854" i="17" s="1"/>
  <c r="E855" i="17"/>
  <c r="F855" i="17"/>
  <c r="G855" i="17"/>
  <c r="H855" i="17"/>
  <c r="I855" i="17"/>
  <c r="J855" i="17"/>
  <c r="K855" i="17"/>
  <c r="L855" i="17"/>
  <c r="O855" i="17"/>
  <c r="M855" i="17" s="1"/>
  <c r="E856" i="17"/>
  <c r="F856" i="17"/>
  <c r="G856" i="17"/>
  <c r="H856" i="17"/>
  <c r="I856" i="17"/>
  <c r="J856" i="17"/>
  <c r="K856" i="17"/>
  <c r="L856" i="17"/>
  <c r="M856" i="17"/>
  <c r="O856" i="17"/>
  <c r="N856" i="17" s="1"/>
  <c r="E857" i="17"/>
  <c r="F857" i="17"/>
  <c r="G857" i="17"/>
  <c r="H857" i="17"/>
  <c r="I857" i="17"/>
  <c r="J857" i="17"/>
  <c r="O857" i="17" s="1"/>
  <c r="K857" i="17"/>
  <c r="L857" i="17"/>
  <c r="M857" i="17"/>
  <c r="N857" i="17"/>
  <c r="E858" i="17"/>
  <c r="F858" i="17"/>
  <c r="G858" i="17"/>
  <c r="H858" i="17"/>
  <c r="I858" i="17"/>
  <c r="J858" i="17"/>
  <c r="K858" i="17"/>
  <c r="L858" i="17"/>
  <c r="M858" i="17"/>
  <c r="O858" i="17"/>
  <c r="N858" i="17" s="1"/>
  <c r="E859" i="17"/>
  <c r="F859" i="17"/>
  <c r="G859" i="17"/>
  <c r="H859" i="17"/>
  <c r="I859" i="17"/>
  <c r="J859" i="17"/>
  <c r="K859" i="17"/>
  <c r="L859" i="17"/>
  <c r="N859" i="17"/>
  <c r="O859" i="17"/>
  <c r="M859" i="17" s="1"/>
  <c r="E860" i="17"/>
  <c r="F860" i="17"/>
  <c r="G860" i="17"/>
  <c r="H860" i="17"/>
  <c r="I860" i="17"/>
  <c r="J860" i="17"/>
  <c r="O860" i="17" s="1"/>
  <c r="K860" i="17"/>
  <c r="L860" i="17"/>
  <c r="M860" i="17"/>
  <c r="N860" i="17"/>
  <c r="E861" i="17"/>
  <c r="F861" i="17"/>
  <c r="G861" i="17"/>
  <c r="H861" i="17"/>
  <c r="I861" i="17"/>
  <c r="J861" i="17"/>
  <c r="O861" i="17" s="1"/>
  <c r="M861" i="17" s="1"/>
  <c r="K861" i="17"/>
  <c r="L861" i="17"/>
  <c r="N861" i="17"/>
  <c r="E862" i="17"/>
  <c r="F862" i="17"/>
  <c r="G862" i="17"/>
  <c r="H862" i="17"/>
  <c r="I862" i="17"/>
  <c r="J862" i="17"/>
  <c r="K862" i="17"/>
  <c r="L862" i="17"/>
  <c r="M862" i="17"/>
  <c r="O862" i="17"/>
  <c r="N862" i="17" s="1"/>
  <c r="E863" i="17"/>
  <c r="F863" i="17"/>
  <c r="G863" i="17"/>
  <c r="H863" i="17"/>
  <c r="I863" i="17"/>
  <c r="J863" i="17"/>
  <c r="K863" i="17"/>
  <c r="L863" i="17"/>
  <c r="O863" i="17"/>
  <c r="M863" i="17" s="1"/>
  <c r="E864" i="17"/>
  <c r="F864" i="17"/>
  <c r="G864" i="17"/>
  <c r="H864" i="17"/>
  <c r="I864" i="17"/>
  <c r="J864" i="17"/>
  <c r="K864" i="17"/>
  <c r="L864" i="17"/>
  <c r="N864" i="17"/>
  <c r="O864" i="17"/>
  <c r="M864" i="17" s="1"/>
  <c r="E865" i="17"/>
  <c r="F865" i="17"/>
  <c r="G865" i="17"/>
  <c r="H865" i="17"/>
  <c r="I865" i="17"/>
  <c r="J865" i="17"/>
  <c r="O865" i="17" s="1"/>
  <c r="M865" i="17" s="1"/>
  <c r="K865" i="17"/>
  <c r="L865" i="17"/>
  <c r="E866" i="17"/>
  <c r="F866" i="17"/>
  <c r="G866" i="17"/>
  <c r="H866" i="17"/>
  <c r="I866" i="17"/>
  <c r="J866" i="17"/>
  <c r="K866" i="17"/>
  <c r="L866" i="17"/>
  <c r="O866" i="17"/>
  <c r="E867" i="17"/>
  <c r="F867" i="17"/>
  <c r="G867" i="17"/>
  <c r="H867" i="17"/>
  <c r="I867" i="17"/>
  <c r="J867" i="17"/>
  <c r="O867" i="17" s="1"/>
  <c r="K867" i="17"/>
  <c r="L867" i="17"/>
  <c r="E868" i="17"/>
  <c r="F868" i="17"/>
  <c r="G868" i="17"/>
  <c r="H868" i="17"/>
  <c r="I868" i="17"/>
  <c r="J868" i="17"/>
  <c r="K868" i="17"/>
  <c r="L868" i="17"/>
  <c r="O868" i="17"/>
  <c r="E869" i="17"/>
  <c r="F869" i="17"/>
  <c r="G869" i="17"/>
  <c r="H869" i="17"/>
  <c r="I869" i="17"/>
  <c r="J869" i="17"/>
  <c r="O869" i="17" s="1"/>
  <c r="M869" i="17" s="1"/>
  <c r="K869" i="17"/>
  <c r="L869" i="17"/>
  <c r="N869" i="17"/>
  <c r="E870" i="17"/>
  <c r="F870" i="17"/>
  <c r="G870" i="17"/>
  <c r="H870" i="17"/>
  <c r="I870" i="17"/>
  <c r="J870" i="17"/>
  <c r="K870" i="17"/>
  <c r="L870" i="17"/>
  <c r="O870" i="17"/>
  <c r="N870" i="17" s="1"/>
  <c r="E871" i="17"/>
  <c r="F871" i="17"/>
  <c r="G871" i="17"/>
  <c r="H871" i="17"/>
  <c r="I871" i="17"/>
  <c r="J871" i="17"/>
  <c r="K871" i="17"/>
  <c r="L871" i="17"/>
  <c r="O871" i="17"/>
  <c r="M871" i="17" s="1"/>
  <c r="E872" i="17"/>
  <c r="F872" i="17"/>
  <c r="G872" i="17"/>
  <c r="H872" i="17"/>
  <c r="I872" i="17"/>
  <c r="J872" i="17"/>
  <c r="K872" i="17"/>
  <c r="L872" i="17"/>
  <c r="M872" i="17"/>
  <c r="O872" i="17"/>
  <c r="N872" i="17" s="1"/>
  <c r="E873" i="17"/>
  <c r="F873" i="17"/>
  <c r="G873" i="17"/>
  <c r="H873" i="17"/>
  <c r="I873" i="17"/>
  <c r="J873" i="17"/>
  <c r="O873" i="17" s="1"/>
  <c r="K873" i="17"/>
  <c r="L873" i="17"/>
  <c r="M873" i="17"/>
  <c r="N873" i="17"/>
  <c r="E874" i="17"/>
  <c r="F874" i="17"/>
  <c r="G874" i="17"/>
  <c r="H874" i="17"/>
  <c r="I874" i="17"/>
  <c r="J874" i="17"/>
  <c r="K874" i="17"/>
  <c r="L874" i="17"/>
  <c r="M874" i="17"/>
  <c r="O874" i="17"/>
  <c r="N874" i="17" s="1"/>
  <c r="E875" i="17"/>
  <c r="F875" i="17"/>
  <c r="G875" i="17"/>
  <c r="H875" i="17"/>
  <c r="I875" i="17"/>
  <c r="J875" i="17"/>
  <c r="K875" i="17"/>
  <c r="L875" i="17"/>
  <c r="N875" i="17"/>
  <c r="O875" i="17"/>
  <c r="M875" i="17" s="1"/>
  <c r="E876" i="17"/>
  <c r="F876" i="17"/>
  <c r="G876" i="17"/>
  <c r="H876" i="17"/>
  <c r="I876" i="17"/>
  <c r="J876" i="17"/>
  <c r="O876" i="17" s="1"/>
  <c r="M876" i="17" s="1"/>
  <c r="K876" i="17"/>
  <c r="L876" i="17"/>
  <c r="N876" i="17"/>
  <c r="E877" i="17"/>
  <c r="F877" i="17"/>
  <c r="G877" i="17"/>
  <c r="H877" i="17"/>
  <c r="I877" i="17"/>
  <c r="J877" i="17"/>
  <c r="O877" i="17" s="1"/>
  <c r="K877" i="17"/>
  <c r="L877" i="17"/>
  <c r="M877" i="17"/>
  <c r="N877" i="17"/>
  <c r="E878" i="17"/>
  <c r="F878" i="17"/>
  <c r="G878" i="17"/>
  <c r="H878" i="17"/>
  <c r="I878" i="17"/>
  <c r="J878" i="17"/>
  <c r="K878" i="17"/>
  <c r="L878" i="17"/>
  <c r="O878" i="17"/>
  <c r="N878" i="17" s="1"/>
  <c r="E879" i="17"/>
  <c r="F879" i="17"/>
  <c r="G879" i="17"/>
  <c r="H879" i="17"/>
  <c r="I879" i="17"/>
  <c r="J879" i="17"/>
  <c r="K879" i="17"/>
  <c r="L879" i="17"/>
  <c r="N879" i="17"/>
  <c r="O879" i="17"/>
  <c r="M879" i="17" s="1"/>
  <c r="E880" i="17"/>
  <c r="F880" i="17"/>
  <c r="G880" i="17"/>
  <c r="H880" i="17"/>
  <c r="I880" i="17"/>
  <c r="J880" i="17"/>
  <c r="K880" i="17"/>
  <c r="L880" i="17"/>
  <c r="O880" i="17"/>
  <c r="M880" i="17" s="1"/>
  <c r="E881" i="17"/>
  <c r="F881" i="17"/>
  <c r="G881" i="17"/>
  <c r="H881" i="17"/>
  <c r="I881" i="17"/>
  <c r="J881" i="17"/>
  <c r="O881" i="17" s="1"/>
  <c r="M881" i="17" s="1"/>
  <c r="K881" i="17"/>
  <c r="L881" i="17"/>
  <c r="N881" i="17"/>
  <c r="E882" i="17"/>
  <c r="F882" i="17"/>
  <c r="G882" i="17"/>
  <c r="H882" i="17"/>
  <c r="I882" i="17"/>
  <c r="J882" i="17"/>
  <c r="K882" i="17"/>
  <c r="L882" i="17"/>
  <c r="O882" i="17"/>
  <c r="E883" i="17"/>
  <c r="F883" i="17"/>
  <c r="G883" i="17"/>
  <c r="H883" i="17"/>
  <c r="I883" i="17"/>
  <c r="J883" i="17"/>
  <c r="K883" i="17"/>
  <c r="L883" i="17"/>
  <c r="O883" i="17"/>
  <c r="E884" i="17"/>
  <c r="F884" i="17"/>
  <c r="G884" i="17"/>
  <c r="H884" i="17"/>
  <c r="I884" i="17"/>
  <c r="J884" i="17"/>
  <c r="K884" i="17"/>
  <c r="L884" i="17"/>
  <c r="O884" i="17"/>
  <c r="E885" i="17"/>
  <c r="F885" i="17"/>
  <c r="G885" i="17"/>
  <c r="H885" i="17"/>
  <c r="I885" i="17"/>
  <c r="J885" i="17"/>
  <c r="O885" i="17" s="1"/>
  <c r="M885" i="17" s="1"/>
  <c r="K885" i="17"/>
  <c r="L885" i="17"/>
  <c r="N885" i="17"/>
  <c r="E886" i="17"/>
  <c r="F886" i="17"/>
  <c r="G886" i="17"/>
  <c r="H886" i="17"/>
  <c r="I886" i="17"/>
  <c r="J886" i="17"/>
  <c r="K886" i="17"/>
  <c r="L886" i="17"/>
  <c r="O886" i="17"/>
  <c r="N886" i="17" s="1"/>
  <c r="E887" i="17"/>
  <c r="F887" i="17"/>
  <c r="G887" i="17"/>
  <c r="H887" i="17"/>
  <c r="I887" i="17"/>
  <c r="J887" i="17"/>
  <c r="K887" i="17"/>
  <c r="L887" i="17"/>
  <c r="O887" i="17"/>
  <c r="M887" i="17" s="1"/>
  <c r="E888" i="17"/>
  <c r="F888" i="17"/>
  <c r="G888" i="17"/>
  <c r="H888" i="17"/>
  <c r="I888" i="17"/>
  <c r="J888" i="17"/>
  <c r="K888" i="17"/>
  <c r="L888" i="17"/>
  <c r="M888" i="17"/>
  <c r="O888" i="17"/>
  <c r="N888" i="17" s="1"/>
  <c r="E889" i="17"/>
  <c r="F889" i="17"/>
  <c r="G889" i="17"/>
  <c r="H889" i="17"/>
  <c r="I889" i="17"/>
  <c r="J889" i="17"/>
  <c r="O889" i="17" s="1"/>
  <c r="K889" i="17"/>
  <c r="L889" i="17"/>
  <c r="M889" i="17"/>
  <c r="N889" i="17"/>
  <c r="E890" i="17"/>
  <c r="F890" i="17"/>
  <c r="G890" i="17"/>
  <c r="H890" i="17"/>
  <c r="I890" i="17"/>
  <c r="J890" i="17"/>
  <c r="K890" i="17"/>
  <c r="L890" i="17"/>
  <c r="M890" i="17"/>
  <c r="O890" i="17"/>
  <c r="N890" i="17" s="1"/>
  <c r="E891" i="17"/>
  <c r="F891" i="17"/>
  <c r="G891" i="17"/>
  <c r="H891" i="17"/>
  <c r="I891" i="17"/>
  <c r="J891" i="17"/>
  <c r="K891" i="17"/>
  <c r="L891" i="17"/>
  <c r="N891" i="17"/>
  <c r="O891" i="17"/>
  <c r="M891" i="17" s="1"/>
  <c r="E892" i="17"/>
  <c r="F892" i="17"/>
  <c r="G892" i="17"/>
  <c r="H892" i="17"/>
  <c r="I892" i="17"/>
  <c r="J892" i="17"/>
  <c r="O892" i="17" s="1"/>
  <c r="M892" i="17" s="1"/>
  <c r="K892" i="17"/>
  <c r="L892" i="17"/>
  <c r="N892" i="17"/>
  <c r="E893" i="17"/>
  <c r="F893" i="17"/>
  <c r="G893" i="17"/>
  <c r="H893" i="17"/>
  <c r="I893" i="17"/>
  <c r="J893" i="17"/>
  <c r="O893" i="17" s="1"/>
  <c r="K893" i="17"/>
  <c r="L893" i="17"/>
  <c r="M893" i="17"/>
  <c r="N893" i="17"/>
  <c r="E894" i="17"/>
  <c r="F894" i="17"/>
  <c r="G894" i="17"/>
  <c r="H894" i="17"/>
  <c r="I894" i="17"/>
  <c r="J894" i="17"/>
  <c r="K894" i="17"/>
  <c r="L894" i="17"/>
  <c r="O894" i="17"/>
  <c r="N894" i="17" s="1"/>
  <c r="E895" i="17"/>
  <c r="F895" i="17"/>
  <c r="G895" i="17"/>
  <c r="H895" i="17"/>
  <c r="I895" i="17"/>
  <c r="J895" i="17"/>
  <c r="K895" i="17"/>
  <c r="L895" i="17"/>
  <c r="N895" i="17"/>
  <c r="O895" i="17"/>
  <c r="M895" i="17" s="1"/>
  <c r="E896" i="17"/>
  <c r="F896" i="17"/>
  <c r="G896" i="17"/>
  <c r="H896" i="17"/>
  <c r="I896" i="17"/>
  <c r="J896" i="17"/>
  <c r="K896" i="17"/>
  <c r="L896" i="17"/>
  <c r="O896" i="17"/>
  <c r="M896" i="17" s="1"/>
  <c r="E897" i="17"/>
  <c r="F897" i="17"/>
  <c r="G897" i="17"/>
  <c r="H897" i="17"/>
  <c r="I897" i="17"/>
  <c r="J897" i="17"/>
  <c r="O897" i="17" s="1"/>
  <c r="M897" i="17" s="1"/>
  <c r="K897" i="17"/>
  <c r="L897" i="17"/>
  <c r="N897" i="17"/>
  <c r="E898" i="17"/>
  <c r="F898" i="17"/>
  <c r="G898" i="17"/>
  <c r="H898" i="17"/>
  <c r="I898" i="17"/>
  <c r="J898" i="17"/>
  <c r="K898" i="17"/>
  <c r="L898" i="17"/>
  <c r="O898" i="17"/>
  <c r="E899" i="17"/>
  <c r="F899" i="17"/>
  <c r="G899" i="17"/>
  <c r="H899" i="17"/>
  <c r="I899" i="17"/>
  <c r="J899" i="17"/>
  <c r="K899" i="17"/>
  <c r="L899" i="17"/>
  <c r="O899" i="17"/>
  <c r="E900" i="17"/>
  <c r="F900" i="17"/>
  <c r="G900" i="17"/>
  <c r="H900" i="17"/>
  <c r="I900" i="17"/>
  <c r="J900" i="17"/>
  <c r="K900" i="17"/>
  <c r="L900" i="17"/>
  <c r="O900" i="17"/>
  <c r="E901" i="17"/>
  <c r="F901" i="17"/>
  <c r="G901" i="17"/>
  <c r="H901" i="17"/>
  <c r="I901" i="17"/>
  <c r="J901" i="17"/>
  <c r="O901" i="17" s="1"/>
  <c r="M901" i="17" s="1"/>
  <c r="K901" i="17"/>
  <c r="L901" i="17"/>
  <c r="N901" i="17"/>
  <c r="E902" i="17"/>
  <c r="F902" i="17"/>
  <c r="G902" i="17"/>
  <c r="H902" i="17"/>
  <c r="I902" i="17"/>
  <c r="J902" i="17"/>
  <c r="K902" i="17"/>
  <c r="L902" i="17"/>
  <c r="O902" i="17"/>
  <c r="N902" i="17" s="1"/>
  <c r="E903" i="17"/>
  <c r="F903" i="17"/>
  <c r="G903" i="17"/>
  <c r="H903" i="17"/>
  <c r="I903" i="17"/>
  <c r="J903" i="17"/>
  <c r="K903" i="17"/>
  <c r="L903" i="17"/>
  <c r="O903" i="17"/>
  <c r="M903" i="17" s="1"/>
  <c r="E904" i="17"/>
  <c r="F904" i="17"/>
  <c r="G904" i="17"/>
  <c r="H904" i="17"/>
  <c r="I904" i="17"/>
  <c r="J904" i="17"/>
  <c r="K904" i="17"/>
  <c r="L904" i="17"/>
  <c r="M904" i="17"/>
  <c r="O904" i="17"/>
  <c r="N904" i="17" s="1"/>
  <c r="E905" i="17"/>
  <c r="F905" i="17"/>
  <c r="G905" i="17"/>
  <c r="H905" i="17"/>
  <c r="I905" i="17"/>
  <c r="J905" i="17"/>
  <c r="O905" i="17" s="1"/>
  <c r="K905" i="17"/>
  <c r="L905" i="17"/>
  <c r="M905" i="17"/>
  <c r="N905" i="17"/>
  <c r="E906" i="17"/>
  <c r="F906" i="17"/>
  <c r="G906" i="17"/>
  <c r="H906" i="17"/>
  <c r="I906" i="17"/>
  <c r="J906" i="17"/>
  <c r="K906" i="17"/>
  <c r="L906" i="17"/>
  <c r="M906" i="17"/>
  <c r="O906" i="17"/>
  <c r="N906" i="17" s="1"/>
  <c r="E907" i="17"/>
  <c r="F907" i="17"/>
  <c r="G907" i="17"/>
  <c r="H907" i="17"/>
  <c r="I907" i="17"/>
  <c r="J907" i="17"/>
  <c r="K907" i="17"/>
  <c r="L907" i="17"/>
  <c r="N907" i="17"/>
  <c r="O907" i="17"/>
  <c r="M907" i="17" s="1"/>
  <c r="E908" i="17"/>
  <c r="F908" i="17"/>
  <c r="G908" i="17"/>
  <c r="H908" i="17"/>
  <c r="I908" i="17"/>
  <c r="J908" i="17"/>
  <c r="O908" i="17" s="1"/>
  <c r="K908" i="17"/>
  <c r="L908" i="17"/>
  <c r="M908" i="17"/>
  <c r="N908" i="17"/>
  <c r="E909" i="17"/>
  <c r="F909" i="17"/>
  <c r="G909" i="17"/>
  <c r="H909" i="17"/>
  <c r="I909" i="17"/>
  <c r="J909" i="17"/>
  <c r="O909" i="17" s="1"/>
  <c r="M909" i="17" s="1"/>
  <c r="K909" i="17"/>
  <c r="L909" i="17"/>
  <c r="N909" i="17"/>
  <c r="E910" i="17"/>
  <c r="F910" i="17"/>
  <c r="G910" i="17"/>
  <c r="H910" i="17"/>
  <c r="I910" i="17"/>
  <c r="J910" i="17"/>
  <c r="K910" i="17"/>
  <c r="L910" i="17"/>
  <c r="M910" i="17"/>
  <c r="O910" i="17"/>
  <c r="N910" i="17" s="1"/>
  <c r="E911" i="17"/>
  <c r="F911" i="17"/>
  <c r="G911" i="17"/>
  <c r="H911" i="17"/>
  <c r="I911" i="17"/>
  <c r="J911" i="17"/>
  <c r="K911" i="17"/>
  <c r="L911" i="17"/>
  <c r="O911" i="17"/>
  <c r="M911" i="17" s="1"/>
  <c r="E912" i="17"/>
  <c r="F912" i="17"/>
  <c r="G912" i="17"/>
  <c r="H912" i="17"/>
  <c r="I912" i="17"/>
  <c r="J912" i="17"/>
  <c r="K912" i="17"/>
  <c r="L912" i="17"/>
  <c r="N912" i="17"/>
  <c r="O912" i="17"/>
  <c r="M912" i="17" s="1"/>
  <c r="E913" i="17"/>
  <c r="F913" i="17"/>
  <c r="G913" i="17"/>
  <c r="H913" i="17"/>
  <c r="I913" i="17"/>
  <c r="J913" i="17"/>
  <c r="O913" i="17" s="1"/>
  <c r="M913" i="17" s="1"/>
  <c r="K913" i="17"/>
  <c r="L913" i="17"/>
  <c r="E914" i="17"/>
  <c r="F914" i="17"/>
  <c r="G914" i="17"/>
  <c r="H914" i="17"/>
  <c r="I914" i="17"/>
  <c r="J914" i="17"/>
  <c r="K914" i="17"/>
  <c r="L914" i="17"/>
  <c r="O914" i="17"/>
  <c r="E915" i="17"/>
  <c r="F915" i="17"/>
  <c r="G915" i="17"/>
  <c r="H915" i="17"/>
  <c r="I915" i="17"/>
  <c r="J915" i="17"/>
  <c r="O915" i="17" s="1"/>
  <c r="K915" i="17"/>
  <c r="L915" i="17"/>
  <c r="E916" i="17"/>
  <c r="F916" i="17"/>
  <c r="G916" i="17"/>
  <c r="H916" i="17"/>
  <c r="I916" i="17"/>
  <c r="J916" i="17"/>
  <c r="K916" i="17"/>
  <c r="L916" i="17"/>
  <c r="O916" i="17"/>
  <c r="E917" i="17"/>
  <c r="F917" i="17"/>
  <c r="G917" i="17"/>
  <c r="H917" i="17"/>
  <c r="I917" i="17"/>
  <c r="J917" i="17"/>
  <c r="O917" i="17" s="1"/>
  <c r="M917" i="17" s="1"/>
  <c r="K917" i="17"/>
  <c r="L917" i="17"/>
  <c r="N917" i="17"/>
  <c r="E918" i="17"/>
  <c r="F918" i="17"/>
  <c r="G918" i="17"/>
  <c r="H918" i="17"/>
  <c r="I918" i="17"/>
  <c r="J918" i="17"/>
  <c r="K918" i="17"/>
  <c r="L918" i="17"/>
  <c r="O918" i="17"/>
  <c r="N918" i="17" s="1"/>
  <c r="E919" i="17"/>
  <c r="F919" i="17"/>
  <c r="G919" i="17"/>
  <c r="H919" i="17"/>
  <c r="I919" i="17"/>
  <c r="J919" i="17"/>
  <c r="K919" i="17"/>
  <c r="L919" i="17"/>
  <c r="O919" i="17"/>
  <c r="M919" i="17" s="1"/>
  <c r="E920" i="17"/>
  <c r="F920" i="17"/>
  <c r="G920" i="17"/>
  <c r="H920" i="17"/>
  <c r="I920" i="17"/>
  <c r="J920" i="17"/>
  <c r="K920" i="17"/>
  <c r="L920" i="17"/>
  <c r="M920" i="17"/>
  <c r="O920" i="17"/>
  <c r="N920" i="17" s="1"/>
  <c r="E921" i="17"/>
  <c r="F921" i="17"/>
  <c r="G921" i="17"/>
  <c r="H921" i="17"/>
  <c r="I921" i="17"/>
  <c r="J921" i="17"/>
  <c r="O921" i="17" s="1"/>
  <c r="K921" i="17"/>
  <c r="L921" i="17"/>
  <c r="M921" i="17"/>
  <c r="N921" i="17"/>
  <c r="E922" i="17"/>
  <c r="F922" i="17"/>
  <c r="G922" i="17"/>
  <c r="H922" i="17"/>
  <c r="I922" i="17"/>
  <c r="J922" i="17"/>
  <c r="K922" i="17"/>
  <c r="L922" i="17"/>
  <c r="M922" i="17"/>
  <c r="O922" i="17"/>
  <c r="N922" i="17" s="1"/>
  <c r="E923" i="17"/>
  <c r="F923" i="17"/>
  <c r="G923" i="17"/>
  <c r="H923" i="17"/>
  <c r="I923" i="17"/>
  <c r="J923" i="17"/>
  <c r="K923" i="17"/>
  <c r="L923" i="17"/>
  <c r="N923" i="17"/>
  <c r="O923" i="17"/>
  <c r="M923" i="17" s="1"/>
  <c r="E924" i="17"/>
  <c r="F924" i="17"/>
  <c r="G924" i="17"/>
  <c r="H924" i="17"/>
  <c r="I924" i="17"/>
  <c r="J924" i="17"/>
  <c r="O924" i="17" s="1"/>
  <c r="K924" i="17"/>
  <c r="L924" i="17"/>
  <c r="M924" i="17"/>
  <c r="N924" i="17"/>
  <c r="E925" i="17"/>
  <c r="F925" i="17"/>
  <c r="G925" i="17"/>
  <c r="H925" i="17"/>
  <c r="I925" i="17"/>
  <c r="J925" i="17"/>
  <c r="O925" i="17" s="1"/>
  <c r="K925" i="17"/>
  <c r="L925" i="17"/>
  <c r="M925" i="17"/>
  <c r="N925" i="17"/>
  <c r="E926" i="17"/>
  <c r="F926" i="17"/>
  <c r="G926" i="17"/>
  <c r="H926" i="17"/>
  <c r="I926" i="17"/>
  <c r="J926" i="17"/>
  <c r="K926" i="17"/>
  <c r="L926" i="17"/>
  <c r="M926" i="17"/>
  <c r="O926" i="17"/>
  <c r="N926" i="17" s="1"/>
  <c r="E927" i="17"/>
  <c r="F927" i="17"/>
  <c r="G927" i="17"/>
  <c r="H927" i="17"/>
  <c r="I927" i="17"/>
  <c r="J927" i="17"/>
  <c r="K927" i="17"/>
  <c r="L927" i="17"/>
  <c r="N927" i="17"/>
  <c r="O927" i="17"/>
  <c r="M927" i="17" s="1"/>
  <c r="E928" i="17"/>
  <c r="F928" i="17"/>
  <c r="G928" i="17"/>
  <c r="H928" i="17"/>
  <c r="I928" i="17"/>
  <c r="J928" i="17"/>
  <c r="K928" i="17"/>
  <c r="L928" i="17"/>
  <c r="N928" i="17"/>
  <c r="O928" i="17"/>
  <c r="M928" i="17" s="1"/>
  <c r="E929" i="17"/>
  <c r="F929" i="17"/>
  <c r="G929" i="17"/>
  <c r="H929" i="17"/>
  <c r="I929" i="17"/>
  <c r="J929" i="17"/>
  <c r="O929" i="17" s="1"/>
  <c r="M929" i="17" s="1"/>
  <c r="K929" i="17"/>
  <c r="L929" i="17"/>
  <c r="E930" i="17"/>
  <c r="F930" i="17"/>
  <c r="G930" i="17"/>
  <c r="H930" i="17"/>
  <c r="I930" i="17"/>
  <c r="J930" i="17"/>
  <c r="K930" i="17"/>
  <c r="L930" i="17"/>
  <c r="O930" i="17"/>
  <c r="E931" i="17"/>
  <c r="F931" i="17"/>
  <c r="G931" i="17"/>
  <c r="H931" i="17"/>
  <c r="I931" i="17"/>
  <c r="J931" i="17"/>
  <c r="O931" i="17" s="1"/>
  <c r="K931" i="17"/>
  <c r="L931" i="17"/>
  <c r="E932" i="17"/>
  <c r="F932" i="17"/>
  <c r="G932" i="17"/>
  <c r="H932" i="17"/>
  <c r="I932" i="17"/>
  <c r="J932" i="17"/>
  <c r="K932" i="17"/>
  <c r="L932" i="17"/>
  <c r="O932" i="17"/>
  <c r="E933" i="17"/>
  <c r="F933" i="17"/>
  <c r="G933" i="17"/>
  <c r="H933" i="17"/>
  <c r="I933" i="17"/>
  <c r="J933" i="17"/>
  <c r="O933" i="17" s="1"/>
  <c r="M933" i="17" s="1"/>
  <c r="K933" i="17"/>
  <c r="L933" i="17"/>
  <c r="N933" i="17"/>
  <c r="E934" i="17"/>
  <c r="F934" i="17"/>
  <c r="G934" i="17"/>
  <c r="H934" i="17"/>
  <c r="I934" i="17"/>
  <c r="J934" i="17"/>
  <c r="K934" i="17"/>
  <c r="L934" i="17"/>
  <c r="O934" i="17"/>
  <c r="N934" i="17" s="1"/>
  <c r="E935" i="17"/>
  <c r="F935" i="17"/>
  <c r="G935" i="17"/>
  <c r="H935" i="17"/>
  <c r="I935" i="17"/>
  <c r="J935" i="17"/>
  <c r="K935" i="17"/>
  <c r="L935" i="17"/>
  <c r="O935" i="17"/>
  <c r="M935" i="17" s="1"/>
  <c r="E936" i="17"/>
  <c r="F936" i="17"/>
  <c r="G936" i="17"/>
  <c r="H936" i="17"/>
  <c r="I936" i="17"/>
  <c r="J936" i="17"/>
  <c r="O936" i="17" s="1"/>
  <c r="N936" i="17" s="1"/>
  <c r="K936" i="17"/>
  <c r="L936" i="17"/>
  <c r="E937" i="17"/>
  <c r="F937" i="17"/>
  <c r="G937" i="17"/>
  <c r="H937" i="17"/>
  <c r="I937" i="17"/>
  <c r="J937" i="17"/>
  <c r="O937" i="17" s="1"/>
  <c r="K937" i="17"/>
  <c r="L937" i="17"/>
  <c r="M937" i="17"/>
  <c r="N937" i="17"/>
  <c r="E938" i="17"/>
  <c r="F938" i="17"/>
  <c r="G938" i="17"/>
  <c r="H938" i="17"/>
  <c r="I938" i="17"/>
  <c r="J938" i="17"/>
  <c r="K938" i="17"/>
  <c r="L938" i="17"/>
  <c r="M938" i="17"/>
  <c r="O938" i="17"/>
  <c r="N938" i="17" s="1"/>
  <c r="E939" i="17"/>
  <c r="F939" i="17"/>
  <c r="G939" i="17"/>
  <c r="H939" i="17"/>
  <c r="I939" i="17"/>
  <c r="J939" i="17"/>
  <c r="K939" i="17"/>
  <c r="L939" i="17"/>
  <c r="N939" i="17"/>
  <c r="O939" i="17"/>
  <c r="M939" i="17" s="1"/>
  <c r="E940" i="17"/>
  <c r="F940" i="17"/>
  <c r="G940" i="17"/>
  <c r="H940" i="17"/>
  <c r="I940" i="17"/>
  <c r="J940" i="17"/>
  <c r="O940" i="17" s="1"/>
  <c r="K940" i="17"/>
  <c r="L940" i="17"/>
  <c r="M940" i="17"/>
  <c r="N940" i="17"/>
  <c r="E941" i="17"/>
  <c r="F941" i="17"/>
  <c r="G941" i="17"/>
  <c r="H941" i="17"/>
  <c r="I941" i="17"/>
  <c r="J941" i="17"/>
  <c r="O941" i="17" s="1"/>
  <c r="M941" i="17" s="1"/>
  <c r="K941" i="17"/>
  <c r="L941" i="17"/>
  <c r="N941" i="17"/>
  <c r="E942" i="17"/>
  <c r="F942" i="17"/>
  <c r="G942" i="17"/>
  <c r="H942" i="17"/>
  <c r="I942" i="17"/>
  <c r="J942" i="17"/>
  <c r="K942" i="17"/>
  <c r="L942" i="17"/>
  <c r="M942" i="17"/>
  <c r="O942" i="17"/>
  <c r="N942" i="17" s="1"/>
  <c r="E943" i="17"/>
  <c r="F943" i="17"/>
  <c r="G943" i="17"/>
  <c r="H943" i="17"/>
  <c r="I943" i="17"/>
  <c r="J943" i="17"/>
  <c r="K943" i="17"/>
  <c r="L943" i="17"/>
  <c r="O943" i="17"/>
  <c r="M943" i="17" s="1"/>
  <c r="E944" i="17"/>
  <c r="F944" i="17"/>
  <c r="G944" i="17"/>
  <c r="H944" i="17"/>
  <c r="I944" i="17"/>
  <c r="J944" i="17"/>
  <c r="K944" i="17"/>
  <c r="L944" i="17"/>
  <c r="O944" i="17"/>
  <c r="M944" i="17" s="1"/>
  <c r="E945" i="17"/>
  <c r="F945" i="17"/>
  <c r="G945" i="17"/>
  <c r="H945" i="17"/>
  <c r="I945" i="17"/>
  <c r="J945" i="17"/>
  <c r="O945" i="17" s="1"/>
  <c r="M945" i="17" s="1"/>
  <c r="K945" i="17"/>
  <c r="L945" i="17"/>
  <c r="E946" i="17"/>
  <c r="F946" i="17"/>
  <c r="G946" i="17"/>
  <c r="H946" i="17"/>
  <c r="I946" i="17"/>
  <c r="J946" i="17"/>
  <c r="K946" i="17"/>
  <c r="L946" i="17"/>
  <c r="O946" i="17"/>
  <c r="E947" i="17"/>
  <c r="F947" i="17"/>
  <c r="G947" i="17"/>
  <c r="H947" i="17"/>
  <c r="I947" i="17"/>
  <c r="J947" i="17"/>
  <c r="O947" i="17" s="1"/>
  <c r="K947" i="17"/>
  <c r="L947" i="17"/>
  <c r="E948" i="17"/>
  <c r="F948" i="17"/>
  <c r="G948" i="17"/>
  <c r="H948" i="17"/>
  <c r="I948" i="17"/>
  <c r="J948" i="17"/>
  <c r="K948" i="17"/>
  <c r="L948" i="17"/>
  <c r="O948" i="17"/>
  <c r="E949" i="17"/>
  <c r="F949" i="17"/>
  <c r="G949" i="17"/>
  <c r="H949" i="17"/>
  <c r="I949" i="17"/>
  <c r="J949" i="17"/>
  <c r="O949" i="17" s="1"/>
  <c r="M949" i="17" s="1"/>
  <c r="K949" i="17"/>
  <c r="L949" i="17"/>
  <c r="N949" i="17"/>
  <c r="E950" i="17"/>
  <c r="F950" i="17"/>
  <c r="G950" i="17"/>
  <c r="H950" i="17"/>
  <c r="I950" i="17"/>
  <c r="J950" i="17"/>
  <c r="K950" i="17"/>
  <c r="L950" i="17"/>
  <c r="O950" i="17"/>
  <c r="N950" i="17" s="1"/>
  <c r="E951" i="17"/>
  <c r="F951" i="17"/>
  <c r="G951" i="17"/>
  <c r="H951" i="17"/>
  <c r="I951" i="17"/>
  <c r="J951" i="17"/>
  <c r="K951" i="17"/>
  <c r="L951" i="17"/>
  <c r="O951" i="17"/>
  <c r="M951" i="17" s="1"/>
  <c r="E952" i="17"/>
  <c r="F952" i="17"/>
  <c r="G952" i="17"/>
  <c r="H952" i="17"/>
  <c r="I952" i="17"/>
  <c r="J952" i="17"/>
  <c r="O952" i="17" s="1"/>
  <c r="N952" i="17" s="1"/>
  <c r="K952" i="17"/>
  <c r="L952" i="17"/>
  <c r="E953" i="17"/>
  <c r="F953" i="17"/>
  <c r="G953" i="17"/>
  <c r="H953" i="17"/>
  <c r="I953" i="17"/>
  <c r="J953" i="17"/>
  <c r="O953" i="17" s="1"/>
  <c r="K953" i="17"/>
  <c r="L953" i="17"/>
  <c r="M953" i="17"/>
  <c r="N953" i="17"/>
  <c r="E954" i="17"/>
  <c r="F954" i="17"/>
  <c r="G954" i="17"/>
  <c r="H954" i="17"/>
  <c r="I954" i="17"/>
  <c r="J954" i="17"/>
  <c r="K954" i="17"/>
  <c r="L954" i="17"/>
  <c r="M954" i="17"/>
  <c r="O954" i="17"/>
  <c r="N954" i="17" s="1"/>
  <c r="E955" i="17"/>
  <c r="F955" i="17"/>
  <c r="G955" i="17"/>
  <c r="H955" i="17"/>
  <c r="I955" i="17"/>
  <c r="J955" i="17"/>
  <c r="K955" i="17"/>
  <c r="L955" i="17"/>
  <c r="N955" i="17"/>
  <c r="O955" i="17"/>
  <c r="M955" i="17" s="1"/>
  <c r="E956" i="17"/>
  <c r="F956" i="17"/>
  <c r="G956" i="17"/>
  <c r="H956" i="17"/>
  <c r="I956" i="17"/>
  <c r="J956" i="17"/>
  <c r="O956" i="17" s="1"/>
  <c r="M956" i="17" s="1"/>
  <c r="K956" i="17"/>
  <c r="L956" i="17"/>
  <c r="N956" i="17"/>
  <c r="E957" i="17"/>
  <c r="F957" i="17"/>
  <c r="G957" i="17"/>
  <c r="H957" i="17"/>
  <c r="I957" i="17"/>
  <c r="J957" i="17"/>
  <c r="O957" i="17" s="1"/>
  <c r="M957" i="17" s="1"/>
  <c r="K957" i="17"/>
  <c r="L957" i="17"/>
  <c r="N957" i="17"/>
  <c r="E958" i="17"/>
  <c r="F958" i="17"/>
  <c r="G958" i="17"/>
  <c r="H958" i="17"/>
  <c r="I958" i="17"/>
  <c r="J958" i="17"/>
  <c r="K958" i="17"/>
  <c r="L958" i="17"/>
  <c r="O958" i="17"/>
  <c r="N958" i="17" s="1"/>
  <c r="E959" i="17"/>
  <c r="F959" i="17"/>
  <c r="G959" i="17"/>
  <c r="H959" i="17"/>
  <c r="I959" i="17"/>
  <c r="J959" i="17"/>
  <c r="K959" i="17"/>
  <c r="L959" i="17"/>
  <c r="N959" i="17"/>
  <c r="O959" i="17"/>
  <c r="M959" i="17" s="1"/>
  <c r="E960" i="17"/>
  <c r="F960" i="17"/>
  <c r="G960" i="17"/>
  <c r="H960" i="17"/>
  <c r="I960" i="17"/>
  <c r="J960" i="17"/>
  <c r="K960" i="17"/>
  <c r="L960" i="17"/>
  <c r="O960" i="17"/>
  <c r="E961" i="17"/>
  <c r="F961" i="17"/>
  <c r="G961" i="17"/>
  <c r="H961" i="17"/>
  <c r="I961" i="17"/>
  <c r="J961" i="17"/>
  <c r="O961" i="17" s="1"/>
  <c r="M961" i="17" s="1"/>
  <c r="K961" i="17"/>
  <c r="L961" i="17"/>
  <c r="N961" i="17"/>
  <c r="E962" i="17"/>
  <c r="F962" i="17"/>
  <c r="G962" i="17"/>
  <c r="H962" i="17"/>
  <c r="I962" i="17"/>
  <c r="J962" i="17"/>
  <c r="K962" i="17"/>
  <c r="L962" i="17"/>
  <c r="O962" i="17"/>
  <c r="N962" i="17" s="1"/>
  <c r="E963" i="17"/>
  <c r="F963" i="17"/>
  <c r="G963" i="17"/>
  <c r="H963" i="17"/>
  <c r="I963" i="17"/>
  <c r="J963" i="17"/>
  <c r="K963" i="17"/>
  <c r="L963" i="17"/>
  <c r="O963" i="17"/>
  <c r="M963" i="17" s="1"/>
  <c r="E964" i="17"/>
  <c r="F964" i="17"/>
  <c r="G964" i="17"/>
  <c r="H964" i="17"/>
  <c r="I964" i="17"/>
  <c r="J964" i="17"/>
  <c r="K964" i="17"/>
  <c r="L964" i="17"/>
  <c r="O964" i="17"/>
  <c r="M964" i="17" s="1"/>
  <c r="E965" i="17"/>
  <c r="F965" i="17"/>
  <c r="G965" i="17"/>
  <c r="H965" i="17"/>
  <c r="I965" i="17"/>
  <c r="J965" i="17"/>
  <c r="O965" i="17" s="1"/>
  <c r="M965" i="17" s="1"/>
  <c r="K965" i="17"/>
  <c r="L965" i="17"/>
  <c r="N965" i="17"/>
  <c r="E966" i="17"/>
  <c r="F966" i="17"/>
  <c r="G966" i="17"/>
  <c r="H966" i="17"/>
  <c r="I966" i="17"/>
  <c r="J966" i="17"/>
  <c r="K966" i="17"/>
  <c r="L966" i="17"/>
  <c r="O966" i="17"/>
  <c r="N966" i="17" s="1"/>
  <c r="E967" i="17"/>
  <c r="F967" i="17"/>
  <c r="G967" i="17"/>
  <c r="H967" i="17"/>
  <c r="I967" i="17"/>
  <c r="J967" i="17"/>
  <c r="K967" i="17"/>
  <c r="L967" i="17"/>
  <c r="O967" i="17"/>
  <c r="M967" i="17" s="1"/>
  <c r="E968" i="17"/>
  <c r="F968" i="17"/>
  <c r="G968" i="17"/>
  <c r="H968" i="17"/>
  <c r="I968" i="17"/>
  <c r="J968" i="17"/>
  <c r="K968" i="17"/>
  <c r="L968" i="17"/>
  <c r="M968" i="17"/>
  <c r="O968" i="17"/>
  <c r="N968" i="17" s="1"/>
  <c r="E969" i="17"/>
  <c r="F969" i="17"/>
  <c r="G969" i="17"/>
  <c r="H969" i="17"/>
  <c r="I969" i="17"/>
  <c r="J969" i="17"/>
  <c r="O969" i="17" s="1"/>
  <c r="K969" i="17"/>
  <c r="L969" i="17"/>
  <c r="M969" i="17"/>
  <c r="N969" i="17"/>
  <c r="E970" i="17"/>
  <c r="F970" i="17"/>
  <c r="G970" i="17"/>
  <c r="H970" i="17"/>
  <c r="I970" i="17"/>
  <c r="J970" i="17"/>
  <c r="K970" i="17"/>
  <c r="L970" i="17"/>
  <c r="M970" i="17"/>
  <c r="O970" i="17"/>
  <c r="N970" i="17" s="1"/>
  <c r="E971" i="17"/>
  <c r="F971" i="17"/>
  <c r="G971" i="17"/>
  <c r="H971" i="17"/>
  <c r="I971" i="17"/>
  <c r="J971" i="17"/>
  <c r="K971" i="17"/>
  <c r="L971" i="17"/>
  <c r="N971" i="17"/>
  <c r="O971" i="17"/>
  <c r="M971" i="17" s="1"/>
  <c r="E972" i="17"/>
  <c r="F972" i="17"/>
  <c r="G972" i="17"/>
  <c r="H972" i="17"/>
  <c r="I972" i="17"/>
  <c r="J972" i="17"/>
  <c r="O972" i="17" s="1"/>
  <c r="K972" i="17"/>
  <c r="L972" i="17"/>
  <c r="M972" i="17"/>
  <c r="N972" i="17"/>
  <c r="E973" i="17"/>
  <c r="F973" i="17"/>
  <c r="G973" i="17"/>
  <c r="H973" i="17"/>
  <c r="I973" i="17"/>
  <c r="J973" i="17"/>
  <c r="O973" i="17" s="1"/>
  <c r="K973" i="17"/>
  <c r="L973" i="17"/>
  <c r="M973" i="17"/>
  <c r="N973" i="17"/>
  <c r="E974" i="17"/>
  <c r="F974" i="17"/>
  <c r="G974" i="17"/>
  <c r="H974" i="17"/>
  <c r="I974" i="17"/>
  <c r="J974" i="17"/>
  <c r="K974" i="17"/>
  <c r="L974" i="17"/>
  <c r="M974" i="17"/>
  <c r="O974" i="17"/>
  <c r="N974" i="17" s="1"/>
  <c r="E975" i="17"/>
  <c r="F975" i="17"/>
  <c r="G975" i="17"/>
  <c r="H975" i="17"/>
  <c r="I975" i="17"/>
  <c r="J975" i="17"/>
  <c r="K975" i="17"/>
  <c r="L975" i="17"/>
  <c r="O975" i="17"/>
  <c r="M975" i="17" s="1"/>
  <c r="E976" i="17"/>
  <c r="F976" i="17"/>
  <c r="G976" i="17"/>
  <c r="H976" i="17"/>
  <c r="I976" i="17"/>
  <c r="J976" i="17"/>
  <c r="K976" i="17"/>
  <c r="L976" i="17"/>
  <c r="O976" i="17"/>
  <c r="M976" i="17" s="1"/>
  <c r="E977" i="17"/>
  <c r="F977" i="17"/>
  <c r="G977" i="17"/>
  <c r="H977" i="17"/>
  <c r="I977" i="17"/>
  <c r="J977" i="17"/>
  <c r="O977" i="17" s="1"/>
  <c r="M977" i="17" s="1"/>
  <c r="K977" i="17"/>
  <c r="L977" i="17"/>
  <c r="E978" i="17"/>
  <c r="F978" i="17"/>
  <c r="G978" i="17"/>
  <c r="H978" i="17"/>
  <c r="I978" i="17"/>
  <c r="J978" i="17"/>
  <c r="K978" i="17"/>
  <c r="L978" i="17"/>
  <c r="O978" i="17"/>
  <c r="E979" i="17"/>
  <c r="F979" i="17"/>
  <c r="G979" i="17"/>
  <c r="H979" i="17"/>
  <c r="I979" i="17"/>
  <c r="J979" i="17"/>
  <c r="O979" i="17" s="1"/>
  <c r="K979" i="17"/>
  <c r="L979" i="17"/>
  <c r="E980" i="17"/>
  <c r="F980" i="17"/>
  <c r="G980" i="17"/>
  <c r="H980" i="17"/>
  <c r="I980" i="17"/>
  <c r="J980" i="17"/>
  <c r="K980" i="17"/>
  <c r="L980" i="17"/>
  <c r="O980" i="17"/>
  <c r="E981" i="17"/>
  <c r="F981" i="17"/>
  <c r="G981" i="17"/>
  <c r="H981" i="17"/>
  <c r="I981" i="17"/>
  <c r="J981" i="17"/>
  <c r="O981" i="17" s="1"/>
  <c r="M981" i="17" s="1"/>
  <c r="K981" i="17"/>
  <c r="L981" i="17"/>
  <c r="N981" i="17"/>
  <c r="E982" i="17"/>
  <c r="F982" i="17"/>
  <c r="G982" i="17"/>
  <c r="H982" i="17"/>
  <c r="I982" i="17"/>
  <c r="J982" i="17"/>
  <c r="K982" i="17"/>
  <c r="L982" i="17"/>
  <c r="O982" i="17"/>
  <c r="N982" i="17" s="1"/>
  <c r="E983" i="17"/>
  <c r="F983" i="17"/>
  <c r="G983" i="17"/>
  <c r="H983" i="17"/>
  <c r="I983" i="17"/>
  <c r="J983" i="17"/>
  <c r="K983" i="17"/>
  <c r="L983" i="17"/>
  <c r="O983" i="17"/>
  <c r="M983" i="17" s="1"/>
  <c r="E984" i="17"/>
  <c r="F984" i="17"/>
  <c r="G984" i="17"/>
  <c r="H984" i="17"/>
  <c r="I984" i="17"/>
  <c r="J984" i="17"/>
  <c r="K984" i="17"/>
  <c r="L984" i="17"/>
  <c r="M984" i="17"/>
  <c r="O984" i="17"/>
  <c r="N984" i="17" s="1"/>
  <c r="E985" i="17"/>
  <c r="F985" i="17"/>
  <c r="G985" i="17"/>
  <c r="H985" i="17"/>
  <c r="I985" i="17"/>
  <c r="J985" i="17"/>
  <c r="O985" i="17" s="1"/>
  <c r="K985" i="17"/>
  <c r="L985" i="17"/>
  <c r="M985" i="17"/>
  <c r="N985" i="17"/>
  <c r="E986" i="17"/>
  <c r="F986" i="17"/>
  <c r="G986" i="17"/>
  <c r="H986" i="17"/>
  <c r="I986" i="17"/>
  <c r="J986" i="17"/>
  <c r="K986" i="17"/>
  <c r="L986" i="17"/>
  <c r="M986" i="17"/>
  <c r="O986" i="17"/>
  <c r="N986" i="17" s="1"/>
  <c r="E987" i="17"/>
  <c r="F987" i="17"/>
  <c r="G987" i="17"/>
  <c r="H987" i="17"/>
  <c r="I987" i="17"/>
  <c r="J987" i="17"/>
  <c r="K987" i="17"/>
  <c r="L987" i="17"/>
  <c r="N987" i="17"/>
  <c r="O987" i="17"/>
  <c r="M987" i="17" s="1"/>
  <c r="E988" i="17"/>
  <c r="F988" i="17"/>
  <c r="G988" i="17"/>
  <c r="H988" i="17"/>
  <c r="I988" i="17"/>
  <c r="J988" i="17"/>
  <c r="O988" i="17" s="1"/>
  <c r="M988" i="17" s="1"/>
  <c r="K988" i="17"/>
  <c r="L988" i="17"/>
  <c r="N988" i="17"/>
  <c r="E989" i="17"/>
  <c r="F989" i="17"/>
  <c r="G989" i="17"/>
  <c r="H989" i="17"/>
  <c r="I989" i="17"/>
  <c r="J989" i="17"/>
  <c r="O989" i="17" s="1"/>
  <c r="K989" i="17"/>
  <c r="L989" i="17"/>
  <c r="M989" i="17"/>
  <c r="N989" i="17"/>
  <c r="E990" i="17"/>
  <c r="F990" i="17"/>
  <c r="G990" i="17"/>
  <c r="H990" i="17"/>
  <c r="I990" i="17"/>
  <c r="J990" i="17"/>
  <c r="K990" i="17"/>
  <c r="L990" i="17"/>
  <c r="O990" i="17"/>
  <c r="N990" i="17" s="1"/>
  <c r="E991" i="17"/>
  <c r="F991" i="17"/>
  <c r="G991" i="17"/>
  <c r="H991" i="17"/>
  <c r="I991" i="17"/>
  <c r="J991" i="17"/>
  <c r="K991" i="17"/>
  <c r="L991" i="17"/>
  <c r="N991" i="17"/>
  <c r="O991" i="17"/>
  <c r="M991" i="17" s="1"/>
  <c r="E992" i="17"/>
  <c r="F992" i="17"/>
  <c r="G992" i="17"/>
  <c r="H992" i="17"/>
  <c r="I992" i="17"/>
  <c r="J992" i="17"/>
  <c r="K992" i="17"/>
  <c r="L992" i="17"/>
  <c r="O992" i="17"/>
  <c r="M992" i="17" s="1"/>
  <c r="E993" i="17"/>
  <c r="F993" i="17"/>
  <c r="G993" i="17"/>
  <c r="H993" i="17"/>
  <c r="I993" i="17"/>
  <c r="J993" i="17"/>
  <c r="O993" i="17" s="1"/>
  <c r="M993" i="17" s="1"/>
  <c r="K993" i="17"/>
  <c r="L993" i="17"/>
  <c r="N993" i="17"/>
  <c r="E994" i="17"/>
  <c r="F994" i="17"/>
  <c r="G994" i="17"/>
  <c r="H994" i="17"/>
  <c r="I994" i="17"/>
  <c r="J994" i="17"/>
  <c r="K994" i="17"/>
  <c r="L994" i="17"/>
  <c r="O994" i="17"/>
  <c r="E995" i="17"/>
  <c r="F995" i="17"/>
  <c r="G995" i="17"/>
  <c r="H995" i="17"/>
  <c r="I995" i="17"/>
  <c r="J995" i="17"/>
  <c r="O995" i="17" s="1"/>
  <c r="K995" i="17"/>
  <c r="L995" i="17"/>
  <c r="E996" i="17"/>
  <c r="F996" i="17"/>
  <c r="G996" i="17"/>
  <c r="H996" i="17"/>
  <c r="I996" i="17"/>
  <c r="J996" i="17"/>
  <c r="K996" i="17"/>
  <c r="L996" i="17"/>
  <c r="O996" i="17"/>
  <c r="E997" i="17"/>
  <c r="F997" i="17"/>
  <c r="G997" i="17"/>
  <c r="H997" i="17"/>
  <c r="I997" i="17"/>
  <c r="J997" i="17"/>
  <c r="K997" i="17"/>
  <c r="L997" i="17"/>
  <c r="O997" i="17"/>
  <c r="M997" i="17" s="1"/>
  <c r="E998" i="17"/>
  <c r="F998" i="17"/>
  <c r="G998" i="17"/>
  <c r="H998" i="17"/>
  <c r="I998" i="17"/>
  <c r="J998" i="17"/>
  <c r="O998" i="17" s="1"/>
  <c r="M998" i="17" s="1"/>
  <c r="K998" i="17"/>
  <c r="L998" i="17"/>
  <c r="N998" i="17"/>
  <c r="E999" i="17"/>
  <c r="F999" i="17"/>
  <c r="G999" i="17"/>
  <c r="H999" i="17"/>
  <c r="I999" i="17"/>
  <c r="J999" i="17"/>
  <c r="K999" i="17"/>
  <c r="L999" i="17"/>
  <c r="M999" i="17"/>
  <c r="O999" i="17"/>
  <c r="N999" i="17" s="1"/>
  <c r="E1000" i="17"/>
  <c r="F1000" i="17"/>
  <c r="G1000" i="17"/>
  <c r="H1000" i="17"/>
  <c r="I1000" i="17"/>
  <c r="J1000" i="17"/>
  <c r="K1000" i="17"/>
  <c r="L1000" i="17"/>
  <c r="O1000" i="17"/>
  <c r="E1001" i="17"/>
  <c r="F1001" i="17"/>
  <c r="G1001" i="17"/>
  <c r="H1001" i="17"/>
  <c r="I1001" i="17"/>
  <c r="J1001" i="17"/>
  <c r="K1001" i="17"/>
  <c r="L1001" i="17"/>
  <c r="O1001" i="17"/>
  <c r="M1001" i="17" s="1"/>
  <c r="E1002" i="17"/>
  <c r="F1002" i="17"/>
  <c r="G1002" i="17"/>
  <c r="H1002" i="17"/>
  <c r="I1002" i="17"/>
  <c r="J1002" i="17"/>
  <c r="O1002" i="17" s="1"/>
  <c r="K1002" i="17"/>
  <c r="L1002" i="17"/>
  <c r="M1002" i="17"/>
  <c r="N1002" i="17"/>
  <c r="E1003" i="17"/>
  <c r="F1003" i="17"/>
  <c r="G1003" i="17"/>
  <c r="H1003" i="17"/>
  <c r="I1003" i="17"/>
  <c r="J1003" i="17"/>
  <c r="K1003" i="17"/>
  <c r="L1003" i="17"/>
  <c r="M1003" i="17"/>
  <c r="O1003" i="17"/>
  <c r="N1003" i="17" s="1"/>
  <c r="E1004" i="17"/>
  <c r="F1004" i="17"/>
  <c r="G1004" i="17"/>
  <c r="H1004" i="17"/>
  <c r="I1004" i="17"/>
  <c r="J1004" i="17"/>
  <c r="K1004" i="17"/>
  <c r="L1004" i="17"/>
  <c r="O1004" i="17"/>
  <c r="E1005" i="17"/>
  <c r="F1005" i="17"/>
  <c r="G1005" i="17"/>
  <c r="H1005" i="17"/>
  <c r="I1005" i="17"/>
  <c r="J1005" i="17"/>
  <c r="K1005" i="17"/>
  <c r="L1005" i="17"/>
  <c r="O1005" i="17"/>
  <c r="M1005" i="17" s="1"/>
  <c r="E1006" i="17"/>
  <c r="F1006" i="17"/>
  <c r="G1006" i="17"/>
  <c r="H1006" i="17"/>
  <c r="I1006" i="17"/>
  <c r="J1006" i="17"/>
  <c r="O1006" i="17" s="1"/>
  <c r="K1006" i="17"/>
  <c r="L1006" i="17"/>
  <c r="M1006" i="17"/>
  <c r="N1006" i="17"/>
  <c r="E1007" i="17"/>
  <c r="F1007" i="17"/>
  <c r="G1007" i="17"/>
  <c r="H1007" i="17"/>
  <c r="I1007" i="17"/>
  <c r="J1007" i="17"/>
  <c r="K1007" i="17"/>
  <c r="L1007" i="17"/>
  <c r="M1007" i="17"/>
  <c r="O1007" i="17"/>
  <c r="N1007" i="17" s="1"/>
  <c r="E1008" i="17"/>
  <c r="F1008" i="17"/>
  <c r="G1008" i="17"/>
  <c r="H1008" i="17"/>
  <c r="I1008" i="17"/>
  <c r="J1008" i="17"/>
  <c r="K1008" i="17"/>
  <c r="L1008" i="17"/>
  <c r="O1008" i="17"/>
  <c r="E1009" i="17"/>
  <c r="F1009" i="17"/>
  <c r="G1009" i="17"/>
  <c r="H1009" i="17"/>
  <c r="I1009" i="17"/>
  <c r="J1009" i="17"/>
  <c r="K1009" i="17"/>
  <c r="L1009" i="17"/>
  <c r="N1009" i="17"/>
  <c r="O1009" i="17"/>
  <c r="M1009" i="17" s="1"/>
  <c r="E1010" i="17"/>
  <c r="F1010" i="17"/>
  <c r="G1010" i="17"/>
  <c r="H1010" i="17"/>
  <c r="I1010" i="17"/>
  <c r="J1010" i="17"/>
  <c r="O1010" i="17" s="1"/>
  <c r="M1010" i="17" s="1"/>
  <c r="K1010" i="17"/>
  <c r="L1010" i="17"/>
  <c r="N1010" i="17"/>
  <c r="E1011" i="17"/>
  <c r="F1011" i="17"/>
  <c r="G1011" i="17"/>
  <c r="H1011" i="17"/>
  <c r="I1011" i="17"/>
  <c r="J1011" i="17"/>
  <c r="K1011" i="17"/>
  <c r="L1011" i="17"/>
  <c r="M1011" i="17"/>
  <c r="O1011" i="17"/>
  <c r="N1011" i="17" s="1"/>
  <c r="E1012" i="17"/>
  <c r="F1012" i="17"/>
  <c r="G1012" i="17"/>
  <c r="H1012" i="17"/>
  <c r="I1012" i="17"/>
  <c r="J1012" i="17"/>
  <c r="K1012" i="17"/>
  <c r="L1012" i="17"/>
  <c r="O1012" i="17"/>
  <c r="E1013" i="17"/>
  <c r="F1013" i="17"/>
  <c r="G1013" i="17"/>
  <c r="H1013" i="17"/>
  <c r="I1013" i="17"/>
  <c r="J1013" i="17"/>
  <c r="K1013" i="17"/>
  <c r="L1013" i="17"/>
  <c r="O1013" i="17"/>
  <c r="M1013" i="17" s="1"/>
  <c r="E1014" i="17"/>
  <c r="F1014" i="17"/>
  <c r="G1014" i="17"/>
  <c r="H1014" i="17"/>
  <c r="I1014" i="17"/>
  <c r="J1014" i="17"/>
  <c r="O1014" i="17" s="1"/>
  <c r="M1014" i="17" s="1"/>
  <c r="K1014" i="17"/>
  <c r="L1014" i="17"/>
  <c r="N1014" i="17"/>
  <c r="E1015" i="17"/>
  <c r="F1015" i="17"/>
  <c r="G1015" i="17"/>
  <c r="H1015" i="17"/>
  <c r="I1015" i="17"/>
  <c r="J1015" i="17"/>
  <c r="K1015" i="17"/>
  <c r="L1015" i="17"/>
  <c r="M1015" i="17"/>
  <c r="O1015" i="17"/>
  <c r="N1015" i="17" s="1"/>
  <c r="E1016" i="17"/>
  <c r="F1016" i="17"/>
  <c r="G1016" i="17"/>
  <c r="H1016" i="17"/>
  <c r="I1016" i="17"/>
  <c r="J1016" i="17"/>
  <c r="K1016" i="17"/>
  <c r="L1016" i="17"/>
  <c r="O1016" i="17"/>
  <c r="E1017" i="17"/>
  <c r="F1017" i="17"/>
  <c r="G1017" i="17"/>
  <c r="H1017" i="17"/>
  <c r="I1017" i="17"/>
  <c r="J1017" i="17"/>
  <c r="K1017" i="17"/>
  <c r="L1017" i="17"/>
  <c r="O1017" i="17"/>
  <c r="M1017" i="17" s="1"/>
  <c r="E1018" i="17"/>
  <c r="F1018" i="17"/>
  <c r="G1018" i="17"/>
  <c r="H1018" i="17"/>
  <c r="I1018" i="17"/>
  <c r="J1018" i="17"/>
  <c r="O1018" i="17" s="1"/>
  <c r="K1018" i="17"/>
  <c r="L1018" i="17"/>
  <c r="M1018" i="17"/>
  <c r="N1018" i="17"/>
  <c r="E1019" i="17"/>
  <c r="F1019" i="17"/>
  <c r="G1019" i="17"/>
  <c r="H1019" i="17"/>
  <c r="I1019" i="17"/>
  <c r="J1019" i="17"/>
  <c r="K1019" i="17"/>
  <c r="L1019" i="17"/>
  <c r="M1019" i="17"/>
  <c r="O1019" i="17"/>
  <c r="N1019" i="17" s="1"/>
  <c r="E1020" i="17"/>
  <c r="F1020" i="17"/>
  <c r="G1020" i="17"/>
  <c r="H1020" i="17"/>
  <c r="I1020" i="17"/>
  <c r="J1020" i="17"/>
  <c r="K1020" i="17"/>
  <c r="L1020" i="17"/>
  <c r="O1020" i="17"/>
  <c r="E1021" i="17"/>
  <c r="F1021" i="17"/>
  <c r="G1021" i="17"/>
  <c r="H1021" i="17"/>
  <c r="I1021" i="17"/>
  <c r="J1021" i="17"/>
  <c r="K1021" i="17"/>
  <c r="L1021" i="17"/>
  <c r="O1021" i="17"/>
  <c r="M1021" i="17" s="1"/>
  <c r="E1022" i="17"/>
  <c r="F1022" i="17"/>
  <c r="G1022" i="17"/>
  <c r="H1022" i="17"/>
  <c r="I1022" i="17"/>
  <c r="J1022" i="17"/>
  <c r="O1022" i="17" s="1"/>
  <c r="K1022" i="17"/>
  <c r="L1022" i="17"/>
  <c r="M1022" i="17"/>
  <c r="N1022" i="17"/>
  <c r="E1023" i="17"/>
  <c r="F1023" i="17"/>
  <c r="G1023" i="17"/>
  <c r="H1023" i="17"/>
  <c r="I1023" i="17"/>
  <c r="J1023" i="17"/>
  <c r="K1023" i="17"/>
  <c r="L1023" i="17"/>
  <c r="M1023" i="17"/>
  <c r="O1023" i="17"/>
  <c r="N1023" i="17" s="1"/>
  <c r="E1024" i="17"/>
  <c r="F1024" i="17"/>
  <c r="G1024" i="17"/>
  <c r="H1024" i="17"/>
  <c r="I1024" i="17"/>
  <c r="J1024" i="17"/>
  <c r="K1024" i="17"/>
  <c r="L1024" i="17"/>
  <c r="O1024" i="17"/>
  <c r="E1025" i="17"/>
  <c r="F1025" i="17"/>
  <c r="G1025" i="17"/>
  <c r="H1025" i="17"/>
  <c r="I1025" i="17"/>
  <c r="J1025" i="17"/>
  <c r="K1025" i="17"/>
  <c r="L1025" i="17"/>
  <c r="O1025" i="17"/>
  <c r="M1025" i="17" s="1"/>
  <c r="E1026" i="17"/>
  <c r="F1026" i="17"/>
  <c r="G1026" i="17"/>
  <c r="H1026" i="17"/>
  <c r="I1026" i="17"/>
  <c r="J1026" i="17"/>
  <c r="O1026" i="17" s="1"/>
  <c r="M1026" i="17" s="1"/>
  <c r="K1026" i="17"/>
  <c r="L1026" i="17"/>
  <c r="N1026" i="17"/>
  <c r="E1027" i="17"/>
  <c r="F1027" i="17"/>
  <c r="G1027" i="17"/>
  <c r="H1027" i="17"/>
  <c r="I1027" i="17"/>
  <c r="J1027" i="17"/>
  <c r="K1027" i="17"/>
  <c r="L1027" i="17"/>
  <c r="M1027" i="17"/>
  <c r="O1027" i="17"/>
  <c r="N1027" i="17" s="1"/>
  <c r="E1028" i="17"/>
  <c r="F1028" i="17"/>
  <c r="G1028" i="17"/>
  <c r="H1028" i="17"/>
  <c r="I1028" i="17"/>
  <c r="J1028" i="17"/>
  <c r="K1028" i="17"/>
  <c r="L1028" i="17"/>
  <c r="O1028" i="17"/>
  <c r="E1029" i="17"/>
  <c r="F1029" i="17"/>
  <c r="G1029" i="17"/>
  <c r="H1029" i="17"/>
  <c r="I1029" i="17"/>
  <c r="J1029" i="17"/>
  <c r="K1029" i="17"/>
  <c r="L1029" i="17"/>
  <c r="N1029" i="17"/>
  <c r="O1029" i="17"/>
  <c r="M1029" i="17" s="1"/>
  <c r="E1030" i="17"/>
  <c r="F1030" i="17"/>
  <c r="G1030" i="17"/>
  <c r="H1030" i="17"/>
  <c r="I1030" i="17"/>
  <c r="J1030" i="17"/>
  <c r="O1030" i="17" s="1"/>
  <c r="M1030" i="17" s="1"/>
  <c r="K1030" i="17"/>
  <c r="L1030" i="17"/>
  <c r="N1030" i="17"/>
  <c r="E1031" i="17"/>
  <c r="F1031" i="17"/>
  <c r="G1031" i="17"/>
  <c r="H1031" i="17"/>
  <c r="I1031" i="17"/>
  <c r="J1031" i="17"/>
  <c r="K1031" i="17"/>
  <c r="L1031" i="17"/>
  <c r="M1031" i="17"/>
  <c r="O1031" i="17"/>
  <c r="N1031" i="17" s="1"/>
  <c r="E1032" i="17"/>
  <c r="F1032" i="17"/>
  <c r="G1032" i="17"/>
  <c r="H1032" i="17"/>
  <c r="I1032" i="17"/>
  <c r="J1032" i="17"/>
  <c r="K1032" i="17"/>
  <c r="L1032" i="17"/>
  <c r="O1032" i="17"/>
  <c r="E1033" i="17"/>
  <c r="F1033" i="17"/>
  <c r="G1033" i="17"/>
  <c r="H1033" i="17"/>
  <c r="I1033" i="17"/>
  <c r="J1033" i="17"/>
  <c r="K1033" i="17"/>
  <c r="L1033" i="17"/>
  <c r="O1033" i="17"/>
  <c r="M1033" i="17" s="1"/>
  <c r="E1034" i="17"/>
  <c r="F1034" i="17"/>
  <c r="G1034" i="17"/>
  <c r="H1034" i="17"/>
  <c r="I1034" i="17"/>
  <c r="J1034" i="17"/>
  <c r="O1034" i="17" s="1"/>
  <c r="K1034" i="17"/>
  <c r="L1034" i="17"/>
  <c r="M1034" i="17"/>
  <c r="N1034" i="17"/>
  <c r="E1035" i="17"/>
  <c r="F1035" i="17"/>
  <c r="G1035" i="17"/>
  <c r="H1035" i="17"/>
  <c r="I1035" i="17"/>
  <c r="J1035" i="17"/>
  <c r="K1035" i="17"/>
  <c r="L1035" i="17"/>
  <c r="M1035" i="17"/>
  <c r="O1035" i="17"/>
  <c r="N1035" i="17" s="1"/>
  <c r="E1036" i="17"/>
  <c r="F1036" i="17"/>
  <c r="G1036" i="17"/>
  <c r="H1036" i="17"/>
  <c r="I1036" i="17"/>
  <c r="J1036" i="17"/>
  <c r="K1036" i="17"/>
  <c r="L1036" i="17"/>
  <c r="O1036" i="17"/>
  <c r="E1037" i="17"/>
  <c r="F1037" i="17"/>
  <c r="G1037" i="17"/>
  <c r="H1037" i="17"/>
  <c r="I1037" i="17"/>
  <c r="J1037" i="17"/>
  <c r="K1037" i="17"/>
  <c r="L1037" i="17"/>
  <c r="O1037" i="17"/>
  <c r="M1037" i="17" s="1"/>
  <c r="E1038" i="17"/>
  <c r="F1038" i="17"/>
  <c r="G1038" i="17"/>
  <c r="H1038" i="17"/>
  <c r="I1038" i="17"/>
  <c r="J1038" i="17"/>
  <c r="O1038" i="17" s="1"/>
  <c r="K1038" i="17"/>
  <c r="L1038" i="17"/>
  <c r="M1038" i="17"/>
  <c r="N1038" i="17"/>
  <c r="E1039" i="17"/>
  <c r="F1039" i="17"/>
  <c r="G1039" i="17"/>
  <c r="H1039" i="17"/>
  <c r="I1039" i="17"/>
  <c r="J1039" i="17"/>
  <c r="K1039" i="17"/>
  <c r="L1039" i="17"/>
  <c r="M1039" i="17"/>
  <c r="O1039" i="17"/>
  <c r="N1039" i="17" s="1"/>
  <c r="E1040" i="17"/>
  <c r="F1040" i="17"/>
  <c r="G1040" i="17"/>
  <c r="H1040" i="17"/>
  <c r="I1040" i="17"/>
  <c r="J1040" i="17"/>
  <c r="K1040" i="17"/>
  <c r="L1040" i="17"/>
  <c r="O1040" i="17"/>
  <c r="E1041" i="17"/>
  <c r="F1041" i="17"/>
  <c r="G1041" i="17"/>
  <c r="H1041" i="17"/>
  <c r="I1041" i="17"/>
  <c r="J1041" i="17"/>
  <c r="K1041" i="17"/>
  <c r="L1041" i="17"/>
  <c r="O1041" i="17"/>
  <c r="M1041" i="17" s="1"/>
  <c r="E1042" i="17"/>
  <c r="F1042" i="17"/>
  <c r="G1042" i="17"/>
  <c r="H1042" i="17"/>
  <c r="I1042" i="17"/>
  <c r="J1042" i="17"/>
  <c r="O1042" i="17" s="1"/>
  <c r="M1042" i="17" s="1"/>
  <c r="K1042" i="17"/>
  <c r="L1042" i="17"/>
  <c r="N1042" i="17"/>
  <c r="E1043" i="17"/>
  <c r="F1043" i="17"/>
  <c r="G1043" i="17"/>
  <c r="H1043" i="17"/>
  <c r="I1043" i="17"/>
  <c r="J1043" i="17"/>
  <c r="K1043" i="17"/>
  <c r="L1043" i="17"/>
  <c r="M1043" i="17"/>
  <c r="O1043" i="17"/>
  <c r="N1043" i="17" s="1"/>
  <c r="E1044" i="17"/>
  <c r="F1044" i="17"/>
  <c r="G1044" i="17"/>
  <c r="H1044" i="17"/>
  <c r="I1044" i="17"/>
  <c r="J1044" i="17"/>
  <c r="K1044" i="17"/>
  <c r="L1044" i="17"/>
  <c r="O1044" i="17"/>
  <c r="E1045" i="17"/>
  <c r="F1045" i="17"/>
  <c r="G1045" i="17"/>
  <c r="H1045" i="17"/>
  <c r="I1045" i="17"/>
  <c r="J1045" i="17"/>
  <c r="K1045" i="17"/>
  <c r="L1045" i="17"/>
  <c r="N1045" i="17"/>
  <c r="O1045" i="17"/>
  <c r="M1045" i="17" s="1"/>
  <c r="E1046" i="17"/>
  <c r="F1046" i="17"/>
  <c r="G1046" i="17"/>
  <c r="H1046" i="17"/>
  <c r="I1046" i="17"/>
  <c r="J1046" i="17"/>
  <c r="O1046" i="17" s="1"/>
  <c r="K1046" i="17"/>
  <c r="L1046" i="17"/>
  <c r="M1046" i="17"/>
  <c r="N1046" i="17"/>
  <c r="E1047" i="17"/>
  <c r="F1047" i="17"/>
  <c r="G1047" i="17"/>
  <c r="H1047" i="17"/>
  <c r="I1047" i="17"/>
  <c r="J1047" i="17"/>
  <c r="K1047" i="17"/>
  <c r="L1047" i="17"/>
  <c r="M1047" i="17"/>
  <c r="O1047" i="17"/>
  <c r="N1047" i="17" s="1"/>
  <c r="E1048" i="17"/>
  <c r="F1048" i="17"/>
  <c r="G1048" i="17"/>
  <c r="H1048" i="17"/>
  <c r="I1048" i="17"/>
  <c r="J1048" i="17"/>
  <c r="K1048" i="17"/>
  <c r="L1048" i="17"/>
  <c r="O1048" i="17"/>
  <c r="E1049" i="17"/>
  <c r="F1049" i="17"/>
  <c r="G1049" i="17"/>
  <c r="H1049" i="17"/>
  <c r="I1049" i="17"/>
  <c r="J1049" i="17"/>
  <c r="K1049" i="17"/>
  <c r="L1049" i="17"/>
  <c r="O1049" i="17"/>
  <c r="M1049" i="17" s="1"/>
  <c r="E1050" i="17"/>
  <c r="F1050" i="17"/>
  <c r="G1050" i="17"/>
  <c r="H1050" i="17"/>
  <c r="I1050" i="17"/>
  <c r="J1050" i="17"/>
  <c r="O1050" i="17" s="1"/>
  <c r="M1050" i="17" s="1"/>
  <c r="K1050" i="17"/>
  <c r="L1050" i="17"/>
  <c r="N1050" i="17"/>
  <c r="E1051" i="17"/>
  <c r="F1051" i="17"/>
  <c r="G1051" i="17"/>
  <c r="H1051" i="17"/>
  <c r="I1051" i="17"/>
  <c r="J1051" i="17"/>
  <c r="K1051" i="17"/>
  <c r="L1051" i="17"/>
  <c r="M1051" i="17"/>
  <c r="O1051" i="17"/>
  <c r="N1051" i="17" s="1"/>
  <c r="E1052" i="17"/>
  <c r="F1052" i="17"/>
  <c r="G1052" i="17"/>
  <c r="H1052" i="17"/>
  <c r="I1052" i="17"/>
  <c r="J1052" i="17"/>
  <c r="K1052" i="17"/>
  <c r="L1052" i="17"/>
  <c r="O1052" i="17"/>
  <c r="E1053" i="17"/>
  <c r="F1053" i="17"/>
  <c r="G1053" i="17"/>
  <c r="H1053" i="17"/>
  <c r="I1053" i="17"/>
  <c r="J1053" i="17"/>
  <c r="K1053" i="17"/>
  <c r="L1053" i="17"/>
  <c r="O1053" i="17"/>
  <c r="M1053" i="17" s="1"/>
  <c r="E1054" i="17"/>
  <c r="F1054" i="17"/>
  <c r="G1054" i="17"/>
  <c r="H1054" i="17"/>
  <c r="I1054" i="17"/>
  <c r="J1054" i="17"/>
  <c r="O1054" i="17" s="1"/>
  <c r="K1054" i="17"/>
  <c r="L1054" i="17"/>
  <c r="M1054" i="17"/>
  <c r="N1054" i="17"/>
  <c r="E1055" i="17"/>
  <c r="F1055" i="17"/>
  <c r="G1055" i="17"/>
  <c r="H1055" i="17"/>
  <c r="I1055" i="17"/>
  <c r="J1055" i="17"/>
  <c r="K1055" i="17"/>
  <c r="L1055" i="17"/>
  <c r="M1055" i="17"/>
  <c r="O1055" i="17"/>
  <c r="N1055" i="17" s="1"/>
  <c r="E1056" i="17"/>
  <c r="F1056" i="17"/>
  <c r="G1056" i="17"/>
  <c r="H1056" i="17"/>
  <c r="I1056" i="17"/>
  <c r="J1056" i="17"/>
  <c r="K1056" i="17"/>
  <c r="L1056" i="17"/>
  <c r="O1056" i="17"/>
  <c r="E1057" i="17"/>
  <c r="F1057" i="17"/>
  <c r="G1057" i="17"/>
  <c r="H1057" i="17"/>
  <c r="I1057" i="17"/>
  <c r="J1057" i="17"/>
  <c r="K1057" i="17"/>
  <c r="L1057" i="17"/>
  <c r="O1057" i="17"/>
  <c r="M1057" i="17" s="1"/>
  <c r="E1058" i="17"/>
  <c r="F1058" i="17"/>
  <c r="G1058" i="17"/>
  <c r="H1058" i="17"/>
  <c r="I1058" i="17"/>
  <c r="J1058" i="17"/>
  <c r="O1058" i="17" s="1"/>
  <c r="M1058" i="17" s="1"/>
  <c r="K1058" i="17"/>
  <c r="L1058" i="17"/>
  <c r="N1058" i="17"/>
  <c r="E1059" i="17"/>
  <c r="F1059" i="17"/>
  <c r="G1059" i="17"/>
  <c r="H1059" i="17"/>
  <c r="I1059" i="17"/>
  <c r="J1059" i="17"/>
  <c r="K1059" i="17"/>
  <c r="L1059" i="17"/>
  <c r="M1059" i="17"/>
  <c r="O1059" i="17"/>
  <c r="N1059" i="17" s="1"/>
  <c r="E1060" i="17"/>
  <c r="F1060" i="17"/>
  <c r="G1060" i="17"/>
  <c r="H1060" i="17"/>
  <c r="I1060" i="17"/>
  <c r="J1060" i="17"/>
  <c r="K1060" i="17"/>
  <c r="L1060" i="17"/>
  <c r="O1060" i="17"/>
  <c r="E1061" i="17"/>
  <c r="F1061" i="17"/>
  <c r="G1061" i="17"/>
  <c r="H1061" i="17"/>
  <c r="I1061" i="17"/>
  <c r="J1061" i="17"/>
  <c r="K1061" i="17"/>
  <c r="L1061" i="17"/>
  <c r="N1061" i="17"/>
  <c r="O1061" i="17"/>
  <c r="M1061" i="17" s="1"/>
  <c r="E1062" i="17"/>
  <c r="F1062" i="17"/>
  <c r="G1062" i="17"/>
  <c r="H1062" i="17"/>
  <c r="I1062" i="17"/>
  <c r="J1062" i="17"/>
  <c r="O1062" i="17" s="1"/>
  <c r="K1062" i="17"/>
  <c r="L1062" i="17"/>
  <c r="M1062" i="17"/>
  <c r="N1062" i="17"/>
  <c r="E1063" i="17"/>
  <c r="F1063" i="17"/>
  <c r="G1063" i="17"/>
  <c r="H1063" i="17"/>
  <c r="I1063" i="17"/>
  <c r="J1063" i="17"/>
  <c r="K1063" i="17"/>
  <c r="L1063" i="17"/>
  <c r="M1063" i="17"/>
  <c r="O1063" i="17"/>
  <c r="N1063" i="17" s="1"/>
  <c r="E1064" i="17"/>
  <c r="F1064" i="17"/>
  <c r="G1064" i="17"/>
  <c r="H1064" i="17"/>
  <c r="I1064" i="17"/>
  <c r="J1064" i="17"/>
  <c r="K1064" i="17"/>
  <c r="L1064" i="17"/>
  <c r="O1064" i="17"/>
  <c r="E1065" i="17"/>
  <c r="F1065" i="17"/>
  <c r="G1065" i="17"/>
  <c r="H1065" i="17"/>
  <c r="I1065" i="17"/>
  <c r="J1065" i="17"/>
  <c r="K1065" i="17"/>
  <c r="L1065" i="17"/>
  <c r="O1065" i="17"/>
  <c r="M1065" i="17" s="1"/>
  <c r="E1066" i="17"/>
  <c r="F1066" i="17"/>
  <c r="G1066" i="17"/>
  <c r="H1066" i="17"/>
  <c r="I1066" i="17"/>
  <c r="J1066" i="17"/>
  <c r="O1066" i="17" s="1"/>
  <c r="M1066" i="17" s="1"/>
  <c r="K1066" i="17"/>
  <c r="L1066" i="17"/>
  <c r="N1066" i="17"/>
  <c r="E1067" i="17"/>
  <c r="F1067" i="17"/>
  <c r="G1067" i="17"/>
  <c r="H1067" i="17"/>
  <c r="I1067" i="17"/>
  <c r="J1067" i="17"/>
  <c r="K1067" i="17"/>
  <c r="L1067" i="17"/>
  <c r="M1067" i="17"/>
  <c r="O1067" i="17"/>
  <c r="N1067" i="17" s="1"/>
  <c r="E1068" i="17"/>
  <c r="F1068" i="17"/>
  <c r="G1068" i="17"/>
  <c r="H1068" i="17"/>
  <c r="I1068" i="17"/>
  <c r="J1068" i="17"/>
  <c r="K1068" i="17"/>
  <c r="L1068" i="17"/>
  <c r="O1068" i="17"/>
  <c r="E1069" i="17"/>
  <c r="F1069" i="17"/>
  <c r="G1069" i="17"/>
  <c r="H1069" i="17"/>
  <c r="I1069" i="17"/>
  <c r="J1069" i="17"/>
  <c r="K1069" i="17"/>
  <c r="L1069" i="17"/>
  <c r="O1069" i="17"/>
  <c r="M1069" i="17" s="1"/>
  <c r="E1070" i="17"/>
  <c r="F1070" i="17"/>
  <c r="G1070" i="17"/>
  <c r="H1070" i="17"/>
  <c r="I1070" i="17"/>
  <c r="J1070" i="17"/>
  <c r="O1070" i="17" s="1"/>
  <c r="K1070" i="17"/>
  <c r="L1070" i="17"/>
  <c r="M1070" i="17"/>
  <c r="N1070" i="17"/>
  <c r="E1071" i="17"/>
  <c r="F1071" i="17"/>
  <c r="G1071" i="17"/>
  <c r="H1071" i="17"/>
  <c r="I1071" i="17"/>
  <c r="J1071" i="17"/>
  <c r="K1071" i="17"/>
  <c r="L1071" i="17"/>
  <c r="M1071" i="17"/>
  <c r="O1071" i="17"/>
  <c r="N1071" i="17" s="1"/>
  <c r="E1072" i="17"/>
  <c r="F1072" i="17"/>
  <c r="G1072" i="17"/>
  <c r="H1072" i="17"/>
  <c r="I1072" i="17"/>
  <c r="J1072" i="17"/>
  <c r="K1072" i="17"/>
  <c r="L1072" i="17"/>
  <c r="O1072" i="17"/>
  <c r="E1073" i="17"/>
  <c r="F1073" i="17"/>
  <c r="G1073" i="17"/>
  <c r="H1073" i="17"/>
  <c r="I1073" i="17"/>
  <c r="J1073" i="17"/>
  <c r="K1073" i="17"/>
  <c r="L1073" i="17"/>
  <c r="O1073" i="17"/>
  <c r="M1073" i="17" s="1"/>
  <c r="E1074" i="17"/>
  <c r="F1074" i="17"/>
  <c r="G1074" i="17"/>
  <c r="H1074" i="17"/>
  <c r="I1074" i="17"/>
  <c r="J1074" i="17"/>
  <c r="O1074" i="17" s="1"/>
  <c r="M1074" i="17" s="1"/>
  <c r="K1074" i="17"/>
  <c r="L1074" i="17"/>
  <c r="N1074" i="17"/>
  <c r="E1075" i="17"/>
  <c r="F1075" i="17"/>
  <c r="G1075" i="17"/>
  <c r="H1075" i="17"/>
  <c r="I1075" i="17"/>
  <c r="J1075" i="17"/>
  <c r="K1075" i="17"/>
  <c r="L1075" i="17"/>
  <c r="M1075" i="17"/>
  <c r="O1075" i="17"/>
  <c r="N1075" i="17" s="1"/>
  <c r="E1076" i="17"/>
  <c r="F1076" i="17"/>
  <c r="G1076" i="17"/>
  <c r="H1076" i="17"/>
  <c r="I1076" i="17"/>
  <c r="J1076" i="17"/>
  <c r="K1076" i="17"/>
  <c r="L1076" i="17"/>
  <c r="O1076" i="17"/>
  <c r="E1077" i="17"/>
  <c r="F1077" i="17"/>
  <c r="G1077" i="17"/>
  <c r="H1077" i="17"/>
  <c r="I1077" i="17"/>
  <c r="J1077" i="17"/>
  <c r="K1077" i="17"/>
  <c r="L1077" i="17"/>
  <c r="N1077" i="17"/>
  <c r="O1077" i="17"/>
  <c r="M1077" i="17" s="1"/>
  <c r="E1078" i="17"/>
  <c r="F1078" i="17"/>
  <c r="G1078" i="17"/>
  <c r="H1078" i="17"/>
  <c r="I1078" i="17"/>
  <c r="J1078" i="17"/>
  <c r="O1078" i="17" s="1"/>
  <c r="K1078" i="17"/>
  <c r="L1078" i="17"/>
  <c r="M1078" i="17"/>
  <c r="N1078" i="17"/>
  <c r="E1079" i="17"/>
  <c r="F1079" i="17"/>
  <c r="G1079" i="17"/>
  <c r="H1079" i="17"/>
  <c r="I1079" i="17"/>
  <c r="J1079" i="17"/>
  <c r="K1079" i="17"/>
  <c r="L1079" i="17"/>
  <c r="M1079" i="17"/>
  <c r="O1079" i="17"/>
  <c r="N1079" i="17" s="1"/>
  <c r="E1080" i="17"/>
  <c r="F1080" i="17"/>
  <c r="G1080" i="17"/>
  <c r="H1080" i="17"/>
  <c r="I1080" i="17"/>
  <c r="J1080" i="17"/>
  <c r="K1080" i="17"/>
  <c r="L1080" i="17"/>
  <c r="O1080" i="17"/>
  <c r="E1081" i="17"/>
  <c r="F1081" i="17"/>
  <c r="G1081" i="17"/>
  <c r="H1081" i="17"/>
  <c r="I1081" i="17"/>
  <c r="J1081" i="17"/>
  <c r="K1081" i="17"/>
  <c r="L1081" i="17"/>
  <c r="O1081" i="17"/>
  <c r="M1081" i="17" s="1"/>
  <c r="E1082" i="17"/>
  <c r="F1082" i="17"/>
  <c r="G1082" i="17"/>
  <c r="H1082" i="17"/>
  <c r="I1082" i="17"/>
  <c r="J1082" i="17"/>
  <c r="O1082" i="17" s="1"/>
  <c r="M1082" i="17" s="1"/>
  <c r="K1082" i="17"/>
  <c r="L1082" i="17"/>
  <c r="N1082" i="17"/>
  <c r="E1083" i="17"/>
  <c r="F1083" i="17"/>
  <c r="G1083" i="17"/>
  <c r="H1083" i="17"/>
  <c r="I1083" i="17"/>
  <c r="J1083" i="17"/>
  <c r="K1083" i="17"/>
  <c r="L1083" i="17"/>
  <c r="M1083" i="17"/>
  <c r="O1083" i="17"/>
  <c r="N1083" i="17" s="1"/>
  <c r="E1084" i="17"/>
  <c r="F1084" i="17"/>
  <c r="G1084" i="17"/>
  <c r="H1084" i="17"/>
  <c r="I1084" i="17"/>
  <c r="J1084" i="17"/>
  <c r="K1084" i="17"/>
  <c r="L1084" i="17"/>
  <c r="O1084" i="17"/>
  <c r="E1085" i="17"/>
  <c r="F1085" i="17"/>
  <c r="G1085" i="17"/>
  <c r="H1085" i="17"/>
  <c r="I1085" i="17"/>
  <c r="J1085" i="17"/>
  <c r="K1085" i="17"/>
  <c r="L1085" i="17"/>
  <c r="N1085" i="17"/>
  <c r="O1085" i="17"/>
  <c r="M1085" i="17" s="1"/>
  <c r="E1086" i="17"/>
  <c r="F1086" i="17"/>
  <c r="G1086" i="17"/>
  <c r="H1086" i="17"/>
  <c r="I1086" i="17"/>
  <c r="J1086" i="17"/>
  <c r="O1086" i="17" s="1"/>
  <c r="K1086" i="17"/>
  <c r="L1086" i="17"/>
  <c r="M1086" i="17"/>
  <c r="N1086" i="17"/>
  <c r="E1087" i="17"/>
  <c r="F1087" i="17"/>
  <c r="G1087" i="17"/>
  <c r="H1087" i="17"/>
  <c r="I1087" i="17"/>
  <c r="J1087" i="17"/>
  <c r="K1087" i="17"/>
  <c r="L1087" i="17"/>
  <c r="M1087" i="17"/>
  <c r="O1087" i="17"/>
  <c r="N1087" i="17" s="1"/>
  <c r="E1088" i="17"/>
  <c r="F1088" i="17"/>
  <c r="G1088" i="17"/>
  <c r="H1088" i="17"/>
  <c r="I1088" i="17"/>
  <c r="J1088" i="17"/>
  <c r="K1088" i="17"/>
  <c r="L1088" i="17"/>
  <c r="O1088" i="17"/>
  <c r="E1089" i="17"/>
  <c r="F1089" i="17"/>
  <c r="G1089" i="17"/>
  <c r="H1089" i="17"/>
  <c r="I1089" i="17"/>
  <c r="J1089" i="17"/>
  <c r="K1089" i="17"/>
  <c r="L1089" i="17"/>
  <c r="O1089" i="17"/>
  <c r="M1089" i="17" s="1"/>
  <c r="E1090" i="17"/>
  <c r="F1090" i="17"/>
  <c r="G1090" i="17"/>
  <c r="H1090" i="17"/>
  <c r="I1090" i="17"/>
  <c r="J1090" i="17"/>
  <c r="O1090" i="17" s="1"/>
  <c r="M1090" i="17" s="1"/>
  <c r="K1090" i="17"/>
  <c r="L1090" i="17"/>
  <c r="N1090" i="17"/>
  <c r="E1091" i="17"/>
  <c r="F1091" i="17"/>
  <c r="G1091" i="17"/>
  <c r="H1091" i="17"/>
  <c r="I1091" i="17"/>
  <c r="J1091" i="17"/>
  <c r="K1091" i="17"/>
  <c r="L1091" i="17"/>
  <c r="M1091" i="17"/>
  <c r="O1091" i="17"/>
  <c r="N1091" i="17" s="1"/>
  <c r="E1092" i="17"/>
  <c r="F1092" i="17"/>
  <c r="G1092" i="17"/>
  <c r="H1092" i="17"/>
  <c r="I1092" i="17"/>
  <c r="J1092" i="17"/>
  <c r="K1092" i="17"/>
  <c r="L1092" i="17"/>
  <c r="O1092" i="17"/>
  <c r="E1093" i="17"/>
  <c r="F1093" i="17"/>
  <c r="G1093" i="17"/>
  <c r="H1093" i="17"/>
  <c r="I1093" i="17"/>
  <c r="J1093" i="17"/>
  <c r="K1093" i="17"/>
  <c r="L1093" i="17"/>
  <c r="N1093" i="17"/>
  <c r="O1093" i="17"/>
  <c r="M1093" i="17" s="1"/>
  <c r="E1094" i="17"/>
  <c r="F1094" i="17"/>
  <c r="G1094" i="17"/>
  <c r="H1094" i="17"/>
  <c r="I1094" i="17"/>
  <c r="J1094" i="17"/>
  <c r="O1094" i="17" s="1"/>
  <c r="K1094" i="17"/>
  <c r="L1094" i="17"/>
  <c r="M1094" i="17"/>
  <c r="N1094" i="17"/>
  <c r="E1095" i="17"/>
  <c r="F1095" i="17"/>
  <c r="G1095" i="17"/>
  <c r="H1095" i="17"/>
  <c r="I1095" i="17"/>
  <c r="J1095" i="17"/>
  <c r="K1095" i="17"/>
  <c r="L1095" i="17"/>
  <c r="M1095" i="17"/>
  <c r="O1095" i="17"/>
  <c r="N1095" i="17" s="1"/>
  <c r="E1096" i="17"/>
  <c r="F1096" i="17"/>
  <c r="G1096" i="17"/>
  <c r="H1096" i="17"/>
  <c r="I1096" i="17"/>
  <c r="J1096" i="17"/>
  <c r="K1096" i="17"/>
  <c r="L1096" i="17"/>
  <c r="O1096" i="17"/>
  <c r="E1097" i="17"/>
  <c r="F1097" i="17"/>
  <c r="G1097" i="17"/>
  <c r="H1097" i="17"/>
  <c r="I1097" i="17"/>
  <c r="J1097" i="17"/>
  <c r="K1097" i="17"/>
  <c r="L1097" i="17"/>
  <c r="O1097" i="17"/>
  <c r="M1097" i="17" s="1"/>
  <c r="E1098" i="17"/>
  <c r="F1098" i="17"/>
  <c r="G1098" i="17"/>
  <c r="H1098" i="17"/>
  <c r="I1098" i="17"/>
  <c r="J1098" i="17"/>
  <c r="O1098" i="17" s="1"/>
  <c r="M1098" i="17" s="1"/>
  <c r="K1098" i="17"/>
  <c r="L1098" i="17"/>
  <c r="N1098" i="17"/>
  <c r="E1099" i="17"/>
  <c r="F1099" i="17"/>
  <c r="G1099" i="17"/>
  <c r="H1099" i="17"/>
  <c r="I1099" i="17"/>
  <c r="J1099" i="17"/>
  <c r="K1099" i="17"/>
  <c r="L1099" i="17"/>
  <c r="M1099" i="17"/>
  <c r="O1099" i="17"/>
  <c r="N1099" i="17" s="1"/>
  <c r="E1100" i="17"/>
  <c r="F1100" i="17"/>
  <c r="G1100" i="17"/>
  <c r="H1100" i="17"/>
  <c r="I1100" i="17"/>
  <c r="J1100" i="17"/>
  <c r="K1100" i="17"/>
  <c r="L1100" i="17"/>
  <c r="O1100" i="17"/>
  <c r="E1101" i="17"/>
  <c r="F1101" i="17"/>
  <c r="G1101" i="17"/>
  <c r="H1101" i="17"/>
  <c r="I1101" i="17"/>
  <c r="J1101" i="17"/>
  <c r="K1101" i="17"/>
  <c r="L1101" i="17"/>
  <c r="O1101" i="17"/>
  <c r="M1101" i="17" s="1"/>
  <c r="E1102" i="17"/>
  <c r="F1102" i="17"/>
  <c r="G1102" i="17"/>
  <c r="H1102" i="17"/>
  <c r="I1102" i="17"/>
  <c r="J1102" i="17"/>
  <c r="O1102" i="17" s="1"/>
  <c r="K1102" i="17"/>
  <c r="L1102" i="17"/>
  <c r="M1102" i="17"/>
  <c r="N1102" i="17"/>
  <c r="E1103" i="17"/>
  <c r="F1103" i="17"/>
  <c r="G1103" i="17"/>
  <c r="H1103" i="17"/>
  <c r="I1103" i="17"/>
  <c r="J1103" i="17"/>
  <c r="K1103" i="17"/>
  <c r="L1103" i="17"/>
  <c r="M1103" i="17"/>
  <c r="O1103" i="17"/>
  <c r="N1103" i="17" s="1"/>
  <c r="E1104" i="17"/>
  <c r="F1104" i="17"/>
  <c r="G1104" i="17"/>
  <c r="H1104" i="17"/>
  <c r="I1104" i="17"/>
  <c r="J1104" i="17"/>
  <c r="K1104" i="17"/>
  <c r="L1104" i="17"/>
  <c r="O1104" i="17"/>
  <c r="E1105" i="17"/>
  <c r="F1105" i="17"/>
  <c r="G1105" i="17"/>
  <c r="H1105" i="17"/>
  <c r="I1105" i="17"/>
  <c r="J1105" i="17"/>
  <c r="K1105" i="17"/>
  <c r="L1105" i="17"/>
  <c r="O1105" i="17"/>
  <c r="M1105" i="17" s="1"/>
  <c r="E1106" i="17"/>
  <c r="F1106" i="17"/>
  <c r="G1106" i="17"/>
  <c r="H1106" i="17"/>
  <c r="I1106" i="17"/>
  <c r="J1106" i="17"/>
  <c r="O1106" i="17" s="1"/>
  <c r="M1106" i="17" s="1"/>
  <c r="K1106" i="17"/>
  <c r="L1106" i="17"/>
  <c r="N1106" i="17"/>
  <c r="E1107" i="17"/>
  <c r="F1107" i="17"/>
  <c r="G1107" i="17"/>
  <c r="H1107" i="17"/>
  <c r="I1107" i="17"/>
  <c r="J1107" i="17"/>
  <c r="K1107" i="17"/>
  <c r="L1107" i="17"/>
  <c r="M1107" i="17"/>
  <c r="O1107" i="17"/>
  <c r="N1107" i="17" s="1"/>
  <c r="E1108" i="17"/>
  <c r="F1108" i="17"/>
  <c r="G1108" i="17"/>
  <c r="H1108" i="17"/>
  <c r="I1108" i="17"/>
  <c r="J1108" i="17"/>
  <c r="K1108" i="17"/>
  <c r="L1108" i="17"/>
  <c r="O1108" i="17"/>
  <c r="E1109" i="17"/>
  <c r="F1109" i="17"/>
  <c r="G1109" i="17"/>
  <c r="H1109" i="17"/>
  <c r="I1109" i="17"/>
  <c r="J1109" i="17"/>
  <c r="K1109" i="17"/>
  <c r="L1109" i="17"/>
  <c r="N1109" i="17"/>
  <c r="O1109" i="17"/>
  <c r="M1109" i="17" s="1"/>
  <c r="E1110" i="17"/>
  <c r="F1110" i="17"/>
  <c r="G1110" i="17"/>
  <c r="H1110" i="17"/>
  <c r="I1110" i="17"/>
  <c r="J1110" i="17"/>
  <c r="O1110" i="17" s="1"/>
  <c r="K1110" i="17"/>
  <c r="L1110" i="17"/>
  <c r="M1110" i="17"/>
  <c r="N1110" i="17"/>
  <c r="E1111" i="17"/>
  <c r="F1111" i="17"/>
  <c r="G1111" i="17"/>
  <c r="H1111" i="17"/>
  <c r="I1111" i="17"/>
  <c r="J1111" i="17"/>
  <c r="K1111" i="17"/>
  <c r="L1111" i="17"/>
  <c r="M1111" i="17"/>
  <c r="O1111" i="17"/>
  <c r="N1111" i="17" s="1"/>
  <c r="E1112" i="17"/>
  <c r="F1112" i="17"/>
  <c r="G1112" i="17"/>
  <c r="H1112" i="17"/>
  <c r="I1112" i="17"/>
  <c r="J1112" i="17"/>
  <c r="K1112" i="17"/>
  <c r="L1112" i="17"/>
  <c r="O1112" i="17"/>
  <c r="E1113" i="17"/>
  <c r="F1113" i="17"/>
  <c r="G1113" i="17"/>
  <c r="H1113" i="17"/>
  <c r="I1113" i="17"/>
  <c r="J1113" i="17"/>
  <c r="K1113" i="17"/>
  <c r="L1113" i="17"/>
  <c r="O1113" i="17"/>
  <c r="M1113" i="17" s="1"/>
  <c r="E1114" i="17"/>
  <c r="F1114" i="17"/>
  <c r="G1114" i="17"/>
  <c r="H1114" i="17"/>
  <c r="I1114" i="17"/>
  <c r="J1114" i="17"/>
  <c r="O1114" i="17" s="1"/>
  <c r="M1114" i="17" s="1"/>
  <c r="K1114" i="17"/>
  <c r="L1114" i="17"/>
  <c r="N1114" i="17"/>
  <c r="E1115" i="17"/>
  <c r="F1115" i="17"/>
  <c r="G1115" i="17"/>
  <c r="H1115" i="17"/>
  <c r="I1115" i="17"/>
  <c r="J1115" i="17"/>
  <c r="K1115" i="17"/>
  <c r="L1115" i="17"/>
  <c r="M1115" i="17"/>
  <c r="O1115" i="17"/>
  <c r="N1115" i="17" s="1"/>
  <c r="E1116" i="17"/>
  <c r="F1116" i="17"/>
  <c r="G1116" i="17"/>
  <c r="H1116" i="17"/>
  <c r="I1116" i="17"/>
  <c r="J1116" i="17"/>
  <c r="K1116" i="17"/>
  <c r="L1116" i="17"/>
  <c r="O1116" i="17"/>
  <c r="E1117" i="17"/>
  <c r="F1117" i="17"/>
  <c r="G1117" i="17"/>
  <c r="H1117" i="17"/>
  <c r="I1117" i="17"/>
  <c r="J1117" i="17"/>
  <c r="K1117" i="17"/>
  <c r="L1117" i="17"/>
  <c r="O1117" i="17"/>
  <c r="M1117" i="17" s="1"/>
  <c r="E1118" i="17"/>
  <c r="F1118" i="17"/>
  <c r="G1118" i="17"/>
  <c r="H1118" i="17"/>
  <c r="I1118" i="17"/>
  <c r="J1118" i="17"/>
  <c r="O1118" i="17" s="1"/>
  <c r="K1118" i="17"/>
  <c r="L1118" i="17"/>
  <c r="M1118" i="17"/>
  <c r="N1118" i="17"/>
  <c r="E1119" i="17"/>
  <c r="F1119" i="17"/>
  <c r="G1119" i="17"/>
  <c r="H1119" i="17"/>
  <c r="I1119" i="17"/>
  <c r="J1119" i="17"/>
  <c r="K1119" i="17"/>
  <c r="L1119" i="17"/>
  <c r="M1119" i="17"/>
  <c r="O1119" i="17"/>
  <c r="N1119" i="17" s="1"/>
  <c r="E1120" i="17"/>
  <c r="F1120" i="17"/>
  <c r="G1120" i="17"/>
  <c r="H1120" i="17"/>
  <c r="I1120" i="17"/>
  <c r="J1120" i="17"/>
  <c r="K1120" i="17"/>
  <c r="L1120" i="17"/>
  <c r="O1120" i="17"/>
  <c r="E1121" i="17"/>
  <c r="F1121" i="17"/>
  <c r="G1121" i="17"/>
  <c r="H1121" i="17"/>
  <c r="I1121" i="17"/>
  <c r="J1121" i="17"/>
  <c r="K1121" i="17"/>
  <c r="L1121" i="17"/>
  <c r="O1121" i="17"/>
  <c r="M1121" i="17" s="1"/>
  <c r="E1122" i="17"/>
  <c r="F1122" i="17"/>
  <c r="G1122" i="17"/>
  <c r="H1122" i="17"/>
  <c r="I1122" i="17"/>
  <c r="J1122" i="17"/>
  <c r="O1122" i="17" s="1"/>
  <c r="M1122" i="17" s="1"/>
  <c r="K1122" i="17"/>
  <c r="L1122" i="17"/>
  <c r="N1122" i="17"/>
  <c r="E1123" i="17"/>
  <c r="F1123" i="17"/>
  <c r="G1123" i="17"/>
  <c r="H1123" i="17"/>
  <c r="I1123" i="17"/>
  <c r="J1123" i="17"/>
  <c r="K1123" i="17"/>
  <c r="L1123" i="17"/>
  <c r="M1123" i="17"/>
  <c r="O1123" i="17"/>
  <c r="N1123" i="17" s="1"/>
  <c r="E1124" i="17"/>
  <c r="F1124" i="17"/>
  <c r="G1124" i="17"/>
  <c r="H1124" i="17"/>
  <c r="I1124" i="17"/>
  <c r="J1124" i="17"/>
  <c r="K1124" i="17"/>
  <c r="L1124" i="17"/>
  <c r="O1124" i="17"/>
  <c r="E1125" i="17"/>
  <c r="F1125" i="17"/>
  <c r="G1125" i="17"/>
  <c r="H1125" i="17"/>
  <c r="I1125" i="17"/>
  <c r="J1125" i="17"/>
  <c r="K1125" i="17"/>
  <c r="L1125" i="17"/>
  <c r="N1125" i="17"/>
  <c r="O1125" i="17"/>
  <c r="M1125" i="17" s="1"/>
  <c r="E1126" i="17"/>
  <c r="F1126" i="17"/>
  <c r="G1126" i="17"/>
  <c r="H1126" i="17"/>
  <c r="I1126" i="17"/>
  <c r="J1126" i="17"/>
  <c r="O1126" i="17" s="1"/>
  <c r="K1126" i="17"/>
  <c r="L1126" i="17"/>
  <c r="M1126" i="17"/>
  <c r="N1126" i="17"/>
  <c r="E1127" i="17"/>
  <c r="F1127" i="17"/>
  <c r="G1127" i="17"/>
  <c r="H1127" i="17"/>
  <c r="I1127" i="17"/>
  <c r="J1127" i="17"/>
  <c r="K1127" i="17"/>
  <c r="L1127" i="17"/>
  <c r="M1127" i="17"/>
  <c r="O1127" i="17"/>
  <c r="N1127" i="17" s="1"/>
  <c r="E1128" i="17"/>
  <c r="F1128" i="17"/>
  <c r="G1128" i="17"/>
  <c r="H1128" i="17"/>
  <c r="I1128" i="17"/>
  <c r="J1128" i="17"/>
  <c r="K1128" i="17"/>
  <c r="L1128" i="17"/>
  <c r="O1128" i="17"/>
  <c r="E1129" i="17"/>
  <c r="F1129" i="17"/>
  <c r="G1129" i="17"/>
  <c r="H1129" i="17"/>
  <c r="I1129" i="17"/>
  <c r="J1129" i="17"/>
  <c r="K1129" i="17"/>
  <c r="L1129" i="17"/>
  <c r="O1129" i="17"/>
  <c r="M1129" i="17" s="1"/>
  <c r="E1130" i="17"/>
  <c r="F1130" i="17"/>
  <c r="G1130" i="17"/>
  <c r="H1130" i="17"/>
  <c r="I1130" i="17"/>
  <c r="J1130" i="17"/>
  <c r="O1130" i="17" s="1"/>
  <c r="M1130" i="17" s="1"/>
  <c r="K1130" i="17"/>
  <c r="L1130" i="17"/>
  <c r="N1130" i="17"/>
  <c r="E1131" i="17"/>
  <c r="F1131" i="17"/>
  <c r="G1131" i="17"/>
  <c r="H1131" i="17"/>
  <c r="I1131" i="17"/>
  <c r="J1131" i="17"/>
  <c r="K1131" i="17"/>
  <c r="L1131" i="17"/>
  <c r="M1131" i="17"/>
  <c r="O1131" i="17"/>
  <c r="N1131" i="17" s="1"/>
  <c r="E1132" i="17"/>
  <c r="F1132" i="17"/>
  <c r="G1132" i="17"/>
  <c r="H1132" i="17"/>
  <c r="I1132" i="17"/>
  <c r="J1132" i="17"/>
  <c r="K1132" i="17"/>
  <c r="L1132" i="17"/>
  <c r="O1132" i="17"/>
  <c r="E1133" i="17"/>
  <c r="F1133" i="17"/>
  <c r="G1133" i="17"/>
  <c r="H1133" i="17"/>
  <c r="I1133" i="17"/>
  <c r="J1133" i="17"/>
  <c r="K1133" i="17"/>
  <c r="L1133" i="17"/>
  <c r="O1133" i="17"/>
  <c r="M1133" i="17" s="1"/>
  <c r="E1134" i="17"/>
  <c r="F1134" i="17"/>
  <c r="G1134" i="17"/>
  <c r="H1134" i="17"/>
  <c r="I1134" i="17"/>
  <c r="J1134" i="17"/>
  <c r="O1134" i="17" s="1"/>
  <c r="K1134" i="17"/>
  <c r="L1134" i="17"/>
  <c r="M1134" i="17"/>
  <c r="N1134" i="17"/>
  <c r="E1135" i="17"/>
  <c r="F1135" i="17"/>
  <c r="G1135" i="17"/>
  <c r="H1135" i="17"/>
  <c r="I1135" i="17"/>
  <c r="J1135" i="17"/>
  <c r="K1135" i="17"/>
  <c r="L1135" i="17"/>
  <c r="M1135" i="17"/>
  <c r="O1135" i="17"/>
  <c r="N1135" i="17" s="1"/>
  <c r="E1136" i="17"/>
  <c r="F1136" i="17"/>
  <c r="G1136" i="17"/>
  <c r="H1136" i="17"/>
  <c r="I1136" i="17"/>
  <c r="J1136" i="17"/>
  <c r="K1136" i="17"/>
  <c r="L1136" i="17"/>
  <c r="O1136" i="17"/>
  <c r="E1137" i="17"/>
  <c r="F1137" i="17"/>
  <c r="G1137" i="17"/>
  <c r="H1137" i="17"/>
  <c r="I1137" i="17"/>
  <c r="J1137" i="17"/>
  <c r="K1137" i="17"/>
  <c r="L1137" i="17"/>
  <c r="O1137" i="17"/>
  <c r="M1137" i="17" s="1"/>
  <c r="E1138" i="17"/>
  <c r="F1138" i="17"/>
  <c r="G1138" i="17"/>
  <c r="H1138" i="17"/>
  <c r="I1138" i="17"/>
  <c r="J1138" i="17"/>
  <c r="O1138" i="17" s="1"/>
  <c r="M1138" i="17" s="1"/>
  <c r="K1138" i="17"/>
  <c r="L1138" i="17"/>
  <c r="N1138" i="17"/>
  <c r="E1139" i="17"/>
  <c r="F1139" i="17"/>
  <c r="G1139" i="17"/>
  <c r="H1139" i="17"/>
  <c r="I1139" i="17"/>
  <c r="J1139" i="17"/>
  <c r="K1139" i="17"/>
  <c r="L1139" i="17"/>
  <c r="M1139" i="17"/>
  <c r="O1139" i="17"/>
  <c r="N1139" i="17" s="1"/>
  <c r="E1140" i="17"/>
  <c r="F1140" i="17"/>
  <c r="G1140" i="17"/>
  <c r="H1140" i="17"/>
  <c r="I1140" i="17"/>
  <c r="J1140" i="17"/>
  <c r="K1140" i="17"/>
  <c r="L1140" i="17"/>
  <c r="O1140" i="17"/>
  <c r="E1141" i="17"/>
  <c r="F1141" i="17"/>
  <c r="G1141" i="17"/>
  <c r="H1141" i="17"/>
  <c r="I1141" i="17"/>
  <c r="J1141" i="17"/>
  <c r="K1141" i="17"/>
  <c r="L1141" i="17"/>
  <c r="N1141" i="17"/>
  <c r="O1141" i="17"/>
  <c r="M1141" i="17" s="1"/>
  <c r="E1142" i="17"/>
  <c r="F1142" i="17"/>
  <c r="G1142" i="17"/>
  <c r="H1142" i="17"/>
  <c r="I1142" i="17"/>
  <c r="J1142" i="17"/>
  <c r="O1142" i="17" s="1"/>
  <c r="M1142" i="17" s="1"/>
  <c r="K1142" i="17"/>
  <c r="L1142" i="17"/>
  <c r="N1142" i="17"/>
  <c r="E1143" i="17"/>
  <c r="F1143" i="17"/>
  <c r="G1143" i="17"/>
  <c r="H1143" i="17"/>
  <c r="I1143" i="17"/>
  <c r="J1143" i="17"/>
  <c r="K1143" i="17"/>
  <c r="L1143" i="17"/>
  <c r="M1143" i="17"/>
  <c r="O1143" i="17"/>
  <c r="N1143" i="17" s="1"/>
  <c r="E1144" i="17"/>
  <c r="F1144" i="17"/>
  <c r="G1144" i="17"/>
  <c r="H1144" i="17"/>
  <c r="I1144" i="17"/>
  <c r="J1144" i="17"/>
  <c r="K1144" i="17"/>
  <c r="L1144" i="17"/>
  <c r="O1144" i="17"/>
  <c r="E1145" i="17"/>
  <c r="F1145" i="17"/>
  <c r="G1145" i="17"/>
  <c r="H1145" i="17"/>
  <c r="I1145" i="17"/>
  <c r="J1145" i="17"/>
  <c r="K1145" i="17"/>
  <c r="L1145" i="17"/>
  <c r="O1145" i="17"/>
  <c r="M1145" i="17" s="1"/>
  <c r="E1146" i="17"/>
  <c r="F1146" i="17"/>
  <c r="G1146" i="17"/>
  <c r="H1146" i="17"/>
  <c r="I1146" i="17"/>
  <c r="J1146" i="17"/>
  <c r="O1146" i="17" s="1"/>
  <c r="M1146" i="17" s="1"/>
  <c r="K1146" i="17"/>
  <c r="L1146" i="17"/>
  <c r="N1146" i="17"/>
  <c r="E1147" i="17"/>
  <c r="F1147" i="17"/>
  <c r="G1147" i="17"/>
  <c r="H1147" i="17"/>
  <c r="I1147" i="17"/>
  <c r="J1147" i="17"/>
  <c r="K1147" i="17"/>
  <c r="L1147" i="17"/>
  <c r="M1147" i="17"/>
  <c r="O1147" i="17"/>
  <c r="N1147" i="17" s="1"/>
  <c r="E1148" i="17"/>
  <c r="F1148" i="17"/>
  <c r="G1148" i="17"/>
  <c r="H1148" i="17"/>
  <c r="I1148" i="17"/>
  <c r="J1148" i="17"/>
  <c r="K1148" i="17"/>
  <c r="L1148" i="17"/>
  <c r="O1148" i="17"/>
  <c r="E1149" i="17"/>
  <c r="F1149" i="17"/>
  <c r="G1149" i="17"/>
  <c r="H1149" i="17"/>
  <c r="I1149" i="17"/>
  <c r="J1149" i="17"/>
  <c r="K1149" i="17"/>
  <c r="L1149" i="17"/>
  <c r="O1149" i="17"/>
  <c r="M1149" i="17" s="1"/>
  <c r="E1150" i="17"/>
  <c r="F1150" i="17"/>
  <c r="G1150" i="17"/>
  <c r="H1150" i="17"/>
  <c r="I1150" i="17"/>
  <c r="J1150" i="17"/>
  <c r="O1150" i="17" s="1"/>
  <c r="K1150" i="17"/>
  <c r="L1150" i="17"/>
  <c r="M1150" i="17"/>
  <c r="N1150" i="17"/>
  <c r="E1151" i="17"/>
  <c r="F1151" i="17"/>
  <c r="G1151" i="17"/>
  <c r="H1151" i="17"/>
  <c r="I1151" i="17"/>
  <c r="J1151" i="17"/>
  <c r="K1151" i="17"/>
  <c r="L1151" i="17"/>
  <c r="M1151" i="17"/>
  <c r="O1151" i="17"/>
  <c r="N1151" i="17" s="1"/>
  <c r="E1152" i="17"/>
  <c r="F1152" i="17"/>
  <c r="G1152" i="17"/>
  <c r="H1152" i="17"/>
  <c r="I1152" i="17"/>
  <c r="J1152" i="17"/>
  <c r="K1152" i="17"/>
  <c r="L1152" i="17"/>
  <c r="O1152" i="17"/>
  <c r="E1153" i="17"/>
  <c r="F1153" i="17"/>
  <c r="G1153" i="17"/>
  <c r="H1153" i="17"/>
  <c r="I1153" i="17"/>
  <c r="J1153" i="17"/>
  <c r="K1153" i="17"/>
  <c r="L1153" i="17"/>
  <c r="O1153" i="17"/>
  <c r="M1153" i="17" s="1"/>
  <c r="E1154" i="17"/>
  <c r="F1154" i="17"/>
  <c r="G1154" i="17"/>
  <c r="H1154" i="17"/>
  <c r="I1154" i="17"/>
  <c r="J1154" i="17"/>
  <c r="O1154" i="17" s="1"/>
  <c r="M1154" i="17" s="1"/>
  <c r="K1154" i="17"/>
  <c r="L1154" i="17"/>
  <c r="N1154" i="17"/>
  <c r="E1155" i="17"/>
  <c r="F1155" i="17"/>
  <c r="G1155" i="17"/>
  <c r="H1155" i="17"/>
  <c r="I1155" i="17"/>
  <c r="J1155" i="17"/>
  <c r="K1155" i="17"/>
  <c r="L1155" i="17"/>
  <c r="M1155" i="17"/>
  <c r="O1155" i="17"/>
  <c r="N1155" i="17" s="1"/>
  <c r="E1156" i="17"/>
  <c r="F1156" i="17"/>
  <c r="G1156" i="17"/>
  <c r="H1156" i="17"/>
  <c r="I1156" i="17"/>
  <c r="J1156" i="17"/>
  <c r="K1156" i="17"/>
  <c r="L1156" i="17"/>
  <c r="O1156" i="17"/>
  <c r="E1157" i="17"/>
  <c r="F1157" i="17"/>
  <c r="G1157" i="17"/>
  <c r="H1157" i="17"/>
  <c r="I1157" i="17"/>
  <c r="J1157" i="17"/>
  <c r="K1157" i="17"/>
  <c r="L1157" i="17"/>
  <c r="N1157" i="17"/>
  <c r="O1157" i="17"/>
  <c r="M1157" i="17" s="1"/>
  <c r="E1158" i="17"/>
  <c r="F1158" i="17"/>
  <c r="G1158" i="17"/>
  <c r="H1158" i="17"/>
  <c r="I1158" i="17"/>
  <c r="J1158" i="17"/>
  <c r="O1158" i="17" s="1"/>
  <c r="M1158" i="17" s="1"/>
  <c r="K1158" i="17"/>
  <c r="L1158" i="17"/>
  <c r="N1158" i="17"/>
  <c r="E1159" i="17"/>
  <c r="F1159" i="17"/>
  <c r="G1159" i="17"/>
  <c r="H1159" i="17"/>
  <c r="I1159" i="17"/>
  <c r="J1159" i="17"/>
  <c r="K1159" i="17"/>
  <c r="L1159" i="17"/>
  <c r="M1159" i="17"/>
  <c r="O1159" i="17"/>
  <c r="N1159" i="17" s="1"/>
  <c r="E1160" i="17"/>
  <c r="F1160" i="17"/>
  <c r="G1160" i="17"/>
  <c r="H1160" i="17"/>
  <c r="I1160" i="17"/>
  <c r="J1160" i="17"/>
  <c r="K1160" i="17"/>
  <c r="L1160" i="17"/>
  <c r="O1160" i="17"/>
  <c r="E1161" i="17"/>
  <c r="F1161" i="17"/>
  <c r="G1161" i="17"/>
  <c r="H1161" i="17"/>
  <c r="I1161" i="17"/>
  <c r="J1161" i="17"/>
  <c r="K1161" i="17"/>
  <c r="L1161" i="17"/>
  <c r="O1161" i="17"/>
  <c r="M1161" i="17" s="1"/>
  <c r="E1162" i="17"/>
  <c r="F1162" i="17"/>
  <c r="G1162" i="17"/>
  <c r="H1162" i="17"/>
  <c r="I1162" i="17"/>
  <c r="J1162" i="17"/>
  <c r="O1162" i="17" s="1"/>
  <c r="M1162" i="17" s="1"/>
  <c r="K1162" i="17"/>
  <c r="L1162" i="17"/>
  <c r="N1162" i="17"/>
  <c r="E1163" i="17"/>
  <c r="F1163" i="17"/>
  <c r="G1163" i="17"/>
  <c r="H1163" i="17"/>
  <c r="I1163" i="17"/>
  <c r="J1163" i="17"/>
  <c r="K1163" i="17"/>
  <c r="L1163" i="17"/>
  <c r="M1163" i="17"/>
  <c r="O1163" i="17"/>
  <c r="N1163" i="17" s="1"/>
  <c r="E1164" i="17"/>
  <c r="F1164" i="17"/>
  <c r="G1164" i="17"/>
  <c r="H1164" i="17"/>
  <c r="I1164" i="17"/>
  <c r="J1164" i="17"/>
  <c r="K1164" i="17"/>
  <c r="L1164" i="17"/>
  <c r="O1164" i="17"/>
  <c r="E1165" i="17"/>
  <c r="F1165" i="17"/>
  <c r="G1165" i="17"/>
  <c r="H1165" i="17"/>
  <c r="I1165" i="17"/>
  <c r="J1165" i="17"/>
  <c r="K1165" i="17"/>
  <c r="L1165" i="17"/>
  <c r="O1165" i="17"/>
  <c r="M1165" i="17" s="1"/>
  <c r="E1166" i="17"/>
  <c r="F1166" i="17"/>
  <c r="G1166" i="17"/>
  <c r="H1166" i="17"/>
  <c r="I1166" i="17"/>
  <c r="J1166" i="17"/>
  <c r="O1166" i="17" s="1"/>
  <c r="K1166" i="17"/>
  <c r="L1166" i="17"/>
  <c r="M1166" i="17"/>
  <c r="N1166" i="17"/>
  <c r="E1167" i="17"/>
  <c r="F1167" i="17"/>
  <c r="G1167" i="17"/>
  <c r="H1167" i="17"/>
  <c r="I1167" i="17"/>
  <c r="J1167" i="17"/>
  <c r="K1167" i="17"/>
  <c r="L1167" i="17"/>
  <c r="M1167" i="17"/>
  <c r="O1167" i="17"/>
  <c r="N1167" i="17" s="1"/>
  <c r="E1168" i="17"/>
  <c r="F1168" i="17"/>
  <c r="G1168" i="17"/>
  <c r="H1168" i="17"/>
  <c r="I1168" i="17"/>
  <c r="J1168" i="17"/>
  <c r="K1168" i="17"/>
  <c r="L1168" i="17"/>
  <c r="O1168" i="17"/>
  <c r="E1169" i="17"/>
  <c r="F1169" i="17"/>
  <c r="G1169" i="17"/>
  <c r="H1169" i="17"/>
  <c r="I1169" i="17"/>
  <c r="J1169" i="17"/>
  <c r="K1169" i="17"/>
  <c r="L1169" i="17"/>
  <c r="O1169" i="17"/>
  <c r="M1169" i="17" s="1"/>
  <c r="E1170" i="17"/>
  <c r="F1170" i="17"/>
  <c r="G1170" i="17"/>
  <c r="H1170" i="17"/>
  <c r="I1170" i="17"/>
  <c r="J1170" i="17"/>
  <c r="O1170" i="17" s="1"/>
  <c r="M1170" i="17" s="1"/>
  <c r="K1170" i="17"/>
  <c r="L1170" i="17"/>
  <c r="N1170" i="17"/>
  <c r="E1171" i="17"/>
  <c r="F1171" i="17"/>
  <c r="G1171" i="17"/>
  <c r="H1171" i="17"/>
  <c r="I1171" i="17"/>
  <c r="J1171" i="17"/>
  <c r="K1171" i="17"/>
  <c r="L1171" i="17"/>
  <c r="M1171" i="17"/>
  <c r="O1171" i="17"/>
  <c r="N1171" i="17" s="1"/>
  <c r="E1172" i="17"/>
  <c r="F1172" i="17"/>
  <c r="G1172" i="17"/>
  <c r="H1172" i="17"/>
  <c r="I1172" i="17"/>
  <c r="J1172" i="17"/>
  <c r="K1172" i="17"/>
  <c r="L1172" i="17"/>
  <c r="O1172" i="17"/>
  <c r="E1173" i="17"/>
  <c r="F1173" i="17"/>
  <c r="G1173" i="17"/>
  <c r="H1173" i="17"/>
  <c r="I1173" i="17"/>
  <c r="J1173" i="17"/>
  <c r="K1173" i="17"/>
  <c r="L1173" i="17"/>
  <c r="N1173" i="17"/>
  <c r="O1173" i="17"/>
  <c r="M1173" i="17" s="1"/>
  <c r="E1174" i="17"/>
  <c r="F1174" i="17"/>
  <c r="G1174" i="17"/>
  <c r="H1174" i="17"/>
  <c r="I1174" i="17"/>
  <c r="J1174" i="17"/>
  <c r="O1174" i="17" s="1"/>
  <c r="M1174" i="17" s="1"/>
  <c r="K1174" i="17"/>
  <c r="L1174" i="17"/>
  <c r="N1174" i="17"/>
  <c r="E1175" i="17"/>
  <c r="F1175" i="17"/>
  <c r="G1175" i="17"/>
  <c r="H1175" i="17"/>
  <c r="I1175" i="17"/>
  <c r="J1175" i="17"/>
  <c r="K1175" i="17"/>
  <c r="L1175" i="17"/>
  <c r="M1175" i="17"/>
  <c r="O1175" i="17"/>
  <c r="N1175" i="17" s="1"/>
  <c r="E1176" i="17"/>
  <c r="F1176" i="17"/>
  <c r="G1176" i="17"/>
  <c r="H1176" i="17"/>
  <c r="I1176" i="17"/>
  <c r="J1176" i="17"/>
  <c r="K1176" i="17"/>
  <c r="L1176" i="17"/>
  <c r="O1176" i="17"/>
  <c r="E1177" i="17"/>
  <c r="F1177" i="17"/>
  <c r="G1177" i="17"/>
  <c r="H1177" i="17"/>
  <c r="I1177" i="17"/>
  <c r="J1177" i="17"/>
  <c r="K1177" i="17"/>
  <c r="L1177" i="17"/>
  <c r="O1177" i="17"/>
  <c r="M1177" i="17" s="1"/>
  <c r="E1178" i="17"/>
  <c r="F1178" i="17"/>
  <c r="G1178" i="17"/>
  <c r="H1178" i="17"/>
  <c r="I1178" i="17"/>
  <c r="J1178" i="17"/>
  <c r="O1178" i="17" s="1"/>
  <c r="M1178" i="17" s="1"/>
  <c r="K1178" i="17"/>
  <c r="L1178" i="17"/>
  <c r="N1178" i="17"/>
  <c r="E1179" i="17"/>
  <c r="F1179" i="17"/>
  <c r="G1179" i="17"/>
  <c r="H1179" i="17"/>
  <c r="I1179" i="17"/>
  <c r="J1179" i="17"/>
  <c r="K1179" i="17"/>
  <c r="L1179" i="17"/>
  <c r="M1179" i="17"/>
  <c r="O1179" i="17"/>
  <c r="N1179" i="17" s="1"/>
  <c r="E1180" i="17"/>
  <c r="F1180" i="17"/>
  <c r="G1180" i="17"/>
  <c r="H1180" i="17"/>
  <c r="I1180" i="17"/>
  <c r="J1180" i="17"/>
  <c r="K1180" i="17"/>
  <c r="L1180" i="17"/>
  <c r="O1180" i="17"/>
  <c r="E1181" i="17"/>
  <c r="F1181" i="17"/>
  <c r="G1181" i="17"/>
  <c r="H1181" i="17"/>
  <c r="I1181" i="17"/>
  <c r="J1181" i="17"/>
  <c r="K1181" i="17"/>
  <c r="L1181" i="17"/>
  <c r="O1181" i="17"/>
  <c r="M1181" i="17" s="1"/>
  <c r="E1182" i="17"/>
  <c r="F1182" i="17"/>
  <c r="G1182" i="17"/>
  <c r="H1182" i="17"/>
  <c r="I1182" i="17"/>
  <c r="J1182" i="17"/>
  <c r="O1182" i="17" s="1"/>
  <c r="K1182" i="17"/>
  <c r="L1182" i="17"/>
  <c r="M1182" i="17"/>
  <c r="N1182" i="17"/>
  <c r="E1183" i="17"/>
  <c r="F1183" i="17"/>
  <c r="G1183" i="17"/>
  <c r="H1183" i="17"/>
  <c r="I1183" i="17"/>
  <c r="J1183" i="17"/>
  <c r="K1183" i="17"/>
  <c r="L1183" i="17"/>
  <c r="M1183" i="17"/>
  <c r="O1183" i="17"/>
  <c r="N1183" i="17" s="1"/>
  <c r="E1184" i="17"/>
  <c r="F1184" i="17"/>
  <c r="G1184" i="17"/>
  <c r="H1184" i="17"/>
  <c r="I1184" i="17"/>
  <c r="J1184" i="17"/>
  <c r="K1184" i="17"/>
  <c r="L1184" i="17"/>
  <c r="O1184" i="17"/>
  <c r="E1185" i="17"/>
  <c r="F1185" i="17"/>
  <c r="G1185" i="17"/>
  <c r="H1185" i="17"/>
  <c r="I1185" i="17"/>
  <c r="J1185" i="17"/>
  <c r="K1185" i="17"/>
  <c r="L1185" i="17"/>
  <c r="O1185" i="17"/>
  <c r="M1185" i="17" s="1"/>
  <c r="E1186" i="17"/>
  <c r="F1186" i="17"/>
  <c r="G1186" i="17"/>
  <c r="H1186" i="17"/>
  <c r="I1186" i="17"/>
  <c r="J1186" i="17"/>
  <c r="O1186" i="17" s="1"/>
  <c r="M1186" i="17" s="1"/>
  <c r="K1186" i="17"/>
  <c r="L1186" i="17"/>
  <c r="N1186" i="17"/>
  <c r="E1187" i="17"/>
  <c r="F1187" i="17"/>
  <c r="G1187" i="17"/>
  <c r="H1187" i="17"/>
  <c r="I1187" i="17"/>
  <c r="J1187" i="17"/>
  <c r="K1187" i="17"/>
  <c r="L1187" i="17"/>
  <c r="M1187" i="17"/>
  <c r="O1187" i="17"/>
  <c r="N1187" i="17" s="1"/>
  <c r="E1188" i="17"/>
  <c r="F1188" i="17"/>
  <c r="G1188" i="17"/>
  <c r="H1188" i="17"/>
  <c r="I1188" i="17"/>
  <c r="J1188" i="17"/>
  <c r="K1188" i="17"/>
  <c r="L1188" i="17"/>
  <c r="O1188" i="17"/>
  <c r="E1189" i="17"/>
  <c r="F1189" i="17"/>
  <c r="G1189" i="17"/>
  <c r="H1189" i="17"/>
  <c r="I1189" i="17"/>
  <c r="J1189" i="17"/>
  <c r="K1189" i="17"/>
  <c r="L1189" i="17"/>
  <c r="N1189" i="17"/>
  <c r="O1189" i="17"/>
  <c r="M1189" i="17" s="1"/>
  <c r="E1190" i="17"/>
  <c r="F1190" i="17"/>
  <c r="G1190" i="17"/>
  <c r="H1190" i="17"/>
  <c r="I1190" i="17"/>
  <c r="J1190" i="17"/>
  <c r="O1190" i="17" s="1"/>
  <c r="M1190" i="17" s="1"/>
  <c r="K1190" i="17"/>
  <c r="L1190" i="17"/>
  <c r="N1190" i="17"/>
  <c r="E1191" i="17"/>
  <c r="F1191" i="17"/>
  <c r="G1191" i="17"/>
  <c r="H1191" i="17"/>
  <c r="I1191" i="17"/>
  <c r="J1191" i="17"/>
  <c r="K1191" i="17"/>
  <c r="L1191" i="17"/>
  <c r="M1191" i="17"/>
  <c r="O1191" i="17"/>
  <c r="N1191" i="17" s="1"/>
  <c r="E1192" i="17"/>
  <c r="F1192" i="17"/>
  <c r="G1192" i="17"/>
  <c r="H1192" i="17"/>
  <c r="I1192" i="17"/>
  <c r="J1192" i="17"/>
  <c r="K1192" i="17"/>
  <c r="L1192" i="17"/>
  <c r="O1192" i="17"/>
  <c r="E1193" i="17"/>
  <c r="F1193" i="17"/>
  <c r="G1193" i="17"/>
  <c r="H1193" i="17"/>
  <c r="I1193" i="17"/>
  <c r="J1193" i="17"/>
  <c r="K1193" i="17"/>
  <c r="L1193" i="17"/>
  <c r="O1193" i="17"/>
  <c r="M1193" i="17" s="1"/>
  <c r="E1194" i="17"/>
  <c r="F1194" i="17"/>
  <c r="G1194" i="17"/>
  <c r="H1194" i="17"/>
  <c r="I1194" i="17"/>
  <c r="J1194" i="17"/>
  <c r="O1194" i="17" s="1"/>
  <c r="M1194" i="17" s="1"/>
  <c r="K1194" i="17"/>
  <c r="L1194" i="17"/>
  <c r="N1194" i="17"/>
  <c r="E1195" i="17"/>
  <c r="F1195" i="17"/>
  <c r="G1195" i="17"/>
  <c r="H1195" i="17"/>
  <c r="I1195" i="17"/>
  <c r="J1195" i="17"/>
  <c r="K1195" i="17"/>
  <c r="L1195" i="17"/>
  <c r="M1195" i="17"/>
  <c r="O1195" i="17"/>
  <c r="N1195" i="17" s="1"/>
  <c r="E1196" i="17"/>
  <c r="F1196" i="17"/>
  <c r="G1196" i="17"/>
  <c r="H1196" i="17"/>
  <c r="I1196" i="17"/>
  <c r="J1196" i="17"/>
  <c r="K1196" i="17"/>
  <c r="L1196" i="17"/>
  <c r="O1196" i="17"/>
  <c r="E1197" i="17"/>
  <c r="F1197" i="17"/>
  <c r="G1197" i="17"/>
  <c r="H1197" i="17"/>
  <c r="I1197" i="17"/>
  <c r="J1197" i="17"/>
  <c r="K1197" i="17"/>
  <c r="L1197" i="17"/>
  <c r="O1197" i="17"/>
  <c r="M1197" i="17" s="1"/>
  <c r="E1198" i="17"/>
  <c r="F1198" i="17"/>
  <c r="G1198" i="17"/>
  <c r="H1198" i="17"/>
  <c r="I1198" i="17"/>
  <c r="J1198" i="17"/>
  <c r="O1198" i="17" s="1"/>
  <c r="K1198" i="17"/>
  <c r="L1198" i="17"/>
  <c r="M1198" i="17"/>
  <c r="N1198" i="17"/>
  <c r="E1199" i="17"/>
  <c r="F1199" i="17"/>
  <c r="G1199" i="17"/>
  <c r="H1199" i="17"/>
  <c r="I1199" i="17"/>
  <c r="J1199" i="17"/>
  <c r="K1199" i="17"/>
  <c r="L1199" i="17"/>
  <c r="M1199" i="17"/>
  <c r="O1199" i="17"/>
  <c r="N1199" i="17" s="1"/>
  <c r="E1200" i="17"/>
  <c r="F1200" i="17"/>
  <c r="G1200" i="17"/>
  <c r="H1200" i="17"/>
  <c r="I1200" i="17"/>
  <c r="J1200" i="17"/>
  <c r="K1200" i="17"/>
  <c r="L1200" i="17"/>
  <c r="O1200" i="17"/>
  <c r="E1201" i="17"/>
  <c r="F1201" i="17"/>
  <c r="G1201" i="17"/>
  <c r="H1201" i="17"/>
  <c r="I1201" i="17"/>
  <c r="J1201" i="17"/>
  <c r="K1201" i="17"/>
  <c r="L1201" i="17"/>
  <c r="O1201" i="17"/>
  <c r="M1201" i="17" s="1"/>
  <c r="E1202" i="17"/>
  <c r="F1202" i="17"/>
  <c r="G1202" i="17"/>
  <c r="H1202" i="17"/>
  <c r="I1202" i="17"/>
  <c r="J1202" i="17"/>
  <c r="O1202" i="17" s="1"/>
  <c r="M1202" i="17" s="1"/>
  <c r="K1202" i="17"/>
  <c r="L1202" i="17"/>
  <c r="N1202" i="17"/>
  <c r="E1203" i="17"/>
  <c r="F1203" i="17"/>
  <c r="G1203" i="17"/>
  <c r="H1203" i="17"/>
  <c r="I1203" i="17"/>
  <c r="J1203" i="17"/>
  <c r="K1203" i="17"/>
  <c r="L1203" i="17"/>
  <c r="M1203" i="17"/>
  <c r="O1203" i="17"/>
  <c r="N1203" i="17" s="1"/>
  <c r="E1204" i="17"/>
  <c r="F1204" i="17"/>
  <c r="G1204" i="17"/>
  <c r="H1204" i="17"/>
  <c r="I1204" i="17"/>
  <c r="J1204" i="17"/>
  <c r="K1204" i="17"/>
  <c r="L1204" i="17"/>
  <c r="O1204" i="17"/>
  <c r="E1205" i="17"/>
  <c r="F1205" i="17"/>
  <c r="G1205" i="17"/>
  <c r="H1205" i="17"/>
  <c r="I1205" i="17"/>
  <c r="J1205" i="17"/>
  <c r="K1205" i="17"/>
  <c r="L1205" i="17"/>
  <c r="N1205" i="17"/>
  <c r="O1205" i="17"/>
  <c r="M1205" i="17" s="1"/>
  <c r="E1206" i="17"/>
  <c r="F1206" i="17"/>
  <c r="G1206" i="17"/>
  <c r="H1206" i="17"/>
  <c r="I1206" i="17"/>
  <c r="J1206" i="17"/>
  <c r="O1206" i="17" s="1"/>
  <c r="M1206" i="17" s="1"/>
  <c r="K1206" i="17"/>
  <c r="L1206" i="17"/>
  <c r="N1206" i="17"/>
  <c r="E1207" i="17"/>
  <c r="F1207" i="17"/>
  <c r="G1207" i="17"/>
  <c r="H1207" i="17"/>
  <c r="I1207" i="17"/>
  <c r="J1207" i="17"/>
  <c r="K1207" i="17"/>
  <c r="L1207" i="17"/>
  <c r="M1207" i="17"/>
  <c r="O1207" i="17"/>
  <c r="N1207" i="17" s="1"/>
  <c r="E1208" i="17"/>
  <c r="F1208" i="17"/>
  <c r="G1208" i="17"/>
  <c r="H1208" i="17"/>
  <c r="I1208" i="17"/>
  <c r="J1208" i="17"/>
  <c r="K1208" i="17"/>
  <c r="L1208" i="17"/>
  <c r="O1208" i="17"/>
  <c r="E1209" i="17"/>
  <c r="F1209" i="17"/>
  <c r="G1209" i="17"/>
  <c r="H1209" i="17"/>
  <c r="I1209" i="17"/>
  <c r="J1209" i="17"/>
  <c r="K1209" i="17"/>
  <c r="L1209" i="17"/>
  <c r="O1209" i="17"/>
  <c r="M1209" i="17" s="1"/>
  <c r="E1210" i="17"/>
  <c r="F1210" i="17"/>
  <c r="G1210" i="17"/>
  <c r="H1210" i="17"/>
  <c r="I1210" i="17"/>
  <c r="J1210" i="17"/>
  <c r="O1210" i="17" s="1"/>
  <c r="M1210" i="17" s="1"/>
  <c r="K1210" i="17"/>
  <c r="L1210" i="17"/>
  <c r="N1210" i="17"/>
  <c r="E1211" i="17"/>
  <c r="F1211" i="17"/>
  <c r="G1211" i="17"/>
  <c r="H1211" i="17"/>
  <c r="I1211" i="17"/>
  <c r="J1211" i="17"/>
  <c r="K1211" i="17"/>
  <c r="L1211" i="17"/>
  <c r="M1211" i="17"/>
  <c r="O1211" i="17"/>
  <c r="N1211" i="17" s="1"/>
  <c r="E1212" i="17"/>
  <c r="F1212" i="17"/>
  <c r="G1212" i="17"/>
  <c r="H1212" i="17"/>
  <c r="I1212" i="17"/>
  <c r="J1212" i="17"/>
  <c r="K1212" i="17"/>
  <c r="L1212" i="17"/>
  <c r="O1212" i="17"/>
  <c r="E1213" i="17"/>
  <c r="F1213" i="17"/>
  <c r="G1213" i="17"/>
  <c r="H1213" i="17"/>
  <c r="I1213" i="17"/>
  <c r="J1213" i="17"/>
  <c r="K1213" i="17"/>
  <c r="L1213" i="17"/>
  <c r="O1213" i="17"/>
  <c r="M1213" i="17" s="1"/>
  <c r="E1214" i="17"/>
  <c r="F1214" i="17"/>
  <c r="G1214" i="17"/>
  <c r="H1214" i="17"/>
  <c r="I1214" i="17"/>
  <c r="J1214" i="17"/>
  <c r="O1214" i="17" s="1"/>
  <c r="K1214" i="17"/>
  <c r="L1214" i="17"/>
  <c r="M1214" i="17"/>
  <c r="N1214" i="17"/>
  <c r="E1215" i="17"/>
  <c r="F1215" i="17"/>
  <c r="G1215" i="17"/>
  <c r="H1215" i="17"/>
  <c r="I1215" i="17"/>
  <c r="J1215" i="17"/>
  <c r="K1215" i="17"/>
  <c r="L1215" i="17"/>
  <c r="M1215" i="17"/>
  <c r="O1215" i="17"/>
  <c r="N1215" i="17" s="1"/>
  <c r="E1216" i="17"/>
  <c r="F1216" i="17"/>
  <c r="G1216" i="17"/>
  <c r="H1216" i="17"/>
  <c r="I1216" i="17"/>
  <c r="J1216" i="17"/>
  <c r="K1216" i="17"/>
  <c r="L1216" i="17"/>
  <c r="O1216" i="17"/>
  <c r="E1217" i="17"/>
  <c r="F1217" i="17"/>
  <c r="G1217" i="17"/>
  <c r="H1217" i="17"/>
  <c r="I1217" i="17"/>
  <c r="J1217" i="17"/>
  <c r="K1217" i="17"/>
  <c r="L1217" i="17"/>
  <c r="O1217" i="17"/>
  <c r="M1217" i="17" s="1"/>
  <c r="E1218" i="17"/>
  <c r="F1218" i="17"/>
  <c r="G1218" i="17"/>
  <c r="H1218" i="17"/>
  <c r="I1218" i="17"/>
  <c r="J1218" i="17"/>
  <c r="O1218" i="17" s="1"/>
  <c r="M1218" i="17" s="1"/>
  <c r="K1218" i="17"/>
  <c r="L1218" i="17"/>
  <c r="E1219" i="17"/>
  <c r="F1219" i="17"/>
  <c r="G1219" i="17"/>
  <c r="H1219" i="17"/>
  <c r="I1219" i="17"/>
  <c r="J1219" i="17"/>
  <c r="K1219" i="17"/>
  <c r="L1219" i="17"/>
  <c r="M1219" i="17"/>
  <c r="O1219" i="17"/>
  <c r="N1219" i="17" s="1"/>
  <c r="E1220" i="17"/>
  <c r="F1220" i="17"/>
  <c r="G1220" i="17"/>
  <c r="H1220" i="17"/>
  <c r="I1220" i="17"/>
  <c r="J1220" i="17"/>
  <c r="K1220" i="17"/>
  <c r="L1220" i="17"/>
  <c r="O1220" i="17"/>
  <c r="E1221" i="17"/>
  <c r="F1221" i="17"/>
  <c r="G1221" i="17"/>
  <c r="H1221" i="17"/>
  <c r="I1221" i="17"/>
  <c r="J1221" i="17"/>
  <c r="K1221" i="17"/>
  <c r="L1221" i="17"/>
  <c r="N1221" i="17"/>
  <c r="O1221" i="17"/>
  <c r="M1221" i="17" s="1"/>
  <c r="E1222" i="17"/>
  <c r="F1222" i="17"/>
  <c r="G1222" i="17"/>
  <c r="H1222" i="17"/>
  <c r="I1222" i="17"/>
  <c r="J1222" i="17"/>
  <c r="O1222" i="17" s="1"/>
  <c r="M1222" i="17" s="1"/>
  <c r="K1222" i="17"/>
  <c r="L1222" i="17"/>
  <c r="N1222" i="17"/>
  <c r="E1223" i="17"/>
  <c r="F1223" i="17"/>
  <c r="G1223" i="17"/>
  <c r="H1223" i="17"/>
  <c r="I1223" i="17"/>
  <c r="J1223" i="17"/>
  <c r="K1223" i="17"/>
  <c r="L1223" i="17"/>
  <c r="M1223" i="17"/>
  <c r="O1223" i="17"/>
  <c r="N1223" i="17" s="1"/>
  <c r="E1224" i="17"/>
  <c r="F1224" i="17"/>
  <c r="G1224" i="17"/>
  <c r="H1224" i="17"/>
  <c r="I1224" i="17"/>
  <c r="J1224" i="17"/>
  <c r="K1224" i="17"/>
  <c r="L1224" i="17"/>
  <c r="O1224" i="17"/>
  <c r="E1225" i="17"/>
  <c r="F1225" i="17"/>
  <c r="G1225" i="17"/>
  <c r="H1225" i="17"/>
  <c r="I1225" i="17"/>
  <c r="J1225" i="17"/>
  <c r="K1225" i="17"/>
  <c r="L1225" i="17"/>
  <c r="O1225" i="17"/>
  <c r="E1226" i="17"/>
  <c r="F1226" i="17"/>
  <c r="G1226" i="17"/>
  <c r="H1226" i="17"/>
  <c r="I1226" i="17"/>
  <c r="J1226" i="17"/>
  <c r="O1226" i="17" s="1"/>
  <c r="M1226" i="17" s="1"/>
  <c r="K1226" i="17"/>
  <c r="L1226" i="17"/>
  <c r="N1226" i="17"/>
  <c r="E1227" i="17"/>
  <c r="F1227" i="17"/>
  <c r="G1227" i="17"/>
  <c r="H1227" i="17"/>
  <c r="I1227" i="17"/>
  <c r="J1227" i="17"/>
  <c r="K1227" i="17"/>
  <c r="L1227" i="17"/>
  <c r="M1227" i="17"/>
  <c r="O1227" i="17"/>
  <c r="N1227" i="17" s="1"/>
  <c r="E1228" i="17"/>
  <c r="F1228" i="17"/>
  <c r="G1228" i="17"/>
  <c r="H1228" i="17"/>
  <c r="I1228" i="17"/>
  <c r="J1228" i="17"/>
  <c r="K1228" i="17"/>
  <c r="L1228" i="17"/>
  <c r="O1228" i="17"/>
  <c r="E1229" i="17"/>
  <c r="F1229" i="17"/>
  <c r="G1229" i="17"/>
  <c r="H1229" i="17"/>
  <c r="I1229" i="17"/>
  <c r="J1229" i="17"/>
  <c r="K1229" i="17"/>
  <c r="L1229" i="17"/>
  <c r="O1229" i="17"/>
  <c r="M1229" i="17" s="1"/>
  <c r="E1230" i="17"/>
  <c r="F1230" i="17"/>
  <c r="G1230" i="17"/>
  <c r="H1230" i="17"/>
  <c r="I1230" i="17"/>
  <c r="J1230" i="17"/>
  <c r="O1230" i="17" s="1"/>
  <c r="K1230" i="17"/>
  <c r="L1230" i="17"/>
  <c r="M1230" i="17"/>
  <c r="N1230" i="17"/>
  <c r="E1231" i="17"/>
  <c r="F1231" i="17"/>
  <c r="G1231" i="17"/>
  <c r="H1231" i="17"/>
  <c r="I1231" i="17"/>
  <c r="J1231" i="17"/>
  <c r="K1231" i="17"/>
  <c r="L1231" i="17"/>
  <c r="M1231" i="17"/>
  <c r="O1231" i="17"/>
  <c r="N1231" i="17" s="1"/>
  <c r="E1232" i="17"/>
  <c r="F1232" i="17"/>
  <c r="G1232" i="17"/>
  <c r="H1232" i="17"/>
  <c r="I1232" i="17"/>
  <c r="J1232" i="17"/>
  <c r="K1232" i="17"/>
  <c r="L1232" i="17"/>
  <c r="O1232" i="17"/>
  <c r="E1233" i="17"/>
  <c r="F1233" i="17"/>
  <c r="G1233" i="17"/>
  <c r="H1233" i="17"/>
  <c r="I1233" i="17"/>
  <c r="J1233" i="17"/>
  <c r="K1233" i="17"/>
  <c r="L1233" i="17"/>
  <c r="O1233" i="17"/>
  <c r="M1233" i="17" s="1"/>
  <c r="E1234" i="17"/>
  <c r="F1234" i="17"/>
  <c r="G1234" i="17"/>
  <c r="H1234" i="17"/>
  <c r="I1234" i="17"/>
  <c r="J1234" i="17"/>
  <c r="O1234" i="17" s="1"/>
  <c r="M1234" i="17" s="1"/>
  <c r="K1234" i="17"/>
  <c r="L1234" i="17"/>
  <c r="E1235" i="17"/>
  <c r="F1235" i="17"/>
  <c r="G1235" i="17"/>
  <c r="H1235" i="17"/>
  <c r="I1235" i="17"/>
  <c r="J1235" i="17"/>
  <c r="K1235" i="17"/>
  <c r="L1235" i="17"/>
  <c r="M1235" i="17"/>
  <c r="O1235" i="17"/>
  <c r="N1235" i="17" s="1"/>
  <c r="E1236" i="17"/>
  <c r="F1236" i="17"/>
  <c r="G1236" i="17"/>
  <c r="H1236" i="17"/>
  <c r="I1236" i="17"/>
  <c r="J1236" i="17"/>
  <c r="K1236" i="17"/>
  <c r="L1236" i="17"/>
  <c r="O1236" i="17"/>
  <c r="E1237" i="17"/>
  <c r="F1237" i="17"/>
  <c r="G1237" i="17"/>
  <c r="H1237" i="17"/>
  <c r="I1237" i="17"/>
  <c r="J1237" i="17"/>
  <c r="K1237" i="17"/>
  <c r="L1237" i="17"/>
  <c r="N1237" i="17"/>
  <c r="O1237" i="17"/>
  <c r="M1237" i="17" s="1"/>
  <c r="E1238" i="17"/>
  <c r="F1238" i="17"/>
  <c r="G1238" i="17"/>
  <c r="H1238" i="17"/>
  <c r="I1238" i="17"/>
  <c r="J1238" i="17"/>
  <c r="O1238" i="17" s="1"/>
  <c r="M1238" i="17" s="1"/>
  <c r="K1238" i="17"/>
  <c r="L1238" i="17"/>
  <c r="N1238" i="17"/>
  <c r="E1239" i="17"/>
  <c r="F1239" i="17"/>
  <c r="G1239" i="17"/>
  <c r="H1239" i="17"/>
  <c r="I1239" i="17"/>
  <c r="J1239" i="17"/>
  <c r="K1239" i="17"/>
  <c r="L1239" i="17"/>
  <c r="M1239" i="17"/>
  <c r="O1239" i="17"/>
  <c r="N1239" i="17" s="1"/>
  <c r="E1240" i="17"/>
  <c r="F1240" i="17"/>
  <c r="G1240" i="17"/>
  <c r="H1240" i="17"/>
  <c r="I1240" i="17"/>
  <c r="J1240" i="17"/>
  <c r="K1240" i="17"/>
  <c r="L1240" i="17"/>
  <c r="O1240" i="17"/>
  <c r="E1241" i="17"/>
  <c r="F1241" i="17"/>
  <c r="G1241" i="17"/>
  <c r="H1241" i="17"/>
  <c r="I1241" i="17"/>
  <c r="J1241" i="17"/>
  <c r="K1241" i="17"/>
  <c r="L1241" i="17"/>
  <c r="O1241" i="17"/>
  <c r="E1242" i="17"/>
  <c r="F1242" i="17"/>
  <c r="G1242" i="17"/>
  <c r="H1242" i="17"/>
  <c r="I1242" i="17"/>
  <c r="J1242" i="17"/>
  <c r="O1242" i="17" s="1"/>
  <c r="M1242" i="17" s="1"/>
  <c r="K1242" i="17"/>
  <c r="L1242" i="17"/>
  <c r="N1242" i="17"/>
  <c r="E1243" i="17"/>
  <c r="F1243" i="17"/>
  <c r="G1243" i="17"/>
  <c r="H1243" i="17"/>
  <c r="I1243" i="17"/>
  <c r="J1243" i="17"/>
  <c r="K1243" i="17"/>
  <c r="L1243" i="17"/>
  <c r="M1243" i="17"/>
  <c r="O1243" i="17"/>
  <c r="N1243" i="17" s="1"/>
  <c r="E1244" i="17"/>
  <c r="F1244" i="17"/>
  <c r="G1244" i="17"/>
  <c r="H1244" i="17"/>
  <c r="I1244" i="17"/>
  <c r="J1244" i="17"/>
  <c r="K1244" i="17"/>
  <c r="L1244" i="17"/>
  <c r="O1244" i="17"/>
  <c r="E1245" i="17"/>
  <c r="F1245" i="17"/>
  <c r="G1245" i="17"/>
  <c r="H1245" i="17"/>
  <c r="I1245" i="17"/>
  <c r="J1245" i="17"/>
  <c r="O1245" i="17" s="1"/>
  <c r="K1245" i="17"/>
  <c r="L1245" i="17"/>
  <c r="E1246" i="17"/>
  <c r="F1246" i="17"/>
  <c r="G1246" i="17"/>
  <c r="H1246" i="17"/>
  <c r="I1246" i="17"/>
  <c r="J1246" i="17"/>
  <c r="O1246" i="17" s="1"/>
  <c r="M1246" i="17" s="1"/>
  <c r="K1246" i="17"/>
  <c r="L1246" i="17"/>
  <c r="N1246" i="17"/>
  <c r="E1247" i="17"/>
  <c r="F1247" i="17"/>
  <c r="G1247" i="17"/>
  <c r="H1247" i="17"/>
  <c r="I1247" i="17"/>
  <c r="J1247" i="17"/>
  <c r="K1247" i="17"/>
  <c r="L1247" i="17"/>
  <c r="O1247" i="17"/>
  <c r="N1247" i="17" s="1"/>
  <c r="E1248" i="17"/>
  <c r="F1248" i="17"/>
  <c r="G1248" i="17"/>
  <c r="H1248" i="17"/>
  <c r="I1248" i="17"/>
  <c r="J1248" i="17"/>
  <c r="K1248" i="17"/>
  <c r="L1248" i="17"/>
  <c r="O1248" i="17"/>
  <c r="M1248" i="17" s="1"/>
  <c r="E1249" i="17"/>
  <c r="F1249" i="17"/>
  <c r="G1249" i="17"/>
  <c r="H1249" i="17"/>
  <c r="I1249" i="17"/>
  <c r="J1249" i="17"/>
  <c r="K1249" i="17"/>
  <c r="L1249" i="17"/>
  <c r="M1249" i="17"/>
  <c r="O1249" i="17"/>
  <c r="N1249" i="17" s="1"/>
  <c r="E1250" i="17"/>
  <c r="F1250" i="17"/>
  <c r="G1250" i="17"/>
  <c r="H1250" i="17"/>
  <c r="I1250" i="17"/>
  <c r="J1250" i="17"/>
  <c r="O1250" i="17" s="1"/>
  <c r="K1250" i="17"/>
  <c r="L1250" i="17"/>
  <c r="M1250" i="17"/>
  <c r="N1250" i="17"/>
  <c r="E1251" i="17"/>
  <c r="F1251" i="17"/>
  <c r="G1251" i="17"/>
  <c r="H1251" i="17"/>
  <c r="I1251" i="17"/>
  <c r="J1251" i="17"/>
  <c r="K1251" i="17"/>
  <c r="L1251" i="17"/>
  <c r="M1251" i="17"/>
  <c r="O1251" i="17"/>
  <c r="N1251" i="17" s="1"/>
  <c r="E1252" i="17"/>
  <c r="F1252" i="17"/>
  <c r="G1252" i="17"/>
  <c r="H1252" i="17"/>
  <c r="I1252" i="17"/>
  <c r="J1252" i="17"/>
  <c r="K1252" i="17"/>
  <c r="L1252" i="17"/>
  <c r="N1252" i="17"/>
  <c r="O1252" i="17"/>
  <c r="M1252" i="17" s="1"/>
  <c r="E1253" i="17"/>
  <c r="F1253" i="17"/>
  <c r="G1253" i="17"/>
  <c r="H1253" i="17"/>
  <c r="I1253" i="17"/>
  <c r="J1253" i="17"/>
  <c r="O1253" i="17" s="1"/>
  <c r="K1253" i="17"/>
  <c r="L1253" i="17"/>
  <c r="M1253" i="17"/>
  <c r="N1253" i="17"/>
  <c r="E1254" i="17"/>
  <c r="F1254" i="17"/>
  <c r="G1254" i="17"/>
  <c r="H1254" i="17"/>
  <c r="I1254" i="17"/>
  <c r="J1254" i="17"/>
  <c r="O1254" i="17" s="1"/>
  <c r="K1254" i="17"/>
  <c r="L1254" i="17"/>
  <c r="M1254" i="17"/>
  <c r="N1254" i="17"/>
  <c r="E1255" i="17"/>
  <c r="F1255" i="17"/>
  <c r="G1255" i="17"/>
  <c r="H1255" i="17"/>
  <c r="I1255" i="17"/>
  <c r="J1255" i="17"/>
  <c r="K1255" i="17"/>
  <c r="L1255" i="17"/>
  <c r="M1255" i="17"/>
  <c r="O1255" i="17"/>
  <c r="N1255" i="17" s="1"/>
  <c r="E1256" i="17"/>
  <c r="F1256" i="17"/>
  <c r="G1256" i="17"/>
  <c r="H1256" i="17"/>
  <c r="I1256" i="17"/>
  <c r="J1256" i="17"/>
  <c r="K1256" i="17"/>
  <c r="L1256" i="17"/>
  <c r="O1256" i="17"/>
  <c r="M1256" i="17" s="1"/>
  <c r="E1257" i="17"/>
  <c r="F1257" i="17"/>
  <c r="G1257" i="17"/>
  <c r="H1257" i="17"/>
  <c r="I1257" i="17"/>
  <c r="J1257" i="17"/>
  <c r="K1257" i="17"/>
  <c r="L1257" i="17"/>
  <c r="O1257" i="17"/>
  <c r="M1257" i="17" s="1"/>
  <c r="E1258" i="17"/>
  <c r="F1258" i="17"/>
  <c r="G1258" i="17"/>
  <c r="H1258" i="17"/>
  <c r="I1258" i="17"/>
  <c r="J1258" i="17"/>
  <c r="O1258" i="17" s="1"/>
  <c r="M1258" i="17" s="1"/>
  <c r="K1258" i="17"/>
  <c r="L1258" i="17"/>
  <c r="E1259" i="17"/>
  <c r="F1259" i="17"/>
  <c r="G1259" i="17"/>
  <c r="H1259" i="17"/>
  <c r="I1259" i="17"/>
  <c r="J1259" i="17"/>
  <c r="K1259" i="17"/>
  <c r="L1259" i="17"/>
  <c r="O1259" i="17"/>
  <c r="E1260" i="17"/>
  <c r="F1260" i="17"/>
  <c r="G1260" i="17"/>
  <c r="H1260" i="17"/>
  <c r="I1260" i="17"/>
  <c r="J1260" i="17"/>
  <c r="O1260" i="17" s="1"/>
  <c r="K1260" i="17"/>
  <c r="L1260" i="17"/>
  <c r="E1261" i="17"/>
  <c r="F1261" i="17"/>
  <c r="G1261" i="17"/>
  <c r="H1261" i="17"/>
  <c r="I1261" i="17"/>
  <c r="J1261" i="17"/>
  <c r="K1261" i="17"/>
  <c r="L1261" i="17"/>
  <c r="O1261" i="17"/>
  <c r="E1262" i="17"/>
  <c r="F1262" i="17"/>
  <c r="G1262" i="17"/>
  <c r="H1262" i="17"/>
  <c r="I1262" i="17"/>
  <c r="J1262" i="17"/>
  <c r="O1262" i="17" s="1"/>
  <c r="M1262" i="17" s="1"/>
  <c r="K1262" i="17"/>
  <c r="L1262" i="17"/>
  <c r="N1262" i="17"/>
  <c r="E1263" i="17"/>
  <c r="F1263" i="17"/>
  <c r="G1263" i="17"/>
  <c r="H1263" i="17"/>
  <c r="I1263" i="17"/>
  <c r="J1263" i="17"/>
  <c r="K1263" i="17"/>
  <c r="L1263" i="17"/>
  <c r="O1263" i="17"/>
  <c r="N1263" i="17" s="1"/>
  <c r="E1264" i="17"/>
  <c r="F1264" i="17"/>
  <c r="G1264" i="17"/>
  <c r="H1264" i="17"/>
  <c r="I1264" i="17"/>
  <c r="J1264" i="17"/>
  <c r="K1264" i="17"/>
  <c r="L1264" i="17"/>
  <c r="O1264" i="17"/>
  <c r="M1264" i="17" s="1"/>
  <c r="E1265" i="17"/>
  <c r="F1265" i="17"/>
  <c r="G1265" i="17"/>
  <c r="H1265" i="17"/>
  <c r="I1265" i="17"/>
  <c r="J1265" i="17"/>
  <c r="K1265" i="17"/>
  <c r="L1265" i="17"/>
  <c r="M1265" i="17"/>
  <c r="O1265" i="17"/>
  <c r="N1265" i="17" s="1"/>
  <c r="E1266" i="17"/>
  <c r="F1266" i="17"/>
  <c r="G1266" i="17"/>
  <c r="H1266" i="17"/>
  <c r="I1266" i="17"/>
  <c r="J1266" i="17"/>
  <c r="O1266" i="17" s="1"/>
  <c r="K1266" i="17"/>
  <c r="L1266" i="17"/>
  <c r="M1266" i="17"/>
  <c r="N1266" i="17"/>
  <c r="E1267" i="17"/>
  <c r="F1267" i="17"/>
  <c r="G1267" i="17"/>
  <c r="H1267" i="17"/>
  <c r="I1267" i="17"/>
  <c r="J1267" i="17"/>
  <c r="K1267" i="17"/>
  <c r="L1267" i="17"/>
  <c r="M1267" i="17"/>
  <c r="O1267" i="17"/>
  <c r="N1267" i="17" s="1"/>
  <c r="E1268" i="17"/>
  <c r="F1268" i="17"/>
  <c r="G1268" i="17"/>
  <c r="H1268" i="17"/>
  <c r="I1268" i="17"/>
  <c r="J1268" i="17"/>
  <c r="K1268" i="17"/>
  <c r="L1268" i="17"/>
  <c r="N1268" i="17"/>
  <c r="O1268" i="17"/>
  <c r="M1268" i="17" s="1"/>
  <c r="E1269" i="17"/>
  <c r="F1269" i="17"/>
  <c r="G1269" i="17"/>
  <c r="H1269" i="17"/>
  <c r="I1269" i="17"/>
  <c r="J1269" i="17"/>
  <c r="O1269" i="17" s="1"/>
  <c r="M1269" i="17" s="1"/>
  <c r="K1269" i="17"/>
  <c r="L1269" i="17"/>
  <c r="N1269" i="17"/>
  <c r="E1270" i="17"/>
  <c r="F1270" i="17"/>
  <c r="G1270" i="17"/>
  <c r="H1270" i="17"/>
  <c r="I1270" i="17"/>
  <c r="J1270" i="17"/>
  <c r="O1270" i="17" s="1"/>
  <c r="K1270" i="17"/>
  <c r="L1270" i="17"/>
  <c r="M1270" i="17"/>
  <c r="N1270" i="17"/>
  <c r="E1271" i="17"/>
  <c r="F1271" i="17"/>
  <c r="G1271" i="17"/>
  <c r="H1271" i="17"/>
  <c r="I1271" i="17"/>
  <c r="J1271" i="17"/>
  <c r="K1271" i="17"/>
  <c r="L1271" i="17"/>
  <c r="O1271" i="17"/>
  <c r="N1271" i="17" s="1"/>
  <c r="E1272" i="17"/>
  <c r="F1272" i="17"/>
  <c r="G1272" i="17"/>
  <c r="H1272" i="17"/>
  <c r="I1272" i="17"/>
  <c r="J1272" i="17"/>
  <c r="K1272" i="17"/>
  <c r="L1272" i="17"/>
  <c r="N1272" i="17"/>
  <c r="O1272" i="17"/>
  <c r="M1272" i="17" s="1"/>
  <c r="E1273" i="17"/>
  <c r="F1273" i="17"/>
  <c r="G1273" i="17"/>
  <c r="H1273" i="17"/>
  <c r="I1273" i="17"/>
  <c r="J1273" i="17"/>
  <c r="K1273" i="17"/>
  <c r="L1273" i="17"/>
  <c r="O1273" i="17"/>
  <c r="M1273" i="17" s="1"/>
  <c r="E1274" i="17"/>
  <c r="F1274" i="17"/>
  <c r="G1274" i="17"/>
  <c r="H1274" i="17"/>
  <c r="I1274" i="17"/>
  <c r="J1274" i="17"/>
  <c r="O1274" i="17" s="1"/>
  <c r="M1274" i="17" s="1"/>
  <c r="K1274" i="17"/>
  <c r="L1274" i="17"/>
  <c r="N1274" i="17"/>
  <c r="E1275" i="17"/>
  <c r="F1275" i="17"/>
  <c r="G1275" i="17"/>
  <c r="H1275" i="17"/>
  <c r="I1275" i="17"/>
  <c r="J1275" i="17"/>
  <c r="K1275" i="17"/>
  <c r="L1275" i="17"/>
  <c r="O1275" i="17"/>
  <c r="E1276" i="17"/>
  <c r="F1276" i="17"/>
  <c r="G1276" i="17"/>
  <c r="H1276" i="17"/>
  <c r="I1276" i="17"/>
  <c r="J1276" i="17"/>
  <c r="O1276" i="17" s="1"/>
  <c r="K1276" i="17"/>
  <c r="L1276" i="17"/>
  <c r="E1277" i="17"/>
  <c r="F1277" i="17"/>
  <c r="G1277" i="17"/>
  <c r="H1277" i="17"/>
  <c r="I1277" i="17"/>
  <c r="J1277" i="17"/>
  <c r="K1277" i="17"/>
  <c r="L1277" i="17"/>
  <c r="O1277" i="17"/>
  <c r="E1278" i="17"/>
  <c r="F1278" i="17"/>
  <c r="G1278" i="17"/>
  <c r="H1278" i="17"/>
  <c r="I1278" i="17"/>
  <c r="J1278" i="17"/>
  <c r="O1278" i="17" s="1"/>
  <c r="M1278" i="17" s="1"/>
  <c r="K1278" i="17"/>
  <c r="L1278" i="17"/>
  <c r="N1278" i="17"/>
  <c r="E1279" i="17"/>
  <c r="F1279" i="17"/>
  <c r="G1279" i="17"/>
  <c r="H1279" i="17"/>
  <c r="I1279" i="17"/>
  <c r="J1279" i="17"/>
  <c r="K1279" i="17"/>
  <c r="L1279" i="17"/>
  <c r="O1279" i="17"/>
  <c r="N1279" i="17" s="1"/>
  <c r="E1280" i="17"/>
  <c r="F1280" i="17"/>
  <c r="G1280" i="17"/>
  <c r="H1280" i="17"/>
  <c r="I1280" i="17"/>
  <c r="J1280" i="17"/>
  <c r="K1280" i="17"/>
  <c r="L1280" i="17"/>
  <c r="O1280" i="17"/>
  <c r="M1280" i="17" s="1"/>
  <c r="E1281" i="17"/>
  <c r="F1281" i="17"/>
  <c r="G1281" i="17"/>
  <c r="H1281" i="17"/>
  <c r="I1281" i="17"/>
  <c r="J1281" i="17"/>
  <c r="K1281" i="17"/>
  <c r="L1281" i="17"/>
  <c r="M1281" i="17"/>
  <c r="O1281" i="17"/>
  <c r="N1281" i="17" s="1"/>
  <c r="E1282" i="17"/>
  <c r="F1282" i="17"/>
  <c r="G1282" i="17"/>
  <c r="H1282" i="17"/>
  <c r="I1282" i="17"/>
  <c r="J1282" i="17"/>
  <c r="O1282" i="17" s="1"/>
  <c r="K1282" i="17"/>
  <c r="L1282" i="17"/>
  <c r="M1282" i="17"/>
  <c r="N1282" i="17"/>
  <c r="E1283" i="17"/>
  <c r="F1283" i="17"/>
  <c r="G1283" i="17"/>
  <c r="H1283" i="17"/>
  <c r="I1283" i="17"/>
  <c r="J1283" i="17"/>
  <c r="K1283" i="17"/>
  <c r="L1283" i="17"/>
  <c r="M1283" i="17"/>
  <c r="O1283" i="17"/>
  <c r="N1283" i="17" s="1"/>
  <c r="E1284" i="17"/>
  <c r="F1284" i="17"/>
  <c r="G1284" i="17"/>
  <c r="H1284" i="17"/>
  <c r="I1284" i="17"/>
  <c r="J1284" i="17"/>
  <c r="K1284" i="17"/>
  <c r="L1284" i="17"/>
  <c r="N1284" i="17"/>
  <c r="O1284" i="17"/>
  <c r="M1284" i="17" s="1"/>
  <c r="E1285" i="17"/>
  <c r="F1285" i="17"/>
  <c r="G1285" i="17"/>
  <c r="H1285" i="17"/>
  <c r="I1285" i="17"/>
  <c r="J1285" i="17"/>
  <c r="O1285" i="17" s="1"/>
  <c r="M1285" i="17" s="1"/>
  <c r="K1285" i="17"/>
  <c r="L1285" i="17"/>
  <c r="N1285" i="17"/>
  <c r="E1286" i="17"/>
  <c r="F1286" i="17"/>
  <c r="G1286" i="17"/>
  <c r="H1286" i="17"/>
  <c r="I1286" i="17"/>
  <c r="J1286" i="17"/>
  <c r="O1286" i="17" s="1"/>
  <c r="K1286" i="17"/>
  <c r="L1286" i="17"/>
  <c r="M1286" i="17"/>
  <c r="N1286" i="17"/>
  <c r="E1287" i="17"/>
  <c r="F1287" i="17"/>
  <c r="G1287" i="17"/>
  <c r="H1287" i="17"/>
  <c r="I1287" i="17"/>
  <c r="J1287" i="17"/>
  <c r="K1287" i="17"/>
  <c r="L1287" i="17"/>
  <c r="O1287" i="17"/>
  <c r="N1287" i="17" s="1"/>
  <c r="E1288" i="17"/>
  <c r="F1288" i="17"/>
  <c r="G1288" i="17"/>
  <c r="H1288" i="17"/>
  <c r="I1288" i="17"/>
  <c r="J1288" i="17"/>
  <c r="K1288" i="17"/>
  <c r="L1288" i="17"/>
  <c r="N1288" i="17"/>
  <c r="O1288" i="17"/>
  <c r="M1288" i="17" s="1"/>
  <c r="E1289" i="17"/>
  <c r="F1289" i="17"/>
  <c r="G1289" i="17"/>
  <c r="H1289" i="17"/>
  <c r="I1289" i="17"/>
  <c r="J1289" i="17"/>
  <c r="K1289" i="17"/>
  <c r="L1289" i="17"/>
  <c r="O1289" i="17"/>
  <c r="M1289" i="17" s="1"/>
  <c r="E1290" i="17"/>
  <c r="F1290" i="17"/>
  <c r="G1290" i="17"/>
  <c r="H1290" i="17"/>
  <c r="I1290" i="17"/>
  <c r="J1290" i="17"/>
  <c r="O1290" i="17" s="1"/>
  <c r="M1290" i="17" s="1"/>
  <c r="K1290" i="17"/>
  <c r="L1290" i="17"/>
  <c r="N1290" i="17"/>
  <c r="E1291" i="17"/>
  <c r="F1291" i="17"/>
  <c r="G1291" i="17"/>
  <c r="H1291" i="17"/>
  <c r="I1291" i="17"/>
  <c r="J1291" i="17"/>
  <c r="K1291" i="17"/>
  <c r="L1291" i="17"/>
  <c r="O1291" i="17"/>
  <c r="E1292" i="17"/>
  <c r="F1292" i="17"/>
  <c r="G1292" i="17"/>
  <c r="H1292" i="17"/>
  <c r="I1292" i="17"/>
  <c r="J1292" i="17"/>
  <c r="K1292" i="17"/>
  <c r="L1292" i="17"/>
  <c r="O1292" i="17"/>
  <c r="E1293" i="17"/>
  <c r="F1293" i="17"/>
  <c r="G1293" i="17"/>
  <c r="H1293" i="17"/>
  <c r="I1293" i="17"/>
  <c r="J1293" i="17"/>
  <c r="K1293" i="17"/>
  <c r="L1293" i="17"/>
  <c r="O1293" i="17"/>
  <c r="E1294" i="17"/>
  <c r="F1294" i="17"/>
  <c r="G1294" i="17"/>
  <c r="H1294" i="17"/>
  <c r="I1294" i="17"/>
  <c r="J1294" i="17"/>
  <c r="O1294" i="17" s="1"/>
  <c r="M1294" i="17" s="1"/>
  <c r="K1294" i="17"/>
  <c r="L1294" i="17"/>
  <c r="N1294" i="17"/>
  <c r="E1295" i="17"/>
  <c r="F1295" i="17"/>
  <c r="G1295" i="17"/>
  <c r="H1295" i="17"/>
  <c r="I1295" i="17"/>
  <c r="J1295" i="17"/>
  <c r="K1295" i="17"/>
  <c r="L1295" i="17"/>
  <c r="O1295" i="17"/>
  <c r="E1296" i="17"/>
  <c r="F1296" i="17"/>
  <c r="G1296" i="17"/>
  <c r="H1296" i="17"/>
  <c r="I1296" i="17"/>
  <c r="J1296" i="17"/>
  <c r="O1296" i="17" s="1"/>
  <c r="K1296" i="17"/>
  <c r="L1296" i="17"/>
  <c r="E1297" i="17"/>
  <c r="F1297" i="17"/>
  <c r="G1297" i="17"/>
  <c r="H1297" i="17"/>
  <c r="I1297" i="17"/>
  <c r="J1297" i="17"/>
  <c r="K1297" i="17"/>
  <c r="L1297" i="17"/>
  <c r="M1297" i="17"/>
  <c r="O1297" i="17"/>
  <c r="N1297" i="17" s="1"/>
  <c r="E1298" i="17"/>
  <c r="F1298" i="17"/>
  <c r="G1298" i="17"/>
  <c r="H1298" i="17"/>
  <c r="I1298" i="17"/>
  <c r="J1298" i="17"/>
  <c r="O1298" i="17" s="1"/>
  <c r="K1298" i="17"/>
  <c r="L1298" i="17"/>
  <c r="M1298" i="17"/>
  <c r="N1298" i="17"/>
  <c r="E1299" i="17"/>
  <c r="F1299" i="17"/>
  <c r="G1299" i="17"/>
  <c r="H1299" i="17"/>
  <c r="I1299" i="17"/>
  <c r="J1299" i="17"/>
  <c r="K1299" i="17"/>
  <c r="L1299" i="17"/>
  <c r="M1299" i="17"/>
  <c r="O1299" i="17"/>
  <c r="N1299" i="17" s="1"/>
  <c r="E1300" i="17"/>
  <c r="F1300" i="17"/>
  <c r="G1300" i="17"/>
  <c r="H1300" i="17"/>
  <c r="I1300" i="17"/>
  <c r="J1300" i="17"/>
  <c r="K1300" i="17"/>
  <c r="L1300" i="17"/>
  <c r="N1300" i="17"/>
  <c r="O1300" i="17"/>
  <c r="M1300" i="17" s="1"/>
  <c r="E1301" i="17"/>
  <c r="F1301" i="17"/>
  <c r="G1301" i="17"/>
  <c r="H1301" i="17"/>
  <c r="I1301" i="17"/>
  <c r="J1301" i="17"/>
  <c r="O1301" i="17" s="1"/>
  <c r="M1301" i="17" s="1"/>
  <c r="K1301" i="17"/>
  <c r="L1301" i="17"/>
  <c r="N1301" i="17"/>
  <c r="E1302" i="17"/>
  <c r="F1302" i="17"/>
  <c r="G1302" i="17"/>
  <c r="H1302" i="17"/>
  <c r="I1302" i="17"/>
  <c r="J1302" i="17"/>
  <c r="O1302" i="17" s="1"/>
  <c r="M1302" i="17" s="1"/>
  <c r="K1302" i="17"/>
  <c r="L1302" i="17"/>
  <c r="N1302" i="17"/>
  <c r="E1303" i="17"/>
  <c r="F1303" i="17"/>
  <c r="G1303" i="17"/>
  <c r="H1303" i="17"/>
  <c r="I1303" i="17"/>
  <c r="J1303" i="17"/>
  <c r="K1303" i="17"/>
  <c r="L1303" i="17"/>
  <c r="M1303" i="17"/>
  <c r="O1303" i="17"/>
  <c r="N1303" i="17" s="1"/>
  <c r="E1304" i="17"/>
  <c r="F1304" i="17"/>
  <c r="G1304" i="17"/>
  <c r="H1304" i="17"/>
  <c r="I1304" i="17"/>
  <c r="J1304" i="17"/>
  <c r="K1304" i="17"/>
  <c r="L1304" i="17"/>
  <c r="N1304" i="17"/>
  <c r="O1304" i="17"/>
  <c r="M1304" i="17" s="1"/>
  <c r="E1305" i="17"/>
  <c r="F1305" i="17"/>
  <c r="G1305" i="17"/>
  <c r="H1305" i="17"/>
  <c r="I1305" i="17"/>
  <c r="J1305" i="17"/>
  <c r="O1305" i="17" s="1"/>
  <c r="K1305" i="17"/>
  <c r="L1305" i="17"/>
  <c r="E1306" i="17"/>
  <c r="F1306" i="17"/>
  <c r="G1306" i="17"/>
  <c r="H1306" i="17"/>
  <c r="I1306" i="17"/>
  <c r="J1306" i="17"/>
  <c r="O1306" i="17" s="1"/>
  <c r="K1306" i="17"/>
  <c r="L1306" i="17"/>
  <c r="M1306" i="17"/>
  <c r="N1306" i="17"/>
  <c r="E1307" i="17"/>
  <c r="F1307" i="17"/>
  <c r="G1307" i="17"/>
  <c r="H1307" i="17"/>
  <c r="I1307" i="17"/>
  <c r="J1307" i="17"/>
  <c r="K1307" i="17"/>
  <c r="L1307" i="17"/>
  <c r="M1307" i="17"/>
  <c r="O1307" i="17"/>
  <c r="N1307" i="17" s="1"/>
  <c r="E1308" i="17"/>
  <c r="F1308" i="17"/>
  <c r="G1308" i="17"/>
  <c r="H1308" i="17"/>
  <c r="I1308" i="17"/>
  <c r="J1308" i="17"/>
  <c r="K1308" i="17"/>
  <c r="L1308" i="17"/>
  <c r="N1308" i="17"/>
  <c r="O1308" i="17"/>
  <c r="M1308" i="17" s="1"/>
  <c r="E1309" i="17"/>
  <c r="F1309" i="17"/>
  <c r="G1309" i="17"/>
  <c r="H1309" i="17"/>
  <c r="I1309" i="17"/>
  <c r="J1309" i="17"/>
  <c r="K1309" i="17"/>
  <c r="L1309" i="17"/>
  <c r="O1309" i="17"/>
  <c r="M1309" i="17" s="1"/>
  <c r="E1310" i="17"/>
  <c r="F1310" i="17"/>
  <c r="G1310" i="17"/>
  <c r="H1310" i="17"/>
  <c r="I1310" i="17"/>
  <c r="J1310" i="17"/>
  <c r="O1310" i="17" s="1"/>
  <c r="M1310" i="17" s="1"/>
  <c r="K1310" i="17"/>
  <c r="L1310" i="17"/>
  <c r="N1310" i="17"/>
  <c r="E1311" i="17"/>
  <c r="F1311" i="17"/>
  <c r="G1311" i="17"/>
  <c r="H1311" i="17"/>
  <c r="I1311" i="17"/>
  <c r="J1311" i="17"/>
  <c r="K1311" i="17"/>
  <c r="L1311" i="17"/>
  <c r="O1311" i="17"/>
  <c r="E1312" i="17"/>
  <c r="F1312" i="17"/>
  <c r="G1312" i="17"/>
  <c r="H1312" i="17"/>
  <c r="I1312" i="17"/>
  <c r="J1312" i="17"/>
  <c r="K1312" i="17"/>
  <c r="L1312" i="17"/>
  <c r="O1312" i="17"/>
  <c r="E1313" i="17"/>
  <c r="F1313" i="17"/>
  <c r="G1313" i="17"/>
  <c r="H1313" i="17"/>
  <c r="I1313" i="17"/>
  <c r="J1313" i="17"/>
  <c r="K1313" i="17"/>
  <c r="L1313" i="17"/>
  <c r="M1313" i="17"/>
  <c r="O1313" i="17"/>
  <c r="N1313" i="17" s="1"/>
  <c r="E1314" i="17"/>
  <c r="F1314" i="17"/>
  <c r="G1314" i="17"/>
  <c r="H1314" i="17"/>
  <c r="I1314" i="17"/>
  <c r="J1314" i="17"/>
  <c r="O1314" i="17" s="1"/>
  <c r="K1314" i="17"/>
  <c r="L1314" i="17"/>
  <c r="M1314" i="17"/>
  <c r="N1314" i="17"/>
  <c r="E1315" i="17"/>
  <c r="F1315" i="17"/>
  <c r="G1315" i="17"/>
  <c r="H1315" i="17"/>
  <c r="I1315" i="17"/>
  <c r="J1315" i="17"/>
  <c r="K1315" i="17"/>
  <c r="L1315" i="17"/>
  <c r="M1315" i="17"/>
  <c r="O1315" i="17"/>
  <c r="N1315" i="17" s="1"/>
  <c r="E1316" i="17"/>
  <c r="F1316" i="17"/>
  <c r="G1316" i="17"/>
  <c r="H1316" i="17"/>
  <c r="I1316" i="17"/>
  <c r="J1316" i="17"/>
  <c r="K1316" i="17"/>
  <c r="L1316" i="17"/>
  <c r="N1316" i="17"/>
  <c r="O1316" i="17"/>
  <c r="M1316" i="17" s="1"/>
  <c r="E1317" i="17"/>
  <c r="F1317" i="17"/>
  <c r="G1317" i="17"/>
  <c r="H1317" i="17"/>
  <c r="I1317" i="17"/>
  <c r="J1317" i="17"/>
  <c r="O1317" i="17" s="1"/>
  <c r="K1317" i="17"/>
  <c r="L1317" i="17"/>
  <c r="M1317" i="17"/>
  <c r="N1317" i="17"/>
  <c r="E1318" i="17"/>
  <c r="F1318" i="17"/>
  <c r="G1318" i="17"/>
  <c r="H1318" i="17"/>
  <c r="I1318" i="17"/>
  <c r="J1318" i="17"/>
  <c r="O1318" i="17" s="1"/>
  <c r="M1318" i="17" s="1"/>
  <c r="K1318" i="17"/>
  <c r="L1318" i="17"/>
  <c r="N1318" i="17"/>
  <c r="E1319" i="17"/>
  <c r="F1319" i="17"/>
  <c r="G1319" i="17"/>
  <c r="H1319" i="17"/>
  <c r="I1319" i="17"/>
  <c r="J1319" i="17"/>
  <c r="K1319" i="17"/>
  <c r="L1319" i="17"/>
  <c r="M1319" i="17"/>
  <c r="O1319" i="17"/>
  <c r="N1319" i="17" s="1"/>
  <c r="E1320" i="17"/>
  <c r="F1320" i="17"/>
  <c r="G1320" i="17"/>
  <c r="H1320" i="17"/>
  <c r="I1320" i="17"/>
  <c r="J1320" i="17"/>
  <c r="K1320" i="17"/>
  <c r="L1320" i="17"/>
  <c r="N1320" i="17"/>
  <c r="O1320" i="17"/>
  <c r="M1320" i="17" s="1"/>
  <c r="E1321" i="17"/>
  <c r="F1321" i="17"/>
  <c r="G1321" i="17"/>
  <c r="H1321" i="17"/>
  <c r="I1321" i="17"/>
  <c r="J1321" i="17"/>
  <c r="O1321" i="17" s="1"/>
  <c r="K1321" i="17"/>
  <c r="L1321" i="17"/>
  <c r="E1322" i="17"/>
  <c r="F1322" i="17"/>
  <c r="G1322" i="17"/>
  <c r="H1322" i="17"/>
  <c r="I1322" i="17"/>
  <c r="J1322" i="17"/>
  <c r="O1322" i="17" s="1"/>
  <c r="K1322" i="17"/>
  <c r="L1322" i="17"/>
  <c r="M1322" i="17"/>
  <c r="N1322" i="17"/>
  <c r="E1323" i="17"/>
  <c r="F1323" i="17"/>
  <c r="G1323" i="17"/>
  <c r="H1323" i="17"/>
  <c r="I1323" i="17"/>
  <c r="J1323" i="17"/>
  <c r="K1323" i="17"/>
  <c r="L1323" i="17"/>
  <c r="M1323" i="17"/>
  <c r="O1323" i="17"/>
  <c r="N1323" i="17" s="1"/>
  <c r="E1324" i="17"/>
  <c r="F1324" i="17"/>
  <c r="G1324" i="17"/>
  <c r="H1324" i="17"/>
  <c r="I1324" i="17"/>
  <c r="J1324" i="17"/>
  <c r="K1324" i="17"/>
  <c r="L1324" i="17"/>
  <c r="N1324" i="17"/>
  <c r="O1324" i="17"/>
  <c r="M1324" i="17" s="1"/>
  <c r="E1325" i="17"/>
  <c r="F1325" i="17"/>
  <c r="G1325" i="17"/>
  <c r="H1325" i="17"/>
  <c r="I1325" i="17"/>
  <c r="J1325" i="17"/>
  <c r="K1325" i="17"/>
  <c r="L1325" i="17"/>
  <c r="O1325" i="17"/>
  <c r="M1325" i="17" s="1"/>
  <c r="E1326" i="17"/>
  <c r="F1326" i="17"/>
  <c r="G1326" i="17"/>
  <c r="H1326" i="17"/>
  <c r="I1326" i="17"/>
  <c r="J1326" i="17"/>
  <c r="O1326" i="17" s="1"/>
  <c r="M1326" i="17" s="1"/>
  <c r="K1326" i="17"/>
  <c r="L1326" i="17"/>
  <c r="N1326" i="17"/>
  <c r="E1327" i="17"/>
  <c r="F1327" i="17"/>
  <c r="G1327" i="17"/>
  <c r="H1327" i="17"/>
  <c r="I1327" i="17"/>
  <c r="J1327" i="17"/>
  <c r="K1327" i="17"/>
  <c r="L1327" i="17"/>
  <c r="O1327" i="17"/>
  <c r="E1328" i="17"/>
  <c r="F1328" i="17"/>
  <c r="G1328" i="17"/>
  <c r="H1328" i="17"/>
  <c r="I1328" i="17"/>
  <c r="J1328" i="17"/>
  <c r="K1328" i="17"/>
  <c r="L1328" i="17"/>
  <c r="O1328" i="17"/>
  <c r="E1329" i="17"/>
  <c r="F1329" i="17"/>
  <c r="G1329" i="17"/>
  <c r="H1329" i="17"/>
  <c r="I1329" i="17"/>
  <c r="J1329" i="17"/>
  <c r="K1329" i="17"/>
  <c r="L1329" i="17"/>
  <c r="M1329" i="17"/>
  <c r="O1329" i="17"/>
  <c r="N1329" i="17" s="1"/>
  <c r="E1330" i="17"/>
  <c r="F1330" i="17"/>
  <c r="G1330" i="17"/>
  <c r="H1330" i="17"/>
  <c r="I1330" i="17"/>
  <c r="J1330" i="17"/>
  <c r="O1330" i="17" s="1"/>
  <c r="K1330" i="17"/>
  <c r="L1330" i="17"/>
  <c r="M1330" i="17"/>
  <c r="N1330" i="17"/>
  <c r="E1331" i="17"/>
  <c r="F1331" i="17"/>
  <c r="G1331" i="17"/>
  <c r="H1331" i="17"/>
  <c r="I1331" i="17"/>
  <c r="J1331" i="17"/>
  <c r="K1331" i="17"/>
  <c r="L1331" i="17"/>
  <c r="M1331" i="17"/>
  <c r="O1331" i="17"/>
  <c r="N1331" i="17" s="1"/>
  <c r="E1332" i="17"/>
  <c r="F1332" i="17"/>
  <c r="G1332" i="17"/>
  <c r="H1332" i="17"/>
  <c r="I1332" i="17"/>
  <c r="J1332" i="17"/>
  <c r="K1332" i="17"/>
  <c r="L1332" i="17"/>
  <c r="N1332" i="17"/>
  <c r="O1332" i="17"/>
  <c r="M1332" i="17" s="1"/>
  <c r="E1333" i="17"/>
  <c r="F1333" i="17"/>
  <c r="G1333" i="17"/>
  <c r="H1333" i="17"/>
  <c r="I1333" i="17"/>
  <c r="J1333" i="17"/>
  <c r="O1333" i="17" s="1"/>
  <c r="K1333" i="17"/>
  <c r="L1333" i="17"/>
  <c r="M1333" i="17"/>
  <c r="N1333" i="17"/>
  <c r="E1334" i="17"/>
  <c r="F1334" i="17"/>
  <c r="G1334" i="17"/>
  <c r="H1334" i="17"/>
  <c r="I1334" i="17"/>
  <c r="J1334" i="17"/>
  <c r="O1334" i="17" s="1"/>
  <c r="M1334" i="17" s="1"/>
  <c r="K1334" i="17"/>
  <c r="L1334" i="17"/>
  <c r="N1334" i="17"/>
  <c r="E1335" i="17"/>
  <c r="F1335" i="17"/>
  <c r="G1335" i="17"/>
  <c r="H1335" i="17"/>
  <c r="I1335" i="17"/>
  <c r="J1335" i="17"/>
  <c r="K1335" i="17"/>
  <c r="L1335" i="17"/>
  <c r="M1335" i="17"/>
  <c r="O1335" i="17"/>
  <c r="N1335" i="17" s="1"/>
  <c r="E1336" i="17"/>
  <c r="F1336" i="17"/>
  <c r="G1336" i="17"/>
  <c r="H1336" i="17"/>
  <c r="I1336" i="17"/>
  <c r="J1336" i="17"/>
  <c r="K1336" i="17"/>
  <c r="L1336" i="17"/>
  <c r="N1336" i="17"/>
  <c r="O1336" i="17"/>
  <c r="M1336" i="17" s="1"/>
  <c r="E1337" i="17"/>
  <c r="F1337" i="17"/>
  <c r="G1337" i="17"/>
  <c r="H1337" i="17"/>
  <c r="I1337" i="17"/>
  <c r="J1337" i="17"/>
  <c r="O1337" i="17" s="1"/>
  <c r="K1337" i="17"/>
  <c r="L1337" i="17"/>
  <c r="E1338" i="17"/>
  <c r="F1338" i="17"/>
  <c r="G1338" i="17"/>
  <c r="H1338" i="17"/>
  <c r="I1338" i="17"/>
  <c r="J1338" i="17"/>
  <c r="O1338" i="17" s="1"/>
  <c r="M1338" i="17" s="1"/>
  <c r="K1338" i="17"/>
  <c r="L1338" i="17"/>
  <c r="N1338" i="17"/>
  <c r="E1339" i="17"/>
  <c r="F1339" i="17"/>
  <c r="G1339" i="17"/>
  <c r="H1339" i="17"/>
  <c r="I1339" i="17"/>
  <c r="J1339" i="17"/>
  <c r="K1339" i="17"/>
  <c r="L1339" i="17"/>
  <c r="M1339" i="17"/>
  <c r="O1339" i="17"/>
  <c r="N1339" i="17" s="1"/>
  <c r="E1340" i="17"/>
  <c r="F1340" i="17"/>
  <c r="G1340" i="17"/>
  <c r="H1340" i="17"/>
  <c r="I1340" i="17"/>
  <c r="J1340" i="17"/>
  <c r="K1340" i="17"/>
  <c r="L1340" i="17"/>
  <c r="N1340" i="17"/>
  <c r="O1340" i="17"/>
  <c r="M1340" i="17" s="1"/>
  <c r="E1341" i="17"/>
  <c r="F1341" i="17"/>
  <c r="G1341" i="17"/>
  <c r="H1341" i="17"/>
  <c r="I1341" i="17"/>
  <c r="J1341" i="17"/>
  <c r="K1341" i="17"/>
  <c r="L1341" i="17"/>
  <c r="O1341" i="17"/>
  <c r="M1341" i="17" s="1"/>
  <c r="E1342" i="17"/>
  <c r="F1342" i="17"/>
  <c r="G1342" i="17"/>
  <c r="H1342" i="17"/>
  <c r="I1342" i="17"/>
  <c r="J1342" i="17"/>
  <c r="O1342" i="17" s="1"/>
  <c r="M1342" i="17" s="1"/>
  <c r="K1342" i="17"/>
  <c r="L1342" i="17"/>
  <c r="E1343" i="17"/>
  <c r="F1343" i="17"/>
  <c r="G1343" i="17"/>
  <c r="H1343" i="17"/>
  <c r="I1343" i="17"/>
  <c r="J1343" i="17"/>
  <c r="K1343" i="17"/>
  <c r="L1343" i="17"/>
  <c r="O1343" i="17"/>
  <c r="E1344" i="17"/>
  <c r="F1344" i="17"/>
  <c r="G1344" i="17"/>
  <c r="H1344" i="17"/>
  <c r="I1344" i="17"/>
  <c r="J1344" i="17"/>
  <c r="K1344" i="17"/>
  <c r="L1344" i="17"/>
  <c r="O1344" i="17"/>
  <c r="E1345" i="17"/>
  <c r="F1345" i="17"/>
  <c r="G1345" i="17"/>
  <c r="H1345" i="17"/>
  <c r="I1345" i="17"/>
  <c r="J1345" i="17"/>
  <c r="K1345" i="17"/>
  <c r="L1345" i="17"/>
  <c r="O1345" i="17"/>
  <c r="N1345" i="17" s="1"/>
  <c r="E1346" i="17"/>
  <c r="F1346" i="17"/>
  <c r="G1346" i="17"/>
  <c r="H1346" i="17"/>
  <c r="I1346" i="17"/>
  <c r="J1346" i="17"/>
  <c r="O1346" i="17" s="1"/>
  <c r="K1346" i="17"/>
  <c r="L1346" i="17"/>
  <c r="M1346" i="17"/>
  <c r="N1346" i="17"/>
  <c r="E1347" i="17"/>
  <c r="F1347" i="17"/>
  <c r="G1347" i="17"/>
  <c r="H1347" i="17"/>
  <c r="I1347" i="17"/>
  <c r="J1347" i="17"/>
  <c r="K1347" i="17"/>
  <c r="L1347" i="17"/>
  <c r="M1347" i="17"/>
  <c r="O1347" i="17"/>
  <c r="N1347" i="17" s="1"/>
  <c r="E1348" i="17"/>
  <c r="F1348" i="17"/>
  <c r="G1348" i="17"/>
  <c r="H1348" i="17"/>
  <c r="I1348" i="17"/>
  <c r="J1348" i="17"/>
  <c r="K1348" i="17"/>
  <c r="L1348" i="17"/>
  <c r="N1348" i="17"/>
  <c r="O1348" i="17"/>
  <c r="M1348" i="17" s="1"/>
  <c r="E1349" i="17"/>
  <c r="F1349" i="17"/>
  <c r="G1349" i="17"/>
  <c r="H1349" i="17"/>
  <c r="I1349" i="17"/>
  <c r="J1349" i="17"/>
  <c r="O1349" i="17" s="1"/>
  <c r="K1349" i="17"/>
  <c r="L1349" i="17"/>
  <c r="M1349" i="17"/>
  <c r="N1349" i="17"/>
  <c r="E1350" i="17"/>
  <c r="F1350" i="17"/>
  <c r="G1350" i="17"/>
  <c r="H1350" i="17"/>
  <c r="I1350" i="17"/>
  <c r="J1350" i="17"/>
  <c r="O1350" i="17" s="1"/>
  <c r="M1350" i="17" s="1"/>
  <c r="K1350" i="17"/>
  <c r="L1350" i="17"/>
  <c r="N1350" i="17"/>
  <c r="E1351" i="17"/>
  <c r="F1351" i="17"/>
  <c r="G1351" i="17"/>
  <c r="H1351" i="17"/>
  <c r="I1351" i="17"/>
  <c r="J1351" i="17"/>
  <c r="K1351" i="17"/>
  <c r="L1351" i="17"/>
  <c r="O1351" i="17"/>
  <c r="N1351" i="17" s="1"/>
  <c r="E1352" i="17"/>
  <c r="F1352" i="17"/>
  <c r="G1352" i="17"/>
  <c r="H1352" i="17"/>
  <c r="I1352" i="17"/>
  <c r="J1352" i="17"/>
  <c r="K1352" i="17"/>
  <c r="L1352" i="17"/>
  <c r="N1352" i="17"/>
  <c r="O1352" i="17"/>
  <c r="M1352" i="17" s="1"/>
  <c r="E1353" i="17"/>
  <c r="F1353" i="17"/>
  <c r="G1353" i="17"/>
  <c r="H1353" i="17"/>
  <c r="I1353" i="17"/>
  <c r="J1353" i="17"/>
  <c r="O1353" i="17" s="1"/>
  <c r="K1353" i="17"/>
  <c r="L1353" i="17"/>
  <c r="E1354" i="17"/>
  <c r="F1354" i="17"/>
  <c r="G1354" i="17"/>
  <c r="H1354" i="17"/>
  <c r="I1354" i="17"/>
  <c r="J1354" i="17"/>
  <c r="O1354" i="17" s="1"/>
  <c r="M1354" i="17" s="1"/>
  <c r="K1354" i="17"/>
  <c r="L1354" i="17"/>
  <c r="N1354" i="17"/>
  <c r="E1355" i="17"/>
  <c r="F1355" i="17"/>
  <c r="G1355" i="17"/>
  <c r="H1355" i="17"/>
  <c r="I1355" i="17"/>
  <c r="J1355" i="17"/>
  <c r="K1355" i="17"/>
  <c r="L1355" i="17"/>
  <c r="M1355" i="17"/>
  <c r="O1355" i="17"/>
  <c r="N1355" i="17" s="1"/>
  <c r="E1356" i="17"/>
  <c r="F1356" i="17"/>
  <c r="G1356" i="17"/>
  <c r="H1356" i="17"/>
  <c r="I1356" i="17"/>
  <c r="J1356" i="17"/>
  <c r="K1356" i="17"/>
  <c r="L1356" i="17"/>
  <c r="N1356" i="17"/>
  <c r="O1356" i="17"/>
  <c r="M1356" i="17" s="1"/>
  <c r="E1357" i="17"/>
  <c r="F1357" i="17"/>
  <c r="G1357" i="17"/>
  <c r="H1357" i="17"/>
  <c r="I1357" i="17"/>
  <c r="J1357" i="17"/>
  <c r="K1357" i="17"/>
  <c r="L1357" i="17"/>
  <c r="O1357" i="17"/>
  <c r="M1357" i="17" s="1"/>
  <c r="E1358" i="17"/>
  <c r="F1358" i="17"/>
  <c r="G1358" i="17"/>
  <c r="H1358" i="17"/>
  <c r="I1358" i="17"/>
  <c r="J1358" i="17"/>
  <c r="O1358" i="17" s="1"/>
  <c r="M1358" i="17" s="1"/>
  <c r="K1358" i="17"/>
  <c r="L1358" i="17"/>
  <c r="E1359" i="17"/>
  <c r="F1359" i="17"/>
  <c r="G1359" i="17"/>
  <c r="H1359" i="17"/>
  <c r="I1359" i="17"/>
  <c r="J1359" i="17"/>
  <c r="K1359" i="17"/>
  <c r="L1359" i="17"/>
  <c r="O1359" i="17"/>
  <c r="E1360" i="17"/>
  <c r="F1360" i="17"/>
  <c r="G1360" i="17"/>
  <c r="H1360" i="17"/>
  <c r="I1360" i="17"/>
  <c r="J1360" i="17"/>
  <c r="K1360" i="17"/>
  <c r="L1360" i="17"/>
  <c r="O1360" i="17"/>
  <c r="E1361" i="17"/>
  <c r="F1361" i="17"/>
  <c r="G1361" i="17"/>
  <c r="H1361" i="17"/>
  <c r="I1361" i="17"/>
  <c r="J1361" i="17"/>
  <c r="K1361" i="17"/>
  <c r="L1361" i="17"/>
  <c r="O1361" i="17"/>
  <c r="N1361" i="17" s="1"/>
  <c r="E1362" i="17"/>
  <c r="F1362" i="17"/>
  <c r="G1362" i="17"/>
  <c r="H1362" i="17"/>
  <c r="I1362" i="17"/>
  <c r="J1362" i="17"/>
  <c r="O1362" i="17" s="1"/>
  <c r="K1362" i="17"/>
  <c r="L1362" i="17"/>
  <c r="M1362" i="17"/>
  <c r="N1362" i="17"/>
  <c r="E1363" i="17"/>
  <c r="F1363" i="17"/>
  <c r="G1363" i="17"/>
  <c r="H1363" i="17"/>
  <c r="I1363" i="17"/>
  <c r="J1363" i="17"/>
  <c r="K1363" i="17"/>
  <c r="L1363" i="17"/>
  <c r="M1363" i="17"/>
  <c r="O1363" i="17"/>
  <c r="N1363" i="17" s="1"/>
  <c r="E1364" i="17"/>
  <c r="F1364" i="17"/>
  <c r="G1364" i="17"/>
  <c r="H1364" i="17"/>
  <c r="I1364" i="17"/>
  <c r="J1364" i="17"/>
  <c r="K1364" i="17"/>
  <c r="L1364" i="17"/>
  <c r="N1364" i="17"/>
  <c r="O1364" i="17"/>
  <c r="M1364" i="17" s="1"/>
  <c r="E1365" i="17"/>
  <c r="F1365" i="17"/>
  <c r="G1365" i="17"/>
  <c r="H1365" i="17"/>
  <c r="I1365" i="17"/>
  <c r="J1365" i="17"/>
  <c r="O1365" i="17" s="1"/>
  <c r="K1365" i="17"/>
  <c r="L1365" i="17"/>
  <c r="M1365" i="17"/>
  <c r="N1365" i="17"/>
  <c r="E1366" i="17"/>
  <c r="F1366" i="17"/>
  <c r="G1366" i="17"/>
  <c r="H1366" i="17"/>
  <c r="I1366" i="17"/>
  <c r="J1366" i="17"/>
  <c r="O1366" i="17" s="1"/>
  <c r="M1366" i="17" s="1"/>
  <c r="K1366" i="17"/>
  <c r="L1366" i="17"/>
  <c r="N1366" i="17"/>
  <c r="E1367" i="17"/>
  <c r="F1367" i="17"/>
  <c r="G1367" i="17"/>
  <c r="H1367" i="17"/>
  <c r="I1367" i="17"/>
  <c r="J1367" i="17"/>
  <c r="K1367" i="17"/>
  <c r="L1367" i="17"/>
  <c r="O1367" i="17"/>
  <c r="N1367" i="17" s="1"/>
  <c r="E1368" i="17"/>
  <c r="F1368" i="17"/>
  <c r="G1368" i="17"/>
  <c r="H1368" i="17"/>
  <c r="I1368" i="17"/>
  <c r="J1368" i="17"/>
  <c r="K1368" i="17"/>
  <c r="L1368" i="17"/>
  <c r="N1368" i="17"/>
  <c r="O1368" i="17"/>
  <c r="M1368" i="17" s="1"/>
  <c r="E1369" i="17"/>
  <c r="F1369" i="17"/>
  <c r="G1369" i="17"/>
  <c r="H1369" i="17"/>
  <c r="I1369" i="17"/>
  <c r="J1369" i="17"/>
  <c r="O1369" i="17" s="1"/>
  <c r="K1369" i="17"/>
  <c r="L1369" i="17"/>
  <c r="E1370" i="17"/>
  <c r="F1370" i="17"/>
  <c r="G1370" i="17"/>
  <c r="H1370" i="17"/>
  <c r="I1370" i="17"/>
  <c r="J1370" i="17"/>
  <c r="O1370" i="17" s="1"/>
  <c r="M1370" i="17" s="1"/>
  <c r="K1370" i="17"/>
  <c r="L1370" i="17"/>
  <c r="N1370" i="17"/>
  <c r="E1371" i="17"/>
  <c r="F1371" i="17"/>
  <c r="G1371" i="17"/>
  <c r="H1371" i="17"/>
  <c r="I1371" i="17"/>
  <c r="J1371" i="17"/>
  <c r="K1371" i="17"/>
  <c r="L1371" i="17"/>
  <c r="M1371" i="17"/>
  <c r="O1371" i="17"/>
  <c r="N1371" i="17" s="1"/>
  <c r="E1372" i="17"/>
  <c r="F1372" i="17"/>
  <c r="G1372" i="17"/>
  <c r="H1372" i="17"/>
  <c r="I1372" i="17"/>
  <c r="J1372" i="17"/>
  <c r="K1372" i="17"/>
  <c r="L1372" i="17"/>
  <c r="N1372" i="17"/>
  <c r="O1372" i="17"/>
  <c r="M1372" i="17" s="1"/>
  <c r="E1373" i="17"/>
  <c r="F1373" i="17"/>
  <c r="G1373" i="17"/>
  <c r="H1373" i="17"/>
  <c r="I1373" i="17"/>
  <c r="J1373" i="17"/>
  <c r="K1373" i="17"/>
  <c r="L1373" i="17"/>
  <c r="O1373" i="17"/>
  <c r="M1373" i="17" s="1"/>
  <c r="E1374" i="17"/>
  <c r="F1374" i="17"/>
  <c r="G1374" i="17"/>
  <c r="H1374" i="17"/>
  <c r="I1374" i="17"/>
  <c r="J1374" i="17"/>
  <c r="O1374" i="17" s="1"/>
  <c r="M1374" i="17" s="1"/>
  <c r="K1374" i="17"/>
  <c r="L1374" i="17"/>
  <c r="E1375" i="17"/>
  <c r="F1375" i="17"/>
  <c r="G1375" i="17"/>
  <c r="H1375" i="17"/>
  <c r="I1375" i="17"/>
  <c r="J1375" i="17"/>
  <c r="K1375" i="17"/>
  <c r="L1375" i="17"/>
  <c r="O1375" i="17"/>
  <c r="E1376" i="17"/>
  <c r="F1376" i="17"/>
  <c r="G1376" i="17"/>
  <c r="H1376" i="17"/>
  <c r="I1376" i="17"/>
  <c r="J1376" i="17"/>
  <c r="K1376" i="17"/>
  <c r="L1376" i="17"/>
  <c r="O1376" i="17"/>
  <c r="E1377" i="17"/>
  <c r="F1377" i="17"/>
  <c r="G1377" i="17"/>
  <c r="H1377" i="17"/>
  <c r="I1377" i="17"/>
  <c r="J1377" i="17"/>
  <c r="K1377" i="17"/>
  <c r="L1377" i="17"/>
  <c r="O1377" i="17"/>
  <c r="N1377" i="17" s="1"/>
  <c r="E1378" i="17"/>
  <c r="F1378" i="17"/>
  <c r="G1378" i="17"/>
  <c r="H1378" i="17"/>
  <c r="I1378" i="17"/>
  <c r="J1378" i="17"/>
  <c r="O1378" i="17" s="1"/>
  <c r="M1378" i="17" s="1"/>
  <c r="K1378" i="17"/>
  <c r="L1378" i="17"/>
  <c r="N1378" i="17"/>
  <c r="E1379" i="17"/>
  <c r="F1379" i="17"/>
  <c r="G1379" i="17"/>
  <c r="H1379" i="17"/>
  <c r="I1379" i="17"/>
  <c r="J1379" i="17"/>
  <c r="K1379" i="17"/>
  <c r="L1379" i="17"/>
  <c r="O1379" i="17"/>
  <c r="N1379" i="17" s="1"/>
  <c r="E1380" i="17"/>
  <c r="F1380" i="17"/>
  <c r="G1380" i="17"/>
  <c r="H1380" i="17"/>
  <c r="I1380" i="17"/>
  <c r="J1380" i="17"/>
  <c r="K1380" i="17"/>
  <c r="L1380" i="17"/>
  <c r="O1380" i="17"/>
  <c r="M1380" i="17" s="1"/>
  <c r="E1381" i="17"/>
  <c r="F1381" i="17"/>
  <c r="G1381" i="17"/>
  <c r="H1381" i="17"/>
  <c r="I1381" i="17"/>
  <c r="J1381" i="17"/>
  <c r="K1381" i="17"/>
  <c r="L1381" i="17"/>
  <c r="M1381" i="17"/>
  <c r="O1381" i="17"/>
  <c r="N1381" i="17" s="1"/>
  <c r="E1382" i="17"/>
  <c r="F1382" i="17"/>
  <c r="G1382" i="17"/>
  <c r="H1382" i="17"/>
  <c r="I1382" i="17"/>
  <c r="J1382" i="17"/>
  <c r="O1382" i="17" s="1"/>
  <c r="K1382" i="17"/>
  <c r="L1382" i="17"/>
  <c r="M1382" i="17"/>
  <c r="N1382" i="17"/>
  <c r="E1383" i="17"/>
  <c r="F1383" i="17"/>
  <c r="G1383" i="17"/>
  <c r="H1383" i="17"/>
  <c r="I1383" i="17"/>
  <c r="J1383" i="17"/>
  <c r="K1383" i="17"/>
  <c r="L1383" i="17"/>
  <c r="M1383" i="17"/>
  <c r="O1383" i="17"/>
  <c r="N1383" i="17" s="1"/>
  <c r="E1384" i="17"/>
  <c r="F1384" i="17"/>
  <c r="G1384" i="17"/>
  <c r="H1384" i="17"/>
  <c r="I1384" i="17"/>
  <c r="J1384" i="17"/>
  <c r="K1384" i="17"/>
  <c r="L1384" i="17"/>
  <c r="N1384" i="17"/>
  <c r="O1384" i="17"/>
  <c r="M1384" i="17" s="1"/>
  <c r="E1385" i="17"/>
  <c r="F1385" i="17"/>
  <c r="G1385" i="17"/>
  <c r="H1385" i="17"/>
  <c r="I1385" i="17"/>
  <c r="J1385" i="17"/>
  <c r="O1385" i="17" s="1"/>
  <c r="K1385" i="17"/>
  <c r="L1385" i="17"/>
  <c r="E1386" i="17"/>
  <c r="F1386" i="17"/>
  <c r="G1386" i="17"/>
  <c r="H1386" i="17"/>
  <c r="I1386" i="17"/>
  <c r="J1386" i="17"/>
  <c r="O1386" i="17" s="1"/>
  <c r="K1386" i="17"/>
  <c r="L1386" i="17"/>
  <c r="M1386" i="17"/>
  <c r="N1386" i="17"/>
  <c r="E1387" i="17"/>
  <c r="F1387" i="17"/>
  <c r="G1387" i="17"/>
  <c r="H1387" i="17"/>
  <c r="I1387" i="17"/>
  <c r="J1387" i="17"/>
  <c r="K1387" i="17"/>
  <c r="L1387" i="17"/>
  <c r="M1387" i="17"/>
  <c r="O1387" i="17"/>
  <c r="N1387" i="17" s="1"/>
  <c r="E1388" i="17"/>
  <c r="F1388" i="17"/>
  <c r="G1388" i="17"/>
  <c r="H1388" i="17"/>
  <c r="I1388" i="17"/>
  <c r="J1388" i="17"/>
  <c r="K1388" i="17"/>
  <c r="L1388" i="17"/>
  <c r="N1388" i="17"/>
  <c r="O1388" i="17"/>
  <c r="M1388" i="17" s="1"/>
  <c r="E1389" i="17"/>
  <c r="F1389" i="17"/>
  <c r="G1389" i="17"/>
  <c r="H1389" i="17"/>
  <c r="I1389" i="17"/>
  <c r="J1389" i="17"/>
  <c r="O1389" i="17" s="1"/>
  <c r="K1389" i="17"/>
  <c r="L1389" i="17"/>
  <c r="E1390" i="17"/>
  <c r="F1390" i="17"/>
  <c r="G1390" i="17"/>
  <c r="H1390" i="17"/>
  <c r="I1390" i="17"/>
  <c r="J1390" i="17"/>
  <c r="O1390" i="17" s="1"/>
  <c r="M1390" i="17" s="1"/>
  <c r="K1390" i="17"/>
  <c r="L1390" i="17"/>
  <c r="E1391" i="17"/>
  <c r="F1391" i="17"/>
  <c r="G1391" i="17"/>
  <c r="H1391" i="17"/>
  <c r="I1391" i="17"/>
  <c r="J1391" i="17"/>
  <c r="K1391" i="17"/>
  <c r="L1391" i="17"/>
  <c r="O1391" i="17"/>
  <c r="N1391" i="17" s="1"/>
  <c r="E1392" i="17"/>
  <c r="F1392" i="17"/>
  <c r="G1392" i="17"/>
  <c r="H1392" i="17"/>
  <c r="I1392" i="17"/>
  <c r="J1392" i="17"/>
  <c r="K1392" i="17"/>
  <c r="L1392" i="17"/>
  <c r="O1392" i="17"/>
  <c r="M1392" i="17" s="1"/>
  <c r="E1393" i="17"/>
  <c r="F1393" i="17"/>
  <c r="G1393" i="17"/>
  <c r="H1393" i="17"/>
  <c r="I1393" i="17"/>
  <c r="J1393" i="17"/>
  <c r="K1393" i="17"/>
  <c r="L1393" i="17"/>
  <c r="O1393" i="17"/>
  <c r="N1393" i="17" s="1"/>
  <c r="E1394" i="17"/>
  <c r="F1394" i="17"/>
  <c r="G1394" i="17"/>
  <c r="H1394" i="17"/>
  <c r="I1394" i="17"/>
  <c r="J1394" i="17"/>
  <c r="O1394" i="17" s="1"/>
  <c r="M1394" i="17" s="1"/>
  <c r="K1394" i="17"/>
  <c r="L1394" i="17"/>
  <c r="N1394" i="17"/>
  <c r="E1395" i="17"/>
  <c r="F1395" i="17"/>
  <c r="G1395" i="17"/>
  <c r="H1395" i="17"/>
  <c r="I1395" i="17"/>
  <c r="J1395" i="17"/>
  <c r="K1395" i="17"/>
  <c r="L1395" i="17"/>
  <c r="O1395" i="17"/>
  <c r="N1395" i="17" s="1"/>
  <c r="E1396" i="17"/>
  <c r="F1396" i="17"/>
  <c r="G1396" i="17"/>
  <c r="H1396" i="17"/>
  <c r="I1396" i="17"/>
  <c r="J1396" i="17"/>
  <c r="K1396" i="17"/>
  <c r="L1396" i="17"/>
  <c r="O1396" i="17"/>
  <c r="M1396" i="17" s="1"/>
  <c r="E1397" i="17"/>
  <c r="F1397" i="17"/>
  <c r="G1397" i="17"/>
  <c r="H1397" i="17"/>
  <c r="I1397" i="17"/>
  <c r="J1397" i="17"/>
  <c r="K1397" i="17"/>
  <c r="L1397" i="17"/>
  <c r="M1397" i="17"/>
  <c r="O1397" i="17"/>
  <c r="N1397" i="17" s="1"/>
  <c r="E1398" i="17"/>
  <c r="F1398" i="17"/>
  <c r="G1398" i="17"/>
  <c r="H1398" i="17"/>
  <c r="I1398" i="17"/>
  <c r="J1398" i="17"/>
  <c r="O1398" i="17" s="1"/>
  <c r="K1398" i="17"/>
  <c r="L1398" i="17"/>
  <c r="M1398" i="17"/>
  <c r="N1398" i="17"/>
  <c r="E1399" i="17"/>
  <c r="F1399" i="17"/>
  <c r="G1399" i="17"/>
  <c r="H1399" i="17"/>
  <c r="I1399" i="17"/>
  <c r="J1399" i="17"/>
  <c r="K1399" i="17"/>
  <c r="L1399" i="17"/>
  <c r="M1399" i="17"/>
  <c r="O1399" i="17"/>
  <c r="N1399" i="17" s="1"/>
  <c r="E1400" i="17"/>
  <c r="F1400" i="17"/>
  <c r="G1400" i="17"/>
  <c r="H1400" i="17"/>
  <c r="I1400" i="17"/>
  <c r="J1400" i="17"/>
  <c r="K1400" i="17"/>
  <c r="L1400" i="17"/>
  <c r="N1400" i="17"/>
  <c r="O1400" i="17"/>
  <c r="M1400" i="17" s="1"/>
  <c r="E1401" i="17"/>
  <c r="F1401" i="17"/>
  <c r="G1401" i="17"/>
  <c r="H1401" i="17"/>
  <c r="I1401" i="17"/>
  <c r="J1401" i="17"/>
  <c r="O1401" i="17" s="1"/>
  <c r="K1401" i="17"/>
  <c r="L1401" i="17"/>
  <c r="E1402" i="17"/>
  <c r="F1402" i="17"/>
  <c r="G1402" i="17"/>
  <c r="H1402" i="17"/>
  <c r="I1402" i="17"/>
  <c r="J1402" i="17"/>
  <c r="O1402" i="17" s="1"/>
  <c r="K1402" i="17"/>
  <c r="L1402" i="17"/>
  <c r="M1402" i="17"/>
  <c r="N1402" i="17"/>
  <c r="E1403" i="17"/>
  <c r="F1403" i="17"/>
  <c r="G1403" i="17"/>
  <c r="H1403" i="17"/>
  <c r="I1403" i="17"/>
  <c r="J1403" i="17"/>
  <c r="K1403" i="17"/>
  <c r="L1403" i="17"/>
  <c r="M1403" i="17"/>
  <c r="O1403" i="17"/>
  <c r="N1403" i="17" s="1"/>
  <c r="E1404" i="17"/>
  <c r="F1404" i="17"/>
  <c r="G1404" i="17"/>
  <c r="H1404" i="17"/>
  <c r="I1404" i="17"/>
  <c r="J1404" i="17"/>
  <c r="K1404" i="17"/>
  <c r="L1404" i="17"/>
  <c r="N1404" i="17"/>
  <c r="O1404" i="17"/>
  <c r="M1404" i="17" s="1"/>
  <c r="E1405" i="17"/>
  <c r="F1405" i="17"/>
  <c r="G1405" i="17"/>
  <c r="H1405" i="17"/>
  <c r="I1405" i="17"/>
  <c r="J1405" i="17"/>
  <c r="O1405" i="17" s="1"/>
  <c r="K1405" i="17"/>
  <c r="L1405" i="17"/>
  <c r="E1406" i="17"/>
  <c r="F1406" i="17"/>
  <c r="G1406" i="17"/>
  <c r="H1406" i="17"/>
  <c r="I1406" i="17"/>
  <c r="J1406" i="17"/>
  <c r="O1406" i="17" s="1"/>
  <c r="M1406" i="17" s="1"/>
  <c r="K1406" i="17"/>
  <c r="L1406" i="17"/>
  <c r="N1406" i="17"/>
  <c r="E1407" i="17"/>
  <c r="F1407" i="17"/>
  <c r="G1407" i="17"/>
  <c r="H1407" i="17"/>
  <c r="I1407" i="17"/>
  <c r="J1407" i="17"/>
  <c r="K1407" i="17"/>
  <c r="L1407" i="17"/>
  <c r="O1407" i="17"/>
  <c r="N1407" i="17" s="1"/>
  <c r="E1408" i="17"/>
  <c r="F1408" i="17"/>
  <c r="G1408" i="17"/>
  <c r="H1408" i="17"/>
  <c r="I1408" i="17"/>
  <c r="J1408" i="17"/>
  <c r="K1408" i="17"/>
  <c r="L1408" i="17"/>
  <c r="O1408" i="17"/>
  <c r="M1408" i="17" s="1"/>
  <c r="E1409" i="17"/>
  <c r="F1409" i="17"/>
  <c r="G1409" i="17"/>
  <c r="H1409" i="17"/>
  <c r="I1409" i="17"/>
  <c r="J1409" i="17"/>
  <c r="K1409" i="17"/>
  <c r="L1409" i="17"/>
  <c r="O1409" i="17"/>
  <c r="N1409" i="17" s="1"/>
  <c r="E1410" i="17"/>
  <c r="F1410" i="17"/>
  <c r="G1410" i="17"/>
  <c r="H1410" i="17"/>
  <c r="I1410" i="17"/>
  <c r="J1410" i="17"/>
  <c r="O1410" i="17" s="1"/>
  <c r="M1410" i="17" s="1"/>
  <c r="K1410" i="17"/>
  <c r="L1410" i="17"/>
  <c r="N1410" i="17"/>
  <c r="E1411" i="17"/>
  <c r="F1411" i="17"/>
  <c r="G1411" i="17"/>
  <c r="H1411" i="17"/>
  <c r="I1411" i="17"/>
  <c r="J1411" i="17"/>
  <c r="K1411" i="17"/>
  <c r="L1411" i="17"/>
  <c r="O1411" i="17"/>
  <c r="N1411" i="17" s="1"/>
  <c r="E1412" i="17"/>
  <c r="F1412" i="17"/>
  <c r="G1412" i="17"/>
  <c r="H1412" i="17"/>
  <c r="I1412" i="17"/>
  <c r="J1412" i="17"/>
  <c r="K1412" i="17"/>
  <c r="L1412" i="17"/>
  <c r="O1412" i="17"/>
  <c r="M1412" i="17" s="1"/>
  <c r="E1413" i="17"/>
  <c r="F1413" i="17"/>
  <c r="G1413" i="17"/>
  <c r="H1413" i="17"/>
  <c r="I1413" i="17"/>
  <c r="J1413" i="17"/>
  <c r="K1413" i="17"/>
  <c r="L1413" i="17"/>
  <c r="M1413" i="17"/>
  <c r="O1413" i="17"/>
  <c r="N1413" i="17" s="1"/>
  <c r="E1414" i="17"/>
  <c r="F1414" i="17"/>
  <c r="G1414" i="17"/>
  <c r="H1414" i="17"/>
  <c r="I1414" i="17"/>
  <c r="J1414" i="17"/>
  <c r="O1414" i="17" s="1"/>
  <c r="K1414" i="17"/>
  <c r="L1414" i="17"/>
  <c r="M1414" i="17"/>
  <c r="N1414" i="17"/>
  <c r="E1415" i="17"/>
  <c r="F1415" i="17"/>
  <c r="G1415" i="17"/>
  <c r="H1415" i="17"/>
  <c r="I1415" i="17"/>
  <c r="J1415" i="17"/>
  <c r="K1415" i="17"/>
  <c r="L1415" i="17"/>
  <c r="M1415" i="17"/>
  <c r="O1415" i="17"/>
  <c r="N1415" i="17" s="1"/>
  <c r="E1416" i="17"/>
  <c r="F1416" i="17"/>
  <c r="G1416" i="17"/>
  <c r="H1416" i="17"/>
  <c r="I1416" i="17"/>
  <c r="J1416" i="17"/>
  <c r="K1416" i="17"/>
  <c r="L1416" i="17"/>
  <c r="N1416" i="17"/>
  <c r="O1416" i="17"/>
  <c r="M1416" i="17" s="1"/>
  <c r="E1417" i="17"/>
  <c r="F1417" i="17"/>
  <c r="G1417" i="17"/>
  <c r="H1417" i="17"/>
  <c r="I1417" i="17"/>
  <c r="J1417" i="17"/>
  <c r="O1417" i="17" s="1"/>
  <c r="K1417" i="17"/>
  <c r="L1417" i="17"/>
  <c r="E1418" i="17"/>
  <c r="F1418" i="17"/>
  <c r="G1418" i="17"/>
  <c r="H1418" i="17"/>
  <c r="I1418" i="17"/>
  <c r="J1418" i="17"/>
  <c r="O1418" i="17" s="1"/>
  <c r="K1418" i="17"/>
  <c r="L1418" i="17"/>
  <c r="M1418" i="17"/>
  <c r="N1418" i="17"/>
  <c r="E1419" i="17"/>
  <c r="F1419" i="17"/>
  <c r="G1419" i="17"/>
  <c r="H1419" i="17"/>
  <c r="I1419" i="17"/>
  <c r="J1419" i="17"/>
  <c r="K1419" i="17"/>
  <c r="L1419" i="17"/>
  <c r="M1419" i="17"/>
  <c r="O1419" i="17"/>
  <c r="N1419" i="17" s="1"/>
  <c r="E1420" i="17"/>
  <c r="F1420" i="17"/>
  <c r="G1420" i="17"/>
  <c r="H1420" i="17"/>
  <c r="I1420" i="17"/>
  <c r="J1420" i="17"/>
  <c r="K1420" i="17"/>
  <c r="L1420" i="17"/>
  <c r="N1420" i="17"/>
  <c r="O1420" i="17"/>
  <c r="M1420" i="17" s="1"/>
  <c r="E1421" i="17"/>
  <c r="F1421" i="17"/>
  <c r="G1421" i="17"/>
  <c r="H1421" i="17"/>
  <c r="I1421" i="17"/>
  <c r="J1421" i="17"/>
  <c r="O1421" i="17" s="1"/>
  <c r="K1421" i="17"/>
  <c r="L1421" i="17"/>
  <c r="E1422" i="17"/>
  <c r="F1422" i="17"/>
  <c r="G1422" i="17"/>
  <c r="H1422" i="17"/>
  <c r="I1422" i="17"/>
  <c r="J1422" i="17"/>
  <c r="O1422" i="17" s="1"/>
  <c r="M1422" i="17" s="1"/>
  <c r="K1422" i="17"/>
  <c r="L1422" i="17"/>
  <c r="N1422" i="17"/>
  <c r="E1423" i="17"/>
  <c r="F1423" i="17"/>
  <c r="G1423" i="17"/>
  <c r="H1423" i="17"/>
  <c r="I1423" i="17"/>
  <c r="J1423" i="17"/>
  <c r="K1423" i="17"/>
  <c r="L1423" i="17"/>
  <c r="O1423" i="17"/>
  <c r="N1423" i="17" s="1"/>
  <c r="E1424" i="17"/>
  <c r="F1424" i="17"/>
  <c r="G1424" i="17"/>
  <c r="H1424" i="17"/>
  <c r="I1424" i="17"/>
  <c r="J1424" i="17"/>
  <c r="K1424" i="17"/>
  <c r="L1424" i="17"/>
  <c r="O1424" i="17"/>
  <c r="M1424" i="17" s="1"/>
  <c r="E1425" i="17"/>
  <c r="F1425" i="17"/>
  <c r="G1425" i="17"/>
  <c r="H1425" i="17"/>
  <c r="I1425" i="17"/>
  <c r="J1425" i="17"/>
  <c r="K1425" i="17"/>
  <c r="L1425" i="17"/>
  <c r="O1425" i="17"/>
  <c r="N1425" i="17" s="1"/>
  <c r="E1426" i="17"/>
  <c r="F1426" i="17"/>
  <c r="G1426" i="17"/>
  <c r="H1426" i="17"/>
  <c r="I1426" i="17"/>
  <c r="J1426" i="17"/>
  <c r="O1426" i="17" s="1"/>
  <c r="M1426" i="17" s="1"/>
  <c r="K1426" i="17"/>
  <c r="L1426" i="17"/>
  <c r="N1426" i="17"/>
  <c r="E1427" i="17"/>
  <c r="F1427" i="17"/>
  <c r="G1427" i="17"/>
  <c r="H1427" i="17"/>
  <c r="I1427" i="17"/>
  <c r="J1427" i="17"/>
  <c r="K1427" i="17"/>
  <c r="L1427" i="17"/>
  <c r="O1427" i="17"/>
  <c r="N1427" i="17" s="1"/>
  <c r="E1428" i="17"/>
  <c r="F1428" i="17"/>
  <c r="G1428" i="17"/>
  <c r="H1428" i="17"/>
  <c r="I1428" i="17"/>
  <c r="J1428" i="17"/>
  <c r="K1428" i="17"/>
  <c r="L1428" i="17"/>
  <c r="O1428" i="17"/>
  <c r="M1428" i="17" s="1"/>
  <c r="E1429" i="17"/>
  <c r="F1429" i="17"/>
  <c r="G1429" i="17"/>
  <c r="H1429" i="17"/>
  <c r="I1429" i="17"/>
  <c r="J1429" i="17"/>
  <c r="O1429" i="17" s="1"/>
  <c r="K1429" i="17"/>
  <c r="L1429" i="17"/>
  <c r="E1430" i="17"/>
  <c r="F1430" i="17"/>
  <c r="G1430" i="17"/>
  <c r="H1430" i="17"/>
  <c r="I1430" i="17"/>
  <c r="J1430" i="17"/>
  <c r="O1430" i="17" s="1"/>
  <c r="K1430" i="17"/>
  <c r="L1430" i="17"/>
  <c r="M1430" i="17"/>
  <c r="N1430" i="17"/>
  <c r="E1431" i="17"/>
  <c r="F1431" i="17"/>
  <c r="G1431" i="17"/>
  <c r="H1431" i="17"/>
  <c r="I1431" i="17"/>
  <c r="J1431" i="17"/>
  <c r="K1431" i="17"/>
  <c r="L1431" i="17"/>
  <c r="M1431" i="17"/>
  <c r="O1431" i="17"/>
  <c r="N1431" i="17" s="1"/>
  <c r="E1432" i="17"/>
  <c r="F1432" i="17"/>
  <c r="G1432" i="17"/>
  <c r="H1432" i="17"/>
  <c r="I1432" i="17"/>
  <c r="J1432" i="17"/>
  <c r="K1432" i="17"/>
  <c r="L1432" i="17"/>
  <c r="N1432" i="17"/>
  <c r="O1432" i="17"/>
  <c r="M1432" i="17" s="1"/>
  <c r="E1433" i="17"/>
  <c r="F1433" i="17"/>
  <c r="G1433" i="17"/>
  <c r="H1433" i="17"/>
  <c r="I1433" i="17"/>
  <c r="J1433" i="17"/>
  <c r="O1433" i="17" s="1"/>
  <c r="K1433" i="17"/>
  <c r="L1433" i="17"/>
  <c r="E1434" i="17"/>
  <c r="F1434" i="17"/>
  <c r="G1434" i="17"/>
  <c r="H1434" i="17"/>
  <c r="I1434" i="17"/>
  <c r="J1434" i="17"/>
  <c r="O1434" i="17" s="1"/>
  <c r="M1434" i="17" s="1"/>
  <c r="K1434" i="17"/>
  <c r="L1434" i="17"/>
  <c r="N1434" i="17"/>
  <c r="E1435" i="17"/>
  <c r="F1435" i="17"/>
  <c r="G1435" i="17"/>
  <c r="H1435" i="17"/>
  <c r="I1435" i="17"/>
  <c r="J1435" i="17"/>
  <c r="K1435" i="17"/>
  <c r="L1435" i="17"/>
  <c r="O1435" i="17"/>
  <c r="N1435" i="17" s="1"/>
  <c r="E1436" i="17"/>
  <c r="F1436" i="17"/>
  <c r="G1436" i="17"/>
  <c r="H1436" i="17"/>
  <c r="I1436" i="17"/>
  <c r="J1436" i="17"/>
  <c r="K1436" i="17"/>
  <c r="L1436" i="17"/>
  <c r="O1436" i="17"/>
  <c r="M1436" i="17" s="1"/>
  <c r="E1437" i="17"/>
  <c r="F1437" i="17"/>
  <c r="G1437" i="17"/>
  <c r="H1437" i="17"/>
  <c r="I1437" i="17"/>
  <c r="J1437" i="17"/>
  <c r="K1437" i="17"/>
  <c r="L1437" i="17"/>
  <c r="O1437" i="17"/>
  <c r="M1437" i="17" s="1"/>
  <c r="E1438" i="17"/>
  <c r="F1438" i="17"/>
  <c r="G1438" i="17"/>
  <c r="H1438" i="17"/>
  <c r="I1438" i="17"/>
  <c r="J1438" i="17"/>
  <c r="O1438" i="17" s="1"/>
  <c r="M1438" i="17" s="1"/>
  <c r="K1438" i="17"/>
  <c r="L1438" i="17"/>
  <c r="N1438" i="17"/>
  <c r="E1439" i="17"/>
  <c r="F1439" i="17"/>
  <c r="G1439" i="17"/>
  <c r="H1439" i="17"/>
  <c r="I1439" i="17"/>
  <c r="J1439" i="17"/>
  <c r="K1439" i="17"/>
  <c r="L1439" i="17"/>
  <c r="O1439" i="17"/>
  <c r="N1439" i="17" s="1"/>
  <c r="E1440" i="17"/>
  <c r="F1440" i="17"/>
  <c r="G1440" i="17"/>
  <c r="H1440" i="17"/>
  <c r="I1440" i="17"/>
  <c r="J1440" i="17"/>
  <c r="K1440" i="17"/>
  <c r="L1440" i="17"/>
  <c r="O1440" i="17"/>
  <c r="M1440" i="17" s="1"/>
  <c r="E1441" i="17"/>
  <c r="F1441" i="17"/>
  <c r="G1441" i="17"/>
  <c r="H1441" i="17"/>
  <c r="I1441" i="17"/>
  <c r="J1441" i="17"/>
  <c r="K1441" i="17"/>
  <c r="L1441" i="17"/>
  <c r="O1441" i="17"/>
  <c r="N1441" i="17" s="1"/>
  <c r="E1442" i="17"/>
  <c r="F1442" i="17"/>
  <c r="G1442" i="17"/>
  <c r="H1442" i="17"/>
  <c r="I1442" i="17"/>
  <c r="J1442" i="17"/>
  <c r="O1442" i="17" s="1"/>
  <c r="M1442" i="17" s="1"/>
  <c r="K1442" i="17"/>
  <c r="L1442" i="17"/>
  <c r="N1442" i="17"/>
  <c r="E1443" i="17"/>
  <c r="F1443" i="17"/>
  <c r="G1443" i="17"/>
  <c r="H1443" i="17"/>
  <c r="I1443" i="17"/>
  <c r="J1443" i="17"/>
  <c r="K1443" i="17"/>
  <c r="L1443" i="17"/>
  <c r="O1443" i="17"/>
  <c r="N1443" i="17" s="1"/>
  <c r="E1444" i="17"/>
  <c r="F1444" i="17"/>
  <c r="G1444" i="17"/>
  <c r="H1444" i="17"/>
  <c r="I1444" i="17"/>
  <c r="J1444" i="17"/>
  <c r="K1444" i="17"/>
  <c r="L1444" i="17"/>
  <c r="O1444" i="17"/>
  <c r="M1444" i="17" s="1"/>
  <c r="E1445" i="17"/>
  <c r="F1445" i="17"/>
  <c r="G1445" i="17"/>
  <c r="H1445" i="17"/>
  <c r="I1445" i="17"/>
  <c r="J1445" i="17"/>
  <c r="O1445" i="17" s="1"/>
  <c r="K1445" i="17"/>
  <c r="L1445" i="17"/>
  <c r="E1446" i="17"/>
  <c r="F1446" i="17"/>
  <c r="G1446" i="17"/>
  <c r="H1446" i="17"/>
  <c r="I1446" i="17"/>
  <c r="J1446" i="17"/>
  <c r="O1446" i="17" s="1"/>
  <c r="K1446" i="17"/>
  <c r="L1446" i="17"/>
  <c r="M1446" i="17"/>
  <c r="N1446" i="17"/>
  <c r="E1447" i="17"/>
  <c r="F1447" i="17"/>
  <c r="G1447" i="17"/>
  <c r="H1447" i="17"/>
  <c r="I1447" i="17"/>
  <c r="J1447" i="17"/>
  <c r="K1447" i="17"/>
  <c r="L1447" i="17"/>
  <c r="M1447" i="17"/>
  <c r="O1447" i="17"/>
  <c r="N1447" i="17" s="1"/>
  <c r="E1448" i="17"/>
  <c r="F1448" i="17"/>
  <c r="G1448" i="17"/>
  <c r="H1448" i="17"/>
  <c r="I1448" i="17"/>
  <c r="J1448" i="17"/>
  <c r="K1448" i="17"/>
  <c r="L1448" i="17"/>
  <c r="N1448" i="17"/>
  <c r="O1448" i="17"/>
  <c r="M1448" i="17" s="1"/>
  <c r="E1449" i="17"/>
  <c r="F1449" i="17"/>
  <c r="G1449" i="17"/>
  <c r="H1449" i="17"/>
  <c r="I1449" i="17"/>
  <c r="J1449" i="17"/>
  <c r="O1449" i="17" s="1"/>
  <c r="K1449" i="17"/>
  <c r="L1449" i="17"/>
  <c r="E1450" i="17"/>
  <c r="F1450" i="17"/>
  <c r="G1450" i="17"/>
  <c r="H1450" i="17"/>
  <c r="I1450" i="17"/>
  <c r="J1450" i="17"/>
  <c r="O1450" i="17" s="1"/>
  <c r="M1450" i="17" s="1"/>
  <c r="K1450" i="17"/>
  <c r="L1450" i="17"/>
  <c r="N1450" i="17"/>
  <c r="E1451" i="17"/>
  <c r="F1451" i="17"/>
  <c r="G1451" i="17"/>
  <c r="H1451" i="17"/>
  <c r="I1451" i="17"/>
  <c r="J1451" i="17"/>
  <c r="K1451" i="17"/>
  <c r="L1451" i="17"/>
  <c r="O1451" i="17"/>
  <c r="N1451" i="17" s="1"/>
  <c r="E1452" i="17"/>
  <c r="F1452" i="17"/>
  <c r="G1452" i="17"/>
  <c r="H1452" i="17"/>
  <c r="I1452" i="17"/>
  <c r="J1452" i="17"/>
  <c r="K1452" i="17"/>
  <c r="L1452" i="17"/>
  <c r="O1452" i="17"/>
  <c r="M1452" i="17" s="1"/>
  <c r="E1453" i="17"/>
  <c r="F1453" i="17"/>
  <c r="G1453" i="17"/>
  <c r="H1453" i="17"/>
  <c r="I1453" i="17"/>
  <c r="J1453" i="17"/>
  <c r="K1453" i="17"/>
  <c r="L1453" i="17"/>
  <c r="O1453" i="17"/>
  <c r="M1453" i="17" s="1"/>
  <c r="E1454" i="17"/>
  <c r="F1454" i="17"/>
  <c r="G1454" i="17"/>
  <c r="H1454" i="17"/>
  <c r="I1454" i="17"/>
  <c r="J1454" i="17"/>
  <c r="O1454" i="17" s="1"/>
  <c r="M1454" i="17" s="1"/>
  <c r="K1454" i="17"/>
  <c r="L1454" i="17"/>
  <c r="N1454" i="17"/>
  <c r="E1455" i="17"/>
  <c r="F1455" i="17"/>
  <c r="G1455" i="17"/>
  <c r="H1455" i="17"/>
  <c r="I1455" i="17"/>
  <c r="J1455" i="17"/>
  <c r="K1455" i="17"/>
  <c r="L1455" i="17"/>
  <c r="O1455" i="17"/>
  <c r="N1455" i="17" s="1"/>
  <c r="E1456" i="17"/>
  <c r="F1456" i="17"/>
  <c r="G1456" i="17"/>
  <c r="H1456" i="17"/>
  <c r="I1456" i="17"/>
  <c r="J1456" i="17"/>
  <c r="K1456" i="17"/>
  <c r="L1456" i="17"/>
  <c r="O1456" i="17"/>
  <c r="M1456" i="17" s="1"/>
  <c r="E1457" i="17"/>
  <c r="F1457" i="17"/>
  <c r="G1457" i="17"/>
  <c r="H1457" i="17"/>
  <c r="I1457" i="17"/>
  <c r="J1457" i="17"/>
  <c r="K1457" i="17"/>
  <c r="L1457" i="17"/>
  <c r="O1457" i="17"/>
  <c r="N1457" i="17" s="1"/>
  <c r="E1458" i="17"/>
  <c r="F1458" i="17"/>
  <c r="G1458" i="17"/>
  <c r="H1458" i="17"/>
  <c r="I1458" i="17"/>
  <c r="J1458" i="17"/>
  <c r="O1458" i="17" s="1"/>
  <c r="K1458" i="17"/>
  <c r="L1458" i="17"/>
  <c r="M1458" i="17"/>
  <c r="N1458" i="17"/>
  <c r="E1459" i="17"/>
  <c r="F1459" i="17"/>
  <c r="G1459" i="17"/>
  <c r="H1459" i="17"/>
  <c r="I1459" i="17"/>
  <c r="J1459" i="17"/>
  <c r="K1459" i="17"/>
  <c r="L1459" i="17"/>
  <c r="M1459" i="17"/>
  <c r="O1459" i="17"/>
  <c r="N1459" i="17" s="1"/>
  <c r="E1460" i="17"/>
  <c r="F1460" i="17"/>
  <c r="G1460" i="17"/>
  <c r="H1460" i="17"/>
  <c r="I1460" i="17"/>
  <c r="J1460" i="17"/>
  <c r="K1460" i="17"/>
  <c r="L1460" i="17"/>
  <c r="N1460" i="17"/>
  <c r="O1460" i="17"/>
  <c r="M1460" i="17" s="1"/>
  <c r="E1461" i="17"/>
  <c r="F1461" i="17"/>
  <c r="G1461" i="17"/>
  <c r="H1461" i="17"/>
  <c r="I1461" i="17"/>
  <c r="J1461" i="17"/>
  <c r="O1461" i="17" s="1"/>
  <c r="K1461" i="17"/>
  <c r="L1461" i="17"/>
  <c r="E1462" i="17"/>
  <c r="F1462" i="17"/>
  <c r="G1462" i="17"/>
  <c r="H1462" i="17"/>
  <c r="I1462" i="17"/>
  <c r="J1462" i="17"/>
  <c r="O1462" i="17" s="1"/>
  <c r="K1462" i="17"/>
  <c r="L1462" i="17"/>
  <c r="M1462" i="17"/>
  <c r="N1462" i="17"/>
  <c r="E1463" i="17"/>
  <c r="F1463" i="17"/>
  <c r="G1463" i="17"/>
  <c r="H1463" i="17"/>
  <c r="I1463" i="17"/>
  <c r="J1463" i="17"/>
  <c r="K1463" i="17"/>
  <c r="L1463" i="17"/>
  <c r="M1463" i="17"/>
  <c r="O1463" i="17"/>
  <c r="N1463" i="17" s="1"/>
  <c r="E1464" i="17"/>
  <c r="F1464" i="17"/>
  <c r="G1464" i="17"/>
  <c r="H1464" i="17"/>
  <c r="I1464" i="17"/>
  <c r="J1464" i="17"/>
  <c r="K1464" i="17"/>
  <c r="L1464" i="17"/>
  <c r="N1464" i="17"/>
  <c r="O1464" i="17"/>
  <c r="M1464" i="17" s="1"/>
  <c r="E1465" i="17"/>
  <c r="F1465" i="17"/>
  <c r="G1465" i="17"/>
  <c r="H1465" i="17"/>
  <c r="I1465" i="17"/>
  <c r="J1465" i="17"/>
  <c r="O1465" i="17" s="1"/>
  <c r="K1465" i="17"/>
  <c r="L1465" i="17"/>
  <c r="E1466" i="17"/>
  <c r="F1466" i="17"/>
  <c r="G1466" i="17"/>
  <c r="H1466" i="17"/>
  <c r="I1466" i="17"/>
  <c r="J1466" i="17"/>
  <c r="O1466" i="17" s="1"/>
  <c r="M1466" i="17" s="1"/>
  <c r="K1466" i="17"/>
  <c r="L1466" i="17"/>
  <c r="N1466" i="17"/>
  <c r="E1467" i="17"/>
  <c r="F1467" i="17"/>
  <c r="G1467" i="17"/>
  <c r="H1467" i="17"/>
  <c r="I1467" i="17"/>
  <c r="J1467" i="17"/>
  <c r="K1467" i="17"/>
  <c r="L1467" i="17"/>
  <c r="O1467" i="17"/>
  <c r="N1467" i="17" s="1"/>
  <c r="E1468" i="17"/>
  <c r="F1468" i="17"/>
  <c r="G1468" i="17"/>
  <c r="H1468" i="17"/>
  <c r="I1468" i="17"/>
  <c r="J1468" i="17"/>
  <c r="K1468" i="17"/>
  <c r="L1468" i="17"/>
  <c r="O1468" i="17"/>
  <c r="M1468" i="17" s="1"/>
  <c r="E1469" i="17"/>
  <c r="F1469" i="17"/>
  <c r="G1469" i="17"/>
  <c r="H1469" i="17"/>
  <c r="I1469" i="17"/>
  <c r="J1469" i="17"/>
  <c r="K1469" i="17"/>
  <c r="L1469" i="17"/>
  <c r="O1469" i="17"/>
  <c r="M1469" i="17" s="1"/>
  <c r="E1470" i="17"/>
  <c r="F1470" i="17"/>
  <c r="G1470" i="17"/>
  <c r="H1470" i="17"/>
  <c r="I1470" i="17"/>
  <c r="J1470" i="17"/>
  <c r="O1470" i="17" s="1"/>
  <c r="M1470" i="17" s="1"/>
  <c r="K1470" i="17"/>
  <c r="L1470" i="17"/>
  <c r="N1470" i="17"/>
  <c r="E1471" i="17"/>
  <c r="F1471" i="17"/>
  <c r="G1471" i="17"/>
  <c r="H1471" i="17"/>
  <c r="I1471" i="17"/>
  <c r="J1471" i="17"/>
  <c r="K1471" i="17"/>
  <c r="L1471" i="17"/>
  <c r="O1471" i="17"/>
  <c r="N1471" i="17" s="1"/>
  <c r="E1472" i="17"/>
  <c r="F1472" i="17"/>
  <c r="G1472" i="17"/>
  <c r="H1472" i="17"/>
  <c r="I1472" i="17"/>
  <c r="J1472" i="17"/>
  <c r="K1472" i="17"/>
  <c r="L1472" i="17"/>
  <c r="O1472" i="17"/>
  <c r="M1472" i="17" s="1"/>
  <c r="E1473" i="17"/>
  <c r="F1473" i="17"/>
  <c r="G1473" i="17"/>
  <c r="H1473" i="17"/>
  <c r="I1473" i="17"/>
  <c r="J1473" i="17"/>
  <c r="K1473" i="17"/>
  <c r="L1473" i="17"/>
  <c r="O1473" i="17"/>
  <c r="N1473" i="17" s="1"/>
  <c r="E1474" i="17"/>
  <c r="F1474" i="17"/>
  <c r="G1474" i="17"/>
  <c r="H1474" i="17"/>
  <c r="I1474" i="17"/>
  <c r="J1474" i="17"/>
  <c r="O1474" i="17" s="1"/>
  <c r="K1474" i="17"/>
  <c r="L1474" i="17"/>
  <c r="M1474" i="17"/>
  <c r="N1474" i="17"/>
  <c r="E1475" i="17"/>
  <c r="F1475" i="17"/>
  <c r="G1475" i="17"/>
  <c r="H1475" i="17"/>
  <c r="I1475" i="17"/>
  <c r="J1475" i="17"/>
  <c r="K1475" i="17"/>
  <c r="L1475" i="17"/>
  <c r="M1475" i="17"/>
  <c r="O1475" i="17"/>
  <c r="N1475" i="17" s="1"/>
  <c r="E1476" i="17"/>
  <c r="F1476" i="17"/>
  <c r="G1476" i="17"/>
  <c r="H1476" i="17"/>
  <c r="I1476" i="17"/>
  <c r="J1476" i="17"/>
  <c r="K1476" i="17"/>
  <c r="L1476" i="17"/>
  <c r="N1476" i="17"/>
  <c r="O1476" i="17"/>
  <c r="M1476" i="17" s="1"/>
  <c r="E1477" i="17"/>
  <c r="F1477" i="17"/>
  <c r="G1477" i="17"/>
  <c r="H1477" i="17"/>
  <c r="I1477" i="17"/>
  <c r="J1477" i="17"/>
  <c r="O1477" i="17" s="1"/>
  <c r="K1477" i="17"/>
  <c r="L1477" i="17"/>
  <c r="E1478" i="17"/>
  <c r="F1478" i="17"/>
  <c r="G1478" i="17"/>
  <c r="H1478" i="17"/>
  <c r="I1478" i="17"/>
  <c r="J1478" i="17"/>
  <c r="O1478" i="17" s="1"/>
  <c r="K1478" i="17"/>
  <c r="L1478" i="17"/>
  <c r="M1478" i="17"/>
  <c r="N1478" i="17"/>
  <c r="E1479" i="17"/>
  <c r="F1479" i="17"/>
  <c r="G1479" i="17"/>
  <c r="H1479" i="17"/>
  <c r="I1479" i="17"/>
  <c r="J1479" i="17"/>
  <c r="K1479" i="17"/>
  <c r="L1479" i="17"/>
  <c r="M1479" i="17"/>
  <c r="O1479" i="17"/>
  <c r="N1479" i="17" s="1"/>
  <c r="E1480" i="17"/>
  <c r="F1480" i="17"/>
  <c r="G1480" i="17"/>
  <c r="H1480" i="17"/>
  <c r="I1480" i="17"/>
  <c r="J1480" i="17"/>
  <c r="K1480" i="17"/>
  <c r="L1480" i="17"/>
  <c r="N1480" i="17"/>
  <c r="O1480" i="17"/>
  <c r="M1480" i="17" s="1"/>
  <c r="E1481" i="17"/>
  <c r="F1481" i="17"/>
  <c r="G1481" i="17"/>
  <c r="H1481" i="17"/>
  <c r="I1481" i="17"/>
  <c r="J1481" i="17"/>
  <c r="O1481" i="17" s="1"/>
  <c r="K1481" i="17"/>
  <c r="L1481" i="17"/>
  <c r="E1482" i="17"/>
  <c r="F1482" i="17"/>
  <c r="G1482" i="17"/>
  <c r="H1482" i="17"/>
  <c r="I1482" i="17"/>
  <c r="J1482" i="17"/>
  <c r="O1482" i="17" s="1"/>
  <c r="M1482" i="17" s="1"/>
  <c r="K1482" i="17"/>
  <c r="L1482" i="17"/>
  <c r="N1482" i="17"/>
  <c r="E1483" i="17"/>
  <c r="F1483" i="17"/>
  <c r="G1483" i="17"/>
  <c r="H1483" i="17"/>
  <c r="I1483" i="17"/>
  <c r="J1483" i="17"/>
  <c r="K1483" i="17"/>
  <c r="L1483" i="17"/>
  <c r="O1483" i="17"/>
  <c r="N1483" i="17" s="1"/>
  <c r="E1484" i="17"/>
  <c r="F1484" i="17"/>
  <c r="G1484" i="17"/>
  <c r="H1484" i="17"/>
  <c r="I1484" i="17"/>
  <c r="J1484" i="17"/>
  <c r="K1484" i="17"/>
  <c r="L1484" i="17"/>
  <c r="O1484" i="17"/>
  <c r="M1484" i="17" s="1"/>
  <c r="E1485" i="17"/>
  <c r="F1485" i="17"/>
  <c r="G1485" i="17"/>
  <c r="H1485" i="17"/>
  <c r="I1485" i="17"/>
  <c r="J1485" i="17"/>
  <c r="K1485" i="17"/>
  <c r="L1485" i="17"/>
  <c r="O1485" i="17"/>
  <c r="M1485" i="17" s="1"/>
  <c r="E1486" i="17"/>
  <c r="F1486" i="17"/>
  <c r="G1486" i="17"/>
  <c r="H1486" i="17"/>
  <c r="I1486" i="17"/>
  <c r="J1486" i="17"/>
  <c r="O1486" i="17" s="1"/>
  <c r="M1486" i="17" s="1"/>
  <c r="K1486" i="17"/>
  <c r="L1486" i="17"/>
  <c r="E1487" i="17"/>
  <c r="F1487" i="17"/>
  <c r="G1487" i="17"/>
  <c r="H1487" i="17"/>
  <c r="I1487" i="17"/>
  <c r="J1487" i="17"/>
  <c r="K1487" i="17"/>
  <c r="L1487" i="17"/>
  <c r="O1487" i="17"/>
  <c r="N1487" i="17" s="1"/>
  <c r="E1488" i="17"/>
  <c r="F1488" i="17"/>
  <c r="G1488" i="17"/>
  <c r="H1488" i="17"/>
  <c r="I1488" i="17"/>
  <c r="J1488" i="17"/>
  <c r="K1488" i="17"/>
  <c r="L1488" i="17"/>
  <c r="O1488" i="17"/>
  <c r="M1488" i="17" s="1"/>
  <c r="E1489" i="17"/>
  <c r="F1489" i="17"/>
  <c r="G1489" i="17"/>
  <c r="H1489" i="17"/>
  <c r="I1489" i="17"/>
  <c r="J1489" i="17"/>
  <c r="K1489" i="17"/>
  <c r="L1489" i="17"/>
  <c r="O1489" i="17"/>
  <c r="N1489" i="17" s="1"/>
  <c r="E1490" i="17"/>
  <c r="F1490" i="17"/>
  <c r="G1490" i="17"/>
  <c r="H1490" i="17"/>
  <c r="I1490" i="17"/>
  <c r="J1490" i="17"/>
  <c r="O1490" i="17" s="1"/>
  <c r="K1490" i="17"/>
  <c r="L1490" i="17"/>
  <c r="M1490" i="17"/>
  <c r="N1490" i="17"/>
  <c r="E1491" i="17"/>
  <c r="F1491" i="17"/>
  <c r="G1491" i="17"/>
  <c r="H1491" i="17"/>
  <c r="I1491" i="17"/>
  <c r="J1491" i="17"/>
  <c r="K1491" i="17"/>
  <c r="L1491" i="17"/>
  <c r="M1491" i="17"/>
  <c r="O1491" i="17"/>
  <c r="N1491" i="17" s="1"/>
  <c r="E1492" i="17"/>
  <c r="F1492" i="17"/>
  <c r="G1492" i="17"/>
  <c r="H1492" i="17"/>
  <c r="I1492" i="17"/>
  <c r="J1492" i="17"/>
  <c r="K1492" i="17"/>
  <c r="L1492" i="17"/>
  <c r="N1492" i="17"/>
  <c r="O1492" i="17"/>
  <c r="M1492" i="17" s="1"/>
  <c r="E1493" i="17"/>
  <c r="F1493" i="17"/>
  <c r="G1493" i="17"/>
  <c r="H1493" i="17"/>
  <c r="I1493" i="17"/>
  <c r="J1493" i="17"/>
  <c r="O1493" i="17" s="1"/>
  <c r="K1493" i="17"/>
  <c r="L1493" i="17"/>
  <c r="E1494" i="17"/>
  <c r="F1494" i="17"/>
  <c r="G1494" i="17"/>
  <c r="H1494" i="17"/>
  <c r="I1494" i="17"/>
  <c r="J1494" i="17"/>
  <c r="O1494" i="17" s="1"/>
  <c r="K1494" i="17"/>
  <c r="L1494" i="17"/>
  <c r="M1494" i="17"/>
  <c r="N1494" i="17"/>
  <c r="E1495" i="17"/>
  <c r="F1495" i="17"/>
  <c r="G1495" i="17"/>
  <c r="H1495" i="17"/>
  <c r="I1495" i="17"/>
  <c r="J1495" i="17"/>
  <c r="K1495" i="17"/>
  <c r="L1495" i="17"/>
  <c r="M1495" i="17"/>
  <c r="O1495" i="17"/>
  <c r="N1495" i="17" s="1"/>
  <c r="E1496" i="17"/>
  <c r="F1496" i="17"/>
  <c r="G1496" i="17"/>
  <c r="H1496" i="17"/>
  <c r="I1496" i="17"/>
  <c r="J1496" i="17"/>
  <c r="K1496" i="17"/>
  <c r="L1496" i="17"/>
  <c r="N1496" i="17"/>
  <c r="O1496" i="17"/>
  <c r="M1496" i="17" s="1"/>
  <c r="E1497" i="17"/>
  <c r="F1497" i="17"/>
  <c r="G1497" i="17"/>
  <c r="H1497" i="17"/>
  <c r="I1497" i="17"/>
  <c r="J1497" i="17"/>
  <c r="O1497" i="17" s="1"/>
  <c r="K1497" i="17"/>
  <c r="L1497" i="17"/>
  <c r="E1498" i="17"/>
  <c r="F1498" i="17"/>
  <c r="G1498" i="17"/>
  <c r="H1498" i="17"/>
  <c r="I1498" i="17"/>
  <c r="J1498" i="17"/>
  <c r="O1498" i="17" s="1"/>
  <c r="M1498" i="17" s="1"/>
  <c r="K1498" i="17"/>
  <c r="L1498" i="17"/>
  <c r="N1498" i="17"/>
  <c r="E1499" i="17"/>
  <c r="F1499" i="17"/>
  <c r="G1499" i="17"/>
  <c r="H1499" i="17"/>
  <c r="I1499" i="17"/>
  <c r="J1499" i="17"/>
  <c r="K1499" i="17"/>
  <c r="L1499" i="17"/>
  <c r="O1499" i="17"/>
  <c r="N1499" i="17" s="1"/>
  <c r="E1500" i="17"/>
  <c r="F1500" i="17"/>
  <c r="G1500" i="17"/>
  <c r="H1500" i="17"/>
  <c r="I1500" i="17"/>
  <c r="J1500" i="17"/>
  <c r="K1500" i="17"/>
  <c r="L1500" i="17"/>
  <c r="O1500" i="17"/>
  <c r="M1500" i="17" s="1"/>
  <c r="E1501" i="17"/>
  <c r="F1501" i="17"/>
  <c r="G1501" i="17"/>
  <c r="H1501" i="17"/>
  <c r="I1501" i="17"/>
  <c r="J1501" i="17"/>
  <c r="K1501" i="17"/>
  <c r="L1501" i="17"/>
  <c r="O1501" i="17"/>
  <c r="M1501" i="17" s="1"/>
  <c r="E1502" i="17"/>
  <c r="F1502" i="17"/>
  <c r="G1502" i="17"/>
  <c r="H1502" i="17"/>
  <c r="I1502" i="17"/>
  <c r="J1502" i="17"/>
  <c r="O1502" i="17" s="1"/>
  <c r="M1502" i="17" s="1"/>
  <c r="K1502" i="17"/>
  <c r="L1502" i="17"/>
  <c r="N1502" i="17"/>
  <c r="E1503" i="17"/>
  <c r="F1503" i="17"/>
  <c r="G1503" i="17"/>
  <c r="H1503" i="17"/>
  <c r="I1503" i="17"/>
  <c r="J1503" i="17"/>
  <c r="K1503" i="17"/>
  <c r="L1503" i="17"/>
  <c r="O1503" i="17"/>
  <c r="N1503" i="17" s="1"/>
  <c r="E1504" i="17"/>
  <c r="F1504" i="17"/>
  <c r="G1504" i="17"/>
  <c r="H1504" i="17"/>
  <c r="I1504" i="17"/>
  <c r="J1504" i="17"/>
  <c r="K1504" i="17"/>
  <c r="L1504" i="17"/>
  <c r="O1504" i="17"/>
  <c r="M1504" i="17" s="1"/>
  <c r="E1505" i="17"/>
  <c r="F1505" i="17"/>
  <c r="G1505" i="17"/>
  <c r="H1505" i="17"/>
  <c r="I1505" i="17"/>
  <c r="J1505" i="17"/>
  <c r="K1505" i="17"/>
  <c r="L1505" i="17"/>
  <c r="O1505" i="17"/>
  <c r="N1505" i="17" s="1"/>
  <c r="E1506" i="17"/>
  <c r="F1506" i="17"/>
  <c r="G1506" i="17"/>
  <c r="H1506" i="17"/>
  <c r="I1506" i="17"/>
  <c r="J1506" i="17"/>
  <c r="O1506" i="17" s="1"/>
  <c r="K1506" i="17"/>
  <c r="L1506" i="17"/>
  <c r="M1506" i="17"/>
  <c r="N1506" i="17"/>
  <c r="E1507" i="17"/>
  <c r="F1507" i="17"/>
  <c r="G1507" i="17"/>
  <c r="H1507" i="17"/>
  <c r="I1507" i="17"/>
  <c r="J1507" i="17"/>
  <c r="K1507" i="17"/>
  <c r="L1507" i="17"/>
  <c r="M1507" i="17"/>
  <c r="O1507" i="17"/>
  <c r="N1507" i="17" s="1"/>
  <c r="E1508" i="17"/>
  <c r="F1508" i="17"/>
  <c r="G1508" i="17"/>
  <c r="H1508" i="17"/>
  <c r="I1508" i="17"/>
  <c r="J1508" i="17"/>
  <c r="K1508" i="17"/>
  <c r="L1508" i="17"/>
  <c r="N1508" i="17"/>
  <c r="O1508" i="17"/>
  <c r="M1508" i="17" s="1"/>
  <c r="E1509" i="17"/>
  <c r="F1509" i="17"/>
  <c r="G1509" i="17"/>
  <c r="H1509" i="17"/>
  <c r="I1509" i="17"/>
  <c r="J1509" i="17"/>
  <c r="O1509" i="17" s="1"/>
  <c r="K1509" i="17"/>
  <c r="L1509" i="17"/>
  <c r="E1510" i="17"/>
  <c r="F1510" i="17"/>
  <c r="G1510" i="17"/>
  <c r="H1510" i="17"/>
  <c r="I1510" i="17"/>
  <c r="J1510" i="17"/>
  <c r="O1510" i="17" s="1"/>
  <c r="K1510" i="17"/>
  <c r="L1510" i="17"/>
  <c r="M1510" i="17"/>
  <c r="N1510" i="17"/>
  <c r="E1511" i="17"/>
  <c r="F1511" i="17"/>
  <c r="G1511" i="17"/>
  <c r="H1511" i="17"/>
  <c r="I1511" i="17"/>
  <c r="J1511" i="17"/>
  <c r="K1511" i="17"/>
  <c r="L1511" i="17"/>
  <c r="M1511" i="17"/>
  <c r="O1511" i="17"/>
  <c r="N1511" i="17" s="1"/>
  <c r="E1512" i="17"/>
  <c r="F1512" i="17"/>
  <c r="G1512" i="17"/>
  <c r="H1512" i="17"/>
  <c r="I1512" i="17"/>
  <c r="J1512" i="17"/>
  <c r="K1512" i="17"/>
  <c r="L1512" i="17"/>
  <c r="N1512" i="17"/>
  <c r="O1512" i="17"/>
  <c r="M1512" i="17" s="1"/>
  <c r="E1513" i="17"/>
  <c r="F1513" i="17"/>
  <c r="G1513" i="17"/>
  <c r="H1513" i="17"/>
  <c r="I1513" i="17"/>
  <c r="J1513" i="17"/>
  <c r="O1513" i="17" s="1"/>
  <c r="K1513" i="17"/>
  <c r="L1513" i="17"/>
  <c r="E1514" i="17"/>
  <c r="F1514" i="17"/>
  <c r="G1514" i="17"/>
  <c r="H1514" i="17"/>
  <c r="I1514" i="17"/>
  <c r="J1514" i="17"/>
  <c r="O1514" i="17" s="1"/>
  <c r="M1514" i="17" s="1"/>
  <c r="K1514" i="17"/>
  <c r="L1514" i="17"/>
  <c r="N1514" i="17"/>
  <c r="E1515" i="17"/>
  <c r="F1515" i="17"/>
  <c r="G1515" i="17"/>
  <c r="H1515" i="17"/>
  <c r="I1515" i="17"/>
  <c r="J1515" i="17"/>
  <c r="K1515" i="17"/>
  <c r="L1515" i="17"/>
  <c r="O1515" i="17"/>
  <c r="N1515" i="17" s="1"/>
  <c r="E1516" i="17"/>
  <c r="F1516" i="17"/>
  <c r="G1516" i="17"/>
  <c r="H1516" i="17"/>
  <c r="I1516" i="17"/>
  <c r="J1516" i="17"/>
  <c r="K1516" i="17"/>
  <c r="L1516" i="17"/>
  <c r="O1516" i="17"/>
  <c r="M1516" i="17" s="1"/>
  <c r="E1517" i="17"/>
  <c r="F1517" i="17"/>
  <c r="G1517" i="17"/>
  <c r="H1517" i="17"/>
  <c r="I1517" i="17"/>
  <c r="J1517" i="17"/>
  <c r="K1517" i="17"/>
  <c r="L1517" i="17"/>
  <c r="O1517" i="17"/>
  <c r="M1517" i="17" s="1"/>
  <c r="E1518" i="17"/>
  <c r="F1518" i="17"/>
  <c r="G1518" i="17"/>
  <c r="H1518" i="17"/>
  <c r="I1518" i="17"/>
  <c r="J1518" i="17"/>
  <c r="O1518" i="17" s="1"/>
  <c r="M1518" i="17" s="1"/>
  <c r="K1518" i="17"/>
  <c r="L1518" i="17"/>
  <c r="N1518" i="17"/>
  <c r="E1519" i="17"/>
  <c r="F1519" i="17"/>
  <c r="G1519" i="17"/>
  <c r="H1519" i="17"/>
  <c r="I1519" i="17"/>
  <c r="J1519" i="17"/>
  <c r="K1519" i="17"/>
  <c r="L1519" i="17"/>
  <c r="O1519" i="17"/>
  <c r="N1519" i="17" s="1"/>
  <c r="E1520" i="17"/>
  <c r="F1520" i="17"/>
  <c r="G1520" i="17"/>
  <c r="H1520" i="17"/>
  <c r="I1520" i="17"/>
  <c r="J1520" i="17"/>
  <c r="K1520" i="17"/>
  <c r="L1520" i="17"/>
  <c r="O1520" i="17"/>
  <c r="M1520" i="17" s="1"/>
  <c r="E1521" i="17"/>
  <c r="F1521" i="17"/>
  <c r="G1521" i="17"/>
  <c r="H1521" i="17"/>
  <c r="I1521" i="17"/>
  <c r="J1521" i="17"/>
  <c r="K1521" i="17"/>
  <c r="L1521" i="17"/>
  <c r="O1521" i="17"/>
  <c r="N1521" i="17" s="1"/>
  <c r="E1522" i="17"/>
  <c r="F1522" i="17"/>
  <c r="G1522" i="17"/>
  <c r="H1522" i="17"/>
  <c r="I1522" i="17"/>
  <c r="J1522" i="17"/>
  <c r="O1522" i="17" s="1"/>
  <c r="K1522" i="17"/>
  <c r="L1522" i="17"/>
  <c r="M1522" i="17"/>
  <c r="N1522" i="17"/>
  <c r="E1523" i="17"/>
  <c r="F1523" i="17"/>
  <c r="G1523" i="17"/>
  <c r="H1523" i="17"/>
  <c r="I1523" i="17"/>
  <c r="J1523" i="17"/>
  <c r="K1523" i="17"/>
  <c r="L1523" i="17"/>
  <c r="M1523" i="17"/>
  <c r="O1523" i="17"/>
  <c r="N1523" i="17" s="1"/>
  <c r="E1524" i="17"/>
  <c r="F1524" i="17"/>
  <c r="G1524" i="17"/>
  <c r="H1524" i="17"/>
  <c r="I1524" i="17"/>
  <c r="J1524" i="17"/>
  <c r="K1524" i="17"/>
  <c r="L1524" i="17"/>
  <c r="N1524" i="17"/>
  <c r="O1524" i="17"/>
  <c r="M1524" i="17" s="1"/>
  <c r="E1525" i="17"/>
  <c r="F1525" i="17"/>
  <c r="G1525" i="17"/>
  <c r="H1525" i="17"/>
  <c r="I1525" i="17"/>
  <c r="J1525" i="17"/>
  <c r="O1525" i="17" s="1"/>
  <c r="K1525" i="17"/>
  <c r="L1525" i="17"/>
  <c r="E1526" i="17"/>
  <c r="F1526" i="17"/>
  <c r="G1526" i="17"/>
  <c r="H1526" i="17"/>
  <c r="I1526" i="17"/>
  <c r="J1526" i="17"/>
  <c r="O1526" i="17" s="1"/>
  <c r="K1526" i="17"/>
  <c r="L1526" i="17"/>
  <c r="M1526" i="17"/>
  <c r="N1526" i="17"/>
  <c r="E1527" i="17"/>
  <c r="F1527" i="17"/>
  <c r="G1527" i="17"/>
  <c r="H1527" i="17"/>
  <c r="I1527" i="17"/>
  <c r="J1527" i="17"/>
  <c r="K1527" i="17"/>
  <c r="L1527" i="17"/>
  <c r="M1527" i="17"/>
  <c r="O1527" i="17"/>
  <c r="N1527" i="17" s="1"/>
  <c r="E1528" i="17"/>
  <c r="F1528" i="17"/>
  <c r="G1528" i="17"/>
  <c r="H1528" i="17"/>
  <c r="I1528" i="17"/>
  <c r="J1528" i="17"/>
  <c r="K1528" i="17"/>
  <c r="L1528" i="17"/>
  <c r="N1528" i="17"/>
  <c r="O1528" i="17"/>
  <c r="M1528" i="17" s="1"/>
  <c r="E1529" i="17"/>
  <c r="F1529" i="17"/>
  <c r="G1529" i="17"/>
  <c r="H1529" i="17"/>
  <c r="I1529" i="17"/>
  <c r="J1529" i="17"/>
  <c r="O1529" i="17" s="1"/>
  <c r="K1529" i="17"/>
  <c r="L1529" i="17"/>
  <c r="E1530" i="17"/>
  <c r="F1530" i="17"/>
  <c r="G1530" i="17"/>
  <c r="H1530" i="17"/>
  <c r="I1530" i="17"/>
  <c r="J1530" i="17"/>
  <c r="O1530" i="17" s="1"/>
  <c r="M1530" i="17" s="1"/>
  <c r="K1530" i="17"/>
  <c r="L1530" i="17"/>
  <c r="N1530" i="17"/>
  <c r="E1531" i="17"/>
  <c r="F1531" i="17"/>
  <c r="G1531" i="17"/>
  <c r="H1531" i="17"/>
  <c r="I1531" i="17"/>
  <c r="J1531" i="17"/>
  <c r="K1531" i="17"/>
  <c r="L1531" i="17"/>
  <c r="O1531" i="17"/>
  <c r="N1531" i="17" s="1"/>
  <c r="E1532" i="17"/>
  <c r="F1532" i="17"/>
  <c r="G1532" i="17"/>
  <c r="H1532" i="17"/>
  <c r="I1532" i="17"/>
  <c r="J1532" i="17"/>
  <c r="K1532" i="17"/>
  <c r="L1532" i="17"/>
  <c r="O1532" i="17"/>
  <c r="M1532" i="17" s="1"/>
  <c r="E1533" i="17"/>
  <c r="F1533" i="17"/>
  <c r="G1533" i="17"/>
  <c r="H1533" i="17"/>
  <c r="I1533" i="17"/>
  <c r="J1533" i="17"/>
  <c r="K1533" i="17"/>
  <c r="L1533" i="17"/>
  <c r="O1533" i="17"/>
  <c r="M1533" i="17" s="1"/>
  <c r="E1534" i="17"/>
  <c r="F1534" i="17"/>
  <c r="G1534" i="17"/>
  <c r="H1534" i="17"/>
  <c r="I1534" i="17"/>
  <c r="J1534" i="17"/>
  <c r="O1534" i="17" s="1"/>
  <c r="M1534" i="17" s="1"/>
  <c r="K1534" i="17"/>
  <c r="L1534" i="17"/>
  <c r="N1534" i="17"/>
  <c r="E1535" i="17"/>
  <c r="F1535" i="17"/>
  <c r="G1535" i="17"/>
  <c r="H1535" i="17"/>
  <c r="I1535" i="17"/>
  <c r="J1535" i="17"/>
  <c r="K1535" i="17"/>
  <c r="L1535" i="17"/>
  <c r="O1535" i="17"/>
  <c r="N1535" i="17" s="1"/>
  <c r="E1536" i="17"/>
  <c r="F1536" i="17"/>
  <c r="G1536" i="17"/>
  <c r="H1536" i="17"/>
  <c r="I1536" i="17"/>
  <c r="J1536" i="17"/>
  <c r="K1536" i="17"/>
  <c r="L1536" i="17"/>
  <c r="O1536" i="17"/>
  <c r="M1536" i="17" s="1"/>
  <c r="E1537" i="17"/>
  <c r="F1537" i="17"/>
  <c r="G1537" i="17"/>
  <c r="H1537" i="17"/>
  <c r="I1537" i="17"/>
  <c r="J1537" i="17"/>
  <c r="K1537" i="17"/>
  <c r="L1537" i="17"/>
  <c r="O1537" i="17"/>
  <c r="N1537" i="17" s="1"/>
  <c r="E1538" i="17"/>
  <c r="F1538" i="17"/>
  <c r="G1538" i="17"/>
  <c r="H1538" i="17"/>
  <c r="I1538" i="17"/>
  <c r="J1538" i="17"/>
  <c r="O1538" i="17" s="1"/>
  <c r="K1538" i="17"/>
  <c r="L1538" i="17"/>
  <c r="M1538" i="17"/>
  <c r="N1538" i="17"/>
  <c r="E134" i="17"/>
  <c r="F134" i="17"/>
  <c r="G134" i="17"/>
  <c r="H134" i="17"/>
  <c r="I134" i="17"/>
  <c r="J134" i="17"/>
  <c r="O134" i="17" s="1"/>
  <c r="K134" i="17"/>
  <c r="L134" i="17"/>
  <c r="E135" i="17"/>
  <c r="F135" i="17"/>
  <c r="G135" i="17"/>
  <c r="H135" i="17"/>
  <c r="I135" i="17"/>
  <c r="J135" i="17"/>
  <c r="O135" i="17" s="1"/>
  <c r="K135" i="17"/>
  <c r="L135" i="17"/>
  <c r="E136" i="17"/>
  <c r="F136" i="17"/>
  <c r="G136" i="17"/>
  <c r="H136" i="17"/>
  <c r="I136" i="17"/>
  <c r="J136" i="17"/>
  <c r="O136" i="17" s="1"/>
  <c r="K136" i="17"/>
  <c r="L136" i="17"/>
  <c r="E137" i="17"/>
  <c r="F137" i="17"/>
  <c r="G137" i="17"/>
  <c r="H137" i="17"/>
  <c r="I137" i="17"/>
  <c r="J137" i="17"/>
  <c r="O137" i="17" s="1"/>
  <c r="M137" i="17" s="1"/>
  <c r="K137" i="17"/>
  <c r="L137" i="17"/>
  <c r="E138" i="17"/>
  <c r="F138" i="17"/>
  <c r="G138" i="17"/>
  <c r="H138" i="17"/>
  <c r="I138" i="17"/>
  <c r="J138" i="17"/>
  <c r="O138" i="17" s="1"/>
  <c r="M138" i="17" s="1"/>
  <c r="K138" i="17"/>
  <c r="L138" i="17"/>
  <c r="E139" i="17"/>
  <c r="F139" i="17"/>
  <c r="G139" i="17"/>
  <c r="H139" i="17"/>
  <c r="I139" i="17"/>
  <c r="J139" i="17"/>
  <c r="O139" i="17" s="1"/>
  <c r="K139" i="17"/>
  <c r="L139" i="17"/>
  <c r="E140" i="17"/>
  <c r="F140" i="17"/>
  <c r="G140" i="17"/>
  <c r="H140" i="17"/>
  <c r="I140" i="17"/>
  <c r="J140" i="17"/>
  <c r="O140" i="17" s="1"/>
  <c r="K140" i="17"/>
  <c r="L140" i="17"/>
  <c r="E141" i="17"/>
  <c r="F141" i="17"/>
  <c r="G141" i="17"/>
  <c r="H141" i="17"/>
  <c r="I141" i="17"/>
  <c r="J141" i="17"/>
  <c r="O141" i="17" s="1"/>
  <c r="K141" i="17"/>
  <c r="L141" i="17"/>
  <c r="E142" i="17"/>
  <c r="F142" i="17"/>
  <c r="G142" i="17"/>
  <c r="H142" i="17"/>
  <c r="I142" i="17"/>
  <c r="J142" i="17"/>
  <c r="O142" i="17" s="1"/>
  <c r="M142" i="17" s="1"/>
  <c r="K142" i="17"/>
  <c r="L142" i="17"/>
  <c r="E143" i="17"/>
  <c r="F143" i="17"/>
  <c r="G143" i="17"/>
  <c r="H143" i="17"/>
  <c r="I143" i="17"/>
  <c r="J143" i="17"/>
  <c r="O143" i="17" s="1"/>
  <c r="K143" i="17"/>
  <c r="L143" i="17"/>
  <c r="E144" i="17"/>
  <c r="F144" i="17"/>
  <c r="G144" i="17"/>
  <c r="H144" i="17"/>
  <c r="I144" i="17"/>
  <c r="J144" i="17"/>
  <c r="O144" i="17" s="1"/>
  <c r="K144" i="17"/>
  <c r="L144" i="17"/>
  <c r="E145" i="17"/>
  <c r="F145" i="17"/>
  <c r="G145" i="17"/>
  <c r="H145" i="17"/>
  <c r="I145" i="17"/>
  <c r="J145" i="17"/>
  <c r="O145" i="17" s="1"/>
  <c r="K145" i="17"/>
  <c r="L145" i="17"/>
  <c r="E146" i="17"/>
  <c r="F146" i="17"/>
  <c r="G146" i="17"/>
  <c r="H146" i="17"/>
  <c r="I146" i="17"/>
  <c r="J146" i="17"/>
  <c r="O146" i="17" s="1"/>
  <c r="M146" i="17" s="1"/>
  <c r="K146" i="17"/>
  <c r="L146" i="17"/>
  <c r="E147" i="17"/>
  <c r="F147" i="17"/>
  <c r="G147" i="17"/>
  <c r="H147" i="17"/>
  <c r="I147" i="17"/>
  <c r="J147" i="17"/>
  <c r="O147" i="17" s="1"/>
  <c r="K147" i="17"/>
  <c r="L147" i="17"/>
  <c r="E148" i="17"/>
  <c r="F148" i="17"/>
  <c r="G148" i="17"/>
  <c r="H148" i="17"/>
  <c r="I148" i="17"/>
  <c r="J148" i="17"/>
  <c r="O148" i="17" s="1"/>
  <c r="K148" i="17"/>
  <c r="L148" i="17"/>
  <c r="E149" i="17"/>
  <c r="F149" i="17"/>
  <c r="G149" i="17"/>
  <c r="H149" i="17"/>
  <c r="I149" i="17"/>
  <c r="J149" i="17"/>
  <c r="O149" i="17" s="1"/>
  <c r="K149" i="17"/>
  <c r="L149" i="17"/>
  <c r="E150" i="17"/>
  <c r="F150" i="17"/>
  <c r="G150" i="17"/>
  <c r="H150" i="17"/>
  <c r="I150" i="17"/>
  <c r="J150" i="17"/>
  <c r="K150" i="17"/>
  <c r="L150" i="17"/>
  <c r="O150" i="17"/>
  <c r="M150" i="17" s="1"/>
  <c r="E151" i="17"/>
  <c r="F151" i="17"/>
  <c r="G151" i="17"/>
  <c r="H151" i="17"/>
  <c r="I151" i="17"/>
  <c r="J151" i="17"/>
  <c r="K151" i="17"/>
  <c r="L151" i="17"/>
  <c r="O151" i="17"/>
  <c r="N151" i="17" s="1"/>
  <c r="E152" i="17"/>
  <c r="F152" i="17"/>
  <c r="G152" i="17"/>
  <c r="H152" i="17"/>
  <c r="I152" i="17"/>
  <c r="J152" i="17"/>
  <c r="O152" i="17" s="1"/>
  <c r="K152" i="17"/>
  <c r="L152" i="17"/>
  <c r="E153" i="17"/>
  <c r="F153" i="17"/>
  <c r="G153" i="17"/>
  <c r="H153" i="17"/>
  <c r="I153" i="17"/>
  <c r="J153" i="17"/>
  <c r="O153" i="17" s="1"/>
  <c r="K153" i="17"/>
  <c r="L153" i="17"/>
  <c r="E154" i="17"/>
  <c r="F154" i="17"/>
  <c r="G154" i="17"/>
  <c r="H154" i="17"/>
  <c r="I154" i="17"/>
  <c r="J154" i="17"/>
  <c r="O154" i="17" s="1"/>
  <c r="M154" i="17" s="1"/>
  <c r="K154" i="17"/>
  <c r="L154" i="17"/>
  <c r="E155" i="17"/>
  <c r="F155" i="17"/>
  <c r="G155" i="17"/>
  <c r="H155" i="17"/>
  <c r="I155" i="17"/>
  <c r="J155" i="17"/>
  <c r="O155" i="17" s="1"/>
  <c r="K155" i="17"/>
  <c r="L155" i="17"/>
  <c r="AJ42" i="11"/>
  <c r="AL42" i="11"/>
  <c r="AM42" i="11"/>
  <c r="AN42" i="11"/>
  <c r="AO42" i="11"/>
  <c r="AP42" i="11"/>
  <c r="AU42" i="11"/>
  <c r="AW42" i="11"/>
  <c r="AX42" i="11"/>
  <c r="AY42" i="11"/>
  <c r="AZ42" i="11"/>
  <c r="BA42" i="11"/>
  <c r="AJ43" i="11"/>
  <c r="AL43" i="11"/>
  <c r="AM43" i="11"/>
  <c r="AN43" i="11"/>
  <c r="AO43" i="11"/>
  <c r="AP43" i="11"/>
  <c r="AU43" i="11"/>
  <c r="AW43" i="11"/>
  <c r="AX43" i="11"/>
  <c r="AY43" i="11"/>
  <c r="AZ43" i="11"/>
  <c r="BA43" i="11"/>
  <c r="AJ44" i="11"/>
  <c r="AL44" i="11"/>
  <c r="AM44" i="11"/>
  <c r="AN44" i="11"/>
  <c r="AO44" i="11"/>
  <c r="AP44" i="11"/>
  <c r="AU44" i="11"/>
  <c r="AW44" i="11"/>
  <c r="AX44" i="11"/>
  <c r="AY44" i="11"/>
  <c r="AZ44" i="11"/>
  <c r="BA44" i="11"/>
  <c r="AJ45" i="11"/>
  <c r="AL45" i="11"/>
  <c r="AM45" i="11"/>
  <c r="AN45" i="11"/>
  <c r="AO45" i="11"/>
  <c r="AP45" i="11"/>
  <c r="AU45" i="11"/>
  <c r="AW45" i="11"/>
  <c r="AX45" i="11"/>
  <c r="AY45" i="11"/>
  <c r="AZ45" i="11"/>
  <c r="BA45" i="11"/>
  <c r="AJ46" i="11"/>
  <c r="AL46" i="11"/>
  <c r="AM46" i="11"/>
  <c r="AN46" i="11"/>
  <c r="AO46" i="11"/>
  <c r="AP46" i="11"/>
  <c r="AU46" i="11"/>
  <c r="AW46" i="11"/>
  <c r="AX46" i="11"/>
  <c r="AY46" i="11"/>
  <c r="AZ46" i="11"/>
  <c r="BA46" i="11"/>
  <c r="AJ47" i="11"/>
  <c r="AL47" i="11"/>
  <c r="AM47" i="11"/>
  <c r="AN47" i="11"/>
  <c r="AO47" i="11"/>
  <c r="AP47" i="11"/>
  <c r="AU47" i="11"/>
  <c r="AW47" i="11"/>
  <c r="AX47" i="11"/>
  <c r="AY47" i="11"/>
  <c r="AZ47" i="11"/>
  <c r="BA47" i="11"/>
  <c r="AJ48" i="11"/>
  <c r="AL48" i="11"/>
  <c r="AM48" i="11"/>
  <c r="AN48" i="11"/>
  <c r="AO48" i="11"/>
  <c r="AP48" i="11"/>
  <c r="AU48" i="11"/>
  <c r="AW48" i="11"/>
  <c r="AX48" i="11"/>
  <c r="AY48" i="11"/>
  <c r="AZ48" i="11"/>
  <c r="BA48" i="11"/>
  <c r="AJ49" i="11"/>
  <c r="AL49" i="11"/>
  <c r="AM49" i="11"/>
  <c r="AN49" i="11"/>
  <c r="AO49" i="11"/>
  <c r="AP49" i="11"/>
  <c r="AU49" i="11"/>
  <c r="AW49" i="11"/>
  <c r="AX49" i="11"/>
  <c r="AY49" i="11"/>
  <c r="AZ49" i="11"/>
  <c r="BA49" i="11"/>
  <c r="AJ50" i="11"/>
  <c r="AL50" i="11"/>
  <c r="AM50" i="11"/>
  <c r="AN50" i="11"/>
  <c r="AO50" i="11"/>
  <c r="AP50" i="11"/>
  <c r="AU50" i="11"/>
  <c r="AW50" i="11"/>
  <c r="AX50" i="11"/>
  <c r="AY50" i="11"/>
  <c r="AZ50" i="11"/>
  <c r="BA50" i="11"/>
  <c r="AJ51" i="11"/>
  <c r="AL51" i="11"/>
  <c r="AM51" i="11"/>
  <c r="AN51" i="11"/>
  <c r="AO51" i="11"/>
  <c r="AP51" i="11"/>
  <c r="AU51" i="11"/>
  <c r="AW51" i="11"/>
  <c r="AX51" i="11"/>
  <c r="AY51" i="11"/>
  <c r="AZ51" i="11"/>
  <c r="BA51" i="11"/>
  <c r="AJ52" i="11"/>
  <c r="AL52" i="11"/>
  <c r="AM52" i="11"/>
  <c r="AN52" i="11"/>
  <c r="AO52" i="11"/>
  <c r="AP52" i="11"/>
  <c r="AU52" i="11"/>
  <c r="AW52" i="11"/>
  <c r="AX52" i="11"/>
  <c r="AY52" i="11"/>
  <c r="AZ52" i="11"/>
  <c r="BA52" i="11"/>
  <c r="AJ53" i="11"/>
  <c r="AL53" i="11"/>
  <c r="AM53" i="11"/>
  <c r="AN53" i="11"/>
  <c r="AO53" i="11"/>
  <c r="AP53" i="11"/>
  <c r="AU53" i="11"/>
  <c r="AW53" i="11"/>
  <c r="AX53" i="11"/>
  <c r="AY53" i="11"/>
  <c r="AZ53" i="11"/>
  <c r="BA53" i="11"/>
  <c r="AJ54" i="11"/>
  <c r="AL54" i="11"/>
  <c r="AM54" i="11"/>
  <c r="AN54" i="11"/>
  <c r="AO54" i="11"/>
  <c r="AP54" i="11"/>
  <c r="AU54" i="11"/>
  <c r="AW54" i="11"/>
  <c r="AX54" i="11"/>
  <c r="AY54" i="11"/>
  <c r="AZ54" i="11"/>
  <c r="BA54" i="11"/>
  <c r="AJ55" i="11"/>
  <c r="AL55" i="11"/>
  <c r="AM55" i="11"/>
  <c r="AN55" i="11"/>
  <c r="AO55" i="11"/>
  <c r="AP55" i="11"/>
  <c r="AU55" i="11"/>
  <c r="AW55" i="11"/>
  <c r="AX55" i="11"/>
  <c r="AY55" i="11"/>
  <c r="AZ55" i="11"/>
  <c r="BA55" i="11"/>
  <c r="AJ56" i="11"/>
  <c r="AL56" i="11"/>
  <c r="AM56" i="11"/>
  <c r="AN56" i="11"/>
  <c r="AO56" i="11"/>
  <c r="AP56" i="11"/>
  <c r="AU56" i="11"/>
  <c r="AW56" i="11"/>
  <c r="AX56" i="11"/>
  <c r="AY56" i="11"/>
  <c r="AZ56" i="11"/>
  <c r="BA56" i="11"/>
  <c r="AJ57" i="11"/>
  <c r="AL57" i="11"/>
  <c r="AM57" i="11"/>
  <c r="AN57" i="11"/>
  <c r="AO57" i="11"/>
  <c r="AP57" i="11"/>
  <c r="AU57" i="11"/>
  <c r="AW57" i="11"/>
  <c r="AX57" i="11"/>
  <c r="AY57" i="11"/>
  <c r="AZ57" i="11"/>
  <c r="BA57" i="11"/>
  <c r="AJ58" i="11"/>
  <c r="AL58" i="11"/>
  <c r="AM58" i="11"/>
  <c r="AN58" i="11"/>
  <c r="AO58" i="11"/>
  <c r="AP58" i="11"/>
  <c r="AU58" i="11"/>
  <c r="AW58" i="11"/>
  <c r="AX58" i="11"/>
  <c r="AY58" i="11"/>
  <c r="AZ58" i="11"/>
  <c r="BA58" i="11"/>
  <c r="AJ59" i="11"/>
  <c r="AL59" i="11"/>
  <c r="AM59" i="11"/>
  <c r="AN59" i="11"/>
  <c r="AO59" i="11"/>
  <c r="AP59" i="11"/>
  <c r="AU59" i="11"/>
  <c r="AW59" i="11"/>
  <c r="AX59" i="11"/>
  <c r="AY59" i="11"/>
  <c r="AZ59" i="11"/>
  <c r="BA59" i="11"/>
  <c r="AJ60" i="11"/>
  <c r="AL60" i="11"/>
  <c r="AM60" i="11"/>
  <c r="AN60" i="11"/>
  <c r="AO60" i="11"/>
  <c r="AP60" i="11"/>
  <c r="AU60" i="11"/>
  <c r="AW60" i="11"/>
  <c r="AX60" i="11"/>
  <c r="AY60" i="11"/>
  <c r="AZ60" i="11"/>
  <c r="BA60" i="11"/>
  <c r="AJ61" i="11"/>
  <c r="AL61" i="11"/>
  <c r="AM61" i="11"/>
  <c r="AN61" i="11"/>
  <c r="AO61" i="11"/>
  <c r="AP61" i="11"/>
  <c r="AU61" i="11"/>
  <c r="AW61" i="11"/>
  <c r="AX61" i="11"/>
  <c r="AY61" i="11"/>
  <c r="AZ61" i="11"/>
  <c r="BA61" i="11"/>
  <c r="AJ62" i="11"/>
  <c r="AL62" i="11"/>
  <c r="AM62" i="11"/>
  <c r="AN62" i="11"/>
  <c r="AO62" i="11"/>
  <c r="AP62" i="11"/>
  <c r="AU62" i="11"/>
  <c r="AW62" i="11"/>
  <c r="AX62" i="11"/>
  <c r="AY62" i="11"/>
  <c r="AZ62" i="11"/>
  <c r="BA62" i="11"/>
  <c r="AJ63" i="11"/>
  <c r="AL63" i="11"/>
  <c r="AM63" i="11"/>
  <c r="AN63" i="11"/>
  <c r="AO63" i="11"/>
  <c r="AP63" i="11"/>
  <c r="AU63" i="11"/>
  <c r="AW63" i="11"/>
  <c r="AX63" i="11"/>
  <c r="AY63" i="11"/>
  <c r="AZ63" i="11"/>
  <c r="BA63" i="11"/>
  <c r="AJ64" i="11"/>
  <c r="AL64" i="11"/>
  <c r="AM64" i="11"/>
  <c r="AN64" i="11"/>
  <c r="AO64" i="11"/>
  <c r="AP64" i="11"/>
  <c r="AU64" i="11"/>
  <c r="AW64" i="11"/>
  <c r="AX64" i="11"/>
  <c r="AY64" i="11"/>
  <c r="AZ64" i="11"/>
  <c r="BA64" i="11"/>
  <c r="AJ65" i="11"/>
  <c r="AL65" i="11"/>
  <c r="AM65" i="11"/>
  <c r="AN65" i="11"/>
  <c r="AO65" i="11"/>
  <c r="AP65" i="11"/>
  <c r="AU65" i="11"/>
  <c r="AW65" i="11"/>
  <c r="AX65" i="11"/>
  <c r="AY65" i="11"/>
  <c r="AZ65" i="11"/>
  <c r="BA65" i="11"/>
  <c r="AJ66" i="11"/>
  <c r="AL66" i="11"/>
  <c r="AM66" i="11"/>
  <c r="AN66" i="11"/>
  <c r="AO66" i="11"/>
  <c r="AP66" i="11"/>
  <c r="AU66" i="11"/>
  <c r="AW66" i="11"/>
  <c r="AX66" i="11"/>
  <c r="AY66" i="11"/>
  <c r="AZ66" i="11"/>
  <c r="BA66" i="11"/>
  <c r="AJ67" i="11"/>
  <c r="AL67" i="11"/>
  <c r="AM67" i="11"/>
  <c r="AN67" i="11"/>
  <c r="AO67" i="11"/>
  <c r="AP67" i="11"/>
  <c r="AU67" i="11"/>
  <c r="AW67" i="11"/>
  <c r="AX67" i="11"/>
  <c r="AY67" i="11"/>
  <c r="AZ67" i="11"/>
  <c r="BA67" i="11"/>
  <c r="AJ68" i="11"/>
  <c r="AL68" i="11"/>
  <c r="AM68" i="11"/>
  <c r="AN68" i="11"/>
  <c r="AO68" i="11"/>
  <c r="AP68" i="11"/>
  <c r="AU68" i="11"/>
  <c r="AW68" i="11"/>
  <c r="AX68" i="11"/>
  <c r="AY68" i="11"/>
  <c r="AZ68" i="11"/>
  <c r="BA68" i="11"/>
  <c r="AJ69" i="11"/>
  <c r="AL69" i="11"/>
  <c r="AM69" i="11"/>
  <c r="AN69" i="11"/>
  <c r="AO69" i="11"/>
  <c r="AP69" i="11"/>
  <c r="AU69" i="11"/>
  <c r="AW69" i="11"/>
  <c r="AX69" i="11"/>
  <c r="AY69" i="11"/>
  <c r="AZ69" i="11"/>
  <c r="BA69" i="11"/>
  <c r="AJ70" i="11"/>
  <c r="AL70" i="11"/>
  <c r="AM70" i="11"/>
  <c r="AN70" i="11"/>
  <c r="AO70" i="11"/>
  <c r="AP70" i="11"/>
  <c r="AU70" i="11"/>
  <c r="AW70" i="11"/>
  <c r="AX70" i="11"/>
  <c r="AY70" i="11"/>
  <c r="AZ70" i="11"/>
  <c r="BA70" i="11"/>
  <c r="AJ71" i="11"/>
  <c r="AL71" i="11"/>
  <c r="AM71" i="11"/>
  <c r="AN71" i="11"/>
  <c r="AO71" i="11"/>
  <c r="AP71" i="11"/>
  <c r="AU71" i="11"/>
  <c r="AW71" i="11"/>
  <c r="AX71" i="11"/>
  <c r="AY71" i="11"/>
  <c r="AZ71" i="11"/>
  <c r="BA71" i="11"/>
  <c r="AJ72" i="11"/>
  <c r="AL72" i="11"/>
  <c r="AM72" i="11"/>
  <c r="AN72" i="11"/>
  <c r="AO72" i="11"/>
  <c r="AP72" i="11"/>
  <c r="AU72" i="11"/>
  <c r="AW72" i="11"/>
  <c r="AX72" i="11"/>
  <c r="AY72" i="11"/>
  <c r="AZ72" i="11"/>
  <c r="BA72" i="11"/>
  <c r="AJ73" i="11"/>
  <c r="AL73" i="11"/>
  <c r="AM73" i="11"/>
  <c r="AN73" i="11"/>
  <c r="AO73" i="11"/>
  <c r="AP73" i="11"/>
  <c r="AU73" i="11"/>
  <c r="AW73" i="11"/>
  <c r="AX73" i="11"/>
  <c r="AY73" i="11"/>
  <c r="AZ73" i="11"/>
  <c r="BA73" i="11"/>
  <c r="AJ74" i="11"/>
  <c r="AL74" i="11"/>
  <c r="AM74" i="11"/>
  <c r="AN74" i="11"/>
  <c r="AO74" i="11"/>
  <c r="AP74" i="11"/>
  <c r="AU74" i="11"/>
  <c r="AW74" i="11"/>
  <c r="AX74" i="11"/>
  <c r="AY74" i="11"/>
  <c r="AZ74" i="11"/>
  <c r="BA74" i="11"/>
  <c r="AJ75" i="11"/>
  <c r="AL75" i="11"/>
  <c r="AM75" i="11"/>
  <c r="AN75" i="11"/>
  <c r="AO75" i="11"/>
  <c r="AP75" i="11"/>
  <c r="AU75" i="11"/>
  <c r="AW75" i="11"/>
  <c r="AX75" i="11"/>
  <c r="AY75" i="11"/>
  <c r="AZ75" i="11"/>
  <c r="BA75" i="11"/>
  <c r="AJ76" i="11"/>
  <c r="AL76" i="11"/>
  <c r="AM76" i="11"/>
  <c r="AN76" i="11"/>
  <c r="AO76" i="11"/>
  <c r="AP76" i="11"/>
  <c r="AU76" i="11"/>
  <c r="AW76" i="11"/>
  <c r="AX76" i="11"/>
  <c r="AY76" i="11"/>
  <c r="AZ76" i="11"/>
  <c r="BA76" i="11"/>
  <c r="AJ77" i="11"/>
  <c r="AL77" i="11"/>
  <c r="AM77" i="11"/>
  <c r="AN77" i="11"/>
  <c r="AO77" i="11"/>
  <c r="AP77" i="11"/>
  <c r="AU77" i="11"/>
  <c r="AW77" i="11"/>
  <c r="AX77" i="11"/>
  <c r="AY77" i="11"/>
  <c r="AZ77" i="11"/>
  <c r="BA77" i="11"/>
  <c r="AJ78" i="11"/>
  <c r="AL78" i="11"/>
  <c r="AM78" i="11"/>
  <c r="AN78" i="11"/>
  <c r="AO78" i="11"/>
  <c r="AP78" i="11"/>
  <c r="AU78" i="11"/>
  <c r="AW78" i="11"/>
  <c r="AX78" i="11"/>
  <c r="AY78" i="11"/>
  <c r="AZ78" i="11"/>
  <c r="BA78" i="11"/>
  <c r="AJ79" i="11"/>
  <c r="AL79" i="11"/>
  <c r="AM79" i="11"/>
  <c r="AN79" i="11"/>
  <c r="AO79" i="11"/>
  <c r="AP79" i="11"/>
  <c r="AU79" i="11"/>
  <c r="AW79" i="11"/>
  <c r="AX79" i="11"/>
  <c r="AY79" i="11"/>
  <c r="AZ79" i="11"/>
  <c r="BA79" i="11"/>
  <c r="AJ80" i="11"/>
  <c r="AL80" i="11"/>
  <c r="AM80" i="11"/>
  <c r="AN80" i="11"/>
  <c r="AO80" i="11"/>
  <c r="AP80" i="11"/>
  <c r="AU80" i="11"/>
  <c r="AW80" i="11"/>
  <c r="AX80" i="11"/>
  <c r="AY80" i="11"/>
  <c r="AZ80" i="11"/>
  <c r="BA80" i="11"/>
  <c r="AJ81" i="11"/>
  <c r="AL81" i="11"/>
  <c r="AM81" i="11"/>
  <c r="AN81" i="11"/>
  <c r="AO81" i="11"/>
  <c r="AP81" i="11"/>
  <c r="AU81" i="11"/>
  <c r="AW81" i="11"/>
  <c r="AX81" i="11"/>
  <c r="AY81" i="11"/>
  <c r="AZ81" i="11"/>
  <c r="BA81" i="11"/>
  <c r="AJ82" i="11"/>
  <c r="AL82" i="11"/>
  <c r="AM82" i="11"/>
  <c r="AN82" i="11"/>
  <c r="AO82" i="11"/>
  <c r="AP82" i="11"/>
  <c r="AU82" i="11"/>
  <c r="AW82" i="11"/>
  <c r="AX82" i="11"/>
  <c r="AY82" i="11"/>
  <c r="AZ82" i="11"/>
  <c r="BA82" i="11"/>
  <c r="AJ83" i="11"/>
  <c r="AL83" i="11"/>
  <c r="AM83" i="11"/>
  <c r="AN83" i="11"/>
  <c r="AO83" i="11"/>
  <c r="AP83" i="11"/>
  <c r="AU83" i="11"/>
  <c r="AW83" i="11"/>
  <c r="AX83" i="11"/>
  <c r="AY83" i="11"/>
  <c r="AZ83" i="11"/>
  <c r="BA83" i="11"/>
  <c r="AJ84" i="11"/>
  <c r="AL84" i="11"/>
  <c r="AM84" i="11"/>
  <c r="AN84" i="11"/>
  <c r="AO84" i="11"/>
  <c r="AP84" i="11"/>
  <c r="AU84" i="11"/>
  <c r="AW84" i="11"/>
  <c r="AX84" i="11"/>
  <c r="AY84" i="11"/>
  <c r="AZ84" i="11"/>
  <c r="BA84" i="11"/>
  <c r="AJ85" i="11"/>
  <c r="AL85" i="11"/>
  <c r="AM85" i="11"/>
  <c r="AN85" i="11"/>
  <c r="AO85" i="11"/>
  <c r="AP85" i="11"/>
  <c r="AU85" i="11"/>
  <c r="AW85" i="11"/>
  <c r="AX85" i="11"/>
  <c r="AY85" i="11"/>
  <c r="AZ85" i="11"/>
  <c r="BA85" i="11"/>
  <c r="N64" i="11"/>
  <c r="P64" i="11"/>
  <c r="Q64" i="11"/>
  <c r="R64" i="11"/>
  <c r="S64" i="11"/>
  <c r="T64" i="11"/>
  <c r="N65" i="11"/>
  <c r="P65" i="11"/>
  <c r="Q65" i="11"/>
  <c r="R65" i="11"/>
  <c r="S65" i="11"/>
  <c r="T65" i="11"/>
  <c r="N66" i="11"/>
  <c r="P66" i="11"/>
  <c r="Q66" i="11"/>
  <c r="R66" i="11"/>
  <c r="S66" i="11"/>
  <c r="T66" i="11"/>
  <c r="N67" i="11"/>
  <c r="P67" i="11"/>
  <c r="Q67" i="11"/>
  <c r="R67" i="11"/>
  <c r="S67" i="11"/>
  <c r="T67" i="11"/>
  <c r="N68" i="11"/>
  <c r="P68" i="11"/>
  <c r="Q68" i="11"/>
  <c r="R68" i="11"/>
  <c r="S68" i="11"/>
  <c r="T68" i="11"/>
  <c r="N69" i="11"/>
  <c r="P69" i="11"/>
  <c r="Q69" i="11"/>
  <c r="R69" i="11"/>
  <c r="S69" i="11"/>
  <c r="T69" i="11"/>
  <c r="N70" i="11"/>
  <c r="P70" i="11"/>
  <c r="Q70" i="11"/>
  <c r="R70" i="11"/>
  <c r="S70" i="11"/>
  <c r="T70" i="11"/>
  <c r="N71" i="11"/>
  <c r="P71" i="11"/>
  <c r="Q71" i="11"/>
  <c r="R71" i="11"/>
  <c r="S71" i="11"/>
  <c r="T71" i="11"/>
  <c r="N72" i="11"/>
  <c r="P72" i="11"/>
  <c r="Q72" i="11"/>
  <c r="R72" i="11"/>
  <c r="S72" i="11"/>
  <c r="T72" i="11"/>
  <c r="N73" i="11"/>
  <c r="P73" i="11"/>
  <c r="Q73" i="11"/>
  <c r="R73" i="11"/>
  <c r="S73" i="11"/>
  <c r="T73" i="11"/>
  <c r="N74" i="11"/>
  <c r="P74" i="11"/>
  <c r="Q74" i="11"/>
  <c r="R74" i="11"/>
  <c r="S74" i="11"/>
  <c r="T74" i="11"/>
  <c r="N75" i="11"/>
  <c r="P75" i="11"/>
  <c r="Q75" i="11"/>
  <c r="R75" i="11"/>
  <c r="S75" i="11"/>
  <c r="T75" i="11"/>
  <c r="N76" i="11"/>
  <c r="P76" i="11"/>
  <c r="Q76" i="11"/>
  <c r="R76" i="11"/>
  <c r="S76" i="11"/>
  <c r="T76" i="11"/>
  <c r="N77" i="11"/>
  <c r="P77" i="11"/>
  <c r="Q77" i="11"/>
  <c r="R77" i="11"/>
  <c r="S77" i="11"/>
  <c r="T77" i="11"/>
  <c r="N78" i="11"/>
  <c r="P78" i="11"/>
  <c r="Q78" i="11"/>
  <c r="R78" i="11"/>
  <c r="S78" i="11"/>
  <c r="T78" i="11"/>
  <c r="N79" i="11"/>
  <c r="P79" i="11"/>
  <c r="Q79" i="11"/>
  <c r="R79" i="11"/>
  <c r="S79" i="11"/>
  <c r="T79" i="11"/>
  <c r="N80" i="11"/>
  <c r="P80" i="11"/>
  <c r="Q80" i="11"/>
  <c r="R80" i="11"/>
  <c r="S80" i="11"/>
  <c r="T80" i="11"/>
  <c r="N81" i="11"/>
  <c r="P81" i="11"/>
  <c r="Q81" i="11"/>
  <c r="R81" i="11"/>
  <c r="S81" i="11"/>
  <c r="T81" i="11"/>
  <c r="N82" i="11"/>
  <c r="P82" i="11"/>
  <c r="Q82" i="11"/>
  <c r="R82" i="11"/>
  <c r="S82" i="11"/>
  <c r="T82" i="11"/>
  <c r="N83" i="11"/>
  <c r="P83" i="11"/>
  <c r="Q83" i="11"/>
  <c r="R83" i="11"/>
  <c r="S83" i="11"/>
  <c r="T83" i="11"/>
  <c r="N84" i="11"/>
  <c r="P84" i="11"/>
  <c r="Q84" i="11"/>
  <c r="R84" i="11"/>
  <c r="S84" i="11"/>
  <c r="T84" i="11"/>
  <c r="N85" i="11"/>
  <c r="P85" i="11"/>
  <c r="Q85" i="11"/>
  <c r="R85" i="11"/>
  <c r="S85" i="11"/>
  <c r="T85" i="11"/>
  <c r="N86" i="11"/>
  <c r="P86" i="11"/>
  <c r="Q86" i="11"/>
  <c r="R86" i="11"/>
  <c r="S86" i="11"/>
  <c r="T86" i="11"/>
  <c r="N87" i="11"/>
  <c r="P87" i="11"/>
  <c r="Q87" i="11"/>
  <c r="R87" i="11"/>
  <c r="S87" i="11"/>
  <c r="T87" i="11"/>
  <c r="N88" i="11"/>
  <c r="P88" i="11"/>
  <c r="Q88" i="11"/>
  <c r="R88" i="11"/>
  <c r="S88" i="11"/>
  <c r="T88" i="11"/>
  <c r="N89" i="11"/>
  <c r="P89" i="11"/>
  <c r="Q89" i="11"/>
  <c r="R89" i="11"/>
  <c r="S89" i="11"/>
  <c r="T89" i="11"/>
  <c r="N90" i="11"/>
  <c r="P90" i="11"/>
  <c r="Q90" i="11"/>
  <c r="R90" i="11"/>
  <c r="S90" i="11"/>
  <c r="T90" i="11"/>
  <c r="N91" i="11"/>
  <c r="P91" i="11"/>
  <c r="Q91" i="11"/>
  <c r="R91" i="11"/>
  <c r="S91" i="11"/>
  <c r="T91" i="11"/>
  <c r="N92" i="11"/>
  <c r="P92" i="11"/>
  <c r="Q92" i="11"/>
  <c r="R92" i="11"/>
  <c r="S92" i="11"/>
  <c r="T92" i="11"/>
  <c r="N93" i="11"/>
  <c r="P93" i="11"/>
  <c r="Q93" i="11"/>
  <c r="R93" i="11"/>
  <c r="S93" i="11"/>
  <c r="T93" i="11"/>
  <c r="N94" i="11"/>
  <c r="P94" i="11"/>
  <c r="Q94" i="11"/>
  <c r="R94" i="11"/>
  <c r="S94" i="11"/>
  <c r="T94" i="11"/>
  <c r="N95" i="11"/>
  <c r="P95" i="11"/>
  <c r="Q95" i="11"/>
  <c r="R95" i="11"/>
  <c r="S95" i="11"/>
  <c r="T95" i="11"/>
  <c r="N96" i="11"/>
  <c r="P96" i="11"/>
  <c r="Q96" i="11"/>
  <c r="R96" i="11"/>
  <c r="S96" i="11"/>
  <c r="T96" i="11"/>
  <c r="N97" i="11"/>
  <c r="P97" i="11"/>
  <c r="Q97" i="11"/>
  <c r="R97" i="11"/>
  <c r="S97" i="11"/>
  <c r="T97" i="11"/>
  <c r="N98" i="11"/>
  <c r="P98" i="11"/>
  <c r="Q98" i="11"/>
  <c r="R98" i="11"/>
  <c r="S98" i="11"/>
  <c r="T98" i="11"/>
  <c r="N99" i="11"/>
  <c r="P99" i="11"/>
  <c r="Q99" i="11"/>
  <c r="R99" i="11"/>
  <c r="S99" i="11"/>
  <c r="T99" i="11"/>
  <c r="N100" i="11"/>
  <c r="P100" i="11"/>
  <c r="Q100" i="11"/>
  <c r="R100" i="11"/>
  <c r="S100" i="11"/>
  <c r="T100" i="11"/>
  <c r="N101" i="11"/>
  <c r="P101" i="11"/>
  <c r="Q101" i="11"/>
  <c r="R101" i="11"/>
  <c r="S101" i="11"/>
  <c r="T101" i="11"/>
  <c r="N102" i="11"/>
  <c r="P102" i="11"/>
  <c r="Q102" i="11"/>
  <c r="R102" i="11"/>
  <c r="S102" i="11"/>
  <c r="T102" i="11"/>
  <c r="N103" i="11"/>
  <c r="P103" i="11"/>
  <c r="Q103" i="11"/>
  <c r="R103" i="11"/>
  <c r="S103" i="11"/>
  <c r="T103" i="11"/>
  <c r="N104" i="11"/>
  <c r="P104" i="11"/>
  <c r="Q104" i="11"/>
  <c r="R104" i="11"/>
  <c r="S104" i="11"/>
  <c r="T104" i="11"/>
  <c r="N105" i="11"/>
  <c r="P105" i="11"/>
  <c r="Q105" i="11"/>
  <c r="R105" i="11"/>
  <c r="S105" i="11"/>
  <c r="T105" i="11"/>
  <c r="N106" i="11"/>
  <c r="P106" i="11"/>
  <c r="Q106" i="11"/>
  <c r="R106" i="11"/>
  <c r="S106" i="11"/>
  <c r="T106" i="11"/>
  <c r="N107" i="11"/>
  <c r="P107" i="11"/>
  <c r="Q107" i="11"/>
  <c r="R107" i="11"/>
  <c r="S107" i="11"/>
  <c r="T107" i="11"/>
  <c r="N108" i="11"/>
  <c r="P108" i="11"/>
  <c r="Q108" i="11"/>
  <c r="R108" i="11"/>
  <c r="S108" i="11"/>
  <c r="T108" i="11"/>
  <c r="N109" i="11"/>
  <c r="P109" i="11"/>
  <c r="Q109" i="11"/>
  <c r="R109" i="11"/>
  <c r="S109" i="11"/>
  <c r="T109" i="11"/>
  <c r="N110" i="11"/>
  <c r="P110" i="11"/>
  <c r="Q110" i="11"/>
  <c r="R110" i="11"/>
  <c r="S110" i="11"/>
  <c r="T110" i="11"/>
  <c r="N111" i="11"/>
  <c r="P111" i="11"/>
  <c r="Q111" i="11"/>
  <c r="R111" i="11"/>
  <c r="S111" i="11"/>
  <c r="T111" i="11"/>
  <c r="N112" i="11"/>
  <c r="P112" i="11"/>
  <c r="Q112" i="11"/>
  <c r="R112" i="11"/>
  <c r="S112" i="11"/>
  <c r="T112" i="11"/>
  <c r="N113" i="11"/>
  <c r="P113" i="11"/>
  <c r="Q113" i="11"/>
  <c r="R113" i="11"/>
  <c r="S113" i="11"/>
  <c r="T113" i="11"/>
  <c r="N114" i="11"/>
  <c r="P114" i="11"/>
  <c r="Q114" i="11"/>
  <c r="R114" i="11"/>
  <c r="S114" i="11"/>
  <c r="T114" i="11"/>
  <c r="N115" i="11"/>
  <c r="P115" i="11"/>
  <c r="Q115" i="11"/>
  <c r="R115" i="11"/>
  <c r="S115" i="11"/>
  <c r="T115" i="11"/>
  <c r="N116" i="11"/>
  <c r="P116" i="11"/>
  <c r="Q116" i="11"/>
  <c r="R116" i="11"/>
  <c r="S116" i="11"/>
  <c r="T116" i="11"/>
  <c r="N117" i="11"/>
  <c r="P117" i="11"/>
  <c r="Q117" i="11"/>
  <c r="R117" i="11"/>
  <c r="S117" i="11"/>
  <c r="T117" i="11"/>
  <c r="N118" i="11"/>
  <c r="P118" i="11"/>
  <c r="Q118" i="11"/>
  <c r="R118" i="11"/>
  <c r="S118" i="11"/>
  <c r="T118" i="11"/>
  <c r="N119" i="11"/>
  <c r="P119" i="11"/>
  <c r="Q119" i="11"/>
  <c r="R119" i="11"/>
  <c r="S119" i="11"/>
  <c r="T119" i="11"/>
  <c r="N120" i="11"/>
  <c r="P120" i="11"/>
  <c r="Q120" i="11"/>
  <c r="R120" i="11"/>
  <c r="S120" i="11"/>
  <c r="T120" i="11"/>
  <c r="N121" i="11"/>
  <c r="P121" i="11"/>
  <c r="Q121" i="11"/>
  <c r="R121" i="11"/>
  <c r="S121" i="11"/>
  <c r="T121" i="11"/>
  <c r="N122" i="11"/>
  <c r="P122" i="11"/>
  <c r="Q122" i="11"/>
  <c r="R122" i="11"/>
  <c r="S122" i="11"/>
  <c r="T122" i="11"/>
  <c r="N123" i="11"/>
  <c r="P123" i="11"/>
  <c r="Q123" i="11"/>
  <c r="R123" i="11"/>
  <c r="S123" i="11"/>
  <c r="T123" i="11"/>
  <c r="N124" i="11"/>
  <c r="P124" i="11"/>
  <c r="Q124" i="11"/>
  <c r="R124" i="11"/>
  <c r="S124" i="11"/>
  <c r="T124" i="11"/>
  <c r="N125" i="11"/>
  <c r="P125" i="11"/>
  <c r="Q125" i="11"/>
  <c r="R125" i="11"/>
  <c r="S125" i="11"/>
  <c r="T125" i="11"/>
  <c r="N126" i="11"/>
  <c r="P126" i="11"/>
  <c r="Q126" i="11"/>
  <c r="R126" i="11"/>
  <c r="S126" i="11"/>
  <c r="T126" i="11"/>
  <c r="N127" i="11"/>
  <c r="P127" i="11"/>
  <c r="Q127" i="11"/>
  <c r="R127" i="11"/>
  <c r="S127" i="11"/>
  <c r="T127" i="11"/>
  <c r="N128" i="11"/>
  <c r="P128" i="11"/>
  <c r="Q128" i="11"/>
  <c r="R128" i="11"/>
  <c r="S128" i="11"/>
  <c r="T128" i="11"/>
  <c r="N129" i="11"/>
  <c r="P129" i="11"/>
  <c r="Q129" i="11"/>
  <c r="R129" i="11"/>
  <c r="S129" i="11"/>
  <c r="T129" i="11"/>
  <c r="N130" i="11"/>
  <c r="P130" i="11"/>
  <c r="Q130" i="11"/>
  <c r="R130" i="11"/>
  <c r="S130" i="11"/>
  <c r="T130" i="11"/>
  <c r="N131" i="11"/>
  <c r="P131" i="11"/>
  <c r="Q131" i="11"/>
  <c r="R131" i="11"/>
  <c r="S131" i="11"/>
  <c r="T131" i="11"/>
  <c r="N132" i="11"/>
  <c r="P132" i="11"/>
  <c r="Q132" i="11"/>
  <c r="R132" i="11"/>
  <c r="S132" i="11"/>
  <c r="T132" i="11"/>
  <c r="N133" i="11"/>
  <c r="P133" i="11"/>
  <c r="Q133" i="11"/>
  <c r="R133" i="11"/>
  <c r="S133" i="11"/>
  <c r="T133" i="11"/>
  <c r="N134" i="11"/>
  <c r="P134" i="11"/>
  <c r="Q134" i="11"/>
  <c r="R134" i="11"/>
  <c r="S134" i="11"/>
  <c r="T134" i="11"/>
  <c r="N135" i="11"/>
  <c r="P135" i="11"/>
  <c r="Q135" i="11"/>
  <c r="R135" i="11"/>
  <c r="S135" i="11"/>
  <c r="T135" i="11"/>
  <c r="N136" i="11"/>
  <c r="P136" i="11"/>
  <c r="Q136" i="11"/>
  <c r="R136" i="11"/>
  <c r="S136" i="11"/>
  <c r="T136" i="11"/>
  <c r="N137" i="11"/>
  <c r="P137" i="11"/>
  <c r="Q137" i="11"/>
  <c r="R137" i="11"/>
  <c r="S137" i="11"/>
  <c r="T137" i="11"/>
  <c r="N138" i="11"/>
  <c r="P138" i="11"/>
  <c r="Q138" i="11"/>
  <c r="R138" i="11"/>
  <c r="S138" i="11"/>
  <c r="T138" i="11"/>
  <c r="N139" i="11"/>
  <c r="P139" i="11"/>
  <c r="Q139" i="11"/>
  <c r="R139" i="11"/>
  <c r="S139" i="11"/>
  <c r="T139" i="11"/>
  <c r="N140" i="11"/>
  <c r="P140" i="11"/>
  <c r="Q140" i="11"/>
  <c r="R140" i="11"/>
  <c r="S140" i="11"/>
  <c r="T140" i="11"/>
  <c r="N141" i="11"/>
  <c r="P141" i="11"/>
  <c r="Q141" i="11"/>
  <c r="R141" i="11"/>
  <c r="S141" i="11"/>
  <c r="T141" i="11"/>
  <c r="N142" i="11"/>
  <c r="P142" i="11"/>
  <c r="Q142" i="11"/>
  <c r="R142" i="11"/>
  <c r="S142" i="11"/>
  <c r="T142" i="11"/>
  <c r="N143" i="11"/>
  <c r="P143" i="11"/>
  <c r="Q143" i="11"/>
  <c r="R143" i="11"/>
  <c r="S143" i="11"/>
  <c r="T143" i="11"/>
  <c r="N144" i="11"/>
  <c r="P144" i="11"/>
  <c r="Q144" i="11"/>
  <c r="R144" i="11"/>
  <c r="S144" i="11"/>
  <c r="T144" i="11"/>
  <c r="N145" i="11"/>
  <c r="P145" i="11"/>
  <c r="Q145" i="11"/>
  <c r="R145" i="11"/>
  <c r="S145" i="11"/>
  <c r="T145" i="11"/>
  <c r="N146" i="11"/>
  <c r="P146" i="11"/>
  <c r="Q146" i="11"/>
  <c r="R146" i="11"/>
  <c r="S146" i="11"/>
  <c r="T146" i="11"/>
  <c r="N147" i="11"/>
  <c r="P147" i="11"/>
  <c r="Q147" i="11"/>
  <c r="R147" i="11"/>
  <c r="S147" i="11"/>
  <c r="T147" i="11"/>
  <c r="N148" i="11"/>
  <c r="P148" i="11"/>
  <c r="Q148" i="11"/>
  <c r="R148" i="11"/>
  <c r="S148" i="11"/>
  <c r="T148" i="11"/>
  <c r="N149" i="11"/>
  <c r="P149" i="11"/>
  <c r="Q149" i="11"/>
  <c r="R149" i="11"/>
  <c r="S149" i="11"/>
  <c r="T149" i="11"/>
  <c r="N150" i="11"/>
  <c r="P150" i="11"/>
  <c r="Q150" i="11"/>
  <c r="R150" i="11"/>
  <c r="S150" i="11"/>
  <c r="T150" i="11"/>
  <c r="N151" i="11"/>
  <c r="P151" i="11"/>
  <c r="Q151" i="11"/>
  <c r="R151" i="11"/>
  <c r="S151" i="11"/>
  <c r="T151" i="11"/>
  <c r="N152" i="11"/>
  <c r="P152" i="11"/>
  <c r="Q152" i="11"/>
  <c r="R152" i="11"/>
  <c r="S152" i="11"/>
  <c r="T152" i="11"/>
  <c r="N153" i="11"/>
  <c r="P153" i="11"/>
  <c r="Q153" i="11"/>
  <c r="R153" i="11"/>
  <c r="S153" i="11"/>
  <c r="T153" i="11"/>
  <c r="N154" i="11"/>
  <c r="P154" i="11"/>
  <c r="Q154" i="11"/>
  <c r="R154" i="11"/>
  <c r="S154" i="11"/>
  <c r="T154" i="11"/>
  <c r="N155" i="11"/>
  <c r="P155" i="11"/>
  <c r="Q155" i="11"/>
  <c r="R155" i="11"/>
  <c r="S155" i="11"/>
  <c r="T155" i="11"/>
  <c r="N156" i="11"/>
  <c r="P156" i="11"/>
  <c r="Q156" i="11"/>
  <c r="R156" i="11"/>
  <c r="S156" i="11"/>
  <c r="T156" i="11"/>
  <c r="N157" i="11"/>
  <c r="P157" i="11"/>
  <c r="Q157" i="11"/>
  <c r="R157" i="11"/>
  <c r="S157" i="11"/>
  <c r="T157" i="11"/>
  <c r="N158" i="11"/>
  <c r="P158" i="11"/>
  <c r="Q158" i="11"/>
  <c r="R158" i="11"/>
  <c r="S158" i="11"/>
  <c r="T158" i="11"/>
  <c r="N159" i="11"/>
  <c r="P159" i="11"/>
  <c r="Q159" i="11"/>
  <c r="R159" i="11"/>
  <c r="S159" i="11"/>
  <c r="T159" i="11"/>
  <c r="N160" i="11"/>
  <c r="P160" i="11"/>
  <c r="Q160" i="11"/>
  <c r="R160" i="11"/>
  <c r="S160" i="11"/>
  <c r="T160" i="11"/>
  <c r="N161" i="11"/>
  <c r="P161" i="11"/>
  <c r="Q161" i="11"/>
  <c r="R161" i="11"/>
  <c r="S161" i="11"/>
  <c r="T161" i="11"/>
  <c r="N162" i="11"/>
  <c r="P162" i="11"/>
  <c r="Q162" i="11"/>
  <c r="R162" i="11"/>
  <c r="S162" i="11"/>
  <c r="T162" i="11"/>
  <c r="N163" i="11"/>
  <c r="P163" i="11"/>
  <c r="Q163" i="11"/>
  <c r="R163" i="11"/>
  <c r="S163" i="11"/>
  <c r="T163" i="11"/>
  <c r="N164" i="11"/>
  <c r="P164" i="11"/>
  <c r="Q164" i="11"/>
  <c r="R164" i="11"/>
  <c r="S164" i="11"/>
  <c r="T164" i="11"/>
  <c r="N165" i="11"/>
  <c r="P165" i="11"/>
  <c r="Q165" i="11"/>
  <c r="R165" i="11"/>
  <c r="S165" i="11"/>
  <c r="T165" i="11"/>
  <c r="N166" i="11"/>
  <c r="P166" i="11"/>
  <c r="Q166" i="11"/>
  <c r="R166" i="11"/>
  <c r="S166" i="11"/>
  <c r="T166" i="11"/>
  <c r="N167" i="11"/>
  <c r="P167" i="11"/>
  <c r="Q167" i="11"/>
  <c r="R167" i="11"/>
  <c r="S167" i="11"/>
  <c r="T167" i="11"/>
  <c r="N168" i="11"/>
  <c r="P168" i="11"/>
  <c r="Q168" i="11"/>
  <c r="R168" i="11"/>
  <c r="S168" i="11"/>
  <c r="T168" i="11"/>
  <c r="N169" i="11"/>
  <c r="P169" i="11"/>
  <c r="Q169" i="11"/>
  <c r="R169" i="11"/>
  <c r="S169" i="11"/>
  <c r="T169" i="11"/>
  <c r="N170" i="11"/>
  <c r="P170" i="11"/>
  <c r="Q170" i="11"/>
  <c r="R170" i="11"/>
  <c r="S170" i="11"/>
  <c r="T170" i="11"/>
  <c r="N171" i="11"/>
  <c r="P171" i="11"/>
  <c r="Q171" i="11"/>
  <c r="R171" i="11"/>
  <c r="S171" i="11"/>
  <c r="T171" i="11"/>
  <c r="N172" i="11"/>
  <c r="P172" i="11"/>
  <c r="Q172" i="11"/>
  <c r="R172" i="11"/>
  <c r="S172" i="11"/>
  <c r="T172" i="11"/>
  <c r="N173" i="11"/>
  <c r="P173" i="11"/>
  <c r="Q173" i="11"/>
  <c r="R173" i="11"/>
  <c r="S173" i="11"/>
  <c r="T173" i="11"/>
  <c r="N174" i="11"/>
  <c r="P174" i="11"/>
  <c r="Q174" i="11"/>
  <c r="R174" i="11"/>
  <c r="S174" i="11"/>
  <c r="T174" i="11"/>
  <c r="N175" i="11"/>
  <c r="P175" i="11"/>
  <c r="Q175" i="11"/>
  <c r="R175" i="11"/>
  <c r="S175" i="11"/>
  <c r="T175" i="11"/>
  <c r="N176" i="11"/>
  <c r="P176" i="11"/>
  <c r="Q176" i="11"/>
  <c r="R176" i="11"/>
  <c r="S176" i="11"/>
  <c r="T176" i="11"/>
  <c r="N177" i="11"/>
  <c r="P177" i="11"/>
  <c r="Q177" i="11"/>
  <c r="R177" i="11"/>
  <c r="S177" i="11"/>
  <c r="T177" i="11"/>
  <c r="N178" i="11"/>
  <c r="P178" i="11"/>
  <c r="Q178" i="11"/>
  <c r="R178" i="11"/>
  <c r="S178" i="11"/>
  <c r="T178" i="11"/>
  <c r="N179" i="11"/>
  <c r="P179" i="11"/>
  <c r="Q179" i="11"/>
  <c r="R179" i="11"/>
  <c r="S179" i="11"/>
  <c r="T179" i="11"/>
  <c r="N180" i="11"/>
  <c r="P180" i="11"/>
  <c r="Q180" i="11"/>
  <c r="R180" i="11"/>
  <c r="S180" i="11"/>
  <c r="T180" i="11"/>
  <c r="N181" i="11"/>
  <c r="P181" i="11"/>
  <c r="Q181" i="11"/>
  <c r="R181" i="11"/>
  <c r="S181" i="11"/>
  <c r="T181" i="11"/>
  <c r="N182" i="11"/>
  <c r="P182" i="11"/>
  <c r="Q182" i="11"/>
  <c r="R182" i="11"/>
  <c r="S182" i="11"/>
  <c r="T182" i="11"/>
  <c r="N183" i="11"/>
  <c r="P183" i="11"/>
  <c r="Q183" i="11"/>
  <c r="R183" i="11"/>
  <c r="S183" i="11"/>
  <c r="T183" i="11"/>
  <c r="N184" i="11"/>
  <c r="P184" i="11"/>
  <c r="Q184" i="11"/>
  <c r="R184" i="11"/>
  <c r="S184" i="11"/>
  <c r="T184" i="11"/>
  <c r="N185" i="11"/>
  <c r="P185" i="11"/>
  <c r="Q185" i="11"/>
  <c r="R185" i="11"/>
  <c r="S185" i="11"/>
  <c r="T185" i="11"/>
  <c r="N186" i="11"/>
  <c r="P186" i="11"/>
  <c r="Q186" i="11"/>
  <c r="R186" i="11"/>
  <c r="S186" i="11"/>
  <c r="T186" i="11"/>
  <c r="N187" i="11"/>
  <c r="P187" i="11"/>
  <c r="Q187" i="11"/>
  <c r="R187" i="11"/>
  <c r="S187" i="11"/>
  <c r="T187" i="11"/>
  <c r="N188" i="11"/>
  <c r="P188" i="11"/>
  <c r="Q188" i="11"/>
  <c r="R188" i="11"/>
  <c r="S188" i="11"/>
  <c r="T188" i="11"/>
  <c r="N189" i="11"/>
  <c r="P189" i="11"/>
  <c r="Q189" i="11"/>
  <c r="R189" i="11"/>
  <c r="S189" i="11"/>
  <c r="T189" i="11"/>
  <c r="N190" i="11"/>
  <c r="P190" i="11"/>
  <c r="Q190" i="11"/>
  <c r="R190" i="11"/>
  <c r="S190" i="11"/>
  <c r="T190" i="11"/>
  <c r="N191" i="11"/>
  <c r="P191" i="11"/>
  <c r="Q191" i="11"/>
  <c r="R191" i="11"/>
  <c r="S191" i="11"/>
  <c r="T191" i="11"/>
  <c r="N192" i="11"/>
  <c r="P192" i="11"/>
  <c r="Q192" i="11"/>
  <c r="R192" i="11"/>
  <c r="S192" i="11"/>
  <c r="T192" i="11"/>
  <c r="N193" i="11"/>
  <c r="P193" i="11"/>
  <c r="Q193" i="11"/>
  <c r="R193" i="11"/>
  <c r="S193" i="11"/>
  <c r="T193" i="11"/>
  <c r="N194" i="11"/>
  <c r="P194" i="11"/>
  <c r="Q194" i="11"/>
  <c r="R194" i="11"/>
  <c r="S194" i="11"/>
  <c r="T194" i="11"/>
  <c r="N195" i="11"/>
  <c r="P195" i="11"/>
  <c r="Q195" i="11"/>
  <c r="R195" i="11"/>
  <c r="S195" i="11"/>
  <c r="T195" i="11"/>
  <c r="N196" i="11"/>
  <c r="P196" i="11"/>
  <c r="Q196" i="11"/>
  <c r="R196" i="11"/>
  <c r="S196" i="11"/>
  <c r="T196" i="11"/>
  <c r="N197" i="11"/>
  <c r="P197" i="11"/>
  <c r="Q197" i="11"/>
  <c r="R197" i="11"/>
  <c r="S197" i="11"/>
  <c r="T197" i="11"/>
  <c r="N198" i="11"/>
  <c r="P198" i="11"/>
  <c r="Q198" i="11"/>
  <c r="R198" i="11"/>
  <c r="S198" i="11"/>
  <c r="T198" i="11"/>
  <c r="N199" i="11"/>
  <c r="P199" i="11"/>
  <c r="Q199" i="11"/>
  <c r="R199" i="11"/>
  <c r="S199" i="11"/>
  <c r="T199" i="11"/>
  <c r="N200" i="11"/>
  <c r="P200" i="11"/>
  <c r="Q200" i="11"/>
  <c r="R200" i="11"/>
  <c r="S200" i="11"/>
  <c r="T200" i="11"/>
  <c r="N201" i="11"/>
  <c r="P201" i="11"/>
  <c r="Q201" i="11"/>
  <c r="R201" i="11"/>
  <c r="S201" i="11"/>
  <c r="T201" i="11"/>
  <c r="N202" i="11"/>
  <c r="P202" i="11"/>
  <c r="Q202" i="11"/>
  <c r="R202" i="11"/>
  <c r="S202" i="11"/>
  <c r="T202" i="11"/>
  <c r="N203" i="11"/>
  <c r="P203" i="11"/>
  <c r="Q203" i="11"/>
  <c r="R203" i="11"/>
  <c r="S203" i="11"/>
  <c r="T203" i="11"/>
  <c r="N204" i="11"/>
  <c r="P204" i="11"/>
  <c r="Q204" i="11"/>
  <c r="R204" i="11"/>
  <c r="S204" i="11"/>
  <c r="T204" i="11"/>
  <c r="N205" i="11"/>
  <c r="P205" i="11"/>
  <c r="Q205" i="11"/>
  <c r="R205" i="11"/>
  <c r="S205" i="11"/>
  <c r="T205" i="11"/>
  <c r="N206" i="11"/>
  <c r="P206" i="11"/>
  <c r="Q206" i="11"/>
  <c r="R206" i="11"/>
  <c r="S206" i="11"/>
  <c r="T206" i="11"/>
  <c r="N207" i="11"/>
  <c r="P207" i="11"/>
  <c r="Q207" i="11"/>
  <c r="R207" i="11"/>
  <c r="S207" i="11"/>
  <c r="T207" i="11"/>
  <c r="N208" i="11"/>
  <c r="P208" i="11"/>
  <c r="Q208" i="11"/>
  <c r="R208" i="11"/>
  <c r="S208" i="11"/>
  <c r="T208" i="11"/>
  <c r="N209" i="11"/>
  <c r="P209" i="11"/>
  <c r="Q209" i="11"/>
  <c r="R209" i="11"/>
  <c r="S209" i="11"/>
  <c r="T209" i="11"/>
  <c r="N210" i="11"/>
  <c r="P210" i="11"/>
  <c r="Q210" i="11"/>
  <c r="R210" i="11"/>
  <c r="S210" i="11"/>
  <c r="T210" i="11"/>
  <c r="N211" i="11"/>
  <c r="P211" i="11"/>
  <c r="Q211" i="11"/>
  <c r="R211" i="11"/>
  <c r="S211" i="11"/>
  <c r="T211" i="11"/>
  <c r="N212" i="11"/>
  <c r="P212" i="11"/>
  <c r="Q212" i="11"/>
  <c r="R212" i="11"/>
  <c r="S212" i="11"/>
  <c r="T212" i="11"/>
  <c r="N213" i="11"/>
  <c r="P213" i="11"/>
  <c r="Q213" i="11"/>
  <c r="R213" i="11"/>
  <c r="S213" i="11"/>
  <c r="T213" i="11"/>
  <c r="N214" i="11"/>
  <c r="P214" i="11"/>
  <c r="Q214" i="11"/>
  <c r="R214" i="11"/>
  <c r="S214" i="11"/>
  <c r="T214" i="11"/>
  <c r="N215" i="11"/>
  <c r="P215" i="11"/>
  <c r="Q215" i="11"/>
  <c r="R215" i="11"/>
  <c r="S215" i="11"/>
  <c r="T215" i="11"/>
  <c r="N216" i="11"/>
  <c r="P216" i="11"/>
  <c r="Q216" i="11"/>
  <c r="R216" i="11"/>
  <c r="S216" i="11"/>
  <c r="T216" i="11"/>
  <c r="N217" i="11"/>
  <c r="P217" i="11"/>
  <c r="Q217" i="11"/>
  <c r="R217" i="11"/>
  <c r="S217" i="11"/>
  <c r="T217" i="11"/>
  <c r="N218" i="11"/>
  <c r="P218" i="11"/>
  <c r="Q218" i="11"/>
  <c r="R218" i="11"/>
  <c r="S218" i="11"/>
  <c r="T218" i="11"/>
  <c r="N219" i="11"/>
  <c r="P219" i="11"/>
  <c r="Q219" i="11"/>
  <c r="R219" i="11"/>
  <c r="S219" i="11"/>
  <c r="T219" i="11"/>
  <c r="N220" i="11"/>
  <c r="P220" i="11"/>
  <c r="Q220" i="11"/>
  <c r="R220" i="11"/>
  <c r="S220" i="11"/>
  <c r="T220" i="11"/>
  <c r="N221" i="11"/>
  <c r="P221" i="11"/>
  <c r="Q221" i="11"/>
  <c r="R221" i="11"/>
  <c r="S221" i="11"/>
  <c r="T221" i="11"/>
  <c r="N222" i="11"/>
  <c r="P222" i="11"/>
  <c r="Q222" i="11"/>
  <c r="R222" i="11"/>
  <c r="S222" i="11"/>
  <c r="T222" i="11"/>
  <c r="N223" i="11"/>
  <c r="P223" i="11"/>
  <c r="Q223" i="11"/>
  <c r="R223" i="11"/>
  <c r="S223" i="11"/>
  <c r="T223" i="11"/>
  <c r="N224" i="11"/>
  <c r="P224" i="11"/>
  <c r="Q224" i="11"/>
  <c r="R224" i="11"/>
  <c r="S224" i="11"/>
  <c r="T224" i="11"/>
  <c r="N225" i="11"/>
  <c r="P225" i="11"/>
  <c r="Q225" i="11"/>
  <c r="R225" i="11"/>
  <c r="S225" i="11"/>
  <c r="T225" i="11"/>
  <c r="N226" i="11"/>
  <c r="P226" i="11"/>
  <c r="Q226" i="11"/>
  <c r="R226" i="11"/>
  <c r="S226" i="11"/>
  <c r="T226" i="11"/>
  <c r="N227" i="11"/>
  <c r="P227" i="11"/>
  <c r="Q227" i="11"/>
  <c r="R227" i="11"/>
  <c r="S227" i="11"/>
  <c r="T227" i="11"/>
  <c r="N228" i="11"/>
  <c r="P228" i="11"/>
  <c r="Q228" i="11"/>
  <c r="R228" i="11"/>
  <c r="S228" i="11"/>
  <c r="T228" i="11"/>
  <c r="N229" i="11"/>
  <c r="P229" i="11"/>
  <c r="Q229" i="11"/>
  <c r="R229" i="11"/>
  <c r="S229" i="11"/>
  <c r="T229" i="11"/>
  <c r="N230" i="11"/>
  <c r="P230" i="11"/>
  <c r="Q230" i="11"/>
  <c r="R230" i="11"/>
  <c r="S230" i="11"/>
  <c r="T230" i="11"/>
  <c r="N231" i="11"/>
  <c r="P231" i="11"/>
  <c r="Q231" i="11"/>
  <c r="R231" i="11"/>
  <c r="S231" i="11"/>
  <c r="T231" i="11"/>
  <c r="N232" i="11"/>
  <c r="P232" i="11"/>
  <c r="Q232" i="11"/>
  <c r="R232" i="11"/>
  <c r="S232" i="11"/>
  <c r="T232" i="11"/>
  <c r="N233" i="11"/>
  <c r="P233" i="11"/>
  <c r="Q233" i="11"/>
  <c r="R233" i="11"/>
  <c r="S233" i="11"/>
  <c r="T233" i="11"/>
  <c r="N234" i="11"/>
  <c r="P234" i="11"/>
  <c r="Q234" i="11"/>
  <c r="R234" i="11"/>
  <c r="S234" i="11"/>
  <c r="T234" i="11"/>
  <c r="N235" i="11"/>
  <c r="P235" i="11"/>
  <c r="Q235" i="11"/>
  <c r="R235" i="11"/>
  <c r="S235" i="11"/>
  <c r="T235" i="11"/>
  <c r="N236" i="11"/>
  <c r="P236" i="11"/>
  <c r="Q236" i="11"/>
  <c r="R236" i="11"/>
  <c r="S236" i="11"/>
  <c r="T236" i="11"/>
  <c r="N237" i="11"/>
  <c r="P237" i="11"/>
  <c r="Q237" i="11"/>
  <c r="R237" i="11"/>
  <c r="S237" i="11"/>
  <c r="T237" i="11"/>
  <c r="N238" i="11"/>
  <c r="P238" i="11"/>
  <c r="Q238" i="11"/>
  <c r="R238" i="11"/>
  <c r="S238" i="11"/>
  <c r="T238" i="11"/>
  <c r="N239" i="11"/>
  <c r="P239" i="11"/>
  <c r="Q239" i="11"/>
  <c r="R239" i="11"/>
  <c r="S239" i="11"/>
  <c r="T239" i="11"/>
  <c r="N240" i="11"/>
  <c r="P240" i="11"/>
  <c r="Q240" i="11"/>
  <c r="R240" i="11"/>
  <c r="S240" i="11"/>
  <c r="T240" i="11"/>
  <c r="N241" i="11"/>
  <c r="P241" i="11"/>
  <c r="Q241" i="11"/>
  <c r="R241" i="11"/>
  <c r="S241" i="11"/>
  <c r="T241" i="11"/>
  <c r="N242" i="11"/>
  <c r="P242" i="11"/>
  <c r="Q242" i="11"/>
  <c r="R242" i="11"/>
  <c r="S242" i="11"/>
  <c r="T242" i="11"/>
  <c r="N243" i="11"/>
  <c r="P243" i="11"/>
  <c r="Q243" i="11"/>
  <c r="R243" i="11"/>
  <c r="S243" i="11"/>
  <c r="T243" i="11"/>
  <c r="N244" i="11"/>
  <c r="P244" i="11"/>
  <c r="Q244" i="11"/>
  <c r="R244" i="11"/>
  <c r="S244" i="11"/>
  <c r="T244" i="11"/>
  <c r="N245" i="11"/>
  <c r="P245" i="11"/>
  <c r="Q245" i="11"/>
  <c r="R245" i="11"/>
  <c r="S245" i="11"/>
  <c r="T245" i="11"/>
  <c r="N246" i="11"/>
  <c r="P246" i="11"/>
  <c r="Q246" i="11"/>
  <c r="R246" i="11"/>
  <c r="S246" i="11"/>
  <c r="T246" i="11"/>
  <c r="N247" i="11"/>
  <c r="P247" i="11"/>
  <c r="Q247" i="11"/>
  <c r="R247" i="11"/>
  <c r="S247" i="11"/>
  <c r="T247" i="11"/>
  <c r="N248" i="11"/>
  <c r="P248" i="11"/>
  <c r="Q248" i="11"/>
  <c r="R248" i="11"/>
  <c r="S248" i="11"/>
  <c r="T248" i="11"/>
  <c r="N249" i="11"/>
  <c r="P249" i="11"/>
  <c r="Q249" i="11"/>
  <c r="R249" i="11"/>
  <c r="S249" i="11"/>
  <c r="T249" i="11"/>
  <c r="N250" i="11"/>
  <c r="P250" i="11"/>
  <c r="Q250" i="11"/>
  <c r="R250" i="11"/>
  <c r="S250" i="11"/>
  <c r="T250" i="11"/>
  <c r="N251" i="11"/>
  <c r="P251" i="11"/>
  <c r="Q251" i="11"/>
  <c r="R251" i="11"/>
  <c r="S251" i="11"/>
  <c r="T251" i="11"/>
  <c r="N252" i="11"/>
  <c r="P252" i="11"/>
  <c r="Q252" i="11"/>
  <c r="R252" i="11"/>
  <c r="S252" i="11"/>
  <c r="T252" i="11"/>
  <c r="N253" i="11"/>
  <c r="P253" i="11"/>
  <c r="Q253" i="11"/>
  <c r="R253" i="11"/>
  <c r="S253" i="11"/>
  <c r="T253" i="11"/>
  <c r="N254" i="11"/>
  <c r="P254" i="11"/>
  <c r="Q254" i="11"/>
  <c r="R254" i="11"/>
  <c r="S254" i="11"/>
  <c r="T254" i="11"/>
  <c r="N255" i="11"/>
  <c r="P255" i="11"/>
  <c r="Q255" i="11"/>
  <c r="R255" i="11"/>
  <c r="S255" i="11"/>
  <c r="T255" i="11"/>
  <c r="N256" i="11"/>
  <c r="P256" i="11"/>
  <c r="Q256" i="11"/>
  <c r="R256" i="11"/>
  <c r="S256" i="11"/>
  <c r="T256" i="11"/>
  <c r="N257" i="11"/>
  <c r="P257" i="11"/>
  <c r="Q257" i="11"/>
  <c r="R257" i="11"/>
  <c r="S257" i="11"/>
  <c r="T257" i="11"/>
  <c r="N258" i="11"/>
  <c r="P258" i="11"/>
  <c r="Q258" i="11"/>
  <c r="R258" i="11"/>
  <c r="S258" i="11"/>
  <c r="T258" i="11"/>
  <c r="N259" i="11"/>
  <c r="P259" i="11"/>
  <c r="Q259" i="11"/>
  <c r="R259" i="11"/>
  <c r="S259" i="11"/>
  <c r="T259" i="11"/>
  <c r="N260" i="11"/>
  <c r="P260" i="11"/>
  <c r="Q260" i="11"/>
  <c r="R260" i="11"/>
  <c r="S260" i="11"/>
  <c r="T260" i="11"/>
  <c r="N261" i="11"/>
  <c r="P261" i="11"/>
  <c r="Q261" i="11"/>
  <c r="R261" i="11"/>
  <c r="S261" i="11"/>
  <c r="T261" i="11"/>
  <c r="N262" i="11"/>
  <c r="P262" i="11"/>
  <c r="Q262" i="11"/>
  <c r="R262" i="11"/>
  <c r="S262" i="11"/>
  <c r="T262" i="11"/>
  <c r="N263" i="11"/>
  <c r="P263" i="11"/>
  <c r="Q263" i="11"/>
  <c r="R263" i="11"/>
  <c r="S263" i="11"/>
  <c r="T263" i="11"/>
  <c r="N264" i="11"/>
  <c r="P264" i="11"/>
  <c r="Q264" i="11"/>
  <c r="R264" i="11"/>
  <c r="S264" i="11"/>
  <c r="T264" i="11"/>
  <c r="N265" i="11"/>
  <c r="P265" i="11"/>
  <c r="Q265" i="11"/>
  <c r="R265" i="11"/>
  <c r="S265" i="11"/>
  <c r="T265" i="11"/>
  <c r="N266" i="11"/>
  <c r="P266" i="11"/>
  <c r="Q266" i="11"/>
  <c r="R266" i="11"/>
  <c r="S266" i="11"/>
  <c r="T266" i="11"/>
  <c r="N267" i="11"/>
  <c r="P267" i="11"/>
  <c r="Q267" i="11"/>
  <c r="R267" i="11"/>
  <c r="S267" i="11"/>
  <c r="T267" i="11"/>
  <c r="N268" i="11"/>
  <c r="P268" i="11"/>
  <c r="Q268" i="11"/>
  <c r="R268" i="11"/>
  <c r="S268" i="11"/>
  <c r="T268" i="11"/>
  <c r="N269" i="11"/>
  <c r="P269" i="11"/>
  <c r="Q269" i="11"/>
  <c r="R269" i="11"/>
  <c r="S269" i="11"/>
  <c r="T269" i="11"/>
  <c r="N270" i="11"/>
  <c r="P270" i="11"/>
  <c r="Q270" i="11"/>
  <c r="R270" i="11"/>
  <c r="S270" i="11"/>
  <c r="T270" i="11"/>
  <c r="N271" i="11"/>
  <c r="P271" i="11"/>
  <c r="Q271" i="11"/>
  <c r="R271" i="11"/>
  <c r="S271" i="11"/>
  <c r="T271" i="11"/>
  <c r="N272" i="11"/>
  <c r="P272" i="11"/>
  <c r="Q272" i="11"/>
  <c r="R272" i="11"/>
  <c r="S272" i="11"/>
  <c r="T272" i="11"/>
  <c r="N273" i="11"/>
  <c r="P273" i="11"/>
  <c r="Q273" i="11"/>
  <c r="R273" i="11"/>
  <c r="S273" i="11"/>
  <c r="T273" i="11"/>
  <c r="N274" i="11"/>
  <c r="P274" i="11"/>
  <c r="Q274" i="11"/>
  <c r="R274" i="11"/>
  <c r="S274" i="11"/>
  <c r="T274" i="11"/>
  <c r="N275" i="11"/>
  <c r="P275" i="11"/>
  <c r="Q275" i="11"/>
  <c r="R275" i="11"/>
  <c r="S275" i="11"/>
  <c r="T275" i="11"/>
  <c r="N276" i="11"/>
  <c r="P276" i="11"/>
  <c r="Q276" i="11"/>
  <c r="R276" i="11"/>
  <c r="S276" i="11"/>
  <c r="T276" i="11"/>
  <c r="N277" i="11"/>
  <c r="P277" i="11"/>
  <c r="Q277" i="11"/>
  <c r="R277" i="11"/>
  <c r="S277" i="11"/>
  <c r="T277" i="11"/>
  <c r="N278" i="11"/>
  <c r="P278" i="11"/>
  <c r="Q278" i="11"/>
  <c r="R278" i="11"/>
  <c r="S278" i="11"/>
  <c r="T278" i="11"/>
  <c r="N279" i="11"/>
  <c r="P279" i="11"/>
  <c r="Q279" i="11"/>
  <c r="R279" i="11"/>
  <c r="S279" i="11"/>
  <c r="T279" i="11"/>
  <c r="N280" i="11"/>
  <c r="P280" i="11"/>
  <c r="Q280" i="11"/>
  <c r="R280" i="11"/>
  <c r="S280" i="11"/>
  <c r="T280" i="11"/>
  <c r="N281" i="11"/>
  <c r="P281" i="11"/>
  <c r="Q281" i="11"/>
  <c r="R281" i="11"/>
  <c r="S281" i="11"/>
  <c r="T281" i="11"/>
  <c r="N282" i="11"/>
  <c r="P282" i="11"/>
  <c r="Q282" i="11"/>
  <c r="R282" i="11"/>
  <c r="S282" i="11"/>
  <c r="T282" i="11"/>
  <c r="N283" i="11"/>
  <c r="P283" i="11"/>
  <c r="Q283" i="11"/>
  <c r="R283" i="11"/>
  <c r="S283" i="11"/>
  <c r="T283" i="11"/>
  <c r="N284" i="11"/>
  <c r="P284" i="11"/>
  <c r="Q284" i="11"/>
  <c r="R284" i="11"/>
  <c r="S284" i="11"/>
  <c r="T284" i="11"/>
  <c r="N285" i="11"/>
  <c r="P285" i="11"/>
  <c r="Q285" i="11"/>
  <c r="R285" i="11"/>
  <c r="S285" i="11"/>
  <c r="T285" i="11"/>
  <c r="N286" i="11"/>
  <c r="P286" i="11"/>
  <c r="Q286" i="11"/>
  <c r="R286" i="11"/>
  <c r="S286" i="11"/>
  <c r="T286" i="11"/>
  <c r="N287" i="11"/>
  <c r="P287" i="11"/>
  <c r="Q287" i="11"/>
  <c r="R287" i="11"/>
  <c r="S287" i="11"/>
  <c r="T287" i="11"/>
  <c r="N288" i="11"/>
  <c r="P288" i="11"/>
  <c r="Q288" i="11"/>
  <c r="R288" i="11"/>
  <c r="S288" i="11"/>
  <c r="T288" i="11"/>
  <c r="N289" i="11"/>
  <c r="P289" i="11"/>
  <c r="Q289" i="11"/>
  <c r="R289" i="11"/>
  <c r="S289" i="11"/>
  <c r="T289" i="11"/>
  <c r="N290" i="11"/>
  <c r="P290" i="11"/>
  <c r="Q290" i="11"/>
  <c r="R290" i="11"/>
  <c r="S290" i="11"/>
  <c r="T290" i="11"/>
  <c r="N291" i="11"/>
  <c r="P291" i="11"/>
  <c r="Q291" i="11"/>
  <c r="R291" i="11"/>
  <c r="S291" i="11"/>
  <c r="T291" i="11"/>
  <c r="N292" i="11"/>
  <c r="P292" i="11"/>
  <c r="Q292" i="11"/>
  <c r="R292" i="11"/>
  <c r="S292" i="11"/>
  <c r="T292" i="11"/>
  <c r="N293" i="11"/>
  <c r="P293" i="11"/>
  <c r="Q293" i="11"/>
  <c r="R293" i="11"/>
  <c r="S293" i="11"/>
  <c r="T293" i="11"/>
  <c r="N294" i="11"/>
  <c r="P294" i="11"/>
  <c r="Q294" i="11"/>
  <c r="R294" i="11"/>
  <c r="S294" i="11"/>
  <c r="T294" i="11"/>
  <c r="N295" i="11"/>
  <c r="P295" i="11"/>
  <c r="Q295" i="11"/>
  <c r="R295" i="11"/>
  <c r="S295" i="11"/>
  <c r="T295" i="11"/>
  <c r="N296" i="11"/>
  <c r="P296" i="11"/>
  <c r="Q296" i="11"/>
  <c r="R296" i="11"/>
  <c r="S296" i="11"/>
  <c r="T296" i="11"/>
  <c r="N297" i="11"/>
  <c r="P297" i="11"/>
  <c r="Q297" i="11"/>
  <c r="R297" i="11"/>
  <c r="S297" i="11"/>
  <c r="T297" i="11"/>
  <c r="N298" i="11"/>
  <c r="P298" i="11"/>
  <c r="Q298" i="11"/>
  <c r="R298" i="11"/>
  <c r="S298" i="11"/>
  <c r="T298" i="11"/>
  <c r="N299" i="11"/>
  <c r="P299" i="11"/>
  <c r="Q299" i="11"/>
  <c r="R299" i="11"/>
  <c r="S299" i="11"/>
  <c r="T299" i="11"/>
  <c r="N300" i="11"/>
  <c r="P300" i="11"/>
  <c r="Q300" i="11"/>
  <c r="R300" i="11"/>
  <c r="S300" i="11"/>
  <c r="T300" i="11"/>
  <c r="N301" i="11"/>
  <c r="P301" i="11"/>
  <c r="Q301" i="11"/>
  <c r="R301" i="11"/>
  <c r="S301" i="11"/>
  <c r="T301" i="11"/>
  <c r="N302" i="11"/>
  <c r="P302" i="11"/>
  <c r="Q302" i="11"/>
  <c r="R302" i="11"/>
  <c r="S302" i="11"/>
  <c r="T302" i="11"/>
  <c r="N303" i="11"/>
  <c r="P303" i="11"/>
  <c r="Q303" i="11"/>
  <c r="R303" i="11"/>
  <c r="S303" i="11"/>
  <c r="T303" i="11"/>
  <c r="N304" i="11"/>
  <c r="P304" i="11"/>
  <c r="Q304" i="11"/>
  <c r="R304" i="11"/>
  <c r="S304" i="11"/>
  <c r="T304" i="11"/>
  <c r="N305" i="11"/>
  <c r="P305" i="11"/>
  <c r="Q305" i="11"/>
  <c r="R305" i="11"/>
  <c r="S305" i="11"/>
  <c r="T305" i="11"/>
  <c r="N306" i="11"/>
  <c r="P306" i="11"/>
  <c r="Q306" i="11"/>
  <c r="R306" i="11"/>
  <c r="S306" i="11"/>
  <c r="T306" i="11"/>
  <c r="N307" i="11"/>
  <c r="P307" i="11"/>
  <c r="Q307" i="11"/>
  <c r="R307" i="11"/>
  <c r="S307" i="11"/>
  <c r="T307" i="11"/>
  <c r="N308" i="11"/>
  <c r="P308" i="11"/>
  <c r="Q308" i="11"/>
  <c r="R308" i="11"/>
  <c r="S308" i="11"/>
  <c r="T308" i="11"/>
  <c r="N309" i="11"/>
  <c r="P309" i="11"/>
  <c r="Q309" i="11"/>
  <c r="R309" i="11"/>
  <c r="S309" i="11"/>
  <c r="T309" i="11"/>
  <c r="N310" i="11"/>
  <c r="P310" i="11"/>
  <c r="Q310" i="11"/>
  <c r="R310" i="11"/>
  <c r="S310" i="11"/>
  <c r="T310" i="11"/>
  <c r="N311" i="11"/>
  <c r="P311" i="11"/>
  <c r="Q311" i="11"/>
  <c r="R311" i="11"/>
  <c r="S311" i="11"/>
  <c r="T311" i="11"/>
  <c r="N312" i="11"/>
  <c r="P312" i="11"/>
  <c r="Q312" i="11"/>
  <c r="R312" i="11"/>
  <c r="S312" i="11"/>
  <c r="T312" i="11"/>
  <c r="N313" i="11"/>
  <c r="P313" i="11"/>
  <c r="Q313" i="11"/>
  <c r="R313" i="11"/>
  <c r="S313" i="11"/>
  <c r="T313" i="11"/>
  <c r="N314" i="11"/>
  <c r="P314" i="11"/>
  <c r="Q314" i="11"/>
  <c r="R314" i="11"/>
  <c r="S314" i="11"/>
  <c r="T314" i="11"/>
  <c r="N315" i="11"/>
  <c r="P315" i="11"/>
  <c r="Q315" i="11"/>
  <c r="R315" i="11"/>
  <c r="S315" i="11"/>
  <c r="T315" i="11"/>
  <c r="N316" i="11"/>
  <c r="P316" i="11"/>
  <c r="Q316" i="11"/>
  <c r="R316" i="11"/>
  <c r="S316" i="11"/>
  <c r="T316" i="11"/>
  <c r="N317" i="11"/>
  <c r="P317" i="11"/>
  <c r="Q317" i="11"/>
  <c r="R317" i="11"/>
  <c r="S317" i="11"/>
  <c r="T317" i="11"/>
  <c r="N318" i="11"/>
  <c r="P318" i="11"/>
  <c r="Q318" i="11"/>
  <c r="R318" i="11"/>
  <c r="S318" i="11"/>
  <c r="T318" i="11"/>
  <c r="N319" i="11"/>
  <c r="P319" i="11"/>
  <c r="Q319" i="11"/>
  <c r="R319" i="11"/>
  <c r="S319" i="11"/>
  <c r="T319" i="11"/>
  <c r="M169" i="17" l="1"/>
  <c r="N185" i="17"/>
  <c r="M165" i="17"/>
  <c r="M162" i="17"/>
  <c r="M182" i="17"/>
  <c r="M170" i="17"/>
  <c r="N161" i="17"/>
  <c r="N181" i="17"/>
  <c r="N169" i="17"/>
  <c r="M151" i="17"/>
  <c r="N155" i="17"/>
  <c r="M155" i="17"/>
  <c r="N147" i="17"/>
  <c r="M147" i="17"/>
  <c r="AF175" i="22"/>
  <c r="AL172" i="22"/>
  <c r="AF192" i="22"/>
  <c r="AL191" i="22"/>
  <c r="AL182" i="22"/>
  <c r="AL195" i="22"/>
  <c r="AL193" i="22"/>
  <c r="AS156" i="22"/>
  <c r="AT156" i="22"/>
  <c r="AN159" i="22"/>
  <c r="AF177" i="22"/>
  <c r="AL174" i="22"/>
  <c r="AF188" i="22"/>
  <c r="AF161" i="22"/>
  <c r="AS154" i="22"/>
  <c r="AP154" i="22"/>
  <c r="AQ154" i="22"/>
  <c r="AN157" i="22"/>
  <c r="AP152" i="22"/>
  <c r="AT152" i="22"/>
  <c r="AS153" i="22"/>
  <c r="AT153" i="22"/>
  <c r="AN155" i="22"/>
  <c r="AQ152" i="22"/>
  <c r="Q1537" i="21"/>
  <c r="R1537" i="21"/>
  <c r="Q1533" i="21"/>
  <c r="R1533" i="21"/>
  <c r="Q1527" i="21"/>
  <c r="R1527" i="21"/>
  <c r="Q1522" i="21"/>
  <c r="R1522" i="21"/>
  <c r="M1521" i="21"/>
  <c r="P1521" i="21" s="1"/>
  <c r="N1521" i="21"/>
  <c r="O1521" i="21" s="1"/>
  <c r="R1509" i="21"/>
  <c r="Q1509" i="21"/>
  <c r="M1502" i="21"/>
  <c r="P1502" i="21" s="1"/>
  <c r="N1502" i="21"/>
  <c r="O1502" i="21" s="1"/>
  <c r="M1473" i="21"/>
  <c r="P1473" i="21" s="1"/>
  <c r="N1473" i="21"/>
  <c r="O1473" i="21" s="1"/>
  <c r="Q1536" i="21"/>
  <c r="R1536" i="21"/>
  <c r="Q1532" i="21"/>
  <c r="R1532" i="21"/>
  <c r="N1525" i="21"/>
  <c r="O1525" i="21" s="1"/>
  <c r="M1514" i="21"/>
  <c r="P1514" i="21" s="1"/>
  <c r="N1514" i="21"/>
  <c r="O1514" i="21" s="1"/>
  <c r="R1505" i="21"/>
  <c r="Q1505" i="21"/>
  <c r="M1498" i="21"/>
  <c r="P1498" i="21" s="1"/>
  <c r="N1498" i="21"/>
  <c r="O1498" i="21" s="1"/>
  <c r="M1494" i="21"/>
  <c r="P1494" i="21" s="1"/>
  <c r="N1494" i="21"/>
  <c r="O1494" i="21" s="1"/>
  <c r="M1490" i="21"/>
  <c r="P1490" i="21" s="1"/>
  <c r="N1490" i="21"/>
  <c r="O1490" i="21" s="1"/>
  <c r="M1486" i="21"/>
  <c r="P1486" i="21" s="1"/>
  <c r="N1486" i="21"/>
  <c r="O1486" i="21" s="1"/>
  <c r="M1482" i="21"/>
  <c r="P1482" i="21" s="1"/>
  <c r="N1482" i="21"/>
  <c r="O1482" i="21" s="1"/>
  <c r="M1478" i="21"/>
  <c r="P1478" i="21" s="1"/>
  <c r="N1478" i="21"/>
  <c r="O1478" i="21" s="1"/>
  <c r="M1510" i="21"/>
  <c r="P1510" i="21" s="1"/>
  <c r="N1510" i="21"/>
  <c r="O1510" i="21" s="1"/>
  <c r="R1501" i="21"/>
  <c r="Q1501" i="21"/>
  <c r="Q1535" i="21"/>
  <c r="R1535" i="21"/>
  <c r="Q1531" i="21"/>
  <c r="R1531" i="21"/>
  <c r="Q1538" i="21"/>
  <c r="R1538" i="21"/>
  <c r="Q1534" i="21"/>
  <c r="R1534" i="21"/>
  <c r="Q1530" i="21"/>
  <c r="R1530" i="21"/>
  <c r="N1529" i="21"/>
  <c r="O1529" i="21" s="1"/>
  <c r="Q1523" i="21"/>
  <c r="R1523" i="21"/>
  <c r="R1513" i="21"/>
  <c r="Q1513" i="21"/>
  <c r="M1506" i="21"/>
  <c r="P1506" i="21" s="1"/>
  <c r="N1506" i="21"/>
  <c r="O1506" i="21" s="1"/>
  <c r="R1497" i="21"/>
  <c r="Q1497" i="21"/>
  <c r="R1493" i="21"/>
  <c r="Q1493" i="21"/>
  <c r="R1489" i="21"/>
  <c r="Q1489" i="21"/>
  <c r="R1485" i="21"/>
  <c r="Q1485" i="21"/>
  <c r="R1481" i="21"/>
  <c r="Q1481" i="21"/>
  <c r="R1477" i="21"/>
  <c r="Q1477" i="21"/>
  <c r="M1475" i="21"/>
  <c r="P1475" i="21" s="1"/>
  <c r="N1475" i="21"/>
  <c r="O1475" i="21" s="1"/>
  <c r="M1469" i="21"/>
  <c r="P1469" i="21" s="1"/>
  <c r="N1469" i="21"/>
  <c r="O1469" i="21" s="1"/>
  <c r="M1463" i="21"/>
  <c r="P1463" i="21" s="1"/>
  <c r="N1463" i="21"/>
  <c r="O1463" i="21" s="1"/>
  <c r="M1457" i="21"/>
  <c r="P1457" i="21" s="1"/>
  <c r="N1457" i="21"/>
  <c r="O1457" i="21" s="1"/>
  <c r="M1451" i="21"/>
  <c r="P1451" i="21" s="1"/>
  <c r="N1451" i="21"/>
  <c r="O1451" i="21" s="1"/>
  <c r="M1449" i="21"/>
  <c r="P1449" i="21" s="1"/>
  <c r="N1449" i="21"/>
  <c r="O1449" i="21" s="1"/>
  <c r="M1447" i="21"/>
  <c r="P1447" i="21" s="1"/>
  <c r="N1447" i="21"/>
  <c r="O1447" i="21" s="1"/>
  <c r="M1443" i="21"/>
  <c r="P1443" i="21" s="1"/>
  <c r="N1443" i="21"/>
  <c r="O1443" i="21" s="1"/>
  <c r="M1471" i="21"/>
  <c r="P1471" i="21" s="1"/>
  <c r="N1471" i="21"/>
  <c r="O1471" i="21" s="1"/>
  <c r="M1465" i="21"/>
  <c r="P1465" i="21" s="1"/>
  <c r="N1465" i="21"/>
  <c r="O1465" i="21" s="1"/>
  <c r="M1459" i="21"/>
  <c r="P1459" i="21" s="1"/>
  <c r="N1459" i="21"/>
  <c r="O1459" i="21" s="1"/>
  <c r="M1453" i="21"/>
  <c r="P1453" i="21" s="1"/>
  <c r="N1453" i="21"/>
  <c r="O1453" i="21" s="1"/>
  <c r="M1445" i="21"/>
  <c r="P1445" i="21" s="1"/>
  <c r="N1445" i="21"/>
  <c r="O1445" i="21" s="1"/>
  <c r="O1520" i="21"/>
  <c r="Q1495" i="21"/>
  <c r="Q1491" i="21"/>
  <c r="Q1487" i="21"/>
  <c r="Q1483" i="21"/>
  <c r="Q1479" i="21"/>
  <c r="M1442" i="21"/>
  <c r="P1442" i="21" s="1"/>
  <c r="N1442" i="21"/>
  <c r="O1442" i="21" s="1"/>
  <c r="M1467" i="21"/>
  <c r="P1467" i="21" s="1"/>
  <c r="N1467" i="21"/>
  <c r="O1467" i="21" s="1"/>
  <c r="M1461" i="21"/>
  <c r="P1461" i="21" s="1"/>
  <c r="N1461" i="21"/>
  <c r="O1461" i="21" s="1"/>
  <c r="M1455" i="21"/>
  <c r="P1455" i="21" s="1"/>
  <c r="N1455" i="21"/>
  <c r="O1455" i="21" s="1"/>
  <c r="O1528" i="21"/>
  <c r="O1526" i="21"/>
  <c r="O1524" i="21"/>
  <c r="O1519" i="21"/>
  <c r="O1518" i="21"/>
  <c r="O1515" i="21"/>
  <c r="O1511" i="21"/>
  <c r="O1507" i="21"/>
  <c r="O1503" i="21"/>
  <c r="O1499" i="21"/>
  <c r="M1441" i="21"/>
  <c r="P1441" i="21" s="1"/>
  <c r="N1441" i="21"/>
  <c r="O1441" i="21" s="1"/>
  <c r="O1517" i="21"/>
  <c r="O1516" i="21"/>
  <c r="O1512" i="21"/>
  <c r="O1508" i="21"/>
  <c r="O1504" i="21"/>
  <c r="O1500" i="21"/>
  <c r="N1496" i="21"/>
  <c r="O1496" i="21" s="1"/>
  <c r="N1492" i="21"/>
  <c r="O1492" i="21" s="1"/>
  <c r="N1488" i="21"/>
  <c r="O1488" i="21" s="1"/>
  <c r="N1484" i="21"/>
  <c r="O1484" i="21" s="1"/>
  <c r="N1480" i="21"/>
  <c r="O1480" i="21" s="1"/>
  <c r="N1476" i="21"/>
  <c r="O1476" i="21" s="1"/>
  <c r="N1474" i="21"/>
  <c r="O1474" i="21" s="1"/>
  <c r="N1434" i="21"/>
  <c r="O1434" i="21" s="1"/>
  <c r="O1437" i="21"/>
  <c r="M1433" i="21"/>
  <c r="P1433" i="21" s="1"/>
  <c r="N1433" i="21"/>
  <c r="O1433" i="21" s="1"/>
  <c r="N1435" i="21"/>
  <c r="O1435" i="21" s="1"/>
  <c r="M1432" i="21"/>
  <c r="P1432" i="21" s="1"/>
  <c r="N1432" i="21"/>
  <c r="O1432" i="21" s="1"/>
  <c r="Q1436" i="21"/>
  <c r="R1436" i="21"/>
  <c r="Q1425" i="21"/>
  <c r="R1425" i="21"/>
  <c r="R1427" i="21"/>
  <c r="O1440" i="21"/>
  <c r="Q1423" i="21"/>
  <c r="R1423" i="21"/>
  <c r="N1472" i="21"/>
  <c r="O1472" i="21" s="1"/>
  <c r="N1470" i="21"/>
  <c r="O1470" i="21" s="1"/>
  <c r="N1468" i="21"/>
  <c r="O1468" i="21" s="1"/>
  <c r="N1466" i="21"/>
  <c r="O1466" i="21" s="1"/>
  <c r="N1464" i="21"/>
  <c r="O1464" i="21" s="1"/>
  <c r="N1462" i="21"/>
  <c r="O1462" i="21" s="1"/>
  <c r="N1460" i="21"/>
  <c r="O1460" i="21" s="1"/>
  <c r="N1458" i="21"/>
  <c r="O1458" i="21" s="1"/>
  <c r="N1456" i="21"/>
  <c r="O1456" i="21" s="1"/>
  <c r="N1454" i="21"/>
  <c r="O1454" i="21" s="1"/>
  <c r="N1452" i="21"/>
  <c r="O1452" i="21" s="1"/>
  <c r="N1450" i="21"/>
  <c r="O1450" i="21" s="1"/>
  <c r="N1448" i="21"/>
  <c r="O1448" i="21" s="1"/>
  <c r="N1446" i="21"/>
  <c r="O1446" i="21" s="1"/>
  <c r="N1444" i="21"/>
  <c r="O1444" i="21" s="1"/>
  <c r="N1439" i="21"/>
  <c r="O1439" i="21" s="1"/>
  <c r="O1438" i="21"/>
  <c r="Q1421" i="21"/>
  <c r="R1421" i="21"/>
  <c r="Q1417" i="21"/>
  <c r="R1417" i="21"/>
  <c r="Q1413" i="21"/>
  <c r="R1413" i="21"/>
  <c r="Q1409" i="21"/>
  <c r="R1409" i="21"/>
  <c r="Q1405" i="21"/>
  <c r="R1405" i="21"/>
  <c r="Q1402" i="21"/>
  <c r="R1402" i="21"/>
  <c r="Q1420" i="21"/>
  <c r="R1420" i="21"/>
  <c r="Q1416" i="21"/>
  <c r="R1416" i="21"/>
  <c r="Q1412" i="21"/>
  <c r="R1412" i="21"/>
  <c r="Q1408" i="21"/>
  <c r="R1408" i="21"/>
  <c r="Q1404" i="21"/>
  <c r="R1404" i="21"/>
  <c r="Q1419" i="21"/>
  <c r="R1419" i="21"/>
  <c r="Q1415" i="21"/>
  <c r="R1415" i="21"/>
  <c r="Q1411" i="21"/>
  <c r="R1411" i="21"/>
  <c r="Q1407" i="21"/>
  <c r="R1407" i="21"/>
  <c r="Q1403" i="21"/>
  <c r="R1403" i="21"/>
  <c r="Q1401" i="21"/>
  <c r="R1401" i="21"/>
  <c r="R1426" i="21"/>
  <c r="R1424" i="21"/>
  <c r="Q1422" i="21"/>
  <c r="R1422" i="21"/>
  <c r="Q1418" i="21"/>
  <c r="R1418" i="21"/>
  <c r="Q1414" i="21"/>
  <c r="R1414" i="21"/>
  <c r="Q1410" i="21"/>
  <c r="R1410" i="21"/>
  <c r="Q1406" i="21"/>
  <c r="R1406" i="21"/>
  <c r="Q1211" i="21"/>
  <c r="R1211" i="21"/>
  <c r="Q1202" i="21"/>
  <c r="R1202" i="21"/>
  <c r="R1187" i="21"/>
  <c r="Q1187" i="21"/>
  <c r="R1175" i="21"/>
  <c r="Q1175" i="21"/>
  <c r="R1174" i="21"/>
  <c r="Q1174" i="21"/>
  <c r="R1162" i="21"/>
  <c r="Q1162" i="21"/>
  <c r="R1151" i="21"/>
  <c r="Q1151" i="21"/>
  <c r="R1150" i="21"/>
  <c r="Q1150" i="21"/>
  <c r="R1139" i="21"/>
  <c r="Q1139" i="21"/>
  <c r="R1123" i="21"/>
  <c r="Q1123" i="21"/>
  <c r="R1107" i="21"/>
  <c r="Q1107" i="21"/>
  <c r="Q1207" i="21"/>
  <c r="R1207" i="21"/>
  <c r="N1399" i="21"/>
  <c r="O1399" i="21" s="1"/>
  <c r="N1397" i="21"/>
  <c r="O1397" i="21" s="1"/>
  <c r="N1395" i="21"/>
  <c r="O1395" i="21" s="1"/>
  <c r="N1393" i="21"/>
  <c r="O1393" i="21" s="1"/>
  <c r="N1391" i="21"/>
  <c r="O1391" i="21" s="1"/>
  <c r="N1389" i="21"/>
  <c r="O1389" i="21" s="1"/>
  <c r="N1387" i="21"/>
  <c r="O1387" i="21" s="1"/>
  <c r="N1385" i="21"/>
  <c r="O1385" i="21" s="1"/>
  <c r="N1383" i="21"/>
  <c r="O1383" i="21" s="1"/>
  <c r="N1381" i="21"/>
  <c r="O1381" i="21" s="1"/>
  <c r="N1379" i="21"/>
  <c r="O1379" i="21" s="1"/>
  <c r="N1377" i="21"/>
  <c r="O1377" i="21" s="1"/>
  <c r="N1375" i="21"/>
  <c r="O1375" i="21" s="1"/>
  <c r="N1373" i="21"/>
  <c r="O1373" i="21" s="1"/>
  <c r="N1371" i="21"/>
  <c r="O1371" i="21" s="1"/>
  <c r="N1369" i="21"/>
  <c r="O1369" i="21" s="1"/>
  <c r="N1367" i="21"/>
  <c r="O1367" i="21" s="1"/>
  <c r="N1365" i="21"/>
  <c r="O1365" i="21" s="1"/>
  <c r="N1363" i="21"/>
  <c r="O1363" i="21" s="1"/>
  <c r="N1361" i="21"/>
  <c r="O1361" i="21" s="1"/>
  <c r="N1359" i="21"/>
  <c r="O1359" i="21" s="1"/>
  <c r="N1357" i="21"/>
  <c r="O1357" i="21" s="1"/>
  <c r="N1355" i="21"/>
  <c r="O1355" i="21" s="1"/>
  <c r="N1353" i="21"/>
  <c r="O1353" i="21" s="1"/>
  <c r="N1351" i="21"/>
  <c r="O1351" i="21" s="1"/>
  <c r="N1349" i="21"/>
  <c r="O1349" i="21" s="1"/>
  <c r="N1347" i="21"/>
  <c r="O1347" i="21" s="1"/>
  <c r="N1345" i="21"/>
  <c r="O1345" i="21" s="1"/>
  <c r="N1343" i="21"/>
  <c r="O1343" i="21" s="1"/>
  <c r="N1341" i="21"/>
  <c r="O1341" i="21" s="1"/>
  <c r="N1339" i="21"/>
  <c r="O1339" i="21" s="1"/>
  <c r="N1337" i="21"/>
  <c r="O1337" i="21" s="1"/>
  <c r="N1335" i="21"/>
  <c r="O1335" i="21" s="1"/>
  <c r="N1333" i="21"/>
  <c r="O1333" i="21" s="1"/>
  <c r="N1331" i="21"/>
  <c r="O1331" i="21" s="1"/>
  <c r="N1329" i="21"/>
  <c r="O1329" i="21" s="1"/>
  <c r="N1327" i="21"/>
  <c r="O1327" i="21" s="1"/>
  <c r="N1325" i="21"/>
  <c r="O1325" i="21" s="1"/>
  <c r="N1323" i="21"/>
  <c r="O1323" i="21" s="1"/>
  <c r="N1321" i="21"/>
  <c r="O1321" i="21" s="1"/>
  <c r="N1319" i="21"/>
  <c r="O1319" i="21" s="1"/>
  <c r="N1317" i="21"/>
  <c r="O1317" i="21" s="1"/>
  <c r="N1315" i="21"/>
  <c r="O1315" i="21" s="1"/>
  <c r="N1313" i="21"/>
  <c r="O1313" i="21" s="1"/>
  <c r="N1311" i="21"/>
  <c r="O1311" i="21" s="1"/>
  <c r="N1309" i="21"/>
  <c r="O1309" i="21" s="1"/>
  <c r="N1307" i="21"/>
  <c r="O1307" i="21" s="1"/>
  <c r="N1305" i="21"/>
  <c r="O1305" i="21" s="1"/>
  <c r="N1303" i="21"/>
  <c r="O1303" i="21" s="1"/>
  <c r="N1301" i="21"/>
  <c r="O1301" i="21" s="1"/>
  <c r="N1299" i="21"/>
  <c r="O1299" i="21" s="1"/>
  <c r="N1297" i="21"/>
  <c r="O1297" i="21" s="1"/>
  <c r="N1295" i="21"/>
  <c r="O1295" i="21" s="1"/>
  <c r="N1293" i="21"/>
  <c r="O1293" i="21" s="1"/>
  <c r="N1291" i="21"/>
  <c r="O1291" i="21" s="1"/>
  <c r="N1289" i="21"/>
  <c r="O1289" i="21" s="1"/>
  <c r="N1287" i="21"/>
  <c r="O1287" i="21" s="1"/>
  <c r="N1285" i="21"/>
  <c r="O1285" i="21" s="1"/>
  <c r="N1283" i="21"/>
  <c r="O1283" i="21" s="1"/>
  <c r="N1281" i="21"/>
  <c r="O1281" i="21" s="1"/>
  <c r="N1279" i="21"/>
  <c r="O1279" i="21" s="1"/>
  <c r="N1277" i="21"/>
  <c r="O1277" i="21" s="1"/>
  <c r="N1275" i="21"/>
  <c r="O1275" i="21" s="1"/>
  <c r="N1273" i="21"/>
  <c r="O1273" i="21" s="1"/>
  <c r="N1271" i="21"/>
  <c r="O1271" i="21" s="1"/>
  <c r="N1269" i="21"/>
  <c r="O1269" i="21" s="1"/>
  <c r="N1267" i="21"/>
  <c r="O1267" i="21" s="1"/>
  <c r="N1265" i="21"/>
  <c r="O1265" i="21" s="1"/>
  <c r="N1263" i="21"/>
  <c r="O1263" i="21" s="1"/>
  <c r="N1261" i="21"/>
  <c r="O1261" i="21" s="1"/>
  <c r="N1259" i="21"/>
  <c r="O1259" i="21" s="1"/>
  <c r="N1257" i="21"/>
  <c r="O1257" i="21" s="1"/>
  <c r="N1255" i="21"/>
  <c r="O1255" i="21" s="1"/>
  <c r="N1253" i="21"/>
  <c r="O1253" i="21" s="1"/>
  <c r="N1251" i="21"/>
  <c r="O1251" i="21" s="1"/>
  <c r="N1249" i="21"/>
  <c r="O1249" i="21" s="1"/>
  <c r="N1247" i="21"/>
  <c r="O1247" i="21" s="1"/>
  <c r="N1245" i="21"/>
  <c r="O1245" i="21" s="1"/>
  <c r="N1243" i="21"/>
  <c r="O1243" i="21" s="1"/>
  <c r="N1241" i="21"/>
  <c r="O1241" i="21" s="1"/>
  <c r="N1239" i="21"/>
  <c r="O1239" i="21" s="1"/>
  <c r="N1237" i="21"/>
  <c r="O1237" i="21" s="1"/>
  <c r="N1235" i="21"/>
  <c r="O1235" i="21" s="1"/>
  <c r="N1233" i="21"/>
  <c r="O1233" i="21" s="1"/>
  <c r="N1231" i="21"/>
  <c r="O1231" i="21" s="1"/>
  <c r="N1229" i="21"/>
  <c r="O1229" i="21" s="1"/>
  <c r="N1227" i="21"/>
  <c r="O1227" i="21" s="1"/>
  <c r="N1225" i="21"/>
  <c r="O1225" i="21" s="1"/>
  <c r="N1223" i="21"/>
  <c r="O1223" i="21" s="1"/>
  <c r="N1221" i="21"/>
  <c r="O1221" i="21" s="1"/>
  <c r="N1219" i="21"/>
  <c r="O1219" i="21" s="1"/>
  <c r="N1217" i="21"/>
  <c r="O1217" i="21" s="1"/>
  <c r="N1215" i="21"/>
  <c r="O1215" i="21" s="1"/>
  <c r="N1213" i="21"/>
  <c r="O1213" i="21" s="1"/>
  <c r="R1210" i="21"/>
  <c r="Q1210" i="21"/>
  <c r="Q1205" i="21"/>
  <c r="R1205" i="21"/>
  <c r="Q1201" i="21"/>
  <c r="R1201" i="21"/>
  <c r="R1167" i="21"/>
  <c r="Q1167" i="21"/>
  <c r="R1166" i="21"/>
  <c r="Q1166" i="21"/>
  <c r="Q1163" i="21"/>
  <c r="R1155" i="21"/>
  <c r="Q1155" i="21"/>
  <c r="R1135" i="21"/>
  <c r="Q1135" i="21"/>
  <c r="R1119" i="21"/>
  <c r="Q1119" i="21"/>
  <c r="R1212" i="21"/>
  <c r="R1209" i="21"/>
  <c r="Q1209" i="21"/>
  <c r="Q1204" i="21"/>
  <c r="R1204" i="21"/>
  <c r="R1178" i="21"/>
  <c r="Q1178" i="21"/>
  <c r="R1171" i="21"/>
  <c r="Q1171" i="21"/>
  <c r="R1143" i="21"/>
  <c r="Q1143" i="21"/>
  <c r="R1131" i="21"/>
  <c r="Q1131" i="21"/>
  <c r="R1115" i="21"/>
  <c r="Q1115" i="21"/>
  <c r="N1400" i="21"/>
  <c r="O1400" i="21" s="1"/>
  <c r="N1398" i="21"/>
  <c r="O1398" i="21" s="1"/>
  <c r="N1396" i="21"/>
  <c r="O1396" i="21" s="1"/>
  <c r="N1394" i="21"/>
  <c r="O1394" i="21" s="1"/>
  <c r="N1392" i="21"/>
  <c r="O1392" i="21" s="1"/>
  <c r="N1390" i="21"/>
  <c r="O1390" i="21" s="1"/>
  <c r="N1388" i="21"/>
  <c r="O1388" i="21" s="1"/>
  <c r="N1386" i="21"/>
  <c r="O1386" i="21" s="1"/>
  <c r="N1384" i="21"/>
  <c r="O1384" i="21" s="1"/>
  <c r="N1382" i="21"/>
  <c r="O1382" i="21" s="1"/>
  <c r="N1380" i="21"/>
  <c r="O1380" i="21" s="1"/>
  <c r="N1378" i="21"/>
  <c r="O1378" i="21" s="1"/>
  <c r="N1376" i="21"/>
  <c r="O1376" i="21" s="1"/>
  <c r="N1374" i="21"/>
  <c r="O1374" i="21" s="1"/>
  <c r="N1372" i="21"/>
  <c r="O1372" i="21" s="1"/>
  <c r="N1370" i="21"/>
  <c r="O1370" i="21" s="1"/>
  <c r="N1368" i="21"/>
  <c r="O1368" i="21" s="1"/>
  <c r="N1366" i="21"/>
  <c r="O1366" i="21" s="1"/>
  <c r="N1364" i="21"/>
  <c r="O1364" i="21" s="1"/>
  <c r="N1362" i="21"/>
  <c r="O1362" i="21" s="1"/>
  <c r="N1360" i="21"/>
  <c r="O1360" i="21" s="1"/>
  <c r="N1358" i="21"/>
  <c r="O1358" i="21" s="1"/>
  <c r="N1356" i="21"/>
  <c r="O1356" i="21" s="1"/>
  <c r="N1354" i="21"/>
  <c r="O1354" i="21" s="1"/>
  <c r="N1352" i="21"/>
  <c r="O1352" i="21" s="1"/>
  <c r="N1350" i="21"/>
  <c r="O1350" i="21" s="1"/>
  <c r="N1348" i="21"/>
  <c r="O1348" i="21" s="1"/>
  <c r="N1346" i="21"/>
  <c r="O1346" i="21" s="1"/>
  <c r="N1344" i="21"/>
  <c r="O1344" i="21" s="1"/>
  <c r="N1342" i="21"/>
  <c r="O1342" i="21" s="1"/>
  <c r="N1340" i="21"/>
  <c r="O1340" i="21" s="1"/>
  <c r="N1338" i="21"/>
  <c r="O1338" i="21" s="1"/>
  <c r="N1336" i="21"/>
  <c r="O1336" i="21" s="1"/>
  <c r="N1334" i="21"/>
  <c r="O1334" i="21" s="1"/>
  <c r="N1332" i="21"/>
  <c r="O1332" i="21" s="1"/>
  <c r="N1330" i="21"/>
  <c r="O1330" i="21" s="1"/>
  <c r="N1328" i="21"/>
  <c r="O1328" i="21" s="1"/>
  <c r="N1326" i="21"/>
  <c r="O1326" i="21" s="1"/>
  <c r="N1324" i="21"/>
  <c r="O1324" i="21" s="1"/>
  <c r="N1322" i="21"/>
  <c r="O1322" i="21" s="1"/>
  <c r="N1320" i="21"/>
  <c r="O1320" i="21" s="1"/>
  <c r="N1318" i="21"/>
  <c r="O1318" i="21" s="1"/>
  <c r="N1316" i="21"/>
  <c r="O1316" i="21" s="1"/>
  <c r="N1314" i="21"/>
  <c r="O1314" i="21" s="1"/>
  <c r="N1312" i="21"/>
  <c r="O1312" i="21" s="1"/>
  <c r="N1310" i="21"/>
  <c r="O1310" i="21" s="1"/>
  <c r="N1308" i="21"/>
  <c r="O1308" i="21" s="1"/>
  <c r="N1306" i="21"/>
  <c r="O1306" i="21" s="1"/>
  <c r="N1304" i="21"/>
  <c r="O1304" i="21" s="1"/>
  <c r="N1302" i="21"/>
  <c r="O1302" i="21" s="1"/>
  <c r="N1300" i="21"/>
  <c r="O1300" i="21" s="1"/>
  <c r="N1298" i="21"/>
  <c r="O1298" i="21" s="1"/>
  <c r="N1296" i="21"/>
  <c r="O1296" i="21" s="1"/>
  <c r="N1294" i="21"/>
  <c r="O1294" i="21" s="1"/>
  <c r="N1292" i="21"/>
  <c r="O1292" i="21" s="1"/>
  <c r="N1290" i="21"/>
  <c r="O1290" i="21" s="1"/>
  <c r="N1288" i="21"/>
  <c r="O1288" i="21" s="1"/>
  <c r="N1286" i="21"/>
  <c r="O1286" i="21" s="1"/>
  <c r="N1284" i="21"/>
  <c r="O1284" i="21" s="1"/>
  <c r="N1282" i="21"/>
  <c r="O1282" i="21" s="1"/>
  <c r="N1280" i="21"/>
  <c r="O1280" i="21" s="1"/>
  <c r="N1278" i="21"/>
  <c r="O1278" i="21" s="1"/>
  <c r="N1276" i="21"/>
  <c r="O1276" i="21" s="1"/>
  <c r="N1274" i="21"/>
  <c r="O1274" i="21" s="1"/>
  <c r="N1272" i="21"/>
  <c r="O1272" i="21" s="1"/>
  <c r="N1270" i="21"/>
  <c r="O1270" i="21" s="1"/>
  <c r="N1268" i="21"/>
  <c r="O1268" i="21" s="1"/>
  <c r="N1266" i="21"/>
  <c r="O1266" i="21" s="1"/>
  <c r="N1264" i="21"/>
  <c r="O1264" i="21" s="1"/>
  <c r="N1262" i="21"/>
  <c r="O1262" i="21" s="1"/>
  <c r="N1260" i="21"/>
  <c r="O1260" i="21" s="1"/>
  <c r="N1258" i="21"/>
  <c r="O1258" i="21" s="1"/>
  <c r="N1256" i="21"/>
  <c r="O1256" i="21" s="1"/>
  <c r="N1254" i="21"/>
  <c r="O1254" i="21" s="1"/>
  <c r="N1252" i="21"/>
  <c r="O1252" i="21" s="1"/>
  <c r="N1250" i="21"/>
  <c r="O1250" i="21" s="1"/>
  <c r="N1248" i="21"/>
  <c r="O1248" i="21" s="1"/>
  <c r="N1246" i="21"/>
  <c r="O1246" i="21" s="1"/>
  <c r="N1244" i="21"/>
  <c r="O1244" i="21" s="1"/>
  <c r="N1242" i="21"/>
  <c r="O1242" i="21" s="1"/>
  <c r="N1240" i="21"/>
  <c r="O1240" i="21" s="1"/>
  <c r="N1238" i="21"/>
  <c r="O1238" i="21" s="1"/>
  <c r="N1236" i="21"/>
  <c r="O1236" i="21" s="1"/>
  <c r="N1234" i="21"/>
  <c r="O1234" i="21" s="1"/>
  <c r="N1232" i="21"/>
  <c r="O1232" i="21" s="1"/>
  <c r="N1230" i="21"/>
  <c r="O1230" i="21" s="1"/>
  <c r="N1228" i="21"/>
  <c r="O1228" i="21" s="1"/>
  <c r="N1226" i="21"/>
  <c r="O1226" i="21" s="1"/>
  <c r="N1224" i="21"/>
  <c r="O1224" i="21" s="1"/>
  <c r="N1222" i="21"/>
  <c r="O1222" i="21" s="1"/>
  <c r="N1220" i="21"/>
  <c r="O1220" i="21" s="1"/>
  <c r="N1218" i="21"/>
  <c r="O1218" i="21" s="1"/>
  <c r="N1216" i="21"/>
  <c r="O1216" i="21" s="1"/>
  <c r="N1214" i="21"/>
  <c r="O1214" i="21" s="1"/>
  <c r="Q1208" i="21"/>
  <c r="R1208" i="21"/>
  <c r="R1203" i="21"/>
  <c r="Q1203" i="21"/>
  <c r="Q1199" i="21"/>
  <c r="R1199" i="21"/>
  <c r="Q1197" i="21"/>
  <c r="R1197" i="21"/>
  <c r="Q1195" i="21"/>
  <c r="R1195" i="21"/>
  <c r="Q1193" i="21"/>
  <c r="R1193" i="21"/>
  <c r="Q1191" i="21"/>
  <c r="R1191" i="21"/>
  <c r="R1183" i="21"/>
  <c r="Q1183" i="21"/>
  <c r="R1182" i="21"/>
  <c r="Q1182" i="21"/>
  <c r="Q1179" i="21"/>
  <c r="R1159" i="21"/>
  <c r="Q1159" i="21"/>
  <c r="R1158" i="21"/>
  <c r="Q1158" i="21"/>
  <c r="R1146" i="21"/>
  <c r="Q1146" i="21"/>
  <c r="R1127" i="21"/>
  <c r="Q1127" i="21"/>
  <c r="R1111" i="21"/>
  <c r="Q1111" i="21"/>
  <c r="N1206" i="21"/>
  <c r="O1206" i="21" s="1"/>
  <c r="Q1176" i="21"/>
  <c r="M1200" i="21"/>
  <c r="P1200" i="21" s="1"/>
  <c r="Q1200" i="21" s="1"/>
  <c r="R1164" i="21"/>
  <c r="N1198" i="21"/>
  <c r="O1198" i="21" s="1"/>
  <c r="N1196" i="21"/>
  <c r="O1196" i="21" s="1"/>
  <c r="N1194" i="21"/>
  <c r="O1194" i="21" s="1"/>
  <c r="N1192" i="21"/>
  <c r="O1192" i="21" s="1"/>
  <c r="N1190" i="21"/>
  <c r="O1190" i="21" s="1"/>
  <c r="R1189" i="21"/>
  <c r="R1185" i="21"/>
  <c r="R1184" i="21"/>
  <c r="R1169" i="21"/>
  <c r="R1168" i="21"/>
  <c r="R1153" i="21"/>
  <c r="R1152" i="21"/>
  <c r="R1103" i="21"/>
  <c r="Q1103" i="21"/>
  <c r="R1099" i="21"/>
  <c r="Q1099" i="21"/>
  <c r="R1095" i="21"/>
  <c r="Q1095" i="21"/>
  <c r="R1091" i="21"/>
  <c r="Q1091" i="21"/>
  <c r="R1087" i="21"/>
  <c r="Q1087" i="21"/>
  <c r="R1083" i="21"/>
  <c r="Q1083" i="21"/>
  <c r="R1078" i="21"/>
  <c r="Q1078" i="21"/>
  <c r="R1074" i="21"/>
  <c r="Q1074" i="21"/>
  <c r="R1067" i="21"/>
  <c r="Q1067" i="21"/>
  <c r="R1058" i="21"/>
  <c r="Q1058" i="21"/>
  <c r="R1045" i="21"/>
  <c r="Q1045" i="21"/>
  <c r="Q1029" i="21"/>
  <c r="R1029" i="21"/>
  <c r="Q997" i="21"/>
  <c r="R997" i="21"/>
  <c r="Q965" i="21"/>
  <c r="R965" i="21"/>
  <c r="Q1164" i="21"/>
  <c r="R1188" i="21"/>
  <c r="Q1177" i="21"/>
  <c r="R1173" i="21"/>
  <c r="R1172" i="21"/>
  <c r="Q1161" i="21"/>
  <c r="R1157" i="21"/>
  <c r="R1156" i="21"/>
  <c r="R1144" i="21"/>
  <c r="R1142" i="21"/>
  <c r="Q1142" i="21"/>
  <c r="R1071" i="21"/>
  <c r="Q1071" i="21"/>
  <c r="R1068" i="21"/>
  <c r="Q1064" i="21"/>
  <c r="R1062" i="21"/>
  <c r="Q1062" i="21"/>
  <c r="R1055" i="21"/>
  <c r="Q1055" i="21"/>
  <c r="R1053" i="21"/>
  <c r="Q1053" i="21"/>
  <c r="Q1052" i="21"/>
  <c r="R1050" i="21"/>
  <c r="Q1050" i="21"/>
  <c r="R1047" i="21"/>
  <c r="Q1047" i="21"/>
  <c r="R1041" i="21"/>
  <c r="Q1041" i="21"/>
  <c r="Q1037" i="21"/>
  <c r="R1037" i="21"/>
  <c r="Q1005" i="21"/>
  <c r="R1005" i="21"/>
  <c r="Q973" i="21"/>
  <c r="R973" i="21"/>
  <c r="R1170" i="21"/>
  <c r="Q1170" i="21"/>
  <c r="R1163" i="21"/>
  <c r="R1154" i="21"/>
  <c r="Q1154" i="21"/>
  <c r="R1147" i="21"/>
  <c r="R1138" i="21"/>
  <c r="Q1138" i="21"/>
  <c r="R1134" i="21"/>
  <c r="Q1134" i="21"/>
  <c r="R1130" i="21"/>
  <c r="Q1130" i="21"/>
  <c r="R1126" i="21"/>
  <c r="Q1126" i="21"/>
  <c r="R1122" i="21"/>
  <c r="Q1122" i="21"/>
  <c r="R1118" i="21"/>
  <c r="Q1118" i="21"/>
  <c r="R1114" i="21"/>
  <c r="Q1114" i="21"/>
  <c r="R1110" i="21"/>
  <c r="Q1110" i="21"/>
  <c r="R1106" i="21"/>
  <c r="Q1106" i="21"/>
  <c r="R1102" i="21"/>
  <c r="Q1102" i="21"/>
  <c r="R1098" i="21"/>
  <c r="Q1098" i="21"/>
  <c r="R1094" i="21"/>
  <c r="Q1094" i="21"/>
  <c r="R1090" i="21"/>
  <c r="Q1090" i="21"/>
  <c r="R1086" i="21"/>
  <c r="Q1086" i="21"/>
  <c r="R1084" i="21"/>
  <c r="R1082" i="21"/>
  <c r="Q1082" i="21"/>
  <c r="R1080" i="21"/>
  <c r="R1079" i="21"/>
  <c r="Q1079" i="21"/>
  <c r="R1075" i="21"/>
  <c r="Q1075" i="21"/>
  <c r="R1066" i="21"/>
  <c r="Q1066" i="21"/>
  <c r="R1059" i="21"/>
  <c r="Q1059" i="21"/>
  <c r="R1046" i="21"/>
  <c r="Q1046" i="21"/>
  <c r="R1043" i="21"/>
  <c r="Q1043" i="21"/>
  <c r="Q1013" i="21"/>
  <c r="R1013" i="21"/>
  <c r="Q981" i="21"/>
  <c r="R981" i="21"/>
  <c r="Q949" i="21"/>
  <c r="R949" i="21"/>
  <c r="R1186" i="21"/>
  <c r="Q1186" i="21"/>
  <c r="R1179" i="21"/>
  <c r="R1180" i="21"/>
  <c r="R1148" i="21"/>
  <c r="Q1076" i="21"/>
  <c r="Q1072" i="21"/>
  <c r="R1070" i="21"/>
  <c r="Q1070" i="21"/>
  <c r="R1063" i="21"/>
  <c r="Q1063" i="21"/>
  <c r="R1060" i="21"/>
  <c r="Q1056" i="21"/>
  <c r="R1054" i="21"/>
  <c r="Q1054" i="21"/>
  <c r="R1051" i="21"/>
  <c r="Q1051" i="21"/>
  <c r="R1049" i="21"/>
  <c r="Q1049" i="21"/>
  <c r="Q1048" i="21"/>
  <c r="R1044" i="21"/>
  <c r="R1042" i="21"/>
  <c r="Q1042" i="21"/>
  <c r="Q1021" i="21"/>
  <c r="R1021" i="21"/>
  <c r="Q989" i="21"/>
  <c r="R989" i="21"/>
  <c r="Q957" i="21"/>
  <c r="R957" i="21"/>
  <c r="M1040" i="21"/>
  <c r="P1040" i="21" s="1"/>
  <c r="N1040" i="21"/>
  <c r="O1040" i="21" s="1"/>
  <c r="N1035" i="21"/>
  <c r="O1035" i="21" s="1"/>
  <c r="M1032" i="21"/>
  <c r="P1032" i="21" s="1"/>
  <c r="N1032" i="21"/>
  <c r="O1032" i="21" s="1"/>
  <c r="N1027" i="21"/>
  <c r="O1027" i="21" s="1"/>
  <c r="M1024" i="21"/>
  <c r="P1024" i="21" s="1"/>
  <c r="N1024" i="21"/>
  <c r="O1024" i="21" s="1"/>
  <c r="N1019" i="21"/>
  <c r="O1019" i="21" s="1"/>
  <c r="M1016" i="21"/>
  <c r="P1016" i="21" s="1"/>
  <c r="N1016" i="21"/>
  <c r="O1016" i="21" s="1"/>
  <c r="N1011" i="21"/>
  <c r="O1011" i="21" s="1"/>
  <c r="M1008" i="21"/>
  <c r="P1008" i="21" s="1"/>
  <c r="N1008" i="21"/>
  <c r="O1008" i="21" s="1"/>
  <c r="N1003" i="21"/>
  <c r="O1003" i="21" s="1"/>
  <c r="M1000" i="21"/>
  <c r="P1000" i="21" s="1"/>
  <c r="N1000" i="21"/>
  <c r="O1000" i="21" s="1"/>
  <c r="N995" i="21"/>
  <c r="O995" i="21" s="1"/>
  <c r="M992" i="21"/>
  <c r="P992" i="21" s="1"/>
  <c r="N992" i="21"/>
  <c r="O992" i="21" s="1"/>
  <c r="N987" i="21"/>
  <c r="O987" i="21" s="1"/>
  <c r="M984" i="21"/>
  <c r="P984" i="21" s="1"/>
  <c r="N984" i="21"/>
  <c r="O984" i="21" s="1"/>
  <c r="N979" i="21"/>
  <c r="O979" i="21" s="1"/>
  <c r="M976" i="21"/>
  <c r="P976" i="21" s="1"/>
  <c r="N976" i="21"/>
  <c r="O976" i="21" s="1"/>
  <c r="N971" i="21"/>
  <c r="O971" i="21" s="1"/>
  <c r="M968" i="21"/>
  <c r="P968" i="21" s="1"/>
  <c r="N968" i="21"/>
  <c r="O968" i="21" s="1"/>
  <c r="N963" i="21"/>
  <c r="O963" i="21" s="1"/>
  <c r="M960" i="21"/>
  <c r="P960" i="21" s="1"/>
  <c r="N960" i="21"/>
  <c r="O960" i="21" s="1"/>
  <c r="N955" i="21"/>
  <c r="O955" i="21" s="1"/>
  <c r="M952" i="21"/>
  <c r="P952" i="21" s="1"/>
  <c r="N952" i="21"/>
  <c r="O952" i="21" s="1"/>
  <c r="N947" i="21"/>
  <c r="O947" i="21" s="1"/>
  <c r="M944" i="21"/>
  <c r="P944" i="21" s="1"/>
  <c r="N944" i="21"/>
  <c r="O944" i="21" s="1"/>
  <c r="M941" i="21"/>
  <c r="P941" i="21" s="1"/>
  <c r="N941" i="21"/>
  <c r="O941" i="21" s="1"/>
  <c r="M937" i="21"/>
  <c r="P937" i="21" s="1"/>
  <c r="N937" i="21"/>
  <c r="O937" i="21" s="1"/>
  <c r="M933" i="21"/>
  <c r="P933" i="21" s="1"/>
  <c r="N933" i="21"/>
  <c r="O933" i="21" s="1"/>
  <c r="M929" i="21"/>
  <c r="P929" i="21" s="1"/>
  <c r="N929" i="21"/>
  <c r="O929" i="21" s="1"/>
  <c r="M925" i="21"/>
  <c r="P925" i="21" s="1"/>
  <c r="N925" i="21"/>
  <c r="O925" i="21" s="1"/>
  <c r="M921" i="21"/>
  <c r="P921" i="21" s="1"/>
  <c r="N921" i="21"/>
  <c r="O921" i="21" s="1"/>
  <c r="R911" i="21"/>
  <c r="Q911" i="21"/>
  <c r="M1038" i="21"/>
  <c r="P1038" i="21" s="1"/>
  <c r="N1038" i="21"/>
  <c r="O1038" i="21" s="1"/>
  <c r="N1033" i="21"/>
  <c r="O1033" i="21" s="1"/>
  <c r="M1030" i="21"/>
  <c r="P1030" i="21" s="1"/>
  <c r="N1030" i="21"/>
  <c r="O1030" i="21" s="1"/>
  <c r="N1025" i="21"/>
  <c r="O1025" i="21" s="1"/>
  <c r="M1022" i="21"/>
  <c r="P1022" i="21" s="1"/>
  <c r="N1022" i="21"/>
  <c r="O1022" i="21" s="1"/>
  <c r="N1017" i="21"/>
  <c r="O1017" i="21" s="1"/>
  <c r="M1014" i="21"/>
  <c r="P1014" i="21" s="1"/>
  <c r="N1014" i="21"/>
  <c r="O1014" i="21" s="1"/>
  <c r="N1009" i="21"/>
  <c r="O1009" i="21" s="1"/>
  <c r="M1006" i="21"/>
  <c r="P1006" i="21" s="1"/>
  <c r="N1006" i="21"/>
  <c r="O1006" i="21" s="1"/>
  <c r="N1001" i="21"/>
  <c r="O1001" i="21" s="1"/>
  <c r="M998" i="21"/>
  <c r="P998" i="21" s="1"/>
  <c r="N998" i="21"/>
  <c r="O998" i="21" s="1"/>
  <c r="N993" i="21"/>
  <c r="O993" i="21" s="1"/>
  <c r="M990" i="21"/>
  <c r="P990" i="21" s="1"/>
  <c r="N990" i="21"/>
  <c r="O990" i="21" s="1"/>
  <c r="N985" i="21"/>
  <c r="O985" i="21" s="1"/>
  <c r="M982" i="21"/>
  <c r="P982" i="21" s="1"/>
  <c r="N982" i="21"/>
  <c r="O982" i="21" s="1"/>
  <c r="N977" i="21"/>
  <c r="O977" i="21" s="1"/>
  <c r="M974" i="21"/>
  <c r="P974" i="21" s="1"/>
  <c r="N974" i="21"/>
  <c r="O974" i="21" s="1"/>
  <c r="N969" i="21"/>
  <c r="O969" i="21" s="1"/>
  <c r="M966" i="21"/>
  <c r="P966" i="21" s="1"/>
  <c r="N966" i="21"/>
  <c r="O966" i="21" s="1"/>
  <c r="N961" i="21"/>
  <c r="O961" i="21" s="1"/>
  <c r="M958" i="21"/>
  <c r="P958" i="21" s="1"/>
  <c r="N958" i="21"/>
  <c r="O958" i="21" s="1"/>
  <c r="N953" i="21"/>
  <c r="O953" i="21" s="1"/>
  <c r="M950" i="21"/>
  <c r="P950" i="21" s="1"/>
  <c r="N950" i="21"/>
  <c r="O950" i="21" s="1"/>
  <c r="N945" i="21"/>
  <c r="O945" i="21" s="1"/>
  <c r="M942" i="21"/>
  <c r="P942" i="21" s="1"/>
  <c r="N942" i="21"/>
  <c r="O942" i="21" s="1"/>
  <c r="M938" i="21"/>
  <c r="P938" i="21" s="1"/>
  <c r="N938" i="21"/>
  <c r="O938" i="21" s="1"/>
  <c r="M934" i="21"/>
  <c r="P934" i="21" s="1"/>
  <c r="N934" i="21"/>
  <c r="O934" i="21" s="1"/>
  <c r="M930" i="21"/>
  <c r="P930" i="21" s="1"/>
  <c r="N930" i="21"/>
  <c r="O930" i="21" s="1"/>
  <c r="M926" i="21"/>
  <c r="P926" i="21" s="1"/>
  <c r="N926" i="21"/>
  <c r="O926" i="21" s="1"/>
  <c r="M922" i="21"/>
  <c r="P922" i="21" s="1"/>
  <c r="N922" i="21"/>
  <c r="O922" i="21" s="1"/>
  <c r="R1145" i="21"/>
  <c r="R1141" i="21"/>
  <c r="R1137" i="21"/>
  <c r="R1133" i="21"/>
  <c r="R1129" i="21"/>
  <c r="R1125" i="21"/>
  <c r="R1121" i="21"/>
  <c r="R1117" i="21"/>
  <c r="R1113" i="21"/>
  <c r="R1109" i="21"/>
  <c r="R1105" i="21"/>
  <c r="R1101" i="21"/>
  <c r="R1097" i="21"/>
  <c r="R1093" i="21"/>
  <c r="R1089" i="21"/>
  <c r="R1085" i="21"/>
  <c r="R1081" i="21"/>
  <c r="R1077" i="21"/>
  <c r="R1073" i="21"/>
  <c r="R1069" i="21"/>
  <c r="R1065" i="21"/>
  <c r="R1061" i="21"/>
  <c r="R1057" i="21"/>
  <c r="N1039" i="21"/>
  <c r="O1039" i="21" s="1"/>
  <c r="M1036" i="21"/>
  <c r="P1036" i="21" s="1"/>
  <c r="N1036" i="21"/>
  <c r="O1036" i="21" s="1"/>
  <c r="N1031" i="21"/>
  <c r="O1031" i="21" s="1"/>
  <c r="M1028" i="21"/>
  <c r="P1028" i="21" s="1"/>
  <c r="N1028" i="21"/>
  <c r="O1028" i="21" s="1"/>
  <c r="N1023" i="21"/>
  <c r="O1023" i="21" s="1"/>
  <c r="M1020" i="21"/>
  <c r="P1020" i="21" s="1"/>
  <c r="N1020" i="21"/>
  <c r="O1020" i="21" s="1"/>
  <c r="N1015" i="21"/>
  <c r="O1015" i="21" s="1"/>
  <c r="M1012" i="21"/>
  <c r="P1012" i="21" s="1"/>
  <c r="N1012" i="21"/>
  <c r="O1012" i="21" s="1"/>
  <c r="N1007" i="21"/>
  <c r="O1007" i="21" s="1"/>
  <c r="M1004" i="21"/>
  <c r="P1004" i="21" s="1"/>
  <c r="N1004" i="21"/>
  <c r="O1004" i="21" s="1"/>
  <c r="N999" i="21"/>
  <c r="O999" i="21" s="1"/>
  <c r="M996" i="21"/>
  <c r="P996" i="21" s="1"/>
  <c r="N996" i="21"/>
  <c r="O996" i="21" s="1"/>
  <c r="N991" i="21"/>
  <c r="O991" i="21" s="1"/>
  <c r="M988" i="21"/>
  <c r="P988" i="21" s="1"/>
  <c r="N988" i="21"/>
  <c r="O988" i="21" s="1"/>
  <c r="N983" i="21"/>
  <c r="O983" i="21" s="1"/>
  <c r="M980" i="21"/>
  <c r="P980" i="21" s="1"/>
  <c r="N980" i="21"/>
  <c r="O980" i="21" s="1"/>
  <c r="N975" i="21"/>
  <c r="O975" i="21" s="1"/>
  <c r="M972" i="21"/>
  <c r="P972" i="21" s="1"/>
  <c r="N972" i="21"/>
  <c r="O972" i="21" s="1"/>
  <c r="N967" i="21"/>
  <c r="O967" i="21" s="1"/>
  <c r="M964" i="21"/>
  <c r="P964" i="21" s="1"/>
  <c r="N964" i="21"/>
  <c r="O964" i="21" s="1"/>
  <c r="N959" i="21"/>
  <c r="O959" i="21" s="1"/>
  <c r="M956" i="21"/>
  <c r="P956" i="21" s="1"/>
  <c r="N956" i="21"/>
  <c r="O956" i="21" s="1"/>
  <c r="N951" i="21"/>
  <c r="O951" i="21" s="1"/>
  <c r="M948" i="21"/>
  <c r="P948" i="21" s="1"/>
  <c r="N948" i="21"/>
  <c r="O948" i="21" s="1"/>
  <c r="N943" i="21"/>
  <c r="O943" i="21" s="1"/>
  <c r="M939" i="21"/>
  <c r="P939" i="21" s="1"/>
  <c r="N939" i="21"/>
  <c r="O939" i="21" s="1"/>
  <c r="M935" i="21"/>
  <c r="P935" i="21" s="1"/>
  <c r="N935" i="21"/>
  <c r="O935" i="21" s="1"/>
  <c r="M931" i="21"/>
  <c r="P931" i="21" s="1"/>
  <c r="N931" i="21"/>
  <c r="O931" i="21" s="1"/>
  <c r="M927" i="21"/>
  <c r="P927" i="21" s="1"/>
  <c r="N927" i="21"/>
  <c r="O927" i="21" s="1"/>
  <c r="M923" i="21"/>
  <c r="P923" i="21" s="1"/>
  <c r="N923" i="21"/>
  <c r="O923" i="21" s="1"/>
  <c r="M919" i="21"/>
  <c r="P919" i="21" s="1"/>
  <c r="N919" i="21"/>
  <c r="O919" i="21" s="1"/>
  <c r="Q916" i="21"/>
  <c r="M1034" i="21"/>
  <c r="P1034" i="21" s="1"/>
  <c r="N1034" i="21"/>
  <c r="O1034" i="21" s="1"/>
  <c r="M1026" i="21"/>
  <c r="P1026" i="21" s="1"/>
  <c r="N1026" i="21"/>
  <c r="O1026" i="21" s="1"/>
  <c r="M1018" i="21"/>
  <c r="P1018" i="21" s="1"/>
  <c r="N1018" i="21"/>
  <c r="O1018" i="21" s="1"/>
  <c r="M1010" i="21"/>
  <c r="P1010" i="21" s="1"/>
  <c r="N1010" i="21"/>
  <c r="O1010" i="21" s="1"/>
  <c r="M1002" i="21"/>
  <c r="P1002" i="21" s="1"/>
  <c r="N1002" i="21"/>
  <c r="O1002" i="21" s="1"/>
  <c r="M994" i="21"/>
  <c r="P994" i="21" s="1"/>
  <c r="N994" i="21"/>
  <c r="O994" i="21" s="1"/>
  <c r="M986" i="21"/>
  <c r="P986" i="21" s="1"/>
  <c r="N986" i="21"/>
  <c r="O986" i="21" s="1"/>
  <c r="M978" i="21"/>
  <c r="P978" i="21" s="1"/>
  <c r="N978" i="21"/>
  <c r="O978" i="21" s="1"/>
  <c r="M970" i="21"/>
  <c r="P970" i="21" s="1"/>
  <c r="N970" i="21"/>
  <c r="O970" i="21" s="1"/>
  <c r="M962" i="21"/>
  <c r="P962" i="21" s="1"/>
  <c r="N962" i="21"/>
  <c r="O962" i="21" s="1"/>
  <c r="M954" i="21"/>
  <c r="P954" i="21" s="1"/>
  <c r="N954" i="21"/>
  <c r="O954" i="21" s="1"/>
  <c r="M946" i="21"/>
  <c r="P946" i="21" s="1"/>
  <c r="N946" i="21"/>
  <c r="O946" i="21" s="1"/>
  <c r="M940" i="21"/>
  <c r="P940" i="21" s="1"/>
  <c r="N940" i="21"/>
  <c r="O940" i="21" s="1"/>
  <c r="M936" i="21"/>
  <c r="P936" i="21" s="1"/>
  <c r="N936" i="21"/>
  <c r="O936" i="21" s="1"/>
  <c r="M932" i="21"/>
  <c r="P932" i="21" s="1"/>
  <c r="N932" i="21"/>
  <c r="O932" i="21" s="1"/>
  <c r="M928" i="21"/>
  <c r="P928" i="21" s="1"/>
  <c r="N928" i="21"/>
  <c r="O928" i="21" s="1"/>
  <c r="M924" i="21"/>
  <c r="P924" i="21" s="1"/>
  <c r="N924" i="21"/>
  <c r="O924" i="21" s="1"/>
  <c r="M920" i="21"/>
  <c r="P920" i="21" s="1"/>
  <c r="N920" i="21"/>
  <c r="O920" i="21" s="1"/>
  <c r="R915" i="21"/>
  <c r="Q915" i="21"/>
  <c r="R912" i="21"/>
  <c r="R909" i="21"/>
  <c r="R899" i="21"/>
  <c r="Q899" i="21"/>
  <c r="R917" i="21"/>
  <c r="R895" i="21"/>
  <c r="Q895" i="21"/>
  <c r="R907" i="21"/>
  <c r="Q907" i="21"/>
  <c r="R903" i="21"/>
  <c r="Q903" i="21"/>
  <c r="R891" i="21"/>
  <c r="Q891" i="21"/>
  <c r="R875" i="21"/>
  <c r="Q875" i="21"/>
  <c r="R872" i="21"/>
  <c r="Q872" i="21"/>
  <c r="Q866" i="21"/>
  <c r="Q862" i="21"/>
  <c r="Q858" i="21"/>
  <c r="R771" i="21"/>
  <c r="Q771" i="21"/>
  <c r="R755" i="21"/>
  <c r="Q755" i="21"/>
  <c r="R739" i="21"/>
  <c r="Q739" i="21"/>
  <c r="R723" i="21"/>
  <c r="Q723" i="21"/>
  <c r="Q873" i="21"/>
  <c r="R767" i="21"/>
  <c r="Q767" i="21"/>
  <c r="R751" i="21"/>
  <c r="Q751" i="21"/>
  <c r="R735" i="21"/>
  <c r="Q735" i="21"/>
  <c r="R719" i="21"/>
  <c r="Q719" i="21"/>
  <c r="R918" i="21"/>
  <c r="R914" i="21"/>
  <c r="R910" i="21"/>
  <c r="R906" i="21"/>
  <c r="R902" i="21"/>
  <c r="R887" i="21"/>
  <c r="Q887" i="21"/>
  <c r="R883" i="21"/>
  <c r="Q883" i="21"/>
  <c r="R879" i="21"/>
  <c r="Q879" i="21"/>
  <c r="R876" i="21"/>
  <c r="Q876" i="21"/>
  <c r="R871" i="21"/>
  <c r="Q871" i="21"/>
  <c r="R868" i="21"/>
  <c r="Q868" i="21"/>
  <c r="R865" i="21"/>
  <c r="Q865" i="21"/>
  <c r="R864" i="21"/>
  <c r="Q864" i="21"/>
  <c r="R861" i="21"/>
  <c r="Q861" i="21"/>
  <c r="R860" i="21"/>
  <c r="Q860" i="21"/>
  <c r="R857" i="21"/>
  <c r="Q857" i="21"/>
  <c r="R856" i="21"/>
  <c r="Q856" i="21"/>
  <c r="R853" i="21"/>
  <c r="Q853" i="21"/>
  <c r="R852" i="21"/>
  <c r="Q852" i="21"/>
  <c r="R849" i="21"/>
  <c r="Q849" i="21"/>
  <c r="R848" i="21"/>
  <c r="Q848" i="21"/>
  <c r="R845" i="21"/>
  <c r="Q845" i="21"/>
  <c r="R844" i="21"/>
  <c r="Q844" i="21"/>
  <c r="R841" i="21"/>
  <c r="Q841" i="21"/>
  <c r="R840" i="21"/>
  <c r="Q840" i="21"/>
  <c r="R837" i="21"/>
  <c r="Q837" i="21"/>
  <c r="R836" i="21"/>
  <c r="Q836" i="21"/>
  <c r="R834" i="21"/>
  <c r="Q834" i="21"/>
  <c r="R833" i="21"/>
  <c r="Q833" i="21"/>
  <c r="R832" i="21"/>
  <c r="Q832" i="21"/>
  <c r="R830" i="21"/>
  <c r="Q830" i="21"/>
  <c r="R829" i="21"/>
  <c r="Q829" i="21"/>
  <c r="R826" i="21"/>
  <c r="Q826" i="21"/>
  <c r="R825" i="21"/>
  <c r="Q825" i="21"/>
  <c r="R822" i="21"/>
  <c r="Q822" i="21"/>
  <c r="R821" i="21"/>
  <c r="Q821" i="21"/>
  <c r="R818" i="21"/>
  <c r="Q818" i="21"/>
  <c r="R817" i="21"/>
  <c r="Q817" i="21"/>
  <c r="R814" i="21"/>
  <c r="Q814" i="21"/>
  <c r="R813" i="21"/>
  <c r="Q813" i="21"/>
  <c r="R810" i="21"/>
  <c r="Q810" i="21"/>
  <c r="R809" i="21"/>
  <c r="Q809" i="21"/>
  <c r="R806" i="21"/>
  <c r="Q806" i="21"/>
  <c r="R805" i="21"/>
  <c r="Q805" i="21"/>
  <c r="R802" i="21"/>
  <c r="Q802" i="21"/>
  <c r="R801" i="21"/>
  <c r="Q801" i="21"/>
  <c r="R798" i="21"/>
  <c r="Q798" i="21"/>
  <c r="R797" i="21"/>
  <c r="Q797" i="21"/>
  <c r="R794" i="21"/>
  <c r="Q794" i="21"/>
  <c r="R793" i="21"/>
  <c r="Q793" i="21"/>
  <c r="R790" i="21"/>
  <c r="Q790" i="21"/>
  <c r="R789" i="21"/>
  <c r="Q789" i="21"/>
  <c r="R786" i="21"/>
  <c r="Q786" i="21"/>
  <c r="R785" i="21"/>
  <c r="Q785" i="21"/>
  <c r="R775" i="21"/>
  <c r="Q775" i="21"/>
  <c r="R763" i="21"/>
  <c r="Q763" i="21"/>
  <c r="R747" i="21"/>
  <c r="Q747" i="21"/>
  <c r="R731" i="21"/>
  <c r="Q731" i="21"/>
  <c r="R715" i="21"/>
  <c r="Q715" i="21"/>
  <c r="R905" i="21"/>
  <c r="R901" i="21"/>
  <c r="R898" i="21"/>
  <c r="Q898" i="21"/>
  <c r="R897" i="21"/>
  <c r="R894" i="21"/>
  <c r="Q894" i="21"/>
  <c r="R893" i="21"/>
  <c r="R890" i="21"/>
  <c r="Q890" i="21"/>
  <c r="R889" i="21"/>
  <c r="R886" i="21"/>
  <c r="Q886" i="21"/>
  <c r="R885" i="21"/>
  <c r="R882" i="21"/>
  <c r="Q882" i="21"/>
  <c r="R881" i="21"/>
  <c r="R878" i="21"/>
  <c r="Q878" i="21"/>
  <c r="Q877" i="21"/>
  <c r="Q870" i="21"/>
  <c r="Q869" i="21"/>
  <c r="R782" i="21"/>
  <c r="Q782" i="21"/>
  <c r="R759" i="21"/>
  <c r="Q759" i="21"/>
  <c r="R743" i="21"/>
  <c r="Q743" i="21"/>
  <c r="R727" i="21"/>
  <c r="Q727" i="21"/>
  <c r="R827" i="21"/>
  <c r="R823" i="21"/>
  <c r="R819" i="21"/>
  <c r="R815" i="21"/>
  <c r="R811" i="21"/>
  <c r="R807" i="21"/>
  <c r="R803" i="21"/>
  <c r="R799" i="21"/>
  <c r="R795" i="21"/>
  <c r="R791" i="21"/>
  <c r="R787" i="21"/>
  <c r="R783" i="21"/>
  <c r="R776" i="21"/>
  <c r="R774" i="21"/>
  <c r="Q774" i="21"/>
  <c r="R770" i="21"/>
  <c r="Q770" i="21"/>
  <c r="R766" i="21"/>
  <c r="Q766" i="21"/>
  <c r="R762" i="21"/>
  <c r="Q762" i="21"/>
  <c r="R758" i="21"/>
  <c r="Q758" i="21"/>
  <c r="R754" i="21"/>
  <c r="Q754" i="21"/>
  <c r="R750" i="21"/>
  <c r="Q750" i="21"/>
  <c r="R746" i="21"/>
  <c r="Q746" i="21"/>
  <c r="R742" i="21"/>
  <c r="Q742" i="21"/>
  <c r="R738" i="21"/>
  <c r="Q738" i="21"/>
  <c r="R734" i="21"/>
  <c r="Q734" i="21"/>
  <c r="R730" i="21"/>
  <c r="Q730" i="21"/>
  <c r="R726" i="21"/>
  <c r="Q726" i="21"/>
  <c r="R722" i="21"/>
  <c r="Q722" i="21"/>
  <c r="R718" i="21"/>
  <c r="Q718" i="21"/>
  <c r="R714" i="21"/>
  <c r="Q714" i="21"/>
  <c r="R713" i="21"/>
  <c r="R710" i="21"/>
  <c r="Q710" i="21"/>
  <c r="R709" i="21"/>
  <c r="R697" i="21"/>
  <c r="Q697" i="21"/>
  <c r="R689" i="21"/>
  <c r="Q689" i="21"/>
  <c r="R681" i="21"/>
  <c r="Q681" i="21"/>
  <c r="R673" i="21"/>
  <c r="Q673" i="21"/>
  <c r="R665" i="21"/>
  <c r="Q665" i="21"/>
  <c r="R657" i="21"/>
  <c r="Q657" i="21"/>
  <c r="R649" i="21"/>
  <c r="Q649" i="21"/>
  <c r="R641" i="21"/>
  <c r="Q641" i="21"/>
  <c r="R633" i="21"/>
  <c r="Q633" i="21"/>
  <c r="R624" i="21"/>
  <c r="Q624" i="21"/>
  <c r="R623" i="21"/>
  <c r="Q623" i="21"/>
  <c r="R621" i="21"/>
  <c r="Q621" i="21"/>
  <c r="R779" i="21"/>
  <c r="Q779" i="21"/>
  <c r="R712" i="21"/>
  <c r="R708" i="21"/>
  <c r="R707" i="21"/>
  <c r="Q707" i="21"/>
  <c r="R705" i="21"/>
  <c r="Q705" i="21"/>
  <c r="R703" i="21"/>
  <c r="Q703" i="21"/>
  <c r="R701" i="21"/>
  <c r="Q701" i="21"/>
  <c r="R700" i="21"/>
  <c r="R699" i="21"/>
  <c r="Q699" i="21"/>
  <c r="R692" i="21"/>
  <c r="Q692" i="21"/>
  <c r="R691" i="21"/>
  <c r="Q691" i="21"/>
  <c r="R684" i="21"/>
  <c r="Q684" i="21"/>
  <c r="R683" i="21"/>
  <c r="Q683" i="21"/>
  <c r="R676" i="21"/>
  <c r="Q676" i="21"/>
  <c r="R675" i="21"/>
  <c r="Q675" i="21"/>
  <c r="R668" i="21"/>
  <c r="Q668" i="21"/>
  <c r="R667" i="21"/>
  <c r="Q667" i="21"/>
  <c r="R660" i="21"/>
  <c r="Q660" i="21"/>
  <c r="R659" i="21"/>
  <c r="Q659" i="21"/>
  <c r="R652" i="21"/>
  <c r="Q652" i="21"/>
  <c r="R651" i="21"/>
  <c r="Q651" i="21"/>
  <c r="R644" i="21"/>
  <c r="Q644" i="21"/>
  <c r="R643" i="21"/>
  <c r="Q643" i="21"/>
  <c r="R636" i="21"/>
  <c r="Q636" i="21"/>
  <c r="R635" i="21"/>
  <c r="Q635" i="21"/>
  <c r="R628" i="21"/>
  <c r="Q628" i="21"/>
  <c r="R627" i="21"/>
  <c r="Q627" i="21"/>
  <c r="R625" i="21"/>
  <c r="Q625" i="21"/>
  <c r="Q622" i="21"/>
  <c r="Q867" i="21"/>
  <c r="Q863" i="21"/>
  <c r="Q859" i="21"/>
  <c r="Q855" i="21"/>
  <c r="Q851" i="21"/>
  <c r="Q847" i="21"/>
  <c r="Q843" i="21"/>
  <c r="Q839" i="21"/>
  <c r="Q835" i="21"/>
  <c r="Q831" i="21"/>
  <c r="Q827" i="21"/>
  <c r="Q823" i="21"/>
  <c r="Q819" i="21"/>
  <c r="R781" i="21"/>
  <c r="R706" i="21"/>
  <c r="Q706" i="21"/>
  <c r="Q704" i="21"/>
  <c r="R702" i="21"/>
  <c r="Q702" i="21"/>
  <c r="Q700" i="21"/>
  <c r="Q698" i="21"/>
  <c r="R693" i="21"/>
  <c r="Q693" i="21"/>
  <c r="Q690" i="21"/>
  <c r="R685" i="21"/>
  <c r="Q685" i="21"/>
  <c r="Q682" i="21"/>
  <c r="R677" i="21"/>
  <c r="Q677" i="21"/>
  <c r="Q674" i="21"/>
  <c r="R669" i="21"/>
  <c r="Q669" i="21"/>
  <c r="Q666" i="21"/>
  <c r="R661" i="21"/>
  <c r="Q661" i="21"/>
  <c r="Q658" i="21"/>
  <c r="R653" i="21"/>
  <c r="Q653" i="21"/>
  <c r="Q650" i="21"/>
  <c r="R645" i="21"/>
  <c r="Q645" i="21"/>
  <c r="Q642" i="21"/>
  <c r="R637" i="21"/>
  <c r="Q637" i="21"/>
  <c r="Q634" i="21"/>
  <c r="R629" i="21"/>
  <c r="Q629" i="21"/>
  <c r="Q626" i="21"/>
  <c r="R874" i="21"/>
  <c r="R870" i="21"/>
  <c r="R866" i="21"/>
  <c r="R862" i="21"/>
  <c r="R858" i="21"/>
  <c r="R854" i="21"/>
  <c r="R850" i="21"/>
  <c r="R846" i="21"/>
  <c r="R842" i="21"/>
  <c r="R838" i="21"/>
  <c r="Q828" i="21"/>
  <c r="Q824" i="21"/>
  <c r="Q820" i="21"/>
  <c r="Q816" i="21"/>
  <c r="Q812" i="21"/>
  <c r="Q808" i="21"/>
  <c r="Q804" i="21"/>
  <c r="Q800" i="21"/>
  <c r="Q796" i="21"/>
  <c r="Q792" i="21"/>
  <c r="Q788" i="21"/>
  <c r="Q784" i="21"/>
  <c r="Q781" i="21"/>
  <c r="R780" i="21"/>
  <c r="R778" i="21"/>
  <c r="Q778" i="21"/>
  <c r="R777" i="21"/>
  <c r="R711" i="21"/>
  <c r="Q711" i="21"/>
  <c r="R696" i="21"/>
  <c r="Q696" i="21"/>
  <c r="R695" i="21"/>
  <c r="Q695" i="21"/>
  <c r="R688" i="21"/>
  <c r="Q688" i="21"/>
  <c r="R687" i="21"/>
  <c r="Q687" i="21"/>
  <c r="R680" i="21"/>
  <c r="Q680" i="21"/>
  <c r="R679" i="21"/>
  <c r="Q679" i="21"/>
  <c r="R672" i="21"/>
  <c r="Q672" i="21"/>
  <c r="R671" i="21"/>
  <c r="Q671" i="21"/>
  <c r="R664" i="21"/>
  <c r="Q664" i="21"/>
  <c r="R663" i="21"/>
  <c r="Q663" i="21"/>
  <c r="R656" i="21"/>
  <c r="Q656" i="21"/>
  <c r="R655" i="21"/>
  <c r="Q655" i="21"/>
  <c r="R648" i="21"/>
  <c r="Q648" i="21"/>
  <c r="R647" i="21"/>
  <c r="Q647" i="21"/>
  <c r="R640" i="21"/>
  <c r="Q640" i="21"/>
  <c r="R639" i="21"/>
  <c r="Q639" i="21"/>
  <c r="R632" i="21"/>
  <c r="Q632" i="21"/>
  <c r="R631" i="21"/>
  <c r="Q631" i="21"/>
  <c r="R620" i="21"/>
  <c r="Q620" i="21"/>
  <c r="R612" i="21"/>
  <c r="Q612" i="21"/>
  <c r="R610" i="21"/>
  <c r="Q610" i="21"/>
  <c r="R608" i="21"/>
  <c r="Q608" i="21"/>
  <c r="R606" i="21"/>
  <c r="Q606" i="21"/>
  <c r="R604" i="21"/>
  <c r="Q604" i="21"/>
  <c r="R602" i="21"/>
  <c r="Q602" i="21"/>
  <c r="R600" i="21"/>
  <c r="Q600" i="21"/>
  <c r="R598" i="21"/>
  <c r="Q598" i="21"/>
  <c r="R596" i="21"/>
  <c r="Q596" i="21"/>
  <c r="R594" i="21"/>
  <c r="Q594" i="21"/>
  <c r="R617" i="21"/>
  <c r="R616" i="21"/>
  <c r="Q616" i="21"/>
  <c r="Q611" i="21"/>
  <c r="Q607" i="21"/>
  <c r="Q603" i="21"/>
  <c r="Q599" i="21"/>
  <c r="Q595" i="21"/>
  <c r="Q619" i="21"/>
  <c r="Q615" i="21"/>
  <c r="R698" i="21"/>
  <c r="R694" i="21"/>
  <c r="R690" i="21"/>
  <c r="R686" i="21"/>
  <c r="R682" i="21"/>
  <c r="R678" i="21"/>
  <c r="R674" i="21"/>
  <c r="R670" i="21"/>
  <c r="R666" i="21"/>
  <c r="R662" i="21"/>
  <c r="R658" i="21"/>
  <c r="R654" i="21"/>
  <c r="R650" i="21"/>
  <c r="R646" i="21"/>
  <c r="R642" i="21"/>
  <c r="R638" i="21"/>
  <c r="R634" i="21"/>
  <c r="R630" i="21"/>
  <c r="R626" i="21"/>
  <c r="R622" i="21"/>
  <c r="R618" i="21"/>
  <c r="Q618" i="21"/>
  <c r="R614" i="21"/>
  <c r="Q614" i="21"/>
  <c r="R592" i="21"/>
  <c r="Q592" i="21"/>
  <c r="R591" i="21"/>
  <c r="Q591" i="21"/>
  <c r="R588" i="21"/>
  <c r="Q588" i="21"/>
  <c r="R587" i="21"/>
  <c r="Q587" i="21"/>
  <c r="R613" i="21"/>
  <c r="R609" i="21"/>
  <c r="R605" i="21"/>
  <c r="R601" i="21"/>
  <c r="R597" i="21"/>
  <c r="R584" i="21"/>
  <c r="R583" i="21"/>
  <c r="Q583" i="21"/>
  <c r="R581" i="21"/>
  <c r="Q581" i="21"/>
  <c r="R579" i="21"/>
  <c r="Q579" i="21"/>
  <c r="R572" i="21"/>
  <c r="Q572" i="21"/>
  <c r="R571" i="21"/>
  <c r="Q571" i="21"/>
  <c r="R564" i="21"/>
  <c r="Q564" i="21"/>
  <c r="R563" i="21"/>
  <c r="Q563" i="21"/>
  <c r="R556" i="21"/>
  <c r="Q556" i="21"/>
  <c r="R555" i="21"/>
  <c r="Q555" i="21"/>
  <c r="R548" i="21"/>
  <c r="Q548" i="21"/>
  <c r="R547" i="21"/>
  <c r="Q547" i="21"/>
  <c r="R541" i="21"/>
  <c r="Q541" i="21"/>
  <c r="R503" i="21"/>
  <c r="Q503" i="21"/>
  <c r="R582" i="21"/>
  <c r="Q582" i="21"/>
  <c r="Q580" i="21"/>
  <c r="R573" i="21"/>
  <c r="Q573" i="21"/>
  <c r="R565" i="21"/>
  <c r="Q565" i="21"/>
  <c r="R557" i="21"/>
  <c r="Q557" i="21"/>
  <c r="R549" i="21"/>
  <c r="Q549" i="21"/>
  <c r="R611" i="21"/>
  <c r="R607" i="21"/>
  <c r="R603" i="21"/>
  <c r="R599" i="21"/>
  <c r="R595" i="21"/>
  <c r="R593" i="21"/>
  <c r="R589" i="21"/>
  <c r="R576" i="21"/>
  <c r="Q576" i="21"/>
  <c r="R575" i="21"/>
  <c r="Q575" i="21"/>
  <c r="R568" i="21"/>
  <c r="Q568" i="21"/>
  <c r="R567" i="21"/>
  <c r="Q567" i="21"/>
  <c r="R560" i="21"/>
  <c r="Q560" i="21"/>
  <c r="R559" i="21"/>
  <c r="Q559" i="21"/>
  <c r="R552" i="21"/>
  <c r="Q552" i="21"/>
  <c r="R551" i="21"/>
  <c r="Q551" i="21"/>
  <c r="R544" i="21"/>
  <c r="Q544" i="21"/>
  <c r="R543" i="21"/>
  <c r="Q543" i="21"/>
  <c r="Q536" i="21"/>
  <c r="R536" i="21"/>
  <c r="Q528" i="21"/>
  <c r="R528" i="21"/>
  <c r="Q520" i="21"/>
  <c r="R520" i="21"/>
  <c r="Q512" i="21"/>
  <c r="R512" i="21"/>
  <c r="R586" i="21"/>
  <c r="Q586" i="21"/>
  <c r="R585" i="21"/>
  <c r="R577" i="21"/>
  <c r="Q577" i="21"/>
  <c r="R569" i="21"/>
  <c r="Q569" i="21"/>
  <c r="R561" i="21"/>
  <c r="Q561" i="21"/>
  <c r="R553" i="21"/>
  <c r="Q553" i="21"/>
  <c r="R545" i="21"/>
  <c r="Q545" i="21"/>
  <c r="R500" i="21"/>
  <c r="Q500" i="21"/>
  <c r="R578" i="21"/>
  <c r="R574" i="21"/>
  <c r="R570" i="21"/>
  <c r="R566" i="21"/>
  <c r="R562" i="21"/>
  <c r="R558" i="21"/>
  <c r="R554" i="21"/>
  <c r="R550" i="21"/>
  <c r="R546" i="21"/>
  <c r="R542" i="21"/>
  <c r="R496" i="21"/>
  <c r="Q496" i="21"/>
  <c r="R495" i="21"/>
  <c r="Q495" i="21"/>
  <c r="R482" i="21"/>
  <c r="Q482" i="21"/>
  <c r="N534" i="21"/>
  <c r="O534" i="21" s="1"/>
  <c r="Q533" i="21"/>
  <c r="N526" i="21"/>
  <c r="O526" i="21" s="1"/>
  <c r="Q525" i="21"/>
  <c r="N518" i="21"/>
  <c r="O518" i="21" s="1"/>
  <c r="Q517" i="21"/>
  <c r="N510" i="21"/>
  <c r="O510" i="21" s="1"/>
  <c r="Q509" i="21"/>
  <c r="R506" i="21"/>
  <c r="Q506" i="21"/>
  <c r="R504" i="21"/>
  <c r="R499" i="21"/>
  <c r="Q499" i="21"/>
  <c r="Q497" i="21"/>
  <c r="R491" i="21"/>
  <c r="Q491" i="21"/>
  <c r="R488" i="21"/>
  <c r="Q488" i="21"/>
  <c r="R487" i="21"/>
  <c r="Q487" i="21"/>
  <c r="R464" i="21"/>
  <c r="Q464" i="21"/>
  <c r="Q578" i="21"/>
  <c r="Q574" i="21"/>
  <c r="Q570" i="21"/>
  <c r="Q566" i="21"/>
  <c r="Q562" i="21"/>
  <c r="Q558" i="21"/>
  <c r="Q554" i="21"/>
  <c r="Q550" i="21"/>
  <c r="Q546" i="21"/>
  <c r="Q542" i="21"/>
  <c r="N540" i="21"/>
  <c r="O540" i="21" s="1"/>
  <c r="Q539" i="21"/>
  <c r="R535" i="21"/>
  <c r="N532" i="21"/>
  <c r="O532" i="21" s="1"/>
  <c r="Q531" i="21"/>
  <c r="R527" i="21"/>
  <c r="N524" i="21"/>
  <c r="O524" i="21" s="1"/>
  <c r="Q523" i="21"/>
  <c r="R519" i="21"/>
  <c r="N516" i="21"/>
  <c r="O516" i="21" s="1"/>
  <c r="Q515" i="21"/>
  <c r="R511" i="21"/>
  <c r="N508" i="21"/>
  <c r="O508" i="21" s="1"/>
  <c r="Q507" i="21"/>
  <c r="R498" i="21"/>
  <c r="Q498" i="21"/>
  <c r="R490" i="21"/>
  <c r="Q490" i="21"/>
  <c r="R484" i="21"/>
  <c r="Q484" i="21"/>
  <c r="R480" i="21"/>
  <c r="Q480" i="21"/>
  <c r="R479" i="21"/>
  <c r="Q479" i="21"/>
  <c r="R472" i="21"/>
  <c r="Q472" i="21"/>
  <c r="R468" i="21"/>
  <c r="Q468" i="21"/>
  <c r="N538" i="21"/>
  <c r="O538" i="21" s="1"/>
  <c r="O537" i="21"/>
  <c r="R533" i="21"/>
  <c r="N530" i="21"/>
  <c r="O530" i="21" s="1"/>
  <c r="O529" i="21"/>
  <c r="R525" i="21"/>
  <c r="N522" i="21"/>
  <c r="O522" i="21" s="1"/>
  <c r="O521" i="21"/>
  <c r="R517" i="21"/>
  <c r="N514" i="21"/>
  <c r="O514" i="21" s="1"/>
  <c r="O513" i="21"/>
  <c r="R509" i="21"/>
  <c r="R492" i="21"/>
  <c r="Q481" i="21"/>
  <c r="R483" i="21"/>
  <c r="Q483" i="21"/>
  <c r="Q478" i="21"/>
  <c r="R476" i="21"/>
  <c r="R474" i="21"/>
  <c r="R460" i="21"/>
  <c r="Q460" i="21"/>
  <c r="R453" i="21"/>
  <c r="Q453" i="21"/>
  <c r="R444" i="21"/>
  <c r="Q444" i="21"/>
  <c r="R493" i="21"/>
  <c r="R477" i="21"/>
  <c r="R471" i="21"/>
  <c r="Q471" i="21"/>
  <c r="R469" i="21"/>
  <c r="R467" i="21"/>
  <c r="Q467" i="21"/>
  <c r="R465" i="21"/>
  <c r="R456" i="21"/>
  <c r="Q456" i="21"/>
  <c r="R449" i="21"/>
  <c r="Q449" i="21"/>
  <c r="R475" i="21"/>
  <c r="Q475" i="21"/>
  <c r="R461" i="21"/>
  <c r="Q461" i="21"/>
  <c r="R452" i="21"/>
  <c r="Q452" i="21"/>
  <c r="R445" i="21"/>
  <c r="Q445" i="21"/>
  <c r="M439" i="21"/>
  <c r="P439" i="21" s="1"/>
  <c r="N439" i="21"/>
  <c r="O439" i="21" s="1"/>
  <c r="R502" i="21"/>
  <c r="R501" i="21"/>
  <c r="R486" i="21"/>
  <c r="R485" i="21"/>
  <c r="Q474" i="21"/>
  <c r="R457" i="21"/>
  <c r="Q457" i="21"/>
  <c r="R448" i="21"/>
  <c r="Q448" i="21"/>
  <c r="R441" i="21"/>
  <c r="Q441" i="21"/>
  <c r="M435" i="21"/>
  <c r="P435" i="21" s="1"/>
  <c r="N435" i="21"/>
  <c r="O435" i="21" s="1"/>
  <c r="Q463" i="21"/>
  <c r="Q459" i="21"/>
  <c r="Q455" i="21"/>
  <c r="Q451" i="21"/>
  <c r="Q447" i="21"/>
  <c r="Q443" i="21"/>
  <c r="M438" i="21"/>
  <c r="P438" i="21" s="1"/>
  <c r="N438" i="21"/>
  <c r="O438" i="21" s="1"/>
  <c r="M434" i="21"/>
  <c r="P434" i="21" s="1"/>
  <c r="N434" i="21"/>
  <c r="O434" i="21" s="1"/>
  <c r="M430" i="21"/>
  <c r="P430" i="21" s="1"/>
  <c r="N430" i="21"/>
  <c r="O430" i="21" s="1"/>
  <c r="M426" i="21"/>
  <c r="P426" i="21" s="1"/>
  <c r="N426" i="21"/>
  <c r="O426" i="21" s="1"/>
  <c r="M422" i="21"/>
  <c r="P422" i="21" s="1"/>
  <c r="N422" i="21"/>
  <c r="O422" i="21" s="1"/>
  <c r="M418" i="21"/>
  <c r="P418" i="21" s="1"/>
  <c r="N418" i="21"/>
  <c r="O418" i="21" s="1"/>
  <c r="M414" i="21"/>
  <c r="P414" i="21" s="1"/>
  <c r="N414" i="21"/>
  <c r="O414" i="21" s="1"/>
  <c r="M410" i="21"/>
  <c r="P410" i="21" s="1"/>
  <c r="N410" i="21"/>
  <c r="O410" i="21" s="1"/>
  <c r="M406" i="21"/>
  <c r="P406" i="21" s="1"/>
  <c r="N406" i="21"/>
  <c r="O406" i="21" s="1"/>
  <c r="R470" i="21"/>
  <c r="R466" i="21"/>
  <c r="R462" i="21"/>
  <c r="R458" i="21"/>
  <c r="R454" i="21"/>
  <c r="R450" i="21"/>
  <c r="R446" i="21"/>
  <c r="R442" i="21"/>
  <c r="M437" i="21"/>
  <c r="P437" i="21" s="1"/>
  <c r="N437" i="21"/>
  <c r="O437" i="21" s="1"/>
  <c r="M433" i="21"/>
  <c r="P433" i="21" s="1"/>
  <c r="N433" i="21"/>
  <c r="O433" i="21" s="1"/>
  <c r="M429" i="21"/>
  <c r="P429" i="21" s="1"/>
  <c r="N429" i="21"/>
  <c r="O429" i="21" s="1"/>
  <c r="M425" i="21"/>
  <c r="P425" i="21" s="1"/>
  <c r="N425" i="21"/>
  <c r="O425" i="21" s="1"/>
  <c r="M421" i="21"/>
  <c r="P421" i="21" s="1"/>
  <c r="N421" i="21"/>
  <c r="O421" i="21" s="1"/>
  <c r="M417" i="21"/>
  <c r="P417" i="21" s="1"/>
  <c r="N417" i="21"/>
  <c r="O417" i="21" s="1"/>
  <c r="M413" i="21"/>
  <c r="P413" i="21" s="1"/>
  <c r="N413" i="21"/>
  <c r="O413" i="21" s="1"/>
  <c r="M409" i="21"/>
  <c r="P409" i="21" s="1"/>
  <c r="N409" i="21"/>
  <c r="O409" i="21" s="1"/>
  <c r="M440" i="21"/>
  <c r="P440" i="21" s="1"/>
  <c r="N440" i="21"/>
  <c r="O440" i="21" s="1"/>
  <c r="M436" i="21"/>
  <c r="P436" i="21" s="1"/>
  <c r="N436" i="21"/>
  <c r="O436" i="21" s="1"/>
  <c r="M432" i="21"/>
  <c r="P432" i="21" s="1"/>
  <c r="N432" i="21"/>
  <c r="O432" i="21" s="1"/>
  <c r="M428" i="21"/>
  <c r="P428" i="21" s="1"/>
  <c r="N428" i="21"/>
  <c r="O428" i="21" s="1"/>
  <c r="M424" i="21"/>
  <c r="P424" i="21" s="1"/>
  <c r="N424" i="21"/>
  <c r="O424" i="21" s="1"/>
  <c r="M420" i="21"/>
  <c r="P420" i="21" s="1"/>
  <c r="N420" i="21"/>
  <c r="O420" i="21" s="1"/>
  <c r="M416" i="21"/>
  <c r="P416" i="21" s="1"/>
  <c r="N416" i="21"/>
  <c r="O416" i="21" s="1"/>
  <c r="M412" i="21"/>
  <c r="P412" i="21" s="1"/>
  <c r="N412" i="21"/>
  <c r="O412" i="21" s="1"/>
  <c r="M408" i="21"/>
  <c r="P408" i="21" s="1"/>
  <c r="N408" i="21"/>
  <c r="O408" i="21" s="1"/>
  <c r="M431" i="21"/>
  <c r="P431" i="21" s="1"/>
  <c r="N431" i="21"/>
  <c r="O431" i="21" s="1"/>
  <c r="M427" i="21"/>
  <c r="P427" i="21" s="1"/>
  <c r="N427" i="21"/>
  <c r="O427" i="21" s="1"/>
  <c r="M423" i="21"/>
  <c r="P423" i="21" s="1"/>
  <c r="N423" i="21"/>
  <c r="O423" i="21" s="1"/>
  <c r="M419" i="21"/>
  <c r="P419" i="21" s="1"/>
  <c r="N419" i="21"/>
  <c r="O419" i="21" s="1"/>
  <c r="M415" i="21"/>
  <c r="P415" i="21" s="1"/>
  <c r="N415" i="21"/>
  <c r="O415" i="21" s="1"/>
  <c r="M411" i="21"/>
  <c r="P411" i="21" s="1"/>
  <c r="N411" i="21"/>
  <c r="O411" i="21" s="1"/>
  <c r="R401" i="21"/>
  <c r="Q401" i="21"/>
  <c r="Q388" i="21"/>
  <c r="R388" i="21"/>
  <c r="Q387" i="21"/>
  <c r="R387" i="21"/>
  <c r="Q386" i="21"/>
  <c r="R386" i="21"/>
  <c r="Q385" i="21"/>
  <c r="R385" i="21"/>
  <c r="Q384" i="21"/>
  <c r="R384" i="21"/>
  <c r="Q383" i="21"/>
  <c r="R383" i="21"/>
  <c r="Q382" i="21"/>
  <c r="R382" i="21"/>
  <c r="Q381" i="21"/>
  <c r="R381" i="21"/>
  <c r="Q380" i="21"/>
  <c r="R380" i="21"/>
  <c r="Q379" i="21"/>
  <c r="R379" i="21"/>
  <c r="Q378" i="21"/>
  <c r="R378" i="21"/>
  <c r="Q377" i="21"/>
  <c r="R377" i="21"/>
  <c r="Q376" i="21"/>
  <c r="R376" i="21"/>
  <c r="Q375" i="21"/>
  <c r="R375" i="21"/>
  <c r="Q374" i="21"/>
  <c r="R374" i="21"/>
  <c r="Q373" i="21"/>
  <c r="R373" i="21"/>
  <c r="Q372" i="21"/>
  <c r="R372" i="21"/>
  <c r="R402" i="21"/>
  <c r="Q402" i="21"/>
  <c r="R407" i="21"/>
  <c r="R403" i="21"/>
  <c r="Q403" i="21"/>
  <c r="Q371" i="21"/>
  <c r="R371" i="21"/>
  <c r="Q370" i="21"/>
  <c r="R370" i="21"/>
  <c r="Q369" i="21"/>
  <c r="R369" i="21"/>
  <c r="R400" i="21"/>
  <c r="R396" i="21"/>
  <c r="R392" i="21"/>
  <c r="R399" i="21"/>
  <c r="R395" i="21"/>
  <c r="R391" i="21"/>
  <c r="R398" i="21"/>
  <c r="R394" i="21"/>
  <c r="R390" i="21"/>
  <c r="Q368" i="21"/>
  <c r="R368" i="21"/>
  <c r="Q367" i="21"/>
  <c r="R367" i="21"/>
  <c r="Q366" i="21"/>
  <c r="R366" i="21"/>
  <c r="Q365" i="21"/>
  <c r="R365" i="21"/>
  <c r="Q364" i="21"/>
  <c r="R364" i="21"/>
  <c r="Q363" i="21"/>
  <c r="R363" i="21"/>
  <c r="Q362" i="21"/>
  <c r="R362" i="21"/>
  <c r="Q361" i="21"/>
  <c r="R361" i="21"/>
  <c r="Q360" i="21"/>
  <c r="R360" i="21"/>
  <c r="AP197" i="19"/>
  <c r="AT197" i="19"/>
  <c r="AQ197" i="19"/>
  <c r="AL209" i="19"/>
  <c r="AR231" i="19"/>
  <c r="AT231" i="19"/>
  <c r="AR228" i="19"/>
  <c r="AT228" i="19"/>
  <c r="AN223" i="19"/>
  <c r="AM226" i="19"/>
  <c r="AS220" i="19"/>
  <c r="AR220" i="19"/>
  <c r="AP220" i="19"/>
  <c r="AR237" i="19"/>
  <c r="AT237" i="19"/>
  <c r="AR234" i="19"/>
  <c r="AT234" i="19"/>
  <c r="AL232" i="19"/>
  <c r="AL231" i="19"/>
  <c r="AL228" i="19"/>
  <c r="AP218" i="19"/>
  <c r="AT218" i="19"/>
  <c r="AP212" i="19"/>
  <c r="AT212" i="19"/>
  <c r="AP185" i="19"/>
  <c r="AT185" i="19"/>
  <c r="AQ185" i="19"/>
  <c r="AF190" i="19"/>
  <c r="AS225" i="19"/>
  <c r="AR225" i="19"/>
  <c r="AS222" i="19"/>
  <c r="AR222" i="19"/>
  <c r="AQ205" i="19"/>
  <c r="AP205" i="19"/>
  <c r="AR205" i="19"/>
  <c r="AS201" i="19"/>
  <c r="AR201" i="19"/>
  <c r="AT201" i="19"/>
  <c r="AL205" i="19"/>
  <c r="AM221" i="19"/>
  <c r="AS219" i="19"/>
  <c r="AR219" i="19"/>
  <c r="AQ218" i="19"/>
  <c r="AS217" i="19"/>
  <c r="AP217" i="19"/>
  <c r="AR217" i="19"/>
  <c r="AS216" i="19"/>
  <c r="AT216" i="19"/>
  <c r="AR216" i="19"/>
  <c r="AP215" i="19"/>
  <c r="AT215" i="19"/>
  <c r="AS214" i="19"/>
  <c r="AP214" i="19"/>
  <c r="AR214" i="19"/>
  <c r="AS213" i="19"/>
  <c r="AT213" i="19"/>
  <c r="AR213" i="19"/>
  <c r="AQ212" i="19"/>
  <c r="AS211" i="19"/>
  <c r="AP211" i="19"/>
  <c r="AR211" i="19"/>
  <c r="AS210" i="19"/>
  <c r="AT210" i="19"/>
  <c r="AR210" i="19"/>
  <c r="AP209" i="19"/>
  <c r="AT209" i="19"/>
  <c r="AS208" i="19"/>
  <c r="AP208" i="19"/>
  <c r="AR208" i="19"/>
  <c r="AS207" i="19"/>
  <c r="AT207" i="19"/>
  <c r="AR207" i="19"/>
  <c r="AL212" i="19"/>
  <c r="AS193" i="19"/>
  <c r="AP193" i="19"/>
  <c r="AQ193" i="19"/>
  <c r="AR193" i="19"/>
  <c r="AF198" i="19"/>
  <c r="AS189" i="19"/>
  <c r="AT189" i="19"/>
  <c r="AR189" i="19"/>
  <c r="AF194" i="19"/>
  <c r="AS204" i="19"/>
  <c r="AQ200" i="19"/>
  <c r="AS198" i="19"/>
  <c r="AT198" i="19"/>
  <c r="AP194" i="19"/>
  <c r="AT194" i="19"/>
  <c r="AQ194" i="19"/>
  <c r="AS190" i="19"/>
  <c r="AP190" i="19"/>
  <c r="AQ190" i="19"/>
  <c r="AS186" i="19"/>
  <c r="AT186" i="19"/>
  <c r="AP182" i="19"/>
  <c r="AT182" i="19"/>
  <c r="AQ182" i="19"/>
  <c r="AS181" i="19"/>
  <c r="AP181" i="19"/>
  <c r="AQ181" i="19"/>
  <c r="AS202" i="19"/>
  <c r="AQ202" i="19"/>
  <c r="AS196" i="19"/>
  <c r="AP196" i="19"/>
  <c r="AQ196" i="19"/>
  <c r="AS192" i="19"/>
  <c r="AT192" i="19"/>
  <c r="AP188" i="19"/>
  <c r="AT188" i="19"/>
  <c r="AQ188" i="19"/>
  <c r="AS184" i="19"/>
  <c r="AP184" i="19"/>
  <c r="AQ184" i="19"/>
  <c r="AQ203" i="19"/>
  <c r="AP200" i="19"/>
  <c r="AS199" i="19"/>
  <c r="AQ199" i="19"/>
  <c r="AR198" i="19"/>
  <c r="AS195" i="19"/>
  <c r="AT195" i="19"/>
  <c r="AP191" i="19"/>
  <c r="AT191" i="19"/>
  <c r="AQ191" i="19"/>
  <c r="AR190" i="19"/>
  <c r="AS187" i="19"/>
  <c r="AP187" i="19"/>
  <c r="AQ187" i="19"/>
  <c r="AR186" i="19"/>
  <c r="AS183" i="19"/>
  <c r="AT183" i="19"/>
  <c r="AQ179" i="19"/>
  <c r="AQ178" i="19"/>
  <c r="AT180" i="19"/>
  <c r="AT179" i="19"/>
  <c r="AP179" i="19"/>
  <c r="AP178" i="19"/>
  <c r="AT177" i="19"/>
  <c r="AS180" i="19"/>
  <c r="M1529" i="17"/>
  <c r="N1529" i="17"/>
  <c r="N1509" i="17"/>
  <c r="M1509" i="17"/>
  <c r="M1461" i="17"/>
  <c r="N1461" i="17"/>
  <c r="M1433" i="17"/>
  <c r="N1433" i="17"/>
  <c r="M1389" i="17"/>
  <c r="N1389" i="17"/>
  <c r="M1353" i="17"/>
  <c r="N1353" i="17"/>
  <c r="M1321" i="17"/>
  <c r="N1321" i="17"/>
  <c r="M1296" i="17"/>
  <c r="N1296" i="17"/>
  <c r="M1260" i="17"/>
  <c r="N1260" i="17"/>
  <c r="M1525" i="17"/>
  <c r="N1525" i="17"/>
  <c r="N1497" i="17"/>
  <c r="M1497" i="17"/>
  <c r="M1477" i="17"/>
  <c r="N1477" i="17"/>
  <c r="M1449" i="17"/>
  <c r="N1449" i="17"/>
  <c r="M1429" i="17"/>
  <c r="N1429" i="17"/>
  <c r="M1421" i="17"/>
  <c r="N1421" i="17"/>
  <c r="M1405" i="17"/>
  <c r="N1405" i="17"/>
  <c r="M1276" i="17"/>
  <c r="N1276" i="17"/>
  <c r="N1513" i="17"/>
  <c r="M1513" i="17"/>
  <c r="N1465" i="17"/>
  <c r="M1465" i="17"/>
  <c r="M1445" i="17"/>
  <c r="N1445" i="17"/>
  <c r="M1385" i="17"/>
  <c r="N1385" i="17"/>
  <c r="M1369" i="17"/>
  <c r="N1369" i="17"/>
  <c r="M1337" i="17"/>
  <c r="N1337" i="17"/>
  <c r="M1245" i="17"/>
  <c r="N1245" i="17"/>
  <c r="N1493" i="17"/>
  <c r="M1493" i="17"/>
  <c r="M1481" i="17"/>
  <c r="N1481" i="17"/>
  <c r="M1417" i="17"/>
  <c r="N1417" i="17"/>
  <c r="N1401" i="17"/>
  <c r="M1401" i="17"/>
  <c r="M1305" i="17"/>
  <c r="N1305" i="17"/>
  <c r="N1532" i="17"/>
  <c r="M1531" i="17"/>
  <c r="N1516" i="17"/>
  <c r="M1515" i="17"/>
  <c r="N1501" i="17"/>
  <c r="N1500" i="17"/>
  <c r="N1468" i="17"/>
  <c r="M1467" i="17"/>
  <c r="M1435" i="17"/>
  <c r="N1390" i="17"/>
  <c r="M1360" i="17"/>
  <c r="N1360" i="17"/>
  <c r="M1537" i="17"/>
  <c r="M1521" i="17"/>
  <c r="M1505" i="17"/>
  <c r="M1489" i="17"/>
  <c r="M1473" i="17"/>
  <c r="M1457" i="17"/>
  <c r="N1444" i="17"/>
  <c r="M1443" i="17"/>
  <c r="M1441" i="17"/>
  <c r="N1428" i="17"/>
  <c r="M1427" i="17"/>
  <c r="M1425" i="17"/>
  <c r="N1412" i="17"/>
  <c r="M1411" i="17"/>
  <c r="M1409" i="17"/>
  <c r="N1396" i="17"/>
  <c r="M1395" i="17"/>
  <c r="M1393" i="17"/>
  <c r="N1380" i="17"/>
  <c r="M1379" i="17"/>
  <c r="M1377" i="17"/>
  <c r="N1374" i="17"/>
  <c r="M1367" i="17"/>
  <c r="M1361" i="17"/>
  <c r="N1358" i="17"/>
  <c r="M1351" i="17"/>
  <c r="M1345" i="17"/>
  <c r="N1342" i="17"/>
  <c r="M1292" i="17"/>
  <c r="N1292" i="17"/>
  <c r="M1261" i="17"/>
  <c r="N1261" i="17"/>
  <c r="N1259" i="17"/>
  <c r="M1259" i="17"/>
  <c r="N1257" i="17"/>
  <c r="M1228" i="17"/>
  <c r="N1228" i="17"/>
  <c r="M1225" i="17"/>
  <c r="N1225" i="17"/>
  <c r="N1375" i="17"/>
  <c r="M1375" i="17"/>
  <c r="N1359" i="17"/>
  <c r="M1359" i="17"/>
  <c r="N1343" i="17"/>
  <c r="M1343" i="17"/>
  <c r="N1327" i="17"/>
  <c r="M1327" i="17"/>
  <c r="N1311" i="17"/>
  <c r="M1311" i="17"/>
  <c r="N1295" i="17"/>
  <c r="M1295" i="17"/>
  <c r="N1218" i="17"/>
  <c r="M1499" i="17"/>
  <c r="N1486" i="17"/>
  <c r="N1485" i="17"/>
  <c r="N1452" i="17"/>
  <c r="M1451" i="17"/>
  <c r="N1437" i="17"/>
  <c r="N1436" i="17"/>
  <c r="M1344" i="17"/>
  <c r="N1344" i="17"/>
  <c r="M1328" i="17"/>
  <c r="N1328" i="17"/>
  <c r="M1312" i="17"/>
  <c r="N1312" i="17"/>
  <c r="M1293" i="17"/>
  <c r="N1293" i="17"/>
  <c r="N1291" i="17"/>
  <c r="M1291" i="17"/>
  <c r="N1289" i="17"/>
  <c r="M1287" i="17"/>
  <c r="N1258" i="17"/>
  <c r="N1256" i="17"/>
  <c r="M1244" i="17"/>
  <c r="N1244" i="17"/>
  <c r="M1241" i="17"/>
  <c r="N1241" i="17"/>
  <c r="N1533" i="17"/>
  <c r="N1517" i="17"/>
  <c r="N1484" i="17"/>
  <c r="M1483" i="17"/>
  <c r="N1469" i="17"/>
  <c r="N1453" i="17"/>
  <c r="M1376" i="17"/>
  <c r="N1376" i="17"/>
  <c r="N1536" i="17"/>
  <c r="M1535" i="17"/>
  <c r="N1520" i="17"/>
  <c r="M1519" i="17"/>
  <c r="N1504" i="17"/>
  <c r="M1503" i="17"/>
  <c r="N1488" i="17"/>
  <c r="M1487" i="17"/>
  <c r="N1472" i="17"/>
  <c r="M1471" i="17"/>
  <c r="N1456" i="17"/>
  <c r="M1455" i="17"/>
  <c r="N1440" i="17"/>
  <c r="M1439" i="17"/>
  <c r="N1424" i="17"/>
  <c r="M1423" i="17"/>
  <c r="N1408" i="17"/>
  <c r="M1407" i="17"/>
  <c r="N1392" i="17"/>
  <c r="M1391" i="17"/>
  <c r="N1373" i="17"/>
  <c r="N1357" i="17"/>
  <c r="N1341" i="17"/>
  <c r="N1325" i="17"/>
  <c r="N1309" i="17"/>
  <c r="M1277" i="17"/>
  <c r="N1277" i="17"/>
  <c r="N1275" i="17"/>
  <c r="M1275" i="17"/>
  <c r="N1273" i="17"/>
  <c r="M1271" i="17"/>
  <c r="N1234" i="17"/>
  <c r="M995" i="17"/>
  <c r="N995" i="17"/>
  <c r="M979" i="17"/>
  <c r="N979" i="17"/>
  <c r="M1232" i="17"/>
  <c r="N1232" i="17"/>
  <c r="M1216" i="17"/>
  <c r="N1216" i="17"/>
  <c r="N1209" i="17"/>
  <c r="M1200" i="17"/>
  <c r="N1200" i="17"/>
  <c r="N1193" i="17"/>
  <c r="M1184" i="17"/>
  <c r="N1184" i="17"/>
  <c r="N1177" i="17"/>
  <c r="M1168" i="17"/>
  <c r="N1168" i="17"/>
  <c r="N1161" i="17"/>
  <c r="M1152" i="17"/>
  <c r="N1152" i="17"/>
  <c r="N1145" i="17"/>
  <c r="M1136" i="17"/>
  <c r="N1136" i="17"/>
  <c r="N1129" i="17"/>
  <c r="M1120" i="17"/>
  <c r="N1120" i="17"/>
  <c r="N1113" i="17"/>
  <c r="M1104" i="17"/>
  <c r="N1104" i="17"/>
  <c r="N1097" i="17"/>
  <c r="M1088" i="17"/>
  <c r="N1088" i="17"/>
  <c r="N1081" i="17"/>
  <c r="M1072" i="17"/>
  <c r="N1072" i="17"/>
  <c r="N1065" i="17"/>
  <c r="M1056" i="17"/>
  <c r="N1056" i="17"/>
  <c r="N1049" i="17"/>
  <c r="M1040" i="17"/>
  <c r="N1040" i="17"/>
  <c r="N1033" i="17"/>
  <c r="M1024" i="17"/>
  <c r="N1024" i="17"/>
  <c r="N1017" i="17"/>
  <c r="M1008" i="17"/>
  <c r="N1008" i="17"/>
  <c r="N1001" i="17"/>
  <c r="N977" i="17"/>
  <c r="N975" i="17"/>
  <c r="M960" i="17"/>
  <c r="N960" i="17"/>
  <c r="M947" i="17"/>
  <c r="N947" i="17"/>
  <c r="M915" i="17"/>
  <c r="N915" i="17"/>
  <c r="M867" i="17"/>
  <c r="N867" i="17"/>
  <c r="M1236" i="17"/>
  <c r="N1236" i="17"/>
  <c r="N1229" i="17"/>
  <c r="M1220" i="17"/>
  <c r="N1220" i="17"/>
  <c r="N1213" i="17"/>
  <c r="M1204" i="17"/>
  <c r="N1204" i="17"/>
  <c r="N1197" i="17"/>
  <c r="M1188" i="17"/>
  <c r="N1188" i="17"/>
  <c r="N1181" i="17"/>
  <c r="M1172" i="17"/>
  <c r="N1172" i="17"/>
  <c r="N1165" i="17"/>
  <c r="M1156" i="17"/>
  <c r="N1156" i="17"/>
  <c r="N1149" i="17"/>
  <c r="M1140" i="17"/>
  <c r="N1140" i="17"/>
  <c r="N1133" i="17"/>
  <c r="M1124" i="17"/>
  <c r="N1124" i="17"/>
  <c r="N1117" i="17"/>
  <c r="M1108" i="17"/>
  <c r="N1108" i="17"/>
  <c r="N1101" i="17"/>
  <c r="M1092" i="17"/>
  <c r="N1092" i="17"/>
  <c r="M1076" i="17"/>
  <c r="N1076" i="17"/>
  <c r="N1069" i="17"/>
  <c r="M1060" i="17"/>
  <c r="N1060" i="17"/>
  <c r="N1053" i="17"/>
  <c r="M1044" i="17"/>
  <c r="N1044" i="17"/>
  <c r="N1037" i="17"/>
  <c r="M1028" i="17"/>
  <c r="N1028" i="17"/>
  <c r="N1021" i="17"/>
  <c r="M1012" i="17"/>
  <c r="N1012" i="17"/>
  <c r="N1005" i="17"/>
  <c r="M996" i="17"/>
  <c r="N996" i="17"/>
  <c r="N994" i="17"/>
  <c r="M994" i="17"/>
  <c r="N992" i="17"/>
  <c r="M990" i="17"/>
  <c r="M931" i="17"/>
  <c r="N931" i="17"/>
  <c r="N1280" i="17"/>
  <c r="M1279" i="17"/>
  <c r="N1264" i="17"/>
  <c r="M1263" i="17"/>
  <c r="N1248" i="17"/>
  <c r="M1247" i="17"/>
  <c r="M1240" i="17"/>
  <c r="N1240" i="17"/>
  <c r="N1233" i="17"/>
  <c r="M1224" i="17"/>
  <c r="N1224" i="17"/>
  <c r="N1217" i="17"/>
  <c r="M1208" i="17"/>
  <c r="N1208" i="17"/>
  <c r="N1201" i="17"/>
  <c r="M1192" i="17"/>
  <c r="N1192" i="17"/>
  <c r="N1185" i="17"/>
  <c r="M1176" i="17"/>
  <c r="N1176" i="17"/>
  <c r="N1169" i="17"/>
  <c r="M1160" i="17"/>
  <c r="N1160" i="17"/>
  <c r="N1153" i="17"/>
  <c r="M1144" i="17"/>
  <c r="N1144" i="17"/>
  <c r="N1137" i="17"/>
  <c r="M1128" i="17"/>
  <c r="N1128" i="17"/>
  <c r="N1121" i="17"/>
  <c r="M1112" i="17"/>
  <c r="N1112" i="17"/>
  <c r="N1105" i="17"/>
  <c r="M1096" i="17"/>
  <c r="N1096" i="17"/>
  <c r="N1089" i="17"/>
  <c r="M1080" i="17"/>
  <c r="N1080" i="17"/>
  <c r="N1073" i="17"/>
  <c r="M1064" i="17"/>
  <c r="N1064" i="17"/>
  <c r="N1057" i="17"/>
  <c r="M1048" i="17"/>
  <c r="N1048" i="17"/>
  <c r="N1041" i="17"/>
  <c r="M1032" i="17"/>
  <c r="N1032" i="17"/>
  <c r="N1025" i="17"/>
  <c r="M1016" i="17"/>
  <c r="N1016" i="17"/>
  <c r="M1000" i="17"/>
  <c r="N1000" i="17"/>
  <c r="M980" i="17"/>
  <c r="N980" i="17"/>
  <c r="N978" i="17"/>
  <c r="M978" i="17"/>
  <c r="N976" i="17"/>
  <c r="M851" i="17"/>
  <c r="N851" i="17"/>
  <c r="M1212" i="17"/>
  <c r="N1212" i="17"/>
  <c r="M1196" i="17"/>
  <c r="N1196" i="17"/>
  <c r="M1180" i="17"/>
  <c r="N1180" i="17"/>
  <c r="M1164" i="17"/>
  <c r="N1164" i="17"/>
  <c r="M1148" i="17"/>
  <c r="N1148" i="17"/>
  <c r="M1132" i="17"/>
  <c r="N1132" i="17"/>
  <c r="M1116" i="17"/>
  <c r="N1116" i="17"/>
  <c r="M1100" i="17"/>
  <c r="N1100" i="17"/>
  <c r="M1084" i="17"/>
  <c r="N1084" i="17"/>
  <c r="M1068" i="17"/>
  <c r="N1068" i="17"/>
  <c r="M1052" i="17"/>
  <c r="N1052" i="17"/>
  <c r="M1036" i="17"/>
  <c r="N1036" i="17"/>
  <c r="M1020" i="17"/>
  <c r="N1020" i="17"/>
  <c r="N1013" i="17"/>
  <c r="M1004" i="17"/>
  <c r="N1004" i="17"/>
  <c r="N997" i="17"/>
  <c r="M916" i="17"/>
  <c r="N916" i="17"/>
  <c r="N914" i="17"/>
  <c r="M914" i="17"/>
  <c r="M883" i="17"/>
  <c r="N883" i="17"/>
  <c r="M852" i="17"/>
  <c r="N852" i="17"/>
  <c r="N850" i="17"/>
  <c r="M850" i="17"/>
  <c r="M819" i="17"/>
  <c r="N819" i="17"/>
  <c r="M804" i="17"/>
  <c r="N804" i="17"/>
  <c r="N800" i="17"/>
  <c r="M751" i="17"/>
  <c r="N751" i="17"/>
  <c r="M719" i="17"/>
  <c r="N719" i="17"/>
  <c r="M952" i="17"/>
  <c r="N945" i="17"/>
  <c r="N943" i="17"/>
  <c r="M936" i="17"/>
  <c r="N929" i="17"/>
  <c r="M900" i="17"/>
  <c r="N900" i="17"/>
  <c r="N898" i="17"/>
  <c r="M898" i="17"/>
  <c r="N896" i="17"/>
  <c r="M894" i="17"/>
  <c r="N865" i="17"/>
  <c r="N863" i="17"/>
  <c r="M836" i="17"/>
  <c r="N836" i="17"/>
  <c r="N834" i="17"/>
  <c r="M834" i="17"/>
  <c r="N832" i="17"/>
  <c r="M830" i="17"/>
  <c r="N818" i="17"/>
  <c r="M818" i="17"/>
  <c r="M803" i="17"/>
  <c r="N803" i="17"/>
  <c r="N796" i="17"/>
  <c r="M796" i="17"/>
  <c r="M776" i="17"/>
  <c r="N776" i="17"/>
  <c r="M735" i="17"/>
  <c r="N735" i="17"/>
  <c r="N964" i="17"/>
  <c r="N963" i="17"/>
  <c r="M962" i="17"/>
  <c r="N913" i="17"/>
  <c r="N911" i="17"/>
  <c r="M884" i="17"/>
  <c r="N884" i="17"/>
  <c r="N882" i="17"/>
  <c r="M882" i="17"/>
  <c r="N880" i="17"/>
  <c r="M878" i="17"/>
  <c r="N849" i="17"/>
  <c r="N847" i="17"/>
  <c r="N817" i="17"/>
  <c r="M812" i="17"/>
  <c r="N802" i="17"/>
  <c r="M802" i="17"/>
  <c r="N983" i="17"/>
  <c r="M982" i="17"/>
  <c r="N967" i="17"/>
  <c r="M966" i="17"/>
  <c r="M958" i="17"/>
  <c r="M948" i="17"/>
  <c r="N948" i="17"/>
  <c r="N946" i="17"/>
  <c r="M946" i="17"/>
  <c r="N944" i="17"/>
  <c r="M932" i="17"/>
  <c r="N932" i="17"/>
  <c r="N930" i="17"/>
  <c r="M930" i="17"/>
  <c r="M899" i="17"/>
  <c r="N899" i="17"/>
  <c r="M868" i="17"/>
  <c r="N868" i="17"/>
  <c r="N866" i="17"/>
  <c r="M866" i="17"/>
  <c r="M835" i="17"/>
  <c r="N835" i="17"/>
  <c r="M820" i="17"/>
  <c r="N820" i="17"/>
  <c r="M792" i="17"/>
  <c r="N792" i="17"/>
  <c r="M783" i="17"/>
  <c r="N783" i="17"/>
  <c r="M767" i="17"/>
  <c r="N767" i="17"/>
  <c r="M752" i="17"/>
  <c r="N752" i="17"/>
  <c r="N750" i="17"/>
  <c r="M750" i="17"/>
  <c r="M708" i="17"/>
  <c r="N708" i="17"/>
  <c r="M703" i="17"/>
  <c r="N703" i="17"/>
  <c r="N660" i="17"/>
  <c r="M660" i="17"/>
  <c r="M647" i="17"/>
  <c r="N647" i="17"/>
  <c r="N780" i="17"/>
  <c r="N764" i="17"/>
  <c r="M762" i="17"/>
  <c r="N733" i="17"/>
  <c r="N731" i="17"/>
  <c r="M720" i="17"/>
  <c r="N720" i="17"/>
  <c r="N716" i="17"/>
  <c r="N702" i="17"/>
  <c r="M702" i="17"/>
  <c r="M615" i="17"/>
  <c r="N615" i="17"/>
  <c r="M583" i="17"/>
  <c r="N583" i="17"/>
  <c r="N951" i="17"/>
  <c r="M950" i="17"/>
  <c r="N935" i="17"/>
  <c r="M934" i="17"/>
  <c r="N919" i="17"/>
  <c r="M918" i="17"/>
  <c r="N903" i="17"/>
  <c r="M902" i="17"/>
  <c r="N887" i="17"/>
  <c r="M886" i="17"/>
  <c r="N871" i="17"/>
  <c r="M870" i="17"/>
  <c r="N855" i="17"/>
  <c r="M854" i="17"/>
  <c r="N839" i="17"/>
  <c r="M838" i="17"/>
  <c r="N823" i="17"/>
  <c r="M822" i="17"/>
  <c r="N807" i="17"/>
  <c r="M806" i="17"/>
  <c r="M790" i="17"/>
  <c r="M784" i="17"/>
  <c r="N781" i="17"/>
  <c r="N749" i="17"/>
  <c r="N747" i="17"/>
  <c r="N701" i="17"/>
  <c r="M696" i="17"/>
  <c r="M692" i="17"/>
  <c r="N692" i="17"/>
  <c r="N676" i="17"/>
  <c r="M676" i="17"/>
  <c r="N782" i="17"/>
  <c r="M782" i="17"/>
  <c r="N766" i="17"/>
  <c r="M766" i="17"/>
  <c r="N763" i="17"/>
  <c r="M736" i="17"/>
  <c r="N736" i="17"/>
  <c r="N734" i="17"/>
  <c r="M734" i="17"/>
  <c r="N732" i="17"/>
  <c r="N718" i="17"/>
  <c r="M718" i="17"/>
  <c r="M704" i="17"/>
  <c r="N704" i="17"/>
  <c r="M599" i="17"/>
  <c r="N599" i="17"/>
  <c r="N680" i="17"/>
  <c r="N664" i="17"/>
  <c r="N645" i="17"/>
  <c r="N616" i="17"/>
  <c r="M616" i="17"/>
  <c r="N614" i="17"/>
  <c r="M614" i="17"/>
  <c r="N612" i="17"/>
  <c r="M610" i="17"/>
  <c r="M524" i="17"/>
  <c r="N524" i="17"/>
  <c r="M428" i="17"/>
  <c r="N428" i="17"/>
  <c r="M631" i="17"/>
  <c r="N631" i="17"/>
  <c r="N600" i="17"/>
  <c r="M600" i="17"/>
  <c r="N598" i="17"/>
  <c r="M598" i="17"/>
  <c r="N582" i="17"/>
  <c r="M582" i="17"/>
  <c r="M560" i="17"/>
  <c r="N560" i="17"/>
  <c r="M540" i="17"/>
  <c r="N540" i="17"/>
  <c r="N682" i="17"/>
  <c r="M682" i="17"/>
  <c r="M678" i="17"/>
  <c r="N675" i="17"/>
  <c r="N666" i="17"/>
  <c r="M666" i="17"/>
  <c r="M662" i="17"/>
  <c r="N659" i="17"/>
  <c r="N648" i="17"/>
  <c r="M648" i="17"/>
  <c r="N646" i="17"/>
  <c r="M646" i="17"/>
  <c r="N644" i="17"/>
  <c r="M642" i="17"/>
  <c r="N613" i="17"/>
  <c r="N611" i="17"/>
  <c r="N581" i="17"/>
  <c r="M576" i="17"/>
  <c r="M683" i="17"/>
  <c r="N683" i="17"/>
  <c r="M667" i="17"/>
  <c r="N667" i="17"/>
  <c r="N632" i="17"/>
  <c r="M632" i="17"/>
  <c r="N630" i="17"/>
  <c r="M630" i="17"/>
  <c r="N628" i="17"/>
  <c r="M626" i="17"/>
  <c r="N597" i="17"/>
  <c r="N595" i="17"/>
  <c r="N584" i="17"/>
  <c r="M584" i="17"/>
  <c r="M564" i="17"/>
  <c r="N564" i="17"/>
  <c r="M548" i="17"/>
  <c r="N548" i="17"/>
  <c r="M515" i="17"/>
  <c r="N515" i="17"/>
  <c r="M499" i="17"/>
  <c r="N499" i="17"/>
  <c r="M395" i="17"/>
  <c r="N395" i="17"/>
  <c r="N651" i="17"/>
  <c r="M650" i="17"/>
  <c r="N635" i="17"/>
  <c r="M634" i="17"/>
  <c r="N619" i="17"/>
  <c r="M618" i="17"/>
  <c r="N603" i="17"/>
  <c r="M602" i="17"/>
  <c r="N587" i="17"/>
  <c r="M586" i="17"/>
  <c r="N571" i="17"/>
  <c r="M570" i="17"/>
  <c r="M568" i="17"/>
  <c r="N555" i="17"/>
  <c r="M554" i="17"/>
  <c r="M552" i="17"/>
  <c r="N545" i="17"/>
  <c r="M538" i="17"/>
  <c r="M532" i="17"/>
  <c r="N529" i="17"/>
  <c r="M522" i="17"/>
  <c r="M516" i="17"/>
  <c r="N513" i="17"/>
  <c r="M495" i="17"/>
  <c r="N495" i="17"/>
  <c r="N480" i="17"/>
  <c r="M480" i="17"/>
  <c r="M477" i="17"/>
  <c r="N477" i="17"/>
  <c r="N470" i="17"/>
  <c r="M470" i="17"/>
  <c r="N460" i="17"/>
  <c r="M431" i="17"/>
  <c r="N431" i="17"/>
  <c r="N416" i="17"/>
  <c r="M416" i="17"/>
  <c r="N412" i="17"/>
  <c r="N393" i="17"/>
  <c r="M379" i="17"/>
  <c r="N379" i="17"/>
  <c r="N546" i="17"/>
  <c r="M546" i="17"/>
  <c r="N530" i="17"/>
  <c r="M530" i="17"/>
  <c r="N514" i="17"/>
  <c r="M514" i="17"/>
  <c r="M510" i="17"/>
  <c r="N507" i="17"/>
  <c r="N497" i="17"/>
  <c r="N489" i="17"/>
  <c r="M479" i="17"/>
  <c r="N479" i="17"/>
  <c r="N464" i="17"/>
  <c r="M464" i="17"/>
  <c r="M461" i="17"/>
  <c r="N461" i="17"/>
  <c r="N454" i="17"/>
  <c r="M454" i="17"/>
  <c r="N398" i="17"/>
  <c r="M398" i="17"/>
  <c r="M397" i="17"/>
  <c r="N397" i="17"/>
  <c r="M381" i="17"/>
  <c r="N381" i="17"/>
  <c r="M531" i="17"/>
  <c r="N531" i="17"/>
  <c r="N511" i="17"/>
  <c r="N492" i="17"/>
  <c r="N473" i="17"/>
  <c r="M463" i="17"/>
  <c r="N463" i="17"/>
  <c r="N448" i="17"/>
  <c r="M448" i="17"/>
  <c r="M445" i="17"/>
  <c r="N445" i="17"/>
  <c r="N424" i="17"/>
  <c r="N414" i="17"/>
  <c r="M414" i="17"/>
  <c r="M351" i="17"/>
  <c r="N351" i="17"/>
  <c r="M335" i="17"/>
  <c r="N335" i="17"/>
  <c r="N567" i="17"/>
  <c r="M566" i="17"/>
  <c r="N551" i="17"/>
  <c r="M550" i="17"/>
  <c r="N544" i="17"/>
  <c r="N528" i="17"/>
  <c r="N500" i="17"/>
  <c r="M500" i="17"/>
  <c r="N498" i="17"/>
  <c r="M498" i="17"/>
  <c r="M493" i="17"/>
  <c r="N493" i="17"/>
  <c r="N486" i="17"/>
  <c r="M486" i="17"/>
  <c r="M447" i="17"/>
  <c r="N447" i="17"/>
  <c r="N426" i="17"/>
  <c r="M426" i="17"/>
  <c r="M415" i="17"/>
  <c r="N415" i="17"/>
  <c r="N400" i="17"/>
  <c r="M400" i="17"/>
  <c r="M399" i="17"/>
  <c r="N399" i="17"/>
  <c r="M383" i="17"/>
  <c r="N383" i="17"/>
  <c r="M338" i="17"/>
  <c r="N338" i="17"/>
  <c r="N494" i="17"/>
  <c r="M494" i="17"/>
  <c r="N478" i="17"/>
  <c r="M478" i="17"/>
  <c r="N462" i="17"/>
  <c r="M462" i="17"/>
  <c r="N446" i="17"/>
  <c r="M446" i="17"/>
  <c r="M442" i="17"/>
  <c r="N413" i="17"/>
  <c r="N411" i="17"/>
  <c r="M404" i="17"/>
  <c r="N384" i="17"/>
  <c r="M384" i="17"/>
  <c r="N382" i="17"/>
  <c r="M382" i="17"/>
  <c r="N380" i="17"/>
  <c r="M378" i="17"/>
  <c r="N368" i="17"/>
  <c r="M368" i="17"/>
  <c r="N366" i="17"/>
  <c r="M366" i="17"/>
  <c r="N364" i="17"/>
  <c r="N337" i="17"/>
  <c r="M337" i="17"/>
  <c r="N318" i="17"/>
  <c r="M274" i="17"/>
  <c r="N274" i="17"/>
  <c r="N352" i="17"/>
  <c r="M352" i="17"/>
  <c r="M322" i="17"/>
  <c r="N322" i="17"/>
  <c r="M306" i="17"/>
  <c r="N306" i="17"/>
  <c r="M367" i="17"/>
  <c r="N367" i="17"/>
  <c r="N328" i="17"/>
  <c r="N321" i="17"/>
  <c r="M321" i="17"/>
  <c r="M319" i="17"/>
  <c r="N319" i="17"/>
  <c r="N432" i="17"/>
  <c r="M432" i="17"/>
  <c r="N430" i="17"/>
  <c r="M430" i="17"/>
  <c r="M388" i="17"/>
  <c r="N347" i="17"/>
  <c r="N331" i="17"/>
  <c r="N315" i="17"/>
  <c r="M290" i="17"/>
  <c r="N290" i="17"/>
  <c r="N371" i="17"/>
  <c r="M370" i="17"/>
  <c r="N355" i="17"/>
  <c r="M354" i="17"/>
  <c r="M345" i="17"/>
  <c r="M339" i="17"/>
  <c r="N336" i="17"/>
  <c r="N273" i="17"/>
  <c r="M273" i="17"/>
  <c r="M266" i="17"/>
  <c r="N266" i="17"/>
  <c r="N259" i="17"/>
  <c r="M259" i="17"/>
  <c r="M252" i="17"/>
  <c r="N252" i="17"/>
  <c r="N305" i="17"/>
  <c r="M305" i="17"/>
  <c r="N289" i="17"/>
  <c r="M289" i="17"/>
  <c r="M258" i="17"/>
  <c r="N258" i="17"/>
  <c r="N302" i="17"/>
  <c r="N299" i="17"/>
  <c r="N286" i="17"/>
  <c r="N283" i="17"/>
  <c r="N272" i="17"/>
  <c r="N265" i="17"/>
  <c r="M265" i="17"/>
  <c r="N263" i="17"/>
  <c r="M251" i="17"/>
  <c r="N251" i="17"/>
  <c r="M243" i="17"/>
  <c r="N243" i="17"/>
  <c r="M208" i="17"/>
  <c r="N208" i="17"/>
  <c r="N303" i="17"/>
  <c r="N287" i="17"/>
  <c r="N254" i="17"/>
  <c r="M254" i="17"/>
  <c r="M227" i="17"/>
  <c r="N227" i="17"/>
  <c r="M196" i="17"/>
  <c r="N196" i="17"/>
  <c r="M172" i="17"/>
  <c r="N172" i="17"/>
  <c r="N256" i="17"/>
  <c r="N244" i="17"/>
  <c r="M244" i="17"/>
  <c r="N242" i="17"/>
  <c r="M242" i="17"/>
  <c r="N240" i="17"/>
  <c r="M238" i="17"/>
  <c r="N226" i="17"/>
  <c r="M226" i="17"/>
  <c r="M176" i="17"/>
  <c r="N176" i="17"/>
  <c r="M184" i="17"/>
  <c r="N184" i="17"/>
  <c r="M180" i="17"/>
  <c r="N180" i="17"/>
  <c r="N241" i="17"/>
  <c r="N239" i="17"/>
  <c r="M232" i="17"/>
  <c r="N228" i="17"/>
  <c r="M228" i="17"/>
  <c r="N224" i="17"/>
  <c r="N220" i="17"/>
  <c r="M211" i="17"/>
  <c r="N211" i="17"/>
  <c r="M204" i="17"/>
  <c r="N204" i="17"/>
  <c r="M192" i="17"/>
  <c r="N192" i="17"/>
  <c r="M188" i="17"/>
  <c r="N188" i="17"/>
  <c r="M168" i="17"/>
  <c r="N168" i="17"/>
  <c r="N210" i="17"/>
  <c r="M210" i="17"/>
  <c r="M206" i="17"/>
  <c r="N203" i="17"/>
  <c r="N173" i="17"/>
  <c r="M158" i="17"/>
  <c r="M191" i="17"/>
  <c r="N191" i="17"/>
  <c r="M183" i="17"/>
  <c r="N183" i="17"/>
  <c r="M175" i="17"/>
  <c r="N175" i="17"/>
  <c r="M167" i="17"/>
  <c r="N167" i="17"/>
  <c r="N164" i="17"/>
  <c r="M159" i="17"/>
  <c r="N159" i="17"/>
  <c r="N157" i="17"/>
  <c r="M195" i="17"/>
  <c r="N195" i="17"/>
  <c r="M187" i="17"/>
  <c r="N187" i="17"/>
  <c r="M179" i="17"/>
  <c r="N179" i="17"/>
  <c r="M171" i="17"/>
  <c r="N171" i="17"/>
  <c r="M163" i="17"/>
  <c r="N163" i="17"/>
  <c r="N160" i="17"/>
  <c r="N156" i="17"/>
  <c r="M149" i="17"/>
  <c r="N149" i="17"/>
  <c r="M148" i="17"/>
  <c r="N148" i="17"/>
  <c r="M141" i="17"/>
  <c r="N141" i="17"/>
  <c r="M140" i="17"/>
  <c r="N140" i="17"/>
  <c r="N139" i="17"/>
  <c r="M139" i="17"/>
  <c r="M153" i="17"/>
  <c r="N153" i="17"/>
  <c r="M152" i="17"/>
  <c r="N152" i="17"/>
  <c r="M136" i="17"/>
  <c r="N136" i="17"/>
  <c r="N135" i="17"/>
  <c r="M135" i="17"/>
  <c r="M134" i="17"/>
  <c r="N134" i="17"/>
  <c r="M145" i="17"/>
  <c r="N145" i="17"/>
  <c r="M144" i="17"/>
  <c r="N144" i="17"/>
  <c r="N143" i="17"/>
  <c r="M143" i="17"/>
  <c r="N137" i="17"/>
  <c r="N154" i="17"/>
  <c r="N150" i="17"/>
  <c r="N146" i="17"/>
  <c r="N142" i="17"/>
  <c r="N138" i="17"/>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5" i="1"/>
  <c r="AF34" i="22"/>
  <c r="AL34" i="22"/>
  <c r="AM34" i="22"/>
  <c r="AM37" i="22" s="1"/>
  <c r="AM40" i="22" s="1"/>
  <c r="AN34" i="22"/>
  <c r="AR34" i="22" s="1"/>
  <c r="AP34" i="22"/>
  <c r="AQ34" i="22"/>
  <c r="AS34" i="22"/>
  <c r="AF35" i="22"/>
  <c r="AL35" i="22"/>
  <c r="AL41" i="22" s="1"/>
  <c r="AL47" i="22" s="1"/>
  <c r="AM35" i="22"/>
  <c r="AN35" i="22"/>
  <c r="AP35" i="22"/>
  <c r="AQ35" i="22"/>
  <c r="AT35" i="22"/>
  <c r="AF36" i="22"/>
  <c r="AL36" i="22"/>
  <c r="AM36" i="22"/>
  <c r="AN36" i="22"/>
  <c r="AR36" i="22" s="1"/>
  <c r="AS36" i="22"/>
  <c r="AT36" i="22"/>
  <c r="AF37" i="22"/>
  <c r="AL37" i="22"/>
  <c r="AF38" i="22"/>
  <c r="AL38" i="22"/>
  <c r="AM38" i="22"/>
  <c r="AN38" i="22"/>
  <c r="AP38" i="22"/>
  <c r="AQ38" i="22"/>
  <c r="AT38" i="22"/>
  <c r="AF39" i="22"/>
  <c r="AL39" i="22"/>
  <c r="AF40" i="22"/>
  <c r="AL40" i="22"/>
  <c r="AF41" i="22"/>
  <c r="AF42" i="22"/>
  <c r="AL42" i="22"/>
  <c r="AF43" i="22"/>
  <c r="AL43" i="22"/>
  <c r="AF44" i="22"/>
  <c r="AL44" i="22"/>
  <c r="AF45" i="22"/>
  <c r="AL45" i="22"/>
  <c r="AF46" i="22"/>
  <c r="AL46" i="22"/>
  <c r="AF47" i="22"/>
  <c r="AF48" i="22"/>
  <c r="AL48" i="22"/>
  <c r="AF49" i="22"/>
  <c r="AL49" i="22"/>
  <c r="AF50" i="22"/>
  <c r="AL50" i="22"/>
  <c r="AF51" i="22"/>
  <c r="AL51" i="22"/>
  <c r="AF52" i="22"/>
  <c r="AL52" i="22"/>
  <c r="AF53" i="22"/>
  <c r="AF54" i="22"/>
  <c r="AL54" i="22"/>
  <c r="AF55" i="22"/>
  <c r="AF56" i="22"/>
  <c r="AL56" i="22"/>
  <c r="AF57" i="22"/>
  <c r="AF58" i="22"/>
  <c r="AL58" i="22"/>
  <c r="AF59" i="22"/>
  <c r="AF60" i="22"/>
  <c r="AL60" i="22"/>
  <c r="AF61" i="22"/>
  <c r="AF62" i="22"/>
  <c r="AL62" i="22"/>
  <c r="AF63" i="22"/>
  <c r="AF64" i="22"/>
  <c r="AL64" i="22"/>
  <c r="AF65" i="22"/>
  <c r="AF66" i="22"/>
  <c r="AL66" i="22"/>
  <c r="AF67" i="22"/>
  <c r="AF68" i="22"/>
  <c r="AL68" i="22"/>
  <c r="AF69" i="22"/>
  <c r="AF70" i="22"/>
  <c r="AL70" i="22"/>
  <c r="AF71" i="22"/>
  <c r="AF72" i="22"/>
  <c r="AL72" i="22"/>
  <c r="AF73" i="22"/>
  <c r="AF74" i="22"/>
  <c r="AL74" i="22"/>
  <c r="AF75" i="22"/>
  <c r="AF76" i="22"/>
  <c r="AL76" i="22"/>
  <c r="AF77" i="22"/>
  <c r="AF78" i="22"/>
  <c r="AL78" i="22"/>
  <c r="AF79" i="22"/>
  <c r="AF80" i="22"/>
  <c r="AL80" i="22"/>
  <c r="AF81" i="22"/>
  <c r="AF82" i="22"/>
  <c r="AL82" i="22"/>
  <c r="AL88" i="22" s="1"/>
  <c r="AF83" i="22"/>
  <c r="AF84" i="22"/>
  <c r="AL84" i="22"/>
  <c r="AF85" i="22"/>
  <c r="AF86" i="22"/>
  <c r="AL86" i="22"/>
  <c r="AL92" i="22" s="1"/>
  <c r="AF87" i="22"/>
  <c r="AF88" i="22"/>
  <c r="AF89" i="22"/>
  <c r="AF90" i="22"/>
  <c r="AL90" i="22"/>
  <c r="AL96" i="22" s="1"/>
  <c r="AL102" i="22" s="1"/>
  <c r="AF91" i="22"/>
  <c r="AF92" i="22"/>
  <c r="AF93" i="22"/>
  <c r="AF94" i="22"/>
  <c r="AF95" i="22"/>
  <c r="AF96" i="22"/>
  <c r="AF97" i="22"/>
  <c r="AF98" i="22"/>
  <c r="AF99" i="22"/>
  <c r="AF100" i="22"/>
  <c r="AF101" i="22"/>
  <c r="AF102" i="22"/>
  <c r="AF103" i="22"/>
  <c r="AF104" i="22"/>
  <c r="AF105" i="22"/>
  <c r="AF106" i="22"/>
  <c r="AF107" i="22"/>
  <c r="AF108" i="22"/>
  <c r="AF109" i="22"/>
  <c r="AF110" i="22"/>
  <c r="AF112" i="22"/>
  <c r="AF118" i="22" s="1"/>
  <c r="AF114" i="22"/>
  <c r="AF115" i="22"/>
  <c r="AF116" i="22"/>
  <c r="AF120" i="22"/>
  <c r="AF121" i="22"/>
  <c r="AR33" i="22"/>
  <c r="AT33" i="22"/>
  <c r="AF9" i="22"/>
  <c r="AM9" i="22"/>
  <c r="AN9" i="22"/>
  <c r="AT9" i="22" s="1"/>
  <c r="AR9" i="22"/>
  <c r="AS9" i="22"/>
  <c r="AF10" i="22"/>
  <c r="AL10" i="22"/>
  <c r="AM10" i="22"/>
  <c r="AM13" i="22" s="1"/>
  <c r="AN10" i="22"/>
  <c r="AF11" i="22"/>
  <c r="AL11" i="22"/>
  <c r="AM11" i="22"/>
  <c r="AN11" i="22"/>
  <c r="AP11" i="22"/>
  <c r="AQ11" i="22"/>
  <c r="AT11" i="22"/>
  <c r="AF12" i="22"/>
  <c r="AL12" i="22"/>
  <c r="AM12" i="22"/>
  <c r="AM15" i="22" s="1"/>
  <c r="AM18" i="22" s="1"/>
  <c r="AM21" i="22" s="1"/>
  <c r="AM24" i="22" s="1"/>
  <c r="AM27" i="22" s="1"/>
  <c r="AM30" i="22" s="1"/>
  <c r="AM33" i="22" s="1"/>
  <c r="AN12" i="22"/>
  <c r="AF13" i="22"/>
  <c r="AL13" i="22"/>
  <c r="AF14" i="22"/>
  <c r="AL14" i="22"/>
  <c r="AM14" i="22"/>
  <c r="AM17" i="22" s="1"/>
  <c r="AN14" i="22"/>
  <c r="AF15" i="22"/>
  <c r="AL15" i="22"/>
  <c r="AF16" i="22"/>
  <c r="AL16" i="22"/>
  <c r="AF17" i="22"/>
  <c r="AL17" i="22"/>
  <c r="AF18" i="22"/>
  <c r="AL18" i="22"/>
  <c r="AL19" i="22"/>
  <c r="AF20" i="22"/>
  <c r="AL20" i="22"/>
  <c r="AL21" i="22"/>
  <c r="AF22" i="22"/>
  <c r="AL22" i="22"/>
  <c r="AF23" i="22"/>
  <c r="AL23" i="22"/>
  <c r="AF24" i="22"/>
  <c r="AL24" i="22"/>
  <c r="AL25" i="22"/>
  <c r="AF26" i="22"/>
  <c r="AL26" i="22"/>
  <c r="AL27" i="22"/>
  <c r="AF28" i="22"/>
  <c r="AL28" i="22"/>
  <c r="AL29" i="22"/>
  <c r="AF30" i="22"/>
  <c r="AL30" i="22"/>
  <c r="AL31" i="22"/>
  <c r="AF32" i="22"/>
  <c r="AL32" i="22"/>
  <c r="AL33" i="22"/>
  <c r="AF194" i="22" l="1"/>
  <c r="AF183" i="22"/>
  <c r="AL199" i="22"/>
  <c r="AL188" i="22"/>
  <c r="AF198" i="22"/>
  <c r="AL178" i="22"/>
  <c r="AF167" i="22"/>
  <c r="AS157" i="22"/>
  <c r="AP157" i="22"/>
  <c r="AR157" i="22"/>
  <c r="AQ157" i="22"/>
  <c r="AN160" i="22"/>
  <c r="AS159" i="22"/>
  <c r="AT159" i="22"/>
  <c r="AR159" i="22"/>
  <c r="AN162" i="22"/>
  <c r="AL201" i="22"/>
  <c r="AL197" i="22"/>
  <c r="AF181" i="22"/>
  <c r="AP155" i="22"/>
  <c r="AT155" i="22"/>
  <c r="AQ155" i="22"/>
  <c r="AN158" i="22"/>
  <c r="AL180" i="22"/>
  <c r="Q1446" i="21"/>
  <c r="R1446" i="21"/>
  <c r="Q1454" i="21"/>
  <c r="R1454" i="21"/>
  <c r="Q1462" i="21"/>
  <c r="R1462" i="21"/>
  <c r="Q1470" i="21"/>
  <c r="R1470" i="21"/>
  <c r="R1433" i="21"/>
  <c r="Q1433" i="21"/>
  <c r="Q1474" i="21"/>
  <c r="R1474" i="21"/>
  <c r="Q1438" i="21"/>
  <c r="R1438" i="21"/>
  <c r="Q1448" i="21"/>
  <c r="R1448" i="21"/>
  <c r="Q1456" i="21"/>
  <c r="R1456" i="21"/>
  <c r="Q1464" i="21"/>
  <c r="R1464" i="21"/>
  <c r="Q1472" i="21"/>
  <c r="R1472" i="21"/>
  <c r="Q1440" i="21"/>
  <c r="R1440" i="21"/>
  <c r="R1435" i="21"/>
  <c r="Q1435" i="21"/>
  <c r="R1434" i="21"/>
  <c r="Q1434" i="21"/>
  <c r="R1476" i="21"/>
  <c r="Q1476" i="21"/>
  <c r="R1484" i="21"/>
  <c r="Q1484" i="21"/>
  <c r="R1492" i="21"/>
  <c r="Q1492" i="21"/>
  <c r="R1500" i="21"/>
  <c r="Q1500" i="21"/>
  <c r="R1508" i="21"/>
  <c r="Q1508" i="21"/>
  <c r="Q1516" i="21"/>
  <c r="R1516" i="21"/>
  <c r="R1503" i="21"/>
  <c r="Q1503" i="21"/>
  <c r="Q1518" i="21"/>
  <c r="R1518" i="21"/>
  <c r="R1528" i="21"/>
  <c r="Q1528" i="21"/>
  <c r="R1520" i="21"/>
  <c r="Q1520" i="21"/>
  <c r="Q1529" i="21"/>
  <c r="R1529" i="21"/>
  <c r="R1510" i="21"/>
  <c r="Q1510" i="21"/>
  <c r="R1482" i="21"/>
  <c r="Q1482" i="21"/>
  <c r="R1498" i="21"/>
  <c r="Q1498" i="21"/>
  <c r="Q1473" i="21"/>
  <c r="R1473" i="21"/>
  <c r="R1521" i="21"/>
  <c r="Q1521" i="21"/>
  <c r="R1517" i="21"/>
  <c r="Q1517" i="21"/>
  <c r="R1507" i="21"/>
  <c r="Q1507" i="21"/>
  <c r="R1519" i="21"/>
  <c r="Q1519" i="21"/>
  <c r="R1442" i="21"/>
  <c r="Q1442" i="21"/>
  <c r="Q1445" i="21"/>
  <c r="R1445" i="21"/>
  <c r="Q1451" i="21"/>
  <c r="R1451" i="21"/>
  <c r="Q1457" i="21"/>
  <c r="R1457" i="21"/>
  <c r="Q1463" i="21"/>
  <c r="R1463" i="21"/>
  <c r="Q1469" i="21"/>
  <c r="R1469" i="21"/>
  <c r="Q1475" i="21"/>
  <c r="R1475" i="21"/>
  <c r="R1506" i="21"/>
  <c r="Q1506" i="21"/>
  <c r="R1478" i="21"/>
  <c r="Q1478" i="21"/>
  <c r="R1494" i="21"/>
  <c r="Q1494" i="21"/>
  <c r="R1502" i="21"/>
  <c r="Q1502" i="21"/>
  <c r="Q1444" i="21"/>
  <c r="R1444" i="21"/>
  <c r="Q1452" i="21"/>
  <c r="R1452" i="21"/>
  <c r="Q1460" i="21"/>
  <c r="R1460" i="21"/>
  <c r="Q1468" i="21"/>
  <c r="R1468" i="21"/>
  <c r="R1432" i="21"/>
  <c r="Q1432" i="21"/>
  <c r="R1437" i="21"/>
  <c r="Q1437" i="21"/>
  <c r="R1480" i="21"/>
  <c r="Q1480" i="21"/>
  <c r="R1488" i="21"/>
  <c r="Q1488" i="21"/>
  <c r="R1496" i="21"/>
  <c r="Q1496" i="21"/>
  <c r="R1504" i="21"/>
  <c r="Q1504" i="21"/>
  <c r="R1512" i="21"/>
  <c r="Q1512" i="21"/>
  <c r="R1511" i="21"/>
  <c r="Q1511" i="21"/>
  <c r="R1524" i="21"/>
  <c r="Q1524" i="21"/>
  <c r="Q1455" i="21"/>
  <c r="R1455" i="21"/>
  <c r="Q1461" i="21"/>
  <c r="R1461" i="21"/>
  <c r="Q1467" i="21"/>
  <c r="R1467" i="21"/>
  <c r="Q1453" i="21"/>
  <c r="R1453" i="21"/>
  <c r="Q1459" i="21"/>
  <c r="R1459" i="21"/>
  <c r="Q1465" i="21"/>
  <c r="R1465" i="21"/>
  <c r="Q1471" i="21"/>
  <c r="R1471" i="21"/>
  <c r="Q1443" i="21"/>
  <c r="R1443" i="21"/>
  <c r="Q1449" i="21"/>
  <c r="R1449" i="21"/>
  <c r="R1490" i="21"/>
  <c r="Q1490" i="21"/>
  <c r="Q1525" i="21"/>
  <c r="R1525" i="21"/>
  <c r="R1439" i="21"/>
  <c r="Q1439" i="21"/>
  <c r="Q1450" i="21"/>
  <c r="R1450" i="21"/>
  <c r="Q1458" i="21"/>
  <c r="R1458" i="21"/>
  <c r="Q1466" i="21"/>
  <c r="R1466" i="21"/>
  <c r="R1441" i="21"/>
  <c r="Q1441" i="21"/>
  <c r="R1499" i="21"/>
  <c r="Q1499" i="21"/>
  <c r="R1515" i="21"/>
  <c r="Q1515" i="21"/>
  <c r="R1526" i="21"/>
  <c r="Q1526" i="21"/>
  <c r="Q1447" i="21"/>
  <c r="R1447" i="21"/>
  <c r="R1486" i="21"/>
  <c r="Q1486" i="21"/>
  <c r="R1514" i="21"/>
  <c r="Q1514" i="21"/>
  <c r="Q425" i="21"/>
  <c r="R425" i="21"/>
  <c r="Q422" i="21"/>
  <c r="R422" i="21"/>
  <c r="Q524" i="21"/>
  <c r="R524" i="21"/>
  <c r="Q928" i="21"/>
  <c r="R928" i="21"/>
  <c r="Q954" i="21"/>
  <c r="R954" i="21"/>
  <c r="Q986" i="21"/>
  <c r="R986" i="21"/>
  <c r="Q1018" i="21"/>
  <c r="R1018" i="21"/>
  <c r="Q951" i="21"/>
  <c r="R951" i="21"/>
  <c r="Q964" i="21"/>
  <c r="R964" i="21"/>
  <c r="Q983" i="21"/>
  <c r="R983" i="21"/>
  <c r="Q996" i="21"/>
  <c r="R996" i="21"/>
  <c r="Q1015" i="21"/>
  <c r="R1015" i="21"/>
  <c r="Q1028" i="21"/>
  <c r="R1028" i="21"/>
  <c r="Q922" i="21"/>
  <c r="R922" i="21"/>
  <c r="Q945" i="21"/>
  <c r="R945" i="21"/>
  <c r="Q953" i="21"/>
  <c r="R953" i="21"/>
  <c r="Q961" i="21"/>
  <c r="R961" i="21"/>
  <c r="Q969" i="21"/>
  <c r="R969" i="21"/>
  <c r="Q977" i="21"/>
  <c r="R977" i="21"/>
  <c r="Q985" i="21"/>
  <c r="R985" i="21"/>
  <c r="Q993" i="21"/>
  <c r="R993" i="21"/>
  <c r="Q1001" i="21"/>
  <c r="R1001" i="21"/>
  <c r="Q1009" i="21"/>
  <c r="R1009" i="21"/>
  <c r="Q1017" i="21"/>
  <c r="R1017" i="21"/>
  <c r="Q1025" i="21"/>
  <c r="R1025" i="21"/>
  <c r="Q1033" i="21"/>
  <c r="R1033" i="21"/>
  <c r="Q925" i="21"/>
  <c r="R925" i="21"/>
  <c r="Q941" i="21"/>
  <c r="R941" i="21"/>
  <c r="Q947" i="21"/>
  <c r="R947" i="21"/>
  <c r="Q960" i="21"/>
  <c r="R960" i="21"/>
  <c r="Q979" i="21"/>
  <c r="R979" i="21"/>
  <c r="Q992" i="21"/>
  <c r="R992" i="21"/>
  <c r="Q1011" i="21"/>
  <c r="R1011" i="21"/>
  <c r="Q1024" i="21"/>
  <c r="R1024" i="21"/>
  <c r="Q1194" i="21"/>
  <c r="R1194" i="21"/>
  <c r="Q1218" i="21"/>
  <c r="R1218" i="21"/>
  <c r="Q1226" i="21"/>
  <c r="R1226" i="21"/>
  <c r="Q1234" i="21"/>
  <c r="R1234" i="21"/>
  <c r="Q1242" i="21"/>
  <c r="R1242" i="21"/>
  <c r="Q1250" i="21"/>
  <c r="R1250" i="21"/>
  <c r="Q1258" i="21"/>
  <c r="R1258" i="21"/>
  <c r="Q1266" i="21"/>
  <c r="R1266" i="21"/>
  <c r="Q1274" i="21"/>
  <c r="R1274" i="21"/>
  <c r="Q1282" i="21"/>
  <c r="R1282" i="21"/>
  <c r="Q1290" i="21"/>
  <c r="R1290" i="21"/>
  <c r="Q1298" i="21"/>
  <c r="R1298" i="21"/>
  <c r="Q1306" i="21"/>
  <c r="R1306" i="21"/>
  <c r="Q1314" i="21"/>
  <c r="R1314" i="21"/>
  <c r="Q1322" i="21"/>
  <c r="R1322" i="21"/>
  <c r="Q1330" i="21"/>
  <c r="R1330" i="21"/>
  <c r="Q1338" i="21"/>
  <c r="R1338" i="21"/>
  <c r="Q1346" i="21"/>
  <c r="R1346" i="21"/>
  <c r="Q1354" i="21"/>
  <c r="R1354" i="21"/>
  <c r="Q1362" i="21"/>
  <c r="R1362" i="21"/>
  <c r="Q1370" i="21"/>
  <c r="R1370" i="21"/>
  <c r="Q1378" i="21"/>
  <c r="R1378" i="21"/>
  <c r="Q1386" i="21"/>
  <c r="R1386" i="21"/>
  <c r="Q1394" i="21"/>
  <c r="R1394" i="21"/>
  <c r="Q1217" i="21"/>
  <c r="R1217" i="21"/>
  <c r="Q1225" i="21"/>
  <c r="R1225" i="21"/>
  <c r="Q1233" i="21"/>
  <c r="R1233" i="21"/>
  <c r="Q1241" i="21"/>
  <c r="R1241" i="21"/>
  <c r="Q1249" i="21"/>
  <c r="R1249" i="21"/>
  <c r="Q1257" i="21"/>
  <c r="R1257" i="21"/>
  <c r="Q1265" i="21"/>
  <c r="R1265" i="21"/>
  <c r="Q1273" i="21"/>
  <c r="R1273" i="21"/>
  <c r="Q1281" i="21"/>
  <c r="R1281" i="21"/>
  <c r="Q1289" i="21"/>
  <c r="R1289" i="21"/>
  <c r="Q1297" i="21"/>
  <c r="R1297" i="21"/>
  <c r="Q1305" i="21"/>
  <c r="R1305" i="21"/>
  <c r="Q1313" i="21"/>
  <c r="R1313" i="21"/>
  <c r="Q1321" i="21"/>
  <c r="R1321" i="21"/>
  <c r="Q1329" i="21"/>
  <c r="R1329" i="21"/>
  <c r="Q1337" i="21"/>
  <c r="R1337" i="21"/>
  <c r="Q1345" i="21"/>
  <c r="R1345" i="21"/>
  <c r="Q1353" i="21"/>
  <c r="R1353" i="21"/>
  <c r="Q1361" i="21"/>
  <c r="R1361" i="21"/>
  <c r="Q1369" i="21"/>
  <c r="R1369" i="21"/>
  <c r="Q1377" i="21"/>
  <c r="R1377" i="21"/>
  <c r="Q1385" i="21"/>
  <c r="R1385" i="21"/>
  <c r="Q1393" i="21"/>
  <c r="R1393" i="21"/>
  <c r="Q428" i="21"/>
  <c r="R428" i="21"/>
  <c r="Q521" i="21"/>
  <c r="R521" i="21"/>
  <c r="Q510" i="21"/>
  <c r="R510" i="21"/>
  <c r="Q978" i="21"/>
  <c r="R978" i="21"/>
  <c r="Q927" i="21"/>
  <c r="R927" i="21"/>
  <c r="Q988" i="21"/>
  <c r="R988" i="21"/>
  <c r="Q921" i="21"/>
  <c r="R921" i="21"/>
  <c r="Q937" i="21"/>
  <c r="R937" i="21"/>
  <c r="Q955" i="21"/>
  <c r="R955" i="21"/>
  <c r="Q968" i="21"/>
  <c r="R968" i="21"/>
  <c r="Q987" i="21"/>
  <c r="R987" i="21"/>
  <c r="Q1000" i="21"/>
  <c r="R1000" i="21"/>
  <c r="Q1019" i="21"/>
  <c r="R1019" i="21"/>
  <c r="Q1032" i="21"/>
  <c r="R1032" i="21"/>
  <c r="Q1196" i="21"/>
  <c r="R1196" i="21"/>
  <c r="Q1220" i="21"/>
  <c r="R1220" i="21"/>
  <c r="Q1228" i="21"/>
  <c r="R1228" i="21"/>
  <c r="Q1236" i="21"/>
  <c r="R1236" i="21"/>
  <c r="Q1244" i="21"/>
  <c r="R1244" i="21"/>
  <c r="Q1252" i="21"/>
  <c r="R1252" i="21"/>
  <c r="Q1260" i="21"/>
  <c r="R1260" i="21"/>
  <c r="Q1268" i="21"/>
  <c r="R1268" i="21"/>
  <c r="Q1276" i="21"/>
  <c r="R1276" i="21"/>
  <c r="Q1284" i="21"/>
  <c r="R1284" i="21"/>
  <c r="Q1292" i="21"/>
  <c r="R1292" i="21"/>
  <c r="Q1300" i="21"/>
  <c r="R1300" i="21"/>
  <c r="Q1308" i="21"/>
  <c r="R1308" i="21"/>
  <c r="Q1316" i="21"/>
  <c r="R1316" i="21"/>
  <c r="Q1324" i="21"/>
  <c r="R1324" i="21"/>
  <c r="Q1332" i="21"/>
  <c r="R1332" i="21"/>
  <c r="Q1340" i="21"/>
  <c r="R1340" i="21"/>
  <c r="Q1348" i="21"/>
  <c r="R1348" i="21"/>
  <c r="Q1356" i="21"/>
  <c r="R1356" i="21"/>
  <c r="Q1364" i="21"/>
  <c r="R1364" i="21"/>
  <c r="Q1372" i="21"/>
  <c r="R1372" i="21"/>
  <c r="Q1380" i="21"/>
  <c r="R1380" i="21"/>
  <c r="Q1388" i="21"/>
  <c r="R1388" i="21"/>
  <c r="Q1396" i="21"/>
  <c r="R1396" i="21"/>
  <c r="Q1219" i="21"/>
  <c r="R1219" i="21"/>
  <c r="Q1227" i="21"/>
  <c r="R1227" i="21"/>
  <c r="Q1235" i="21"/>
  <c r="R1235" i="21"/>
  <c r="Q1243" i="21"/>
  <c r="R1243" i="21"/>
  <c r="Q1251" i="21"/>
  <c r="R1251" i="21"/>
  <c r="Q1259" i="21"/>
  <c r="R1259" i="21"/>
  <c r="Q1267" i="21"/>
  <c r="R1267" i="21"/>
  <c r="Q1275" i="21"/>
  <c r="R1275" i="21"/>
  <c r="Q1283" i="21"/>
  <c r="R1283" i="21"/>
  <c r="Q1291" i="21"/>
  <c r="R1291" i="21"/>
  <c r="Q1299" i="21"/>
  <c r="R1299" i="21"/>
  <c r="Q1307" i="21"/>
  <c r="R1307" i="21"/>
  <c r="Q1315" i="21"/>
  <c r="R1315" i="21"/>
  <c r="Q1323" i="21"/>
  <c r="R1323" i="21"/>
  <c r="Q1331" i="21"/>
  <c r="R1331" i="21"/>
  <c r="Q1339" i="21"/>
  <c r="R1339" i="21"/>
  <c r="Q1347" i="21"/>
  <c r="R1347" i="21"/>
  <c r="Q1355" i="21"/>
  <c r="R1355" i="21"/>
  <c r="Q1363" i="21"/>
  <c r="R1363" i="21"/>
  <c r="Q1371" i="21"/>
  <c r="R1371" i="21"/>
  <c r="Q1379" i="21"/>
  <c r="R1379" i="21"/>
  <c r="Q1387" i="21"/>
  <c r="R1387" i="21"/>
  <c r="Q1395" i="21"/>
  <c r="R1395" i="21"/>
  <c r="Q423" i="21"/>
  <c r="R423" i="21"/>
  <c r="Q412" i="21"/>
  <c r="R412" i="21"/>
  <c r="Q409" i="21"/>
  <c r="R409" i="21"/>
  <c r="Q406" i="21"/>
  <c r="R406" i="21"/>
  <c r="Q419" i="21"/>
  <c r="R419" i="21"/>
  <c r="Q408" i="21"/>
  <c r="R408" i="21"/>
  <c r="Q440" i="21"/>
  <c r="R440" i="21"/>
  <c r="Q418" i="21"/>
  <c r="R418" i="21"/>
  <c r="Q439" i="21"/>
  <c r="R439" i="21"/>
  <c r="Q522" i="21"/>
  <c r="R522" i="21"/>
  <c r="Q529" i="21"/>
  <c r="R529" i="21"/>
  <c r="Q924" i="21"/>
  <c r="R924" i="21"/>
  <c r="Q940" i="21"/>
  <c r="R940" i="21"/>
  <c r="Q1010" i="21"/>
  <c r="R1010" i="21"/>
  <c r="Q935" i="21"/>
  <c r="R935" i="21"/>
  <c r="Q956" i="21"/>
  <c r="R956" i="21"/>
  <c r="Q420" i="21"/>
  <c r="R420" i="21"/>
  <c r="Q414" i="21"/>
  <c r="R414" i="21"/>
  <c r="Q430" i="21"/>
  <c r="R430" i="21"/>
  <c r="Q435" i="21"/>
  <c r="R435" i="21"/>
  <c r="Q530" i="21"/>
  <c r="R530" i="21"/>
  <c r="Q537" i="21"/>
  <c r="R537" i="21"/>
  <c r="Q508" i="21"/>
  <c r="R508" i="21"/>
  <c r="Q920" i="21"/>
  <c r="R920" i="21"/>
  <c r="Q936" i="21"/>
  <c r="R936" i="21"/>
  <c r="Q970" i="21"/>
  <c r="R970" i="21"/>
  <c r="Q1002" i="21"/>
  <c r="R1002" i="21"/>
  <c r="Q1034" i="21"/>
  <c r="R1034" i="21"/>
  <c r="Q948" i="21"/>
  <c r="R948" i="21"/>
  <c r="Q967" i="21"/>
  <c r="R967" i="21"/>
  <c r="Q980" i="21"/>
  <c r="R980" i="21"/>
  <c r="Q999" i="21"/>
  <c r="R999" i="21"/>
  <c r="Q1012" i="21"/>
  <c r="R1012" i="21"/>
  <c r="Q1031" i="21"/>
  <c r="R1031" i="21"/>
  <c r="Q930" i="21"/>
  <c r="R930" i="21"/>
  <c r="Q942" i="21"/>
  <c r="R942" i="21"/>
  <c r="Q950" i="21"/>
  <c r="R950" i="21"/>
  <c r="Q958" i="21"/>
  <c r="R958" i="21"/>
  <c r="Q966" i="21"/>
  <c r="R966" i="21"/>
  <c r="Q974" i="21"/>
  <c r="R974" i="21"/>
  <c r="Q982" i="21"/>
  <c r="R982" i="21"/>
  <c r="Q990" i="21"/>
  <c r="R990" i="21"/>
  <c r="Q998" i="21"/>
  <c r="R998" i="21"/>
  <c r="Q1006" i="21"/>
  <c r="R1006" i="21"/>
  <c r="Q1014" i="21"/>
  <c r="R1014" i="21"/>
  <c r="Q1022" i="21"/>
  <c r="R1022" i="21"/>
  <c r="Q1030" i="21"/>
  <c r="R1030" i="21"/>
  <c r="Q1038" i="21"/>
  <c r="R1038" i="21"/>
  <c r="Q933" i="21"/>
  <c r="R933" i="21"/>
  <c r="Q944" i="21"/>
  <c r="R944" i="21"/>
  <c r="Q963" i="21"/>
  <c r="R963" i="21"/>
  <c r="Q976" i="21"/>
  <c r="R976" i="21"/>
  <c r="Q995" i="21"/>
  <c r="R995" i="21"/>
  <c r="Q1008" i="21"/>
  <c r="R1008" i="21"/>
  <c r="Q1027" i="21"/>
  <c r="R1027" i="21"/>
  <c r="R1040" i="21"/>
  <c r="Q1040" i="21"/>
  <c r="Q1190" i="21"/>
  <c r="R1190" i="21"/>
  <c r="Q1198" i="21"/>
  <c r="R1198" i="21"/>
  <c r="R1206" i="21"/>
  <c r="Q1206" i="21"/>
  <c r="Q1214" i="21"/>
  <c r="R1214" i="21"/>
  <c r="Q1222" i="21"/>
  <c r="R1222" i="21"/>
  <c r="Q1230" i="21"/>
  <c r="R1230" i="21"/>
  <c r="Q1238" i="21"/>
  <c r="R1238" i="21"/>
  <c r="Q1246" i="21"/>
  <c r="R1246" i="21"/>
  <c r="Q1254" i="21"/>
  <c r="R1254" i="21"/>
  <c r="Q1262" i="21"/>
  <c r="R1262" i="21"/>
  <c r="Q1270" i="21"/>
  <c r="R1270" i="21"/>
  <c r="Q1278" i="21"/>
  <c r="R1278" i="21"/>
  <c r="Q1286" i="21"/>
  <c r="R1286" i="21"/>
  <c r="Q1294" i="21"/>
  <c r="R1294" i="21"/>
  <c r="Q1302" i="21"/>
  <c r="R1302" i="21"/>
  <c r="Q1310" i="21"/>
  <c r="R1310" i="21"/>
  <c r="Q1318" i="21"/>
  <c r="R1318" i="21"/>
  <c r="Q1326" i="21"/>
  <c r="R1326" i="21"/>
  <c r="Q1334" i="21"/>
  <c r="R1334" i="21"/>
  <c r="Q1342" i="21"/>
  <c r="R1342" i="21"/>
  <c r="Q1350" i="21"/>
  <c r="R1350" i="21"/>
  <c r="Q1358" i="21"/>
  <c r="R1358" i="21"/>
  <c r="Q1366" i="21"/>
  <c r="R1366" i="21"/>
  <c r="Q1374" i="21"/>
  <c r="R1374" i="21"/>
  <c r="Q1382" i="21"/>
  <c r="R1382" i="21"/>
  <c r="Q1390" i="21"/>
  <c r="R1390" i="21"/>
  <c r="Q1398" i="21"/>
  <c r="R1398" i="21"/>
  <c r="Q1213" i="21"/>
  <c r="R1213" i="21"/>
  <c r="Q1221" i="21"/>
  <c r="R1221" i="21"/>
  <c r="Q1229" i="21"/>
  <c r="R1229" i="21"/>
  <c r="Q1237" i="21"/>
  <c r="R1237" i="21"/>
  <c r="Q1245" i="21"/>
  <c r="R1245" i="21"/>
  <c r="Q1253" i="21"/>
  <c r="R1253" i="21"/>
  <c r="Q1261" i="21"/>
  <c r="R1261" i="21"/>
  <c r="Q1269" i="21"/>
  <c r="R1269" i="21"/>
  <c r="Q1277" i="21"/>
  <c r="R1277" i="21"/>
  <c r="Q1285" i="21"/>
  <c r="R1285" i="21"/>
  <c r="Q1293" i="21"/>
  <c r="R1293" i="21"/>
  <c r="Q1301" i="21"/>
  <c r="R1301" i="21"/>
  <c r="Q1309" i="21"/>
  <c r="R1309" i="21"/>
  <c r="Q1317" i="21"/>
  <c r="R1317" i="21"/>
  <c r="Q1325" i="21"/>
  <c r="R1325" i="21"/>
  <c r="Q1333" i="21"/>
  <c r="R1333" i="21"/>
  <c r="Q1341" i="21"/>
  <c r="R1341" i="21"/>
  <c r="Q1349" i="21"/>
  <c r="R1349" i="21"/>
  <c r="Q1357" i="21"/>
  <c r="R1357" i="21"/>
  <c r="Q1365" i="21"/>
  <c r="R1365" i="21"/>
  <c r="Q1373" i="21"/>
  <c r="R1373" i="21"/>
  <c r="Q1381" i="21"/>
  <c r="R1381" i="21"/>
  <c r="Q1389" i="21"/>
  <c r="R1389" i="21"/>
  <c r="Q1397" i="21"/>
  <c r="R1397" i="21"/>
  <c r="R1200" i="21"/>
  <c r="Q438" i="21"/>
  <c r="R438" i="21"/>
  <c r="Q514" i="21"/>
  <c r="R514" i="21"/>
  <c r="Q424" i="21"/>
  <c r="R424" i="21"/>
  <c r="Q421" i="21"/>
  <c r="R421" i="21"/>
  <c r="Q437" i="21"/>
  <c r="R437" i="21"/>
  <c r="Q434" i="21"/>
  <c r="R434" i="21"/>
  <c r="Q516" i="21"/>
  <c r="R516" i="21"/>
  <c r="Q526" i="21"/>
  <c r="R526" i="21"/>
  <c r="Q946" i="21"/>
  <c r="R946" i="21"/>
  <c r="Q919" i="21"/>
  <c r="R919" i="21"/>
  <c r="Q943" i="21"/>
  <c r="R943" i="21"/>
  <c r="Q975" i="21"/>
  <c r="R975" i="21"/>
  <c r="Q1007" i="21"/>
  <c r="R1007" i="21"/>
  <c r="Q1020" i="21"/>
  <c r="R1020" i="21"/>
  <c r="Q1039" i="21"/>
  <c r="R1039" i="21"/>
  <c r="Q934" i="21"/>
  <c r="R934" i="21"/>
  <c r="Q415" i="21"/>
  <c r="R415" i="21"/>
  <c r="Q431" i="21"/>
  <c r="R431" i="21"/>
  <c r="Q436" i="21"/>
  <c r="R436" i="21"/>
  <c r="Q417" i="21"/>
  <c r="R417" i="21"/>
  <c r="Q433" i="21"/>
  <c r="R433" i="21"/>
  <c r="Q411" i="21"/>
  <c r="R411" i="21"/>
  <c r="Q427" i="21"/>
  <c r="R427" i="21"/>
  <c r="Q416" i="21"/>
  <c r="R416" i="21"/>
  <c r="Q432" i="21"/>
  <c r="R432" i="21"/>
  <c r="Q413" i="21"/>
  <c r="R413" i="21"/>
  <c r="Q429" i="21"/>
  <c r="R429" i="21"/>
  <c r="Q410" i="21"/>
  <c r="R410" i="21"/>
  <c r="Q426" i="21"/>
  <c r="R426" i="21"/>
  <c r="Q513" i="21"/>
  <c r="R513" i="21"/>
  <c r="Q538" i="21"/>
  <c r="R538" i="21"/>
  <c r="Q532" i="21"/>
  <c r="R532" i="21"/>
  <c r="Q540" i="21"/>
  <c r="R540" i="21"/>
  <c r="Q518" i="21"/>
  <c r="R518" i="21"/>
  <c r="Q534" i="21"/>
  <c r="R534" i="21"/>
  <c r="Q932" i="21"/>
  <c r="R932" i="21"/>
  <c r="Q962" i="21"/>
  <c r="R962" i="21"/>
  <c r="Q994" i="21"/>
  <c r="R994" i="21"/>
  <c r="Q1026" i="21"/>
  <c r="R1026" i="21"/>
  <c r="Q923" i="21"/>
  <c r="R923" i="21"/>
  <c r="Q931" i="21"/>
  <c r="R931" i="21"/>
  <c r="Q939" i="21"/>
  <c r="R939" i="21"/>
  <c r="Q959" i="21"/>
  <c r="R959" i="21"/>
  <c r="Q972" i="21"/>
  <c r="R972" i="21"/>
  <c r="Q991" i="21"/>
  <c r="R991" i="21"/>
  <c r="Q1004" i="21"/>
  <c r="R1004" i="21"/>
  <c r="Q1023" i="21"/>
  <c r="R1023" i="21"/>
  <c r="Q1036" i="21"/>
  <c r="R1036" i="21"/>
  <c r="Q926" i="21"/>
  <c r="R926" i="21"/>
  <c r="Q938" i="21"/>
  <c r="R938" i="21"/>
  <c r="Q929" i="21"/>
  <c r="R929" i="21"/>
  <c r="Q952" i="21"/>
  <c r="R952" i="21"/>
  <c r="Q971" i="21"/>
  <c r="R971" i="21"/>
  <c r="Q984" i="21"/>
  <c r="R984" i="21"/>
  <c r="Q1003" i="21"/>
  <c r="R1003" i="21"/>
  <c r="Q1016" i="21"/>
  <c r="R1016" i="21"/>
  <c r="Q1035" i="21"/>
  <c r="R1035" i="21"/>
  <c r="Q1192" i="21"/>
  <c r="R1192" i="21"/>
  <c r="Q1216" i="21"/>
  <c r="R1216" i="21"/>
  <c r="Q1224" i="21"/>
  <c r="R1224" i="21"/>
  <c r="Q1232" i="21"/>
  <c r="R1232" i="21"/>
  <c r="Q1240" i="21"/>
  <c r="R1240" i="21"/>
  <c r="Q1248" i="21"/>
  <c r="R1248" i="21"/>
  <c r="Q1256" i="21"/>
  <c r="R1256" i="21"/>
  <c r="Q1264" i="21"/>
  <c r="R1264" i="21"/>
  <c r="Q1272" i="21"/>
  <c r="R1272" i="21"/>
  <c r="Q1280" i="21"/>
  <c r="R1280" i="21"/>
  <c r="Q1288" i="21"/>
  <c r="R1288" i="21"/>
  <c r="Q1296" i="21"/>
  <c r="R1296" i="21"/>
  <c r="Q1304" i="21"/>
  <c r="R1304" i="21"/>
  <c r="Q1312" i="21"/>
  <c r="R1312" i="21"/>
  <c r="Q1320" i="21"/>
  <c r="R1320" i="21"/>
  <c r="Q1328" i="21"/>
  <c r="R1328" i="21"/>
  <c r="Q1336" i="21"/>
  <c r="R1336" i="21"/>
  <c r="Q1344" i="21"/>
  <c r="R1344" i="21"/>
  <c r="Q1352" i="21"/>
  <c r="R1352" i="21"/>
  <c r="Q1360" i="21"/>
  <c r="R1360" i="21"/>
  <c r="Q1368" i="21"/>
  <c r="R1368" i="21"/>
  <c r="Q1376" i="21"/>
  <c r="R1376" i="21"/>
  <c r="Q1384" i="21"/>
  <c r="R1384" i="21"/>
  <c r="Q1392" i="21"/>
  <c r="R1392" i="21"/>
  <c r="Q1400" i="21"/>
  <c r="R1400" i="21"/>
  <c r="Q1215" i="21"/>
  <c r="R1215" i="21"/>
  <c r="Q1223" i="21"/>
  <c r="R1223" i="21"/>
  <c r="Q1231" i="21"/>
  <c r="R1231" i="21"/>
  <c r="Q1239" i="21"/>
  <c r="R1239" i="21"/>
  <c r="Q1247" i="21"/>
  <c r="R1247" i="21"/>
  <c r="Q1255" i="21"/>
  <c r="R1255" i="21"/>
  <c r="Q1263" i="21"/>
  <c r="R1263" i="21"/>
  <c r="Q1271" i="21"/>
  <c r="R1271" i="21"/>
  <c r="Q1279" i="21"/>
  <c r="R1279" i="21"/>
  <c r="Q1287" i="21"/>
  <c r="R1287" i="21"/>
  <c r="Q1295" i="21"/>
  <c r="R1295" i="21"/>
  <c r="Q1303" i="21"/>
  <c r="R1303" i="21"/>
  <c r="Q1311" i="21"/>
  <c r="R1311" i="21"/>
  <c r="Q1319" i="21"/>
  <c r="R1319" i="21"/>
  <c r="Q1327" i="21"/>
  <c r="R1327" i="21"/>
  <c r="Q1335" i="21"/>
  <c r="R1335" i="21"/>
  <c r="Q1343" i="21"/>
  <c r="R1343" i="21"/>
  <c r="Q1351" i="21"/>
  <c r="R1351" i="21"/>
  <c r="Q1359" i="21"/>
  <c r="R1359" i="21"/>
  <c r="Q1367" i="21"/>
  <c r="R1367" i="21"/>
  <c r="Q1375" i="21"/>
  <c r="R1375" i="21"/>
  <c r="Q1383" i="21"/>
  <c r="R1383" i="21"/>
  <c r="Q1391" i="21"/>
  <c r="R1391" i="21"/>
  <c r="Q1399" i="21"/>
  <c r="R1399" i="21"/>
  <c r="AF200" i="19"/>
  <c r="AF204" i="19"/>
  <c r="AN221" i="19"/>
  <c r="AM224" i="19"/>
  <c r="AF196" i="19"/>
  <c r="AL237" i="19"/>
  <c r="AL234" i="19"/>
  <c r="AM229" i="19"/>
  <c r="AN226" i="19"/>
  <c r="AL215" i="19"/>
  <c r="AL218" i="19"/>
  <c r="AL211" i="19"/>
  <c r="AS223" i="19"/>
  <c r="AR223" i="19"/>
  <c r="AP223" i="19"/>
  <c r="AQ223" i="19"/>
  <c r="AF124" i="22"/>
  <c r="AF122" i="22"/>
  <c r="AL94" i="22"/>
  <c r="AF127" i="22"/>
  <c r="AF126" i="22"/>
  <c r="AL53" i="22"/>
  <c r="AL108" i="22"/>
  <c r="AF113" i="22"/>
  <c r="AF111" i="22"/>
  <c r="AL57" i="22"/>
  <c r="AM43" i="22"/>
  <c r="AM46" i="22" s="1"/>
  <c r="AL98" i="22"/>
  <c r="AL55" i="22"/>
  <c r="AM39" i="22"/>
  <c r="AM41" i="22"/>
  <c r="AN41" i="22"/>
  <c r="AN39" i="22"/>
  <c r="AN37" i="22"/>
  <c r="AF19" i="22"/>
  <c r="AM16" i="22"/>
  <c r="AM19" i="22" s="1"/>
  <c r="AF29" i="22"/>
  <c r="AF21" i="22"/>
  <c r="AR12" i="22"/>
  <c r="AN15" i="22"/>
  <c r="AT12" i="22"/>
  <c r="AS12" i="22"/>
  <c r="AM20" i="22"/>
  <c r="AM23" i="22" s="1"/>
  <c r="AP14" i="22"/>
  <c r="AQ14" i="22"/>
  <c r="AN17" i="22"/>
  <c r="AT14" i="22"/>
  <c r="AP10" i="22"/>
  <c r="AQ10" i="22"/>
  <c r="AR10" i="22"/>
  <c r="AN13" i="22"/>
  <c r="AS10" i="22"/>
  <c r="C157" i="7"/>
  <c r="D157" i="7"/>
  <c r="E157" i="7"/>
  <c r="F157" i="7"/>
  <c r="G157" i="7"/>
  <c r="H157" i="7"/>
  <c r="I157" i="7"/>
  <c r="P157" i="7" s="1"/>
  <c r="J157" i="7"/>
  <c r="M157" i="7"/>
  <c r="N157" i="7"/>
  <c r="O157" i="7"/>
  <c r="Q157" i="7"/>
  <c r="R157" i="7"/>
  <c r="S157" i="7"/>
  <c r="T157" i="7"/>
  <c r="U157" i="7"/>
  <c r="C158" i="7"/>
  <c r="D158" i="7"/>
  <c r="E158" i="7"/>
  <c r="F158" i="7"/>
  <c r="G158" i="7"/>
  <c r="H158" i="7"/>
  <c r="Q158" i="7" s="1"/>
  <c r="I158" i="7"/>
  <c r="J158" i="7"/>
  <c r="O158" i="7" s="1"/>
  <c r="M158" i="7"/>
  <c r="N158" i="7"/>
  <c r="P158" i="7"/>
  <c r="R158" i="7"/>
  <c r="T158" i="7"/>
  <c r="U158" i="7"/>
  <c r="C159" i="7"/>
  <c r="D159" i="7"/>
  <c r="E159" i="7"/>
  <c r="F159" i="7"/>
  <c r="G159" i="7"/>
  <c r="P159" i="7" s="1"/>
  <c r="H159" i="7"/>
  <c r="I159" i="7"/>
  <c r="J159" i="7"/>
  <c r="M159" i="7"/>
  <c r="N159" i="7"/>
  <c r="O159" i="7"/>
  <c r="Q159" i="7"/>
  <c r="R159" i="7"/>
  <c r="S159" i="7"/>
  <c r="T159" i="7"/>
  <c r="U159" i="7"/>
  <c r="C160" i="7"/>
  <c r="D160" i="7"/>
  <c r="E160" i="7"/>
  <c r="F160" i="7"/>
  <c r="G160" i="7"/>
  <c r="H160" i="7"/>
  <c r="I160" i="7"/>
  <c r="J160" i="7"/>
  <c r="P160" i="7"/>
  <c r="R160" i="7"/>
  <c r="C161" i="7"/>
  <c r="D161" i="7"/>
  <c r="E161" i="7"/>
  <c r="F161" i="7"/>
  <c r="G161" i="7"/>
  <c r="H161" i="7"/>
  <c r="I161" i="7"/>
  <c r="Q161" i="7" s="1"/>
  <c r="J161" i="7"/>
  <c r="M161" i="7"/>
  <c r="N161" i="7"/>
  <c r="O161" i="7"/>
  <c r="R161" i="7"/>
  <c r="S161" i="7"/>
  <c r="U161" i="7"/>
  <c r="C162" i="7"/>
  <c r="D162" i="7"/>
  <c r="E162" i="7"/>
  <c r="F162" i="7"/>
  <c r="G162" i="7"/>
  <c r="H162" i="7"/>
  <c r="I162" i="7"/>
  <c r="J162" i="7"/>
  <c r="C163" i="7"/>
  <c r="D163" i="7"/>
  <c r="E163" i="7"/>
  <c r="F163" i="7"/>
  <c r="G163" i="7"/>
  <c r="H163" i="7"/>
  <c r="Q163" i="7" s="1"/>
  <c r="I163" i="7"/>
  <c r="J163" i="7"/>
  <c r="M163" i="7"/>
  <c r="N163" i="7"/>
  <c r="O163" i="7"/>
  <c r="P163" i="7"/>
  <c r="R163" i="7"/>
  <c r="S163" i="7"/>
  <c r="T163" i="7"/>
  <c r="U163" i="7"/>
  <c r="C164" i="7"/>
  <c r="D164" i="7"/>
  <c r="E164" i="7"/>
  <c r="F164" i="7"/>
  <c r="G164" i="7"/>
  <c r="H164" i="7"/>
  <c r="I164" i="7"/>
  <c r="J164" i="7"/>
  <c r="O164" i="7"/>
  <c r="S164" i="7"/>
  <c r="C165" i="7"/>
  <c r="D165" i="7"/>
  <c r="E165" i="7"/>
  <c r="F165" i="7"/>
  <c r="G165" i="7"/>
  <c r="H165" i="7"/>
  <c r="I165" i="7"/>
  <c r="Q165" i="7" s="1"/>
  <c r="J165" i="7"/>
  <c r="M165" i="7"/>
  <c r="N165" i="7"/>
  <c r="S165" i="7"/>
  <c r="C166" i="7"/>
  <c r="D166" i="7"/>
  <c r="E166" i="7"/>
  <c r="F166" i="7"/>
  <c r="G166" i="7"/>
  <c r="H166" i="7"/>
  <c r="I166" i="7"/>
  <c r="P166" i="7" s="1"/>
  <c r="J166" i="7"/>
  <c r="M166" i="7"/>
  <c r="N166" i="7"/>
  <c r="Q166" i="7"/>
  <c r="R166" i="7"/>
  <c r="T166" i="7"/>
  <c r="U166" i="7"/>
  <c r="C167" i="7"/>
  <c r="D167" i="7"/>
  <c r="E167" i="7"/>
  <c r="F167" i="7"/>
  <c r="G167" i="7"/>
  <c r="H167" i="7"/>
  <c r="Q167" i="7" s="1"/>
  <c r="I167" i="7"/>
  <c r="J167" i="7"/>
  <c r="M167" i="7"/>
  <c r="N167" i="7"/>
  <c r="O167" i="7"/>
  <c r="P167" i="7"/>
  <c r="R167" i="7"/>
  <c r="S167" i="7"/>
  <c r="T167" i="7"/>
  <c r="U167" i="7"/>
  <c r="C168" i="7"/>
  <c r="D168" i="7"/>
  <c r="E168" i="7"/>
  <c r="F168" i="7"/>
  <c r="G168" i="7"/>
  <c r="H168" i="7"/>
  <c r="I168" i="7"/>
  <c r="J168" i="7"/>
  <c r="O168" i="7"/>
  <c r="S168" i="7"/>
  <c r="C169" i="7"/>
  <c r="D169" i="7"/>
  <c r="E169" i="7"/>
  <c r="F169" i="7"/>
  <c r="G169" i="7"/>
  <c r="H169" i="7"/>
  <c r="I169" i="7"/>
  <c r="J169" i="7"/>
  <c r="M169" i="7"/>
  <c r="N169" i="7"/>
  <c r="O169" i="7"/>
  <c r="S169" i="7"/>
  <c r="U169" i="7"/>
  <c r="C170" i="7"/>
  <c r="D170" i="7"/>
  <c r="E170" i="7"/>
  <c r="F170" i="7"/>
  <c r="G170" i="7"/>
  <c r="H170" i="7"/>
  <c r="I170" i="7"/>
  <c r="J170" i="7"/>
  <c r="M170" i="7"/>
  <c r="N170" i="7"/>
  <c r="Q170" i="7"/>
  <c r="R170" i="7"/>
  <c r="T170" i="7"/>
  <c r="C171" i="7"/>
  <c r="D171" i="7"/>
  <c r="E171" i="7"/>
  <c r="F171" i="7"/>
  <c r="G171" i="7"/>
  <c r="H171" i="7"/>
  <c r="Q171" i="7" s="1"/>
  <c r="I171" i="7"/>
  <c r="J171" i="7"/>
  <c r="M171" i="7"/>
  <c r="N171" i="7"/>
  <c r="O171" i="7"/>
  <c r="P171" i="7"/>
  <c r="R171" i="7"/>
  <c r="S171" i="7"/>
  <c r="T171" i="7"/>
  <c r="U171" i="7"/>
  <c r="C172" i="7"/>
  <c r="D172" i="7"/>
  <c r="E172" i="7"/>
  <c r="F172" i="7"/>
  <c r="G172" i="7"/>
  <c r="H172" i="7"/>
  <c r="I172" i="7"/>
  <c r="J172" i="7"/>
  <c r="P172" i="7"/>
  <c r="T172" i="7"/>
  <c r="C173" i="7"/>
  <c r="D173" i="7"/>
  <c r="E173" i="7"/>
  <c r="F173" i="7"/>
  <c r="G173" i="7"/>
  <c r="H173" i="7"/>
  <c r="I173" i="7"/>
  <c r="J173" i="7"/>
  <c r="S173" i="7"/>
  <c r="C174" i="7"/>
  <c r="D174" i="7"/>
  <c r="E174" i="7"/>
  <c r="F174" i="7"/>
  <c r="G174" i="7"/>
  <c r="H174" i="7"/>
  <c r="I174" i="7"/>
  <c r="J174" i="7"/>
  <c r="M174" i="7"/>
  <c r="N174" i="7"/>
  <c r="P174" i="7"/>
  <c r="T174" i="7"/>
  <c r="U174" i="7"/>
  <c r="C175" i="7"/>
  <c r="D175" i="7"/>
  <c r="E175" i="7"/>
  <c r="F175" i="7"/>
  <c r="G175" i="7"/>
  <c r="H175" i="7"/>
  <c r="I175" i="7"/>
  <c r="P175" i="7" s="1"/>
  <c r="J175" i="7"/>
  <c r="M175" i="7"/>
  <c r="N175" i="7"/>
  <c r="O175" i="7"/>
  <c r="Q175" i="7"/>
  <c r="R175" i="7"/>
  <c r="S175" i="7"/>
  <c r="T175" i="7"/>
  <c r="U175" i="7"/>
  <c r="C176" i="7"/>
  <c r="D176" i="7"/>
  <c r="E176" i="7"/>
  <c r="F176" i="7"/>
  <c r="G176" i="7"/>
  <c r="H176" i="7"/>
  <c r="I176" i="7"/>
  <c r="J176" i="7"/>
  <c r="N176" i="7"/>
  <c r="O176" i="7"/>
  <c r="P176" i="7"/>
  <c r="R176" i="7"/>
  <c r="S176" i="7"/>
  <c r="T176" i="7"/>
  <c r="C177" i="7"/>
  <c r="D177" i="7"/>
  <c r="E177" i="7"/>
  <c r="F177" i="7"/>
  <c r="G177" i="7"/>
  <c r="H177" i="7"/>
  <c r="I177" i="7"/>
  <c r="Q177" i="7" s="1"/>
  <c r="J177" i="7"/>
  <c r="M177" i="7"/>
  <c r="N177" i="7"/>
  <c r="O177" i="7"/>
  <c r="R177" i="7"/>
  <c r="S177" i="7"/>
  <c r="T177" i="7"/>
  <c r="U177" i="7"/>
  <c r="C178" i="7"/>
  <c r="D178" i="7"/>
  <c r="E178" i="7"/>
  <c r="F178" i="7"/>
  <c r="G178" i="7"/>
  <c r="H178" i="7"/>
  <c r="Q178" i="7" s="1"/>
  <c r="I178" i="7"/>
  <c r="J178" i="7"/>
  <c r="M178" i="7"/>
  <c r="N178" i="7"/>
  <c r="O178" i="7"/>
  <c r="P178" i="7"/>
  <c r="R178" i="7"/>
  <c r="S178" i="7"/>
  <c r="T178" i="7"/>
  <c r="U178" i="7"/>
  <c r="C179" i="7"/>
  <c r="D179" i="7"/>
  <c r="E179" i="7"/>
  <c r="F179" i="7"/>
  <c r="G179" i="7"/>
  <c r="H179" i="7"/>
  <c r="I179" i="7"/>
  <c r="J179" i="7"/>
  <c r="S179" i="7"/>
  <c r="C180" i="7"/>
  <c r="D180" i="7"/>
  <c r="E180" i="7"/>
  <c r="F180" i="7"/>
  <c r="G180" i="7"/>
  <c r="H180" i="7"/>
  <c r="I180" i="7"/>
  <c r="Q180" i="7" s="1"/>
  <c r="J180" i="7"/>
  <c r="M180" i="7"/>
  <c r="N180" i="7"/>
  <c r="S180" i="7"/>
  <c r="C181" i="7"/>
  <c r="D181" i="7"/>
  <c r="E181" i="7"/>
  <c r="F181" i="7"/>
  <c r="G181" i="7"/>
  <c r="H181" i="7"/>
  <c r="I181" i="7"/>
  <c r="J181" i="7"/>
  <c r="M181" i="7"/>
  <c r="N181" i="7"/>
  <c r="R181" i="7"/>
  <c r="T181" i="7"/>
  <c r="U181" i="7"/>
  <c r="C182" i="7"/>
  <c r="D182" i="7"/>
  <c r="E182" i="7"/>
  <c r="F182" i="7"/>
  <c r="G182" i="7"/>
  <c r="H182" i="7"/>
  <c r="Q182" i="7" s="1"/>
  <c r="I182" i="7"/>
  <c r="J182" i="7"/>
  <c r="M182" i="7"/>
  <c r="N182" i="7"/>
  <c r="O182" i="7"/>
  <c r="P182" i="7"/>
  <c r="R182" i="7"/>
  <c r="S182" i="7"/>
  <c r="T182" i="7"/>
  <c r="U182" i="7"/>
  <c r="C183" i="7"/>
  <c r="D183" i="7"/>
  <c r="E183" i="7"/>
  <c r="F183" i="7"/>
  <c r="G183" i="7"/>
  <c r="H183" i="7"/>
  <c r="I183" i="7"/>
  <c r="J183" i="7"/>
  <c r="S183" i="7"/>
  <c r="C184" i="7"/>
  <c r="D184" i="7"/>
  <c r="E184" i="7"/>
  <c r="F184" i="7"/>
  <c r="G184" i="7"/>
  <c r="H184" i="7"/>
  <c r="I184" i="7"/>
  <c r="J184" i="7"/>
  <c r="N184" i="7"/>
  <c r="S184" i="7"/>
  <c r="C185" i="7"/>
  <c r="D185" i="7"/>
  <c r="E185" i="7"/>
  <c r="F185" i="7"/>
  <c r="G185" i="7"/>
  <c r="H185" i="7"/>
  <c r="I185" i="7"/>
  <c r="Q185" i="7" s="1"/>
  <c r="J185" i="7"/>
  <c r="M185" i="7"/>
  <c r="N185" i="7"/>
  <c r="R185" i="7"/>
  <c r="T185" i="7"/>
  <c r="C186" i="7"/>
  <c r="D186" i="7"/>
  <c r="E186" i="7"/>
  <c r="F186" i="7"/>
  <c r="G186" i="7"/>
  <c r="H186" i="7"/>
  <c r="Q186" i="7" s="1"/>
  <c r="I186" i="7"/>
  <c r="J186" i="7"/>
  <c r="M186" i="7"/>
  <c r="N186" i="7"/>
  <c r="O186" i="7"/>
  <c r="P186" i="7"/>
  <c r="R186" i="7"/>
  <c r="S186" i="7"/>
  <c r="T186" i="7"/>
  <c r="U186" i="7"/>
  <c r="C187" i="7"/>
  <c r="D187" i="7"/>
  <c r="E187" i="7"/>
  <c r="F187" i="7"/>
  <c r="G187" i="7"/>
  <c r="H187" i="7"/>
  <c r="I187" i="7"/>
  <c r="J187" i="7"/>
  <c r="R187" i="7"/>
  <c r="C188" i="7"/>
  <c r="D188" i="7"/>
  <c r="E188" i="7"/>
  <c r="F188" i="7"/>
  <c r="G188" i="7"/>
  <c r="H188" i="7"/>
  <c r="I188" i="7"/>
  <c r="J188" i="7"/>
  <c r="O188" i="7"/>
  <c r="Q188" i="7"/>
  <c r="S188" i="7"/>
  <c r="C189" i="7"/>
  <c r="D189" i="7"/>
  <c r="E189" i="7"/>
  <c r="F189" i="7"/>
  <c r="G189" i="7"/>
  <c r="H189" i="7"/>
  <c r="I189" i="7"/>
  <c r="J189" i="7"/>
  <c r="N189" i="7"/>
  <c r="P189" i="7"/>
  <c r="C190" i="7"/>
  <c r="D190" i="7"/>
  <c r="E190" i="7"/>
  <c r="F190" i="7"/>
  <c r="G190" i="7"/>
  <c r="H190" i="7"/>
  <c r="Q190" i="7" s="1"/>
  <c r="I190" i="7"/>
  <c r="J190" i="7"/>
  <c r="M190" i="7"/>
  <c r="N190" i="7"/>
  <c r="O190" i="7"/>
  <c r="P190" i="7"/>
  <c r="R190" i="7"/>
  <c r="S190" i="7"/>
  <c r="T190" i="7"/>
  <c r="U190" i="7"/>
  <c r="C191" i="7"/>
  <c r="D191" i="7"/>
  <c r="E191" i="7"/>
  <c r="F191" i="7"/>
  <c r="G191" i="7"/>
  <c r="H191" i="7"/>
  <c r="I191" i="7"/>
  <c r="J191" i="7"/>
  <c r="R191" i="7"/>
  <c r="C192" i="7"/>
  <c r="D192" i="7"/>
  <c r="E192" i="7"/>
  <c r="F192" i="7"/>
  <c r="G192" i="7"/>
  <c r="H192" i="7"/>
  <c r="I192" i="7"/>
  <c r="J192" i="7"/>
  <c r="O192" i="7"/>
  <c r="Q192" i="7"/>
  <c r="S192" i="7"/>
  <c r="C193" i="7"/>
  <c r="D193" i="7"/>
  <c r="E193" i="7"/>
  <c r="F193" i="7"/>
  <c r="G193" i="7"/>
  <c r="H193" i="7"/>
  <c r="I193" i="7"/>
  <c r="P193" i="7" s="1"/>
  <c r="J193" i="7"/>
  <c r="M193" i="7"/>
  <c r="N193" i="7"/>
  <c r="T193" i="7"/>
  <c r="U193" i="7"/>
  <c r="C194" i="7"/>
  <c r="D194" i="7"/>
  <c r="E194" i="7"/>
  <c r="F194" i="7"/>
  <c r="G194" i="7"/>
  <c r="H194" i="7"/>
  <c r="I194" i="7"/>
  <c r="P194" i="7" s="1"/>
  <c r="J194" i="7"/>
  <c r="M194" i="7"/>
  <c r="N194" i="7"/>
  <c r="O194" i="7"/>
  <c r="Q194" i="7"/>
  <c r="R194" i="7"/>
  <c r="S194" i="7"/>
  <c r="T194" i="7"/>
  <c r="U194" i="7"/>
  <c r="C195" i="7"/>
  <c r="D195" i="7"/>
  <c r="E195" i="7"/>
  <c r="F195" i="7"/>
  <c r="G195" i="7"/>
  <c r="H195" i="7"/>
  <c r="I195" i="7"/>
  <c r="J195" i="7"/>
  <c r="N195" i="7"/>
  <c r="O195" i="7"/>
  <c r="P195" i="7"/>
  <c r="R195" i="7"/>
  <c r="S195" i="7"/>
  <c r="T195" i="7"/>
  <c r="C196" i="7"/>
  <c r="D196" i="7"/>
  <c r="E196" i="7"/>
  <c r="F196" i="7"/>
  <c r="G196" i="7"/>
  <c r="H196" i="7"/>
  <c r="I196" i="7"/>
  <c r="J196" i="7"/>
  <c r="M196" i="7"/>
  <c r="N196" i="7"/>
  <c r="O196" i="7"/>
  <c r="Q196" i="7"/>
  <c r="R196" i="7"/>
  <c r="S196" i="7"/>
  <c r="U196" i="7"/>
  <c r="C197" i="7"/>
  <c r="D197" i="7"/>
  <c r="E197" i="7"/>
  <c r="F197" i="7"/>
  <c r="G197" i="7"/>
  <c r="H197" i="7"/>
  <c r="I197" i="7"/>
  <c r="J197" i="7"/>
  <c r="N197" i="7"/>
  <c r="P197" i="7"/>
  <c r="U197" i="7"/>
  <c r="C198" i="7"/>
  <c r="D198" i="7"/>
  <c r="E198" i="7"/>
  <c r="F198" i="7"/>
  <c r="G198" i="7"/>
  <c r="H198" i="7"/>
  <c r="Q198" i="7" s="1"/>
  <c r="I198" i="7"/>
  <c r="J198" i="7"/>
  <c r="M198" i="7"/>
  <c r="N198" i="7"/>
  <c r="O198" i="7"/>
  <c r="P198" i="7"/>
  <c r="R198" i="7"/>
  <c r="S198" i="7"/>
  <c r="T198" i="7"/>
  <c r="U198" i="7"/>
  <c r="C199" i="7"/>
  <c r="D199" i="7"/>
  <c r="E199" i="7"/>
  <c r="F199" i="7"/>
  <c r="G199" i="7"/>
  <c r="H199" i="7"/>
  <c r="I199" i="7"/>
  <c r="J199" i="7"/>
  <c r="N199" i="7"/>
  <c r="O199" i="7"/>
  <c r="S199" i="7"/>
  <c r="T199" i="7"/>
  <c r="C200" i="7"/>
  <c r="D200" i="7"/>
  <c r="E200" i="7"/>
  <c r="F200" i="7"/>
  <c r="G200" i="7"/>
  <c r="H200" i="7"/>
  <c r="I200" i="7"/>
  <c r="Q200" i="7" s="1"/>
  <c r="J200" i="7"/>
  <c r="M200" i="7"/>
  <c r="N200" i="7"/>
  <c r="R200" i="7"/>
  <c r="S200" i="7"/>
  <c r="C201" i="7"/>
  <c r="D201" i="7"/>
  <c r="E201" i="7"/>
  <c r="F201" i="7"/>
  <c r="G201" i="7"/>
  <c r="H201" i="7"/>
  <c r="I201" i="7"/>
  <c r="J201" i="7"/>
  <c r="M201" i="7"/>
  <c r="N201" i="7"/>
  <c r="P201" i="7"/>
  <c r="Q201" i="7"/>
  <c r="R201" i="7"/>
  <c r="T201" i="7"/>
  <c r="U201" i="7"/>
  <c r="C202" i="7"/>
  <c r="D202" i="7"/>
  <c r="E202" i="7"/>
  <c r="F202" i="7"/>
  <c r="G202" i="7"/>
  <c r="H202" i="7"/>
  <c r="I202" i="7"/>
  <c r="P202" i="7" s="1"/>
  <c r="J202" i="7"/>
  <c r="M202" i="7"/>
  <c r="N202" i="7"/>
  <c r="O202" i="7"/>
  <c r="Q202" i="7"/>
  <c r="R202" i="7"/>
  <c r="S202" i="7"/>
  <c r="T202" i="7"/>
  <c r="U202" i="7"/>
  <c r="C203" i="7"/>
  <c r="D203" i="7"/>
  <c r="E203" i="7"/>
  <c r="F203" i="7"/>
  <c r="G203" i="7"/>
  <c r="H203" i="7"/>
  <c r="I203" i="7"/>
  <c r="J203" i="7"/>
  <c r="T203" i="7"/>
  <c r="C204" i="7"/>
  <c r="D204" i="7"/>
  <c r="E204" i="7"/>
  <c r="F204" i="7"/>
  <c r="G204" i="7"/>
  <c r="H204" i="7"/>
  <c r="I204" i="7"/>
  <c r="J204" i="7"/>
  <c r="M204" i="7"/>
  <c r="N204" i="7"/>
  <c r="O204" i="7"/>
  <c r="Q204" i="7"/>
  <c r="R204" i="7"/>
  <c r="S204" i="7"/>
  <c r="U204" i="7"/>
  <c r="C205" i="7"/>
  <c r="D205" i="7"/>
  <c r="E205" i="7"/>
  <c r="F205" i="7"/>
  <c r="G205" i="7"/>
  <c r="H205" i="7"/>
  <c r="I205" i="7"/>
  <c r="J205" i="7"/>
  <c r="N205" i="7"/>
  <c r="P205" i="7"/>
  <c r="U205" i="7"/>
  <c r="C206" i="7"/>
  <c r="D206" i="7"/>
  <c r="E206" i="7"/>
  <c r="F206" i="7"/>
  <c r="G206" i="7"/>
  <c r="P206" i="7" s="1"/>
  <c r="H206" i="7"/>
  <c r="Q206" i="7" s="1"/>
  <c r="I206" i="7"/>
  <c r="J206" i="7"/>
  <c r="M206" i="7"/>
  <c r="N206" i="7"/>
  <c r="O206" i="7"/>
  <c r="R206" i="7"/>
  <c r="S206" i="7"/>
  <c r="T206" i="7"/>
  <c r="U206" i="7"/>
  <c r="C207" i="7"/>
  <c r="D207" i="7"/>
  <c r="E207" i="7"/>
  <c r="F207" i="7"/>
  <c r="G207" i="7"/>
  <c r="H207" i="7"/>
  <c r="I207" i="7"/>
  <c r="J207" i="7"/>
  <c r="N207" i="7"/>
  <c r="O207" i="7"/>
  <c r="T207" i="7"/>
  <c r="C208" i="7"/>
  <c r="D208" i="7"/>
  <c r="E208" i="7"/>
  <c r="F208" i="7"/>
  <c r="G208" i="7"/>
  <c r="H208" i="7"/>
  <c r="I208" i="7"/>
  <c r="J208" i="7"/>
  <c r="R208" i="7" s="1"/>
  <c r="N208" i="7"/>
  <c r="C209" i="7"/>
  <c r="D209" i="7"/>
  <c r="E209" i="7"/>
  <c r="F209" i="7"/>
  <c r="G209" i="7"/>
  <c r="H209" i="7"/>
  <c r="I209" i="7"/>
  <c r="P209" i="7" s="1"/>
  <c r="J209" i="7"/>
  <c r="M209" i="7"/>
  <c r="N209" i="7"/>
  <c r="Q209" i="7"/>
  <c r="R209" i="7"/>
  <c r="T209" i="7"/>
  <c r="U209" i="7"/>
  <c r="C210" i="7"/>
  <c r="D210" i="7"/>
  <c r="E210" i="7"/>
  <c r="F210" i="7"/>
  <c r="G210" i="7"/>
  <c r="H210" i="7"/>
  <c r="I210" i="7"/>
  <c r="J210" i="7"/>
  <c r="M210" i="7"/>
  <c r="N210" i="7"/>
  <c r="O210" i="7"/>
  <c r="Q210" i="7"/>
  <c r="R210" i="7"/>
  <c r="S210" i="7"/>
  <c r="T210" i="7"/>
  <c r="U210" i="7"/>
  <c r="C211" i="7"/>
  <c r="D211" i="7"/>
  <c r="E211" i="7"/>
  <c r="F211" i="7"/>
  <c r="G211" i="7"/>
  <c r="H211" i="7"/>
  <c r="I211" i="7"/>
  <c r="J211" i="7"/>
  <c r="N211" i="7"/>
  <c r="O211" i="7"/>
  <c r="R211" i="7"/>
  <c r="S211" i="7"/>
  <c r="T211" i="7"/>
  <c r="C212" i="7"/>
  <c r="D212" i="7"/>
  <c r="E212" i="7"/>
  <c r="F212" i="7"/>
  <c r="G212" i="7"/>
  <c r="H212" i="7"/>
  <c r="I212" i="7"/>
  <c r="J212" i="7"/>
  <c r="R212" i="7" s="1"/>
  <c r="Q212" i="7"/>
  <c r="C213" i="7"/>
  <c r="D213" i="7"/>
  <c r="E213" i="7"/>
  <c r="F213" i="7"/>
  <c r="G213" i="7"/>
  <c r="H213" i="7"/>
  <c r="I213" i="7"/>
  <c r="Q213" i="7" s="1"/>
  <c r="J213" i="7"/>
  <c r="M213" i="7"/>
  <c r="N213" i="7"/>
  <c r="P213" i="7"/>
  <c r="R213" i="7"/>
  <c r="T213" i="7"/>
  <c r="U213" i="7"/>
  <c r="C214" i="7"/>
  <c r="D214" i="7"/>
  <c r="E214" i="7"/>
  <c r="F214" i="7"/>
  <c r="G214" i="7"/>
  <c r="H214" i="7"/>
  <c r="I214" i="7"/>
  <c r="P214" i="7" s="1"/>
  <c r="J214" i="7"/>
  <c r="M214" i="7"/>
  <c r="N214" i="7"/>
  <c r="O214" i="7"/>
  <c r="Q214" i="7"/>
  <c r="R214" i="7"/>
  <c r="S214" i="7"/>
  <c r="T214" i="7"/>
  <c r="U214" i="7"/>
  <c r="C215" i="7"/>
  <c r="D215" i="7"/>
  <c r="E215" i="7"/>
  <c r="F215" i="7"/>
  <c r="G215" i="7"/>
  <c r="H215" i="7"/>
  <c r="I215" i="7"/>
  <c r="J215" i="7"/>
  <c r="N215" i="7"/>
  <c r="O215" i="7"/>
  <c r="P215" i="7"/>
  <c r="S215" i="7"/>
  <c r="T215" i="7"/>
  <c r="C216" i="7"/>
  <c r="D216" i="7"/>
  <c r="E216" i="7"/>
  <c r="F216" i="7"/>
  <c r="G216" i="7"/>
  <c r="H216" i="7"/>
  <c r="I216" i="7"/>
  <c r="J216" i="7"/>
  <c r="O216" i="7"/>
  <c r="C217" i="7"/>
  <c r="D217" i="7"/>
  <c r="E217" i="7"/>
  <c r="F217" i="7"/>
  <c r="G217" i="7"/>
  <c r="H217" i="7"/>
  <c r="I217" i="7"/>
  <c r="J217" i="7"/>
  <c r="M217" i="7"/>
  <c r="N217" i="7"/>
  <c r="R217" i="7"/>
  <c r="T217" i="7"/>
  <c r="C218" i="7"/>
  <c r="D218" i="7"/>
  <c r="E218" i="7"/>
  <c r="F218" i="7"/>
  <c r="G218" i="7"/>
  <c r="H218" i="7"/>
  <c r="I218" i="7"/>
  <c r="P218" i="7" s="1"/>
  <c r="J218" i="7"/>
  <c r="M218" i="7"/>
  <c r="N218" i="7"/>
  <c r="O218" i="7"/>
  <c r="Q218" i="7"/>
  <c r="R218" i="7"/>
  <c r="S218" i="7"/>
  <c r="T218" i="7"/>
  <c r="U218" i="7"/>
  <c r="C219" i="7"/>
  <c r="D219" i="7"/>
  <c r="E219" i="7"/>
  <c r="F219" i="7"/>
  <c r="G219" i="7"/>
  <c r="P219" i="7" s="1"/>
  <c r="H219" i="7"/>
  <c r="I219" i="7"/>
  <c r="J219" i="7"/>
  <c r="O219" i="7"/>
  <c r="R219" i="7"/>
  <c r="T219" i="7"/>
  <c r="C220" i="7"/>
  <c r="D220" i="7"/>
  <c r="E220" i="7"/>
  <c r="F220" i="7"/>
  <c r="G220" i="7"/>
  <c r="H220" i="7"/>
  <c r="I220" i="7"/>
  <c r="J220" i="7"/>
  <c r="N220" i="7"/>
  <c r="O220" i="7"/>
  <c r="Q220" i="7"/>
  <c r="S220" i="7"/>
  <c r="U220" i="7"/>
  <c r="C221" i="7"/>
  <c r="D221" i="7"/>
  <c r="E221" i="7"/>
  <c r="F221" i="7"/>
  <c r="G221" i="7"/>
  <c r="H221" i="7"/>
  <c r="I221" i="7"/>
  <c r="J221" i="7"/>
  <c r="N221" i="7"/>
  <c r="P221" i="7"/>
  <c r="R221" i="7"/>
  <c r="U221" i="7"/>
  <c r="C222" i="7"/>
  <c r="D222" i="7"/>
  <c r="E222" i="7"/>
  <c r="F222" i="7"/>
  <c r="G222" i="7"/>
  <c r="H222" i="7"/>
  <c r="I222" i="7"/>
  <c r="J222" i="7"/>
  <c r="M222" i="7"/>
  <c r="N222" i="7"/>
  <c r="O222" i="7"/>
  <c r="R222" i="7"/>
  <c r="S222" i="7"/>
  <c r="T222" i="7"/>
  <c r="U222" i="7"/>
  <c r="C223" i="7"/>
  <c r="D223" i="7"/>
  <c r="E223" i="7"/>
  <c r="F223" i="7"/>
  <c r="G223" i="7"/>
  <c r="H223" i="7"/>
  <c r="I223" i="7"/>
  <c r="J223" i="7"/>
  <c r="M223" i="7" s="1"/>
  <c r="N223" i="7"/>
  <c r="O223" i="7"/>
  <c r="P223" i="7"/>
  <c r="Q223" i="7"/>
  <c r="R223" i="7"/>
  <c r="S223" i="7"/>
  <c r="T223" i="7"/>
  <c r="U223" i="7"/>
  <c r="C224" i="7"/>
  <c r="D224" i="7"/>
  <c r="E224" i="7"/>
  <c r="F224" i="7"/>
  <c r="G224" i="7"/>
  <c r="H224" i="7"/>
  <c r="I224" i="7"/>
  <c r="J224" i="7"/>
  <c r="M224" i="7"/>
  <c r="N224" i="7"/>
  <c r="O224" i="7"/>
  <c r="R224" i="7"/>
  <c r="S224" i="7"/>
  <c r="T224" i="7"/>
  <c r="U224" i="7"/>
  <c r="C225" i="7"/>
  <c r="D225" i="7"/>
  <c r="E225" i="7"/>
  <c r="F225" i="7"/>
  <c r="G225" i="7"/>
  <c r="H225" i="7"/>
  <c r="I225" i="7"/>
  <c r="J225" i="7"/>
  <c r="N225" i="7"/>
  <c r="O225" i="7"/>
  <c r="P225" i="7"/>
  <c r="R225" i="7"/>
  <c r="S225" i="7"/>
  <c r="T225" i="7"/>
  <c r="C226" i="7"/>
  <c r="D226" i="7"/>
  <c r="E226" i="7"/>
  <c r="F226" i="7"/>
  <c r="G226" i="7"/>
  <c r="H226" i="7"/>
  <c r="I226" i="7"/>
  <c r="J226" i="7"/>
  <c r="M226" i="7"/>
  <c r="N226" i="7"/>
  <c r="O226" i="7"/>
  <c r="Q226" i="7"/>
  <c r="R226" i="7"/>
  <c r="S226" i="7"/>
  <c r="U226" i="7"/>
  <c r="C227" i="7"/>
  <c r="D227" i="7"/>
  <c r="E227" i="7"/>
  <c r="F227" i="7"/>
  <c r="G227" i="7"/>
  <c r="H227" i="7"/>
  <c r="I227" i="7"/>
  <c r="J227" i="7"/>
  <c r="T227" i="7" s="1"/>
  <c r="N227" i="7"/>
  <c r="P227" i="7"/>
  <c r="Q227" i="7"/>
  <c r="U227" i="7"/>
  <c r="C228" i="7"/>
  <c r="D228" i="7"/>
  <c r="E228" i="7"/>
  <c r="F228" i="7"/>
  <c r="G228" i="7"/>
  <c r="P228" i="7" s="1"/>
  <c r="H228" i="7"/>
  <c r="Q228" i="7" s="1"/>
  <c r="I228" i="7"/>
  <c r="J228" i="7"/>
  <c r="M228" i="7"/>
  <c r="N228" i="7"/>
  <c r="O228" i="7"/>
  <c r="R228" i="7"/>
  <c r="S228" i="7"/>
  <c r="T228" i="7"/>
  <c r="U228" i="7"/>
  <c r="C229" i="7"/>
  <c r="D229" i="7"/>
  <c r="E229" i="7"/>
  <c r="F229" i="7"/>
  <c r="G229" i="7"/>
  <c r="H229" i="7"/>
  <c r="I229" i="7"/>
  <c r="J229" i="7"/>
  <c r="S229" i="7" s="1"/>
  <c r="N229" i="7"/>
  <c r="O229" i="7"/>
  <c r="R229" i="7"/>
  <c r="T229" i="7"/>
  <c r="C230" i="7"/>
  <c r="D230" i="7"/>
  <c r="E230" i="7"/>
  <c r="F230" i="7"/>
  <c r="G230" i="7"/>
  <c r="H230" i="7"/>
  <c r="I230" i="7"/>
  <c r="J230" i="7"/>
  <c r="Q230" i="7" s="1"/>
  <c r="N230" i="7"/>
  <c r="R230" i="7"/>
  <c r="C231" i="7"/>
  <c r="D231" i="7"/>
  <c r="E231" i="7"/>
  <c r="F231" i="7"/>
  <c r="G231" i="7"/>
  <c r="H231" i="7"/>
  <c r="I231" i="7"/>
  <c r="Q231" i="7" s="1"/>
  <c r="J231" i="7"/>
  <c r="M231" i="7"/>
  <c r="N231" i="7"/>
  <c r="P231" i="7"/>
  <c r="R231" i="7"/>
  <c r="T231" i="7"/>
  <c r="U231" i="7"/>
  <c r="C232" i="7"/>
  <c r="D232" i="7"/>
  <c r="E232" i="7"/>
  <c r="F232" i="7"/>
  <c r="G232" i="7"/>
  <c r="H232" i="7"/>
  <c r="I232" i="7"/>
  <c r="P232" i="7" s="1"/>
  <c r="J232" i="7"/>
  <c r="M232" i="7"/>
  <c r="N232" i="7"/>
  <c r="O232" i="7"/>
  <c r="R232" i="7"/>
  <c r="S232" i="7"/>
  <c r="T232" i="7"/>
  <c r="U232" i="7"/>
  <c r="C233" i="7"/>
  <c r="D233" i="7"/>
  <c r="E233" i="7"/>
  <c r="F233" i="7"/>
  <c r="G233" i="7"/>
  <c r="H233" i="7"/>
  <c r="I233" i="7"/>
  <c r="J233" i="7"/>
  <c r="S233" i="7" s="1"/>
  <c r="N233" i="7"/>
  <c r="O233" i="7"/>
  <c r="P233" i="7"/>
  <c r="T233" i="7"/>
  <c r="C234" i="7"/>
  <c r="D234" i="7"/>
  <c r="E234" i="7"/>
  <c r="F234" i="7"/>
  <c r="G234" i="7"/>
  <c r="H234" i="7"/>
  <c r="I234" i="7"/>
  <c r="J234" i="7"/>
  <c r="N234" i="7"/>
  <c r="R234" i="7"/>
  <c r="C235" i="7"/>
  <c r="D235" i="7"/>
  <c r="E235" i="7"/>
  <c r="F235" i="7"/>
  <c r="G235" i="7"/>
  <c r="H235" i="7"/>
  <c r="I235" i="7"/>
  <c r="J235" i="7"/>
  <c r="N235" i="7"/>
  <c r="R235" i="7"/>
  <c r="C236" i="7"/>
  <c r="D236" i="7"/>
  <c r="E236" i="7"/>
  <c r="F236" i="7"/>
  <c r="G236" i="7"/>
  <c r="H236" i="7"/>
  <c r="I236" i="7"/>
  <c r="P236" i="7" s="1"/>
  <c r="J236" i="7"/>
  <c r="M236" i="7"/>
  <c r="N236" i="7"/>
  <c r="O236" i="7"/>
  <c r="R236" i="7"/>
  <c r="S236" i="7"/>
  <c r="T236" i="7"/>
  <c r="U236" i="7"/>
  <c r="C237" i="7"/>
  <c r="D237" i="7"/>
  <c r="E237" i="7"/>
  <c r="F237" i="7"/>
  <c r="G237" i="7"/>
  <c r="P237" i="7" s="1"/>
  <c r="H237" i="7"/>
  <c r="I237" i="7"/>
  <c r="J237" i="7"/>
  <c r="T237" i="7" s="1"/>
  <c r="O237" i="7"/>
  <c r="R237" i="7"/>
  <c r="C238" i="7"/>
  <c r="D238" i="7"/>
  <c r="E238" i="7"/>
  <c r="F238" i="7"/>
  <c r="G238" i="7"/>
  <c r="H238" i="7"/>
  <c r="I238" i="7"/>
  <c r="J238" i="7"/>
  <c r="S238" i="7" s="1"/>
  <c r="N238" i="7"/>
  <c r="O238" i="7"/>
  <c r="Q238" i="7"/>
  <c r="U238" i="7"/>
  <c r="C239" i="7"/>
  <c r="D239" i="7"/>
  <c r="E239" i="7"/>
  <c r="F239" i="7"/>
  <c r="G239" i="7"/>
  <c r="H239" i="7"/>
  <c r="I239" i="7"/>
  <c r="J239" i="7"/>
  <c r="U239" i="7" s="1"/>
  <c r="R239" i="7"/>
  <c r="C240" i="7"/>
  <c r="D240" i="7"/>
  <c r="E240" i="7"/>
  <c r="F240" i="7"/>
  <c r="G240" i="7"/>
  <c r="H240" i="7"/>
  <c r="I240" i="7"/>
  <c r="J240" i="7"/>
  <c r="M240" i="7"/>
  <c r="N240" i="7"/>
  <c r="O240" i="7"/>
  <c r="R240" i="7"/>
  <c r="S240" i="7"/>
  <c r="T240" i="7"/>
  <c r="U240" i="7"/>
  <c r="C241" i="7"/>
  <c r="D241" i="7"/>
  <c r="E241" i="7"/>
  <c r="F241" i="7"/>
  <c r="G241" i="7"/>
  <c r="H241" i="7"/>
  <c r="I241" i="7"/>
  <c r="J241" i="7"/>
  <c r="M241" i="7" s="1"/>
  <c r="N241" i="7"/>
  <c r="O241" i="7"/>
  <c r="P241" i="7"/>
  <c r="Q241" i="7"/>
  <c r="R241" i="7"/>
  <c r="S241" i="7"/>
  <c r="T241" i="7"/>
  <c r="U241" i="7"/>
  <c r="C242" i="7"/>
  <c r="D242" i="7"/>
  <c r="E242" i="7"/>
  <c r="F242" i="7"/>
  <c r="G242" i="7"/>
  <c r="H242" i="7"/>
  <c r="I242" i="7"/>
  <c r="P242" i="7" s="1"/>
  <c r="J242" i="7"/>
  <c r="M242" i="7"/>
  <c r="N242" i="7"/>
  <c r="O242" i="7"/>
  <c r="R242" i="7"/>
  <c r="S242" i="7"/>
  <c r="T242" i="7"/>
  <c r="U242" i="7"/>
  <c r="C243" i="7"/>
  <c r="D243" i="7"/>
  <c r="E243" i="7"/>
  <c r="F243" i="7"/>
  <c r="G243" i="7"/>
  <c r="H243" i="7"/>
  <c r="I243" i="7"/>
  <c r="J243" i="7"/>
  <c r="N243" i="7"/>
  <c r="O243" i="7"/>
  <c r="P243" i="7"/>
  <c r="R243" i="7"/>
  <c r="S243" i="7"/>
  <c r="T243" i="7"/>
  <c r="C244" i="7"/>
  <c r="D244" i="7"/>
  <c r="E244" i="7"/>
  <c r="F244" i="7"/>
  <c r="G244" i="7"/>
  <c r="H244" i="7"/>
  <c r="I244" i="7"/>
  <c r="J244" i="7"/>
  <c r="M244" i="7"/>
  <c r="N244" i="7"/>
  <c r="R244" i="7"/>
  <c r="S244" i="7"/>
  <c r="U244" i="7"/>
  <c r="C245" i="7"/>
  <c r="D245" i="7"/>
  <c r="E245" i="7"/>
  <c r="F245" i="7"/>
  <c r="G245" i="7"/>
  <c r="H245" i="7"/>
  <c r="I245" i="7"/>
  <c r="J245" i="7"/>
  <c r="C246" i="7"/>
  <c r="D246" i="7"/>
  <c r="E246" i="7"/>
  <c r="F246" i="7"/>
  <c r="G246" i="7"/>
  <c r="H246" i="7"/>
  <c r="I246" i="7"/>
  <c r="P246" i="7" s="1"/>
  <c r="J246" i="7"/>
  <c r="M246" i="7"/>
  <c r="N246" i="7"/>
  <c r="O246" i="7"/>
  <c r="R246" i="7"/>
  <c r="S246" i="7"/>
  <c r="T246" i="7"/>
  <c r="U246" i="7"/>
  <c r="C247" i="7"/>
  <c r="D247" i="7"/>
  <c r="E247" i="7"/>
  <c r="F247" i="7"/>
  <c r="G247" i="7"/>
  <c r="H247" i="7"/>
  <c r="I247" i="7"/>
  <c r="J247" i="7"/>
  <c r="N247" i="7"/>
  <c r="O247" i="7"/>
  <c r="P247" i="7"/>
  <c r="R247" i="7"/>
  <c r="S247" i="7"/>
  <c r="T247" i="7"/>
  <c r="C248" i="7"/>
  <c r="D248" i="7"/>
  <c r="E248" i="7"/>
  <c r="F248" i="7"/>
  <c r="G248" i="7"/>
  <c r="H248" i="7"/>
  <c r="I248" i="7"/>
  <c r="J248" i="7"/>
  <c r="M248" i="7"/>
  <c r="N248" i="7"/>
  <c r="O248" i="7"/>
  <c r="Q248" i="7"/>
  <c r="R248" i="7"/>
  <c r="S248" i="7"/>
  <c r="U248" i="7"/>
  <c r="C249" i="7"/>
  <c r="D249" i="7"/>
  <c r="E249" i="7"/>
  <c r="F249" i="7"/>
  <c r="G249" i="7"/>
  <c r="H249" i="7"/>
  <c r="I249" i="7"/>
  <c r="J249" i="7"/>
  <c r="P249" i="7"/>
  <c r="T249" i="7"/>
  <c r="U249" i="7"/>
  <c r="C250" i="7"/>
  <c r="D250" i="7"/>
  <c r="E250" i="7"/>
  <c r="F250" i="7"/>
  <c r="G250" i="7"/>
  <c r="P250" i="7" s="1"/>
  <c r="H250" i="7"/>
  <c r="Q250" i="7" s="1"/>
  <c r="I250" i="7"/>
  <c r="J250" i="7"/>
  <c r="M250" i="7"/>
  <c r="N250" i="7"/>
  <c r="O250" i="7"/>
  <c r="R250" i="7"/>
  <c r="S250" i="7"/>
  <c r="T250" i="7"/>
  <c r="U250" i="7"/>
  <c r="C251" i="7"/>
  <c r="D251" i="7"/>
  <c r="E251" i="7"/>
  <c r="F251" i="7"/>
  <c r="G251" i="7"/>
  <c r="H251" i="7"/>
  <c r="I251" i="7"/>
  <c r="J251" i="7"/>
  <c r="N251" i="7"/>
  <c r="O251" i="7"/>
  <c r="R251" i="7"/>
  <c r="S251" i="7"/>
  <c r="T251" i="7"/>
  <c r="C252" i="7"/>
  <c r="D252" i="7"/>
  <c r="E252" i="7"/>
  <c r="F252" i="7"/>
  <c r="G252" i="7"/>
  <c r="H252" i="7"/>
  <c r="I252" i="7"/>
  <c r="J252" i="7"/>
  <c r="M252" i="7"/>
  <c r="N252" i="7"/>
  <c r="Q252" i="7"/>
  <c r="R252" i="7"/>
  <c r="S252" i="7"/>
  <c r="C253" i="7"/>
  <c r="D253" i="7"/>
  <c r="E253" i="7"/>
  <c r="F253" i="7"/>
  <c r="G253" i="7"/>
  <c r="H253" i="7"/>
  <c r="I253" i="7"/>
  <c r="J253" i="7"/>
  <c r="M253" i="7"/>
  <c r="N253" i="7"/>
  <c r="P253" i="7"/>
  <c r="Q253" i="7"/>
  <c r="R253" i="7"/>
  <c r="T253" i="7"/>
  <c r="U253" i="7"/>
  <c r="C254" i="7"/>
  <c r="D254" i="7"/>
  <c r="E254" i="7"/>
  <c r="F254" i="7"/>
  <c r="G254" i="7"/>
  <c r="H254" i="7"/>
  <c r="Q254" i="7" s="1"/>
  <c r="I254" i="7"/>
  <c r="J254" i="7"/>
  <c r="M254" i="7"/>
  <c r="N254" i="7"/>
  <c r="O254" i="7"/>
  <c r="P254" i="7"/>
  <c r="R254" i="7"/>
  <c r="S254" i="7"/>
  <c r="T254" i="7"/>
  <c r="U254" i="7"/>
  <c r="C255" i="7"/>
  <c r="D255" i="7"/>
  <c r="E255" i="7"/>
  <c r="F255" i="7"/>
  <c r="G255" i="7"/>
  <c r="H255" i="7"/>
  <c r="I255" i="7"/>
  <c r="J255" i="7"/>
  <c r="S255" i="7" s="1"/>
  <c r="O255" i="7"/>
  <c r="C256" i="7"/>
  <c r="D256" i="7"/>
  <c r="E256" i="7"/>
  <c r="F256" i="7"/>
  <c r="G256" i="7"/>
  <c r="H256" i="7"/>
  <c r="I256" i="7"/>
  <c r="J256" i="7"/>
  <c r="N256" i="7"/>
  <c r="R256" i="7"/>
  <c r="S256" i="7"/>
  <c r="C257" i="7"/>
  <c r="D257" i="7"/>
  <c r="E257" i="7"/>
  <c r="F257" i="7"/>
  <c r="G257" i="7"/>
  <c r="H257" i="7"/>
  <c r="I257" i="7"/>
  <c r="Q257" i="7" s="1"/>
  <c r="J257" i="7"/>
  <c r="M257" i="7"/>
  <c r="N257" i="7"/>
  <c r="R257" i="7"/>
  <c r="T257" i="7"/>
  <c r="C258" i="7"/>
  <c r="D258" i="7"/>
  <c r="E258" i="7"/>
  <c r="F258" i="7"/>
  <c r="G258" i="7"/>
  <c r="H258" i="7"/>
  <c r="I258" i="7"/>
  <c r="P258" i="7" s="1"/>
  <c r="J258" i="7"/>
  <c r="M258" i="7"/>
  <c r="N258" i="7"/>
  <c r="O258" i="7"/>
  <c r="Q258" i="7"/>
  <c r="R258" i="7"/>
  <c r="S258" i="7"/>
  <c r="T258" i="7"/>
  <c r="U258" i="7"/>
  <c r="C259" i="7"/>
  <c r="D259" i="7"/>
  <c r="E259" i="7"/>
  <c r="F259" i="7"/>
  <c r="G259" i="7"/>
  <c r="P259" i="7" s="1"/>
  <c r="H259" i="7"/>
  <c r="I259" i="7"/>
  <c r="J259" i="7"/>
  <c r="O259" i="7"/>
  <c r="T259" i="7"/>
  <c r="C260" i="7"/>
  <c r="D260" i="7"/>
  <c r="E260" i="7"/>
  <c r="F260" i="7"/>
  <c r="G260" i="7"/>
  <c r="H260" i="7"/>
  <c r="I260" i="7"/>
  <c r="J260" i="7"/>
  <c r="S260" i="7" s="1"/>
  <c r="O260" i="7"/>
  <c r="U260" i="7"/>
  <c r="C261" i="7"/>
  <c r="D261" i="7"/>
  <c r="E261" i="7"/>
  <c r="F261" i="7"/>
  <c r="G261" i="7"/>
  <c r="H261" i="7"/>
  <c r="I261" i="7"/>
  <c r="J261" i="7"/>
  <c r="R261" i="7" s="1"/>
  <c r="N261" i="7"/>
  <c r="C262" i="7"/>
  <c r="D262" i="7"/>
  <c r="E262" i="7"/>
  <c r="F262" i="7"/>
  <c r="G262" i="7"/>
  <c r="H262" i="7"/>
  <c r="I262" i="7"/>
  <c r="P262" i="7" s="1"/>
  <c r="J262" i="7"/>
  <c r="M262" i="7"/>
  <c r="N262" i="7"/>
  <c r="O262" i="7"/>
  <c r="Q262" i="7"/>
  <c r="R262" i="7"/>
  <c r="S262" i="7"/>
  <c r="T262" i="7"/>
  <c r="U262" i="7"/>
  <c r="C263" i="7"/>
  <c r="D263" i="7"/>
  <c r="E263" i="7"/>
  <c r="F263" i="7"/>
  <c r="G263" i="7"/>
  <c r="H263" i="7"/>
  <c r="I263" i="7"/>
  <c r="J263" i="7"/>
  <c r="N263" i="7"/>
  <c r="O263" i="7"/>
  <c r="P263" i="7"/>
  <c r="R263" i="7"/>
  <c r="S263" i="7"/>
  <c r="T263" i="7"/>
  <c r="C264" i="7"/>
  <c r="D264" i="7"/>
  <c r="E264" i="7"/>
  <c r="F264" i="7"/>
  <c r="G264" i="7"/>
  <c r="H264" i="7"/>
  <c r="I264" i="7"/>
  <c r="J264" i="7"/>
  <c r="M264" i="7"/>
  <c r="N264" i="7"/>
  <c r="O264" i="7"/>
  <c r="Q264" i="7"/>
  <c r="R264" i="7"/>
  <c r="S264" i="7"/>
  <c r="U264" i="7"/>
  <c r="C265" i="7"/>
  <c r="D265" i="7"/>
  <c r="E265" i="7"/>
  <c r="F265" i="7"/>
  <c r="G265" i="7"/>
  <c r="H265" i="7"/>
  <c r="I265" i="7"/>
  <c r="J265" i="7"/>
  <c r="T265" i="7" s="1"/>
  <c r="P265" i="7"/>
  <c r="C266" i="7"/>
  <c r="D266" i="7"/>
  <c r="E266" i="7"/>
  <c r="F266" i="7"/>
  <c r="G266" i="7"/>
  <c r="P266" i="7" s="1"/>
  <c r="H266" i="7"/>
  <c r="Q266" i="7" s="1"/>
  <c r="I266" i="7"/>
  <c r="J266" i="7"/>
  <c r="M266" i="7"/>
  <c r="N266" i="7"/>
  <c r="O266" i="7"/>
  <c r="R266" i="7"/>
  <c r="S266" i="7"/>
  <c r="T266" i="7"/>
  <c r="U266" i="7"/>
  <c r="C267" i="7"/>
  <c r="D267" i="7"/>
  <c r="E267" i="7"/>
  <c r="F267" i="7"/>
  <c r="G267" i="7"/>
  <c r="H267" i="7"/>
  <c r="I267" i="7"/>
  <c r="J267" i="7"/>
  <c r="N267" i="7"/>
  <c r="O267" i="7"/>
  <c r="R267" i="7"/>
  <c r="S267" i="7"/>
  <c r="T267" i="7"/>
  <c r="C268" i="7"/>
  <c r="D268" i="7"/>
  <c r="E268" i="7"/>
  <c r="F268" i="7"/>
  <c r="G268" i="7"/>
  <c r="H268" i="7"/>
  <c r="I268" i="7"/>
  <c r="Q268" i="7" s="1"/>
  <c r="J268" i="7"/>
  <c r="M268" i="7"/>
  <c r="N268" i="7"/>
  <c r="R268" i="7"/>
  <c r="S268" i="7"/>
  <c r="C269" i="7"/>
  <c r="D269" i="7"/>
  <c r="E269" i="7"/>
  <c r="F269" i="7"/>
  <c r="G269" i="7"/>
  <c r="H269" i="7"/>
  <c r="I269" i="7"/>
  <c r="J269" i="7"/>
  <c r="M269" i="7"/>
  <c r="N269" i="7"/>
  <c r="P269" i="7"/>
  <c r="Q269" i="7"/>
  <c r="R269" i="7"/>
  <c r="T269" i="7"/>
  <c r="U269" i="7"/>
  <c r="C270" i="7"/>
  <c r="D270" i="7"/>
  <c r="E270" i="7"/>
  <c r="F270" i="7"/>
  <c r="G270" i="7"/>
  <c r="H270" i="7"/>
  <c r="Q270" i="7" s="1"/>
  <c r="I270" i="7"/>
  <c r="J270" i="7"/>
  <c r="M270" i="7"/>
  <c r="N270" i="7"/>
  <c r="O270" i="7"/>
  <c r="P270" i="7"/>
  <c r="R270" i="7"/>
  <c r="S270" i="7"/>
  <c r="T270" i="7"/>
  <c r="U270" i="7"/>
  <c r="C271" i="7"/>
  <c r="D271" i="7"/>
  <c r="E271" i="7"/>
  <c r="F271" i="7"/>
  <c r="G271" i="7"/>
  <c r="H271" i="7"/>
  <c r="I271" i="7"/>
  <c r="J271" i="7"/>
  <c r="S271" i="7" s="1"/>
  <c r="O271" i="7"/>
  <c r="T271" i="7"/>
  <c r="C272" i="7"/>
  <c r="D272" i="7"/>
  <c r="E272" i="7"/>
  <c r="F272" i="7"/>
  <c r="G272" i="7"/>
  <c r="H272" i="7"/>
  <c r="I272" i="7"/>
  <c r="J272" i="7"/>
  <c r="R272" i="7" s="1"/>
  <c r="N272" i="7"/>
  <c r="C273" i="7"/>
  <c r="D273" i="7"/>
  <c r="E273" i="7"/>
  <c r="F273" i="7"/>
  <c r="G273" i="7"/>
  <c r="H273" i="7"/>
  <c r="I273" i="7"/>
  <c r="Q273" i="7" s="1"/>
  <c r="J273" i="7"/>
  <c r="M273" i="7"/>
  <c r="N273" i="7"/>
  <c r="R273" i="7"/>
  <c r="T273" i="7"/>
  <c r="C274" i="7"/>
  <c r="D274" i="7"/>
  <c r="E274" i="7"/>
  <c r="F274" i="7"/>
  <c r="G274" i="7"/>
  <c r="H274" i="7"/>
  <c r="I274" i="7"/>
  <c r="P274" i="7" s="1"/>
  <c r="J274" i="7"/>
  <c r="M274" i="7"/>
  <c r="N274" i="7"/>
  <c r="O274" i="7"/>
  <c r="Q274" i="7"/>
  <c r="R274" i="7"/>
  <c r="S274" i="7"/>
  <c r="T274" i="7"/>
  <c r="U274" i="7"/>
  <c r="C275" i="7"/>
  <c r="D275" i="7"/>
  <c r="E275" i="7"/>
  <c r="F275" i="7"/>
  <c r="G275" i="7"/>
  <c r="P275" i="7" s="1"/>
  <c r="H275" i="7"/>
  <c r="I275" i="7"/>
  <c r="J275" i="7"/>
  <c r="O275" i="7"/>
  <c r="T275" i="7"/>
  <c r="C276" i="7"/>
  <c r="D276" i="7"/>
  <c r="E276" i="7"/>
  <c r="F276" i="7"/>
  <c r="G276" i="7"/>
  <c r="H276" i="7"/>
  <c r="I276" i="7"/>
  <c r="J276" i="7"/>
  <c r="S276" i="7" s="1"/>
  <c r="O276" i="7"/>
  <c r="C277" i="7"/>
  <c r="D277" i="7"/>
  <c r="E277" i="7"/>
  <c r="F277" i="7"/>
  <c r="G277" i="7"/>
  <c r="H277" i="7"/>
  <c r="I277" i="7"/>
  <c r="J277" i="7"/>
  <c r="R277" i="7" s="1"/>
  <c r="N277" i="7"/>
  <c r="T277" i="7"/>
  <c r="C278" i="7"/>
  <c r="D278" i="7"/>
  <c r="E278" i="7"/>
  <c r="F278" i="7"/>
  <c r="G278" i="7"/>
  <c r="H278" i="7"/>
  <c r="I278" i="7"/>
  <c r="P278" i="7" s="1"/>
  <c r="J278" i="7"/>
  <c r="M278" i="7"/>
  <c r="N278" i="7"/>
  <c r="O278" i="7"/>
  <c r="Q278" i="7"/>
  <c r="R278" i="7"/>
  <c r="S278" i="7"/>
  <c r="T278" i="7"/>
  <c r="U278" i="7"/>
  <c r="C279" i="7"/>
  <c r="D279" i="7"/>
  <c r="E279" i="7"/>
  <c r="F279" i="7"/>
  <c r="G279" i="7"/>
  <c r="H279" i="7"/>
  <c r="I279" i="7"/>
  <c r="J279" i="7"/>
  <c r="N279" i="7"/>
  <c r="O279" i="7"/>
  <c r="P279" i="7"/>
  <c r="R279" i="7"/>
  <c r="S279" i="7"/>
  <c r="T279" i="7"/>
  <c r="C280" i="7"/>
  <c r="D280" i="7"/>
  <c r="E280" i="7"/>
  <c r="F280" i="7"/>
  <c r="G280" i="7"/>
  <c r="H280" i="7"/>
  <c r="I280" i="7"/>
  <c r="J280" i="7"/>
  <c r="M280" i="7"/>
  <c r="N280" i="7"/>
  <c r="O280" i="7"/>
  <c r="Q280" i="7"/>
  <c r="R280" i="7"/>
  <c r="S280" i="7"/>
  <c r="U280" i="7"/>
  <c r="C281" i="7"/>
  <c r="D281" i="7"/>
  <c r="E281" i="7"/>
  <c r="F281" i="7"/>
  <c r="G281" i="7"/>
  <c r="H281" i="7"/>
  <c r="I281" i="7"/>
  <c r="J281" i="7"/>
  <c r="T281" i="7" s="1"/>
  <c r="P281" i="7"/>
  <c r="U281" i="7"/>
  <c r="C282" i="7"/>
  <c r="D282" i="7"/>
  <c r="E282" i="7"/>
  <c r="F282" i="7"/>
  <c r="G282" i="7"/>
  <c r="P282" i="7" s="1"/>
  <c r="H282" i="7"/>
  <c r="Q282" i="7" s="1"/>
  <c r="I282" i="7"/>
  <c r="J282" i="7"/>
  <c r="M282" i="7"/>
  <c r="N282" i="7"/>
  <c r="O282" i="7"/>
  <c r="R282" i="7"/>
  <c r="S282" i="7"/>
  <c r="T282" i="7"/>
  <c r="U282" i="7"/>
  <c r="C283" i="7"/>
  <c r="D283" i="7"/>
  <c r="E283" i="7"/>
  <c r="F283" i="7"/>
  <c r="G283" i="7"/>
  <c r="H283" i="7"/>
  <c r="I283" i="7"/>
  <c r="J283" i="7"/>
  <c r="N283" i="7"/>
  <c r="O283" i="7"/>
  <c r="R283" i="7"/>
  <c r="S283" i="7"/>
  <c r="T283" i="7"/>
  <c r="C284" i="7"/>
  <c r="D284" i="7"/>
  <c r="E284" i="7"/>
  <c r="F284" i="7"/>
  <c r="G284" i="7"/>
  <c r="H284" i="7"/>
  <c r="I284" i="7"/>
  <c r="J284" i="7"/>
  <c r="M284" i="7"/>
  <c r="N284" i="7"/>
  <c r="Q284" i="7"/>
  <c r="R284" i="7"/>
  <c r="S284" i="7"/>
  <c r="C285" i="7"/>
  <c r="D285" i="7"/>
  <c r="E285" i="7"/>
  <c r="F285" i="7"/>
  <c r="G285" i="7"/>
  <c r="H285" i="7"/>
  <c r="I285" i="7"/>
  <c r="J285" i="7"/>
  <c r="M285" i="7"/>
  <c r="N285" i="7"/>
  <c r="P285" i="7"/>
  <c r="Q285" i="7"/>
  <c r="R285" i="7"/>
  <c r="T285" i="7"/>
  <c r="U285" i="7"/>
  <c r="C286" i="7"/>
  <c r="D286" i="7"/>
  <c r="E286" i="7"/>
  <c r="F286" i="7"/>
  <c r="G286" i="7"/>
  <c r="H286" i="7"/>
  <c r="Q286" i="7" s="1"/>
  <c r="I286" i="7"/>
  <c r="J286" i="7"/>
  <c r="M286" i="7"/>
  <c r="N286" i="7"/>
  <c r="O286" i="7"/>
  <c r="P286" i="7"/>
  <c r="R286" i="7"/>
  <c r="S286" i="7"/>
  <c r="T286" i="7"/>
  <c r="U286" i="7"/>
  <c r="C287" i="7"/>
  <c r="D287" i="7"/>
  <c r="E287" i="7"/>
  <c r="F287" i="7"/>
  <c r="G287" i="7"/>
  <c r="H287" i="7"/>
  <c r="I287" i="7"/>
  <c r="J287" i="7"/>
  <c r="O287" i="7"/>
  <c r="C288" i="7"/>
  <c r="D288" i="7"/>
  <c r="E288" i="7"/>
  <c r="F288" i="7"/>
  <c r="G288" i="7"/>
  <c r="H288" i="7"/>
  <c r="I288" i="7"/>
  <c r="J288" i="7"/>
  <c r="R288" i="7" s="1"/>
  <c r="N288" i="7"/>
  <c r="S288" i="7"/>
  <c r="C289" i="7"/>
  <c r="D289" i="7"/>
  <c r="E289" i="7"/>
  <c r="F289" i="7"/>
  <c r="G289" i="7"/>
  <c r="H289" i="7"/>
  <c r="Q289" i="7" s="1"/>
  <c r="I289" i="7"/>
  <c r="J289" i="7"/>
  <c r="M289" i="7"/>
  <c r="N289" i="7"/>
  <c r="R289" i="7"/>
  <c r="T289" i="7"/>
  <c r="C290" i="7"/>
  <c r="D290" i="7"/>
  <c r="E290" i="7"/>
  <c r="F290" i="7"/>
  <c r="G290" i="7"/>
  <c r="H290" i="7"/>
  <c r="I290" i="7"/>
  <c r="P290" i="7" s="1"/>
  <c r="J290" i="7"/>
  <c r="M290" i="7"/>
  <c r="N290" i="7"/>
  <c r="O290" i="7"/>
  <c r="Q290" i="7"/>
  <c r="R290" i="7"/>
  <c r="S290" i="7"/>
  <c r="T290" i="7"/>
  <c r="U290" i="7"/>
  <c r="C291" i="7"/>
  <c r="D291" i="7"/>
  <c r="E291" i="7"/>
  <c r="F291" i="7"/>
  <c r="G291" i="7"/>
  <c r="P291" i="7" s="1"/>
  <c r="H291" i="7"/>
  <c r="I291" i="7"/>
  <c r="J291" i="7"/>
  <c r="O291" i="7"/>
  <c r="T291" i="7"/>
  <c r="C292" i="7"/>
  <c r="D292" i="7"/>
  <c r="E292" i="7"/>
  <c r="F292" i="7"/>
  <c r="G292" i="7"/>
  <c r="H292" i="7"/>
  <c r="I292" i="7"/>
  <c r="J292" i="7"/>
  <c r="S292" i="7" s="1"/>
  <c r="O292" i="7"/>
  <c r="U292" i="7"/>
  <c r="C293" i="7"/>
  <c r="D293" i="7"/>
  <c r="E293" i="7"/>
  <c r="F293" i="7"/>
  <c r="G293" i="7"/>
  <c r="H293" i="7"/>
  <c r="I293" i="7"/>
  <c r="J293" i="7"/>
  <c r="N293" i="7"/>
  <c r="C294" i="7"/>
  <c r="D294" i="7"/>
  <c r="E294" i="7"/>
  <c r="F294" i="7"/>
  <c r="G294" i="7"/>
  <c r="H294" i="7"/>
  <c r="I294" i="7"/>
  <c r="P294" i="7" s="1"/>
  <c r="J294" i="7"/>
  <c r="M294" i="7"/>
  <c r="N294" i="7"/>
  <c r="O294" i="7"/>
  <c r="Q294" i="7"/>
  <c r="R294" i="7"/>
  <c r="S294" i="7"/>
  <c r="T294" i="7"/>
  <c r="U294" i="7"/>
  <c r="C295" i="7"/>
  <c r="D295" i="7"/>
  <c r="E295" i="7"/>
  <c r="F295" i="7"/>
  <c r="G295" i="7"/>
  <c r="H295" i="7"/>
  <c r="I295" i="7"/>
  <c r="J295" i="7"/>
  <c r="O295" i="7"/>
  <c r="C296" i="7"/>
  <c r="D296" i="7"/>
  <c r="E296" i="7"/>
  <c r="F296" i="7"/>
  <c r="G296" i="7"/>
  <c r="H296" i="7"/>
  <c r="I296" i="7"/>
  <c r="J296" i="7"/>
  <c r="N296" i="7"/>
  <c r="C297" i="7"/>
  <c r="D297" i="7"/>
  <c r="E297" i="7"/>
  <c r="F297" i="7"/>
  <c r="G297" i="7"/>
  <c r="H297" i="7"/>
  <c r="I297" i="7"/>
  <c r="J297" i="7"/>
  <c r="O297" i="7" s="1"/>
  <c r="M297" i="7"/>
  <c r="N297" i="7"/>
  <c r="P297" i="7"/>
  <c r="Q297" i="7"/>
  <c r="R297" i="7"/>
  <c r="T297" i="7"/>
  <c r="U297" i="7"/>
  <c r="C298" i="7"/>
  <c r="D298" i="7"/>
  <c r="E298" i="7"/>
  <c r="F298" i="7"/>
  <c r="G298" i="7"/>
  <c r="P298" i="7" s="1"/>
  <c r="H298" i="7"/>
  <c r="Q298" i="7" s="1"/>
  <c r="I298" i="7"/>
  <c r="J298" i="7"/>
  <c r="M298" i="7"/>
  <c r="N298" i="7"/>
  <c r="O298" i="7"/>
  <c r="R298" i="7"/>
  <c r="S298" i="7"/>
  <c r="T298" i="7"/>
  <c r="U298" i="7"/>
  <c r="C299" i="7"/>
  <c r="D299" i="7"/>
  <c r="E299" i="7"/>
  <c r="F299" i="7"/>
  <c r="G299" i="7"/>
  <c r="H299" i="7"/>
  <c r="I299" i="7"/>
  <c r="J299" i="7"/>
  <c r="O299" i="7"/>
  <c r="S299" i="7"/>
  <c r="C300" i="7"/>
  <c r="D300" i="7"/>
  <c r="E300" i="7"/>
  <c r="F300" i="7"/>
  <c r="G300" i="7"/>
  <c r="H300" i="7"/>
  <c r="I300" i="7"/>
  <c r="J300" i="7"/>
  <c r="N300" i="7"/>
  <c r="R300" i="7"/>
  <c r="C301" i="7"/>
  <c r="D301" i="7"/>
  <c r="E301" i="7"/>
  <c r="F301" i="7"/>
  <c r="G301" i="7"/>
  <c r="H301" i="7"/>
  <c r="I301" i="7"/>
  <c r="J301" i="7"/>
  <c r="O301" i="7" s="1"/>
  <c r="M301" i="7"/>
  <c r="N301" i="7"/>
  <c r="P301" i="7"/>
  <c r="Q301" i="7"/>
  <c r="R301" i="7"/>
  <c r="T301" i="7"/>
  <c r="U301" i="7"/>
  <c r="C302" i="7"/>
  <c r="D302" i="7"/>
  <c r="E302" i="7"/>
  <c r="F302" i="7"/>
  <c r="G302" i="7"/>
  <c r="P302" i="7" s="1"/>
  <c r="H302" i="7"/>
  <c r="Q302" i="7" s="1"/>
  <c r="I302" i="7"/>
  <c r="J302" i="7"/>
  <c r="M302" i="7"/>
  <c r="N302" i="7"/>
  <c r="O302" i="7"/>
  <c r="R302" i="7"/>
  <c r="S302" i="7"/>
  <c r="T302" i="7"/>
  <c r="U302" i="7"/>
  <c r="C303" i="7"/>
  <c r="D303" i="7"/>
  <c r="E303" i="7"/>
  <c r="F303" i="7"/>
  <c r="G303" i="7"/>
  <c r="H303" i="7"/>
  <c r="I303" i="7"/>
  <c r="J303" i="7"/>
  <c r="S303" i="7"/>
  <c r="C304" i="7"/>
  <c r="D304" i="7"/>
  <c r="E304" i="7"/>
  <c r="F304" i="7"/>
  <c r="G304" i="7"/>
  <c r="H304" i="7"/>
  <c r="I304" i="7"/>
  <c r="J304" i="7"/>
  <c r="N304" i="7"/>
  <c r="R304" i="7"/>
  <c r="C305" i="7"/>
  <c r="D305" i="7"/>
  <c r="E305" i="7"/>
  <c r="F305" i="7"/>
  <c r="G305" i="7"/>
  <c r="H305" i="7"/>
  <c r="I305" i="7"/>
  <c r="J305" i="7"/>
  <c r="O305" i="7" s="1"/>
  <c r="M305" i="7"/>
  <c r="N305" i="7"/>
  <c r="P305" i="7"/>
  <c r="Q305" i="7"/>
  <c r="R305" i="7"/>
  <c r="T305" i="7"/>
  <c r="U305" i="7"/>
  <c r="C306" i="7"/>
  <c r="D306" i="7"/>
  <c r="E306" i="7"/>
  <c r="F306" i="7"/>
  <c r="G306" i="7"/>
  <c r="P306" i="7" s="1"/>
  <c r="H306" i="7"/>
  <c r="Q306" i="7" s="1"/>
  <c r="I306" i="7"/>
  <c r="J306" i="7"/>
  <c r="M306" i="7"/>
  <c r="N306" i="7"/>
  <c r="O306" i="7"/>
  <c r="R306" i="7"/>
  <c r="S306" i="7"/>
  <c r="T306" i="7"/>
  <c r="U306" i="7"/>
  <c r="C307" i="7"/>
  <c r="D307" i="7"/>
  <c r="E307" i="7"/>
  <c r="F307" i="7"/>
  <c r="G307" i="7"/>
  <c r="H307" i="7"/>
  <c r="I307" i="7"/>
  <c r="J307" i="7"/>
  <c r="S307" i="7"/>
  <c r="C308" i="7"/>
  <c r="D308" i="7"/>
  <c r="E308" i="7"/>
  <c r="F308" i="7"/>
  <c r="G308" i="7"/>
  <c r="H308" i="7"/>
  <c r="I308" i="7"/>
  <c r="J308" i="7"/>
  <c r="R308" i="7"/>
  <c r="C309" i="7"/>
  <c r="D309" i="7"/>
  <c r="E309" i="7"/>
  <c r="F309" i="7"/>
  <c r="G309" i="7"/>
  <c r="H309" i="7"/>
  <c r="I309" i="7"/>
  <c r="J309" i="7"/>
  <c r="O309" i="7" s="1"/>
  <c r="M309" i="7"/>
  <c r="N309" i="7"/>
  <c r="P309" i="7"/>
  <c r="Q309" i="7"/>
  <c r="R309" i="7"/>
  <c r="T309" i="7"/>
  <c r="U309" i="7"/>
  <c r="C310" i="7"/>
  <c r="D310" i="7"/>
  <c r="E310" i="7"/>
  <c r="F310" i="7"/>
  <c r="G310" i="7"/>
  <c r="P310" i="7" s="1"/>
  <c r="H310" i="7"/>
  <c r="Q310" i="7" s="1"/>
  <c r="I310" i="7"/>
  <c r="J310" i="7"/>
  <c r="M310" i="7"/>
  <c r="N310" i="7"/>
  <c r="O310" i="7"/>
  <c r="R310" i="7"/>
  <c r="S310" i="7"/>
  <c r="T310" i="7"/>
  <c r="U310" i="7"/>
  <c r="C311" i="7"/>
  <c r="D311" i="7"/>
  <c r="E311" i="7"/>
  <c r="F311" i="7"/>
  <c r="G311" i="7"/>
  <c r="H311" i="7"/>
  <c r="I311" i="7"/>
  <c r="J311" i="7"/>
  <c r="O311" i="7"/>
  <c r="S311" i="7"/>
  <c r="C312" i="7"/>
  <c r="D312" i="7"/>
  <c r="E312" i="7"/>
  <c r="F312" i="7"/>
  <c r="G312" i="7"/>
  <c r="H312" i="7"/>
  <c r="I312" i="7"/>
  <c r="J312" i="7"/>
  <c r="R312" i="7"/>
  <c r="C313" i="7"/>
  <c r="D313" i="7"/>
  <c r="E313" i="7"/>
  <c r="F313" i="7"/>
  <c r="G313" i="7"/>
  <c r="H313" i="7"/>
  <c r="I313" i="7"/>
  <c r="J313" i="7"/>
  <c r="O313" i="7" s="1"/>
  <c r="M313" i="7"/>
  <c r="N313" i="7"/>
  <c r="P313" i="7"/>
  <c r="Q313" i="7"/>
  <c r="R313" i="7"/>
  <c r="T313" i="7"/>
  <c r="U313" i="7"/>
  <c r="C314" i="7"/>
  <c r="D314" i="7"/>
  <c r="E314" i="7"/>
  <c r="F314" i="7"/>
  <c r="G314" i="7"/>
  <c r="P314" i="7" s="1"/>
  <c r="H314" i="7"/>
  <c r="Q314" i="7" s="1"/>
  <c r="I314" i="7"/>
  <c r="J314" i="7"/>
  <c r="M314" i="7"/>
  <c r="N314" i="7"/>
  <c r="O314" i="7"/>
  <c r="R314" i="7"/>
  <c r="S314" i="7"/>
  <c r="T314" i="7"/>
  <c r="U314" i="7"/>
  <c r="C315" i="7"/>
  <c r="D315" i="7"/>
  <c r="E315" i="7"/>
  <c r="F315" i="7"/>
  <c r="G315" i="7"/>
  <c r="H315" i="7"/>
  <c r="I315" i="7"/>
  <c r="J315" i="7"/>
  <c r="O315" i="7"/>
  <c r="S315" i="7"/>
  <c r="C316" i="7"/>
  <c r="D316" i="7"/>
  <c r="E316" i="7"/>
  <c r="F316" i="7"/>
  <c r="G316" i="7"/>
  <c r="H316" i="7"/>
  <c r="I316" i="7"/>
  <c r="J316" i="7"/>
  <c r="K316" i="7"/>
  <c r="L316" i="7"/>
  <c r="N316" i="7"/>
  <c r="R316" i="7"/>
  <c r="C317" i="7"/>
  <c r="D317" i="7"/>
  <c r="E317" i="7"/>
  <c r="F317" i="7"/>
  <c r="G317" i="7"/>
  <c r="H317" i="7"/>
  <c r="I317" i="7"/>
  <c r="P317" i="7" s="1"/>
  <c r="J317" i="7"/>
  <c r="O317" i="7" s="1"/>
  <c r="AC317" i="7" s="1"/>
  <c r="AA317" i="7" s="1"/>
  <c r="K317" i="7"/>
  <c r="L317" i="7"/>
  <c r="M317" i="7"/>
  <c r="N317" i="7"/>
  <c r="Q317" i="7"/>
  <c r="R317" i="7"/>
  <c r="T317" i="7"/>
  <c r="U317" i="7"/>
  <c r="Y317" i="7"/>
  <c r="C318" i="7"/>
  <c r="D318" i="7"/>
  <c r="E318" i="7"/>
  <c r="F318" i="7"/>
  <c r="G318" i="7"/>
  <c r="H318" i="7"/>
  <c r="Q318" i="7" s="1"/>
  <c r="I318" i="7"/>
  <c r="J318" i="7"/>
  <c r="K318" i="7"/>
  <c r="L318" i="7"/>
  <c r="M318" i="7"/>
  <c r="N318" i="7"/>
  <c r="O318" i="7"/>
  <c r="P318" i="7"/>
  <c r="AC318" i="7" s="1"/>
  <c r="AA318" i="7" s="1"/>
  <c r="R318" i="7"/>
  <c r="S318" i="7"/>
  <c r="T318" i="7"/>
  <c r="U318" i="7"/>
  <c r="C319" i="7"/>
  <c r="D319" i="7"/>
  <c r="E319" i="7"/>
  <c r="F319" i="7"/>
  <c r="G319" i="7"/>
  <c r="H319" i="7"/>
  <c r="I319" i="7"/>
  <c r="J319" i="7"/>
  <c r="K319" i="7"/>
  <c r="L319" i="7"/>
  <c r="O319" i="7"/>
  <c r="C320" i="7"/>
  <c r="D320" i="7"/>
  <c r="E320" i="7"/>
  <c r="F320" i="7"/>
  <c r="G320" i="7"/>
  <c r="H320" i="7"/>
  <c r="I320" i="7"/>
  <c r="J320" i="7"/>
  <c r="K320" i="7"/>
  <c r="L320" i="7"/>
  <c r="M320" i="7"/>
  <c r="N320" i="7"/>
  <c r="R320" i="7"/>
  <c r="U320" i="7"/>
  <c r="C321" i="7"/>
  <c r="D321" i="7"/>
  <c r="E321" i="7"/>
  <c r="F321" i="7"/>
  <c r="G321" i="7"/>
  <c r="H321" i="7"/>
  <c r="I321" i="7"/>
  <c r="P321" i="7" s="1"/>
  <c r="J321" i="7"/>
  <c r="O321" i="7" s="1"/>
  <c r="AC321" i="7" s="1"/>
  <c r="AA321" i="7" s="1"/>
  <c r="K321" i="7"/>
  <c r="L321" i="7"/>
  <c r="M321" i="7"/>
  <c r="N321" i="7"/>
  <c r="Q321" i="7"/>
  <c r="Z321" i="7" s="1"/>
  <c r="R321" i="7"/>
  <c r="T321" i="7"/>
  <c r="U321" i="7"/>
  <c r="Y321" i="7"/>
  <c r="C322" i="7"/>
  <c r="D322" i="7"/>
  <c r="E322" i="7"/>
  <c r="F322" i="7"/>
  <c r="G322" i="7"/>
  <c r="P322" i="7" s="1"/>
  <c r="AC322" i="7" s="1"/>
  <c r="AA322" i="7" s="1"/>
  <c r="H322" i="7"/>
  <c r="Q322" i="7" s="1"/>
  <c r="I322" i="7"/>
  <c r="J322" i="7"/>
  <c r="K322" i="7"/>
  <c r="L322" i="7"/>
  <c r="X322" i="7" s="1"/>
  <c r="M322" i="7"/>
  <c r="N322" i="7"/>
  <c r="O322" i="7"/>
  <c r="R322" i="7"/>
  <c r="S322" i="7"/>
  <c r="T322" i="7"/>
  <c r="U322" i="7"/>
  <c r="C323" i="7"/>
  <c r="D323" i="7"/>
  <c r="E323" i="7"/>
  <c r="F323" i="7"/>
  <c r="G323" i="7"/>
  <c r="H323" i="7"/>
  <c r="I323" i="7"/>
  <c r="J323" i="7"/>
  <c r="S323" i="7" s="1"/>
  <c r="K323" i="7"/>
  <c r="L323" i="7"/>
  <c r="N323" i="7"/>
  <c r="O323" i="7"/>
  <c r="C324" i="7"/>
  <c r="D324" i="7"/>
  <c r="E324" i="7"/>
  <c r="F324" i="7"/>
  <c r="G324" i="7"/>
  <c r="H324" i="7"/>
  <c r="I324" i="7"/>
  <c r="J324" i="7"/>
  <c r="K324" i="7"/>
  <c r="L324" i="7"/>
  <c r="N324" i="7"/>
  <c r="R324" i="7"/>
  <c r="U324" i="7"/>
  <c r="C325" i="7"/>
  <c r="D325" i="7"/>
  <c r="E325" i="7"/>
  <c r="F325" i="7"/>
  <c r="G325" i="7"/>
  <c r="H325" i="7"/>
  <c r="I325" i="7"/>
  <c r="P325" i="7" s="1"/>
  <c r="Y325" i="7" s="1"/>
  <c r="J325" i="7"/>
  <c r="O325" i="7" s="1"/>
  <c r="K325" i="7"/>
  <c r="L325" i="7"/>
  <c r="M325" i="7"/>
  <c r="N325" i="7"/>
  <c r="R325" i="7"/>
  <c r="T325" i="7"/>
  <c r="U325" i="7"/>
  <c r="AC325" i="7"/>
  <c r="AA325" i="7" s="1"/>
  <c r="C326" i="7"/>
  <c r="D326" i="7"/>
  <c r="E326" i="7"/>
  <c r="F326" i="7"/>
  <c r="G326" i="7"/>
  <c r="P326" i="7" s="1"/>
  <c r="AC326" i="7" s="1"/>
  <c r="AA326" i="7" s="1"/>
  <c r="H326" i="7"/>
  <c r="Q326" i="7" s="1"/>
  <c r="I326" i="7"/>
  <c r="J326" i="7"/>
  <c r="K326" i="7"/>
  <c r="L326" i="7"/>
  <c r="M326" i="7"/>
  <c r="N326" i="7"/>
  <c r="O326" i="7"/>
  <c r="R326" i="7"/>
  <c r="S326" i="7"/>
  <c r="T326" i="7"/>
  <c r="U326" i="7"/>
  <c r="X326" i="7"/>
  <c r="C327" i="7"/>
  <c r="D327" i="7"/>
  <c r="E327" i="7"/>
  <c r="F327" i="7"/>
  <c r="G327" i="7"/>
  <c r="H327" i="7"/>
  <c r="I327" i="7"/>
  <c r="J327" i="7"/>
  <c r="K327" i="7"/>
  <c r="L327" i="7"/>
  <c r="N327" i="7"/>
  <c r="O327" i="7"/>
  <c r="S327" i="7"/>
  <c r="C328" i="7"/>
  <c r="D328" i="7"/>
  <c r="E328" i="7"/>
  <c r="F328" i="7"/>
  <c r="G328" i="7"/>
  <c r="H328" i="7"/>
  <c r="I328" i="7"/>
  <c r="J328" i="7"/>
  <c r="K328" i="7"/>
  <c r="L328" i="7"/>
  <c r="N328" i="7"/>
  <c r="C329" i="7"/>
  <c r="D329" i="7"/>
  <c r="E329" i="7"/>
  <c r="F329" i="7"/>
  <c r="G329" i="7"/>
  <c r="H329" i="7"/>
  <c r="I329" i="7"/>
  <c r="P329" i="7" s="1"/>
  <c r="Y329" i="7" s="1"/>
  <c r="J329" i="7"/>
  <c r="O329" i="7" s="1"/>
  <c r="K329" i="7"/>
  <c r="L329" i="7"/>
  <c r="M329" i="7"/>
  <c r="N329" i="7"/>
  <c r="R329" i="7"/>
  <c r="T329" i="7"/>
  <c r="U329" i="7"/>
  <c r="AC329" i="7"/>
  <c r="AA329" i="7" s="1"/>
  <c r="C330" i="7"/>
  <c r="D330" i="7"/>
  <c r="E330" i="7"/>
  <c r="F330" i="7"/>
  <c r="G330" i="7"/>
  <c r="H330" i="7"/>
  <c r="Q330" i="7" s="1"/>
  <c r="I330" i="7"/>
  <c r="J330" i="7"/>
  <c r="K330" i="7"/>
  <c r="L330" i="7"/>
  <c r="M330" i="7"/>
  <c r="N330" i="7"/>
  <c r="O330" i="7"/>
  <c r="P330" i="7"/>
  <c r="AC330" i="7" s="1"/>
  <c r="AA330" i="7" s="1"/>
  <c r="R330" i="7"/>
  <c r="S330" i="7"/>
  <c r="T330" i="7"/>
  <c r="U330" i="7"/>
  <c r="X330" i="7"/>
  <c r="C331" i="7"/>
  <c r="D331" i="7"/>
  <c r="E331" i="7"/>
  <c r="F331" i="7"/>
  <c r="G331" i="7"/>
  <c r="H331" i="7"/>
  <c r="I331" i="7"/>
  <c r="J331" i="7"/>
  <c r="K331" i="7"/>
  <c r="L331" i="7"/>
  <c r="O331" i="7"/>
  <c r="S331" i="7"/>
  <c r="C332" i="7"/>
  <c r="D332" i="7"/>
  <c r="E332" i="7"/>
  <c r="F332" i="7"/>
  <c r="G332" i="7"/>
  <c r="H332" i="7"/>
  <c r="I332" i="7"/>
  <c r="J332" i="7"/>
  <c r="R332" i="7" s="1"/>
  <c r="K332" i="7"/>
  <c r="L332" i="7"/>
  <c r="N332" i="7"/>
  <c r="C333" i="7"/>
  <c r="D333" i="7"/>
  <c r="E333" i="7"/>
  <c r="F333" i="7"/>
  <c r="G333" i="7"/>
  <c r="H333" i="7"/>
  <c r="Q333" i="7" s="1"/>
  <c r="Z333" i="7" s="1"/>
  <c r="I333" i="7"/>
  <c r="P333" i="7" s="1"/>
  <c r="J333" i="7"/>
  <c r="O333" i="7" s="1"/>
  <c r="AC333" i="7" s="1"/>
  <c r="AA333" i="7" s="1"/>
  <c r="K333" i="7"/>
  <c r="L333" i="7"/>
  <c r="M333" i="7"/>
  <c r="N333" i="7"/>
  <c r="R333" i="7"/>
  <c r="T333" i="7"/>
  <c r="U333" i="7"/>
  <c r="Y333" i="7"/>
  <c r="C334" i="7"/>
  <c r="D334" i="7"/>
  <c r="E334" i="7"/>
  <c r="F334" i="7"/>
  <c r="G334" i="7"/>
  <c r="H334" i="7"/>
  <c r="Q334" i="7" s="1"/>
  <c r="I334" i="7"/>
  <c r="J334" i="7"/>
  <c r="K334" i="7"/>
  <c r="L334" i="7"/>
  <c r="M334" i="7"/>
  <c r="N334" i="7"/>
  <c r="O334" i="7"/>
  <c r="P334" i="7"/>
  <c r="AC334" i="7" s="1"/>
  <c r="AA334" i="7" s="1"/>
  <c r="R334" i="7"/>
  <c r="S334" i="7"/>
  <c r="T334" i="7"/>
  <c r="U334" i="7"/>
  <c r="C335" i="7"/>
  <c r="D335" i="7"/>
  <c r="E335" i="7"/>
  <c r="F335" i="7"/>
  <c r="G335" i="7"/>
  <c r="H335" i="7"/>
  <c r="I335" i="7"/>
  <c r="J335" i="7"/>
  <c r="K335" i="7"/>
  <c r="L335" i="7"/>
  <c r="C336" i="7"/>
  <c r="D336" i="7"/>
  <c r="E336" i="7"/>
  <c r="F336" i="7"/>
  <c r="G336" i="7"/>
  <c r="H336" i="7"/>
  <c r="I336" i="7"/>
  <c r="J336" i="7"/>
  <c r="K336" i="7"/>
  <c r="L336" i="7"/>
  <c r="M336" i="7"/>
  <c r="N336" i="7"/>
  <c r="R336" i="7"/>
  <c r="U336" i="7"/>
  <c r="C337" i="7"/>
  <c r="D337" i="7"/>
  <c r="E337" i="7"/>
  <c r="F337" i="7"/>
  <c r="G337" i="7"/>
  <c r="H337" i="7"/>
  <c r="I337" i="7"/>
  <c r="P337" i="7" s="1"/>
  <c r="J337" i="7"/>
  <c r="O337" i="7" s="1"/>
  <c r="AC337" i="7" s="1"/>
  <c r="AA337" i="7" s="1"/>
  <c r="K337" i="7"/>
  <c r="L337" i="7"/>
  <c r="M337" i="7"/>
  <c r="N337" i="7"/>
  <c r="Q337" i="7"/>
  <c r="Z337" i="7" s="1"/>
  <c r="R337" i="7"/>
  <c r="T337" i="7"/>
  <c r="U337" i="7"/>
  <c r="Y337" i="7"/>
  <c r="C338" i="7"/>
  <c r="D338" i="7"/>
  <c r="E338" i="7"/>
  <c r="F338" i="7"/>
  <c r="G338" i="7"/>
  <c r="H338" i="7"/>
  <c r="Q338" i="7" s="1"/>
  <c r="I338" i="7"/>
  <c r="J338" i="7"/>
  <c r="K338" i="7"/>
  <c r="L338" i="7"/>
  <c r="M338" i="7"/>
  <c r="N338" i="7"/>
  <c r="O338" i="7"/>
  <c r="P338" i="7"/>
  <c r="AC338" i="7" s="1"/>
  <c r="AA338" i="7" s="1"/>
  <c r="R338" i="7"/>
  <c r="S338" i="7"/>
  <c r="T338" i="7"/>
  <c r="U338" i="7"/>
  <c r="C339" i="7"/>
  <c r="D339" i="7"/>
  <c r="E339" i="7"/>
  <c r="F339" i="7"/>
  <c r="G339" i="7"/>
  <c r="H339" i="7"/>
  <c r="I339" i="7"/>
  <c r="J339" i="7"/>
  <c r="K339" i="7"/>
  <c r="L339" i="7"/>
  <c r="O339" i="7"/>
  <c r="C340" i="7"/>
  <c r="D340" i="7"/>
  <c r="E340" i="7"/>
  <c r="F340" i="7"/>
  <c r="G340" i="7"/>
  <c r="H340" i="7"/>
  <c r="I340" i="7"/>
  <c r="J340" i="7"/>
  <c r="K340" i="7"/>
  <c r="L340" i="7"/>
  <c r="N340" i="7"/>
  <c r="R340" i="7"/>
  <c r="U340" i="7"/>
  <c r="C341" i="7"/>
  <c r="D341" i="7"/>
  <c r="E341" i="7"/>
  <c r="F341" i="7"/>
  <c r="G341" i="7"/>
  <c r="H341" i="7"/>
  <c r="I341" i="7"/>
  <c r="J341" i="7"/>
  <c r="O341" i="7" s="1"/>
  <c r="K341" i="7"/>
  <c r="L341" i="7"/>
  <c r="M341" i="7"/>
  <c r="N341" i="7"/>
  <c r="R341" i="7"/>
  <c r="T341" i="7"/>
  <c r="U341" i="7"/>
  <c r="C342" i="7"/>
  <c r="D342" i="7"/>
  <c r="E342" i="7"/>
  <c r="F342" i="7"/>
  <c r="G342" i="7"/>
  <c r="P342" i="7" s="1"/>
  <c r="H342" i="7"/>
  <c r="Q342" i="7" s="1"/>
  <c r="I342" i="7"/>
  <c r="J342" i="7"/>
  <c r="K342" i="7"/>
  <c r="L342" i="7"/>
  <c r="M342" i="7"/>
  <c r="N342" i="7"/>
  <c r="O342" i="7"/>
  <c r="R342" i="7"/>
  <c r="S342" i="7"/>
  <c r="T342" i="7"/>
  <c r="U342" i="7"/>
  <c r="X342" i="7"/>
  <c r="C343" i="7"/>
  <c r="D343" i="7"/>
  <c r="E343" i="7"/>
  <c r="F343" i="7"/>
  <c r="G343" i="7"/>
  <c r="H343" i="7"/>
  <c r="I343" i="7"/>
  <c r="J343" i="7"/>
  <c r="K343" i="7"/>
  <c r="L343" i="7"/>
  <c r="N343" i="7"/>
  <c r="O343" i="7"/>
  <c r="S343" i="7"/>
  <c r="C344" i="7"/>
  <c r="D344" i="7"/>
  <c r="E344" i="7"/>
  <c r="F344" i="7"/>
  <c r="G344" i="7"/>
  <c r="H344" i="7"/>
  <c r="I344" i="7"/>
  <c r="J344" i="7"/>
  <c r="N344" i="7" s="1"/>
  <c r="K344" i="7"/>
  <c r="L344" i="7"/>
  <c r="R344" i="7"/>
  <c r="C345" i="7"/>
  <c r="D345" i="7"/>
  <c r="E345" i="7"/>
  <c r="F345" i="7"/>
  <c r="G345" i="7"/>
  <c r="H345" i="7"/>
  <c r="I345" i="7"/>
  <c r="J345" i="7"/>
  <c r="T345" i="7" s="1"/>
  <c r="K345" i="7"/>
  <c r="L345" i="7"/>
  <c r="N345" i="7"/>
  <c r="C346" i="7"/>
  <c r="D346" i="7"/>
  <c r="E346" i="7"/>
  <c r="F346" i="7"/>
  <c r="G346" i="7"/>
  <c r="H346" i="7"/>
  <c r="Q346" i="7" s="1"/>
  <c r="I346" i="7"/>
  <c r="J346" i="7"/>
  <c r="K346" i="7"/>
  <c r="L346" i="7"/>
  <c r="M346" i="7"/>
  <c r="N346" i="7"/>
  <c r="O346" i="7"/>
  <c r="P346" i="7"/>
  <c r="Y346" i="7" s="1"/>
  <c r="R346" i="7"/>
  <c r="S346" i="7"/>
  <c r="T346" i="7"/>
  <c r="U346" i="7"/>
  <c r="C347" i="7"/>
  <c r="D347" i="7"/>
  <c r="E347" i="7"/>
  <c r="F347" i="7"/>
  <c r="G347" i="7"/>
  <c r="P347" i="7" s="1"/>
  <c r="H347" i="7"/>
  <c r="I347" i="7"/>
  <c r="J347" i="7"/>
  <c r="K347" i="7"/>
  <c r="L347" i="7"/>
  <c r="O347" i="7"/>
  <c r="AC347" i="7" s="1"/>
  <c r="R347" i="7"/>
  <c r="T347" i="7"/>
  <c r="C348" i="7"/>
  <c r="D348" i="7"/>
  <c r="E348" i="7"/>
  <c r="F348" i="7"/>
  <c r="G348" i="7"/>
  <c r="H348" i="7"/>
  <c r="I348" i="7"/>
  <c r="J348" i="7"/>
  <c r="K348" i="7"/>
  <c r="L348" i="7"/>
  <c r="N348" i="7"/>
  <c r="O348" i="7"/>
  <c r="Q348" i="7"/>
  <c r="S348" i="7"/>
  <c r="U348" i="7"/>
  <c r="C349" i="7"/>
  <c r="D349" i="7"/>
  <c r="E349" i="7"/>
  <c r="F349" i="7"/>
  <c r="G349" i="7"/>
  <c r="H349" i="7"/>
  <c r="I349" i="7"/>
  <c r="J349" i="7"/>
  <c r="R349" i="7" s="1"/>
  <c r="K349" i="7"/>
  <c r="L349" i="7"/>
  <c r="P349" i="7"/>
  <c r="U349" i="7"/>
  <c r="C350" i="7"/>
  <c r="D350" i="7"/>
  <c r="E350" i="7"/>
  <c r="F350" i="7"/>
  <c r="G350" i="7"/>
  <c r="H350" i="7"/>
  <c r="I350" i="7"/>
  <c r="P350" i="7" s="1"/>
  <c r="J350" i="7"/>
  <c r="K350" i="7"/>
  <c r="L350" i="7"/>
  <c r="X350" i="7" s="1"/>
  <c r="M350" i="7"/>
  <c r="N350" i="7"/>
  <c r="O350" i="7"/>
  <c r="Q350" i="7"/>
  <c r="Z350" i="7" s="1"/>
  <c r="R350" i="7"/>
  <c r="S350" i="7"/>
  <c r="T350" i="7"/>
  <c r="U350" i="7"/>
  <c r="C351" i="7"/>
  <c r="D351" i="7"/>
  <c r="E351" i="7"/>
  <c r="F351" i="7"/>
  <c r="G351" i="7"/>
  <c r="P351" i="7" s="1"/>
  <c r="AC351" i="7" s="1"/>
  <c r="H351" i="7"/>
  <c r="I351" i="7"/>
  <c r="J351" i="7"/>
  <c r="K351" i="7"/>
  <c r="L351" i="7"/>
  <c r="O351" i="7"/>
  <c r="R351" i="7"/>
  <c r="T351" i="7"/>
  <c r="C352" i="7"/>
  <c r="D352" i="7"/>
  <c r="E352" i="7"/>
  <c r="F352" i="7"/>
  <c r="G352" i="7"/>
  <c r="H352" i="7"/>
  <c r="I352" i="7"/>
  <c r="J352" i="7"/>
  <c r="K352" i="7"/>
  <c r="L352" i="7"/>
  <c r="N352" i="7"/>
  <c r="O352" i="7"/>
  <c r="Q352" i="7"/>
  <c r="S352" i="7"/>
  <c r="U352" i="7"/>
  <c r="C353" i="7"/>
  <c r="D353" i="7"/>
  <c r="E353" i="7"/>
  <c r="F353" i="7"/>
  <c r="G353" i="7"/>
  <c r="H353" i="7"/>
  <c r="I353" i="7"/>
  <c r="J353" i="7"/>
  <c r="P353" i="7" s="1"/>
  <c r="K353" i="7"/>
  <c r="L353" i="7"/>
  <c r="N353" i="7"/>
  <c r="R353" i="7"/>
  <c r="U353" i="7"/>
  <c r="C354" i="7"/>
  <c r="D354" i="7"/>
  <c r="E354" i="7"/>
  <c r="F354" i="7"/>
  <c r="G354" i="7"/>
  <c r="H354" i="7"/>
  <c r="I354" i="7"/>
  <c r="Q354" i="7" s="1"/>
  <c r="J354" i="7"/>
  <c r="K354" i="7"/>
  <c r="L354" i="7"/>
  <c r="M354" i="7"/>
  <c r="N354" i="7"/>
  <c r="O354" i="7"/>
  <c r="R354" i="7"/>
  <c r="S354" i="7"/>
  <c r="T354" i="7"/>
  <c r="U354" i="7"/>
  <c r="C355" i="7"/>
  <c r="D355" i="7"/>
  <c r="E355" i="7"/>
  <c r="F355" i="7"/>
  <c r="G355" i="7"/>
  <c r="H355" i="7"/>
  <c r="I355" i="7"/>
  <c r="J355" i="7"/>
  <c r="K355" i="7"/>
  <c r="Y355" i="7" s="1"/>
  <c r="L355" i="7"/>
  <c r="N355" i="7"/>
  <c r="O355" i="7"/>
  <c r="P355" i="7"/>
  <c r="R355" i="7"/>
  <c r="S355" i="7"/>
  <c r="T355" i="7"/>
  <c r="AC355" i="7"/>
  <c r="C356" i="7"/>
  <c r="D356" i="7"/>
  <c r="E356" i="7"/>
  <c r="F356" i="7"/>
  <c r="G356" i="7"/>
  <c r="H356" i="7"/>
  <c r="I356" i="7"/>
  <c r="J356" i="7"/>
  <c r="K356" i="7"/>
  <c r="L356" i="7"/>
  <c r="M356" i="7"/>
  <c r="N356" i="7"/>
  <c r="O356" i="7"/>
  <c r="Q356" i="7"/>
  <c r="Z356" i="7" s="1"/>
  <c r="R356" i="7"/>
  <c r="S356" i="7"/>
  <c r="U356" i="7"/>
  <c r="C357" i="7"/>
  <c r="D357" i="7"/>
  <c r="E357" i="7"/>
  <c r="F357" i="7"/>
  <c r="G357" i="7"/>
  <c r="H357" i="7"/>
  <c r="I357" i="7"/>
  <c r="J357" i="7"/>
  <c r="T357" i="7" s="1"/>
  <c r="K357" i="7"/>
  <c r="L357" i="7"/>
  <c r="N357" i="7"/>
  <c r="P357" i="7"/>
  <c r="Q357" i="7"/>
  <c r="U357" i="7"/>
  <c r="C358" i="7"/>
  <c r="D358" i="7"/>
  <c r="E358" i="7"/>
  <c r="F358" i="7"/>
  <c r="G358" i="7"/>
  <c r="P358" i="7" s="1"/>
  <c r="H358" i="7"/>
  <c r="Q358" i="7" s="1"/>
  <c r="I358" i="7"/>
  <c r="J358" i="7"/>
  <c r="K358" i="7"/>
  <c r="AC358" i="7" s="1"/>
  <c r="AA358" i="7" s="1"/>
  <c r="L358" i="7"/>
  <c r="M358" i="7"/>
  <c r="N358" i="7"/>
  <c r="O358" i="7"/>
  <c r="AD358" i="7" s="1"/>
  <c r="AB358" i="7" s="1"/>
  <c r="R358" i="7"/>
  <c r="S358" i="7"/>
  <c r="X358" i="7" s="1"/>
  <c r="T358" i="7"/>
  <c r="U358" i="7"/>
  <c r="Z358" i="7"/>
  <c r="C359" i="7"/>
  <c r="D359" i="7"/>
  <c r="E359" i="7"/>
  <c r="F359" i="7"/>
  <c r="G359" i="7"/>
  <c r="H359" i="7"/>
  <c r="I359" i="7"/>
  <c r="J359" i="7"/>
  <c r="S359" i="7" s="1"/>
  <c r="K359" i="7"/>
  <c r="L359" i="7"/>
  <c r="O359" i="7"/>
  <c r="R359" i="7"/>
  <c r="C360" i="7"/>
  <c r="D360" i="7"/>
  <c r="E360" i="7"/>
  <c r="F360" i="7"/>
  <c r="G360" i="7"/>
  <c r="H360" i="7"/>
  <c r="I360" i="7"/>
  <c r="J360" i="7"/>
  <c r="Q360" i="7" s="1"/>
  <c r="K360" i="7"/>
  <c r="L360" i="7"/>
  <c r="N360" i="7"/>
  <c r="C361" i="7"/>
  <c r="D361" i="7"/>
  <c r="E361" i="7"/>
  <c r="F361" i="7"/>
  <c r="G361" i="7"/>
  <c r="H361" i="7"/>
  <c r="I361" i="7"/>
  <c r="P361" i="7" s="1"/>
  <c r="Y361" i="7" s="1"/>
  <c r="J361" i="7"/>
  <c r="K361" i="7"/>
  <c r="L361" i="7"/>
  <c r="M361" i="7"/>
  <c r="N361" i="7"/>
  <c r="R361" i="7"/>
  <c r="T361" i="7"/>
  <c r="U361" i="7"/>
  <c r="C362" i="7"/>
  <c r="D362" i="7"/>
  <c r="E362" i="7"/>
  <c r="F362" i="7"/>
  <c r="G362" i="7"/>
  <c r="H362" i="7"/>
  <c r="I362" i="7"/>
  <c r="P362" i="7" s="1"/>
  <c r="J362" i="7"/>
  <c r="K362" i="7"/>
  <c r="L362" i="7"/>
  <c r="M362" i="7"/>
  <c r="N362" i="7"/>
  <c r="O362" i="7"/>
  <c r="AD362" i="7" s="1"/>
  <c r="AB362" i="7" s="1"/>
  <c r="Q362" i="7"/>
  <c r="R362" i="7"/>
  <c r="S362" i="7"/>
  <c r="T362" i="7"/>
  <c r="U362" i="7"/>
  <c r="Z362" i="7"/>
  <c r="C363" i="7"/>
  <c r="D363" i="7"/>
  <c r="E363" i="7"/>
  <c r="F363" i="7"/>
  <c r="G363" i="7"/>
  <c r="H363" i="7"/>
  <c r="I363" i="7"/>
  <c r="J363" i="7"/>
  <c r="S363" i="7" s="1"/>
  <c r="K363" i="7"/>
  <c r="L363" i="7"/>
  <c r="N363" i="7"/>
  <c r="O363" i="7"/>
  <c r="P363" i="7"/>
  <c r="T363" i="7"/>
  <c r="C364" i="7"/>
  <c r="D364" i="7"/>
  <c r="E364" i="7"/>
  <c r="F364" i="7"/>
  <c r="G364" i="7"/>
  <c r="H364" i="7"/>
  <c r="I364" i="7"/>
  <c r="J364" i="7"/>
  <c r="O364" i="7" s="1"/>
  <c r="K364" i="7"/>
  <c r="L364" i="7"/>
  <c r="N364" i="7"/>
  <c r="U364" i="7"/>
  <c r="C365" i="7"/>
  <c r="D365" i="7"/>
  <c r="E365" i="7"/>
  <c r="F365" i="7"/>
  <c r="G365" i="7"/>
  <c r="H365" i="7"/>
  <c r="I365" i="7"/>
  <c r="J365" i="7"/>
  <c r="Q365" i="7" s="1"/>
  <c r="Z365" i="7" s="1"/>
  <c r="K365" i="7"/>
  <c r="L365" i="7"/>
  <c r="N365" i="7"/>
  <c r="R365" i="7"/>
  <c r="C366" i="7"/>
  <c r="D366" i="7"/>
  <c r="E366" i="7"/>
  <c r="F366" i="7"/>
  <c r="G366" i="7"/>
  <c r="H366" i="7"/>
  <c r="I366" i="7"/>
  <c r="P366" i="7" s="1"/>
  <c r="J366" i="7"/>
  <c r="K366" i="7"/>
  <c r="L366" i="7"/>
  <c r="M366" i="7"/>
  <c r="X366" i="7" s="1"/>
  <c r="N366" i="7"/>
  <c r="O366" i="7"/>
  <c r="Q366" i="7"/>
  <c r="R366" i="7"/>
  <c r="S366" i="7"/>
  <c r="T366" i="7"/>
  <c r="U366" i="7"/>
  <c r="Z366" i="7"/>
  <c r="C367" i="7"/>
  <c r="D367" i="7"/>
  <c r="E367" i="7"/>
  <c r="F367" i="7"/>
  <c r="G367" i="7"/>
  <c r="P367" i="7" s="1"/>
  <c r="H367" i="7"/>
  <c r="I367" i="7"/>
  <c r="J367" i="7"/>
  <c r="T367" i="7" s="1"/>
  <c r="K367" i="7"/>
  <c r="L367" i="7"/>
  <c r="O367" i="7"/>
  <c r="R367" i="7"/>
  <c r="C368" i="7"/>
  <c r="D368" i="7"/>
  <c r="E368" i="7"/>
  <c r="F368" i="7"/>
  <c r="G368" i="7"/>
  <c r="H368" i="7"/>
  <c r="I368" i="7"/>
  <c r="J368" i="7"/>
  <c r="S368" i="7" s="1"/>
  <c r="K368" i="7"/>
  <c r="L368" i="7"/>
  <c r="N368" i="7"/>
  <c r="O368" i="7"/>
  <c r="Q368" i="7"/>
  <c r="U368" i="7"/>
  <c r="C369" i="7"/>
  <c r="D369" i="7"/>
  <c r="E369" i="7"/>
  <c r="F369" i="7"/>
  <c r="G369" i="7"/>
  <c r="H369" i="7"/>
  <c r="I369" i="7"/>
  <c r="J369" i="7"/>
  <c r="P369" i="7" s="1"/>
  <c r="K369" i="7"/>
  <c r="L369" i="7"/>
  <c r="N369" i="7"/>
  <c r="U369" i="7"/>
  <c r="C370" i="7"/>
  <c r="D370" i="7"/>
  <c r="E370" i="7"/>
  <c r="F370" i="7"/>
  <c r="G370" i="7"/>
  <c r="H370" i="7"/>
  <c r="I370" i="7"/>
  <c r="P370" i="7" s="1"/>
  <c r="J370" i="7"/>
  <c r="K370" i="7"/>
  <c r="AC370" i="7" s="1"/>
  <c r="AA370" i="7" s="1"/>
  <c r="L370" i="7"/>
  <c r="M370" i="7"/>
  <c r="N370" i="7"/>
  <c r="O370" i="7"/>
  <c r="R370" i="7"/>
  <c r="S370" i="7"/>
  <c r="T370" i="7"/>
  <c r="U370" i="7"/>
  <c r="C371" i="7"/>
  <c r="D371" i="7"/>
  <c r="E371" i="7"/>
  <c r="F371" i="7"/>
  <c r="G371" i="7"/>
  <c r="H371" i="7"/>
  <c r="I371" i="7"/>
  <c r="J371" i="7"/>
  <c r="K371" i="7"/>
  <c r="L371" i="7"/>
  <c r="N371" i="7"/>
  <c r="O371" i="7"/>
  <c r="P371" i="7"/>
  <c r="R371" i="7"/>
  <c r="Y371" i="7" s="1"/>
  <c r="S371" i="7"/>
  <c r="T371" i="7"/>
  <c r="AC371" i="7"/>
  <c r="C372" i="7"/>
  <c r="D372" i="7"/>
  <c r="E372" i="7"/>
  <c r="F372" i="7"/>
  <c r="G372" i="7"/>
  <c r="H372" i="7"/>
  <c r="I372" i="7"/>
  <c r="J372" i="7"/>
  <c r="K372" i="7"/>
  <c r="L372" i="7"/>
  <c r="M372" i="7"/>
  <c r="N372" i="7"/>
  <c r="O372" i="7"/>
  <c r="Q372" i="7"/>
  <c r="Z372" i="7" s="1"/>
  <c r="R372" i="7"/>
  <c r="S372" i="7"/>
  <c r="U372" i="7"/>
  <c r="C373" i="7"/>
  <c r="D373" i="7"/>
  <c r="E373" i="7"/>
  <c r="F373" i="7"/>
  <c r="G373" i="7"/>
  <c r="H373" i="7"/>
  <c r="I373" i="7"/>
  <c r="J373" i="7"/>
  <c r="K373" i="7"/>
  <c r="L373" i="7"/>
  <c r="N373" i="7"/>
  <c r="P373" i="7"/>
  <c r="Q373" i="7"/>
  <c r="T373" i="7"/>
  <c r="U373" i="7"/>
  <c r="C374" i="7"/>
  <c r="D374" i="7"/>
  <c r="E374" i="7"/>
  <c r="F374" i="7"/>
  <c r="G374" i="7"/>
  <c r="P374" i="7" s="1"/>
  <c r="H374" i="7"/>
  <c r="Q374" i="7" s="1"/>
  <c r="I374" i="7"/>
  <c r="J374" i="7"/>
  <c r="K374" i="7"/>
  <c r="AC374" i="7" s="1"/>
  <c r="AA374" i="7" s="1"/>
  <c r="L374" i="7"/>
  <c r="M374" i="7"/>
  <c r="N374" i="7"/>
  <c r="O374" i="7"/>
  <c r="R374" i="7"/>
  <c r="S374" i="7"/>
  <c r="T374" i="7"/>
  <c r="U374" i="7"/>
  <c r="X374" i="7"/>
  <c r="Z374" i="7"/>
  <c r="AD374" i="7"/>
  <c r="AB374" i="7" s="1"/>
  <c r="C375" i="7"/>
  <c r="D375" i="7"/>
  <c r="E375" i="7"/>
  <c r="F375" i="7"/>
  <c r="G375" i="7"/>
  <c r="H375" i="7"/>
  <c r="I375" i="7"/>
  <c r="J375" i="7"/>
  <c r="K375" i="7"/>
  <c r="L375" i="7"/>
  <c r="N375" i="7"/>
  <c r="O375" i="7"/>
  <c r="R375" i="7"/>
  <c r="S375" i="7"/>
  <c r="T375" i="7"/>
  <c r="C376" i="7"/>
  <c r="D376" i="7"/>
  <c r="E376" i="7"/>
  <c r="F376" i="7"/>
  <c r="G376" i="7"/>
  <c r="H376" i="7"/>
  <c r="I376" i="7"/>
  <c r="J376" i="7"/>
  <c r="Q376" i="7" s="1"/>
  <c r="Z376" i="7" s="1"/>
  <c r="K376" i="7"/>
  <c r="L376" i="7"/>
  <c r="N376" i="7"/>
  <c r="R376" i="7"/>
  <c r="C377" i="7"/>
  <c r="D377" i="7"/>
  <c r="E377" i="7"/>
  <c r="F377" i="7"/>
  <c r="G377" i="7"/>
  <c r="H377" i="7"/>
  <c r="I377" i="7"/>
  <c r="Q377" i="7" s="1"/>
  <c r="J377" i="7"/>
  <c r="K377" i="7"/>
  <c r="L377" i="7"/>
  <c r="M377" i="7"/>
  <c r="N377" i="7"/>
  <c r="P377" i="7"/>
  <c r="Y377" i="7" s="1"/>
  <c r="R377" i="7"/>
  <c r="T377" i="7"/>
  <c r="U377" i="7"/>
  <c r="C378" i="7"/>
  <c r="D378" i="7"/>
  <c r="E378" i="7"/>
  <c r="F378" i="7"/>
  <c r="G378" i="7"/>
  <c r="H378" i="7"/>
  <c r="I378" i="7"/>
  <c r="P378" i="7" s="1"/>
  <c r="J378" i="7"/>
  <c r="K378" i="7"/>
  <c r="L378" i="7"/>
  <c r="M378" i="7"/>
  <c r="N378" i="7"/>
  <c r="O378" i="7"/>
  <c r="R378" i="7"/>
  <c r="S378" i="7"/>
  <c r="T378" i="7"/>
  <c r="U378" i="7"/>
  <c r="C379" i="7"/>
  <c r="D379" i="7"/>
  <c r="E379" i="7"/>
  <c r="F379" i="7"/>
  <c r="G379" i="7"/>
  <c r="H379" i="7"/>
  <c r="I379" i="7"/>
  <c r="J379" i="7"/>
  <c r="K379" i="7"/>
  <c r="L379" i="7"/>
  <c r="N379" i="7"/>
  <c r="O379" i="7"/>
  <c r="P379" i="7"/>
  <c r="S379" i="7"/>
  <c r="T379" i="7"/>
  <c r="C380" i="7"/>
  <c r="D380" i="7"/>
  <c r="E380" i="7"/>
  <c r="F380" i="7"/>
  <c r="G380" i="7"/>
  <c r="H380" i="7"/>
  <c r="I380" i="7"/>
  <c r="J380" i="7"/>
  <c r="O380" i="7" s="1"/>
  <c r="K380" i="7"/>
  <c r="L380" i="7"/>
  <c r="N380" i="7"/>
  <c r="R380" i="7"/>
  <c r="U380" i="7"/>
  <c r="C381" i="7"/>
  <c r="D381" i="7"/>
  <c r="E381" i="7"/>
  <c r="F381" i="7"/>
  <c r="G381" i="7"/>
  <c r="H381" i="7"/>
  <c r="I381" i="7"/>
  <c r="J381" i="7"/>
  <c r="K381" i="7"/>
  <c r="L381" i="7"/>
  <c r="C382" i="7"/>
  <c r="D382" i="7"/>
  <c r="E382" i="7"/>
  <c r="F382" i="7"/>
  <c r="G382" i="7"/>
  <c r="H382" i="7"/>
  <c r="I382" i="7"/>
  <c r="P382" i="7" s="1"/>
  <c r="Y382" i="7" s="1"/>
  <c r="J382" i="7"/>
  <c r="K382" i="7"/>
  <c r="L382" i="7"/>
  <c r="M382" i="7"/>
  <c r="N382" i="7"/>
  <c r="O382" i="7"/>
  <c r="R382" i="7"/>
  <c r="S382" i="7"/>
  <c r="T382" i="7"/>
  <c r="U382" i="7"/>
  <c r="AC382" i="7"/>
  <c r="AA382" i="7" s="1"/>
  <c r="C383" i="7"/>
  <c r="D383" i="7"/>
  <c r="E383" i="7"/>
  <c r="F383" i="7"/>
  <c r="G383" i="7"/>
  <c r="P383" i="7" s="1"/>
  <c r="H383" i="7"/>
  <c r="I383" i="7"/>
  <c r="J383" i="7"/>
  <c r="K383" i="7"/>
  <c r="L383" i="7"/>
  <c r="O383" i="7"/>
  <c r="R383" i="7"/>
  <c r="T383" i="7"/>
  <c r="U383" i="7"/>
  <c r="C384" i="7"/>
  <c r="D384" i="7"/>
  <c r="E384" i="7"/>
  <c r="F384" i="7"/>
  <c r="G384" i="7"/>
  <c r="H384" i="7"/>
  <c r="I384" i="7"/>
  <c r="J384" i="7"/>
  <c r="K384" i="7"/>
  <c r="L384" i="7"/>
  <c r="M384" i="7"/>
  <c r="N384" i="7"/>
  <c r="O384" i="7"/>
  <c r="AD384" i="7" s="1"/>
  <c r="AB384" i="7" s="1"/>
  <c r="Q384" i="7"/>
  <c r="Z384" i="7" s="1"/>
  <c r="R384" i="7"/>
  <c r="S384" i="7"/>
  <c r="T384" i="7"/>
  <c r="U384" i="7"/>
  <c r="C385" i="7"/>
  <c r="D385" i="7"/>
  <c r="E385" i="7"/>
  <c r="F385" i="7"/>
  <c r="G385" i="7"/>
  <c r="H385" i="7"/>
  <c r="I385" i="7"/>
  <c r="J385" i="7"/>
  <c r="K385" i="7"/>
  <c r="AC385" i="7" s="1"/>
  <c r="L385" i="7"/>
  <c r="N385" i="7"/>
  <c r="O385" i="7"/>
  <c r="P385" i="7"/>
  <c r="R385" i="7"/>
  <c r="S385" i="7"/>
  <c r="T385" i="7"/>
  <c r="Y385" i="7"/>
  <c r="C386" i="7"/>
  <c r="D386" i="7"/>
  <c r="E386" i="7"/>
  <c r="F386" i="7"/>
  <c r="G386" i="7"/>
  <c r="H386" i="7"/>
  <c r="I386" i="7"/>
  <c r="Q386" i="7" s="1"/>
  <c r="Z386" i="7" s="1"/>
  <c r="J386" i="7"/>
  <c r="K386" i="7"/>
  <c r="L386" i="7"/>
  <c r="M386" i="7"/>
  <c r="X386" i="7" s="1"/>
  <c r="N386" i="7"/>
  <c r="O386" i="7"/>
  <c r="R386" i="7"/>
  <c r="S386" i="7"/>
  <c r="U386" i="7"/>
  <c r="C387" i="7"/>
  <c r="D387" i="7"/>
  <c r="E387" i="7"/>
  <c r="F387" i="7"/>
  <c r="G387" i="7"/>
  <c r="H387" i="7"/>
  <c r="Q387" i="7" s="1"/>
  <c r="I387" i="7"/>
  <c r="J387" i="7"/>
  <c r="P387" i="7" s="1"/>
  <c r="K387" i="7"/>
  <c r="L387" i="7"/>
  <c r="N387" i="7"/>
  <c r="T387" i="7"/>
  <c r="C388" i="7"/>
  <c r="D388" i="7"/>
  <c r="E388" i="7"/>
  <c r="F388" i="7"/>
  <c r="G388" i="7"/>
  <c r="H388" i="7"/>
  <c r="Q388" i="7" s="1"/>
  <c r="I388" i="7"/>
  <c r="J388" i="7"/>
  <c r="K388" i="7"/>
  <c r="L388" i="7"/>
  <c r="Z388" i="7" s="1"/>
  <c r="M388" i="7"/>
  <c r="N388" i="7"/>
  <c r="O388" i="7"/>
  <c r="P388" i="7"/>
  <c r="R388" i="7"/>
  <c r="S388" i="7"/>
  <c r="T388" i="7"/>
  <c r="U388" i="7"/>
  <c r="C389" i="7"/>
  <c r="D389" i="7"/>
  <c r="E389" i="7"/>
  <c r="F389" i="7"/>
  <c r="G389" i="7"/>
  <c r="H389" i="7"/>
  <c r="I389" i="7"/>
  <c r="J389" i="7"/>
  <c r="K389" i="7"/>
  <c r="L389" i="7"/>
  <c r="O389" i="7"/>
  <c r="T389" i="7"/>
  <c r="C390" i="7"/>
  <c r="D390" i="7"/>
  <c r="E390" i="7"/>
  <c r="F390" i="7"/>
  <c r="G390" i="7"/>
  <c r="H390" i="7"/>
  <c r="I390" i="7"/>
  <c r="J390" i="7"/>
  <c r="K390" i="7"/>
  <c r="L390" i="7"/>
  <c r="S390" i="7"/>
  <c r="C391" i="7"/>
  <c r="D391" i="7"/>
  <c r="E391" i="7"/>
  <c r="F391" i="7"/>
  <c r="G391" i="7"/>
  <c r="H391" i="7"/>
  <c r="I391" i="7"/>
  <c r="J391" i="7"/>
  <c r="K391" i="7"/>
  <c r="L391" i="7"/>
  <c r="M391" i="7"/>
  <c r="N391" i="7"/>
  <c r="R391" i="7"/>
  <c r="T391" i="7"/>
  <c r="U391" i="7"/>
  <c r="C392" i="7"/>
  <c r="D392" i="7"/>
  <c r="E392" i="7"/>
  <c r="F392" i="7"/>
  <c r="G392" i="7"/>
  <c r="H392" i="7"/>
  <c r="I392" i="7"/>
  <c r="P392" i="7" s="1"/>
  <c r="Y392" i="7" s="1"/>
  <c r="J392" i="7"/>
  <c r="K392" i="7"/>
  <c r="AC392" i="7" s="1"/>
  <c r="AA392" i="7" s="1"/>
  <c r="L392" i="7"/>
  <c r="M392" i="7"/>
  <c r="N392" i="7"/>
  <c r="O392" i="7"/>
  <c r="Q392" i="7"/>
  <c r="R392" i="7"/>
  <c r="S392" i="7"/>
  <c r="T392" i="7"/>
  <c r="U392" i="7"/>
  <c r="C393" i="7"/>
  <c r="D393" i="7"/>
  <c r="E393" i="7"/>
  <c r="F393" i="7"/>
  <c r="G393" i="7"/>
  <c r="H393" i="7"/>
  <c r="I393" i="7"/>
  <c r="J393" i="7"/>
  <c r="R393" i="7" s="1"/>
  <c r="K393" i="7"/>
  <c r="L393" i="7"/>
  <c r="N393" i="7"/>
  <c r="O393" i="7"/>
  <c r="P393" i="7"/>
  <c r="S393" i="7"/>
  <c r="T393" i="7"/>
  <c r="C394" i="7"/>
  <c r="D394" i="7"/>
  <c r="E394" i="7"/>
  <c r="F394" i="7"/>
  <c r="G394" i="7"/>
  <c r="H394" i="7"/>
  <c r="I394" i="7"/>
  <c r="J394" i="7"/>
  <c r="Q394" i="7" s="1"/>
  <c r="K394" i="7"/>
  <c r="L394" i="7"/>
  <c r="M394" i="7"/>
  <c r="N394" i="7"/>
  <c r="O394" i="7"/>
  <c r="R394" i="7"/>
  <c r="S394" i="7"/>
  <c r="U394" i="7"/>
  <c r="C395" i="7"/>
  <c r="D395" i="7"/>
  <c r="E395" i="7"/>
  <c r="F395" i="7"/>
  <c r="G395" i="7"/>
  <c r="H395" i="7"/>
  <c r="I395" i="7"/>
  <c r="J395" i="7"/>
  <c r="K395" i="7"/>
  <c r="L395" i="7"/>
  <c r="N395" i="7"/>
  <c r="T395" i="7"/>
  <c r="C396" i="7"/>
  <c r="D396" i="7"/>
  <c r="E396" i="7"/>
  <c r="F396" i="7"/>
  <c r="G396" i="7"/>
  <c r="H396" i="7"/>
  <c r="Q396" i="7" s="1"/>
  <c r="X396" i="7" s="1"/>
  <c r="I396" i="7"/>
  <c r="J396" i="7"/>
  <c r="K396" i="7"/>
  <c r="L396" i="7"/>
  <c r="AD396" i="7" s="1"/>
  <c r="AB396" i="7" s="1"/>
  <c r="M396" i="7"/>
  <c r="N396" i="7"/>
  <c r="O396" i="7"/>
  <c r="P396" i="7"/>
  <c r="Y396" i="7" s="1"/>
  <c r="R396" i="7"/>
  <c r="S396" i="7"/>
  <c r="T396" i="7"/>
  <c r="U396" i="7"/>
  <c r="AC396" i="7"/>
  <c r="AA396" i="7" s="1"/>
  <c r="C397" i="7"/>
  <c r="D397" i="7"/>
  <c r="E397" i="7"/>
  <c r="F397" i="7"/>
  <c r="G397" i="7"/>
  <c r="H397" i="7"/>
  <c r="I397" i="7"/>
  <c r="J397" i="7"/>
  <c r="K397" i="7"/>
  <c r="L397" i="7"/>
  <c r="R397" i="7"/>
  <c r="C398" i="7"/>
  <c r="D398" i="7"/>
  <c r="E398" i="7"/>
  <c r="F398" i="7"/>
  <c r="G398" i="7"/>
  <c r="H398" i="7"/>
  <c r="I398" i="7"/>
  <c r="J398" i="7"/>
  <c r="K398" i="7"/>
  <c r="L398" i="7"/>
  <c r="N398" i="7"/>
  <c r="Q398" i="7"/>
  <c r="S398" i="7"/>
  <c r="C399" i="7"/>
  <c r="D399" i="7"/>
  <c r="E399" i="7"/>
  <c r="F399" i="7"/>
  <c r="G399" i="7"/>
  <c r="H399" i="7"/>
  <c r="I399" i="7"/>
  <c r="J399" i="7"/>
  <c r="Q399" i="7" s="1"/>
  <c r="K399" i="7"/>
  <c r="L399" i="7"/>
  <c r="M399" i="7"/>
  <c r="N399" i="7"/>
  <c r="P399" i="7"/>
  <c r="R399" i="7"/>
  <c r="T399" i="7"/>
  <c r="U399" i="7"/>
  <c r="Y399" i="7"/>
  <c r="C400" i="7"/>
  <c r="D400" i="7"/>
  <c r="E400" i="7"/>
  <c r="F400" i="7"/>
  <c r="G400" i="7"/>
  <c r="H400" i="7"/>
  <c r="I400" i="7"/>
  <c r="P400" i="7" s="1"/>
  <c r="J400" i="7"/>
  <c r="K400" i="7"/>
  <c r="L400" i="7"/>
  <c r="M400" i="7"/>
  <c r="N400" i="7"/>
  <c r="O400" i="7"/>
  <c r="Q400" i="7"/>
  <c r="Z400" i="7" s="1"/>
  <c r="R400" i="7"/>
  <c r="S400" i="7"/>
  <c r="T400" i="7"/>
  <c r="U400" i="7"/>
  <c r="Y400" i="7"/>
  <c r="C401" i="7"/>
  <c r="D401" i="7"/>
  <c r="E401" i="7"/>
  <c r="F401" i="7"/>
  <c r="G401" i="7"/>
  <c r="H401" i="7"/>
  <c r="I401" i="7"/>
  <c r="J401" i="7"/>
  <c r="K401" i="7"/>
  <c r="Y401" i="7" s="1"/>
  <c r="L401" i="7"/>
  <c r="N401" i="7"/>
  <c r="O401" i="7"/>
  <c r="P401" i="7"/>
  <c r="R401" i="7"/>
  <c r="S401" i="7"/>
  <c r="T401" i="7"/>
  <c r="C402" i="7"/>
  <c r="D402" i="7"/>
  <c r="E402" i="7"/>
  <c r="F402" i="7"/>
  <c r="G402" i="7"/>
  <c r="H402" i="7"/>
  <c r="I402" i="7"/>
  <c r="Q402" i="7" s="1"/>
  <c r="J402" i="7"/>
  <c r="K402" i="7"/>
  <c r="L402" i="7"/>
  <c r="M402" i="7"/>
  <c r="N402" i="7"/>
  <c r="O402" i="7"/>
  <c r="R402" i="7"/>
  <c r="S402" i="7"/>
  <c r="U402" i="7"/>
  <c r="X402" i="7"/>
  <c r="C403" i="7"/>
  <c r="D403" i="7"/>
  <c r="E403" i="7"/>
  <c r="F403" i="7"/>
  <c r="G403" i="7"/>
  <c r="H403" i="7"/>
  <c r="Q403" i="7" s="1"/>
  <c r="I403" i="7"/>
  <c r="J403" i="7"/>
  <c r="K403" i="7"/>
  <c r="L403" i="7"/>
  <c r="T403" i="7"/>
  <c r="C404" i="7"/>
  <c r="D404" i="7"/>
  <c r="E404" i="7"/>
  <c r="F404" i="7"/>
  <c r="G404" i="7"/>
  <c r="H404" i="7"/>
  <c r="Q404" i="7" s="1"/>
  <c r="I404" i="7"/>
  <c r="J404" i="7"/>
  <c r="K404" i="7"/>
  <c r="L404" i="7"/>
  <c r="M404" i="7"/>
  <c r="N404" i="7"/>
  <c r="O404" i="7"/>
  <c r="P404" i="7"/>
  <c r="Y404" i="7" s="1"/>
  <c r="R404" i="7"/>
  <c r="S404" i="7"/>
  <c r="T404" i="7"/>
  <c r="U404" i="7"/>
  <c r="X404" i="7"/>
  <c r="Z404" i="7"/>
  <c r="AC404" i="7"/>
  <c r="AA404" i="7" s="1"/>
  <c r="C405" i="7"/>
  <c r="D405" i="7"/>
  <c r="E405" i="7"/>
  <c r="F405" i="7"/>
  <c r="G405" i="7"/>
  <c r="H405" i="7"/>
  <c r="I405" i="7"/>
  <c r="J405" i="7"/>
  <c r="K405" i="7"/>
  <c r="L405" i="7"/>
  <c r="O405" i="7"/>
  <c r="R405" i="7"/>
  <c r="T405" i="7"/>
  <c r="C406" i="7"/>
  <c r="D406" i="7"/>
  <c r="E406" i="7"/>
  <c r="F406" i="7"/>
  <c r="G406" i="7"/>
  <c r="H406" i="7"/>
  <c r="I406" i="7"/>
  <c r="J406" i="7"/>
  <c r="K406" i="7"/>
  <c r="L406" i="7"/>
  <c r="Q406" i="7"/>
  <c r="S406" i="7"/>
  <c r="C407" i="7"/>
  <c r="D407" i="7"/>
  <c r="E407" i="7"/>
  <c r="F407" i="7"/>
  <c r="G407" i="7"/>
  <c r="H407" i="7"/>
  <c r="I407" i="7"/>
  <c r="Q407" i="7" s="1"/>
  <c r="J407" i="7"/>
  <c r="K407" i="7"/>
  <c r="L407" i="7"/>
  <c r="M407" i="7"/>
  <c r="N407" i="7"/>
  <c r="P407" i="7"/>
  <c r="R407" i="7"/>
  <c r="T407" i="7"/>
  <c r="U407" i="7"/>
  <c r="Y407" i="7"/>
  <c r="C408" i="7"/>
  <c r="D408" i="7"/>
  <c r="E408" i="7"/>
  <c r="F408" i="7"/>
  <c r="G408" i="7"/>
  <c r="H408" i="7"/>
  <c r="I408" i="7"/>
  <c r="J408" i="7"/>
  <c r="K408" i="7"/>
  <c r="L408" i="7"/>
  <c r="M408" i="7"/>
  <c r="N408" i="7"/>
  <c r="O408" i="7"/>
  <c r="Q408" i="7"/>
  <c r="Z408" i="7" s="1"/>
  <c r="R408" i="7"/>
  <c r="S408" i="7"/>
  <c r="T408" i="7"/>
  <c r="U408" i="7"/>
  <c r="C409" i="7"/>
  <c r="D409" i="7"/>
  <c r="E409" i="7"/>
  <c r="F409" i="7"/>
  <c r="G409" i="7"/>
  <c r="H409" i="7"/>
  <c r="I409" i="7"/>
  <c r="J409" i="7"/>
  <c r="R409" i="7" s="1"/>
  <c r="K409" i="7"/>
  <c r="L409" i="7"/>
  <c r="N409" i="7"/>
  <c r="O409" i="7"/>
  <c r="P409" i="7"/>
  <c r="S409" i="7"/>
  <c r="T409" i="7"/>
  <c r="Y409" i="7"/>
  <c r="C410" i="7"/>
  <c r="D410" i="7"/>
  <c r="E410" i="7"/>
  <c r="F410" i="7"/>
  <c r="G410" i="7"/>
  <c r="H410" i="7"/>
  <c r="I410" i="7"/>
  <c r="J410" i="7"/>
  <c r="Q410" i="7" s="1"/>
  <c r="K410" i="7"/>
  <c r="L410" i="7"/>
  <c r="M410" i="7"/>
  <c r="N410" i="7"/>
  <c r="O410" i="7"/>
  <c r="R410" i="7"/>
  <c r="S410" i="7"/>
  <c r="U410" i="7"/>
  <c r="X410" i="7"/>
  <c r="C411" i="7"/>
  <c r="D411" i="7"/>
  <c r="E411" i="7"/>
  <c r="F411" i="7"/>
  <c r="G411" i="7"/>
  <c r="H411" i="7"/>
  <c r="Q411" i="7" s="1"/>
  <c r="I411" i="7"/>
  <c r="J411" i="7"/>
  <c r="K411" i="7"/>
  <c r="L411" i="7"/>
  <c r="T411" i="7"/>
  <c r="C412" i="7"/>
  <c r="D412" i="7"/>
  <c r="E412" i="7"/>
  <c r="F412" i="7"/>
  <c r="G412" i="7"/>
  <c r="H412" i="7"/>
  <c r="Q412" i="7" s="1"/>
  <c r="I412" i="7"/>
  <c r="J412" i="7"/>
  <c r="K412" i="7"/>
  <c r="L412" i="7"/>
  <c r="M412" i="7"/>
  <c r="N412" i="7"/>
  <c r="O412" i="7"/>
  <c r="P412" i="7"/>
  <c r="Y412" i="7" s="1"/>
  <c r="R412" i="7"/>
  <c r="S412" i="7"/>
  <c r="T412" i="7"/>
  <c r="U412" i="7"/>
  <c r="X412" i="7"/>
  <c r="Z412" i="7"/>
  <c r="AC412" i="7"/>
  <c r="AA412" i="7" s="1"/>
  <c r="C413" i="7"/>
  <c r="D413" i="7"/>
  <c r="E413" i="7"/>
  <c r="F413" i="7"/>
  <c r="G413" i="7"/>
  <c r="H413" i="7"/>
  <c r="I413" i="7"/>
  <c r="J413" i="7"/>
  <c r="K413" i="7"/>
  <c r="L413" i="7"/>
  <c r="O413" i="7"/>
  <c r="R413" i="7"/>
  <c r="T413" i="7"/>
  <c r="C414" i="7"/>
  <c r="D414" i="7"/>
  <c r="E414" i="7"/>
  <c r="F414" i="7"/>
  <c r="G414" i="7"/>
  <c r="H414" i="7"/>
  <c r="I414" i="7"/>
  <c r="J414" i="7"/>
  <c r="K414" i="7"/>
  <c r="L414" i="7"/>
  <c r="Q414" i="7"/>
  <c r="S414" i="7"/>
  <c r="C415" i="7"/>
  <c r="D415" i="7"/>
  <c r="E415" i="7"/>
  <c r="F415" i="7"/>
  <c r="G415" i="7"/>
  <c r="H415" i="7"/>
  <c r="I415" i="7"/>
  <c r="J415" i="7"/>
  <c r="Q415" i="7" s="1"/>
  <c r="Z415" i="7" s="1"/>
  <c r="K415" i="7"/>
  <c r="L415" i="7"/>
  <c r="M415" i="7"/>
  <c r="N415" i="7"/>
  <c r="P415" i="7"/>
  <c r="R415" i="7"/>
  <c r="T415" i="7"/>
  <c r="U415" i="7"/>
  <c r="Y415" i="7"/>
  <c r="C416" i="7"/>
  <c r="D416" i="7"/>
  <c r="E416" i="7"/>
  <c r="F416" i="7"/>
  <c r="G416" i="7"/>
  <c r="H416" i="7"/>
  <c r="I416" i="7"/>
  <c r="J416" i="7"/>
  <c r="K416" i="7"/>
  <c r="L416" i="7"/>
  <c r="M416" i="7"/>
  <c r="N416" i="7"/>
  <c r="O416" i="7"/>
  <c r="Q416" i="7"/>
  <c r="Z416" i="7" s="1"/>
  <c r="R416" i="7"/>
  <c r="S416" i="7"/>
  <c r="T416" i="7"/>
  <c r="U416" i="7"/>
  <c r="C417" i="7"/>
  <c r="D417" i="7"/>
  <c r="E417" i="7"/>
  <c r="F417" i="7"/>
  <c r="G417" i="7"/>
  <c r="H417" i="7"/>
  <c r="I417" i="7"/>
  <c r="J417" i="7"/>
  <c r="K417" i="7"/>
  <c r="L417" i="7"/>
  <c r="N417" i="7"/>
  <c r="O417" i="7"/>
  <c r="P417" i="7"/>
  <c r="R417" i="7"/>
  <c r="S417" i="7"/>
  <c r="T417" i="7"/>
  <c r="C418" i="7"/>
  <c r="D418" i="7"/>
  <c r="E418" i="7"/>
  <c r="F418" i="7"/>
  <c r="G418" i="7"/>
  <c r="H418" i="7"/>
  <c r="I418" i="7"/>
  <c r="Q418" i="7" s="1"/>
  <c r="Z418" i="7" s="1"/>
  <c r="J418" i="7"/>
  <c r="K418" i="7"/>
  <c r="L418" i="7"/>
  <c r="M418" i="7"/>
  <c r="N418" i="7"/>
  <c r="O418" i="7"/>
  <c r="R418" i="7"/>
  <c r="S418" i="7"/>
  <c r="U418" i="7"/>
  <c r="X418" i="7"/>
  <c r="C419" i="7"/>
  <c r="D419" i="7"/>
  <c r="E419" i="7"/>
  <c r="F419" i="7"/>
  <c r="G419" i="7"/>
  <c r="H419" i="7"/>
  <c r="I419" i="7"/>
  <c r="J419" i="7"/>
  <c r="K419" i="7"/>
  <c r="L419" i="7"/>
  <c r="Q419" i="7"/>
  <c r="T419" i="7"/>
  <c r="C420" i="7"/>
  <c r="D420" i="7"/>
  <c r="E420" i="7"/>
  <c r="F420" i="7"/>
  <c r="G420" i="7"/>
  <c r="H420" i="7"/>
  <c r="Q420" i="7" s="1"/>
  <c r="I420" i="7"/>
  <c r="J420" i="7"/>
  <c r="K420" i="7"/>
  <c r="L420" i="7"/>
  <c r="AD420" i="7" s="1"/>
  <c r="AB420" i="7" s="1"/>
  <c r="M420" i="7"/>
  <c r="N420" i="7"/>
  <c r="O420" i="7"/>
  <c r="P420" i="7"/>
  <c r="Y420" i="7" s="1"/>
  <c r="R420" i="7"/>
  <c r="S420" i="7"/>
  <c r="T420" i="7"/>
  <c r="U420" i="7"/>
  <c r="X420" i="7"/>
  <c r="Z420" i="7"/>
  <c r="C421" i="7"/>
  <c r="D421" i="7"/>
  <c r="E421" i="7"/>
  <c r="F421" i="7"/>
  <c r="G421" i="7"/>
  <c r="H421" i="7"/>
  <c r="I421" i="7"/>
  <c r="J421" i="7"/>
  <c r="K421" i="7"/>
  <c r="L421" i="7"/>
  <c r="R421" i="7"/>
  <c r="T421" i="7"/>
  <c r="C422" i="7"/>
  <c r="D422" i="7"/>
  <c r="E422" i="7"/>
  <c r="F422" i="7"/>
  <c r="G422" i="7"/>
  <c r="H422" i="7"/>
  <c r="I422" i="7"/>
  <c r="J422" i="7"/>
  <c r="K422" i="7"/>
  <c r="L422" i="7"/>
  <c r="Q422" i="7"/>
  <c r="S422" i="7"/>
  <c r="C423" i="7"/>
  <c r="D423" i="7"/>
  <c r="E423" i="7"/>
  <c r="F423" i="7"/>
  <c r="G423" i="7"/>
  <c r="H423" i="7"/>
  <c r="I423" i="7"/>
  <c r="Q423" i="7" s="1"/>
  <c r="J423" i="7"/>
  <c r="K423" i="7"/>
  <c r="L423" i="7"/>
  <c r="M423" i="7"/>
  <c r="N423" i="7"/>
  <c r="R423" i="7"/>
  <c r="T423" i="7"/>
  <c r="U423" i="7"/>
  <c r="C424" i="7"/>
  <c r="D424" i="7"/>
  <c r="E424" i="7"/>
  <c r="F424" i="7"/>
  <c r="G424" i="7"/>
  <c r="H424" i="7"/>
  <c r="I424" i="7"/>
  <c r="J424" i="7"/>
  <c r="K424" i="7"/>
  <c r="L424" i="7"/>
  <c r="M424" i="7"/>
  <c r="N424" i="7"/>
  <c r="O424" i="7"/>
  <c r="R424" i="7"/>
  <c r="S424" i="7"/>
  <c r="T424" i="7"/>
  <c r="U424" i="7"/>
  <c r="C425" i="7"/>
  <c r="D425" i="7"/>
  <c r="E425" i="7"/>
  <c r="F425" i="7"/>
  <c r="G425" i="7"/>
  <c r="H425" i="7"/>
  <c r="I425" i="7"/>
  <c r="J425" i="7"/>
  <c r="R425" i="7" s="1"/>
  <c r="K425" i="7"/>
  <c r="L425" i="7"/>
  <c r="N425" i="7"/>
  <c r="Y425" i="7" s="1"/>
  <c r="O425" i="7"/>
  <c r="P425" i="7"/>
  <c r="S425" i="7"/>
  <c r="T425" i="7"/>
  <c r="C426" i="7"/>
  <c r="D426" i="7"/>
  <c r="E426" i="7"/>
  <c r="F426" i="7"/>
  <c r="G426" i="7"/>
  <c r="H426" i="7"/>
  <c r="I426" i="7"/>
  <c r="J426" i="7"/>
  <c r="Q426" i="7" s="1"/>
  <c r="Z426" i="7" s="1"/>
  <c r="K426" i="7"/>
  <c r="L426" i="7"/>
  <c r="M426" i="7"/>
  <c r="N426" i="7"/>
  <c r="O426" i="7"/>
  <c r="R426" i="7"/>
  <c r="S426" i="7"/>
  <c r="U426" i="7"/>
  <c r="C427" i="7"/>
  <c r="D427" i="7"/>
  <c r="E427" i="7"/>
  <c r="F427" i="7"/>
  <c r="G427" i="7"/>
  <c r="H427" i="7"/>
  <c r="I427" i="7"/>
  <c r="J427" i="7"/>
  <c r="T427" i="7" s="1"/>
  <c r="K427" i="7"/>
  <c r="L427" i="7"/>
  <c r="Q427" i="7"/>
  <c r="C428" i="7"/>
  <c r="D428" i="7"/>
  <c r="E428" i="7"/>
  <c r="F428" i="7"/>
  <c r="G428" i="7"/>
  <c r="H428" i="7"/>
  <c r="Q428" i="7" s="1"/>
  <c r="I428" i="7"/>
  <c r="J428" i="7"/>
  <c r="K428" i="7"/>
  <c r="L428" i="7"/>
  <c r="AD428" i="7" s="1"/>
  <c r="AB428" i="7" s="1"/>
  <c r="M428" i="7"/>
  <c r="N428" i="7"/>
  <c r="O428" i="7"/>
  <c r="P428" i="7"/>
  <c r="Y428" i="7" s="1"/>
  <c r="R428" i="7"/>
  <c r="S428" i="7"/>
  <c r="T428" i="7"/>
  <c r="U428" i="7"/>
  <c r="X428" i="7"/>
  <c r="Z428" i="7"/>
  <c r="C429" i="7"/>
  <c r="D429" i="7"/>
  <c r="E429" i="7"/>
  <c r="F429" i="7"/>
  <c r="G429" i="7"/>
  <c r="H429" i="7"/>
  <c r="I429" i="7"/>
  <c r="J429" i="7"/>
  <c r="K429" i="7"/>
  <c r="L429" i="7"/>
  <c r="R429" i="7"/>
  <c r="T429" i="7"/>
  <c r="C430" i="7"/>
  <c r="D430" i="7"/>
  <c r="E430" i="7"/>
  <c r="F430" i="7"/>
  <c r="G430" i="7"/>
  <c r="H430" i="7"/>
  <c r="I430" i="7"/>
  <c r="J430" i="7"/>
  <c r="K430" i="7"/>
  <c r="L430" i="7"/>
  <c r="Q430" i="7"/>
  <c r="C431" i="7"/>
  <c r="D431" i="7"/>
  <c r="E431" i="7"/>
  <c r="F431" i="7"/>
  <c r="G431" i="7"/>
  <c r="H431" i="7"/>
  <c r="I431" i="7"/>
  <c r="P431" i="7" s="1"/>
  <c r="Y431" i="7" s="1"/>
  <c r="J431" i="7"/>
  <c r="K431" i="7"/>
  <c r="L431" i="7"/>
  <c r="M431" i="7"/>
  <c r="N431" i="7"/>
  <c r="R431" i="7"/>
  <c r="T431" i="7"/>
  <c r="U431" i="7"/>
  <c r="C432" i="7"/>
  <c r="D432" i="7"/>
  <c r="E432" i="7"/>
  <c r="F432" i="7"/>
  <c r="G432" i="7"/>
  <c r="H432" i="7"/>
  <c r="I432" i="7"/>
  <c r="J432" i="7"/>
  <c r="K432" i="7"/>
  <c r="L432" i="7"/>
  <c r="M432" i="7"/>
  <c r="N432" i="7"/>
  <c r="O432" i="7"/>
  <c r="R432" i="7"/>
  <c r="S432" i="7"/>
  <c r="T432" i="7"/>
  <c r="U432" i="7"/>
  <c r="C433" i="7"/>
  <c r="D433" i="7"/>
  <c r="E433" i="7"/>
  <c r="F433" i="7"/>
  <c r="G433" i="7"/>
  <c r="H433" i="7"/>
  <c r="I433" i="7"/>
  <c r="J433" i="7"/>
  <c r="K433" i="7"/>
  <c r="L433" i="7"/>
  <c r="N433" i="7"/>
  <c r="Y433" i="7" s="1"/>
  <c r="O433" i="7"/>
  <c r="P433" i="7"/>
  <c r="R433" i="7"/>
  <c r="S433" i="7"/>
  <c r="T433" i="7"/>
  <c r="C434" i="7"/>
  <c r="D434" i="7"/>
  <c r="E434" i="7"/>
  <c r="F434" i="7"/>
  <c r="G434" i="7"/>
  <c r="H434" i="7"/>
  <c r="I434" i="7"/>
  <c r="Q434" i="7" s="1"/>
  <c r="Z434" i="7" s="1"/>
  <c r="J434" i="7"/>
  <c r="K434" i="7"/>
  <c r="L434" i="7"/>
  <c r="M434" i="7"/>
  <c r="X434" i="7" s="1"/>
  <c r="N434" i="7"/>
  <c r="O434" i="7"/>
  <c r="R434" i="7"/>
  <c r="S434" i="7"/>
  <c r="U434" i="7"/>
  <c r="C435" i="7"/>
  <c r="D435" i="7"/>
  <c r="E435" i="7"/>
  <c r="F435" i="7"/>
  <c r="G435" i="7"/>
  <c r="H435" i="7"/>
  <c r="I435" i="7"/>
  <c r="J435" i="7"/>
  <c r="K435" i="7"/>
  <c r="L435" i="7"/>
  <c r="N435" i="7"/>
  <c r="Q435" i="7"/>
  <c r="C436" i="7"/>
  <c r="D436" i="7"/>
  <c r="E436" i="7"/>
  <c r="F436" i="7"/>
  <c r="G436" i="7"/>
  <c r="H436" i="7"/>
  <c r="Q436" i="7" s="1"/>
  <c r="I436" i="7"/>
  <c r="J436" i="7"/>
  <c r="K436" i="7"/>
  <c r="L436" i="7"/>
  <c r="M436" i="7"/>
  <c r="N436" i="7"/>
  <c r="O436" i="7"/>
  <c r="P436" i="7"/>
  <c r="R436" i="7"/>
  <c r="S436" i="7"/>
  <c r="T436" i="7"/>
  <c r="U436" i="7"/>
  <c r="C437" i="7"/>
  <c r="D437" i="7"/>
  <c r="E437" i="7"/>
  <c r="F437" i="7"/>
  <c r="G437" i="7"/>
  <c r="H437" i="7"/>
  <c r="I437" i="7"/>
  <c r="J437" i="7"/>
  <c r="K437" i="7"/>
  <c r="L437" i="7"/>
  <c r="R437" i="7"/>
  <c r="C438" i="7"/>
  <c r="D438" i="7"/>
  <c r="E438" i="7"/>
  <c r="F438" i="7"/>
  <c r="G438" i="7"/>
  <c r="H438" i="7"/>
  <c r="I438" i="7"/>
  <c r="J438" i="7"/>
  <c r="K438" i="7"/>
  <c r="L438" i="7"/>
  <c r="N438" i="7"/>
  <c r="Q438" i="7"/>
  <c r="C439" i="7"/>
  <c r="D439" i="7"/>
  <c r="E439" i="7"/>
  <c r="F439" i="7"/>
  <c r="G439" i="7"/>
  <c r="H439" i="7"/>
  <c r="I439" i="7"/>
  <c r="J439" i="7"/>
  <c r="K439" i="7"/>
  <c r="L439" i="7"/>
  <c r="M439" i="7"/>
  <c r="N439" i="7"/>
  <c r="R439" i="7"/>
  <c r="T439" i="7"/>
  <c r="U439" i="7"/>
  <c r="C440" i="7"/>
  <c r="D440" i="7"/>
  <c r="E440" i="7"/>
  <c r="F440" i="7"/>
  <c r="G440" i="7"/>
  <c r="H440" i="7"/>
  <c r="I440" i="7"/>
  <c r="J440" i="7"/>
  <c r="K440" i="7"/>
  <c r="L440" i="7"/>
  <c r="M440" i="7"/>
  <c r="N440" i="7"/>
  <c r="O440" i="7"/>
  <c r="R440" i="7"/>
  <c r="S440" i="7"/>
  <c r="T440" i="7"/>
  <c r="U440" i="7"/>
  <c r="C441" i="7"/>
  <c r="D441" i="7"/>
  <c r="E441" i="7"/>
  <c r="F441" i="7"/>
  <c r="G441" i="7"/>
  <c r="H441" i="7"/>
  <c r="I441" i="7"/>
  <c r="J441" i="7"/>
  <c r="R441" i="7" s="1"/>
  <c r="K441" i="7"/>
  <c r="L441" i="7"/>
  <c r="N441" i="7"/>
  <c r="Y441" i="7" s="1"/>
  <c r="O441" i="7"/>
  <c r="P441" i="7"/>
  <c r="S441" i="7"/>
  <c r="T441" i="7"/>
  <c r="C442" i="7"/>
  <c r="D442" i="7"/>
  <c r="E442" i="7"/>
  <c r="F442" i="7"/>
  <c r="G442" i="7"/>
  <c r="H442" i="7"/>
  <c r="I442" i="7"/>
  <c r="J442" i="7"/>
  <c r="S442" i="7" s="1"/>
  <c r="K442" i="7"/>
  <c r="L442" i="7"/>
  <c r="M442" i="7"/>
  <c r="N442" i="7"/>
  <c r="C443" i="7"/>
  <c r="D443" i="7"/>
  <c r="E443" i="7"/>
  <c r="F443" i="7"/>
  <c r="G443" i="7"/>
  <c r="H443" i="7"/>
  <c r="I443" i="7"/>
  <c r="J443" i="7"/>
  <c r="K443" i="7"/>
  <c r="L443" i="7"/>
  <c r="N443" i="7"/>
  <c r="Q443" i="7"/>
  <c r="Z443" i="7" s="1"/>
  <c r="R443" i="7"/>
  <c r="C444" i="7"/>
  <c r="D444" i="7"/>
  <c r="E444" i="7"/>
  <c r="F444" i="7"/>
  <c r="G444" i="7"/>
  <c r="H444" i="7"/>
  <c r="I444" i="7"/>
  <c r="P444" i="7" s="1"/>
  <c r="Y444" i="7" s="1"/>
  <c r="J444" i="7"/>
  <c r="K444" i="7"/>
  <c r="L444" i="7"/>
  <c r="M444" i="7"/>
  <c r="N444" i="7"/>
  <c r="O444" i="7"/>
  <c r="Q444" i="7"/>
  <c r="R444" i="7"/>
  <c r="S444" i="7"/>
  <c r="T444" i="7"/>
  <c r="U444" i="7"/>
  <c r="X444" i="7"/>
  <c r="Z444" i="7"/>
  <c r="C445" i="7"/>
  <c r="D445" i="7"/>
  <c r="E445" i="7"/>
  <c r="F445" i="7"/>
  <c r="G445" i="7"/>
  <c r="P445" i="7" s="1"/>
  <c r="H445" i="7"/>
  <c r="I445" i="7"/>
  <c r="J445" i="7"/>
  <c r="K445" i="7"/>
  <c r="L445" i="7"/>
  <c r="R445" i="7"/>
  <c r="C446" i="7"/>
  <c r="D446" i="7"/>
  <c r="E446" i="7"/>
  <c r="F446" i="7"/>
  <c r="G446" i="7"/>
  <c r="H446" i="7"/>
  <c r="I446" i="7"/>
  <c r="J446" i="7"/>
  <c r="Q446" i="7" s="1"/>
  <c r="K446" i="7"/>
  <c r="L446" i="7"/>
  <c r="N446" i="7"/>
  <c r="O446" i="7"/>
  <c r="C447" i="7"/>
  <c r="D447" i="7"/>
  <c r="E447" i="7"/>
  <c r="F447" i="7"/>
  <c r="G447" i="7"/>
  <c r="H447" i="7"/>
  <c r="I447" i="7"/>
  <c r="J447" i="7"/>
  <c r="R447" i="7" s="1"/>
  <c r="K447" i="7"/>
  <c r="L447" i="7"/>
  <c r="N447" i="7"/>
  <c r="C448" i="7"/>
  <c r="D448" i="7"/>
  <c r="E448" i="7"/>
  <c r="F448" i="7"/>
  <c r="G448" i="7"/>
  <c r="H448" i="7"/>
  <c r="I448" i="7"/>
  <c r="P448" i="7" s="1"/>
  <c r="AC448" i="7" s="1"/>
  <c r="AA448" i="7" s="1"/>
  <c r="J448" i="7"/>
  <c r="K448" i="7"/>
  <c r="L448" i="7"/>
  <c r="M448" i="7"/>
  <c r="N448" i="7"/>
  <c r="O448" i="7"/>
  <c r="Q448" i="7"/>
  <c r="Z448" i="7" s="1"/>
  <c r="R448" i="7"/>
  <c r="S448" i="7"/>
  <c r="T448" i="7"/>
  <c r="U448" i="7"/>
  <c r="AD448" i="7"/>
  <c r="AB448" i="7" s="1"/>
  <c r="C449" i="7"/>
  <c r="D449" i="7"/>
  <c r="E449" i="7"/>
  <c r="F449" i="7"/>
  <c r="G449" i="7"/>
  <c r="H449" i="7"/>
  <c r="I449" i="7"/>
  <c r="J449" i="7"/>
  <c r="K449" i="7"/>
  <c r="L449" i="7"/>
  <c r="N449" i="7"/>
  <c r="Y449" i="7" s="1"/>
  <c r="O449" i="7"/>
  <c r="P449" i="7"/>
  <c r="R449" i="7"/>
  <c r="S449" i="7"/>
  <c r="T449" i="7"/>
  <c r="AC449" i="7"/>
  <c r="C450" i="7"/>
  <c r="D450" i="7"/>
  <c r="E450" i="7"/>
  <c r="F450" i="7"/>
  <c r="G450" i="7"/>
  <c r="H450" i="7"/>
  <c r="I450" i="7"/>
  <c r="J450" i="7"/>
  <c r="K450" i="7"/>
  <c r="L450" i="7"/>
  <c r="M450" i="7"/>
  <c r="N450" i="7"/>
  <c r="O450" i="7"/>
  <c r="Q450" i="7"/>
  <c r="R450" i="7"/>
  <c r="S450" i="7"/>
  <c r="U450" i="7"/>
  <c r="C451" i="7"/>
  <c r="D451" i="7"/>
  <c r="E451" i="7"/>
  <c r="F451" i="7"/>
  <c r="G451" i="7"/>
  <c r="H451" i="7"/>
  <c r="Q451" i="7" s="1"/>
  <c r="I451" i="7"/>
  <c r="J451" i="7"/>
  <c r="K451" i="7"/>
  <c r="L451" i="7"/>
  <c r="N451" i="7"/>
  <c r="P451" i="7"/>
  <c r="T451" i="7"/>
  <c r="U451" i="7"/>
  <c r="C452" i="7"/>
  <c r="D452" i="7"/>
  <c r="E452" i="7"/>
  <c r="F452" i="7"/>
  <c r="G452" i="7"/>
  <c r="P452" i="7" s="1"/>
  <c r="AC452" i="7" s="1"/>
  <c r="AA452" i="7" s="1"/>
  <c r="H452" i="7"/>
  <c r="Q452" i="7" s="1"/>
  <c r="I452" i="7"/>
  <c r="J452" i="7"/>
  <c r="K452" i="7"/>
  <c r="L452" i="7"/>
  <c r="M452" i="7"/>
  <c r="N452" i="7"/>
  <c r="O452" i="7"/>
  <c r="AD452" i="7" s="1"/>
  <c r="AB452" i="7" s="1"/>
  <c r="R452" i="7"/>
  <c r="S452" i="7"/>
  <c r="T452" i="7"/>
  <c r="U452" i="7"/>
  <c r="X452" i="7"/>
  <c r="Z452" i="7"/>
  <c r="C453" i="7"/>
  <c r="D453" i="7"/>
  <c r="E453" i="7"/>
  <c r="F453" i="7"/>
  <c r="G453" i="7"/>
  <c r="H453" i="7"/>
  <c r="I453" i="7"/>
  <c r="J453" i="7"/>
  <c r="K453" i="7"/>
  <c r="L453" i="7"/>
  <c r="N453" i="7"/>
  <c r="O453" i="7"/>
  <c r="R453" i="7"/>
  <c r="S453" i="7"/>
  <c r="T453" i="7"/>
  <c r="C454" i="7"/>
  <c r="D454" i="7"/>
  <c r="E454" i="7"/>
  <c r="F454" i="7"/>
  <c r="G454" i="7"/>
  <c r="H454" i="7"/>
  <c r="I454" i="7"/>
  <c r="J454" i="7"/>
  <c r="R454" i="7" s="1"/>
  <c r="K454" i="7"/>
  <c r="L454" i="7"/>
  <c r="N454" i="7"/>
  <c r="Z454" i="7" s="1"/>
  <c r="Q454" i="7"/>
  <c r="C455" i="7"/>
  <c r="D455" i="7"/>
  <c r="E455" i="7"/>
  <c r="F455" i="7"/>
  <c r="G455" i="7"/>
  <c r="H455" i="7"/>
  <c r="I455" i="7"/>
  <c r="Q455" i="7" s="1"/>
  <c r="J455" i="7"/>
  <c r="K455" i="7"/>
  <c r="L455" i="7"/>
  <c r="M455" i="7"/>
  <c r="N455" i="7"/>
  <c r="P455" i="7"/>
  <c r="R455" i="7"/>
  <c r="T455" i="7"/>
  <c r="U455" i="7"/>
  <c r="Y455" i="7"/>
  <c r="C456" i="7"/>
  <c r="D456" i="7"/>
  <c r="E456" i="7"/>
  <c r="F456" i="7"/>
  <c r="G456" i="7"/>
  <c r="H456" i="7"/>
  <c r="Q456" i="7" s="1"/>
  <c r="AD456" i="7" s="1"/>
  <c r="AB456" i="7" s="1"/>
  <c r="I456" i="7"/>
  <c r="J456" i="7"/>
  <c r="K456" i="7"/>
  <c r="L456" i="7"/>
  <c r="Z456" i="7" s="1"/>
  <c r="M456" i="7"/>
  <c r="N456" i="7"/>
  <c r="O456" i="7"/>
  <c r="P456" i="7"/>
  <c r="R456" i="7"/>
  <c r="S456" i="7"/>
  <c r="T456" i="7"/>
  <c r="U456" i="7"/>
  <c r="C457" i="7"/>
  <c r="D457" i="7"/>
  <c r="E457" i="7"/>
  <c r="F457" i="7"/>
  <c r="G457" i="7"/>
  <c r="H457" i="7"/>
  <c r="I457" i="7"/>
  <c r="J457" i="7"/>
  <c r="K457" i="7"/>
  <c r="L457" i="7"/>
  <c r="N457" i="7"/>
  <c r="O457" i="7"/>
  <c r="P457" i="7"/>
  <c r="S457" i="7"/>
  <c r="T457" i="7"/>
  <c r="C458" i="7"/>
  <c r="D458" i="7"/>
  <c r="E458" i="7"/>
  <c r="F458" i="7"/>
  <c r="G458" i="7"/>
  <c r="H458" i="7"/>
  <c r="I458" i="7"/>
  <c r="J458" i="7"/>
  <c r="K458" i="7"/>
  <c r="L458" i="7"/>
  <c r="N458" i="7"/>
  <c r="O458" i="7"/>
  <c r="R458" i="7"/>
  <c r="U458" i="7"/>
  <c r="C459" i="7"/>
  <c r="D459" i="7"/>
  <c r="E459" i="7"/>
  <c r="F459" i="7"/>
  <c r="G459" i="7"/>
  <c r="H459" i="7"/>
  <c r="I459" i="7"/>
  <c r="J459" i="7"/>
  <c r="R459" i="7" s="1"/>
  <c r="K459" i="7"/>
  <c r="L459" i="7"/>
  <c r="M459" i="7"/>
  <c r="N459" i="7"/>
  <c r="T459" i="7"/>
  <c r="C460" i="7"/>
  <c r="D460" i="7"/>
  <c r="E460" i="7"/>
  <c r="F460" i="7"/>
  <c r="G460" i="7"/>
  <c r="H460" i="7"/>
  <c r="Q460" i="7" s="1"/>
  <c r="Z460" i="7" s="1"/>
  <c r="I460" i="7"/>
  <c r="J460" i="7"/>
  <c r="K460" i="7"/>
  <c r="L460" i="7"/>
  <c r="M460" i="7"/>
  <c r="N460" i="7"/>
  <c r="O460" i="7"/>
  <c r="P460" i="7"/>
  <c r="Y460" i="7" s="1"/>
  <c r="R460" i="7"/>
  <c r="S460" i="7"/>
  <c r="T460" i="7"/>
  <c r="U460" i="7"/>
  <c r="AC460" i="7"/>
  <c r="AA460" i="7" s="1"/>
  <c r="C461" i="7"/>
  <c r="D461" i="7"/>
  <c r="E461" i="7"/>
  <c r="F461" i="7"/>
  <c r="G461" i="7"/>
  <c r="P461" i="7" s="1"/>
  <c r="H461" i="7"/>
  <c r="I461" i="7"/>
  <c r="J461" i="7"/>
  <c r="K461" i="7"/>
  <c r="L461" i="7"/>
  <c r="O461" i="7"/>
  <c r="AC461" i="7" s="1"/>
  <c r="R461" i="7"/>
  <c r="T461" i="7"/>
  <c r="C462" i="7"/>
  <c r="D462" i="7"/>
  <c r="E462" i="7"/>
  <c r="F462" i="7"/>
  <c r="G462" i="7"/>
  <c r="H462" i="7"/>
  <c r="I462" i="7"/>
  <c r="J462" i="7"/>
  <c r="K462" i="7"/>
  <c r="L462" i="7"/>
  <c r="N462" i="7"/>
  <c r="O462" i="7"/>
  <c r="Q462" i="7"/>
  <c r="S462" i="7"/>
  <c r="U462" i="7"/>
  <c r="C463" i="7"/>
  <c r="D463" i="7"/>
  <c r="E463" i="7"/>
  <c r="F463" i="7"/>
  <c r="G463" i="7"/>
  <c r="H463" i="7"/>
  <c r="I463" i="7"/>
  <c r="J463" i="7"/>
  <c r="R463" i="7" s="1"/>
  <c r="Y463" i="7" s="1"/>
  <c r="K463" i="7"/>
  <c r="L463" i="7"/>
  <c r="N463" i="7"/>
  <c r="P463" i="7"/>
  <c r="U463" i="7"/>
  <c r="C464" i="7"/>
  <c r="D464" i="7"/>
  <c r="E464" i="7"/>
  <c r="F464" i="7"/>
  <c r="G464" i="7"/>
  <c r="H464" i="7"/>
  <c r="I464" i="7"/>
  <c r="J464" i="7"/>
  <c r="K464" i="7"/>
  <c r="L464" i="7"/>
  <c r="M464" i="7"/>
  <c r="N464" i="7"/>
  <c r="O464" i="7"/>
  <c r="R464" i="7"/>
  <c r="S464" i="7"/>
  <c r="T464" i="7"/>
  <c r="U464" i="7"/>
  <c r="C465" i="7"/>
  <c r="D465" i="7"/>
  <c r="E465" i="7"/>
  <c r="F465" i="7"/>
  <c r="G465" i="7"/>
  <c r="H465" i="7"/>
  <c r="I465" i="7"/>
  <c r="J465" i="7"/>
  <c r="K465" i="7"/>
  <c r="L465" i="7"/>
  <c r="N465" i="7"/>
  <c r="O465" i="7"/>
  <c r="P465" i="7"/>
  <c r="R465" i="7"/>
  <c r="S465" i="7"/>
  <c r="T465" i="7"/>
  <c r="AC465" i="7"/>
  <c r="C466" i="7"/>
  <c r="D466" i="7"/>
  <c r="E466" i="7"/>
  <c r="F466" i="7"/>
  <c r="G466" i="7"/>
  <c r="H466" i="7"/>
  <c r="I466" i="7"/>
  <c r="J466" i="7"/>
  <c r="K466" i="7"/>
  <c r="L466" i="7"/>
  <c r="M466" i="7"/>
  <c r="N466" i="7"/>
  <c r="O466" i="7"/>
  <c r="Q466" i="7"/>
  <c r="Z466" i="7" s="1"/>
  <c r="R466" i="7"/>
  <c r="S466" i="7"/>
  <c r="U466" i="7"/>
  <c r="C467" i="7"/>
  <c r="D467" i="7"/>
  <c r="E467" i="7"/>
  <c r="F467" i="7"/>
  <c r="G467" i="7"/>
  <c r="H467" i="7"/>
  <c r="I467" i="7"/>
  <c r="J467" i="7"/>
  <c r="Q467" i="7" s="1"/>
  <c r="K467" i="7"/>
  <c r="L467" i="7"/>
  <c r="P467" i="7"/>
  <c r="C468" i="7"/>
  <c r="D468" i="7"/>
  <c r="E468" i="7"/>
  <c r="F468" i="7"/>
  <c r="G468" i="7"/>
  <c r="P468" i="7" s="1"/>
  <c r="H468" i="7"/>
  <c r="Q468" i="7" s="1"/>
  <c r="I468" i="7"/>
  <c r="J468" i="7"/>
  <c r="K468" i="7"/>
  <c r="L468" i="7"/>
  <c r="M468" i="7"/>
  <c r="N468" i="7"/>
  <c r="O468" i="7"/>
  <c r="R468" i="7"/>
  <c r="S468" i="7"/>
  <c r="T468" i="7"/>
  <c r="AD468" i="7" s="1"/>
  <c r="AB468" i="7" s="1"/>
  <c r="U468" i="7"/>
  <c r="X468" i="7"/>
  <c r="Y468" i="7"/>
  <c r="Z468" i="7"/>
  <c r="C469" i="7"/>
  <c r="D469" i="7"/>
  <c r="E469" i="7"/>
  <c r="F469" i="7"/>
  <c r="G469" i="7"/>
  <c r="H469" i="7"/>
  <c r="I469" i="7"/>
  <c r="J469" i="7"/>
  <c r="R469" i="7" s="1"/>
  <c r="K469" i="7"/>
  <c r="L469" i="7"/>
  <c r="O469" i="7"/>
  <c r="C470" i="7"/>
  <c r="D470" i="7"/>
  <c r="E470" i="7"/>
  <c r="F470" i="7"/>
  <c r="G470" i="7"/>
  <c r="H470" i="7"/>
  <c r="I470" i="7"/>
  <c r="J470" i="7"/>
  <c r="K470" i="7"/>
  <c r="L470" i="7"/>
  <c r="M470" i="7"/>
  <c r="N470" i="7"/>
  <c r="R470" i="7"/>
  <c r="S470" i="7"/>
  <c r="C471" i="7"/>
  <c r="D471" i="7"/>
  <c r="E471" i="7"/>
  <c r="F471" i="7"/>
  <c r="G471" i="7"/>
  <c r="H471" i="7"/>
  <c r="I471" i="7"/>
  <c r="P471" i="7" s="1"/>
  <c r="Y471" i="7" s="1"/>
  <c r="J471" i="7"/>
  <c r="K471" i="7"/>
  <c r="L471" i="7"/>
  <c r="M471" i="7"/>
  <c r="N471" i="7"/>
  <c r="R471" i="7"/>
  <c r="T471" i="7"/>
  <c r="U471" i="7"/>
  <c r="C472" i="7"/>
  <c r="D472" i="7"/>
  <c r="E472" i="7"/>
  <c r="F472" i="7"/>
  <c r="G472" i="7"/>
  <c r="H472" i="7"/>
  <c r="I472" i="7"/>
  <c r="P472" i="7" s="1"/>
  <c r="J472" i="7"/>
  <c r="K472" i="7"/>
  <c r="L472" i="7"/>
  <c r="M472" i="7"/>
  <c r="N472" i="7"/>
  <c r="O472" i="7"/>
  <c r="Q472" i="7"/>
  <c r="Z472" i="7" s="1"/>
  <c r="R472" i="7"/>
  <c r="S472" i="7"/>
  <c r="T472" i="7"/>
  <c r="U472" i="7"/>
  <c r="Y472" i="7"/>
  <c r="C473" i="7"/>
  <c r="D473" i="7"/>
  <c r="E473" i="7"/>
  <c r="F473" i="7"/>
  <c r="G473" i="7"/>
  <c r="H473" i="7"/>
  <c r="I473" i="7"/>
  <c r="J473" i="7"/>
  <c r="P473" i="7" s="1"/>
  <c r="K473" i="7"/>
  <c r="L473" i="7"/>
  <c r="O473" i="7"/>
  <c r="C474" i="7"/>
  <c r="D474" i="7"/>
  <c r="E474" i="7"/>
  <c r="F474" i="7"/>
  <c r="G474" i="7"/>
  <c r="H474" i="7"/>
  <c r="I474" i="7"/>
  <c r="J474" i="7"/>
  <c r="K474" i="7"/>
  <c r="L474" i="7"/>
  <c r="M474" i="7"/>
  <c r="N474" i="7"/>
  <c r="R474" i="7"/>
  <c r="S474" i="7"/>
  <c r="U474" i="7"/>
  <c r="C475" i="7"/>
  <c r="D475" i="7"/>
  <c r="E475" i="7"/>
  <c r="F475" i="7"/>
  <c r="G475" i="7"/>
  <c r="H475" i="7"/>
  <c r="Q475" i="7" s="1"/>
  <c r="I475" i="7"/>
  <c r="J475" i="7"/>
  <c r="R475" i="7" s="1"/>
  <c r="K475" i="7"/>
  <c r="L475" i="7"/>
  <c r="Z475" i="7" s="1"/>
  <c r="N475" i="7"/>
  <c r="C476" i="7"/>
  <c r="D476" i="7"/>
  <c r="E476" i="7"/>
  <c r="F476" i="7"/>
  <c r="G476" i="7"/>
  <c r="H476" i="7"/>
  <c r="I476" i="7"/>
  <c r="P476" i="7" s="1"/>
  <c r="Y476" i="7" s="1"/>
  <c r="J476" i="7"/>
  <c r="K476" i="7"/>
  <c r="L476" i="7"/>
  <c r="M476" i="7"/>
  <c r="N476" i="7"/>
  <c r="O476" i="7"/>
  <c r="Q476" i="7"/>
  <c r="X476" i="7" s="1"/>
  <c r="R476" i="7"/>
  <c r="S476" i="7"/>
  <c r="T476" i="7"/>
  <c r="U476" i="7"/>
  <c r="Z476" i="7"/>
  <c r="AC476" i="7"/>
  <c r="AA476" i="7" s="1"/>
  <c r="C477" i="7"/>
  <c r="D477" i="7"/>
  <c r="E477" i="7"/>
  <c r="F477" i="7"/>
  <c r="G477" i="7"/>
  <c r="H477" i="7"/>
  <c r="I477" i="7"/>
  <c r="J477" i="7"/>
  <c r="R477" i="7" s="1"/>
  <c r="K477" i="7"/>
  <c r="L477" i="7"/>
  <c r="O477" i="7"/>
  <c r="P477" i="7"/>
  <c r="C478" i="7"/>
  <c r="D478" i="7"/>
  <c r="E478" i="7"/>
  <c r="F478" i="7"/>
  <c r="G478" i="7"/>
  <c r="H478" i="7"/>
  <c r="I478" i="7"/>
  <c r="J478" i="7"/>
  <c r="Q478" i="7" s="1"/>
  <c r="K478" i="7"/>
  <c r="L478" i="7"/>
  <c r="O478" i="7"/>
  <c r="C479" i="7"/>
  <c r="D479" i="7"/>
  <c r="E479" i="7"/>
  <c r="F479" i="7"/>
  <c r="G479" i="7"/>
  <c r="H479" i="7"/>
  <c r="I479" i="7"/>
  <c r="J479" i="7"/>
  <c r="K479" i="7"/>
  <c r="L479" i="7"/>
  <c r="M479" i="7"/>
  <c r="N479" i="7"/>
  <c r="R479" i="7"/>
  <c r="T479" i="7"/>
  <c r="U479" i="7"/>
  <c r="C480" i="7"/>
  <c r="D480" i="7"/>
  <c r="E480" i="7"/>
  <c r="F480" i="7"/>
  <c r="G480" i="7"/>
  <c r="H480" i="7"/>
  <c r="I480" i="7"/>
  <c r="P480" i="7" s="1"/>
  <c r="AC480" i="7" s="1"/>
  <c r="AA480" i="7" s="1"/>
  <c r="J480" i="7"/>
  <c r="K480" i="7"/>
  <c r="L480" i="7"/>
  <c r="M480" i="7"/>
  <c r="N480" i="7"/>
  <c r="O480" i="7"/>
  <c r="R480" i="7"/>
  <c r="S480" i="7"/>
  <c r="T480" i="7"/>
  <c r="U480" i="7"/>
  <c r="C481" i="7"/>
  <c r="D481" i="7"/>
  <c r="E481" i="7"/>
  <c r="F481" i="7"/>
  <c r="G481" i="7"/>
  <c r="H481" i="7"/>
  <c r="I481" i="7"/>
  <c r="J481" i="7"/>
  <c r="K481" i="7"/>
  <c r="L481" i="7"/>
  <c r="N481" i="7"/>
  <c r="Y481" i="7" s="1"/>
  <c r="O481" i="7"/>
  <c r="P481" i="7"/>
  <c r="R481" i="7"/>
  <c r="S481" i="7"/>
  <c r="T481" i="7"/>
  <c r="AC481" i="7"/>
  <c r="C482" i="7"/>
  <c r="D482" i="7"/>
  <c r="E482" i="7"/>
  <c r="F482" i="7"/>
  <c r="G482" i="7"/>
  <c r="H482" i="7"/>
  <c r="I482" i="7"/>
  <c r="J482" i="7"/>
  <c r="K482" i="7"/>
  <c r="L482" i="7"/>
  <c r="M482" i="7"/>
  <c r="N482" i="7"/>
  <c r="O482" i="7"/>
  <c r="Q482" i="7"/>
  <c r="R482" i="7"/>
  <c r="S482" i="7"/>
  <c r="U482" i="7"/>
  <c r="C483" i="7"/>
  <c r="D483" i="7"/>
  <c r="E483" i="7"/>
  <c r="F483" i="7"/>
  <c r="G483" i="7"/>
  <c r="H483" i="7"/>
  <c r="I483" i="7"/>
  <c r="J483" i="7"/>
  <c r="K483" i="7"/>
  <c r="L483" i="7"/>
  <c r="N483" i="7"/>
  <c r="P483" i="7"/>
  <c r="Q483" i="7"/>
  <c r="T483" i="7"/>
  <c r="U483" i="7"/>
  <c r="C484" i="7"/>
  <c r="D484" i="7"/>
  <c r="E484" i="7"/>
  <c r="F484" i="7"/>
  <c r="G484" i="7"/>
  <c r="P484" i="7" s="1"/>
  <c r="AC484" i="7" s="1"/>
  <c r="AA484" i="7" s="1"/>
  <c r="H484" i="7"/>
  <c r="Q484" i="7" s="1"/>
  <c r="I484" i="7"/>
  <c r="J484" i="7"/>
  <c r="K484" i="7"/>
  <c r="L484" i="7"/>
  <c r="Z484" i="7" s="1"/>
  <c r="M484" i="7"/>
  <c r="N484" i="7"/>
  <c r="O484" i="7"/>
  <c r="AD484" i="7" s="1"/>
  <c r="AB484" i="7" s="1"/>
  <c r="R484" i="7"/>
  <c r="S484" i="7"/>
  <c r="T484" i="7"/>
  <c r="U484" i="7"/>
  <c r="X484" i="7"/>
  <c r="C485" i="7"/>
  <c r="D485" i="7"/>
  <c r="E485" i="7"/>
  <c r="F485" i="7"/>
  <c r="G485" i="7"/>
  <c r="H485" i="7"/>
  <c r="I485" i="7"/>
  <c r="J485" i="7"/>
  <c r="K485" i="7"/>
  <c r="L485" i="7"/>
  <c r="N485" i="7"/>
  <c r="O485" i="7"/>
  <c r="R485" i="7"/>
  <c r="S485" i="7"/>
  <c r="T485" i="7"/>
  <c r="C486" i="7"/>
  <c r="D486" i="7"/>
  <c r="E486" i="7"/>
  <c r="F486" i="7"/>
  <c r="G486" i="7"/>
  <c r="H486" i="7"/>
  <c r="I486" i="7"/>
  <c r="J486" i="7"/>
  <c r="K486" i="7"/>
  <c r="L486" i="7"/>
  <c r="C487" i="7"/>
  <c r="D487" i="7"/>
  <c r="E487" i="7"/>
  <c r="F487" i="7"/>
  <c r="G487" i="7"/>
  <c r="H487" i="7"/>
  <c r="I487" i="7"/>
  <c r="Q487" i="7" s="1"/>
  <c r="J487" i="7"/>
  <c r="K487" i="7"/>
  <c r="L487" i="7"/>
  <c r="M487" i="7"/>
  <c r="N487" i="7"/>
  <c r="R487" i="7"/>
  <c r="T487" i="7"/>
  <c r="U487" i="7"/>
  <c r="C488" i="7"/>
  <c r="D488" i="7"/>
  <c r="E488" i="7"/>
  <c r="F488" i="7"/>
  <c r="G488" i="7"/>
  <c r="H488" i="7"/>
  <c r="I488" i="7"/>
  <c r="P488" i="7" s="1"/>
  <c r="J488" i="7"/>
  <c r="K488" i="7"/>
  <c r="L488" i="7"/>
  <c r="M488" i="7"/>
  <c r="N488" i="7"/>
  <c r="O488" i="7"/>
  <c r="Q488" i="7"/>
  <c r="Z488" i="7" s="1"/>
  <c r="R488" i="7"/>
  <c r="S488" i="7"/>
  <c r="T488" i="7"/>
  <c r="U488" i="7"/>
  <c r="C489" i="7"/>
  <c r="D489" i="7"/>
  <c r="E489" i="7"/>
  <c r="F489" i="7"/>
  <c r="G489" i="7"/>
  <c r="H489" i="7"/>
  <c r="I489" i="7"/>
  <c r="J489" i="7"/>
  <c r="K489" i="7"/>
  <c r="L489" i="7"/>
  <c r="N489" i="7"/>
  <c r="O489" i="7"/>
  <c r="P489" i="7"/>
  <c r="S489" i="7"/>
  <c r="T489" i="7"/>
  <c r="C490" i="7"/>
  <c r="D490" i="7"/>
  <c r="E490" i="7"/>
  <c r="F490" i="7"/>
  <c r="G490" i="7"/>
  <c r="H490" i="7"/>
  <c r="I490" i="7"/>
  <c r="J490" i="7"/>
  <c r="R490" i="7" s="1"/>
  <c r="K490" i="7"/>
  <c r="L490" i="7"/>
  <c r="N490" i="7"/>
  <c r="O490" i="7"/>
  <c r="U490" i="7"/>
  <c r="C491" i="7"/>
  <c r="D491" i="7"/>
  <c r="E491" i="7"/>
  <c r="F491" i="7"/>
  <c r="G491" i="7"/>
  <c r="H491" i="7"/>
  <c r="I491" i="7"/>
  <c r="J491" i="7"/>
  <c r="R491" i="7" s="1"/>
  <c r="K491" i="7"/>
  <c r="L491" i="7"/>
  <c r="M491" i="7"/>
  <c r="N491" i="7"/>
  <c r="C492" i="7"/>
  <c r="D492" i="7"/>
  <c r="E492" i="7"/>
  <c r="F492" i="7"/>
  <c r="G492" i="7"/>
  <c r="H492" i="7"/>
  <c r="Q492" i="7" s="1"/>
  <c r="I492" i="7"/>
  <c r="J492" i="7"/>
  <c r="K492" i="7"/>
  <c r="L492" i="7"/>
  <c r="Z492" i="7" s="1"/>
  <c r="M492" i="7"/>
  <c r="N492" i="7"/>
  <c r="O492" i="7"/>
  <c r="P492" i="7"/>
  <c r="Y492" i="7" s="1"/>
  <c r="R492" i="7"/>
  <c r="S492" i="7"/>
  <c r="T492" i="7"/>
  <c r="U492" i="7"/>
  <c r="AC492" i="7"/>
  <c r="AA492" i="7" s="1"/>
  <c r="C493" i="7"/>
  <c r="D493" i="7"/>
  <c r="E493" i="7"/>
  <c r="F493" i="7"/>
  <c r="G493" i="7"/>
  <c r="P493" i="7" s="1"/>
  <c r="H493" i="7"/>
  <c r="I493" i="7"/>
  <c r="J493" i="7"/>
  <c r="K493" i="7"/>
  <c r="L493" i="7"/>
  <c r="O493" i="7"/>
  <c r="AC493" i="7" s="1"/>
  <c r="R493" i="7"/>
  <c r="T493" i="7"/>
  <c r="C494" i="7"/>
  <c r="D494" i="7"/>
  <c r="E494" i="7"/>
  <c r="F494" i="7"/>
  <c r="G494" i="7"/>
  <c r="H494" i="7"/>
  <c r="I494" i="7"/>
  <c r="J494" i="7"/>
  <c r="K494" i="7"/>
  <c r="L494" i="7"/>
  <c r="N494" i="7"/>
  <c r="O494" i="7"/>
  <c r="Q494" i="7"/>
  <c r="S494" i="7"/>
  <c r="U494" i="7"/>
  <c r="C495" i="7"/>
  <c r="D495" i="7"/>
  <c r="E495" i="7"/>
  <c r="F495" i="7"/>
  <c r="G495" i="7"/>
  <c r="H495" i="7"/>
  <c r="I495" i="7"/>
  <c r="J495" i="7"/>
  <c r="R495" i="7" s="1"/>
  <c r="K495" i="7"/>
  <c r="L495" i="7"/>
  <c r="N495" i="7"/>
  <c r="P495" i="7"/>
  <c r="C496" i="7"/>
  <c r="D496" i="7"/>
  <c r="E496" i="7"/>
  <c r="F496" i="7"/>
  <c r="G496" i="7"/>
  <c r="H496" i="7"/>
  <c r="Q496" i="7" s="1"/>
  <c r="Z496" i="7" s="1"/>
  <c r="I496" i="7"/>
  <c r="J496" i="7"/>
  <c r="K496" i="7"/>
  <c r="L496" i="7"/>
  <c r="M496" i="7"/>
  <c r="N496" i="7"/>
  <c r="O496" i="7"/>
  <c r="P496" i="7"/>
  <c r="Y496" i="7" s="1"/>
  <c r="R496" i="7"/>
  <c r="S496" i="7"/>
  <c r="T496" i="7"/>
  <c r="U496" i="7"/>
  <c r="C497" i="7"/>
  <c r="D497" i="7"/>
  <c r="E497" i="7"/>
  <c r="F497" i="7"/>
  <c r="G497" i="7"/>
  <c r="H497" i="7"/>
  <c r="I497" i="7"/>
  <c r="J497" i="7"/>
  <c r="K497" i="7"/>
  <c r="L497" i="7"/>
  <c r="C498" i="7"/>
  <c r="D498" i="7"/>
  <c r="E498" i="7"/>
  <c r="F498" i="7"/>
  <c r="G498" i="7"/>
  <c r="H498" i="7"/>
  <c r="I498" i="7"/>
  <c r="J498" i="7"/>
  <c r="K498" i="7"/>
  <c r="L498" i="7"/>
  <c r="O498" i="7"/>
  <c r="C499" i="7"/>
  <c r="D499" i="7"/>
  <c r="E499" i="7"/>
  <c r="F499" i="7"/>
  <c r="G499" i="7"/>
  <c r="H499" i="7"/>
  <c r="I499" i="7"/>
  <c r="J499" i="7"/>
  <c r="K499" i="7"/>
  <c r="L499" i="7"/>
  <c r="M499" i="7"/>
  <c r="N499" i="7"/>
  <c r="T499" i="7"/>
  <c r="U499" i="7"/>
  <c r="C500" i="7"/>
  <c r="D500" i="7"/>
  <c r="E500" i="7"/>
  <c r="F500" i="7"/>
  <c r="G500" i="7"/>
  <c r="H500" i="7"/>
  <c r="I500" i="7"/>
  <c r="P500" i="7" s="1"/>
  <c r="Y500" i="7" s="1"/>
  <c r="J500" i="7"/>
  <c r="K500" i="7"/>
  <c r="L500" i="7"/>
  <c r="M500" i="7"/>
  <c r="N500" i="7"/>
  <c r="O500" i="7"/>
  <c r="R500" i="7"/>
  <c r="S500" i="7"/>
  <c r="T500" i="7"/>
  <c r="U500" i="7"/>
  <c r="C501" i="7"/>
  <c r="D501" i="7"/>
  <c r="E501" i="7"/>
  <c r="F501" i="7"/>
  <c r="G501" i="7"/>
  <c r="H501" i="7"/>
  <c r="I501" i="7"/>
  <c r="J501" i="7"/>
  <c r="K501" i="7"/>
  <c r="L501" i="7"/>
  <c r="N501" i="7"/>
  <c r="O501" i="7"/>
  <c r="P501" i="7"/>
  <c r="R501" i="7"/>
  <c r="S501" i="7"/>
  <c r="T501" i="7"/>
  <c r="Y501" i="7"/>
  <c r="AC501" i="7"/>
  <c r="C502" i="7"/>
  <c r="D502" i="7"/>
  <c r="E502" i="7"/>
  <c r="F502" i="7"/>
  <c r="G502" i="7"/>
  <c r="H502" i="7"/>
  <c r="I502" i="7"/>
  <c r="J502" i="7"/>
  <c r="K502" i="7"/>
  <c r="L502" i="7"/>
  <c r="M502" i="7"/>
  <c r="N502" i="7"/>
  <c r="O502" i="7"/>
  <c r="Q502" i="7"/>
  <c r="Z502" i="7" s="1"/>
  <c r="R502" i="7"/>
  <c r="S502" i="7"/>
  <c r="U502" i="7"/>
  <c r="C503" i="7"/>
  <c r="D503" i="7"/>
  <c r="E503" i="7"/>
  <c r="F503" i="7"/>
  <c r="G503" i="7"/>
  <c r="H503" i="7"/>
  <c r="I503" i="7"/>
  <c r="J503" i="7"/>
  <c r="K503" i="7"/>
  <c r="L503" i="7"/>
  <c r="P503" i="7"/>
  <c r="C504" i="7"/>
  <c r="D504" i="7"/>
  <c r="E504" i="7"/>
  <c r="F504" i="7"/>
  <c r="G504" i="7"/>
  <c r="H504" i="7"/>
  <c r="Q504" i="7" s="1"/>
  <c r="I504" i="7"/>
  <c r="J504" i="7"/>
  <c r="K504" i="7"/>
  <c r="L504" i="7"/>
  <c r="Z504" i="7" s="1"/>
  <c r="M504" i="7"/>
  <c r="N504" i="7"/>
  <c r="O504" i="7"/>
  <c r="P504" i="7"/>
  <c r="Y504" i="7" s="1"/>
  <c r="R504" i="7"/>
  <c r="S504" i="7"/>
  <c r="T504" i="7"/>
  <c r="U504" i="7"/>
  <c r="AD504" i="7"/>
  <c r="AB504" i="7" s="1"/>
  <c r="C505" i="7"/>
  <c r="D505" i="7"/>
  <c r="E505" i="7"/>
  <c r="F505" i="7"/>
  <c r="G505" i="7"/>
  <c r="H505" i="7"/>
  <c r="I505" i="7"/>
  <c r="J505" i="7"/>
  <c r="K505" i="7"/>
  <c r="L505" i="7"/>
  <c r="N505" i="7"/>
  <c r="O505" i="7"/>
  <c r="S505" i="7"/>
  <c r="T505" i="7"/>
  <c r="C506" i="7"/>
  <c r="D506" i="7"/>
  <c r="E506" i="7"/>
  <c r="F506" i="7"/>
  <c r="G506" i="7"/>
  <c r="H506" i="7"/>
  <c r="I506" i="7"/>
  <c r="J506" i="7"/>
  <c r="K506" i="7"/>
  <c r="L506" i="7"/>
  <c r="M506" i="7"/>
  <c r="X506" i="7" s="1"/>
  <c r="N506" i="7"/>
  <c r="Q506" i="7"/>
  <c r="R506" i="7"/>
  <c r="S506" i="7"/>
  <c r="Z506" i="7"/>
  <c r="C507" i="7"/>
  <c r="D507" i="7"/>
  <c r="E507" i="7"/>
  <c r="F507" i="7"/>
  <c r="G507" i="7"/>
  <c r="H507" i="7"/>
  <c r="I507" i="7"/>
  <c r="J507" i="7"/>
  <c r="K507" i="7"/>
  <c r="L507" i="7"/>
  <c r="M507" i="7"/>
  <c r="N507" i="7"/>
  <c r="P507" i="7"/>
  <c r="Y507" i="7" s="1"/>
  <c r="Q507" i="7"/>
  <c r="R507" i="7"/>
  <c r="T507" i="7"/>
  <c r="U507" i="7"/>
  <c r="C508" i="7"/>
  <c r="D508" i="7"/>
  <c r="E508" i="7"/>
  <c r="F508" i="7"/>
  <c r="G508" i="7"/>
  <c r="H508" i="7"/>
  <c r="I508" i="7"/>
  <c r="P508" i="7" s="1"/>
  <c r="Y508" i="7" s="1"/>
  <c r="J508" i="7"/>
  <c r="K508" i="7"/>
  <c r="L508" i="7"/>
  <c r="M508" i="7"/>
  <c r="N508" i="7"/>
  <c r="O508" i="7"/>
  <c r="Q508" i="7"/>
  <c r="AD508" i="7" s="1"/>
  <c r="AB508" i="7" s="1"/>
  <c r="R508" i="7"/>
  <c r="S508" i="7"/>
  <c r="T508" i="7"/>
  <c r="U508" i="7"/>
  <c r="C509" i="7"/>
  <c r="D509" i="7"/>
  <c r="E509" i="7"/>
  <c r="F509" i="7"/>
  <c r="G509" i="7"/>
  <c r="H509" i="7"/>
  <c r="I509" i="7"/>
  <c r="J509" i="7"/>
  <c r="S509" i="7" s="1"/>
  <c r="K509" i="7"/>
  <c r="L509" i="7"/>
  <c r="O509" i="7"/>
  <c r="T509" i="7"/>
  <c r="C510" i="7"/>
  <c r="D510" i="7"/>
  <c r="E510" i="7"/>
  <c r="F510" i="7"/>
  <c r="G510" i="7"/>
  <c r="H510" i="7"/>
  <c r="I510" i="7"/>
  <c r="J510" i="7"/>
  <c r="K510" i="7"/>
  <c r="L510" i="7"/>
  <c r="M510" i="7"/>
  <c r="N510" i="7"/>
  <c r="O510" i="7"/>
  <c r="R510" i="7"/>
  <c r="S510" i="7"/>
  <c r="U510" i="7"/>
  <c r="C511" i="7"/>
  <c r="D511" i="7"/>
  <c r="E511" i="7"/>
  <c r="F511" i="7"/>
  <c r="G511" i="7"/>
  <c r="H511" i="7"/>
  <c r="I511" i="7"/>
  <c r="Q511" i="7" s="1"/>
  <c r="J511" i="7"/>
  <c r="K511" i="7"/>
  <c r="L511" i="7"/>
  <c r="M511" i="7"/>
  <c r="N511" i="7"/>
  <c r="T511" i="7"/>
  <c r="C512" i="7"/>
  <c r="D512" i="7"/>
  <c r="E512" i="7"/>
  <c r="F512" i="7"/>
  <c r="G512" i="7"/>
  <c r="H512" i="7"/>
  <c r="Q512" i="7" s="1"/>
  <c r="X512" i="7" s="1"/>
  <c r="I512" i="7"/>
  <c r="J512" i="7"/>
  <c r="K512" i="7"/>
  <c r="L512" i="7"/>
  <c r="M512" i="7"/>
  <c r="N512" i="7"/>
  <c r="O512" i="7"/>
  <c r="P512" i="7"/>
  <c r="Y512" i="7" s="1"/>
  <c r="R512" i="7"/>
  <c r="S512" i="7"/>
  <c r="T512" i="7"/>
  <c r="U512" i="7"/>
  <c r="AC512" i="7"/>
  <c r="AA512" i="7" s="1"/>
  <c r="C513" i="7"/>
  <c r="D513" i="7"/>
  <c r="E513" i="7"/>
  <c r="F513" i="7"/>
  <c r="G513" i="7"/>
  <c r="H513" i="7"/>
  <c r="I513" i="7"/>
  <c r="J513" i="7"/>
  <c r="K513" i="7"/>
  <c r="L513" i="7"/>
  <c r="O513" i="7"/>
  <c r="P513" i="7"/>
  <c r="T513" i="7"/>
  <c r="AC513" i="7"/>
  <c r="C514" i="7"/>
  <c r="D514" i="7"/>
  <c r="E514" i="7"/>
  <c r="F514" i="7"/>
  <c r="G514" i="7"/>
  <c r="H514" i="7"/>
  <c r="I514" i="7"/>
  <c r="J514" i="7"/>
  <c r="K514" i="7"/>
  <c r="L514" i="7"/>
  <c r="N514" i="7"/>
  <c r="O514" i="7"/>
  <c r="S514" i="7"/>
  <c r="U514" i="7"/>
  <c r="C515" i="7"/>
  <c r="D515" i="7"/>
  <c r="E515" i="7"/>
  <c r="F515" i="7"/>
  <c r="G515" i="7"/>
  <c r="H515" i="7"/>
  <c r="I515" i="7"/>
  <c r="J515" i="7"/>
  <c r="K515" i="7"/>
  <c r="L515" i="7"/>
  <c r="M515" i="7"/>
  <c r="N515" i="7"/>
  <c r="P515" i="7"/>
  <c r="R515" i="7"/>
  <c r="T515" i="7"/>
  <c r="U515" i="7"/>
  <c r="Y515" i="7"/>
  <c r="C516" i="7"/>
  <c r="D516" i="7"/>
  <c r="E516" i="7"/>
  <c r="F516" i="7"/>
  <c r="G516" i="7"/>
  <c r="H516" i="7"/>
  <c r="I516" i="7"/>
  <c r="J516" i="7"/>
  <c r="K516" i="7"/>
  <c r="L516" i="7"/>
  <c r="M516" i="7"/>
  <c r="N516" i="7"/>
  <c r="O516" i="7"/>
  <c r="AD516" i="7" s="1"/>
  <c r="AB516" i="7" s="1"/>
  <c r="Q516" i="7"/>
  <c r="R516" i="7"/>
  <c r="S516" i="7"/>
  <c r="T516" i="7"/>
  <c r="U516" i="7"/>
  <c r="C517" i="7"/>
  <c r="D517" i="7"/>
  <c r="E517" i="7"/>
  <c r="F517" i="7"/>
  <c r="G517" i="7"/>
  <c r="H517" i="7"/>
  <c r="I517" i="7"/>
  <c r="J517" i="7"/>
  <c r="K517" i="7"/>
  <c r="L517" i="7"/>
  <c r="N517" i="7"/>
  <c r="O517" i="7"/>
  <c r="P517" i="7"/>
  <c r="R517" i="7"/>
  <c r="Y517" i="7" s="1"/>
  <c r="S517" i="7"/>
  <c r="T517" i="7"/>
  <c r="AC517" i="7"/>
  <c r="C518" i="7"/>
  <c r="D518" i="7"/>
  <c r="E518" i="7"/>
  <c r="F518" i="7"/>
  <c r="G518" i="7"/>
  <c r="H518" i="7"/>
  <c r="I518" i="7"/>
  <c r="Q518" i="7" s="1"/>
  <c r="Z518" i="7" s="1"/>
  <c r="J518" i="7"/>
  <c r="K518" i="7"/>
  <c r="L518" i="7"/>
  <c r="M518" i="7"/>
  <c r="X518" i="7" s="1"/>
  <c r="N518" i="7"/>
  <c r="O518" i="7"/>
  <c r="R518" i="7"/>
  <c r="S518" i="7"/>
  <c r="U518" i="7"/>
  <c r="C519" i="7"/>
  <c r="D519" i="7"/>
  <c r="E519" i="7"/>
  <c r="F519" i="7"/>
  <c r="G519" i="7"/>
  <c r="H519" i="7"/>
  <c r="Q519" i="7" s="1"/>
  <c r="I519" i="7"/>
  <c r="J519" i="7"/>
  <c r="K519" i="7"/>
  <c r="L519" i="7"/>
  <c r="P519" i="7"/>
  <c r="T519" i="7"/>
  <c r="C520" i="7"/>
  <c r="D520" i="7"/>
  <c r="E520" i="7"/>
  <c r="F520" i="7"/>
  <c r="G520" i="7"/>
  <c r="H520" i="7"/>
  <c r="Q520" i="7" s="1"/>
  <c r="I520" i="7"/>
  <c r="J520" i="7"/>
  <c r="K520" i="7"/>
  <c r="L520" i="7"/>
  <c r="M520" i="7"/>
  <c r="N520" i="7"/>
  <c r="O520" i="7"/>
  <c r="P520" i="7"/>
  <c r="AC520" i="7" s="1"/>
  <c r="AA520" i="7" s="1"/>
  <c r="R520" i="7"/>
  <c r="S520" i="7"/>
  <c r="T520" i="7"/>
  <c r="U520" i="7"/>
  <c r="C521" i="7"/>
  <c r="D521" i="7"/>
  <c r="E521" i="7"/>
  <c r="F521" i="7"/>
  <c r="G521" i="7"/>
  <c r="H521" i="7"/>
  <c r="I521" i="7"/>
  <c r="J521" i="7"/>
  <c r="K521" i="7"/>
  <c r="L521" i="7"/>
  <c r="R521" i="7"/>
  <c r="C522" i="7"/>
  <c r="D522" i="7"/>
  <c r="E522" i="7"/>
  <c r="F522" i="7"/>
  <c r="G522" i="7"/>
  <c r="H522" i="7"/>
  <c r="I522" i="7"/>
  <c r="J522" i="7"/>
  <c r="Q522" i="7" s="1"/>
  <c r="K522" i="7"/>
  <c r="L522" i="7"/>
  <c r="N522" i="7"/>
  <c r="S522" i="7"/>
  <c r="C523" i="7"/>
  <c r="D523" i="7"/>
  <c r="E523" i="7"/>
  <c r="F523" i="7"/>
  <c r="G523" i="7"/>
  <c r="H523" i="7"/>
  <c r="I523" i="7"/>
  <c r="P523" i="7" s="1"/>
  <c r="Y523" i="7" s="1"/>
  <c r="J523" i="7"/>
  <c r="K523" i="7"/>
  <c r="L523" i="7"/>
  <c r="M523" i="7"/>
  <c r="N523" i="7"/>
  <c r="R523" i="7"/>
  <c r="T523" i="7"/>
  <c r="U523" i="7"/>
  <c r="C524" i="7"/>
  <c r="D524" i="7"/>
  <c r="E524" i="7"/>
  <c r="F524" i="7"/>
  <c r="G524" i="7"/>
  <c r="P524" i="7" s="1"/>
  <c r="Y524" i="7" s="1"/>
  <c r="H524" i="7"/>
  <c r="Q524" i="7" s="1"/>
  <c r="I524" i="7"/>
  <c r="J524" i="7"/>
  <c r="K524" i="7"/>
  <c r="L524" i="7"/>
  <c r="M524" i="7"/>
  <c r="N524" i="7"/>
  <c r="O524" i="7"/>
  <c r="R524" i="7"/>
  <c r="S524" i="7"/>
  <c r="T524" i="7"/>
  <c r="U524" i="7"/>
  <c r="C525" i="7"/>
  <c r="D525" i="7"/>
  <c r="E525" i="7"/>
  <c r="F525" i="7"/>
  <c r="G525" i="7"/>
  <c r="P525" i="7" s="1"/>
  <c r="H525" i="7"/>
  <c r="I525" i="7"/>
  <c r="J525" i="7"/>
  <c r="K525" i="7"/>
  <c r="L525" i="7"/>
  <c r="O525" i="7"/>
  <c r="S525" i="7"/>
  <c r="C526" i="7"/>
  <c r="D526" i="7"/>
  <c r="E526" i="7"/>
  <c r="F526" i="7"/>
  <c r="G526" i="7"/>
  <c r="H526" i="7"/>
  <c r="I526" i="7"/>
  <c r="J526" i="7"/>
  <c r="K526" i="7"/>
  <c r="L526" i="7"/>
  <c r="M526" i="7"/>
  <c r="N526" i="7"/>
  <c r="O526" i="7"/>
  <c r="S526" i="7"/>
  <c r="U526" i="7"/>
  <c r="C527" i="7"/>
  <c r="D527" i="7"/>
  <c r="E527" i="7"/>
  <c r="F527" i="7"/>
  <c r="G527" i="7"/>
  <c r="H527" i="7"/>
  <c r="I527" i="7"/>
  <c r="Q527" i="7" s="1"/>
  <c r="J527" i="7"/>
  <c r="K527" i="7"/>
  <c r="L527" i="7"/>
  <c r="M527" i="7"/>
  <c r="N527" i="7"/>
  <c r="R527" i="7"/>
  <c r="T527" i="7"/>
  <c r="C528" i="7"/>
  <c r="D528" i="7"/>
  <c r="E528" i="7"/>
  <c r="F528" i="7"/>
  <c r="G528" i="7"/>
  <c r="H528" i="7"/>
  <c r="Q528" i="7" s="1"/>
  <c r="I528" i="7"/>
  <c r="J528" i="7"/>
  <c r="K528" i="7"/>
  <c r="L528" i="7"/>
  <c r="M528" i="7"/>
  <c r="N528" i="7"/>
  <c r="O528" i="7"/>
  <c r="P528" i="7"/>
  <c r="R528" i="7"/>
  <c r="S528" i="7"/>
  <c r="T528" i="7"/>
  <c r="U528" i="7"/>
  <c r="X528" i="7"/>
  <c r="Z528" i="7"/>
  <c r="C529" i="7"/>
  <c r="D529" i="7"/>
  <c r="E529" i="7"/>
  <c r="F529" i="7"/>
  <c r="G529" i="7"/>
  <c r="H529" i="7"/>
  <c r="I529" i="7"/>
  <c r="J529" i="7"/>
  <c r="K529" i="7"/>
  <c r="L529" i="7"/>
  <c r="P529" i="7"/>
  <c r="R529" i="7"/>
  <c r="T529" i="7"/>
  <c r="C530" i="7"/>
  <c r="D530" i="7"/>
  <c r="E530" i="7"/>
  <c r="F530" i="7"/>
  <c r="G530" i="7"/>
  <c r="H530" i="7"/>
  <c r="I530" i="7"/>
  <c r="J530" i="7"/>
  <c r="S530" i="7" s="1"/>
  <c r="K530" i="7"/>
  <c r="L530" i="7"/>
  <c r="Q530" i="7"/>
  <c r="C531" i="7"/>
  <c r="D531" i="7"/>
  <c r="E531" i="7"/>
  <c r="F531" i="7"/>
  <c r="G531" i="7"/>
  <c r="H531" i="7"/>
  <c r="I531" i="7"/>
  <c r="J531" i="7"/>
  <c r="K531" i="7"/>
  <c r="L531" i="7"/>
  <c r="N531" i="7"/>
  <c r="C532" i="7"/>
  <c r="D532" i="7"/>
  <c r="E532" i="7"/>
  <c r="F532" i="7"/>
  <c r="G532" i="7"/>
  <c r="H532" i="7"/>
  <c r="I532" i="7"/>
  <c r="P532" i="7" s="1"/>
  <c r="Y532" i="7" s="1"/>
  <c r="J532" i="7"/>
  <c r="K532" i="7"/>
  <c r="L532" i="7"/>
  <c r="M532" i="7"/>
  <c r="N532" i="7"/>
  <c r="O532" i="7"/>
  <c r="R532" i="7"/>
  <c r="S532" i="7"/>
  <c r="T532" i="7"/>
  <c r="U532" i="7"/>
  <c r="AC532" i="7"/>
  <c r="AA532" i="7" s="1"/>
  <c r="C533" i="7"/>
  <c r="D533" i="7"/>
  <c r="E533" i="7"/>
  <c r="F533" i="7"/>
  <c r="G533" i="7"/>
  <c r="H533" i="7"/>
  <c r="I533" i="7"/>
  <c r="J533" i="7"/>
  <c r="K533" i="7"/>
  <c r="AC533" i="7" s="1"/>
  <c r="L533" i="7"/>
  <c r="N533" i="7"/>
  <c r="O533" i="7"/>
  <c r="P533" i="7"/>
  <c r="R533" i="7"/>
  <c r="S533" i="7"/>
  <c r="T533" i="7"/>
  <c r="C534" i="7"/>
  <c r="D534" i="7"/>
  <c r="E534" i="7"/>
  <c r="F534" i="7"/>
  <c r="G534" i="7"/>
  <c r="H534" i="7"/>
  <c r="I534" i="7"/>
  <c r="Q534" i="7" s="1"/>
  <c r="J534" i="7"/>
  <c r="K534" i="7"/>
  <c r="L534" i="7"/>
  <c r="M534" i="7"/>
  <c r="X534" i="7" s="1"/>
  <c r="N534" i="7"/>
  <c r="O534" i="7"/>
  <c r="R534" i="7"/>
  <c r="S534" i="7"/>
  <c r="U534" i="7"/>
  <c r="C535" i="7"/>
  <c r="D535" i="7"/>
  <c r="E535" i="7"/>
  <c r="F535" i="7"/>
  <c r="G535" i="7"/>
  <c r="H535" i="7"/>
  <c r="I535" i="7"/>
  <c r="J535" i="7"/>
  <c r="K535" i="7"/>
  <c r="L535" i="7"/>
  <c r="N535" i="7"/>
  <c r="P535" i="7"/>
  <c r="T535" i="7"/>
  <c r="C536" i="7"/>
  <c r="D536" i="7"/>
  <c r="E536" i="7"/>
  <c r="F536" i="7"/>
  <c r="G536" i="7"/>
  <c r="H536" i="7"/>
  <c r="Q536" i="7" s="1"/>
  <c r="I536" i="7"/>
  <c r="J536" i="7"/>
  <c r="K536" i="7"/>
  <c r="L536" i="7"/>
  <c r="Z536" i="7" s="1"/>
  <c r="M536" i="7"/>
  <c r="N536" i="7"/>
  <c r="O536" i="7"/>
  <c r="P536" i="7"/>
  <c r="Y536" i="7" s="1"/>
  <c r="R536" i="7"/>
  <c r="S536" i="7"/>
  <c r="T536" i="7"/>
  <c r="U536" i="7"/>
  <c r="X536" i="7"/>
  <c r="AC536" i="7"/>
  <c r="AA536" i="7" s="1"/>
  <c r="AD536" i="7"/>
  <c r="AB536" i="7" s="1"/>
  <c r="C537" i="7"/>
  <c r="D537" i="7"/>
  <c r="E537" i="7"/>
  <c r="F537" i="7"/>
  <c r="G537" i="7"/>
  <c r="H537" i="7"/>
  <c r="I537" i="7"/>
  <c r="J537" i="7"/>
  <c r="K537" i="7"/>
  <c r="L537" i="7"/>
  <c r="O537" i="7"/>
  <c r="C538" i="7"/>
  <c r="D538" i="7"/>
  <c r="E538" i="7"/>
  <c r="F538" i="7"/>
  <c r="G538" i="7"/>
  <c r="H538" i="7"/>
  <c r="I538" i="7"/>
  <c r="J538" i="7"/>
  <c r="K538" i="7"/>
  <c r="L538" i="7"/>
  <c r="M538" i="7"/>
  <c r="N538" i="7"/>
  <c r="Q538" i="7"/>
  <c r="X538" i="7" s="1"/>
  <c r="R538" i="7"/>
  <c r="Z538" i="7" s="1"/>
  <c r="S538" i="7"/>
  <c r="C539" i="7"/>
  <c r="D539" i="7"/>
  <c r="E539" i="7"/>
  <c r="F539" i="7"/>
  <c r="G539" i="7"/>
  <c r="H539" i="7"/>
  <c r="I539" i="7"/>
  <c r="J539" i="7"/>
  <c r="K539" i="7"/>
  <c r="L539" i="7"/>
  <c r="M539" i="7"/>
  <c r="N539" i="7"/>
  <c r="P539" i="7"/>
  <c r="Y539" i="7" s="1"/>
  <c r="Q539" i="7"/>
  <c r="R539" i="7"/>
  <c r="T539" i="7"/>
  <c r="U539" i="7"/>
  <c r="C540" i="7"/>
  <c r="D540" i="7"/>
  <c r="E540" i="7"/>
  <c r="F540" i="7"/>
  <c r="G540" i="7"/>
  <c r="H540" i="7"/>
  <c r="Q540" i="7" s="1"/>
  <c r="I540" i="7"/>
  <c r="J540" i="7"/>
  <c r="K540" i="7"/>
  <c r="L540" i="7"/>
  <c r="AD540" i="7" s="1"/>
  <c r="AB540" i="7" s="1"/>
  <c r="M540" i="7"/>
  <c r="N540" i="7"/>
  <c r="O540" i="7"/>
  <c r="P540" i="7"/>
  <c r="Y540" i="7" s="1"/>
  <c r="R540" i="7"/>
  <c r="S540" i="7"/>
  <c r="T540" i="7"/>
  <c r="U540" i="7"/>
  <c r="C541" i="7"/>
  <c r="D541" i="7"/>
  <c r="E541" i="7"/>
  <c r="F541" i="7"/>
  <c r="G541" i="7"/>
  <c r="H541" i="7"/>
  <c r="I541" i="7"/>
  <c r="J541" i="7"/>
  <c r="K541" i="7"/>
  <c r="L541" i="7"/>
  <c r="N541" i="7"/>
  <c r="O541" i="7"/>
  <c r="S541" i="7"/>
  <c r="T541" i="7"/>
  <c r="C542" i="7"/>
  <c r="D542" i="7"/>
  <c r="E542" i="7"/>
  <c r="F542" i="7"/>
  <c r="G542" i="7"/>
  <c r="H542" i="7"/>
  <c r="I542" i="7"/>
  <c r="J542" i="7"/>
  <c r="K542" i="7"/>
  <c r="L542" i="7"/>
  <c r="M542" i="7"/>
  <c r="N542" i="7"/>
  <c r="O542" i="7"/>
  <c r="R542" i="7"/>
  <c r="S542" i="7"/>
  <c r="U542" i="7"/>
  <c r="C543" i="7"/>
  <c r="D543" i="7"/>
  <c r="E543" i="7"/>
  <c r="F543" i="7"/>
  <c r="G543" i="7"/>
  <c r="H543" i="7"/>
  <c r="I543" i="7"/>
  <c r="J543" i="7"/>
  <c r="N543" i="7" s="1"/>
  <c r="K543" i="7"/>
  <c r="L543" i="7"/>
  <c r="C544" i="7"/>
  <c r="D544" i="7"/>
  <c r="E544" i="7"/>
  <c r="F544" i="7"/>
  <c r="G544" i="7"/>
  <c r="H544" i="7"/>
  <c r="I544" i="7"/>
  <c r="P544" i="7" s="1"/>
  <c r="J544" i="7"/>
  <c r="K544" i="7"/>
  <c r="L544" i="7"/>
  <c r="M544" i="7"/>
  <c r="N544" i="7"/>
  <c r="O544" i="7"/>
  <c r="Q544" i="7"/>
  <c r="X544" i="7" s="1"/>
  <c r="R544" i="7"/>
  <c r="S544" i="7"/>
  <c r="T544" i="7"/>
  <c r="U544" i="7"/>
  <c r="C545" i="7"/>
  <c r="D545" i="7"/>
  <c r="E545" i="7"/>
  <c r="F545" i="7"/>
  <c r="G545" i="7"/>
  <c r="H545" i="7"/>
  <c r="I545" i="7"/>
  <c r="J545" i="7"/>
  <c r="T545" i="7" s="1"/>
  <c r="K545" i="7"/>
  <c r="L545" i="7"/>
  <c r="P545" i="7"/>
  <c r="C546" i="7"/>
  <c r="D546" i="7"/>
  <c r="E546" i="7"/>
  <c r="F546" i="7"/>
  <c r="G546" i="7"/>
  <c r="H546" i="7"/>
  <c r="I546" i="7"/>
  <c r="J546" i="7"/>
  <c r="O546" i="7" s="1"/>
  <c r="K546" i="7"/>
  <c r="L546" i="7"/>
  <c r="C547" i="7"/>
  <c r="D547" i="7"/>
  <c r="E547" i="7"/>
  <c r="F547" i="7"/>
  <c r="G547" i="7"/>
  <c r="H547" i="7"/>
  <c r="I547" i="7"/>
  <c r="J547" i="7"/>
  <c r="K547" i="7"/>
  <c r="L547" i="7"/>
  <c r="M547" i="7"/>
  <c r="N547" i="7"/>
  <c r="P547" i="7"/>
  <c r="R547" i="7"/>
  <c r="Y547" i="7" s="1"/>
  <c r="T547" i="7"/>
  <c r="U547" i="7"/>
  <c r="C548" i="7"/>
  <c r="D548" i="7"/>
  <c r="E548" i="7"/>
  <c r="F548" i="7"/>
  <c r="G548" i="7"/>
  <c r="H548" i="7"/>
  <c r="I548" i="7"/>
  <c r="J548" i="7"/>
  <c r="K548" i="7"/>
  <c r="L548" i="7"/>
  <c r="M548" i="7"/>
  <c r="N548" i="7"/>
  <c r="O548" i="7"/>
  <c r="Q548" i="7"/>
  <c r="R548" i="7"/>
  <c r="S548" i="7"/>
  <c r="T548" i="7"/>
  <c r="U548" i="7"/>
  <c r="C549" i="7"/>
  <c r="D549" i="7"/>
  <c r="E549" i="7"/>
  <c r="F549" i="7"/>
  <c r="G549" i="7"/>
  <c r="H549" i="7"/>
  <c r="I549" i="7"/>
  <c r="J549" i="7"/>
  <c r="K549" i="7"/>
  <c r="L549" i="7"/>
  <c r="M549" i="7"/>
  <c r="N549" i="7"/>
  <c r="O549" i="7"/>
  <c r="AD549" i="7" s="1"/>
  <c r="AB549" i="7" s="1"/>
  <c r="Q549" i="7"/>
  <c r="R549" i="7"/>
  <c r="S549" i="7"/>
  <c r="T549" i="7"/>
  <c r="U549" i="7"/>
  <c r="Z549" i="7"/>
  <c r="C550" i="7"/>
  <c r="D550" i="7"/>
  <c r="E550" i="7"/>
  <c r="F550" i="7"/>
  <c r="G550" i="7"/>
  <c r="H550" i="7"/>
  <c r="I550" i="7"/>
  <c r="J550" i="7"/>
  <c r="K550" i="7"/>
  <c r="L550" i="7"/>
  <c r="N550" i="7"/>
  <c r="O550" i="7"/>
  <c r="P550" i="7"/>
  <c r="T550" i="7"/>
  <c r="C551" i="7"/>
  <c r="D551" i="7"/>
  <c r="E551" i="7"/>
  <c r="F551" i="7"/>
  <c r="G551" i="7"/>
  <c r="H551" i="7"/>
  <c r="I551" i="7"/>
  <c r="J551" i="7"/>
  <c r="K551" i="7"/>
  <c r="L551" i="7"/>
  <c r="U551" i="7"/>
  <c r="C552" i="7"/>
  <c r="D552" i="7"/>
  <c r="E552" i="7"/>
  <c r="F552" i="7"/>
  <c r="G552" i="7"/>
  <c r="H552" i="7"/>
  <c r="I552" i="7"/>
  <c r="J552" i="7"/>
  <c r="Q552" i="7" s="1"/>
  <c r="Z552" i="7" s="1"/>
  <c r="K552" i="7"/>
  <c r="L552" i="7"/>
  <c r="N552" i="7"/>
  <c r="R552" i="7"/>
  <c r="C553" i="7"/>
  <c r="D553" i="7"/>
  <c r="E553" i="7"/>
  <c r="F553" i="7"/>
  <c r="G553" i="7"/>
  <c r="H553" i="7"/>
  <c r="I553" i="7"/>
  <c r="P553" i="7" s="1"/>
  <c r="J553" i="7"/>
  <c r="K553" i="7"/>
  <c r="L553" i="7"/>
  <c r="M553" i="7"/>
  <c r="X553" i="7" s="1"/>
  <c r="N553" i="7"/>
  <c r="O553" i="7"/>
  <c r="Q553" i="7"/>
  <c r="R553" i="7"/>
  <c r="S553" i="7"/>
  <c r="T553" i="7"/>
  <c r="U553" i="7"/>
  <c r="Z553" i="7"/>
  <c r="C554" i="7"/>
  <c r="D554" i="7"/>
  <c r="E554" i="7"/>
  <c r="F554" i="7"/>
  <c r="G554" i="7"/>
  <c r="P554" i="7" s="1"/>
  <c r="H554" i="7"/>
  <c r="I554" i="7"/>
  <c r="J554" i="7"/>
  <c r="K554" i="7"/>
  <c r="L554" i="7"/>
  <c r="O554" i="7"/>
  <c r="R554" i="7"/>
  <c r="C555" i="7"/>
  <c r="D555" i="7"/>
  <c r="E555" i="7"/>
  <c r="F555" i="7"/>
  <c r="G555" i="7"/>
  <c r="H555" i="7"/>
  <c r="I555" i="7"/>
  <c r="J555" i="7"/>
  <c r="K555" i="7"/>
  <c r="L555" i="7"/>
  <c r="N555" i="7"/>
  <c r="O555" i="7"/>
  <c r="Q555" i="7"/>
  <c r="U555" i="7"/>
  <c r="C556" i="7"/>
  <c r="D556" i="7"/>
  <c r="E556" i="7"/>
  <c r="F556" i="7"/>
  <c r="G556" i="7"/>
  <c r="H556" i="7"/>
  <c r="I556" i="7"/>
  <c r="J556" i="7"/>
  <c r="K556" i="7"/>
  <c r="L556" i="7"/>
  <c r="N556" i="7"/>
  <c r="U556" i="7"/>
  <c r="C557" i="7"/>
  <c r="D557" i="7"/>
  <c r="E557" i="7"/>
  <c r="F557" i="7"/>
  <c r="G557" i="7"/>
  <c r="H557" i="7"/>
  <c r="I557" i="7"/>
  <c r="J557" i="7"/>
  <c r="K557" i="7"/>
  <c r="L557" i="7"/>
  <c r="M557" i="7"/>
  <c r="N557" i="7"/>
  <c r="O557" i="7"/>
  <c r="R557" i="7"/>
  <c r="S557" i="7"/>
  <c r="T557" i="7"/>
  <c r="U557" i="7"/>
  <c r="C558" i="7"/>
  <c r="D558" i="7"/>
  <c r="E558" i="7"/>
  <c r="F558" i="7"/>
  <c r="G558" i="7"/>
  <c r="H558" i="7"/>
  <c r="I558" i="7"/>
  <c r="J558" i="7"/>
  <c r="K558" i="7"/>
  <c r="L558" i="7"/>
  <c r="N558" i="7"/>
  <c r="O558" i="7"/>
  <c r="P558" i="7"/>
  <c r="R558" i="7"/>
  <c r="Y558" i="7" s="1"/>
  <c r="S558" i="7"/>
  <c r="T558" i="7"/>
  <c r="AC558" i="7"/>
  <c r="C559" i="7"/>
  <c r="D559" i="7"/>
  <c r="E559" i="7"/>
  <c r="F559" i="7"/>
  <c r="G559" i="7"/>
  <c r="H559" i="7"/>
  <c r="I559" i="7"/>
  <c r="J559" i="7"/>
  <c r="K559" i="7"/>
  <c r="L559" i="7"/>
  <c r="M559" i="7"/>
  <c r="N559" i="7"/>
  <c r="O559" i="7"/>
  <c r="Q559" i="7"/>
  <c r="R559" i="7"/>
  <c r="S559" i="7"/>
  <c r="U559" i="7"/>
  <c r="C560" i="7"/>
  <c r="D560" i="7"/>
  <c r="E560" i="7"/>
  <c r="F560" i="7"/>
  <c r="G560" i="7"/>
  <c r="H560" i="7"/>
  <c r="I560" i="7"/>
  <c r="J560" i="7"/>
  <c r="K560" i="7"/>
  <c r="L560" i="7"/>
  <c r="N560" i="7"/>
  <c r="P560" i="7"/>
  <c r="Q560" i="7"/>
  <c r="T560" i="7"/>
  <c r="U560" i="7"/>
  <c r="C561" i="7"/>
  <c r="D561" i="7"/>
  <c r="E561" i="7"/>
  <c r="F561" i="7"/>
  <c r="G561" i="7"/>
  <c r="P561" i="7" s="1"/>
  <c r="H561" i="7"/>
  <c r="Q561" i="7" s="1"/>
  <c r="I561" i="7"/>
  <c r="J561" i="7"/>
  <c r="K561" i="7"/>
  <c r="AC561" i="7" s="1"/>
  <c r="AA561" i="7" s="1"/>
  <c r="L561" i="7"/>
  <c r="M561" i="7"/>
  <c r="N561" i="7"/>
  <c r="O561" i="7"/>
  <c r="R561" i="7"/>
  <c r="S561" i="7"/>
  <c r="T561" i="7"/>
  <c r="U561" i="7"/>
  <c r="X561" i="7"/>
  <c r="Z561" i="7"/>
  <c r="AD561" i="7"/>
  <c r="AB561" i="7" s="1"/>
  <c r="C562" i="7"/>
  <c r="D562" i="7"/>
  <c r="E562" i="7"/>
  <c r="F562" i="7"/>
  <c r="G562" i="7"/>
  <c r="H562" i="7"/>
  <c r="I562" i="7"/>
  <c r="J562" i="7"/>
  <c r="K562" i="7"/>
  <c r="L562" i="7"/>
  <c r="N562" i="7"/>
  <c r="O562" i="7"/>
  <c r="R562" i="7"/>
  <c r="S562" i="7"/>
  <c r="T562" i="7"/>
  <c r="C563" i="7"/>
  <c r="D563" i="7"/>
  <c r="E563" i="7"/>
  <c r="F563" i="7"/>
  <c r="G563" i="7"/>
  <c r="H563" i="7"/>
  <c r="I563" i="7"/>
  <c r="J563" i="7"/>
  <c r="Q563" i="7" s="1"/>
  <c r="Z563" i="7" s="1"/>
  <c r="K563" i="7"/>
  <c r="L563" i="7"/>
  <c r="N563" i="7"/>
  <c r="R563" i="7"/>
  <c r="C564" i="7"/>
  <c r="D564" i="7"/>
  <c r="E564" i="7"/>
  <c r="F564" i="7"/>
  <c r="G564" i="7"/>
  <c r="H564" i="7"/>
  <c r="I564" i="7"/>
  <c r="Q564" i="7" s="1"/>
  <c r="J564" i="7"/>
  <c r="K564" i="7"/>
  <c r="L564" i="7"/>
  <c r="M564" i="7"/>
  <c r="N564" i="7"/>
  <c r="P564" i="7"/>
  <c r="Y564" i="7" s="1"/>
  <c r="R564" i="7"/>
  <c r="T564" i="7"/>
  <c r="U564" i="7"/>
  <c r="C565" i="7"/>
  <c r="D565" i="7"/>
  <c r="E565" i="7"/>
  <c r="F565" i="7"/>
  <c r="G565" i="7"/>
  <c r="H565" i="7"/>
  <c r="I565" i="7"/>
  <c r="P565" i="7" s="1"/>
  <c r="J565" i="7"/>
  <c r="K565" i="7"/>
  <c r="L565" i="7"/>
  <c r="M565" i="7"/>
  <c r="N565" i="7"/>
  <c r="O565" i="7"/>
  <c r="Q565" i="7"/>
  <c r="Z565" i="7" s="1"/>
  <c r="R565" i="7"/>
  <c r="S565" i="7"/>
  <c r="T565" i="7"/>
  <c r="U565" i="7"/>
  <c r="C566" i="7"/>
  <c r="D566" i="7"/>
  <c r="E566" i="7"/>
  <c r="F566" i="7"/>
  <c r="G566" i="7"/>
  <c r="H566" i="7"/>
  <c r="I566" i="7"/>
  <c r="J566" i="7"/>
  <c r="K566" i="7"/>
  <c r="L566" i="7"/>
  <c r="N566" i="7"/>
  <c r="O566" i="7"/>
  <c r="P566" i="7"/>
  <c r="S566" i="7"/>
  <c r="T566" i="7"/>
  <c r="C567" i="7"/>
  <c r="D567" i="7"/>
  <c r="E567" i="7"/>
  <c r="F567" i="7"/>
  <c r="G567" i="7"/>
  <c r="H567" i="7"/>
  <c r="I567" i="7"/>
  <c r="J567" i="7"/>
  <c r="K567" i="7"/>
  <c r="L567" i="7"/>
  <c r="N567" i="7"/>
  <c r="R567" i="7"/>
  <c r="U567" i="7"/>
  <c r="C568" i="7"/>
  <c r="D568" i="7"/>
  <c r="E568" i="7"/>
  <c r="F568" i="7"/>
  <c r="G568" i="7"/>
  <c r="H568" i="7"/>
  <c r="I568" i="7"/>
  <c r="J568" i="7"/>
  <c r="K568" i="7"/>
  <c r="L568" i="7"/>
  <c r="N568" i="7"/>
  <c r="R568" i="7"/>
  <c r="C569" i="7"/>
  <c r="D569" i="7"/>
  <c r="E569" i="7"/>
  <c r="F569" i="7"/>
  <c r="G569" i="7"/>
  <c r="H569" i="7"/>
  <c r="I569" i="7"/>
  <c r="P569" i="7" s="1"/>
  <c r="Y569" i="7" s="1"/>
  <c r="J569" i="7"/>
  <c r="K569" i="7"/>
  <c r="L569" i="7"/>
  <c r="M569" i="7"/>
  <c r="N569" i="7"/>
  <c r="O569" i="7"/>
  <c r="Q569" i="7"/>
  <c r="Z569" i="7" s="1"/>
  <c r="R569" i="7"/>
  <c r="S569" i="7"/>
  <c r="T569" i="7"/>
  <c r="U569" i="7"/>
  <c r="AC569" i="7"/>
  <c r="C570" i="7"/>
  <c r="D570" i="7"/>
  <c r="E570" i="7"/>
  <c r="F570" i="7"/>
  <c r="G570" i="7"/>
  <c r="P570" i="7" s="1"/>
  <c r="H570" i="7"/>
  <c r="I570" i="7"/>
  <c r="J570" i="7"/>
  <c r="K570" i="7"/>
  <c r="L570" i="7"/>
  <c r="O570" i="7"/>
  <c r="R570" i="7"/>
  <c r="T570" i="7"/>
  <c r="AC570" i="7"/>
  <c r="C571" i="7"/>
  <c r="D571" i="7"/>
  <c r="E571" i="7"/>
  <c r="F571" i="7"/>
  <c r="G571" i="7"/>
  <c r="H571" i="7"/>
  <c r="I571" i="7"/>
  <c r="J571" i="7"/>
  <c r="K571" i="7"/>
  <c r="L571" i="7"/>
  <c r="N571" i="7"/>
  <c r="O571" i="7"/>
  <c r="Q571" i="7"/>
  <c r="S571" i="7"/>
  <c r="U571" i="7"/>
  <c r="C572" i="7"/>
  <c r="D572" i="7"/>
  <c r="E572" i="7"/>
  <c r="F572" i="7"/>
  <c r="G572" i="7"/>
  <c r="H572" i="7"/>
  <c r="I572" i="7"/>
  <c r="J572" i="7"/>
  <c r="K572" i="7"/>
  <c r="L572" i="7"/>
  <c r="R572" i="7"/>
  <c r="C573" i="7"/>
  <c r="D573" i="7"/>
  <c r="E573" i="7"/>
  <c r="F573" i="7"/>
  <c r="G573" i="7"/>
  <c r="H573" i="7"/>
  <c r="I573" i="7"/>
  <c r="J573" i="7"/>
  <c r="K573" i="7"/>
  <c r="L573" i="7"/>
  <c r="M573" i="7"/>
  <c r="N573" i="7"/>
  <c r="O573" i="7"/>
  <c r="R573" i="7"/>
  <c r="S573" i="7"/>
  <c r="T573" i="7"/>
  <c r="U573" i="7"/>
  <c r="C574" i="7"/>
  <c r="D574" i="7"/>
  <c r="E574" i="7"/>
  <c r="F574" i="7"/>
  <c r="G574" i="7"/>
  <c r="H574" i="7"/>
  <c r="I574" i="7"/>
  <c r="J574" i="7"/>
  <c r="K574" i="7"/>
  <c r="Y574" i="7" s="1"/>
  <c r="L574" i="7"/>
  <c r="N574" i="7"/>
  <c r="O574" i="7"/>
  <c r="P574" i="7"/>
  <c r="R574" i="7"/>
  <c r="S574" i="7"/>
  <c r="T574" i="7"/>
  <c r="AC574" i="7"/>
  <c r="C575" i="7"/>
  <c r="D575" i="7"/>
  <c r="E575" i="7"/>
  <c r="F575" i="7"/>
  <c r="G575" i="7"/>
  <c r="H575" i="7"/>
  <c r="I575" i="7"/>
  <c r="J575" i="7"/>
  <c r="K575" i="7"/>
  <c r="L575" i="7"/>
  <c r="M575" i="7"/>
  <c r="N575" i="7"/>
  <c r="O575" i="7"/>
  <c r="Q575" i="7"/>
  <c r="R575" i="7"/>
  <c r="S575" i="7"/>
  <c r="U575" i="7"/>
  <c r="C576" i="7"/>
  <c r="D576" i="7"/>
  <c r="E576" i="7"/>
  <c r="F576" i="7"/>
  <c r="G576" i="7"/>
  <c r="H576" i="7"/>
  <c r="I576" i="7"/>
  <c r="J576" i="7"/>
  <c r="K576" i="7"/>
  <c r="L576" i="7"/>
  <c r="N576" i="7"/>
  <c r="P576" i="7"/>
  <c r="Q576" i="7"/>
  <c r="U576" i="7"/>
  <c r="C577" i="7"/>
  <c r="D577" i="7"/>
  <c r="E577" i="7"/>
  <c r="F577" i="7"/>
  <c r="G577" i="7"/>
  <c r="P577" i="7" s="1"/>
  <c r="H577" i="7"/>
  <c r="Q577" i="7" s="1"/>
  <c r="I577" i="7"/>
  <c r="J577" i="7"/>
  <c r="K577" i="7"/>
  <c r="L577" i="7"/>
  <c r="M577" i="7"/>
  <c r="N577" i="7"/>
  <c r="O577" i="7"/>
  <c r="AD577" i="7" s="1"/>
  <c r="AB577" i="7" s="1"/>
  <c r="R577" i="7"/>
  <c r="S577" i="7"/>
  <c r="T577" i="7"/>
  <c r="U577" i="7"/>
  <c r="X577" i="7"/>
  <c r="Z577" i="7"/>
  <c r="C578" i="7"/>
  <c r="D578" i="7"/>
  <c r="E578" i="7"/>
  <c r="F578" i="7"/>
  <c r="G578" i="7"/>
  <c r="H578" i="7"/>
  <c r="I578" i="7"/>
  <c r="J578" i="7"/>
  <c r="K578" i="7"/>
  <c r="L578" i="7"/>
  <c r="N578" i="7"/>
  <c r="O578" i="7"/>
  <c r="R578" i="7"/>
  <c r="T578" i="7"/>
  <c r="C579" i="7"/>
  <c r="D579" i="7"/>
  <c r="E579" i="7"/>
  <c r="F579" i="7"/>
  <c r="G579" i="7"/>
  <c r="H579" i="7"/>
  <c r="I579" i="7"/>
  <c r="J579" i="7"/>
  <c r="K579" i="7"/>
  <c r="L579" i="7"/>
  <c r="R579" i="7"/>
  <c r="C580" i="7"/>
  <c r="D580" i="7"/>
  <c r="E580" i="7"/>
  <c r="F580" i="7"/>
  <c r="G580" i="7"/>
  <c r="H580" i="7"/>
  <c r="I580" i="7"/>
  <c r="Q580" i="7" s="1"/>
  <c r="J580" i="7"/>
  <c r="K580" i="7"/>
  <c r="L580" i="7"/>
  <c r="M580" i="7"/>
  <c r="N580" i="7"/>
  <c r="P580" i="7"/>
  <c r="R580" i="7"/>
  <c r="T580" i="7"/>
  <c r="U580" i="7"/>
  <c r="Y580" i="7"/>
  <c r="C581" i="7"/>
  <c r="D581" i="7"/>
  <c r="E581" i="7"/>
  <c r="F581" i="7"/>
  <c r="G581" i="7"/>
  <c r="H581" i="7"/>
  <c r="I581" i="7"/>
  <c r="P581" i="7" s="1"/>
  <c r="J581" i="7"/>
  <c r="K581" i="7"/>
  <c r="L581" i="7"/>
  <c r="M581" i="7"/>
  <c r="N581" i="7"/>
  <c r="O581" i="7"/>
  <c r="R581" i="7"/>
  <c r="S581" i="7"/>
  <c r="T581" i="7"/>
  <c r="U581" i="7"/>
  <c r="C582" i="7"/>
  <c r="D582" i="7"/>
  <c r="E582" i="7"/>
  <c r="F582" i="7"/>
  <c r="G582" i="7"/>
  <c r="H582" i="7"/>
  <c r="I582" i="7"/>
  <c r="J582" i="7"/>
  <c r="K582" i="7"/>
  <c r="L582" i="7"/>
  <c r="N582" i="7"/>
  <c r="O582" i="7"/>
  <c r="P582" i="7"/>
  <c r="T582" i="7"/>
  <c r="C583" i="7"/>
  <c r="D583" i="7"/>
  <c r="E583" i="7"/>
  <c r="F583" i="7"/>
  <c r="G583" i="7"/>
  <c r="H583" i="7"/>
  <c r="I583" i="7"/>
  <c r="J583" i="7"/>
  <c r="K583" i="7"/>
  <c r="L583" i="7"/>
  <c r="M583" i="7"/>
  <c r="N583" i="7"/>
  <c r="R583" i="7"/>
  <c r="S583" i="7"/>
  <c r="U583" i="7"/>
  <c r="C584" i="7"/>
  <c r="D584" i="7"/>
  <c r="E584" i="7"/>
  <c r="F584" i="7"/>
  <c r="G584" i="7"/>
  <c r="H584" i="7"/>
  <c r="Q584" i="7" s="1"/>
  <c r="I584" i="7"/>
  <c r="J584" i="7"/>
  <c r="R584" i="7" s="1"/>
  <c r="K584" i="7"/>
  <c r="L584" i="7"/>
  <c r="C585" i="7"/>
  <c r="D585" i="7"/>
  <c r="E585" i="7"/>
  <c r="F585" i="7"/>
  <c r="G585" i="7"/>
  <c r="H585" i="7"/>
  <c r="I585" i="7"/>
  <c r="P585" i="7" s="1"/>
  <c r="Y585" i="7" s="1"/>
  <c r="J585" i="7"/>
  <c r="K585" i="7"/>
  <c r="L585" i="7"/>
  <c r="M585" i="7"/>
  <c r="N585" i="7"/>
  <c r="O585" i="7"/>
  <c r="Q585" i="7"/>
  <c r="X585" i="7" s="1"/>
  <c r="R585" i="7"/>
  <c r="S585" i="7"/>
  <c r="T585" i="7"/>
  <c r="U585" i="7"/>
  <c r="Z585" i="7"/>
  <c r="C586" i="7"/>
  <c r="D586" i="7"/>
  <c r="E586" i="7"/>
  <c r="F586" i="7"/>
  <c r="G586" i="7"/>
  <c r="H586" i="7"/>
  <c r="I586" i="7"/>
  <c r="J586" i="7"/>
  <c r="R586" i="7" s="1"/>
  <c r="K586" i="7"/>
  <c r="L586" i="7"/>
  <c r="P586" i="7"/>
  <c r="C587" i="7"/>
  <c r="D587" i="7"/>
  <c r="E587" i="7"/>
  <c r="F587" i="7"/>
  <c r="G587" i="7"/>
  <c r="H587" i="7"/>
  <c r="I587" i="7"/>
  <c r="J587" i="7"/>
  <c r="K587" i="7"/>
  <c r="L587" i="7"/>
  <c r="O587" i="7"/>
  <c r="C588" i="7"/>
  <c r="D588" i="7"/>
  <c r="E588" i="7"/>
  <c r="F588" i="7"/>
  <c r="G588" i="7"/>
  <c r="H588" i="7"/>
  <c r="I588" i="7"/>
  <c r="J588" i="7"/>
  <c r="K588" i="7"/>
  <c r="L588" i="7"/>
  <c r="M588" i="7"/>
  <c r="N588" i="7"/>
  <c r="R588" i="7"/>
  <c r="U588" i="7"/>
  <c r="C589" i="7"/>
  <c r="D589" i="7"/>
  <c r="E589" i="7"/>
  <c r="F589" i="7"/>
  <c r="G589" i="7"/>
  <c r="H589" i="7"/>
  <c r="I589" i="7"/>
  <c r="P589" i="7" s="1"/>
  <c r="AC589" i="7" s="1"/>
  <c r="AA589" i="7" s="1"/>
  <c r="J589" i="7"/>
  <c r="K589" i="7"/>
  <c r="L589" i="7"/>
  <c r="M589" i="7"/>
  <c r="N589" i="7"/>
  <c r="O589" i="7"/>
  <c r="R589" i="7"/>
  <c r="S589" i="7"/>
  <c r="T589" i="7"/>
  <c r="U589" i="7"/>
  <c r="C590" i="7"/>
  <c r="D590" i="7"/>
  <c r="E590" i="7"/>
  <c r="F590" i="7"/>
  <c r="G590" i="7"/>
  <c r="H590" i="7"/>
  <c r="I590" i="7"/>
  <c r="J590" i="7"/>
  <c r="K590" i="7"/>
  <c r="L590" i="7"/>
  <c r="N590" i="7"/>
  <c r="Y590" i="7" s="1"/>
  <c r="O590" i="7"/>
  <c r="P590" i="7"/>
  <c r="R590" i="7"/>
  <c r="S590" i="7"/>
  <c r="T590" i="7"/>
  <c r="AC590" i="7"/>
  <c r="C591" i="7"/>
  <c r="D591" i="7"/>
  <c r="E591" i="7"/>
  <c r="F591" i="7"/>
  <c r="G591" i="7"/>
  <c r="H591" i="7"/>
  <c r="I591" i="7"/>
  <c r="J591" i="7"/>
  <c r="K591" i="7"/>
  <c r="L591" i="7"/>
  <c r="M591" i="7"/>
  <c r="N591" i="7"/>
  <c r="O591" i="7"/>
  <c r="Q591" i="7"/>
  <c r="R591" i="7"/>
  <c r="S591" i="7"/>
  <c r="U591" i="7"/>
  <c r="C592" i="7"/>
  <c r="D592" i="7"/>
  <c r="E592" i="7"/>
  <c r="F592" i="7"/>
  <c r="G592" i="7"/>
  <c r="H592" i="7"/>
  <c r="I592" i="7"/>
  <c r="J592" i="7"/>
  <c r="K592" i="7"/>
  <c r="L592" i="7"/>
  <c r="N592" i="7"/>
  <c r="P592" i="7"/>
  <c r="Q592" i="7"/>
  <c r="T592" i="7"/>
  <c r="U592" i="7"/>
  <c r="C593" i="7"/>
  <c r="D593" i="7"/>
  <c r="E593" i="7"/>
  <c r="F593" i="7"/>
  <c r="G593" i="7"/>
  <c r="P593" i="7" s="1"/>
  <c r="AC593" i="7" s="1"/>
  <c r="AA593" i="7" s="1"/>
  <c r="H593" i="7"/>
  <c r="Q593" i="7" s="1"/>
  <c r="I593" i="7"/>
  <c r="J593" i="7"/>
  <c r="K593" i="7"/>
  <c r="L593" i="7"/>
  <c r="Z593" i="7" s="1"/>
  <c r="M593" i="7"/>
  <c r="N593" i="7"/>
  <c r="O593" i="7"/>
  <c r="AD593" i="7" s="1"/>
  <c r="AB593" i="7" s="1"/>
  <c r="R593" i="7"/>
  <c r="S593" i="7"/>
  <c r="T593" i="7"/>
  <c r="U593" i="7"/>
  <c r="X593" i="7"/>
  <c r="C594" i="7"/>
  <c r="D594" i="7"/>
  <c r="E594" i="7"/>
  <c r="F594" i="7"/>
  <c r="G594" i="7"/>
  <c r="H594" i="7"/>
  <c r="I594" i="7"/>
  <c r="J594" i="7"/>
  <c r="K594" i="7"/>
  <c r="L594" i="7"/>
  <c r="N594" i="7"/>
  <c r="O594" i="7"/>
  <c r="R594" i="7"/>
  <c r="S594" i="7"/>
  <c r="T594" i="7"/>
  <c r="C595" i="7"/>
  <c r="D595" i="7"/>
  <c r="E595" i="7"/>
  <c r="F595" i="7"/>
  <c r="G595" i="7"/>
  <c r="H595" i="7"/>
  <c r="I595" i="7"/>
  <c r="J595" i="7"/>
  <c r="K595" i="7"/>
  <c r="L595" i="7"/>
  <c r="Q595" i="7"/>
  <c r="C596" i="7"/>
  <c r="D596" i="7"/>
  <c r="E596" i="7"/>
  <c r="F596" i="7"/>
  <c r="G596" i="7"/>
  <c r="H596" i="7"/>
  <c r="I596" i="7"/>
  <c r="Q596" i="7" s="1"/>
  <c r="J596" i="7"/>
  <c r="K596" i="7"/>
  <c r="L596" i="7"/>
  <c r="M596" i="7"/>
  <c r="N596" i="7"/>
  <c r="P596" i="7"/>
  <c r="R596" i="7"/>
  <c r="Y596" i="7" s="1"/>
  <c r="T596" i="7"/>
  <c r="U596" i="7"/>
  <c r="C597" i="7"/>
  <c r="D597" i="7"/>
  <c r="E597" i="7"/>
  <c r="F597" i="7"/>
  <c r="G597" i="7"/>
  <c r="H597" i="7"/>
  <c r="I597" i="7"/>
  <c r="P597" i="7" s="1"/>
  <c r="J597" i="7"/>
  <c r="K597" i="7"/>
  <c r="L597" i="7"/>
  <c r="M597" i="7"/>
  <c r="N597" i="7"/>
  <c r="O597" i="7"/>
  <c r="AD597" i="7" s="1"/>
  <c r="AB597" i="7" s="1"/>
  <c r="Q597" i="7"/>
  <c r="R597" i="7"/>
  <c r="S597" i="7"/>
  <c r="T597" i="7"/>
  <c r="U597" i="7"/>
  <c r="C598" i="7"/>
  <c r="D598" i="7"/>
  <c r="E598" i="7"/>
  <c r="F598" i="7"/>
  <c r="G598" i="7"/>
  <c r="H598" i="7"/>
  <c r="I598" i="7"/>
  <c r="J598" i="7"/>
  <c r="K598" i="7"/>
  <c r="L598" i="7"/>
  <c r="N598" i="7"/>
  <c r="O598" i="7"/>
  <c r="P598" i="7"/>
  <c r="S598" i="7"/>
  <c r="T598" i="7"/>
  <c r="C599" i="7"/>
  <c r="D599" i="7"/>
  <c r="E599" i="7"/>
  <c r="F599" i="7"/>
  <c r="G599" i="7"/>
  <c r="H599" i="7"/>
  <c r="I599" i="7"/>
  <c r="J599" i="7"/>
  <c r="R599" i="7" s="1"/>
  <c r="K599" i="7"/>
  <c r="L599" i="7"/>
  <c r="O599" i="7"/>
  <c r="U599" i="7"/>
  <c r="C600" i="7"/>
  <c r="D600" i="7"/>
  <c r="E600" i="7"/>
  <c r="F600" i="7"/>
  <c r="G600" i="7"/>
  <c r="H600" i="7"/>
  <c r="I600" i="7"/>
  <c r="J600" i="7"/>
  <c r="K600" i="7"/>
  <c r="L600" i="7"/>
  <c r="M600" i="7"/>
  <c r="N600" i="7"/>
  <c r="R600" i="7"/>
  <c r="T600" i="7"/>
  <c r="C601" i="7"/>
  <c r="D601" i="7"/>
  <c r="E601" i="7"/>
  <c r="F601" i="7"/>
  <c r="G601" i="7"/>
  <c r="H601" i="7"/>
  <c r="I601" i="7"/>
  <c r="P601" i="7" s="1"/>
  <c r="J601" i="7"/>
  <c r="K601" i="7"/>
  <c r="L601" i="7"/>
  <c r="M601" i="7"/>
  <c r="N601" i="7"/>
  <c r="O601" i="7"/>
  <c r="Q601" i="7"/>
  <c r="Z601" i="7" s="1"/>
  <c r="R601" i="7"/>
  <c r="S601" i="7"/>
  <c r="T601" i="7"/>
  <c r="U601" i="7"/>
  <c r="C602" i="7"/>
  <c r="D602" i="7"/>
  <c r="E602" i="7"/>
  <c r="F602" i="7"/>
  <c r="G602" i="7"/>
  <c r="P602" i="7" s="1"/>
  <c r="H602" i="7"/>
  <c r="I602" i="7"/>
  <c r="J602" i="7"/>
  <c r="K602" i="7"/>
  <c r="L602" i="7"/>
  <c r="O602" i="7"/>
  <c r="AC602" i="7" s="1"/>
  <c r="R602" i="7"/>
  <c r="T602" i="7"/>
  <c r="C603" i="7"/>
  <c r="D603" i="7"/>
  <c r="E603" i="7"/>
  <c r="F603" i="7"/>
  <c r="G603" i="7"/>
  <c r="H603" i="7"/>
  <c r="I603" i="7"/>
  <c r="J603" i="7"/>
  <c r="K603" i="7"/>
  <c r="L603" i="7"/>
  <c r="N603" i="7"/>
  <c r="O603" i="7"/>
  <c r="Q603" i="7"/>
  <c r="S603" i="7"/>
  <c r="U603" i="7"/>
  <c r="C604" i="7"/>
  <c r="D604" i="7"/>
  <c r="E604" i="7"/>
  <c r="F604" i="7"/>
  <c r="G604" i="7"/>
  <c r="H604" i="7"/>
  <c r="I604" i="7"/>
  <c r="J604" i="7"/>
  <c r="K604" i="7"/>
  <c r="L604" i="7"/>
  <c r="N604" i="7"/>
  <c r="P604" i="7"/>
  <c r="R604" i="7"/>
  <c r="U604" i="7"/>
  <c r="Y604" i="7"/>
  <c r="C605" i="7"/>
  <c r="D605" i="7"/>
  <c r="E605" i="7"/>
  <c r="F605" i="7"/>
  <c r="G605" i="7"/>
  <c r="H605" i="7"/>
  <c r="I605" i="7"/>
  <c r="J605" i="7"/>
  <c r="K605" i="7"/>
  <c r="L605" i="7"/>
  <c r="M605" i="7"/>
  <c r="N605" i="7"/>
  <c r="O605" i="7"/>
  <c r="R605" i="7"/>
  <c r="S605" i="7"/>
  <c r="T605" i="7"/>
  <c r="U605" i="7"/>
  <c r="C606" i="7"/>
  <c r="D606" i="7"/>
  <c r="E606" i="7"/>
  <c r="F606" i="7"/>
  <c r="G606" i="7"/>
  <c r="H606" i="7"/>
  <c r="I606" i="7"/>
  <c r="J606" i="7"/>
  <c r="K606" i="7"/>
  <c r="L606" i="7"/>
  <c r="N606" i="7"/>
  <c r="O606" i="7"/>
  <c r="P606" i="7"/>
  <c r="R606" i="7"/>
  <c r="S606" i="7"/>
  <c r="T606" i="7"/>
  <c r="AC606" i="7"/>
  <c r="C607" i="7"/>
  <c r="D607" i="7"/>
  <c r="E607" i="7"/>
  <c r="F607" i="7"/>
  <c r="G607" i="7"/>
  <c r="H607" i="7"/>
  <c r="I607" i="7"/>
  <c r="Q607" i="7" s="1"/>
  <c r="J607" i="7"/>
  <c r="K607" i="7"/>
  <c r="L607" i="7"/>
  <c r="M607" i="7"/>
  <c r="X607" i="7" s="1"/>
  <c r="N607" i="7"/>
  <c r="O607" i="7"/>
  <c r="R607" i="7"/>
  <c r="S607" i="7"/>
  <c r="U607" i="7"/>
  <c r="C608" i="7"/>
  <c r="D608" i="7"/>
  <c r="E608" i="7"/>
  <c r="F608" i="7"/>
  <c r="G608" i="7"/>
  <c r="H608" i="7"/>
  <c r="I608" i="7"/>
  <c r="J608" i="7"/>
  <c r="K608" i="7"/>
  <c r="L608" i="7"/>
  <c r="N608" i="7"/>
  <c r="P608" i="7"/>
  <c r="Q608" i="7"/>
  <c r="U608" i="7"/>
  <c r="C609" i="7"/>
  <c r="D609" i="7"/>
  <c r="E609" i="7"/>
  <c r="F609" i="7"/>
  <c r="G609" i="7"/>
  <c r="P609" i="7" s="1"/>
  <c r="H609" i="7"/>
  <c r="Q609" i="7" s="1"/>
  <c r="I609" i="7"/>
  <c r="J609" i="7"/>
  <c r="K609" i="7"/>
  <c r="Y609" i="7" s="1"/>
  <c r="L609" i="7"/>
  <c r="M609" i="7"/>
  <c r="N609" i="7"/>
  <c r="O609" i="7"/>
  <c r="AD609" i="7" s="1"/>
  <c r="AB609" i="7" s="1"/>
  <c r="R609" i="7"/>
  <c r="S609" i="7"/>
  <c r="X609" i="7" s="1"/>
  <c r="T609" i="7"/>
  <c r="U609" i="7"/>
  <c r="Z609" i="7"/>
  <c r="C610" i="7"/>
  <c r="D610" i="7"/>
  <c r="E610" i="7"/>
  <c r="F610" i="7"/>
  <c r="G610" i="7"/>
  <c r="H610" i="7"/>
  <c r="I610" i="7"/>
  <c r="J610" i="7"/>
  <c r="K610" i="7"/>
  <c r="L610" i="7"/>
  <c r="N610" i="7"/>
  <c r="O610" i="7"/>
  <c r="R610" i="7"/>
  <c r="C611" i="7"/>
  <c r="D611" i="7"/>
  <c r="E611" i="7"/>
  <c r="F611" i="7"/>
  <c r="G611" i="7"/>
  <c r="H611" i="7"/>
  <c r="I611" i="7"/>
  <c r="J611" i="7"/>
  <c r="K611" i="7"/>
  <c r="L611" i="7"/>
  <c r="N611" i="7"/>
  <c r="S611" i="7"/>
  <c r="C612" i="7"/>
  <c r="D612" i="7"/>
  <c r="E612" i="7"/>
  <c r="F612" i="7"/>
  <c r="G612" i="7"/>
  <c r="H612" i="7"/>
  <c r="I612" i="7"/>
  <c r="P612" i="7" s="1"/>
  <c r="Y612" i="7" s="1"/>
  <c r="J612" i="7"/>
  <c r="K612" i="7"/>
  <c r="L612" i="7"/>
  <c r="M612" i="7"/>
  <c r="N612" i="7"/>
  <c r="Q612" i="7"/>
  <c r="R612" i="7"/>
  <c r="T612" i="7"/>
  <c r="U612" i="7"/>
  <c r="C613" i="7"/>
  <c r="D613" i="7"/>
  <c r="E613" i="7"/>
  <c r="F613" i="7"/>
  <c r="G613" i="7"/>
  <c r="H613" i="7"/>
  <c r="I613" i="7"/>
  <c r="J613" i="7"/>
  <c r="K613" i="7"/>
  <c r="L613" i="7"/>
  <c r="M613" i="7"/>
  <c r="N613" i="7"/>
  <c r="O613" i="7"/>
  <c r="R613" i="7"/>
  <c r="S613" i="7"/>
  <c r="T613" i="7"/>
  <c r="U613" i="7"/>
  <c r="C614" i="7"/>
  <c r="D614" i="7"/>
  <c r="E614" i="7"/>
  <c r="F614" i="7"/>
  <c r="G614" i="7"/>
  <c r="H614" i="7"/>
  <c r="Q614" i="7" s="1"/>
  <c r="I614" i="7"/>
  <c r="J614" i="7"/>
  <c r="K614" i="7"/>
  <c r="L614" i="7"/>
  <c r="M614" i="7"/>
  <c r="N614" i="7"/>
  <c r="O614" i="7"/>
  <c r="P614" i="7"/>
  <c r="R614" i="7"/>
  <c r="S614" i="7"/>
  <c r="T614" i="7"/>
  <c r="U614" i="7"/>
  <c r="X614" i="7"/>
  <c r="C615" i="7"/>
  <c r="D615" i="7"/>
  <c r="E615" i="7"/>
  <c r="F615" i="7"/>
  <c r="G615" i="7"/>
  <c r="H615" i="7"/>
  <c r="I615" i="7"/>
  <c r="J615" i="7"/>
  <c r="K615" i="7"/>
  <c r="L615" i="7"/>
  <c r="T615" i="7"/>
  <c r="C616" i="7"/>
  <c r="D616" i="7"/>
  <c r="E616" i="7"/>
  <c r="F616" i="7"/>
  <c r="G616" i="7"/>
  <c r="H616" i="7"/>
  <c r="I616" i="7"/>
  <c r="J616" i="7"/>
  <c r="K616" i="7"/>
  <c r="L616" i="7"/>
  <c r="O616" i="7"/>
  <c r="S616" i="7"/>
  <c r="C617" i="7"/>
  <c r="D617" i="7"/>
  <c r="E617" i="7"/>
  <c r="F617" i="7"/>
  <c r="G617" i="7"/>
  <c r="H617" i="7"/>
  <c r="I617" i="7"/>
  <c r="P617" i="7" s="1"/>
  <c r="Y617" i="7" s="1"/>
  <c r="J617" i="7"/>
  <c r="K617" i="7"/>
  <c r="L617" i="7"/>
  <c r="M617" i="7"/>
  <c r="N617" i="7"/>
  <c r="R617" i="7"/>
  <c r="T617" i="7"/>
  <c r="U617" i="7"/>
  <c r="C618" i="7"/>
  <c r="D618" i="7"/>
  <c r="E618" i="7"/>
  <c r="F618" i="7"/>
  <c r="G618" i="7"/>
  <c r="H618" i="7"/>
  <c r="I618" i="7"/>
  <c r="J618" i="7"/>
  <c r="K618" i="7"/>
  <c r="L618" i="7"/>
  <c r="M618" i="7"/>
  <c r="N618" i="7"/>
  <c r="O618" i="7"/>
  <c r="Q618" i="7"/>
  <c r="R618" i="7"/>
  <c r="S618" i="7"/>
  <c r="T618" i="7"/>
  <c r="U618" i="7"/>
  <c r="C619" i="7"/>
  <c r="D619" i="7"/>
  <c r="E619" i="7"/>
  <c r="F619" i="7"/>
  <c r="G619" i="7"/>
  <c r="H619" i="7"/>
  <c r="I619" i="7"/>
  <c r="J619" i="7"/>
  <c r="K619" i="7"/>
  <c r="L619" i="7"/>
  <c r="N619" i="7"/>
  <c r="O619" i="7"/>
  <c r="P619" i="7"/>
  <c r="Y619" i="7" s="1"/>
  <c r="R619" i="7"/>
  <c r="S619" i="7"/>
  <c r="T619" i="7"/>
  <c r="C620" i="7"/>
  <c r="D620" i="7"/>
  <c r="E620" i="7"/>
  <c r="F620" i="7"/>
  <c r="G620" i="7"/>
  <c r="H620" i="7"/>
  <c r="I620" i="7"/>
  <c r="Q620" i="7" s="1"/>
  <c r="Z620" i="7" s="1"/>
  <c r="J620" i="7"/>
  <c r="K620" i="7"/>
  <c r="L620" i="7"/>
  <c r="M620" i="7"/>
  <c r="X620" i="7" s="1"/>
  <c r="N620" i="7"/>
  <c r="O620" i="7"/>
  <c r="R620" i="7"/>
  <c r="S620" i="7"/>
  <c r="U620" i="7"/>
  <c r="C621" i="7"/>
  <c r="D621" i="7"/>
  <c r="E621" i="7"/>
  <c r="F621" i="7"/>
  <c r="G621" i="7"/>
  <c r="H621" i="7"/>
  <c r="I621" i="7"/>
  <c r="J621" i="7"/>
  <c r="K621" i="7"/>
  <c r="L621" i="7"/>
  <c r="T621" i="7"/>
  <c r="C622" i="7"/>
  <c r="D622" i="7"/>
  <c r="E622" i="7"/>
  <c r="F622" i="7"/>
  <c r="G622" i="7"/>
  <c r="H622" i="7"/>
  <c r="Q622" i="7" s="1"/>
  <c r="I622" i="7"/>
  <c r="J622" i="7"/>
  <c r="K622" i="7"/>
  <c r="L622" i="7"/>
  <c r="M622" i="7"/>
  <c r="N622" i="7"/>
  <c r="O622" i="7"/>
  <c r="P622" i="7"/>
  <c r="AC622" i="7" s="1"/>
  <c r="AA622" i="7" s="1"/>
  <c r="R622" i="7"/>
  <c r="S622" i="7"/>
  <c r="T622" i="7"/>
  <c r="U622" i="7"/>
  <c r="C623" i="7"/>
  <c r="D623" i="7"/>
  <c r="E623" i="7"/>
  <c r="F623" i="7"/>
  <c r="G623" i="7"/>
  <c r="H623" i="7"/>
  <c r="I623" i="7"/>
  <c r="J623" i="7"/>
  <c r="K623" i="7"/>
  <c r="L623" i="7"/>
  <c r="S623" i="7"/>
  <c r="C624" i="7"/>
  <c r="D624" i="7"/>
  <c r="E624" i="7"/>
  <c r="F624" i="7"/>
  <c r="G624" i="7"/>
  <c r="H624" i="7"/>
  <c r="I624" i="7"/>
  <c r="J624" i="7"/>
  <c r="K624" i="7"/>
  <c r="L624" i="7"/>
  <c r="M624" i="7"/>
  <c r="N624" i="7"/>
  <c r="Q624" i="7"/>
  <c r="X624" i="7" s="1"/>
  <c r="S624" i="7"/>
  <c r="C625" i="7"/>
  <c r="D625" i="7"/>
  <c r="E625" i="7"/>
  <c r="F625" i="7"/>
  <c r="G625" i="7"/>
  <c r="H625" i="7"/>
  <c r="I625" i="7"/>
  <c r="P625" i="7" s="1"/>
  <c r="Y625" i="7" s="1"/>
  <c r="J625" i="7"/>
  <c r="K625" i="7"/>
  <c r="L625" i="7"/>
  <c r="M625" i="7"/>
  <c r="N625" i="7"/>
  <c r="Q625" i="7"/>
  <c r="R625" i="7"/>
  <c r="T625" i="7"/>
  <c r="U625" i="7"/>
  <c r="C626" i="7"/>
  <c r="D626" i="7"/>
  <c r="E626" i="7"/>
  <c r="F626" i="7"/>
  <c r="G626" i="7"/>
  <c r="H626" i="7"/>
  <c r="Q626" i="7" s="1"/>
  <c r="I626" i="7"/>
  <c r="J626" i="7"/>
  <c r="K626" i="7"/>
  <c r="L626" i="7"/>
  <c r="M626" i="7"/>
  <c r="N626" i="7"/>
  <c r="O626" i="7"/>
  <c r="P626" i="7"/>
  <c r="Y626" i="7" s="1"/>
  <c r="R626" i="7"/>
  <c r="S626" i="7"/>
  <c r="T626" i="7"/>
  <c r="U626" i="7"/>
  <c r="C627" i="7"/>
  <c r="D627" i="7"/>
  <c r="E627" i="7"/>
  <c r="F627" i="7"/>
  <c r="G627" i="7"/>
  <c r="H627" i="7"/>
  <c r="I627" i="7"/>
  <c r="J627" i="7"/>
  <c r="K627" i="7"/>
  <c r="L627" i="7"/>
  <c r="S627" i="7"/>
  <c r="C628" i="7"/>
  <c r="D628" i="7"/>
  <c r="E628" i="7"/>
  <c r="F628" i="7"/>
  <c r="G628" i="7"/>
  <c r="H628" i="7"/>
  <c r="I628" i="7"/>
  <c r="J628" i="7"/>
  <c r="K628" i="7"/>
  <c r="L628" i="7"/>
  <c r="M628" i="7"/>
  <c r="N628" i="7"/>
  <c r="O628" i="7"/>
  <c r="S628" i="7"/>
  <c r="U628" i="7"/>
  <c r="C629" i="7"/>
  <c r="D629" i="7"/>
  <c r="E629" i="7"/>
  <c r="F629" i="7"/>
  <c r="G629" i="7"/>
  <c r="H629" i="7"/>
  <c r="I629" i="7"/>
  <c r="Q629" i="7" s="1"/>
  <c r="Z629" i="7" s="1"/>
  <c r="J629" i="7"/>
  <c r="K629" i="7"/>
  <c r="L629" i="7"/>
  <c r="M629" i="7"/>
  <c r="N629" i="7"/>
  <c r="R629" i="7"/>
  <c r="T629" i="7"/>
  <c r="C630" i="7"/>
  <c r="D630" i="7"/>
  <c r="E630" i="7"/>
  <c r="F630" i="7"/>
  <c r="G630" i="7"/>
  <c r="H630" i="7"/>
  <c r="Q630" i="7" s="1"/>
  <c r="I630" i="7"/>
  <c r="J630" i="7"/>
  <c r="K630" i="7"/>
  <c r="L630" i="7"/>
  <c r="X630" i="7" s="1"/>
  <c r="M630" i="7"/>
  <c r="N630" i="7"/>
  <c r="O630" i="7"/>
  <c r="P630" i="7"/>
  <c r="R630" i="7"/>
  <c r="S630" i="7"/>
  <c r="T630" i="7"/>
  <c r="U630" i="7"/>
  <c r="C631" i="7"/>
  <c r="D631" i="7"/>
  <c r="E631" i="7"/>
  <c r="F631" i="7"/>
  <c r="G631" i="7"/>
  <c r="H631" i="7"/>
  <c r="I631" i="7"/>
  <c r="J631" i="7"/>
  <c r="K631" i="7"/>
  <c r="L631" i="7"/>
  <c r="T631" i="7"/>
  <c r="C632" i="7"/>
  <c r="D632" i="7"/>
  <c r="E632" i="7"/>
  <c r="F632" i="7"/>
  <c r="G632" i="7"/>
  <c r="H632" i="7"/>
  <c r="I632" i="7"/>
  <c r="J632" i="7"/>
  <c r="O632" i="7" s="1"/>
  <c r="K632" i="7"/>
  <c r="L632" i="7"/>
  <c r="S632" i="7"/>
  <c r="C633" i="7"/>
  <c r="D633" i="7"/>
  <c r="E633" i="7"/>
  <c r="F633" i="7"/>
  <c r="G633" i="7"/>
  <c r="H633" i="7"/>
  <c r="I633" i="7"/>
  <c r="P633" i="7" s="1"/>
  <c r="J633" i="7"/>
  <c r="K633" i="7"/>
  <c r="L633" i="7"/>
  <c r="M633" i="7"/>
  <c r="N633" i="7"/>
  <c r="T633" i="7"/>
  <c r="U633" i="7"/>
  <c r="C634" i="7"/>
  <c r="D634" i="7"/>
  <c r="E634" i="7"/>
  <c r="F634" i="7"/>
  <c r="G634" i="7"/>
  <c r="H634" i="7"/>
  <c r="I634" i="7"/>
  <c r="P634" i="7" s="1"/>
  <c r="J634" i="7"/>
  <c r="K634" i="7"/>
  <c r="L634" i="7"/>
  <c r="M634" i="7"/>
  <c r="N634" i="7"/>
  <c r="O634" i="7"/>
  <c r="Q634" i="7"/>
  <c r="R634" i="7"/>
  <c r="S634" i="7"/>
  <c r="T634" i="7"/>
  <c r="U634" i="7"/>
  <c r="Y634" i="7"/>
  <c r="AC634" i="7"/>
  <c r="AA634" i="7" s="1"/>
  <c r="C635" i="7"/>
  <c r="D635" i="7"/>
  <c r="E635" i="7"/>
  <c r="F635" i="7"/>
  <c r="G635" i="7"/>
  <c r="H635" i="7"/>
  <c r="I635" i="7"/>
  <c r="J635" i="7"/>
  <c r="K635" i="7"/>
  <c r="AC635" i="7" s="1"/>
  <c r="L635" i="7"/>
  <c r="N635" i="7"/>
  <c r="O635" i="7"/>
  <c r="P635" i="7"/>
  <c r="R635" i="7"/>
  <c r="S635" i="7"/>
  <c r="T635" i="7"/>
  <c r="C636" i="7"/>
  <c r="D636" i="7"/>
  <c r="E636" i="7"/>
  <c r="F636" i="7"/>
  <c r="G636" i="7"/>
  <c r="H636" i="7"/>
  <c r="I636" i="7"/>
  <c r="Q636" i="7" s="1"/>
  <c r="J636" i="7"/>
  <c r="K636" i="7"/>
  <c r="L636" i="7"/>
  <c r="M636" i="7"/>
  <c r="N636" i="7"/>
  <c r="O636" i="7"/>
  <c r="R636" i="7"/>
  <c r="S636" i="7"/>
  <c r="U636" i="7"/>
  <c r="X636" i="7"/>
  <c r="C637" i="7"/>
  <c r="D637" i="7"/>
  <c r="E637" i="7"/>
  <c r="F637" i="7"/>
  <c r="G637" i="7"/>
  <c r="H637" i="7"/>
  <c r="I637" i="7"/>
  <c r="J637" i="7"/>
  <c r="K637" i="7"/>
  <c r="L637" i="7"/>
  <c r="P637" i="7"/>
  <c r="T637" i="7"/>
  <c r="C638" i="7"/>
  <c r="D638" i="7"/>
  <c r="E638" i="7"/>
  <c r="F638" i="7"/>
  <c r="G638" i="7"/>
  <c r="H638" i="7"/>
  <c r="Q638" i="7" s="1"/>
  <c r="I638" i="7"/>
  <c r="J638" i="7"/>
  <c r="K638" i="7"/>
  <c r="L638" i="7"/>
  <c r="M638" i="7"/>
  <c r="N638" i="7"/>
  <c r="O638" i="7"/>
  <c r="P638" i="7"/>
  <c r="R638" i="7"/>
  <c r="S638" i="7"/>
  <c r="T638" i="7"/>
  <c r="U638" i="7"/>
  <c r="Y638" i="7"/>
  <c r="AC638" i="7"/>
  <c r="AA638" i="7" s="1"/>
  <c r="C639" i="7"/>
  <c r="D639" i="7"/>
  <c r="E639" i="7"/>
  <c r="F639" i="7"/>
  <c r="G639" i="7"/>
  <c r="H639" i="7"/>
  <c r="I639" i="7"/>
  <c r="J639" i="7"/>
  <c r="K639" i="7"/>
  <c r="L639" i="7"/>
  <c r="O639" i="7"/>
  <c r="S639" i="7"/>
  <c r="C640" i="7"/>
  <c r="D640" i="7"/>
  <c r="E640" i="7"/>
  <c r="F640" i="7"/>
  <c r="G640" i="7"/>
  <c r="H640" i="7"/>
  <c r="I640" i="7"/>
  <c r="Q640" i="7" s="1"/>
  <c r="J640" i="7"/>
  <c r="K640" i="7"/>
  <c r="L640" i="7"/>
  <c r="M640" i="7"/>
  <c r="N640" i="7"/>
  <c r="R640" i="7"/>
  <c r="S640" i="7"/>
  <c r="C641" i="7"/>
  <c r="D641" i="7"/>
  <c r="E641" i="7"/>
  <c r="F641" i="7"/>
  <c r="G641" i="7"/>
  <c r="H641" i="7"/>
  <c r="I641" i="7"/>
  <c r="J641" i="7"/>
  <c r="K641" i="7"/>
  <c r="L641" i="7"/>
  <c r="M641" i="7"/>
  <c r="N641" i="7"/>
  <c r="P641" i="7"/>
  <c r="Y641" i="7" s="1"/>
  <c r="Q641" i="7"/>
  <c r="R641" i="7"/>
  <c r="T641" i="7"/>
  <c r="U641" i="7"/>
  <c r="C642" i="7"/>
  <c r="D642" i="7"/>
  <c r="E642" i="7"/>
  <c r="F642" i="7"/>
  <c r="G642" i="7"/>
  <c r="H642" i="7"/>
  <c r="Q642" i="7" s="1"/>
  <c r="I642" i="7"/>
  <c r="J642" i="7"/>
  <c r="K642" i="7"/>
  <c r="L642" i="7"/>
  <c r="M642" i="7"/>
  <c r="N642" i="7"/>
  <c r="O642" i="7"/>
  <c r="P642" i="7"/>
  <c r="Y642" i="7" s="1"/>
  <c r="R642" i="7"/>
  <c r="S642" i="7"/>
  <c r="T642" i="7"/>
  <c r="U642" i="7"/>
  <c r="C643" i="7"/>
  <c r="D643" i="7"/>
  <c r="E643" i="7"/>
  <c r="F643" i="7"/>
  <c r="G643" i="7"/>
  <c r="H643" i="7"/>
  <c r="I643" i="7"/>
  <c r="J643" i="7"/>
  <c r="K643" i="7"/>
  <c r="L643" i="7"/>
  <c r="S643" i="7"/>
  <c r="C644" i="7"/>
  <c r="D644" i="7"/>
  <c r="E644" i="7"/>
  <c r="F644" i="7"/>
  <c r="G644" i="7"/>
  <c r="H644" i="7"/>
  <c r="I644" i="7"/>
  <c r="J644" i="7"/>
  <c r="K644" i="7"/>
  <c r="L644" i="7"/>
  <c r="M644" i="7"/>
  <c r="N644" i="7"/>
  <c r="O644" i="7"/>
  <c r="R644" i="7"/>
  <c r="S644" i="7"/>
  <c r="U644" i="7"/>
  <c r="C645" i="7"/>
  <c r="D645" i="7"/>
  <c r="E645" i="7"/>
  <c r="F645" i="7"/>
  <c r="G645" i="7"/>
  <c r="H645" i="7"/>
  <c r="I645" i="7"/>
  <c r="Q645" i="7" s="1"/>
  <c r="J645" i="7"/>
  <c r="K645" i="7"/>
  <c r="L645" i="7"/>
  <c r="M645" i="7"/>
  <c r="N645" i="7"/>
  <c r="T645" i="7"/>
  <c r="C646" i="7"/>
  <c r="D646" i="7"/>
  <c r="E646" i="7"/>
  <c r="F646" i="7"/>
  <c r="G646" i="7"/>
  <c r="H646" i="7"/>
  <c r="Q646" i="7" s="1"/>
  <c r="I646" i="7"/>
  <c r="J646" i="7"/>
  <c r="K646" i="7"/>
  <c r="L646" i="7"/>
  <c r="X646" i="7" s="1"/>
  <c r="M646" i="7"/>
  <c r="N646" i="7"/>
  <c r="O646" i="7"/>
  <c r="P646" i="7"/>
  <c r="R646" i="7"/>
  <c r="S646" i="7"/>
  <c r="T646" i="7"/>
  <c r="U646" i="7"/>
  <c r="C647" i="7"/>
  <c r="D647" i="7"/>
  <c r="E647" i="7"/>
  <c r="F647" i="7"/>
  <c r="G647" i="7"/>
  <c r="H647" i="7"/>
  <c r="I647" i="7"/>
  <c r="J647" i="7"/>
  <c r="K647" i="7"/>
  <c r="L647" i="7"/>
  <c r="T647" i="7"/>
  <c r="C648" i="7"/>
  <c r="D648" i="7"/>
  <c r="E648" i="7"/>
  <c r="F648" i="7"/>
  <c r="G648" i="7"/>
  <c r="H648" i="7"/>
  <c r="I648" i="7"/>
  <c r="J648" i="7"/>
  <c r="O648" i="7" s="1"/>
  <c r="K648" i="7"/>
  <c r="L648" i="7"/>
  <c r="S648" i="7"/>
  <c r="C649" i="7"/>
  <c r="D649" i="7"/>
  <c r="E649" i="7"/>
  <c r="F649" i="7"/>
  <c r="G649" i="7"/>
  <c r="H649" i="7"/>
  <c r="I649" i="7"/>
  <c r="P649" i="7" s="1"/>
  <c r="Y649" i="7" s="1"/>
  <c r="J649" i="7"/>
  <c r="K649" i="7"/>
  <c r="L649" i="7"/>
  <c r="M649" i="7"/>
  <c r="N649" i="7"/>
  <c r="R649" i="7"/>
  <c r="T649" i="7"/>
  <c r="U649" i="7"/>
  <c r="C650" i="7"/>
  <c r="D650" i="7"/>
  <c r="E650" i="7"/>
  <c r="F650" i="7"/>
  <c r="G650" i="7"/>
  <c r="H650" i="7"/>
  <c r="I650" i="7"/>
  <c r="J650" i="7"/>
  <c r="K650" i="7"/>
  <c r="L650" i="7"/>
  <c r="M650" i="7"/>
  <c r="N650" i="7"/>
  <c r="O650" i="7"/>
  <c r="Q650" i="7"/>
  <c r="R650" i="7"/>
  <c r="S650" i="7"/>
  <c r="T650" i="7"/>
  <c r="U650" i="7"/>
  <c r="C651" i="7"/>
  <c r="D651" i="7"/>
  <c r="E651" i="7"/>
  <c r="F651" i="7"/>
  <c r="G651" i="7"/>
  <c r="H651" i="7"/>
  <c r="I651" i="7"/>
  <c r="J651" i="7"/>
  <c r="K651" i="7"/>
  <c r="L651" i="7"/>
  <c r="N651" i="7"/>
  <c r="O651" i="7"/>
  <c r="P651" i="7"/>
  <c r="R651" i="7"/>
  <c r="S651" i="7"/>
  <c r="T651" i="7"/>
  <c r="Y651" i="7"/>
  <c r="AC651" i="7"/>
  <c r="C652" i="7"/>
  <c r="D652" i="7"/>
  <c r="E652" i="7"/>
  <c r="F652" i="7"/>
  <c r="G652" i="7"/>
  <c r="H652" i="7"/>
  <c r="I652" i="7"/>
  <c r="Q652" i="7" s="1"/>
  <c r="Z652" i="7" s="1"/>
  <c r="J652" i="7"/>
  <c r="K652" i="7"/>
  <c r="L652" i="7"/>
  <c r="M652" i="7"/>
  <c r="N652" i="7"/>
  <c r="O652" i="7"/>
  <c r="R652" i="7"/>
  <c r="S652" i="7"/>
  <c r="U652" i="7"/>
  <c r="X652" i="7"/>
  <c r="C653" i="7"/>
  <c r="D653" i="7"/>
  <c r="E653" i="7"/>
  <c r="F653" i="7"/>
  <c r="G653" i="7"/>
  <c r="H653" i="7"/>
  <c r="I653" i="7"/>
  <c r="J653" i="7"/>
  <c r="P653" i="7" s="1"/>
  <c r="K653" i="7"/>
  <c r="L653" i="7"/>
  <c r="T653" i="7"/>
  <c r="C654" i="7"/>
  <c r="D654" i="7"/>
  <c r="E654" i="7"/>
  <c r="F654" i="7"/>
  <c r="G654" i="7"/>
  <c r="H654" i="7"/>
  <c r="Q654" i="7" s="1"/>
  <c r="I654" i="7"/>
  <c r="J654" i="7"/>
  <c r="K654" i="7"/>
  <c r="L654" i="7"/>
  <c r="M654" i="7"/>
  <c r="N654" i="7"/>
  <c r="O654" i="7"/>
  <c r="P654" i="7"/>
  <c r="AC654" i="7" s="1"/>
  <c r="AA654" i="7" s="1"/>
  <c r="R654" i="7"/>
  <c r="S654" i="7"/>
  <c r="T654" i="7"/>
  <c r="U654" i="7"/>
  <c r="Y654" i="7"/>
  <c r="C655" i="7"/>
  <c r="D655" i="7"/>
  <c r="E655" i="7"/>
  <c r="F655" i="7"/>
  <c r="G655" i="7"/>
  <c r="H655" i="7"/>
  <c r="I655" i="7"/>
  <c r="J655" i="7"/>
  <c r="O655" i="7" s="1"/>
  <c r="K655" i="7"/>
  <c r="L655" i="7"/>
  <c r="S655" i="7"/>
  <c r="C656" i="7"/>
  <c r="D656" i="7"/>
  <c r="E656" i="7"/>
  <c r="F656" i="7"/>
  <c r="G656" i="7"/>
  <c r="H656" i="7"/>
  <c r="I656" i="7"/>
  <c r="Q656" i="7" s="1"/>
  <c r="X656" i="7" s="1"/>
  <c r="J656" i="7"/>
  <c r="K656" i="7"/>
  <c r="L656" i="7"/>
  <c r="M656" i="7"/>
  <c r="N656" i="7"/>
  <c r="S656" i="7"/>
  <c r="C657" i="7"/>
  <c r="D657" i="7"/>
  <c r="E657" i="7"/>
  <c r="F657" i="7"/>
  <c r="G657" i="7"/>
  <c r="H657" i="7"/>
  <c r="Q657" i="7" s="1"/>
  <c r="I657" i="7"/>
  <c r="P657" i="7" s="1"/>
  <c r="Y657" i="7" s="1"/>
  <c r="J657" i="7"/>
  <c r="K657" i="7"/>
  <c r="L657" i="7"/>
  <c r="M657" i="7"/>
  <c r="N657" i="7"/>
  <c r="R657" i="7"/>
  <c r="T657" i="7"/>
  <c r="U657" i="7"/>
  <c r="C658" i="7"/>
  <c r="D658" i="7"/>
  <c r="E658" i="7"/>
  <c r="F658" i="7"/>
  <c r="G658" i="7"/>
  <c r="H658" i="7"/>
  <c r="Q658" i="7" s="1"/>
  <c r="I658" i="7"/>
  <c r="J658" i="7"/>
  <c r="K658" i="7"/>
  <c r="L658" i="7"/>
  <c r="M658" i="7"/>
  <c r="N658" i="7"/>
  <c r="O658" i="7"/>
  <c r="P658" i="7"/>
  <c r="R658" i="7"/>
  <c r="S658" i="7"/>
  <c r="T658" i="7"/>
  <c r="U658" i="7"/>
  <c r="Y658" i="7"/>
  <c r="C659" i="7"/>
  <c r="D659" i="7"/>
  <c r="E659" i="7"/>
  <c r="F659" i="7"/>
  <c r="G659" i="7"/>
  <c r="H659" i="7"/>
  <c r="I659" i="7"/>
  <c r="J659" i="7"/>
  <c r="O659" i="7" s="1"/>
  <c r="K659" i="7"/>
  <c r="L659" i="7"/>
  <c r="S659" i="7"/>
  <c r="C660" i="7"/>
  <c r="D660" i="7"/>
  <c r="E660" i="7"/>
  <c r="F660" i="7"/>
  <c r="G660" i="7"/>
  <c r="H660" i="7"/>
  <c r="I660" i="7"/>
  <c r="J660" i="7"/>
  <c r="K660" i="7"/>
  <c r="L660" i="7"/>
  <c r="M660" i="7"/>
  <c r="N660" i="7"/>
  <c r="O660" i="7"/>
  <c r="S660" i="7"/>
  <c r="U660" i="7"/>
  <c r="C661" i="7"/>
  <c r="D661" i="7"/>
  <c r="E661" i="7"/>
  <c r="F661" i="7"/>
  <c r="G661" i="7"/>
  <c r="H661" i="7"/>
  <c r="I661" i="7"/>
  <c r="J661" i="7"/>
  <c r="K661" i="7"/>
  <c r="L661" i="7"/>
  <c r="M661" i="7"/>
  <c r="N661" i="7"/>
  <c r="Q661" i="7"/>
  <c r="Z661" i="7" s="1"/>
  <c r="R661" i="7"/>
  <c r="T661" i="7"/>
  <c r="C662" i="7"/>
  <c r="D662" i="7"/>
  <c r="E662" i="7"/>
  <c r="F662" i="7"/>
  <c r="G662" i="7"/>
  <c r="H662" i="7"/>
  <c r="Q662" i="7" s="1"/>
  <c r="I662" i="7"/>
  <c r="J662" i="7"/>
  <c r="K662" i="7"/>
  <c r="L662" i="7"/>
  <c r="M662" i="7"/>
  <c r="N662" i="7"/>
  <c r="O662" i="7"/>
  <c r="P662" i="7"/>
  <c r="R662" i="7"/>
  <c r="S662" i="7"/>
  <c r="T662" i="7"/>
  <c r="U662" i="7"/>
  <c r="X662" i="7"/>
  <c r="C663" i="7"/>
  <c r="D663" i="7"/>
  <c r="E663" i="7"/>
  <c r="F663" i="7"/>
  <c r="G663" i="7"/>
  <c r="H663" i="7"/>
  <c r="I663" i="7"/>
  <c r="J663" i="7"/>
  <c r="P663" i="7" s="1"/>
  <c r="K663" i="7"/>
  <c r="L663" i="7"/>
  <c r="T663" i="7"/>
  <c r="C664" i="7"/>
  <c r="D664" i="7"/>
  <c r="E664" i="7"/>
  <c r="F664" i="7"/>
  <c r="G664" i="7"/>
  <c r="H664" i="7"/>
  <c r="I664" i="7"/>
  <c r="J664" i="7"/>
  <c r="K664" i="7"/>
  <c r="L664" i="7"/>
  <c r="O664" i="7"/>
  <c r="S664" i="7"/>
  <c r="C665" i="7"/>
  <c r="D665" i="7"/>
  <c r="E665" i="7"/>
  <c r="F665" i="7"/>
  <c r="G665" i="7"/>
  <c r="H665" i="7"/>
  <c r="I665" i="7"/>
  <c r="P665" i="7" s="1"/>
  <c r="J665" i="7"/>
  <c r="K665" i="7"/>
  <c r="L665" i="7"/>
  <c r="M665" i="7"/>
  <c r="N665" i="7"/>
  <c r="T665" i="7"/>
  <c r="U665" i="7"/>
  <c r="C666" i="7"/>
  <c r="D666" i="7"/>
  <c r="E666" i="7"/>
  <c r="F666" i="7"/>
  <c r="G666" i="7"/>
  <c r="H666" i="7"/>
  <c r="I666" i="7"/>
  <c r="P666" i="7" s="1"/>
  <c r="J666" i="7"/>
  <c r="K666" i="7"/>
  <c r="L666" i="7"/>
  <c r="M666" i="7"/>
  <c r="N666" i="7"/>
  <c r="O666" i="7"/>
  <c r="Q666" i="7"/>
  <c r="R666" i="7"/>
  <c r="S666" i="7"/>
  <c r="T666" i="7"/>
  <c r="U666" i="7"/>
  <c r="Y666" i="7"/>
  <c r="AC666" i="7"/>
  <c r="C667" i="7"/>
  <c r="D667" i="7"/>
  <c r="E667" i="7"/>
  <c r="F667" i="7"/>
  <c r="G667" i="7"/>
  <c r="H667" i="7"/>
  <c r="I667" i="7"/>
  <c r="J667" i="7"/>
  <c r="K667" i="7"/>
  <c r="AC667" i="7" s="1"/>
  <c r="L667" i="7"/>
  <c r="N667" i="7"/>
  <c r="O667" i="7"/>
  <c r="P667" i="7"/>
  <c r="R667" i="7"/>
  <c r="S667" i="7"/>
  <c r="T667" i="7"/>
  <c r="Y667" i="7"/>
  <c r="C668" i="7"/>
  <c r="D668" i="7"/>
  <c r="E668" i="7"/>
  <c r="F668" i="7"/>
  <c r="G668" i="7"/>
  <c r="H668" i="7"/>
  <c r="I668" i="7"/>
  <c r="Q668" i="7" s="1"/>
  <c r="Z668" i="7" s="1"/>
  <c r="J668" i="7"/>
  <c r="K668" i="7"/>
  <c r="L668" i="7"/>
  <c r="M668" i="7"/>
  <c r="X668" i="7" s="1"/>
  <c r="N668" i="7"/>
  <c r="O668" i="7"/>
  <c r="R668" i="7"/>
  <c r="S668" i="7"/>
  <c r="U668" i="7"/>
  <c r="C669" i="7"/>
  <c r="D669" i="7"/>
  <c r="E669" i="7"/>
  <c r="F669" i="7"/>
  <c r="G669" i="7"/>
  <c r="H669" i="7"/>
  <c r="I669" i="7"/>
  <c r="J669" i="7"/>
  <c r="K669" i="7"/>
  <c r="L669" i="7"/>
  <c r="T669" i="7"/>
  <c r="C670" i="7"/>
  <c r="D670" i="7"/>
  <c r="E670" i="7"/>
  <c r="F670" i="7"/>
  <c r="G670" i="7"/>
  <c r="H670" i="7"/>
  <c r="Q670" i="7" s="1"/>
  <c r="I670" i="7"/>
  <c r="J670" i="7"/>
  <c r="K670" i="7"/>
  <c r="L670" i="7"/>
  <c r="M670" i="7"/>
  <c r="N670" i="7"/>
  <c r="O670" i="7"/>
  <c r="P670" i="7"/>
  <c r="Y670" i="7" s="1"/>
  <c r="R670" i="7"/>
  <c r="S670" i="7"/>
  <c r="T670" i="7"/>
  <c r="U670" i="7"/>
  <c r="AC670" i="7"/>
  <c r="AA670" i="7" s="1"/>
  <c r="C671" i="7"/>
  <c r="D671" i="7"/>
  <c r="E671" i="7"/>
  <c r="F671" i="7"/>
  <c r="G671" i="7"/>
  <c r="H671" i="7"/>
  <c r="I671" i="7"/>
  <c r="J671" i="7"/>
  <c r="K671" i="7"/>
  <c r="L671" i="7"/>
  <c r="S671" i="7"/>
  <c r="C672" i="7"/>
  <c r="D672" i="7"/>
  <c r="E672" i="7"/>
  <c r="F672" i="7"/>
  <c r="G672" i="7"/>
  <c r="H672" i="7"/>
  <c r="I672" i="7"/>
  <c r="J672" i="7"/>
  <c r="K672" i="7"/>
  <c r="L672" i="7"/>
  <c r="M672" i="7"/>
  <c r="N672" i="7"/>
  <c r="Q672" i="7"/>
  <c r="Z672" i="7" s="1"/>
  <c r="R672" i="7"/>
  <c r="S672" i="7"/>
  <c r="C673" i="7"/>
  <c r="D673" i="7"/>
  <c r="E673" i="7"/>
  <c r="F673" i="7"/>
  <c r="G673" i="7"/>
  <c r="H673" i="7"/>
  <c r="I673" i="7"/>
  <c r="J673" i="7"/>
  <c r="K673" i="7"/>
  <c r="L673" i="7"/>
  <c r="M673" i="7"/>
  <c r="N673" i="7"/>
  <c r="P673" i="7"/>
  <c r="Y673" i="7" s="1"/>
  <c r="Q673" i="7"/>
  <c r="R673" i="7"/>
  <c r="T673" i="7"/>
  <c r="U673" i="7"/>
  <c r="C674" i="7"/>
  <c r="D674" i="7"/>
  <c r="E674" i="7"/>
  <c r="F674" i="7"/>
  <c r="G674" i="7"/>
  <c r="H674" i="7"/>
  <c r="Q674" i="7" s="1"/>
  <c r="I674" i="7"/>
  <c r="J674" i="7"/>
  <c r="K674" i="7"/>
  <c r="L674" i="7"/>
  <c r="M674" i="7"/>
  <c r="N674" i="7"/>
  <c r="O674" i="7"/>
  <c r="P674" i="7"/>
  <c r="R674" i="7"/>
  <c r="S674" i="7"/>
  <c r="T674" i="7"/>
  <c r="U674" i="7"/>
  <c r="Y674" i="7"/>
  <c r="C675" i="7"/>
  <c r="D675" i="7"/>
  <c r="E675" i="7"/>
  <c r="F675" i="7"/>
  <c r="G675" i="7"/>
  <c r="H675" i="7"/>
  <c r="I675" i="7"/>
  <c r="J675" i="7"/>
  <c r="K675" i="7"/>
  <c r="L675" i="7"/>
  <c r="O675" i="7"/>
  <c r="S675" i="7"/>
  <c r="C676" i="7"/>
  <c r="D676" i="7"/>
  <c r="E676" i="7"/>
  <c r="F676" i="7"/>
  <c r="G676" i="7"/>
  <c r="H676" i="7"/>
  <c r="I676" i="7"/>
  <c r="J676" i="7"/>
  <c r="K676" i="7"/>
  <c r="L676" i="7"/>
  <c r="M676" i="7"/>
  <c r="N676" i="7"/>
  <c r="O676" i="7"/>
  <c r="R676" i="7"/>
  <c r="S676" i="7"/>
  <c r="U676" i="7"/>
  <c r="C677" i="7"/>
  <c r="D677" i="7"/>
  <c r="E677" i="7"/>
  <c r="F677" i="7"/>
  <c r="G677" i="7"/>
  <c r="H677" i="7"/>
  <c r="I677" i="7"/>
  <c r="J677" i="7"/>
  <c r="Q677" i="7" s="1"/>
  <c r="K677" i="7"/>
  <c r="L677" i="7"/>
  <c r="N677" i="7"/>
  <c r="C678" i="7"/>
  <c r="D678" i="7"/>
  <c r="E678" i="7"/>
  <c r="F678" i="7"/>
  <c r="G678" i="7"/>
  <c r="H678" i="7"/>
  <c r="Q678" i="7" s="1"/>
  <c r="X678" i="7" s="1"/>
  <c r="I678" i="7"/>
  <c r="J678" i="7"/>
  <c r="K678" i="7"/>
  <c r="L678" i="7"/>
  <c r="M678" i="7"/>
  <c r="N678" i="7"/>
  <c r="O678" i="7"/>
  <c r="P678" i="7"/>
  <c r="Y678" i="7" s="1"/>
  <c r="R678" i="7"/>
  <c r="S678" i="7"/>
  <c r="T678" i="7"/>
  <c r="U678" i="7"/>
  <c r="AC678" i="7"/>
  <c r="AA678" i="7" s="1"/>
  <c r="C679" i="7"/>
  <c r="D679" i="7"/>
  <c r="E679" i="7"/>
  <c r="F679" i="7"/>
  <c r="G679" i="7"/>
  <c r="H679" i="7"/>
  <c r="I679" i="7"/>
  <c r="J679" i="7"/>
  <c r="K679" i="7"/>
  <c r="L679" i="7"/>
  <c r="O679" i="7"/>
  <c r="P679" i="7"/>
  <c r="T679" i="7"/>
  <c r="AC679" i="7"/>
  <c r="C680" i="7"/>
  <c r="D680" i="7"/>
  <c r="E680" i="7"/>
  <c r="F680" i="7"/>
  <c r="G680" i="7"/>
  <c r="H680" i="7"/>
  <c r="I680" i="7"/>
  <c r="J680" i="7"/>
  <c r="S680" i="7" s="1"/>
  <c r="K680" i="7"/>
  <c r="L680" i="7"/>
  <c r="O680" i="7"/>
  <c r="C681" i="7"/>
  <c r="D681" i="7"/>
  <c r="E681" i="7"/>
  <c r="F681" i="7"/>
  <c r="G681" i="7"/>
  <c r="H681" i="7"/>
  <c r="I681" i="7"/>
  <c r="J681" i="7"/>
  <c r="K681" i="7"/>
  <c r="L681" i="7"/>
  <c r="M681" i="7"/>
  <c r="N681" i="7"/>
  <c r="P681" i="7"/>
  <c r="R681" i="7"/>
  <c r="Y681" i="7" s="1"/>
  <c r="T681" i="7"/>
  <c r="U681" i="7"/>
  <c r="C682" i="7"/>
  <c r="D682" i="7"/>
  <c r="E682" i="7"/>
  <c r="F682" i="7"/>
  <c r="G682" i="7"/>
  <c r="H682" i="7"/>
  <c r="I682" i="7"/>
  <c r="J682" i="7"/>
  <c r="K682" i="7"/>
  <c r="L682" i="7"/>
  <c r="M682" i="7"/>
  <c r="N682" i="7"/>
  <c r="O682" i="7"/>
  <c r="Q682" i="7"/>
  <c r="R682" i="7"/>
  <c r="S682" i="7"/>
  <c r="T682" i="7"/>
  <c r="U682" i="7"/>
  <c r="C683" i="7"/>
  <c r="D683" i="7"/>
  <c r="E683" i="7"/>
  <c r="F683" i="7"/>
  <c r="G683" i="7"/>
  <c r="H683" i="7"/>
  <c r="I683" i="7"/>
  <c r="J683" i="7"/>
  <c r="K683" i="7"/>
  <c r="Y683" i="7" s="1"/>
  <c r="L683" i="7"/>
  <c r="N683" i="7"/>
  <c r="O683" i="7"/>
  <c r="P683" i="7"/>
  <c r="R683" i="7"/>
  <c r="S683" i="7"/>
  <c r="T683" i="7"/>
  <c r="C684" i="7"/>
  <c r="D684" i="7"/>
  <c r="E684" i="7"/>
  <c r="F684" i="7"/>
  <c r="G684" i="7"/>
  <c r="H684" i="7"/>
  <c r="I684" i="7"/>
  <c r="Q684" i="7" s="1"/>
  <c r="Z684" i="7" s="1"/>
  <c r="J684" i="7"/>
  <c r="K684" i="7"/>
  <c r="L684" i="7"/>
  <c r="M684" i="7"/>
  <c r="X684" i="7" s="1"/>
  <c r="N684" i="7"/>
  <c r="O684" i="7"/>
  <c r="R684" i="7"/>
  <c r="S684" i="7"/>
  <c r="U684" i="7"/>
  <c r="C685" i="7"/>
  <c r="D685" i="7"/>
  <c r="E685" i="7"/>
  <c r="F685" i="7"/>
  <c r="G685" i="7"/>
  <c r="H685" i="7"/>
  <c r="I685" i="7"/>
  <c r="J685" i="7"/>
  <c r="T685" i="7" s="1"/>
  <c r="K685" i="7"/>
  <c r="L685" i="7"/>
  <c r="Q685" i="7"/>
  <c r="C686" i="7"/>
  <c r="D686" i="7"/>
  <c r="E686" i="7"/>
  <c r="F686" i="7"/>
  <c r="G686" i="7"/>
  <c r="H686" i="7"/>
  <c r="Q686" i="7" s="1"/>
  <c r="I686" i="7"/>
  <c r="J686" i="7"/>
  <c r="K686" i="7"/>
  <c r="L686" i="7"/>
  <c r="Z686" i="7" s="1"/>
  <c r="M686" i="7"/>
  <c r="N686" i="7"/>
  <c r="O686" i="7"/>
  <c r="P686" i="7"/>
  <c r="AC686" i="7" s="1"/>
  <c r="AA686" i="7" s="1"/>
  <c r="R686" i="7"/>
  <c r="S686" i="7"/>
  <c r="T686" i="7"/>
  <c r="U686" i="7"/>
  <c r="Y686" i="7"/>
  <c r="C687" i="7"/>
  <c r="D687" i="7"/>
  <c r="E687" i="7"/>
  <c r="F687" i="7"/>
  <c r="G687" i="7"/>
  <c r="H687" i="7"/>
  <c r="I687" i="7"/>
  <c r="J687" i="7"/>
  <c r="K687" i="7"/>
  <c r="L687" i="7"/>
  <c r="R687" i="7"/>
  <c r="S687" i="7"/>
  <c r="C688" i="7"/>
  <c r="D688" i="7"/>
  <c r="E688" i="7"/>
  <c r="F688" i="7"/>
  <c r="G688" i="7"/>
  <c r="H688" i="7"/>
  <c r="I688" i="7"/>
  <c r="J688" i="7"/>
  <c r="K688" i="7"/>
  <c r="L688" i="7"/>
  <c r="M688" i="7"/>
  <c r="N688" i="7"/>
  <c r="S688" i="7"/>
  <c r="C689" i="7"/>
  <c r="D689" i="7"/>
  <c r="E689" i="7"/>
  <c r="F689" i="7"/>
  <c r="G689" i="7"/>
  <c r="H689" i="7"/>
  <c r="I689" i="7"/>
  <c r="P689" i="7" s="1"/>
  <c r="Y689" i="7" s="1"/>
  <c r="J689" i="7"/>
  <c r="K689" i="7"/>
  <c r="L689" i="7"/>
  <c r="M689" i="7"/>
  <c r="N689" i="7"/>
  <c r="R689" i="7"/>
  <c r="T689" i="7"/>
  <c r="U689" i="7"/>
  <c r="C690" i="7"/>
  <c r="D690" i="7"/>
  <c r="E690" i="7"/>
  <c r="F690" i="7"/>
  <c r="G690" i="7"/>
  <c r="P690" i="7" s="1"/>
  <c r="Y690" i="7" s="1"/>
  <c r="H690" i="7"/>
  <c r="Q690" i="7" s="1"/>
  <c r="I690" i="7"/>
  <c r="J690" i="7"/>
  <c r="K690" i="7"/>
  <c r="L690" i="7"/>
  <c r="M690" i="7"/>
  <c r="N690" i="7"/>
  <c r="O690" i="7"/>
  <c r="R690" i="7"/>
  <c r="S690" i="7"/>
  <c r="T690" i="7"/>
  <c r="U690" i="7"/>
  <c r="Z690" i="7"/>
  <c r="C691" i="7"/>
  <c r="D691" i="7"/>
  <c r="E691" i="7"/>
  <c r="F691" i="7"/>
  <c r="G691" i="7"/>
  <c r="P691" i="7" s="1"/>
  <c r="H691" i="7"/>
  <c r="I691" i="7"/>
  <c r="J691" i="7"/>
  <c r="K691" i="7"/>
  <c r="L691" i="7"/>
  <c r="O691" i="7"/>
  <c r="S691" i="7"/>
  <c r="C692" i="7"/>
  <c r="D692" i="7"/>
  <c r="E692" i="7"/>
  <c r="F692" i="7"/>
  <c r="G692" i="7"/>
  <c r="H692" i="7"/>
  <c r="I692" i="7"/>
  <c r="J692" i="7"/>
  <c r="O692" i="7" s="1"/>
  <c r="K692" i="7"/>
  <c r="L692" i="7"/>
  <c r="N692" i="7"/>
  <c r="C693" i="7"/>
  <c r="D693" i="7"/>
  <c r="E693" i="7"/>
  <c r="F693" i="7"/>
  <c r="G693" i="7"/>
  <c r="H693" i="7"/>
  <c r="I693" i="7"/>
  <c r="J693" i="7"/>
  <c r="K693" i="7"/>
  <c r="L693" i="7"/>
  <c r="M693" i="7"/>
  <c r="N693" i="7"/>
  <c r="Q693" i="7"/>
  <c r="R693" i="7"/>
  <c r="T693" i="7"/>
  <c r="Z693" i="7"/>
  <c r="C694" i="7"/>
  <c r="D694" i="7"/>
  <c r="E694" i="7"/>
  <c r="F694" i="7"/>
  <c r="G694" i="7"/>
  <c r="H694" i="7"/>
  <c r="Q694" i="7" s="1"/>
  <c r="I694" i="7"/>
  <c r="J694" i="7"/>
  <c r="K694" i="7"/>
  <c r="L694" i="7"/>
  <c r="AD694" i="7" s="1"/>
  <c r="AB694" i="7" s="1"/>
  <c r="M694" i="7"/>
  <c r="N694" i="7"/>
  <c r="O694" i="7"/>
  <c r="P694" i="7"/>
  <c r="R694" i="7"/>
  <c r="S694" i="7"/>
  <c r="T694" i="7"/>
  <c r="U694" i="7"/>
  <c r="C695" i="7"/>
  <c r="D695" i="7"/>
  <c r="E695" i="7"/>
  <c r="F695" i="7"/>
  <c r="G695" i="7"/>
  <c r="H695" i="7"/>
  <c r="I695" i="7"/>
  <c r="J695" i="7"/>
  <c r="T695" i="7" s="1"/>
  <c r="K695" i="7"/>
  <c r="L695" i="7"/>
  <c r="R695" i="7"/>
  <c r="C696" i="7"/>
  <c r="D696" i="7"/>
  <c r="E696" i="7"/>
  <c r="F696" i="7"/>
  <c r="G696" i="7"/>
  <c r="H696" i="7"/>
  <c r="I696" i="7"/>
  <c r="J696" i="7"/>
  <c r="K696" i="7"/>
  <c r="L696" i="7"/>
  <c r="O696" i="7"/>
  <c r="Q696" i="7"/>
  <c r="C697" i="7"/>
  <c r="D697" i="7"/>
  <c r="E697" i="7"/>
  <c r="F697" i="7"/>
  <c r="G697" i="7"/>
  <c r="H697" i="7"/>
  <c r="I697" i="7"/>
  <c r="J697" i="7"/>
  <c r="T697" i="7" s="1"/>
  <c r="K697" i="7"/>
  <c r="L697" i="7"/>
  <c r="N697" i="7"/>
  <c r="P697" i="7"/>
  <c r="C698" i="7"/>
  <c r="D698" i="7"/>
  <c r="E698" i="7"/>
  <c r="F698" i="7"/>
  <c r="G698" i="7"/>
  <c r="H698" i="7"/>
  <c r="I698" i="7"/>
  <c r="P698" i="7" s="1"/>
  <c r="Y698" i="7" s="1"/>
  <c r="J698" i="7"/>
  <c r="K698" i="7"/>
  <c r="L698" i="7"/>
  <c r="M698" i="7"/>
  <c r="N698" i="7"/>
  <c r="O698" i="7"/>
  <c r="Q698" i="7"/>
  <c r="Z698" i="7" s="1"/>
  <c r="R698" i="7"/>
  <c r="S698" i="7"/>
  <c r="T698" i="7"/>
  <c r="U698" i="7"/>
  <c r="AC698" i="7"/>
  <c r="AD698" i="7"/>
  <c r="AB698" i="7" s="1"/>
  <c r="C699" i="7"/>
  <c r="D699" i="7"/>
  <c r="E699" i="7"/>
  <c r="F699" i="7"/>
  <c r="G699" i="7"/>
  <c r="H699" i="7"/>
  <c r="I699" i="7"/>
  <c r="J699" i="7"/>
  <c r="K699" i="7"/>
  <c r="Y699" i="7" s="1"/>
  <c r="L699" i="7"/>
  <c r="N699" i="7"/>
  <c r="O699" i="7"/>
  <c r="P699" i="7"/>
  <c r="R699" i="7"/>
  <c r="S699" i="7"/>
  <c r="T699" i="7"/>
  <c r="AC699" i="7"/>
  <c r="C700" i="7"/>
  <c r="D700" i="7"/>
  <c r="E700" i="7"/>
  <c r="F700" i="7"/>
  <c r="G700" i="7"/>
  <c r="H700" i="7"/>
  <c r="I700" i="7"/>
  <c r="Q700" i="7" s="1"/>
  <c r="J700" i="7"/>
  <c r="K700" i="7"/>
  <c r="L700" i="7"/>
  <c r="M700" i="7"/>
  <c r="N700" i="7"/>
  <c r="O700" i="7"/>
  <c r="R700" i="7"/>
  <c r="S700" i="7"/>
  <c r="U700" i="7"/>
  <c r="C701" i="7"/>
  <c r="D701" i="7"/>
  <c r="E701" i="7"/>
  <c r="F701" i="7"/>
  <c r="G701" i="7"/>
  <c r="H701" i="7"/>
  <c r="I701" i="7"/>
  <c r="J701" i="7"/>
  <c r="T701" i="7" s="1"/>
  <c r="K701" i="7"/>
  <c r="L701" i="7"/>
  <c r="P701" i="7"/>
  <c r="Q701" i="7"/>
  <c r="C702" i="7"/>
  <c r="D702" i="7"/>
  <c r="E702" i="7"/>
  <c r="F702" i="7"/>
  <c r="G702" i="7"/>
  <c r="P702" i="7" s="1"/>
  <c r="H702" i="7"/>
  <c r="Q702" i="7" s="1"/>
  <c r="I702" i="7"/>
  <c r="J702" i="7"/>
  <c r="K702" i="7"/>
  <c r="AC702" i="7" s="1"/>
  <c r="AA702" i="7" s="1"/>
  <c r="L702" i="7"/>
  <c r="X702" i="7" s="1"/>
  <c r="M702" i="7"/>
  <c r="N702" i="7"/>
  <c r="O702" i="7"/>
  <c r="R702" i="7"/>
  <c r="S702" i="7"/>
  <c r="T702" i="7"/>
  <c r="U702" i="7"/>
  <c r="Z702" i="7"/>
  <c r="C703" i="7"/>
  <c r="D703" i="7"/>
  <c r="E703" i="7"/>
  <c r="F703" i="7"/>
  <c r="G703" i="7"/>
  <c r="H703" i="7"/>
  <c r="I703" i="7"/>
  <c r="J703" i="7"/>
  <c r="S703" i="7" s="1"/>
  <c r="K703" i="7"/>
  <c r="L703" i="7"/>
  <c r="O703" i="7"/>
  <c r="R703" i="7"/>
  <c r="C704" i="7"/>
  <c r="D704" i="7"/>
  <c r="E704" i="7"/>
  <c r="F704" i="7"/>
  <c r="G704" i="7"/>
  <c r="H704" i="7"/>
  <c r="I704" i="7"/>
  <c r="J704" i="7"/>
  <c r="Q704" i="7" s="1"/>
  <c r="K704" i="7"/>
  <c r="L704" i="7"/>
  <c r="N704" i="7"/>
  <c r="C705" i="7"/>
  <c r="D705" i="7"/>
  <c r="E705" i="7"/>
  <c r="F705" i="7"/>
  <c r="G705" i="7"/>
  <c r="H705" i="7"/>
  <c r="I705" i="7"/>
  <c r="P705" i="7" s="1"/>
  <c r="Y705" i="7" s="1"/>
  <c r="J705" i="7"/>
  <c r="K705" i="7"/>
  <c r="L705" i="7"/>
  <c r="M705" i="7"/>
  <c r="N705" i="7"/>
  <c r="R705" i="7"/>
  <c r="T705" i="7"/>
  <c r="U705" i="7"/>
  <c r="C706" i="7"/>
  <c r="D706" i="7"/>
  <c r="E706" i="7"/>
  <c r="F706" i="7"/>
  <c r="G706" i="7"/>
  <c r="P706" i="7" s="1"/>
  <c r="H706" i="7"/>
  <c r="Q706" i="7" s="1"/>
  <c r="Z706" i="7" s="1"/>
  <c r="I706" i="7"/>
  <c r="J706" i="7"/>
  <c r="K706" i="7"/>
  <c r="L706" i="7"/>
  <c r="M706" i="7"/>
  <c r="N706" i="7"/>
  <c r="O706" i="7"/>
  <c r="R706" i="7"/>
  <c r="S706" i="7"/>
  <c r="T706" i="7"/>
  <c r="U706" i="7"/>
  <c r="C707" i="7"/>
  <c r="D707" i="7"/>
  <c r="E707" i="7"/>
  <c r="F707" i="7"/>
  <c r="G707" i="7"/>
  <c r="H707" i="7"/>
  <c r="I707" i="7"/>
  <c r="J707" i="7"/>
  <c r="S707" i="7" s="1"/>
  <c r="K707" i="7"/>
  <c r="L707" i="7"/>
  <c r="O707" i="7"/>
  <c r="P707" i="7"/>
  <c r="C708" i="7"/>
  <c r="D708" i="7"/>
  <c r="E708" i="7"/>
  <c r="F708" i="7"/>
  <c r="G708" i="7"/>
  <c r="H708" i="7"/>
  <c r="I708" i="7"/>
  <c r="J708" i="7"/>
  <c r="O708" i="7" s="1"/>
  <c r="K708" i="7"/>
  <c r="L708" i="7"/>
  <c r="N708" i="7"/>
  <c r="U708" i="7"/>
  <c r="C709" i="7"/>
  <c r="D709" i="7"/>
  <c r="E709" i="7"/>
  <c r="F709" i="7"/>
  <c r="G709" i="7"/>
  <c r="H709" i="7"/>
  <c r="Q709" i="7" s="1"/>
  <c r="Z709" i="7" s="1"/>
  <c r="I709" i="7"/>
  <c r="J709" i="7"/>
  <c r="K709" i="7"/>
  <c r="L709" i="7"/>
  <c r="M709" i="7"/>
  <c r="N709" i="7"/>
  <c r="R709" i="7"/>
  <c r="T709" i="7"/>
  <c r="C710" i="7"/>
  <c r="D710" i="7"/>
  <c r="E710" i="7"/>
  <c r="F710" i="7"/>
  <c r="G710" i="7"/>
  <c r="H710" i="7"/>
  <c r="Q710" i="7" s="1"/>
  <c r="I710" i="7"/>
  <c r="J710" i="7"/>
  <c r="K710" i="7"/>
  <c r="L710" i="7"/>
  <c r="M710" i="7"/>
  <c r="N710" i="7"/>
  <c r="O710" i="7"/>
  <c r="P710" i="7"/>
  <c r="Y710" i="7" s="1"/>
  <c r="R710" i="7"/>
  <c r="S710" i="7"/>
  <c r="T710" i="7"/>
  <c r="U710" i="7"/>
  <c r="C711" i="7"/>
  <c r="D711" i="7"/>
  <c r="E711" i="7"/>
  <c r="F711" i="7"/>
  <c r="G711" i="7"/>
  <c r="P711" i="7" s="1"/>
  <c r="H711" i="7"/>
  <c r="I711" i="7"/>
  <c r="J711" i="7"/>
  <c r="T711" i="7" s="1"/>
  <c r="K711" i="7"/>
  <c r="L711" i="7"/>
  <c r="R711" i="7"/>
  <c r="C712" i="7"/>
  <c r="D712" i="7"/>
  <c r="E712" i="7"/>
  <c r="F712" i="7"/>
  <c r="G712" i="7"/>
  <c r="H712" i="7"/>
  <c r="I712" i="7"/>
  <c r="J712" i="7"/>
  <c r="S712" i="7" s="1"/>
  <c r="K712" i="7"/>
  <c r="L712" i="7"/>
  <c r="O712" i="7"/>
  <c r="Q712" i="7"/>
  <c r="C713" i="7"/>
  <c r="D713" i="7"/>
  <c r="E713" i="7"/>
  <c r="F713" i="7"/>
  <c r="G713" i="7"/>
  <c r="H713" i="7"/>
  <c r="I713" i="7"/>
  <c r="J713" i="7"/>
  <c r="P713" i="7" s="1"/>
  <c r="K713" i="7"/>
  <c r="L713" i="7"/>
  <c r="N713" i="7"/>
  <c r="U713" i="7"/>
  <c r="C714" i="7"/>
  <c r="D714" i="7"/>
  <c r="E714" i="7"/>
  <c r="F714" i="7"/>
  <c r="G714" i="7"/>
  <c r="H714" i="7"/>
  <c r="I714" i="7"/>
  <c r="P714" i="7" s="1"/>
  <c r="AC714" i="7" s="1"/>
  <c r="AA714" i="7" s="1"/>
  <c r="J714" i="7"/>
  <c r="K714" i="7"/>
  <c r="L714" i="7"/>
  <c r="M714" i="7"/>
  <c r="N714" i="7"/>
  <c r="O714" i="7"/>
  <c r="R714" i="7"/>
  <c r="S714" i="7"/>
  <c r="T714" i="7"/>
  <c r="U714" i="7"/>
  <c r="C715" i="7"/>
  <c r="D715" i="7"/>
  <c r="E715" i="7"/>
  <c r="F715" i="7"/>
  <c r="G715" i="7"/>
  <c r="H715" i="7"/>
  <c r="I715" i="7"/>
  <c r="J715" i="7"/>
  <c r="K715" i="7"/>
  <c r="L715" i="7"/>
  <c r="N715" i="7"/>
  <c r="O715" i="7"/>
  <c r="P715" i="7"/>
  <c r="R715" i="7"/>
  <c r="S715" i="7"/>
  <c r="T715" i="7"/>
  <c r="Y715" i="7"/>
  <c r="AC715" i="7"/>
  <c r="C716" i="7"/>
  <c r="D716" i="7"/>
  <c r="E716" i="7"/>
  <c r="F716" i="7"/>
  <c r="G716" i="7"/>
  <c r="H716" i="7"/>
  <c r="I716" i="7"/>
  <c r="J716" i="7"/>
  <c r="K716" i="7"/>
  <c r="L716" i="7"/>
  <c r="M716" i="7"/>
  <c r="N716" i="7"/>
  <c r="O716" i="7"/>
  <c r="Q716" i="7"/>
  <c r="Z716" i="7" s="1"/>
  <c r="R716" i="7"/>
  <c r="S716" i="7"/>
  <c r="U716" i="7"/>
  <c r="C717" i="7"/>
  <c r="D717" i="7"/>
  <c r="E717" i="7"/>
  <c r="F717" i="7"/>
  <c r="G717" i="7"/>
  <c r="H717" i="7"/>
  <c r="I717" i="7"/>
  <c r="J717" i="7"/>
  <c r="K717" i="7"/>
  <c r="L717" i="7"/>
  <c r="N717" i="7"/>
  <c r="P717" i="7"/>
  <c r="T717" i="7"/>
  <c r="U717" i="7"/>
  <c r="C718" i="7"/>
  <c r="D718" i="7"/>
  <c r="E718" i="7"/>
  <c r="F718" i="7"/>
  <c r="G718" i="7"/>
  <c r="H718" i="7"/>
  <c r="Q718" i="7" s="1"/>
  <c r="I718" i="7"/>
  <c r="J718" i="7"/>
  <c r="K718" i="7"/>
  <c r="L718" i="7"/>
  <c r="Z718" i="7" s="1"/>
  <c r="M718" i="7"/>
  <c r="N718" i="7"/>
  <c r="O718" i="7"/>
  <c r="P718" i="7"/>
  <c r="Y718" i="7" s="1"/>
  <c r="R718" i="7"/>
  <c r="S718" i="7"/>
  <c r="T718" i="7"/>
  <c r="U718" i="7"/>
  <c r="X718" i="7"/>
  <c r="AC718" i="7"/>
  <c r="AA718" i="7" s="1"/>
  <c r="AD718" i="7"/>
  <c r="AB718" i="7" s="1"/>
  <c r="C719" i="7"/>
  <c r="D719" i="7"/>
  <c r="E719" i="7"/>
  <c r="F719" i="7"/>
  <c r="G719" i="7"/>
  <c r="H719" i="7"/>
  <c r="I719" i="7"/>
  <c r="J719" i="7"/>
  <c r="K719" i="7"/>
  <c r="L719" i="7"/>
  <c r="N719" i="7"/>
  <c r="O719" i="7"/>
  <c r="S719" i="7"/>
  <c r="T719" i="7"/>
  <c r="C720" i="7"/>
  <c r="D720" i="7"/>
  <c r="E720" i="7"/>
  <c r="F720" i="7"/>
  <c r="G720" i="7"/>
  <c r="H720" i="7"/>
  <c r="I720" i="7"/>
  <c r="J720" i="7"/>
  <c r="K720" i="7"/>
  <c r="L720" i="7"/>
  <c r="M720" i="7"/>
  <c r="N720" i="7"/>
  <c r="Q720" i="7"/>
  <c r="R720" i="7"/>
  <c r="S720" i="7"/>
  <c r="X720" i="7"/>
  <c r="Z720" i="7"/>
  <c r="C721" i="7"/>
  <c r="D721" i="7"/>
  <c r="E721" i="7"/>
  <c r="F721" i="7"/>
  <c r="G721" i="7"/>
  <c r="H721" i="7"/>
  <c r="I721" i="7"/>
  <c r="J721" i="7"/>
  <c r="K721" i="7"/>
  <c r="L721" i="7"/>
  <c r="M721" i="7"/>
  <c r="N721" i="7"/>
  <c r="P721" i="7"/>
  <c r="Y721" i="7" s="1"/>
  <c r="Q721" i="7"/>
  <c r="R721" i="7"/>
  <c r="T721" i="7"/>
  <c r="U721" i="7"/>
  <c r="C722" i="7"/>
  <c r="D722" i="7"/>
  <c r="E722" i="7"/>
  <c r="F722" i="7"/>
  <c r="G722" i="7"/>
  <c r="H722" i="7"/>
  <c r="I722" i="7"/>
  <c r="P722" i="7" s="1"/>
  <c r="Y722" i="7" s="1"/>
  <c r="J722" i="7"/>
  <c r="K722" i="7"/>
  <c r="L722" i="7"/>
  <c r="M722" i="7"/>
  <c r="N722" i="7"/>
  <c r="O722" i="7"/>
  <c r="Q722" i="7"/>
  <c r="R722" i="7"/>
  <c r="S722" i="7"/>
  <c r="T722" i="7"/>
  <c r="U722" i="7"/>
  <c r="AD722" i="7"/>
  <c r="AB722" i="7" s="1"/>
  <c r="C723" i="7"/>
  <c r="D723" i="7"/>
  <c r="E723" i="7"/>
  <c r="F723" i="7"/>
  <c r="G723" i="7"/>
  <c r="H723" i="7"/>
  <c r="I723" i="7"/>
  <c r="J723" i="7"/>
  <c r="K723" i="7"/>
  <c r="L723" i="7"/>
  <c r="N723" i="7"/>
  <c r="O723" i="7"/>
  <c r="S723" i="7"/>
  <c r="T723" i="7"/>
  <c r="C724" i="7"/>
  <c r="D724" i="7"/>
  <c r="E724" i="7"/>
  <c r="F724" i="7"/>
  <c r="G724" i="7"/>
  <c r="H724" i="7"/>
  <c r="I724" i="7"/>
  <c r="J724" i="7"/>
  <c r="K724" i="7"/>
  <c r="L724" i="7"/>
  <c r="M724" i="7"/>
  <c r="N724" i="7"/>
  <c r="O724" i="7"/>
  <c r="R724" i="7"/>
  <c r="S724" i="7"/>
  <c r="U724" i="7"/>
  <c r="C725" i="7"/>
  <c r="D725" i="7"/>
  <c r="E725" i="7"/>
  <c r="F725" i="7"/>
  <c r="G725" i="7"/>
  <c r="H725" i="7"/>
  <c r="I725" i="7"/>
  <c r="J725" i="7"/>
  <c r="Q725" i="7" s="1"/>
  <c r="K725" i="7"/>
  <c r="L725" i="7"/>
  <c r="N725" i="7"/>
  <c r="C726" i="7"/>
  <c r="D726" i="7"/>
  <c r="E726" i="7"/>
  <c r="F726" i="7"/>
  <c r="G726" i="7"/>
  <c r="H726" i="7"/>
  <c r="I726" i="7"/>
  <c r="P726" i="7" s="1"/>
  <c r="J726" i="7"/>
  <c r="K726" i="7"/>
  <c r="L726" i="7"/>
  <c r="X726" i="7" s="1"/>
  <c r="M726" i="7"/>
  <c r="N726" i="7"/>
  <c r="O726" i="7"/>
  <c r="Q726" i="7"/>
  <c r="R726" i="7"/>
  <c r="S726" i="7"/>
  <c r="T726" i="7"/>
  <c r="U726" i="7"/>
  <c r="C727" i="7"/>
  <c r="D727" i="7"/>
  <c r="E727" i="7"/>
  <c r="F727" i="7"/>
  <c r="G727" i="7"/>
  <c r="H727" i="7"/>
  <c r="I727" i="7"/>
  <c r="J727" i="7"/>
  <c r="K727" i="7"/>
  <c r="L727" i="7"/>
  <c r="O727" i="7"/>
  <c r="P727" i="7"/>
  <c r="T727" i="7"/>
  <c r="AC727" i="7"/>
  <c r="C728" i="7"/>
  <c r="D728" i="7"/>
  <c r="E728" i="7"/>
  <c r="F728" i="7"/>
  <c r="G728" i="7"/>
  <c r="H728" i="7"/>
  <c r="I728" i="7"/>
  <c r="J728" i="7"/>
  <c r="K728" i="7"/>
  <c r="L728" i="7"/>
  <c r="N728" i="7"/>
  <c r="O728" i="7"/>
  <c r="S728" i="7"/>
  <c r="U728" i="7"/>
  <c r="C729" i="7"/>
  <c r="D729" i="7"/>
  <c r="E729" i="7"/>
  <c r="F729" i="7"/>
  <c r="G729" i="7"/>
  <c r="H729" i="7"/>
  <c r="I729" i="7"/>
  <c r="J729" i="7"/>
  <c r="K729" i="7"/>
  <c r="L729" i="7"/>
  <c r="M729" i="7"/>
  <c r="N729" i="7"/>
  <c r="P729" i="7"/>
  <c r="R729" i="7"/>
  <c r="Y729" i="7" s="1"/>
  <c r="T729" i="7"/>
  <c r="U729" i="7"/>
  <c r="C730" i="7"/>
  <c r="D730" i="7"/>
  <c r="E730" i="7"/>
  <c r="F730" i="7"/>
  <c r="G730" i="7"/>
  <c r="H730" i="7"/>
  <c r="I730" i="7"/>
  <c r="J730" i="7"/>
  <c r="K730" i="7"/>
  <c r="L730" i="7"/>
  <c r="M730" i="7"/>
  <c r="N730" i="7"/>
  <c r="O730" i="7"/>
  <c r="AD730" i="7" s="1"/>
  <c r="AB730" i="7" s="1"/>
  <c r="Q730" i="7"/>
  <c r="Z730" i="7" s="1"/>
  <c r="R730" i="7"/>
  <c r="S730" i="7"/>
  <c r="T730" i="7"/>
  <c r="U730" i="7"/>
  <c r="C731" i="7"/>
  <c r="D731" i="7"/>
  <c r="E731" i="7"/>
  <c r="F731" i="7"/>
  <c r="G731" i="7"/>
  <c r="H731" i="7"/>
  <c r="I731" i="7"/>
  <c r="J731" i="7"/>
  <c r="K731" i="7"/>
  <c r="Y731" i="7" s="1"/>
  <c r="L731" i="7"/>
  <c r="N731" i="7"/>
  <c r="O731" i="7"/>
  <c r="P731" i="7"/>
  <c r="R731" i="7"/>
  <c r="S731" i="7"/>
  <c r="T731" i="7"/>
  <c r="AC731" i="7"/>
  <c r="C732" i="7"/>
  <c r="D732" i="7"/>
  <c r="E732" i="7"/>
  <c r="F732" i="7"/>
  <c r="G732" i="7"/>
  <c r="H732" i="7"/>
  <c r="I732" i="7"/>
  <c r="Q732" i="7" s="1"/>
  <c r="J732" i="7"/>
  <c r="K732" i="7"/>
  <c r="L732" i="7"/>
  <c r="M732" i="7"/>
  <c r="N732" i="7"/>
  <c r="O732" i="7"/>
  <c r="R732" i="7"/>
  <c r="S732" i="7"/>
  <c r="U732" i="7"/>
  <c r="C733" i="7"/>
  <c r="D733" i="7"/>
  <c r="E733" i="7"/>
  <c r="F733" i="7"/>
  <c r="G733" i="7"/>
  <c r="H733" i="7"/>
  <c r="I733" i="7"/>
  <c r="J733" i="7"/>
  <c r="T733" i="7" s="1"/>
  <c r="K733" i="7"/>
  <c r="L733" i="7"/>
  <c r="P733" i="7"/>
  <c r="Q733" i="7"/>
  <c r="C734" i="7"/>
  <c r="D734" i="7"/>
  <c r="E734" i="7"/>
  <c r="F734" i="7"/>
  <c r="G734" i="7"/>
  <c r="P734" i="7" s="1"/>
  <c r="H734" i="7"/>
  <c r="Q734" i="7" s="1"/>
  <c r="I734" i="7"/>
  <c r="J734" i="7"/>
  <c r="K734" i="7"/>
  <c r="AC734" i="7" s="1"/>
  <c r="AA734" i="7" s="1"/>
  <c r="L734" i="7"/>
  <c r="X734" i="7" s="1"/>
  <c r="M734" i="7"/>
  <c r="N734" i="7"/>
  <c r="O734" i="7"/>
  <c r="R734" i="7"/>
  <c r="S734" i="7"/>
  <c r="T734" i="7"/>
  <c r="U734" i="7"/>
  <c r="Z734" i="7"/>
  <c r="C735" i="7"/>
  <c r="D735" i="7"/>
  <c r="E735" i="7"/>
  <c r="F735" i="7"/>
  <c r="G735" i="7"/>
  <c r="H735" i="7"/>
  <c r="I735" i="7"/>
  <c r="J735" i="7"/>
  <c r="S735" i="7" s="1"/>
  <c r="K735" i="7"/>
  <c r="L735" i="7"/>
  <c r="O735" i="7"/>
  <c r="R735" i="7"/>
  <c r="C736" i="7"/>
  <c r="D736" i="7"/>
  <c r="E736" i="7"/>
  <c r="F736" i="7"/>
  <c r="G736" i="7"/>
  <c r="H736" i="7"/>
  <c r="I736" i="7"/>
  <c r="J736" i="7"/>
  <c r="Q736" i="7" s="1"/>
  <c r="K736" i="7"/>
  <c r="L736" i="7"/>
  <c r="N736" i="7"/>
  <c r="C737" i="7"/>
  <c r="D737" i="7"/>
  <c r="E737" i="7"/>
  <c r="F737" i="7"/>
  <c r="G737" i="7"/>
  <c r="H737" i="7"/>
  <c r="I737" i="7"/>
  <c r="P737" i="7" s="1"/>
  <c r="Y737" i="7" s="1"/>
  <c r="J737" i="7"/>
  <c r="K737" i="7"/>
  <c r="L737" i="7"/>
  <c r="M737" i="7"/>
  <c r="N737" i="7"/>
  <c r="R737" i="7"/>
  <c r="T737" i="7"/>
  <c r="U737" i="7"/>
  <c r="C738" i="7"/>
  <c r="D738" i="7"/>
  <c r="E738" i="7"/>
  <c r="F738" i="7"/>
  <c r="G738" i="7"/>
  <c r="P738" i="7" s="1"/>
  <c r="H738" i="7"/>
  <c r="Q738" i="7" s="1"/>
  <c r="Z738" i="7" s="1"/>
  <c r="I738" i="7"/>
  <c r="J738" i="7"/>
  <c r="K738" i="7"/>
  <c r="L738" i="7"/>
  <c r="M738" i="7"/>
  <c r="N738" i="7"/>
  <c r="O738" i="7"/>
  <c r="R738" i="7"/>
  <c r="S738" i="7"/>
  <c r="T738" i="7"/>
  <c r="U738" i="7"/>
  <c r="C739" i="7"/>
  <c r="D739" i="7"/>
  <c r="E739" i="7"/>
  <c r="F739" i="7"/>
  <c r="G739" i="7"/>
  <c r="H739" i="7"/>
  <c r="I739" i="7"/>
  <c r="J739" i="7"/>
  <c r="S739" i="7" s="1"/>
  <c r="K739" i="7"/>
  <c r="L739" i="7"/>
  <c r="O739" i="7"/>
  <c r="P739" i="7"/>
  <c r="C740" i="7"/>
  <c r="D740" i="7"/>
  <c r="E740" i="7"/>
  <c r="F740" i="7"/>
  <c r="G740" i="7"/>
  <c r="H740" i="7"/>
  <c r="I740" i="7"/>
  <c r="J740" i="7"/>
  <c r="O740" i="7" s="1"/>
  <c r="K740" i="7"/>
  <c r="L740" i="7"/>
  <c r="N740" i="7"/>
  <c r="U740" i="7"/>
  <c r="C741" i="7"/>
  <c r="D741" i="7"/>
  <c r="E741" i="7"/>
  <c r="F741" i="7"/>
  <c r="G741" i="7"/>
  <c r="H741" i="7"/>
  <c r="Q741" i="7" s="1"/>
  <c r="Z741" i="7" s="1"/>
  <c r="I741" i="7"/>
  <c r="J741" i="7"/>
  <c r="K741" i="7"/>
  <c r="L741" i="7"/>
  <c r="M741" i="7"/>
  <c r="N741" i="7"/>
  <c r="R741" i="7"/>
  <c r="T741" i="7"/>
  <c r="C742" i="7"/>
  <c r="D742" i="7"/>
  <c r="E742" i="7"/>
  <c r="F742" i="7"/>
  <c r="G742" i="7"/>
  <c r="H742" i="7"/>
  <c r="Q742" i="7" s="1"/>
  <c r="I742" i="7"/>
  <c r="J742" i="7"/>
  <c r="K742" i="7"/>
  <c r="L742" i="7"/>
  <c r="M742" i="7"/>
  <c r="N742" i="7"/>
  <c r="O742" i="7"/>
  <c r="P742" i="7"/>
  <c r="Y742" i="7" s="1"/>
  <c r="R742" i="7"/>
  <c r="S742" i="7"/>
  <c r="T742" i="7"/>
  <c r="U742" i="7"/>
  <c r="C743" i="7"/>
  <c r="D743" i="7"/>
  <c r="E743" i="7"/>
  <c r="F743" i="7"/>
  <c r="G743" i="7"/>
  <c r="P743" i="7" s="1"/>
  <c r="H743" i="7"/>
  <c r="I743" i="7"/>
  <c r="J743" i="7"/>
  <c r="T743" i="7" s="1"/>
  <c r="K743" i="7"/>
  <c r="L743" i="7"/>
  <c r="R743" i="7"/>
  <c r="C744" i="7"/>
  <c r="D744" i="7"/>
  <c r="E744" i="7"/>
  <c r="F744" i="7"/>
  <c r="G744" i="7"/>
  <c r="H744" i="7"/>
  <c r="I744" i="7"/>
  <c r="J744" i="7"/>
  <c r="S744" i="7" s="1"/>
  <c r="K744" i="7"/>
  <c r="L744" i="7"/>
  <c r="O744" i="7"/>
  <c r="Q744" i="7"/>
  <c r="C745" i="7"/>
  <c r="D745" i="7"/>
  <c r="E745" i="7"/>
  <c r="F745" i="7"/>
  <c r="G745" i="7"/>
  <c r="H745" i="7"/>
  <c r="I745" i="7"/>
  <c r="J745" i="7"/>
  <c r="P745" i="7" s="1"/>
  <c r="K745" i="7"/>
  <c r="L745" i="7"/>
  <c r="N745" i="7"/>
  <c r="U745" i="7"/>
  <c r="C746" i="7"/>
  <c r="D746" i="7"/>
  <c r="E746" i="7"/>
  <c r="F746" i="7"/>
  <c r="G746" i="7"/>
  <c r="H746" i="7"/>
  <c r="I746" i="7"/>
  <c r="P746" i="7" s="1"/>
  <c r="AC746" i="7" s="1"/>
  <c r="AA746" i="7" s="1"/>
  <c r="J746" i="7"/>
  <c r="K746" i="7"/>
  <c r="L746" i="7"/>
  <c r="M746" i="7"/>
  <c r="N746" i="7"/>
  <c r="O746" i="7"/>
  <c r="R746" i="7"/>
  <c r="S746" i="7"/>
  <c r="T746" i="7"/>
  <c r="U746" i="7"/>
  <c r="C747" i="7"/>
  <c r="D747" i="7"/>
  <c r="E747" i="7"/>
  <c r="F747" i="7"/>
  <c r="G747" i="7"/>
  <c r="H747" i="7"/>
  <c r="I747" i="7"/>
  <c r="J747" i="7"/>
  <c r="K747" i="7"/>
  <c r="L747" i="7"/>
  <c r="N747" i="7"/>
  <c r="O747" i="7"/>
  <c r="P747" i="7"/>
  <c r="R747" i="7"/>
  <c r="S747" i="7"/>
  <c r="T747" i="7"/>
  <c r="Y747" i="7"/>
  <c r="AC747" i="7"/>
  <c r="C748" i="7"/>
  <c r="D748" i="7"/>
  <c r="E748" i="7"/>
  <c r="F748" i="7"/>
  <c r="G748" i="7"/>
  <c r="H748" i="7"/>
  <c r="I748" i="7"/>
  <c r="J748" i="7"/>
  <c r="K748" i="7"/>
  <c r="L748" i="7"/>
  <c r="M748" i="7"/>
  <c r="N748" i="7"/>
  <c r="O748" i="7"/>
  <c r="Q748" i="7"/>
  <c r="Z748" i="7" s="1"/>
  <c r="R748" i="7"/>
  <c r="S748" i="7"/>
  <c r="U748" i="7"/>
  <c r="C749" i="7"/>
  <c r="D749" i="7"/>
  <c r="E749" i="7"/>
  <c r="F749" i="7"/>
  <c r="G749" i="7"/>
  <c r="H749" i="7"/>
  <c r="I749" i="7"/>
  <c r="J749" i="7"/>
  <c r="K749" i="7"/>
  <c r="L749" i="7"/>
  <c r="N749" i="7"/>
  <c r="P749" i="7"/>
  <c r="T749" i="7"/>
  <c r="U749" i="7"/>
  <c r="C750" i="7"/>
  <c r="D750" i="7"/>
  <c r="E750" i="7"/>
  <c r="F750" i="7"/>
  <c r="G750" i="7"/>
  <c r="H750" i="7"/>
  <c r="Q750" i="7" s="1"/>
  <c r="I750" i="7"/>
  <c r="J750" i="7"/>
  <c r="K750" i="7"/>
  <c r="L750" i="7"/>
  <c r="Z750" i="7" s="1"/>
  <c r="M750" i="7"/>
  <c r="N750" i="7"/>
  <c r="O750" i="7"/>
  <c r="P750" i="7"/>
  <c r="AC750" i="7" s="1"/>
  <c r="AA750" i="7" s="1"/>
  <c r="R750" i="7"/>
  <c r="S750" i="7"/>
  <c r="T750" i="7"/>
  <c r="U750" i="7"/>
  <c r="X750" i="7"/>
  <c r="AD750" i="7"/>
  <c r="AB750" i="7" s="1"/>
  <c r="C751" i="7"/>
  <c r="D751" i="7"/>
  <c r="E751" i="7"/>
  <c r="F751" i="7"/>
  <c r="G751" i="7"/>
  <c r="H751" i="7"/>
  <c r="I751" i="7"/>
  <c r="J751" i="7"/>
  <c r="K751" i="7"/>
  <c r="L751" i="7"/>
  <c r="N751" i="7"/>
  <c r="O751" i="7"/>
  <c r="S751" i="7"/>
  <c r="T751" i="7"/>
  <c r="C752" i="7"/>
  <c r="D752" i="7"/>
  <c r="E752" i="7"/>
  <c r="F752" i="7"/>
  <c r="G752" i="7"/>
  <c r="H752" i="7"/>
  <c r="I752" i="7"/>
  <c r="J752" i="7"/>
  <c r="K752" i="7"/>
  <c r="L752" i="7"/>
  <c r="M752" i="7"/>
  <c r="N752" i="7"/>
  <c r="Q752" i="7"/>
  <c r="X752" i="7" s="1"/>
  <c r="R752" i="7"/>
  <c r="S752" i="7"/>
  <c r="Z752" i="7"/>
  <c r="C753" i="7"/>
  <c r="D753" i="7"/>
  <c r="E753" i="7"/>
  <c r="F753" i="7"/>
  <c r="G753" i="7"/>
  <c r="H753" i="7"/>
  <c r="I753" i="7"/>
  <c r="J753" i="7"/>
  <c r="K753" i="7"/>
  <c r="L753" i="7"/>
  <c r="M753" i="7"/>
  <c r="N753" i="7"/>
  <c r="P753" i="7"/>
  <c r="Y753" i="7" s="1"/>
  <c r="Q753" i="7"/>
  <c r="R753" i="7"/>
  <c r="T753" i="7"/>
  <c r="U753" i="7"/>
  <c r="C754" i="7"/>
  <c r="D754" i="7"/>
  <c r="E754" i="7"/>
  <c r="F754" i="7"/>
  <c r="G754" i="7"/>
  <c r="H754" i="7"/>
  <c r="I754" i="7"/>
  <c r="P754" i="7" s="1"/>
  <c r="Y754" i="7" s="1"/>
  <c r="J754" i="7"/>
  <c r="K754" i="7"/>
  <c r="L754" i="7"/>
  <c r="M754" i="7"/>
  <c r="N754" i="7"/>
  <c r="O754" i="7"/>
  <c r="Q754" i="7"/>
  <c r="R754" i="7"/>
  <c r="S754" i="7"/>
  <c r="T754" i="7"/>
  <c r="U754" i="7"/>
  <c r="AD754" i="7"/>
  <c r="AB754" i="7" s="1"/>
  <c r="C755" i="7"/>
  <c r="D755" i="7"/>
  <c r="E755" i="7"/>
  <c r="F755" i="7"/>
  <c r="G755" i="7"/>
  <c r="H755" i="7"/>
  <c r="I755" i="7"/>
  <c r="J755" i="7"/>
  <c r="K755" i="7"/>
  <c r="L755" i="7"/>
  <c r="N755" i="7"/>
  <c r="O755" i="7"/>
  <c r="S755" i="7"/>
  <c r="T755" i="7"/>
  <c r="C756" i="7"/>
  <c r="D756" i="7"/>
  <c r="E756" i="7"/>
  <c r="F756" i="7"/>
  <c r="G756" i="7"/>
  <c r="H756" i="7"/>
  <c r="I756" i="7"/>
  <c r="J756" i="7"/>
  <c r="K756" i="7"/>
  <c r="L756" i="7"/>
  <c r="M756" i="7"/>
  <c r="N756" i="7"/>
  <c r="O756" i="7"/>
  <c r="R756" i="7"/>
  <c r="S756" i="7"/>
  <c r="U756" i="7"/>
  <c r="C757" i="7"/>
  <c r="D757" i="7"/>
  <c r="E757" i="7"/>
  <c r="F757" i="7"/>
  <c r="G757" i="7"/>
  <c r="H757" i="7"/>
  <c r="I757" i="7"/>
  <c r="J757" i="7"/>
  <c r="Q757" i="7" s="1"/>
  <c r="K757" i="7"/>
  <c r="L757" i="7"/>
  <c r="N757" i="7"/>
  <c r="C758" i="7"/>
  <c r="D758" i="7"/>
  <c r="E758" i="7"/>
  <c r="F758" i="7"/>
  <c r="G758" i="7"/>
  <c r="H758" i="7"/>
  <c r="I758" i="7"/>
  <c r="P758" i="7" s="1"/>
  <c r="J758" i="7"/>
  <c r="K758" i="7"/>
  <c r="L758" i="7"/>
  <c r="X758" i="7" s="1"/>
  <c r="M758" i="7"/>
  <c r="N758" i="7"/>
  <c r="O758" i="7"/>
  <c r="Q758" i="7"/>
  <c r="R758" i="7"/>
  <c r="S758" i="7"/>
  <c r="T758" i="7"/>
  <c r="U758" i="7"/>
  <c r="C759" i="7"/>
  <c r="D759" i="7"/>
  <c r="E759" i="7"/>
  <c r="F759" i="7"/>
  <c r="G759" i="7"/>
  <c r="H759" i="7"/>
  <c r="I759" i="7"/>
  <c r="J759" i="7"/>
  <c r="K759" i="7"/>
  <c r="L759" i="7"/>
  <c r="O759" i="7"/>
  <c r="P759" i="7"/>
  <c r="T759" i="7"/>
  <c r="AC759" i="7"/>
  <c r="C760" i="7"/>
  <c r="D760" i="7"/>
  <c r="E760" i="7"/>
  <c r="F760" i="7"/>
  <c r="G760" i="7"/>
  <c r="H760" i="7"/>
  <c r="I760" i="7"/>
  <c r="J760" i="7"/>
  <c r="K760" i="7"/>
  <c r="L760" i="7"/>
  <c r="N760" i="7"/>
  <c r="O760" i="7"/>
  <c r="S760" i="7"/>
  <c r="U760" i="7"/>
  <c r="C761" i="7"/>
  <c r="D761" i="7"/>
  <c r="E761" i="7"/>
  <c r="F761" i="7"/>
  <c r="G761" i="7"/>
  <c r="H761" i="7"/>
  <c r="I761" i="7"/>
  <c r="J761" i="7"/>
  <c r="K761" i="7"/>
  <c r="L761" i="7"/>
  <c r="M761" i="7"/>
  <c r="N761" i="7"/>
  <c r="P761" i="7"/>
  <c r="Y761" i="7" s="1"/>
  <c r="R761" i="7"/>
  <c r="T761" i="7"/>
  <c r="U761" i="7"/>
  <c r="C762" i="7"/>
  <c r="D762" i="7"/>
  <c r="E762" i="7"/>
  <c r="F762" i="7"/>
  <c r="G762" i="7"/>
  <c r="H762" i="7"/>
  <c r="I762" i="7"/>
  <c r="J762" i="7"/>
  <c r="K762" i="7"/>
  <c r="L762" i="7"/>
  <c r="M762" i="7"/>
  <c r="N762" i="7"/>
  <c r="O762" i="7"/>
  <c r="AD762" i="7" s="1"/>
  <c r="AB762" i="7" s="1"/>
  <c r="Q762" i="7"/>
  <c r="Z762" i="7" s="1"/>
  <c r="R762" i="7"/>
  <c r="S762" i="7"/>
  <c r="T762" i="7"/>
  <c r="U762" i="7"/>
  <c r="C763" i="7"/>
  <c r="D763" i="7"/>
  <c r="E763" i="7"/>
  <c r="F763" i="7"/>
  <c r="G763" i="7"/>
  <c r="H763" i="7"/>
  <c r="I763" i="7"/>
  <c r="J763" i="7"/>
  <c r="K763" i="7"/>
  <c r="Y763" i="7" s="1"/>
  <c r="L763" i="7"/>
  <c r="N763" i="7"/>
  <c r="O763" i="7"/>
  <c r="P763" i="7"/>
  <c r="R763" i="7"/>
  <c r="S763" i="7"/>
  <c r="T763" i="7"/>
  <c r="AC763" i="7"/>
  <c r="C764" i="7"/>
  <c r="D764" i="7"/>
  <c r="E764" i="7"/>
  <c r="F764" i="7"/>
  <c r="G764" i="7"/>
  <c r="H764" i="7"/>
  <c r="I764" i="7"/>
  <c r="Q764" i="7" s="1"/>
  <c r="J764" i="7"/>
  <c r="K764" i="7"/>
  <c r="L764" i="7"/>
  <c r="M764" i="7"/>
  <c r="N764" i="7"/>
  <c r="O764" i="7"/>
  <c r="R764" i="7"/>
  <c r="S764" i="7"/>
  <c r="U764" i="7"/>
  <c r="C765" i="7"/>
  <c r="D765" i="7"/>
  <c r="E765" i="7"/>
  <c r="F765" i="7"/>
  <c r="G765" i="7"/>
  <c r="H765" i="7"/>
  <c r="I765" i="7"/>
  <c r="J765" i="7"/>
  <c r="T765" i="7" s="1"/>
  <c r="K765" i="7"/>
  <c r="L765" i="7"/>
  <c r="P765" i="7"/>
  <c r="Q765" i="7"/>
  <c r="C766" i="7"/>
  <c r="D766" i="7"/>
  <c r="E766" i="7"/>
  <c r="F766" i="7"/>
  <c r="G766" i="7"/>
  <c r="P766" i="7" s="1"/>
  <c r="H766" i="7"/>
  <c r="Q766" i="7" s="1"/>
  <c r="I766" i="7"/>
  <c r="J766" i="7"/>
  <c r="K766" i="7"/>
  <c r="AC766" i="7" s="1"/>
  <c r="AA766" i="7" s="1"/>
  <c r="L766" i="7"/>
  <c r="X766" i="7" s="1"/>
  <c r="M766" i="7"/>
  <c r="N766" i="7"/>
  <c r="O766" i="7"/>
  <c r="R766" i="7"/>
  <c r="S766" i="7"/>
  <c r="T766" i="7"/>
  <c r="U766" i="7"/>
  <c r="Z766" i="7"/>
  <c r="C767" i="7"/>
  <c r="D767" i="7"/>
  <c r="E767" i="7"/>
  <c r="F767" i="7"/>
  <c r="G767" i="7"/>
  <c r="H767" i="7"/>
  <c r="I767" i="7"/>
  <c r="J767" i="7"/>
  <c r="S767" i="7" s="1"/>
  <c r="K767" i="7"/>
  <c r="L767" i="7"/>
  <c r="O767" i="7"/>
  <c r="R767" i="7"/>
  <c r="C768" i="7"/>
  <c r="D768" i="7"/>
  <c r="E768" i="7"/>
  <c r="F768" i="7"/>
  <c r="G768" i="7"/>
  <c r="H768" i="7"/>
  <c r="I768" i="7"/>
  <c r="J768" i="7"/>
  <c r="Q768" i="7" s="1"/>
  <c r="K768" i="7"/>
  <c r="L768" i="7"/>
  <c r="N768" i="7"/>
  <c r="C769" i="7"/>
  <c r="D769" i="7"/>
  <c r="E769" i="7"/>
  <c r="F769" i="7"/>
  <c r="G769" i="7"/>
  <c r="H769" i="7"/>
  <c r="I769" i="7"/>
  <c r="P769" i="7" s="1"/>
  <c r="Y769" i="7" s="1"/>
  <c r="J769" i="7"/>
  <c r="K769" i="7"/>
  <c r="L769" i="7"/>
  <c r="M769" i="7"/>
  <c r="N769" i="7"/>
  <c r="R769" i="7"/>
  <c r="T769" i="7"/>
  <c r="U769" i="7"/>
  <c r="C770" i="7"/>
  <c r="D770" i="7"/>
  <c r="E770" i="7"/>
  <c r="F770" i="7"/>
  <c r="G770" i="7"/>
  <c r="P770" i="7" s="1"/>
  <c r="H770" i="7"/>
  <c r="Q770" i="7" s="1"/>
  <c r="Z770" i="7" s="1"/>
  <c r="I770" i="7"/>
  <c r="J770" i="7"/>
  <c r="K770" i="7"/>
  <c r="L770" i="7"/>
  <c r="M770" i="7"/>
  <c r="N770" i="7"/>
  <c r="O770" i="7"/>
  <c r="R770" i="7"/>
  <c r="S770" i="7"/>
  <c r="T770" i="7"/>
  <c r="U770" i="7"/>
  <c r="C771" i="7"/>
  <c r="D771" i="7"/>
  <c r="E771" i="7"/>
  <c r="F771" i="7"/>
  <c r="G771" i="7"/>
  <c r="H771" i="7"/>
  <c r="I771" i="7"/>
  <c r="J771" i="7"/>
  <c r="S771" i="7" s="1"/>
  <c r="K771" i="7"/>
  <c r="L771" i="7"/>
  <c r="O771" i="7"/>
  <c r="P771" i="7"/>
  <c r="C772" i="7"/>
  <c r="D772" i="7"/>
  <c r="E772" i="7"/>
  <c r="F772" i="7"/>
  <c r="G772" i="7"/>
  <c r="H772" i="7"/>
  <c r="I772" i="7"/>
  <c r="J772" i="7"/>
  <c r="O772" i="7" s="1"/>
  <c r="K772" i="7"/>
  <c r="L772" i="7"/>
  <c r="N772" i="7"/>
  <c r="U772" i="7"/>
  <c r="C773" i="7"/>
  <c r="D773" i="7"/>
  <c r="E773" i="7"/>
  <c r="F773" i="7"/>
  <c r="G773" i="7"/>
  <c r="H773" i="7"/>
  <c r="Q773" i="7" s="1"/>
  <c r="Z773" i="7" s="1"/>
  <c r="I773" i="7"/>
  <c r="J773" i="7"/>
  <c r="K773" i="7"/>
  <c r="L773" i="7"/>
  <c r="M773" i="7"/>
  <c r="N773" i="7"/>
  <c r="R773" i="7"/>
  <c r="T773" i="7"/>
  <c r="C774" i="7"/>
  <c r="D774" i="7"/>
  <c r="E774" i="7"/>
  <c r="F774" i="7"/>
  <c r="G774" i="7"/>
  <c r="H774" i="7"/>
  <c r="Q774" i="7" s="1"/>
  <c r="I774" i="7"/>
  <c r="J774" i="7"/>
  <c r="K774" i="7"/>
  <c r="L774" i="7"/>
  <c r="M774" i="7"/>
  <c r="N774" i="7"/>
  <c r="O774" i="7"/>
  <c r="P774" i="7"/>
  <c r="Y774" i="7" s="1"/>
  <c r="R774" i="7"/>
  <c r="S774" i="7"/>
  <c r="T774" i="7"/>
  <c r="U774" i="7"/>
  <c r="C775" i="7"/>
  <c r="D775" i="7"/>
  <c r="E775" i="7"/>
  <c r="F775" i="7"/>
  <c r="G775" i="7"/>
  <c r="P775" i="7" s="1"/>
  <c r="H775" i="7"/>
  <c r="I775" i="7"/>
  <c r="J775" i="7"/>
  <c r="T775" i="7" s="1"/>
  <c r="K775" i="7"/>
  <c r="L775" i="7"/>
  <c r="R775" i="7"/>
  <c r="C776" i="7"/>
  <c r="D776" i="7"/>
  <c r="E776" i="7"/>
  <c r="F776" i="7"/>
  <c r="G776" i="7"/>
  <c r="H776" i="7"/>
  <c r="I776" i="7"/>
  <c r="J776" i="7"/>
  <c r="S776" i="7" s="1"/>
  <c r="K776" i="7"/>
  <c r="L776" i="7"/>
  <c r="O776" i="7"/>
  <c r="Q776" i="7"/>
  <c r="C777" i="7"/>
  <c r="D777" i="7"/>
  <c r="E777" i="7"/>
  <c r="F777" i="7"/>
  <c r="G777" i="7"/>
  <c r="H777" i="7"/>
  <c r="I777" i="7"/>
  <c r="J777" i="7"/>
  <c r="P777" i="7" s="1"/>
  <c r="K777" i="7"/>
  <c r="L777" i="7"/>
  <c r="N777" i="7"/>
  <c r="U777" i="7"/>
  <c r="C778" i="7"/>
  <c r="D778" i="7"/>
  <c r="E778" i="7"/>
  <c r="F778" i="7"/>
  <c r="G778" i="7"/>
  <c r="H778" i="7"/>
  <c r="I778" i="7"/>
  <c r="P778" i="7" s="1"/>
  <c r="AC778" i="7" s="1"/>
  <c r="AA778" i="7" s="1"/>
  <c r="J778" i="7"/>
  <c r="K778" i="7"/>
  <c r="L778" i="7"/>
  <c r="M778" i="7"/>
  <c r="N778" i="7"/>
  <c r="O778" i="7"/>
  <c r="R778" i="7"/>
  <c r="S778" i="7"/>
  <c r="T778" i="7"/>
  <c r="U778" i="7"/>
  <c r="C779" i="7"/>
  <c r="D779" i="7"/>
  <c r="E779" i="7"/>
  <c r="F779" i="7"/>
  <c r="G779" i="7"/>
  <c r="H779" i="7"/>
  <c r="I779" i="7"/>
  <c r="J779" i="7"/>
  <c r="K779" i="7"/>
  <c r="L779" i="7"/>
  <c r="N779" i="7"/>
  <c r="O779" i="7"/>
  <c r="P779" i="7"/>
  <c r="R779" i="7"/>
  <c r="S779" i="7"/>
  <c r="T779" i="7"/>
  <c r="Y779" i="7"/>
  <c r="AC779" i="7"/>
  <c r="C780" i="7"/>
  <c r="D780" i="7"/>
  <c r="E780" i="7"/>
  <c r="F780" i="7"/>
  <c r="G780" i="7"/>
  <c r="H780" i="7"/>
  <c r="I780" i="7"/>
  <c r="J780" i="7"/>
  <c r="K780" i="7"/>
  <c r="L780" i="7"/>
  <c r="M780" i="7"/>
  <c r="N780" i="7"/>
  <c r="O780" i="7"/>
  <c r="Q780" i="7"/>
  <c r="Z780" i="7" s="1"/>
  <c r="R780" i="7"/>
  <c r="S780" i="7"/>
  <c r="U780" i="7"/>
  <c r="C781" i="7"/>
  <c r="D781" i="7"/>
  <c r="E781" i="7"/>
  <c r="F781" i="7"/>
  <c r="G781" i="7"/>
  <c r="H781" i="7"/>
  <c r="I781" i="7"/>
  <c r="J781" i="7"/>
  <c r="K781" i="7"/>
  <c r="L781" i="7"/>
  <c r="N781" i="7"/>
  <c r="P781" i="7"/>
  <c r="T781" i="7"/>
  <c r="U781" i="7"/>
  <c r="C782" i="7"/>
  <c r="D782" i="7"/>
  <c r="E782" i="7"/>
  <c r="F782" i="7"/>
  <c r="G782" i="7"/>
  <c r="H782" i="7"/>
  <c r="Q782" i="7" s="1"/>
  <c r="I782" i="7"/>
  <c r="J782" i="7"/>
  <c r="K782" i="7"/>
  <c r="L782" i="7"/>
  <c r="Z782" i="7" s="1"/>
  <c r="M782" i="7"/>
  <c r="N782" i="7"/>
  <c r="O782" i="7"/>
  <c r="P782" i="7"/>
  <c r="AC782" i="7" s="1"/>
  <c r="AA782" i="7" s="1"/>
  <c r="R782" i="7"/>
  <c r="S782" i="7"/>
  <c r="T782" i="7"/>
  <c r="U782" i="7"/>
  <c r="X782" i="7"/>
  <c r="AD782" i="7"/>
  <c r="AB782" i="7" s="1"/>
  <c r="C783" i="7"/>
  <c r="D783" i="7"/>
  <c r="E783" i="7"/>
  <c r="F783" i="7"/>
  <c r="G783" i="7"/>
  <c r="H783" i="7"/>
  <c r="I783" i="7"/>
  <c r="J783" i="7"/>
  <c r="K783" i="7"/>
  <c r="L783" i="7"/>
  <c r="N783" i="7"/>
  <c r="O783" i="7"/>
  <c r="S783" i="7"/>
  <c r="T783" i="7"/>
  <c r="C784" i="7"/>
  <c r="D784" i="7"/>
  <c r="E784" i="7"/>
  <c r="F784" i="7"/>
  <c r="G784" i="7"/>
  <c r="H784" i="7"/>
  <c r="I784" i="7"/>
  <c r="J784" i="7"/>
  <c r="K784" i="7"/>
  <c r="L784" i="7"/>
  <c r="M784" i="7"/>
  <c r="N784" i="7"/>
  <c r="Q784" i="7"/>
  <c r="R784" i="7"/>
  <c r="S784" i="7"/>
  <c r="X784" i="7"/>
  <c r="Z784" i="7"/>
  <c r="C785" i="7"/>
  <c r="D785" i="7"/>
  <c r="E785" i="7"/>
  <c r="F785" i="7"/>
  <c r="G785" i="7"/>
  <c r="H785" i="7"/>
  <c r="I785" i="7"/>
  <c r="J785" i="7"/>
  <c r="K785" i="7"/>
  <c r="L785" i="7"/>
  <c r="M785" i="7"/>
  <c r="N785" i="7"/>
  <c r="P785" i="7"/>
  <c r="Y785" i="7" s="1"/>
  <c r="Q785" i="7"/>
  <c r="R785" i="7"/>
  <c r="T785" i="7"/>
  <c r="U785" i="7"/>
  <c r="C786" i="7"/>
  <c r="D786" i="7"/>
  <c r="E786" i="7"/>
  <c r="F786" i="7"/>
  <c r="G786" i="7"/>
  <c r="H786" i="7"/>
  <c r="I786" i="7"/>
  <c r="P786" i="7" s="1"/>
  <c r="Y786" i="7" s="1"/>
  <c r="J786" i="7"/>
  <c r="K786" i="7"/>
  <c r="L786" i="7"/>
  <c r="M786" i="7"/>
  <c r="N786" i="7"/>
  <c r="O786" i="7"/>
  <c r="Q786" i="7"/>
  <c r="R786" i="7"/>
  <c r="S786" i="7"/>
  <c r="T786" i="7"/>
  <c r="U786" i="7"/>
  <c r="AD786" i="7"/>
  <c r="AB786" i="7" s="1"/>
  <c r="C787" i="7"/>
  <c r="D787" i="7"/>
  <c r="E787" i="7"/>
  <c r="F787" i="7"/>
  <c r="G787" i="7"/>
  <c r="H787" i="7"/>
  <c r="I787" i="7"/>
  <c r="J787" i="7"/>
  <c r="K787" i="7"/>
  <c r="L787" i="7"/>
  <c r="N787" i="7"/>
  <c r="O787" i="7"/>
  <c r="S787" i="7"/>
  <c r="T787" i="7"/>
  <c r="C788" i="7"/>
  <c r="D788" i="7"/>
  <c r="E788" i="7"/>
  <c r="F788" i="7"/>
  <c r="G788" i="7"/>
  <c r="H788" i="7"/>
  <c r="I788" i="7"/>
  <c r="J788" i="7"/>
  <c r="K788" i="7"/>
  <c r="L788" i="7"/>
  <c r="M788" i="7"/>
  <c r="N788" i="7"/>
  <c r="O788" i="7"/>
  <c r="R788" i="7"/>
  <c r="S788" i="7"/>
  <c r="U788" i="7"/>
  <c r="C789" i="7"/>
  <c r="D789" i="7"/>
  <c r="E789" i="7"/>
  <c r="F789" i="7"/>
  <c r="G789" i="7"/>
  <c r="H789" i="7"/>
  <c r="I789" i="7"/>
  <c r="J789" i="7"/>
  <c r="Q789" i="7" s="1"/>
  <c r="K789" i="7"/>
  <c r="L789" i="7"/>
  <c r="N789" i="7"/>
  <c r="C790" i="7"/>
  <c r="D790" i="7"/>
  <c r="E790" i="7"/>
  <c r="F790" i="7"/>
  <c r="G790" i="7"/>
  <c r="H790" i="7"/>
  <c r="I790" i="7"/>
  <c r="P790" i="7" s="1"/>
  <c r="J790" i="7"/>
  <c r="K790" i="7"/>
  <c r="L790" i="7"/>
  <c r="X790" i="7" s="1"/>
  <c r="M790" i="7"/>
  <c r="N790" i="7"/>
  <c r="O790" i="7"/>
  <c r="Q790" i="7"/>
  <c r="R790" i="7"/>
  <c r="S790" i="7"/>
  <c r="T790" i="7"/>
  <c r="U790" i="7"/>
  <c r="C791" i="7"/>
  <c r="D791" i="7"/>
  <c r="E791" i="7"/>
  <c r="F791" i="7"/>
  <c r="G791" i="7"/>
  <c r="H791" i="7"/>
  <c r="I791" i="7"/>
  <c r="J791" i="7"/>
  <c r="K791" i="7"/>
  <c r="L791" i="7"/>
  <c r="O791" i="7"/>
  <c r="P791" i="7"/>
  <c r="T791" i="7"/>
  <c r="AC791" i="7"/>
  <c r="C792" i="7"/>
  <c r="D792" i="7"/>
  <c r="E792" i="7"/>
  <c r="F792" i="7"/>
  <c r="G792" i="7"/>
  <c r="H792" i="7"/>
  <c r="I792" i="7"/>
  <c r="J792" i="7"/>
  <c r="K792" i="7"/>
  <c r="L792" i="7"/>
  <c r="N792" i="7"/>
  <c r="O792" i="7"/>
  <c r="U792" i="7"/>
  <c r="C793" i="7"/>
  <c r="D793" i="7"/>
  <c r="E793" i="7"/>
  <c r="F793" i="7"/>
  <c r="G793" i="7"/>
  <c r="H793" i="7"/>
  <c r="I793" i="7"/>
  <c r="P793" i="7" s="1"/>
  <c r="Y793" i="7" s="1"/>
  <c r="J793" i="7"/>
  <c r="K793" i="7"/>
  <c r="L793" i="7"/>
  <c r="M793" i="7"/>
  <c r="N793" i="7"/>
  <c r="R793" i="7"/>
  <c r="T793" i="7"/>
  <c r="U793" i="7"/>
  <c r="C794" i="7"/>
  <c r="D794" i="7"/>
  <c r="E794" i="7"/>
  <c r="F794" i="7"/>
  <c r="G794" i="7"/>
  <c r="H794" i="7"/>
  <c r="I794" i="7"/>
  <c r="J794" i="7"/>
  <c r="K794" i="7"/>
  <c r="L794" i="7"/>
  <c r="M794" i="7"/>
  <c r="N794" i="7"/>
  <c r="O794" i="7"/>
  <c r="AD794" i="7" s="1"/>
  <c r="AB794" i="7" s="1"/>
  <c r="Q794" i="7"/>
  <c r="Z794" i="7" s="1"/>
  <c r="R794" i="7"/>
  <c r="S794" i="7"/>
  <c r="T794" i="7"/>
  <c r="U794" i="7"/>
  <c r="C795" i="7"/>
  <c r="D795" i="7"/>
  <c r="E795" i="7"/>
  <c r="F795" i="7"/>
  <c r="G795" i="7"/>
  <c r="H795" i="7"/>
  <c r="I795" i="7"/>
  <c r="J795" i="7"/>
  <c r="K795" i="7"/>
  <c r="L795" i="7"/>
  <c r="N795" i="7"/>
  <c r="O795" i="7"/>
  <c r="P795" i="7"/>
  <c r="AC795" i="7" s="1"/>
  <c r="R795" i="7"/>
  <c r="Y795" i="7" s="1"/>
  <c r="S795" i="7"/>
  <c r="T795" i="7"/>
  <c r="C796" i="7"/>
  <c r="D796" i="7"/>
  <c r="E796" i="7"/>
  <c r="F796" i="7"/>
  <c r="G796" i="7"/>
  <c r="H796" i="7"/>
  <c r="I796" i="7"/>
  <c r="Q796" i="7" s="1"/>
  <c r="J796" i="7"/>
  <c r="K796" i="7"/>
  <c r="L796" i="7"/>
  <c r="M796" i="7"/>
  <c r="N796" i="7"/>
  <c r="O796" i="7"/>
  <c r="R796" i="7"/>
  <c r="S796" i="7"/>
  <c r="U796" i="7"/>
  <c r="C797" i="7"/>
  <c r="D797" i="7"/>
  <c r="E797" i="7"/>
  <c r="F797" i="7"/>
  <c r="G797" i="7"/>
  <c r="H797" i="7"/>
  <c r="I797" i="7"/>
  <c r="J797" i="7"/>
  <c r="K797" i="7"/>
  <c r="L797" i="7"/>
  <c r="P797" i="7"/>
  <c r="Q797" i="7"/>
  <c r="T797" i="7"/>
  <c r="C798" i="7"/>
  <c r="D798" i="7"/>
  <c r="E798" i="7"/>
  <c r="F798" i="7"/>
  <c r="G798" i="7"/>
  <c r="P798" i="7" s="1"/>
  <c r="H798" i="7"/>
  <c r="Q798" i="7" s="1"/>
  <c r="I798" i="7"/>
  <c r="J798" i="7"/>
  <c r="K798" i="7"/>
  <c r="AC798" i="7" s="1"/>
  <c r="AA798" i="7" s="1"/>
  <c r="L798" i="7"/>
  <c r="X798" i="7" s="1"/>
  <c r="M798" i="7"/>
  <c r="N798" i="7"/>
  <c r="O798" i="7"/>
  <c r="R798" i="7"/>
  <c r="S798" i="7"/>
  <c r="T798" i="7"/>
  <c r="U798" i="7"/>
  <c r="Z798" i="7"/>
  <c r="C799" i="7"/>
  <c r="D799" i="7"/>
  <c r="E799" i="7"/>
  <c r="F799" i="7"/>
  <c r="G799" i="7"/>
  <c r="H799" i="7"/>
  <c r="I799" i="7"/>
  <c r="J799" i="7"/>
  <c r="K799" i="7"/>
  <c r="L799" i="7"/>
  <c r="O799" i="7"/>
  <c r="R799" i="7"/>
  <c r="S799" i="7"/>
  <c r="C800" i="7"/>
  <c r="D800" i="7"/>
  <c r="E800" i="7"/>
  <c r="F800" i="7"/>
  <c r="G800" i="7"/>
  <c r="H800" i="7"/>
  <c r="I800" i="7"/>
  <c r="J800" i="7"/>
  <c r="Q800" i="7" s="1"/>
  <c r="K800" i="7"/>
  <c r="L800" i="7"/>
  <c r="N800" i="7"/>
  <c r="C801" i="7"/>
  <c r="D801" i="7"/>
  <c r="E801" i="7"/>
  <c r="F801" i="7"/>
  <c r="G801" i="7"/>
  <c r="H801" i="7"/>
  <c r="I801" i="7"/>
  <c r="P801" i="7" s="1"/>
  <c r="Y801" i="7" s="1"/>
  <c r="J801" i="7"/>
  <c r="K801" i="7"/>
  <c r="L801" i="7"/>
  <c r="M801" i="7"/>
  <c r="N801" i="7"/>
  <c r="R801" i="7"/>
  <c r="T801" i="7"/>
  <c r="U801" i="7"/>
  <c r="C802" i="7"/>
  <c r="D802" i="7"/>
  <c r="E802" i="7"/>
  <c r="F802" i="7"/>
  <c r="G802" i="7"/>
  <c r="P802" i="7" s="1"/>
  <c r="H802" i="7"/>
  <c r="Q802" i="7" s="1"/>
  <c r="Z802" i="7" s="1"/>
  <c r="I802" i="7"/>
  <c r="J802" i="7"/>
  <c r="K802" i="7"/>
  <c r="L802" i="7"/>
  <c r="M802" i="7"/>
  <c r="N802" i="7"/>
  <c r="O802" i="7"/>
  <c r="R802" i="7"/>
  <c r="S802" i="7"/>
  <c r="T802" i="7"/>
  <c r="U802" i="7"/>
  <c r="C803" i="7"/>
  <c r="D803" i="7"/>
  <c r="E803" i="7"/>
  <c r="F803" i="7"/>
  <c r="G803" i="7"/>
  <c r="H803" i="7"/>
  <c r="I803" i="7"/>
  <c r="J803" i="7"/>
  <c r="K803" i="7"/>
  <c r="L803" i="7"/>
  <c r="O803" i="7"/>
  <c r="P803" i="7"/>
  <c r="S803" i="7"/>
  <c r="C804" i="7"/>
  <c r="D804" i="7"/>
  <c r="E804" i="7"/>
  <c r="F804" i="7"/>
  <c r="G804" i="7"/>
  <c r="H804" i="7"/>
  <c r="I804" i="7"/>
  <c r="J804" i="7"/>
  <c r="O804" i="7" s="1"/>
  <c r="K804" i="7"/>
  <c r="L804" i="7"/>
  <c r="N804" i="7"/>
  <c r="U804" i="7"/>
  <c r="C805" i="7"/>
  <c r="D805" i="7"/>
  <c r="E805" i="7"/>
  <c r="F805" i="7"/>
  <c r="G805" i="7"/>
  <c r="H805" i="7"/>
  <c r="I805" i="7"/>
  <c r="Q805" i="7" s="1"/>
  <c r="Z805" i="7" s="1"/>
  <c r="J805" i="7"/>
  <c r="K805" i="7"/>
  <c r="L805" i="7"/>
  <c r="M805" i="7"/>
  <c r="N805" i="7"/>
  <c r="R805" i="7"/>
  <c r="T805" i="7"/>
  <c r="C806" i="7"/>
  <c r="D806" i="7"/>
  <c r="E806" i="7"/>
  <c r="F806" i="7"/>
  <c r="G806" i="7"/>
  <c r="H806" i="7"/>
  <c r="Q806" i="7" s="1"/>
  <c r="Z806" i="7" s="1"/>
  <c r="I806" i="7"/>
  <c r="J806" i="7"/>
  <c r="K806" i="7"/>
  <c r="L806" i="7"/>
  <c r="M806" i="7"/>
  <c r="N806" i="7"/>
  <c r="O806" i="7"/>
  <c r="P806" i="7"/>
  <c r="Y806" i="7" s="1"/>
  <c r="R806" i="7"/>
  <c r="S806" i="7"/>
  <c r="T806" i="7"/>
  <c r="U806" i="7"/>
  <c r="C807" i="7"/>
  <c r="D807" i="7"/>
  <c r="E807" i="7"/>
  <c r="F807" i="7"/>
  <c r="G807" i="7"/>
  <c r="P807" i="7" s="1"/>
  <c r="H807" i="7"/>
  <c r="I807" i="7"/>
  <c r="J807" i="7"/>
  <c r="K807" i="7"/>
  <c r="L807" i="7"/>
  <c r="R807" i="7"/>
  <c r="T807" i="7"/>
  <c r="C808" i="7"/>
  <c r="D808" i="7"/>
  <c r="E808" i="7"/>
  <c r="F808" i="7"/>
  <c r="G808" i="7"/>
  <c r="H808" i="7"/>
  <c r="I808" i="7"/>
  <c r="J808" i="7"/>
  <c r="K808" i="7"/>
  <c r="L808" i="7"/>
  <c r="O808" i="7"/>
  <c r="Q808" i="7"/>
  <c r="S808" i="7"/>
  <c r="C809" i="7"/>
  <c r="D809" i="7"/>
  <c r="E809" i="7"/>
  <c r="F809" i="7"/>
  <c r="G809" i="7"/>
  <c r="H809" i="7"/>
  <c r="I809" i="7"/>
  <c r="J809" i="7"/>
  <c r="M809" i="7" s="1"/>
  <c r="K809" i="7"/>
  <c r="L809" i="7"/>
  <c r="N809" i="7"/>
  <c r="U809" i="7"/>
  <c r="C810" i="7"/>
  <c r="D810" i="7"/>
  <c r="E810" i="7"/>
  <c r="F810" i="7"/>
  <c r="G810" i="7"/>
  <c r="H810" i="7"/>
  <c r="I810" i="7"/>
  <c r="P810" i="7" s="1"/>
  <c r="AC810" i="7" s="1"/>
  <c r="AA810" i="7" s="1"/>
  <c r="J810" i="7"/>
  <c r="K810" i="7"/>
  <c r="L810" i="7"/>
  <c r="M810" i="7"/>
  <c r="N810" i="7"/>
  <c r="O810" i="7"/>
  <c r="R810" i="7"/>
  <c r="S810" i="7"/>
  <c r="T810" i="7"/>
  <c r="U810" i="7"/>
  <c r="C811" i="7"/>
  <c r="D811" i="7"/>
  <c r="E811" i="7"/>
  <c r="F811" i="7"/>
  <c r="G811" i="7"/>
  <c r="H811" i="7"/>
  <c r="I811" i="7"/>
  <c r="J811" i="7"/>
  <c r="K811" i="7"/>
  <c r="Y811" i="7" s="1"/>
  <c r="L811" i="7"/>
  <c r="N811" i="7"/>
  <c r="O811" i="7"/>
  <c r="P811" i="7"/>
  <c r="R811" i="7"/>
  <c r="S811" i="7"/>
  <c r="T811" i="7"/>
  <c r="AC811" i="7"/>
  <c r="C812" i="7"/>
  <c r="D812" i="7"/>
  <c r="E812" i="7"/>
  <c r="F812" i="7"/>
  <c r="G812" i="7"/>
  <c r="H812" i="7"/>
  <c r="I812" i="7"/>
  <c r="J812" i="7"/>
  <c r="K812" i="7"/>
  <c r="L812" i="7"/>
  <c r="M812" i="7"/>
  <c r="N812" i="7"/>
  <c r="O812" i="7"/>
  <c r="Q812" i="7"/>
  <c r="Z812" i="7" s="1"/>
  <c r="R812" i="7"/>
  <c r="S812" i="7"/>
  <c r="U812" i="7"/>
  <c r="C813" i="7"/>
  <c r="D813" i="7"/>
  <c r="E813" i="7"/>
  <c r="F813" i="7"/>
  <c r="G813" i="7"/>
  <c r="H813" i="7"/>
  <c r="I813" i="7"/>
  <c r="J813" i="7"/>
  <c r="K813" i="7"/>
  <c r="L813" i="7"/>
  <c r="N813" i="7"/>
  <c r="P813" i="7"/>
  <c r="U813" i="7"/>
  <c r="C814" i="7"/>
  <c r="D814" i="7"/>
  <c r="E814" i="7"/>
  <c r="F814" i="7"/>
  <c r="G814" i="7"/>
  <c r="H814" i="7"/>
  <c r="Q814" i="7" s="1"/>
  <c r="I814" i="7"/>
  <c r="J814" i="7"/>
  <c r="K814" i="7"/>
  <c r="L814" i="7"/>
  <c r="Z814" i="7" s="1"/>
  <c r="M814" i="7"/>
  <c r="N814" i="7"/>
  <c r="O814" i="7"/>
  <c r="P814" i="7"/>
  <c r="R814" i="7"/>
  <c r="S814" i="7"/>
  <c r="T814" i="7"/>
  <c r="U814" i="7"/>
  <c r="X814" i="7"/>
  <c r="Y814" i="7"/>
  <c r="AC814" i="7"/>
  <c r="AA814" i="7" s="1"/>
  <c r="AD814" i="7"/>
  <c r="AB814" i="7" s="1"/>
  <c r="C815" i="7"/>
  <c r="D815" i="7"/>
  <c r="E815" i="7"/>
  <c r="F815" i="7"/>
  <c r="G815" i="7"/>
  <c r="H815" i="7"/>
  <c r="I815" i="7"/>
  <c r="J815" i="7"/>
  <c r="K815" i="7"/>
  <c r="L815" i="7"/>
  <c r="N815" i="7"/>
  <c r="O815" i="7"/>
  <c r="T815" i="7"/>
  <c r="C816" i="7"/>
  <c r="D816" i="7"/>
  <c r="E816" i="7"/>
  <c r="F816" i="7"/>
  <c r="G816" i="7"/>
  <c r="H816" i="7"/>
  <c r="I816" i="7"/>
  <c r="Q816" i="7" s="1"/>
  <c r="Z816" i="7" s="1"/>
  <c r="J816" i="7"/>
  <c r="K816" i="7"/>
  <c r="L816" i="7"/>
  <c r="M816" i="7"/>
  <c r="N816" i="7"/>
  <c r="R816" i="7"/>
  <c r="S816" i="7"/>
  <c r="C817" i="7"/>
  <c r="D817" i="7"/>
  <c r="E817" i="7"/>
  <c r="F817" i="7"/>
  <c r="G817" i="7"/>
  <c r="H817" i="7"/>
  <c r="I817" i="7"/>
  <c r="J817" i="7"/>
  <c r="K817" i="7"/>
  <c r="L817" i="7"/>
  <c r="M817" i="7"/>
  <c r="N817" i="7"/>
  <c r="P817" i="7"/>
  <c r="Y817" i="7" s="1"/>
  <c r="Q817" i="7"/>
  <c r="R817" i="7"/>
  <c r="T817" i="7"/>
  <c r="U817" i="7"/>
  <c r="C818" i="7"/>
  <c r="D818" i="7"/>
  <c r="E818" i="7"/>
  <c r="F818" i="7"/>
  <c r="G818" i="7"/>
  <c r="H818" i="7"/>
  <c r="I818" i="7"/>
  <c r="P818" i="7" s="1"/>
  <c r="Y818" i="7" s="1"/>
  <c r="J818" i="7"/>
  <c r="K818" i="7"/>
  <c r="L818" i="7"/>
  <c r="M818" i="7"/>
  <c r="N818" i="7"/>
  <c r="O818" i="7"/>
  <c r="Q818" i="7"/>
  <c r="AD818" i="7" s="1"/>
  <c r="AB818" i="7" s="1"/>
  <c r="R818" i="7"/>
  <c r="S818" i="7"/>
  <c r="T818" i="7"/>
  <c r="U818" i="7"/>
  <c r="C819" i="7"/>
  <c r="D819" i="7"/>
  <c r="E819" i="7"/>
  <c r="F819" i="7"/>
  <c r="G819" i="7"/>
  <c r="H819" i="7"/>
  <c r="I819" i="7"/>
  <c r="J819" i="7"/>
  <c r="K819" i="7"/>
  <c r="L819" i="7"/>
  <c r="N819" i="7"/>
  <c r="O819" i="7"/>
  <c r="T819" i="7"/>
  <c r="C820" i="7"/>
  <c r="D820" i="7"/>
  <c r="E820" i="7"/>
  <c r="F820" i="7"/>
  <c r="G820" i="7"/>
  <c r="H820" i="7"/>
  <c r="I820" i="7"/>
  <c r="J820" i="7"/>
  <c r="K820" i="7"/>
  <c r="L820" i="7"/>
  <c r="M820" i="7"/>
  <c r="N820" i="7"/>
  <c r="O820" i="7"/>
  <c r="R820" i="7"/>
  <c r="S820" i="7"/>
  <c r="U820" i="7"/>
  <c r="C821" i="7"/>
  <c r="D821" i="7"/>
  <c r="E821" i="7"/>
  <c r="F821" i="7"/>
  <c r="G821" i="7"/>
  <c r="H821" i="7"/>
  <c r="I821" i="7"/>
  <c r="J821" i="7"/>
  <c r="Q821" i="7" s="1"/>
  <c r="K821" i="7"/>
  <c r="L821" i="7"/>
  <c r="N821" i="7"/>
  <c r="C822" i="7"/>
  <c r="D822" i="7"/>
  <c r="E822" i="7"/>
  <c r="F822" i="7"/>
  <c r="G822" i="7"/>
  <c r="H822" i="7"/>
  <c r="I822" i="7"/>
  <c r="P822" i="7" s="1"/>
  <c r="J822" i="7"/>
  <c r="K822" i="7"/>
  <c r="L822" i="7"/>
  <c r="M822" i="7"/>
  <c r="X822" i="7" s="1"/>
  <c r="N822" i="7"/>
  <c r="O822" i="7"/>
  <c r="Q822" i="7"/>
  <c r="R822" i="7"/>
  <c r="S822" i="7"/>
  <c r="T822" i="7"/>
  <c r="U822" i="7"/>
  <c r="C823" i="7"/>
  <c r="D823" i="7"/>
  <c r="E823" i="7"/>
  <c r="F823" i="7"/>
  <c r="G823" i="7"/>
  <c r="H823" i="7"/>
  <c r="I823" i="7"/>
  <c r="J823" i="7"/>
  <c r="K823" i="7"/>
  <c r="L823" i="7"/>
  <c r="O823" i="7"/>
  <c r="P823" i="7"/>
  <c r="C824" i="7"/>
  <c r="D824" i="7"/>
  <c r="E824" i="7"/>
  <c r="F824" i="7"/>
  <c r="G824" i="7"/>
  <c r="H824" i="7"/>
  <c r="I824" i="7"/>
  <c r="J824" i="7"/>
  <c r="K824" i="7"/>
  <c r="L824" i="7"/>
  <c r="N824" i="7"/>
  <c r="O824" i="7"/>
  <c r="U824" i="7"/>
  <c r="C825" i="7"/>
  <c r="D825" i="7"/>
  <c r="E825" i="7"/>
  <c r="F825" i="7"/>
  <c r="G825" i="7"/>
  <c r="H825" i="7"/>
  <c r="I825" i="7"/>
  <c r="P825" i="7" s="1"/>
  <c r="Y825" i="7" s="1"/>
  <c r="J825" i="7"/>
  <c r="K825" i="7"/>
  <c r="L825" i="7"/>
  <c r="M825" i="7"/>
  <c r="N825" i="7"/>
  <c r="R825" i="7"/>
  <c r="T825" i="7"/>
  <c r="U825" i="7"/>
  <c r="C826" i="7"/>
  <c r="D826" i="7"/>
  <c r="E826" i="7"/>
  <c r="F826" i="7"/>
  <c r="G826" i="7"/>
  <c r="H826" i="7"/>
  <c r="I826" i="7"/>
  <c r="J826" i="7"/>
  <c r="K826" i="7"/>
  <c r="L826" i="7"/>
  <c r="M826" i="7"/>
  <c r="N826" i="7"/>
  <c r="O826" i="7"/>
  <c r="AD826" i="7" s="1"/>
  <c r="AB826" i="7" s="1"/>
  <c r="Q826" i="7"/>
  <c r="Z826" i="7" s="1"/>
  <c r="R826" i="7"/>
  <c r="S826" i="7"/>
  <c r="T826" i="7"/>
  <c r="U826" i="7"/>
  <c r="C827" i="7"/>
  <c r="D827" i="7"/>
  <c r="E827" i="7"/>
  <c r="F827" i="7"/>
  <c r="G827" i="7"/>
  <c r="H827" i="7"/>
  <c r="I827" i="7"/>
  <c r="J827" i="7"/>
  <c r="K827" i="7"/>
  <c r="L827" i="7"/>
  <c r="N827" i="7"/>
  <c r="O827" i="7"/>
  <c r="P827" i="7"/>
  <c r="AC827" i="7" s="1"/>
  <c r="R827" i="7"/>
  <c r="Y827" i="7" s="1"/>
  <c r="S827" i="7"/>
  <c r="T827" i="7"/>
  <c r="C828" i="7"/>
  <c r="D828" i="7"/>
  <c r="E828" i="7"/>
  <c r="F828" i="7"/>
  <c r="G828" i="7"/>
  <c r="H828" i="7"/>
  <c r="I828" i="7"/>
  <c r="Q828" i="7" s="1"/>
  <c r="J828" i="7"/>
  <c r="K828" i="7"/>
  <c r="L828" i="7"/>
  <c r="M828" i="7"/>
  <c r="N828" i="7"/>
  <c r="O828" i="7"/>
  <c r="R828" i="7"/>
  <c r="S828" i="7"/>
  <c r="U828" i="7"/>
  <c r="C829" i="7"/>
  <c r="D829" i="7"/>
  <c r="E829" i="7"/>
  <c r="F829" i="7"/>
  <c r="G829" i="7"/>
  <c r="H829" i="7"/>
  <c r="I829" i="7"/>
  <c r="J829" i="7"/>
  <c r="K829" i="7"/>
  <c r="L829" i="7"/>
  <c r="P829" i="7"/>
  <c r="Q829" i="7"/>
  <c r="T829" i="7"/>
  <c r="C830" i="7"/>
  <c r="D830" i="7"/>
  <c r="E830" i="7"/>
  <c r="F830" i="7"/>
  <c r="G830" i="7"/>
  <c r="P830" i="7" s="1"/>
  <c r="H830" i="7"/>
  <c r="Q830" i="7" s="1"/>
  <c r="I830" i="7"/>
  <c r="J830" i="7"/>
  <c r="K830" i="7"/>
  <c r="Y830" i="7" s="1"/>
  <c r="L830" i="7"/>
  <c r="X830" i="7" s="1"/>
  <c r="M830" i="7"/>
  <c r="N830" i="7"/>
  <c r="O830" i="7"/>
  <c r="R830" i="7"/>
  <c r="S830" i="7"/>
  <c r="T830" i="7"/>
  <c r="U830" i="7"/>
  <c r="Z830" i="7"/>
  <c r="C831" i="7"/>
  <c r="D831" i="7"/>
  <c r="E831" i="7"/>
  <c r="F831" i="7"/>
  <c r="G831" i="7"/>
  <c r="H831" i="7"/>
  <c r="I831" i="7"/>
  <c r="J831" i="7"/>
  <c r="K831" i="7"/>
  <c r="L831" i="7"/>
  <c r="O831" i="7"/>
  <c r="R831" i="7"/>
  <c r="S831" i="7"/>
  <c r="C832" i="7"/>
  <c r="D832" i="7"/>
  <c r="E832" i="7"/>
  <c r="F832" i="7"/>
  <c r="G832" i="7"/>
  <c r="H832" i="7"/>
  <c r="I832" i="7"/>
  <c r="J832" i="7"/>
  <c r="M832" i="7" s="1"/>
  <c r="K832" i="7"/>
  <c r="L832" i="7"/>
  <c r="N832" i="7"/>
  <c r="C833" i="7"/>
  <c r="D833" i="7"/>
  <c r="E833" i="7"/>
  <c r="F833" i="7"/>
  <c r="G833" i="7"/>
  <c r="H833" i="7"/>
  <c r="I833" i="7"/>
  <c r="P833" i="7" s="1"/>
  <c r="Y833" i="7" s="1"/>
  <c r="J833" i="7"/>
  <c r="K833" i="7"/>
  <c r="L833" i="7"/>
  <c r="M833" i="7"/>
  <c r="N833" i="7"/>
  <c r="R833" i="7"/>
  <c r="T833" i="7"/>
  <c r="U833" i="7"/>
  <c r="C834" i="7"/>
  <c r="D834" i="7"/>
  <c r="E834" i="7"/>
  <c r="F834" i="7"/>
  <c r="G834" i="7"/>
  <c r="P834" i="7" s="1"/>
  <c r="H834" i="7"/>
  <c r="Q834" i="7" s="1"/>
  <c r="Z834" i="7" s="1"/>
  <c r="I834" i="7"/>
  <c r="J834" i="7"/>
  <c r="K834" i="7"/>
  <c r="L834" i="7"/>
  <c r="M834" i="7"/>
  <c r="N834" i="7"/>
  <c r="O834" i="7"/>
  <c r="R834" i="7"/>
  <c r="S834" i="7"/>
  <c r="T834" i="7"/>
  <c r="U834" i="7"/>
  <c r="C835" i="7"/>
  <c r="D835" i="7"/>
  <c r="E835" i="7"/>
  <c r="F835" i="7"/>
  <c r="G835" i="7"/>
  <c r="H835" i="7"/>
  <c r="I835" i="7"/>
  <c r="J835" i="7"/>
  <c r="P835" i="7" s="1"/>
  <c r="K835" i="7"/>
  <c r="L835" i="7"/>
  <c r="N835" i="7"/>
  <c r="T835" i="7"/>
  <c r="C836" i="7"/>
  <c r="D836" i="7"/>
  <c r="E836" i="7"/>
  <c r="F836" i="7"/>
  <c r="G836" i="7"/>
  <c r="H836" i="7"/>
  <c r="I836" i="7"/>
  <c r="P836" i="7" s="1"/>
  <c r="J836" i="7"/>
  <c r="K836" i="7"/>
  <c r="L836" i="7"/>
  <c r="M836" i="7"/>
  <c r="N836" i="7"/>
  <c r="O836" i="7"/>
  <c r="Q836" i="7"/>
  <c r="Z836" i="7" s="1"/>
  <c r="R836" i="7"/>
  <c r="S836" i="7"/>
  <c r="T836" i="7"/>
  <c r="U836" i="7"/>
  <c r="X836" i="7"/>
  <c r="AD836" i="7"/>
  <c r="AB836" i="7" s="1"/>
  <c r="C837" i="7"/>
  <c r="D837" i="7"/>
  <c r="E837" i="7"/>
  <c r="F837" i="7"/>
  <c r="G837" i="7"/>
  <c r="H837" i="7"/>
  <c r="I837" i="7"/>
  <c r="J837" i="7"/>
  <c r="K837" i="7"/>
  <c r="L837" i="7"/>
  <c r="N837" i="7"/>
  <c r="O837" i="7"/>
  <c r="P837" i="7"/>
  <c r="R837" i="7"/>
  <c r="Y837" i="7" s="1"/>
  <c r="S837" i="7"/>
  <c r="T837" i="7"/>
  <c r="AC837" i="7"/>
  <c r="C838" i="7"/>
  <c r="D838" i="7"/>
  <c r="E838" i="7"/>
  <c r="F838" i="7"/>
  <c r="G838" i="7"/>
  <c r="H838" i="7"/>
  <c r="I838" i="7"/>
  <c r="J838" i="7"/>
  <c r="K838" i="7"/>
  <c r="L838" i="7"/>
  <c r="M838" i="7"/>
  <c r="N838" i="7"/>
  <c r="O838" i="7"/>
  <c r="Q838" i="7"/>
  <c r="Z838" i="7" s="1"/>
  <c r="R838" i="7"/>
  <c r="S838" i="7"/>
  <c r="U838" i="7"/>
  <c r="C839" i="7"/>
  <c r="D839" i="7"/>
  <c r="E839" i="7"/>
  <c r="F839" i="7"/>
  <c r="G839" i="7"/>
  <c r="H839" i="7"/>
  <c r="I839" i="7"/>
  <c r="J839" i="7"/>
  <c r="K839" i="7"/>
  <c r="L839" i="7"/>
  <c r="N839" i="7"/>
  <c r="P839" i="7"/>
  <c r="Q839" i="7"/>
  <c r="T839" i="7"/>
  <c r="U839" i="7"/>
  <c r="C840" i="7"/>
  <c r="D840" i="7"/>
  <c r="E840" i="7"/>
  <c r="F840" i="7"/>
  <c r="G840" i="7"/>
  <c r="P840" i="7" s="1"/>
  <c r="Y840" i="7" s="1"/>
  <c r="H840" i="7"/>
  <c r="Q840" i="7" s="1"/>
  <c r="I840" i="7"/>
  <c r="J840" i="7"/>
  <c r="K840" i="7"/>
  <c r="L840" i="7"/>
  <c r="X840" i="7" s="1"/>
  <c r="M840" i="7"/>
  <c r="N840" i="7"/>
  <c r="O840" i="7"/>
  <c r="R840" i="7"/>
  <c r="S840" i="7"/>
  <c r="T840" i="7"/>
  <c r="U840" i="7"/>
  <c r="C841" i="7"/>
  <c r="D841" i="7"/>
  <c r="E841" i="7"/>
  <c r="F841" i="7"/>
  <c r="G841" i="7"/>
  <c r="H841" i="7"/>
  <c r="I841" i="7"/>
  <c r="J841" i="7"/>
  <c r="K841" i="7"/>
  <c r="L841" i="7"/>
  <c r="N841" i="7"/>
  <c r="O841" i="7"/>
  <c r="S841" i="7"/>
  <c r="T841" i="7"/>
  <c r="C842" i="7"/>
  <c r="D842" i="7"/>
  <c r="E842" i="7"/>
  <c r="F842" i="7"/>
  <c r="G842" i="7"/>
  <c r="H842" i="7"/>
  <c r="I842" i="7"/>
  <c r="J842" i="7"/>
  <c r="K842" i="7"/>
  <c r="L842" i="7"/>
  <c r="M842" i="7"/>
  <c r="N842" i="7"/>
  <c r="R842" i="7"/>
  <c r="S842" i="7"/>
  <c r="C843" i="7"/>
  <c r="D843" i="7"/>
  <c r="E843" i="7"/>
  <c r="F843" i="7"/>
  <c r="G843" i="7"/>
  <c r="H843" i="7"/>
  <c r="I843" i="7"/>
  <c r="P843" i="7" s="1"/>
  <c r="J843" i="7"/>
  <c r="K843" i="7"/>
  <c r="L843" i="7"/>
  <c r="M843" i="7"/>
  <c r="N843" i="7"/>
  <c r="Q843" i="7"/>
  <c r="R843" i="7"/>
  <c r="T843" i="7"/>
  <c r="U843" i="7"/>
  <c r="C844" i="7"/>
  <c r="D844" i="7"/>
  <c r="E844" i="7"/>
  <c r="F844" i="7"/>
  <c r="G844" i="7"/>
  <c r="H844" i="7"/>
  <c r="Q844" i="7" s="1"/>
  <c r="Z844" i="7" s="1"/>
  <c r="I844" i="7"/>
  <c r="J844" i="7"/>
  <c r="K844" i="7"/>
  <c r="L844" i="7"/>
  <c r="X844" i="7" s="1"/>
  <c r="M844" i="7"/>
  <c r="N844" i="7"/>
  <c r="O844" i="7"/>
  <c r="P844" i="7"/>
  <c r="Y844" i="7" s="1"/>
  <c r="R844" i="7"/>
  <c r="S844" i="7"/>
  <c r="T844" i="7"/>
  <c r="U844" i="7"/>
  <c r="C845" i="7"/>
  <c r="D845" i="7"/>
  <c r="E845" i="7"/>
  <c r="F845" i="7"/>
  <c r="G845" i="7"/>
  <c r="H845" i="7"/>
  <c r="I845" i="7"/>
  <c r="J845" i="7"/>
  <c r="P845" i="7" s="1"/>
  <c r="K845" i="7"/>
  <c r="L845" i="7"/>
  <c r="O845" i="7"/>
  <c r="T845" i="7"/>
  <c r="C846" i="7"/>
  <c r="D846" i="7"/>
  <c r="E846" i="7"/>
  <c r="F846" i="7"/>
  <c r="G846" i="7"/>
  <c r="H846" i="7"/>
  <c r="I846" i="7"/>
  <c r="J846" i="7"/>
  <c r="O846" i="7" s="1"/>
  <c r="K846" i="7"/>
  <c r="L846" i="7"/>
  <c r="N846" i="7"/>
  <c r="S846" i="7"/>
  <c r="C847" i="7"/>
  <c r="D847" i="7"/>
  <c r="E847" i="7"/>
  <c r="F847" i="7"/>
  <c r="G847" i="7"/>
  <c r="H847" i="7"/>
  <c r="I847" i="7"/>
  <c r="J847" i="7"/>
  <c r="K847" i="7"/>
  <c r="L847" i="7"/>
  <c r="M847" i="7"/>
  <c r="N847" i="7"/>
  <c r="R847" i="7"/>
  <c r="T847" i="7"/>
  <c r="C848" i="7"/>
  <c r="D848" i="7"/>
  <c r="E848" i="7"/>
  <c r="F848" i="7"/>
  <c r="G848" i="7"/>
  <c r="H848" i="7"/>
  <c r="I848" i="7"/>
  <c r="P848" i="7" s="1"/>
  <c r="J848" i="7"/>
  <c r="K848" i="7"/>
  <c r="L848" i="7"/>
  <c r="AD848" i="7" s="1"/>
  <c r="AB848" i="7" s="1"/>
  <c r="M848" i="7"/>
  <c r="X848" i="7" s="1"/>
  <c r="N848" i="7"/>
  <c r="O848" i="7"/>
  <c r="Q848" i="7"/>
  <c r="Z848" i="7" s="1"/>
  <c r="R848" i="7"/>
  <c r="S848" i="7"/>
  <c r="T848" i="7"/>
  <c r="U848" i="7"/>
  <c r="C849" i="7"/>
  <c r="D849" i="7"/>
  <c r="E849" i="7"/>
  <c r="F849" i="7"/>
  <c r="G849" i="7"/>
  <c r="H849" i="7"/>
  <c r="I849" i="7"/>
  <c r="J849" i="7"/>
  <c r="K849" i="7"/>
  <c r="L849" i="7"/>
  <c r="O849" i="7"/>
  <c r="P849" i="7"/>
  <c r="R849" i="7"/>
  <c r="T849" i="7"/>
  <c r="C850" i="7"/>
  <c r="D850" i="7"/>
  <c r="E850" i="7"/>
  <c r="F850" i="7"/>
  <c r="G850" i="7"/>
  <c r="H850" i="7"/>
  <c r="I850" i="7"/>
  <c r="J850" i="7"/>
  <c r="K850" i="7"/>
  <c r="L850" i="7"/>
  <c r="N850" i="7"/>
  <c r="O850" i="7"/>
  <c r="Q850" i="7"/>
  <c r="S850" i="7"/>
  <c r="U850" i="7"/>
  <c r="C851" i="7"/>
  <c r="D851" i="7"/>
  <c r="E851" i="7"/>
  <c r="F851" i="7"/>
  <c r="G851" i="7"/>
  <c r="H851" i="7"/>
  <c r="I851" i="7"/>
  <c r="J851" i="7"/>
  <c r="P851" i="7" s="1"/>
  <c r="K851" i="7"/>
  <c r="L851" i="7"/>
  <c r="N851" i="7"/>
  <c r="T851" i="7"/>
  <c r="C852" i="7"/>
  <c r="D852" i="7"/>
  <c r="E852" i="7"/>
  <c r="F852" i="7"/>
  <c r="G852" i="7"/>
  <c r="H852" i="7"/>
  <c r="I852" i="7"/>
  <c r="P852" i="7" s="1"/>
  <c r="J852" i="7"/>
  <c r="K852" i="7"/>
  <c r="L852" i="7"/>
  <c r="M852" i="7"/>
  <c r="N852" i="7"/>
  <c r="O852" i="7"/>
  <c r="Q852" i="7"/>
  <c r="Z852" i="7" s="1"/>
  <c r="R852" i="7"/>
  <c r="S852" i="7"/>
  <c r="T852" i="7"/>
  <c r="U852" i="7"/>
  <c r="X852" i="7"/>
  <c r="AD852" i="7"/>
  <c r="AB852" i="7" s="1"/>
  <c r="C853" i="7"/>
  <c r="D853" i="7"/>
  <c r="E853" i="7"/>
  <c r="F853" i="7"/>
  <c r="G853" i="7"/>
  <c r="H853" i="7"/>
  <c r="I853" i="7"/>
  <c r="J853" i="7"/>
  <c r="K853" i="7"/>
  <c r="L853" i="7"/>
  <c r="N853" i="7"/>
  <c r="O853" i="7"/>
  <c r="P853" i="7"/>
  <c r="R853" i="7"/>
  <c r="Y853" i="7" s="1"/>
  <c r="S853" i="7"/>
  <c r="T853" i="7"/>
  <c r="AC853" i="7"/>
  <c r="C854" i="7"/>
  <c r="D854" i="7"/>
  <c r="E854" i="7"/>
  <c r="F854" i="7"/>
  <c r="G854" i="7"/>
  <c r="H854" i="7"/>
  <c r="I854" i="7"/>
  <c r="J854" i="7"/>
  <c r="K854" i="7"/>
  <c r="L854" i="7"/>
  <c r="M854" i="7"/>
  <c r="N854" i="7"/>
  <c r="O854" i="7"/>
  <c r="Q854" i="7"/>
  <c r="Z854" i="7" s="1"/>
  <c r="R854" i="7"/>
  <c r="S854" i="7"/>
  <c r="U854" i="7"/>
  <c r="C855" i="7"/>
  <c r="D855" i="7"/>
  <c r="E855" i="7"/>
  <c r="F855" i="7"/>
  <c r="G855" i="7"/>
  <c r="H855" i="7"/>
  <c r="I855" i="7"/>
  <c r="J855" i="7"/>
  <c r="K855" i="7"/>
  <c r="L855" i="7"/>
  <c r="N855" i="7"/>
  <c r="P855" i="7"/>
  <c r="Q855" i="7"/>
  <c r="T855" i="7"/>
  <c r="U855" i="7"/>
  <c r="C856" i="7"/>
  <c r="D856" i="7"/>
  <c r="E856" i="7"/>
  <c r="F856" i="7"/>
  <c r="G856" i="7"/>
  <c r="P856" i="7" s="1"/>
  <c r="Y856" i="7" s="1"/>
  <c r="H856" i="7"/>
  <c r="Q856" i="7" s="1"/>
  <c r="I856" i="7"/>
  <c r="J856" i="7"/>
  <c r="K856" i="7"/>
  <c r="L856" i="7"/>
  <c r="X856" i="7" s="1"/>
  <c r="M856" i="7"/>
  <c r="N856" i="7"/>
  <c r="O856" i="7"/>
  <c r="R856" i="7"/>
  <c r="S856" i="7"/>
  <c r="T856" i="7"/>
  <c r="U856" i="7"/>
  <c r="C857" i="7"/>
  <c r="D857" i="7"/>
  <c r="E857" i="7"/>
  <c r="F857" i="7"/>
  <c r="G857" i="7"/>
  <c r="H857" i="7"/>
  <c r="I857" i="7"/>
  <c r="J857" i="7"/>
  <c r="K857" i="7"/>
  <c r="L857" i="7"/>
  <c r="N857" i="7"/>
  <c r="O857" i="7"/>
  <c r="S857" i="7"/>
  <c r="T857" i="7"/>
  <c r="C858" i="7"/>
  <c r="D858" i="7"/>
  <c r="E858" i="7"/>
  <c r="F858" i="7"/>
  <c r="G858" i="7"/>
  <c r="H858" i="7"/>
  <c r="I858" i="7"/>
  <c r="J858" i="7"/>
  <c r="K858" i="7"/>
  <c r="L858" i="7"/>
  <c r="M858" i="7"/>
  <c r="N858" i="7"/>
  <c r="R858" i="7"/>
  <c r="S858" i="7"/>
  <c r="C859" i="7"/>
  <c r="D859" i="7"/>
  <c r="E859" i="7"/>
  <c r="F859" i="7"/>
  <c r="G859" i="7"/>
  <c r="H859" i="7"/>
  <c r="I859" i="7"/>
  <c r="P859" i="7" s="1"/>
  <c r="J859" i="7"/>
  <c r="K859" i="7"/>
  <c r="L859" i="7"/>
  <c r="M859" i="7"/>
  <c r="N859" i="7"/>
  <c r="Q859" i="7"/>
  <c r="R859" i="7"/>
  <c r="T859" i="7"/>
  <c r="U859" i="7"/>
  <c r="C860" i="7"/>
  <c r="D860" i="7"/>
  <c r="E860" i="7"/>
  <c r="F860" i="7"/>
  <c r="G860" i="7"/>
  <c r="H860" i="7"/>
  <c r="Q860" i="7" s="1"/>
  <c r="Z860" i="7" s="1"/>
  <c r="I860" i="7"/>
  <c r="J860" i="7"/>
  <c r="K860" i="7"/>
  <c r="L860" i="7"/>
  <c r="X860" i="7" s="1"/>
  <c r="M860" i="7"/>
  <c r="N860" i="7"/>
  <c r="O860" i="7"/>
  <c r="P860" i="7"/>
  <c r="Y860" i="7" s="1"/>
  <c r="R860" i="7"/>
  <c r="S860" i="7"/>
  <c r="T860" i="7"/>
  <c r="U860" i="7"/>
  <c r="C861" i="7"/>
  <c r="D861" i="7"/>
  <c r="E861" i="7"/>
  <c r="F861" i="7"/>
  <c r="G861" i="7"/>
  <c r="H861" i="7"/>
  <c r="I861" i="7"/>
  <c r="J861" i="7"/>
  <c r="P861" i="7" s="1"/>
  <c r="K861" i="7"/>
  <c r="L861" i="7"/>
  <c r="O861" i="7"/>
  <c r="T861" i="7"/>
  <c r="C862" i="7"/>
  <c r="D862" i="7"/>
  <c r="E862" i="7"/>
  <c r="F862" i="7"/>
  <c r="G862" i="7"/>
  <c r="H862" i="7"/>
  <c r="I862" i="7"/>
  <c r="J862" i="7"/>
  <c r="O862" i="7" s="1"/>
  <c r="K862" i="7"/>
  <c r="L862" i="7"/>
  <c r="N862" i="7"/>
  <c r="S862" i="7"/>
  <c r="C863" i="7"/>
  <c r="D863" i="7"/>
  <c r="E863" i="7"/>
  <c r="F863" i="7"/>
  <c r="G863" i="7"/>
  <c r="H863" i="7"/>
  <c r="I863" i="7"/>
  <c r="J863" i="7"/>
  <c r="K863" i="7"/>
  <c r="L863" i="7"/>
  <c r="M863" i="7"/>
  <c r="N863" i="7"/>
  <c r="R863" i="7"/>
  <c r="T863" i="7"/>
  <c r="C864" i="7"/>
  <c r="D864" i="7"/>
  <c r="E864" i="7"/>
  <c r="F864" i="7"/>
  <c r="G864" i="7"/>
  <c r="H864" i="7"/>
  <c r="I864" i="7"/>
  <c r="P864" i="7" s="1"/>
  <c r="J864" i="7"/>
  <c r="K864" i="7"/>
  <c r="L864" i="7"/>
  <c r="AD864" i="7" s="1"/>
  <c r="AB864" i="7" s="1"/>
  <c r="M864" i="7"/>
  <c r="X864" i="7" s="1"/>
  <c r="N864" i="7"/>
  <c r="O864" i="7"/>
  <c r="Q864" i="7"/>
  <c r="Z864" i="7" s="1"/>
  <c r="R864" i="7"/>
  <c r="S864" i="7"/>
  <c r="T864" i="7"/>
  <c r="U864" i="7"/>
  <c r="C865" i="7"/>
  <c r="D865" i="7"/>
  <c r="E865" i="7"/>
  <c r="F865" i="7"/>
  <c r="G865" i="7"/>
  <c r="H865" i="7"/>
  <c r="I865" i="7"/>
  <c r="J865" i="7"/>
  <c r="K865" i="7"/>
  <c r="L865" i="7"/>
  <c r="O865" i="7"/>
  <c r="P865" i="7"/>
  <c r="R865" i="7"/>
  <c r="T865" i="7"/>
  <c r="C866" i="7"/>
  <c r="D866" i="7"/>
  <c r="E866" i="7"/>
  <c r="F866" i="7"/>
  <c r="G866" i="7"/>
  <c r="H866" i="7"/>
  <c r="I866" i="7"/>
  <c r="J866" i="7"/>
  <c r="K866" i="7"/>
  <c r="L866" i="7"/>
  <c r="N866" i="7"/>
  <c r="O866" i="7"/>
  <c r="Q866" i="7"/>
  <c r="S866" i="7"/>
  <c r="U866" i="7"/>
  <c r="C867" i="7"/>
  <c r="D867" i="7"/>
  <c r="E867" i="7"/>
  <c r="F867" i="7"/>
  <c r="G867" i="7"/>
  <c r="H867" i="7"/>
  <c r="I867" i="7"/>
  <c r="J867" i="7"/>
  <c r="P867" i="7" s="1"/>
  <c r="K867" i="7"/>
  <c r="L867" i="7"/>
  <c r="N867" i="7"/>
  <c r="T867" i="7"/>
  <c r="C868" i="7"/>
  <c r="D868" i="7"/>
  <c r="E868" i="7"/>
  <c r="F868" i="7"/>
  <c r="G868" i="7"/>
  <c r="H868" i="7"/>
  <c r="I868" i="7"/>
  <c r="P868" i="7" s="1"/>
  <c r="J868" i="7"/>
  <c r="K868" i="7"/>
  <c r="L868" i="7"/>
  <c r="M868" i="7"/>
  <c r="N868" i="7"/>
  <c r="O868" i="7"/>
  <c r="Q868" i="7"/>
  <c r="Z868" i="7" s="1"/>
  <c r="R868" i="7"/>
  <c r="S868" i="7"/>
  <c r="T868" i="7"/>
  <c r="U868" i="7"/>
  <c r="X868" i="7"/>
  <c r="AD868" i="7"/>
  <c r="AB868" i="7" s="1"/>
  <c r="C869" i="7"/>
  <c r="D869" i="7"/>
  <c r="E869" i="7"/>
  <c r="F869" i="7"/>
  <c r="G869" i="7"/>
  <c r="H869" i="7"/>
  <c r="I869" i="7"/>
  <c r="J869" i="7"/>
  <c r="K869" i="7"/>
  <c r="L869" i="7"/>
  <c r="N869" i="7"/>
  <c r="O869" i="7"/>
  <c r="P869" i="7"/>
  <c r="R869" i="7"/>
  <c r="Y869" i="7" s="1"/>
  <c r="S869" i="7"/>
  <c r="T869" i="7"/>
  <c r="AC869" i="7"/>
  <c r="C870" i="7"/>
  <c r="D870" i="7"/>
  <c r="E870" i="7"/>
  <c r="F870" i="7"/>
  <c r="G870" i="7"/>
  <c r="H870" i="7"/>
  <c r="I870" i="7"/>
  <c r="J870" i="7"/>
  <c r="K870" i="7"/>
  <c r="L870" i="7"/>
  <c r="M870" i="7"/>
  <c r="N870" i="7"/>
  <c r="O870" i="7"/>
  <c r="Q870" i="7"/>
  <c r="Z870" i="7" s="1"/>
  <c r="R870" i="7"/>
  <c r="S870" i="7"/>
  <c r="U870" i="7"/>
  <c r="C871" i="7"/>
  <c r="D871" i="7"/>
  <c r="E871" i="7"/>
  <c r="F871" i="7"/>
  <c r="G871" i="7"/>
  <c r="H871" i="7"/>
  <c r="I871" i="7"/>
  <c r="J871" i="7"/>
  <c r="K871" i="7"/>
  <c r="L871" i="7"/>
  <c r="N871" i="7"/>
  <c r="P871" i="7"/>
  <c r="Q871" i="7"/>
  <c r="T871" i="7"/>
  <c r="U871" i="7"/>
  <c r="C872" i="7"/>
  <c r="D872" i="7"/>
  <c r="E872" i="7"/>
  <c r="F872" i="7"/>
  <c r="G872" i="7"/>
  <c r="P872" i="7" s="1"/>
  <c r="Y872" i="7" s="1"/>
  <c r="H872" i="7"/>
  <c r="Q872" i="7" s="1"/>
  <c r="I872" i="7"/>
  <c r="J872" i="7"/>
  <c r="K872" i="7"/>
  <c r="AC872" i="7" s="1"/>
  <c r="AA872" i="7" s="1"/>
  <c r="L872" i="7"/>
  <c r="X872" i="7" s="1"/>
  <c r="M872" i="7"/>
  <c r="N872" i="7"/>
  <c r="O872" i="7"/>
  <c r="R872" i="7"/>
  <c r="S872" i="7"/>
  <c r="T872" i="7"/>
  <c r="U872" i="7"/>
  <c r="C873" i="7"/>
  <c r="D873" i="7"/>
  <c r="E873" i="7"/>
  <c r="F873" i="7"/>
  <c r="G873" i="7"/>
  <c r="H873" i="7"/>
  <c r="I873" i="7"/>
  <c r="J873" i="7"/>
  <c r="K873" i="7"/>
  <c r="L873" i="7"/>
  <c r="N873" i="7"/>
  <c r="O873" i="7"/>
  <c r="S873" i="7"/>
  <c r="T873" i="7"/>
  <c r="C874" i="7"/>
  <c r="D874" i="7"/>
  <c r="E874" i="7"/>
  <c r="F874" i="7"/>
  <c r="G874" i="7"/>
  <c r="H874" i="7"/>
  <c r="I874" i="7"/>
  <c r="J874" i="7"/>
  <c r="K874" i="7"/>
  <c r="L874" i="7"/>
  <c r="M874" i="7"/>
  <c r="N874" i="7"/>
  <c r="R874" i="7"/>
  <c r="S874" i="7"/>
  <c r="C875" i="7"/>
  <c r="D875" i="7"/>
  <c r="E875" i="7"/>
  <c r="F875" i="7"/>
  <c r="G875" i="7"/>
  <c r="H875" i="7"/>
  <c r="I875" i="7"/>
  <c r="P875" i="7" s="1"/>
  <c r="J875" i="7"/>
  <c r="K875" i="7"/>
  <c r="L875" i="7"/>
  <c r="M875" i="7"/>
  <c r="N875" i="7"/>
  <c r="Q875" i="7"/>
  <c r="R875" i="7"/>
  <c r="T875" i="7"/>
  <c r="U875" i="7"/>
  <c r="C876" i="7"/>
  <c r="D876" i="7"/>
  <c r="E876" i="7"/>
  <c r="F876" i="7"/>
  <c r="G876" i="7"/>
  <c r="H876" i="7"/>
  <c r="Q876" i="7" s="1"/>
  <c r="Z876" i="7" s="1"/>
  <c r="I876" i="7"/>
  <c r="J876" i="7"/>
  <c r="K876" i="7"/>
  <c r="L876" i="7"/>
  <c r="X876" i="7" s="1"/>
  <c r="M876" i="7"/>
  <c r="N876" i="7"/>
  <c r="O876" i="7"/>
  <c r="P876" i="7"/>
  <c r="Y876" i="7" s="1"/>
  <c r="R876" i="7"/>
  <c r="S876" i="7"/>
  <c r="T876" i="7"/>
  <c r="U876" i="7"/>
  <c r="C877" i="7"/>
  <c r="D877" i="7"/>
  <c r="E877" i="7"/>
  <c r="F877" i="7"/>
  <c r="G877" i="7"/>
  <c r="H877" i="7"/>
  <c r="I877" i="7"/>
  <c r="J877" i="7"/>
  <c r="P877" i="7" s="1"/>
  <c r="K877" i="7"/>
  <c r="L877" i="7"/>
  <c r="O877" i="7"/>
  <c r="T877" i="7"/>
  <c r="C878" i="7"/>
  <c r="D878" i="7"/>
  <c r="E878" i="7"/>
  <c r="F878" i="7"/>
  <c r="G878" i="7"/>
  <c r="H878" i="7"/>
  <c r="I878" i="7"/>
  <c r="J878" i="7"/>
  <c r="M878" i="7" s="1"/>
  <c r="K878" i="7"/>
  <c r="L878" i="7"/>
  <c r="N878" i="7"/>
  <c r="S878" i="7"/>
  <c r="C879" i="7"/>
  <c r="D879" i="7"/>
  <c r="E879" i="7"/>
  <c r="F879" i="7"/>
  <c r="G879" i="7"/>
  <c r="H879" i="7"/>
  <c r="I879" i="7"/>
  <c r="J879" i="7"/>
  <c r="K879" i="7"/>
  <c r="L879" i="7"/>
  <c r="M879" i="7"/>
  <c r="N879" i="7"/>
  <c r="R879" i="7"/>
  <c r="T879" i="7"/>
  <c r="C880" i="7"/>
  <c r="D880" i="7"/>
  <c r="E880" i="7"/>
  <c r="F880" i="7"/>
  <c r="G880" i="7"/>
  <c r="H880" i="7"/>
  <c r="I880" i="7"/>
  <c r="P880" i="7" s="1"/>
  <c r="J880" i="7"/>
  <c r="K880" i="7"/>
  <c r="L880" i="7"/>
  <c r="AD880" i="7" s="1"/>
  <c r="AB880" i="7" s="1"/>
  <c r="M880" i="7"/>
  <c r="X880" i="7" s="1"/>
  <c r="N880" i="7"/>
  <c r="O880" i="7"/>
  <c r="Q880" i="7"/>
  <c r="Z880" i="7" s="1"/>
  <c r="R880" i="7"/>
  <c r="S880" i="7"/>
  <c r="T880" i="7"/>
  <c r="U880" i="7"/>
  <c r="C881" i="7"/>
  <c r="D881" i="7"/>
  <c r="E881" i="7"/>
  <c r="F881" i="7"/>
  <c r="G881" i="7"/>
  <c r="H881" i="7"/>
  <c r="I881" i="7"/>
  <c r="J881" i="7"/>
  <c r="K881" i="7"/>
  <c r="L881" i="7"/>
  <c r="O881" i="7"/>
  <c r="P881" i="7"/>
  <c r="R881" i="7"/>
  <c r="T881" i="7"/>
  <c r="C882" i="7"/>
  <c r="D882" i="7"/>
  <c r="E882" i="7"/>
  <c r="F882" i="7"/>
  <c r="G882" i="7"/>
  <c r="H882" i="7"/>
  <c r="I882" i="7"/>
  <c r="J882" i="7"/>
  <c r="K882" i="7"/>
  <c r="L882" i="7"/>
  <c r="N882" i="7"/>
  <c r="O882" i="7"/>
  <c r="Q882" i="7"/>
  <c r="S882" i="7"/>
  <c r="U882" i="7"/>
  <c r="C883" i="7"/>
  <c r="D883" i="7"/>
  <c r="E883" i="7"/>
  <c r="F883" i="7"/>
  <c r="G883" i="7"/>
  <c r="H883" i="7"/>
  <c r="I883" i="7"/>
  <c r="J883" i="7"/>
  <c r="P883" i="7" s="1"/>
  <c r="K883" i="7"/>
  <c r="L883" i="7"/>
  <c r="N883" i="7"/>
  <c r="T883" i="7"/>
  <c r="C884" i="7"/>
  <c r="D884" i="7"/>
  <c r="E884" i="7"/>
  <c r="F884" i="7"/>
  <c r="G884" i="7"/>
  <c r="H884" i="7"/>
  <c r="I884" i="7"/>
  <c r="P884" i="7" s="1"/>
  <c r="J884" i="7"/>
  <c r="K884" i="7"/>
  <c r="L884" i="7"/>
  <c r="M884" i="7"/>
  <c r="N884" i="7"/>
  <c r="O884" i="7"/>
  <c r="Q884" i="7"/>
  <c r="Z884" i="7" s="1"/>
  <c r="R884" i="7"/>
  <c r="S884" i="7"/>
  <c r="T884" i="7"/>
  <c r="U884" i="7"/>
  <c r="X884" i="7"/>
  <c r="AD884" i="7"/>
  <c r="AB884" i="7" s="1"/>
  <c r="C885" i="7"/>
  <c r="D885" i="7"/>
  <c r="E885" i="7"/>
  <c r="F885" i="7"/>
  <c r="G885" i="7"/>
  <c r="H885" i="7"/>
  <c r="I885" i="7"/>
  <c r="J885" i="7"/>
  <c r="K885" i="7"/>
  <c r="L885" i="7"/>
  <c r="N885" i="7"/>
  <c r="O885" i="7"/>
  <c r="P885" i="7"/>
  <c r="R885" i="7"/>
  <c r="Y885" i="7" s="1"/>
  <c r="S885" i="7"/>
  <c r="T885" i="7"/>
  <c r="AC885" i="7"/>
  <c r="C886" i="7"/>
  <c r="D886" i="7"/>
  <c r="E886" i="7"/>
  <c r="F886" i="7"/>
  <c r="G886" i="7"/>
  <c r="H886" i="7"/>
  <c r="I886" i="7"/>
  <c r="J886" i="7"/>
  <c r="K886" i="7"/>
  <c r="L886" i="7"/>
  <c r="M886" i="7"/>
  <c r="N886" i="7"/>
  <c r="O886" i="7"/>
  <c r="Q886" i="7"/>
  <c r="Z886" i="7" s="1"/>
  <c r="R886" i="7"/>
  <c r="S886" i="7"/>
  <c r="U886" i="7"/>
  <c r="C887" i="7"/>
  <c r="D887" i="7"/>
  <c r="E887" i="7"/>
  <c r="F887" i="7"/>
  <c r="G887" i="7"/>
  <c r="H887" i="7"/>
  <c r="I887" i="7"/>
  <c r="J887" i="7"/>
  <c r="K887" i="7"/>
  <c r="L887" i="7"/>
  <c r="N887" i="7"/>
  <c r="P887" i="7"/>
  <c r="Q887" i="7"/>
  <c r="T887" i="7"/>
  <c r="U887" i="7"/>
  <c r="C888" i="7"/>
  <c r="D888" i="7"/>
  <c r="E888" i="7"/>
  <c r="F888" i="7"/>
  <c r="G888" i="7"/>
  <c r="P888" i="7" s="1"/>
  <c r="Y888" i="7" s="1"/>
  <c r="H888" i="7"/>
  <c r="Q888" i="7" s="1"/>
  <c r="I888" i="7"/>
  <c r="J888" i="7"/>
  <c r="K888" i="7"/>
  <c r="L888" i="7"/>
  <c r="X888" i="7" s="1"/>
  <c r="M888" i="7"/>
  <c r="N888" i="7"/>
  <c r="O888" i="7"/>
  <c r="R888" i="7"/>
  <c r="S888" i="7"/>
  <c r="T888" i="7"/>
  <c r="U888" i="7"/>
  <c r="C889" i="7"/>
  <c r="D889" i="7"/>
  <c r="E889" i="7"/>
  <c r="F889" i="7"/>
  <c r="G889" i="7"/>
  <c r="H889" i="7"/>
  <c r="I889" i="7"/>
  <c r="J889" i="7"/>
  <c r="K889" i="7"/>
  <c r="L889" i="7"/>
  <c r="N889" i="7"/>
  <c r="O889" i="7"/>
  <c r="S889" i="7"/>
  <c r="T889" i="7"/>
  <c r="C890" i="7"/>
  <c r="D890" i="7"/>
  <c r="E890" i="7"/>
  <c r="F890" i="7"/>
  <c r="G890" i="7"/>
  <c r="H890" i="7"/>
  <c r="I890" i="7"/>
  <c r="J890" i="7"/>
  <c r="K890" i="7"/>
  <c r="L890" i="7"/>
  <c r="M890" i="7"/>
  <c r="N890" i="7"/>
  <c r="R890" i="7"/>
  <c r="S890" i="7"/>
  <c r="C891" i="7"/>
  <c r="D891" i="7"/>
  <c r="E891" i="7"/>
  <c r="F891" i="7"/>
  <c r="G891" i="7"/>
  <c r="H891" i="7"/>
  <c r="I891" i="7"/>
  <c r="P891" i="7" s="1"/>
  <c r="J891" i="7"/>
  <c r="K891" i="7"/>
  <c r="L891" i="7"/>
  <c r="M891" i="7"/>
  <c r="N891" i="7"/>
  <c r="Q891" i="7"/>
  <c r="R891" i="7"/>
  <c r="T891" i="7"/>
  <c r="U891" i="7"/>
  <c r="C892" i="7"/>
  <c r="D892" i="7"/>
  <c r="E892" i="7"/>
  <c r="F892" i="7"/>
  <c r="G892" i="7"/>
  <c r="H892" i="7"/>
  <c r="Q892" i="7" s="1"/>
  <c r="Z892" i="7" s="1"/>
  <c r="I892" i="7"/>
  <c r="J892" i="7"/>
  <c r="K892" i="7"/>
  <c r="L892" i="7"/>
  <c r="X892" i="7" s="1"/>
  <c r="M892" i="7"/>
  <c r="N892" i="7"/>
  <c r="O892" i="7"/>
  <c r="P892" i="7"/>
  <c r="Y892" i="7" s="1"/>
  <c r="R892" i="7"/>
  <c r="S892" i="7"/>
  <c r="T892" i="7"/>
  <c r="U892" i="7"/>
  <c r="C893" i="7"/>
  <c r="D893" i="7"/>
  <c r="E893" i="7"/>
  <c r="F893" i="7"/>
  <c r="G893" i="7"/>
  <c r="H893" i="7"/>
  <c r="I893" i="7"/>
  <c r="J893" i="7"/>
  <c r="N893" i="7" s="1"/>
  <c r="K893" i="7"/>
  <c r="L893" i="7"/>
  <c r="O893" i="7"/>
  <c r="T893" i="7"/>
  <c r="C894" i="7"/>
  <c r="D894" i="7"/>
  <c r="E894" i="7"/>
  <c r="F894" i="7"/>
  <c r="G894" i="7"/>
  <c r="H894" i="7"/>
  <c r="I894" i="7"/>
  <c r="J894" i="7"/>
  <c r="O894" i="7" s="1"/>
  <c r="K894" i="7"/>
  <c r="L894" i="7"/>
  <c r="N894" i="7"/>
  <c r="S894" i="7"/>
  <c r="C895" i="7"/>
  <c r="D895" i="7"/>
  <c r="E895" i="7"/>
  <c r="F895" i="7"/>
  <c r="G895" i="7"/>
  <c r="H895" i="7"/>
  <c r="I895" i="7"/>
  <c r="J895" i="7"/>
  <c r="K895" i="7"/>
  <c r="L895" i="7"/>
  <c r="M895" i="7"/>
  <c r="N895" i="7"/>
  <c r="R895" i="7"/>
  <c r="T895" i="7"/>
  <c r="C896" i="7"/>
  <c r="D896" i="7"/>
  <c r="E896" i="7"/>
  <c r="F896" i="7"/>
  <c r="G896" i="7"/>
  <c r="H896" i="7"/>
  <c r="I896" i="7"/>
  <c r="P896" i="7" s="1"/>
  <c r="J896" i="7"/>
  <c r="K896" i="7"/>
  <c r="L896" i="7"/>
  <c r="AD896" i="7" s="1"/>
  <c r="AB896" i="7" s="1"/>
  <c r="M896" i="7"/>
  <c r="X896" i="7" s="1"/>
  <c r="N896" i="7"/>
  <c r="O896" i="7"/>
  <c r="Q896" i="7"/>
  <c r="Z896" i="7" s="1"/>
  <c r="R896" i="7"/>
  <c r="S896" i="7"/>
  <c r="T896" i="7"/>
  <c r="U896" i="7"/>
  <c r="C897" i="7"/>
  <c r="D897" i="7"/>
  <c r="E897" i="7"/>
  <c r="F897" i="7"/>
  <c r="G897" i="7"/>
  <c r="H897" i="7"/>
  <c r="I897" i="7"/>
  <c r="J897" i="7"/>
  <c r="K897" i="7"/>
  <c r="L897" i="7"/>
  <c r="O897" i="7"/>
  <c r="P897" i="7"/>
  <c r="R897" i="7"/>
  <c r="T897" i="7"/>
  <c r="C898" i="7"/>
  <c r="D898" i="7"/>
  <c r="E898" i="7"/>
  <c r="F898" i="7"/>
  <c r="G898" i="7"/>
  <c r="H898" i="7"/>
  <c r="I898" i="7"/>
  <c r="J898" i="7"/>
  <c r="K898" i="7"/>
  <c r="L898" i="7"/>
  <c r="O898" i="7"/>
  <c r="Q898" i="7"/>
  <c r="S898" i="7"/>
  <c r="U898" i="7"/>
  <c r="C899" i="7"/>
  <c r="D899" i="7"/>
  <c r="E899" i="7"/>
  <c r="F899" i="7"/>
  <c r="G899" i="7"/>
  <c r="H899" i="7"/>
  <c r="I899" i="7"/>
  <c r="J899" i="7"/>
  <c r="P899" i="7" s="1"/>
  <c r="K899" i="7"/>
  <c r="L899" i="7"/>
  <c r="N899" i="7"/>
  <c r="T899" i="7"/>
  <c r="C900" i="7"/>
  <c r="D900" i="7"/>
  <c r="E900" i="7"/>
  <c r="F900" i="7"/>
  <c r="G900" i="7"/>
  <c r="H900" i="7"/>
  <c r="I900" i="7"/>
  <c r="P900" i="7" s="1"/>
  <c r="J900" i="7"/>
  <c r="K900" i="7"/>
  <c r="L900" i="7"/>
  <c r="M900" i="7"/>
  <c r="N900" i="7"/>
  <c r="O900" i="7"/>
  <c r="Q900" i="7"/>
  <c r="Z900" i="7" s="1"/>
  <c r="R900" i="7"/>
  <c r="S900" i="7"/>
  <c r="T900" i="7"/>
  <c r="U900" i="7"/>
  <c r="X900" i="7"/>
  <c r="AD900" i="7"/>
  <c r="AB900" i="7" s="1"/>
  <c r="C901" i="7"/>
  <c r="D901" i="7"/>
  <c r="E901" i="7"/>
  <c r="F901" i="7"/>
  <c r="G901" i="7"/>
  <c r="H901" i="7"/>
  <c r="I901" i="7"/>
  <c r="J901" i="7"/>
  <c r="K901" i="7"/>
  <c r="L901" i="7"/>
  <c r="N901" i="7"/>
  <c r="O901" i="7"/>
  <c r="P901" i="7"/>
  <c r="R901" i="7"/>
  <c r="Y901" i="7" s="1"/>
  <c r="S901" i="7"/>
  <c r="T901" i="7"/>
  <c r="AC901" i="7"/>
  <c r="C902" i="7"/>
  <c r="D902" i="7"/>
  <c r="E902" i="7"/>
  <c r="F902" i="7"/>
  <c r="G902" i="7"/>
  <c r="H902" i="7"/>
  <c r="I902" i="7"/>
  <c r="J902" i="7"/>
  <c r="K902" i="7"/>
  <c r="L902" i="7"/>
  <c r="M902" i="7"/>
  <c r="N902" i="7"/>
  <c r="O902" i="7"/>
  <c r="Q902" i="7"/>
  <c r="Z902" i="7" s="1"/>
  <c r="R902" i="7"/>
  <c r="S902" i="7"/>
  <c r="U902" i="7"/>
  <c r="C903" i="7"/>
  <c r="D903" i="7"/>
  <c r="E903" i="7"/>
  <c r="F903" i="7"/>
  <c r="G903" i="7"/>
  <c r="H903" i="7"/>
  <c r="I903" i="7"/>
  <c r="J903" i="7"/>
  <c r="K903" i="7"/>
  <c r="L903" i="7"/>
  <c r="N903" i="7"/>
  <c r="P903" i="7"/>
  <c r="Q903" i="7"/>
  <c r="T903" i="7"/>
  <c r="U903" i="7"/>
  <c r="C904" i="7"/>
  <c r="D904" i="7"/>
  <c r="E904" i="7"/>
  <c r="F904" i="7"/>
  <c r="G904" i="7"/>
  <c r="P904" i="7" s="1"/>
  <c r="Y904" i="7" s="1"/>
  <c r="H904" i="7"/>
  <c r="Q904" i="7" s="1"/>
  <c r="I904" i="7"/>
  <c r="J904" i="7"/>
  <c r="K904" i="7"/>
  <c r="L904" i="7"/>
  <c r="X904" i="7" s="1"/>
  <c r="M904" i="7"/>
  <c r="N904" i="7"/>
  <c r="O904" i="7"/>
  <c r="R904" i="7"/>
  <c r="S904" i="7"/>
  <c r="T904" i="7"/>
  <c r="U904" i="7"/>
  <c r="C905" i="7"/>
  <c r="D905" i="7"/>
  <c r="E905" i="7"/>
  <c r="F905" i="7"/>
  <c r="G905" i="7"/>
  <c r="H905" i="7"/>
  <c r="I905" i="7"/>
  <c r="J905" i="7"/>
  <c r="K905" i="7"/>
  <c r="L905" i="7"/>
  <c r="N905" i="7"/>
  <c r="O905" i="7"/>
  <c r="S905" i="7"/>
  <c r="T905" i="7"/>
  <c r="C906" i="7"/>
  <c r="D906" i="7"/>
  <c r="E906" i="7"/>
  <c r="F906" i="7"/>
  <c r="G906" i="7"/>
  <c r="H906" i="7"/>
  <c r="I906" i="7"/>
  <c r="J906" i="7"/>
  <c r="K906" i="7"/>
  <c r="L906" i="7"/>
  <c r="M906" i="7"/>
  <c r="N906" i="7"/>
  <c r="R906" i="7"/>
  <c r="S906" i="7"/>
  <c r="C907" i="7"/>
  <c r="D907" i="7"/>
  <c r="E907" i="7"/>
  <c r="F907" i="7"/>
  <c r="G907" i="7"/>
  <c r="H907" i="7"/>
  <c r="I907" i="7"/>
  <c r="P907" i="7" s="1"/>
  <c r="J907" i="7"/>
  <c r="K907" i="7"/>
  <c r="L907" i="7"/>
  <c r="M907" i="7"/>
  <c r="N907" i="7"/>
  <c r="Q907" i="7"/>
  <c r="R907" i="7"/>
  <c r="T907" i="7"/>
  <c r="U907" i="7"/>
  <c r="C908" i="7"/>
  <c r="D908" i="7"/>
  <c r="E908" i="7"/>
  <c r="F908" i="7"/>
  <c r="G908" i="7"/>
  <c r="H908" i="7"/>
  <c r="Q908" i="7" s="1"/>
  <c r="Z908" i="7" s="1"/>
  <c r="I908" i="7"/>
  <c r="J908" i="7"/>
  <c r="K908" i="7"/>
  <c r="L908" i="7"/>
  <c r="X908" i="7" s="1"/>
  <c r="M908" i="7"/>
  <c r="N908" i="7"/>
  <c r="O908" i="7"/>
  <c r="P908" i="7"/>
  <c r="Y908" i="7" s="1"/>
  <c r="R908" i="7"/>
  <c r="S908" i="7"/>
  <c r="T908" i="7"/>
  <c r="U908" i="7"/>
  <c r="C909" i="7"/>
  <c r="D909" i="7"/>
  <c r="E909" i="7"/>
  <c r="F909" i="7"/>
  <c r="G909" i="7"/>
  <c r="H909" i="7"/>
  <c r="I909" i="7"/>
  <c r="J909" i="7"/>
  <c r="P909" i="7" s="1"/>
  <c r="K909" i="7"/>
  <c r="L909" i="7"/>
  <c r="O909" i="7"/>
  <c r="T909" i="7"/>
  <c r="C910" i="7"/>
  <c r="D910" i="7"/>
  <c r="E910" i="7"/>
  <c r="F910" i="7"/>
  <c r="G910" i="7"/>
  <c r="H910" i="7"/>
  <c r="I910" i="7"/>
  <c r="J910" i="7"/>
  <c r="M910" i="7" s="1"/>
  <c r="K910" i="7"/>
  <c r="L910" i="7"/>
  <c r="N910" i="7"/>
  <c r="S910" i="7"/>
  <c r="C911" i="7"/>
  <c r="D911" i="7"/>
  <c r="E911" i="7"/>
  <c r="F911" i="7"/>
  <c r="G911" i="7"/>
  <c r="H911" i="7"/>
  <c r="I911" i="7"/>
  <c r="J911" i="7"/>
  <c r="K911" i="7"/>
  <c r="L911" i="7"/>
  <c r="M911" i="7"/>
  <c r="N911" i="7"/>
  <c r="R911" i="7"/>
  <c r="T911" i="7"/>
  <c r="C912" i="7"/>
  <c r="D912" i="7"/>
  <c r="E912" i="7"/>
  <c r="F912" i="7"/>
  <c r="G912" i="7"/>
  <c r="H912" i="7"/>
  <c r="I912" i="7"/>
  <c r="P912" i="7" s="1"/>
  <c r="J912" i="7"/>
  <c r="K912" i="7"/>
  <c r="L912" i="7"/>
  <c r="AD912" i="7" s="1"/>
  <c r="AB912" i="7" s="1"/>
  <c r="M912" i="7"/>
  <c r="X912" i="7" s="1"/>
  <c r="N912" i="7"/>
  <c r="O912" i="7"/>
  <c r="Q912" i="7"/>
  <c r="Z912" i="7" s="1"/>
  <c r="R912" i="7"/>
  <c r="S912" i="7"/>
  <c r="T912" i="7"/>
  <c r="U912" i="7"/>
  <c r="C913" i="7"/>
  <c r="D913" i="7"/>
  <c r="E913" i="7"/>
  <c r="F913" i="7"/>
  <c r="G913" i="7"/>
  <c r="H913" i="7"/>
  <c r="I913" i="7"/>
  <c r="J913" i="7"/>
  <c r="K913" i="7"/>
  <c r="L913" i="7"/>
  <c r="O913" i="7"/>
  <c r="P913" i="7"/>
  <c r="R913" i="7"/>
  <c r="T913" i="7"/>
  <c r="C914" i="7"/>
  <c r="D914" i="7"/>
  <c r="E914" i="7"/>
  <c r="F914" i="7"/>
  <c r="G914" i="7"/>
  <c r="H914" i="7"/>
  <c r="I914" i="7"/>
  <c r="J914" i="7"/>
  <c r="K914" i="7"/>
  <c r="L914" i="7"/>
  <c r="N914" i="7"/>
  <c r="O914" i="7"/>
  <c r="Q914" i="7"/>
  <c r="S914" i="7"/>
  <c r="U914" i="7"/>
  <c r="C915" i="7"/>
  <c r="D915" i="7"/>
  <c r="E915" i="7"/>
  <c r="F915" i="7"/>
  <c r="G915" i="7"/>
  <c r="H915" i="7"/>
  <c r="I915" i="7"/>
  <c r="J915" i="7"/>
  <c r="P915" i="7" s="1"/>
  <c r="K915" i="7"/>
  <c r="L915" i="7"/>
  <c r="N915" i="7"/>
  <c r="T915" i="7"/>
  <c r="C916" i="7"/>
  <c r="D916" i="7"/>
  <c r="E916" i="7"/>
  <c r="F916" i="7"/>
  <c r="G916" i="7"/>
  <c r="H916" i="7"/>
  <c r="I916" i="7"/>
  <c r="P916" i="7" s="1"/>
  <c r="J916" i="7"/>
  <c r="K916" i="7"/>
  <c r="L916" i="7"/>
  <c r="M916" i="7"/>
  <c r="N916" i="7"/>
  <c r="O916" i="7"/>
  <c r="Q916" i="7"/>
  <c r="Z916" i="7" s="1"/>
  <c r="R916" i="7"/>
  <c r="S916" i="7"/>
  <c r="T916" i="7"/>
  <c r="U916" i="7"/>
  <c r="X916" i="7"/>
  <c r="AD916" i="7"/>
  <c r="AB916" i="7" s="1"/>
  <c r="C917" i="7"/>
  <c r="D917" i="7"/>
  <c r="E917" i="7"/>
  <c r="F917" i="7"/>
  <c r="G917" i="7"/>
  <c r="H917" i="7"/>
  <c r="I917" i="7"/>
  <c r="J917" i="7"/>
  <c r="K917" i="7"/>
  <c r="L917" i="7"/>
  <c r="N917" i="7"/>
  <c r="O917" i="7"/>
  <c r="P917" i="7"/>
  <c r="R917" i="7"/>
  <c r="Y917" i="7" s="1"/>
  <c r="S917" i="7"/>
  <c r="T917" i="7"/>
  <c r="AC917" i="7"/>
  <c r="C918" i="7"/>
  <c r="D918" i="7"/>
  <c r="E918" i="7"/>
  <c r="F918" i="7"/>
  <c r="G918" i="7"/>
  <c r="H918" i="7"/>
  <c r="I918" i="7"/>
  <c r="J918" i="7"/>
  <c r="K918" i="7"/>
  <c r="L918" i="7"/>
  <c r="M918" i="7"/>
  <c r="N918" i="7"/>
  <c r="O918" i="7"/>
  <c r="Q918" i="7"/>
  <c r="Z918" i="7" s="1"/>
  <c r="R918" i="7"/>
  <c r="S918" i="7"/>
  <c r="U918" i="7"/>
  <c r="C919" i="7"/>
  <c r="D919" i="7"/>
  <c r="E919" i="7"/>
  <c r="F919" i="7"/>
  <c r="G919" i="7"/>
  <c r="H919" i="7"/>
  <c r="I919" i="7"/>
  <c r="J919" i="7"/>
  <c r="K919" i="7"/>
  <c r="L919" i="7"/>
  <c r="N919" i="7"/>
  <c r="P919" i="7"/>
  <c r="Q919" i="7"/>
  <c r="T919" i="7"/>
  <c r="U919" i="7"/>
  <c r="C920" i="7"/>
  <c r="D920" i="7"/>
  <c r="E920" i="7"/>
  <c r="F920" i="7"/>
  <c r="G920" i="7"/>
  <c r="P920" i="7" s="1"/>
  <c r="Y920" i="7" s="1"/>
  <c r="H920" i="7"/>
  <c r="Q920" i="7" s="1"/>
  <c r="I920" i="7"/>
  <c r="J920" i="7"/>
  <c r="K920" i="7"/>
  <c r="L920" i="7"/>
  <c r="X920" i="7" s="1"/>
  <c r="M920" i="7"/>
  <c r="N920" i="7"/>
  <c r="O920" i="7"/>
  <c r="R920" i="7"/>
  <c r="S920" i="7"/>
  <c r="T920" i="7"/>
  <c r="U920" i="7"/>
  <c r="C921" i="7"/>
  <c r="D921" i="7"/>
  <c r="E921" i="7"/>
  <c r="F921" i="7"/>
  <c r="G921" i="7"/>
  <c r="H921" i="7"/>
  <c r="I921" i="7"/>
  <c r="J921" i="7"/>
  <c r="K921" i="7"/>
  <c r="L921" i="7"/>
  <c r="N921" i="7"/>
  <c r="O921" i="7"/>
  <c r="S921" i="7"/>
  <c r="T921" i="7"/>
  <c r="C922" i="7"/>
  <c r="D922" i="7"/>
  <c r="E922" i="7"/>
  <c r="F922" i="7"/>
  <c r="G922" i="7"/>
  <c r="H922" i="7"/>
  <c r="I922" i="7"/>
  <c r="J922" i="7"/>
  <c r="K922" i="7"/>
  <c r="L922" i="7"/>
  <c r="M922" i="7"/>
  <c r="N922" i="7"/>
  <c r="R922" i="7"/>
  <c r="S922" i="7"/>
  <c r="C923" i="7"/>
  <c r="D923" i="7"/>
  <c r="E923" i="7"/>
  <c r="F923" i="7"/>
  <c r="G923" i="7"/>
  <c r="H923" i="7"/>
  <c r="I923" i="7"/>
  <c r="P923" i="7" s="1"/>
  <c r="J923" i="7"/>
  <c r="K923" i="7"/>
  <c r="L923" i="7"/>
  <c r="M923" i="7"/>
  <c r="N923" i="7"/>
  <c r="Q923" i="7"/>
  <c r="R923" i="7"/>
  <c r="T923" i="7"/>
  <c r="U923" i="7"/>
  <c r="C924" i="7"/>
  <c r="D924" i="7"/>
  <c r="E924" i="7"/>
  <c r="F924" i="7"/>
  <c r="G924" i="7"/>
  <c r="H924" i="7"/>
  <c r="Q924" i="7" s="1"/>
  <c r="Z924" i="7" s="1"/>
  <c r="I924" i="7"/>
  <c r="J924" i="7"/>
  <c r="K924" i="7"/>
  <c r="L924" i="7"/>
  <c r="X924" i="7" s="1"/>
  <c r="M924" i="7"/>
  <c r="N924" i="7"/>
  <c r="O924" i="7"/>
  <c r="P924" i="7"/>
  <c r="Y924" i="7" s="1"/>
  <c r="R924" i="7"/>
  <c r="S924" i="7"/>
  <c r="T924" i="7"/>
  <c r="U924" i="7"/>
  <c r="C925" i="7"/>
  <c r="D925" i="7"/>
  <c r="E925" i="7"/>
  <c r="F925" i="7"/>
  <c r="G925" i="7"/>
  <c r="H925" i="7"/>
  <c r="I925" i="7"/>
  <c r="J925" i="7"/>
  <c r="P925" i="7" s="1"/>
  <c r="K925" i="7"/>
  <c r="L925" i="7"/>
  <c r="O925" i="7"/>
  <c r="T925" i="7"/>
  <c r="C926" i="7"/>
  <c r="D926" i="7"/>
  <c r="E926" i="7"/>
  <c r="F926" i="7"/>
  <c r="G926" i="7"/>
  <c r="H926" i="7"/>
  <c r="I926" i="7"/>
  <c r="J926" i="7"/>
  <c r="O926" i="7" s="1"/>
  <c r="K926" i="7"/>
  <c r="L926" i="7"/>
  <c r="N926" i="7"/>
  <c r="S926" i="7"/>
  <c r="C927" i="7"/>
  <c r="D927" i="7"/>
  <c r="E927" i="7"/>
  <c r="F927" i="7"/>
  <c r="G927" i="7"/>
  <c r="H927" i="7"/>
  <c r="I927" i="7"/>
  <c r="J927" i="7"/>
  <c r="K927" i="7"/>
  <c r="L927" i="7"/>
  <c r="M927" i="7"/>
  <c r="N927" i="7"/>
  <c r="R927" i="7"/>
  <c r="T927" i="7"/>
  <c r="C928" i="7"/>
  <c r="D928" i="7"/>
  <c r="E928" i="7"/>
  <c r="F928" i="7"/>
  <c r="G928" i="7"/>
  <c r="H928" i="7"/>
  <c r="I928" i="7"/>
  <c r="P928" i="7" s="1"/>
  <c r="J928" i="7"/>
  <c r="K928" i="7"/>
  <c r="L928" i="7"/>
  <c r="AD928" i="7" s="1"/>
  <c r="AB928" i="7" s="1"/>
  <c r="M928" i="7"/>
  <c r="X928" i="7" s="1"/>
  <c r="N928" i="7"/>
  <c r="O928" i="7"/>
  <c r="Q928" i="7"/>
  <c r="Z928" i="7" s="1"/>
  <c r="R928" i="7"/>
  <c r="S928" i="7"/>
  <c r="T928" i="7"/>
  <c r="U928" i="7"/>
  <c r="C929" i="7"/>
  <c r="D929" i="7"/>
  <c r="E929" i="7"/>
  <c r="F929" i="7"/>
  <c r="G929" i="7"/>
  <c r="H929" i="7"/>
  <c r="I929" i="7"/>
  <c r="J929" i="7"/>
  <c r="K929" i="7"/>
  <c r="L929" i="7"/>
  <c r="O929" i="7"/>
  <c r="P929" i="7"/>
  <c r="R929" i="7"/>
  <c r="T929" i="7"/>
  <c r="C930" i="7"/>
  <c r="D930" i="7"/>
  <c r="E930" i="7"/>
  <c r="F930" i="7"/>
  <c r="G930" i="7"/>
  <c r="H930" i="7"/>
  <c r="I930" i="7"/>
  <c r="J930" i="7"/>
  <c r="K930" i="7"/>
  <c r="L930" i="7"/>
  <c r="N930" i="7"/>
  <c r="O930" i="7"/>
  <c r="Q930" i="7"/>
  <c r="S930" i="7"/>
  <c r="U930" i="7"/>
  <c r="C931" i="7"/>
  <c r="D931" i="7"/>
  <c r="E931" i="7"/>
  <c r="F931" i="7"/>
  <c r="G931" i="7"/>
  <c r="H931" i="7"/>
  <c r="I931" i="7"/>
  <c r="J931" i="7"/>
  <c r="R931" i="7" s="1"/>
  <c r="K931" i="7"/>
  <c r="L931" i="7"/>
  <c r="N931" i="7"/>
  <c r="T931" i="7"/>
  <c r="C932" i="7"/>
  <c r="D932" i="7"/>
  <c r="E932" i="7"/>
  <c r="F932" i="7"/>
  <c r="G932" i="7"/>
  <c r="H932" i="7"/>
  <c r="I932" i="7"/>
  <c r="P932" i="7" s="1"/>
  <c r="J932" i="7"/>
  <c r="K932" i="7"/>
  <c r="L932" i="7"/>
  <c r="M932" i="7"/>
  <c r="N932" i="7"/>
  <c r="O932" i="7"/>
  <c r="Q932" i="7"/>
  <c r="Z932" i="7" s="1"/>
  <c r="R932" i="7"/>
  <c r="S932" i="7"/>
  <c r="T932" i="7"/>
  <c r="U932" i="7"/>
  <c r="X932" i="7"/>
  <c r="AD932" i="7"/>
  <c r="AB932" i="7" s="1"/>
  <c r="C933" i="7"/>
  <c r="D933" i="7"/>
  <c r="E933" i="7"/>
  <c r="F933" i="7"/>
  <c r="G933" i="7"/>
  <c r="H933" i="7"/>
  <c r="I933" i="7"/>
  <c r="J933" i="7"/>
  <c r="K933" i="7"/>
  <c r="L933" i="7"/>
  <c r="N933" i="7"/>
  <c r="O933" i="7"/>
  <c r="P933" i="7"/>
  <c r="R933" i="7"/>
  <c r="Y933" i="7" s="1"/>
  <c r="S933" i="7"/>
  <c r="T933" i="7"/>
  <c r="AC933" i="7"/>
  <c r="C934" i="7"/>
  <c r="D934" i="7"/>
  <c r="E934" i="7"/>
  <c r="F934" i="7"/>
  <c r="G934" i="7"/>
  <c r="H934" i="7"/>
  <c r="I934" i="7"/>
  <c r="J934" i="7"/>
  <c r="K934" i="7"/>
  <c r="L934" i="7"/>
  <c r="M934" i="7"/>
  <c r="N934" i="7"/>
  <c r="O934" i="7"/>
  <c r="Q934" i="7"/>
  <c r="Z934" i="7" s="1"/>
  <c r="R934" i="7"/>
  <c r="S934" i="7"/>
  <c r="U934" i="7"/>
  <c r="C935" i="7"/>
  <c r="D935" i="7"/>
  <c r="E935" i="7"/>
  <c r="F935" i="7"/>
  <c r="G935" i="7"/>
  <c r="H935" i="7"/>
  <c r="I935" i="7"/>
  <c r="J935" i="7"/>
  <c r="K935" i="7"/>
  <c r="L935" i="7"/>
  <c r="N935" i="7"/>
  <c r="P935" i="7"/>
  <c r="Q935" i="7"/>
  <c r="T935" i="7"/>
  <c r="U935" i="7"/>
  <c r="C936" i="7"/>
  <c r="D936" i="7"/>
  <c r="E936" i="7"/>
  <c r="F936" i="7"/>
  <c r="G936" i="7"/>
  <c r="P936" i="7" s="1"/>
  <c r="Y936" i="7" s="1"/>
  <c r="H936" i="7"/>
  <c r="Q936" i="7" s="1"/>
  <c r="I936" i="7"/>
  <c r="J936" i="7"/>
  <c r="K936" i="7"/>
  <c r="L936" i="7"/>
  <c r="X936" i="7" s="1"/>
  <c r="M936" i="7"/>
  <c r="N936" i="7"/>
  <c r="O936" i="7"/>
  <c r="R936" i="7"/>
  <c r="S936" i="7"/>
  <c r="T936" i="7"/>
  <c r="U936" i="7"/>
  <c r="C937" i="7"/>
  <c r="D937" i="7"/>
  <c r="E937" i="7"/>
  <c r="F937" i="7"/>
  <c r="G937" i="7"/>
  <c r="H937" i="7"/>
  <c r="I937" i="7"/>
  <c r="J937" i="7"/>
  <c r="K937" i="7"/>
  <c r="L937" i="7"/>
  <c r="N937" i="7"/>
  <c r="O937" i="7"/>
  <c r="S937" i="7"/>
  <c r="T937" i="7"/>
  <c r="C938" i="7"/>
  <c r="D938" i="7"/>
  <c r="E938" i="7"/>
  <c r="F938" i="7"/>
  <c r="G938" i="7"/>
  <c r="H938" i="7"/>
  <c r="I938" i="7"/>
  <c r="J938" i="7"/>
  <c r="K938" i="7"/>
  <c r="L938" i="7"/>
  <c r="M938" i="7"/>
  <c r="N938" i="7"/>
  <c r="R938" i="7"/>
  <c r="S938" i="7"/>
  <c r="C939" i="7"/>
  <c r="D939" i="7"/>
  <c r="E939" i="7"/>
  <c r="F939" i="7"/>
  <c r="G939" i="7"/>
  <c r="H939" i="7"/>
  <c r="I939" i="7"/>
  <c r="P939" i="7" s="1"/>
  <c r="J939" i="7"/>
  <c r="K939" i="7"/>
  <c r="L939" i="7"/>
  <c r="M939" i="7"/>
  <c r="N939" i="7"/>
  <c r="Q939" i="7"/>
  <c r="R939" i="7"/>
  <c r="T939" i="7"/>
  <c r="U939" i="7"/>
  <c r="C940" i="7"/>
  <c r="D940" i="7"/>
  <c r="E940" i="7"/>
  <c r="F940" i="7"/>
  <c r="G940" i="7"/>
  <c r="H940" i="7"/>
  <c r="Q940" i="7" s="1"/>
  <c r="Z940" i="7" s="1"/>
  <c r="I940" i="7"/>
  <c r="J940" i="7"/>
  <c r="K940" i="7"/>
  <c r="L940" i="7"/>
  <c r="X940" i="7" s="1"/>
  <c r="M940" i="7"/>
  <c r="N940" i="7"/>
  <c r="O940" i="7"/>
  <c r="P940" i="7"/>
  <c r="Y940" i="7" s="1"/>
  <c r="R940" i="7"/>
  <c r="S940" i="7"/>
  <c r="T940" i="7"/>
  <c r="U940" i="7"/>
  <c r="C941" i="7"/>
  <c r="D941" i="7"/>
  <c r="E941" i="7"/>
  <c r="F941" i="7"/>
  <c r="G941" i="7"/>
  <c r="H941" i="7"/>
  <c r="I941" i="7"/>
  <c r="J941" i="7"/>
  <c r="P941" i="7" s="1"/>
  <c r="K941" i="7"/>
  <c r="L941" i="7"/>
  <c r="O941" i="7"/>
  <c r="T941" i="7"/>
  <c r="C942" i="7"/>
  <c r="D942" i="7"/>
  <c r="E942" i="7"/>
  <c r="F942" i="7"/>
  <c r="G942" i="7"/>
  <c r="H942" i="7"/>
  <c r="I942" i="7"/>
  <c r="J942" i="7"/>
  <c r="M942" i="7" s="1"/>
  <c r="K942" i="7"/>
  <c r="L942" i="7"/>
  <c r="N942" i="7"/>
  <c r="S942" i="7"/>
  <c r="C943" i="7"/>
  <c r="D943" i="7"/>
  <c r="E943" i="7"/>
  <c r="F943" i="7"/>
  <c r="G943" i="7"/>
  <c r="H943" i="7"/>
  <c r="I943" i="7"/>
  <c r="J943" i="7"/>
  <c r="K943" i="7"/>
  <c r="L943" i="7"/>
  <c r="M943" i="7"/>
  <c r="N943" i="7"/>
  <c r="R943" i="7"/>
  <c r="T943" i="7"/>
  <c r="C944" i="7"/>
  <c r="D944" i="7"/>
  <c r="E944" i="7"/>
  <c r="F944" i="7"/>
  <c r="G944" i="7"/>
  <c r="H944" i="7"/>
  <c r="I944" i="7"/>
  <c r="P944" i="7" s="1"/>
  <c r="J944" i="7"/>
  <c r="K944" i="7"/>
  <c r="L944" i="7"/>
  <c r="AD944" i="7" s="1"/>
  <c r="AB944" i="7" s="1"/>
  <c r="M944" i="7"/>
  <c r="X944" i="7" s="1"/>
  <c r="N944" i="7"/>
  <c r="O944" i="7"/>
  <c r="Q944" i="7"/>
  <c r="Z944" i="7" s="1"/>
  <c r="R944" i="7"/>
  <c r="S944" i="7"/>
  <c r="T944" i="7"/>
  <c r="U944" i="7"/>
  <c r="C945" i="7"/>
  <c r="D945" i="7"/>
  <c r="E945" i="7"/>
  <c r="F945" i="7"/>
  <c r="G945" i="7"/>
  <c r="H945" i="7"/>
  <c r="I945" i="7"/>
  <c r="J945" i="7"/>
  <c r="K945" i="7"/>
  <c r="L945" i="7"/>
  <c r="O945" i="7"/>
  <c r="P945" i="7"/>
  <c r="R945" i="7"/>
  <c r="T945" i="7"/>
  <c r="C946" i="7"/>
  <c r="D946" i="7"/>
  <c r="E946" i="7"/>
  <c r="F946" i="7"/>
  <c r="G946" i="7"/>
  <c r="H946" i="7"/>
  <c r="I946" i="7"/>
  <c r="J946" i="7"/>
  <c r="K946" i="7"/>
  <c r="L946" i="7"/>
  <c r="N946" i="7"/>
  <c r="O946" i="7"/>
  <c r="Q946" i="7"/>
  <c r="S946" i="7"/>
  <c r="U946" i="7"/>
  <c r="C947" i="7"/>
  <c r="D947" i="7"/>
  <c r="E947" i="7"/>
  <c r="F947" i="7"/>
  <c r="G947" i="7"/>
  <c r="H947" i="7"/>
  <c r="I947" i="7"/>
  <c r="J947" i="7"/>
  <c r="P947" i="7" s="1"/>
  <c r="K947" i="7"/>
  <c r="L947" i="7"/>
  <c r="N947" i="7"/>
  <c r="T947" i="7"/>
  <c r="C948" i="7"/>
  <c r="D948" i="7"/>
  <c r="E948" i="7"/>
  <c r="F948" i="7"/>
  <c r="G948" i="7"/>
  <c r="H948" i="7"/>
  <c r="I948" i="7"/>
  <c r="P948" i="7" s="1"/>
  <c r="J948" i="7"/>
  <c r="K948" i="7"/>
  <c r="L948" i="7"/>
  <c r="M948" i="7"/>
  <c r="N948" i="7"/>
  <c r="O948" i="7"/>
  <c r="Q948" i="7"/>
  <c r="Z948" i="7" s="1"/>
  <c r="R948" i="7"/>
  <c r="S948" i="7"/>
  <c r="T948" i="7"/>
  <c r="U948" i="7"/>
  <c r="X948" i="7"/>
  <c r="AD948" i="7"/>
  <c r="AB948" i="7" s="1"/>
  <c r="C949" i="7"/>
  <c r="D949" i="7"/>
  <c r="E949" i="7"/>
  <c r="F949" i="7"/>
  <c r="G949" i="7"/>
  <c r="H949" i="7"/>
  <c r="I949" i="7"/>
  <c r="J949" i="7"/>
  <c r="K949" i="7"/>
  <c r="L949" i="7"/>
  <c r="N949" i="7"/>
  <c r="O949" i="7"/>
  <c r="P949" i="7"/>
  <c r="R949" i="7"/>
  <c r="Y949" i="7" s="1"/>
  <c r="S949" i="7"/>
  <c r="T949" i="7"/>
  <c r="AC949" i="7"/>
  <c r="C950" i="7"/>
  <c r="D950" i="7"/>
  <c r="E950" i="7"/>
  <c r="F950" i="7"/>
  <c r="G950" i="7"/>
  <c r="H950" i="7"/>
  <c r="I950" i="7"/>
  <c r="J950" i="7"/>
  <c r="K950" i="7"/>
  <c r="L950" i="7"/>
  <c r="M950" i="7"/>
  <c r="N950" i="7"/>
  <c r="O950" i="7"/>
  <c r="Q950" i="7"/>
  <c r="Z950" i="7" s="1"/>
  <c r="R950" i="7"/>
  <c r="S950" i="7"/>
  <c r="U950" i="7"/>
  <c r="C951" i="7"/>
  <c r="D951" i="7"/>
  <c r="E951" i="7"/>
  <c r="F951" i="7"/>
  <c r="G951" i="7"/>
  <c r="H951" i="7"/>
  <c r="I951" i="7"/>
  <c r="J951" i="7"/>
  <c r="K951" i="7"/>
  <c r="L951" i="7"/>
  <c r="N951" i="7"/>
  <c r="P951" i="7"/>
  <c r="Q951" i="7"/>
  <c r="T951" i="7"/>
  <c r="U951" i="7"/>
  <c r="C952" i="7"/>
  <c r="D952" i="7"/>
  <c r="E952" i="7"/>
  <c r="F952" i="7"/>
  <c r="G952" i="7"/>
  <c r="P952" i="7" s="1"/>
  <c r="Y952" i="7" s="1"/>
  <c r="H952" i="7"/>
  <c r="Q952" i="7" s="1"/>
  <c r="I952" i="7"/>
  <c r="J952" i="7"/>
  <c r="K952" i="7"/>
  <c r="L952" i="7"/>
  <c r="X952" i="7" s="1"/>
  <c r="M952" i="7"/>
  <c r="N952" i="7"/>
  <c r="O952" i="7"/>
  <c r="R952" i="7"/>
  <c r="S952" i="7"/>
  <c r="T952" i="7"/>
  <c r="U952" i="7"/>
  <c r="C953" i="7"/>
  <c r="D953" i="7"/>
  <c r="E953" i="7"/>
  <c r="F953" i="7"/>
  <c r="G953" i="7"/>
  <c r="H953" i="7"/>
  <c r="I953" i="7"/>
  <c r="J953" i="7"/>
  <c r="K953" i="7"/>
  <c r="L953" i="7"/>
  <c r="N953" i="7"/>
  <c r="O953" i="7"/>
  <c r="S953" i="7"/>
  <c r="T953" i="7"/>
  <c r="C954" i="7"/>
  <c r="D954" i="7"/>
  <c r="E954" i="7"/>
  <c r="F954" i="7"/>
  <c r="G954" i="7"/>
  <c r="H954" i="7"/>
  <c r="I954" i="7"/>
  <c r="J954" i="7"/>
  <c r="K954" i="7"/>
  <c r="L954" i="7"/>
  <c r="M954" i="7"/>
  <c r="N954" i="7"/>
  <c r="R954" i="7"/>
  <c r="S954" i="7"/>
  <c r="C955" i="7"/>
  <c r="D955" i="7"/>
  <c r="E955" i="7"/>
  <c r="F955" i="7"/>
  <c r="G955" i="7"/>
  <c r="H955" i="7"/>
  <c r="I955" i="7"/>
  <c r="P955" i="7" s="1"/>
  <c r="J955" i="7"/>
  <c r="K955" i="7"/>
  <c r="L955" i="7"/>
  <c r="M955" i="7"/>
  <c r="N955" i="7"/>
  <c r="Q955" i="7"/>
  <c r="R955" i="7"/>
  <c r="T955" i="7"/>
  <c r="U955" i="7"/>
  <c r="C956" i="7"/>
  <c r="D956" i="7"/>
  <c r="E956" i="7"/>
  <c r="F956" i="7"/>
  <c r="G956" i="7"/>
  <c r="H956" i="7"/>
  <c r="Q956" i="7" s="1"/>
  <c r="Z956" i="7" s="1"/>
  <c r="I956" i="7"/>
  <c r="J956" i="7"/>
  <c r="K956" i="7"/>
  <c r="L956" i="7"/>
  <c r="X956" i="7" s="1"/>
  <c r="M956" i="7"/>
  <c r="N956" i="7"/>
  <c r="O956" i="7"/>
  <c r="P956" i="7"/>
  <c r="Y956" i="7" s="1"/>
  <c r="R956" i="7"/>
  <c r="S956" i="7"/>
  <c r="T956" i="7"/>
  <c r="U956" i="7"/>
  <c r="C957" i="7"/>
  <c r="D957" i="7"/>
  <c r="E957" i="7"/>
  <c r="F957" i="7"/>
  <c r="G957" i="7"/>
  <c r="H957" i="7"/>
  <c r="I957" i="7"/>
  <c r="J957" i="7"/>
  <c r="P957" i="7" s="1"/>
  <c r="K957" i="7"/>
  <c r="L957" i="7"/>
  <c r="O957" i="7"/>
  <c r="T957" i="7"/>
  <c r="C958" i="7"/>
  <c r="D958" i="7"/>
  <c r="E958" i="7"/>
  <c r="F958" i="7"/>
  <c r="G958" i="7"/>
  <c r="H958" i="7"/>
  <c r="I958" i="7"/>
  <c r="J958" i="7"/>
  <c r="O958" i="7" s="1"/>
  <c r="K958" i="7"/>
  <c r="L958" i="7"/>
  <c r="N958" i="7"/>
  <c r="S958" i="7"/>
  <c r="C959" i="7"/>
  <c r="D959" i="7"/>
  <c r="E959" i="7"/>
  <c r="F959" i="7"/>
  <c r="G959" i="7"/>
  <c r="H959" i="7"/>
  <c r="I959" i="7"/>
  <c r="J959" i="7"/>
  <c r="K959" i="7"/>
  <c r="L959" i="7"/>
  <c r="M959" i="7"/>
  <c r="N959" i="7"/>
  <c r="R959" i="7"/>
  <c r="T959" i="7"/>
  <c r="C960" i="7"/>
  <c r="D960" i="7"/>
  <c r="E960" i="7"/>
  <c r="F960" i="7"/>
  <c r="G960" i="7"/>
  <c r="H960" i="7"/>
  <c r="I960" i="7"/>
  <c r="P960" i="7" s="1"/>
  <c r="J960" i="7"/>
  <c r="K960" i="7"/>
  <c r="L960" i="7"/>
  <c r="AD960" i="7" s="1"/>
  <c r="AB960" i="7" s="1"/>
  <c r="M960" i="7"/>
  <c r="X960" i="7" s="1"/>
  <c r="N960" i="7"/>
  <c r="O960" i="7"/>
  <c r="Q960" i="7"/>
  <c r="Z960" i="7" s="1"/>
  <c r="R960" i="7"/>
  <c r="S960" i="7"/>
  <c r="T960" i="7"/>
  <c r="U960" i="7"/>
  <c r="C961" i="7"/>
  <c r="D961" i="7"/>
  <c r="E961" i="7"/>
  <c r="F961" i="7"/>
  <c r="G961" i="7"/>
  <c r="H961" i="7"/>
  <c r="I961" i="7"/>
  <c r="J961" i="7"/>
  <c r="K961" i="7"/>
  <c r="L961" i="7"/>
  <c r="O961" i="7"/>
  <c r="P961" i="7"/>
  <c r="R961" i="7"/>
  <c r="T961" i="7"/>
  <c r="C962" i="7"/>
  <c r="D962" i="7"/>
  <c r="E962" i="7"/>
  <c r="F962" i="7"/>
  <c r="G962" i="7"/>
  <c r="H962" i="7"/>
  <c r="I962" i="7"/>
  <c r="J962" i="7"/>
  <c r="K962" i="7"/>
  <c r="L962" i="7"/>
  <c r="N962" i="7"/>
  <c r="O962" i="7"/>
  <c r="Q962" i="7"/>
  <c r="S962" i="7"/>
  <c r="U962" i="7"/>
  <c r="C963" i="7"/>
  <c r="D963" i="7"/>
  <c r="E963" i="7"/>
  <c r="F963" i="7"/>
  <c r="G963" i="7"/>
  <c r="H963" i="7"/>
  <c r="I963" i="7"/>
  <c r="J963" i="7"/>
  <c r="M963" i="7" s="1"/>
  <c r="K963" i="7"/>
  <c r="L963" i="7"/>
  <c r="N963" i="7"/>
  <c r="T963" i="7"/>
  <c r="C964" i="7"/>
  <c r="D964" i="7"/>
  <c r="E964" i="7"/>
  <c r="F964" i="7"/>
  <c r="G964" i="7"/>
  <c r="H964" i="7"/>
  <c r="I964" i="7"/>
  <c r="P964" i="7" s="1"/>
  <c r="J964" i="7"/>
  <c r="K964" i="7"/>
  <c r="L964" i="7"/>
  <c r="M964" i="7"/>
  <c r="N964" i="7"/>
  <c r="O964" i="7"/>
  <c r="Q964" i="7"/>
  <c r="Z964" i="7" s="1"/>
  <c r="R964" i="7"/>
  <c r="S964" i="7"/>
  <c r="T964" i="7"/>
  <c r="U964" i="7"/>
  <c r="X964" i="7"/>
  <c r="AD964" i="7"/>
  <c r="AB964" i="7" s="1"/>
  <c r="C965" i="7"/>
  <c r="D965" i="7"/>
  <c r="E965" i="7"/>
  <c r="F965" i="7"/>
  <c r="G965" i="7"/>
  <c r="H965" i="7"/>
  <c r="I965" i="7"/>
  <c r="J965" i="7"/>
  <c r="K965" i="7"/>
  <c r="L965" i="7"/>
  <c r="N965" i="7"/>
  <c r="O965" i="7"/>
  <c r="P965" i="7"/>
  <c r="R965" i="7"/>
  <c r="Y965" i="7" s="1"/>
  <c r="S965" i="7"/>
  <c r="T965" i="7"/>
  <c r="AC965" i="7"/>
  <c r="C966" i="7"/>
  <c r="D966" i="7"/>
  <c r="E966" i="7"/>
  <c r="F966" i="7"/>
  <c r="G966" i="7"/>
  <c r="H966" i="7"/>
  <c r="I966" i="7"/>
  <c r="J966" i="7"/>
  <c r="K966" i="7"/>
  <c r="L966" i="7"/>
  <c r="M966" i="7"/>
  <c r="N966" i="7"/>
  <c r="O966" i="7"/>
  <c r="Q966" i="7"/>
  <c r="Z966" i="7" s="1"/>
  <c r="R966" i="7"/>
  <c r="S966" i="7"/>
  <c r="U966" i="7"/>
  <c r="C967" i="7"/>
  <c r="D967" i="7"/>
  <c r="E967" i="7"/>
  <c r="F967" i="7"/>
  <c r="G967" i="7"/>
  <c r="H967" i="7"/>
  <c r="I967" i="7"/>
  <c r="J967" i="7"/>
  <c r="K967" i="7"/>
  <c r="L967" i="7"/>
  <c r="N967" i="7"/>
  <c r="P967" i="7"/>
  <c r="Q967" i="7"/>
  <c r="T967" i="7"/>
  <c r="U967" i="7"/>
  <c r="C968" i="7"/>
  <c r="D968" i="7"/>
  <c r="E968" i="7"/>
  <c r="F968" i="7"/>
  <c r="G968" i="7"/>
  <c r="P968" i="7" s="1"/>
  <c r="Y968" i="7" s="1"/>
  <c r="H968" i="7"/>
  <c r="Q968" i="7" s="1"/>
  <c r="I968" i="7"/>
  <c r="J968" i="7"/>
  <c r="K968" i="7"/>
  <c r="L968" i="7"/>
  <c r="X968" i="7" s="1"/>
  <c r="M968" i="7"/>
  <c r="N968" i="7"/>
  <c r="O968" i="7"/>
  <c r="R968" i="7"/>
  <c r="S968" i="7"/>
  <c r="T968" i="7"/>
  <c r="U968" i="7"/>
  <c r="C969" i="7"/>
  <c r="D969" i="7"/>
  <c r="E969" i="7"/>
  <c r="F969" i="7"/>
  <c r="G969" i="7"/>
  <c r="H969" i="7"/>
  <c r="I969" i="7"/>
  <c r="J969" i="7"/>
  <c r="K969" i="7"/>
  <c r="L969" i="7"/>
  <c r="N969" i="7"/>
  <c r="O969" i="7"/>
  <c r="S969" i="7"/>
  <c r="T969" i="7"/>
  <c r="C970" i="7"/>
  <c r="D970" i="7"/>
  <c r="E970" i="7"/>
  <c r="F970" i="7"/>
  <c r="G970" i="7"/>
  <c r="H970" i="7"/>
  <c r="I970" i="7"/>
  <c r="J970" i="7"/>
  <c r="K970" i="7"/>
  <c r="L970" i="7"/>
  <c r="M970" i="7"/>
  <c r="N970" i="7"/>
  <c r="R970" i="7"/>
  <c r="S970" i="7"/>
  <c r="C971" i="7"/>
  <c r="D971" i="7"/>
  <c r="E971" i="7"/>
  <c r="F971" i="7"/>
  <c r="G971" i="7"/>
  <c r="H971" i="7"/>
  <c r="I971" i="7"/>
  <c r="P971" i="7" s="1"/>
  <c r="J971" i="7"/>
  <c r="K971" i="7"/>
  <c r="L971" i="7"/>
  <c r="M971" i="7"/>
  <c r="N971" i="7"/>
  <c r="Q971" i="7"/>
  <c r="R971" i="7"/>
  <c r="T971" i="7"/>
  <c r="U971" i="7"/>
  <c r="C972" i="7"/>
  <c r="D972" i="7"/>
  <c r="E972" i="7"/>
  <c r="F972" i="7"/>
  <c r="G972" i="7"/>
  <c r="H972" i="7"/>
  <c r="Q972" i="7" s="1"/>
  <c r="Z972" i="7" s="1"/>
  <c r="I972" i="7"/>
  <c r="J972" i="7"/>
  <c r="K972" i="7"/>
  <c r="L972" i="7"/>
  <c r="X972" i="7" s="1"/>
  <c r="M972" i="7"/>
  <c r="N972" i="7"/>
  <c r="O972" i="7"/>
  <c r="P972" i="7"/>
  <c r="Y972" i="7" s="1"/>
  <c r="R972" i="7"/>
  <c r="S972" i="7"/>
  <c r="T972" i="7"/>
  <c r="U972" i="7"/>
  <c r="C973" i="7"/>
  <c r="D973" i="7"/>
  <c r="E973" i="7"/>
  <c r="F973" i="7"/>
  <c r="G973" i="7"/>
  <c r="H973" i="7"/>
  <c r="I973" i="7"/>
  <c r="J973" i="7"/>
  <c r="P973" i="7" s="1"/>
  <c r="K973" i="7"/>
  <c r="AC973" i="7" s="1"/>
  <c r="L973" i="7"/>
  <c r="O973" i="7"/>
  <c r="T973" i="7"/>
  <c r="C974" i="7"/>
  <c r="D974" i="7"/>
  <c r="E974" i="7"/>
  <c r="F974" i="7"/>
  <c r="G974" i="7"/>
  <c r="H974" i="7"/>
  <c r="I974" i="7"/>
  <c r="J974" i="7"/>
  <c r="O974" i="7" s="1"/>
  <c r="K974" i="7"/>
  <c r="L974" i="7"/>
  <c r="N974" i="7"/>
  <c r="S974" i="7"/>
  <c r="C975" i="7"/>
  <c r="D975" i="7"/>
  <c r="E975" i="7"/>
  <c r="F975" i="7"/>
  <c r="G975" i="7"/>
  <c r="H975" i="7"/>
  <c r="I975" i="7"/>
  <c r="J975" i="7"/>
  <c r="K975" i="7"/>
  <c r="L975" i="7"/>
  <c r="M975" i="7"/>
  <c r="N975" i="7"/>
  <c r="R975" i="7"/>
  <c r="T975" i="7"/>
  <c r="C976" i="7"/>
  <c r="D976" i="7"/>
  <c r="E976" i="7"/>
  <c r="F976" i="7"/>
  <c r="G976" i="7"/>
  <c r="H976" i="7"/>
  <c r="I976" i="7"/>
  <c r="P976" i="7" s="1"/>
  <c r="J976" i="7"/>
  <c r="K976" i="7"/>
  <c r="L976" i="7"/>
  <c r="AD976" i="7" s="1"/>
  <c r="AB976" i="7" s="1"/>
  <c r="M976" i="7"/>
  <c r="X976" i="7" s="1"/>
  <c r="N976" i="7"/>
  <c r="O976" i="7"/>
  <c r="Q976" i="7"/>
  <c r="Z976" i="7" s="1"/>
  <c r="R976" i="7"/>
  <c r="S976" i="7"/>
  <c r="T976" i="7"/>
  <c r="U976" i="7"/>
  <c r="C977" i="7"/>
  <c r="D977" i="7"/>
  <c r="E977" i="7"/>
  <c r="F977" i="7"/>
  <c r="G977" i="7"/>
  <c r="H977" i="7"/>
  <c r="I977" i="7"/>
  <c r="J977" i="7"/>
  <c r="K977" i="7"/>
  <c r="L977" i="7"/>
  <c r="O977" i="7"/>
  <c r="P977" i="7"/>
  <c r="R977" i="7"/>
  <c r="T977" i="7"/>
  <c r="C978" i="7"/>
  <c r="D978" i="7"/>
  <c r="E978" i="7"/>
  <c r="F978" i="7"/>
  <c r="G978" i="7"/>
  <c r="H978" i="7"/>
  <c r="I978" i="7"/>
  <c r="J978" i="7"/>
  <c r="K978" i="7"/>
  <c r="L978" i="7"/>
  <c r="N978" i="7"/>
  <c r="O978" i="7"/>
  <c r="Q978" i="7"/>
  <c r="S978" i="7"/>
  <c r="U978" i="7"/>
  <c r="C979" i="7"/>
  <c r="D979" i="7"/>
  <c r="E979" i="7"/>
  <c r="F979" i="7"/>
  <c r="G979" i="7"/>
  <c r="H979" i="7"/>
  <c r="I979" i="7"/>
  <c r="J979" i="7"/>
  <c r="M979" i="7" s="1"/>
  <c r="K979" i="7"/>
  <c r="L979" i="7"/>
  <c r="N979" i="7"/>
  <c r="T979" i="7"/>
  <c r="C980" i="7"/>
  <c r="D980" i="7"/>
  <c r="E980" i="7"/>
  <c r="F980" i="7"/>
  <c r="G980" i="7"/>
  <c r="H980" i="7"/>
  <c r="I980" i="7"/>
  <c r="P980" i="7" s="1"/>
  <c r="J980" i="7"/>
  <c r="K980" i="7"/>
  <c r="L980" i="7"/>
  <c r="M980" i="7"/>
  <c r="N980" i="7"/>
  <c r="O980" i="7"/>
  <c r="Q980" i="7"/>
  <c r="Z980" i="7" s="1"/>
  <c r="R980" i="7"/>
  <c r="S980" i="7"/>
  <c r="T980" i="7"/>
  <c r="U980" i="7"/>
  <c r="X980" i="7"/>
  <c r="AD980" i="7"/>
  <c r="AB980" i="7" s="1"/>
  <c r="C981" i="7"/>
  <c r="D981" i="7"/>
  <c r="E981" i="7"/>
  <c r="F981" i="7"/>
  <c r="G981" i="7"/>
  <c r="H981" i="7"/>
  <c r="I981" i="7"/>
  <c r="J981" i="7"/>
  <c r="K981" i="7"/>
  <c r="L981" i="7"/>
  <c r="N981" i="7"/>
  <c r="O981" i="7"/>
  <c r="P981" i="7"/>
  <c r="R981" i="7"/>
  <c r="Y981" i="7" s="1"/>
  <c r="S981" i="7"/>
  <c r="T981" i="7"/>
  <c r="AC981" i="7"/>
  <c r="C982" i="7"/>
  <c r="D982" i="7"/>
  <c r="E982" i="7"/>
  <c r="F982" i="7"/>
  <c r="G982" i="7"/>
  <c r="H982" i="7"/>
  <c r="I982" i="7"/>
  <c r="J982" i="7"/>
  <c r="K982" i="7"/>
  <c r="L982" i="7"/>
  <c r="M982" i="7"/>
  <c r="N982" i="7"/>
  <c r="O982" i="7"/>
  <c r="Q982" i="7"/>
  <c r="Z982" i="7" s="1"/>
  <c r="R982" i="7"/>
  <c r="S982" i="7"/>
  <c r="U982" i="7"/>
  <c r="C983" i="7"/>
  <c r="D983" i="7"/>
  <c r="E983" i="7"/>
  <c r="F983" i="7"/>
  <c r="G983" i="7"/>
  <c r="H983" i="7"/>
  <c r="I983" i="7"/>
  <c r="J983" i="7"/>
  <c r="K983" i="7"/>
  <c r="L983" i="7"/>
  <c r="N983" i="7"/>
  <c r="P983" i="7"/>
  <c r="Q983" i="7"/>
  <c r="T983" i="7"/>
  <c r="U983" i="7"/>
  <c r="C984" i="7"/>
  <c r="D984" i="7"/>
  <c r="E984" i="7"/>
  <c r="F984" i="7"/>
  <c r="G984" i="7"/>
  <c r="H984" i="7"/>
  <c r="Q984" i="7" s="1"/>
  <c r="Z984" i="7" s="1"/>
  <c r="I984" i="7"/>
  <c r="J984" i="7"/>
  <c r="K984" i="7"/>
  <c r="L984" i="7"/>
  <c r="X984" i="7" s="1"/>
  <c r="M984" i="7"/>
  <c r="N984" i="7"/>
  <c r="O984" i="7"/>
  <c r="P984" i="7"/>
  <c r="Y984" i="7" s="1"/>
  <c r="R984" i="7"/>
  <c r="S984" i="7"/>
  <c r="T984" i="7"/>
  <c r="U984" i="7"/>
  <c r="C985" i="7"/>
  <c r="D985" i="7"/>
  <c r="E985" i="7"/>
  <c r="F985" i="7"/>
  <c r="G985" i="7"/>
  <c r="H985" i="7"/>
  <c r="I985" i="7"/>
  <c r="J985" i="7"/>
  <c r="K985" i="7"/>
  <c r="L985" i="7"/>
  <c r="O985" i="7"/>
  <c r="T985" i="7"/>
  <c r="C986" i="7"/>
  <c r="D986" i="7"/>
  <c r="E986" i="7"/>
  <c r="F986" i="7"/>
  <c r="G986" i="7"/>
  <c r="H986" i="7"/>
  <c r="I986" i="7"/>
  <c r="J986" i="7"/>
  <c r="K986" i="7"/>
  <c r="L986" i="7"/>
  <c r="S986" i="7"/>
  <c r="C987" i="7"/>
  <c r="D987" i="7"/>
  <c r="E987" i="7"/>
  <c r="F987" i="7"/>
  <c r="G987" i="7"/>
  <c r="H987" i="7"/>
  <c r="I987" i="7"/>
  <c r="J987" i="7"/>
  <c r="K987" i="7"/>
  <c r="L987" i="7"/>
  <c r="M987" i="7"/>
  <c r="N987" i="7"/>
  <c r="R987" i="7"/>
  <c r="T987" i="7"/>
  <c r="U987" i="7"/>
  <c r="C988" i="7"/>
  <c r="D988" i="7"/>
  <c r="E988" i="7"/>
  <c r="F988" i="7"/>
  <c r="G988" i="7"/>
  <c r="H988" i="7"/>
  <c r="I988" i="7"/>
  <c r="P988" i="7" s="1"/>
  <c r="Y988" i="7" s="1"/>
  <c r="J988" i="7"/>
  <c r="K988" i="7"/>
  <c r="L988" i="7"/>
  <c r="M988" i="7"/>
  <c r="N988" i="7"/>
  <c r="O988" i="7"/>
  <c r="Q988" i="7"/>
  <c r="Z988" i="7" s="1"/>
  <c r="R988" i="7"/>
  <c r="S988" i="7"/>
  <c r="T988" i="7"/>
  <c r="U988" i="7"/>
  <c r="C989" i="7"/>
  <c r="D989" i="7"/>
  <c r="E989" i="7"/>
  <c r="F989" i="7"/>
  <c r="G989" i="7"/>
  <c r="H989" i="7"/>
  <c r="I989" i="7"/>
  <c r="J989" i="7"/>
  <c r="N989" i="7" s="1"/>
  <c r="K989" i="7"/>
  <c r="L989" i="7"/>
  <c r="R989" i="7"/>
  <c r="C990" i="7"/>
  <c r="D990" i="7"/>
  <c r="E990" i="7"/>
  <c r="F990" i="7"/>
  <c r="G990" i="7"/>
  <c r="H990" i="7"/>
  <c r="I990" i="7"/>
  <c r="P990" i="7" s="1"/>
  <c r="J990" i="7"/>
  <c r="K990" i="7"/>
  <c r="W990" i="7" s="1"/>
  <c r="L990" i="7"/>
  <c r="M990" i="7"/>
  <c r="N990" i="7"/>
  <c r="O990" i="7"/>
  <c r="Q990" i="7"/>
  <c r="Z990" i="7" s="1"/>
  <c r="R990" i="7"/>
  <c r="S990" i="7"/>
  <c r="T990" i="7"/>
  <c r="U990" i="7"/>
  <c r="C991" i="7"/>
  <c r="D991" i="7"/>
  <c r="E991" i="7"/>
  <c r="F991" i="7"/>
  <c r="G991" i="7"/>
  <c r="H991" i="7"/>
  <c r="I991" i="7"/>
  <c r="J991" i="7"/>
  <c r="M991" i="7" s="1"/>
  <c r="K991" i="7"/>
  <c r="L991" i="7"/>
  <c r="N991" i="7"/>
  <c r="O991" i="7"/>
  <c r="P991" i="7"/>
  <c r="R991" i="7"/>
  <c r="S991" i="7"/>
  <c r="T991" i="7"/>
  <c r="Y991" i="7"/>
  <c r="AC991" i="7"/>
  <c r="C992" i="7"/>
  <c r="D992" i="7"/>
  <c r="E992" i="7"/>
  <c r="F992" i="7"/>
  <c r="G992" i="7"/>
  <c r="H992" i="7"/>
  <c r="I992" i="7"/>
  <c r="J992" i="7"/>
  <c r="P992" i="7" s="1"/>
  <c r="K992" i="7"/>
  <c r="L992" i="7"/>
  <c r="N992" i="7"/>
  <c r="O992" i="7"/>
  <c r="R992" i="7"/>
  <c r="S992" i="7"/>
  <c r="C993" i="7"/>
  <c r="D993" i="7"/>
  <c r="E993" i="7"/>
  <c r="F993" i="7"/>
  <c r="G993" i="7"/>
  <c r="H993" i="7"/>
  <c r="I993" i="7"/>
  <c r="J993" i="7"/>
  <c r="K993" i="7"/>
  <c r="L993" i="7"/>
  <c r="N993" i="7"/>
  <c r="R993" i="7"/>
  <c r="C994" i="7"/>
  <c r="D994" i="7"/>
  <c r="E994" i="7"/>
  <c r="F994" i="7"/>
  <c r="G994" i="7"/>
  <c r="H994" i="7"/>
  <c r="I994" i="7"/>
  <c r="P994" i="7" s="1"/>
  <c r="J994" i="7"/>
  <c r="K994" i="7"/>
  <c r="L994" i="7"/>
  <c r="M994" i="7"/>
  <c r="N994" i="7"/>
  <c r="O994" i="7"/>
  <c r="R994" i="7"/>
  <c r="S994" i="7"/>
  <c r="T994" i="7"/>
  <c r="U994" i="7"/>
  <c r="C995" i="7"/>
  <c r="D995" i="7"/>
  <c r="E995" i="7"/>
  <c r="F995" i="7"/>
  <c r="G995" i="7"/>
  <c r="H995" i="7"/>
  <c r="I995" i="7"/>
  <c r="J995" i="7"/>
  <c r="M995" i="7" s="1"/>
  <c r="K995" i="7"/>
  <c r="L995" i="7"/>
  <c r="N995" i="7"/>
  <c r="O995" i="7"/>
  <c r="P995" i="7"/>
  <c r="AC995" i="7" s="1"/>
  <c r="R995" i="7"/>
  <c r="S995" i="7"/>
  <c r="T995" i="7"/>
  <c r="Y995" i="7"/>
  <c r="C996" i="7"/>
  <c r="D996" i="7"/>
  <c r="E996" i="7"/>
  <c r="F996" i="7"/>
  <c r="G996" i="7"/>
  <c r="H996" i="7"/>
  <c r="I996" i="7"/>
  <c r="J996" i="7"/>
  <c r="K996" i="7"/>
  <c r="L996" i="7"/>
  <c r="N996" i="7"/>
  <c r="O996" i="7"/>
  <c r="R996" i="7"/>
  <c r="S996" i="7"/>
  <c r="C997" i="7"/>
  <c r="D997" i="7"/>
  <c r="E997" i="7"/>
  <c r="F997" i="7"/>
  <c r="G997" i="7"/>
  <c r="H997" i="7"/>
  <c r="I997" i="7"/>
  <c r="J997" i="7"/>
  <c r="N997" i="7" s="1"/>
  <c r="K997" i="7"/>
  <c r="L997" i="7"/>
  <c r="R997" i="7"/>
  <c r="C998" i="7"/>
  <c r="D998" i="7"/>
  <c r="E998" i="7"/>
  <c r="F998" i="7"/>
  <c r="G998" i="7"/>
  <c r="H998" i="7"/>
  <c r="Q998" i="7" s="1"/>
  <c r="I998" i="7"/>
  <c r="J998" i="7"/>
  <c r="K998" i="7"/>
  <c r="L998" i="7"/>
  <c r="AD998" i="7" s="1"/>
  <c r="AB998" i="7" s="1"/>
  <c r="M998" i="7"/>
  <c r="N998" i="7"/>
  <c r="O998" i="7"/>
  <c r="P998" i="7"/>
  <c r="AC998" i="7" s="1"/>
  <c r="AA998" i="7" s="1"/>
  <c r="R998" i="7"/>
  <c r="S998" i="7"/>
  <c r="T998" i="7"/>
  <c r="U998" i="7"/>
  <c r="C999" i="7"/>
  <c r="D999" i="7"/>
  <c r="E999" i="7"/>
  <c r="F999" i="7"/>
  <c r="G999" i="7"/>
  <c r="H999" i="7"/>
  <c r="I999" i="7"/>
  <c r="J999" i="7"/>
  <c r="M999" i="7" s="1"/>
  <c r="K999" i="7"/>
  <c r="L999" i="7"/>
  <c r="N999" i="7"/>
  <c r="O999" i="7"/>
  <c r="P999" i="7"/>
  <c r="R999" i="7"/>
  <c r="S999" i="7"/>
  <c r="T999" i="7"/>
  <c r="Y999" i="7"/>
  <c r="AC999" i="7"/>
  <c r="C1000" i="7"/>
  <c r="D1000" i="7"/>
  <c r="E1000" i="7"/>
  <c r="F1000" i="7"/>
  <c r="G1000" i="7"/>
  <c r="H1000" i="7"/>
  <c r="I1000" i="7"/>
  <c r="J1000" i="7"/>
  <c r="K1000" i="7"/>
  <c r="L1000" i="7"/>
  <c r="N1000" i="7"/>
  <c r="O1000" i="7"/>
  <c r="R1000" i="7"/>
  <c r="S1000" i="7"/>
  <c r="C1001" i="7"/>
  <c r="D1001" i="7"/>
  <c r="E1001" i="7"/>
  <c r="F1001" i="7"/>
  <c r="G1001" i="7"/>
  <c r="H1001" i="7"/>
  <c r="I1001" i="7"/>
  <c r="J1001" i="7"/>
  <c r="K1001" i="7"/>
  <c r="L1001" i="7"/>
  <c r="M1001" i="7"/>
  <c r="N1001" i="7"/>
  <c r="Q1001" i="7"/>
  <c r="R1001" i="7"/>
  <c r="Z1001" i="7" s="1"/>
  <c r="U1001" i="7"/>
  <c r="C1002" i="7"/>
  <c r="D1002" i="7"/>
  <c r="E1002" i="7"/>
  <c r="F1002" i="7"/>
  <c r="G1002" i="7"/>
  <c r="H1002" i="7"/>
  <c r="Q1002" i="7" s="1"/>
  <c r="I1002" i="7"/>
  <c r="J1002" i="7"/>
  <c r="K1002" i="7"/>
  <c r="L1002" i="7"/>
  <c r="M1002" i="7"/>
  <c r="N1002" i="7"/>
  <c r="O1002" i="7"/>
  <c r="P1002" i="7"/>
  <c r="Y1002" i="7" s="1"/>
  <c r="R1002" i="7"/>
  <c r="S1002" i="7"/>
  <c r="T1002" i="7"/>
  <c r="U1002" i="7"/>
  <c r="C1003" i="7"/>
  <c r="D1003" i="7"/>
  <c r="E1003" i="7"/>
  <c r="F1003" i="7"/>
  <c r="G1003" i="7"/>
  <c r="H1003" i="7"/>
  <c r="I1003" i="7"/>
  <c r="J1003" i="7"/>
  <c r="M1003" i="7" s="1"/>
  <c r="K1003" i="7"/>
  <c r="L1003" i="7"/>
  <c r="N1003" i="7"/>
  <c r="O1003" i="7"/>
  <c r="P1003" i="7"/>
  <c r="R1003" i="7"/>
  <c r="S1003" i="7"/>
  <c r="T1003" i="7"/>
  <c r="Y1003" i="7"/>
  <c r="AC1003" i="7"/>
  <c r="C1004" i="7"/>
  <c r="D1004" i="7"/>
  <c r="E1004" i="7"/>
  <c r="F1004" i="7"/>
  <c r="G1004" i="7"/>
  <c r="H1004" i="7"/>
  <c r="I1004" i="7"/>
  <c r="J1004" i="7"/>
  <c r="K1004" i="7"/>
  <c r="L1004" i="7"/>
  <c r="N1004" i="7"/>
  <c r="O1004" i="7"/>
  <c r="R1004" i="7"/>
  <c r="S1004" i="7"/>
  <c r="C1005" i="7"/>
  <c r="D1005" i="7"/>
  <c r="E1005" i="7"/>
  <c r="F1005" i="7"/>
  <c r="G1005" i="7"/>
  <c r="H1005" i="7"/>
  <c r="I1005" i="7"/>
  <c r="J1005" i="7"/>
  <c r="K1005" i="7"/>
  <c r="L1005" i="7"/>
  <c r="M1005" i="7"/>
  <c r="N1005" i="7"/>
  <c r="Q1005" i="7"/>
  <c r="R1005" i="7"/>
  <c r="Z1005" i="7" s="1"/>
  <c r="U1005" i="7"/>
  <c r="C1006" i="7"/>
  <c r="D1006" i="7"/>
  <c r="E1006" i="7"/>
  <c r="F1006" i="7"/>
  <c r="G1006" i="7"/>
  <c r="H1006" i="7"/>
  <c r="Q1006" i="7" s="1"/>
  <c r="I1006" i="7"/>
  <c r="J1006" i="7"/>
  <c r="K1006" i="7"/>
  <c r="L1006" i="7"/>
  <c r="AD1006" i="7" s="1"/>
  <c r="AB1006" i="7" s="1"/>
  <c r="M1006" i="7"/>
  <c r="N1006" i="7"/>
  <c r="O1006" i="7"/>
  <c r="P1006" i="7"/>
  <c r="Y1006" i="7" s="1"/>
  <c r="R1006" i="7"/>
  <c r="S1006" i="7"/>
  <c r="T1006" i="7"/>
  <c r="U1006" i="7"/>
  <c r="C1007" i="7"/>
  <c r="D1007" i="7"/>
  <c r="E1007" i="7"/>
  <c r="F1007" i="7"/>
  <c r="G1007" i="7"/>
  <c r="H1007" i="7"/>
  <c r="I1007" i="7"/>
  <c r="J1007" i="7"/>
  <c r="M1007" i="7" s="1"/>
  <c r="K1007" i="7"/>
  <c r="L1007" i="7"/>
  <c r="N1007" i="7"/>
  <c r="O1007" i="7"/>
  <c r="P1007" i="7"/>
  <c r="AC1007" i="7" s="1"/>
  <c r="R1007" i="7"/>
  <c r="S1007" i="7"/>
  <c r="T1007" i="7"/>
  <c r="Y1007" i="7"/>
  <c r="C1008" i="7"/>
  <c r="D1008" i="7"/>
  <c r="E1008" i="7"/>
  <c r="F1008" i="7"/>
  <c r="G1008" i="7"/>
  <c r="H1008" i="7"/>
  <c r="I1008" i="7"/>
  <c r="J1008" i="7"/>
  <c r="K1008" i="7"/>
  <c r="L1008" i="7"/>
  <c r="O1008" i="7"/>
  <c r="R1008" i="7"/>
  <c r="S1008" i="7"/>
  <c r="C1009" i="7"/>
  <c r="D1009" i="7"/>
  <c r="E1009" i="7"/>
  <c r="F1009" i="7"/>
  <c r="G1009" i="7"/>
  <c r="H1009" i="7"/>
  <c r="I1009" i="7"/>
  <c r="J1009" i="7"/>
  <c r="K1009" i="7"/>
  <c r="L1009" i="7"/>
  <c r="N1009" i="7"/>
  <c r="Q1009" i="7"/>
  <c r="R1009" i="7"/>
  <c r="Z1009" i="7" s="1"/>
  <c r="C1010" i="7"/>
  <c r="D1010" i="7"/>
  <c r="E1010" i="7"/>
  <c r="F1010" i="7"/>
  <c r="G1010" i="7"/>
  <c r="H1010" i="7"/>
  <c r="Q1010" i="7" s="1"/>
  <c r="I1010" i="7"/>
  <c r="J1010" i="7"/>
  <c r="K1010" i="7"/>
  <c r="L1010" i="7"/>
  <c r="M1010" i="7"/>
  <c r="N1010" i="7"/>
  <c r="O1010" i="7"/>
  <c r="P1010" i="7"/>
  <c r="AC1010" i="7" s="1"/>
  <c r="AA1010" i="7" s="1"/>
  <c r="R1010" i="7"/>
  <c r="S1010" i="7"/>
  <c r="T1010" i="7"/>
  <c r="U1010" i="7"/>
  <c r="C1011" i="7"/>
  <c r="D1011" i="7"/>
  <c r="E1011" i="7"/>
  <c r="F1011" i="7"/>
  <c r="G1011" i="7"/>
  <c r="H1011" i="7"/>
  <c r="I1011" i="7"/>
  <c r="J1011" i="7"/>
  <c r="M1011" i="7" s="1"/>
  <c r="K1011" i="7"/>
  <c r="L1011" i="7"/>
  <c r="N1011" i="7"/>
  <c r="O1011" i="7"/>
  <c r="P1011" i="7"/>
  <c r="R1011" i="7"/>
  <c r="S1011" i="7"/>
  <c r="T1011" i="7"/>
  <c r="Y1011" i="7"/>
  <c r="C1012" i="7"/>
  <c r="D1012" i="7"/>
  <c r="E1012" i="7"/>
  <c r="F1012" i="7"/>
  <c r="G1012" i="7"/>
  <c r="H1012" i="7"/>
  <c r="I1012" i="7"/>
  <c r="J1012" i="7"/>
  <c r="K1012" i="7"/>
  <c r="L1012" i="7"/>
  <c r="O1012" i="7"/>
  <c r="R1012" i="7"/>
  <c r="S1012" i="7"/>
  <c r="C1013" i="7"/>
  <c r="D1013" i="7"/>
  <c r="E1013" i="7"/>
  <c r="F1013" i="7"/>
  <c r="G1013" i="7"/>
  <c r="H1013" i="7"/>
  <c r="I1013" i="7"/>
  <c r="J1013" i="7"/>
  <c r="K1013" i="7"/>
  <c r="L1013" i="7"/>
  <c r="N1013" i="7"/>
  <c r="Q1013" i="7"/>
  <c r="Z1013" i="7" s="1"/>
  <c r="R1013" i="7"/>
  <c r="C1014" i="7"/>
  <c r="D1014" i="7"/>
  <c r="E1014" i="7"/>
  <c r="F1014" i="7"/>
  <c r="G1014" i="7"/>
  <c r="H1014" i="7"/>
  <c r="Q1014" i="7" s="1"/>
  <c r="I1014" i="7"/>
  <c r="J1014" i="7"/>
  <c r="K1014" i="7"/>
  <c r="L1014" i="7"/>
  <c r="AD1014" i="7" s="1"/>
  <c r="AB1014" i="7" s="1"/>
  <c r="M1014" i="7"/>
  <c r="N1014" i="7"/>
  <c r="O1014" i="7"/>
  <c r="P1014" i="7"/>
  <c r="AC1014" i="7" s="1"/>
  <c r="AA1014" i="7" s="1"/>
  <c r="R1014" i="7"/>
  <c r="S1014" i="7"/>
  <c r="T1014" i="7"/>
  <c r="U1014" i="7"/>
  <c r="C1015" i="7"/>
  <c r="D1015" i="7"/>
  <c r="E1015" i="7"/>
  <c r="F1015" i="7"/>
  <c r="G1015" i="7"/>
  <c r="H1015" i="7"/>
  <c r="I1015" i="7"/>
  <c r="J1015" i="7"/>
  <c r="M1015" i="7" s="1"/>
  <c r="K1015" i="7"/>
  <c r="L1015" i="7"/>
  <c r="N1015" i="7"/>
  <c r="O1015" i="7"/>
  <c r="P1015" i="7"/>
  <c r="R1015" i="7"/>
  <c r="S1015" i="7"/>
  <c r="T1015" i="7"/>
  <c r="Y1015" i="7"/>
  <c r="C1016" i="7"/>
  <c r="D1016" i="7"/>
  <c r="E1016" i="7"/>
  <c r="F1016" i="7"/>
  <c r="G1016" i="7"/>
  <c r="H1016" i="7"/>
  <c r="I1016" i="7"/>
  <c r="J1016" i="7"/>
  <c r="K1016" i="7"/>
  <c r="L1016" i="7"/>
  <c r="O1016" i="7"/>
  <c r="R1016" i="7"/>
  <c r="S1016" i="7"/>
  <c r="C1017" i="7"/>
  <c r="D1017" i="7"/>
  <c r="E1017" i="7"/>
  <c r="F1017" i="7"/>
  <c r="G1017" i="7"/>
  <c r="H1017" i="7"/>
  <c r="I1017" i="7"/>
  <c r="J1017" i="7"/>
  <c r="K1017" i="7"/>
  <c r="L1017" i="7"/>
  <c r="N1017" i="7"/>
  <c r="Q1017" i="7"/>
  <c r="Z1017" i="7" s="1"/>
  <c r="R1017" i="7"/>
  <c r="C1018" i="7"/>
  <c r="D1018" i="7"/>
  <c r="E1018" i="7"/>
  <c r="F1018" i="7"/>
  <c r="G1018" i="7"/>
  <c r="H1018" i="7"/>
  <c r="Q1018" i="7" s="1"/>
  <c r="I1018" i="7"/>
  <c r="J1018" i="7"/>
  <c r="K1018" i="7"/>
  <c r="L1018" i="7"/>
  <c r="AD1018" i="7" s="1"/>
  <c r="AB1018" i="7" s="1"/>
  <c r="M1018" i="7"/>
  <c r="N1018" i="7"/>
  <c r="O1018" i="7"/>
  <c r="P1018" i="7"/>
  <c r="AC1018" i="7" s="1"/>
  <c r="AA1018" i="7" s="1"/>
  <c r="R1018" i="7"/>
  <c r="S1018" i="7"/>
  <c r="T1018" i="7"/>
  <c r="U1018" i="7"/>
  <c r="C1019" i="7"/>
  <c r="D1019" i="7"/>
  <c r="E1019" i="7"/>
  <c r="F1019" i="7"/>
  <c r="G1019" i="7"/>
  <c r="H1019" i="7"/>
  <c r="I1019" i="7"/>
  <c r="J1019" i="7"/>
  <c r="M1019" i="7" s="1"/>
  <c r="K1019" i="7"/>
  <c r="L1019" i="7"/>
  <c r="N1019" i="7"/>
  <c r="O1019" i="7"/>
  <c r="P1019" i="7"/>
  <c r="R1019" i="7"/>
  <c r="S1019" i="7"/>
  <c r="T1019" i="7"/>
  <c r="Y1019" i="7"/>
  <c r="C1020" i="7"/>
  <c r="D1020" i="7"/>
  <c r="E1020" i="7"/>
  <c r="F1020" i="7"/>
  <c r="G1020" i="7"/>
  <c r="H1020" i="7"/>
  <c r="I1020" i="7"/>
  <c r="J1020" i="7"/>
  <c r="K1020" i="7"/>
  <c r="L1020" i="7"/>
  <c r="O1020" i="7"/>
  <c r="R1020" i="7"/>
  <c r="S1020" i="7"/>
  <c r="C1021" i="7"/>
  <c r="D1021" i="7"/>
  <c r="E1021" i="7"/>
  <c r="F1021" i="7"/>
  <c r="G1021" i="7"/>
  <c r="H1021" i="7"/>
  <c r="I1021" i="7"/>
  <c r="J1021" i="7"/>
  <c r="K1021" i="7"/>
  <c r="L1021" i="7"/>
  <c r="N1021" i="7"/>
  <c r="Q1021" i="7"/>
  <c r="Z1021" i="7" s="1"/>
  <c r="R1021" i="7"/>
  <c r="C1022" i="7"/>
  <c r="D1022" i="7"/>
  <c r="E1022" i="7"/>
  <c r="F1022" i="7"/>
  <c r="G1022" i="7"/>
  <c r="H1022" i="7"/>
  <c r="Q1022" i="7" s="1"/>
  <c r="I1022" i="7"/>
  <c r="J1022" i="7"/>
  <c r="K1022" i="7"/>
  <c r="L1022" i="7"/>
  <c r="AD1022" i="7" s="1"/>
  <c r="AB1022" i="7" s="1"/>
  <c r="M1022" i="7"/>
  <c r="N1022" i="7"/>
  <c r="O1022" i="7"/>
  <c r="P1022" i="7"/>
  <c r="Y1022" i="7" s="1"/>
  <c r="R1022" i="7"/>
  <c r="S1022" i="7"/>
  <c r="T1022" i="7"/>
  <c r="U1022" i="7"/>
  <c r="C1023" i="7"/>
  <c r="D1023" i="7"/>
  <c r="E1023" i="7"/>
  <c r="F1023" i="7"/>
  <c r="G1023" i="7"/>
  <c r="H1023" i="7"/>
  <c r="I1023" i="7"/>
  <c r="J1023" i="7"/>
  <c r="M1023" i="7" s="1"/>
  <c r="K1023" i="7"/>
  <c r="L1023" i="7"/>
  <c r="N1023" i="7"/>
  <c r="O1023" i="7"/>
  <c r="P1023" i="7"/>
  <c r="R1023" i="7"/>
  <c r="S1023" i="7"/>
  <c r="T1023" i="7"/>
  <c r="Y1023" i="7"/>
  <c r="C1024" i="7"/>
  <c r="D1024" i="7"/>
  <c r="E1024" i="7"/>
  <c r="F1024" i="7"/>
  <c r="G1024" i="7"/>
  <c r="H1024" i="7"/>
  <c r="I1024" i="7"/>
  <c r="J1024" i="7"/>
  <c r="K1024" i="7"/>
  <c r="L1024" i="7"/>
  <c r="O1024" i="7"/>
  <c r="R1024" i="7"/>
  <c r="S1024" i="7"/>
  <c r="C1025" i="7"/>
  <c r="D1025" i="7"/>
  <c r="E1025" i="7"/>
  <c r="F1025" i="7"/>
  <c r="G1025" i="7"/>
  <c r="H1025" i="7"/>
  <c r="I1025" i="7"/>
  <c r="J1025" i="7"/>
  <c r="K1025" i="7"/>
  <c r="L1025" i="7"/>
  <c r="N1025" i="7"/>
  <c r="Q1025" i="7"/>
  <c r="Z1025" i="7" s="1"/>
  <c r="R1025" i="7"/>
  <c r="C1026" i="7"/>
  <c r="D1026" i="7"/>
  <c r="E1026" i="7"/>
  <c r="F1026" i="7"/>
  <c r="G1026" i="7"/>
  <c r="H1026" i="7"/>
  <c r="Q1026" i="7" s="1"/>
  <c r="I1026" i="7"/>
  <c r="J1026" i="7"/>
  <c r="K1026" i="7"/>
  <c r="L1026" i="7"/>
  <c r="M1026" i="7"/>
  <c r="N1026" i="7"/>
  <c r="O1026" i="7"/>
  <c r="P1026" i="7"/>
  <c r="Y1026" i="7" s="1"/>
  <c r="R1026" i="7"/>
  <c r="S1026" i="7"/>
  <c r="T1026" i="7"/>
  <c r="U1026" i="7"/>
  <c r="C1027" i="7"/>
  <c r="D1027" i="7"/>
  <c r="E1027" i="7"/>
  <c r="F1027" i="7"/>
  <c r="G1027" i="7"/>
  <c r="H1027" i="7"/>
  <c r="I1027" i="7"/>
  <c r="J1027" i="7"/>
  <c r="M1027" i="7" s="1"/>
  <c r="K1027" i="7"/>
  <c r="L1027" i="7"/>
  <c r="N1027" i="7"/>
  <c r="O1027" i="7"/>
  <c r="P1027" i="7"/>
  <c r="R1027" i="7"/>
  <c r="S1027" i="7"/>
  <c r="T1027" i="7"/>
  <c r="Y1027" i="7"/>
  <c r="C1028" i="7"/>
  <c r="D1028" i="7"/>
  <c r="E1028" i="7"/>
  <c r="F1028" i="7"/>
  <c r="G1028" i="7"/>
  <c r="H1028" i="7"/>
  <c r="I1028" i="7"/>
  <c r="J1028" i="7"/>
  <c r="K1028" i="7"/>
  <c r="L1028" i="7"/>
  <c r="O1028" i="7"/>
  <c r="R1028" i="7"/>
  <c r="S1028" i="7"/>
  <c r="C1029" i="7"/>
  <c r="D1029" i="7"/>
  <c r="E1029" i="7"/>
  <c r="F1029" i="7"/>
  <c r="G1029" i="7"/>
  <c r="H1029" i="7"/>
  <c r="I1029" i="7"/>
  <c r="J1029" i="7"/>
  <c r="K1029" i="7"/>
  <c r="L1029" i="7"/>
  <c r="N1029" i="7"/>
  <c r="Q1029" i="7"/>
  <c r="Z1029" i="7" s="1"/>
  <c r="R1029" i="7"/>
  <c r="C1030" i="7"/>
  <c r="D1030" i="7"/>
  <c r="E1030" i="7"/>
  <c r="F1030" i="7"/>
  <c r="G1030" i="7"/>
  <c r="H1030" i="7"/>
  <c r="Q1030" i="7" s="1"/>
  <c r="I1030" i="7"/>
  <c r="J1030" i="7"/>
  <c r="K1030" i="7"/>
  <c r="L1030" i="7"/>
  <c r="AD1030" i="7" s="1"/>
  <c r="AB1030" i="7" s="1"/>
  <c r="M1030" i="7"/>
  <c r="N1030" i="7"/>
  <c r="O1030" i="7"/>
  <c r="P1030" i="7"/>
  <c r="Y1030" i="7" s="1"/>
  <c r="R1030" i="7"/>
  <c r="S1030" i="7"/>
  <c r="T1030" i="7"/>
  <c r="U1030" i="7"/>
  <c r="C1031" i="7"/>
  <c r="D1031" i="7"/>
  <c r="E1031" i="7"/>
  <c r="F1031" i="7"/>
  <c r="G1031" i="7"/>
  <c r="H1031" i="7"/>
  <c r="I1031" i="7"/>
  <c r="J1031" i="7"/>
  <c r="M1031" i="7" s="1"/>
  <c r="K1031" i="7"/>
  <c r="L1031" i="7"/>
  <c r="N1031" i="7"/>
  <c r="O1031" i="7"/>
  <c r="P1031" i="7"/>
  <c r="R1031" i="7"/>
  <c r="S1031" i="7"/>
  <c r="T1031" i="7"/>
  <c r="Y1031" i="7"/>
  <c r="C1032" i="7"/>
  <c r="D1032" i="7"/>
  <c r="E1032" i="7"/>
  <c r="F1032" i="7"/>
  <c r="G1032" i="7"/>
  <c r="H1032" i="7"/>
  <c r="I1032" i="7"/>
  <c r="J1032" i="7"/>
  <c r="K1032" i="7"/>
  <c r="L1032" i="7"/>
  <c r="O1032" i="7"/>
  <c r="R1032" i="7"/>
  <c r="S1032" i="7"/>
  <c r="C1033" i="7"/>
  <c r="D1033" i="7"/>
  <c r="E1033" i="7"/>
  <c r="F1033" i="7"/>
  <c r="G1033" i="7"/>
  <c r="H1033" i="7"/>
  <c r="I1033" i="7"/>
  <c r="J1033" i="7"/>
  <c r="K1033" i="7"/>
  <c r="L1033" i="7"/>
  <c r="N1033" i="7"/>
  <c r="Q1033" i="7"/>
  <c r="Z1033" i="7" s="1"/>
  <c r="R1033" i="7"/>
  <c r="C1034" i="7"/>
  <c r="D1034" i="7"/>
  <c r="E1034" i="7"/>
  <c r="F1034" i="7"/>
  <c r="G1034" i="7"/>
  <c r="H1034" i="7"/>
  <c r="Q1034" i="7" s="1"/>
  <c r="I1034" i="7"/>
  <c r="J1034" i="7"/>
  <c r="K1034" i="7"/>
  <c r="L1034" i="7"/>
  <c r="M1034" i="7"/>
  <c r="N1034" i="7"/>
  <c r="O1034" i="7"/>
  <c r="P1034" i="7"/>
  <c r="AC1034" i="7" s="1"/>
  <c r="AA1034" i="7" s="1"/>
  <c r="R1034" i="7"/>
  <c r="S1034" i="7"/>
  <c r="T1034" i="7"/>
  <c r="U1034" i="7"/>
  <c r="C1035" i="7"/>
  <c r="D1035" i="7"/>
  <c r="E1035" i="7"/>
  <c r="F1035" i="7"/>
  <c r="G1035" i="7"/>
  <c r="H1035" i="7"/>
  <c r="I1035" i="7"/>
  <c r="J1035" i="7"/>
  <c r="M1035" i="7" s="1"/>
  <c r="K1035" i="7"/>
  <c r="L1035" i="7"/>
  <c r="N1035" i="7"/>
  <c r="O1035" i="7"/>
  <c r="P1035" i="7"/>
  <c r="R1035" i="7"/>
  <c r="S1035" i="7"/>
  <c r="T1035" i="7"/>
  <c r="Y1035" i="7"/>
  <c r="C1036" i="7"/>
  <c r="D1036" i="7"/>
  <c r="E1036" i="7"/>
  <c r="F1036" i="7"/>
  <c r="G1036" i="7"/>
  <c r="H1036" i="7"/>
  <c r="I1036" i="7"/>
  <c r="J1036" i="7"/>
  <c r="K1036" i="7"/>
  <c r="L1036" i="7"/>
  <c r="O1036" i="7"/>
  <c r="R1036" i="7"/>
  <c r="S1036" i="7"/>
  <c r="C1037" i="7"/>
  <c r="D1037" i="7"/>
  <c r="E1037" i="7"/>
  <c r="F1037" i="7"/>
  <c r="G1037" i="7"/>
  <c r="H1037" i="7"/>
  <c r="I1037" i="7"/>
  <c r="J1037" i="7"/>
  <c r="K1037" i="7"/>
  <c r="L1037" i="7"/>
  <c r="N1037" i="7"/>
  <c r="Q1037" i="7"/>
  <c r="Z1037" i="7" s="1"/>
  <c r="R1037" i="7"/>
  <c r="C1038" i="7"/>
  <c r="D1038" i="7"/>
  <c r="E1038" i="7"/>
  <c r="F1038" i="7"/>
  <c r="G1038" i="7"/>
  <c r="H1038" i="7"/>
  <c r="Q1038" i="7" s="1"/>
  <c r="I1038" i="7"/>
  <c r="J1038" i="7"/>
  <c r="K1038" i="7"/>
  <c r="L1038" i="7"/>
  <c r="Z1038" i="7" s="1"/>
  <c r="M1038" i="7"/>
  <c r="N1038" i="7"/>
  <c r="O1038" i="7"/>
  <c r="P1038" i="7"/>
  <c r="AC1038" i="7" s="1"/>
  <c r="AA1038" i="7" s="1"/>
  <c r="R1038" i="7"/>
  <c r="S1038" i="7"/>
  <c r="T1038" i="7"/>
  <c r="U1038" i="7"/>
  <c r="C1039" i="7"/>
  <c r="D1039" i="7"/>
  <c r="E1039" i="7"/>
  <c r="F1039" i="7"/>
  <c r="G1039" i="7"/>
  <c r="H1039" i="7"/>
  <c r="I1039" i="7"/>
  <c r="J1039" i="7"/>
  <c r="M1039" i="7" s="1"/>
  <c r="K1039" i="7"/>
  <c r="L1039" i="7"/>
  <c r="N1039" i="7"/>
  <c r="O1039" i="7"/>
  <c r="P1039" i="7"/>
  <c r="R1039" i="7"/>
  <c r="S1039" i="7"/>
  <c r="T1039" i="7"/>
  <c r="Y1039" i="7"/>
  <c r="C1040" i="7"/>
  <c r="D1040" i="7"/>
  <c r="E1040" i="7"/>
  <c r="F1040" i="7"/>
  <c r="G1040" i="7"/>
  <c r="H1040" i="7"/>
  <c r="I1040" i="7"/>
  <c r="J1040" i="7"/>
  <c r="K1040" i="7"/>
  <c r="L1040" i="7"/>
  <c r="O1040" i="7"/>
  <c r="R1040" i="7"/>
  <c r="S1040" i="7"/>
  <c r="Q349" i="12"/>
  <c r="S349" i="12"/>
  <c r="T349" i="12"/>
  <c r="U349" i="12" s="1"/>
  <c r="V349" i="12"/>
  <c r="W349" i="12"/>
  <c r="Q350" i="12"/>
  <c r="S350" i="12"/>
  <c r="T350" i="12"/>
  <c r="V350" i="12" s="1"/>
  <c r="W350" i="12"/>
  <c r="Y350" i="12" s="1"/>
  <c r="V308" i="11" s="1"/>
  <c r="Q351" i="12"/>
  <c r="S351" i="12"/>
  <c r="T351" i="12"/>
  <c r="U351" i="12" s="1"/>
  <c r="V351" i="12"/>
  <c r="W351" i="12"/>
  <c r="Q352" i="12"/>
  <c r="S352" i="12"/>
  <c r="T352" i="12"/>
  <c r="V352" i="12" s="1"/>
  <c r="W352" i="12"/>
  <c r="Y352" i="12" s="1"/>
  <c r="V310" i="11" s="1"/>
  <c r="Q353" i="12"/>
  <c r="S353" i="12"/>
  <c r="T353" i="12"/>
  <c r="U353" i="12" s="1"/>
  <c r="V353" i="12"/>
  <c r="W353" i="12"/>
  <c r="Q354" i="12"/>
  <c r="S354" i="12"/>
  <c r="T354" i="12"/>
  <c r="V354" i="12" s="1"/>
  <c r="W354" i="12"/>
  <c r="Y354" i="12" s="1"/>
  <c r="V312" i="11" s="1"/>
  <c r="Q355" i="12"/>
  <c r="S355" i="12"/>
  <c r="T355" i="12"/>
  <c r="U355" i="12" s="1"/>
  <c r="V355" i="12"/>
  <c r="W355" i="12"/>
  <c r="Q356" i="12"/>
  <c r="S356" i="12"/>
  <c r="T356" i="12"/>
  <c r="V356" i="12" s="1"/>
  <c r="W356" i="12"/>
  <c r="Y356" i="12" s="1"/>
  <c r="V314" i="11" s="1"/>
  <c r="Q357" i="12"/>
  <c r="S357" i="12"/>
  <c r="T357" i="12"/>
  <c r="U357" i="12" s="1"/>
  <c r="V357" i="12"/>
  <c r="W357" i="12"/>
  <c r="Q358" i="12"/>
  <c r="S358" i="12"/>
  <c r="T358" i="12"/>
  <c r="V358" i="12" s="1"/>
  <c r="W358" i="12"/>
  <c r="Y358" i="12" s="1"/>
  <c r="V316" i="11" s="1"/>
  <c r="Q359" i="12"/>
  <c r="S359" i="12"/>
  <c r="T359" i="12"/>
  <c r="U359" i="12" s="1"/>
  <c r="V359" i="12"/>
  <c r="W359" i="12"/>
  <c r="Q360" i="12"/>
  <c r="S360" i="12"/>
  <c r="T360" i="12"/>
  <c r="V360" i="12" s="1"/>
  <c r="W360" i="12"/>
  <c r="Y360" i="12" s="1"/>
  <c r="V318" i="11" s="1"/>
  <c r="Q361" i="12"/>
  <c r="S361" i="12"/>
  <c r="T361" i="12"/>
  <c r="U361" i="12" s="1"/>
  <c r="V361" i="12"/>
  <c r="W361" i="12"/>
  <c r="Q165" i="12"/>
  <c r="S165" i="12"/>
  <c r="T165" i="12"/>
  <c r="U165" i="12" s="1"/>
  <c r="V165" i="12"/>
  <c r="W165" i="12"/>
  <c r="Q166" i="12"/>
  <c r="S166" i="12"/>
  <c r="T166" i="12"/>
  <c r="V166" i="12" s="1"/>
  <c r="W166" i="12"/>
  <c r="Y166" i="12"/>
  <c r="V124" i="11" s="1"/>
  <c r="Q167" i="12"/>
  <c r="S167" i="12"/>
  <c r="T167" i="12"/>
  <c r="U167" i="12" s="1"/>
  <c r="V167" i="12"/>
  <c r="W167" i="12"/>
  <c r="Q168" i="12"/>
  <c r="S168" i="12"/>
  <c r="T168" i="12"/>
  <c r="V168" i="12" s="1"/>
  <c r="W168" i="12"/>
  <c r="Y168" i="12"/>
  <c r="V126" i="11" s="1"/>
  <c r="Q169" i="12"/>
  <c r="S169" i="12"/>
  <c r="T169" i="12"/>
  <c r="U169" i="12" s="1"/>
  <c r="V169" i="12"/>
  <c r="W169" i="12"/>
  <c r="Q170" i="12"/>
  <c r="S170" i="12"/>
  <c r="T170" i="12"/>
  <c r="V170" i="12" s="1"/>
  <c r="W170" i="12"/>
  <c r="Y170" i="12"/>
  <c r="V128" i="11" s="1"/>
  <c r="Q171" i="12"/>
  <c r="S171" i="12"/>
  <c r="T171" i="12"/>
  <c r="U171" i="12" s="1"/>
  <c r="V171" i="12"/>
  <c r="W171" i="12"/>
  <c r="Q172" i="12"/>
  <c r="S172" i="12"/>
  <c r="T172" i="12"/>
  <c r="V172" i="12" s="1"/>
  <c r="W172" i="12"/>
  <c r="Y172" i="12"/>
  <c r="V130" i="11" s="1"/>
  <c r="Q173" i="12"/>
  <c r="S173" i="12"/>
  <c r="T173" i="12"/>
  <c r="U173" i="12" s="1"/>
  <c r="V173" i="12"/>
  <c r="W173" i="12"/>
  <c r="Q174" i="12"/>
  <c r="S174" i="12"/>
  <c r="T174" i="12"/>
  <c r="V174" i="12" s="1"/>
  <c r="W174" i="12"/>
  <c r="Y174" i="12"/>
  <c r="V132" i="11" s="1"/>
  <c r="Q175" i="12"/>
  <c r="S175" i="12"/>
  <c r="T175" i="12"/>
  <c r="U175" i="12" s="1"/>
  <c r="V175" i="12"/>
  <c r="W175" i="12"/>
  <c r="Q176" i="12"/>
  <c r="S176" i="12"/>
  <c r="T176" i="12"/>
  <c r="V176" i="12" s="1"/>
  <c r="W176" i="12"/>
  <c r="Y176" i="12"/>
  <c r="V134" i="11" s="1"/>
  <c r="Q177" i="12"/>
  <c r="S177" i="12"/>
  <c r="T177" i="12"/>
  <c r="U177" i="12" s="1"/>
  <c r="V177" i="12"/>
  <c r="W177" i="12"/>
  <c r="Q178" i="12"/>
  <c r="S178" i="12"/>
  <c r="T178" i="12"/>
  <c r="W178" i="12"/>
  <c r="Y178" i="12"/>
  <c r="V136" i="11" s="1"/>
  <c r="Q179" i="12"/>
  <c r="S179" i="12"/>
  <c r="T179" i="12"/>
  <c r="U179" i="12" s="1"/>
  <c r="V179" i="12"/>
  <c r="W179" i="12"/>
  <c r="Q180" i="12"/>
  <c r="S180" i="12"/>
  <c r="T180" i="12"/>
  <c r="W180" i="12"/>
  <c r="Y180" i="12"/>
  <c r="V138" i="11" s="1"/>
  <c r="Q181" i="12"/>
  <c r="S181" i="12"/>
  <c r="T181" i="12"/>
  <c r="U181" i="12" s="1"/>
  <c r="V181" i="12"/>
  <c r="W181" i="12"/>
  <c r="Q182" i="12"/>
  <c r="S182" i="12"/>
  <c r="T182" i="12"/>
  <c r="W182" i="12"/>
  <c r="Y182" i="12"/>
  <c r="V140" i="11" s="1"/>
  <c r="Q183" i="12"/>
  <c r="S183" i="12"/>
  <c r="T183" i="12"/>
  <c r="U183" i="12" s="1"/>
  <c r="V183" i="12"/>
  <c r="W183" i="12"/>
  <c r="Q184" i="12"/>
  <c r="S184" i="12"/>
  <c r="T184" i="12"/>
  <c r="W184" i="12"/>
  <c r="Y184" i="12"/>
  <c r="V142" i="11" s="1"/>
  <c r="Q185" i="12"/>
  <c r="S185" i="12"/>
  <c r="T185" i="12"/>
  <c r="U185" i="12" s="1"/>
  <c r="V185" i="12"/>
  <c r="W185" i="12"/>
  <c r="Q186" i="12"/>
  <c r="S186" i="12"/>
  <c r="T186" i="12"/>
  <c r="W186" i="12"/>
  <c r="Y186" i="12"/>
  <c r="V144" i="11" s="1"/>
  <c r="Q187" i="12"/>
  <c r="S187" i="12"/>
  <c r="T187" i="12"/>
  <c r="U187" i="12" s="1"/>
  <c r="V187" i="12"/>
  <c r="W187" i="12"/>
  <c r="Q188" i="12"/>
  <c r="S188" i="12"/>
  <c r="T188" i="12"/>
  <c r="W188" i="12"/>
  <c r="Y188" i="12"/>
  <c r="V146" i="11" s="1"/>
  <c r="Q189" i="12"/>
  <c r="S189" i="12"/>
  <c r="T189" i="12"/>
  <c r="U189" i="12" s="1"/>
  <c r="V189" i="12"/>
  <c r="W189" i="12"/>
  <c r="Q190" i="12"/>
  <c r="S190" i="12"/>
  <c r="T190" i="12"/>
  <c r="W190" i="12"/>
  <c r="Y190" i="12"/>
  <c r="V148" i="11" s="1"/>
  <c r="Q191" i="12"/>
  <c r="S191" i="12"/>
  <c r="T191" i="12"/>
  <c r="U191" i="12" s="1"/>
  <c r="V191" i="12"/>
  <c r="W191" i="12"/>
  <c r="Q192" i="12"/>
  <c r="S192" i="12"/>
  <c r="T192" i="12"/>
  <c r="W192" i="12"/>
  <c r="Y192" i="12"/>
  <c r="V150" i="11" s="1"/>
  <c r="Q193" i="12"/>
  <c r="S193" i="12"/>
  <c r="T193" i="12"/>
  <c r="U193" i="12" s="1"/>
  <c r="V193" i="12"/>
  <c r="W193" i="12"/>
  <c r="Q194" i="12"/>
  <c r="S194" i="12"/>
  <c r="T194" i="12"/>
  <c r="W194" i="12"/>
  <c r="Y194" i="12"/>
  <c r="V152" i="11" s="1"/>
  <c r="Q195" i="12"/>
  <c r="S195" i="12"/>
  <c r="T195" i="12"/>
  <c r="U195" i="12" s="1"/>
  <c r="V195" i="12"/>
  <c r="W195" i="12"/>
  <c r="Q196" i="12"/>
  <c r="S196" i="12"/>
  <c r="T196" i="12"/>
  <c r="W196" i="12"/>
  <c r="Y196" i="12"/>
  <c r="V154" i="11" s="1"/>
  <c r="Q197" i="12"/>
  <c r="S197" i="12"/>
  <c r="T197" i="12"/>
  <c r="U197" i="12" s="1"/>
  <c r="V197" i="12"/>
  <c r="W197" i="12"/>
  <c r="Q198" i="12"/>
  <c r="S198" i="12"/>
  <c r="T198" i="12"/>
  <c r="W198" i="12"/>
  <c r="Y198" i="12"/>
  <c r="V156" i="11" s="1"/>
  <c r="Q199" i="12"/>
  <c r="S199" i="12"/>
  <c r="T199" i="12"/>
  <c r="U199" i="12" s="1"/>
  <c r="V199" i="12"/>
  <c r="W199" i="12"/>
  <c r="Q200" i="12"/>
  <c r="S200" i="12"/>
  <c r="W200" i="12"/>
  <c r="Y200" i="12"/>
  <c r="V158" i="11" s="1"/>
  <c r="Q201" i="12"/>
  <c r="S201" i="12"/>
  <c r="T201" i="12"/>
  <c r="U201" i="12" s="1"/>
  <c r="W201" i="12"/>
  <c r="Q202" i="12"/>
  <c r="S202" i="12"/>
  <c r="T202" i="12"/>
  <c r="U202" i="12" s="1"/>
  <c r="W202" i="12"/>
  <c r="Y202" i="12"/>
  <c r="V160" i="11" s="1"/>
  <c r="Q203" i="12"/>
  <c r="S203" i="12"/>
  <c r="T203" i="12"/>
  <c r="U203" i="12" s="1"/>
  <c r="V203" i="12"/>
  <c r="W203" i="12"/>
  <c r="Q204" i="12"/>
  <c r="S204" i="12"/>
  <c r="W204" i="12"/>
  <c r="Y204" i="12"/>
  <c r="V162" i="11" s="1"/>
  <c r="Q205" i="12"/>
  <c r="S205" i="12"/>
  <c r="T205" i="12"/>
  <c r="U205" i="12" s="1"/>
  <c r="V205" i="12"/>
  <c r="W205" i="12"/>
  <c r="Q206" i="12"/>
  <c r="S206" i="12"/>
  <c r="T206" i="12"/>
  <c r="U206" i="12" s="1"/>
  <c r="V206" i="12"/>
  <c r="W206" i="12"/>
  <c r="Y206" i="12"/>
  <c r="V164" i="11" s="1"/>
  <c r="Q207" i="12"/>
  <c r="S207" i="12"/>
  <c r="T207" i="12"/>
  <c r="W207" i="12"/>
  <c r="Q208" i="12"/>
  <c r="S208" i="12"/>
  <c r="W208" i="12"/>
  <c r="Y208" i="12"/>
  <c r="V166" i="11" s="1"/>
  <c r="Q209" i="12"/>
  <c r="S209" i="12"/>
  <c r="W209" i="12"/>
  <c r="Q210" i="12"/>
  <c r="S210" i="12"/>
  <c r="W210" i="12"/>
  <c r="Y210" i="12"/>
  <c r="V168" i="11" s="1"/>
  <c r="Q211" i="12"/>
  <c r="S211" i="12"/>
  <c r="T211" i="12"/>
  <c r="Q212" i="12"/>
  <c r="S212" i="12"/>
  <c r="W212" i="12"/>
  <c r="Y212" i="12"/>
  <c r="V170" i="11" s="1"/>
  <c r="Q213" i="12"/>
  <c r="S213" i="12"/>
  <c r="Q214" i="12"/>
  <c r="Q222" i="12" s="1"/>
  <c r="S214" i="12"/>
  <c r="W214" i="12"/>
  <c r="Y214" i="12"/>
  <c r="V172" i="11" s="1"/>
  <c r="Q215" i="12"/>
  <c r="S215" i="12"/>
  <c r="T215" i="12"/>
  <c r="Q216" i="12"/>
  <c r="S216" i="12"/>
  <c r="W216" i="12"/>
  <c r="Y216" i="12"/>
  <c r="V174" i="11" s="1"/>
  <c r="Q217" i="12"/>
  <c r="S217" i="12"/>
  <c r="Q218" i="12"/>
  <c r="S218" i="12"/>
  <c r="W218" i="12"/>
  <c r="Y218" i="12"/>
  <c r="V176" i="11" s="1"/>
  <c r="Q219" i="12"/>
  <c r="S219" i="12"/>
  <c r="T219" i="12"/>
  <c r="Q220" i="12"/>
  <c r="S220" i="12"/>
  <c r="W220" i="12"/>
  <c r="Y220" i="12"/>
  <c r="V178" i="11" s="1"/>
  <c r="Q221" i="12"/>
  <c r="S221" i="12"/>
  <c r="S222" i="12"/>
  <c r="W222" i="12"/>
  <c r="Y222" i="12"/>
  <c r="V180" i="11" s="1"/>
  <c r="Q223" i="12"/>
  <c r="S223" i="12"/>
  <c r="T223" i="12"/>
  <c r="U223" i="12" s="1"/>
  <c r="V223" i="12"/>
  <c r="Q224" i="12"/>
  <c r="S224" i="12"/>
  <c r="W224" i="12"/>
  <c r="Y224" i="12"/>
  <c r="V182" i="11" s="1"/>
  <c r="Q225" i="12"/>
  <c r="S225" i="12"/>
  <c r="Q226" i="12"/>
  <c r="S226" i="12"/>
  <c r="W226" i="12"/>
  <c r="Y226" i="12"/>
  <c r="V184" i="11" s="1"/>
  <c r="Q227" i="12"/>
  <c r="S227" i="12"/>
  <c r="T227" i="12"/>
  <c r="U227" i="12" s="1"/>
  <c r="Q228" i="12"/>
  <c r="S228" i="12"/>
  <c r="W228" i="12"/>
  <c r="Y228" i="12"/>
  <c r="V186" i="11" s="1"/>
  <c r="Q229" i="12"/>
  <c r="S229" i="12"/>
  <c r="S230" i="12"/>
  <c r="W230" i="12"/>
  <c r="Y230" i="12"/>
  <c r="V188" i="11" s="1"/>
  <c r="Q231" i="12"/>
  <c r="S231" i="12"/>
  <c r="T231" i="12"/>
  <c r="U231" i="12" s="1"/>
  <c r="Q232" i="12"/>
  <c r="S232" i="12"/>
  <c r="W232" i="12"/>
  <c r="Y232" i="12"/>
  <c r="V190" i="11" s="1"/>
  <c r="Q233" i="12"/>
  <c r="S233" i="12"/>
  <c r="Q234" i="12"/>
  <c r="S234" i="12"/>
  <c r="W234" i="12"/>
  <c r="Y234" i="12"/>
  <c r="V192" i="11" s="1"/>
  <c r="Q235" i="12"/>
  <c r="S235" i="12"/>
  <c r="T235" i="12"/>
  <c r="U235" i="12" s="1"/>
  <c r="Q236" i="12"/>
  <c r="S236" i="12"/>
  <c r="W236" i="12"/>
  <c r="Y236" i="12"/>
  <c r="V194" i="11" s="1"/>
  <c r="Q237" i="12"/>
  <c r="S237" i="12"/>
  <c r="S238" i="12"/>
  <c r="W238" i="12"/>
  <c r="Y238" i="12"/>
  <c r="V196" i="11" s="1"/>
  <c r="Q239" i="12"/>
  <c r="S239" i="12"/>
  <c r="T239" i="12"/>
  <c r="U239" i="12" s="1"/>
  <c r="Q240" i="12"/>
  <c r="S240" i="12"/>
  <c r="W240" i="12"/>
  <c r="Y240" i="12"/>
  <c r="V198" i="11" s="1"/>
  <c r="Q241" i="12"/>
  <c r="S241" i="12"/>
  <c r="Q242" i="12"/>
  <c r="S242" i="12"/>
  <c r="W242" i="12"/>
  <c r="Y242" i="12"/>
  <c r="V200" i="11" s="1"/>
  <c r="Q243" i="12"/>
  <c r="S243" i="12"/>
  <c r="Q244" i="12"/>
  <c r="S244" i="12"/>
  <c r="W244" i="12"/>
  <c r="Y244" i="12"/>
  <c r="V202" i="11" s="1"/>
  <c r="Q245" i="12"/>
  <c r="S245" i="12"/>
  <c r="S246" i="12"/>
  <c r="W246" i="12"/>
  <c r="Y246" i="12"/>
  <c r="V204" i="11" s="1"/>
  <c r="Q247" i="12"/>
  <c r="S247" i="12"/>
  <c r="Q248" i="12"/>
  <c r="S248" i="12"/>
  <c r="W248" i="12"/>
  <c r="Y248" i="12"/>
  <c r="V206" i="11" s="1"/>
  <c r="Q249" i="12"/>
  <c r="S249" i="12"/>
  <c r="S250" i="12"/>
  <c r="W250" i="12"/>
  <c r="Y250" i="12"/>
  <c r="V208" i="11" s="1"/>
  <c r="Q251" i="12"/>
  <c r="S251" i="12"/>
  <c r="S252" i="12"/>
  <c r="W252" i="12"/>
  <c r="Y252" i="12"/>
  <c r="V210" i="11" s="1"/>
  <c r="Q253" i="12"/>
  <c r="S253" i="12"/>
  <c r="S254" i="12"/>
  <c r="W254" i="12"/>
  <c r="Y254" i="12"/>
  <c r="V212" i="11" s="1"/>
  <c r="Q255" i="12"/>
  <c r="S255" i="12"/>
  <c r="S256" i="12"/>
  <c r="W256" i="12"/>
  <c r="Y256" i="12"/>
  <c r="V214" i="11" s="1"/>
  <c r="Q257" i="12"/>
  <c r="S257" i="12"/>
  <c r="S258" i="12"/>
  <c r="W258" i="12"/>
  <c r="Y258" i="12"/>
  <c r="V216" i="11" s="1"/>
  <c r="Q259" i="12"/>
  <c r="S259" i="12"/>
  <c r="S260" i="12"/>
  <c r="W260" i="12"/>
  <c r="Y260" i="12"/>
  <c r="V218" i="11" s="1"/>
  <c r="Q261" i="12"/>
  <c r="S261" i="12"/>
  <c r="S262" i="12"/>
  <c r="W262" i="12"/>
  <c r="Y262" i="12"/>
  <c r="V220" i="11" s="1"/>
  <c r="Q263" i="12"/>
  <c r="S263" i="12"/>
  <c r="S264" i="12"/>
  <c r="W264" i="12"/>
  <c r="Y264" i="12"/>
  <c r="V222" i="11" s="1"/>
  <c r="Q265" i="12"/>
  <c r="S265" i="12"/>
  <c r="S266" i="12"/>
  <c r="W266" i="12"/>
  <c r="Y266" i="12"/>
  <c r="V224" i="11" s="1"/>
  <c r="Q267" i="12"/>
  <c r="S267" i="12"/>
  <c r="S268" i="12"/>
  <c r="W268" i="12"/>
  <c r="Y268" i="12"/>
  <c r="V226" i="11" s="1"/>
  <c r="Q269" i="12"/>
  <c r="S269" i="12"/>
  <c r="S270" i="12"/>
  <c r="W270" i="12"/>
  <c r="Y270" i="12"/>
  <c r="V228" i="11" s="1"/>
  <c r="Q271" i="12"/>
  <c r="S271" i="12"/>
  <c r="S272" i="12"/>
  <c r="W272" i="12"/>
  <c r="Y272" i="12"/>
  <c r="V230" i="11" s="1"/>
  <c r="Q273" i="12"/>
  <c r="S273" i="12"/>
  <c r="S274" i="12"/>
  <c r="W274" i="12"/>
  <c r="Y274" i="12"/>
  <c r="V232" i="11" s="1"/>
  <c r="Q275" i="12"/>
  <c r="S275" i="12"/>
  <c r="S276" i="12"/>
  <c r="W276" i="12"/>
  <c r="Y276" i="12"/>
  <c r="V234" i="11" s="1"/>
  <c r="Q277" i="12"/>
  <c r="S277" i="12"/>
  <c r="S278" i="12"/>
  <c r="W278" i="12"/>
  <c r="Y278" i="12"/>
  <c r="V236" i="11" s="1"/>
  <c r="Q279" i="12"/>
  <c r="S279" i="12"/>
  <c r="S280" i="12"/>
  <c r="W280" i="12"/>
  <c r="Y280" i="12"/>
  <c r="V238" i="11" s="1"/>
  <c r="Q281" i="12"/>
  <c r="S281" i="12"/>
  <c r="S282" i="12"/>
  <c r="W282" i="12"/>
  <c r="Y282" i="12"/>
  <c r="V240" i="11" s="1"/>
  <c r="Q283" i="12"/>
  <c r="S283" i="12"/>
  <c r="S284" i="12"/>
  <c r="W284" i="12"/>
  <c r="Y284" i="12" s="1"/>
  <c r="V242" i="11" s="1"/>
  <c r="Q285" i="12"/>
  <c r="S285" i="12"/>
  <c r="S286" i="12"/>
  <c r="W286" i="12"/>
  <c r="Y286" i="12" s="1"/>
  <c r="V244" i="11" s="1"/>
  <c r="Q287" i="12"/>
  <c r="S287" i="12"/>
  <c r="S288" i="12"/>
  <c r="W288" i="12"/>
  <c r="Y288" i="12" s="1"/>
  <c r="V246" i="11" s="1"/>
  <c r="Q289" i="12"/>
  <c r="S289" i="12"/>
  <c r="S290" i="12"/>
  <c r="W290" i="12"/>
  <c r="Y290" i="12" s="1"/>
  <c r="V248" i="11" s="1"/>
  <c r="Q291" i="12"/>
  <c r="S291" i="12"/>
  <c r="S292" i="12"/>
  <c r="W292" i="12"/>
  <c r="Y292" i="12" s="1"/>
  <c r="V250" i="11" s="1"/>
  <c r="Q293" i="12"/>
  <c r="S293" i="12"/>
  <c r="S294" i="12"/>
  <c r="W294" i="12"/>
  <c r="Y294" i="12" s="1"/>
  <c r="V252" i="11" s="1"/>
  <c r="Q295" i="12"/>
  <c r="S295" i="12"/>
  <c r="S296" i="12"/>
  <c r="W296" i="12"/>
  <c r="Y296" i="12" s="1"/>
  <c r="V254" i="11" s="1"/>
  <c r="Q297" i="12"/>
  <c r="S297" i="12"/>
  <c r="S298" i="12"/>
  <c r="W298" i="12"/>
  <c r="Y298" i="12" s="1"/>
  <c r="V256" i="11" s="1"/>
  <c r="Q299" i="12"/>
  <c r="S299" i="12"/>
  <c r="S300" i="12"/>
  <c r="W300" i="12"/>
  <c r="Y300" i="12" s="1"/>
  <c r="V258" i="11" s="1"/>
  <c r="Q301" i="12"/>
  <c r="S301" i="12"/>
  <c r="S302" i="12"/>
  <c r="W302" i="12"/>
  <c r="Y302" i="12" s="1"/>
  <c r="V260" i="11" s="1"/>
  <c r="Q303" i="12"/>
  <c r="S303" i="12"/>
  <c r="S304" i="12"/>
  <c r="W304" i="12"/>
  <c r="Y304" i="12" s="1"/>
  <c r="V262" i="11" s="1"/>
  <c r="Q305" i="12"/>
  <c r="S305" i="12"/>
  <c r="S306" i="12"/>
  <c r="W306" i="12"/>
  <c r="Y306" i="12" s="1"/>
  <c r="V264" i="11" s="1"/>
  <c r="Q307" i="12"/>
  <c r="S307" i="12"/>
  <c r="S308" i="12"/>
  <c r="W308" i="12"/>
  <c r="Y308" i="12" s="1"/>
  <c r="V266" i="11" s="1"/>
  <c r="Q309" i="12"/>
  <c r="S309" i="12"/>
  <c r="S310" i="12"/>
  <c r="W310" i="12"/>
  <c r="Y310" i="12" s="1"/>
  <c r="V268" i="11" s="1"/>
  <c r="Q311" i="12"/>
  <c r="S311" i="12"/>
  <c r="S312" i="12"/>
  <c r="W312" i="12"/>
  <c r="Y312" i="12" s="1"/>
  <c r="V270" i="11" s="1"/>
  <c r="Q313" i="12"/>
  <c r="S313" i="12"/>
  <c r="S314" i="12"/>
  <c r="W314" i="12"/>
  <c r="Y314" i="12" s="1"/>
  <c r="V272" i="11" s="1"/>
  <c r="Q315" i="12"/>
  <c r="S315" i="12"/>
  <c r="S316" i="12"/>
  <c r="W316" i="12"/>
  <c r="Y316" i="12" s="1"/>
  <c r="V274" i="11" s="1"/>
  <c r="Q317" i="12"/>
  <c r="S317" i="12"/>
  <c r="S318" i="12"/>
  <c r="W318" i="12"/>
  <c r="Y318" i="12" s="1"/>
  <c r="V276" i="11" s="1"/>
  <c r="Q319" i="12"/>
  <c r="S319" i="12"/>
  <c r="S320" i="12"/>
  <c r="W320" i="12"/>
  <c r="Y320" i="12" s="1"/>
  <c r="V278" i="11" s="1"/>
  <c r="Q321" i="12"/>
  <c r="S321" i="12"/>
  <c r="S322" i="12"/>
  <c r="W322" i="12"/>
  <c r="Y322" i="12" s="1"/>
  <c r="V280" i="11" s="1"/>
  <c r="Q323" i="12"/>
  <c r="S323" i="12"/>
  <c r="S324" i="12"/>
  <c r="W324" i="12"/>
  <c r="Y324" i="12" s="1"/>
  <c r="V282" i="11" s="1"/>
  <c r="Q325" i="12"/>
  <c r="S325" i="12"/>
  <c r="S326" i="12"/>
  <c r="W326" i="12"/>
  <c r="Y326" i="12" s="1"/>
  <c r="V284" i="11" s="1"/>
  <c r="Q327" i="12"/>
  <c r="S327" i="12"/>
  <c r="S328" i="12"/>
  <c r="W328" i="12"/>
  <c r="Y328" i="12" s="1"/>
  <c r="V286" i="11" s="1"/>
  <c r="Q329" i="12"/>
  <c r="S329" i="12"/>
  <c r="S330" i="12"/>
  <c r="W330" i="12"/>
  <c r="Y330" i="12" s="1"/>
  <c r="V288" i="11" s="1"/>
  <c r="Q331" i="12"/>
  <c r="S331" i="12"/>
  <c r="S332" i="12"/>
  <c r="W332" i="12"/>
  <c r="Y332" i="12" s="1"/>
  <c r="V290" i="11" s="1"/>
  <c r="Q333" i="12"/>
  <c r="S333" i="12"/>
  <c r="S334" i="12"/>
  <c r="W334" i="12"/>
  <c r="Y334" i="12" s="1"/>
  <c r="V292" i="11" s="1"/>
  <c r="Q335" i="12"/>
  <c r="S335" i="12"/>
  <c r="S336" i="12"/>
  <c r="W336" i="12"/>
  <c r="Y336" i="12" s="1"/>
  <c r="V294" i="11" s="1"/>
  <c r="Q337" i="12"/>
  <c r="S337" i="12"/>
  <c r="S338" i="12"/>
  <c r="W338" i="12"/>
  <c r="Y338" i="12" s="1"/>
  <c r="V296" i="11" s="1"/>
  <c r="Q339" i="12"/>
  <c r="S339" i="12"/>
  <c r="S340" i="12"/>
  <c r="W340" i="12"/>
  <c r="Y340" i="12" s="1"/>
  <c r="V298" i="11" s="1"/>
  <c r="Q341" i="12"/>
  <c r="S341" i="12"/>
  <c r="S342" i="12"/>
  <c r="W342" i="12"/>
  <c r="Y342" i="12" s="1"/>
  <c r="V300" i="11" s="1"/>
  <c r="Q343" i="12"/>
  <c r="S343" i="12"/>
  <c r="S344" i="12"/>
  <c r="W344" i="12"/>
  <c r="Y344" i="12" s="1"/>
  <c r="V302" i="11" s="1"/>
  <c r="Q345" i="12"/>
  <c r="S345" i="12"/>
  <c r="S346" i="12"/>
  <c r="W346" i="12"/>
  <c r="Y346" i="12" s="1"/>
  <c r="V304" i="11" s="1"/>
  <c r="Q347" i="12"/>
  <c r="S347" i="12"/>
  <c r="S348" i="12"/>
  <c r="W348" i="12"/>
  <c r="Y348" i="12" s="1"/>
  <c r="V306" i="11" s="1"/>
  <c r="AF451" i="12"/>
  <c r="AH451" i="12"/>
  <c r="AI451" i="12"/>
  <c r="AJ451" i="12"/>
  <c r="AK451" i="12"/>
  <c r="AL451" i="12"/>
  <c r="AM451" i="12"/>
  <c r="AN451" i="12" s="1"/>
  <c r="AF452" i="12"/>
  <c r="AH452" i="12"/>
  <c r="AI452" i="12"/>
  <c r="AJ452" i="12"/>
  <c r="AK452" i="12"/>
  <c r="AL452" i="12"/>
  <c r="AM452" i="12"/>
  <c r="AN452" i="12" s="1"/>
  <c r="AF453" i="12"/>
  <c r="AH453" i="12"/>
  <c r="AI453" i="12"/>
  <c r="AJ453" i="12"/>
  <c r="AK453" i="12"/>
  <c r="AL453" i="12"/>
  <c r="AM453" i="12"/>
  <c r="AN453" i="12" s="1"/>
  <c r="AS453" i="12" s="1"/>
  <c r="AF454" i="12"/>
  <c r="AH454" i="12"/>
  <c r="AI454" i="12"/>
  <c r="AJ454" i="12"/>
  <c r="AK454" i="12"/>
  <c r="AL454" i="12"/>
  <c r="AM454" i="12"/>
  <c r="AN454" i="12" s="1"/>
  <c r="AS454" i="12"/>
  <c r="AF455" i="12"/>
  <c r="AH455" i="12"/>
  <c r="AI455" i="12"/>
  <c r="AJ455" i="12"/>
  <c r="AK455" i="12"/>
  <c r="AL455" i="12"/>
  <c r="AM455" i="12"/>
  <c r="AN455" i="12" s="1"/>
  <c r="AF456" i="12"/>
  <c r="AH456" i="12"/>
  <c r="AI456" i="12"/>
  <c r="AJ456" i="12"/>
  <c r="AK456" i="12"/>
  <c r="AL456" i="12"/>
  <c r="AM456" i="12"/>
  <c r="AN456" i="12" s="1"/>
  <c r="AS456" i="12"/>
  <c r="AF457" i="12"/>
  <c r="AH457" i="12"/>
  <c r="AI457" i="12"/>
  <c r="AJ457" i="12"/>
  <c r="AK457" i="12"/>
  <c r="AL457" i="12"/>
  <c r="AM457" i="12"/>
  <c r="AN457" i="12" s="1"/>
  <c r="AS457" i="12" s="1"/>
  <c r="AF458" i="12"/>
  <c r="AH458" i="12"/>
  <c r="AI458" i="12"/>
  <c r="AJ458" i="12"/>
  <c r="AK458" i="12"/>
  <c r="AL458" i="12"/>
  <c r="AM458" i="12"/>
  <c r="AN458" i="12" s="1"/>
  <c r="AF459" i="12"/>
  <c r="AH459" i="12"/>
  <c r="AI459" i="12"/>
  <c r="AJ459" i="12"/>
  <c r="AK459" i="12"/>
  <c r="AL459" i="12"/>
  <c r="AM459" i="12"/>
  <c r="AN459" i="12" s="1"/>
  <c r="AS459" i="12" s="1"/>
  <c r="AF460" i="12"/>
  <c r="AH460" i="12"/>
  <c r="AI460" i="12"/>
  <c r="AJ460" i="12"/>
  <c r="AK460" i="12"/>
  <c r="AL460" i="12"/>
  <c r="AM460" i="12"/>
  <c r="AN460" i="12" s="1"/>
  <c r="AS460" i="12"/>
  <c r="AF461" i="12"/>
  <c r="AH461" i="12"/>
  <c r="AI461" i="12"/>
  <c r="AJ461" i="12"/>
  <c r="AK461" i="12"/>
  <c r="AL461" i="12"/>
  <c r="AM461" i="12"/>
  <c r="AN461" i="12" s="1"/>
  <c r="AF462" i="12"/>
  <c r="AH462" i="12"/>
  <c r="AI462" i="12"/>
  <c r="AJ462" i="12"/>
  <c r="AK462" i="12"/>
  <c r="AL462" i="12"/>
  <c r="AM462" i="12"/>
  <c r="AN462" i="12" s="1"/>
  <c r="AS462" i="12"/>
  <c r="AF463" i="12"/>
  <c r="AH463" i="12"/>
  <c r="AI463" i="12"/>
  <c r="AJ463" i="12"/>
  <c r="AK463" i="12"/>
  <c r="AL463" i="12"/>
  <c r="AM463" i="12"/>
  <c r="AN463" i="12" s="1"/>
  <c r="AF464" i="12"/>
  <c r="AH464" i="12"/>
  <c r="AI464" i="12"/>
  <c r="AJ464" i="12"/>
  <c r="AK464" i="12"/>
  <c r="AL464" i="12"/>
  <c r="AM464" i="12"/>
  <c r="AN464" i="12" s="1"/>
  <c r="AF465" i="12"/>
  <c r="AH465" i="12"/>
  <c r="AI465" i="12"/>
  <c r="AJ465" i="12"/>
  <c r="AK465" i="12"/>
  <c r="AL465" i="12"/>
  <c r="AM465" i="12"/>
  <c r="AN465" i="12" s="1"/>
  <c r="AF466" i="12"/>
  <c r="AH466" i="12"/>
  <c r="AI466" i="12"/>
  <c r="AJ466" i="12"/>
  <c r="AK466" i="12"/>
  <c r="AL466" i="12"/>
  <c r="AM466" i="12"/>
  <c r="AN466" i="12" s="1"/>
  <c r="AS466" i="12"/>
  <c r="AF467" i="12"/>
  <c r="AH467" i="12"/>
  <c r="AI467" i="12"/>
  <c r="AJ467" i="12"/>
  <c r="AK467" i="12"/>
  <c r="AL467" i="12"/>
  <c r="AM467" i="12"/>
  <c r="AN467" i="12" s="1"/>
  <c r="AF468" i="12"/>
  <c r="AH468" i="12"/>
  <c r="AI468" i="12"/>
  <c r="AJ468" i="12"/>
  <c r="AK468" i="12"/>
  <c r="AL468" i="12"/>
  <c r="AM468" i="12"/>
  <c r="AN468" i="12" s="1"/>
  <c r="AS468" i="12"/>
  <c r="AF469" i="12"/>
  <c r="AH469" i="12"/>
  <c r="AI469" i="12"/>
  <c r="AJ469" i="12"/>
  <c r="AK469" i="12"/>
  <c r="AL469" i="12"/>
  <c r="AM469" i="12"/>
  <c r="AN469" i="12" s="1"/>
  <c r="AF470" i="12"/>
  <c r="AH470" i="12"/>
  <c r="AI470" i="12"/>
  <c r="AJ470" i="12"/>
  <c r="AK470" i="12"/>
  <c r="AK494" i="12" s="1"/>
  <c r="AL470" i="12"/>
  <c r="AM470" i="12"/>
  <c r="AN470" i="12" s="1"/>
  <c r="AF471" i="12"/>
  <c r="AH471" i="12"/>
  <c r="AI471" i="12"/>
  <c r="AJ471" i="12"/>
  <c r="AK471" i="12"/>
  <c r="AK495" i="12" s="1"/>
  <c r="AL471" i="12"/>
  <c r="AM471" i="12"/>
  <c r="AN471" i="12" s="1"/>
  <c r="AS471" i="12" s="1"/>
  <c r="AF472" i="12"/>
  <c r="AH472" i="12"/>
  <c r="AI472" i="12"/>
  <c r="AJ472" i="12"/>
  <c r="AK472" i="12"/>
  <c r="AK496" i="12" s="1"/>
  <c r="AL472" i="12"/>
  <c r="AM472" i="12"/>
  <c r="AN472" i="12" s="1"/>
  <c r="AQ472" i="12"/>
  <c r="AF473" i="12"/>
  <c r="AH473" i="12"/>
  <c r="AI473" i="12"/>
  <c r="AJ473" i="12"/>
  <c r="AK473" i="12"/>
  <c r="AK497" i="12" s="1"/>
  <c r="AL473" i="12"/>
  <c r="AM473" i="12"/>
  <c r="AN473" i="12" s="1"/>
  <c r="AQ473" i="12"/>
  <c r="AF474" i="12"/>
  <c r="AH474" i="12"/>
  <c r="AI474" i="12"/>
  <c r="AJ474" i="12"/>
  <c r="AK474" i="12"/>
  <c r="AK498" i="12" s="1"/>
  <c r="AL474" i="12"/>
  <c r="AM474" i="12"/>
  <c r="AN474" i="12" s="1"/>
  <c r="AF475" i="12"/>
  <c r="AH475" i="12"/>
  <c r="AI475" i="12"/>
  <c r="AJ475" i="12"/>
  <c r="AK475" i="12"/>
  <c r="AK499" i="12" s="1"/>
  <c r="AL475" i="12"/>
  <c r="AF476" i="12"/>
  <c r="AH476" i="12"/>
  <c r="AI476" i="12"/>
  <c r="AJ476" i="12"/>
  <c r="AK476" i="12"/>
  <c r="AK500" i="12" s="1"/>
  <c r="AL476" i="12"/>
  <c r="AM476" i="12"/>
  <c r="AN476" i="12" s="1"/>
  <c r="AQ476" i="12"/>
  <c r="AF477" i="12"/>
  <c r="AH477" i="12"/>
  <c r="AI477" i="12"/>
  <c r="AJ477" i="12"/>
  <c r="AK477" i="12"/>
  <c r="AK501" i="12" s="1"/>
  <c r="AL477" i="12"/>
  <c r="AF478" i="12"/>
  <c r="AH478" i="12"/>
  <c r="AI478" i="12"/>
  <c r="AJ478" i="12"/>
  <c r="AK478" i="12"/>
  <c r="AK502" i="12" s="1"/>
  <c r="AL478" i="12"/>
  <c r="AF479" i="12"/>
  <c r="AH479" i="12"/>
  <c r="AI479" i="12"/>
  <c r="AJ479" i="12"/>
  <c r="AK479" i="12"/>
  <c r="AK503" i="12" s="1"/>
  <c r="AL479" i="12"/>
  <c r="AF480" i="12"/>
  <c r="AH480" i="12"/>
  <c r="AI480" i="12"/>
  <c r="AJ480" i="12"/>
  <c r="AK480" i="12"/>
  <c r="AK504" i="12" s="1"/>
  <c r="AL480" i="12"/>
  <c r="AF481" i="12"/>
  <c r="AH481" i="12"/>
  <c r="AI481" i="12"/>
  <c r="AJ481" i="12"/>
  <c r="AK481" i="12"/>
  <c r="AK505" i="12" s="1"/>
  <c r="AL481" i="12"/>
  <c r="AF482" i="12"/>
  <c r="AH482" i="12"/>
  <c r="AI482" i="12"/>
  <c r="AJ482" i="12"/>
  <c r="AK482" i="12"/>
  <c r="AL482" i="12"/>
  <c r="AF483" i="12"/>
  <c r="AH483" i="12"/>
  <c r="AI483" i="12"/>
  <c r="AJ483" i="12"/>
  <c r="AK483" i="12"/>
  <c r="AL483" i="12"/>
  <c r="AF484" i="12"/>
  <c r="AH484" i="12"/>
  <c r="AI484" i="12"/>
  <c r="AJ484" i="12"/>
  <c r="AK484" i="12"/>
  <c r="AL484" i="12"/>
  <c r="AF485" i="12"/>
  <c r="AH485" i="12"/>
  <c r="AI485" i="12"/>
  <c r="AJ485" i="12"/>
  <c r="AK485" i="12"/>
  <c r="AL485" i="12"/>
  <c r="AF486" i="12"/>
  <c r="AH486" i="12"/>
  <c r="AI486" i="12"/>
  <c r="AJ486" i="12"/>
  <c r="AK486" i="12"/>
  <c r="AL486" i="12"/>
  <c r="AF487" i="12"/>
  <c r="AH487" i="12"/>
  <c r="AI487" i="12"/>
  <c r="AJ487" i="12"/>
  <c r="AK487" i="12"/>
  <c r="AL487" i="12"/>
  <c r="AF488" i="12"/>
  <c r="AH488" i="12"/>
  <c r="AH489" i="12" s="1"/>
  <c r="AH490" i="12" s="1"/>
  <c r="AH491" i="12" s="1"/>
  <c r="AH492" i="12" s="1"/>
  <c r="AH493" i="12" s="1"/>
  <c r="AI488" i="12"/>
  <c r="AJ488" i="12"/>
  <c r="AK488" i="12"/>
  <c r="AL488" i="12"/>
  <c r="AF489" i="12"/>
  <c r="AI489" i="12"/>
  <c r="AJ489" i="12"/>
  <c r="AK489" i="12"/>
  <c r="AL489" i="12"/>
  <c r="AF490" i="12"/>
  <c r="AI490" i="12"/>
  <c r="AJ490" i="12"/>
  <c r="AK490" i="12"/>
  <c r="AL490" i="12"/>
  <c r="AF491" i="12"/>
  <c r="AI491" i="12"/>
  <c r="AJ491" i="12"/>
  <c r="AK491" i="12"/>
  <c r="AL491" i="12"/>
  <c r="AF492" i="12"/>
  <c r="AI492" i="12"/>
  <c r="AJ492" i="12"/>
  <c r="AK492" i="12"/>
  <c r="AL492" i="12"/>
  <c r="AF493" i="12"/>
  <c r="AI493" i="12"/>
  <c r="AJ493" i="12"/>
  <c r="AK493" i="12"/>
  <c r="AL493" i="12"/>
  <c r="AF494" i="12"/>
  <c r="AH494" i="12"/>
  <c r="AH495" i="12" s="1"/>
  <c r="AH496" i="12" s="1"/>
  <c r="AH497" i="12" s="1"/>
  <c r="AH498" i="12" s="1"/>
  <c r="AH499" i="12" s="1"/>
  <c r="AH500" i="12" s="1"/>
  <c r="AH501" i="12" s="1"/>
  <c r="AH502" i="12" s="1"/>
  <c r="AH503" i="12" s="1"/>
  <c r="AH504" i="12" s="1"/>
  <c r="AH505" i="12" s="1"/>
  <c r="AH506" i="12" s="1"/>
  <c r="AH507" i="12" s="1"/>
  <c r="AH508" i="12" s="1"/>
  <c r="AH509" i="12" s="1"/>
  <c r="AH510" i="12" s="1"/>
  <c r="AH511" i="12" s="1"/>
  <c r="AH512" i="12" s="1"/>
  <c r="AH513" i="12" s="1"/>
  <c r="AH514" i="12" s="1"/>
  <c r="AH515" i="12" s="1"/>
  <c r="AI494" i="12"/>
  <c r="AJ494" i="12"/>
  <c r="AL494" i="12"/>
  <c r="AF495" i="12"/>
  <c r="AI495" i="12"/>
  <c r="AJ495" i="12"/>
  <c r="AL495" i="12"/>
  <c r="AF496" i="12"/>
  <c r="AJ496" i="12"/>
  <c r="AL496" i="12"/>
  <c r="AF497" i="12"/>
  <c r="AJ497" i="12"/>
  <c r="AL497" i="12"/>
  <c r="AF498" i="12"/>
  <c r="AJ498" i="12"/>
  <c r="AL498" i="12"/>
  <c r="AF499" i="12"/>
  <c r="AJ499" i="12"/>
  <c r="AL499" i="12"/>
  <c r="AF500" i="12"/>
  <c r="AJ500" i="12"/>
  <c r="AL500" i="12"/>
  <c r="AF501" i="12"/>
  <c r="AJ501" i="12"/>
  <c r="AL501" i="12"/>
  <c r="AF502" i="12"/>
  <c r="AJ502" i="12"/>
  <c r="AL502" i="12"/>
  <c r="AF503" i="12"/>
  <c r="AJ503" i="12"/>
  <c r="AL503" i="12"/>
  <c r="AF504" i="12"/>
  <c r="AJ504" i="12"/>
  <c r="AL504" i="12"/>
  <c r="AF505" i="12"/>
  <c r="AI505" i="12"/>
  <c r="AI529" i="12" s="1"/>
  <c r="AJ505" i="12"/>
  <c r="AF506" i="12"/>
  <c r="AI506" i="12"/>
  <c r="AJ506" i="12"/>
  <c r="AK506" i="12"/>
  <c r="AL506" i="12"/>
  <c r="AF507" i="12"/>
  <c r="AI507" i="12"/>
  <c r="AJ507" i="12"/>
  <c r="AK507" i="12"/>
  <c r="AL507" i="12"/>
  <c r="AF508" i="12"/>
  <c r="AI508" i="12"/>
  <c r="AJ508" i="12"/>
  <c r="AK508" i="12"/>
  <c r="AL508" i="12"/>
  <c r="AF509" i="12"/>
  <c r="AI509" i="12"/>
  <c r="AJ509" i="12"/>
  <c r="AK509" i="12"/>
  <c r="AL509" i="12"/>
  <c r="AF510" i="12"/>
  <c r="AI510" i="12"/>
  <c r="AJ510" i="12"/>
  <c r="AK510" i="12"/>
  <c r="AL510" i="12"/>
  <c r="AF511" i="12"/>
  <c r="AI511" i="12"/>
  <c r="AJ511" i="12"/>
  <c r="AK511" i="12"/>
  <c r="AF512" i="12"/>
  <c r="AI512" i="12"/>
  <c r="AJ512" i="12"/>
  <c r="AK512" i="12"/>
  <c r="AL512" i="12"/>
  <c r="AF513" i="12"/>
  <c r="AI513" i="12"/>
  <c r="AJ513" i="12"/>
  <c r="AK513" i="12"/>
  <c r="AL513" i="12"/>
  <c r="AF514" i="12"/>
  <c r="AI514" i="12"/>
  <c r="AJ514" i="12"/>
  <c r="AK514" i="12"/>
  <c r="AL514" i="12"/>
  <c r="AF515" i="12"/>
  <c r="AI515" i="12"/>
  <c r="AJ515" i="12"/>
  <c r="AK515" i="12"/>
  <c r="AL515" i="12"/>
  <c r="AF516" i="12"/>
  <c r="AH516" i="12"/>
  <c r="AI516" i="12"/>
  <c r="AJ516" i="12"/>
  <c r="AK516" i="12"/>
  <c r="AL516" i="12"/>
  <c r="AF517" i="12"/>
  <c r="AH517" i="12"/>
  <c r="AI517" i="12"/>
  <c r="AJ517" i="12"/>
  <c r="AK517" i="12"/>
  <c r="AF518" i="12"/>
  <c r="AH518" i="12"/>
  <c r="AH519" i="12" s="1"/>
  <c r="AH520" i="12" s="1"/>
  <c r="AH521" i="12" s="1"/>
  <c r="AH522" i="12" s="1"/>
  <c r="AH523" i="12" s="1"/>
  <c r="AH524" i="12" s="1"/>
  <c r="AH525" i="12" s="1"/>
  <c r="AH526" i="12" s="1"/>
  <c r="AH527" i="12" s="1"/>
  <c r="AH528" i="12" s="1"/>
  <c r="AH529" i="12" s="1"/>
  <c r="AH530" i="12" s="1"/>
  <c r="AH531" i="12" s="1"/>
  <c r="AH532" i="12" s="1"/>
  <c r="AH533" i="12" s="1"/>
  <c r="AH534" i="12" s="1"/>
  <c r="AH535" i="12" s="1"/>
  <c r="AH536" i="12" s="1"/>
  <c r="AH537" i="12" s="1"/>
  <c r="AH538" i="12" s="1"/>
  <c r="AH539" i="12" s="1"/>
  <c r="AH540" i="12" s="1"/>
  <c r="AH541" i="12" s="1"/>
  <c r="AH542" i="12" s="1"/>
  <c r="AH543" i="12" s="1"/>
  <c r="AH544" i="12" s="1"/>
  <c r="AH545" i="12" s="1"/>
  <c r="AH546" i="12" s="1"/>
  <c r="AH547" i="12" s="1"/>
  <c r="AH548" i="12" s="1"/>
  <c r="AH549" i="12" s="1"/>
  <c r="AH550" i="12" s="1"/>
  <c r="AH551" i="12" s="1"/>
  <c r="AH552" i="12" s="1"/>
  <c r="AH553" i="12" s="1"/>
  <c r="AH554" i="12" s="1"/>
  <c r="AH555" i="12" s="1"/>
  <c r="AH556" i="12" s="1"/>
  <c r="AH557" i="12" s="1"/>
  <c r="AH558" i="12" s="1"/>
  <c r="AH559" i="12" s="1"/>
  <c r="AH560" i="12" s="1"/>
  <c r="AH561" i="12" s="1"/>
  <c r="AH562" i="12" s="1"/>
  <c r="AH563" i="12" s="1"/>
  <c r="AH564" i="12" s="1"/>
  <c r="AH565" i="12" s="1"/>
  <c r="AH566" i="12" s="1"/>
  <c r="AH567" i="12" s="1"/>
  <c r="AH568" i="12" s="1"/>
  <c r="AH569" i="12" s="1"/>
  <c r="AH570" i="12" s="1"/>
  <c r="AH571" i="12" s="1"/>
  <c r="AH572" i="12" s="1"/>
  <c r="AH573" i="12" s="1"/>
  <c r="AH574" i="12" s="1"/>
  <c r="AH575" i="12" s="1"/>
  <c r="AI518" i="12"/>
  <c r="AJ518" i="12"/>
  <c r="AK518" i="12"/>
  <c r="AL518" i="12"/>
  <c r="AI519" i="12"/>
  <c r="AJ519" i="12"/>
  <c r="AK519" i="12"/>
  <c r="AL519" i="12"/>
  <c r="AF520" i="12"/>
  <c r="AJ520" i="12"/>
  <c r="AK520" i="12"/>
  <c r="AL520" i="12"/>
  <c r="AF521" i="12"/>
  <c r="AJ521" i="12"/>
  <c r="AK521" i="12"/>
  <c r="AL521" i="12"/>
  <c r="AF522" i="12"/>
  <c r="AJ522" i="12"/>
  <c r="AK522" i="12"/>
  <c r="AL522" i="12"/>
  <c r="AF523" i="12"/>
  <c r="AJ523" i="12"/>
  <c r="AK523" i="12"/>
  <c r="AF524" i="12"/>
  <c r="AJ524" i="12"/>
  <c r="AK524" i="12"/>
  <c r="AL524" i="12"/>
  <c r="AF525" i="12"/>
  <c r="AJ525" i="12"/>
  <c r="AK525" i="12"/>
  <c r="AL525" i="12"/>
  <c r="AF526" i="12"/>
  <c r="AJ526" i="12"/>
  <c r="AK526" i="12"/>
  <c r="AL526" i="12"/>
  <c r="AF527" i="12"/>
  <c r="AJ527" i="12"/>
  <c r="AK527" i="12"/>
  <c r="AL527" i="12"/>
  <c r="AF528" i="12"/>
  <c r="AJ528" i="12"/>
  <c r="AK528" i="12"/>
  <c r="AL528" i="12"/>
  <c r="AF529" i="12"/>
  <c r="AJ529" i="12"/>
  <c r="AK529" i="12"/>
  <c r="AF530" i="12"/>
  <c r="AI530" i="12"/>
  <c r="AJ530" i="12"/>
  <c r="AK530" i="12"/>
  <c r="AL530" i="12"/>
  <c r="AF531" i="12"/>
  <c r="AI531" i="12"/>
  <c r="AJ531" i="12"/>
  <c r="AK531" i="12"/>
  <c r="AL531" i="12"/>
  <c r="AF532" i="12"/>
  <c r="AI532" i="12"/>
  <c r="AJ532" i="12"/>
  <c r="AK532" i="12"/>
  <c r="AL532" i="12"/>
  <c r="AF533" i="12"/>
  <c r="AI533" i="12"/>
  <c r="AJ533" i="12"/>
  <c r="AK533" i="12"/>
  <c r="AL533" i="12"/>
  <c r="AF534" i="12"/>
  <c r="AI534" i="12"/>
  <c r="AJ534" i="12"/>
  <c r="AK534" i="12"/>
  <c r="AL534" i="12"/>
  <c r="AF535" i="12"/>
  <c r="AI535" i="12"/>
  <c r="AJ535" i="12"/>
  <c r="AK535" i="12"/>
  <c r="AF536" i="12"/>
  <c r="AI536" i="12"/>
  <c r="AJ536" i="12"/>
  <c r="AK536" i="12"/>
  <c r="AL536" i="12"/>
  <c r="AF537" i="12"/>
  <c r="AI537" i="12"/>
  <c r="AJ537" i="12"/>
  <c r="AK537" i="12"/>
  <c r="AL537" i="12"/>
  <c r="AF538" i="12"/>
  <c r="AI538" i="12"/>
  <c r="AJ538" i="12"/>
  <c r="AK538" i="12"/>
  <c r="AL538" i="12"/>
  <c r="AF539" i="12"/>
  <c r="AI539" i="12"/>
  <c r="AJ539" i="12"/>
  <c r="AK539" i="12"/>
  <c r="AL539" i="12"/>
  <c r="AF540" i="12"/>
  <c r="AI540" i="12"/>
  <c r="AJ540" i="12"/>
  <c r="AK540" i="12"/>
  <c r="AF541" i="12"/>
  <c r="AI541" i="12"/>
  <c r="AJ541" i="12"/>
  <c r="AK541" i="12"/>
  <c r="AF542" i="12"/>
  <c r="AI542" i="12"/>
  <c r="AJ542" i="12"/>
  <c r="AK542" i="12"/>
  <c r="AL542" i="12"/>
  <c r="AI543" i="12"/>
  <c r="AJ543" i="12"/>
  <c r="AK543" i="12"/>
  <c r="AL543" i="12"/>
  <c r="AF544" i="12"/>
  <c r="AJ544" i="12"/>
  <c r="AK544" i="12"/>
  <c r="AF545" i="12"/>
  <c r="AJ545" i="12"/>
  <c r="AK545" i="12"/>
  <c r="AL545" i="12"/>
  <c r="AF546" i="12"/>
  <c r="AJ546" i="12"/>
  <c r="AK546" i="12"/>
  <c r="AF547" i="12"/>
  <c r="AJ547" i="12"/>
  <c r="AK547" i="12"/>
  <c r="AF548" i="12"/>
  <c r="AJ548" i="12"/>
  <c r="AK548" i="12"/>
  <c r="AF549" i="12"/>
  <c r="AJ549" i="12"/>
  <c r="AK549" i="12"/>
  <c r="AL549" i="12"/>
  <c r="AF550" i="12"/>
  <c r="AJ550" i="12"/>
  <c r="AK550" i="12"/>
  <c r="AF551" i="12"/>
  <c r="AJ551" i="12"/>
  <c r="AK551" i="12"/>
  <c r="AL551" i="12"/>
  <c r="AF552" i="12"/>
  <c r="AJ552" i="12"/>
  <c r="AK552" i="12"/>
  <c r="AF553" i="12"/>
  <c r="AI553" i="12"/>
  <c r="AJ553" i="12"/>
  <c r="AK553" i="12"/>
  <c r="AF554" i="12"/>
  <c r="AI554" i="12"/>
  <c r="AJ554" i="12"/>
  <c r="AK554" i="12"/>
  <c r="AF555" i="12"/>
  <c r="AI555" i="12"/>
  <c r="AJ555" i="12"/>
  <c r="AK555" i="12"/>
  <c r="AL555" i="12"/>
  <c r="AF556" i="12"/>
  <c r="AI556" i="12"/>
  <c r="AJ556" i="12"/>
  <c r="AK556" i="12"/>
  <c r="AF557" i="12"/>
  <c r="AI557" i="12"/>
  <c r="AJ557" i="12"/>
  <c r="AK557" i="12"/>
  <c r="AL557" i="12"/>
  <c r="AF558" i="12"/>
  <c r="AI558" i="12"/>
  <c r="AJ558" i="12"/>
  <c r="AK558" i="12"/>
  <c r="AF559" i="12"/>
  <c r="AI559" i="12"/>
  <c r="AJ559" i="12"/>
  <c r="AK559" i="12"/>
  <c r="AF560" i="12"/>
  <c r="AI560" i="12"/>
  <c r="AJ560" i="12"/>
  <c r="AK560" i="12"/>
  <c r="AF561" i="12"/>
  <c r="AI561" i="12"/>
  <c r="AJ561" i="12"/>
  <c r="AK561" i="12"/>
  <c r="AL561" i="12"/>
  <c r="AF562" i="12"/>
  <c r="AI562" i="12"/>
  <c r="AJ562" i="12"/>
  <c r="AK562" i="12"/>
  <c r="AF563" i="12"/>
  <c r="AI563" i="12"/>
  <c r="AJ563" i="12"/>
  <c r="AK563" i="12"/>
  <c r="AL563" i="12"/>
  <c r="AF564" i="12"/>
  <c r="AI564" i="12"/>
  <c r="AJ564" i="12"/>
  <c r="AK564" i="12"/>
  <c r="AF565" i="12"/>
  <c r="AI565" i="12"/>
  <c r="AJ565" i="12"/>
  <c r="AK565" i="12"/>
  <c r="AF566" i="12"/>
  <c r="AI566" i="12"/>
  <c r="AJ566" i="12"/>
  <c r="AK566" i="12"/>
  <c r="AI567" i="12"/>
  <c r="AJ567" i="12"/>
  <c r="AK567" i="12"/>
  <c r="AL567" i="12"/>
  <c r="AF568" i="12"/>
  <c r="AJ568" i="12"/>
  <c r="AK568" i="12"/>
  <c r="AF569" i="12"/>
  <c r="AJ569" i="12"/>
  <c r="AK569" i="12"/>
  <c r="AL569" i="12"/>
  <c r="AF570" i="12"/>
  <c r="AJ570" i="12"/>
  <c r="AK570" i="12"/>
  <c r="AF571" i="12"/>
  <c r="AJ571" i="12"/>
  <c r="AK571" i="12"/>
  <c r="AF572" i="12"/>
  <c r="AJ572" i="12"/>
  <c r="AK572" i="12"/>
  <c r="AF573" i="12"/>
  <c r="AJ573" i="12"/>
  <c r="AK573" i="12"/>
  <c r="AL573" i="12"/>
  <c r="AF574" i="12"/>
  <c r="AJ574" i="12"/>
  <c r="AK574" i="12"/>
  <c r="AF575" i="12"/>
  <c r="AJ575" i="12"/>
  <c r="AK575" i="12"/>
  <c r="AL575" i="12"/>
  <c r="AF576" i="12"/>
  <c r="AH576" i="12"/>
  <c r="AJ576" i="12"/>
  <c r="AK576" i="12"/>
  <c r="AF577" i="12"/>
  <c r="AH577" i="12"/>
  <c r="AI577" i="12"/>
  <c r="AJ577" i="12"/>
  <c r="AK577" i="12"/>
  <c r="AF578" i="12"/>
  <c r="AH578" i="12"/>
  <c r="AH579" i="12" s="1"/>
  <c r="AH580" i="12" s="1"/>
  <c r="AH581" i="12" s="1"/>
  <c r="AH582" i="12" s="1"/>
  <c r="AH583" i="12" s="1"/>
  <c r="AH584" i="12" s="1"/>
  <c r="AH585" i="12" s="1"/>
  <c r="AH586" i="12" s="1"/>
  <c r="AH587" i="12" s="1"/>
  <c r="AH588" i="12" s="1"/>
  <c r="AH589" i="12" s="1"/>
  <c r="AH590" i="12" s="1"/>
  <c r="AH591" i="12" s="1"/>
  <c r="AH592" i="12" s="1"/>
  <c r="AH593" i="12" s="1"/>
  <c r="AH594" i="12" s="1"/>
  <c r="AH595" i="12" s="1"/>
  <c r="AH596" i="12" s="1"/>
  <c r="AH597" i="12" s="1"/>
  <c r="AH598" i="12" s="1"/>
  <c r="AH599" i="12" s="1"/>
  <c r="AH600" i="12" s="1"/>
  <c r="AH601" i="12" s="1"/>
  <c r="AH602" i="12" s="1"/>
  <c r="AH603" i="12" s="1"/>
  <c r="AH604" i="12" s="1"/>
  <c r="AH605" i="12" s="1"/>
  <c r="AH606" i="12" s="1"/>
  <c r="AH607" i="12" s="1"/>
  <c r="AH608" i="12" s="1"/>
  <c r="AH609" i="12" s="1"/>
  <c r="AH610" i="12" s="1"/>
  <c r="AH611" i="12" s="1"/>
  <c r="AH612" i="12" s="1"/>
  <c r="AH613" i="12" s="1"/>
  <c r="AH614" i="12" s="1"/>
  <c r="AH615" i="12" s="1"/>
  <c r="AH616" i="12" s="1"/>
  <c r="AH617" i="12" s="1"/>
  <c r="AH618" i="12" s="1"/>
  <c r="AH619" i="12" s="1"/>
  <c r="AH620" i="12" s="1"/>
  <c r="AH621" i="12" s="1"/>
  <c r="AH622" i="12" s="1"/>
  <c r="AI578" i="12"/>
  <c r="AJ578" i="12"/>
  <c r="AK578" i="12"/>
  <c r="AF579" i="12"/>
  <c r="AI579" i="12"/>
  <c r="AJ579" i="12"/>
  <c r="AK579" i="12"/>
  <c r="AL579" i="12"/>
  <c r="AF580" i="12"/>
  <c r="AI580" i="12"/>
  <c r="AJ580" i="12"/>
  <c r="AK580" i="12"/>
  <c r="AF581" i="12"/>
  <c r="AI581" i="12"/>
  <c r="AJ581" i="12"/>
  <c r="AK581" i="12"/>
  <c r="AL581" i="12"/>
  <c r="AF582" i="12"/>
  <c r="AI582" i="12"/>
  <c r="AJ582" i="12"/>
  <c r="AK582" i="12"/>
  <c r="AF583" i="12"/>
  <c r="AI583" i="12"/>
  <c r="AJ583" i="12"/>
  <c r="AK583" i="12"/>
  <c r="AF584" i="12"/>
  <c r="AI584" i="12"/>
  <c r="AJ584" i="12"/>
  <c r="AK584" i="12"/>
  <c r="AF585" i="12"/>
  <c r="AI585" i="12"/>
  <c r="AJ585" i="12"/>
  <c r="AK585" i="12"/>
  <c r="AL585" i="12"/>
  <c r="AF586" i="12"/>
  <c r="AI586" i="12"/>
  <c r="AJ586" i="12"/>
  <c r="AK586" i="12"/>
  <c r="AF587" i="12"/>
  <c r="AI587" i="12"/>
  <c r="AJ587" i="12"/>
  <c r="AK587" i="12"/>
  <c r="AL587" i="12"/>
  <c r="AF588" i="12"/>
  <c r="AI588" i="12"/>
  <c r="AJ588" i="12"/>
  <c r="AK588" i="12"/>
  <c r="AF589" i="12"/>
  <c r="AI589" i="12"/>
  <c r="AJ589" i="12"/>
  <c r="AK589" i="12"/>
  <c r="AF590" i="12"/>
  <c r="AI590" i="12"/>
  <c r="AJ590" i="12"/>
  <c r="AK590" i="12"/>
  <c r="AI591" i="12"/>
  <c r="AJ591" i="12"/>
  <c r="AK591" i="12"/>
  <c r="AL591" i="12"/>
  <c r="AF592" i="12"/>
  <c r="AJ592" i="12"/>
  <c r="AK592" i="12"/>
  <c r="AF593" i="12"/>
  <c r="AJ593" i="12"/>
  <c r="AK593" i="12"/>
  <c r="AL593" i="12"/>
  <c r="AF594" i="12"/>
  <c r="AJ594" i="12"/>
  <c r="AK594" i="12"/>
  <c r="AF595" i="12"/>
  <c r="AJ595" i="12"/>
  <c r="AK595" i="12"/>
  <c r="AF596" i="12"/>
  <c r="AJ596" i="12"/>
  <c r="AK596" i="12"/>
  <c r="AF597" i="12"/>
  <c r="AJ597" i="12"/>
  <c r="AK597" i="12"/>
  <c r="AL597" i="12"/>
  <c r="AF598" i="12"/>
  <c r="AJ598" i="12"/>
  <c r="AK598" i="12"/>
  <c r="AF599" i="12"/>
  <c r="AJ599" i="12"/>
  <c r="AK599" i="12"/>
  <c r="AL599" i="12"/>
  <c r="AF600" i="12"/>
  <c r="AJ600" i="12"/>
  <c r="AK600" i="12"/>
  <c r="AF601" i="12"/>
  <c r="AI601" i="12"/>
  <c r="AJ601" i="12"/>
  <c r="AK601" i="12"/>
  <c r="AF602" i="12"/>
  <c r="AI602" i="12"/>
  <c r="AJ602" i="12"/>
  <c r="AK602" i="12"/>
  <c r="AF603" i="12"/>
  <c r="AI603" i="12"/>
  <c r="AJ603" i="12"/>
  <c r="AK603" i="12"/>
  <c r="AL603" i="12"/>
  <c r="AF604" i="12"/>
  <c r="AI604" i="12"/>
  <c r="AJ604" i="12"/>
  <c r="AK604" i="12"/>
  <c r="AF605" i="12"/>
  <c r="AI605" i="12"/>
  <c r="AJ605" i="12"/>
  <c r="AK605" i="12"/>
  <c r="AL605" i="12"/>
  <c r="AF606" i="12"/>
  <c r="AI606" i="12"/>
  <c r="AJ606" i="12"/>
  <c r="AK606" i="12"/>
  <c r="AF607" i="12"/>
  <c r="AI607" i="12"/>
  <c r="AJ607" i="12"/>
  <c r="AK607" i="12"/>
  <c r="AF608" i="12"/>
  <c r="AI608" i="12"/>
  <c r="AJ608" i="12"/>
  <c r="AK608" i="12"/>
  <c r="AF609" i="12"/>
  <c r="AI609" i="12"/>
  <c r="AJ609" i="12"/>
  <c r="AK609" i="12"/>
  <c r="AL609" i="12"/>
  <c r="AF610" i="12"/>
  <c r="AI610" i="12"/>
  <c r="AJ610" i="12"/>
  <c r="AK610" i="12"/>
  <c r="AF611" i="12"/>
  <c r="AI611" i="12"/>
  <c r="AJ611" i="12"/>
  <c r="AK611" i="12"/>
  <c r="AL611" i="12"/>
  <c r="AF612" i="12"/>
  <c r="AI612" i="12"/>
  <c r="AJ612" i="12"/>
  <c r="AK612" i="12"/>
  <c r="AF613" i="12"/>
  <c r="AI613" i="12"/>
  <c r="AJ613" i="12"/>
  <c r="AK613" i="12"/>
  <c r="AF614" i="12"/>
  <c r="AI614" i="12"/>
  <c r="AJ614" i="12"/>
  <c r="AK614" i="12"/>
  <c r="AI615" i="12"/>
  <c r="AJ615" i="12"/>
  <c r="AK615" i="12"/>
  <c r="AL615" i="12"/>
  <c r="AF616" i="12"/>
  <c r="AJ616" i="12"/>
  <c r="AK616" i="12"/>
  <c r="AF617" i="12"/>
  <c r="AJ617" i="12"/>
  <c r="AK617" i="12"/>
  <c r="AL617" i="12"/>
  <c r="AF618" i="12"/>
  <c r="AJ618" i="12"/>
  <c r="AK618" i="12"/>
  <c r="AF619" i="12"/>
  <c r="AJ619" i="12"/>
  <c r="AK619" i="12"/>
  <c r="AF620" i="12"/>
  <c r="AJ620" i="12"/>
  <c r="AK620" i="12"/>
  <c r="AF621" i="12"/>
  <c r="AJ621" i="12"/>
  <c r="AK621" i="12"/>
  <c r="AL621" i="12"/>
  <c r="AF622" i="12"/>
  <c r="AJ622" i="12"/>
  <c r="AK622" i="12"/>
  <c r="AF623" i="12"/>
  <c r="AH623" i="12"/>
  <c r="AJ623" i="12"/>
  <c r="AK623" i="12"/>
  <c r="AL623" i="12"/>
  <c r="AF624" i="12"/>
  <c r="AH624" i="12"/>
  <c r="AJ624" i="12"/>
  <c r="AK624" i="12"/>
  <c r="AF625" i="12"/>
  <c r="AH625" i="12"/>
  <c r="AI625" i="12"/>
  <c r="AJ625" i="12"/>
  <c r="AK625" i="12"/>
  <c r="AF626" i="12"/>
  <c r="AH626" i="12"/>
  <c r="AI626" i="12"/>
  <c r="AJ626" i="12"/>
  <c r="AK626" i="12"/>
  <c r="AF627" i="12"/>
  <c r="AH627" i="12"/>
  <c r="AI627" i="12"/>
  <c r="AJ627" i="12"/>
  <c r="AK627" i="12"/>
  <c r="AL627" i="12"/>
  <c r="AF628" i="12"/>
  <c r="AH628" i="12"/>
  <c r="AI628" i="12"/>
  <c r="AJ628" i="12"/>
  <c r="AK628" i="12"/>
  <c r="AF629" i="12"/>
  <c r="AH629" i="12"/>
  <c r="AI629" i="12"/>
  <c r="AJ629" i="12"/>
  <c r="AK629" i="12"/>
  <c r="AL629" i="12"/>
  <c r="AF630" i="12"/>
  <c r="AH630" i="12"/>
  <c r="AI630" i="12"/>
  <c r="AJ630" i="12"/>
  <c r="AK630" i="12"/>
  <c r="AF631" i="12"/>
  <c r="AH631" i="12"/>
  <c r="AI631" i="12"/>
  <c r="AJ631" i="12"/>
  <c r="AK631" i="12"/>
  <c r="AF632" i="12"/>
  <c r="AH632" i="12"/>
  <c r="AI632" i="12"/>
  <c r="AJ632" i="12"/>
  <c r="AK632" i="12"/>
  <c r="AF633" i="12"/>
  <c r="AH633" i="12"/>
  <c r="AI633" i="12"/>
  <c r="AJ633" i="12"/>
  <c r="AK633" i="12"/>
  <c r="AL633" i="12"/>
  <c r="AF634" i="12"/>
  <c r="AH634" i="12"/>
  <c r="AI634" i="12"/>
  <c r="AJ634" i="12"/>
  <c r="AK634" i="12"/>
  <c r="AF635" i="12"/>
  <c r="AH635" i="12"/>
  <c r="AI635" i="12"/>
  <c r="AJ635" i="12"/>
  <c r="AK635" i="12"/>
  <c r="AL635" i="12"/>
  <c r="AF636" i="12"/>
  <c r="AH636" i="12"/>
  <c r="AI636" i="12"/>
  <c r="AJ636" i="12"/>
  <c r="AK636" i="12"/>
  <c r="AF637" i="12"/>
  <c r="AH637" i="12"/>
  <c r="AI637" i="12"/>
  <c r="AJ637" i="12"/>
  <c r="AK637" i="12"/>
  <c r="AF638" i="12"/>
  <c r="AH638" i="12"/>
  <c r="AI638" i="12"/>
  <c r="AJ638" i="12"/>
  <c r="AK638" i="12"/>
  <c r="AH639" i="12"/>
  <c r="AI639" i="12"/>
  <c r="AJ639" i="12"/>
  <c r="AK639" i="12"/>
  <c r="AL639" i="12"/>
  <c r="AF640" i="12"/>
  <c r="AH640" i="12"/>
  <c r="AJ640" i="12"/>
  <c r="AK640" i="12"/>
  <c r="AF641" i="12"/>
  <c r="AH641" i="12"/>
  <c r="AJ641" i="12"/>
  <c r="AK641" i="12"/>
  <c r="AL641" i="12"/>
  <c r="AF642" i="12"/>
  <c r="AH642" i="12"/>
  <c r="AJ642" i="12"/>
  <c r="AK642" i="12"/>
  <c r="AF643" i="12"/>
  <c r="AH643" i="12"/>
  <c r="AJ643" i="12"/>
  <c r="AK643" i="12"/>
  <c r="AF644" i="12"/>
  <c r="AH644" i="12"/>
  <c r="AJ644" i="12"/>
  <c r="AK644" i="12"/>
  <c r="AF645" i="12"/>
  <c r="AH645" i="12"/>
  <c r="AJ645" i="12"/>
  <c r="AK645" i="12"/>
  <c r="AL645" i="12"/>
  <c r="AF646" i="12"/>
  <c r="AH646" i="12"/>
  <c r="AJ646" i="12"/>
  <c r="AK646" i="12"/>
  <c r="AF647" i="12"/>
  <c r="AH647" i="12"/>
  <c r="AJ647" i="12"/>
  <c r="AK647" i="12"/>
  <c r="AL647" i="12"/>
  <c r="AF648" i="12"/>
  <c r="AH648" i="12"/>
  <c r="AJ648" i="12"/>
  <c r="AK648" i="12"/>
  <c r="AF649" i="12"/>
  <c r="AH649" i="12"/>
  <c r="AI649" i="12"/>
  <c r="AJ649" i="12"/>
  <c r="AK649" i="12"/>
  <c r="AF650" i="12"/>
  <c r="AH650" i="12"/>
  <c r="AI650" i="12"/>
  <c r="AJ650" i="12"/>
  <c r="AK650" i="12"/>
  <c r="AF651" i="12"/>
  <c r="AH651" i="12"/>
  <c r="AI651" i="12"/>
  <c r="AJ651" i="12"/>
  <c r="AK651" i="12"/>
  <c r="AL651" i="12"/>
  <c r="AF652" i="12"/>
  <c r="AH652" i="12"/>
  <c r="AI652" i="12"/>
  <c r="AJ652" i="12"/>
  <c r="AK652" i="12"/>
  <c r="AF653" i="12"/>
  <c r="AH653" i="12"/>
  <c r="AI653" i="12"/>
  <c r="AJ653" i="12"/>
  <c r="AK653" i="12"/>
  <c r="AL653" i="12"/>
  <c r="AF654" i="12"/>
  <c r="AH654" i="12"/>
  <c r="AI654" i="12"/>
  <c r="AJ654" i="12"/>
  <c r="AK654" i="12"/>
  <c r="AF655" i="12"/>
  <c r="AH655" i="12"/>
  <c r="AI655" i="12"/>
  <c r="AJ655" i="12"/>
  <c r="AK655" i="12"/>
  <c r="AF656" i="12"/>
  <c r="AH656" i="12"/>
  <c r="AI656" i="12"/>
  <c r="AJ656" i="12"/>
  <c r="AK656" i="12"/>
  <c r="AF657" i="12"/>
  <c r="AH657" i="12"/>
  <c r="AI657" i="12"/>
  <c r="AJ657" i="12"/>
  <c r="AK657" i="12"/>
  <c r="AL657" i="12"/>
  <c r="AF658" i="12"/>
  <c r="AH658" i="12"/>
  <c r="AI658" i="12"/>
  <c r="AJ658" i="12"/>
  <c r="AK658" i="12"/>
  <c r="AF659" i="12"/>
  <c r="AH659" i="12"/>
  <c r="AI659" i="12"/>
  <c r="AJ659" i="12"/>
  <c r="AK659" i="12"/>
  <c r="AL659" i="12"/>
  <c r="AF660" i="12"/>
  <c r="AH660" i="12"/>
  <c r="AI660" i="12"/>
  <c r="AJ660" i="12"/>
  <c r="AK660" i="12"/>
  <c r="AF661" i="12"/>
  <c r="AH661" i="12"/>
  <c r="AI661" i="12"/>
  <c r="AJ661" i="12"/>
  <c r="AK661" i="12"/>
  <c r="AF662" i="12"/>
  <c r="AH662" i="12"/>
  <c r="AI662" i="12"/>
  <c r="AJ662" i="12"/>
  <c r="AK662" i="12"/>
  <c r="AH663" i="12"/>
  <c r="AI663" i="12"/>
  <c r="AJ663" i="12"/>
  <c r="AK663" i="12"/>
  <c r="AL663" i="12"/>
  <c r="AF664" i="12"/>
  <c r="AH664" i="12"/>
  <c r="AJ664" i="12"/>
  <c r="AK664" i="12"/>
  <c r="AF665" i="12"/>
  <c r="AH665" i="12"/>
  <c r="AJ665" i="12"/>
  <c r="AK665" i="12"/>
  <c r="AL665" i="12"/>
  <c r="AF666" i="12"/>
  <c r="AH666" i="12"/>
  <c r="AJ666" i="12"/>
  <c r="AK666" i="12"/>
  <c r="AF667" i="12"/>
  <c r="AH667" i="12"/>
  <c r="AJ667" i="12"/>
  <c r="AK667" i="12"/>
  <c r="AF668" i="12"/>
  <c r="AH668" i="12"/>
  <c r="AJ668" i="12"/>
  <c r="AK668" i="12"/>
  <c r="AF669" i="12"/>
  <c r="AH669" i="12"/>
  <c r="AJ669" i="12"/>
  <c r="AK669" i="12"/>
  <c r="AL669" i="12"/>
  <c r="AF670" i="12"/>
  <c r="AH670" i="12"/>
  <c r="AJ670" i="12"/>
  <c r="AK670" i="12"/>
  <c r="AF671" i="12"/>
  <c r="AH671" i="12"/>
  <c r="AJ671" i="12"/>
  <c r="AK671" i="12"/>
  <c r="AL671" i="12"/>
  <c r="AF672" i="12"/>
  <c r="AH672" i="12"/>
  <c r="AJ672" i="12"/>
  <c r="AK672" i="12"/>
  <c r="AF673" i="12"/>
  <c r="AH673" i="12"/>
  <c r="AI673" i="12"/>
  <c r="AJ673" i="12"/>
  <c r="AK673" i="12"/>
  <c r="AF674" i="12"/>
  <c r="AH674" i="12"/>
  <c r="AI674" i="12"/>
  <c r="AJ674" i="12"/>
  <c r="AK674" i="12"/>
  <c r="AF675" i="12"/>
  <c r="AH675" i="12"/>
  <c r="AI675" i="12"/>
  <c r="AJ675" i="12"/>
  <c r="AK675" i="12"/>
  <c r="AL675" i="12"/>
  <c r="AF676" i="12"/>
  <c r="AH676" i="12"/>
  <c r="AI676" i="12"/>
  <c r="AJ676" i="12"/>
  <c r="AK676" i="12"/>
  <c r="AF677" i="12"/>
  <c r="AH677" i="12"/>
  <c r="AH678" i="12" s="1"/>
  <c r="AH679" i="12" s="1"/>
  <c r="AH680" i="12" s="1"/>
  <c r="AH681" i="12" s="1"/>
  <c r="AH682" i="12" s="1"/>
  <c r="AH683" i="12" s="1"/>
  <c r="AH684" i="12" s="1"/>
  <c r="AH685" i="12" s="1"/>
  <c r="AH686" i="12" s="1"/>
  <c r="AH687" i="12" s="1"/>
  <c r="AH688" i="12" s="1"/>
  <c r="AH689" i="12" s="1"/>
  <c r="AH690" i="12" s="1"/>
  <c r="AH691" i="12" s="1"/>
  <c r="AH692" i="12" s="1"/>
  <c r="AH693" i="12" s="1"/>
  <c r="AH694" i="12" s="1"/>
  <c r="AH695" i="12" s="1"/>
  <c r="AH696" i="12" s="1"/>
  <c r="AH697" i="12" s="1"/>
  <c r="AH698" i="12" s="1"/>
  <c r="AH699" i="12" s="1"/>
  <c r="AH700" i="12" s="1"/>
  <c r="AH701" i="12" s="1"/>
  <c r="AH702" i="12" s="1"/>
  <c r="AH703" i="12" s="1"/>
  <c r="AH704" i="12" s="1"/>
  <c r="AH705" i="12" s="1"/>
  <c r="AH706" i="12" s="1"/>
  <c r="AH707" i="12" s="1"/>
  <c r="AH708" i="12" s="1"/>
  <c r="AH709" i="12" s="1"/>
  <c r="AH710" i="12" s="1"/>
  <c r="AH711" i="12" s="1"/>
  <c r="AH712" i="12" s="1"/>
  <c r="AH713" i="12" s="1"/>
  <c r="AH714" i="12" s="1"/>
  <c r="AH715" i="12" s="1"/>
  <c r="AH716" i="12" s="1"/>
  <c r="AH717" i="12" s="1"/>
  <c r="AH718" i="12" s="1"/>
  <c r="AH719" i="12" s="1"/>
  <c r="AI677" i="12"/>
  <c r="AJ677" i="12"/>
  <c r="AK677" i="12"/>
  <c r="AL677" i="12"/>
  <c r="AF678" i="12"/>
  <c r="AI678" i="12"/>
  <c r="AJ678" i="12"/>
  <c r="AK678" i="12"/>
  <c r="AF679" i="12"/>
  <c r="AI679" i="12"/>
  <c r="AJ679" i="12"/>
  <c r="AK679" i="12"/>
  <c r="AF680" i="12"/>
  <c r="AI680" i="12"/>
  <c r="AJ680" i="12"/>
  <c r="AK680" i="12"/>
  <c r="AF681" i="12"/>
  <c r="AI681" i="12"/>
  <c r="AJ681" i="12"/>
  <c r="AK681" i="12"/>
  <c r="AL681" i="12"/>
  <c r="AF682" i="12"/>
  <c r="AI682" i="12"/>
  <c r="AJ682" i="12"/>
  <c r="AK682" i="12"/>
  <c r="AF683" i="12"/>
  <c r="AI683" i="12"/>
  <c r="AJ683" i="12"/>
  <c r="AK683" i="12"/>
  <c r="AL683" i="12"/>
  <c r="AF684" i="12"/>
  <c r="AI684" i="12"/>
  <c r="AJ684" i="12"/>
  <c r="AK684" i="12"/>
  <c r="AF685" i="12"/>
  <c r="AI685" i="12"/>
  <c r="AJ685" i="12"/>
  <c r="AK685" i="12"/>
  <c r="AF686" i="12"/>
  <c r="AI686" i="12"/>
  <c r="AJ686" i="12"/>
  <c r="AK686" i="12"/>
  <c r="AI687" i="12"/>
  <c r="AJ687" i="12"/>
  <c r="AK687" i="12"/>
  <c r="AL687" i="12"/>
  <c r="AF688" i="12"/>
  <c r="AJ688" i="12"/>
  <c r="AK688" i="12"/>
  <c r="AF689" i="12"/>
  <c r="AJ689" i="12"/>
  <c r="AK689" i="12"/>
  <c r="AL689" i="12"/>
  <c r="AF690" i="12"/>
  <c r="AJ690" i="12"/>
  <c r="AK690" i="12"/>
  <c r="AF691" i="12"/>
  <c r="AJ691" i="12"/>
  <c r="AK691" i="12"/>
  <c r="AF692" i="12"/>
  <c r="AJ692" i="12"/>
  <c r="AK692" i="12"/>
  <c r="AF693" i="12"/>
  <c r="AJ693" i="12"/>
  <c r="AK693" i="12"/>
  <c r="AF694" i="12"/>
  <c r="AJ694" i="12"/>
  <c r="AK694" i="12"/>
  <c r="AF695" i="12"/>
  <c r="AJ695" i="12"/>
  <c r="AK695" i="12"/>
  <c r="AF696" i="12"/>
  <c r="AJ696" i="12"/>
  <c r="AK696" i="12"/>
  <c r="AF697" i="12"/>
  <c r="AI697" i="12"/>
  <c r="AJ697" i="12"/>
  <c r="AK697" i="12"/>
  <c r="AF698" i="12"/>
  <c r="AI698" i="12"/>
  <c r="AJ698" i="12"/>
  <c r="AK698" i="12"/>
  <c r="AF699" i="12"/>
  <c r="AI699" i="12"/>
  <c r="AJ699" i="12"/>
  <c r="AK699" i="12"/>
  <c r="AF700" i="12"/>
  <c r="AI700" i="12"/>
  <c r="AJ700" i="12"/>
  <c r="AK700" i="12"/>
  <c r="AF701" i="12"/>
  <c r="AI701" i="12"/>
  <c r="AJ701" i="12"/>
  <c r="AK701" i="12"/>
  <c r="AF702" i="12"/>
  <c r="AI702" i="12"/>
  <c r="AJ702" i="12"/>
  <c r="AK702" i="12"/>
  <c r="AF703" i="12"/>
  <c r="AI703" i="12"/>
  <c r="AJ703" i="12"/>
  <c r="AK703" i="12"/>
  <c r="AF704" i="12"/>
  <c r="AI704" i="12"/>
  <c r="AJ704" i="12"/>
  <c r="AK704" i="12"/>
  <c r="AF705" i="12"/>
  <c r="AI705" i="12"/>
  <c r="AJ705" i="12"/>
  <c r="AK705" i="12"/>
  <c r="AF706" i="12"/>
  <c r="AI706" i="12"/>
  <c r="AJ706" i="12"/>
  <c r="AK706" i="12"/>
  <c r="AF707" i="12"/>
  <c r="AI707" i="12"/>
  <c r="AJ707" i="12"/>
  <c r="AK707" i="12"/>
  <c r="AF708" i="12"/>
  <c r="AI708" i="12"/>
  <c r="AJ708" i="12"/>
  <c r="AK708" i="12"/>
  <c r="AF709" i="12"/>
  <c r="AI709" i="12"/>
  <c r="AJ709" i="12"/>
  <c r="AK709" i="12"/>
  <c r="AF710" i="12"/>
  <c r="AI710" i="12"/>
  <c r="AJ710" i="12"/>
  <c r="AK710" i="12"/>
  <c r="AI711" i="12"/>
  <c r="AJ711" i="12"/>
  <c r="AK711" i="12"/>
  <c r="AF712" i="12"/>
  <c r="AJ712" i="12"/>
  <c r="AK712" i="12"/>
  <c r="AF713" i="12"/>
  <c r="AJ713" i="12"/>
  <c r="AK713" i="12"/>
  <c r="AF714" i="12"/>
  <c r="AJ714" i="12"/>
  <c r="AK714" i="12"/>
  <c r="AF715" i="12"/>
  <c r="AJ715" i="12"/>
  <c r="AK715" i="12"/>
  <c r="AF716" i="12"/>
  <c r="AJ716" i="12"/>
  <c r="AK716" i="12"/>
  <c r="AF717" i="12"/>
  <c r="AJ717" i="12"/>
  <c r="AK717" i="12"/>
  <c r="AF718" i="12"/>
  <c r="AJ718" i="12"/>
  <c r="AK718" i="12"/>
  <c r="AF719" i="12"/>
  <c r="AJ719" i="12"/>
  <c r="AK719" i="12"/>
  <c r="AF720" i="12"/>
  <c r="AH720" i="12"/>
  <c r="AJ720" i="12"/>
  <c r="AK720" i="12"/>
  <c r="AF721" i="12"/>
  <c r="AH721" i="12"/>
  <c r="AI721" i="12"/>
  <c r="AJ721" i="12"/>
  <c r="AK721" i="12"/>
  <c r="AF722" i="12"/>
  <c r="AH722" i="12"/>
  <c r="AI722" i="12"/>
  <c r="AJ722" i="12"/>
  <c r="AK722" i="12"/>
  <c r="AF723" i="12"/>
  <c r="AH723" i="12"/>
  <c r="AI723" i="12"/>
  <c r="AJ723" i="12"/>
  <c r="AK723" i="12"/>
  <c r="AF724" i="12"/>
  <c r="AH724" i="12"/>
  <c r="AI724" i="12"/>
  <c r="AJ724" i="12"/>
  <c r="AK724" i="12"/>
  <c r="AF725" i="12"/>
  <c r="AH725" i="12"/>
  <c r="AI725" i="12"/>
  <c r="AJ725" i="12"/>
  <c r="AK725" i="12"/>
  <c r="AF726" i="12"/>
  <c r="AH726" i="12"/>
  <c r="AI726" i="12"/>
  <c r="AJ726" i="12"/>
  <c r="AK726" i="12"/>
  <c r="AF727" i="12"/>
  <c r="AH727" i="12"/>
  <c r="AI727" i="12"/>
  <c r="AJ727" i="12"/>
  <c r="AK727" i="12"/>
  <c r="AF728" i="12"/>
  <c r="AH728" i="12"/>
  <c r="AI728" i="12"/>
  <c r="AJ728" i="12"/>
  <c r="AK728" i="12"/>
  <c r="AF729" i="12"/>
  <c r="AH729" i="12"/>
  <c r="AI729" i="12"/>
  <c r="AJ729" i="12"/>
  <c r="AK729" i="12"/>
  <c r="AF730" i="12"/>
  <c r="AH730" i="12"/>
  <c r="AI730" i="12"/>
  <c r="AJ730" i="12"/>
  <c r="AK730" i="12"/>
  <c r="AF731" i="12"/>
  <c r="AH731" i="12"/>
  <c r="AI731" i="12"/>
  <c r="AJ731" i="12"/>
  <c r="AK731" i="12"/>
  <c r="AF732" i="12"/>
  <c r="AH732" i="12"/>
  <c r="AI732" i="12"/>
  <c r="AJ732" i="12"/>
  <c r="AK732" i="12"/>
  <c r="AF733" i="12"/>
  <c r="AH733" i="12"/>
  <c r="AI733" i="12"/>
  <c r="AJ733" i="12"/>
  <c r="AK733" i="12"/>
  <c r="AF734" i="12"/>
  <c r="AH734" i="12"/>
  <c r="AI734" i="12"/>
  <c r="AJ734" i="12"/>
  <c r="AK734" i="12"/>
  <c r="AH735" i="12"/>
  <c r="AI735" i="12"/>
  <c r="AJ735" i="12"/>
  <c r="AK735" i="12"/>
  <c r="AF736" i="12"/>
  <c r="AH736" i="12"/>
  <c r="AJ736" i="12"/>
  <c r="AK736" i="12"/>
  <c r="AF737" i="12"/>
  <c r="AH737" i="12"/>
  <c r="AJ737" i="12"/>
  <c r="AK737" i="12"/>
  <c r="AF738" i="12"/>
  <c r="AH738" i="12"/>
  <c r="AJ738" i="12"/>
  <c r="AK738" i="12"/>
  <c r="AF739" i="12"/>
  <c r="AH739" i="12"/>
  <c r="AJ739" i="12"/>
  <c r="AK739" i="12"/>
  <c r="AF740" i="12"/>
  <c r="AH740" i="12"/>
  <c r="AJ740" i="12"/>
  <c r="AK740" i="12"/>
  <c r="AF741" i="12"/>
  <c r="AH741" i="12"/>
  <c r="AJ741" i="12"/>
  <c r="AK741" i="12"/>
  <c r="AF742" i="12"/>
  <c r="AH742" i="12"/>
  <c r="AJ742" i="12"/>
  <c r="AK742" i="12"/>
  <c r="AF743" i="12"/>
  <c r="AH743" i="12"/>
  <c r="AJ743" i="12"/>
  <c r="AK743" i="12"/>
  <c r="AF744" i="12"/>
  <c r="AH744" i="12"/>
  <c r="AJ744" i="12"/>
  <c r="AK744" i="12"/>
  <c r="AF745" i="12"/>
  <c r="AH745" i="12"/>
  <c r="AI745" i="12"/>
  <c r="AJ745" i="12"/>
  <c r="AK745" i="12"/>
  <c r="AF746" i="12"/>
  <c r="AH746" i="12"/>
  <c r="AI746" i="12"/>
  <c r="AJ746" i="12"/>
  <c r="AK746" i="12"/>
  <c r="AF747" i="12"/>
  <c r="AH747" i="12"/>
  <c r="AI747" i="12"/>
  <c r="AJ747" i="12"/>
  <c r="AK747" i="12"/>
  <c r="AF748" i="12"/>
  <c r="AH748" i="12"/>
  <c r="AI748" i="12"/>
  <c r="AJ748" i="12"/>
  <c r="AK748" i="12"/>
  <c r="AF749" i="12"/>
  <c r="AH749" i="12"/>
  <c r="AI749" i="12"/>
  <c r="AJ749" i="12"/>
  <c r="AK749" i="12"/>
  <c r="AF750" i="12"/>
  <c r="AH750" i="12"/>
  <c r="AI750" i="12"/>
  <c r="AJ750" i="12"/>
  <c r="AK750" i="12"/>
  <c r="AF751" i="12"/>
  <c r="AH751" i="12"/>
  <c r="AI751" i="12"/>
  <c r="AJ751" i="12"/>
  <c r="AK751" i="12"/>
  <c r="AF752" i="12"/>
  <c r="AH752" i="12"/>
  <c r="AI752" i="12"/>
  <c r="AJ752" i="12"/>
  <c r="AK752" i="12"/>
  <c r="AF753" i="12"/>
  <c r="AH753" i="12"/>
  <c r="AI753" i="12"/>
  <c r="AJ753" i="12"/>
  <c r="AK753" i="12"/>
  <c r="AF754" i="12"/>
  <c r="AH754" i="12"/>
  <c r="AI754" i="12"/>
  <c r="AJ754" i="12"/>
  <c r="AK754" i="12"/>
  <c r="AF755" i="12"/>
  <c r="AH755" i="12"/>
  <c r="AI755" i="12"/>
  <c r="AJ755" i="12"/>
  <c r="AK755" i="12"/>
  <c r="AF756" i="12"/>
  <c r="AH756" i="12"/>
  <c r="AI756" i="12"/>
  <c r="AJ756" i="12"/>
  <c r="AK756" i="12"/>
  <c r="AF757" i="12"/>
  <c r="AH757" i="12"/>
  <c r="AI757" i="12"/>
  <c r="AJ757" i="12"/>
  <c r="AK757" i="12"/>
  <c r="AF758" i="12"/>
  <c r="AH758" i="12"/>
  <c r="AI758" i="12"/>
  <c r="AJ758" i="12"/>
  <c r="AK758" i="12"/>
  <c r="AH759" i="12"/>
  <c r="AI759" i="12"/>
  <c r="AJ759" i="12"/>
  <c r="AK759" i="12"/>
  <c r="AF760" i="12"/>
  <c r="AH760" i="12"/>
  <c r="AJ760" i="12"/>
  <c r="AK760" i="12"/>
  <c r="AF761" i="12"/>
  <c r="AH761" i="12"/>
  <c r="AJ761" i="12"/>
  <c r="AK761" i="12"/>
  <c r="AF762" i="12"/>
  <c r="AH762" i="12"/>
  <c r="AJ762" i="12"/>
  <c r="AK762" i="12"/>
  <c r="AF763" i="12"/>
  <c r="AH763" i="12"/>
  <c r="AJ763" i="12"/>
  <c r="AK763" i="12"/>
  <c r="AF764" i="12"/>
  <c r="AH764" i="12"/>
  <c r="AJ764" i="12"/>
  <c r="AK764" i="12"/>
  <c r="AF765" i="12"/>
  <c r="AH765" i="12"/>
  <c r="AJ765" i="12"/>
  <c r="AK765" i="12"/>
  <c r="AF766" i="12"/>
  <c r="AH766" i="12"/>
  <c r="AJ766" i="12"/>
  <c r="AK766" i="12"/>
  <c r="AF767" i="12"/>
  <c r="AH767" i="12"/>
  <c r="AJ767" i="12"/>
  <c r="AK767" i="12"/>
  <c r="AF768" i="12"/>
  <c r="AH768" i="12"/>
  <c r="AJ768" i="12"/>
  <c r="AK768" i="12"/>
  <c r="AF769" i="12"/>
  <c r="AH769" i="12"/>
  <c r="AI769" i="12"/>
  <c r="AJ769" i="12"/>
  <c r="AK769" i="12"/>
  <c r="AF770" i="12"/>
  <c r="AH770" i="12"/>
  <c r="AI770" i="12"/>
  <c r="AJ770" i="12"/>
  <c r="AK770" i="12"/>
  <c r="AF771" i="12"/>
  <c r="AH771" i="12"/>
  <c r="AI771" i="12"/>
  <c r="AJ771" i="12"/>
  <c r="AK771" i="12"/>
  <c r="AF772" i="12"/>
  <c r="AH772" i="12"/>
  <c r="AI772" i="12"/>
  <c r="AJ772" i="12"/>
  <c r="AK772" i="12"/>
  <c r="AF773" i="12"/>
  <c r="AH773" i="12"/>
  <c r="AI773" i="12"/>
  <c r="AJ773" i="12"/>
  <c r="AK773" i="12"/>
  <c r="AF774" i="12"/>
  <c r="AH774" i="12"/>
  <c r="AI774" i="12"/>
  <c r="AJ774" i="12"/>
  <c r="AK774" i="12"/>
  <c r="AF775" i="12"/>
  <c r="AH775" i="12"/>
  <c r="AI775" i="12"/>
  <c r="AJ775" i="12"/>
  <c r="AK775" i="12"/>
  <c r="AF776" i="12"/>
  <c r="AH776" i="12"/>
  <c r="AI776" i="12"/>
  <c r="AJ776" i="12"/>
  <c r="AK776" i="12"/>
  <c r="AF777" i="12"/>
  <c r="AH777" i="12"/>
  <c r="AI777" i="12"/>
  <c r="AJ777" i="12"/>
  <c r="AK777" i="12"/>
  <c r="AF778" i="12"/>
  <c r="AH778" i="12"/>
  <c r="AI778" i="12"/>
  <c r="AJ778" i="12"/>
  <c r="AK778" i="12"/>
  <c r="AF779" i="12"/>
  <c r="AH779" i="12"/>
  <c r="AI779" i="12"/>
  <c r="AJ779" i="12"/>
  <c r="AK779" i="12"/>
  <c r="AF780" i="12"/>
  <c r="AH780" i="12"/>
  <c r="AI780" i="12"/>
  <c r="AJ780" i="12"/>
  <c r="AK780" i="12"/>
  <c r="AF781" i="12"/>
  <c r="AH781" i="12"/>
  <c r="AI781" i="12"/>
  <c r="AJ781" i="12"/>
  <c r="AK781" i="12"/>
  <c r="AF782" i="12"/>
  <c r="AH782" i="12"/>
  <c r="AI782" i="12"/>
  <c r="AJ782" i="12"/>
  <c r="AK782" i="12"/>
  <c r="AH783" i="12"/>
  <c r="AI783" i="12"/>
  <c r="AJ783" i="12"/>
  <c r="AK783" i="12"/>
  <c r="AF784" i="12"/>
  <c r="AH784" i="12"/>
  <c r="AJ784" i="12"/>
  <c r="AK784" i="12"/>
  <c r="AF785" i="12"/>
  <c r="AH785" i="12"/>
  <c r="AJ785" i="12"/>
  <c r="AK785" i="12"/>
  <c r="AF786" i="12"/>
  <c r="AH786" i="12"/>
  <c r="AJ786" i="12"/>
  <c r="AK786" i="12"/>
  <c r="AF787" i="12"/>
  <c r="AH787" i="12"/>
  <c r="AJ787" i="12"/>
  <c r="AK787" i="12"/>
  <c r="AF788" i="12"/>
  <c r="AH788" i="12"/>
  <c r="AJ788" i="12"/>
  <c r="AK788" i="12"/>
  <c r="AF789" i="12"/>
  <c r="AH789" i="12"/>
  <c r="AJ789" i="12"/>
  <c r="AK789" i="12"/>
  <c r="AF790" i="12"/>
  <c r="AH790" i="12"/>
  <c r="AJ790" i="12"/>
  <c r="AK790" i="12"/>
  <c r="AF791" i="12"/>
  <c r="AH791" i="12"/>
  <c r="AJ791" i="12"/>
  <c r="AK791" i="12"/>
  <c r="AF792" i="12"/>
  <c r="AH792" i="12"/>
  <c r="AJ792" i="12"/>
  <c r="AK792" i="12"/>
  <c r="AF793" i="12"/>
  <c r="AH793" i="12"/>
  <c r="AI793" i="12"/>
  <c r="AJ793" i="12"/>
  <c r="AK793" i="12"/>
  <c r="AF794" i="12"/>
  <c r="AH794" i="12"/>
  <c r="AI794" i="12"/>
  <c r="AJ794" i="12"/>
  <c r="AK794" i="12"/>
  <c r="AF795" i="12"/>
  <c r="AH795" i="12"/>
  <c r="AI795" i="12"/>
  <c r="AJ795" i="12"/>
  <c r="AK795" i="12"/>
  <c r="AF796" i="12"/>
  <c r="AH796" i="12"/>
  <c r="AI796" i="12"/>
  <c r="AJ796" i="12"/>
  <c r="AK796" i="12"/>
  <c r="AF797" i="12"/>
  <c r="AH797" i="12"/>
  <c r="AI797" i="12"/>
  <c r="AJ797" i="12"/>
  <c r="AK797" i="12"/>
  <c r="AF798" i="12"/>
  <c r="AH798" i="12"/>
  <c r="AI798" i="12"/>
  <c r="AJ798" i="12"/>
  <c r="AK798" i="12"/>
  <c r="AF799" i="12"/>
  <c r="AH799" i="12"/>
  <c r="AI799" i="12"/>
  <c r="AJ799" i="12"/>
  <c r="AK799" i="12"/>
  <c r="AF800" i="12"/>
  <c r="AH800" i="12"/>
  <c r="AI800" i="12"/>
  <c r="AJ800" i="12"/>
  <c r="AJ824" i="12" s="1"/>
  <c r="AJ848" i="12" s="1"/>
  <c r="AJ872" i="12" s="1"/>
  <c r="AK800" i="12"/>
  <c r="AF801" i="12"/>
  <c r="AH801" i="12"/>
  <c r="AI801" i="12"/>
  <c r="AJ801" i="12"/>
  <c r="AK801" i="12"/>
  <c r="AF802" i="12"/>
  <c r="AH802" i="12"/>
  <c r="AI802" i="12"/>
  <c r="AJ802" i="12"/>
  <c r="AJ826" i="12" s="1"/>
  <c r="AJ850" i="12" s="1"/>
  <c r="AJ874" i="12" s="1"/>
  <c r="AK802" i="12"/>
  <c r="AF803" i="12"/>
  <c r="AH803" i="12"/>
  <c r="AI803" i="12"/>
  <c r="AJ803" i="12"/>
  <c r="AK803" i="12"/>
  <c r="AF804" i="12"/>
  <c r="AH804" i="12"/>
  <c r="AI804" i="12"/>
  <c r="AJ804" i="12"/>
  <c r="AJ828" i="12" s="1"/>
  <c r="AJ852" i="12" s="1"/>
  <c r="AJ876" i="12" s="1"/>
  <c r="AK804" i="12"/>
  <c r="AF805" i="12"/>
  <c r="AH805" i="12"/>
  <c r="AI805" i="12"/>
  <c r="AJ805" i="12"/>
  <c r="AK805" i="12"/>
  <c r="AF806" i="12"/>
  <c r="AH806" i="12"/>
  <c r="AI806" i="12"/>
  <c r="AJ806" i="12"/>
  <c r="AJ830" i="12" s="1"/>
  <c r="AJ854" i="12" s="1"/>
  <c r="AJ878" i="12" s="1"/>
  <c r="AK806" i="12"/>
  <c r="AH807" i="12"/>
  <c r="AI807" i="12"/>
  <c r="AJ807" i="12"/>
  <c r="AK807" i="12"/>
  <c r="AF808" i="12"/>
  <c r="AH808" i="12"/>
  <c r="AJ808" i="12"/>
  <c r="AJ832" i="12" s="1"/>
  <c r="AJ856" i="12" s="1"/>
  <c r="AJ880" i="12" s="1"/>
  <c r="AK808" i="12"/>
  <c r="AF809" i="12"/>
  <c r="AH809" i="12"/>
  <c r="AJ809" i="12"/>
  <c r="AK809" i="12"/>
  <c r="AF810" i="12"/>
  <c r="AH810" i="12"/>
  <c r="AJ810" i="12"/>
  <c r="AJ834" i="12" s="1"/>
  <c r="AJ858" i="12" s="1"/>
  <c r="AJ882" i="12" s="1"/>
  <c r="AK810" i="12"/>
  <c r="AF811" i="12"/>
  <c r="AH811" i="12"/>
  <c r="AJ811" i="12"/>
  <c r="AK811" i="12"/>
  <c r="AF812" i="12"/>
  <c r="AH812" i="12"/>
  <c r="AJ812" i="12"/>
  <c r="AJ836" i="12" s="1"/>
  <c r="AJ860" i="12" s="1"/>
  <c r="AJ884" i="12" s="1"/>
  <c r="AK812" i="12"/>
  <c r="AF813" i="12"/>
  <c r="AH813" i="12"/>
  <c r="AJ813" i="12"/>
  <c r="AK813" i="12"/>
  <c r="AF814" i="12"/>
  <c r="AH814" i="12"/>
  <c r="AJ814" i="12"/>
  <c r="AK814" i="12"/>
  <c r="AF815" i="12"/>
  <c r="AH815" i="12"/>
  <c r="AJ815" i="12"/>
  <c r="AK815" i="12"/>
  <c r="AF816" i="12"/>
  <c r="AH816" i="12"/>
  <c r="AJ816" i="12"/>
  <c r="AK816" i="12"/>
  <c r="AF817" i="12"/>
  <c r="AH817" i="12"/>
  <c r="AI817" i="12"/>
  <c r="AJ817" i="12"/>
  <c r="AK817" i="12"/>
  <c r="AF818" i="12"/>
  <c r="AH818" i="12"/>
  <c r="AI818" i="12"/>
  <c r="AJ818" i="12"/>
  <c r="AK818" i="12"/>
  <c r="AF819" i="12"/>
  <c r="AH819" i="12"/>
  <c r="AI819" i="12"/>
  <c r="AJ819" i="12"/>
  <c r="AK819" i="12"/>
  <c r="AF820" i="12"/>
  <c r="AH820" i="12"/>
  <c r="AI820" i="12"/>
  <c r="AJ820" i="12"/>
  <c r="AK820" i="12"/>
  <c r="AF821" i="12"/>
  <c r="AH821" i="12"/>
  <c r="AI821" i="12"/>
  <c r="AJ821" i="12"/>
  <c r="AK821" i="12"/>
  <c r="AF822" i="12"/>
  <c r="AH822" i="12"/>
  <c r="AI822" i="12"/>
  <c r="AJ822" i="12"/>
  <c r="AK822" i="12"/>
  <c r="AF823" i="12"/>
  <c r="AH823" i="12"/>
  <c r="AI823" i="12"/>
  <c r="AJ823" i="12"/>
  <c r="AK823" i="12"/>
  <c r="AH824" i="12"/>
  <c r="AI824" i="12"/>
  <c r="AK824" i="12"/>
  <c r="AF825" i="12"/>
  <c r="AH825" i="12"/>
  <c r="AI825" i="12"/>
  <c r="AJ825" i="12"/>
  <c r="AK825" i="12"/>
  <c r="AH826" i="12"/>
  <c r="AI826" i="12"/>
  <c r="AK826" i="12"/>
  <c r="AF827" i="12"/>
  <c r="AH827" i="12"/>
  <c r="AI827" i="12"/>
  <c r="AJ827" i="12"/>
  <c r="AK827" i="12"/>
  <c r="AH828" i="12"/>
  <c r="AI828" i="12"/>
  <c r="AK828" i="12"/>
  <c r="AF829" i="12"/>
  <c r="AH829" i="12"/>
  <c r="AI829" i="12"/>
  <c r="AJ829" i="12"/>
  <c r="AK829" i="12"/>
  <c r="AH830" i="12"/>
  <c r="AI830" i="12"/>
  <c r="AK830" i="12"/>
  <c r="AH831" i="12"/>
  <c r="AI831" i="12"/>
  <c r="AJ831" i="12"/>
  <c r="AK831" i="12"/>
  <c r="AH832" i="12"/>
  <c r="AK832" i="12"/>
  <c r="AF833" i="12"/>
  <c r="AH833" i="12"/>
  <c r="AJ833" i="12"/>
  <c r="AK833" i="12"/>
  <c r="AH834" i="12"/>
  <c r="AK834" i="12"/>
  <c r="AF835" i="12"/>
  <c r="AH835" i="12"/>
  <c r="AJ835" i="12"/>
  <c r="AK835" i="12"/>
  <c r="AH836" i="12"/>
  <c r="AK836" i="12"/>
  <c r="AF837" i="12"/>
  <c r="AH837" i="12"/>
  <c r="AJ837" i="12"/>
  <c r="AK837" i="12"/>
  <c r="AF838" i="12"/>
  <c r="AH838" i="12"/>
  <c r="AJ838" i="12"/>
  <c r="AK838" i="12"/>
  <c r="AF839" i="12"/>
  <c r="AH839" i="12"/>
  <c r="AJ839" i="12"/>
  <c r="AK839" i="12"/>
  <c r="AF840" i="12"/>
  <c r="AH840" i="12"/>
  <c r="AJ840" i="12"/>
  <c r="AK840" i="12"/>
  <c r="AF841" i="12"/>
  <c r="AH841" i="12"/>
  <c r="AI841" i="12"/>
  <c r="AJ841" i="12"/>
  <c r="AK841" i="12"/>
  <c r="AF842" i="12"/>
  <c r="AH842" i="12"/>
  <c r="AI842" i="12"/>
  <c r="AJ842" i="12"/>
  <c r="AK842" i="12"/>
  <c r="AF843" i="12"/>
  <c r="AH843" i="12"/>
  <c r="AI843" i="12"/>
  <c r="AJ843" i="12"/>
  <c r="AK843" i="12"/>
  <c r="AF844" i="12"/>
  <c r="AH844" i="12"/>
  <c r="AI844" i="12"/>
  <c r="AJ844" i="12"/>
  <c r="AK844" i="12"/>
  <c r="AF845" i="12"/>
  <c r="AH845" i="12"/>
  <c r="AI845" i="12"/>
  <c r="AJ845" i="12"/>
  <c r="AK845" i="12"/>
  <c r="AF846" i="12"/>
  <c r="AH846" i="12"/>
  <c r="AI846" i="12"/>
  <c r="AJ846" i="12"/>
  <c r="AK846" i="12"/>
  <c r="AK870" i="12" s="1"/>
  <c r="AK894" i="12" s="1"/>
  <c r="AK918" i="12" s="1"/>
  <c r="AF847" i="12"/>
  <c r="AH847" i="12"/>
  <c r="AI847" i="12"/>
  <c r="AJ847" i="12"/>
  <c r="AK847" i="12"/>
  <c r="AH848" i="12"/>
  <c r="AI848" i="12"/>
  <c r="AK848" i="12"/>
  <c r="AF849" i="12"/>
  <c r="AH849" i="12"/>
  <c r="AI849" i="12"/>
  <c r="AJ849" i="12"/>
  <c r="AK849" i="12"/>
  <c r="AH850" i="12"/>
  <c r="AI850" i="12"/>
  <c r="AK850" i="12"/>
  <c r="AK874" i="12" s="1"/>
  <c r="AK898" i="12" s="1"/>
  <c r="AK922" i="12" s="1"/>
  <c r="AF851" i="12"/>
  <c r="AH851" i="12"/>
  <c r="AI851" i="12"/>
  <c r="AJ851" i="12"/>
  <c r="AK851" i="12"/>
  <c r="AH852" i="12"/>
  <c r="AI852" i="12"/>
  <c r="AK852" i="12"/>
  <c r="AF853" i="12"/>
  <c r="AH853" i="12"/>
  <c r="AI853" i="12"/>
  <c r="AJ853" i="12"/>
  <c r="AK853" i="12"/>
  <c r="AH854" i="12"/>
  <c r="AI854" i="12"/>
  <c r="AK854" i="12"/>
  <c r="AH855" i="12"/>
  <c r="AI855" i="12"/>
  <c r="AJ855" i="12"/>
  <c r="AK855" i="12"/>
  <c r="AH856" i="12"/>
  <c r="AK856" i="12"/>
  <c r="AF857" i="12"/>
  <c r="AH857" i="12"/>
  <c r="AJ857" i="12"/>
  <c r="AK857" i="12"/>
  <c r="AH858" i="12"/>
  <c r="AK858" i="12"/>
  <c r="AF859" i="12"/>
  <c r="AH859" i="12"/>
  <c r="AJ859" i="12"/>
  <c r="AK859" i="12"/>
  <c r="AH860" i="12"/>
  <c r="AK860" i="12"/>
  <c r="AF861" i="12"/>
  <c r="AH861" i="12"/>
  <c r="AJ861" i="12"/>
  <c r="AK861" i="12"/>
  <c r="AF862" i="12"/>
  <c r="AH862" i="12"/>
  <c r="AJ862" i="12"/>
  <c r="AK862" i="12"/>
  <c r="AF863" i="12"/>
  <c r="AH863" i="12"/>
  <c r="AJ863" i="12"/>
  <c r="AK863" i="12"/>
  <c r="AF864" i="12"/>
  <c r="AH864" i="12"/>
  <c r="AJ864" i="12"/>
  <c r="AK864" i="12"/>
  <c r="AF865" i="12"/>
  <c r="AH865" i="12"/>
  <c r="AI865" i="12"/>
  <c r="AJ865" i="12"/>
  <c r="AK865" i="12"/>
  <c r="AF866" i="12"/>
  <c r="AH866" i="12"/>
  <c r="AI866" i="12"/>
  <c r="AI890" i="12" s="1"/>
  <c r="AI914" i="12" s="1"/>
  <c r="AI938" i="12" s="1"/>
  <c r="AJ866" i="12"/>
  <c r="AK866" i="12"/>
  <c r="AF867" i="12"/>
  <c r="AH867" i="12"/>
  <c r="AI867" i="12"/>
  <c r="AJ867" i="12"/>
  <c r="AK867" i="12"/>
  <c r="AF868" i="12"/>
  <c r="AH868" i="12"/>
  <c r="AI868" i="12"/>
  <c r="AJ868" i="12"/>
  <c r="AK868" i="12"/>
  <c r="AK892" i="12" s="1"/>
  <c r="AK916" i="12" s="1"/>
  <c r="AF869" i="12"/>
  <c r="AH869" i="12"/>
  <c r="AI869" i="12"/>
  <c r="AJ869" i="12"/>
  <c r="AK869" i="12"/>
  <c r="AF870" i="12"/>
  <c r="AH870" i="12"/>
  <c r="AI870" i="12"/>
  <c r="AI894" i="12" s="1"/>
  <c r="AI918" i="12" s="1"/>
  <c r="AJ870" i="12"/>
  <c r="AF871" i="12"/>
  <c r="AH871" i="12"/>
  <c r="AI871" i="12"/>
  <c r="AJ871" i="12"/>
  <c r="AK871" i="12"/>
  <c r="AH872" i="12"/>
  <c r="AI872" i="12"/>
  <c r="AK872" i="12"/>
  <c r="AF873" i="12"/>
  <c r="AH873" i="12"/>
  <c r="AI873" i="12"/>
  <c r="AJ873" i="12"/>
  <c r="AK873" i="12"/>
  <c r="AH874" i="12"/>
  <c r="AI874" i="12"/>
  <c r="AF875" i="12"/>
  <c r="AH875" i="12"/>
  <c r="AI875" i="12"/>
  <c r="AJ875" i="12"/>
  <c r="AK875" i="12"/>
  <c r="AH876" i="12"/>
  <c r="AI876" i="12"/>
  <c r="AK876" i="12"/>
  <c r="AF877" i="12"/>
  <c r="AH877" i="12"/>
  <c r="AI877" i="12"/>
  <c r="AJ877" i="12"/>
  <c r="AK877" i="12"/>
  <c r="AH878" i="12"/>
  <c r="AI878" i="12"/>
  <c r="AK878" i="12"/>
  <c r="AH879" i="12"/>
  <c r="AI879" i="12"/>
  <c r="AJ879" i="12"/>
  <c r="AK879" i="12"/>
  <c r="AK903" i="12" s="1"/>
  <c r="AK927" i="12" s="1"/>
  <c r="AH880" i="12"/>
  <c r="AK880" i="12"/>
  <c r="AF881" i="12"/>
  <c r="AH881" i="12"/>
  <c r="AJ881" i="12"/>
  <c r="AK881" i="12"/>
  <c r="AH882" i="12"/>
  <c r="AK882" i="12"/>
  <c r="AF883" i="12"/>
  <c r="AH883" i="12"/>
  <c r="AJ883" i="12"/>
  <c r="AK883" i="12"/>
  <c r="AK907" i="12" s="1"/>
  <c r="AK931" i="12" s="1"/>
  <c r="AH884" i="12"/>
  <c r="AK884" i="12"/>
  <c r="AF885" i="12"/>
  <c r="AH885" i="12"/>
  <c r="AJ885" i="12"/>
  <c r="AK885" i="12"/>
  <c r="AF886" i="12"/>
  <c r="AH886" i="12"/>
  <c r="AJ886" i="12"/>
  <c r="AK886" i="12"/>
  <c r="AF887" i="12"/>
  <c r="AH887" i="12"/>
  <c r="AJ887" i="12"/>
  <c r="AK887" i="12"/>
  <c r="AF888" i="12"/>
  <c r="AH888" i="12"/>
  <c r="AJ888" i="12"/>
  <c r="AK888" i="12"/>
  <c r="AF889" i="12"/>
  <c r="AH889" i="12"/>
  <c r="AI889" i="12"/>
  <c r="AJ889" i="12"/>
  <c r="AK889" i="12"/>
  <c r="AF890" i="12"/>
  <c r="AF914" i="12" s="1"/>
  <c r="AH890" i="12"/>
  <c r="AJ890" i="12"/>
  <c r="AJ914" i="12" s="1"/>
  <c r="AJ938" i="12" s="1"/>
  <c r="AK890" i="12"/>
  <c r="AF891" i="12"/>
  <c r="AH891" i="12"/>
  <c r="AI891" i="12"/>
  <c r="AI915" i="12" s="1"/>
  <c r="AI939" i="12" s="1"/>
  <c r="AJ891" i="12"/>
  <c r="AK891" i="12"/>
  <c r="AF892" i="12"/>
  <c r="AH892" i="12"/>
  <c r="AI892" i="12"/>
  <c r="AJ892" i="12"/>
  <c r="AF893" i="12"/>
  <c r="AH893" i="12"/>
  <c r="AI893" i="12"/>
  <c r="AJ893" i="12"/>
  <c r="AK893" i="12"/>
  <c r="AF894" i="12"/>
  <c r="AF918" i="12" s="1"/>
  <c r="AH894" i="12"/>
  <c r="AJ894" i="12"/>
  <c r="AJ918" i="12" s="1"/>
  <c r="AF895" i="12"/>
  <c r="AH895" i="12"/>
  <c r="AI895" i="12"/>
  <c r="AI919" i="12" s="1"/>
  <c r="AJ895" i="12"/>
  <c r="AK895" i="12"/>
  <c r="AH896" i="12"/>
  <c r="AI896" i="12"/>
  <c r="AJ896" i="12"/>
  <c r="AK896" i="12"/>
  <c r="AF897" i="12"/>
  <c r="AH897" i="12"/>
  <c r="AI897" i="12"/>
  <c r="AJ897" i="12"/>
  <c r="AK897" i="12"/>
  <c r="AH898" i="12"/>
  <c r="AI898" i="12"/>
  <c r="AJ898" i="12"/>
  <c r="AJ922" i="12" s="1"/>
  <c r="AF899" i="12"/>
  <c r="AH899" i="12"/>
  <c r="AI899" i="12"/>
  <c r="AI923" i="12" s="1"/>
  <c r="AJ899" i="12"/>
  <c r="AK899" i="12"/>
  <c r="AH900" i="12"/>
  <c r="AI900" i="12"/>
  <c r="AJ900" i="12"/>
  <c r="AK900" i="12"/>
  <c r="AF901" i="12"/>
  <c r="AH901" i="12"/>
  <c r="AI901" i="12"/>
  <c r="AJ901" i="12"/>
  <c r="AK901" i="12"/>
  <c r="AH902" i="12"/>
  <c r="AI902" i="12"/>
  <c r="AJ902" i="12"/>
  <c r="AJ926" i="12" s="1"/>
  <c r="AK902" i="12"/>
  <c r="AH903" i="12"/>
  <c r="AI903" i="12"/>
  <c r="AI927" i="12" s="1"/>
  <c r="AJ903" i="12"/>
  <c r="AH904" i="12"/>
  <c r="AJ904" i="12"/>
  <c r="AK904" i="12"/>
  <c r="AF905" i="12"/>
  <c r="AH905" i="12"/>
  <c r="AJ905" i="12"/>
  <c r="AK905" i="12"/>
  <c r="AH906" i="12"/>
  <c r="AJ906" i="12"/>
  <c r="AJ930" i="12" s="1"/>
  <c r="AK906" i="12"/>
  <c r="AF907" i="12"/>
  <c r="AH907" i="12"/>
  <c r="AJ907" i="12"/>
  <c r="AH908" i="12"/>
  <c r="AJ908" i="12"/>
  <c r="AK908" i="12"/>
  <c r="AF909" i="12"/>
  <c r="AH909" i="12"/>
  <c r="AJ909" i="12"/>
  <c r="AK909" i="12"/>
  <c r="AF910" i="12"/>
  <c r="AH910" i="12"/>
  <c r="AJ910" i="12"/>
  <c r="AK910" i="12"/>
  <c r="AF911" i="12"/>
  <c r="AH911" i="12"/>
  <c r="AJ911" i="12"/>
  <c r="AK911" i="12"/>
  <c r="AF912" i="12"/>
  <c r="AH912" i="12"/>
  <c r="AJ912" i="12"/>
  <c r="AK912" i="12"/>
  <c r="AF913" i="12"/>
  <c r="AH913" i="12"/>
  <c r="AI913" i="12"/>
  <c r="AJ913" i="12"/>
  <c r="AK913" i="12"/>
  <c r="AH914" i="12"/>
  <c r="AK914" i="12"/>
  <c r="AF915" i="12"/>
  <c r="AH915" i="12"/>
  <c r="AJ915" i="12"/>
  <c r="AK915" i="12"/>
  <c r="AF916" i="12"/>
  <c r="AH916" i="12"/>
  <c r="AI916" i="12"/>
  <c r="AJ916" i="12"/>
  <c r="AF917" i="12"/>
  <c r="AH917" i="12"/>
  <c r="AI917" i="12"/>
  <c r="AJ917" i="12"/>
  <c r="AK917" i="12"/>
  <c r="AH918" i="12"/>
  <c r="AF919" i="12"/>
  <c r="AH919" i="12"/>
  <c r="AJ919" i="12"/>
  <c r="AK919" i="12"/>
  <c r="AH920" i="12"/>
  <c r="AI920" i="12"/>
  <c r="AJ920" i="12"/>
  <c r="AK920" i="12"/>
  <c r="AF921" i="12"/>
  <c r="AH921" i="12"/>
  <c r="AI921" i="12"/>
  <c r="AJ921" i="12"/>
  <c r="AK921" i="12"/>
  <c r="AH922" i="12"/>
  <c r="AI922" i="12"/>
  <c r="AF923" i="12"/>
  <c r="AH923" i="12"/>
  <c r="AJ923" i="12"/>
  <c r="AK923" i="12"/>
  <c r="AH924" i="12"/>
  <c r="AI924" i="12"/>
  <c r="AJ924" i="12"/>
  <c r="AK924" i="12"/>
  <c r="AF925" i="12"/>
  <c r="AH925" i="12"/>
  <c r="AI925" i="12"/>
  <c r="AJ925" i="12"/>
  <c r="AK925" i="12"/>
  <c r="AH926" i="12"/>
  <c r="AI926" i="12"/>
  <c r="AK926" i="12"/>
  <c r="AH927" i="12"/>
  <c r="AJ927" i="12"/>
  <c r="AH928" i="12"/>
  <c r="AJ928" i="12"/>
  <c r="AK928" i="12"/>
  <c r="AF929" i="12"/>
  <c r="AH929" i="12"/>
  <c r="AJ929" i="12"/>
  <c r="AK929" i="12"/>
  <c r="AH930" i="12"/>
  <c r="AK930" i="12"/>
  <c r="AF931" i="12"/>
  <c r="AH931" i="12"/>
  <c r="AJ931" i="12"/>
  <c r="AH932" i="12"/>
  <c r="AJ932" i="12"/>
  <c r="AK932" i="12"/>
  <c r="AF933" i="12"/>
  <c r="AH933" i="12"/>
  <c r="AJ933" i="12"/>
  <c r="AK933" i="12"/>
  <c r="AF934" i="12"/>
  <c r="AH934" i="12"/>
  <c r="AJ934" i="12"/>
  <c r="AK934" i="12"/>
  <c r="AF935" i="12"/>
  <c r="AH935" i="12"/>
  <c r="AJ935" i="12"/>
  <c r="AK935" i="12"/>
  <c r="AF936" i="12"/>
  <c r="AH936" i="12"/>
  <c r="AJ936" i="12"/>
  <c r="AK936" i="12"/>
  <c r="AF937" i="12"/>
  <c r="AH937" i="12"/>
  <c r="AI937" i="12"/>
  <c r="AJ937" i="12"/>
  <c r="AK937" i="12"/>
  <c r="AH938" i="12"/>
  <c r="AK938" i="12"/>
  <c r="AF939" i="12"/>
  <c r="AH939" i="12"/>
  <c r="AJ939" i="12"/>
  <c r="AK939" i="12"/>
  <c r="AF298" i="12"/>
  <c r="AH298" i="12"/>
  <c r="AI298" i="12"/>
  <c r="AJ298" i="12"/>
  <c r="AK298" i="12"/>
  <c r="AL298" i="12"/>
  <c r="AM298" i="12"/>
  <c r="AN298" i="12" s="1"/>
  <c r="AF299" i="12"/>
  <c r="AH299" i="12"/>
  <c r="AI299" i="12"/>
  <c r="AJ299" i="12"/>
  <c r="AK299" i="12"/>
  <c r="AL299" i="12"/>
  <c r="AM299" i="12"/>
  <c r="AN299" i="12" s="1"/>
  <c r="AF300" i="12"/>
  <c r="AH300" i="12"/>
  <c r="AI300" i="12"/>
  <c r="AJ300" i="12"/>
  <c r="AK300" i="12"/>
  <c r="AL300" i="12"/>
  <c r="AM300" i="12"/>
  <c r="AN300" i="12" s="1"/>
  <c r="AS300" i="12"/>
  <c r="AF301" i="12"/>
  <c r="AH301" i="12"/>
  <c r="AI301" i="12"/>
  <c r="AJ301" i="12"/>
  <c r="AK301" i="12"/>
  <c r="AL301" i="12"/>
  <c r="AM301" i="12"/>
  <c r="AN301" i="12" s="1"/>
  <c r="AF302" i="12"/>
  <c r="AH302" i="12"/>
  <c r="AI302" i="12"/>
  <c r="AJ302" i="12"/>
  <c r="AK302" i="12"/>
  <c r="AL302" i="12"/>
  <c r="AM302" i="12"/>
  <c r="AN302" i="12" s="1"/>
  <c r="AF303" i="12"/>
  <c r="AH303" i="12"/>
  <c r="AI303" i="12"/>
  <c r="AJ303" i="12"/>
  <c r="AK303" i="12"/>
  <c r="AL303" i="12"/>
  <c r="AM303" i="12"/>
  <c r="AN303" i="12" s="1"/>
  <c r="AF304" i="12"/>
  <c r="AH304" i="12"/>
  <c r="AI304" i="12"/>
  <c r="AJ304" i="12"/>
  <c r="AK304" i="12"/>
  <c r="AL304" i="12"/>
  <c r="AM304" i="12"/>
  <c r="AN304" i="12" s="1"/>
  <c r="AS304" i="12"/>
  <c r="AF305" i="12"/>
  <c r="AH305" i="12"/>
  <c r="AI305" i="12"/>
  <c r="AJ305" i="12"/>
  <c r="AK305" i="12"/>
  <c r="AL305" i="12"/>
  <c r="AM305" i="12"/>
  <c r="AN305" i="12" s="1"/>
  <c r="AF306" i="12"/>
  <c r="AH306" i="12"/>
  <c r="AI306" i="12"/>
  <c r="AJ306" i="12"/>
  <c r="AK306" i="12"/>
  <c r="AL306" i="12"/>
  <c r="AM306" i="12"/>
  <c r="AN306" i="12" s="1"/>
  <c r="AS306" i="12"/>
  <c r="AF307" i="12"/>
  <c r="AH307" i="12"/>
  <c r="AI307" i="12"/>
  <c r="AJ307" i="12"/>
  <c r="AK307" i="12"/>
  <c r="AL307" i="12"/>
  <c r="AM307" i="12"/>
  <c r="AN307" i="12" s="1"/>
  <c r="AF308" i="12"/>
  <c r="AH308" i="12"/>
  <c r="AI308" i="12"/>
  <c r="AJ308" i="12"/>
  <c r="AK308" i="12"/>
  <c r="AL308" i="12"/>
  <c r="AM308" i="12"/>
  <c r="AN308" i="12" s="1"/>
  <c r="AF309" i="12"/>
  <c r="AH309" i="12"/>
  <c r="AI309" i="12"/>
  <c r="AJ309" i="12"/>
  <c r="AK309" i="12"/>
  <c r="AL309" i="12"/>
  <c r="AM309" i="12"/>
  <c r="AN309" i="12" s="1"/>
  <c r="AF310" i="12"/>
  <c r="AH310" i="12"/>
  <c r="AI310" i="12"/>
  <c r="AJ310" i="12"/>
  <c r="AK310" i="12"/>
  <c r="AL310" i="12"/>
  <c r="AM310" i="12"/>
  <c r="AN310" i="12" s="1"/>
  <c r="AS310" i="12"/>
  <c r="AF311" i="12"/>
  <c r="AH311" i="12"/>
  <c r="AI311" i="12"/>
  <c r="AJ311" i="12"/>
  <c r="AK311" i="12"/>
  <c r="AL311" i="12"/>
  <c r="AM311" i="12"/>
  <c r="AN311" i="12" s="1"/>
  <c r="AF312" i="12"/>
  <c r="AH312" i="12"/>
  <c r="AI312" i="12"/>
  <c r="AJ312" i="12"/>
  <c r="AK312" i="12"/>
  <c r="AL312" i="12"/>
  <c r="AM312" i="12"/>
  <c r="AN312" i="12" s="1"/>
  <c r="AS312" i="12"/>
  <c r="AF313" i="12"/>
  <c r="AH313" i="12"/>
  <c r="AI313" i="12"/>
  <c r="AJ313" i="12"/>
  <c r="AK313" i="12"/>
  <c r="AL313" i="12"/>
  <c r="AM313" i="12"/>
  <c r="AN313" i="12" s="1"/>
  <c r="AF314" i="12"/>
  <c r="AH314" i="12"/>
  <c r="AI314" i="12"/>
  <c r="AJ314" i="12"/>
  <c r="AK314" i="12"/>
  <c r="AL314" i="12"/>
  <c r="AM314" i="12"/>
  <c r="AN314" i="12" s="1"/>
  <c r="AF315" i="12"/>
  <c r="AH315" i="12"/>
  <c r="AI315" i="12"/>
  <c r="AJ315" i="12"/>
  <c r="AK315" i="12"/>
  <c r="AL315" i="12"/>
  <c r="AM315" i="12"/>
  <c r="AN315" i="12" s="1"/>
  <c r="AF316" i="12"/>
  <c r="AH316" i="12"/>
  <c r="AI316" i="12"/>
  <c r="AJ316" i="12"/>
  <c r="AK316" i="12"/>
  <c r="AL316" i="12"/>
  <c r="AM316" i="12"/>
  <c r="AN316" i="12" s="1"/>
  <c r="AS316" i="12"/>
  <c r="AF317" i="12"/>
  <c r="AH317" i="12"/>
  <c r="AI317" i="12"/>
  <c r="AJ317" i="12"/>
  <c r="AK317" i="12"/>
  <c r="AL317" i="12"/>
  <c r="AM317" i="12"/>
  <c r="AN317" i="12" s="1"/>
  <c r="AF318" i="12"/>
  <c r="AH318" i="12"/>
  <c r="AI318" i="12"/>
  <c r="AJ318" i="12"/>
  <c r="AK318" i="12"/>
  <c r="AL318" i="12"/>
  <c r="AM318" i="12"/>
  <c r="AN318" i="12" s="1"/>
  <c r="AS318" i="12"/>
  <c r="AF319" i="12"/>
  <c r="AH319" i="12"/>
  <c r="AI319" i="12"/>
  <c r="AJ319" i="12"/>
  <c r="AK319" i="12"/>
  <c r="AL319" i="12"/>
  <c r="AM319" i="12"/>
  <c r="AN319" i="12" s="1"/>
  <c r="AF320" i="12"/>
  <c r="AH320" i="12"/>
  <c r="AI320" i="12"/>
  <c r="AJ320" i="12"/>
  <c r="AK320" i="12"/>
  <c r="AL320" i="12"/>
  <c r="AM320" i="12"/>
  <c r="AN320" i="12" s="1"/>
  <c r="AF321" i="12"/>
  <c r="AH321" i="12"/>
  <c r="AI321" i="12"/>
  <c r="AJ321" i="12"/>
  <c r="AK321" i="12"/>
  <c r="AL321" i="12"/>
  <c r="AM321" i="12"/>
  <c r="AN321" i="12" s="1"/>
  <c r="AF322" i="12"/>
  <c r="AH322" i="12"/>
  <c r="AI322" i="12"/>
  <c r="AJ322" i="12"/>
  <c r="AK322" i="12"/>
  <c r="AL322" i="12"/>
  <c r="AM322" i="12"/>
  <c r="AN322" i="12" s="1"/>
  <c r="AS322" i="12"/>
  <c r="AF323" i="12"/>
  <c r="AH323" i="12"/>
  <c r="AI323" i="12"/>
  <c r="AJ323" i="12"/>
  <c r="AK323" i="12"/>
  <c r="AL323" i="12"/>
  <c r="AM323" i="12"/>
  <c r="AN323" i="12" s="1"/>
  <c r="AQ323" i="12"/>
  <c r="AF324" i="12"/>
  <c r="AH324" i="12"/>
  <c r="AI324" i="12"/>
  <c r="AJ324" i="12"/>
  <c r="AK324" i="12"/>
  <c r="AL324" i="12"/>
  <c r="AM324" i="12"/>
  <c r="AN324" i="12" s="1"/>
  <c r="AS324" i="12"/>
  <c r="AF325" i="12"/>
  <c r="AH325" i="12"/>
  <c r="AI325" i="12"/>
  <c r="AJ325" i="12"/>
  <c r="AK325" i="12"/>
  <c r="AL325" i="12"/>
  <c r="AM325" i="12"/>
  <c r="AN325" i="12" s="1"/>
  <c r="AQ325" i="12"/>
  <c r="AS325" i="12"/>
  <c r="AF326" i="12"/>
  <c r="AH326" i="12"/>
  <c r="AI326" i="12"/>
  <c r="AJ326" i="12"/>
  <c r="AK326" i="12"/>
  <c r="AL326" i="12"/>
  <c r="AM326" i="12"/>
  <c r="AN326" i="12" s="1"/>
  <c r="AQ326" i="12"/>
  <c r="AF327" i="12"/>
  <c r="AH327" i="12"/>
  <c r="AI327" i="12"/>
  <c r="AJ327" i="12"/>
  <c r="AK327" i="12"/>
  <c r="AL327" i="12"/>
  <c r="AM327" i="12"/>
  <c r="AN327" i="12" s="1"/>
  <c r="AS327" i="12"/>
  <c r="AF328" i="12"/>
  <c r="AH328" i="12"/>
  <c r="AI328" i="12"/>
  <c r="AJ328" i="12"/>
  <c r="AK328" i="12"/>
  <c r="AL328" i="12"/>
  <c r="AM328" i="12"/>
  <c r="AN328" i="12" s="1"/>
  <c r="AQ328" i="12"/>
  <c r="AS328" i="12"/>
  <c r="AF329" i="12"/>
  <c r="AH329" i="12"/>
  <c r="AI329" i="12"/>
  <c r="AJ329" i="12"/>
  <c r="AK329" i="12"/>
  <c r="AL329" i="12"/>
  <c r="AM329" i="12"/>
  <c r="AN329" i="12" s="1"/>
  <c r="AQ329" i="12"/>
  <c r="AF330" i="12"/>
  <c r="AH330" i="12"/>
  <c r="AI330" i="12"/>
  <c r="AJ330" i="12"/>
  <c r="AK330" i="12"/>
  <c r="AL330" i="12"/>
  <c r="AM330" i="12"/>
  <c r="AN330" i="12" s="1"/>
  <c r="AS330" i="12"/>
  <c r="AF331" i="12"/>
  <c r="AH331" i="12"/>
  <c r="AI331" i="12"/>
  <c r="AJ331" i="12"/>
  <c r="AK331" i="12"/>
  <c r="AL331" i="12"/>
  <c r="AM331" i="12"/>
  <c r="AN331" i="12" s="1"/>
  <c r="AQ331" i="12"/>
  <c r="AS331" i="12"/>
  <c r="AF332" i="12"/>
  <c r="AH332" i="12"/>
  <c r="AI332" i="12"/>
  <c r="AJ332" i="12"/>
  <c r="AK332" i="12"/>
  <c r="AL332" i="12"/>
  <c r="AM332" i="12"/>
  <c r="AN332" i="12" s="1"/>
  <c r="AQ332" i="12"/>
  <c r="AF333" i="12"/>
  <c r="AH333" i="12"/>
  <c r="AI333" i="12"/>
  <c r="AJ333" i="12"/>
  <c r="AK333" i="12"/>
  <c r="AL333" i="12"/>
  <c r="AM333" i="12"/>
  <c r="AN333" i="12" s="1"/>
  <c r="AS333" i="12"/>
  <c r="AF334" i="12"/>
  <c r="AH334" i="12"/>
  <c r="AI334" i="12"/>
  <c r="AJ334" i="12"/>
  <c r="AK334" i="12"/>
  <c r="AL334" i="12"/>
  <c r="AM334" i="12"/>
  <c r="AN334" i="12" s="1"/>
  <c r="AQ334" i="12"/>
  <c r="AS334" i="12"/>
  <c r="AF335" i="12"/>
  <c r="AH335" i="12"/>
  <c r="AI335" i="12"/>
  <c r="AJ335" i="12"/>
  <c r="AK335" i="12"/>
  <c r="AL335" i="12"/>
  <c r="AM335" i="12"/>
  <c r="AN335" i="12" s="1"/>
  <c r="AQ335" i="12"/>
  <c r="AF336" i="12"/>
  <c r="AH336" i="12"/>
  <c r="AI336" i="12"/>
  <c r="AJ336" i="12"/>
  <c r="AK336" i="12"/>
  <c r="AL336" i="12"/>
  <c r="AM336" i="12"/>
  <c r="AN336" i="12" s="1"/>
  <c r="AS336" i="12"/>
  <c r="AF337" i="12"/>
  <c r="AH337" i="12"/>
  <c r="AI337" i="12"/>
  <c r="AJ337" i="12"/>
  <c r="AK337" i="12"/>
  <c r="AL337" i="12"/>
  <c r="AM337" i="12"/>
  <c r="AN337" i="12" s="1"/>
  <c r="AQ337" i="12"/>
  <c r="AS337" i="12"/>
  <c r="AF338" i="12"/>
  <c r="AH338" i="12"/>
  <c r="AI338" i="12"/>
  <c r="AJ338" i="12"/>
  <c r="AK338" i="12"/>
  <c r="AL338" i="12"/>
  <c r="AM338" i="12"/>
  <c r="AN338" i="12" s="1"/>
  <c r="AP338" i="12"/>
  <c r="AQ338" i="12"/>
  <c r="AT338" i="12"/>
  <c r="AF339" i="12"/>
  <c r="AH339" i="12"/>
  <c r="AH340" i="12" s="1"/>
  <c r="AH341" i="12" s="1"/>
  <c r="AH342" i="12" s="1"/>
  <c r="AH343" i="12" s="1"/>
  <c r="AH344" i="12" s="1"/>
  <c r="AH345" i="12" s="1"/>
  <c r="AH346" i="12" s="1"/>
  <c r="AH347" i="12" s="1"/>
  <c r="AH348" i="12" s="1"/>
  <c r="AH349" i="12" s="1"/>
  <c r="AH350" i="12" s="1"/>
  <c r="AH351" i="12" s="1"/>
  <c r="AH352" i="12" s="1"/>
  <c r="AI339" i="12"/>
  <c r="AJ339" i="12"/>
  <c r="AK339" i="12"/>
  <c r="AL339" i="12"/>
  <c r="AM339" i="12"/>
  <c r="AN339" i="12" s="1"/>
  <c r="AR339" i="12" s="1"/>
  <c r="AS339" i="12"/>
  <c r="AF340" i="12"/>
  <c r="AI340" i="12"/>
  <c r="AJ340" i="12"/>
  <c r="AK340" i="12"/>
  <c r="AL340" i="12"/>
  <c r="AM340" i="12"/>
  <c r="AN340" i="12" s="1"/>
  <c r="AP340" i="12"/>
  <c r="AQ340" i="12"/>
  <c r="AR340" i="12"/>
  <c r="AS340" i="12"/>
  <c r="AF341" i="12"/>
  <c r="AI341" i="12"/>
  <c r="AJ341" i="12"/>
  <c r="AK341" i="12"/>
  <c r="AL341" i="12"/>
  <c r="AM341" i="12"/>
  <c r="AN341" i="12" s="1"/>
  <c r="AF342" i="12"/>
  <c r="AI342" i="12"/>
  <c r="AJ342" i="12"/>
  <c r="AK342" i="12"/>
  <c r="AL342" i="12"/>
  <c r="AF343" i="12"/>
  <c r="AI343" i="12"/>
  <c r="AJ343" i="12"/>
  <c r="AK343" i="12"/>
  <c r="AL343" i="12"/>
  <c r="AM343" i="12"/>
  <c r="AN343" i="12" s="1"/>
  <c r="AF344" i="12"/>
  <c r="AI344" i="12"/>
  <c r="AJ344" i="12"/>
  <c r="AK344" i="12"/>
  <c r="AK368" i="12" s="1"/>
  <c r="AL344" i="12"/>
  <c r="AM344" i="12"/>
  <c r="AN344" i="12" s="1"/>
  <c r="AF345" i="12"/>
  <c r="AI345" i="12"/>
  <c r="AJ345" i="12"/>
  <c r="AK345" i="12"/>
  <c r="AK369" i="12" s="1"/>
  <c r="AF346" i="12"/>
  <c r="AI346" i="12"/>
  <c r="AJ346" i="12"/>
  <c r="AK346" i="12"/>
  <c r="AK370" i="12" s="1"/>
  <c r="AL346" i="12"/>
  <c r="AM346" i="12"/>
  <c r="AN346" i="12" s="1"/>
  <c r="AS346" i="12"/>
  <c r="AF347" i="12"/>
  <c r="AI347" i="12"/>
  <c r="AJ347" i="12"/>
  <c r="AK347" i="12"/>
  <c r="AK371" i="12" s="1"/>
  <c r="AL347" i="12"/>
  <c r="AM347" i="12"/>
  <c r="AN347" i="12" s="1"/>
  <c r="AF348" i="12"/>
  <c r="AI348" i="12"/>
  <c r="AJ348" i="12"/>
  <c r="AK348" i="12"/>
  <c r="AL348" i="12"/>
  <c r="AF349" i="12"/>
  <c r="AI349" i="12"/>
  <c r="AJ349" i="12"/>
  <c r="AK349" i="12"/>
  <c r="AL349" i="12"/>
  <c r="AM349" i="12"/>
  <c r="AN349" i="12" s="1"/>
  <c r="AF350" i="12"/>
  <c r="AI350" i="12"/>
  <c r="AJ350" i="12"/>
  <c r="AK350" i="12"/>
  <c r="AL350" i="12"/>
  <c r="AM350" i="12"/>
  <c r="AN350" i="12" s="1"/>
  <c r="AF351" i="12"/>
  <c r="AI351" i="12"/>
  <c r="AJ351" i="12"/>
  <c r="AK351" i="12"/>
  <c r="AK375" i="12" s="1"/>
  <c r="AF352" i="12"/>
  <c r="AI352" i="12"/>
  <c r="AJ352" i="12"/>
  <c r="AK352" i="12"/>
  <c r="AL352" i="12"/>
  <c r="AM352" i="12"/>
  <c r="AN352" i="12" s="1"/>
  <c r="AS352" i="12"/>
  <c r="AF353" i="12"/>
  <c r="AH353" i="12"/>
  <c r="AH354" i="12" s="1"/>
  <c r="AH355" i="12" s="1"/>
  <c r="AH356" i="12" s="1"/>
  <c r="AH357" i="12" s="1"/>
  <c r="AH358" i="12" s="1"/>
  <c r="AH359" i="12" s="1"/>
  <c r="AH360" i="12" s="1"/>
  <c r="AH361" i="12" s="1"/>
  <c r="AH362" i="12" s="1"/>
  <c r="AH363" i="12" s="1"/>
  <c r="AH364" i="12" s="1"/>
  <c r="AH365" i="12" s="1"/>
  <c r="AH366" i="12" s="1"/>
  <c r="AH367" i="12" s="1"/>
  <c r="AH368" i="12" s="1"/>
  <c r="AH369" i="12" s="1"/>
  <c r="AH370" i="12" s="1"/>
  <c r="AI353" i="12"/>
  <c r="AJ353" i="12"/>
  <c r="AK353" i="12"/>
  <c r="AL353" i="12"/>
  <c r="AM353" i="12"/>
  <c r="AN353" i="12" s="1"/>
  <c r="AF354" i="12"/>
  <c r="AI354" i="12"/>
  <c r="AJ354" i="12"/>
  <c r="AK354" i="12"/>
  <c r="AL354" i="12"/>
  <c r="AL360" i="12" s="1"/>
  <c r="AL366" i="12" s="1"/>
  <c r="AF355" i="12"/>
  <c r="AI355" i="12"/>
  <c r="AJ355" i="12"/>
  <c r="AK355" i="12"/>
  <c r="AL355" i="12"/>
  <c r="AM355" i="12"/>
  <c r="AN355" i="12" s="1"/>
  <c r="AF356" i="12"/>
  <c r="AI356" i="12"/>
  <c r="AJ356" i="12"/>
  <c r="AK356" i="12"/>
  <c r="AL356" i="12"/>
  <c r="AL362" i="12" s="1"/>
  <c r="AL368" i="12" s="1"/>
  <c r="AM356" i="12"/>
  <c r="AN356" i="12" s="1"/>
  <c r="AF357" i="12"/>
  <c r="AI357" i="12"/>
  <c r="AJ357" i="12"/>
  <c r="AK357" i="12"/>
  <c r="AF358" i="12"/>
  <c r="AI358" i="12"/>
  <c r="AJ358" i="12"/>
  <c r="AK358" i="12"/>
  <c r="AL358" i="12"/>
  <c r="AM358" i="12"/>
  <c r="AN358" i="12" s="1"/>
  <c r="AP358" i="12"/>
  <c r="AF359" i="12"/>
  <c r="AI359" i="12"/>
  <c r="AJ359" i="12"/>
  <c r="AK359" i="12"/>
  <c r="AM359" i="12"/>
  <c r="AN359" i="12" s="1"/>
  <c r="AP359" i="12"/>
  <c r="AT359" i="12"/>
  <c r="AF360" i="12"/>
  <c r="AI360" i="12"/>
  <c r="AJ360" i="12"/>
  <c r="AK360" i="12"/>
  <c r="AF361" i="12"/>
  <c r="AI361" i="12"/>
  <c r="AJ361" i="12"/>
  <c r="AK361" i="12"/>
  <c r="AL361" i="12"/>
  <c r="AM361" i="12"/>
  <c r="AF362" i="12"/>
  <c r="AI362" i="12"/>
  <c r="AJ362" i="12"/>
  <c r="AK362" i="12"/>
  <c r="AM362" i="12"/>
  <c r="AN362" i="12" s="1"/>
  <c r="AP362" i="12"/>
  <c r="AT362" i="12"/>
  <c r="AF363" i="12"/>
  <c r="AI363" i="12"/>
  <c r="AJ363" i="12"/>
  <c r="AK363" i="12"/>
  <c r="AF364" i="12"/>
  <c r="AI364" i="12"/>
  <c r="AJ364" i="12"/>
  <c r="AK364" i="12"/>
  <c r="AL364" i="12"/>
  <c r="AF365" i="12"/>
  <c r="AI365" i="12"/>
  <c r="AJ365" i="12"/>
  <c r="AK365" i="12"/>
  <c r="AM365" i="12"/>
  <c r="AF366" i="12"/>
  <c r="AI366" i="12"/>
  <c r="AJ366" i="12"/>
  <c r="AK366" i="12"/>
  <c r="AF367" i="12"/>
  <c r="AI367" i="12"/>
  <c r="AJ367" i="12"/>
  <c r="AK367" i="12"/>
  <c r="AF368" i="12"/>
  <c r="AI368" i="12"/>
  <c r="AJ368" i="12"/>
  <c r="AJ392" i="12" s="1"/>
  <c r="AJ416" i="12" s="1"/>
  <c r="AF369" i="12"/>
  <c r="AI369" i="12"/>
  <c r="AJ369" i="12"/>
  <c r="AF370" i="12"/>
  <c r="AI370" i="12"/>
  <c r="AJ370" i="12"/>
  <c r="AL370" i="12"/>
  <c r="AF371" i="12"/>
  <c r="AH371" i="12"/>
  <c r="AI371" i="12"/>
  <c r="AJ371" i="12"/>
  <c r="AF372" i="12"/>
  <c r="AH372" i="12"/>
  <c r="AH373" i="12" s="1"/>
  <c r="AH374" i="12" s="1"/>
  <c r="AH375" i="12" s="1"/>
  <c r="AH376" i="12" s="1"/>
  <c r="AH377" i="12" s="1"/>
  <c r="AH378" i="12" s="1"/>
  <c r="AH379" i="12" s="1"/>
  <c r="AH380" i="12" s="1"/>
  <c r="AH381" i="12" s="1"/>
  <c r="AH382" i="12" s="1"/>
  <c r="AH383" i="12" s="1"/>
  <c r="AH384" i="12" s="1"/>
  <c r="AH385" i="12" s="1"/>
  <c r="AH386" i="12" s="1"/>
  <c r="AH387" i="12" s="1"/>
  <c r="AH388" i="12" s="1"/>
  <c r="AH389" i="12" s="1"/>
  <c r="AH390" i="12" s="1"/>
  <c r="AH391" i="12" s="1"/>
  <c r="AH392" i="12" s="1"/>
  <c r="AH393" i="12" s="1"/>
  <c r="AH394" i="12" s="1"/>
  <c r="AH395" i="12" s="1"/>
  <c r="AH396" i="12" s="1"/>
  <c r="AH397" i="12" s="1"/>
  <c r="AH398" i="12" s="1"/>
  <c r="AH399" i="12" s="1"/>
  <c r="AH400" i="12" s="1"/>
  <c r="AH401" i="12" s="1"/>
  <c r="AH402" i="12" s="1"/>
  <c r="AH403" i="12" s="1"/>
  <c r="AH404" i="12" s="1"/>
  <c r="AH405" i="12" s="1"/>
  <c r="AH406" i="12" s="1"/>
  <c r="AH407" i="12" s="1"/>
  <c r="AH408" i="12" s="1"/>
  <c r="AH409" i="12" s="1"/>
  <c r="AH410" i="12" s="1"/>
  <c r="AH411" i="12" s="1"/>
  <c r="AH412" i="12" s="1"/>
  <c r="AH413" i="12" s="1"/>
  <c r="AH414" i="12" s="1"/>
  <c r="AH415" i="12" s="1"/>
  <c r="AH416" i="12" s="1"/>
  <c r="AH417" i="12" s="1"/>
  <c r="AH418" i="12" s="1"/>
  <c r="AH419" i="12" s="1"/>
  <c r="AH420" i="12" s="1"/>
  <c r="AH421" i="12" s="1"/>
  <c r="AH422" i="12" s="1"/>
  <c r="AH423" i="12" s="1"/>
  <c r="AH424" i="12" s="1"/>
  <c r="AH425" i="12" s="1"/>
  <c r="AH426" i="12" s="1"/>
  <c r="AH427" i="12" s="1"/>
  <c r="AH428" i="12" s="1"/>
  <c r="AH429" i="12" s="1"/>
  <c r="AH430" i="12" s="1"/>
  <c r="AH431" i="12" s="1"/>
  <c r="AH432" i="12" s="1"/>
  <c r="AI372" i="12"/>
  <c r="AJ372" i="12"/>
  <c r="AK372" i="12"/>
  <c r="AL372" i="12"/>
  <c r="AF373" i="12"/>
  <c r="AI373" i="12"/>
  <c r="AJ373" i="12"/>
  <c r="AK373" i="12"/>
  <c r="AF374" i="12"/>
  <c r="AI374" i="12"/>
  <c r="AJ374" i="12"/>
  <c r="AK374" i="12"/>
  <c r="AL374" i="12"/>
  <c r="AF375" i="12"/>
  <c r="AI375" i="12"/>
  <c r="AJ375" i="12"/>
  <c r="AF376" i="12"/>
  <c r="AI376" i="12"/>
  <c r="AJ376" i="12"/>
  <c r="AK376" i="12"/>
  <c r="AF377" i="12"/>
  <c r="AI377" i="12"/>
  <c r="AJ377" i="12"/>
  <c r="AK377" i="12"/>
  <c r="AF378" i="12"/>
  <c r="AI378" i="12"/>
  <c r="AJ378" i="12"/>
  <c r="AJ402" i="12" s="1"/>
  <c r="AJ426" i="12" s="1"/>
  <c r="AK378" i="12"/>
  <c r="AF379" i="12"/>
  <c r="AI379" i="12"/>
  <c r="AJ379" i="12"/>
  <c r="AJ403" i="12" s="1"/>
  <c r="AJ427" i="12" s="1"/>
  <c r="AK379" i="12"/>
  <c r="AF380" i="12"/>
  <c r="AI380" i="12"/>
  <c r="AJ380" i="12"/>
  <c r="AK380" i="12"/>
  <c r="AL380" i="12"/>
  <c r="AF381" i="12"/>
  <c r="AI381" i="12"/>
  <c r="AJ381" i="12"/>
  <c r="AJ405" i="12" s="1"/>
  <c r="AJ429" i="12" s="1"/>
  <c r="AK381" i="12"/>
  <c r="AF382" i="12"/>
  <c r="AI382" i="12"/>
  <c r="AJ382" i="12"/>
  <c r="AK382" i="12"/>
  <c r="AF383" i="12"/>
  <c r="AI383" i="12"/>
  <c r="AJ383" i="12"/>
  <c r="AJ407" i="12" s="1"/>
  <c r="AJ431" i="12" s="1"/>
  <c r="AK383" i="12"/>
  <c r="AF384" i="12"/>
  <c r="AI384" i="12"/>
  <c r="AJ384" i="12"/>
  <c r="AK384" i="12"/>
  <c r="AF385" i="12"/>
  <c r="AI385" i="12"/>
  <c r="AJ385" i="12"/>
  <c r="AK385" i="12"/>
  <c r="AF386" i="12"/>
  <c r="AI386" i="12"/>
  <c r="AJ386" i="12"/>
  <c r="AK386" i="12"/>
  <c r="AF387" i="12"/>
  <c r="AI387" i="12"/>
  <c r="AJ387" i="12"/>
  <c r="AK387" i="12"/>
  <c r="AF388" i="12"/>
  <c r="AI388" i="12"/>
  <c r="AJ388" i="12"/>
  <c r="AK388" i="12"/>
  <c r="AF389" i="12"/>
  <c r="AI389" i="12"/>
  <c r="AJ389" i="12"/>
  <c r="AK389" i="12"/>
  <c r="AF390" i="12"/>
  <c r="AI390" i="12"/>
  <c r="AJ390" i="12"/>
  <c r="AK390" i="12"/>
  <c r="AF391" i="12"/>
  <c r="AI391" i="12"/>
  <c r="AJ391" i="12"/>
  <c r="AK391" i="12"/>
  <c r="AF392" i="12"/>
  <c r="AI392" i="12"/>
  <c r="AK392" i="12"/>
  <c r="AF393" i="12"/>
  <c r="AI393" i="12"/>
  <c r="AJ393" i="12"/>
  <c r="AK393" i="12"/>
  <c r="AF394" i="12"/>
  <c r="AI394" i="12"/>
  <c r="AJ394" i="12"/>
  <c r="AK394" i="12"/>
  <c r="AF395" i="12"/>
  <c r="AI395" i="12"/>
  <c r="AJ395" i="12"/>
  <c r="AK395" i="12"/>
  <c r="AF396" i="12"/>
  <c r="AI396" i="12"/>
  <c r="AJ396" i="12"/>
  <c r="AK396" i="12"/>
  <c r="AF397" i="12"/>
  <c r="AI397" i="12"/>
  <c r="AJ397" i="12"/>
  <c r="AK397" i="12"/>
  <c r="AF398" i="12"/>
  <c r="AI398" i="12"/>
  <c r="AJ398" i="12"/>
  <c r="AK398" i="12"/>
  <c r="AF399" i="12"/>
  <c r="AI399" i="12"/>
  <c r="AJ399" i="12"/>
  <c r="AK399" i="12"/>
  <c r="AF400" i="12"/>
  <c r="AI400" i="12"/>
  <c r="AJ400" i="12"/>
  <c r="AK400" i="12"/>
  <c r="AF401" i="12"/>
  <c r="AI401" i="12"/>
  <c r="AJ401" i="12"/>
  <c r="AK401" i="12"/>
  <c r="AF402" i="12"/>
  <c r="AI402" i="12"/>
  <c r="AK402" i="12"/>
  <c r="AF403" i="12"/>
  <c r="AI403" i="12"/>
  <c r="AK403" i="12"/>
  <c r="AF404" i="12"/>
  <c r="AI404" i="12"/>
  <c r="AJ404" i="12"/>
  <c r="AK404" i="12"/>
  <c r="AF405" i="12"/>
  <c r="AI405" i="12"/>
  <c r="AK405" i="12"/>
  <c r="AF406" i="12"/>
  <c r="AI406" i="12"/>
  <c r="AJ406" i="12"/>
  <c r="AK406" i="12"/>
  <c r="AF407" i="12"/>
  <c r="AI407" i="12"/>
  <c r="AK407" i="12"/>
  <c r="AF408" i="12"/>
  <c r="AI408" i="12"/>
  <c r="AJ408" i="12"/>
  <c r="AK408" i="12"/>
  <c r="AF409" i="12"/>
  <c r="AI409" i="12"/>
  <c r="AJ409" i="12"/>
  <c r="AK409" i="12"/>
  <c r="AF410" i="12"/>
  <c r="AI410" i="12"/>
  <c r="AJ410" i="12"/>
  <c r="AK410" i="12"/>
  <c r="AF411" i="12"/>
  <c r="AI411" i="12"/>
  <c r="AJ411" i="12"/>
  <c r="AK411" i="12"/>
  <c r="AF412" i="12"/>
  <c r="AI412" i="12"/>
  <c r="AJ412" i="12"/>
  <c r="AK412" i="12"/>
  <c r="AI413" i="12"/>
  <c r="AJ413" i="12"/>
  <c r="AK413" i="12"/>
  <c r="AI414" i="12"/>
  <c r="AJ414" i="12"/>
  <c r="AK414" i="12"/>
  <c r="AI415" i="12"/>
  <c r="AJ415" i="12"/>
  <c r="AK415" i="12"/>
  <c r="AI416" i="12"/>
  <c r="AK416" i="12"/>
  <c r="AI417" i="12"/>
  <c r="AJ417" i="12"/>
  <c r="AK417" i="12"/>
  <c r="AI418" i="12"/>
  <c r="AJ418" i="12"/>
  <c r="AK418" i="12"/>
  <c r="AI419" i="12"/>
  <c r="AJ419" i="12"/>
  <c r="AK419" i="12"/>
  <c r="AI420" i="12"/>
  <c r="AJ420" i="12"/>
  <c r="AK420" i="12"/>
  <c r="AI421" i="12"/>
  <c r="AJ421" i="12"/>
  <c r="AK421" i="12"/>
  <c r="AI422" i="12"/>
  <c r="AJ422" i="12"/>
  <c r="AK422" i="12"/>
  <c r="AI423" i="12"/>
  <c r="AJ423" i="12"/>
  <c r="AK423" i="12"/>
  <c r="AI424" i="12"/>
  <c r="AJ424" i="12"/>
  <c r="AK424" i="12"/>
  <c r="AI425" i="12"/>
  <c r="AJ425" i="12"/>
  <c r="AK425" i="12"/>
  <c r="AI426" i="12"/>
  <c r="AK426" i="12"/>
  <c r="AI427" i="12"/>
  <c r="AK427" i="12"/>
  <c r="AI428" i="12"/>
  <c r="AJ428" i="12"/>
  <c r="AK428" i="12"/>
  <c r="AI429" i="12"/>
  <c r="AK429" i="12"/>
  <c r="AI430" i="12"/>
  <c r="AJ430" i="12"/>
  <c r="AK430" i="12"/>
  <c r="AI431" i="12"/>
  <c r="AK431" i="12"/>
  <c r="AI432" i="12"/>
  <c r="AJ432" i="12"/>
  <c r="AK432" i="12"/>
  <c r="AF433" i="12"/>
  <c r="AH433" i="12"/>
  <c r="AI433" i="12"/>
  <c r="AJ433" i="12"/>
  <c r="AK433" i="12"/>
  <c r="AF434" i="12"/>
  <c r="AH434" i="12"/>
  <c r="AI434" i="12"/>
  <c r="AJ434" i="12"/>
  <c r="AK434" i="12"/>
  <c r="AF435" i="12"/>
  <c r="AH435" i="12"/>
  <c r="AI435" i="12"/>
  <c r="AJ435" i="12"/>
  <c r="AK435" i="12"/>
  <c r="AF436" i="12"/>
  <c r="AH436" i="12"/>
  <c r="AI436" i="12"/>
  <c r="AJ436" i="12"/>
  <c r="AK436" i="12"/>
  <c r="AH437" i="12"/>
  <c r="AI437" i="12"/>
  <c r="AJ437" i="12"/>
  <c r="AK437" i="12"/>
  <c r="AH438" i="12"/>
  <c r="AI438" i="12"/>
  <c r="AJ438" i="12"/>
  <c r="AK438" i="12"/>
  <c r="AH439" i="12"/>
  <c r="AI439" i="12"/>
  <c r="AJ439" i="12"/>
  <c r="AK439" i="12"/>
  <c r="AH440" i="12"/>
  <c r="AI440" i="12"/>
  <c r="AJ440" i="12"/>
  <c r="AK440" i="12"/>
  <c r="AH441" i="12"/>
  <c r="AI441" i="12"/>
  <c r="AJ441" i="12"/>
  <c r="AK441" i="12"/>
  <c r="AH442" i="12"/>
  <c r="AI442" i="12"/>
  <c r="AJ442" i="12"/>
  <c r="AK442" i="12"/>
  <c r="AH443" i="12"/>
  <c r="AI443" i="12"/>
  <c r="AJ443" i="12"/>
  <c r="AK443" i="12"/>
  <c r="AH444" i="12"/>
  <c r="AI444" i="12"/>
  <c r="AJ444" i="12"/>
  <c r="AK444" i="12"/>
  <c r="AH445" i="12"/>
  <c r="AI445" i="12"/>
  <c r="AJ445" i="12"/>
  <c r="AK445" i="12"/>
  <c r="AH446" i="12"/>
  <c r="AI446" i="12"/>
  <c r="AJ446" i="12"/>
  <c r="AK446" i="12"/>
  <c r="AH447" i="12"/>
  <c r="AI447" i="12"/>
  <c r="AJ447" i="12"/>
  <c r="AK447" i="12"/>
  <c r="AH448" i="12"/>
  <c r="AI448" i="12"/>
  <c r="AJ448" i="12"/>
  <c r="AK448" i="12"/>
  <c r="AH449" i="12"/>
  <c r="AI449" i="12"/>
  <c r="AJ449" i="12"/>
  <c r="AK449" i="12"/>
  <c r="AH450" i="12"/>
  <c r="AI450" i="12"/>
  <c r="AJ450" i="12"/>
  <c r="AK450" i="12"/>
  <c r="AF241" i="12"/>
  <c r="AH241" i="12"/>
  <c r="AI241" i="12"/>
  <c r="AJ241" i="12"/>
  <c r="AK241" i="12"/>
  <c r="AL241" i="12"/>
  <c r="AM241" i="12"/>
  <c r="AN241" i="12" s="1"/>
  <c r="AF242" i="12"/>
  <c r="AH242" i="12"/>
  <c r="AI242" i="12"/>
  <c r="AJ242" i="12"/>
  <c r="AK242" i="12"/>
  <c r="AL242" i="12"/>
  <c r="AM242" i="12"/>
  <c r="AN242" i="12" s="1"/>
  <c r="AF243" i="12"/>
  <c r="AH243" i="12"/>
  <c r="AI243" i="12"/>
  <c r="AJ243" i="12"/>
  <c r="AK243" i="12"/>
  <c r="AL243" i="12"/>
  <c r="AM243" i="12"/>
  <c r="AN243" i="12" s="1"/>
  <c r="AF244" i="12"/>
  <c r="AH244" i="12"/>
  <c r="AI244" i="12"/>
  <c r="AJ244" i="12"/>
  <c r="AK244" i="12"/>
  <c r="AL244" i="12"/>
  <c r="AM244" i="12"/>
  <c r="AN244" i="12" s="1"/>
  <c r="AS244" i="12"/>
  <c r="AF245" i="12"/>
  <c r="AH245" i="12"/>
  <c r="AI245" i="12"/>
  <c r="AJ245" i="12"/>
  <c r="AK245" i="12"/>
  <c r="AL245" i="12"/>
  <c r="AM245" i="12"/>
  <c r="AN245" i="12" s="1"/>
  <c r="AF246" i="12"/>
  <c r="AH246" i="12"/>
  <c r="AI246" i="12"/>
  <c r="AJ246" i="12"/>
  <c r="AK246" i="12"/>
  <c r="AL246" i="12"/>
  <c r="AM246" i="12"/>
  <c r="AN246" i="12" s="1"/>
  <c r="AS246" i="12"/>
  <c r="AF247" i="12"/>
  <c r="AH247" i="12"/>
  <c r="AI247" i="12"/>
  <c r="AJ247" i="12"/>
  <c r="AK247" i="12"/>
  <c r="AL247" i="12"/>
  <c r="AM247" i="12"/>
  <c r="AN247" i="12" s="1"/>
  <c r="AS247" i="12" s="1"/>
  <c r="AF248" i="12"/>
  <c r="AH248" i="12"/>
  <c r="AI248" i="12"/>
  <c r="AJ248" i="12"/>
  <c r="AK248" i="12"/>
  <c r="AL248" i="12"/>
  <c r="AM248" i="12"/>
  <c r="AN248" i="12" s="1"/>
  <c r="AF249" i="12"/>
  <c r="AH249" i="12"/>
  <c r="AI249" i="12"/>
  <c r="AJ249" i="12"/>
  <c r="AK249" i="12"/>
  <c r="AL249" i="12"/>
  <c r="AM249" i="12"/>
  <c r="AN249" i="12" s="1"/>
  <c r="AF250" i="12"/>
  <c r="AH250" i="12"/>
  <c r="AI250" i="12"/>
  <c r="AJ250" i="12"/>
  <c r="AK250" i="12"/>
  <c r="AL250" i="12"/>
  <c r="AM250" i="12"/>
  <c r="AN250" i="12" s="1"/>
  <c r="AS250" i="12"/>
  <c r="AF251" i="12"/>
  <c r="AH251" i="12"/>
  <c r="AI251" i="12"/>
  <c r="AJ251" i="12"/>
  <c r="AK251" i="12"/>
  <c r="AL251" i="12"/>
  <c r="AM251" i="12"/>
  <c r="AN251" i="12" s="1"/>
  <c r="AF252" i="12"/>
  <c r="AH252" i="12"/>
  <c r="AI252" i="12"/>
  <c r="AJ252" i="12"/>
  <c r="AK252" i="12"/>
  <c r="AL252" i="12"/>
  <c r="AM252" i="12"/>
  <c r="AN252" i="12" s="1"/>
  <c r="AS252" i="12"/>
  <c r="AF253" i="12"/>
  <c r="AH253" i="12"/>
  <c r="AI253" i="12"/>
  <c r="AJ253" i="12"/>
  <c r="AK253" i="12"/>
  <c r="AL253" i="12"/>
  <c r="AM253" i="12"/>
  <c r="AN253" i="12" s="1"/>
  <c r="AF254" i="12"/>
  <c r="AH254" i="12"/>
  <c r="AI254" i="12"/>
  <c r="AJ254" i="12"/>
  <c r="AK254" i="12"/>
  <c r="AL254" i="12"/>
  <c r="AM254" i="12"/>
  <c r="AN254" i="12" s="1"/>
  <c r="AF255" i="12"/>
  <c r="AH255" i="12"/>
  <c r="AI255" i="12"/>
  <c r="AJ255" i="12"/>
  <c r="AK255" i="12"/>
  <c r="AL255" i="12"/>
  <c r="AM255" i="12"/>
  <c r="AN255" i="12" s="1"/>
  <c r="AF256" i="12"/>
  <c r="AH256" i="12"/>
  <c r="AI256" i="12"/>
  <c r="AJ256" i="12"/>
  <c r="AK256" i="12"/>
  <c r="AL256" i="12"/>
  <c r="AM256" i="12"/>
  <c r="AN256" i="12" s="1"/>
  <c r="AS256" i="12"/>
  <c r="AF257" i="12"/>
  <c r="AH257" i="12"/>
  <c r="AI257" i="12"/>
  <c r="AJ257" i="12"/>
  <c r="AK257" i="12"/>
  <c r="AL257" i="12"/>
  <c r="AM257" i="12"/>
  <c r="AN257" i="12" s="1"/>
  <c r="AF258" i="12"/>
  <c r="AH258" i="12"/>
  <c r="AI258" i="12"/>
  <c r="AJ258" i="12"/>
  <c r="AK258" i="12"/>
  <c r="AL258" i="12"/>
  <c r="AM258" i="12"/>
  <c r="AN258" i="12" s="1"/>
  <c r="AS258" i="12"/>
  <c r="AF259" i="12"/>
  <c r="AH259" i="12"/>
  <c r="AI259" i="12"/>
  <c r="AJ259" i="12"/>
  <c r="AK259" i="12"/>
  <c r="AL259" i="12"/>
  <c r="AM259" i="12"/>
  <c r="AN259" i="12" s="1"/>
  <c r="AF260" i="12"/>
  <c r="AH260" i="12"/>
  <c r="AI260" i="12"/>
  <c r="AJ260" i="12"/>
  <c r="AK260" i="12"/>
  <c r="AK284" i="12" s="1"/>
  <c r="AL260" i="12"/>
  <c r="AM260" i="12"/>
  <c r="AN260" i="12" s="1"/>
  <c r="AF261" i="12"/>
  <c r="AH261" i="12"/>
  <c r="AI261" i="12"/>
  <c r="AJ261" i="12"/>
  <c r="AK261" i="12"/>
  <c r="AK285" i="12" s="1"/>
  <c r="AL261" i="12"/>
  <c r="AM261" i="12"/>
  <c r="AN261" i="12" s="1"/>
  <c r="AF262" i="12"/>
  <c r="AH262" i="12"/>
  <c r="AI262" i="12"/>
  <c r="AJ262" i="12"/>
  <c r="AK262" i="12"/>
  <c r="AK286" i="12" s="1"/>
  <c r="AL262" i="12"/>
  <c r="AM262" i="12"/>
  <c r="AN262" i="12" s="1"/>
  <c r="AS262" i="12"/>
  <c r="AF263" i="12"/>
  <c r="AH263" i="12"/>
  <c r="AI263" i="12"/>
  <c r="AJ263" i="12"/>
  <c r="AK263" i="12"/>
  <c r="AK287" i="12" s="1"/>
  <c r="AL263" i="12"/>
  <c r="AM263" i="12"/>
  <c r="AN263" i="12" s="1"/>
  <c r="AF264" i="12"/>
  <c r="AH264" i="12"/>
  <c r="AI264" i="12"/>
  <c r="AJ264" i="12"/>
  <c r="AK264" i="12"/>
  <c r="AK288" i="12" s="1"/>
  <c r="AL264" i="12"/>
  <c r="AM264" i="12"/>
  <c r="AN264" i="12" s="1"/>
  <c r="AS264" i="12"/>
  <c r="AF265" i="12"/>
  <c r="AH265" i="12"/>
  <c r="AI265" i="12"/>
  <c r="AJ265" i="12"/>
  <c r="AK265" i="12"/>
  <c r="AK289" i="12" s="1"/>
  <c r="AL265" i="12"/>
  <c r="AM265" i="12"/>
  <c r="AN265" i="12" s="1"/>
  <c r="AF266" i="12"/>
  <c r="AH266" i="12"/>
  <c r="AI266" i="12"/>
  <c r="AJ266" i="12"/>
  <c r="AK266" i="12"/>
  <c r="AK290" i="12" s="1"/>
  <c r="AL266" i="12"/>
  <c r="AM266" i="12"/>
  <c r="AN266" i="12" s="1"/>
  <c r="AF267" i="12"/>
  <c r="AH267" i="12"/>
  <c r="AI267" i="12"/>
  <c r="AJ267" i="12"/>
  <c r="AK267" i="12"/>
  <c r="AK291" i="12" s="1"/>
  <c r="AL267" i="12"/>
  <c r="AM267" i="12"/>
  <c r="AN267" i="12" s="1"/>
  <c r="AF268" i="12"/>
  <c r="AH268" i="12"/>
  <c r="AI268" i="12"/>
  <c r="AJ268" i="12"/>
  <c r="AK268" i="12"/>
  <c r="AK292" i="12" s="1"/>
  <c r="AL268" i="12"/>
  <c r="AM268" i="12"/>
  <c r="AN268" i="12" s="1"/>
  <c r="AS268" i="12"/>
  <c r="AF269" i="12"/>
  <c r="AH269" i="12"/>
  <c r="AI269" i="12"/>
  <c r="AJ269" i="12"/>
  <c r="AK269" i="12"/>
  <c r="AK293" i="12" s="1"/>
  <c r="AL269" i="12"/>
  <c r="AM269" i="12"/>
  <c r="AN269" i="12" s="1"/>
  <c r="AF270" i="12"/>
  <c r="AH270" i="12"/>
  <c r="AI270" i="12"/>
  <c r="AJ270" i="12"/>
  <c r="AK270" i="12"/>
  <c r="AK294" i="12" s="1"/>
  <c r="AL270" i="12"/>
  <c r="AM270" i="12"/>
  <c r="AN270" i="12" s="1"/>
  <c r="AS270" i="12"/>
  <c r="AF271" i="12"/>
  <c r="AH271" i="12"/>
  <c r="AI271" i="12"/>
  <c r="AJ271" i="12"/>
  <c r="AK271" i="12"/>
  <c r="AK295" i="12" s="1"/>
  <c r="AL271" i="12"/>
  <c r="AM271" i="12"/>
  <c r="AN271" i="12" s="1"/>
  <c r="AF272" i="12"/>
  <c r="AH272" i="12"/>
  <c r="AI272" i="12"/>
  <c r="AJ272" i="12"/>
  <c r="AK272" i="12"/>
  <c r="AK296" i="12" s="1"/>
  <c r="AL272" i="12"/>
  <c r="AM272" i="12"/>
  <c r="AN272" i="12" s="1"/>
  <c r="AF273" i="12"/>
  <c r="AH273" i="12"/>
  <c r="AI273" i="12"/>
  <c r="AJ273" i="12"/>
  <c r="AK273" i="12"/>
  <c r="AK297" i="12" s="1"/>
  <c r="AL273" i="12"/>
  <c r="AM273" i="12"/>
  <c r="AN273" i="12" s="1"/>
  <c r="AF274" i="12"/>
  <c r="AH274" i="12"/>
  <c r="AI274" i="12"/>
  <c r="AJ274" i="12"/>
  <c r="AK274" i="12"/>
  <c r="AL274" i="12"/>
  <c r="AM274" i="12"/>
  <c r="AN274" i="12" s="1"/>
  <c r="AS274" i="12"/>
  <c r="AF275" i="12"/>
  <c r="AH275" i="12"/>
  <c r="AI275" i="12"/>
  <c r="AJ275" i="12"/>
  <c r="AK275" i="12"/>
  <c r="AL275" i="12"/>
  <c r="AM275" i="12"/>
  <c r="AN275" i="12" s="1"/>
  <c r="AF276" i="12"/>
  <c r="AH276" i="12"/>
  <c r="AI276" i="12"/>
  <c r="AJ276" i="12"/>
  <c r="AK276" i="12"/>
  <c r="AL276" i="12"/>
  <c r="AM276" i="12"/>
  <c r="AN276" i="12" s="1"/>
  <c r="AS276" i="12"/>
  <c r="AF277" i="12"/>
  <c r="AH277" i="12"/>
  <c r="AI277" i="12"/>
  <c r="AJ277" i="12"/>
  <c r="AK277" i="12"/>
  <c r="AL277" i="12"/>
  <c r="AM277" i="12"/>
  <c r="AN277" i="12" s="1"/>
  <c r="AF278" i="12"/>
  <c r="AH278" i="12"/>
  <c r="AI278" i="12"/>
  <c r="AJ278" i="12"/>
  <c r="AK278" i="12"/>
  <c r="AL278" i="12"/>
  <c r="AM278" i="12"/>
  <c r="AN278" i="12" s="1"/>
  <c r="AF279" i="12"/>
  <c r="AH279" i="12"/>
  <c r="AI279" i="12"/>
  <c r="AJ279" i="12"/>
  <c r="AK279" i="12"/>
  <c r="AL279" i="12"/>
  <c r="AM279" i="12"/>
  <c r="AN279" i="12" s="1"/>
  <c r="AF280" i="12"/>
  <c r="AH280" i="12"/>
  <c r="AI280" i="12"/>
  <c r="AJ280" i="12"/>
  <c r="AK280" i="12"/>
  <c r="AL280" i="12"/>
  <c r="AM280" i="12"/>
  <c r="AN280" i="12" s="1"/>
  <c r="AS280" i="12"/>
  <c r="AF281" i="12"/>
  <c r="AH281" i="12"/>
  <c r="AI281" i="12"/>
  <c r="AJ281" i="12"/>
  <c r="AK281" i="12"/>
  <c r="AL281" i="12"/>
  <c r="AM281" i="12"/>
  <c r="AN281" i="12" s="1"/>
  <c r="AF282" i="12"/>
  <c r="AH282" i="12"/>
  <c r="AI282" i="12"/>
  <c r="AJ282" i="12"/>
  <c r="AK282" i="12"/>
  <c r="AL282" i="12"/>
  <c r="AM282" i="12"/>
  <c r="AN282" i="12" s="1"/>
  <c r="AS282" i="12"/>
  <c r="AF283" i="12"/>
  <c r="AH283" i="12"/>
  <c r="AI283" i="12"/>
  <c r="AJ283" i="12"/>
  <c r="AK283" i="12"/>
  <c r="AL283" i="12"/>
  <c r="AM283" i="12"/>
  <c r="AF284" i="12"/>
  <c r="AH284" i="12"/>
  <c r="AI284" i="12"/>
  <c r="AJ284" i="12"/>
  <c r="AL284" i="12"/>
  <c r="AM284" i="12"/>
  <c r="AN284" i="12"/>
  <c r="AF285" i="12"/>
  <c r="AH285" i="12"/>
  <c r="AI285" i="12"/>
  <c r="AJ285" i="12"/>
  <c r="AL285" i="12"/>
  <c r="AM285" i="12"/>
  <c r="AN285" i="12"/>
  <c r="AR285" i="12"/>
  <c r="AF286" i="12"/>
  <c r="AH286" i="12"/>
  <c r="AH287" i="12" s="1"/>
  <c r="AH288" i="12" s="1"/>
  <c r="AH289" i="12" s="1"/>
  <c r="AH290" i="12" s="1"/>
  <c r="AH291" i="12" s="1"/>
  <c r="AH292" i="12" s="1"/>
  <c r="AH293" i="12" s="1"/>
  <c r="AH294" i="12" s="1"/>
  <c r="AH295" i="12" s="1"/>
  <c r="AH296" i="12" s="1"/>
  <c r="AH297" i="12" s="1"/>
  <c r="AI286" i="12"/>
  <c r="AJ286" i="12"/>
  <c r="AL286" i="12"/>
  <c r="AF287" i="12"/>
  <c r="AI287" i="12"/>
  <c r="AJ287" i="12"/>
  <c r="AL287" i="12"/>
  <c r="AM287" i="12"/>
  <c r="AN287" i="12"/>
  <c r="AF288" i="12"/>
  <c r="AI288" i="12"/>
  <c r="AJ288" i="12"/>
  <c r="AL288" i="12"/>
  <c r="AM288" i="12"/>
  <c r="AN288" i="12"/>
  <c r="AF289" i="12"/>
  <c r="AI289" i="12"/>
  <c r="AJ289" i="12"/>
  <c r="AL289" i="12"/>
  <c r="AF290" i="12"/>
  <c r="AI290" i="12"/>
  <c r="AJ290" i="12"/>
  <c r="AL290" i="12"/>
  <c r="AM290" i="12"/>
  <c r="AN290" i="12"/>
  <c r="AP290" i="12"/>
  <c r="AT290" i="12"/>
  <c r="AF291" i="12"/>
  <c r="AI291" i="12"/>
  <c r="AJ291" i="12"/>
  <c r="AL291" i="12"/>
  <c r="AM291" i="12"/>
  <c r="AN291" i="12"/>
  <c r="AR291" i="12"/>
  <c r="AT291" i="12"/>
  <c r="AF292" i="12"/>
  <c r="AI292" i="12"/>
  <c r="AJ292" i="12"/>
  <c r="AL292" i="12"/>
  <c r="AF293" i="12"/>
  <c r="AI293" i="12"/>
  <c r="AJ293" i="12"/>
  <c r="AL293" i="12"/>
  <c r="AM293" i="12"/>
  <c r="AN293" i="12"/>
  <c r="AP293" i="12" s="1"/>
  <c r="AF294" i="12"/>
  <c r="AI294" i="12"/>
  <c r="AJ294" i="12"/>
  <c r="AL294" i="12"/>
  <c r="AM294" i="12"/>
  <c r="AN294" i="12"/>
  <c r="AR294" i="12"/>
  <c r="AF295" i="12"/>
  <c r="AI295" i="12"/>
  <c r="AJ295" i="12"/>
  <c r="AL295" i="12"/>
  <c r="AF296" i="12"/>
  <c r="AI296" i="12"/>
  <c r="AJ296" i="12"/>
  <c r="AL296" i="12"/>
  <c r="AM296" i="12"/>
  <c r="AN296" i="12"/>
  <c r="AP296" i="12"/>
  <c r="AT296" i="12"/>
  <c r="AF297" i="12"/>
  <c r="AI297" i="12"/>
  <c r="AJ297" i="12"/>
  <c r="AL297" i="12"/>
  <c r="AM297" i="12"/>
  <c r="AN297" i="12"/>
  <c r="AR297" i="12" s="1"/>
  <c r="AL186" i="22" l="1"/>
  <c r="AF187" i="22"/>
  <c r="AS160" i="22"/>
  <c r="AP160" i="22"/>
  <c r="AQ160" i="22"/>
  <c r="AN163" i="22"/>
  <c r="AR160" i="22"/>
  <c r="AF173" i="22"/>
  <c r="AL207" i="22"/>
  <c r="AF204" i="22"/>
  <c r="AF200" i="22"/>
  <c r="AP158" i="22"/>
  <c r="AT158" i="22"/>
  <c r="AQ158" i="22"/>
  <c r="AN161" i="22"/>
  <c r="AL203" i="22"/>
  <c r="AL205" i="22"/>
  <c r="AS162" i="22"/>
  <c r="AT162" i="22"/>
  <c r="AN165" i="22"/>
  <c r="AR162" i="22"/>
  <c r="AL184" i="22"/>
  <c r="AL194" i="22"/>
  <c r="AF189" i="22"/>
  <c r="AL221" i="19"/>
  <c r="AF202" i="19"/>
  <c r="AF210" i="19"/>
  <c r="AL217" i="19"/>
  <c r="AL224" i="19"/>
  <c r="AR226" i="19"/>
  <c r="AP226" i="19"/>
  <c r="AQ226" i="19"/>
  <c r="AS226" i="19"/>
  <c r="AN224" i="19"/>
  <c r="AM227" i="19"/>
  <c r="AN229" i="19"/>
  <c r="AM232" i="19"/>
  <c r="AQ221" i="19"/>
  <c r="AP221" i="19"/>
  <c r="AT221" i="19"/>
  <c r="AF206" i="19"/>
  <c r="AM44" i="22"/>
  <c r="AL104" i="22"/>
  <c r="AL100" i="22"/>
  <c r="AL59" i="22"/>
  <c r="AM42" i="22"/>
  <c r="AL63" i="22"/>
  <c r="AP37" i="22"/>
  <c r="AR37" i="22"/>
  <c r="AN40" i="22"/>
  <c r="AS37" i="22"/>
  <c r="AQ37" i="22"/>
  <c r="AM49" i="22"/>
  <c r="AF117" i="22"/>
  <c r="AF128" i="22"/>
  <c r="AL61" i="22"/>
  <c r="AR39" i="22"/>
  <c r="AN42" i="22"/>
  <c r="AS39" i="22"/>
  <c r="AT39" i="22"/>
  <c r="AF119" i="22"/>
  <c r="AF132" i="22"/>
  <c r="AP41" i="22"/>
  <c r="AN44" i="22"/>
  <c r="AQ41" i="22"/>
  <c r="AT41" i="22"/>
  <c r="AF130" i="22"/>
  <c r="AL114" i="22"/>
  <c r="AF133" i="22"/>
  <c r="AF27" i="22"/>
  <c r="AF25" i="22"/>
  <c r="AS13" i="22"/>
  <c r="AP13" i="22"/>
  <c r="AQ13" i="22"/>
  <c r="AN16" i="22"/>
  <c r="AR13" i="22"/>
  <c r="AS15" i="22"/>
  <c r="AT15" i="22"/>
  <c r="AR15" i="22"/>
  <c r="AN18" i="22"/>
  <c r="AM22" i="22"/>
  <c r="AT17" i="22"/>
  <c r="AP17" i="22"/>
  <c r="AQ17" i="22"/>
  <c r="AN20" i="22"/>
  <c r="AM26" i="22"/>
  <c r="X1034" i="7"/>
  <c r="AC1030" i="7"/>
  <c r="AA1030" i="7" s="1"/>
  <c r="AC1026" i="7"/>
  <c r="AA1026" i="7" s="1"/>
  <c r="AC1022" i="7"/>
  <c r="AA1022" i="7" s="1"/>
  <c r="X1010" i="7"/>
  <c r="AC1006" i="7"/>
  <c r="AA1006" i="7" s="1"/>
  <c r="AC1002" i="7"/>
  <c r="AA1002" i="7" s="1"/>
  <c r="W1038" i="7"/>
  <c r="P1040" i="7"/>
  <c r="AC1040" i="7" s="1"/>
  <c r="AA1040" i="7" s="1"/>
  <c r="T1040" i="7"/>
  <c r="M1040" i="7"/>
  <c r="Q1040" i="7"/>
  <c r="AD1040" i="7" s="1"/>
  <c r="AB1040" i="7" s="1"/>
  <c r="U1040" i="7"/>
  <c r="O1037" i="7"/>
  <c r="S1037" i="7"/>
  <c r="P1037" i="7"/>
  <c r="Y1037" i="7" s="1"/>
  <c r="T1037" i="7"/>
  <c r="P1036" i="7"/>
  <c r="T1036" i="7"/>
  <c r="Q1036" i="7"/>
  <c r="AD1036" i="7" s="1"/>
  <c r="AB1036" i="7" s="1"/>
  <c r="M1036" i="7"/>
  <c r="U1036" i="7"/>
  <c r="W1031" i="7"/>
  <c r="O1029" i="7"/>
  <c r="S1029" i="7"/>
  <c r="T1029" i="7"/>
  <c r="P1029" i="7"/>
  <c r="Y1029" i="7" s="1"/>
  <c r="P1028" i="7"/>
  <c r="AC1028" i="7" s="1"/>
  <c r="AA1028" i="7" s="1"/>
  <c r="T1028" i="7"/>
  <c r="Q1028" i="7"/>
  <c r="AD1028" i="7" s="1"/>
  <c r="AB1028" i="7" s="1"/>
  <c r="U1028" i="7"/>
  <c r="M1028" i="7"/>
  <c r="W1023" i="7"/>
  <c r="O1021" i="7"/>
  <c r="S1021" i="7"/>
  <c r="T1021" i="7"/>
  <c r="P1021" i="7"/>
  <c r="Y1021" i="7" s="1"/>
  <c r="P1020" i="7"/>
  <c r="T1020" i="7"/>
  <c r="M1020" i="7"/>
  <c r="W1020" i="7" s="1"/>
  <c r="Q1020" i="7"/>
  <c r="AD1020" i="7" s="1"/>
  <c r="AB1020" i="7" s="1"/>
  <c r="U1020" i="7"/>
  <c r="W1015" i="7"/>
  <c r="Y1014" i="7"/>
  <c r="O1013" i="7"/>
  <c r="S1013" i="7"/>
  <c r="T1013" i="7"/>
  <c r="P1013" i="7"/>
  <c r="Y1013" i="7" s="1"/>
  <c r="W1011" i="7"/>
  <c r="Y1010" i="7"/>
  <c r="O1009" i="7"/>
  <c r="S1009" i="7"/>
  <c r="T1009" i="7"/>
  <c r="P1009" i="7"/>
  <c r="Y1009" i="7" s="1"/>
  <c r="P1008" i="7"/>
  <c r="T1008" i="7"/>
  <c r="M1008" i="7"/>
  <c r="W1008" i="7" s="1"/>
  <c r="Q1008" i="7"/>
  <c r="AD1008" i="7" s="1"/>
  <c r="AB1008" i="7" s="1"/>
  <c r="U1008" i="7"/>
  <c r="W1007" i="7"/>
  <c r="Y1005" i="7"/>
  <c r="O1005" i="7"/>
  <c r="S1005" i="7"/>
  <c r="X1005" i="7" s="1"/>
  <c r="P1005" i="7"/>
  <c r="W1005" i="7" s="1"/>
  <c r="T1005" i="7"/>
  <c r="P1004" i="7"/>
  <c r="T1004" i="7"/>
  <c r="M1004" i="7"/>
  <c r="W1004" i="7" s="1"/>
  <c r="Q1004" i="7"/>
  <c r="Z1004" i="7" s="1"/>
  <c r="U1004" i="7"/>
  <c r="W1003" i="7"/>
  <c r="O1001" i="7"/>
  <c r="S1001" i="7"/>
  <c r="X1001" i="7" s="1"/>
  <c r="T1001" i="7"/>
  <c r="P1001" i="7"/>
  <c r="W1001" i="7" s="1"/>
  <c r="P1000" i="7"/>
  <c r="T1000" i="7"/>
  <c r="AC1000" i="7" s="1"/>
  <c r="AA1000" i="7" s="1"/>
  <c r="U1000" i="7"/>
  <c r="M1000" i="7"/>
  <c r="X1000" i="7" s="1"/>
  <c r="Q1000" i="7"/>
  <c r="W999" i="7"/>
  <c r="Y998" i="7"/>
  <c r="P996" i="7"/>
  <c r="Y996" i="7" s="1"/>
  <c r="Q994" i="7"/>
  <c r="X994" i="7"/>
  <c r="AD990" i="7"/>
  <c r="AB990" i="7" s="1"/>
  <c r="M985" i="7"/>
  <c r="Q985" i="7"/>
  <c r="U985" i="7"/>
  <c r="P985" i="7"/>
  <c r="R985" i="7"/>
  <c r="N985" i="7"/>
  <c r="S985" i="7"/>
  <c r="Y971" i="7"/>
  <c r="AC957" i="7"/>
  <c r="AC941" i="7"/>
  <c r="AC925" i="7"/>
  <c r="AC909" i="7"/>
  <c r="Y891" i="7"/>
  <c r="Y875" i="7"/>
  <c r="Y859" i="7"/>
  <c r="Y843" i="7"/>
  <c r="Z796" i="7"/>
  <c r="X796" i="7"/>
  <c r="X774" i="7"/>
  <c r="Z774" i="7"/>
  <c r="Z764" i="7"/>
  <c r="X764" i="7"/>
  <c r="X1038" i="7"/>
  <c r="X1026" i="7"/>
  <c r="X1017" i="7"/>
  <c r="X1002" i="7"/>
  <c r="Z1030" i="7"/>
  <c r="W1030" i="7"/>
  <c r="Z1026" i="7"/>
  <c r="W1026" i="7"/>
  <c r="Z1014" i="7"/>
  <c r="W1014" i="7"/>
  <c r="W1039" i="7"/>
  <c r="Y1038" i="7"/>
  <c r="W1035" i="7"/>
  <c r="Y1034" i="7"/>
  <c r="O1033" i="7"/>
  <c r="S1033" i="7"/>
  <c r="P1033" i="7"/>
  <c r="Y1033" i="7" s="1"/>
  <c r="T1033" i="7"/>
  <c r="P1032" i="7"/>
  <c r="AC1032" i="7" s="1"/>
  <c r="AA1032" i="7" s="1"/>
  <c r="T1032" i="7"/>
  <c r="U1032" i="7"/>
  <c r="M1032" i="7"/>
  <c r="Q1032" i="7"/>
  <c r="AD1032" i="7" s="1"/>
  <c r="AB1032" i="7" s="1"/>
  <c r="W1027" i="7"/>
  <c r="O1025" i="7"/>
  <c r="S1025" i="7"/>
  <c r="T1025" i="7"/>
  <c r="P1025" i="7"/>
  <c r="Y1025" i="7" s="1"/>
  <c r="P1024" i="7"/>
  <c r="T1024" i="7"/>
  <c r="AD1024" i="7" s="1"/>
  <c r="AB1024" i="7" s="1"/>
  <c r="Q1024" i="7"/>
  <c r="M1024" i="7"/>
  <c r="X1024" i="7" s="1"/>
  <c r="U1024" i="7"/>
  <c r="W1019" i="7"/>
  <c r="Y1018" i="7"/>
  <c r="O1017" i="7"/>
  <c r="S1017" i="7"/>
  <c r="T1017" i="7"/>
  <c r="P1017" i="7"/>
  <c r="Y1017" i="7" s="1"/>
  <c r="P1016" i="7"/>
  <c r="Y1016" i="7" s="1"/>
  <c r="T1016" i="7"/>
  <c r="M1016" i="7"/>
  <c r="X1016" i="7" s="1"/>
  <c r="Q1016" i="7"/>
  <c r="AD1016" i="7" s="1"/>
  <c r="AB1016" i="7" s="1"/>
  <c r="U1016" i="7"/>
  <c r="P1012" i="7"/>
  <c r="T1012" i="7"/>
  <c r="M1012" i="7"/>
  <c r="W1012" i="7" s="1"/>
  <c r="Q1012" i="7"/>
  <c r="AD1012" i="7" s="1"/>
  <c r="AB1012" i="7" s="1"/>
  <c r="U1012" i="7"/>
  <c r="W1040" i="7"/>
  <c r="N1040" i="7"/>
  <c r="Z1040" i="7" s="1"/>
  <c r="AC1039" i="7"/>
  <c r="AD1038" i="7"/>
  <c r="AB1038" i="7" s="1"/>
  <c r="U1037" i="7"/>
  <c r="M1037" i="7"/>
  <c r="W1037" i="7" s="1"/>
  <c r="N1036" i="7"/>
  <c r="Z1036" i="7" s="1"/>
  <c r="AC1035" i="7"/>
  <c r="AD1034" i="7"/>
  <c r="AB1034" i="7" s="1"/>
  <c r="U1033" i="7"/>
  <c r="M1033" i="7"/>
  <c r="W1033" i="7" s="1"/>
  <c r="N1032" i="7"/>
  <c r="Z1032" i="7" s="1"/>
  <c r="AC1031" i="7"/>
  <c r="U1029" i="7"/>
  <c r="M1029" i="7"/>
  <c r="W1029" i="7" s="1"/>
  <c r="W1028" i="7"/>
  <c r="N1028" i="7"/>
  <c r="Z1028" i="7" s="1"/>
  <c r="AC1027" i="7"/>
  <c r="AD1026" i="7"/>
  <c r="AB1026" i="7" s="1"/>
  <c r="U1025" i="7"/>
  <c r="M1025" i="7"/>
  <c r="X1025" i="7" s="1"/>
  <c r="N1024" i="7"/>
  <c r="Z1024" i="7" s="1"/>
  <c r="AC1023" i="7"/>
  <c r="U1021" i="7"/>
  <c r="M1021" i="7"/>
  <c r="W1021" i="7" s="1"/>
  <c r="N1020" i="7"/>
  <c r="Z1020" i="7" s="1"/>
  <c r="AC1019" i="7"/>
  <c r="U1017" i="7"/>
  <c r="M1017" i="7"/>
  <c r="W1017" i="7" s="1"/>
  <c r="W1016" i="7"/>
  <c r="N1016" i="7"/>
  <c r="Z1016" i="7" s="1"/>
  <c r="AC1015" i="7"/>
  <c r="U1013" i="7"/>
  <c r="M1013" i="7"/>
  <c r="W1013" i="7" s="1"/>
  <c r="N1012" i="7"/>
  <c r="AC1011" i="7"/>
  <c r="AD1010" i="7"/>
  <c r="AB1010" i="7" s="1"/>
  <c r="U1009" i="7"/>
  <c r="M1009" i="7"/>
  <c r="W1009" i="7" s="1"/>
  <c r="N1008" i="7"/>
  <c r="Z1008" i="7" s="1"/>
  <c r="AD1002" i="7"/>
  <c r="AB1002" i="7" s="1"/>
  <c r="Z1000" i="7"/>
  <c r="W995" i="7"/>
  <c r="W994" i="7"/>
  <c r="O993" i="7"/>
  <c r="S993" i="7"/>
  <c r="P993" i="7"/>
  <c r="T993" i="7"/>
  <c r="M993" i="7"/>
  <c r="W993" i="7" s="1"/>
  <c r="Q993" i="7"/>
  <c r="U993" i="7"/>
  <c r="Y992" i="7"/>
  <c r="Y990" i="7"/>
  <c r="AC990" i="7"/>
  <c r="AA990" i="7" s="1"/>
  <c r="X988" i="7"/>
  <c r="P987" i="7"/>
  <c r="Y987" i="7" s="1"/>
  <c r="Q987" i="7"/>
  <c r="AC985" i="7"/>
  <c r="AA985" i="7" s="1"/>
  <c r="Y955" i="7"/>
  <c r="Y939" i="7"/>
  <c r="Y923" i="7"/>
  <c r="Y907" i="7"/>
  <c r="Y758" i="7"/>
  <c r="AC758" i="7"/>
  <c r="AA758" i="7" s="1"/>
  <c r="Z640" i="7"/>
  <c r="X640" i="7"/>
  <c r="X1037" i="7"/>
  <c r="X1022" i="7"/>
  <c r="X1021" i="7"/>
  <c r="X1018" i="7"/>
  <c r="X1006" i="7"/>
  <c r="Y993" i="7"/>
  <c r="Z993" i="7"/>
  <c r="X990" i="7"/>
  <c r="P986" i="7"/>
  <c r="T986" i="7"/>
  <c r="O986" i="7"/>
  <c r="AD986" i="7" s="1"/>
  <c r="AB986" i="7" s="1"/>
  <c r="U986" i="7"/>
  <c r="Q986" i="7"/>
  <c r="M986" i="7"/>
  <c r="R986" i="7"/>
  <c r="AC980" i="7"/>
  <c r="AA980" i="7" s="1"/>
  <c r="Y980" i="7"/>
  <c r="Y976" i="7"/>
  <c r="AC976" i="7"/>
  <c r="AA976" i="7" s="1"/>
  <c r="Y896" i="7"/>
  <c r="AC896" i="7"/>
  <c r="AA896" i="7" s="1"/>
  <c r="AD888" i="7"/>
  <c r="AB888" i="7" s="1"/>
  <c r="Z888" i="7"/>
  <c r="AC884" i="7"/>
  <c r="AA884" i="7" s="1"/>
  <c r="Y884" i="7"/>
  <c r="Y880" i="7"/>
  <c r="AC880" i="7"/>
  <c r="AA880" i="7" s="1"/>
  <c r="AD872" i="7"/>
  <c r="AB872" i="7" s="1"/>
  <c r="Z872" i="7"/>
  <c r="AC868" i="7"/>
  <c r="AA868" i="7" s="1"/>
  <c r="Y868" i="7"/>
  <c r="Y864" i="7"/>
  <c r="AC864" i="7"/>
  <c r="AA864" i="7" s="1"/>
  <c r="AD856" i="7"/>
  <c r="AB856" i="7" s="1"/>
  <c r="Z856" i="7"/>
  <c r="AC852" i="7"/>
  <c r="AA852" i="7" s="1"/>
  <c r="Y852" i="7"/>
  <c r="Y848" i="7"/>
  <c r="AC848" i="7"/>
  <c r="AA848" i="7" s="1"/>
  <c r="AD840" i="7"/>
  <c r="AB840" i="7" s="1"/>
  <c r="Z840" i="7"/>
  <c r="AC836" i="7"/>
  <c r="AA836" i="7" s="1"/>
  <c r="Y836" i="7"/>
  <c r="Y790" i="7"/>
  <c r="AC790" i="7"/>
  <c r="AA790" i="7" s="1"/>
  <c r="X742" i="7"/>
  <c r="Z742" i="7"/>
  <c r="Z732" i="7"/>
  <c r="X732" i="7"/>
  <c r="X710" i="7"/>
  <c r="Z710" i="7"/>
  <c r="Z700" i="7"/>
  <c r="X700" i="7"/>
  <c r="X1030" i="7"/>
  <c r="X1014" i="7"/>
  <c r="X998" i="7"/>
  <c r="Y1036" i="7"/>
  <c r="AC1036" i="7"/>
  <c r="AA1036" i="7" s="1"/>
  <c r="Z1034" i="7"/>
  <c r="W1034" i="7"/>
  <c r="AC1024" i="7"/>
  <c r="AA1024" i="7" s="1"/>
  <c r="Z1022" i="7"/>
  <c r="W1022" i="7"/>
  <c r="Y1020" i="7"/>
  <c r="AC1020" i="7"/>
  <c r="AA1020" i="7" s="1"/>
  <c r="Z1018" i="7"/>
  <c r="W1018" i="7"/>
  <c r="Y1012" i="7"/>
  <c r="AC1012" i="7"/>
  <c r="AA1012" i="7" s="1"/>
  <c r="Z1010" i="7"/>
  <c r="W1010" i="7"/>
  <c r="Y1008" i="7"/>
  <c r="AC1008" i="7"/>
  <c r="AA1008" i="7" s="1"/>
  <c r="Z1006" i="7"/>
  <c r="W1006" i="7"/>
  <c r="Y1004" i="7"/>
  <c r="AC1004" i="7"/>
  <c r="AA1004" i="7" s="1"/>
  <c r="Z1002" i="7"/>
  <c r="W1002" i="7"/>
  <c r="Y1000" i="7"/>
  <c r="Z998" i="7"/>
  <c r="W998" i="7"/>
  <c r="O997" i="7"/>
  <c r="S997" i="7"/>
  <c r="T997" i="7"/>
  <c r="P997" i="7"/>
  <c r="Y997" i="7" s="1"/>
  <c r="M997" i="7"/>
  <c r="Q997" i="7"/>
  <c r="X997" i="7" s="1"/>
  <c r="U997" i="7"/>
  <c r="Y994" i="7"/>
  <c r="AC994" i="7"/>
  <c r="AA994" i="7" s="1"/>
  <c r="X993" i="7"/>
  <c r="W991" i="7"/>
  <c r="O989" i="7"/>
  <c r="S989" i="7"/>
  <c r="P989" i="7"/>
  <c r="Y989" i="7" s="1"/>
  <c r="T989" i="7"/>
  <c r="M989" i="7"/>
  <c r="Q989" i="7"/>
  <c r="X989" i="7" s="1"/>
  <c r="U989" i="7"/>
  <c r="N986" i="7"/>
  <c r="AD968" i="7"/>
  <c r="AB968" i="7" s="1"/>
  <c r="Z968" i="7"/>
  <c r="AC964" i="7"/>
  <c r="AA964" i="7" s="1"/>
  <c r="Y964" i="7"/>
  <c r="Y960" i="7"/>
  <c r="AC960" i="7"/>
  <c r="AA960" i="7" s="1"/>
  <c r="W954" i="7"/>
  <c r="AD952" i="7"/>
  <c r="AB952" i="7" s="1"/>
  <c r="Z952" i="7"/>
  <c r="AC948" i="7"/>
  <c r="AA948" i="7" s="1"/>
  <c r="Y948" i="7"/>
  <c r="Y944" i="7"/>
  <c r="AC944" i="7"/>
  <c r="AA944" i="7" s="1"/>
  <c r="AD936" i="7"/>
  <c r="AB936" i="7" s="1"/>
  <c r="Z936" i="7"/>
  <c r="AC932" i="7"/>
  <c r="AA932" i="7" s="1"/>
  <c r="Y932" i="7"/>
  <c r="Y931" i="7"/>
  <c r="Y928" i="7"/>
  <c r="AC928" i="7"/>
  <c r="AA928" i="7" s="1"/>
  <c r="W922" i="7"/>
  <c r="AD920" i="7"/>
  <c r="AB920" i="7" s="1"/>
  <c r="Z920" i="7"/>
  <c r="AC916" i="7"/>
  <c r="AA916" i="7" s="1"/>
  <c r="Y916" i="7"/>
  <c r="Y912" i="7"/>
  <c r="AC912" i="7"/>
  <c r="AA912" i="7" s="1"/>
  <c r="AD904" i="7"/>
  <c r="AB904" i="7" s="1"/>
  <c r="Z904" i="7"/>
  <c r="AC900" i="7"/>
  <c r="AA900" i="7" s="1"/>
  <c r="Y900" i="7"/>
  <c r="AC877" i="7"/>
  <c r="AC861" i="7"/>
  <c r="AC845" i="7"/>
  <c r="Z828" i="7"/>
  <c r="X828" i="7"/>
  <c r="Y822" i="7"/>
  <c r="AC822" i="7"/>
  <c r="AA822" i="7" s="1"/>
  <c r="Y726" i="7"/>
  <c r="AC726" i="7"/>
  <c r="AA726" i="7" s="1"/>
  <c r="X982" i="7"/>
  <c r="W980" i="7"/>
  <c r="U979" i="7"/>
  <c r="P979" i="7"/>
  <c r="Y979" i="7" s="1"/>
  <c r="AC977" i="7"/>
  <c r="O975" i="7"/>
  <c r="S975" i="7"/>
  <c r="U974" i="7"/>
  <c r="P970" i="7"/>
  <c r="W970" i="7" s="1"/>
  <c r="T970" i="7"/>
  <c r="M969" i="7"/>
  <c r="Q969" i="7"/>
  <c r="U969" i="7"/>
  <c r="X966" i="7"/>
  <c r="W964" i="7"/>
  <c r="U963" i="7"/>
  <c r="P963" i="7"/>
  <c r="W963" i="7" s="1"/>
  <c r="AC961" i="7"/>
  <c r="O959" i="7"/>
  <c r="S959" i="7"/>
  <c r="U958" i="7"/>
  <c r="P954" i="7"/>
  <c r="T954" i="7"/>
  <c r="M953" i="7"/>
  <c r="Q953" i="7"/>
  <c r="U953" i="7"/>
  <c r="X950" i="7"/>
  <c r="W948" i="7"/>
  <c r="U947" i="7"/>
  <c r="AC945" i="7"/>
  <c r="O943" i="7"/>
  <c r="S943" i="7"/>
  <c r="U942" i="7"/>
  <c r="O942" i="7"/>
  <c r="P938" i="7"/>
  <c r="W938" i="7" s="1"/>
  <c r="T938" i="7"/>
  <c r="M937" i="7"/>
  <c r="Q937" i="7"/>
  <c r="U937" i="7"/>
  <c r="X934" i="7"/>
  <c r="W932" i="7"/>
  <c r="U931" i="7"/>
  <c r="P931" i="7"/>
  <c r="AC929" i="7"/>
  <c r="O927" i="7"/>
  <c r="S927" i="7"/>
  <c r="U926" i="7"/>
  <c r="P922" i="7"/>
  <c r="T922" i="7"/>
  <c r="M921" i="7"/>
  <c r="Q921" i="7"/>
  <c r="U921" i="7"/>
  <c r="X918" i="7"/>
  <c r="W916" i="7"/>
  <c r="U915" i="7"/>
  <c r="AC913" i="7"/>
  <c r="O911" i="7"/>
  <c r="S911" i="7"/>
  <c r="U910" i="7"/>
  <c r="O910" i="7"/>
  <c r="P906" i="7"/>
  <c r="W906" i="7" s="1"/>
  <c r="T906" i="7"/>
  <c r="M905" i="7"/>
  <c r="Q905" i="7"/>
  <c r="U905" i="7"/>
  <c r="X902" i="7"/>
  <c r="W900" i="7"/>
  <c r="U899" i="7"/>
  <c r="AC897" i="7"/>
  <c r="O895" i="7"/>
  <c r="S895" i="7"/>
  <c r="U894" i="7"/>
  <c r="P893" i="7"/>
  <c r="AC893" i="7" s="1"/>
  <c r="AA893" i="7" s="1"/>
  <c r="P890" i="7"/>
  <c r="W890" i="7" s="1"/>
  <c r="T890" i="7"/>
  <c r="M889" i="7"/>
  <c r="Q889" i="7"/>
  <c r="U889" i="7"/>
  <c r="X886" i="7"/>
  <c r="W884" i="7"/>
  <c r="U883" i="7"/>
  <c r="AC881" i="7"/>
  <c r="O879" i="7"/>
  <c r="S879" i="7"/>
  <c r="U878" i="7"/>
  <c r="O878" i="7"/>
  <c r="AC878" i="7" s="1"/>
  <c r="AA878" i="7" s="1"/>
  <c r="P874" i="7"/>
  <c r="W874" i="7" s="1"/>
  <c r="T874" i="7"/>
  <c r="M873" i="7"/>
  <c r="Q873" i="7"/>
  <c r="U873" i="7"/>
  <c r="X870" i="7"/>
  <c r="W868" i="7"/>
  <c r="U867" i="7"/>
  <c r="AC865" i="7"/>
  <c r="O863" i="7"/>
  <c r="S863" i="7"/>
  <c r="U862" i="7"/>
  <c r="P858" i="7"/>
  <c r="W858" i="7" s="1"/>
  <c r="T858" i="7"/>
  <c r="M857" i="7"/>
  <c r="Q857" i="7"/>
  <c r="U857" i="7"/>
  <c r="X854" i="7"/>
  <c r="W852" i="7"/>
  <c r="U851" i="7"/>
  <c r="AC849" i="7"/>
  <c r="O847" i="7"/>
  <c r="S847" i="7"/>
  <c r="U846" i="7"/>
  <c r="P842" i="7"/>
  <c r="W842" i="7" s="1"/>
  <c r="T842" i="7"/>
  <c r="M841" i="7"/>
  <c r="Q841" i="7"/>
  <c r="U841" i="7"/>
  <c r="X838" i="7"/>
  <c r="W836" i="7"/>
  <c r="U835" i="7"/>
  <c r="X834" i="7"/>
  <c r="Q832" i="7"/>
  <c r="Z832" i="7" s="1"/>
  <c r="AC830" i="7"/>
  <c r="AA830" i="7" s="1"/>
  <c r="P824" i="7"/>
  <c r="T824" i="7"/>
  <c r="M824" i="7"/>
  <c r="R824" i="7"/>
  <c r="M823" i="7"/>
  <c r="Q823" i="7"/>
  <c r="U823" i="7"/>
  <c r="N823" i="7"/>
  <c r="S823" i="7"/>
  <c r="M819" i="7"/>
  <c r="Q819" i="7"/>
  <c r="U819" i="7"/>
  <c r="R819" i="7"/>
  <c r="Z817" i="7"/>
  <c r="M815" i="7"/>
  <c r="Q815" i="7"/>
  <c r="U815" i="7"/>
  <c r="P815" i="7"/>
  <c r="AC815" i="7" s="1"/>
  <c r="AA815" i="7" s="1"/>
  <c r="O813" i="7"/>
  <c r="S813" i="7"/>
  <c r="M813" i="7"/>
  <c r="W813" i="7" s="1"/>
  <c r="R813" i="7"/>
  <c r="X812" i="7"/>
  <c r="Y810" i="7"/>
  <c r="P809" i="7"/>
  <c r="AD806" i="7"/>
  <c r="AB806" i="7" s="1"/>
  <c r="X802" i="7"/>
  <c r="P792" i="7"/>
  <c r="T792" i="7"/>
  <c r="M792" i="7"/>
  <c r="R792" i="7"/>
  <c r="M791" i="7"/>
  <c r="Q791" i="7"/>
  <c r="U791" i="7"/>
  <c r="AA791" i="7" s="1"/>
  <c r="N791" i="7"/>
  <c r="S791" i="7"/>
  <c r="M787" i="7"/>
  <c r="Q787" i="7"/>
  <c r="U787" i="7"/>
  <c r="R787" i="7"/>
  <c r="Z785" i="7"/>
  <c r="M783" i="7"/>
  <c r="W783" i="7" s="1"/>
  <c r="Q783" i="7"/>
  <c r="U783" i="7"/>
  <c r="P783" i="7"/>
  <c r="AC783" i="7" s="1"/>
  <c r="Y782" i="7"/>
  <c r="O781" i="7"/>
  <c r="AC781" i="7" s="1"/>
  <c r="AA781" i="7" s="1"/>
  <c r="S781" i="7"/>
  <c r="M781" i="7"/>
  <c r="R781" i="7"/>
  <c r="X780" i="7"/>
  <c r="Y778" i="7"/>
  <c r="AD774" i="7"/>
  <c r="AB774" i="7" s="1"/>
  <c r="X770" i="7"/>
  <c r="P760" i="7"/>
  <c r="T760" i="7"/>
  <c r="M760" i="7"/>
  <c r="R760" i="7"/>
  <c r="M759" i="7"/>
  <c r="Q759" i="7"/>
  <c r="U759" i="7"/>
  <c r="AA759" i="7" s="1"/>
  <c r="N759" i="7"/>
  <c r="S759" i="7"/>
  <c r="M755" i="7"/>
  <c r="Q755" i="7"/>
  <c r="U755" i="7"/>
  <c r="R755" i="7"/>
  <c r="Z753" i="7"/>
  <c r="M751" i="7"/>
  <c r="Q751" i="7"/>
  <c r="U751" i="7"/>
  <c r="P751" i="7"/>
  <c r="AC751" i="7" s="1"/>
  <c r="AA751" i="7" s="1"/>
  <c r="Y750" i="7"/>
  <c r="O749" i="7"/>
  <c r="AC749" i="7" s="1"/>
  <c r="AA749" i="7" s="1"/>
  <c r="S749" i="7"/>
  <c r="M749" i="7"/>
  <c r="W749" i="7" s="1"/>
  <c r="R749" i="7"/>
  <c r="X748" i="7"/>
  <c r="Y746" i="7"/>
  <c r="AD742" i="7"/>
  <c r="AB742" i="7" s="1"/>
  <c r="X738" i="7"/>
  <c r="P728" i="7"/>
  <c r="T728" i="7"/>
  <c r="M728" i="7"/>
  <c r="R728" i="7"/>
  <c r="M727" i="7"/>
  <c r="Q727" i="7"/>
  <c r="U727" i="7"/>
  <c r="AA727" i="7" s="1"/>
  <c r="N727" i="7"/>
  <c r="S727" i="7"/>
  <c r="M723" i="7"/>
  <c r="Q723" i="7"/>
  <c r="U723" i="7"/>
  <c r="R723" i="7"/>
  <c r="Z721" i="7"/>
  <c r="M719" i="7"/>
  <c r="W719" i="7" s="1"/>
  <c r="Q719" i="7"/>
  <c r="U719" i="7"/>
  <c r="P719" i="7"/>
  <c r="AC719" i="7" s="1"/>
  <c r="O717" i="7"/>
  <c r="AC717" i="7" s="1"/>
  <c r="AA717" i="7" s="1"/>
  <c r="S717" i="7"/>
  <c r="M717" i="7"/>
  <c r="W717" i="7" s="1"/>
  <c r="R717" i="7"/>
  <c r="X716" i="7"/>
  <c r="Y714" i="7"/>
  <c r="AD710" i="7"/>
  <c r="AB710" i="7" s="1"/>
  <c r="X706" i="7"/>
  <c r="X698" i="7"/>
  <c r="P696" i="7"/>
  <c r="T696" i="7"/>
  <c r="M696" i="7"/>
  <c r="R696" i="7"/>
  <c r="N696" i="7"/>
  <c r="U696" i="7"/>
  <c r="X694" i="7"/>
  <c r="W690" i="7"/>
  <c r="AC690" i="7"/>
  <c r="AA690" i="7" s="1"/>
  <c r="Q689" i="7"/>
  <c r="P688" i="7"/>
  <c r="W688" i="7" s="1"/>
  <c r="T688" i="7"/>
  <c r="O688" i="7"/>
  <c r="U688" i="7"/>
  <c r="R688" i="7"/>
  <c r="AD678" i="7"/>
  <c r="AB678" i="7" s="1"/>
  <c r="Z678" i="7"/>
  <c r="Z670" i="7"/>
  <c r="X670" i="7"/>
  <c r="AD670" i="7"/>
  <c r="AB670" i="7" s="1"/>
  <c r="P664" i="7"/>
  <c r="T664" i="7"/>
  <c r="AD664" i="7" s="1"/>
  <c r="AB664" i="7" s="1"/>
  <c r="M664" i="7"/>
  <c r="R664" i="7"/>
  <c r="N664" i="7"/>
  <c r="U664" i="7"/>
  <c r="Q664" i="7"/>
  <c r="AD650" i="7"/>
  <c r="AB650" i="7" s="1"/>
  <c r="M639" i="7"/>
  <c r="W639" i="7" s="1"/>
  <c r="Q639" i="7"/>
  <c r="U639" i="7"/>
  <c r="P639" i="7"/>
  <c r="R639" i="7"/>
  <c r="N639" i="7"/>
  <c r="T639" i="7"/>
  <c r="O637" i="7"/>
  <c r="AC637" i="7" s="1"/>
  <c r="AA637" i="7" s="1"/>
  <c r="S637" i="7"/>
  <c r="M637" i="7"/>
  <c r="R637" i="7"/>
  <c r="Q637" i="7"/>
  <c r="N637" i="7"/>
  <c r="Y637" i="7" s="1"/>
  <c r="U637" i="7"/>
  <c r="Z636" i="7"/>
  <c r="Y635" i="7"/>
  <c r="Z634" i="7"/>
  <c r="X634" i="7"/>
  <c r="AD634" i="7"/>
  <c r="AB634" i="7" s="1"/>
  <c r="Z625" i="7"/>
  <c r="Y622" i="7"/>
  <c r="Y614" i="7"/>
  <c r="AC614" i="7"/>
  <c r="AA614" i="7" s="1"/>
  <c r="AD614" i="7"/>
  <c r="AB614" i="7" s="1"/>
  <c r="Z614" i="7"/>
  <c r="P974" i="7"/>
  <c r="Y974" i="7" s="1"/>
  <c r="T974" i="7"/>
  <c r="M973" i="7"/>
  <c r="Q973" i="7"/>
  <c r="U973" i="7"/>
  <c r="AA973" i="7" s="1"/>
  <c r="W968" i="7"/>
  <c r="M957" i="7"/>
  <c r="Q957" i="7"/>
  <c r="U957" i="7"/>
  <c r="W952" i="7"/>
  <c r="M941" i="7"/>
  <c r="Q941" i="7"/>
  <c r="U941" i="7"/>
  <c r="M925" i="7"/>
  <c r="Q925" i="7"/>
  <c r="U925" i="7"/>
  <c r="O915" i="7"/>
  <c r="S915" i="7"/>
  <c r="M909" i="7"/>
  <c r="Q909" i="7"/>
  <c r="U909" i="7"/>
  <c r="O899" i="7"/>
  <c r="S899" i="7"/>
  <c r="P894" i="7"/>
  <c r="Y894" i="7" s="1"/>
  <c r="T894" i="7"/>
  <c r="M877" i="7"/>
  <c r="Q877" i="7"/>
  <c r="U877" i="7"/>
  <c r="M861" i="7"/>
  <c r="Q861" i="7"/>
  <c r="U861" i="7"/>
  <c r="O851" i="7"/>
  <c r="S851" i="7"/>
  <c r="W840" i="7"/>
  <c r="W802" i="7"/>
  <c r="AC802" i="7"/>
  <c r="AA802" i="7" s="1"/>
  <c r="P800" i="7"/>
  <c r="T800" i="7"/>
  <c r="O800" i="7"/>
  <c r="U800" i="7"/>
  <c r="W798" i="7"/>
  <c r="O789" i="7"/>
  <c r="S789" i="7"/>
  <c r="P789" i="7"/>
  <c r="Y789" i="7" s="1"/>
  <c r="U789" i="7"/>
  <c r="Y781" i="7"/>
  <c r="O777" i="7"/>
  <c r="S777" i="7"/>
  <c r="Q777" i="7"/>
  <c r="Z777" i="7" s="1"/>
  <c r="P772" i="7"/>
  <c r="Y772" i="7" s="1"/>
  <c r="T772" i="7"/>
  <c r="Q772" i="7"/>
  <c r="AD772" i="7" s="1"/>
  <c r="AB772" i="7" s="1"/>
  <c r="W770" i="7"/>
  <c r="AC770" i="7"/>
  <c r="AA770" i="7" s="1"/>
  <c r="P768" i="7"/>
  <c r="T768" i="7"/>
  <c r="O768" i="7"/>
  <c r="AD768" i="7" s="1"/>
  <c r="AB768" i="7" s="1"/>
  <c r="U768" i="7"/>
  <c r="W766" i="7"/>
  <c r="O757" i="7"/>
  <c r="S757" i="7"/>
  <c r="P757" i="7"/>
  <c r="Y757" i="7" s="1"/>
  <c r="U757" i="7"/>
  <c r="Y749" i="7"/>
  <c r="O745" i="7"/>
  <c r="S745" i="7"/>
  <c r="Q745" i="7"/>
  <c r="Z745" i="7" s="1"/>
  <c r="P740" i="7"/>
  <c r="AC740" i="7" s="1"/>
  <c r="AA740" i="7" s="1"/>
  <c r="T740" i="7"/>
  <c r="Q740" i="7"/>
  <c r="AD740" i="7" s="1"/>
  <c r="AB740" i="7" s="1"/>
  <c r="W738" i="7"/>
  <c r="AC738" i="7"/>
  <c r="AA738" i="7" s="1"/>
  <c r="P736" i="7"/>
  <c r="T736" i="7"/>
  <c r="O736" i="7"/>
  <c r="U736" i="7"/>
  <c r="W734" i="7"/>
  <c r="O725" i="7"/>
  <c r="S725" i="7"/>
  <c r="P725" i="7"/>
  <c r="Y725" i="7" s="1"/>
  <c r="U725" i="7"/>
  <c r="Y717" i="7"/>
  <c r="O713" i="7"/>
  <c r="S713" i="7"/>
  <c r="Q713" i="7"/>
  <c r="Z713" i="7" s="1"/>
  <c r="P708" i="7"/>
  <c r="Y708" i="7" s="1"/>
  <c r="T708" i="7"/>
  <c r="Q708" i="7"/>
  <c r="AD708" i="7" s="1"/>
  <c r="AB708" i="7" s="1"/>
  <c r="W706" i="7"/>
  <c r="AC706" i="7"/>
  <c r="AA706" i="7" s="1"/>
  <c r="P704" i="7"/>
  <c r="T704" i="7"/>
  <c r="O704" i="7"/>
  <c r="AD704" i="7" s="1"/>
  <c r="AB704" i="7" s="1"/>
  <c r="U704" i="7"/>
  <c r="W702" i="7"/>
  <c r="AD696" i="7"/>
  <c r="AB696" i="7" s="1"/>
  <c r="M695" i="7"/>
  <c r="W695" i="7" s="1"/>
  <c r="Q695" i="7"/>
  <c r="U695" i="7"/>
  <c r="N695" i="7"/>
  <c r="Y695" i="7" s="1"/>
  <c r="S695" i="7"/>
  <c r="O695" i="7"/>
  <c r="AC695" i="7" s="1"/>
  <c r="AA695" i="7" s="1"/>
  <c r="Y694" i="7"/>
  <c r="AC694" i="7"/>
  <c r="AA694" i="7" s="1"/>
  <c r="P692" i="7"/>
  <c r="Y692" i="7" s="1"/>
  <c r="T692" i="7"/>
  <c r="AC692" i="7" s="1"/>
  <c r="AA692" i="7" s="1"/>
  <c r="Q692" i="7"/>
  <c r="AD692" i="7" s="1"/>
  <c r="AB692" i="7" s="1"/>
  <c r="R692" i="7"/>
  <c r="Z692" i="7" s="1"/>
  <c r="O685" i="7"/>
  <c r="S685" i="7"/>
  <c r="M685" i="7"/>
  <c r="R685" i="7"/>
  <c r="N685" i="7"/>
  <c r="U685" i="7"/>
  <c r="Z682" i="7"/>
  <c r="X682" i="7"/>
  <c r="P680" i="7"/>
  <c r="T680" i="7"/>
  <c r="AD680" i="7" s="1"/>
  <c r="AB680" i="7" s="1"/>
  <c r="M680" i="7"/>
  <c r="R680" i="7"/>
  <c r="Q680" i="7"/>
  <c r="O677" i="7"/>
  <c r="S677" i="7"/>
  <c r="P677" i="7"/>
  <c r="U677" i="7"/>
  <c r="R677" i="7"/>
  <c r="Z677" i="7" s="1"/>
  <c r="M671" i="7"/>
  <c r="Q671" i="7"/>
  <c r="U671" i="7"/>
  <c r="P671" i="7"/>
  <c r="R671" i="7"/>
  <c r="N671" i="7"/>
  <c r="T671" i="7"/>
  <c r="O669" i="7"/>
  <c r="S669" i="7"/>
  <c r="M669" i="7"/>
  <c r="R669" i="7"/>
  <c r="Q669" i="7"/>
  <c r="N669" i="7"/>
  <c r="U669" i="7"/>
  <c r="Z666" i="7"/>
  <c r="X666" i="7"/>
  <c r="AD666" i="7"/>
  <c r="AB666" i="7" s="1"/>
  <c r="Z657" i="7"/>
  <c r="Y646" i="7"/>
  <c r="AC646" i="7"/>
  <c r="AA646" i="7" s="1"/>
  <c r="AD646" i="7"/>
  <c r="AB646" i="7" s="1"/>
  <c r="Z646" i="7"/>
  <c r="X642" i="7"/>
  <c r="Z642" i="7"/>
  <c r="AD642" i="7"/>
  <c r="AB642" i="7" s="1"/>
  <c r="Z641" i="7"/>
  <c r="AC639" i="7"/>
  <c r="AA639" i="7" s="1"/>
  <c r="Y630" i="7"/>
  <c r="AC630" i="7"/>
  <c r="AA630" i="7" s="1"/>
  <c r="AD630" i="7"/>
  <c r="AB630" i="7" s="1"/>
  <c r="Z630" i="7"/>
  <c r="X626" i="7"/>
  <c r="AD626" i="7"/>
  <c r="AB626" i="7" s="1"/>
  <c r="Z626" i="7"/>
  <c r="X622" i="7"/>
  <c r="AD622" i="7"/>
  <c r="AB622" i="7" s="1"/>
  <c r="Z622" i="7"/>
  <c r="AC619" i="7"/>
  <c r="M615" i="7"/>
  <c r="Q615" i="7"/>
  <c r="U615" i="7"/>
  <c r="N615" i="7"/>
  <c r="S615" i="7"/>
  <c r="R615" i="7"/>
  <c r="O615" i="7"/>
  <c r="W609" i="7"/>
  <c r="AC609" i="7"/>
  <c r="AA609" i="7" s="1"/>
  <c r="AD984" i="7"/>
  <c r="AB984" i="7" s="1"/>
  <c r="W984" i="7"/>
  <c r="O947" i="7"/>
  <c r="S947" i="7"/>
  <c r="W936" i="7"/>
  <c r="P926" i="7"/>
  <c r="Y926" i="7" s="1"/>
  <c r="T926" i="7"/>
  <c r="W920" i="7"/>
  <c r="O883" i="7"/>
  <c r="S883" i="7"/>
  <c r="O867" i="7"/>
  <c r="S867" i="7"/>
  <c r="P862" i="7"/>
  <c r="AC862" i="7" s="1"/>
  <c r="AA862" i="7" s="1"/>
  <c r="T862" i="7"/>
  <c r="W856" i="7"/>
  <c r="P846" i="7"/>
  <c r="Y846" i="7" s="1"/>
  <c r="T846" i="7"/>
  <c r="O835" i="7"/>
  <c r="S835" i="7"/>
  <c r="O821" i="7"/>
  <c r="S821" i="7"/>
  <c r="P821" i="7"/>
  <c r="Y821" i="7" s="1"/>
  <c r="U821" i="7"/>
  <c r="Y813" i="7"/>
  <c r="P804" i="7"/>
  <c r="Y804" i="7" s="1"/>
  <c r="T804" i="7"/>
  <c r="Q804" i="7"/>
  <c r="Z804" i="7" s="1"/>
  <c r="R979" i="7"/>
  <c r="P978" i="7"/>
  <c r="T978" i="7"/>
  <c r="AD978" i="7" s="1"/>
  <c r="AB978" i="7" s="1"/>
  <c r="Q975" i="7"/>
  <c r="Z975" i="7" s="1"/>
  <c r="M974" i="7"/>
  <c r="S973" i="7"/>
  <c r="AD972" i="7"/>
  <c r="AB972" i="7" s="1"/>
  <c r="W972" i="7"/>
  <c r="Q970" i="7"/>
  <c r="AD969" i="7"/>
  <c r="AB969" i="7" s="1"/>
  <c r="AC968" i="7"/>
  <c r="AA968" i="7" s="1"/>
  <c r="O967" i="7"/>
  <c r="AC967" i="7" s="1"/>
  <c r="AA967" i="7" s="1"/>
  <c r="S967" i="7"/>
  <c r="R963" i="7"/>
  <c r="Y963" i="7" s="1"/>
  <c r="P962" i="7"/>
  <c r="T962" i="7"/>
  <c r="AD962" i="7" s="1"/>
  <c r="AB962" i="7" s="1"/>
  <c r="M961" i="7"/>
  <c r="Q961" i="7"/>
  <c r="AD961" i="7" s="1"/>
  <c r="AB961" i="7" s="1"/>
  <c r="U961" i="7"/>
  <c r="M945" i="7"/>
  <c r="Q945" i="7"/>
  <c r="AD945" i="7" s="1"/>
  <c r="AB945" i="7" s="1"/>
  <c r="U945" i="7"/>
  <c r="Q943" i="7"/>
  <c r="Z943" i="7" s="1"/>
  <c r="R942" i="7"/>
  <c r="S941" i="7"/>
  <c r="N941" i="7"/>
  <c r="AD940" i="7"/>
  <c r="AB940" i="7" s="1"/>
  <c r="W940" i="7"/>
  <c r="Q938" i="7"/>
  <c r="R937" i="7"/>
  <c r="Z937" i="7"/>
  <c r="AD937" i="7"/>
  <c r="AB937" i="7" s="1"/>
  <c r="AC936" i="7"/>
  <c r="AA936" i="7" s="1"/>
  <c r="O935" i="7"/>
  <c r="AC935" i="7" s="1"/>
  <c r="AA935" i="7" s="1"/>
  <c r="S935" i="7"/>
  <c r="P930" i="7"/>
  <c r="T930" i="7"/>
  <c r="AD930" i="7" s="1"/>
  <c r="AB930" i="7" s="1"/>
  <c r="Q927" i="7"/>
  <c r="Z927" i="7" s="1"/>
  <c r="X927" i="7"/>
  <c r="R926" i="7"/>
  <c r="M926" i="7"/>
  <c r="S925" i="7"/>
  <c r="N925" i="7"/>
  <c r="Y925" i="7" s="1"/>
  <c r="AD924" i="7"/>
  <c r="AB924" i="7" s="1"/>
  <c r="W924" i="7"/>
  <c r="Q922" i="7"/>
  <c r="R921" i="7"/>
  <c r="Z921" i="7"/>
  <c r="AD921" i="7"/>
  <c r="AB921" i="7" s="1"/>
  <c r="AC920" i="7"/>
  <c r="AA920" i="7" s="1"/>
  <c r="O919" i="7"/>
  <c r="AC919" i="7" s="1"/>
  <c r="AA919" i="7" s="1"/>
  <c r="S919" i="7"/>
  <c r="M913" i="7"/>
  <c r="Q913" i="7"/>
  <c r="AD913" i="7" s="1"/>
  <c r="AB913" i="7" s="1"/>
  <c r="U913" i="7"/>
  <c r="Q911" i="7"/>
  <c r="Z911" i="7" s="1"/>
  <c r="R910" i="7"/>
  <c r="S909" i="7"/>
  <c r="W908" i="7"/>
  <c r="R899" i="7"/>
  <c r="Y899" i="7" s="1"/>
  <c r="P898" i="7"/>
  <c r="T898" i="7"/>
  <c r="AC898" i="7" s="1"/>
  <c r="AA898" i="7" s="1"/>
  <c r="M897" i="7"/>
  <c r="Q897" i="7"/>
  <c r="AD897" i="7" s="1"/>
  <c r="AB897" i="7" s="1"/>
  <c r="U897" i="7"/>
  <c r="AD889" i="7"/>
  <c r="AB889" i="7" s="1"/>
  <c r="M881" i="7"/>
  <c r="Q881" i="7"/>
  <c r="AD881" i="7" s="1"/>
  <c r="AB881" i="7" s="1"/>
  <c r="U881" i="7"/>
  <c r="Q879" i="7"/>
  <c r="Z879" i="7" s="1"/>
  <c r="R878" i="7"/>
  <c r="S877" i="7"/>
  <c r="N877" i="7"/>
  <c r="Y877" i="7" s="1"/>
  <c r="AD876" i="7"/>
  <c r="AB876" i="7" s="1"/>
  <c r="W876" i="7"/>
  <c r="Q874" i="7"/>
  <c r="R873" i="7"/>
  <c r="Z873" i="7"/>
  <c r="AD873" i="7"/>
  <c r="AB873" i="7" s="1"/>
  <c r="O871" i="7"/>
  <c r="AC871" i="7" s="1"/>
  <c r="AA871" i="7" s="1"/>
  <c r="S871" i="7"/>
  <c r="R867" i="7"/>
  <c r="Y867" i="7" s="1"/>
  <c r="M867" i="7"/>
  <c r="W867" i="7" s="1"/>
  <c r="P866" i="7"/>
  <c r="Y866" i="7" s="1"/>
  <c r="T866" i="7"/>
  <c r="AC866" i="7" s="1"/>
  <c r="AA866" i="7" s="1"/>
  <c r="Q863" i="7"/>
  <c r="Z863" i="7" s="1"/>
  <c r="R862" i="7"/>
  <c r="M862" i="7"/>
  <c r="S861" i="7"/>
  <c r="N861" i="7"/>
  <c r="AD860" i="7"/>
  <c r="AB860" i="7" s="1"/>
  <c r="W860" i="7"/>
  <c r="Q858" i="7"/>
  <c r="R857" i="7"/>
  <c r="Z857" i="7" s="1"/>
  <c r="AD857" i="7"/>
  <c r="AB857" i="7" s="1"/>
  <c r="AC856" i="7"/>
  <c r="AA856" i="7" s="1"/>
  <c r="O855" i="7"/>
  <c r="AC855" i="7" s="1"/>
  <c r="AA855" i="7" s="1"/>
  <c r="S855" i="7"/>
  <c r="R851" i="7"/>
  <c r="Y851" i="7" s="1"/>
  <c r="M851" i="7"/>
  <c r="W851" i="7" s="1"/>
  <c r="P850" i="7"/>
  <c r="Y850" i="7" s="1"/>
  <c r="T850" i="7"/>
  <c r="AD850" i="7" s="1"/>
  <c r="AB850" i="7" s="1"/>
  <c r="M849" i="7"/>
  <c r="Q849" i="7"/>
  <c r="AD849" i="7" s="1"/>
  <c r="AB849" i="7" s="1"/>
  <c r="U849" i="7"/>
  <c r="Q847" i="7"/>
  <c r="Z847" i="7" s="1"/>
  <c r="R841" i="7"/>
  <c r="Z841" i="7" s="1"/>
  <c r="S832" i="7"/>
  <c r="X831" i="7"/>
  <c r="M831" i="7"/>
  <c r="Q831" i="7"/>
  <c r="AD831" i="7" s="1"/>
  <c r="AB831" i="7" s="1"/>
  <c r="U831" i="7"/>
  <c r="P831" i="7"/>
  <c r="AC831" i="7" s="1"/>
  <c r="AA831" i="7" s="1"/>
  <c r="O829" i="7"/>
  <c r="AC829" i="7" s="1"/>
  <c r="S829" i="7"/>
  <c r="M829" i="7"/>
  <c r="X829" i="7" s="1"/>
  <c r="R829" i="7"/>
  <c r="T821" i="7"/>
  <c r="M821" i="7"/>
  <c r="S819" i="7"/>
  <c r="X818" i="7"/>
  <c r="X816" i="7"/>
  <c r="S815" i="7"/>
  <c r="AD815" i="7"/>
  <c r="AB815" i="7" s="1"/>
  <c r="T813" i="7"/>
  <c r="Q810" i="7"/>
  <c r="T809" i="7"/>
  <c r="AD808" i="7"/>
  <c r="P808" i="7"/>
  <c r="AC808" i="7" s="1"/>
  <c r="AA808" i="7" s="1"/>
  <c r="T808" i="7"/>
  <c r="M808" i="7"/>
  <c r="X808" i="7" s="1"/>
  <c r="R808" i="7"/>
  <c r="S804" i="7"/>
  <c r="W803" i="7"/>
  <c r="M803" i="7"/>
  <c r="Q803" i="7"/>
  <c r="U803" i="7"/>
  <c r="R803" i="7"/>
  <c r="Y802" i="7"/>
  <c r="Q801" i="7"/>
  <c r="Z801" i="7" s="1"/>
  <c r="S800" i="7"/>
  <c r="M800" i="7"/>
  <c r="M799" i="7"/>
  <c r="W799" i="7" s="1"/>
  <c r="Q799" i="7"/>
  <c r="AD799" i="7" s="1"/>
  <c r="AB799" i="7" s="1"/>
  <c r="U799" i="7"/>
  <c r="P799" i="7"/>
  <c r="AC799" i="7" s="1"/>
  <c r="AA799" i="7" s="1"/>
  <c r="Y798" i="7"/>
  <c r="S792" i="7"/>
  <c r="AD791" i="7"/>
  <c r="AB791" i="7" s="1"/>
  <c r="AD790" i="7"/>
  <c r="AB790" i="7" s="1"/>
  <c r="AD783" i="7"/>
  <c r="AB783" i="7" s="1"/>
  <c r="M771" i="7"/>
  <c r="X771" i="7" s="1"/>
  <c r="Q771" i="7"/>
  <c r="U771" i="7"/>
  <c r="R771" i="7"/>
  <c r="O765" i="7"/>
  <c r="AC765" i="7" s="1"/>
  <c r="S765" i="7"/>
  <c r="M765" i="7"/>
  <c r="R765" i="7"/>
  <c r="T757" i="7"/>
  <c r="M757" i="7"/>
  <c r="W757" i="7" s="1"/>
  <c r="X754" i="7"/>
  <c r="AD751" i="7"/>
  <c r="AB751" i="7" s="1"/>
  <c r="M743" i="7"/>
  <c r="Q743" i="7"/>
  <c r="U743" i="7"/>
  <c r="N743" i="7"/>
  <c r="Y743" i="7" s="1"/>
  <c r="S743" i="7"/>
  <c r="S740" i="7"/>
  <c r="M740" i="7"/>
  <c r="W740" i="7" s="1"/>
  <c r="W739" i="7"/>
  <c r="M739" i="7"/>
  <c r="Q739" i="7"/>
  <c r="U739" i="7"/>
  <c r="R739" i="7"/>
  <c r="Y738" i="7"/>
  <c r="Q737" i="7"/>
  <c r="Z737" i="7"/>
  <c r="S736" i="7"/>
  <c r="M736" i="7"/>
  <c r="M735" i="7"/>
  <c r="Q735" i="7"/>
  <c r="AD735" i="7" s="1"/>
  <c r="AB735" i="7" s="1"/>
  <c r="U735" i="7"/>
  <c r="P735" i="7"/>
  <c r="AC735" i="7" s="1"/>
  <c r="AA735" i="7" s="1"/>
  <c r="Y734" i="7"/>
  <c r="AD727" i="7"/>
  <c r="AB727" i="7" s="1"/>
  <c r="AD726" i="7"/>
  <c r="AB726" i="7" s="1"/>
  <c r="T725" i="7"/>
  <c r="M725" i="7"/>
  <c r="W725" i="7" s="1"/>
  <c r="X722" i="7"/>
  <c r="AD719" i="7"/>
  <c r="AB719" i="7" s="1"/>
  <c r="Q714" i="7"/>
  <c r="T713" i="7"/>
  <c r="M713" i="7"/>
  <c r="W713" i="7" s="1"/>
  <c r="AD712" i="7"/>
  <c r="P712" i="7"/>
  <c r="AC712" i="7" s="1"/>
  <c r="AA712" i="7" s="1"/>
  <c r="T712" i="7"/>
  <c r="M712" i="7"/>
  <c r="X712" i="7" s="1"/>
  <c r="R712" i="7"/>
  <c r="M711" i="7"/>
  <c r="Q711" i="7"/>
  <c r="U711" i="7"/>
  <c r="N711" i="7"/>
  <c r="Z711" i="7" s="1"/>
  <c r="S711" i="7"/>
  <c r="S708" i="7"/>
  <c r="M708" i="7"/>
  <c r="W708" i="7" s="1"/>
  <c r="W707" i="7"/>
  <c r="M707" i="7"/>
  <c r="Q707" i="7"/>
  <c r="U707" i="7"/>
  <c r="R707" i="7"/>
  <c r="Y706" i="7"/>
  <c r="Q705" i="7"/>
  <c r="Z705" i="7" s="1"/>
  <c r="S704" i="7"/>
  <c r="M704" i="7"/>
  <c r="M703" i="7"/>
  <c r="Q703" i="7"/>
  <c r="AD703" i="7" s="1"/>
  <c r="AB703" i="7" s="1"/>
  <c r="U703" i="7"/>
  <c r="P703" i="7"/>
  <c r="AC703" i="7" s="1"/>
  <c r="AA703" i="7" s="1"/>
  <c r="Y702" i="7"/>
  <c r="O701" i="7"/>
  <c r="AC701" i="7" s="1"/>
  <c r="S701" i="7"/>
  <c r="M701" i="7"/>
  <c r="X701" i="7" s="1"/>
  <c r="R701" i="7"/>
  <c r="AA698" i="7"/>
  <c r="O697" i="7"/>
  <c r="S697" i="7"/>
  <c r="Q697" i="7"/>
  <c r="Z697" i="7" s="1"/>
  <c r="R697" i="7"/>
  <c r="Y697" i="7" s="1"/>
  <c r="P695" i="7"/>
  <c r="U692" i="7"/>
  <c r="M692" i="7"/>
  <c r="W692" i="7" s="1"/>
  <c r="M687" i="7"/>
  <c r="Q687" i="7"/>
  <c r="U687" i="7"/>
  <c r="P687" i="7"/>
  <c r="N687" i="7"/>
  <c r="T687" i="7"/>
  <c r="X686" i="7"/>
  <c r="AD686" i="7"/>
  <c r="AB686" i="7" s="1"/>
  <c r="P685" i="7"/>
  <c r="AC683" i="7"/>
  <c r="AD682" i="7"/>
  <c r="AB682" i="7" s="1"/>
  <c r="N680" i="7"/>
  <c r="Z680" i="7" s="1"/>
  <c r="M677" i="7"/>
  <c r="W677" i="7" s="1"/>
  <c r="X674" i="7"/>
  <c r="Z674" i="7"/>
  <c r="AD674" i="7"/>
  <c r="AB674" i="7" s="1"/>
  <c r="Z673" i="7"/>
  <c r="X672" i="7"/>
  <c r="O671" i="7"/>
  <c r="AC671" i="7" s="1"/>
  <c r="AA671" i="7" s="1"/>
  <c r="P669" i="7"/>
  <c r="Y662" i="7"/>
  <c r="AC662" i="7"/>
  <c r="AA662" i="7" s="1"/>
  <c r="AD662" i="7"/>
  <c r="AB662" i="7" s="1"/>
  <c r="Z662" i="7"/>
  <c r="X658" i="7"/>
  <c r="AD658" i="7"/>
  <c r="AB658" i="7" s="1"/>
  <c r="Z658" i="7"/>
  <c r="X654" i="7"/>
  <c r="AD654" i="7"/>
  <c r="AB654" i="7" s="1"/>
  <c r="Z654" i="7"/>
  <c r="M647" i="7"/>
  <c r="Q647" i="7"/>
  <c r="U647" i="7"/>
  <c r="N647" i="7"/>
  <c r="Z647" i="7" s="1"/>
  <c r="S647" i="7"/>
  <c r="R647" i="7"/>
  <c r="O647" i="7"/>
  <c r="AD647" i="7" s="1"/>
  <c r="AB647" i="7" s="1"/>
  <c r="M643" i="7"/>
  <c r="Q643" i="7"/>
  <c r="U643" i="7"/>
  <c r="R643" i="7"/>
  <c r="P643" i="7"/>
  <c r="N643" i="7"/>
  <c r="T643" i="7"/>
  <c r="Z639" i="7"/>
  <c r="AD639" i="7"/>
  <c r="AB639" i="7" s="1"/>
  <c r="X637" i="7"/>
  <c r="AD637" i="7"/>
  <c r="AB637" i="7" s="1"/>
  <c r="Z637" i="7"/>
  <c r="M631" i="7"/>
  <c r="Q631" i="7"/>
  <c r="U631" i="7"/>
  <c r="N631" i="7"/>
  <c r="Z631" i="7" s="1"/>
  <c r="S631" i="7"/>
  <c r="O631" i="7"/>
  <c r="AD631" i="7" s="1"/>
  <c r="AB631" i="7" s="1"/>
  <c r="R631" i="7"/>
  <c r="M627" i="7"/>
  <c r="Q627" i="7"/>
  <c r="U627" i="7"/>
  <c r="R627" i="7"/>
  <c r="N627" i="7"/>
  <c r="Y627" i="7" s="1"/>
  <c r="T627" i="7"/>
  <c r="P627" i="7"/>
  <c r="M623" i="7"/>
  <c r="Q623" i="7"/>
  <c r="U623" i="7"/>
  <c r="P623" i="7"/>
  <c r="N623" i="7"/>
  <c r="Y623" i="7" s="1"/>
  <c r="T623" i="7"/>
  <c r="R623" i="7"/>
  <c r="O621" i="7"/>
  <c r="AD621" i="7" s="1"/>
  <c r="AB621" i="7" s="1"/>
  <c r="S621" i="7"/>
  <c r="M621" i="7"/>
  <c r="R621" i="7"/>
  <c r="N621" i="7"/>
  <c r="Z621" i="7" s="1"/>
  <c r="U621" i="7"/>
  <c r="Q621" i="7"/>
  <c r="Z618" i="7"/>
  <c r="X618" i="7"/>
  <c r="P616" i="7"/>
  <c r="T616" i="7"/>
  <c r="M616" i="7"/>
  <c r="R616" i="7"/>
  <c r="Q616" i="7"/>
  <c r="N616" i="7"/>
  <c r="U616" i="7"/>
  <c r="P615" i="7"/>
  <c r="Z612" i="7"/>
  <c r="P611" i="7"/>
  <c r="T611" i="7"/>
  <c r="O611" i="7"/>
  <c r="U611" i="7"/>
  <c r="Q611" i="7"/>
  <c r="Z611" i="7" s="1"/>
  <c r="M611" i="7"/>
  <c r="R611" i="7"/>
  <c r="Y601" i="7"/>
  <c r="AC601" i="7"/>
  <c r="AA601" i="7" s="1"/>
  <c r="O979" i="7"/>
  <c r="S979" i="7"/>
  <c r="W979" i="7" s="1"/>
  <c r="AC978" i="7"/>
  <c r="AA978" i="7" s="1"/>
  <c r="AD965" i="7"/>
  <c r="O963" i="7"/>
  <c r="S963" i="7"/>
  <c r="AC962" i="7"/>
  <c r="AA962" i="7" s="1"/>
  <c r="P958" i="7"/>
  <c r="Y958" i="7" s="1"/>
  <c r="T958" i="7"/>
  <c r="P942" i="7"/>
  <c r="Y942" i="7" s="1"/>
  <c r="T942" i="7"/>
  <c r="Z933" i="7"/>
  <c r="O931" i="7"/>
  <c r="S931" i="7"/>
  <c r="AC930" i="7"/>
  <c r="AA930" i="7" s="1"/>
  <c r="P910" i="7"/>
  <c r="Y910" i="7" s="1"/>
  <c r="T910" i="7"/>
  <c r="W904" i="7"/>
  <c r="M893" i="7"/>
  <c r="Q893" i="7"/>
  <c r="U893" i="7"/>
  <c r="W888" i="7"/>
  <c r="P878" i="7"/>
  <c r="Y878" i="7" s="1"/>
  <c r="T878" i="7"/>
  <c r="W872" i="7"/>
  <c r="M845" i="7"/>
  <c r="Q845" i="7"/>
  <c r="U845" i="7"/>
  <c r="W834" i="7"/>
  <c r="AC834" i="7"/>
  <c r="AA834" i="7" s="1"/>
  <c r="P832" i="7"/>
  <c r="W832" i="7" s="1"/>
  <c r="T832" i="7"/>
  <c r="O832" i="7"/>
  <c r="U832" i="7"/>
  <c r="W830" i="7"/>
  <c r="O809" i="7"/>
  <c r="S809" i="7"/>
  <c r="W809" i="7" s="1"/>
  <c r="Q809" i="7"/>
  <c r="Z809" i="7" s="1"/>
  <c r="U996" i="7"/>
  <c r="Q996" i="7"/>
  <c r="AD996" i="7" s="1"/>
  <c r="AB996" i="7" s="1"/>
  <c r="M996" i="7"/>
  <c r="U992" i="7"/>
  <c r="Q992" i="7"/>
  <c r="AD992" i="7" s="1"/>
  <c r="AB992" i="7" s="1"/>
  <c r="M992" i="7"/>
  <c r="X992" i="7" s="1"/>
  <c r="AD988" i="7"/>
  <c r="AB988" i="7" s="1"/>
  <c r="W988" i="7"/>
  <c r="Z985" i="7"/>
  <c r="AD985" i="7"/>
  <c r="AB985" i="7" s="1"/>
  <c r="AC984" i="7"/>
  <c r="AA984" i="7" s="1"/>
  <c r="O983" i="7"/>
  <c r="AC983" i="7" s="1"/>
  <c r="AA983" i="7" s="1"/>
  <c r="S983" i="7"/>
  <c r="M977" i="7"/>
  <c r="Q977" i="7"/>
  <c r="AD977" i="7" s="1"/>
  <c r="AB977" i="7" s="1"/>
  <c r="U977" i="7"/>
  <c r="R974" i="7"/>
  <c r="N973" i="7"/>
  <c r="Y973" i="7" s="1"/>
  <c r="R969" i="7"/>
  <c r="Z969" i="7" s="1"/>
  <c r="Y966" i="7"/>
  <c r="Q959" i="7"/>
  <c r="Z959" i="7" s="1"/>
  <c r="X959" i="7"/>
  <c r="R958" i="7"/>
  <c r="M958" i="7"/>
  <c r="S957" i="7"/>
  <c r="N957" i="7"/>
  <c r="Y957" i="7" s="1"/>
  <c r="AD956" i="7"/>
  <c r="AB956" i="7" s="1"/>
  <c r="W956" i="7"/>
  <c r="Q954" i="7"/>
  <c r="R953" i="7"/>
  <c r="Z953" i="7"/>
  <c r="AD953" i="7"/>
  <c r="AB953" i="7" s="1"/>
  <c r="AC952" i="7"/>
  <c r="AA952" i="7" s="1"/>
  <c r="O951" i="7"/>
  <c r="AC951" i="7" s="1"/>
  <c r="AA951" i="7" s="1"/>
  <c r="S951" i="7"/>
  <c r="R947" i="7"/>
  <c r="Y947" i="7" s="1"/>
  <c r="M947" i="7"/>
  <c r="W947" i="7" s="1"/>
  <c r="P946" i="7"/>
  <c r="Y946" i="7" s="1"/>
  <c r="T946" i="7"/>
  <c r="AD946" i="7" s="1"/>
  <c r="AB946" i="7" s="1"/>
  <c r="M931" i="7"/>
  <c r="W931" i="7" s="1"/>
  <c r="M929" i="7"/>
  <c r="Q929" i="7"/>
  <c r="AD929" i="7" s="1"/>
  <c r="AB929" i="7" s="1"/>
  <c r="U929" i="7"/>
  <c r="R915" i="7"/>
  <c r="Y915" i="7" s="1"/>
  <c r="M915" i="7"/>
  <c r="W915" i="7" s="1"/>
  <c r="P914" i="7"/>
  <c r="Y914" i="7" s="1"/>
  <c r="T914" i="7"/>
  <c r="AD914" i="7" s="1"/>
  <c r="AB914" i="7" s="1"/>
  <c r="X911" i="7"/>
  <c r="N909" i="7"/>
  <c r="Z909" i="7" s="1"/>
  <c r="AD908" i="7"/>
  <c r="AB908" i="7" s="1"/>
  <c r="Q906" i="7"/>
  <c r="R905" i="7"/>
  <c r="Z905" i="7"/>
  <c r="AD905" i="7"/>
  <c r="AB905" i="7" s="1"/>
  <c r="AC904" i="7"/>
  <c r="AA904" i="7" s="1"/>
  <c r="O903" i="7"/>
  <c r="AC903" i="7" s="1"/>
  <c r="AA903" i="7" s="1"/>
  <c r="S903" i="7"/>
  <c r="Y902" i="7"/>
  <c r="M899" i="7"/>
  <c r="W899" i="7" s="1"/>
  <c r="N898" i="7"/>
  <c r="Q895" i="7"/>
  <c r="Z895" i="7" s="1"/>
  <c r="R894" i="7"/>
  <c r="M894" i="7"/>
  <c r="Y893" i="7"/>
  <c r="S893" i="7"/>
  <c r="AD892" i="7"/>
  <c r="AB892" i="7" s="1"/>
  <c r="W892" i="7"/>
  <c r="Q890" i="7"/>
  <c r="R889" i="7"/>
  <c r="Z889" i="7" s="1"/>
  <c r="AC888" i="7"/>
  <c r="AA888" i="7" s="1"/>
  <c r="O887" i="7"/>
  <c r="AC887" i="7" s="1"/>
  <c r="AA887" i="7" s="1"/>
  <c r="S887" i="7"/>
  <c r="R883" i="7"/>
  <c r="Y883" i="7" s="1"/>
  <c r="M883" i="7"/>
  <c r="W883" i="7" s="1"/>
  <c r="P882" i="7"/>
  <c r="Y882" i="7" s="1"/>
  <c r="T882" i="7"/>
  <c r="AD882" i="7" s="1"/>
  <c r="AB882" i="7" s="1"/>
  <c r="M865" i="7"/>
  <c r="Q865" i="7"/>
  <c r="AD865" i="7" s="1"/>
  <c r="AB865" i="7" s="1"/>
  <c r="U865" i="7"/>
  <c r="X847" i="7"/>
  <c r="R846" i="7"/>
  <c r="M846" i="7"/>
  <c r="X846" i="7" s="1"/>
  <c r="S845" i="7"/>
  <c r="N845" i="7"/>
  <c r="AD844" i="7"/>
  <c r="AB844" i="7" s="1"/>
  <c r="W844" i="7"/>
  <c r="Q842" i="7"/>
  <c r="AD841" i="7"/>
  <c r="AB841" i="7" s="1"/>
  <c r="AC840" i="7"/>
  <c r="AA840" i="7" s="1"/>
  <c r="O839" i="7"/>
  <c r="AC839" i="7" s="1"/>
  <c r="AA839" i="7" s="1"/>
  <c r="S839" i="7"/>
  <c r="R835" i="7"/>
  <c r="Y835" i="7" s="1"/>
  <c r="M835" i="7"/>
  <c r="W835" i="7" s="1"/>
  <c r="Y834" i="7"/>
  <c r="Q833" i="7"/>
  <c r="Z833" i="7" s="1"/>
  <c r="S824" i="7"/>
  <c r="T823" i="7"/>
  <c r="AC823" i="7" s="1"/>
  <c r="AA823" i="7" s="1"/>
  <c r="AD823" i="7"/>
  <c r="AB823" i="7" s="1"/>
  <c r="AD822" i="7"/>
  <c r="AB822" i="7" s="1"/>
  <c r="M807" i="7"/>
  <c r="Q807" i="7"/>
  <c r="X807" i="7" s="1"/>
  <c r="U807" i="7"/>
  <c r="N807" i="7"/>
  <c r="Z807" i="7" s="1"/>
  <c r="S807" i="7"/>
  <c r="X806" i="7"/>
  <c r="M804" i="7"/>
  <c r="X804" i="7" s="1"/>
  <c r="O797" i="7"/>
  <c r="AC797" i="7" s="1"/>
  <c r="S797" i="7"/>
  <c r="M797" i="7"/>
  <c r="W797" i="7" s="1"/>
  <c r="R797" i="7"/>
  <c r="T789" i="7"/>
  <c r="M789" i="7"/>
  <c r="W789" i="7" s="1"/>
  <c r="X786" i="7"/>
  <c r="Q778" i="7"/>
  <c r="T777" i="7"/>
  <c r="M777" i="7"/>
  <c r="W777" i="7" s="1"/>
  <c r="P776" i="7"/>
  <c r="AC776" i="7" s="1"/>
  <c r="AA776" i="7" s="1"/>
  <c r="T776" i="7"/>
  <c r="AD776" i="7" s="1"/>
  <c r="AB776" i="7" s="1"/>
  <c r="M776" i="7"/>
  <c r="X776" i="7" s="1"/>
  <c r="R776" i="7"/>
  <c r="M775" i="7"/>
  <c r="Q775" i="7"/>
  <c r="U775" i="7"/>
  <c r="N775" i="7"/>
  <c r="Z775" i="7" s="1"/>
  <c r="S775" i="7"/>
  <c r="S772" i="7"/>
  <c r="M772" i="7"/>
  <c r="X772" i="7" s="1"/>
  <c r="W771" i="7"/>
  <c r="Y770" i="7"/>
  <c r="Q769" i="7"/>
  <c r="X769" i="7" s="1"/>
  <c r="Z769" i="7"/>
  <c r="S768" i="7"/>
  <c r="M768" i="7"/>
  <c r="M767" i="7"/>
  <c r="Q767" i="7"/>
  <c r="AD767" i="7" s="1"/>
  <c r="AB767" i="7" s="1"/>
  <c r="U767" i="7"/>
  <c r="P767" i="7"/>
  <c r="AC767" i="7" s="1"/>
  <c r="AA767" i="7" s="1"/>
  <c r="Y766" i="7"/>
  <c r="AD759" i="7"/>
  <c r="AB759" i="7" s="1"/>
  <c r="AD758" i="7"/>
  <c r="AB758" i="7" s="1"/>
  <c r="Q746" i="7"/>
  <c r="T745" i="7"/>
  <c r="M745" i="7"/>
  <c r="W745" i="7" s="1"/>
  <c r="P744" i="7"/>
  <c r="AC744" i="7" s="1"/>
  <c r="AA744" i="7" s="1"/>
  <c r="T744" i="7"/>
  <c r="AD744" i="7" s="1"/>
  <c r="AB744" i="7" s="1"/>
  <c r="M744" i="7"/>
  <c r="X744" i="7" s="1"/>
  <c r="R744" i="7"/>
  <c r="O733" i="7"/>
  <c r="AC733" i="7" s="1"/>
  <c r="S733" i="7"/>
  <c r="M733" i="7"/>
  <c r="X733" i="7" s="1"/>
  <c r="R733" i="7"/>
  <c r="U1039" i="7"/>
  <c r="Q1039" i="7"/>
  <c r="Z1039" i="7" s="1"/>
  <c r="U1035" i="7"/>
  <c r="Q1035" i="7"/>
  <c r="AD1035" i="7" s="1"/>
  <c r="AB1035" i="7" s="1"/>
  <c r="U1031" i="7"/>
  <c r="Q1031" i="7"/>
  <c r="Z1031" i="7" s="1"/>
  <c r="U1027" i="7"/>
  <c r="Q1027" i="7"/>
  <c r="X1027" i="7" s="1"/>
  <c r="U1023" i="7"/>
  <c r="Q1023" i="7"/>
  <c r="X1023" i="7" s="1"/>
  <c r="U1019" i="7"/>
  <c r="Q1019" i="7"/>
  <c r="X1019" i="7" s="1"/>
  <c r="U1015" i="7"/>
  <c r="Q1015" i="7"/>
  <c r="AD1015" i="7" s="1"/>
  <c r="AB1015" i="7" s="1"/>
  <c r="U1011" i="7"/>
  <c r="Q1011" i="7"/>
  <c r="Z1011" i="7" s="1"/>
  <c r="U1007" i="7"/>
  <c r="AA1007" i="7" s="1"/>
  <c r="Q1007" i="7"/>
  <c r="X1007" i="7" s="1"/>
  <c r="U1003" i="7"/>
  <c r="AA1003" i="7" s="1"/>
  <c r="Q1003" i="7"/>
  <c r="Z1003" i="7" s="1"/>
  <c r="U999" i="7"/>
  <c r="AA999" i="7" s="1"/>
  <c r="Q999" i="7"/>
  <c r="X999" i="7" s="1"/>
  <c r="T996" i="7"/>
  <c r="AC996" i="7" s="1"/>
  <c r="AA996" i="7" s="1"/>
  <c r="U995" i="7"/>
  <c r="AA995" i="7" s="1"/>
  <c r="Q995" i="7"/>
  <c r="X995" i="7" s="1"/>
  <c r="T992" i="7"/>
  <c r="AC992" i="7" s="1"/>
  <c r="AA992" i="7" s="1"/>
  <c r="U991" i="7"/>
  <c r="AA991" i="7" s="1"/>
  <c r="Q991" i="7"/>
  <c r="Z991" i="7" s="1"/>
  <c r="AC988" i="7"/>
  <c r="AA988" i="7" s="1"/>
  <c r="Z987" i="7"/>
  <c r="O987" i="7"/>
  <c r="S987" i="7"/>
  <c r="X987" i="7" s="1"/>
  <c r="Y986" i="7"/>
  <c r="AC986" i="7"/>
  <c r="AA986" i="7" s="1"/>
  <c r="AD983" i="7"/>
  <c r="AB983" i="7" s="1"/>
  <c r="R983" i="7"/>
  <c r="Y983" i="7" s="1"/>
  <c r="M983" i="7"/>
  <c r="X983" i="7" s="1"/>
  <c r="P982" i="7"/>
  <c r="W982" i="7" s="1"/>
  <c r="T982" i="7"/>
  <c r="AD982" i="7" s="1"/>
  <c r="AB982" i="7" s="1"/>
  <c r="M981" i="7"/>
  <c r="Q981" i="7"/>
  <c r="Z981" i="7" s="1"/>
  <c r="U981" i="7"/>
  <c r="AA981" i="7" s="1"/>
  <c r="Q979" i="7"/>
  <c r="Z979" i="7" s="1"/>
  <c r="X979" i="7"/>
  <c r="R978" i="7"/>
  <c r="Z978" i="7" s="1"/>
  <c r="M978" i="7"/>
  <c r="X978" i="7" s="1"/>
  <c r="S977" i="7"/>
  <c r="N977" i="7"/>
  <c r="Z977" i="7" s="1"/>
  <c r="W976" i="7"/>
  <c r="U975" i="7"/>
  <c r="P975" i="7"/>
  <c r="Y975" i="7" s="1"/>
  <c r="W974" i="7"/>
  <c r="Q974" i="7"/>
  <c r="R973" i="7"/>
  <c r="Z973" i="7" s="1"/>
  <c r="AD973" i="7"/>
  <c r="AB973" i="7" s="1"/>
  <c r="AC972" i="7"/>
  <c r="AA972" i="7" s="1"/>
  <c r="Z971" i="7"/>
  <c r="O971" i="7"/>
  <c r="AC971" i="7" s="1"/>
  <c r="AA971" i="7" s="1"/>
  <c r="S971" i="7"/>
  <c r="X971" i="7" s="1"/>
  <c r="U970" i="7"/>
  <c r="O970" i="7"/>
  <c r="AD970" i="7" s="1"/>
  <c r="AB970" i="7" s="1"/>
  <c r="Y970" i="7"/>
  <c r="AC970" i="7"/>
  <c r="AA970" i="7" s="1"/>
  <c r="P969" i="7"/>
  <c r="AD967" i="7"/>
  <c r="AB967" i="7" s="1"/>
  <c r="R967" i="7"/>
  <c r="Y967" i="7" s="1"/>
  <c r="M967" i="7"/>
  <c r="W967" i="7" s="1"/>
  <c r="P966" i="7"/>
  <c r="W966" i="7" s="1"/>
  <c r="T966" i="7"/>
  <c r="AD966" i="7" s="1"/>
  <c r="AB966" i="7" s="1"/>
  <c r="M965" i="7"/>
  <c r="Q965" i="7"/>
  <c r="Z965" i="7" s="1"/>
  <c r="U965" i="7"/>
  <c r="AA965" i="7" s="1"/>
  <c r="Q963" i="7"/>
  <c r="Z963" i="7" s="1"/>
  <c r="R962" i="7"/>
  <c r="Z962" i="7" s="1"/>
  <c r="M962" i="7"/>
  <c r="X962" i="7" s="1"/>
  <c r="S961" i="7"/>
  <c r="N961" i="7"/>
  <c r="Y961" i="7" s="1"/>
  <c r="W960" i="7"/>
  <c r="U959" i="7"/>
  <c r="P959" i="7"/>
  <c r="Y959" i="7" s="1"/>
  <c r="Q958" i="7"/>
  <c r="Z958" i="7" s="1"/>
  <c r="R957" i="7"/>
  <c r="Z957" i="7"/>
  <c r="AD957" i="7"/>
  <c r="AB957" i="7" s="1"/>
  <c r="AC956" i="7"/>
  <c r="AA956" i="7" s="1"/>
  <c r="Z955" i="7"/>
  <c r="O955" i="7"/>
  <c r="AC955" i="7" s="1"/>
  <c r="AA955" i="7" s="1"/>
  <c r="S955" i="7"/>
  <c r="W955" i="7" s="1"/>
  <c r="U954" i="7"/>
  <c r="O954" i="7"/>
  <c r="Y954" i="7"/>
  <c r="AC954" i="7"/>
  <c r="P953" i="7"/>
  <c r="Y953" i="7" s="1"/>
  <c r="R951" i="7"/>
  <c r="Z951" i="7" s="1"/>
  <c r="M951" i="7"/>
  <c r="W951" i="7" s="1"/>
  <c r="P950" i="7"/>
  <c r="W950" i="7" s="1"/>
  <c r="T950" i="7"/>
  <c r="AD950" i="7" s="1"/>
  <c r="AB950" i="7" s="1"/>
  <c r="M949" i="7"/>
  <c r="Q949" i="7"/>
  <c r="Z949" i="7" s="1"/>
  <c r="U949" i="7"/>
  <c r="AA949" i="7" s="1"/>
  <c r="Q947" i="7"/>
  <c r="X947" i="7"/>
  <c r="R946" i="7"/>
  <c r="Z946" i="7" s="1"/>
  <c r="M946" i="7"/>
  <c r="X946" i="7" s="1"/>
  <c r="S945" i="7"/>
  <c r="N945" i="7"/>
  <c r="Y945" i="7" s="1"/>
  <c r="W944" i="7"/>
  <c r="U943" i="7"/>
  <c r="P943" i="7"/>
  <c r="Y943" i="7" s="1"/>
  <c r="W942" i="7"/>
  <c r="Q942" i="7"/>
  <c r="Z942" i="7" s="1"/>
  <c r="R941" i="7"/>
  <c r="Y941" i="7" s="1"/>
  <c r="AD941" i="7"/>
  <c r="AB941" i="7" s="1"/>
  <c r="AC940" i="7"/>
  <c r="AA940" i="7" s="1"/>
  <c r="Z939" i="7"/>
  <c r="O939" i="7"/>
  <c r="AC939" i="7" s="1"/>
  <c r="AA939" i="7" s="1"/>
  <c r="S939" i="7"/>
  <c r="W939" i="7" s="1"/>
  <c r="U938" i="7"/>
  <c r="O938" i="7"/>
  <c r="AD938" i="7" s="1"/>
  <c r="AB938" i="7" s="1"/>
  <c r="Y938" i="7"/>
  <c r="P937" i="7"/>
  <c r="Y937" i="7" s="1"/>
  <c r="AD935" i="7"/>
  <c r="AB935" i="7" s="1"/>
  <c r="R935" i="7"/>
  <c r="Y935" i="7" s="1"/>
  <c r="M935" i="7"/>
  <c r="W935" i="7" s="1"/>
  <c r="P934" i="7"/>
  <c r="W934" i="7" s="1"/>
  <c r="T934" i="7"/>
  <c r="AD934" i="7" s="1"/>
  <c r="AB934" i="7" s="1"/>
  <c r="M933" i="7"/>
  <c r="Q933" i="7"/>
  <c r="AD933" i="7" s="1"/>
  <c r="AB933" i="7" s="1"/>
  <c r="U933" i="7"/>
  <c r="AA933" i="7" s="1"/>
  <c r="Q931" i="7"/>
  <c r="Z931" i="7" s="1"/>
  <c r="R930" i="7"/>
  <c r="Z930" i="7" s="1"/>
  <c r="M930" i="7"/>
  <c r="X930" i="7" s="1"/>
  <c r="S929" i="7"/>
  <c r="N929" i="7"/>
  <c r="Y929" i="7" s="1"/>
  <c r="W928" i="7"/>
  <c r="U927" i="7"/>
  <c r="P927" i="7"/>
  <c r="Y927" i="7" s="1"/>
  <c r="W926" i="7"/>
  <c r="Q926" i="7"/>
  <c r="Z926" i="7" s="1"/>
  <c r="R925" i="7"/>
  <c r="Z925" i="7"/>
  <c r="AD925" i="7"/>
  <c r="AB925" i="7" s="1"/>
  <c r="AC924" i="7"/>
  <c r="AA924" i="7" s="1"/>
  <c r="Z923" i="7"/>
  <c r="O923" i="7"/>
  <c r="AC923" i="7" s="1"/>
  <c r="AA923" i="7" s="1"/>
  <c r="S923" i="7"/>
  <c r="X923" i="7" s="1"/>
  <c r="U922" i="7"/>
  <c r="O922" i="7"/>
  <c r="AD922" i="7" s="1"/>
  <c r="Y922" i="7"/>
  <c r="P921" i="7"/>
  <c r="Y921" i="7" s="1"/>
  <c r="AD919" i="7"/>
  <c r="AB919" i="7" s="1"/>
  <c r="R919" i="7"/>
  <c r="Z919" i="7" s="1"/>
  <c r="M919" i="7"/>
  <c r="W919" i="7" s="1"/>
  <c r="P918" i="7"/>
  <c r="W918" i="7" s="1"/>
  <c r="T918" i="7"/>
  <c r="AD918" i="7" s="1"/>
  <c r="AB918" i="7" s="1"/>
  <c r="M917" i="7"/>
  <c r="Q917" i="7"/>
  <c r="Z917" i="7" s="1"/>
  <c r="U917" i="7"/>
  <c r="AA917" i="7" s="1"/>
  <c r="Q915" i="7"/>
  <c r="Z915" i="7" s="1"/>
  <c r="X915" i="7"/>
  <c r="R914" i="7"/>
  <c r="Z914" i="7" s="1"/>
  <c r="M914" i="7"/>
  <c r="X914" i="7" s="1"/>
  <c r="S913" i="7"/>
  <c r="N913" i="7"/>
  <c r="Z913" i="7" s="1"/>
  <c r="W912" i="7"/>
  <c r="U911" i="7"/>
  <c r="P911" i="7"/>
  <c r="Y911" i="7" s="1"/>
  <c r="W910" i="7"/>
  <c r="Q910" i="7"/>
  <c r="Z910" i="7" s="1"/>
  <c r="R909" i="7"/>
  <c r="AD909" i="7"/>
  <c r="AB909" i="7" s="1"/>
  <c r="AC908" i="7"/>
  <c r="AA908" i="7" s="1"/>
  <c r="Z907" i="7"/>
  <c r="O907" i="7"/>
  <c r="AC907" i="7" s="1"/>
  <c r="AA907" i="7" s="1"/>
  <c r="S907" i="7"/>
  <c r="W907" i="7" s="1"/>
  <c r="U906" i="7"/>
  <c r="O906" i="7"/>
  <c r="AD906" i="7" s="1"/>
  <c r="AB906" i="7" s="1"/>
  <c r="Y906" i="7"/>
  <c r="AC906" i="7"/>
  <c r="AA906" i="7" s="1"/>
  <c r="P905" i="7"/>
  <c r="Y905" i="7" s="1"/>
  <c r="AD903" i="7"/>
  <c r="AB903" i="7" s="1"/>
  <c r="R903" i="7"/>
  <c r="Y903" i="7" s="1"/>
  <c r="M903" i="7"/>
  <c r="W903" i="7" s="1"/>
  <c r="P902" i="7"/>
  <c r="W902" i="7" s="1"/>
  <c r="T902" i="7"/>
  <c r="AD902" i="7" s="1"/>
  <c r="AB902" i="7" s="1"/>
  <c r="M901" i="7"/>
  <c r="Q901" i="7"/>
  <c r="Z901" i="7" s="1"/>
  <c r="U901" i="7"/>
  <c r="AA901" i="7" s="1"/>
  <c r="Q899" i="7"/>
  <c r="Z899" i="7" s="1"/>
  <c r="R898" i="7"/>
  <c r="M898" i="7"/>
  <c r="X898" i="7" s="1"/>
  <c r="S897" i="7"/>
  <c r="N897" i="7"/>
  <c r="Y897" i="7" s="1"/>
  <c r="W896" i="7"/>
  <c r="U895" i="7"/>
  <c r="P895" i="7"/>
  <c r="Y895" i="7" s="1"/>
  <c r="W894" i="7"/>
  <c r="Q894" i="7"/>
  <c r="Z894" i="7" s="1"/>
  <c r="R893" i="7"/>
  <c r="Z893" i="7"/>
  <c r="AD893" i="7"/>
  <c r="AB893" i="7" s="1"/>
  <c r="AC892" i="7"/>
  <c r="AA892" i="7" s="1"/>
  <c r="Z891" i="7"/>
  <c r="O891" i="7"/>
  <c r="AC891" i="7" s="1"/>
  <c r="AA891" i="7" s="1"/>
  <c r="S891" i="7"/>
  <c r="W891" i="7" s="1"/>
  <c r="U890" i="7"/>
  <c r="O890" i="7"/>
  <c r="Y890" i="7"/>
  <c r="AC890" i="7"/>
  <c r="P889" i="7"/>
  <c r="Y889" i="7" s="1"/>
  <c r="AD887" i="7"/>
  <c r="AB887" i="7" s="1"/>
  <c r="R887" i="7"/>
  <c r="Y887" i="7" s="1"/>
  <c r="M887" i="7"/>
  <c r="P886" i="7"/>
  <c r="W886" i="7" s="1"/>
  <c r="T886" i="7"/>
  <c r="AD886" i="7" s="1"/>
  <c r="AB886" i="7" s="1"/>
  <c r="M885" i="7"/>
  <c r="Q885" i="7"/>
  <c r="Z885" i="7" s="1"/>
  <c r="U885" i="7"/>
  <c r="AA885" i="7" s="1"/>
  <c r="Q883" i="7"/>
  <c r="Z883" i="7" s="1"/>
  <c r="X883" i="7"/>
  <c r="R882" i="7"/>
  <c r="Z882" i="7" s="1"/>
  <c r="M882" i="7"/>
  <c r="X882" i="7" s="1"/>
  <c r="S881" i="7"/>
  <c r="N881" i="7"/>
  <c r="Y881" i="7" s="1"/>
  <c r="W880" i="7"/>
  <c r="U879" i="7"/>
  <c r="P879" i="7"/>
  <c r="Y879" i="7" s="1"/>
  <c r="W878" i="7"/>
  <c r="Q878" i="7"/>
  <c r="Z878" i="7" s="1"/>
  <c r="R877" i="7"/>
  <c r="Z877" i="7" s="1"/>
  <c r="AD877" i="7"/>
  <c r="AB877" i="7" s="1"/>
  <c r="AC876" i="7"/>
  <c r="AA876" i="7" s="1"/>
  <c r="Z875" i="7"/>
  <c r="O875" i="7"/>
  <c r="AC875" i="7" s="1"/>
  <c r="AA875" i="7" s="1"/>
  <c r="S875" i="7"/>
  <c r="W875" i="7" s="1"/>
  <c r="U874" i="7"/>
  <c r="O874" i="7"/>
  <c r="AD874" i="7" s="1"/>
  <c r="AB874" i="7" s="1"/>
  <c r="Y874" i="7"/>
  <c r="P873" i="7"/>
  <c r="Y873" i="7" s="1"/>
  <c r="AD871" i="7"/>
  <c r="AB871" i="7" s="1"/>
  <c r="R871" i="7"/>
  <c r="Y871" i="7" s="1"/>
  <c r="M871" i="7"/>
  <c r="W871" i="7" s="1"/>
  <c r="P870" i="7"/>
  <c r="W870" i="7" s="1"/>
  <c r="T870" i="7"/>
  <c r="AD870" i="7" s="1"/>
  <c r="AB870" i="7" s="1"/>
  <c r="M869" i="7"/>
  <c r="Q869" i="7"/>
  <c r="Z869" i="7" s="1"/>
  <c r="U869" i="7"/>
  <c r="AA869" i="7" s="1"/>
  <c r="Q867" i="7"/>
  <c r="Z867" i="7" s="1"/>
  <c r="R866" i="7"/>
  <c r="Z866" i="7" s="1"/>
  <c r="M866" i="7"/>
  <c r="X866" i="7" s="1"/>
  <c r="S865" i="7"/>
  <c r="N865" i="7"/>
  <c r="Y865" i="7" s="1"/>
  <c r="W864" i="7"/>
  <c r="U863" i="7"/>
  <c r="P863" i="7"/>
  <c r="Y863" i="7" s="1"/>
  <c r="W862" i="7"/>
  <c r="Q862" i="7"/>
  <c r="Z862" i="7" s="1"/>
  <c r="R861" i="7"/>
  <c r="Y861" i="7" s="1"/>
  <c r="Z861" i="7"/>
  <c r="AD861" i="7"/>
  <c r="AB861" i="7" s="1"/>
  <c r="AC860" i="7"/>
  <c r="AA860" i="7" s="1"/>
  <c r="Z859" i="7"/>
  <c r="O859" i="7"/>
  <c r="AC859" i="7" s="1"/>
  <c r="AA859" i="7" s="1"/>
  <c r="S859" i="7"/>
  <c r="X859" i="7" s="1"/>
  <c r="U858" i="7"/>
  <c r="O858" i="7"/>
  <c r="AD858" i="7" s="1"/>
  <c r="Y858" i="7"/>
  <c r="P857" i="7"/>
  <c r="Y857" i="7" s="1"/>
  <c r="AD855" i="7"/>
  <c r="AB855" i="7" s="1"/>
  <c r="R855" i="7"/>
  <c r="Y855" i="7" s="1"/>
  <c r="M855" i="7"/>
  <c r="W855" i="7" s="1"/>
  <c r="P854" i="7"/>
  <c r="W854" i="7" s="1"/>
  <c r="T854" i="7"/>
  <c r="AD854" i="7" s="1"/>
  <c r="AB854" i="7" s="1"/>
  <c r="M853" i="7"/>
  <c r="Q853" i="7"/>
  <c r="Z853" i="7" s="1"/>
  <c r="U853" i="7"/>
  <c r="AA853" i="7" s="1"/>
  <c r="Q851" i="7"/>
  <c r="Z851" i="7" s="1"/>
  <c r="X851" i="7"/>
  <c r="R850" i="7"/>
  <c r="Z850" i="7" s="1"/>
  <c r="M850" i="7"/>
  <c r="X850" i="7" s="1"/>
  <c r="S849" i="7"/>
  <c r="N849" i="7"/>
  <c r="Y849" i="7" s="1"/>
  <c r="W848" i="7"/>
  <c r="U847" i="7"/>
  <c r="P847" i="7"/>
  <c r="Y847" i="7" s="1"/>
  <c r="W846" i="7"/>
  <c r="Q846" i="7"/>
  <c r="Z846" i="7" s="1"/>
  <c r="R845" i="7"/>
  <c r="Z845" i="7" s="1"/>
  <c r="AD845" i="7"/>
  <c r="AB845" i="7" s="1"/>
  <c r="AC844" i="7"/>
  <c r="AA844" i="7" s="1"/>
  <c r="Z843" i="7"/>
  <c r="O843" i="7"/>
  <c r="AC843" i="7" s="1"/>
  <c r="AA843" i="7" s="1"/>
  <c r="S843" i="7"/>
  <c r="W843" i="7" s="1"/>
  <c r="U842" i="7"/>
  <c r="O842" i="7"/>
  <c r="AD842" i="7" s="1"/>
  <c r="AB842" i="7" s="1"/>
  <c r="Y842" i="7"/>
  <c r="AC842" i="7"/>
  <c r="AA842" i="7" s="1"/>
  <c r="P841" i="7"/>
  <c r="Y841" i="7" s="1"/>
  <c r="AD839" i="7"/>
  <c r="AB839" i="7" s="1"/>
  <c r="R839" i="7"/>
  <c r="Z839" i="7" s="1"/>
  <c r="M839" i="7"/>
  <c r="W839" i="7" s="1"/>
  <c r="P838" i="7"/>
  <c r="W838" i="7" s="1"/>
  <c r="T838" i="7"/>
  <c r="AD838" i="7" s="1"/>
  <c r="AB838" i="7" s="1"/>
  <c r="M837" i="7"/>
  <c r="Q837" i="7"/>
  <c r="Z837" i="7" s="1"/>
  <c r="U837" i="7"/>
  <c r="AA837" i="7" s="1"/>
  <c r="Q835" i="7"/>
  <c r="Z835" i="7" s="1"/>
  <c r="AD834" i="7"/>
  <c r="AB834" i="7" s="1"/>
  <c r="R832" i="7"/>
  <c r="T831" i="7"/>
  <c r="N831" i="7"/>
  <c r="Y831" i="7" s="1"/>
  <c r="AD830" i="7"/>
  <c r="AB830" i="7" s="1"/>
  <c r="U829" i="7"/>
  <c r="N829" i="7"/>
  <c r="X826" i="7"/>
  <c r="P826" i="7"/>
  <c r="W826" i="7" s="1"/>
  <c r="O825" i="7"/>
  <c r="S825" i="7"/>
  <c r="W825" i="7" s="1"/>
  <c r="Q825" i="7"/>
  <c r="Z825" i="7" s="1"/>
  <c r="Q824" i="7"/>
  <c r="AD824" i="7" s="1"/>
  <c r="AB824" i="7" s="1"/>
  <c r="Y824" i="7"/>
  <c r="AC824" i="7"/>
  <c r="AA824" i="7" s="1"/>
  <c r="R823" i="7"/>
  <c r="Z823" i="7" s="1"/>
  <c r="Y823" i="7"/>
  <c r="Z822" i="7"/>
  <c r="R821" i="7"/>
  <c r="Z821" i="7" s="1"/>
  <c r="X821" i="7"/>
  <c r="P820" i="7"/>
  <c r="AC820" i="7" s="1"/>
  <c r="AA820" i="7" s="1"/>
  <c r="T820" i="7"/>
  <c r="Q820" i="7"/>
  <c r="Z820" i="7" s="1"/>
  <c r="P819" i="7"/>
  <c r="AC819" i="7" s="1"/>
  <c r="AA819" i="7" s="1"/>
  <c r="Z818" i="7"/>
  <c r="W818" i="7"/>
  <c r="AC818" i="7"/>
  <c r="AA818" i="7" s="1"/>
  <c r="P816" i="7"/>
  <c r="W816" i="7" s="1"/>
  <c r="T816" i="7"/>
  <c r="O816" i="7"/>
  <c r="U816" i="7"/>
  <c r="R815" i="7"/>
  <c r="Z815" i="7" s="1"/>
  <c r="W814" i="7"/>
  <c r="Z813" i="7"/>
  <c r="Q813" i="7"/>
  <c r="X813" i="7" s="1"/>
  <c r="W810" i="7"/>
  <c r="R809" i="7"/>
  <c r="Y809" i="7" s="1"/>
  <c r="U808" i="7"/>
  <c r="N808" i="7"/>
  <c r="Z808" i="7" s="1"/>
  <c r="AC807" i="7"/>
  <c r="AA807" i="7" s="1"/>
  <c r="W807" i="7"/>
  <c r="O807" i="7"/>
  <c r="AD807" i="7" s="1"/>
  <c r="AB807" i="7" s="1"/>
  <c r="AC806" i="7"/>
  <c r="AA806" i="7" s="1"/>
  <c r="O805" i="7"/>
  <c r="S805" i="7"/>
  <c r="X805" i="7" s="1"/>
  <c r="P805" i="7"/>
  <c r="Y805" i="7" s="1"/>
  <c r="U805" i="7"/>
  <c r="R804" i="7"/>
  <c r="T803" i="7"/>
  <c r="AC803" i="7" s="1"/>
  <c r="AA803" i="7" s="1"/>
  <c r="N803" i="7"/>
  <c r="Y803" i="7" s="1"/>
  <c r="AD802" i="7"/>
  <c r="AB802" i="7" s="1"/>
  <c r="R800" i="7"/>
  <c r="Z800" i="7" s="1"/>
  <c r="T799" i="7"/>
  <c r="N799" i="7"/>
  <c r="Y799" i="7" s="1"/>
  <c r="AD798" i="7"/>
  <c r="AB798" i="7" s="1"/>
  <c r="U797" i="7"/>
  <c r="N797" i="7"/>
  <c r="X794" i="7"/>
  <c r="P794" i="7"/>
  <c r="AC794" i="7" s="1"/>
  <c r="AA794" i="7" s="1"/>
  <c r="O793" i="7"/>
  <c r="S793" i="7"/>
  <c r="W793" i="7" s="1"/>
  <c r="Q793" i="7"/>
  <c r="Z793" i="7" s="1"/>
  <c r="Q792" i="7"/>
  <c r="Z792" i="7" s="1"/>
  <c r="Y792" i="7"/>
  <c r="AC792" i="7"/>
  <c r="AA792" i="7" s="1"/>
  <c r="R791" i="7"/>
  <c r="Z791" i="7" s="1"/>
  <c r="Z790" i="7"/>
  <c r="R789" i="7"/>
  <c r="Z789" i="7" s="1"/>
  <c r="X789" i="7"/>
  <c r="P788" i="7"/>
  <c r="W788" i="7" s="1"/>
  <c r="T788" i="7"/>
  <c r="Q788" i="7"/>
  <c r="P787" i="7"/>
  <c r="Y787" i="7" s="1"/>
  <c r="AC787" i="7"/>
  <c r="AA787" i="7" s="1"/>
  <c r="Z786" i="7"/>
  <c r="W786" i="7"/>
  <c r="AC786" i="7"/>
  <c r="AA786" i="7" s="1"/>
  <c r="P784" i="7"/>
  <c r="AC784" i="7" s="1"/>
  <c r="AA784" i="7" s="1"/>
  <c r="T784" i="7"/>
  <c r="O784" i="7"/>
  <c r="AD784" i="7" s="1"/>
  <c r="AB784" i="7" s="1"/>
  <c r="U784" i="7"/>
  <c r="R783" i="7"/>
  <c r="Z783" i="7" s="1"/>
  <c r="W782" i="7"/>
  <c r="Q781" i="7"/>
  <c r="AD781" i="7" s="1"/>
  <c r="AB781" i="7" s="1"/>
  <c r="W778" i="7"/>
  <c r="R777" i="7"/>
  <c r="Y777" i="7" s="1"/>
  <c r="U776" i="7"/>
  <c r="N776" i="7"/>
  <c r="Z776" i="7" s="1"/>
  <c r="AC775" i="7"/>
  <c r="AA775" i="7" s="1"/>
  <c r="W775" i="7"/>
  <c r="O775" i="7"/>
  <c r="AD775" i="7" s="1"/>
  <c r="AB775" i="7" s="1"/>
  <c r="AC774" i="7"/>
  <c r="AA774" i="7" s="1"/>
  <c r="AD773" i="7"/>
  <c r="O773" i="7"/>
  <c r="AC773" i="7" s="1"/>
  <c r="S773" i="7"/>
  <c r="X773" i="7" s="1"/>
  <c r="P773" i="7"/>
  <c r="Y773" i="7" s="1"/>
  <c r="U773" i="7"/>
  <c r="R772" i="7"/>
  <c r="T771" i="7"/>
  <c r="AC771" i="7" s="1"/>
  <c r="AA771" i="7" s="1"/>
  <c r="N771" i="7"/>
  <c r="Y771" i="7" s="1"/>
  <c r="AD770" i="7"/>
  <c r="AB770" i="7" s="1"/>
  <c r="R768" i="7"/>
  <c r="Z768" i="7" s="1"/>
  <c r="T767" i="7"/>
  <c r="N767" i="7"/>
  <c r="Y767" i="7" s="1"/>
  <c r="AD766" i="7"/>
  <c r="AB766" i="7" s="1"/>
  <c r="U765" i="7"/>
  <c r="N765" i="7"/>
  <c r="X762" i="7"/>
  <c r="P762" i="7"/>
  <c r="Y762" i="7" s="1"/>
  <c r="O761" i="7"/>
  <c r="S761" i="7"/>
  <c r="W761" i="7" s="1"/>
  <c r="Q761" i="7"/>
  <c r="Z761" i="7" s="1"/>
  <c r="Q760" i="7"/>
  <c r="Z760" i="7" s="1"/>
  <c r="Y760" i="7"/>
  <c r="AC760" i="7"/>
  <c r="AA760" i="7" s="1"/>
  <c r="R759" i="7"/>
  <c r="Z759" i="7" s="1"/>
  <c r="Y759" i="7"/>
  <c r="Z758" i="7"/>
  <c r="R757" i="7"/>
  <c r="Z757" i="7" s="1"/>
  <c r="X757" i="7"/>
  <c r="P756" i="7"/>
  <c r="W756" i="7" s="1"/>
  <c r="T756" i="7"/>
  <c r="Q756" i="7"/>
  <c r="AD756" i="7" s="1"/>
  <c r="AB756" i="7" s="1"/>
  <c r="P755" i="7"/>
  <c r="AC755" i="7" s="1"/>
  <c r="AA755" i="7" s="1"/>
  <c r="Z754" i="7"/>
  <c r="W754" i="7"/>
  <c r="AC754" i="7"/>
  <c r="AA754" i="7" s="1"/>
  <c r="P752" i="7"/>
  <c r="W752" i="7" s="1"/>
  <c r="T752" i="7"/>
  <c r="AC752" i="7" s="1"/>
  <c r="AA752" i="7" s="1"/>
  <c r="O752" i="7"/>
  <c r="U752" i="7"/>
  <c r="R751" i="7"/>
  <c r="Z751" i="7" s="1"/>
  <c r="W750" i="7"/>
  <c r="Z749" i="7"/>
  <c r="Q749" i="7"/>
  <c r="AD749" i="7" s="1"/>
  <c r="AB749" i="7" s="1"/>
  <c r="W746" i="7"/>
  <c r="R745" i="7"/>
  <c r="Y745" i="7" s="1"/>
  <c r="U744" i="7"/>
  <c r="N744" i="7"/>
  <c r="Z744" i="7" s="1"/>
  <c r="AC743" i="7"/>
  <c r="AA743" i="7" s="1"/>
  <c r="W743" i="7"/>
  <c r="O743" i="7"/>
  <c r="AD743" i="7" s="1"/>
  <c r="AB743" i="7" s="1"/>
  <c r="AC742" i="7"/>
  <c r="AA742" i="7" s="1"/>
  <c r="O741" i="7"/>
  <c r="AC741" i="7" s="1"/>
  <c r="AA741" i="7" s="1"/>
  <c r="S741" i="7"/>
  <c r="X741" i="7" s="1"/>
  <c r="P741" i="7"/>
  <c r="Y741" i="7" s="1"/>
  <c r="U741" i="7"/>
  <c r="R740" i="7"/>
  <c r="Y740" i="7" s="1"/>
  <c r="T739" i="7"/>
  <c r="AC739" i="7" s="1"/>
  <c r="AA739" i="7" s="1"/>
  <c r="N739" i="7"/>
  <c r="Y739" i="7" s="1"/>
  <c r="AD738" i="7"/>
  <c r="AB738" i="7" s="1"/>
  <c r="R736" i="7"/>
  <c r="Z736" i="7" s="1"/>
  <c r="T735" i="7"/>
  <c r="N735" i="7"/>
  <c r="Y735" i="7" s="1"/>
  <c r="AD734" i="7"/>
  <c r="AB734" i="7" s="1"/>
  <c r="U733" i="7"/>
  <c r="N733" i="7"/>
  <c r="X730" i="7"/>
  <c r="P730" i="7"/>
  <c r="AC730" i="7" s="1"/>
  <c r="AA730" i="7" s="1"/>
  <c r="O729" i="7"/>
  <c r="S729" i="7"/>
  <c r="W729" i="7" s="1"/>
  <c r="Q729" i="7"/>
  <c r="Z729" i="7" s="1"/>
  <c r="Q728" i="7"/>
  <c r="AD728" i="7" s="1"/>
  <c r="AB728" i="7" s="1"/>
  <c r="Y728" i="7"/>
  <c r="AC728" i="7"/>
  <c r="AA728" i="7" s="1"/>
  <c r="R727" i="7"/>
  <c r="Y727" i="7" s="1"/>
  <c r="Z726" i="7"/>
  <c r="R725" i="7"/>
  <c r="Z725" i="7" s="1"/>
  <c r="X725" i="7"/>
  <c r="P724" i="7"/>
  <c r="Y724" i="7" s="1"/>
  <c r="T724" i="7"/>
  <c r="Q724" i="7"/>
  <c r="AD724" i="7" s="1"/>
  <c r="AB724" i="7" s="1"/>
  <c r="P723" i="7"/>
  <c r="Y723" i="7" s="1"/>
  <c r="AC723" i="7"/>
  <c r="AA723" i="7" s="1"/>
  <c r="Z722" i="7"/>
  <c r="W722" i="7"/>
  <c r="AC722" i="7"/>
  <c r="AA722" i="7" s="1"/>
  <c r="P720" i="7"/>
  <c r="W720" i="7" s="1"/>
  <c r="T720" i="7"/>
  <c r="O720" i="7"/>
  <c r="AD720" i="7" s="1"/>
  <c r="AB720" i="7" s="1"/>
  <c r="U720" i="7"/>
  <c r="R719" i="7"/>
  <c r="Z719" i="7" s="1"/>
  <c r="W718" i="7"/>
  <c r="Q717" i="7"/>
  <c r="X717" i="7" s="1"/>
  <c r="W714" i="7"/>
  <c r="R713" i="7"/>
  <c r="Y713" i="7" s="1"/>
  <c r="U712" i="7"/>
  <c r="N712" i="7"/>
  <c r="Z712" i="7" s="1"/>
  <c r="W711" i="7"/>
  <c r="O711" i="7"/>
  <c r="AD711" i="7" s="1"/>
  <c r="AB711" i="7" s="1"/>
  <c r="AC710" i="7"/>
  <c r="AA710" i="7" s="1"/>
  <c r="AD709" i="7"/>
  <c r="O709" i="7"/>
  <c r="S709" i="7"/>
  <c r="X709" i="7" s="1"/>
  <c r="P709" i="7"/>
  <c r="Y709" i="7" s="1"/>
  <c r="U709" i="7"/>
  <c r="R708" i="7"/>
  <c r="T707" i="7"/>
  <c r="AC707" i="7" s="1"/>
  <c r="AA707" i="7" s="1"/>
  <c r="N707" i="7"/>
  <c r="Y707" i="7" s="1"/>
  <c r="AD706" i="7"/>
  <c r="AB706" i="7" s="1"/>
  <c r="R704" i="7"/>
  <c r="Z704" i="7" s="1"/>
  <c r="T703" i="7"/>
  <c r="N703" i="7"/>
  <c r="Y703" i="7" s="1"/>
  <c r="AD702" i="7"/>
  <c r="AB702" i="7" s="1"/>
  <c r="U701" i="7"/>
  <c r="N701" i="7"/>
  <c r="U697" i="7"/>
  <c r="M697" i="7"/>
  <c r="W697" i="7" s="1"/>
  <c r="S696" i="7"/>
  <c r="Y696" i="7"/>
  <c r="AC696" i="7"/>
  <c r="AA696" i="7" s="1"/>
  <c r="Z695" i="7"/>
  <c r="AD695" i="7"/>
  <c r="AB695" i="7" s="1"/>
  <c r="Z694" i="7"/>
  <c r="S692" i="7"/>
  <c r="M691" i="7"/>
  <c r="Q691" i="7"/>
  <c r="U691" i="7"/>
  <c r="R691" i="7"/>
  <c r="N691" i="7"/>
  <c r="Y691" i="7" s="1"/>
  <c r="T691" i="7"/>
  <c r="AC691" i="7" s="1"/>
  <c r="AA691" i="7" s="1"/>
  <c r="X690" i="7"/>
  <c r="AD690" i="7"/>
  <c r="AB690" i="7" s="1"/>
  <c r="Z689" i="7"/>
  <c r="Q688" i="7"/>
  <c r="X688" i="7" s="1"/>
  <c r="O687" i="7"/>
  <c r="AC687" i="7" s="1"/>
  <c r="AA687" i="7" s="1"/>
  <c r="W686" i="7"/>
  <c r="X685" i="7"/>
  <c r="AD685" i="7"/>
  <c r="AB685" i="7" s="1"/>
  <c r="U680" i="7"/>
  <c r="M679" i="7"/>
  <c r="X679" i="7" s="1"/>
  <c r="Q679" i="7"/>
  <c r="AD679" i="7" s="1"/>
  <c r="AB679" i="7" s="1"/>
  <c r="U679" i="7"/>
  <c r="AA679" i="7" s="1"/>
  <c r="N679" i="7"/>
  <c r="Z679" i="7" s="1"/>
  <c r="S679" i="7"/>
  <c r="R679" i="7"/>
  <c r="T677" i="7"/>
  <c r="M675" i="7"/>
  <c r="Q675" i="7"/>
  <c r="U675" i="7"/>
  <c r="R675" i="7"/>
  <c r="P675" i="7"/>
  <c r="N675" i="7"/>
  <c r="T675" i="7"/>
  <c r="Z671" i="7"/>
  <c r="AD671" i="7"/>
  <c r="AB671" i="7" s="1"/>
  <c r="X669" i="7"/>
  <c r="AD669" i="7"/>
  <c r="AB669" i="7" s="1"/>
  <c r="Z669" i="7"/>
  <c r="AA666" i="7"/>
  <c r="M663" i="7"/>
  <c r="X663" i="7" s="1"/>
  <c r="Q663" i="7"/>
  <c r="U663" i="7"/>
  <c r="N663" i="7"/>
  <c r="Z663" i="7" s="1"/>
  <c r="S663" i="7"/>
  <c r="O663" i="7"/>
  <c r="AD663" i="7" s="1"/>
  <c r="AB663" i="7" s="1"/>
  <c r="R663" i="7"/>
  <c r="M659" i="7"/>
  <c r="Q659" i="7"/>
  <c r="U659" i="7"/>
  <c r="R659" i="7"/>
  <c r="N659" i="7"/>
  <c r="T659" i="7"/>
  <c r="P659" i="7"/>
  <c r="M655" i="7"/>
  <c r="Q655" i="7"/>
  <c r="AD655" i="7" s="1"/>
  <c r="AB655" i="7" s="1"/>
  <c r="U655" i="7"/>
  <c r="P655" i="7"/>
  <c r="AC655" i="7" s="1"/>
  <c r="AA655" i="7" s="1"/>
  <c r="N655" i="7"/>
  <c r="T655" i="7"/>
  <c r="R655" i="7"/>
  <c r="O653" i="7"/>
  <c r="AC653" i="7" s="1"/>
  <c r="AA653" i="7" s="1"/>
  <c r="S653" i="7"/>
  <c r="M653" i="7"/>
  <c r="W653" i="7" s="1"/>
  <c r="R653" i="7"/>
  <c r="N653" i="7"/>
  <c r="Y653" i="7" s="1"/>
  <c r="U653" i="7"/>
  <c r="Q653" i="7"/>
  <c r="Z650" i="7"/>
  <c r="X650" i="7"/>
  <c r="P648" i="7"/>
  <c r="T648" i="7"/>
  <c r="AC648" i="7" s="1"/>
  <c r="AA648" i="7" s="1"/>
  <c r="M648" i="7"/>
  <c r="R648" i="7"/>
  <c r="Q648" i="7"/>
  <c r="AD648" i="7" s="1"/>
  <c r="AB648" i="7" s="1"/>
  <c r="N648" i="7"/>
  <c r="U648" i="7"/>
  <c r="P647" i="7"/>
  <c r="O643" i="7"/>
  <c r="AC643" i="7" s="1"/>
  <c r="AA643" i="7" s="1"/>
  <c r="X639" i="7"/>
  <c r="Z638" i="7"/>
  <c r="X638" i="7"/>
  <c r="AD638" i="7"/>
  <c r="AB638" i="7" s="1"/>
  <c r="P632" i="7"/>
  <c r="T632" i="7"/>
  <c r="AC632" i="7" s="1"/>
  <c r="AA632" i="7" s="1"/>
  <c r="M632" i="7"/>
  <c r="R632" i="7"/>
  <c r="N632" i="7"/>
  <c r="U632" i="7"/>
  <c r="Q632" i="7"/>
  <c r="AD632" i="7" s="1"/>
  <c r="AB632" i="7" s="1"/>
  <c r="P631" i="7"/>
  <c r="O627" i="7"/>
  <c r="O623" i="7"/>
  <c r="AC623" i="7" s="1"/>
  <c r="AA623" i="7" s="1"/>
  <c r="P621" i="7"/>
  <c r="AD618" i="7"/>
  <c r="AB618" i="7" s="1"/>
  <c r="AD616" i="7"/>
  <c r="AB616" i="7" s="1"/>
  <c r="Z615" i="7"/>
  <c r="AD615" i="7"/>
  <c r="AB615" i="7" s="1"/>
  <c r="P613" i="7"/>
  <c r="Y613" i="7" s="1"/>
  <c r="Q613" i="7"/>
  <c r="Z613" i="7" s="1"/>
  <c r="Z607" i="7"/>
  <c r="AC598" i="7"/>
  <c r="P595" i="7"/>
  <c r="T595" i="7"/>
  <c r="O595" i="7"/>
  <c r="AD595" i="7" s="1"/>
  <c r="AB595" i="7" s="1"/>
  <c r="U595" i="7"/>
  <c r="M595" i="7"/>
  <c r="S595" i="7"/>
  <c r="W593" i="7"/>
  <c r="Y593" i="7"/>
  <c r="P587" i="7"/>
  <c r="T587" i="7"/>
  <c r="M587" i="7"/>
  <c r="R587" i="7"/>
  <c r="S587" i="7"/>
  <c r="P579" i="7"/>
  <c r="T579" i="7"/>
  <c r="O579" i="7"/>
  <c r="U579" i="7"/>
  <c r="Q579" i="7"/>
  <c r="M579" i="7"/>
  <c r="S579" i="7"/>
  <c r="W577" i="7"/>
  <c r="AC577" i="7"/>
  <c r="AA577" i="7" s="1"/>
  <c r="Y577" i="7"/>
  <c r="AC573" i="7"/>
  <c r="AA573" i="7" s="1"/>
  <c r="O572" i="7"/>
  <c r="S572" i="7"/>
  <c r="Q572" i="7"/>
  <c r="M572" i="7"/>
  <c r="W572" i="7" s="1"/>
  <c r="T572" i="7"/>
  <c r="P572" i="7"/>
  <c r="Y553" i="7"/>
  <c r="AC553" i="7"/>
  <c r="AA553" i="7" s="1"/>
  <c r="AC550" i="7"/>
  <c r="Z548" i="7"/>
  <c r="X548" i="7"/>
  <c r="Y544" i="7"/>
  <c r="AC544" i="7"/>
  <c r="AA544" i="7" s="1"/>
  <c r="O665" i="7"/>
  <c r="S665" i="7"/>
  <c r="W665" i="7" s="1"/>
  <c r="Q665" i="7"/>
  <c r="Z665" i="7" s="1"/>
  <c r="Y664" i="7"/>
  <c r="AC664" i="7"/>
  <c r="AA664" i="7" s="1"/>
  <c r="Y663" i="7"/>
  <c r="P660" i="7"/>
  <c r="AC660" i="7" s="1"/>
  <c r="AA660" i="7" s="1"/>
  <c r="T660" i="7"/>
  <c r="Q660" i="7"/>
  <c r="X660" i="7" s="1"/>
  <c r="AC659" i="7"/>
  <c r="AA659" i="7" s="1"/>
  <c r="W658" i="7"/>
  <c r="AC658" i="7"/>
  <c r="AA658" i="7" s="1"/>
  <c r="P656" i="7"/>
  <c r="W656" i="7" s="1"/>
  <c r="T656" i="7"/>
  <c r="O656" i="7"/>
  <c r="U656" i="7"/>
  <c r="W654" i="7"/>
  <c r="O645" i="7"/>
  <c r="S645" i="7"/>
  <c r="P645" i="7"/>
  <c r="U645" i="7"/>
  <c r="O633" i="7"/>
  <c r="S633" i="7"/>
  <c r="W633" i="7" s="1"/>
  <c r="Q633" i="7"/>
  <c r="Z633" i="7" s="1"/>
  <c r="Y632" i="7"/>
  <c r="Y631" i="7"/>
  <c r="P628" i="7"/>
  <c r="W628" i="7" s="1"/>
  <c r="T628" i="7"/>
  <c r="Q628" i="7"/>
  <c r="X628" i="7" s="1"/>
  <c r="AC627" i="7"/>
  <c r="AA627" i="7" s="1"/>
  <c r="W626" i="7"/>
  <c r="AC626" i="7"/>
  <c r="AA626" i="7" s="1"/>
  <c r="P624" i="7"/>
  <c r="W624" i="7" s="1"/>
  <c r="T624" i="7"/>
  <c r="O624" i="7"/>
  <c r="U624" i="7"/>
  <c r="W622" i="7"/>
  <c r="M610" i="7"/>
  <c r="Q610" i="7"/>
  <c r="U610" i="7"/>
  <c r="P610" i="7"/>
  <c r="S610" i="7"/>
  <c r="O608" i="7"/>
  <c r="S608" i="7"/>
  <c r="M608" i="7"/>
  <c r="R608" i="7"/>
  <c r="Z608" i="7" s="1"/>
  <c r="T608" i="7"/>
  <c r="X597" i="7"/>
  <c r="N595" i="7"/>
  <c r="Q589" i="7"/>
  <c r="AD589" i="7" s="1"/>
  <c r="AB589" i="7" s="1"/>
  <c r="O588" i="7"/>
  <c r="S588" i="7"/>
  <c r="Q588" i="7"/>
  <c r="Z588" i="7" s="1"/>
  <c r="P588" i="7"/>
  <c r="Y588" i="7" s="1"/>
  <c r="N587" i="7"/>
  <c r="P583" i="7"/>
  <c r="T583" i="7"/>
  <c r="Q583" i="7"/>
  <c r="Z583" i="7" s="1"/>
  <c r="O583" i="7"/>
  <c r="AD583" i="7" s="1"/>
  <c r="AB583" i="7" s="1"/>
  <c r="Q581" i="7"/>
  <c r="Z581" i="7" s="1"/>
  <c r="N579" i="7"/>
  <c r="N572" i="7"/>
  <c r="O568" i="7"/>
  <c r="S568" i="7"/>
  <c r="P568" i="7"/>
  <c r="U568" i="7"/>
  <c r="Q568" i="7"/>
  <c r="X568" i="7" s="1"/>
  <c r="M568" i="7"/>
  <c r="T568" i="7"/>
  <c r="P567" i="7"/>
  <c r="T567" i="7"/>
  <c r="Q567" i="7"/>
  <c r="Z567" i="7" s="1"/>
  <c r="M567" i="7"/>
  <c r="X567" i="7" s="1"/>
  <c r="S567" i="7"/>
  <c r="O567" i="7"/>
  <c r="AD567" i="7" s="1"/>
  <c r="AB567" i="7" s="1"/>
  <c r="AD565" i="7"/>
  <c r="AB565" i="7" s="1"/>
  <c r="AC557" i="7"/>
  <c r="AA557" i="7" s="1"/>
  <c r="P551" i="7"/>
  <c r="T551" i="7"/>
  <c r="Q551" i="7"/>
  <c r="O551" i="7"/>
  <c r="R551" i="7"/>
  <c r="M551" i="7"/>
  <c r="S551" i="7"/>
  <c r="P549" i="7"/>
  <c r="AC549" i="7" s="1"/>
  <c r="AA549" i="7" s="1"/>
  <c r="X540" i="7"/>
  <c r="Z540" i="7"/>
  <c r="M537" i="7"/>
  <c r="Q537" i="7"/>
  <c r="X537" i="7" s="1"/>
  <c r="U537" i="7"/>
  <c r="P537" i="7"/>
  <c r="R537" i="7"/>
  <c r="S537" i="7"/>
  <c r="T537" i="7"/>
  <c r="N537" i="7"/>
  <c r="Y537" i="7" s="1"/>
  <c r="O531" i="7"/>
  <c r="S531" i="7"/>
  <c r="Q531" i="7"/>
  <c r="R531" i="7"/>
  <c r="Z531" i="7" s="1"/>
  <c r="P531" i="7"/>
  <c r="Y531" i="7" s="1"/>
  <c r="T531" i="7"/>
  <c r="M531" i="7"/>
  <c r="U531" i="7"/>
  <c r="Y608" i="7"/>
  <c r="P605" i="7"/>
  <c r="Y605" i="7" s="1"/>
  <c r="Q605" i="7"/>
  <c r="X605" i="7" s="1"/>
  <c r="Y602" i="7"/>
  <c r="P599" i="7"/>
  <c r="T599" i="7"/>
  <c r="AC599" i="7" s="1"/>
  <c r="AA599" i="7" s="1"/>
  <c r="Q599" i="7"/>
  <c r="AD599" i="7" s="1"/>
  <c r="AB599" i="7" s="1"/>
  <c r="M599" i="7"/>
  <c r="X599" i="7" s="1"/>
  <c r="S599" i="7"/>
  <c r="W597" i="7"/>
  <c r="AC597" i="7"/>
  <c r="AA597" i="7" s="1"/>
  <c r="Y597" i="7"/>
  <c r="Z591" i="7"/>
  <c r="X591" i="7"/>
  <c r="W589" i="7"/>
  <c r="Y589" i="7"/>
  <c r="U587" i="7"/>
  <c r="M586" i="7"/>
  <c r="Q586" i="7"/>
  <c r="U586" i="7"/>
  <c r="N586" i="7"/>
  <c r="Y586" i="7" s="1"/>
  <c r="S586" i="7"/>
  <c r="T586" i="7"/>
  <c r="O584" i="7"/>
  <c r="AC584" i="7" s="1"/>
  <c r="AA584" i="7" s="1"/>
  <c r="S584" i="7"/>
  <c r="P584" i="7"/>
  <c r="U584" i="7"/>
  <c r="M584" i="7"/>
  <c r="W584" i="7" s="1"/>
  <c r="T584" i="7"/>
  <c r="X583" i="7"/>
  <c r="AC582" i="7"/>
  <c r="W581" i="7"/>
  <c r="AC581" i="7"/>
  <c r="AA581" i="7" s="1"/>
  <c r="Y581" i="7"/>
  <c r="P573" i="7"/>
  <c r="W573" i="7" s="1"/>
  <c r="Q573" i="7"/>
  <c r="Z573" i="7" s="1"/>
  <c r="AA569" i="7"/>
  <c r="Y568" i="7"/>
  <c r="N551" i="7"/>
  <c r="AC537" i="7"/>
  <c r="AA537" i="7" s="1"/>
  <c r="O833" i="7"/>
  <c r="S833" i="7"/>
  <c r="W833" i="7" s="1"/>
  <c r="Y832" i="7"/>
  <c r="AC832" i="7"/>
  <c r="AA832" i="7" s="1"/>
  <c r="P828" i="7"/>
  <c r="Y828" i="7" s="1"/>
  <c r="T828" i="7"/>
  <c r="AD828" i="7" s="1"/>
  <c r="AB828" i="7" s="1"/>
  <c r="M827" i="7"/>
  <c r="Q827" i="7"/>
  <c r="AD827" i="7" s="1"/>
  <c r="AB827" i="7" s="1"/>
  <c r="U827" i="7"/>
  <c r="AA827" i="7" s="1"/>
  <c r="X825" i="7"/>
  <c r="W822" i="7"/>
  <c r="Z819" i="7"/>
  <c r="AD819" i="7"/>
  <c r="AB819" i="7" s="1"/>
  <c r="O817" i="7"/>
  <c r="S817" i="7"/>
  <c r="W817" i="7" s="1"/>
  <c r="Y816" i="7"/>
  <c r="AC816" i="7"/>
  <c r="AA816" i="7" s="1"/>
  <c r="P812" i="7"/>
  <c r="W812" i="7" s="1"/>
  <c r="T812" i="7"/>
  <c r="AD812" i="7" s="1"/>
  <c r="AB812" i="7" s="1"/>
  <c r="M811" i="7"/>
  <c r="Q811" i="7"/>
  <c r="AD811" i="7" s="1"/>
  <c r="AB811" i="7" s="1"/>
  <c r="U811" i="7"/>
  <c r="AA811" i="7" s="1"/>
  <c r="X809" i="7"/>
  <c r="W806" i="7"/>
  <c r="AD803" i="7"/>
  <c r="AB803" i="7" s="1"/>
  <c r="O801" i="7"/>
  <c r="S801" i="7"/>
  <c r="W801" i="7" s="1"/>
  <c r="Y800" i="7"/>
  <c r="AC800" i="7"/>
  <c r="AA800" i="7" s="1"/>
  <c r="P796" i="7"/>
  <c r="AC796" i="7" s="1"/>
  <c r="AA796" i="7" s="1"/>
  <c r="T796" i="7"/>
  <c r="AD796" i="7" s="1"/>
  <c r="AB796" i="7" s="1"/>
  <c r="M795" i="7"/>
  <c r="Q795" i="7"/>
  <c r="Z795" i="7" s="1"/>
  <c r="U795" i="7"/>
  <c r="AA795" i="7" s="1"/>
  <c r="X793" i="7"/>
  <c r="W790" i="7"/>
  <c r="Z787" i="7"/>
  <c r="AD787" i="7"/>
  <c r="AB787" i="7" s="1"/>
  <c r="O785" i="7"/>
  <c r="S785" i="7"/>
  <c r="X785" i="7" s="1"/>
  <c r="Y784" i="7"/>
  <c r="P780" i="7"/>
  <c r="W780" i="7" s="1"/>
  <c r="T780" i="7"/>
  <c r="AD780" i="7" s="1"/>
  <c r="AB780" i="7" s="1"/>
  <c r="M779" i="7"/>
  <c r="Q779" i="7"/>
  <c r="Z779" i="7" s="1"/>
  <c r="U779" i="7"/>
  <c r="AA779" i="7" s="1"/>
  <c r="X777" i="7"/>
  <c r="W774" i="7"/>
  <c r="Z771" i="7"/>
  <c r="AD771" i="7"/>
  <c r="AB771" i="7" s="1"/>
  <c r="O769" i="7"/>
  <c r="S769" i="7"/>
  <c r="W769" i="7" s="1"/>
  <c r="Y768" i="7"/>
  <c r="AC768" i="7"/>
  <c r="AA768" i="7" s="1"/>
  <c r="P764" i="7"/>
  <c r="W764" i="7" s="1"/>
  <c r="T764" i="7"/>
  <c r="AD764" i="7" s="1"/>
  <c r="AB764" i="7" s="1"/>
  <c r="M763" i="7"/>
  <c r="Q763" i="7"/>
  <c r="Z763" i="7" s="1"/>
  <c r="U763" i="7"/>
  <c r="AA763" i="7" s="1"/>
  <c r="X761" i="7"/>
  <c r="W758" i="7"/>
  <c r="Z755" i="7"/>
  <c r="AD755" i="7"/>
  <c r="AB755" i="7" s="1"/>
  <c r="O753" i="7"/>
  <c r="S753" i="7"/>
  <c r="W753" i="7" s="1"/>
  <c r="Y752" i="7"/>
  <c r="P748" i="7"/>
  <c r="W748" i="7" s="1"/>
  <c r="T748" i="7"/>
  <c r="AD748" i="7" s="1"/>
  <c r="AB748" i="7" s="1"/>
  <c r="M747" i="7"/>
  <c r="Q747" i="7"/>
  <c r="Z747" i="7" s="1"/>
  <c r="U747" i="7"/>
  <c r="AA747" i="7" s="1"/>
  <c r="X745" i="7"/>
  <c r="W742" i="7"/>
  <c r="Z739" i="7"/>
  <c r="AD739" i="7"/>
  <c r="AB739" i="7" s="1"/>
  <c r="O737" i="7"/>
  <c r="S737" i="7"/>
  <c r="W737" i="7" s="1"/>
  <c r="AC736" i="7"/>
  <c r="AA736" i="7" s="1"/>
  <c r="P732" i="7"/>
  <c r="Y732" i="7" s="1"/>
  <c r="T732" i="7"/>
  <c r="AD732" i="7" s="1"/>
  <c r="AB732" i="7" s="1"/>
  <c r="M731" i="7"/>
  <c r="Q731" i="7"/>
  <c r="AD731" i="7" s="1"/>
  <c r="AB731" i="7" s="1"/>
  <c r="U731" i="7"/>
  <c r="AA731" i="7" s="1"/>
  <c r="X729" i="7"/>
  <c r="W726" i="7"/>
  <c r="Z723" i="7"/>
  <c r="AD723" i="7"/>
  <c r="AB723" i="7" s="1"/>
  <c r="O721" i="7"/>
  <c r="S721" i="7"/>
  <c r="W721" i="7" s="1"/>
  <c r="Y720" i="7"/>
  <c r="P716" i="7"/>
  <c r="W716" i="7" s="1"/>
  <c r="T716" i="7"/>
  <c r="AD716" i="7" s="1"/>
  <c r="AB716" i="7" s="1"/>
  <c r="M715" i="7"/>
  <c r="Q715" i="7"/>
  <c r="Z715" i="7" s="1"/>
  <c r="U715" i="7"/>
  <c r="AA715" i="7" s="1"/>
  <c r="X713" i="7"/>
  <c r="W710" i="7"/>
  <c r="Z707" i="7"/>
  <c r="AD707" i="7"/>
  <c r="AB707" i="7" s="1"/>
  <c r="O705" i="7"/>
  <c r="S705" i="7"/>
  <c r="W705" i="7" s="1"/>
  <c r="Y704" i="7"/>
  <c r="AC704" i="7"/>
  <c r="AA704" i="7" s="1"/>
  <c r="P700" i="7"/>
  <c r="AC700" i="7" s="1"/>
  <c r="AA700" i="7" s="1"/>
  <c r="T700" i="7"/>
  <c r="AD700" i="7" s="1"/>
  <c r="AB700" i="7" s="1"/>
  <c r="W698" i="7"/>
  <c r="O693" i="7"/>
  <c r="AC693" i="7" s="1"/>
  <c r="S693" i="7"/>
  <c r="X693" i="7" s="1"/>
  <c r="P693" i="7"/>
  <c r="Y693" i="7" s="1"/>
  <c r="U693" i="7"/>
  <c r="P682" i="7"/>
  <c r="AC682" i="7" s="1"/>
  <c r="AA682" i="7" s="1"/>
  <c r="O681" i="7"/>
  <c r="S681" i="7"/>
  <c r="W681" i="7" s="1"/>
  <c r="Q681" i="7"/>
  <c r="Z681" i="7" s="1"/>
  <c r="Y680" i="7"/>
  <c r="AC680" i="7"/>
  <c r="AA680" i="7" s="1"/>
  <c r="Y679" i="7"/>
  <c r="X677" i="7"/>
  <c r="P676" i="7"/>
  <c r="Y676" i="7" s="1"/>
  <c r="T676" i="7"/>
  <c r="Q676" i="7"/>
  <c r="Z676" i="7" s="1"/>
  <c r="AC675" i="7"/>
  <c r="AA675" i="7" s="1"/>
  <c r="W674" i="7"/>
  <c r="AC674" i="7"/>
  <c r="AA674" i="7" s="1"/>
  <c r="P672" i="7"/>
  <c r="W672" i="7" s="1"/>
  <c r="T672" i="7"/>
  <c r="O672" i="7"/>
  <c r="U672" i="7"/>
  <c r="W670" i="7"/>
  <c r="AD667" i="7"/>
  <c r="W666" i="7"/>
  <c r="R665" i="7"/>
  <c r="Y665" i="7" s="1"/>
  <c r="AC663" i="7"/>
  <c r="AA663" i="7" s="1"/>
  <c r="W663" i="7"/>
  <c r="AD661" i="7"/>
  <c r="O661" i="7"/>
  <c r="S661" i="7"/>
  <c r="X661" i="7" s="1"/>
  <c r="P661" i="7"/>
  <c r="Y661" i="7" s="1"/>
  <c r="U661" i="7"/>
  <c r="R660" i="7"/>
  <c r="R656" i="7"/>
  <c r="Z656" i="7" s="1"/>
  <c r="P650" i="7"/>
  <c r="W650" i="7" s="1"/>
  <c r="O649" i="7"/>
  <c r="S649" i="7"/>
  <c r="W649" i="7" s="1"/>
  <c r="Q649" i="7"/>
  <c r="Z649" i="7" s="1"/>
  <c r="Y648" i="7"/>
  <c r="Y647" i="7"/>
  <c r="R645" i="7"/>
  <c r="Z645" i="7" s="1"/>
  <c r="X645" i="7"/>
  <c r="P644" i="7"/>
  <c r="AC644" i="7" s="1"/>
  <c r="AA644" i="7" s="1"/>
  <c r="T644" i="7"/>
  <c r="Q644" i="7"/>
  <c r="W642" i="7"/>
  <c r="AC642" i="7"/>
  <c r="AA642" i="7" s="1"/>
  <c r="P640" i="7"/>
  <c r="W640" i="7" s="1"/>
  <c r="T640" i="7"/>
  <c r="O640" i="7"/>
  <c r="AD640" i="7" s="1"/>
  <c r="AB640" i="7" s="1"/>
  <c r="U640" i="7"/>
  <c r="W638" i="7"/>
  <c r="Z635" i="7"/>
  <c r="W634" i="7"/>
  <c r="R633" i="7"/>
  <c r="Y633" i="7" s="1"/>
  <c r="AC631" i="7"/>
  <c r="AA631" i="7" s="1"/>
  <c r="W631" i="7"/>
  <c r="O629" i="7"/>
  <c r="AC629" i="7" s="1"/>
  <c r="AA629" i="7" s="1"/>
  <c r="S629" i="7"/>
  <c r="X629" i="7" s="1"/>
  <c r="P629" i="7"/>
  <c r="Y629" i="7" s="1"/>
  <c r="U629" i="7"/>
  <c r="R628" i="7"/>
  <c r="R624" i="7"/>
  <c r="Z624" i="7" s="1"/>
  <c r="P618" i="7"/>
  <c r="O617" i="7"/>
  <c r="S617" i="7"/>
  <c r="W617" i="7" s="1"/>
  <c r="Q617" i="7"/>
  <c r="Z617" i="7" s="1"/>
  <c r="Y616" i="7"/>
  <c r="AC616" i="7"/>
  <c r="AA616" i="7" s="1"/>
  <c r="Y615" i="7"/>
  <c r="T610" i="7"/>
  <c r="Y606" i="7"/>
  <c r="O604" i="7"/>
  <c r="S604" i="7"/>
  <c r="Q604" i="7"/>
  <c r="Z604" i="7" s="1"/>
  <c r="M604" i="7"/>
  <c r="T604" i="7"/>
  <c r="AD601" i="7"/>
  <c r="AB601" i="7" s="1"/>
  <c r="X601" i="7"/>
  <c r="Z600" i="7"/>
  <c r="O600" i="7"/>
  <c r="S600" i="7"/>
  <c r="P600" i="7"/>
  <c r="W600" i="7" s="1"/>
  <c r="U600" i="7"/>
  <c r="Q600" i="7"/>
  <c r="X600" i="7" s="1"/>
  <c r="N599" i="7"/>
  <c r="Z599" i="7" s="1"/>
  <c r="Z597" i="7"/>
  <c r="R595" i="7"/>
  <c r="Z590" i="7"/>
  <c r="T588" i="7"/>
  <c r="Q587" i="7"/>
  <c r="AD587" i="7" s="1"/>
  <c r="AB587" i="7" s="1"/>
  <c r="Y587" i="7"/>
  <c r="AC587" i="7"/>
  <c r="AA587" i="7" s="1"/>
  <c r="O586" i="7"/>
  <c r="AC586" i="7" s="1"/>
  <c r="AC585" i="7"/>
  <c r="AA585" i="7" s="1"/>
  <c r="N584" i="7"/>
  <c r="Z575" i="7"/>
  <c r="X575" i="7"/>
  <c r="U572" i="7"/>
  <c r="Z568" i="7"/>
  <c r="Z560" i="7"/>
  <c r="Z559" i="7"/>
  <c r="X559" i="7"/>
  <c r="P557" i="7"/>
  <c r="Q557" i="7"/>
  <c r="O556" i="7"/>
  <c r="S556" i="7"/>
  <c r="Q556" i="7"/>
  <c r="Z556" i="7" s="1"/>
  <c r="P556" i="7"/>
  <c r="Y556" i="7" s="1"/>
  <c r="R556" i="7"/>
  <c r="M556" i="7"/>
  <c r="T556" i="7"/>
  <c r="W549" i="7"/>
  <c r="Y549" i="7"/>
  <c r="P546" i="7"/>
  <c r="T546" i="7"/>
  <c r="M546" i="7"/>
  <c r="R546" i="7"/>
  <c r="Q546" i="7"/>
  <c r="AD546" i="7" s="1"/>
  <c r="AB546" i="7" s="1"/>
  <c r="S546" i="7"/>
  <c r="U546" i="7"/>
  <c r="N546" i="7"/>
  <c r="Z546" i="7" s="1"/>
  <c r="O543" i="7"/>
  <c r="S543" i="7"/>
  <c r="P543" i="7"/>
  <c r="Y543" i="7" s="1"/>
  <c r="U543" i="7"/>
  <c r="R543" i="7"/>
  <c r="Q543" i="7"/>
  <c r="Z543" i="7" s="1"/>
  <c r="T543" i="7"/>
  <c r="M543" i="7"/>
  <c r="Z534" i="7"/>
  <c r="M521" i="7"/>
  <c r="Q521" i="7"/>
  <c r="U521" i="7"/>
  <c r="P521" i="7"/>
  <c r="N521" i="7"/>
  <c r="Y521" i="7" s="1"/>
  <c r="T521" i="7"/>
  <c r="X520" i="7"/>
  <c r="AD520" i="7"/>
  <c r="AB520" i="7" s="1"/>
  <c r="AA513" i="7"/>
  <c r="Z507" i="7"/>
  <c r="O503" i="7"/>
  <c r="AC503" i="7" s="1"/>
  <c r="AA503" i="7" s="1"/>
  <c r="S503" i="7"/>
  <c r="M503" i="7"/>
  <c r="W503" i="7" s="1"/>
  <c r="R503" i="7"/>
  <c r="Q503" i="7"/>
  <c r="Z503" i="7" s="1"/>
  <c r="P486" i="7"/>
  <c r="T486" i="7"/>
  <c r="O486" i="7"/>
  <c r="U486" i="7"/>
  <c r="M486" i="7"/>
  <c r="S486" i="7"/>
  <c r="R486" i="7"/>
  <c r="N486" i="7"/>
  <c r="M582" i="7"/>
  <c r="X582" i="7" s="1"/>
  <c r="Q582" i="7"/>
  <c r="U582" i="7"/>
  <c r="R582" i="7"/>
  <c r="Y582" i="7" s="1"/>
  <c r="X580" i="7"/>
  <c r="Z580" i="7"/>
  <c r="M578" i="7"/>
  <c r="Q578" i="7"/>
  <c r="Z578" i="7" s="1"/>
  <c r="U578" i="7"/>
  <c r="P578" i="7"/>
  <c r="O576" i="7"/>
  <c r="S576" i="7"/>
  <c r="X576" i="7" s="1"/>
  <c r="M576" i="7"/>
  <c r="R576" i="7"/>
  <c r="Z576" i="7" s="1"/>
  <c r="Z570" i="7"/>
  <c r="AD569" i="7"/>
  <c r="AB569" i="7" s="1"/>
  <c r="Y567" i="7"/>
  <c r="W567" i="7"/>
  <c r="X565" i="7"/>
  <c r="AD555" i="7"/>
  <c r="AB555" i="7" s="1"/>
  <c r="P555" i="7"/>
  <c r="Y555" i="7" s="1"/>
  <c r="T555" i="7"/>
  <c r="AC555" i="7" s="1"/>
  <c r="AA555" i="7" s="1"/>
  <c r="M555" i="7"/>
  <c r="R555" i="7"/>
  <c r="Z555" i="7" s="1"/>
  <c r="M554" i="7"/>
  <c r="Q554" i="7"/>
  <c r="U554" i="7"/>
  <c r="N554" i="7"/>
  <c r="Y554" i="7" s="1"/>
  <c r="S554" i="7"/>
  <c r="M550" i="7"/>
  <c r="X550" i="7" s="1"/>
  <c r="Q550" i="7"/>
  <c r="U550" i="7"/>
  <c r="R550" i="7"/>
  <c r="Y550" i="7" s="1"/>
  <c r="AD548" i="7"/>
  <c r="AB548" i="7" s="1"/>
  <c r="Z539" i="7"/>
  <c r="O535" i="7"/>
  <c r="AC535" i="7" s="1"/>
  <c r="S535" i="7"/>
  <c r="M535" i="7"/>
  <c r="R535" i="7"/>
  <c r="Y535" i="7" s="1"/>
  <c r="Q535" i="7"/>
  <c r="Y533" i="7"/>
  <c r="M525" i="7"/>
  <c r="Q525" i="7"/>
  <c r="U525" i="7"/>
  <c r="R525" i="7"/>
  <c r="N525" i="7"/>
  <c r="T525" i="7"/>
  <c r="AC525" i="7" s="1"/>
  <c r="AA525" i="7" s="1"/>
  <c r="X524" i="7"/>
  <c r="AD524" i="7"/>
  <c r="AB524" i="7" s="1"/>
  <c r="Z523" i="7"/>
  <c r="O521" i="7"/>
  <c r="AC521" i="7" s="1"/>
  <c r="AA521" i="7" s="1"/>
  <c r="W520" i="7"/>
  <c r="M513" i="7"/>
  <c r="Q513" i="7"/>
  <c r="U513" i="7"/>
  <c r="N513" i="7"/>
  <c r="S513" i="7"/>
  <c r="R513" i="7"/>
  <c r="AC504" i="7"/>
  <c r="AA504" i="7" s="1"/>
  <c r="N503" i="7"/>
  <c r="Y503" i="7" s="1"/>
  <c r="Q500" i="7"/>
  <c r="P498" i="7"/>
  <c r="Y498" i="7" s="1"/>
  <c r="T498" i="7"/>
  <c r="M498" i="7"/>
  <c r="R498" i="7"/>
  <c r="Q498" i="7"/>
  <c r="S498" i="7"/>
  <c r="N498" i="7"/>
  <c r="U498" i="7"/>
  <c r="AC489" i="7"/>
  <c r="Q486" i="7"/>
  <c r="AC566" i="7"/>
  <c r="W565" i="7"/>
  <c r="AC565" i="7"/>
  <c r="AA565" i="7" s="1"/>
  <c r="P563" i="7"/>
  <c r="T563" i="7"/>
  <c r="O563" i="7"/>
  <c r="AD563" i="7" s="1"/>
  <c r="AB563" i="7" s="1"/>
  <c r="U563" i="7"/>
  <c r="W561" i="7"/>
  <c r="AD558" i="7"/>
  <c r="W557" i="7"/>
  <c r="O552" i="7"/>
  <c r="S552" i="7"/>
  <c r="P552" i="7"/>
  <c r="Y552" i="7" s="1"/>
  <c r="U552" i="7"/>
  <c r="M545" i="7"/>
  <c r="Q545" i="7"/>
  <c r="X545" i="7" s="1"/>
  <c r="U545" i="7"/>
  <c r="N545" i="7"/>
  <c r="Z545" i="7" s="1"/>
  <c r="S545" i="7"/>
  <c r="R545" i="7"/>
  <c r="Y545" i="7" s="1"/>
  <c r="AD537" i="7"/>
  <c r="AB537" i="7" s="1"/>
  <c r="P530" i="7"/>
  <c r="T530" i="7"/>
  <c r="M530" i="7"/>
  <c r="R530" i="7"/>
  <c r="N530" i="7"/>
  <c r="Z530" i="7" s="1"/>
  <c r="U530" i="7"/>
  <c r="W529" i="7"/>
  <c r="X527" i="7"/>
  <c r="Y525" i="7"/>
  <c r="W524" i="7"/>
  <c r="AC524" i="7"/>
  <c r="AA524" i="7" s="1"/>
  <c r="Q523" i="7"/>
  <c r="Z522" i="7"/>
  <c r="P522" i="7"/>
  <c r="T522" i="7"/>
  <c r="O522" i="7"/>
  <c r="U522" i="7"/>
  <c r="R522" i="7"/>
  <c r="Z520" i="7"/>
  <c r="AD512" i="7"/>
  <c r="AB512" i="7" s="1"/>
  <c r="Z512" i="7"/>
  <c r="M509" i="7"/>
  <c r="Q509" i="7"/>
  <c r="U509" i="7"/>
  <c r="R509" i="7"/>
  <c r="P509" i="7"/>
  <c r="AC509" i="7" s="1"/>
  <c r="AA509" i="7" s="1"/>
  <c r="U503" i="7"/>
  <c r="X503" i="7"/>
  <c r="AD498" i="7"/>
  <c r="AB498" i="7" s="1"/>
  <c r="M497" i="7"/>
  <c r="Q497" i="7"/>
  <c r="U497" i="7"/>
  <c r="N497" i="7"/>
  <c r="Y497" i="7" s="1"/>
  <c r="S497" i="7"/>
  <c r="R497" i="7"/>
  <c r="T497" i="7"/>
  <c r="O497" i="7"/>
  <c r="AD497" i="7" s="1"/>
  <c r="AB497" i="7" s="1"/>
  <c r="M699" i="7"/>
  <c r="Q699" i="7"/>
  <c r="Z699" i="7" s="1"/>
  <c r="U699" i="7"/>
  <c r="AA699" i="7" s="1"/>
  <c r="X697" i="7"/>
  <c r="W694" i="7"/>
  <c r="Z691" i="7"/>
  <c r="AD691" i="7"/>
  <c r="AB691" i="7" s="1"/>
  <c r="O689" i="7"/>
  <c r="S689" i="7"/>
  <c r="W689" i="7" s="1"/>
  <c r="Y688" i="7"/>
  <c r="AC688" i="7"/>
  <c r="AA688" i="7" s="1"/>
  <c r="P684" i="7"/>
  <c r="Y684" i="7" s="1"/>
  <c r="T684" i="7"/>
  <c r="AD684" i="7" s="1"/>
  <c r="AB684" i="7" s="1"/>
  <c r="M683" i="7"/>
  <c r="Q683" i="7"/>
  <c r="AD683" i="7" s="1"/>
  <c r="AB683" i="7" s="1"/>
  <c r="U683" i="7"/>
  <c r="W678" i="7"/>
  <c r="Z675" i="7"/>
  <c r="AD675" i="7"/>
  <c r="AB675" i="7" s="1"/>
  <c r="O673" i="7"/>
  <c r="AC673" i="7" s="1"/>
  <c r="AA673" i="7" s="1"/>
  <c r="S673" i="7"/>
  <c r="W673" i="7" s="1"/>
  <c r="Y672" i="7"/>
  <c r="AC672" i="7"/>
  <c r="P668" i="7"/>
  <c r="W668" i="7" s="1"/>
  <c r="T668" i="7"/>
  <c r="AD668" i="7" s="1"/>
  <c r="AB668" i="7" s="1"/>
  <c r="M667" i="7"/>
  <c r="Q667" i="7"/>
  <c r="Z667" i="7" s="1"/>
  <c r="U667" i="7"/>
  <c r="AA667" i="7" s="1"/>
  <c r="X665" i="7"/>
  <c r="W662" i="7"/>
  <c r="Z659" i="7"/>
  <c r="AD659" i="7"/>
  <c r="AB659" i="7" s="1"/>
  <c r="O657" i="7"/>
  <c r="AC657" i="7" s="1"/>
  <c r="AA657" i="7" s="1"/>
  <c r="S657" i="7"/>
  <c r="W657" i="7" s="1"/>
  <c r="Y656" i="7"/>
  <c r="AC656" i="7"/>
  <c r="AA656" i="7" s="1"/>
  <c r="P652" i="7"/>
  <c r="W652" i="7" s="1"/>
  <c r="T652" i="7"/>
  <c r="AD652" i="7" s="1"/>
  <c r="AB652" i="7" s="1"/>
  <c r="M651" i="7"/>
  <c r="Q651" i="7"/>
  <c r="Z651" i="7" s="1"/>
  <c r="U651" i="7"/>
  <c r="AA651" i="7" s="1"/>
  <c r="W646" i="7"/>
  <c r="Z643" i="7"/>
  <c r="AD643" i="7"/>
  <c r="AB643" i="7" s="1"/>
  <c r="O641" i="7"/>
  <c r="AC641" i="7" s="1"/>
  <c r="AA641" i="7" s="1"/>
  <c r="S641" i="7"/>
  <c r="W641" i="7" s="1"/>
  <c r="Y640" i="7"/>
  <c r="P636" i="7"/>
  <c r="Y636" i="7" s="1"/>
  <c r="T636" i="7"/>
  <c r="AD636" i="7" s="1"/>
  <c r="AB636" i="7" s="1"/>
  <c r="M635" i="7"/>
  <c r="Q635" i="7"/>
  <c r="AD635" i="7" s="1"/>
  <c r="AB635" i="7" s="1"/>
  <c r="U635" i="7"/>
  <c r="AA635" i="7" s="1"/>
  <c r="X633" i="7"/>
  <c r="W630" i="7"/>
  <c r="Z627" i="7"/>
  <c r="AD627" i="7"/>
  <c r="AB627" i="7" s="1"/>
  <c r="O625" i="7"/>
  <c r="AC625" i="7" s="1"/>
  <c r="AA625" i="7" s="1"/>
  <c r="S625" i="7"/>
  <c r="W625" i="7" s="1"/>
  <c r="Y624" i="7"/>
  <c r="AC624" i="7"/>
  <c r="AA624" i="7" s="1"/>
  <c r="P620" i="7"/>
  <c r="Y620" i="7" s="1"/>
  <c r="T620" i="7"/>
  <c r="AD620" i="7" s="1"/>
  <c r="AB620" i="7" s="1"/>
  <c r="M619" i="7"/>
  <c r="Q619" i="7"/>
  <c r="Z619" i="7" s="1"/>
  <c r="U619" i="7"/>
  <c r="W614" i="7"/>
  <c r="X613" i="7"/>
  <c r="Z610" i="7"/>
  <c r="AD610" i="7"/>
  <c r="AB610" i="7" s="1"/>
  <c r="X608" i="7"/>
  <c r="AD608" i="7"/>
  <c r="AB608" i="7" s="1"/>
  <c r="Y607" i="7"/>
  <c r="P603" i="7"/>
  <c r="Y603" i="7" s="1"/>
  <c r="T603" i="7"/>
  <c r="AD603" i="7" s="1"/>
  <c r="AB603" i="7" s="1"/>
  <c r="M603" i="7"/>
  <c r="X603" i="7" s="1"/>
  <c r="R603" i="7"/>
  <c r="Z603" i="7" s="1"/>
  <c r="M602" i="7"/>
  <c r="W602" i="7" s="1"/>
  <c r="Q602" i="7"/>
  <c r="AD602" i="7" s="1"/>
  <c r="AB602" i="7" s="1"/>
  <c r="U602" i="7"/>
  <c r="AA602" i="7" s="1"/>
  <c r="N602" i="7"/>
  <c r="Z602" i="7" s="1"/>
  <c r="S602" i="7"/>
  <c r="M598" i="7"/>
  <c r="Q598" i="7"/>
  <c r="Z598" i="7" s="1"/>
  <c r="U598" i="7"/>
  <c r="R598" i="7"/>
  <c r="Y598" i="7" s="1"/>
  <c r="Z596" i="7"/>
  <c r="M594" i="7"/>
  <c r="X594" i="7" s="1"/>
  <c r="Q594" i="7"/>
  <c r="Z594" i="7" s="1"/>
  <c r="U594" i="7"/>
  <c r="P594" i="7"/>
  <c r="AC594" i="7" s="1"/>
  <c r="AA594" i="7" s="1"/>
  <c r="O592" i="7"/>
  <c r="AC592" i="7" s="1"/>
  <c r="AA592" i="7" s="1"/>
  <c r="S592" i="7"/>
  <c r="M592" i="7"/>
  <c r="X592" i="7" s="1"/>
  <c r="R592" i="7"/>
  <c r="Z586" i="7"/>
  <c r="AD586" i="7"/>
  <c r="AB586" i="7" s="1"/>
  <c r="AD585" i="7"/>
  <c r="AB585" i="7" s="1"/>
  <c r="Y583" i="7"/>
  <c r="AC583" i="7"/>
  <c r="AA583" i="7" s="1"/>
  <c r="W583" i="7"/>
  <c r="S582" i="7"/>
  <c r="X581" i="7"/>
  <c r="S578" i="7"/>
  <c r="T576" i="7"/>
  <c r="AD576" i="7" s="1"/>
  <c r="AB576" i="7" s="1"/>
  <c r="AD571" i="7"/>
  <c r="AB571" i="7" s="1"/>
  <c r="P571" i="7"/>
  <c r="Y571" i="7" s="1"/>
  <c r="T571" i="7"/>
  <c r="M571" i="7"/>
  <c r="R571" i="7"/>
  <c r="Z571" i="7" s="1"/>
  <c r="M570" i="7"/>
  <c r="Q570" i="7"/>
  <c r="AD570" i="7" s="1"/>
  <c r="AB570" i="7" s="1"/>
  <c r="U570" i="7"/>
  <c r="AA570" i="7" s="1"/>
  <c r="N570" i="7"/>
  <c r="Y570" i="7" s="1"/>
  <c r="S570" i="7"/>
  <c r="X569" i="7"/>
  <c r="W566" i="7"/>
  <c r="M566" i="7"/>
  <c r="Q566" i="7"/>
  <c r="U566" i="7"/>
  <c r="R566" i="7"/>
  <c r="Y566" i="7" s="1"/>
  <c r="Y565" i="7"/>
  <c r="Z564" i="7"/>
  <c r="S563" i="7"/>
  <c r="M563" i="7"/>
  <c r="M562" i="7"/>
  <c r="Q562" i="7"/>
  <c r="U562" i="7"/>
  <c r="P562" i="7"/>
  <c r="AC562" i="7" s="1"/>
  <c r="AA562" i="7" s="1"/>
  <c r="Y561" i="7"/>
  <c r="O560" i="7"/>
  <c r="S560" i="7"/>
  <c r="M560" i="7"/>
  <c r="W560" i="7" s="1"/>
  <c r="R560" i="7"/>
  <c r="Y560" i="7" s="1"/>
  <c r="Y557" i="7"/>
  <c r="S555" i="7"/>
  <c r="T554" i="7"/>
  <c r="AC554" i="7" s="1"/>
  <c r="AA554" i="7" s="1"/>
  <c r="Z554" i="7"/>
  <c r="AD554" i="7"/>
  <c r="AD553" i="7"/>
  <c r="AB553" i="7" s="1"/>
  <c r="T552" i="7"/>
  <c r="M552" i="7"/>
  <c r="Y551" i="7"/>
  <c r="AC551" i="7"/>
  <c r="AA551" i="7" s="1"/>
  <c r="W551" i="7"/>
  <c r="S550" i="7"/>
  <c r="X549" i="7"/>
  <c r="Y548" i="7"/>
  <c r="O545" i="7"/>
  <c r="AC545" i="7" s="1"/>
  <c r="AA545" i="7" s="1"/>
  <c r="AD544" i="7"/>
  <c r="AB544" i="7" s="1"/>
  <c r="Z544" i="7"/>
  <c r="M541" i="7"/>
  <c r="Q541" i="7"/>
  <c r="U541" i="7"/>
  <c r="R541" i="7"/>
  <c r="P541" i="7"/>
  <c r="AC541" i="7" s="1"/>
  <c r="W538" i="7"/>
  <c r="U535" i="7"/>
  <c r="X535" i="7"/>
  <c r="AD535" i="7"/>
  <c r="Z535" i="7"/>
  <c r="Q532" i="7"/>
  <c r="O530" i="7"/>
  <c r="AD530" i="7" s="1"/>
  <c r="AB530" i="7" s="1"/>
  <c r="M529" i="7"/>
  <c r="Q529" i="7"/>
  <c r="U529" i="7"/>
  <c r="N529" i="7"/>
  <c r="S529" i="7"/>
  <c r="O529" i="7"/>
  <c r="Y528" i="7"/>
  <c r="AC528" i="7"/>
  <c r="AA528" i="7" s="1"/>
  <c r="AD528" i="7"/>
  <c r="AB528" i="7" s="1"/>
  <c r="Z527" i="7"/>
  <c r="P526" i="7"/>
  <c r="Y526" i="7" s="1"/>
  <c r="T526" i="7"/>
  <c r="AC526" i="7" s="1"/>
  <c r="AA526" i="7" s="1"/>
  <c r="Q526" i="7"/>
  <c r="X526" i="7" s="1"/>
  <c r="R526" i="7"/>
  <c r="Z526" i="7" s="1"/>
  <c r="W525" i="7"/>
  <c r="Z524" i="7"/>
  <c r="M522" i="7"/>
  <c r="S521" i="7"/>
  <c r="Y520" i="7"/>
  <c r="O519" i="7"/>
  <c r="AC519" i="7" s="1"/>
  <c r="AA519" i="7" s="1"/>
  <c r="S519" i="7"/>
  <c r="M519" i="7"/>
  <c r="R519" i="7"/>
  <c r="N519" i="7"/>
  <c r="U519" i="7"/>
  <c r="Z516" i="7"/>
  <c r="X516" i="7"/>
  <c r="P514" i="7"/>
  <c r="T514" i="7"/>
  <c r="AD514" i="7" s="1"/>
  <c r="AB514" i="7" s="1"/>
  <c r="M514" i="7"/>
  <c r="R514" i="7"/>
  <c r="Y514" i="7" s="1"/>
  <c r="Q514" i="7"/>
  <c r="Z514" i="7" s="1"/>
  <c r="Z513" i="7"/>
  <c r="AD513" i="7"/>
  <c r="AB513" i="7" s="1"/>
  <c r="O511" i="7"/>
  <c r="S511" i="7"/>
  <c r="P511" i="7"/>
  <c r="U511" i="7"/>
  <c r="R511" i="7"/>
  <c r="Z511" i="7" s="1"/>
  <c r="Y510" i="7"/>
  <c r="W510" i="7"/>
  <c r="N509" i="7"/>
  <c r="X508" i="7"/>
  <c r="Z508" i="7"/>
  <c r="M505" i="7"/>
  <c r="Q505" i="7"/>
  <c r="Z505" i="7" s="1"/>
  <c r="U505" i="7"/>
  <c r="P505" i="7"/>
  <c r="R505" i="7"/>
  <c r="X504" i="7"/>
  <c r="T503" i="7"/>
  <c r="X502" i="7"/>
  <c r="AC500" i="7"/>
  <c r="AA500" i="7" s="1"/>
  <c r="O499" i="7"/>
  <c r="S499" i="7"/>
  <c r="Q499" i="7"/>
  <c r="P499" i="7"/>
  <c r="W499" i="7" s="1"/>
  <c r="R499" i="7"/>
  <c r="Y499" i="7" s="1"/>
  <c r="P497" i="7"/>
  <c r="X496" i="7"/>
  <c r="Y495" i="7"/>
  <c r="Z490" i="7"/>
  <c r="AD488" i="7"/>
  <c r="AB488" i="7" s="1"/>
  <c r="AD480" i="7"/>
  <c r="AB480" i="7" s="1"/>
  <c r="Z446" i="7"/>
  <c r="O612" i="7"/>
  <c r="AC612" i="7" s="1"/>
  <c r="AA612" i="7" s="1"/>
  <c r="S612" i="7"/>
  <c r="W612" i="7" s="1"/>
  <c r="Y611" i="7"/>
  <c r="AC611" i="7"/>
  <c r="AA611" i="7" s="1"/>
  <c r="P607" i="7"/>
  <c r="W607" i="7" s="1"/>
  <c r="T607" i="7"/>
  <c r="AD607" i="7" s="1"/>
  <c r="AB607" i="7" s="1"/>
  <c r="M606" i="7"/>
  <c r="Q606" i="7"/>
  <c r="Z606" i="7" s="1"/>
  <c r="U606" i="7"/>
  <c r="AA606" i="7" s="1"/>
  <c r="X604" i="7"/>
  <c r="W601" i="7"/>
  <c r="AD598" i="7"/>
  <c r="AB598" i="7" s="1"/>
  <c r="O596" i="7"/>
  <c r="S596" i="7"/>
  <c r="W596" i="7" s="1"/>
  <c r="Y595" i="7"/>
  <c r="AC595" i="7"/>
  <c r="AA595" i="7" s="1"/>
  <c r="P591" i="7"/>
  <c r="W591" i="7" s="1"/>
  <c r="T591" i="7"/>
  <c r="AD591" i="7" s="1"/>
  <c r="AB591" i="7" s="1"/>
  <c r="M590" i="7"/>
  <c r="Q590" i="7"/>
  <c r="AD590" i="7" s="1"/>
  <c r="AB590" i="7" s="1"/>
  <c r="U590" i="7"/>
  <c r="AA590" i="7" s="1"/>
  <c r="X588" i="7"/>
  <c r="W585" i="7"/>
  <c r="Z582" i="7"/>
  <c r="AD582" i="7"/>
  <c r="AB582" i="7" s="1"/>
  <c r="O580" i="7"/>
  <c r="S580" i="7"/>
  <c r="W580" i="7" s="1"/>
  <c r="Y579" i="7"/>
  <c r="AC579" i="7"/>
  <c r="AA579" i="7" s="1"/>
  <c r="P575" i="7"/>
  <c r="T575" i="7"/>
  <c r="AD575" i="7" s="1"/>
  <c r="AB575" i="7" s="1"/>
  <c r="M574" i="7"/>
  <c r="Q574" i="7"/>
  <c r="U574" i="7"/>
  <c r="AA574" i="7" s="1"/>
  <c r="X572" i="7"/>
  <c r="W569" i="7"/>
  <c r="O564" i="7"/>
  <c r="S564" i="7"/>
  <c r="Y563" i="7"/>
  <c r="AC563" i="7"/>
  <c r="AA563" i="7" s="1"/>
  <c r="P559" i="7"/>
  <c r="W559" i="7" s="1"/>
  <c r="T559" i="7"/>
  <c r="AD559" i="7" s="1"/>
  <c r="AB559" i="7" s="1"/>
  <c r="M558" i="7"/>
  <c r="Q558" i="7"/>
  <c r="Z558" i="7" s="1"/>
  <c r="U558" i="7"/>
  <c r="AA558" i="7" s="1"/>
  <c r="X556" i="7"/>
  <c r="W553" i="7"/>
  <c r="Z550" i="7"/>
  <c r="AD550" i="7"/>
  <c r="AB550" i="7" s="1"/>
  <c r="P548" i="7"/>
  <c r="AC548" i="7" s="1"/>
  <c r="AA548" i="7" s="1"/>
  <c r="O547" i="7"/>
  <c r="S547" i="7"/>
  <c r="W547" i="7" s="1"/>
  <c r="Q547" i="7"/>
  <c r="Z547" i="7" s="1"/>
  <c r="Y546" i="7"/>
  <c r="AC546" i="7"/>
  <c r="AA546" i="7" s="1"/>
  <c r="X543" i="7"/>
  <c r="P542" i="7"/>
  <c r="Y542" i="7" s="1"/>
  <c r="T542" i="7"/>
  <c r="Q542" i="7"/>
  <c r="W540" i="7"/>
  <c r="AC540" i="7"/>
  <c r="AA540" i="7" s="1"/>
  <c r="P538" i="7"/>
  <c r="T538" i="7"/>
  <c r="O538" i="7"/>
  <c r="AD538" i="7" s="1"/>
  <c r="AB538" i="7" s="1"/>
  <c r="U538" i="7"/>
  <c r="W536" i="7"/>
  <c r="W532" i="7"/>
  <c r="O527" i="7"/>
  <c r="S527" i="7"/>
  <c r="P527" i="7"/>
  <c r="Y527" i="7" s="1"/>
  <c r="U527" i="7"/>
  <c r="P516" i="7"/>
  <c r="O515" i="7"/>
  <c r="S515" i="7"/>
  <c r="W515" i="7" s="1"/>
  <c r="Q515" i="7"/>
  <c r="Z515" i="7" s="1"/>
  <c r="AC514" i="7"/>
  <c r="AA514" i="7" s="1"/>
  <c r="Y513" i="7"/>
  <c r="X511" i="7"/>
  <c r="P510" i="7"/>
  <c r="AC510" i="7" s="1"/>
  <c r="AA510" i="7" s="1"/>
  <c r="T510" i="7"/>
  <c r="Q510" i="7"/>
  <c r="Z510" i="7" s="1"/>
  <c r="W508" i="7"/>
  <c r="AC508" i="7"/>
  <c r="AA508" i="7" s="1"/>
  <c r="P506" i="7"/>
  <c r="W506" i="7" s="1"/>
  <c r="T506" i="7"/>
  <c r="O506" i="7"/>
  <c r="AD506" i="7" s="1"/>
  <c r="AB506" i="7" s="1"/>
  <c r="U506" i="7"/>
  <c r="W504" i="7"/>
  <c r="W500" i="7"/>
  <c r="AC497" i="7"/>
  <c r="AA497" i="7" s="1"/>
  <c r="AC496" i="7"/>
  <c r="AA496" i="7" s="1"/>
  <c r="U495" i="7"/>
  <c r="T491" i="7"/>
  <c r="Y490" i="7"/>
  <c r="X488" i="7"/>
  <c r="P487" i="7"/>
  <c r="Y487" i="7" s="1"/>
  <c r="Q480" i="7"/>
  <c r="O479" i="7"/>
  <c r="S479" i="7"/>
  <c r="Q479" i="7"/>
  <c r="Z479" i="7" s="1"/>
  <c r="P479" i="7"/>
  <c r="Y479" i="7" s="1"/>
  <c r="N478" i="7"/>
  <c r="P474" i="7"/>
  <c r="T474" i="7"/>
  <c r="Q474" i="7"/>
  <c r="Z474" i="7" s="1"/>
  <c r="O474" i="7"/>
  <c r="AD474" i="7" s="1"/>
  <c r="AB474" i="7" s="1"/>
  <c r="N473" i="7"/>
  <c r="Y473" i="7" s="1"/>
  <c r="AD472" i="7"/>
  <c r="AB472" i="7" s="1"/>
  <c r="W472" i="7"/>
  <c r="AC472" i="7"/>
  <c r="AA472" i="7" s="1"/>
  <c r="Q471" i="7"/>
  <c r="Z471" i="7"/>
  <c r="P470" i="7"/>
  <c r="W470" i="7" s="1"/>
  <c r="T470" i="7"/>
  <c r="O470" i="7"/>
  <c r="U470" i="7"/>
  <c r="Q470" i="7"/>
  <c r="Z470" i="7" s="1"/>
  <c r="N469" i="7"/>
  <c r="Y469" i="7" s="1"/>
  <c r="W468" i="7"/>
  <c r="AC468" i="7"/>
  <c r="AA468" i="7" s="1"/>
  <c r="N467" i="7"/>
  <c r="P464" i="7"/>
  <c r="AC464" i="7" s="1"/>
  <c r="AA464" i="7" s="1"/>
  <c r="Q464" i="7"/>
  <c r="P458" i="7"/>
  <c r="T458" i="7"/>
  <c r="AC458" i="7" s="1"/>
  <c r="AA458" i="7" s="1"/>
  <c r="Q458" i="7"/>
  <c r="Z458" i="7" s="1"/>
  <c r="M458" i="7"/>
  <c r="X458" i="7" s="1"/>
  <c r="S458" i="7"/>
  <c r="W456" i="7"/>
  <c r="AC456" i="7"/>
  <c r="AA456" i="7" s="1"/>
  <c r="Y456" i="7"/>
  <c r="Z450" i="7"/>
  <c r="X450" i="7"/>
  <c r="W448" i="7"/>
  <c r="Y448" i="7"/>
  <c r="U447" i="7"/>
  <c r="M447" i="7"/>
  <c r="U446" i="7"/>
  <c r="M445" i="7"/>
  <c r="W445" i="7" s="1"/>
  <c r="Q445" i="7"/>
  <c r="U445" i="7"/>
  <c r="N445" i="7"/>
  <c r="Y445" i="7" s="1"/>
  <c r="S445" i="7"/>
  <c r="T445" i="7"/>
  <c r="U442" i="7"/>
  <c r="Q439" i="7"/>
  <c r="P439" i="7"/>
  <c r="Y439" i="7" s="1"/>
  <c r="Z497" i="7"/>
  <c r="AD496" i="7"/>
  <c r="AB496" i="7" s="1"/>
  <c r="P490" i="7"/>
  <c r="AC490" i="7" s="1"/>
  <c r="AA490" i="7" s="1"/>
  <c r="T490" i="7"/>
  <c r="AD490" i="7" s="1"/>
  <c r="AB490" i="7" s="1"/>
  <c r="Q490" i="7"/>
  <c r="M490" i="7"/>
  <c r="X490" i="7" s="1"/>
  <c r="S490" i="7"/>
  <c r="W488" i="7"/>
  <c r="AC488" i="7"/>
  <c r="AA488" i="7" s="1"/>
  <c r="Y488" i="7"/>
  <c r="Z482" i="7"/>
  <c r="X482" i="7"/>
  <c r="W480" i="7"/>
  <c r="Y480" i="7"/>
  <c r="U478" i="7"/>
  <c r="M477" i="7"/>
  <c r="Q477" i="7"/>
  <c r="U477" i="7"/>
  <c r="N477" i="7"/>
  <c r="Y477" i="7" s="1"/>
  <c r="S477" i="7"/>
  <c r="T477" i="7"/>
  <c r="AC477" i="7" s="1"/>
  <c r="AA477" i="7" s="1"/>
  <c r="O475" i="7"/>
  <c r="S475" i="7"/>
  <c r="X475" i="7" s="1"/>
  <c r="P475" i="7"/>
  <c r="Y475" i="7" s="1"/>
  <c r="U475" i="7"/>
  <c r="M475" i="7"/>
  <c r="T475" i="7"/>
  <c r="AD475" i="7" s="1"/>
  <c r="AB475" i="7" s="1"/>
  <c r="X474" i="7"/>
  <c r="T473" i="7"/>
  <c r="X470" i="7"/>
  <c r="T469" i="7"/>
  <c r="U467" i="7"/>
  <c r="Y465" i="7"/>
  <c r="O463" i="7"/>
  <c r="S463" i="7"/>
  <c r="Q463" i="7"/>
  <c r="Z463" i="7" s="1"/>
  <c r="M463" i="7"/>
  <c r="T463" i="7"/>
  <c r="AD460" i="7"/>
  <c r="AB460" i="7" s="1"/>
  <c r="X460" i="7"/>
  <c r="O459" i="7"/>
  <c r="S459" i="7"/>
  <c r="P459" i="7"/>
  <c r="U459" i="7"/>
  <c r="Q459" i="7"/>
  <c r="T447" i="7"/>
  <c r="O445" i="7"/>
  <c r="AC445" i="7" s="1"/>
  <c r="AA445" i="7" s="1"/>
  <c r="AC444" i="7"/>
  <c r="AA444" i="7" s="1"/>
  <c r="Z439" i="7"/>
  <c r="M437" i="7"/>
  <c r="Q437" i="7"/>
  <c r="U437" i="7"/>
  <c r="N437" i="7"/>
  <c r="Y437" i="7" s="1"/>
  <c r="S437" i="7"/>
  <c r="P437" i="7"/>
  <c r="O437" i="7"/>
  <c r="AC437" i="7" s="1"/>
  <c r="AA437" i="7" s="1"/>
  <c r="T437" i="7"/>
  <c r="AC498" i="7"/>
  <c r="AA498" i="7" s="1"/>
  <c r="O495" i="7"/>
  <c r="S495" i="7"/>
  <c r="Q495" i="7"/>
  <c r="Z495" i="7" s="1"/>
  <c r="M495" i="7"/>
  <c r="W495" i="7" s="1"/>
  <c r="T495" i="7"/>
  <c r="AD492" i="7"/>
  <c r="AB492" i="7" s="1"/>
  <c r="X492" i="7"/>
  <c r="O491" i="7"/>
  <c r="S491" i="7"/>
  <c r="P491" i="7"/>
  <c r="U491" i="7"/>
  <c r="Q491" i="7"/>
  <c r="AC473" i="7"/>
  <c r="X466" i="7"/>
  <c r="W464" i="7"/>
  <c r="AC457" i="7"/>
  <c r="P454" i="7"/>
  <c r="T454" i="7"/>
  <c r="O454" i="7"/>
  <c r="AD454" i="7" s="1"/>
  <c r="AB454" i="7" s="1"/>
  <c r="U454" i="7"/>
  <c r="M454" i="7"/>
  <c r="S454" i="7"/>
  <c r="W452" i="7"/>
  <c r="Y452" i="7"/>
  <c r="X448" i="7"/>
  <c r="AD446" i="7"/>
  <c r="P446" i="7"/>
  <c r="AC446" i="7" s="1"/>
  <c r="AA446" i="7" s="1"/>
  <c r="T446" i="7"/>
  <c r="M446" i="7"/>
  <c r="R446" i="7"/>
  <c r="S446" i="7"/>
  <c r="Z442" i="7"/>
  <c r="P442" i="7"/>
  <c r="T442" i="7"/>
  <c r="Q442" i="7"/>
  <c r="O442" i="7"/>
  <c r="R442" i="7"/>
  <c r="Y436" i="7"/>
  <c r="AC436" i="7"/>
  <c r="AA436" i="7" s="1"/>
  <c r="AD436" i="7"/>
  <c r="AB436" i="7" s="1"/>
  <c r="Z436" i="7"/>
  <c r="X436" i="7"/>
  <c r="P430" i="7"/>
  <c r="T430" i="7"/>
  <c r="O430" i="7"/>
  <c r="AD430" i="7" s="1"/>
  <c r="AB430" i="7" s="1"/>
  <c r="U430" i="7"/>
  <c r="M430" i="7"/>
  <c r="R430" i="7"/>
  <c r="N430" i="7"/>
  <c r="Z430" i="7" s="1"/>
  <c r="S430" i="7"/>
  <c r="W484" i="7"/>
  <c r="Y484" i="7"/>
  <c r="P478" i="7"/>
  <c r="W478" i="7" s="1"/>
  <c r="T478" i="7"/>
  <c r="AC478" i="7" s="1"/>
  <c r="AA478" i="7" s="1"/>
  <c r="M478" i="7"/>
  <c r="R478" i="7"/>
  <c r="S478" i="7"/>
  <c r="M473" i="7"/>
  <c r="Q473" i="7"/>
  <c r="U473" i="7"/>
  <c r="R473" i="7"/>
  <c r="S473" i="7"/>
  <c r="M469" i="7"/>
  <c r="Q469" i="7"/>
  <c r="U469" i="7"/>
  <c r="P469" i="7"/>
  <c r="AC469" i="7" s="1"/>
  <c r="S469" i="7"/>
  <c r="O467" i="7"/>
  <c r="S467" i="7"/>
  <c r="M467" i="7"/>
  <c r="W467" i="7" s="1"/>
  <c r="R467" i="7"/>
  <c r="T467" i="7"/>
  <c r="Y458" i="7"/>
  <c r="W458" i="7"/>
  <c r="X456" i="7"/>
  <c r="O447" i="7"/>
  <c r="S447" i="7"/>
  <c r="Q447" i="7"/>
  <c r="Z447" i="7" s="1"/>
  <c r="P447" i="7"/>
  <c r="Y447" i="7" s="1"/>
  <c r="X442" i="7"/>
  <c r="P440" i="7"/>
  <c r="Y440" i="7" s="1"/>
  <c r="Q440" i="7"/>
  <c r="P438" i="7"/>
  <c r="T438" i="7"/>
  <c r="M438" i="7"/>
  <c r="R438" i="7"/>
  <c r="Z438" i="7" s="1"/>
  <c r="O438" i="7"/>
  <c r="AD438" i="7" s="1"/>
  <c r="AB438" i="7" s="1"/>
  <c r="U438" i="7"/>
  <c r="O435" i="7"/>
  <c r="S435" i="7"/>
  <c r="P435" i="7"/>
  <c r="Y435" i="7" s="1"/>
  <c r="U435" i="7"/>
  <c r="M435" i="7"/>
  <c r="R435" i="7"/>
  <c r="Z435" i="7" s="1"/>
  <c r="Q431" i="7"/>
  <c r="Z431" i="7" s="1"/>
  <c r="X426" i="7"/>
  <c r="W424" i="7"/>
  <c r="AC417" i="7"/>
  <c r="AC409" i="7"/>
  <c r="X408" i="7"/>
  <c r="X400" i="7"/>
  <c r="M397" i="7"/>
  <c r="Q397" i="7"/>
  <c r="U397" i="7"/>
  <c r="P397" i="7"/>
  <c r="N397" i="7"/>
  <c r="S397" i="7"/>
  <c r="O395" i="7"/>
  <c r="AC395" i="7" s="1"/>
  <c r="AA395" i="7" s="1"/>
  <c r="S395" i="7"/>
  <c r="Q395" i="7"/>
  <c r="M395" i="7"/>
  <c r="R395" i="7"/>
  <c r="P395" i="7"/>
  <c r="U395" i="7"/>
  <c r="AD392" i="7"/>
  <c r="AB392" i="7" s="1"/>
  <c r="Z392" i="7"/>
  <c r="X392" i="7"/>
  <c r="P391" i="7"/>
  <c r="Y391" i="7" s="1"/>
  <c r="Q391" i="7"/>
  <c r="Z391" i="7" s="1"/>
  <c r="Z354" i="7"/>
  <c r="X354" i="7"/>
  <c r="Y350" i="7"/>
  <c r="AC350" i="7"/>
  <c r="AA350" i="7" s="1"/>
  <c r="O427" i="7"/>
  <c r="S427" i="7"/>
  <c r="M427" i="7"/>
  <c r="R427" i="7"/>
  <c r="P427" i="7"/>
  <c r="U427" i="7"/>
  <c r="P422" i="7"/>
  <c r="T422" i="7"/>
  <c r="M422" i="7"/>
  <c r="R422" i="7"/>
  <c r="O422" i="7"/>
  <c r="AD422" i="7" s="1"/>
  <c r="AB422" i="7" s="1"/>
  <c r="U422" i="7"/>
  <c r="O419" i="7"/>
  <c r="S419" i="7"/>
  <c r="X419" i="7" s="1"/>
  <c r="P419" i="7"/>
  <c r="U419" i="7"/>
  <c r="M419" i="7"/>
  <c r="R419" i="7"/>
  <c r="AD416" i="7"/>
  <c r="AB416" i="7" s="1"/>
  <c r="AD408" i="7"/>
  <c r="AB408" i="7" s="1"/>
  <c r="AC401" i="7"/>
  <c r="O397" i="7"/>
  <c r="Y395" i="7"/>
  <c r="P390" i="7"/>
  <c r="T390" i="7"/>
  <c r="Q390" i="7"/>
  <c r="M390" i="7"/>
  <c r="R390" i="7"/>
  <c r="O390" i="7"/>
  <c r="AD390" i="7" s="1"/>
  <c r="AB390" i="7" s="1"/>
  <c r="U390" i="7"/>
  <c r="AC388" i="7"/>
  <c r="AA388" i="7" s="1"/>
  <c r="Y388" i="7"/>
  <c r="X388" i="7"/>
  <c r="AD388" i="7"/>
  <c r="AB388" i="7" s="1"/>
  <c r="O381" i="7"/>
  <c r="S381" i="7"/>
  <c r="P381" i="7"/>
  <c r="U381" i="7"/>
  <c r="R381" i="7"/>
  <c r="M381" i="7"/>
  <c r="T381" i="7"/>
  <c r="Q381" i="7"/>
  <c r="Y353" i="7"/>
  <c r="O443" i="7"/>
  <c r="S443" i="7"/>
  <c r="P443" i="7"/>
  <c r="Y443" i="7" s="1"/>
  <c r="U443" i="7"/>
  <c r="AC441" i="7"/>
  <c r="X435" i="7"/>
  <c r="AD435" i="7"/>
  <c r="AB435" i="7" s="1"/>
  <c r="P432" i="7"/>
  <c r="Y432" i="7" s="1"/>
  <c r="M429" i="7"/>
  <c r="Q429" i="7"/>
  <c r="U429" i="7"/>
  <c r="P429" i="7"/>
  <c r="N429" i="7"/>
  <c r="Y429" i="7" s="1"/>
  <c r="S429" i="7"/>
  <c r="N427" i="7"/>
  <c r="Y424" i="7"/>
  <c r="P424" i="7"/>
  <c r="AC424" i="7" s="1"/>
  <c r="AA424" i="7" s="1"/>
  <c r="Z423" i="7"/>
  <c r="N422" i="7"/>
  <c r="Z422" i="7" s="1"/>
  <c r="M421" i="7"/>
  <c r="Q421" i="7"/>
  <c r="U421" i="7"/>
  <c r="N421" i="7"/>
  <c r="Y421" i="7" s="1"/>
  <c r="S421" i="7"/>
  <c r="P421" i="7"/>
  <c r="N419" i="7"/>
  <c r="P414" i="7"/>
  <c r="T414" i="7"/>
  <c r="O414" i="7"/>
  <c r="U414" i="7"/>
  <c r="M414" i="7"/>
  <c r="R414" i="7"/>
  <c r="O411" i="7"/>
  <c r="S411" i="7"/>
  <c r="X411" i="7" s="1"/>
  <c r="M411" i="7"/>
  <c r="R411" i="7"/>
  <c r="P411" i="7"/>
  <c r="U411" i="7"/>
  <c r="Z410" i="7"/>
  <c r="P406" i="7"/>
  <c r="T406" i="7"/>
  <c r="M406" i="7"/>
  <c r="R406" i="7"/>
  <c r="O406" i="7"/>
  <c r="AD406" i="7" s="1"/>
  <c r="AB406" i="7" s="1"/>
  <c r="U406" i="7"/>
  <c r="O403" i="7"/>
  <c r="S403" i="7"/>
  <c r="P403" i="7"/>
  <c r="U403" i="7"/>
  <c r="M403" i="7"/>
  <c r="R403" i="7"/>
  <c r="AD400" i="7"/>
  <c r="AB400" i="7" s="1"/>
  <c r="W400" i="7"/>
  <c r="AC400" i="7"/>
  <c r="AA400" i="7" s="1"/>
  <c r="Z399" i="7"/>
  <c r="Z397" i="7"/>
  <c r="Z396" i="7"/>
  <c r="X394" i="7"/>
  <c r="Z394" i="7"/>
  <c r="Y393" i="7"/>
  <c r="AC393" i="7"/>
  <c r="N390" i="7"/>
  <c r="Z390" i="7" s="1"/>
  <c r="Q382" i="7"/>
  <c r="Z382" i="7" s="1"/>
  <c r="N381" i="7"/>
  <c r="Q378" i="7"/>
  <c r="Y366" i="7"/>
  <c r="AC366" i="7"/>
  <c r="AA366" i="7" s="1"/>
  <c r="AD354" i="7"/>
  <c r="AB354" i="7" s="1"/>
  <c r="X547" i="7"/>
  <c r="W544" i="7"/>
  <c r="Z541" i="7"/>
  <c r="AD541" i="7"/>
  <c r="AB541" i="7" s="1"/>
  <c r="O539" i="7"/>
  <c r="S539" i="7"/>
  <c r="Y538" i="7"/>
  <c r="AC538" i="7"/>
  <c r="AA538" i="7" s="1"/>
  <c r="P534" i="7"/>
  <c r="T534" i="7"/>
  <c r="AD534" i="7" s="1"/>
  <c r="AB534" i="7" s="1"/>
  <c r="M533" i="7"/>
  <c r="Q533" i="7"/>
  <c r="AD533" i="7" s="1"/>
  <c r="AB533" i="7" s="1"/>
  <c r="U533" i="7"/>
  <c r="AA533" i="7" s="1"/>
  <c r="X531" i="7"/>
  <c r="W528" i="7"/>
  <c r="Z525" i="7"/>
  <c r="AD525" i="7"/>
  <c r="AB525" i="7" s="1"/>
  <c r="O523" i="7"/>
  <c r="S523" i="7"/>
  <c r="W523" i="7" s="1"/>
  <c r="Y522" i="7"/>
  <c r="AC522" i="7"/>
  <c r="AA522" i="7" s="1"/>
  <c r="P518" i="7"/>
  <c r="T518" i="7"/>
  <c r="AD518" i="7" s="1"/>
  <c r="AB518" i="7" s="1"/>
  <c r="M517" i="7"/>
  <c r="Q517" i="7"/>
  <c r="U517" i="7"/>
  <c r="AA517" i="7" s="1"/>
  <c r="X515" i="7"/>
  <c r="W512" i="7"/>
  <c r="Z509" i="7"/>
  <c r="AD509" i="7"/>
  <c r="AB509" i="7" s="1"/>
  <c r="O507" i="7"/>
  <c r="S507" i="7"/>
  <c r="Y506" i="7"/>
  <c r="AC506" i="7"/>
  <c r="AA506" i="7" s="1"/>
  <c r="P502" i="7"/>
  <c r="T502" i="7"/>
  <c r="AD502" i="7" s="1"/>
  <c r="AB502" i="7" s="1"/>
  <c r="M501" i="7"/>
  <c r="Q501" i="7"/>
  <c r="AD501" i="7" s="1"/>
  <c r="U501" i="7"/>
  <c r="AA501" i="7" s="1"/>
  <c r="X499" i="7"/>
  <c r="W496" i="7"/>
  <c r="AD494" i="7"/>
  <c r="AB494" i="7" s="1"/>
  <c r="P494" i="7"/>
  <c r="T494" i="7"/>
  <c r="M494" i="7"/>
  <c r="R494" i="7"/>
  <c r="Z494" i="7" s="1"/>
  <c r="M493" i="7"/>
  <c r="X493" i="7" s="1"/>
  <c r="Q493" i="7"/>
  <c r="AD493" i="7" s="1"/>
  <c r="U493" i="7"/>
  <c r="AA493" i="7" s="1"/>
  <c r="N493" i="7"/>
  <c r="Y493" i="7" s="1"/>
  <c r="S493" i="7"/>
  <c r="M489" i="7"/>
  <c r="Q489" i="7"/>
  <c r="Z489" i="7" s="1"/>
  <c r="U489" i="7"/>
  <c r="R489" i="7"/>
  <c r="Y489" i="7" s="1"/>
  <c r="Z487" i="7"/>
  <c r="M485" i="7"/>
  <c r="X485" i="7" s="1"/>
  <c r="Q485" i="7"/>
  <c r="AD485" i="7" s="1"/>
  <c r="U485" i="7"/>
  <c r="P485" i="7"/>
  <c r="O483" i="7"/>
  <c r="S483" i="7"/>
  <c r="M483" i="7"/>
  <c r="W483" i="7" s="1"/>
  <c r="R483" i="7"/>
  <c r="Z477" i="7"/>
  <c r="AD477" i="7"/>
  <c r="AB477" i="7" s="1"/>
  <c r="AD476" i="7"/>
  <c r="AB476" i="7" s="1"/>
  <c r="Y474" i="7"/>
  <c r="AC474" i="7"/>
  <c r="AA474" i="7" s="1"/>
  <c r="W474" i="7"/>
  <c r="X472" i="7"/>
  <c r="Z469" i="7"/>
  <c r="AD469" i="7"/>
  <c r="AB469" i="7" s="1"/>
  <c r="X467" i="7"/>
  <c r="AD467" i="7"/>
  <c r="AB467" i="7" s="1"/>
  <c r="Y466" i="7"/>
  <c r="P462" i="7"/>
  <c r="AC462" i="7" s="1"/>
  <c r="AA462" i="7" s="1"/>
  <c r="T462" i="7"/>
  <c r="AD462" i="7" s="1"/>
  <c r="AB462" i="7" s="1"/>
  <c r="M462" i="7"/>
  <c r="X462" i="7" s="1"/>
  <c r="R462" i="7"/>
  <c r="Z462" i="7" s="1"/>
  <c r="M461" i="7"/>
  <c r="Q461" i="7"/>
  <c r="AD461" i="7" s="1"/>
  <c r="AB461" i="7" s="1"/>
  <c r="U461" i="7"/>
  <c r="AA461" i="7" s="1"/>
  <c r="N461" i="7"/>
  <c r="Z461" i="7" s="1"/>
  <c r="S461" i="7"/>
  <c r="M457" i="7"/>
  <c r="Q457" i="7"/>
  <c r="U457" i="7"/>
  <c r="R457" i="7"/>
  <c r="Y457" i="7" s="1"/>
  <c r="Z455" i="7"/>
  <c r="M453" i="7"/>
  <c r="Q453" i="7"/>
  <c r="Z453" i="7" s="1"/>
  <c r="U453" i="7"/>
  <c r="P453" i="7"/>
  <c r="O451" i="7"/>
  <c r="AC451" i="7" s="1"/>
  <c r="AA451" i="7" s="1"/>
  <c r="S451" i="7"/>
  <c r="M451" i="7"/>
  <c r="R451" i="7"/>
  <c r="Z445" i="7"/>
  <c r="AD445" i="7"/>
  <c r="AB445" i="7" s="1"/>
  <c r="AD444" i="7"/>
  <c r="AB444" i="7" s="1"/>
  <c r="T443" i="7"/>
  <c r="M443" i="7"/>
  <c r="W443" i="7" s="1"/>
  <c r="Y442" i="7"/>
  <c r="AC442" i="7"/>
  <c r="AA442" i="7" s="1"/>
  <c r="W442" i="7"/>
  <c r="W440" i="7"/>
  <c r="AC440" i="7"/>
  <c r="AA440" i="7" s="1"/>
  <c r="S438" i="7"/>
  <c r="Z437" i="7"/>
  <c r="AD437" i="7"/>
  <c r="AB437" i="7" s="1"/>
  <c r="T435" i="7"/>
  <c r="W434" i="7"/>
  <c r="AC433" i="7"/>
  <c r="Q432" i="7"/>
  <c r="O429" i="7"/>
  <c r="AC429" i="7" s="1"/>
  <c r="AA429" i="7" s="1"/>
  <c r="AC428" i="7"/>
  <c r="AA428" i="7" s="1"/>
  <c r="X427" i="7"/>
  <c r="AD427" i="7"/>
  <c r="AB427" i="7" s="1"/>
  <c r="AC425" i="7"/>
  <c r="Q424" i="7"/>
  <c r="X424" i="7" s="1"/>
  <c r="P423" i="7"/>
  <c r="Y423" i="7" s="1"/>
  <c r="O421" i="7"/>
  <c r="AC421" i="7" s="1"/>
  <c r="AA421" i="7" s="1"/>
  <c r="AC420" i="7"/>
  <c r="AA420" i="7" s="1"/>
  <c r="AD419" i="7"/>
  <c r="AB419" i="7" s="1"/>
  <c r="Y417" i="7"/>
  <c r="X416" i="7"/>
  <c r="P416" i="7"/>
  <c r="Y416" i="7" s="1"/>
  <c r="N414" i="7"/>
  <c r="Z414" i="7" s="1"/>
  <c r="M413" i="7"/>
  <c r="Q413" i="7"/>
  <c r="AD413" i="7" s="1"/>
  <c r="U413" i="7"/>
  <c r="P413" i="7"/>
  <c r="AC413" i="7" s="1"/>
  <c r="AA413" i="7" s="1"/>
  <c r="N413" i="7"/>
  <c r="Y413" i="7" s="1"/>
  <c r="S413" i="7"/>
  <c r="AD412" i="7"/>
  <c r="AB412" i="7" s="1"/>
  <c r="N411" i="7"/>
  <c r="P408" i="7"/>
  <c r="W408" i="7" s="1"/>
  <c r="Z407" i="7"/>
  <c r="N406" i="7"/>
  <c r="Z406" i="7" s="1"/>
  <c r="M405" i="7"/>
  <c r="Q405" i="7"/>
  <c r="AD405" i="7" s="1"/>
  <c r="AB405" i="7" s="1"/>
  <c r="U405" i="7"/>
  <c r="N405" i="7"/>
  <c r="S405" i="7"/>
  <c r="P405" i="7"/>
  <c r="AC405" i="7" s="1"/>
  <c r="AA405" i="7" s="1"/>
  <c r="AD404" i="7"/>
  <c r="AB404" i="7" s="1"/>
  <c r="Z403" i="7"/>
  <c r="N403" i="7"/>
  <c r="Z402" i="7"/>
  <c r="P398" i="7"/>
  <c r="T398" i="7"/>
  <c r="O398" i="7"/>
  <c r="AD398" i="7" s="1"/>
  <c r="U398" i="7"/>
  <c r="M398" i="7"/>
  <c r="R398" i="7"/>
  <c r="Z398" i="7" s="1"/>
  <c r="T397" i="7"/>
  <c r="Y397" i="7"/>
  <c r="Z395" i="7"/>
  <c r="M389" i="7"/>
  <c r="Q389" i="7"/>
  <c r="U389" i="7"/>
  <c r="R389" i="7"/>
  <c r="N389" i="7"/>
  <c r="Y389" i="7" s="1"/>
  <c r="S389" i="7"/>
  <c r="P389" i="7"/>
  <c r="AC389" i="7" s="1"/>
  <c r="AA389" i="7" s="1"/>
  <c r="W386" i="7"/>
  <c r="X384" i="7"/>
  <c r="P384" i="7"/>
  <c r="AC384" i="7" s="1"/>
  <c r="AA384" i="7" s="1"/>
  <c r="Y378" i="7"/>
  <c r="X495" i="7"/>
  <c r="W492" i="7"/>
  <c r="O487" i="7"/>
  <c r="S487" i="7"/>
  <c r="W487" i="7" s="1"/>
  <c r="Y486" i="7"/>
  <c r="AC486" i="7"/>
  <c r="AA486" i="7" s="1"/>
  <c r="P482" i="7"/>
  <c r="T482" i="7"/>
  <c r="AD482" i="7" s="1"/>
  <c r="AB482" i="7" s="1"/>
  <c r="M481" i="7"/>
  <c r="Q481" i="7"/>
  <c r="AD481" i="7" s="1"/>
  <c r="U481" i="7"/>
  <c r="AA481" i="7" s="1"/>
  <c r="X479" i="7"/>
  <c r="W476" i="7"/>
  <c r="Z473" i="7"/>
  <c r="AD473" i="7"/>
  <c r="AB473" i="7" s="1"/>
  <c r="O471" i="7"/>
  <c r="S471" i="7"/>
  <c r="W471" i="7" s="1"/>
  <c r="Y470" i="7"/>
  <c r="AC470" i="7"/>
  <c r="AA470" i="7" s="1"/>
  <c r="P466" i="7"/>
  <c r="W466" i="7" s="1"/>
  <c r="T466" i="7"/>
  <c r="AD466" i="7" s="1"/>
  <c r="AB466" i="7" s="1"/>
  <c r="M465" i="7"/>
  <c r="Q465" i="7"/>
  <c r="Z465" i="7" s="1"/>
  <c r="U465" i="7"/>
  <c r="AA465" i="7" s="1"/>
  <c r="X463" i="7"/>
  <c r="W460" i="7"/>
  <c r="AD457" i="7"/>
  <c r="O455" i="7"/>
  <c r="S455" i="7"/>
  <c r="W455" i="7" s="1"/>
  <c r="Y454" i="7"/>
  <c r="AC454" i="7"/>
  <c r="AA454" i="7" s="1"/>
  <c r="P450" i="7"/>
  <c r="T450" i="7"/>
  <c r="AD450" i="7" s="1"/>
  <c r="AB450" i="7" s="1"/>
  <c r="M449" i="7"/>
  <c r="Q449" i="7"/>
  <c r="AD449" i="7" s="1"/>
  <c r="U449" i="7"/>
  <c r="AA449" i="7" s="1"/>
  <c r="X447" i="7"/>
  <c r="W444" i="7"/>
  <c r="O439" i="7"/>
  <c r="S439" i="7"/>
  <c r="Y438" i="7"/>
  <c r="AC438" i="7"/>
  <c r="AA438" i="7" s="1"/>
  <c r="P434" i="7"/>
  <c r="Y434" i="7" s="1"/>
  <c r="T434" i="7"/>
  <c r="AD434" i="7" s="1"/>
  <c r="AB434" i="7" s="1"/>
  <c r="M433" i="7"/>
  <c r="Q433" i="7"/>
  <c r="U433" i="7"/>
  <c r="W428" i="7"/>
  <c r="O423" i="7"/>
  <c r="S423" i="7"/>
  <c r="Y422" i="7"/>
  <c r="AC422" i="7"/>
  <c r="AA422" i="7" s="1"/>
  <c r="P418" i="7"/>
  <c r="Y418" i="7" s="1"/>
  <c r="T418" i="7"/>
  <c r="AD418" i="7" s="1"/>
  <c r="AB418" i="7" s="1"/>
  <c r="M417" i="7"/>
  <c r="Q417" i="7"/>
  <c r="U417" i="7"/>
  <c r="W412" i="7"/>
  <c r="O407" i="7"/>
  <c r="S407" i="7"/>
  <c r="W407" i="7" s="1"/>
  <c r="AC406" i="7"/>
  <c r="AA406" i="7" s="1"/>
  <c r="P402" i="7"/>
  <c r="W402" i="7" s="1"/>
  <c r="T402" i="7"/>
  <c r="AD402" i="7" s="1"/>
  <c r="AB402" i="7" s="1"/>
  <c r="M401" i="7"/>
  <c r="Q401" i="7"/>
  <c r="U401" i="7"/>
  <c r="W396" i="7"/>
  <c r="O391" i="7"/>
  <c r="S391" i="7"/>
  <c r="X391" i="7" s="1"/>
  <c r="Y390" i="7"/>
  <c r="AC390" i="7"/>
  <c r="AA390" i="7" s="1"/>
  <c r="R387" i="7"/>
  <c r="Z387" i="7" s="1"/>
  <c r="M387" i="7"/>
  <c r="X387" i="7" s="1"/>
  <c r="P386" i="7"/>
  <c r="T386" i="7"/>
  <c r="AD386" i="7" s="1"/>
  <c r="AB386" i="7" s="1"/>
  <c r="M385" i="7"/>
  <c r="Q385" i="7"/>
  <c r="U385" i="7"/>
  <c r="AA385" i="7" s="1"/>
  <c r="AC383" i="7"/>
  <c r="AA383" i="7" s="1"/>
  <c r="M383" i="7"/>
  <c r="Q383" i="7"/>
  <c r="AD383" i="7" s="1"/>
  <c r="AB383" i="7" s="1"/>
  <c r="N383" i="7"/>
  <c r="S383" i="7"/>
  <c r="S380" i="7"/>
  <c r="M380" i="7"/>
  <c r="M379" i="7"/>
  <c r="Q379" i="7"/>
  <c r="U379" i="7"/>
  <c r="R379" i="7"/>
  <c r="Y379" i="7" s="1"/>
  <c r="Z377" i="7"/>
  <c r="S376" i="7"/>
  <c r="M376" i="7"/>
  <c r="M375" i="7"/>
  <c r="Q375" i="7"/>
  <c r="X375" i="7" s="1"/>
  <c r="U375" i="7"/>
  <c r="P375" i="7"/>
  <c r="Y374" i="7"/>
  <c r="O373" i="7"/>
  <c r="AC373" i="7" s="1"/>
  <c r="AA373" i="7" s="1"/>
  <c r="S373" i="7"/>
  <c r="M373" i="7"/>
  <c r="W373" i="7" s="1"/>
  <c r="R373" i="7"/>
  <c r="X372" i="7"/>
  <c r="Y370" i="7"/>
  <c r="AD366" i="7"/>
  <c r="AB366" i="7" s="1"/>
  <c r="T365" i="7"/>
  <c r="M365" i="7"/>
  <c r="X362" i="7"/>
  <c r="T353" i="7"/>
  <c r="M353" i="7"/>
  <c r="P352" i="7"/>
  <c r="W352" i="7" s="1"/>
  <c r="T352" i="7"/>
  <c r="AD352" i="7" s="1"/>
  <c r="AB352" i="7" s="1"/>
  <c r="M352" i="7"/>
  <c r="X352" i="7" s="1"/>
  <c r="R352" i="7"/>
  <c r="Z352" i="7" s="1"/>
  <c r="M351" i="7"/>
  <c r="X351" i="7" s="1"/>
  <c r="Q351" i="7"/>
  <c r="U351" i="7"/>
  <c r="AA351" i="7" s="1"/>
  <c r="N351" i="7"/>
  <c r="S351" i="7"/>
  <c r="N349" i="7"/>
  <c r="M345" i="7"/>
  <c r="P341" i="7"/>
  <c r="W341" i="7" s="1"/>
  <c r="Q341" i="7"/>
  <c r="Z341" i="7" s="1"/>
  <c r="W338" i="7"/>
  <c r="Y338" i="7"/>
  <c r="Y373" i="7"/>
  <c r="O369" i="7"/>
  <c r="S369" i="7"/>
  <c r="Q369" i="7"/>
  <c r="Y368" i="7"/>
  <c r="P364" i="7"/>
  <c r="Y364" i="7" s="1"/>
  <c r="T364" i="7"/>
  <c r="Q364" i="7"/>
  <c r="AD364" i="7" s="1"/>
  <c r="AB364" i="7" s="1"/>
  <c r="AC363" i="7"/>
  <c r="W362" i="7"/>
  <c r="AC362" i="7"/>
  <c r="AA362" i="7" s="1"/>
  <c r="P360" i="7"/>
  <c r="T360" i="7"/>
  <c r="O360" i="7"/>
  <c r="AD360" i="7" s="1"/>
  <c r="AB360" i="7" s="1"/>
  <c r="U360" i="7"/>
  <c r="W358" i="7"/>
  <c r="AD346" i="7"/>
  <c r="AB346" i="7" s="1"/>
  <c r="X346" i="7"/>
  <c r="Z346" i="7"/>
  <c r="M339" i="7"/>
  <c r="Q339" i="7"/>
  <c r="U339" i="7"/>
  <c r="P339" i="7"/>
  <c r="T339" i="7"/>
  <c r="R339" i="7"/>
  <c r="S339" i="7"/>
  <c r="M335" i="7"/>
  <c r="Q335" i="7"/>
  <c r="U335" i="7"/>
  <c r="P335" i="7"/>
  <c r="T335" i="7"/>
  <c r="R335" i="7"/>
  <c r="S335" i="7"/>
  <c r="N335" i="7"/>
  <c r="M441" i="7"/>
  <c r="W441" i="7" s="1"/>
  <c r="Q441" i="7"/>
  <c r="Z441" i="7" s="1"/>
  <c r="U441" i="7"/>
  <c r="X439" i="7"/>
  <c r="W436" i="7"/>
  <c r="Z433" i="7"/>
  <c r="AD433" i="7"/>
  <c r="AB433" i="7" s="1"/>
  <c r="O431" i="7"/>
  <c r="S431" i="7"/>
  <c r="W431" i="7" s="1"/>
  <c r="Y430" i="7"/>
  <c r="AC430" i="7"/>
  <c r="AA430" i="7" s="1"/>
  <c r="P426" i="7"/>
  <c r="Y426" i="7" s="1"/>
  <c r="T426" i="7"/>
  <c r="AD426" i="7" s="1"/>
  <c r="AB426" i="7" s="1"/>
  <c r="M425" i="7"/>
  <c r="Q425" i="7"/>
  <c r="AD425" i="7" s="1"/>
  <c r="AB425" i="7" s="1"/>
  <c r="U425" i="7"/>
  <c r="X423" i="7"/>
  <c r="W420" i="7"/>
  <c r="Z417" i="7"/>
  <c r="AD417" i="7"/>
  <c r="AB417" i="7" s="1"/>
  <c r="O415" i="7"/>
  <c r="S415" i="7"/>
  <c r="X415" i="7" s="1"/>
  <c r="Y414" i="7"/>
  <c r="AC414" i="7"/>
  <c r="AA414" i="7" s="1"/>
  <c r="P410" i="7"/>
  <c r="Y410" i="7" s="1"/>
  <c r="T410" i="7"/>
  <c r="AD410" i="7" s="1"/>
  <c r="AB410" i="7" s="1"/>
  <c r="M409" i="7"/>
  <c r="Q409" i="7"/>
  <c r="Z409" i="7" s="1"/>
  <c r="U409" i="7"/>
  <c r="X407" i="7"/>
  <c r="W404" i="7"/>
  <c r="Z401" i="7"/>
  <c r="AD401" i="7"/>
  <c r="AB401" i="7" s="1"/>
  <c r="O399" i="7"/>
  <c r="S399" i="7"/>
  <c r="W399" i="7" s="1"/>
  <c r="Y398" i="7"/>
  <c r="AC398" i="7"/>
  <c r="AA398" i="7" s="1"/>
  <c r="P394" i="7"/>
  <c r="Y394" i="7" s="1"/>
  <c r="T394" i="7"/>
  <c r="AD394" i="7" s="1"/>
  <c r="AB394" i="7" s="1"/>
  <c r="M393" i="7"/>
  <c r="Q393" i="7"/>
  <c r="Z393" i="7" s="1"/>
  <c r="U393" i="7"/>
  <c r="W388" i="7"/>
  <c r="U387" i="7"/>
  <c r="Z385" i="7"/>
  <c r="AD385" i="7"/>
  <c r="AB385" i="7" s="1"/>
  <c r="X383" i="7"/>
  <c r="AD382" i="7"/>
  <c r="AB382" i="7" s="1"/>
  <c r="X378" i="7"/>
  <c r="Z375" i="7"/>
  <c r="AD375" i="7"/>
  <c r="AB375" i="7" s="1"/>
  <c r="AD373" i="7"/>
  <c r="AB373" i="7" s="1"/>
  <c r="Q370" i="7"/>
  <c r="T369" i="7"/>
  <c r="M369" i="7"/>
  <c r="W369" i="7" s="1"/>
  <c r="P368" i="7"/>
  <c r="AC368" i="7" s="1"/>
  <c r="AA368" i="7" s="1"/>
  <c r="T368" i="7"/>
  <c r="AD368" i="7" s="1"/>
  <c r="AB368" i="7" s="1"/>
  <c r="M368" i="7"/>
  <c r="X368" i="7" s="1"/>
  <c r="R368" i="7"/>
  <c r="Z368" i="7" s="1"/>
  <c r="M367" i="7"/>
  <c r="W367" i="7" s="1"/>
  <c r="Q367" i="7"/>
  <c r="AD367" i="7" s="1"/>
  <c r="AB367" i="7" s="1"/>
  <c r="U367" i="7"/>
  <c r="N367" i="7"/>
  <c r="Z367" i="7" s="1"/>
  <c r="S367" i="7"/>
  <c r="S364" i="7"/>
  <c r="M364" i="7"/>
  <c r="X364" i="7" s="1"/>
  <c r="W363" i="7"/>
  <c r="M363" i="7"/>
  <c r="X363" i="7" s="1"/>
  <c r="Q363" i="7"/>
  <c r="U363" i="7"/>
  <c r="R363" i="7"/>
  <c r="Y363" i="7" s="1"/>
  <c r="Y362" i="7"/>
  <c r="Q361" i="7"/>
  <c r="Z361" i="7" s="1"/>
  <c r="S360" i="7"/>
  <c r="M360" i="7"/>
  <c r="M359" i="7"/>
  <c r="Q359" i="7"/>
  <c r="AD359" i="7" s="1"/>
  <c r="AB359" i="7" s="1"/>
  <c r="U359" i="7"/>
  <c r="P359" i="7"/>
  <c r="AC359" i="7" s="1"/>
  <c r="AA359" i="7" s="1"/>
  <c r="Y358" i="7"/>
  <c r="O357" i="7"/>
  <c r="AC357" i="7" s="1"/>
  <c r="AA357" i="7" s="1"/>
  <c r="S357" i="7"/>
  <c r="M357" i="7"/>
  <c r="W357" i="7" s="1"/>
  <c r="R357" i="7"/>
  <c r="Z357" i="7" s="1"/>
  <c r="X356" i="7"/>
  <c r="Z351" i="7"/>
  <c r="AD351" i="7"/>
  <c r="AB351" i="7" s="1"/>
  <c r="AD350" i="7"/>
  <c r="AB350" i="7" s="1"/>
  <c r="AC346" i="7"/>
  <c r="AA346" i="7" s="1"/>
  <c r="W342" i="7"/>
  <c r="Y342" i="7"/>
  <c r="N339" i="7"/>
  <c r="O335" i="7"/>
  <c r="X395" i="7"/>
  <c r="W392" i="7"/>
  <c r="Z389" i="7"/>
  <c r="AD389" i="7"/>
  <c r="AB389" i="7" s="1"/>
  <c r="O387" i="7"/>
  <c r="AC387" i="7" s="1"/>
  <c r="S387" i="7"/>
  <c r="Y386" i="7"/>
  <c r="AC386" i="7"/>
  <c r="AA386" i="7" s="1"/>
  <c r="X381" i="7"/>
  <c r="P380" i="7"/>
  <c r="W380" i="7" s="1"/>
  <c r="T380" i="7"/>
  <c r="Q380" i="7"/>
  <c r="Z380" i="7" s="1"/>
  <c r="AC379" i="7"/>
  <c r="AA379" i="7" s="1"/>
  <c r="W378" i="7"/>
  <c r="AC378" i="7"/>
  <c r="AA378" i="7" s="1"/>
  <c r="P376" i="7"/>
  <c r="T376" i="7"/>
  <c r="O376" i="7"/>
  <c r="AD376" i="7" s="1"/>
  <c r="AB376" i="7" s="1"/>
  <c r="U376" i="7"/>
  <c r="W374" i="7"/>
  <c r="Z373" i="7"/>
  <c r="W370" i="7"/>
  <c r="R369" i="7"/>
  <c r="Y369" i="7" s="1"/>
  <c r="AC367" i="7"/>
  <c r="AA367" i="7" s="1"/>
  <c r="O365" i="7"/>
  <c r="AC365" i="7" s="1"/>
  <c r="AA365" i="7" s="1"/>
  <c r="S365" i="7"/>
  <c r="X365" i="7" s="1"/>
  <c r="P365" i="7"/>
  <c r="Y365" i="7" s="1"/>
  <c r="U365" i="7"/>
  <c r="R364" i="7"/>
  <c r="R360" i="7"/>
  <c r="Z360" i="7" s="1"/>
  <c r="T359" i="7"/>
  <c r="N359" i="7"/>
  <c r="Y359" i="7" s="1"/>
  <c r="Y357" i="7"/>
  <c r="P354" i="7"/>
  <c r="AC354" i="7" s="1"/>
  <c r="AA354" i="7" s="1"/>
  <c r="O353" i="7"/>
  <c r="S353" i="7"/>
  <c r="Q353" i="7"/>
  <c r="Z353" i="7" s="1"/>
  <c r="Y352" i="7"/>
  <c r="Y351" i="7"/>
  <c r="O349" i="7"/>
  <c r="S349" i="7"/>
  <c r="Q349" i="7"/>
  <c r="M349" i="7"/>
  <c r="W349" i="7" s="1"/>
  <c r="T349" i="7"/>
  <c r="O345" i="7"/>
  <c r="S345" i="7"/>
  <c r="P345" i="7"/>
  <c r="Y345" i="7" s="1"/>
  <c r="U345" i="7"/>
  <c r="Q345" i="7"/>
  <c r="X345" i="7" s="1"/>
  <c r="R345" i="7"/>
  <c r="P344" i="7"/>
  <c r="T344" i="7"/>
  <c r="O344" i="7"/>
  <c r="AD344" i="7" s="1"/>
  <c r="Q344" i="7"/>
  <c r="Z344" i="7" s="1"/>
  <c r="S344" i="7"/>
  <c r="M344" i="7"/>
  <c r="U344" i="7"/>
  <c r="AC342" i="7"/>
  <c r="AA342" i="7" s="1"/>
  <c r="Z338" i="7"/>
  <c r="AD338" i="7"/>
  <c r="AB338" i="7" s="1"/>
  <c r="X338" i="7"/>
  <c r="Z334" i="7"/>
  <c r="AD334" i="7"/>
  <c r="AB334" i="7" s="1"/>
  <c r="M332" i="7"/>
  <c r="P328" i="7"/>
  <c r="T328" i="7"/>
  <c r="O328" i="7"/>
  <c r="S328" i="7"/>
  <c r="Q328" i="7"/>
  <c r="W322" i="7"/>
  <c r="Y322" i="7"/>
  <c r="M319" i="7"/>
  <c r="Q319" i="7"/>
  <c r="U319" i="7"/>
  <c r="P319" i="7"/>
  <c r="T319" i="7"/>
  <c r="R319" i="7"/>
  <c r="Z318" i="7"/>
  <c r="AD318" i="7"/>
  <c r="AB318" i="7" s="1"/>
  <c r="P312" i="7"/>
  <c r="T312" i="7"/>
  <c r="O312" i="7"/>
  <c r="S312" i="7"/>
  <c r="Q312" i="7"/>
  <c r="M312" i="7"/>
  <c r="U312" i="7"/>
  <c r="M307" i="7"/>
  <c r="Q307" i="7"/>
  <c r="U307" i="7"/>
  <c r="P307" i="7"/>
  <c r="T307" i="7"/>
  <c r="R307" i="7"/>
  <c r="N307" i="7"/>
  <c r="AD341" i="7"/>
  <c r="AB341" i="7" s="1"/>
  <c r="Z340" i="7"/>
  <c r="P340" i="7"/>
  <c r="T340" i="7"/>
  <c r="O340" i="7"/>
  <c r="AD340" i="7" s="1"/>
  <c r="AB340" i="7" s="1"/>
  <c r="S340" i="7"/>
  <c r="Q340" i="7"/>
  <c r="Z339" i="7"/>
  <c r="W334" i="7"/>
  <c r="Y334" i="7"/>
  <c r="U332" i="7"/>
  <c r="M331" i="7"/>
  <c r="Q331" i="7"/>
  <c r="U331" i="7"/>
  <c r="P331" i="7"/>
  <c r="T331" i="7"/>
  <c r="R331" i="7"/>
  <c r="Z330" i="7"/>
  <c r="AD330" i="7"/>
  <c r="AB330" i="7" s="1"/>
  <c r="Q329" i="7"/>
  <c r="Z329" i="7" s="1"/>
  <c r="M328" i="7"/>
  <c r="P324" i="7"/>
  <c r="T324" i="7"/>
  <c r="O324" i="7"/>
  <c r="S324" i="7"/>
  <c r="Q324" i="7"/>
  <c r="Z324" i="7" s="1"/>
  <c r="N319" i="7"/>
  <c r="W318" i="7"/>
  <c r="Y318" i="7"/>
  <c r="N312" i="7"/>
  <c r="P308" i="7"/>
  <c r="T308" i="7"/>
  <c r="O308" i="7"/>
  <c r="S308" i="7"/>
  <c r="Q308" i="7"/>
  <c r="M308" i="7"/>
  <c r="U308" i="7"/>
  <c r="O307" i="7"/>
  <c r="M303" i="7"/>
  <c r="Q303" i="7"/>
  <c r="U303" i="7"/>
  <c r="P303" i="7"/>
  <c r="T303" i="7"/>
  <c r="R303" i="7"/>
  <c r="N303" i="7"/>
  <c r="W382" i="7"/>
  <c r="Z379" i="7"/>
  <c r="AD379" i="7"/>
  <c r="AB379" i="7" s="1"/>
  <c r="O377" i="7"/>
  <c r="S377" i="7"/>
  <c r="X377" i="7" s="1"/>
  <c r="Y376" i="7"/>
  <c r="AC376" i="7"/>
  <c r="AA376" i="7" s="1"/>
  <c r="P372" i="7"/>
  <c r="W372" i="7" s="1"/>
  <c r="T372" i="7"/>
  <c r="AD372" i="7" s="1"/>
  <c r="AB372" i="7" s="1"/>
  <c r="M371" i="7"/>
  <c r="Q371" i="7"/>
  <c r="Z371" i="7" s="1"/>
  <c r="U371" i="7"/>
  <c r="AA371" i="7" s="1"/>
  <c r="X369" i="7"/>
  <c r="W366" i="7"/>
  <c r="Z363" i="7"/>
  <c r="AD363" i="7"/>
  <c r="AB363" i="7" s="1"/>
  <c r="O361" i="7"/>
  <c r="S361" i="7"/>
  <c r="X361" i="7" s="1"/>
  <c r="Y360" i="7"/>
  <c r="AC360" i="7"/>
  <c r="AA360" i="7" s="1"/>
  <c r="P356" i="7"/>
  <c r="W356" i="7" s="1"/>
  <c r="T356" i="7"/>
  <c r="AD356" i="7" s="1"/>
  <c r="AB356" i="7" s="1"/>
  <c r="M355" i="7"/>
  <c r="Q355" i="7"/>
  <c r="AD355" i="7" s="1"/>
  <c r="AB355" i="7" s="1"/>
  <c r="U355" i="7"/>
  <c r="AA355" i="7" s="1"/>
  <c r="X353" i="7"/>
  <c r="W350" i="7"/>
  <c r="P348" i="7"/>
  <c r="AC348" i="7" s="1"/>
  <c r="AA348" i="7" s="1"/>
  <c r="T348" i="7"/>
  <c r="AD348" i="7" s="1"/>
  <c r="AB348" i="7" s="1"/>
  <c r="M348" i="7"/>
  <c r="X348" i="7" s="1"/>
  <c r="R348" i="7"/>
  <c r="Z348" i="7" s="1"/>
  <c r="M347" i="7"/>
  <c r="Q347" i="7"/>
  <c r="AD347" i="7" s="1"/>
  <c r="AB347" i="7" s="1"/>
  <c r="U347" i="7"/>
  <c r="AA347" i="7" s="1"/>
  <c r="N347" i="7"/>
  <c r="Y347" i="7" s="1"/>
  <c r="S347" i="7"/>
  <c r="M343" i="7"/>
  <c r="Q343" i="7"/>
  <c r="Z343" i="7" s="1"/>
  <c r="U343" i="7"/>
  <c r="P343" i="7"/>
  <c r="T343" i="7"/>
  <c r="R343" i="7"/>
  <c r="Z342" i="7"/>
  <c r="AD342" i="7"/>
  <c r="AB342" i="7" s="1"/>
  <c r="M340" i="7"/>
  <c r="AD337" i="7"/>
  <c r="AB337" i="7" s="1"/>
  <c r="P336" i="7"/>
  <c r="W336" i="7" s="1"/>
  <c r="T336" i="7"/>
  <c r="O336" i="7"/>
  <c r="S336" i="7"/>
  <c r="Q336" i="7"/>
  <c r="Z336" i="7" s="1"/>
  <c r="Z335" i="7"/>
  <c r="N331" i="7"/>
  <c r="Z331" i="7" s="1"/>
  <c r="W330" i="7"/>
  <c r="Y330" i="7"/>
  <c r="U328" i="7"/>
  <c r="M327" i="7"/>
  <c r="Q327" i="7"/>
  <c r="Z327" i="7" s="1"/>
  <c r="U327" i="7"/>
  <c r="P327" i="7"/>
  <c r="T327" i="7"/>
  <c r="R327" i="7"/>
  <c r="Z326" i="7"/>
  <c r="AD326" i="7"/>
  <c r="AB326" i="7" s="1"/>
  <c r="Q325" i="7"/>
  <c r="Z325" i="7" s="1"/>
  <c r="M324" i="7"/>
  <c r="AD321" i="7"/>
  <c r="AB321" i="7" s="1"/>
  <c r="P320" i="7"/>
  <c r="W320" i="7" s="1"/>
  <c r="T320" i="7"/>
  <c r="O320" i="7"/>
  <c r="S320" i="7"/>
  <c r="Q320" i="7"/>
  <c r="Z320" i="7" s="1"/>
  <c r="Z319" i="7"/>
  <c r="AD317" i="7"/>
  <c r="AB317" i="7" s="1"/>
  <c r="Z317" i="7"/>
  <c r="M315" i="7"/>
  <c r="Q315" i="7"/>
  <c r="U315" i="7"/>
  <c r="P315" i="7"/>
  <c r="T315" i="7"/>
  <c r="R315" i="7"/>
  <c r="N315" i="7"/>
  <c r="N308" i="7"/>
  <c r="P304" i="7"/>
  <c r="T304" i="7"/>
  <c r="O304" i="7"/>
  <c r="S304" i="7"/>
  <c r="Q304" i="7"/>
  <c r="M304" i="7"/>
  <c r="U304" i="7"/>
  <c r="O303" i="7"/>
  <c r="M299" i="7"/>
  <c r="Q299" i="7"/>
  <c r="U299" i="7"/>
  <c r="P299" i="7"/>
  <c r="T299" i="7"/>
  <c r="R299" i="7"/>
  <c r="N299" i="7"/>
  <c r="P296" i="7"/>
  <c r="T296" i="7"/>
  <c r="O296" i="7"/>
  <c r="S296" i="7"/>
  <c r="Q296" i="7"/>
  <c r="R296" i="7"/>
  <c r="M296" i="7"/>
  <c r="U296" i="7"/>
  <c r="O293" i="7"/>
  <c r="S293" i="7"/>
  <c r="Q293" i="7"/>
  <c r="P293" i="7"/>
  <c r="U293" i="7"/>
  <c r="R293" i="7"/>
  <c r="T293" i="7"/>
  <c r="M293" i="7"/>
  <c r="X334" i="7"/>
  <c r="AD333" i="7"/>
  <c r="AB333" i="7" s="1"/>
  <c r="P332" i="7"/>
  <c r="Y332" i="7" s="1"/>
  <c r="T332" i="7"/>
  <c r="O332" i="7"/>
  <c r="S332" i="7"/>
  <c r="Q332" i="7"/>
  <c r="Z332" i="7" s="1"/>
  <c r="R328" i="7"/>
  <c r="Z328" i="7" s="1"/>
  <c r="W326" i="7"/>
  <c r="Y326" i="7"/>
  <c r="M323" i="7"/>
  <c r="Q323" i="7"/>
  <c r="Z323" i="7" s="1"/>
  <c r="U323" i="7"/>
  <c r="P323" i="7"/>
  <c r="T323" i="7"/>
  <c r="R323" i="7"/>
  <c r="Z322" i="7"/>
  <c r="AD322" i="7"/>
  <c r="AB322" i="7" s="1"/>
  <c r="X320" i="7"/>
  <c r="S319" i="7"/>
  <c r="X318" i="7"/>
  <c r="P316" i="7"/>
  <c r="T316" i="7"/>
  <c r="O316" i="7"/>
  <c r="S316" i="7"/>
  <c r="Q316" i="7"/>
  <c r="Z316" i="7" s="1"/>
  <c r="M316" i="7"/>
  <c r="U316" i="7"/>
  <c r="M311" i="7"/>
  <c r="Q311" i="7"/>
  <c r="U311" i="7"/>
  <c r="P311" i="7"/>
  <c r="T311" i="7"/>
  <c r="R311" i="7"/>
  <c r="N311" i="7"/>
  <c r="P300" i="7"/>
  <c r="T300" i="7"/>
  <c r="O300" i="7"/>
  <c r="S300" i="7"/>
  <c r="Q300" i="7"/>
  <c r="M300" i="7"/>
  <c r="U300" i="7"/>
  <c r="M295" i="7"/>
  <c r="Q295" i="7"/>
  <c r="U295" i="7"/>
  <c r="P295" i="7"/>
  <c r="T295" i="7"/>
  <c r="R295" i="7"/>
  <c r="S295" i="7"/>
  <c r="N295" i="7"/>
  <c r="M287" i="7"/>
  <c r="Q287" i="7"/>
  <c r="U287" i="7"/>
  <c r="R287" i="7"/>
  <c r="P287" i="7"/>
  <c r="S287" i="7"/>
  <c r="T287" i="7"/>
  <c r="N287" i="7"/>
  <c r="N276" i="7"/>
  <c r="M275" i="7"/>
  <c r="Q275" i="7"/>
  <c r="U275" i="7"/>
  <c r="N275" i="7"/>
  <c r="S275" i="7"/>
  <c r="R275" i="7"/>
  <c r="M272" i="7"/>
  <c r="N265" i="7"/>
  <c r="M261" i="7"/>
  <c r="N255" i="7"/>
  <c r="O245" i="7"/>
  <c r="S245" i="7"/>
  <c r="P245" i="7"/>
  <c r="U245" i="7"/>
  <c r="M245" i="7"/>
  <c r="T245" i="7"/>
  <c r="Q245" i="7"/>
  <c r="R245" i="7"/>
  <c r="P292" i="7"/>
  <c r="T292" i="7"/>
  <c r="M292" i="7"/>
  <c r="R292" i="7"/>
  <c r="Q292" i="7"/>
  <c r="P288" i="7"/>
  <c r="T288" i="7"/>
  <c r="Q288" i="7"/>
  <c r="O288" i="7"/>
  <c r="U288" i="7"/>
  <c r="O281" i="7"/>
  <c r="S281" i="7"/>
  <c r="M281" i="7"/>
  <c r="R281" i="7"/>
  <c r="Q281" i="7"/>
  <c r="O277" i="7"/>
  <c r="S277" i="7"/>
  <c r="Q277" i="7"/>
  <c r="P277" i="7"/>
  <c r="U277" i="7"/>
  <c r="U276" i="7"/>
  <c r="S272" i="7"/>
  <c r="M271" i="7"/>
  <c r="Q271" i="7"/>
  <c r="U271" i="7"/>
  <c r="R271" i="7"/>
  <c r="P271" i="7"/>
  <c r="U265" i="7"/>
  <c r="T261" i="7"/>
  <c r="P260" i="7"/>
  <c r="T260" i="7"/>
  <c r="M260" i="7"/>
  <c r="R260" i="7"/>
  <c r="Q260" i="7"/>
  <c r="P256" i="7"/>
  <c r="T256" i="7"/>
  <c r="Q256" i="7"/>
  <c r="O256" i="7"/>
  <c r="U256" i="7"/>
  <c r="T255" i="7"/>
  <c r="O249" i="7"/>
  <c r="S249" i="7"/>
  <c r="M249" i="7"/>
  <c r="R249" i="7"/>
  <c r="Q249" i="7"/>
  <c r="Q246" i="7"/>
  <c r="N245" i="7"/>
  <c r="X349" i="7"/>
  <c r="W346" i="7"/>
  <c r="Y344" i="7"/>
  <c r="Y343" i="7"/>
  <c r="AC343" i="7"/>
  <c r="AA343" i="7" s="1"/>
  <c r="Y340" i="7"/>
  <c r="Y339" i="7"/>
  <c r="AC339" i="7"/>
  <c r="AA339" i="7" s="1"/>
  <c r="Y336" i="7"/>
  <c r="Y335" i="7"/>
  <c r="AC335" i="7"/>
  <c r="AA335" i="7" s="1"/>
  <c r="Y331" i="7"/>
  <c r="AC331" i="7"/>
  <c r="AA331" i="7" s="1"/>
  <c r="Y328" i="7"/>
  <c r="Y327" i="7"/>
  <c r="AC327" i="7"/>
  <c r="AA327" i="7" s="1"/>
  <c r="Y324" i="7"/>
  <c r="Y323" i="7"/>
  <c r="AC323" i="7"/>
  <c r="Y320" i="7"/>
  <c r="Y319" i="7"/>
  <c r="AC319" i="7"/>
  <c r="AA319" i="7" s="1"/>
  <c r="Y316" i="7"/>
  <c r="N292" i="7"/>
  <c r="M291" i="7"/>
  <c r="Q291" i="7"/>
  <c r="U291" i="7"/>
  <c r="N291" i="7"/>
  <c r="S291" i="7"/>
  <c r="R291" i="7"/>
  <c r="M288" i="7"/>
  <c r="N281" i="7"/>
  <c r="M277" i="7"/>
  <c r="N271" i="7"/>
  <c r="N260" i="7"/>
  <c r="M259" i="7"/>
  <c r="Q259" i="7"/>
  <c r="U259" i="7"/>
  <c r="N259" i="7"/>
  <c r="S259" i="7"/>
  <c r="R259" i="7"/>
  <c r="M256" i="7"/>
  <c r="N249" i="7"/>
  <c r="P276" i="7"/>
  <c r="T276" i="7"/>
  <c r="M276" i="7"/>
  <c r="R276" i="7"/>
  <c r="Q276" i="7"/>
  <c r="P272" i="7"/>
  <c r="T272" i="7"/>
  <c r="Q272" i="7"/>
  <c r="O272" i="7"/>
  <c r="U272" i="7"/>
  <c r="O265" i="7"/>
  <c r="S265" i="7"/>
  <c r="M265" i="7"/>
  <c r="R265" i="7"/>
  <c r="Q265" i="7"/>
  <c r="O261" i="7"/>
  <c r="S261" i="7"/>
  <c r="Q261" i="7"/>
  <c r="P261" i="7"/>
  <c r="U261" i="7"/>
  <c r="M255" i="7"/>
  <c r="Q255" i="7"/>
  <c r="U255" i="7"/>
  <c r="R255" i="7"/>
  <c r="P255" i="7"/>
  <c r="O289" i="7"/>
  <c r="S289" i="7"/>
  <c r="P284" i="7"/>
  <c r="T284" i="7"/>
  <c r="M283" i="7"/>
  <c r="Q283" i="7"/>
  <c r="U283" i="7"/>
  <c r="O273" i="7"/>
  <c r="S273" i="7"/>
  <c r="P268" i="7"/>
  <c r="T268" i="7"/>
  <c r="M267" i="7"/>
  <c r="Q267" i="7"/>
  <c r="U267" i="7"/>
  <c r="O257" i="7"/>
  <c r="S257" i="7"/>
  <c r="P252" i="7"/>
  <c r="T252" i="7"/>
  <c r="M251" i="7"/>
  <c r="Q251" i="7"/>
  <c r="U251" i="7"/>
  <c r="P244" i="7"/>
  <c r="T244" i="7"/>
  <c r="Q244" i="7"/>
  <c r="O235" i="7"/>
  <c r="S235" i="7"/>
  <c r="P235" i="7"/>
  <c r="U235" i="7"/>
  <c r="Q235" i="7"/>
  <c r="M235" i="7"/>
  <c r="T235" i="7"/>
  <c r="P234" i="7"/>
  <c r="T234" i="7"/>
  <c r="Q234" i="7"/>
  <c r="M234" i="7"/>
  <c r="S234" i="7"/>
  <c r="O234" i="7"/>
  <c r="O239" i="7"/>
  <c r="S239" i="7"/>
  <c r="Q239" i="7"/>
  <c r="M239" i="7"/>
  <c r="T239" i="7"/>
  <c r="P239" i="7"/>
  <c r="P224" i="7"/>
  <c r="Q224" i="7"/>
  <c r="N239" i="7"/>
  <c r="Q232" i="7"/>
  <c r="AC344" i="7"/>
  <c r="AA344" i="7" s="1"/>
  <c r="AD343" i="7"/>
  <c r="AB343" i="7" s="1"/>
  <c r="S341" i="7"/>
  <c r="X341" i="7" s="1"/>
  <c r="AC340" i="7"/>
  <c r="AA340" i="7" s="1"/>
  <c r="AD339" i="7"/>
  <c r="AB339" i="7" s="1"/>
  <c r="S337" i="7"/>
  <c r="W337" i="7" s="1"/>
  <c r="AC336" i="7"/>
  <c r="AA336" i="7" s="1"/>
  <c r="AD335" i="7"/>
  <c r="AB335" i="7" s="1"/>
  <c r="S333" i="7"/>
  <c r="X333" i="7" s="1"/>
  <c r="AC332" i="7"/>
  <c r="AA332" i="7" s="1"/>
  <c r="AD331" i="7"/>
  <c r="AB331" i="7" s="1"/>
  <c r="S329" i="7"/>
  <c r="W329" i="7" s="1"/>
  <c r="AC328" i="7"/>
  <c r="AA328" i="7" s="1"/>
  <c r="AD327" i="7"/>
  <c r="AB327" i="7" s="1"/>
  <c r="S325" i="7"/>
  <c r="W325" i="7" s="1"/>
  <c r="AC324" i="7"/>
  <c r="AA324" i="7" s="1"/>
  <c r="AD323" i="7"/>
  <c r="AB323" i="7" s="1"/>
  <c r="S321" i="7"/>
  <c r="W321" i="7" s="1"/>
  <c r="AC320" i="7"/>
  <c r="AA320" i="7" s="1"/>
  <c r="AD319" i="7"/>
  <c r="AB319" i="7" s="1"/>
  <c r="S317" i="7"/>
  <c r="X317" i="7" s="1"/>
  <c r="AC316" i="7"/>
  <c r="AA316" i="7" s="1"/>
  <c r="S313" i="7"/>
  <c r="S309" i="7"/>
  <c r="S305" i="7"/>
  <c r="S301" i="7"/>
  <c r="S297" i="7"/>
  <c r="U289" i="7"/>
  <c r="P289" i="7"/>
  <c r="O285" i="7"/>
  <c r="S285" i="7"/>
  <c r="U284" i="7"/>
  <c r="O284" i="7"/>
  <c r="P283" i="7"/>
  <c r="P280" i="7"/>
  <c r="T280" i="7"/>
  <c r="M279" i="7"/>
  <c r="Q279" i="7"/>
  <c r="U279" i="7"/>
  <c r="U273" i="7"/>
  <c r="P273" i="7"/>
  <c r="O269" i="7"/>
  <c r="S269" i="7"/>
  <c r="U268" i="7"/>
  <c r="O268" i="7"/>
  <c r="P267" i="7"/>
  <c r="P264" i="7"/>
  <c r="T264" i="7"/>
  <c r="M263" i="7"/>
  <c r="Q263" i="7"/>
  <c r="U263" i="7"/>
  <c r="U257" i="7"/>
  <c r="P257" i="7"/>
  <c r="O253" i="7"/>
  <c r="S253" i="7"/>
  <c r="U252" i="7"/>
  <c r="O252" i="7"/>
  <c r="P251" i="7"/>
  <c r="P248" i="7"/>
  <c r="T248" i="7"/>
  <c r="M247" i="7"/>
  <c r="Q247" i="7"/>
  <c r="U247" i="7"/>
  <c r="O244" i="7"/>
  <c r="Q242" i="7"/>
  <c r="P240" i="7"/>
  <c r="Q240" i="7"/>
  <c r="Q236" i="7"/>
  <c r="U234" i="7"/>
  <c r="P222" i="7"/>
  <c r="Q222" i="7"/>
  <c r="P216" i="7"/>
  <c r="T216" i="7"/>
  <c r="Q216" i="7"/>
  <c r="M216" i="7"/>
  <c r="S216" i="7"/>
  <c r="M203" i="7"/>
  <c r="Q203" i="7"/>
  <c r="U203" i="7"/>
  <c r="R203" i="7"/>
  <c r="P203" i="7"/>
  <c r="N203" i="7"/>
  <c r="O203" i="7"/>
  <c r="O221" i="7"/>
  <c r="S221" i="7"/>
  <c r="Q221" i="7"/>
  <c r="M221" i="7"/>
  <c r="T221" i="7"/>
  <c r="O217" i="7"/>
  <c r="S217" i="7"/>
  <c r="P217" i="7"/>
  <c r="U217" i="7"/>
  <c r="Q217" i="7"/>
  <c r="N216" i="7"/>
  <c r="S203" i="7"/>
  <c r="P230" i="7"/>
  <c r="T230" i="7"/>
  <c r="O230" i="7"/>
  <c r="U230" i="7"/>
  <c r="U216" i="7"/>
  <c r="P212" i="7"/>
  <c r="T212" i="7"/>
  <c r="O212" i="7"/>
  <c r="U212" i="7"/>
  <c r="M212" i="7"/>
  <c r="S212" i="7"/>
  <c r="P208" i="7"/>
  <c r="T208" i="7"/>
  <c r="O208" i="7"/>
  <c r="U208" i="7"/>
  <c r="Q208" i="7"/>
  <c r="S208" i="7"/>
  <c r="M243" i="7"/>
  <c r="Q243" i="7"/>
  <c r="U243" i="7"/>
  <c r="P238" i="7"/>
  <c r="T238" i="7"/>
  <c r="M238" i="7"/>
  <c r="R238" i="7"/>
  <c r="M237" i="7"/>
  <c r="Q237" i="7"/>
  <c r="U237" i="7"/>
  <c r="N237" i="7"/>
  <c r="S237" i="7"/>
  <c r="M233" i="7"/>
  <c r="Q233" i="7"/>
  <c r="U233" i="7"/>
  <c r="R233" i="7"/>
  <c r="S230" i="7"/>
  <c r="M230" i="7"/>
  <c r="M229" i="7"/>
  <c r="Q229" i="7"/>
  <c r="U229" i="7"/>
  <c r="P229" i="7"/>
  <c r="O227" i="7"/>
  <c r="S227" i="7"/>
  <c r="M227" i="7"/>
  <c r="R227" i="7"/>
  <c r="R216" i="7"/>
  <c r="N212" i="7"/>
  <c r="M208" i="7"/>
  <c r="M207" i="7"/>
  <c r="Q207" i="7"/>
  <c r="U207" i="7"/>
  <c r="P207" i="7"/>
  <c r="S207" i="7"/>
  <c r="R207" i="7"/>
  <c r="O205" i="7"/>
  <c r="S205" i="7"/>
  <c r="M205" i="7"/>
  <c r="R205" i="7"/>
  <c r="T205" i="7"/>
  <c r="M191" i="7"/>
  <c r="Q191" i="7"/>
  <c r="U191" i="7"/>
  <c r="N191" i="7"/>
  <c r="S191" i="7"/>
  <c r="O191" i="7"/>
  <c r="P191" i="7"/>
  <c r="T191" i="7"/>
  <c r="O231" i="7"/>
  <c r="S231" i="7"/>
  <c r="P226" i="7"/>
  <c r="T226" i="7"/>
  <c r="M225" i="7"/>
  <c r="Q225" i="7"/>
  <c r="U225" i="7"/>
  <c r="P220" i="7"/>
  <c r="T220" i="7"/>
  <c r="M220" i="7"/>
  <c r="R220" i="7"/>
  <c r="M219" i="7"/>
  <c r="Q219" i="7"/>
  <c r="U219" i="7"/>
  <c r="N219" i="7"/>
  <c r="S219" i="7"/>
  <c r="M215" i="7"/>
  <c r="Q215" i="7"/>
  <c r="U215" i="7"/>
  <c r="R215" i="7"/>
  <c r="M211" i="7"/>
  <c r="Q211" i="7"/>
  <c r="U211" i="7"/>
  <c r="P211" i="7"/>
  <c r="P210" i="7"/>
  <c r="Q205" i="7"/>
  <c r="O197" i="7"/>
  <c r="S197" i="7"/>
  <c r="M197" i="7"/>
  <c r="R197" i="7"/>
  <c r="Q197" i="7"/>
  <c r="T197" i="7"/>
  <c r="P192" i="7"/>
  <c r="T192" i="7"/>
  <c r="M192" i="7"/>
  <c r="R192" i="7"/>
  <c r="N192" i="7"/>
  <c r="U192" i="7"/>
  <c r="O189" i="7"/>
  <c r="S189" i="7"/>
  <c r="Q189" i="7"/>
  <c r="R189" i="7"/>
  <c r="T189" i="7"/>
  <c r="M187" i="7"/>
  <c r="Q187" i="7"/>
  <c r="U187" i="7"/>
  <c r="N187" i="7"/>
  <c r="S187" i="7"/>
  <c r="O187" i="7"/>
  <c r="T187" i="7"/>
  <c r="P184" i="7"/>
  <c r="T184" i="7"/>
  <c r="Q184" i="7"/>
  <c r="R184" i="7"/>
  <c r="O184" i="7"/>
  <c r="M183" i="7"/>
  <c r="Q183" i="7"/>
  <c r="U183" i="7"/>
  <c r="R183" i="7"/>
  <c r="N183" i="7"/>
  <c r="T183" i="7"/>
  <c r="O183" i="7"/>
  <c r="P181" i="7"/>
  <c r="Q181" i="7"/>
  <c r="P173" i="7"/>
  <c r="T173" i="7"/>
  <c r="M173" i="7"/>
  <c r="R173" i="7"/>
  <c r="N173" i="7"/>
  <c r="U173" i="7"/>
  <c r="Q173" i="7"/>
  <c r="M189" i="7"/>
  <c r="P187" i="7"/>
  <c r="M184" i="7"/>
  <c r="P183" i="7"/>
  <c r="M179" i="7"/>
  <c r="Q179" i="7"/>
  <c r="U179" i="7"/>
  <c r="P179" i="7"/>
  <c r="N179" i="7"/>
  <c r="T179" i="7"/>
  <c r="O179" i="7"/>
  <c r="O173" i="7"/>
  <c r="O213" i="7"/>
  <c r="S213" i="7"/>
  <c r="M199" i="7"/>
  <c r="Q199" i="7"/>
  <c r="U199" i="7"/>
  <c r="P199" i="7"/>
  <c r="R199" i="7"/>
  <c r="O193" i="7"/>
  <c r="S193" i="7"/>
  <c r="Q193" i="7"/>
  <c r="R193" i="7"/>
  <c r="U189" i="7"/>
  <c r="U184" i="7"/>
  <c r="R179" i="7"/>
  <c r="O209" i="7"/>
  <c r="S209" i="7"/>
  <c r="P204" i="7"/>
  <c r="T204" i="7"/>
  <c r="P200" i="7"/>
  <c r="T200" i="7"/>
  <c r="O200" i="7"/>
  <c r="U200" i="7"/>
  <c r="P188" i="7"/>
  <c r="T188" i="7"/>
  <c r="M188" i="7"/>
  <c r="R188" i="7"/>
  <c r="N188" i="7"/>
  <c r="U188" i="7"/>
  <c r="P180" i="7"/>
  <c r="T180" i="7"/>
  <c r="O180" i="7"/>
  <c r="U180" i="7"/>
  <c r="R180" i="7"/>
  <c r="O162" i="7"/>
  <c r="S162" i="7"/>
  <c r="M162" i="7"/>
  <c r="R162" i="7"/>
  <c r="T162" i="7"/>
  <c r="N162" i="7"/>
  <c r="U162" i="7"/>
  <c r="Q162" i="7"/>
  <c r="P162" i="7"/>
  <c r="O201" i="7"/>
  <c r="S201" i="7"/>
  <c r="P196" i="7"/>
  <c r="T196" i="7"/>
  <c r="M195" i="7"/>
  <c r="Q195" i="7"/>
  <c r="U195" i="7"/>
  <c r="O185" i="7"/>
  <c r="S185" i="7"/>
  <c r="P185" i="7"/>
  <c r="U185" i="7"/>
  <c r="M172" i="7"/>
  <c r="Q172" i="7"/>
  <c r="U172" i="7"/>
  <c r="N172" i="7"/>
  <c r="S172" i="7"/>
  <c r="O172" i="7"/>
  <c r="R172" i="7"/>
  <c r="M168" i="7"/>
  <c r="Q168" i="7"/>
  <c r="U168" i="7"/>
  <c r="R168" i="7"/>
  <c r="N168" i="7"/>
  <c r="T168" i="7"/>
  <c r="P168" i="7"/>
  <c r="M164" i="7"/>
  <c r="Q164" i="7"/>
  <c r="U164" i="7"/>
  <c r="P164" i="7"/>
  <c r="N164" i="7"/>
  <c r="T164" i="7"/>
  <c r="R164" i="7"/>
  <c r="O174" i="7"/>
  <c r="S174" i="7"/>
  <c r="Q174" i="7"/>
  <c r="P169" i="7"/>
  <c r="T169" i="7"/>
  <c r="Q169" i="7"/>
  <c r="P165" i="7"/>
  <c r="T165" i="7"/>
  <c r="O165" i="7"/>
  <c r="U165" i="7"/>
  <c r="O160" i="7"/>
  <c r="S160" i="7"/>
  <c r="M160" i="7"/>
  <c r="Q160" i="7"/>
  <c r="U160" i="7"/>
  <c r="N160" i="7"/>
  <c r="O181" i="7"/>
  <c r="S181" i="7"/>
  <c r="R174" i="7"/>
  <c r="O170" i="7"/>
  <c r="S170" i="7"/>
  <c r="P170" i="7"/>
  <c r="U170" i="7"/>
  <c r="R169" i="7"/>
  <c r="R165" i="7"/>
  <c r="T160" i="7"/>
  <c r="P177" i="7"/>
  <c r="M176" i="7"/>
  <c r="Q176" i="7"/>
  <c r="U176" i="7"/>
  <c r="O166" i="7"/>
  <c r="S166" i="7"/>
  <c r="P161" i="7"/>
  <c r="T161" i="7"/>
  <c r="S158" i="7"/>
  <c r="U360" i="12"/>
  <c r="U358" i="12"/>
  <c r="U356" i="12"/>
  <c r="U354" i="12"/>
  <c r="U352" i="12"/>
  <c r="U350" i="12"/>
  <c r="Q230" i="12"/>
  <c r="Q256" i="12"/>
  <c r="Q252" i="12"/>
  <c r="Q250" i="12"/>
  <c r="T247" i="12"/>
  <c r="T243" i="12"/>
  <c r="V192" i="12"/>
  <c r="U192" i="12"/>
  <c r="U219" i="12"/>
  <c r="V219" i="12"/>
  <c r="U207" i="12"/>
  <c r="V207" i="12"/>
  <c r="V196" i="12"/>
  <c r="U196" i="12"/>
  <c r="T204" i="12"/>
  <c r="V239" i="12"/>
  <c r="V235" i="12"/>
  <c r="V231" i="12"/>
  <c r="V227" i="12"/>
  <c r="U215" i="12"/>
  <c r="V215" i="12"/>
  <c r="T200" i="12"/>
  <c r="U211" i="12"/>
  <c r="V211" i="12"/>
  <c r="W211" i="12"/>
  <c r="V188" i="12"/>
  <c r="U188" i="12"/>
  <c r="V184" i="12"/>
  <c r="U184" i="12"/>
  <c r="V180" i="12"/>
  <c r="U180" i="12"/>
  <c r="T214" i="12"/>
  <c r="T213" i="12"/>
  <c r="T210" i="12"/>
  <c r="T209" i="12"/>
  <c r="V202" i="12"/>
  <c r="V201" i="12"/>
  <c r="V198" i="12"/>
  <c r="U198" i="12"/>
  <c r="V194" i="12"/>
  <c r="U194" i="12"/>
  <c r="V190" i="12"/>
  <c r="U190" i="12"/>
  <c r="V186" i="12"/>
  <c r="U186" i="12"/>
  <c r="V182" i="12"/>
  <c r="U182" i="12"/>
  <c r="V178" i="12"/>
  <c r="U178" i="12"/>
  <c r="U176" i="12"/>
  <c r="U174" i="12"/>
  <c r="U172" i="12"/>
  <c r="U170" i="12"/>
  <c r="U168" i="12"/>
  <c r="U166" i="12"/>
  <c r="AF938" i="12"/>
  <c r="AF836" i="12"/>
  <c r="AF834" i="12"/>
  <c r="AF832" i="12"/>
  <c r="AF830" i="12"/>
  <c r="AF828" i="12"/>
  <c r="AF826" i="12"/>
  <c r="AF824" i="12"/>
  <c r="AL695" i="12"/>
  <c r="AL693" i="12"/>
  <c r="AL540" i="12"/>
  <c r="AL548" i="12"/>
  <c r="AL544" i="12"/>
  <c r="AR469" i="12"/>
  <c r="AP469" i="12"/>
  <c r="AQ469" i="12"/>
  <c r="AR463" i="12"/>
  <c r="AP463" i="12"/>
  <c r="AQ463" i="12"/>
  <c r="AS463" i="12"/>
  <c r="AI504" i="12"/>
  <c r="AI528" i="12" s="1"/>
  <c r="AI552" i="12" s="1"/>
  <c r="AI576" i="12" s="1"/>
  <c r="AI600" i="12" s="1"/>
  <c r="AI624" i="12" s="1"/>
  <c r="AI648" i="12" s="1"/>
  <c r="AI672" i="12" s="1"/>
  <c r="AI696" i="12" s="1"/>
  <c r="AI720" i="12" s="1"/>
  <c r="AI744" i="12" s="1"/>
  <c r="AI768" i="12" s="1"/>
  <c r="AI792" i="12" s="1"/>
  <c r="AI816" i="12" s="1"/>
  <c r="AI840" i="12" s="1"/>
  <c r="AI864" i="12" s="1"/>
  <c r="AI888" i="12" s="1"/>
  <c r="AI912" i="12" s="1"/>
  <c r="AI936" i="12" s="1"/>
  <c r="AI502" i="12"/>
  <c r="AI526" i="12" s="1"/>
  <c r="AP476" i="12"/>
  <c r="AT476" i="12"/>
  <c r="AI500" i="12"/>
  <c r="AI524" i="12" s="1"/>
  <c r="AR474" i="12"/>
  <c r="AT474" i="12"/>
  <c r="AS474" i="12"/>
  <c r="AI498" i="12"/>
  <c r="AI522" i="12" s="1"/>
  <c r="AR472" i="12"/>
  <c r="AP472" i="12"/>
  <c r="AS472" i="12"/>
  <c r="AI496" i="12"/>
  <c r="AI520" i="12" s="1"/>
  <c r="AI544" i="12" s="1"/>
  <c r="AI568" i="12" s="1"/>
  <c r="AI592" i="12" s="1"/>
  <c r="AI616" i="12" s="1"/>
  <c r="AI640" i="12" s="1"/>
  <c r="AI664" i="12" s="1"/>
  <c r="AI688" i="12" s="1"/>
  <c r="AI712" i="12" s="1"/>
  <c r="AI736" i="12" s="1"/>
  <c r="AI760" i="12" s="1"/>
  <c r="AI784" i="12" s="1"/>
  <c r="AI808" i="12" s="1"/>
  <c r="AI832" i="12" s="1"/>
  <c r="AI856" i="12" s="1"/>
  <c r="AI880" i="12" s="1"/>
  <c r="AI904" i="12" s="1"/>
  <c r="AI928" i="12" s="1"/>
  <c r="AR468" i="12"/>
  <c r="AT468" i="12"/>
  <c r="AR471" i="12"/>
  <c r="AT471" i="12"/>
  <c r="AP467" i="12"/>
  <c r="AT467" i="12"/>
  <c r="AQ467" i="12"/>
  <c r="AF519" i="12"/>
  <c r="AL505" i="12"/>
  <c r="AM479" i="12"/>
  <c r="AI503" i="12"/>
  <c r="AI527" i="12" s="1"/>
  <c r="AI551" i="12" s="1"/>
  <c r="AI575" i="12" s="1"/>
  <c r="AI599" i="12" s="1"/>
  <c r="AM477" i="12"/>
  <c r="AI501" i="12"/>
  <c r="AI525" i="12" s="1"/>
  <c r="AI549" i="12" s="1"/>
  <c r="AI573" i="12" s="1"/>
  <c r="AI597" i="12" s="1"/>
  <c r="AM475" i="12"/>
  <c r="AI499" i="12"/>
  <c r="AI523" i="12" s="1"/>
  <c r="AI547" i="12" s="1"/>
  <c r="AI571" i="12" s="1"/>
  <c r="AI595" i="12" s="1"/>
  <c r="AI619" i="12" s="1"/>
  <c r="AI643" i="12" s="1"/>
  <c r="AI667" i="12" s="1"/>
  <c r="AI691" i="12" s="1"/>
  <c r="AI715" i="12" s="1"/>
  <c r="AI739" i="12" s="1"/>
  <c r="AI763" i="12" s="1"/>
  <c r="AI787" i="12" s="1"/>
  <c r="AI811" i="12" s="1"/>
  <c r="AI835" i="12" s="1"/>
  <c r="AI859" i="12" s="1"/>
  <c r="AI883" i="12" s="1"/>
  <c r="AI907" i="12" s="1"/>
  <c r="AI931" i="12" s="1"/>
  <c r="AP473" i="12"/>
  <c r="AT473" i="12"/>
  <c r="AI497" i="12"/>
  <c r="AI521" i="12" s="1"/>
  <c r="AI545" i="12" s="1"/>
  <c r="AI569" i="12" s="1"/>
  <c r="AI593" i="12" s="1"/>
  <c r="AP470" i="12"/>
  <c r="AT470" i="12"/>
  <c r="AQ470" i="12"/>
  <c r="AS469" i="12"/>
  <c r="AR465" i="12"/>
  <c r="AT465" i="12"/>
  <c r="AS465" i="12"/>
  <c r="AR466" i="12"/>
  <c r="AP466" i="12"/>
  <c r="AQ466" i="12"/>
  <c r="AP464" i="12"/>
  <c r="AT464" i="12"/>
  <c r="AQ464" i="12"/>
  <c r="AR462" i="12"/>
  <c r="AT462" i="12"/>
  <c r="AR460" i="12"/>
  <c r="AP460" i="12"/>
  <c r="AQ460" i="12"/>
  <c r="AP458" i="12"/>
  <c r="AT458" i="12"/>
  <c r="AQ458" i="12"/>
  <c r="AR456" i="12"/>
  <c r="AT456" i="12"/>
  <c r="AR454" i="12"/>
  <c r="AP454" i="12"/>
  <c r="AQ454" i="12"/>
  <c r="AP452" i="12"/>
  <c r="AT452" i="12"/>
  <c r="AQ452" i="12"/>
  <c r="AR451" i="12"/>
  <c r="AS451" i="12"/>
  <c r="AP451" i="12"/>
  <c r="AQ451" i="12"/>
  <c r="AP461" i="12"/>
  <c r="AT461" i="12"/>
  <c r="AQ461" i="12"/>
  <c r="AR459" i="12"/>
  <c r="AT459" i="12"/>
  <c r="AR457" i="12"/>
  <c r="AP457" i="12"/>
  <c r="AQ457" i="12"/>
  <c r="AP455" i="12"/>
  <c r="AT455" i="12"/>
  <c r="AQ455" i="12"/>
  <c r="AR453" i="12"/>
  <c r="AT453" i="12"/>
  <c r="AF432" i="12"/>
  <c r="AF427" i="12"/>
  <c r="AF424" i="12"/>
  <c r="AF420" i="12"/>
  <c r="AF430" i="12"/>
  <c r="AF425" i="12"/>
  <c r="AF423" i="12"/>
  <c r="AF431" i="12"/>
  <c r="AF428" i="12"/>
  <c r="AF426" i="12"/>
  <c r="AF422" i="12"/>
  <c r="AF429" i="12"/>
  <c r="AF421" i="12"/>
  <c r="AF419" i="12"/>
  <c r="AF418" i="12"/>
  <c r="AF417" i="12"/>
  <c r="AF416" i="12"/>
  <c r="AF415" i="12"/>
  <c r="AF414" i="12"/>
  <c r="AF413" i="12"/>
  <c r="AL386" i="12"/>
  <c r="AL378" i="12"/>
  <c r="AN365" i="12"/>
  <c r="AM368" i="12"/>
  <c r="AN361" i="12"/>
  <c r="AM364" i="12"/>
  <c r="AL359" i="12"/>
  <c r="AL376" i="12"/>
  <c r="AQ356" i="12"/>
  <c r="AP356" i="12"/>
  <c r="AT356" i="12"/>
  <c r="AL367" i="12"/>
  <c r="AQ355" i="12"/>
  <c r="AR355" i="12"/>
  <c r="AP355" i="12"/>
  <c r="AS355" i="12"/>
  <c r="AT353" i="12"/>
  <c r="AQ352" i="12"/>
  <c r="AR352" i="12"/>
  <c r="AP352" i="12"/>
  <c r="AP350" i="12"/>
  <c r="AT350" i="12"/>
  <c r="AQ350" i="12"/>
  <c r="AP349" i="12"/>
  <c r="AQ349" i="12"/>
  <c r="AR349" i="12"/>
  <c r="AS349" i="12"/>
  <c r="AP343" i="12"/>
  <c r="AQ343" i="12"/>
  <c r="AR343" i="12"/>
  <c r="AS343" i="12"/>
  <c r="AQ353" i="12"/>
  <c r="AP353" i="12"/>
  <c r="AP341" i="12"/>
  <c r="AT341" i="12"/>
  <c r="AQ341" i="12"/>
  <c r="AQ359" i="12"/>
  <c r="AQ358" i="12"/>
  <c r="AR358" i="12"/>
  <c r="AP347" i="12"/>
  <c r="AT347" i="12"/>
  <c r="AQ347" i="12"/>
  <c r="AQ362" i="12"/>
  <c r="AS358" i="12"/>
  <c r="AP346" i="12"/>
  <c r="AQ346" i="12"/>
  <c r="AR346" i="12"/>
  <c r="AP344" i="12"/>
  <c r="AT344" i="12"/>
  <c r="AQ344" i="12"/>
  <c r="AL345" i="12"/>
  <c r="AR337" i="12"/>
  <c r="AP337" i="12"/>
  <c r="AR336" i="12"/>
  <c r="AT336" i="12"/>
  <c r="AP335" i="12"/>
  <c r="AT335" i="12"/>
  <c r="AR334" i="12"/>
  <c r="AP334" i="12"/>
  <c r="AR333" i="12"/>
  <c r="AT333" i="12"/>
  <c r="AP332" i="12"/>
  <c r="AT332" i="12"/>
  <c r="AR331" i="12"/>
  <c r="AP331" i="12"/>
  <c r="AR330" i="12"/>
  <c r="AT330" i="12"/>
  <c r="AP329" i="12"/>
  <c r="AT329" i="12"/>
  <c r="AR328" i="12"/>
  <c r="AP328" i="12"/>
  <c r="AR327" i="12"/>
  <c r="AT327" i="12"/>
  <c r="AP326" i="12"/>
  <c r="AT326" i="12"/>
  <c r="AR325" i="12"/>
  <c r="AP325" i="12"/>
  <c r="AR324" i="12"/>
  <c r="AT324" i="12"/>
  <c r="AP323" i="12"/>
  <c r="AT323" i="12"/>
  <c r="AM342" i="12"/>
  <c r="AT339" i="12"/>
  <c r="AR321" i="12"/>
  <c r="AT321" i="12"/>
  <c r="AR319" i="12"/>
  <c r="AP319" i="12"/>
  <c r="AQ319" i="12"/>
  <c r="AP317" i="12"/>
  <c r="AT317" i="12"/>
  <c r="AQ317" i="12"/>
  <c r="AR315" i="12"/>
  <c r="AT315" i="12"/>
  <c r="AR313" i="12"/>
  <c r="AP313" i="12"/>
  <c r="AQ313" i="12"/>
  <c r="AP311" i="12"/>
  <c r="AT311" i="12"/>
  <c r="AQ311" i="12"/>
  <c r="AR309" i="12"/>
  <c r="AT309" i="12"/>
  <c r="AR307" i="12"/>
  <c r="AP307" i="12"/>
  <c r="AQ307" i="12"/>
  <c r="AP305" i="12"/>
  <c r="AT305" i="12"/>
  <c r="AQ305" i="12"/>
  <c r="AR303" i="12"/>
  <c r="AT303" i="12"/>
  <c r="AR301" i="12"/>
  <c r="AP301" i="12"/>
  <c r="AQ301" i="12"/>
  <c r="AP299" i="12"/>
  <c r="AT299" i="12"/>
  <c r="AQ299" i="12"/>
  <c r="AR298" i="12"/>
  <c r="AS298" i="12"/>
  <c r="AP298" i="12"/>
  <c r="AQ298" i="12"/>
  <c r="AR322" i="12"/>
  <c r="AP322" i="12"/>
  <c r="AQ322" i="12"/>
  <c r="AS321" i="12"/>
  <c r="AP320" i="12"/>
  <c r="AT320" i="12"/>
  <c r="AQ320" i="12"/>
  <c r="AS319" i="12"/>
  <c r="AR318" i="12"/>
  <c r="AT318" i="12"/>
  <c r="AR316" i="12"/>
  <c r="AP316" i="12"/>
  <c r="AQ316" i="12"/>
  <c r="AS315" i="12"/>
  <c r="AP314" i="12"/>
  <c r="AT314" i="12"/>
  <c r="AQ314" i="12"/>
  <c r="AS313" i="12"/>
  <c r="AR312" i="12"/>
  <c r="AT312" i="12"/>
  <c r="AR310" i="12"/>
  <c r="AP310" i="12"/>
  <c r="AQ310" i="12"/>
  <c r="AS309" i="12"/>
  <c r="AP308" i="12"/>
  <c r="AT308" i="12"/>
  <c r="AQ308" i="12"/>
  <c r="AS307" i="12"/>
  <c r="AR306" i="12"/>
  <c r="AT306" i="12"/>
  <c r="AR304" i="12"/>
  <c r="AP304" i="12"/>
  <c r="AQ304" i="12"/>
  <c r="AS303" i="12"/>
  <c r="AP302" i="12"/>
  <c r="AT302" i="12"/>
  <c r="AQ302" i="12"/>
  <c r="AS301" i="12"/>
  <c r="AR300" i="12"/>
  <c r="AT300" i="12"/>
  <c r="AR288" i="12"/>
  <c r="AQ287" i="12"/>
  <c r="AR277" i="12"/>
  <c r="AP277" i="12"/>
  <c r="AQ277" i="12"/>
  <c r="AS277" i="12"/>
  <c r="AP269" i="12"/>
  <c r="AT269" i="12"/>
  <c r="AQ269" i="12"/>
  <c r="AR261" i="12"/>
  <c r="AT261" i="12"/>
  <c r="AS261" i="12"/>
  <c r="AT297" i="12"/>
  <c r="AS294" i="12"/>
  <c r="AQ296" i="12"/>
  <c r="AT294" i="12"/>
  <c r="AS291" i="12"/>
  <c r="AT287" i="12"/>
  <c r="AS285" i="12"/>
  <c r="AT285" i="12"/>
  <c r="AP284" i="12"/>
  <c r="AT284" i="12"/>
  <c r="AQ284" i="12"/>
  <c r="AN283" i="12"/>
  <c r="AM286" i="12"/>
  <c r="AP275" i="12"/>
  <c r="AT275" i="12"/>
  <c r="AQ275" i="12"/>
  <c r="AR267" i="12"/>
  <c r="AT267" i="12"/>
  <c r="AS267" i="12"/>
  <c r="AR259" i="12"/>
  <c r="AP259" i="12"/>
  <c r="AQ259" i="12"/>
  <c r="AS259" i="12"/>
  <c r="AS288" i="12"/>
  <c r="AP281" i="12"/>
  <c r="AT281" i="12"/>
  <c r="AQ281" i="12"/>
  <c r="AR273" i="12"/>
  <c r="AT273" i="12"/>
  <c r="AS273" i="12"/>
  <c r="AR265" i="12"/>
  <c r="AP265" i="12"/>
  <c r="AQ265" i="12"/>
  <c r="AS265" i="12"/>
  <c r="AP257" i="12"/>
  <c r="AT257" i="12"/>
  <c r="AQ257" i="12"/>
  <c r="AQ293" i="12"/>
  <c r="AS297" i="12"/>
  <c r="AT293" i="12"/>
  <c r="AQ290" i="12"/>
  <c r="AT288" i="12"/>
  <c r="AP287" i="12"/>
  <c r="AR279" i="12"/>
  <c r="AT279" i="12"/>
  <c r="AS279" i="12"/>
  <c r="AR271" i="12"/>
  <c r="AP271" i="12"/>
  <c r="AQ271" i="12"/>
  <c r="AS271" i="12"/>
  <c r="AP263" i="12"/>
  <c r="AT263" i="12"/>
  <c r="AQ263" i="12"/>
  <c r="AR255" i="12"/>
  <c r="AT255" i="12"/>
  <c r="AS255" i="12"/>
  <c r="AR253" i="12"/>
  <c r="AP253" i="12"/>
  <c r="AQ253" i="12"/>
  <c r="AR249" i="12"/>
  <c r="AT249" i="12"/>
  <c r="AP245" i="12"/>
  <c r="AT245" i="12"/>
  <c r="AQ245" i="12"/>
  <c r="AR243" i="12"/>
  <c r="AT243" i="12"/>
  <c r="AR282" i="12"/>
  <c r="AT282" i="12"/>
  <c r="AP278" i="12"/>
  <c r="AT278" i="12"/>
  <c r="AQ278" i="12"/>
  <c r="AR276" i="12"/>
  <c r="AT276" i="12"/>
  <c r="AP272" i="12"/>
  <c r="AT272" i="12"/>
  <c r="AQ272" i="12"/>
  <c r="AR270" i="12"/>
  <c r="AT270" i="12"/>
  <c r="AR268" i="12"/>
  <c r="AP268" i="12"/>
  <c r="AQ268" i="12"/>
  <c r="AP266" i="12"/>
  <c r="AT266" i="12"/>
  <c r="AQ266" i="12"/>
  <c r="AR264" i="12"/>
  <c r="AT264" i="12"/>
  <c r="AR262" i="12"/>
  <c r="AP262" i="12"/>
  <c r="AQ262" i="12"/>
  <c r="AP260" i="12"/>
  <c r="AT260" i="12"/>
  <c r="AQ260" i="12"/>
  <c r="AR258" i="12"/>
  <c r="AT258" i="12"/>
  <c r="AR256" i="12"/>
  <c r="AP256" i="12"/>
  <c r="AQ256" i="12"/>
  <c r="AP254" i="12"/>
  <c r="AT254" i="12"/>
  <c r="AQ254" i="12"/>
  <c r="AS253" i="12"/>
  <c r="AR252" i="12"/>
  <c r="AT252" i="12"/>
  <c r="AR250" i="12"/>
  <c r="AP250" i="12"/>
  <c r="AQ250" i="12"/>
  <c r="AS249" i="12"/>
  <c r="AP248" i="12"/>
  <c r="AT248" i="12"/>
  <c r="AQ248" i="12"/>
  <c r="AR246" i="12"/>
  <c r="AT246" i="12"/>
  <c r="AR244" i="12"/>
  <c r="AP244" i="12"/>
  <c r="AQ244" i="12"/>
  <c r="AS243" i="12"/>
  <c r="AP242" i="12"/>
  <c r="AT242" i="12"/>
  <c r="AQ242" i="12"/>
  <c r="AR241" i="12"/>
  <c r="AS241" i="12"/>
  <c r="AP241" i="12"/>
  <c r="AQ241" i="12"/>
  <c r="AR280" i="12"/>
  <c r="AP280" i="12"/>
  <c r="AQ280" i="12"/>
  <c r="AR274" i="12"/>
  <c r="AP274" i="12"/>
  <c r="AQ274" i="12"/>
  <c r="AP251" i="12"/>
  <c r="AT251" i="12"/>
  <c r="AQ251" i="12"/>
  <c r="AR247" i="12"/>
  <c r="AP247" i="12"/>
  <c r="AQ247" i="12"/>
  <c r="AM8" i="22"/>
  <c r="AM7" i="22"/>
  <c r="AN8" i="22"/>
  <c r="AN7" i="22"/>
  <c r="AS165" i="22" l="1"/>
  <c r="AT165" i="22"/>
  <c r="AR165" i="22"/>
  <c r="AN168" i="22"/>
  <c r="AP161" i="22"/>
  <c r="AT161" i="22"/>
  <c r="AQ161" i="22"/>
  <c r="AN164" i="22"/>
  <c r="AF193" i="22"/>
  <c r="AL200" i="22"/>
  <c r="AL211" i="22"/>
  <c r="AL209" i="22"/>
  <c r="AF206" i="22"/>
  <c r="AL213" i="22"/>
  <c r="AL192" i="22"/>
  <c r="AF195" i="22"/>
  <c r="AL190" i="22"/>
  <c r="AF210" i="22"/>
  <c r="AF179" i="22"/>
  <c r="AS163" i="22"/>
  <c r="AP163" i="22"/>
  <c r="AR163" i="22"/>
  <c r="AN166" i="22"/>
  <c r="AQ163" i="22"/>
  <c r="AF208" i="19"/>
  <c r="AF212" i="19"/>
  <c r="AN232" i="19"/>
  <c r="AM235" i="19"/>
  <c r="AL223" i="19"/>
  <c r="AL227" i="19"/>
  <c r="AR229" i="19"/>
  <c r="AP229" i="19"/>
  <c r="AQ229" i="19"/>
  <c r="AS229" i="19"/>
  <c r="AF216" i="19"/>
  <c r="AN227" i="19"/>
  <c r="AM230" i="19"/>
  <c r="AP224" i="19"/>
  <c r="AT224" i="19"/>
  <c r="AQ224" i="19"/>
  <c r="AL230" i="19"/>
  <c r="AF125" i="22"/>
  <c r="AL106" i="22"/>
  <c r="AL67" i="22"/>
  <c r="AL69" i="22"/>
  <c r="AF139" i="22"/>
  <c r="AN47" i="22"/>
  <c r="AT44" i="22"/>
  <c r="AQ44" i="22"/>
  <c r="AP44" i="22"/>
  <c r="AF134" i="22"/>
  <c r="AL110" i="22"/>
  <c r="AL120" i="22"/>
  <c r="AF123" i="22"/>
  <c r="AM45" i="22"/>
  <c r="AF136" i="22"/>
  <c r="AR42" i="22"/>
  <c r="AN45" i="22"/>
  <c r="AT42" i="22"/>
  <c r="AS42" i="22"/>
  <c r="AL65" i="22"/>
  <c r="AF138" i="22"/>
  <c r="AM52" i="22"/>
  <c r="AR40" i="22"/>
  <c r="AN43" i="22"/>
  <c r="AQ40" i="22"/>
  <c r="AP40" i="22"/>
  <c r="AS40" i="22"/>
  <c r="AM47" i="22"/>
  <c r="AP20" i="22"/>
  <c r="AQ20" i="22"/>
  <c r="AN23" i="22"/>
  <c r="AT20" i="22"/>
  <c r="AM25" i="22"/>
  <c r="AF31" i="22"/>
  <c r="AM29" i="22"/>
  <c r="AR18" i="22"/>
  <c r="AN21" i="22"/>
  <c r="AT18" i="22"/>
  <c r="AS18" i="22"/>
  <c r="AP16" i="22"/>
  <c r="AQ16" i="22"/>
  <c r="AR16" i="22"/>
  <c r="AN19" i="22"/>
  <c r="AS16" i="22"/>
  <c r="AF33" i="22"/>
  <c r="W317" i="7"/>
  <c r="X316" i="7"/>
  <c r="W316" i="7"/>
  <c r="X321" i="7"/>
  <c r="X327" i="7"/>
  <c r="W327" i="7"/>
  <c r="X337" i="7"/>
  <c r="W347" i="7"/>
  <c r="AC361" i="7"/>
  <c r="AA361" i="7" s="1"/>
  <c r="AD361" i="7"/>
  <c r="AB361" i="7" s="1"/>
  <c r="X371" i="7"/>
  <c r="W371" i="7"/>
  <c r="X328" i="7"/>
  <c r="W328" i="7"/>
  <c r="Y348" i="7"/>
  <c r="AD328" i="7"/>
  <c r="AB328" i="7" s="1"/>
  <c r="AD329" i="7"/>
  <c r="AB329" i="7" s="1"/>
  <c r="W344" i="7"/>
  <c r="X344" i="7"/>
  <c r="Z345" i="7"/>
  <c r="AD365" i="7"/>
  <c r="AB365" i="7" s="1"/>
  <c r="AA387" i="7"/>
  <c r="W360" i="7"/>
  <c r="X360" i="7"/>
  <c r="AC380" i="7"/>
  <c r="AA380" i="7" s="1"/>
  <c r="Z355" i="7"/>
  <c r="AA363" i="7"/>
  <c r="Z369" i="7"/>
  <c r="AC356" i="7"/>
  <c r="AA356" i="7" s="1"/>
  <c r="W365" i="7"/>
  <c r="X379" i="7"/>
  <c r="Y383" i="7"/>
  <c r="Z383" i="7"/>
  <c r="AC391" i="7"/>
  <c r="AA391" i="7" s="1"/>
  <c r="AD391" i="7"/>
  <c r="AB391" i="7" s="1"/>
  <c r="X399" i="7"/>
  <c r="X401" i="7"/>
  <c r="W401" i="7"/>
  <c r="AD409" i="7"/>
  <c r="AB409" i="7" s="1"/>
  <c r="Z425" i="7"/>
  <c r="AB449" i="7"/>
  <c r="W450" i="7"/>
  <c r="AC450" i="7"/>
  <c r="AA450" i="7" s="1"/>
  <c r="AD455" i="7"/>
  <c r="AB455" i="7" s="1"/>
  <c r="AC455" i="7"/>
  <c r="AA455" i="7" s="1"/>
  <c r="W465" i="7"/>
  <c r="X465" i="7"/>
  <c r="W482" i="7"/>
  <c r="AC482" i="7"/>
  <c r="AA482" i="7" s="1"/>
  <c r="AD487" i="7"/>
  <c r="AB487" i="7" s="1"/>
  <c r="AC487" i="7"/>
  <c r="AA487" i="7" s="1"/>
  <c r="Y387" i="7"/>
  <c r="X389" i="7"/>
  <c r="W389" i="7"/>
  <c r="Y405" i="7"/>
  <c r="Z405" i="7"/>
  <c r="Y408" i="7"/>
  <c r="AA425" i="7"/>
  <c r="AC434" i="7"/>
  <c r="AA434" i="7" s="1"/>
  <c r="W451" i="7"/>
  <c r="X451" i="7"/>
  <c r="W507" i="7"/>
  <c r="X507" i="7"/>
  <c r="Z517" i="7"/>
  <c r="AD517" i="7"/>
  <c r="AB517" i="7" s="1"/>
  <c r="W539" i="7"/>
  <c r="X539" i="7"/>
  <c r="AC411" i="7"/>
  <c r="AA411" i="7" s="1"/>
  <c r="AD411" i="7"/>
  <c r="AB411" i="7" s="1"/>
  <c r="X414" i="7"/>
  <c r="W414" i="7"/>
  <c r="Y427" i="7"/>
  <c r="Z427" i="7"/>
  <c r="W381" i="7"/>
  <c r="W394" i="7"/>
  <c r="AC397" i="7"/>
  <c r="AA397" i="7" s="1"/>
  <c r="AD397" i="7"/>
  <c r="AB397" i="7" s="1"/>
  <c r="W410" i="7"/>
  <c r="AC416" i="7"/>
  <c r="AA416" i="7" s="1"/>
  <c r="W361" i="7"/>
  <c r="AD387" i="7"/>
  <c r="AB387" i="7" s="1"/>
  <c r="AA409" i="7"/>
  <c r="W426" i="7"/>
  <c r="Z429" i="7"/>
  <c r="Z440" i="7"/>
  <c r="AD440" i="7"/>
  <c r="AB440" i="7" s="1"/>
  <c r="X440" i="7"/>
  <c r="AD451" i="7"/>
  <c r="AB451" i="7" s="1"/>
  <c r="W469" i="7"/>
  <c r="X469" i="7"/>
  <c r="AD478" i="7"/>
  <c r="AB478" i="7" s="1"/>
  <c r="AD442" i="7"/>
  <c r="AB442" i="7" s="1"/>
  <c r="X454" i="7"/>
  <c r="W454" i="7"/>
  <c r="Y482" i="7"/>
  <c r="W491" i="7"/>
  <c r="Y491" i="7"/>
  <c r="Y446" i="7"/>
  <c r="Y450" i="7"/>
  <c r="W459" i="7"/>
  <c r="Y459" i="7"/>
  <c r="X443" i="7"/>
  <c r="Y461" i="7"/>
  <c r="AD465" i="7"/>
  <c r="AB465" i="7" s="1"/>
  <c r="Z533" i="7"/>
  <c r="Z574" i="7"/>
  <c r="AD574" i="7"/>
  <c r="AB574" i="7" s="1"/>
  <c r="W575" i="7"/>
  <c r="Y575" i="7"/>
  <c r="AD580" i="7"/>
  <c r="AB580" i="7" s="1"/>
  <c r="AC580" i="7"/>
  <c r="AA580" i="7" s="1"/>
  <c r="W590" i="7"/>
  <c r="X590" i="7"/>
  <c r="Z499" i="7"/>
  <c r="AC505" i="7"/>
  <c r="AA505" i="7" s="1"/>
  <c r="Y505" i="7"/>
  <c r="W519" i="7"/>
  <c r="X519" i="7"/>
  <c r="Z529" i="7"/>
  <c r="AA541" i="7"/>
  <c r="Y592" i="7"/>
  <c r="Z592" i="7"/>
  <c r="AA323" i="7"/>
  <c r="X336" i="7"/>
  <c r="X324" i="7"/>
  <c r="W324" i="7"/>
  <c r="W333" i="7"/>
  <c r="X340" i="7"/>
  <c r="W340" i="7"/>
  <c r="W355" i="7"/>
  <c r="X355" i="7"/>
  <c r="W319" i="7"/>
  <c r="X319" i="7"/>
  <c r="X329" i="7"/>
  <c r="AC352" i="7"/>
  <c r="AA352" i="7" s="1"/>
  <c r="AC353" i="7"/>
  <c r="AA353" i="7" s="1"/>
  <c r="AD353" i="7"/>
  <c r="AB353" i="7" s="1"/>
  <c r="Z370" i="7"/>
  <c r="X370" i="7"/>
  <c r="AD370" i="7"/>
  <c r="AB370" i="7" s="1"/>
  <c r="X373" i="7"/>
  <c r="Y380" i="7"/>
  <c r="X393" i="7"/>
  <c r="AC399" i="7"/>
  <c r="AA399" i="7" s="1"/>
  <c r="AD399" i="7"/>
  <c r="AB399" i="7" s="1"/>
  <c r="X409" i="7"/>
  <c r="W409" i="7"/>
  <c r="AC431" i="7"/>
  <c r="AA431" i="7" s="1"/>
  <c r="AD431" i="7"/>
  <c r="AB431" i="7" s="1"/>
  <c r="X441" i="7"/>
  <c r="W354" i="7"/>
  <c r="Y367" i="7"/>
  <c r="W345" i="7"/>
  <c r="Z347" i="7"/>
  <c r="Y356" i="7"/>
  <c r="W364" i="7"/>
  <c r="X380" i="7"/>
  <c r="AD393" i="7"/>
  <c r="AB393" i="7" s="1"/>
  <c r="Y406" i="7"/>
  <c r="AC439" i="7"/>
  <c r="AA439" i="7" s="1"/>
  <c r="AD439" i="7"/>
  <c r="AB439" i="7" s="1"/>
  <c r="W449" i="7"/>
  <c r="X449" i="7"/>
  <c r="AB457" i="7"/>
  <c r="AB481" i="7"/>
  <c r="AD489" i="7"/>
  <c r="AB489" i="7" s="1"/>
  <c r="W393" i="7"/>
  <c r="AB398" i="7"/>
  <c r="Y411" i="7"/>
  <c r="AB413" i="7"/>
  <c r="Z432" i="7"/>
  <c r="AD432" i="7"/>
  <c r="AB432" i="7" s="1"/>
  <c r="X455" i="7"/>
  <c r="AB485" i="7"/>
  <c r="X487" i="7"/>
  <c r="X489" i="7"/>
  <c r="W489" i="7"/>
  <c r="AB493" i="7"/>
  <c r="X494" i="7"/>
  <c r="W494" i="7"/>
  <c r="AB501" i="7"/>
  <c r="W502" i="7"/>
  <c r="Y502" i="7"/>
  <c r="AC502" i="7"/>
  <c r="AA502" i="7" s="1"/>
  <c r="AC507" i="7"/>
  <c r="AA507" i="7" s="1"/>
  <c r="AD507" i="7"/>
  <c r="AB507" i="7" s="1"/>
  <c r="W517" i="7"/>
  <c r="X517" i="7"/>
  <c r="W534" i="7"/>
  <c r="Y534" i="7"/>
  <c r="AC534" i="7"/>
  <c r="AA534" i="7" s="1"/>
  <c r="AC539" i="7"/>
  <c r="AA539" i="7" s="1"/>
  <c r="AD539" i="7"/>
  <c r="AB539" i="7" s="1"/>
  <c r="Z364" i="7"/>
  <c r="W377" i="7"/>
  <c r="X382" i="7"/>
  <c r="AA393" i="7"/>
  <c r="AD395" i="7"/>
  <c r="AB395" i="7" s="1"/>
  <c r="W403" i="7"/>
  <c r="AC403" i="7"/>
  <c r="AA403" i="7" s="1"/>
  <c r="AD403" i="7"/>
  <c r="AB403" i="7" s="1"/>
  <c r="W415" i="7"/>
  <c r="X432" i="7"/>
  <c r="AA441" i="7"/>
  <c r="AC443" i="7"/>
  <c r="AA443" i="7" s="1"/>
  <c r="AD443" i="7"/>
  <c r="AB443" i="7" s="1"/>
  <c r="AC381" i="7"/>
  <c r="AA381" i="7" s="1"/>
  <c r="AD381" i="7"/>
  <c r="AB381" i="7" s="1"/>
  <c r="AC394" i="7"/>
  <c r="AA394" i="7" s="1"/>
  <c r="AA401" i="7"/>
  <c r="AC408" i="7"/>
  <c r="AA408" i="7" s="1"/>
  <c r="AC410" i="7"/>
  <c r="AA410" i="7" s="1"/>
  <c r="W416" i="7"/>
  <c r="W419" i="7"/>
  <c r="AC419" i="7"/>
  <c r="AA419" i="7" s="1"/>
  <c r="W423" i="7"/>
  <c r="W379" i="7"/>
  <c r="W391" i="7"/>
  <c r="W395" i="7"/>
  <c r="AD421" i="7"/>
  <c r="AB421" i="7" s="1"/>
  <c r="AC426" i="7"/>
  <c r="AA426" i="7" s="1"/>
  <c r="W462" i="7"/>
  <c r="AA469" i="7"/>
  <c r="X473" i="7"/>
  <c r="W473" i="7"/>
  <c r="X430" i="7"/>
  <c r="W430" i="7"/>
  <c r="AA457" i="7"/>
  <c r="W479" i="7"/>
  <c r="W439" i="7"/>
  <c r="AD470" i="7"/>
  <c r="AB470" i="7" s="1"/>
  <c r="Z478" i="7"/>
  <c r="Y478" i="7"/>
  <c r="Z485" i="7"/>
  <c r="W490" i="7"/>
  <c r="Z501" i="7"/>
  <c r="AC516" i="7"/>
  <c r="AA516" i="7" s="1"/>
  <c r="Y516" i="7"/>
  <c r="W516" i="7"/>
  <c r="AC527" i="7"/>
  <c r="AA527" i="7" s="1"/>
  <c r="AD527" i="7"/>
  <c r="AB527" i="7" s="1"/>
  <c r="AC560" i="7"/>
  <c r="AA560" i="7" s="1"/>
  <c r="AD560" i="7"/>
  <c r="AB560" i="7" s="1"/>
  <c r="Z562" i="7"/>
  <c r="AD562" i="7"/>
  <c r="AB562" i="7" s="1"/>
  <c r="X562" i="7"/>
  <c r="W323" i="7"/>
  <c r="X323" i="7"/>
  <c r="AD332" i="7"/>
  <c r="AB332" i="7" s="1"/>
  <c r="AD320" i="7"/>
  <c r="AB320" i="7" s="1"/>
  <c r="AD336" i="7"/>
  <c r="AB336" i="7" s="1"/>
  <c r="AD324" i="7"/>
  <c r="AB324" i="7" s="1"/>
  <c r="AD325" i="7"/>
  <c r="AB325" i="7" s="1"/>
  <c r="X332" i="7"/>
  <c r="W332" i="7"/>
  <c r="AD371" i="7"/>
  <c r="AB371" i="7" s="1"/>
  <c r="Y354" i="7"/>
  <c r="W368" i="7"/>
  <c r="AC372" i="7"/>
  <c r="AA372" i="7" s="1"/>
  <c r="AC369" i="7"/>
  <c r="AA369" i="7" s="1"/>
  <c r="AD369" i="7"/>
  <c r="AB369" i="7" s="1"/>
  <c r="Z349" i="7"/>
  <c r="Y349" i="7"/>
  <c r="W353" i="7"/>
  <c r="AD357" i="7"/>
  <c r="AB357" i="7" s="1"/>
  <c r="Z359" i="7"/>
  <c r="AC364" i="7"/>
  <c r="AA364" i="7" s="1"/>
  <c r="W375" i="7"/>
  <c r="W383" i="7"/>
  <c r="AC418" i="7"/>
  <c r="AA418" i="7" s="1"/>
  <c r="AC423" i="7"/>
  <c r="AA423" i="7" s="1"/>
  <c r="AD423" i="7"/>
  <c r="AB423" i="7" s="1"/>
  <c r="X431" i="7"/>
  <c r="X433" i="7"/>
  <c r="W433" i="7"/>
  <c r="AD441" i="7"/>
  <c r="AB441" i="7" s="1"/>
  <c r="Z457" i="7"/>
  <c r="AC471" i="7"/>
  <c r="AA471" i="7" s="1"/>
  <c r="AD471" i="7"/>
  <c r="AB471" i="7" s="1"/>
  <c r="W481" i="7"/>
  <c r="X481" i="7"/>
  <c r="Y384" i="7"/>
  <c r="Y403" i="7"/>
  <c r="Z411" i="7"/>
  <c r="W413" i="7"/>
  <c r="X413" i="7"/>
  <c r="AA433" i="7"/>
  <c r="W453" i="7"/>
  <c r="X453" i="7"/>
  <c r="X457" i="7"/>
  <c r="W457" i="7"/>
  <c r="AC466" i="7"/>
  <c r="AA466" i="7" s="1"/>
  <c r="AC483" i="7"/>
  <c r="AA483" i="7" s="1"/>
  <c r="AD483" i="7"/>
  <c r="AB483" i="7" s="1"/>
  <c r="W485" i="7"/>
  <c r="W493" i="7"/>
  <c r="X501" i="7"/>
  <c r="W501" i="7"/>
  <c r="Z378" i="7"/>
  <c r="AD378" i="7"/>
  <c r="AB378" i="7" s="1"/>
  <c r="W384" i="7"/>
  <c r="AC402" i="7"/>
  <c r="AA402" i="7" s="1"/>
  <c r="X403" i="7"/>
  <c r="AA417" i="7"/>
  <c r="Z421" i="7"/>
  <c r="AC432" i="7"/>
  <c r="AA432" i="7" s="1"/>
  <c r="W435" i="7"/>
  <c r="AC435" i="7"/>
  <c r="AA435" i="7" s="1"/>
  <c r="X438" i="7"/>
  <c r="W438" i="7"/>
  <c r="AD453" i="7"/>
  <c r="AB453" i="7" s="1"/>
  <c r="Y462" i="7"/>
  <c r="Z491" i="7"/>
  <c r="X491" i="7"/>
  <c r="AC491" i="7"/>
  <c r="AA491" i="7" s="1"/>
  <c r="AD491" i="7"/>
  <c r="AB491" i="7" s="1"/>
  <c r="AC495" i="7"/>
  <c r="AA495" i="7" s="1"/>
  <c r="AD495" i="7"/>
  <c r="AB495" i="7" s="1"/>
  <c r="X459" i="7"/>
  <c r="Z459" i="7"/>
  <c r="AD459" i="7"/>
  <c r="AB459" i="7" s="1"/>
  <c r="AC459" i="7"/>
  <c r="AA459" i="7" s="1"/>
  <c r="X471" i="7"/>
  <c r="X483" i="7"/>
  <c r="Z493" i="7"/>
  <c r="AD542" i="7"/>
  <c r="AB542" i="7" s="1"/>
  <c r="W564" i="7"/>
  <c r="X564" i="7"/>
  <c r="AC499" i="7"/>
  <c r="AA499" i="7" s="1"/>
  <c r="AD499" i="7"/>
  <c r="AB499" i="7" s="1"/>
  <c r="AC511" i="7"/>
  <c r="AA511" i="7" s="1"/>
  <c r="AD511" i="7"/>
  <c r="AB511" i="7" s="1"/>
  <c r="AC529" i="7"/>
  <c r="AA529" i="7" s="1"/>
  <c r="AD529" i="7"/>
  <c r="AB529" i="7" s="1"/>
  <c r="X571" i="7"/>
  <c r="W571" i="7"/>
  <c r="AC575" i="7"/>
  <c r="AA575" i="7" s="1"/>
  <c r="AD316" i="7"/>
  <c r="AB316" i="7" s="1"/>
  <c r="W343" i="7"/>
  <c r="X343" i="7"/>
  <c r="W348" i="7"/>
  <c r="AD377" i="7"/>
  <c r="AB377" i="7" s="1"/>
  <c r="AC377" i="7"/>
  <c r="AA377" i="7" s="1"/>
  <c r="X325" i="7"/>
  <c r="W331" i="7"/>
  <c r="X331" i="7"/>
  <c r="AB344" i="7"/>
  <c r="AD345" i="7"/>
  <c r="AB345" i="7" s="1"/>
  <c r="AC345" i="7"/>
  <c r="AA345" i="7" s="1"/>
  <c r="AC349" i="7"/>
  <c r="AA349" i="7" s="1"/>
  <c r="AD349" i="7"/>
  <c r="AB349" i="7" s="1"/>
  <c r="W359" i="7"/>
  <c r="X359" i="7"/>
  <c r="X367" i="7"/>
  <c r="Y372" i="7"/>
  <c r="AC415" i="7"/>
  <c r="AA415" i="7" s="1"/>
  <c r="AD415" i="7"/>
  <c r="AB415" i="7" s="1"/>
  <c r="X425" i="7"/>
  <c r="W425" i="7"/>
  <c r="W335" i="7"/>
  <c r="X335" i="7"/>
  <c r="W339" i="7"/>
  <c r="X339" i="7"/>
  <c r="Y341" i="7"/>
  <c r="AC341" i="7"/>
  <c r="AA341" i="7" s="1"/>
  <c r="X347" i="7"/>
  <c r="W351" i="7"/>
  <c r="X357" i="7"/>
  <c r="AC375" i="7"/>
  <c r="AA375" i="7" s="1"/>
  <c r="Y375" i="7"/>
  <c r="W376" i="7"/>
  <c r="X376" i="7"/>
  <c r="W385" i="7"/>
  <c r="X385" i="7"/>
  <c r="W387" i="7"/>
  <c r="AC407" i="7"/>
  <c r="AA407" i="7" s="1"/>
  <c r="AD407" i="7"/>
  <c r="AB407" i="7" s="1"/>
  <c r="X417" i="7"/>
  <c r="W417" i="7"/>
  <c r="X398" i="7"/>
  <c r="W398" i="7"/>
  <c r="W405" i="7"/>
  <c r="X405" i="7"/>
  <c r="Z424" i="7"/>
  <c r="AD424" i="7"/>
  <c r="AB424" i="7" s="1"/>
  <c r="Z451" i="7"/>
  <c r="Y451" i="7"/>
  <c r="AC453" i="7"/>
  <c r="AA453" i="7" s="1"/>
  <c r="Y453" i="7"/>
  <c r="W461" i="7"/>
  <c r="X461" i="7"/>
  <c r="Z483" i="7"/>
  <c r="Y483" i="7"/>
  <c r="AC485" i="7"/>
  <c r="AA485" i="7" s="1"/>
  <c r="Y485" i="7"/>
  <c r="Y494" i="7"/>
  <c r="W518" i="7"/>
  <c r="Y518" i="7"/>
  <c r="AC518" i="7"/>
  <c r="AA518" i="7" s="1"/>
  <c r="AC523" i="7"/>
  <c r="AA523" i="7" s="1"/>
  <c r="AD523" i="7"/>
  <c r="AB523" i="7" s="1"/>
  <c r="W429" i="7"/>
  <c r="X429" i="7"/>
  <c r="Y402" i="7"/>
  <c r="Z413" i="7"/>
  <c r="AC427" i="7"/>
  <c r="AA427" i="7" s="1"/>
  <c r="AD380" i="7"/>
  <c r="AB380" i="7" s="1"/>
  <c r="W397" i="7"/>
  <c r="X397" i="7"/>
  <c r="W418" i="7"/>
  <c r="AD429" i="7"/>
  <c r="AB429" i="7" s="1"/>
  <c r="W432" i="7"/>
  <c r="AC467" i="7"/>
  <c r="AA467" i="7" s="1"/>
  <c r="X446" i="7"/>
  <c r="W446" i="7"/>
  <c r="Z481" i="7"/>
  <c r="W437" i="7"/>
  <c r="X437" i="7"/>
  <c r="Z449" i="7"/>
  <c r="AC463" i="7"/>
  <c r="AA463" i="7" s="1"/>
  <c r="AD463" i="7"/>
  <c r="AB463" i="7" s="1"/>
  <c r="W477" i="7"/>
  <c r="X477" i="7"/>
  <c r="AC494" i="7"/>
  <c r="AA494" i="7" s="1"/>
  <c r="Y464" i="7"/>
  <c r="Z566" i="7"/>
  <c r="AD566" i="7"/>
  <c r="AB566" i="7" s="1"/>
  <c r="W570" i="7"/>
  <c r="X570" i="7"/>
  <c r="X523" i="7"/>
  <c r="AD552" i="7"/>
  <c r="AB552" i="7" s="1"/>
  <c r="W558" i="7"/>
  <c r="X558" i="7"/>
  <c r="Y511" i="7"/>
  <c r="W511" i="7"/>
  <c r="Y519" i="7"/>
  <c r="Z519" i="7"/>
  <c r="X541" i="7"/>
  <c r="W541" i="7"/>
  <c r="AD578" i="7"/>
  <c r="AB578" i="7" s="1"/>
  <c r="X596" i="7"/>
  <c r="X649" i="7"/>
  <c r="X651" i="7"/>
  <c r="W651" i="7"/>
  <c r="X681" i="7"/>
  <c r="W683" i="7"/>
  <c r="X683" i="7"/>
  <c r="AD521" i="7"/>
  <c r="AB521" i="7" s="1"/>
  <c r="Z498" i="7"/>
  <c r="X498" i="7"/>
  <c r="W498" i="7"/>
  <c r="W527" i="7"/>
  <c r="Y530" i="7"/>
  <c r="W548" i="7"/>
  <c r="X554" i="7"/>
  <c r="Y559" i="7"/>
  <c r="Y578" i="7"/>
  <c r="AC578" i="7"/>
  <c r="AA578" i="7" s="1"/>
  <c r="Z486" i="7"/>
  <c r="W554" i="7"/>
  <c r="W556" i="7"/>
  <c r="Y562" i="7"/>
  <c r="Y591" i="7"/>
  <c r="AC600" i="7"/>
  <c r="AA600" i="7" s="1"/>
  <c r="AD600" i="7"/>
  <c r="AB600" i="7" s="1"/>
  <c r="Y618" i="7"/>
  <c r="AC618" i="7"/>
  <c r="AA618" i="7" s="1"/>
  <c r="AC649" i="7"/>
  <c r="AA649" i="7" s="1"/>
  <c r="AD649" i="7"/>
  <c r="AB649" i="7" s="1"/>
  <c r="AB661" i="7"/>
  <c r="AC681" i="7"/>
  <c r="AA681" i="7" s="1"/>
  <c r="AD681" i="7"/>
  <c r="AB681" i="7" s="1"/>
  <c r="AD699" i="7"/>
  <c r="AB699" i="7" s="1"/>
  <c r="AC753" i="7"/>
  <c r="AA753" i="7" s="1"/>
  <c r="AD753" i="7"/>
  <c r="AB753" i="7" s="1"/>
  <c r="W763" i="7"/>
  <c r="X763" i="7"/>
  <c r="AC817" i="7"/>
  <c r="AA817" i="7" s="1"/>
  <c r="AD817" i="7"/>
  <c r="AB817" i="7" s="1"/>
  <c r="W827" i="7"/>
  <c r="X827" i="7"/>
  <c r="Y576" i="7"/>
  <c r="W588" i="7"/>
  <c r="Z579" i="7"/>
  <c r="Z587" i="7"/>
  <c r="X602" i="7"/>
  <c r="AC603" i="7"/>
  <c r="AA603" i="7" s="1"/>
  <c r="AD619" i="7"/>
  <c r="AB619" i="7" s="1"/>
  <c r="AC665" i="7"/>
  <c r="AA665" i="7" s="1"/>
  <c r="AD665" i="7"/>
  <c r="AB665" i="7" s="1"/>
  <c r="AC572" i="7"/>
  <c r="AA572" i="7" s="1"/>
  <c r="AD572" i="7"/>
  <c r="AB572" i="7" s="1"/>
  <c r="AD579" i="7"/>
  <c r="AB579" i="7" s="1"/>
  <c r="W595" i="7"/>
  <c r="X595" i="7"/>
  <c r="Z648" i="7"/>
  <c r="Y660" i="7"/>
  <c r="AC668" i="7"/>
  <c r="AA668" i="7" s="1"/>
  <c r="X675" i="7"/>
  <c r="W675" i="7"/>
  <c r="AD676" i="7"/>
  <c r="AB676" i="7" s="1"/>
  <c r="X689" i="7"/>
  <c r="W693" i="7"/>
  <c r="AB709" i="7"/>
  <c r="AC711" i="7"/>
  <c r="AA711" i="7" s="1"/>
  <c r="W732" i="7"/>
  <c r="AC761" i="7"/>
  <c r="AA761" i="7" s="1"/>
  <c r="AD761" i="7"/>
  <c r="AB761" i="7" s="1"/>
  <c r="Y765" i="7"/>
  <c r="Z765" i="7"/>
  <c r="AD779" i="7"/>
  <c r="AB779" i="7" s="1"/>
  <c r="AC805" i="7"/>
  <c r="AA805" i="7" s="1"/>
  <c r="Z811" i="7"/>
  <c r="W869" i="7"/>
  <c r="X869" i="7"/>
  <c r="AC874" i="7"/>
  <c r="AA874" i="7" s="1"/>
  <c r="X933" i="7"/>
  <c r="W933" i="7"/>
  <c r="AC938" i="7"/>
  <c r="AA938" i="7" s="1"/>
  <c r="Z746" i="7"/>
  <c r="X746" i="7"/>
  <c r="AD746" i="7"/>
  <c r="AB746" i="7" s="1"/>
  <c r="X749" i="7"/>
  <c r="W768" i="7"/>
  <c r="X768" i="7"/>
  <c r="Z778" i="7"/>
  <c r="X778" i="7"/>
  <c r="AD778" i="7"/>
  <c r="AB778" i="7" s="1"/>
  <c r="X781" i="7"/>
  <c r="AC788" i="7"/>
  <c r="AA788" i="7" s="1"/>
  <c r="AA797" i="7"/>
  <c r="Y820" i="7"/>
  <c r="X833" i="7"/>
  <c r="X842" i="7"/>
  <c r="Z842" i="7"/>
  <c r="W865" i="7"/>
  <c r="X865" i="7"/>
  <c r="X958" i="7"/>
  <c r="AC982" i="7"/>
  <c r="AA982" i="7" s="1"/>
  <c r="Z983" i="7"/>
  <c r="X875" i="7"/>
  <c r="X891" i="7"/>
  <c r="AC931" i="7"/>
  <c r="AA931" i="7" s="1"/>
  <c r="AD931" i="7"/>
  <c r="AB931" i="7" s="1"/>
  <c r="AB965" i="7"/>
  <c r="AD611" i="7"/>
  <c r="AB611" i="7" s="1"/>
  <c r="X612" i="7"/>
  <c r="W621" i="7"/>
  <c r="AC628" i="7"/>
  <c r="AA628" i="7" s="1"/>
  <c r="W636" i="7"/>
  <c r="Y643" i="7"/>
  <c r="Y644" i="7"/>
  <c r="X673" i="7"/>
  <c r="W682" i="7"/>
  <c r="W704" i="7"/>
  <c r="X704" i="7"/>
  <c r="X705" i="7"/>
  <c r="X711" i="7"/>
  <c r="Y716" i="7"/>
  <c r="W724" i="7"/>
  <c r="Z727" i="7"/>
  <c r="AC756" i="7"/>
  <c r="AA756" i="7" s="1"/>
  <c r="W800" i="7"/>
  <c r="X800" i="7"/>
  <c r="X801" i="7"/>
  <c r="AD813" i="7"/>
  <c r="AB813" i="7" s="1"/>
  <c r="AC854" i="7"/>
  <c r="AA854" i="7" s="1"/>
  <c r="Z855" i="7"/>
  <c r="AC870" i="7"/>
  <c r="AA870" i="7" s="1"/>
  <c r="Z871" i="7"/>
  <c r="X874" i="7"/>
  <c r="Z874" i="7"/>
  <c r="W881" i="7"/>
  <c r="X881" i="7"/>
  <c r="Z887" i="7"/>
  <c r="Y918" i="7"/>
  <c r="X922" i="7"/>
  <c r="Z922" i="7"/>
  <c r="X970" i="7"/>
  <c r="Z970" i="7"/>
  <c r="Y808" i="7"/>
  <c r="AC835" i="7"/>
  <c r="AA835" i="7" s="1"/>
  <c r="AD835" i="7"/>
  <c r="AB835" i="7" s="1"/>
  <c r="AC882" i="7"/>
  <c r="AA882" i="7" s="1"/>
  <c r="AD885" i="7"/>
  <c r="AB885" i="7" s="1"/>
  <c r="AD901" i="7"/>
  <c r="AB901" i="7" s="1"/>
  <c r="X939" i="7"/>
  <c r="AA619" i="7"/>
  <c r="X641" i="7"/>
  <c r="AC652" i="7"/>
  <c r="AA652" i="7" s="1"/>
  <c r="AD653" i="7"/>
  <c r="AB653" i="7" s="1"/>
  <c r="Y669" i="7"/>
  <c r="Y671" i="7"/>
  <c r="Y677" i="7"/>
  <c r="Y712" i="7"/>
  <c r="AC725" i="7"/>
  <c r="AA725" i="7" s="1"/>
  <c r="AD725" i="7"/>
  <c r="AB725" i="7" s="1"/>
  <c r="Z731" i="7"/>
  <c r="W762" i="7"/>
  <c r="Y775" i="7"/>
  <c r="Z827" i="7"/>
  <c r="AC850" i="7"/>
  <c r="AA850" i="7" s="1"/>
  <c r="AD853" i="7"/>
  <c r="AB853" i="7" s="1"/>
  <c r="X861" i="7"/>
  <c r="W861" i="7"/>
  <c r="X877" i="7"/>
  <c r="W877" i="7"/>
  <c r="X909" i="7"/>
  <c r="W909" i="7"/>
  <c r="AC915" i="7"/>
  <c r="AA915" i="7" s="1"/>
  <c r="AD915" i="7"/>
  <c r="AB915" i="7" s="1"/>
  <c r="X941" i="7"/>
  <c r="W941" i="7"/>
  <c r="AC605" i="7"/>
  <c r="AA605" i="7" s="1"/>
  <c r="W620" i="7"/>
  <c r="AD623" i="7"/>
  <c r="AB623" i="7" s="1"/>
  <c r="X625" i="7"/>
  <c r="Z660" i="7"/>
  <c r="Z683" i="7"/>
  <c r="Y700" i="7"/>
  <c r="X728" i="7"/>
  <c r="W728" i="7"/>
  <c r="Z743" i="7"/>
  <c r="X753" i="7"/>
  <c r="W759" i="7"/>
  <c r="AC764" i="7"/>
  <c r="AA764" i="7" s="1"/>
  <c r="W785" i="7"/>
  <c r="Y796" i="7"/>
  <c r="W804" i="7"/>
  <c r="AC813" i="7"/>
  <c r="AA813" i="7" s="1"/>
  <c r="X817" i="7"/>
  <c r="X824" i="7"/>
  <c r="W824" i="7"/>
  <c r="Z831" i="7"/>
  <c r="X839" i="7"/>
  <c r="Z849" i="7"/>
  <c r="Y862" i="7"/>
  <c r="AD863" i="7"/>
  <c r="AB863" i="7" s="1"/>
  <c r="AC863" i="7"/>
  <c r="AA863" i="7" s="1"/>
  <c r="X871" i="7"/>
  <c r="W889" i="7"/>
  <c r="X889" i="7"/>
  <c r="Z897" i="7"/>
  <c r="AA913" i="7"/>
  <c r="X935" i="7"/>
  <c r="W953" i="7"/>
  <c r="X953" i="7"/>
  <c r="AC958" i="7"/>
  <c r="AA958" i="7" s="1"/>
  <c r="AA961" i="7"/>
  <c r="AD657" i="7"/>
  <c r="AB657" i="7" s="1"/>
  <c r="Z708" i="7"/>
  <c r="Z740" i="7"/>
  <c r="Y755" i="7"/>
  <c r="AC826" i="7"/>
  <c r="AA826" i="7" s="1"/>
  <c r="AD846" i="7"/>
  <c r="AB846" i="7" s="1"/>
  <c r="AA877" i="7"/>
  <c r="AC889" i="7"/>
  <c r="AA889" i="7" s="1"/>
  <c r="Y913" i="7"/>
  <c r="AD1003" i="7"/>
  <c r="AB1003" i="7" s="1"/>
  <c r="Z1007" i="7"/>
  <c r="AD1023" i="7"/>
  <c r="AB1023" i="7" s="1"/>
  <c r="Z1035" i="7"/>
  <c r="Y682" i="7"/>
  <c r="W805" i="7"/>
  <c r="AD923" i="7"/>
  <c r="AB923" i="7" s="1"/>
  <c r="Y977" i="7"/>
  <c r="X719" i="7"/>
  <c r="Y751" i="7"/>
  <c r="AC762" i="7"/>
  <c r="AA762" i="7" s="1"/>
  <c r="AD804" i="7"/>
  <c r="AB804" i="7" s="1"/>
  <c r="Z824" i="7"/>
  <c r="AD866" i="7"/>
  <c r="AB866" i="7" s="1"/>
  <c r="AD875" i="7"/>
  <c r="AB875" i="7" s="1"/>
  <c r="W923" i="7"/>
  <c r="W943" i="7"/>
  <c r="Y951" i="7"/>
  <c r="W962" i="7"/>
  <c r="AA1011" i="7"/>
  <c r="AA1015" i="7"/>
  <c r="X1015" i="7"/>
  <c r="AC1017" i="7"/>
  <c r="AA1017" i="7" s="1"/>
  <c r="AD1017" i="7"/>
  <c r="AB1017" i="7" s="1"/>
  <c r="Z1015" i="7"/>
  <c r="Y1032" i="7"/>
  <c r="Y719" i="7"/>
  <c r="X759" i="7"/>
  <c r="Y819" i="7"/>
  <c r="Y839" i="7"/>
  <c r="W850" i="7"/>
  <c r="W859" i="7"/>
  <c r="W879" i="7"/>
  <c r="W898" i="7"/>
  <c r="AA925" i="7"/>
  <c r="AC937" i="7"/>
  <c r="AA937" i="7" s="1"/>
  <c r="AD958" i="7"/>
  <c r="AB958" i="7" s="1"/>
  <c r="W971" i="7"/>
  <c r="Y985" i="7"/>
  <c r="AD995" i="7"/>
  <c r="AB995" i="7" s="1"/>
  <c r="AD1000" i="7"/>
  <c r="AB1000" i="7" s="1"/>
  <c r="AC1013" i="7"/>
  <c r="AA1013" i="7" s="1"/>
  <c r="AD1013" i="7"/>
  <c r="AB1013" i="7" s="1"/>
  <c r="X1028" i="7"/>
  <c r="AC1037" i="7"/>
  <c r="AA1037" i="7" s="1"/>
  <c r="AD1037" i="7"/>
  <c r="AB1037" i="7" s="1"/>
  <c r="AD1027" i="7"/>
  <c r="AB1027" i="7" s="1"/>
  <c r="X1029" i="7"/>
  <c r="Z997" i="7"/>
  <c r="X1003" i="7"/>
  <c r="X1011" i="7"/>
  <c r="X533" i="7"/>
  <c r="W533" i="7"/>
  <c r="Z381" i="7"/>
  <c r="Y381" i="7"/>
  <c r="X406" i="7"/>
  <c r="W406" i="7"/>
  <c r="W411" i="7"/>
  <c r="AD414" i="7"/>
  <c r="AB414" i="7" s="1"/>
  <c r="Y419" i="7"/>
  <c r="Z419" i="7"/>
  <c r="W421" i="7"/>
  <c r="X421" i="7"/>
  <c r="W390" i="7"/>
  <c r="X390" i="7"/>
  <c r="X422" i="7"/>
  <c r="W422" i="7"/>
  <c r="W427" i="7"/>
  <c r="AC447" i="7"/>
  <c r="AA447" i="7" s="1"/>
  <c r="AD447" i="7"/>
  <c r="AB447" i="7" s="1"/>
  <c r="X478" i="7"/>
  <c r="AA473" i="7"/>
  <c r="W463" i="7"/>
  <c r="W475" i="7"/>
  <c r="AC475" i="7"/>
  <c r="AA475" i="7" s="1"/>
  <c r="W447" i="7"/>
  <c r="AD458" i="7"/>
  <c r="AB458" i="7" s="1"/>
  <c r="Z464" i="7"/>
  <c r="AD464" i="7"/>
  <c r="AB464" i="7" s="1"/>
  <c r="X464" i="7"/>
  <c r="AC479" i="7"/>
  <c r="AA479" i="7" s="1"/>
  <c r="AD479" i="7"/>
  <c r="AB479" i="7" s="1"/>
  <c r="AC515" i="7"/>
  <c r="AA515" i="7" s="1"/>
  <c r="AD515" i="7"/>
  <c r="AB515" i="7" s="1"/>
  <c r="Z542" i="7"/>
  <c r="X542" i="7"/>
  <c r="AD596" i="7"/>
  <c r="AB596" i="7" s="1"/>
  <c r="AC596" i="7"/>
  <c r="AA596" i="7" s="1"/>
  <c r="W606" i="7"/>
  <c r="X606" i="7"/>
  <c r="W505" i="7"/>
  <c r="X505" i="7"/>
  <c r="Y509" i="7"/>
  <c r="AD510" i="7"/>
  <c r="AB510" i="7" s="1"/>
  <c r="X514" i="7"/>
  <c r="W514" i="7"/>
  <c r="Z532" i="7"/>
  <c r="AD532" i="7"/>
  <c r="AB532" i="7" s="1"/>
  <c r="X532" i="7"/>
  <c r="W552" i="7"/>
  <c r="AB554" i="7"/>
  <c r="W563" i="7"/>
  <c r="X563" i="7"/>
  <c r="W594" i="7"/>
  <c r="X598" i="7"/>
  <c r="AC607" i="7"/>
  <c r="AA607" i="7" s="1"/>
  <c r="AC640" i="7"/>
  <c r="AA640" i="7" s="1"/>
  <c r="AA672" i="7"/>
  <c r="X497" i="7"/>
  <c r="AD503" i="7"/>
  <c r="AB503" i="7" s="1"/>
  <c r="Z521" i="7"/>
  <c r="AD522" i="7"/>
  <c r="AB522" i="7" s="1"/>
  <c r="W526" i="7"/>
  <c r="Y529" i="7"/>
  <c r="Z537" i="7"/>
  <c r="W497" i="7"/>
  <c r="AD505" i="7"/>
  <c r="AB505" i="7" s="1"/>
  <c r="W535" i="7"/>
  <c r="AC567" i="7"/>
  <c r="AA567" i="7" s="1"/>
  <c r="W576" i="7"/>
  <c r="AD486" i="7"/>
  <c r="AB486" i="7" s="1"/>
  <c r="X546" i="7"/>
  <c r="W546" i="7"/>
  <c r="AC556" i="7"/>
  <c r="AA556" i="7" s="1"/>
  <c r="AD556" i="7"/>
  <c r="AB556" i="7" s="1"/>
  <c r="Y584" i="7"/>
  <c r="Y600" i="7"/>
  <c r="Z644" i="7"/>
  <c r="X644" i="7"/>
  <c r="Y650" i="7"/>
  <c r="AC650" i="7"/>
  <c r="AA650" i="7" s="1"/>
  <c r="AA693" i="7"/>
  <c r="AC737" i="7"/>
  <c r="AA737" i="7" s="1"/>
  <c r="AD737" i="7"/>
  <c r="AB737" i="7" s="1"/>
  <c r="X747" i="7"/>
  <c r="W747" i="7"/>
  <c r="AC801" i="7"/>
  <c r="AA801" i="7" s="1"/>
  <c r="AD801" i="7"/>
  <c r="AB801" i="7" s="1"/>
  <c r="X811" i="7"/>
  <c r="W811" i="7"/>
  <c r="AD545" i="7"/>
  <c r="AB545" i="7" s="1"/>
  <c r="W582" i="7"/>
  <c r="AC531" i="7"/>
  <c r="AA531" i="7" s="1"/>
  <c r="AD531" i="7"/>
  <c r="AB531" i="7" s="1"/>
  <c r="Y541" i="7"/>
  <c r="X551" i="7"/>
  <c r="W568" i="7"/>
  <c r="AC571" i="7"/>
  <c r="AA571" i="7" s="1"/>
  <c r="AC588" i="7"/>
  <c r="AA588" i="7" s="1"/>
  <c r="AD588" i="7"/>
  <c r="AB588" i="7" s="1"/>
  <c r="AD592" i="7"/>
  <c r="AB592" i="7" s="1"/>
  <c r="AD594" i="7"/>
  <c r="AB594" i="7" s="1"/>
  <c r="Y599" i="7"/>
  <c r="W608" i="7"/>
  <c r="W610" i="7"/>
  <c r="X610" i="7"/>
  <c r="AD624" i="7"/>
  <c r="AB624" i="7" s="1"/>
  <c r="Y645" i="7"/>
  <c r="W542" i="7"/>
  <c r="W550" i="7"/>
  <c r="Y573" i="7"/>
  <c r="X579" i="7"/>
  <c r="W579" i="7"/>
  <c r="W598" i="7"/>
  <c r="AD581" i="7"/>
  <c r="AB581" i="7" s="1"/>
  <c r="AC613" i="7"/>
  <c r="AA613" i="7" s="1"/>
  <c r="AD625" i="7"/>
  <c r="AB625" i="7" s="1"/>
  <c r="Z632" i="7"/>
  <c r="Y655" i="7"/>
  <c r="W655" i="7"/>
  <c r="Y659" i="7"/>
  <c r="X659" i="7"/>
  <c r="W659" i="7"/>
  <c r="AD660" i="7"/>
  <c r="AB660" i="7" s="1"/>
  <c r="Y668" i="7"/>
  <c r="W676" i="7"/>
  <c r="W700" i="7"/>
  <c r="Z717" i="7"/>
  <c r="AC729" i="7"/>
  <c r="AA729" i="7" s="1"/>
  <c r="AD729" i="7"/>
  <c r="AB729" i="7" s="1"/>
  <c r="Y733" i="7"/>
  <c r="Z733" i="7"/>
  <c r="AD747" i="7"/>
  <c r="AB747" i="7" s="1"/>
  <c r="AD752" i="7"/>
  <c r="AB752" i="7" s="1"/>
  <c r="AA773" i="7"/>
  <c r="X788" i="7"/>
  <c r="Z788" i="7"/>
  <c r="AD805" i="7"/>
  <c r="AB805" i="7" s="1"/>
  <c r="W828" i="7"/>
  <c r="X835" i="7"/>
  <c r="AB858" i="7"/>
  <c r="W885" i="7"/>
  <c r="X885" i="7"/>
  <c r="W887" i="7"/>
  <c r="AA890" i="7"/>
  <c r="X899" i="7"/>
  <c r="AB922" i="7"/>
  <c r="Z941" i="7"/>
  <c r="Z947" i="7"/>
  <c r="W949" i="7"/>
  <c r="X949" i="7"/>
  <c r="AA954" i="7"/>
  <c r="W958" i="7"/>
  <c r="X963" i="7"/>
  <c r="Y969" i="7"/>
  <c r="Z974" i="7"/>
  <c r="AC987" i="7"/>
  <c r="AA987" i="7" s="1"/>
  <c r="AD987" i="7"/>
  <c r="AB987" i="7" s="1"/>
  <c r="W733" i="7"/>
  <c r="W744" i="7"/>
  <c r="AC748" i="7"/>
  <c r="AA748" i="7" s="1"/>
  <c r="W776" i="7"/>
  <c r="AC780" i="7"/>
  <c r="AA780" i="7" s="1"/>
  <c r="Y788" i="7"/>
  <c r="AC838" i="7"/>
  <c r="AA838" i="7" s="1"/>
  <c r="Y845" i="7"/>
  <c r="AC902" i="7"/>
  <c r="AA902" i="7" s="1"/>
  <c r="Z903" i="7"/>
  <c r="Y909" i="7"/>
  <c r="AC950" i="7"/>
  <c r="AA950" i="7" s="1"/>
  <c r="AC966" i="7"/>
  <c r="AA966" i="7" s="1"/>
  <c r="Y982" i="7"/>
  <c r="X996" i="7"/>
  <c r="X907" i="7"/>
  <c r="Y962" i="7"/>
  <c r="AC979" i="7"/>
  <c r="AA979" i="7" s="1"/>
  <c r="AD979" i="7"/>
  <c r="AB979" i="7" s="1"/>
  <c r="X611" i="7"/>
  <c r="W611" i="7"/>
  <c r="Y628" i="7"/>
  <c r="AC636" i="7"/>
  <c r="AA636" i="7" s="1"/>
  <c r="X643" i="7"/>
  <c r="W643" i="7"/>
  <c r="AD644" i="7"/>
  <c r="AB644" i="7" s="1"/>
  <c r="W647" i="7"/>
  <c r="X647" i="7"/>
  <c r="Y687" i="7"/>
  <c r="W687" i="7"/>
  <c r="X687" i="7"/>
  <c r="AA701" i="7"/>
  <c r="X708" i="7"/>
  <c r="AD717" i="7"/>
  <c r="AB717" i="7" s="1"/>
  <c r="AC724" i="7"/>
  <c r="AA724" i="7" s="1"/>
  <c r="Y730" i="7"/>
  <c r="W735" i="7"/>
  <c r="X735" i="7"/>
  <c r="X739" i="7"/>
  <c r="Y756" i="7"/>
  <c r="W765" i="7"/>
  <c r="Y794" i="7"/>
  <c r="Z810" i="7"/>
  <c r="X810" i="7"/>
  <c r="AD810" i="7"/>
  <c r="AB810" i="7" s="1"/>
  <c r="AA829" i="7"/>
  <c r="W831" i="7"/>
  <c r="Y854" i="7"/>
  <c r="X858" i="7"/>
  <c r="Z858" i="7"/>
  <c r="X863" i="7"/>
  <c r="Y870" i="7"/>
  <c r="W913" i="7"/>
  <c r="X913" i="7"/>
  <c r="AC934" i="7"/>
  <c r="AA934" i="7" s="1"/>
  <c r="Z935" i="7"/>
  <c r="X943" i="7"/>
  <c r="X974" i="7"/>
  <c r="AD837" i="7"/>
  <c r="AB837" i="7" s="1"/>
  <c r="AC867" i="7"/>
  <c r="AA867" i="7" s="1"/>
  <c r="AD867" i="7"/>
  <c r="AB867" i="7" s="1"/>
  <c r="AC947" i="7"/>
  <c r="AA947" i="7" s="1"/>
  <c r="AD947" i="7"/>
  <c r="AB947" i="7" s="1"/>
  <c r="AC615" i="7"/>
  <c r="AA615" i="7" s="1"/>
  <c r="W645" i="7"/>
  <c r="Y652" i="7"/>
  <c r="X653" i="7"/>
  <c r="AC669" i="7"/>
  <c r="AA669" i="7" s="1"/>
  <c r="W671" i="7"/>
  <c r="X671" i="7"/>
  <c r="X680" i="7"/>
  <c r="W680" i="7"/>
  <c r="Y685" i="7"/>
  <c r="Z685" i="7"/>
  <c r="AC685" i="7"/>
  <c r="AA685" i="7" s="1"/>
  <c r="W730" i="7"/>
  <c r="AC777" i="7"/>
  <c r="AA777" i="7" s="1"/>
  <c r="AD777" i="7"/>
  <c r="AB777" i="7" s="1"/>
  <c r="AD795" i="7"/>
  <c r="AB795" i="7" s="1"/>
  <c r="AD800" i="7"/>
  <c r="AB800" i="7" s="1"/>
  <c r="AC899" i="7"/>
  <c r="AA899" i="7" s="1"/>
  <c r="AD899" i="7"/>
  <c r="AB899" i="7" s="1"/>
  <c r="AC914" i="7"/>
  <c r="AA914" i="7" s="1"/>
  <c r="AD917" i="7"/>
  <c r="AB917" i="7" s="1"/>
  <c r="X925" i="7"/>
  <c r="W925" i="7"/>
  <c r="X957" i="7"/>
  <c r="W957" i="7"/>
  <c r="X573" i="7"/>
  <c r="W605" i="7"/>
  <c r="AC620" i="7"/>
  <c r="AA620" i="7" s="1"/>
  <c r="Z623" i="7"/>
  <c r="W637" i="7"/>
  <c r="Y639" i="7"/>
  <c r="Z664" i="7"/>
  <c r="W684" i="7"/>
  <c r="AD687" i="7"/>
  <c r="AB687" i="7" s="1"/>
  <c r="Z688" i="7"/>
  <c r="AD693" i="7"/>
  <c r="AB693" i="7" s="1"/>
  <c r="Z696" i="7"/>
  <c r="AD701" i="7"/>
  <c r="AB701" i="7" s="1"/>
  <c r="Z703" i="7"/>
  <c r="AC708" i="7"/>
  <c r="AA708" i="7" s="1"/>
  <c r="X721" i="7"/>
  <c r="W727" i="7"/>
  <c r="AC732" i="7"/>
  <c r="AA732" i="7" s="1"/>
  <c r="W751" i="7"/>
  <c r="Y764" i="7"/>
  <c r="W772" i="7"/>
  <c r="W781" i="7"/>
  <c r="AA783" i="7"/>
  <c r="X787" i="7"/>
  <c r="W787" i="7"/>
  <c r="AD792" i="7"/>
  <c r="AB792" i="7" s="1"/>
  <c r="AD797" i="7"/>
  <c r="AB797" i="7" s="1"/>
  <c r="Z799" i="7"/>
  <c r="AC804" i="7"/>
  <c r="AA804" i="7" s="1"/>
  <c r="W815" i="7"/>
  <c r="X815" i="7"/>
  <c r="W823" i="7"/>
  <c r="X823" i="7"/>
  <c r="AC828" i="7"/>
  <c r="AA828" i="7" s="1"/>
  <c r="W841" i="7"/>
  <c r="X841" i="7"/>
  <c r="AC846" i="7"/>
  <c r="AA846" i="7" s="1"/>
  <c r="AA849" i="7"/>
  <c r="W873" i="7"/>
  <c r="X873" i="7"/>
  <c r="Z881" i="7"/>
  <c r="AC894" i="7"/>
  <c r="AA894" i="7" s="1"/>
  <c r="AA897" i="7"/>
  <c r="AD910" i="7"/>
  <c r="AB910" i="7" s="1"/>
  <c r="AD911" i="7"/>
  <c r="AB911" i="7" s="1"/>
  <c r="AC911" i="7"/>
  <c r="AA911" i="7" s="1"/>
  <c r="X919" i="7"/>
  <c r="Z929" i="7"/>
  <c r="W937" i="7"/>
  <c r="X937" i="7"/>
  <c r="AC942" i="7"/>
  <c r="AA942" i="7" s="1"/>
  <c r="Z945" i="7"/>
  <c r="AC959" i="7"/>
  <c r="AA959" i="7" s="1"/>
  <c r="AD959" i="7"/>
  <c r="AB959" i="7" s="1"/>
  <c r="W709" i="7"/>
  <c r="Z728" i="7"/>
  <c r="W741" i="7"/>
  <c r="X820" i="7"/>
  <c r="AC841" i="7"/>
  <c r="AA841" i="7" s="1"/>
  <c r="AD862" i="7"/>
  <c r="AB862" i="7" s="1"/>
  <c r="Z986" i="7"/>
  <c r="W989" i="7"/>
  <c r="AC989" i="7"/>
  <c r="AA989" i="7" s="1"/>
  <c r="AD989" i="7"/>
  <c r="AB989" i="7" s="1"/>
  <c r="W997" i="7"/>
  <c r="AC997" i="7"/>
  <c r="AA997" i="7" s="1"/>
  <c r="AD997" i="7"/>
  <c r="AB997" i="7" s="1"/>
  <c r="AD999" i="7"/>
  <c r="AB999" i="7" s="1"/>
  <c r="AD1019" i="7"/>
  <c r="AB1019" i="7" s="1"/>
  <c r="Z1023" i="7"/>
  <c r="Y815" i="7"/>
  <c r="AD898" i="7"/>
  <c r="AB898" i="7" s="1"/>
  <c r="AD907" i="7"/>
  <c r="AB907" i="7" s="1"/>
  <c r="X991" i="7"/>
  <c r="W784" i="7"/>
  <c r="X832" i="7"/>
  <c r="AD859" i="7"/>
  <c r="AB859" i="7" s="1"/>
  <c r="W927" i="7"/>
  <c r="W946" i="7"/>
  <c r="AD971" i="7"/>
  <c r="AB971" i="7" s="1"/>
  <c r="W992" i="7"/>
  <c r="Z996" i="7"/>
  <c r="Z1012" i="7"/>
  <c r="AA1019" i="7"/>
  <c r="AA1023" i="7"/>
  <c r="W1032" i="7"/>
  <c r="AA1035" i="7"/>
  <c r="X1032" i="7"/>
  <c r="AC1016" i="7"/>
  <c r="AA1016" i="7" s="1"/>
  <c r="AD1031" i="7"/>
  <c r="AB1031" i="7" s="1"/>
  <c r="X1013" i="7"/>
  <c r="AD788" i="7"/>
  <c r="AB788" i="7" s="1"/>
  <c r="W863" i="7"/>
  <c r="W882" i="7"/>
  <c r="X910" i="7"/>
  <c r="AA941" i="7"/>
  <c r="AC953" i="7"/>
  <c r="AA953" i="7" s="1"/>
  <c r="W975" i="7"/>
  <c r="W985" i="7"/>
  <c r="X985" i="7"/>
  <c r="Z994" i="7"/>
  <c r="AD994" i="7"/>
  <c r="AB994" i="7" s="1"/>
  <c r="Z995" i="7"/>
  <c r="AC1001" i="7"/>
  <c r="AA1001" i="7" s="1"/>
  <c r="AD1001" i="7"/>
  <c r="AB1001" i="7" s="1"/>
  <c r="X1008" i="7"/>
  <c r="AC1009" i="7"/>
  <c r="AA1009" i="7" s="1"/>
  <c r="AD1009" i="7"/>
  <c r="AB1009" i="7" s="1"/>
  <c r="Z1027" i="7"/>
  <c r="Y1040" i="7"/>
  <c r="Z989" i="7"/>
  <c r="X635" i="7"/>
  <c r="W635" i="7"/>
  <c r="X667" i="7"/>
  <c r="W667" i="7"/>
  <c r="AC689" i="7"/>
  <c r="AA689" i="7" s="1"/>
  <c r="AD689" i="7"/>
  <c r="AB689" i="7" s="1"/>
  <c r="X699" i="7"/>
  <c r="W699" i="7"/>
  <c r="X509" i="7"/>
  <c r="W509" i="7"/>
  <c r="X530" i="7"/>
  <c r="W530" i="7"/>
  <c r="AB558" i="7"/>
  <c r="W513" i="7"/>
  <c r="X513" i="7"/>
  <c r="X560" i="7"/>
  <c r="W521" i="7"/>
  <c r="X521" i="7"/>
  <c r="AC543" i="7"/>
  <c r="AA543" i="7" s="1"/>
  <c r="AD543" i="7"/>
  <c r="AB543" i="7" s="1"/>
  <c r="Z557" i="7"/>
  <c r="AD557" i="7"/>
  <c r="AB557" i="7" s="1"/>
  <c r="X557" i="7"/>
  <c r="AC604" i="7"/>
  <c r="AA604" i="7" s="1"/>
  <c r="AD604" i="7"/>
  <c r="AB604" i="7" s="1"/>
  <c r="AB667" i="7"/>
  <c r="AC721" i="7"/>
  <c r="AA721" i="7" s="1"/>
  <c r="AD721" i="7"/>
  <c r="AB721" i="7" s="1"/>
  <c r="W731" i="7"/>
  <c r="X731" i="7"/>
  <c r="AC785" i="7"/>
  <c r="AA785" i="7" s="1"/>
  <c r="AD785" i="7"/>
  <c r="AB785" i="7" s="1"/>
  <c r="W795" i="7"/>
  <c r="X795" i="7"/>
  <c r="AC833" i="7"/>
  <c r="AA833" i="7" s="1"/>
  <c r="AD833" i="7"/>
  <c r="AB833" i="7" s="1"/>
  <c r="X510" i="7"/>
  <c r="X552" i="7"/>
  <c r="AA582" i="7"/>
  <c r="X586" i="7"/>
  <c r="W586" i="7"/>
  <c r="AD606" i="7"/>
  <c r="AB606" i="7" s="1"/>
  <c r="AC568" i="7"/>
  <c r="AA568" i="7" s="1"/>
  <c r="AD568" i="7"/>
  <c r="AB568" i="7" s="1"/>
  <c r="AD584" i="7"/>
  <c r="AB584" i="7" s="1"/>
  <c r="AC610" i="7"/>
  <c r="AA610" i="7" s="1"/>
  <c r="W618" i="7"/>
  <c r="AC633" i="7"/>
  <c r="AA633" i="7" s="1"/>
  <c r="AD633" i="7"/>
  <c r="AB633" i="7" s="1"/>
  <c r="AD651" i="7"/>
  <c r="AB651" i="7" s="1"/>
  <c r="AC542" i="7"/>
  <c r="AA542" i="7" s="1"/>
  <c r="AA550" i="7"/>
  <c r="AA598" i="7"/>
  <c r="Y610" i="7"/>
  <c r="W660" i="7"/>
  <c r="W661" i="7"/>
  <c r="AC676" i="7"/>
  <c r="AA676" i="7" s="1"/>
  <c r="X691" i="7"/>
  <c r="W691" i="7"/>
  <c r="Y701" i="7"/>
  <c r="Z701" i="7"/>
  <c r="AD715" i="7"/>
  <c r="AB715" i="7" s="1"/>
  <c r="X756" i="7"/>
  <c r="Z756" i="7"/>
  <c r="AB773" i="7"/>
  <c r="W796" i="7"/>
  <c r="AC825" i="7"/>
  <c r="AA825" i="7" s="1"/>
  <c r="AD825" i="7"/>
  <c r="AB825" i="7" s="1"/>
  <c r="Y829" i="7"/>
  <c r="Z829" i="7"/>
  <c r="W837" i="7"/>
  <c r="X837" i="7"/>
  <c r="W901" i="7"/>
  <c r="X901" i="7"/>
  <c r="X965" i="7"/>
  <c r="W965" i="7"/>
  <c r="Y748" i="7"/>
  <c r="X775" i="7"/>
  <c r="Y780" i="7"/>
  <c r="W820" i="7"/>
  <c r="Y826" i="7"/>
  <c r="Y838" i="7"/>
  <c r="X890" i="7"/>
  <c r="Z890" i="7"/>
  <c r="X906" i="7"/>
  <c r="Z906" i="7"/>
  <c r="W929" i="7"/>
  <c r="X929" i="7"/>
  <c r="Y950" i="7"/>
  <c r="X954" i="7"/>
  <c r="Z954" i="7"/>
  <c r="W977" i="7"/>
  <c r="X977" i="7"/>
  <c r="AC809" i="7"/>
  <c r="AA809" i="7" s="1"/>
  <c r="AD809" i="7"/>
  <c r="AB809" i="7" s="1"/>
  <c r="X845" i="7"/>
  <c r="W845" i="7"/>
  <c r="Y930" i="7"/>
  <c r="AD981" i="7"/>
  <c r="AB981" i="7" s="1"/>
  <c r="AD612" i="7"/>
  <c r="AB612" i="7" s="1"/>
  <c r="X616" i="7"/>
  <c r="W616" i="7"/>
  <c r="Y621" i="7"/>
  <c r="AC621" i="7"/>
  <c r="AA621" i="7" s="1"/>
  <c r="W623" i="7"/>
  <c r="X623" i="7"/>
  <c r="X627" i="7"/>
  <c r="W627" i="7"/>
  <c r="AD628" i="7"/>
  <c r="AB628" i="7" s="1"/>
  <c r="W644" i="7"/>
  <c r="AA683" i="7"/>
  <c r="AC697" i="7"/>
  <c r="AA697" i="7" s="1"/>
  <c r="AD697" i="7"/>
  <c r="AB697" i="7" s="1"/>
  <c r="AB712" i="7"/>
  <c r="Z714" i="7"/>
  <c r="X714" i="7"/>
  <c r="AD714" i="7"/>
  <c r="AB714" i="7" s="1"/>
  <c r="W736" i="7"/>
  <c r="X736" i="7"/>
  <c r="X737" i="7"/>
  <c r="X743" i="7"/>
  <c r="AB808" i="7"/>
  <c r="AC812" i="7"/>
  <c r="AA812" i="7" s="1"/>
  <c r="W849" i="7"/>
  <c r="X849" i="7"/>
  <c r="AC886" i="7"/>
  <c r="AA886" i="7" s="1"/>
  <c r="W897" i="7"/>
  <c r="X897" i="7"/>
  <c r="X926" i="7"/>
  <c r="Y934" i="7"/>
  <c r="X938" i="7"/>
  <c r="Z938" i="7"/>
  <c r="W945" i="7"/>
  <c r="X945" i="7"/>
  <c r="W961" i="7"/>
  <c r="X961" i="7"/>
  <c r="Y807" i="7"/>
  <c r="AC821" i="7"/>
  <c r="AA821" i="7" s="1"/>
  <c r="AD821" i="7"/>
  <c r="AB821" i="7" s="1"/>
  <c r="AD869" i="7"/>
  <c r="AB869" i="7" s="1"/>
  <c r="AC946" i="7"/>
  <c r="AA946" i="7" s="1"/>
  <c r="AD949" i="7"/>
  <c r="AB949" i="7" s="1"/>
  <c r="W613" i="7"/>
  <c r="X657" i="7"/>
  <c r="AD677" i="7"/>
  <c r="AB677" i="7" s="1"/>
  <c r="AC677" i="7"/>
  <c r="AA677" i="7" s="1"/>
  <c r="Y711" i="7"/>
  <c r="AC745" i="7"/>
  <c r="AA745" i="7" s="1"/>
  <c r="AD745" i="7"/>
  <c r="AB745" i="7" s="1"/>
  <c r="AD763" i="7"/>
  <c r="AB763" i="7" s="1"/>
  <c r="Y776" i="7"/>
  <c r="AC789" i="7"/>
  <c r="AA789" i="7" s="1"/>
  <c r="AD789" i="7"/>
  <c r="AB789" i="7" s="1"/>
  <c r="X843" i="7"/>
  <c r="X955" i="7"/>
  <c r="X973" i="7"/>
  <c r="W973" i="7"/>
  <c r="Y594" i="7"/>
  <c r="X621" i="7"/>
  <c r="AC684" i="7"/>
  <c r="AA684" i="7" s="1"/>
  <c r="Z687" i="7"/>
  <c r="AD688" i="7"/>
  <c r="AB688" i="7" s="1"/>
  <c r="X755" i="7"/>
  <c r="W755" i="7"/>
  <c r="AD760" i="7"/>
  <c r="AB760" i="7" s="1"/>
  <c r="AD765" i="7"/>
  <c r="AB765" i="7" s="1"/>
  <c r="Z767" i="7"/>
  <c r="AC772" i="7"/>
  <c r="AA772" i="7" s="1"/>
  <c r="X792" i="7"/>
  <c r="W792" i="7"/>
  <c r="X797" i="7"/>
  <c r="X819" i="7"/>
  <c r="W819" i="7"/>
  <c r="AC847" i="7"/>
  <c r="AA847" i="7" s="1"/>
  <c r="AD847" i="7"/>
  <c r="AB847" i="7" s="1"/>
  <c r="X855" i="7"/>
  <c r="Z865" i="7"/>
  <c r="AA881" i="7"/>
  <c r="AC895" i="7"/>
  <c r="AA895" i="7" s="1"/>
  <c r="AD895" i="7"/>
  <c r="AB895" i="7" s="1"/>
  <c r="X903" i="7"/>
  <c r="W921" i="7"/>
  <c r="X921" i="7"/>
  <c r="AC926" i="7"/>
  <c r="AA926" i="7" s="1"/>
  <c r="AA929" i="7"/>
  <c r="AA945" i="7"/>
  <c r="X967" i="7"/>
  <c r="AC974" i="7"/>
  <c r="AA974" i="7" s="1"/>
  <c r="AA977" i="7"/>
  <c r="AA845" i="7"/>
  <c r="AC857" i="7"/>
  <c r="AA857" i="7" s="1"/>
  <c r="X878" i="7"/>
  <c r="Z999" i="7"/>
  <c r="AD1011" i="7"/>
  <c r="AB1011" i="7" s="1"/>
  <c r="Z1019" i="7"/>
  <c r="X751" i="7"/>
  <c r="AD955" i="7"/>
  <c r="AB955" i="7" s="1"/>
  <c r="AD991" i="7"/>
  <c r="AB991" i="7" s="1"/>
  <c r="AD673" i="7"/>
  <c r="AB673" i="7" s="1"/>
  <c r="Z772" i="7"/>
  <c r="AD820" i="7"/>
  <c r="AB820" i="7" s="1"/>
  <c r="AD843" i="7"/>
  <c r="AB843" i="7" s="1"/>
  <c r="W911" i="7"/>
  <c r="Y919" i="7"/>
  <c r="W930" i="7"/>
  <c r="AC993" i="7"/>
  <c r="AA993" i="7" s="1"/>
  <c r="AD993" i="7"/>
  <c r="AB993" i="7" s="1"/>
  <c r="AA1027" i="7"/>
  <c r="AA1039" i="7"/>
  <c r="X1031" i="7"/>
  <c r="AC1033" i="7"/>
  <c r="AA1033" i="7" s="1"/>
  <c r="AD1033" i="7"/>
  <c r="AB1033" i="7" s="1"/>
  <c r="X676" i="7"/>
  <c r="W866" i="7"/>
  <c r="AC905" i="7"/>
  <c r="AA905" i="7" s="1"/>
  <c r="AD926" i="7"/>
  <c r="AB926" i="7" s="1"/>
  <c r="AA957" i="7"/>
  <c r="AC969" i="7"/>
  <c r="AA969" i="7" s="1"/>
  <c r="W978" i="7"/>
  <c r="Y1001" i="7"/>
  <c r="AD1004" i="7"/>
  <c r="AB1004" i="7" s="1"/>
  <c r="AC1029" i="7"/>
  <c r="AA1029" i="7" s="1"/>
  <c r="AD1029" i="7"/>
  <c r="AB1029" i="7" s="1"/>
  <c r="X1039" i="7"/>
  <c r="X1040" i="7"/>
  <c r="AD1039" i="7"/>
  <c r="AB1039" i="7" s="1"/>
  <c r="X1033" i="7"/>
  <c r="W1000" i="7"/>
  <c r="X1035" i="7"/>
  <c r="AB446" i="7"/>
  <c r="X445" i="7"/>
  <c r="Y467" i="7"/>
  <c r="Z467" i="7"/>
  <c r="Z480" i="7"/>
  <c r="X480" i="7"/>
  <c r="AC547" i="7"/>
  <c r="AA547" i="7" s="1"/>
  <c r="AD547" i="7"/>
  <c r="AB547" i="7" s="1"/>
  <c r="AD564" i="7"/>
  <c r="AB564" i="7" s="1"/>
  <c r="AC564" i="7"/>
  <c r="AA564" i="7" s="1"/>
  <c r="W574" i="7"/>
  <c r="X574" i="7"/>
  <c r="W522" i="7"/>
  <c r="X522" i="7"/>
  <c r="X529" i="7"/>
  <c r="AB535" i="7"/>
  <c r="W562" i="7"/>
  <c r="X566" i="7"/>
  <c r="W592" i="7"/>
  <c r="X617" i="7"/>
  <c r="X619" i="7"/>
  <c r="W619" i="7"/>
  <c r="W545" i="7"/>
  <c r="AC552" i="7"/>
  <c r="AA552" i="7" s="1"/>
  <c r="AA566" i="7"/>
  <c r="AA489" i="7"/>
  <c r="Z500" i="7"/>
  <c r="AD500" i="7"/>
  <c r="AB500" i="7" s="1"/>
  <c r="X500" i="7"/>
  <c r="AD519" i="7"/>
  <c r="AB519" i="7" s="1"/>
  <c r="X525" i="7"/>
  <c r="AC530" i="7"/>
  <c r="AA530" i="7" s="1"/>
  <c r="AA535" i="7"/>
  <c r="X555" i="7"/>
  <c r="AC559" i="7"/>
  <c r="AA559" i="7" s="1"/>
  <c r="AC576" i="7"/>
  <c r="AA576" i="7" s="1"/>
  <c r="W578" i="7"/>
  <c r="X578" i="7"/>
  <c r="W486" i="7"/>
  <c r="X486" i="7"/>
  <c r="W543" i="7"/>
  <c r="AA586" i="7"/>
  <c r="AC591" i="7"/>
  <c r="AA591" i="7" s="1"/>
  <c r="W604" i="7"/>
  <c r="AC617" i="7"/>
  <c r="AA617" i="7" s="1"/>
  <c r="AD617" i="7"/>
  <c r="AB617" i="7" s="1"/>
  <c r="AD629" i="7"/>
  <c r="AB629" i="7" s="1"/>
  <c r="AC661" i="7"/>
  <c r="AA661" i="7" s="1"/>
  <c r="AD672" i="7"/>
  <c r="AB672" i="7" s="1"/>
  <c r="AC705" i="7"/>
  <c r="AA705" i="7" s="1"/>
  <c r="AD705" i="7"/>
  <c r="AB705" i="7" s="1"/>
  <c r="X715" i="7"/>
  <c r="W715" i="7"/>
  <c r="AC720" i="7"/>
  <c r="AA720" i="7" s="1"/>
  <c r="Y736" i="7"/>
  <c r="AC769" i="7"/>
  <c r="AA769" i="7" s="1"/>
  <c r="AD769" i="7"/>
  <c r="AB769" i="7" s="1"/>
  <c r="X779" i="7"/>
  <c r="W779" i="7"/>
  <c r="Z803" i="7"/>
  <c r="AD526" i="7"/>
  <c r="AB526" i="7" s="1"/>
  <c r="Z551" i="7"/>
  <c r="W555" i="7"/>
  <c r="Z584" i="7"/>
  <c r="Z605" i="7"/>
  <c r="AD605" i="7"/>
  <c r="AB605" i="7" s="1"/>
  <c r="W531" i="7"/>
  <c r="W537" i="7"/>
  <c r="AD551" i="7"/>
  <c r="AB551" i="7" s="1"/>
  <c r="Y572" i="7"/>
  <c r="Z572" i="7"/>
  <c r="Z589" i="7"/>
  <c r="X589" i="7"/>
  <c r="Z595" i="7"/>
  <c r="W599" i="7"/>
  <c r="W603" i="7"/>
  <c r="AC608" i="7"/>
  <c r="AA608" i="7" s="1"/>
  <c r="AD645" i="7"/>
  <c r="AB645" i="7" s="1"/>
  <c r="AC645" i="7"/>
  <c r="AA645" i="7" s="1"/>
  <c r="AD656" i="7"/>
  <c r="AB656" i="7" s="1"/>
  <c r="X584" i="7"/>
  <c r="X587" i="7"/>
  <c r="W587" i="7"/>
  <c r="Z628" i="7"/>
  <c r="X632" i="7"/>
  <c r="W632" i="7"/>
  <c r="AD641" i="7"/>
  <c r="AB641" i="7" s="1"/>
  <c r="X648" i="7"/>
  <c r="W648" i="7"/>
  <c r="Y675" i="7"/>
  <c r="W679" i="7"/>
  <c r="AC709" i="7"/>
  <c r="AA709" i="7" s="1"/>
  <c r="X724" i="7"/>
  <c r="Z724" i="7"/>
  <c r="AD741" i="7"/>
  <c r="AB741" i="7" s="1"/>
  <c r="Z781" i="7"/>
  <c r="Y791" i="7"/>
  <c r="AC793" i="7"/>
  <c r="AA793" i="7" s="1"/>
  <c r="AD793" i="7"/>
  <c r="AB793" i="7" s="1"/>
  <c r="Y797" i="7"/>
  <c r="Z797" i="7"/>
  <c r="AD816" i="7"/>
  <c r="AB816" i="7" s="1"/>
  <c r="W853" i="7"/>
  <c r="X853" i="7"/>
  <c r="AC858" i="7"/>
  <c r="AA858" i="7" s="1"/>
  <c r="X867" i="7"/>
  <c r="AD890" i="7"/>
  <c r="AB890" i="7" s="1"/>
  <c r="W917" i="7"/>
  <c r="X917" i="7"/>
  <c r="AC922" i="7"/>
  <c r="AA922" i="7" s="1"/>
  <c r="X931" i="7"/>
  <c r="AD951" i="7"/>
  <c r="AB951" i="7" s="1"/>
  <c r="AD954" i="7"/>
  <c r="AB954" i="7" s="1"/>
  <c r="W981" i="7"/>
  <c r="X981" i="7"/>
  <c r="W983" i="7"/>
  <c r="AA733" i="7"/>
  <c r="W767" i="7"/>
  <c r="X767" i="7"/>
  <c r="X894" i="7"/>
  <c r="Z898" i="7"/>
  <c r="Z967" i="7"/>
  <c r="X975" i="7"/>
  <c r="AD832" i="7"/>
  <c r="AB832" i="7" s="1"/>
  <c r="X893" i="7"/>
  <c r="W893" i="7"/>
  <c r="AC963" i="7"/>
  <c r="AA963" i="7" s="1"/>
  <c r="AD963" i="7"/>
  <c r="AB963" i="7" s="1"/>
  <c r="Y978" i="7"/>
  <c r="AD573" i="7"/>
  <c r="AB573" i="7" s="1"/>
  <c r="Z616" i="7"/>
  <c r="W629" i="7"/>
  <c r="X631" i="7"/>
  <c r="AC647" i="7"/>
  <c r="AA647" i="7" s="1"/>
  <c r="X655" i="7"/>
  <c r="X692" i="7"/>
  <c r="W701" i="7"/>
  <c r="W703" i="7"/>
  <c r="X703" i="7"/>
  <c r="X707" i="7"/>
  <c r="W712" i="7"/>
  <c r="AC716" i="7"/>
  <c r="AA716" i="7" s="1"/>
  <c r="X740" i="7"/>
  <c r="AA765" i="7"/>
  <c r="X799" i="7"/>
  <c r="X803" i="7"/>
  <c r="W808" i="7"/>
  <c r="Y812" i="7"/>
  <c r="W821" i="7"/>
  <c r="W829" i="7"/>
  <c r="X862" i="7"/>
  <c r="X879" i="7"/>
  <c r="Y886" i="7"/>
  <c r="X895" i="7"/>
  <c r="AC918" i="7"/>
  <c r="AA918" i="7" s="1"/>
  <c r="AC883" i="7"/>
  <c r="AA883" i="7" s="1"/>
  <c r="AD883" i="7"/>
  <c r="AB883" i="7" s="1"/>
  <c r="Y898" i="7"/>
  <c r="AD613" i="7"/>
  <c r="AB613" i="7" s="1"/>
  <c r="W615" i="7"/>
  <c r="X615" i="7"/>
  <c r="Z653" i="7"/>
  <c r="Z655" i="7"/>
  <c r="W669" i="7"/>
  <c r="W685" i="7"/>
  <c r="X695" i="7"/>
  <c r="AC713" i="7"/>
  <c r="AA713" i="7" s="1"/>
  <c r="AD713" i="7"/>
  <c r="AB713" i="7" s="1"/>
  <c r="AD736" i="7"/>
  <c r="AB736" i="7" s="1"/>
  <c r="Y744" i="7"/>
  <c r="AC757" i="7"/>
  <c r="AA757" i="7" s="1"/>
  <c r="AD757" i="7"/>
  <c r="AB757" i="7" s="1"/>
  <c r="W794" i="7"/>
  <c r="AC851" i="7"/>
  <c r="AA851" i="7" s="1"/>
  <c r="AD851" i="7"/>
  <c r="AB851" i="7" s="1"/>
  <c r="X664" i="7"/>
  <c r="W664" i="7"/>
  <c r="X696" i="7"/>
  <c r="W696" i="7"/>
  <c r="AA719" i="7"/>
  <c r="X723" i="7"/>
  <c r="W723" i="7"/>
  <c r="AD733" i="7"/>
  <c r="AB733" i="7" s="1"/>
  <c r="Z735" i="7"/>
  <c r="X760" i="7"/>
  <c r="W760" i="7"/>
  <c r="X765" i="7"/>
  <c r="W791" i="7"/>
  <c r="X791" i="7"/>
  <c r="AD829" i="7"/>
  <c r="AB829" i="7" s="1"/>
  <c r="W857" i="7"/>
  <c r="X857" i="7"/>
  <c r="AA865" i="7"/>
  <c r="AD878" i="7"/>
  <c r="AB878" i="7" s="1"/>
  <c r="AD879" i="7"/>
  <c r="AB879" i="7" s="1"/>
  <c r="AC879" i="7"/>
  <c r="AA879" i="7" s="1"/>
  <c r="X887" i="7"/>
  <c r="W905" i="7"/>
  <c r="X905" i="7"/>
  <c r="AC910" i="7"/>
  <c r="AA910" i="7" s="1"/>
  <c r="AC927" i="7"/>
  <c r="AA927" i="7" s="1"/>
  <c r="AD927" i="7"/>
  <c r="AB927" i="7" s="1"/>
  <c r="AD942" i="7"/>
  <c r="AB942" i="7" s="1"/>
  <c r="AD943" i="7"/>
  <c r="AB943" i="7" s="1"/>
  <c r="AC943" i="7"/>
  <c r="AA943" i="7" s="1"/>
  <c r="X951" i="7"/>
  <c r="Z961" i="7"/>
  <c r="W969" i="7"/>
  <c r="X969" i="7"/>
  <c r="AC975" i="7"/>
  <c r="AA975" i="7" s="1"/>
  <c r="AD975" i="7"/>
  <c r="AB975" i="7" s="1"/>
  <c r="Y783" i="7"/>
  <c r="AA861" i="7"/>
  <c r="AC873" i="7"/>
  <c r="AA873" i="7" s="1"/>
  <c r="AD894" i="7"/>
  <c r="AB894" i="7" s="1"/>
  <c r="AD974" i="7"/>
  <c r="AB974" i="7" s="1"/>
  <c r="Z992" i="7"/>
  <c r="W996" i="7"/>
  <c r="AD1007" i="7"/>
  <c r="AB1007" i="7" s="1"/>
  <c r="Y1024" i="7"/>
  <c r="X727" i="7"/>
  <c r="AD939" i="7"/>
  <c r="AB939" i="7" s="1"/>
  <c r="W986" i="7"/>
  <c r="X986" i="7"/>
  <c r="W773" i="7"/>
  <c r="AD891" i="7"/>
  <c r="AB891" i="7" s="1"/>
  <c r="W914" i="7"/>
  <c r="W959" i="7"/>
  <c r="W987" i="7"/>
  <c r="W1025" i="7"/>
  <c r="AA1031" i="7"/>
  <c r="X1012" i="7"/>
  <c r="AC1025" i="7"/>
  <c r="AA1025" i="7" s="1"/>
  <c r="AD1025" i="7"/>
  <c r="AB1025" i="7" s="1"/>
  <c r="X783" i="7"/>
  <c r="W847" i="7"/>
  <c r="W895" i="7"/>
  <c r="AA909" i="7"/>
  <c r="AC921" i="7"/>
  <c r="AA921" i="7" s="1"/>
  <c r="X942" i="7"/>
  <c r="X1004" i="7"/>
  <c r="AC1005" i="7"/>
  <c r="AA1005" i="7" s="1"/>
  <c r="AD1005" i="7"/>
  <c r="AB1005" i="7" s="1"/>
  <c r="X1020" i="7"/>
  <c r="AC1021" i="7"/>
  <c r="AA1021" i="7" s="1"/>
  <c r="AD1021" i="7"/>
  <c r="AB1021" i="7" s="1"/>
  <c r="X1036" i="7"/>
  <c r="Y1028" i="7"/>
  <c r="X1009" i="7"/>
  <c r="W1036" i="7"/>
  <c r="W1024" i="7"/>
  <c r="Q260" i="12"/>
  <c r="U209" i="12"/>
  <c r="T217" i="12"/>
  <c r="V209" i="12"/>
  <c r="W213" i="12"/>
  <c r="U200" i="12"/>
  <c r="V200" i="12"/>
  <c r="T208" i="12"/>
  <c r="U243" i="12"/>
  <c r="V243" i="12"/>
  <c r="T251" i="12"/>
  <c r="Q264" i="12"/>
  <c r="T218" i="12"/>
  <c r="U210" i="12"/>
  <c r="V210" i="12"/>
  <c r="U204" i="12"/>
  <c r="V204" i="12"/>
  <c r="T212" i="12"/>
  <c r="U247" i="12"/>
  <c r="V247" i="12"/>
  <c r="T255" i="12"/>
  <c r="Q238" i="12"/>
  <c r="T222" i="12"/>
  <c r="U214" i="12"/>
  <c r="V214" i="12"/>
  <c r="U213" i="12"/>
  <c r="T221" i="12"/>
  <c r="V213" i="12"/>
  <c r="Q258" i="12"/>
  <c r="AI617" i="12"/>
  <c r="AI623" i="12"/>
  <c r="AI546" i="12"/>
  <c r="AI570" i="12" s="1"/>
  <c r="AI594" i="12" s="1"/>
  <c r="AI618" i="12" s="1"/>
  <c r="AI642" i="12" s="1"/>
  <c r="AI666" i="12" s="1"/>
  <c r="AI690" i="12" s="1"/>
  <c r="AI714" i="12" s="1"/>
  <c r="AI738" i="12" s="1"/>
  <c r="AI762" i="12" s="1"/>
  <c r="AI786" i="12" s="1"/>
  <c r="AI810" i="12" s="1"/>
  <c r="AI834" i="12" s="1"/>
  <c r="AI858" i="12" s="1"/>
  <c r="AI882" i="12" s="1"/>
  <c r="AI906" i="12" s="1"/>
  <c r="AI930" i="12" s="1"/>
  <c r="AI550" i="12"/>
  <c r="AI574" i="12" s="1"/>
  <c r="AI598" i="12" s="1"/>
  <c r="AI622" i="12" s="1"/>
  <c r="AI646" i="12" s="1"/>
  <c r="AI670" i="12" s="1"/>
  <c r="AI694" i="12" s="1"/>
  <c r="AI718" i="12" s="1"/>
  <c r="AI742" i="12" s="1"/>
  <c r="AI766" i="12" s="1"/>
  <c r="AI790" i="12" s="1"/>
  <c r="AI814" i="12" s="1"/>
  <c r="AI838" i="12" s="1"/>
  <c r="AI862" i="12" s="1"/>
  <c r="AI886" i="12" s="1"/>
  <c r="AI910" i="12" s="1"/>
  <c r="AI934" i="12" s="1"/>
  <c r="AL546" i="12"/>
  <c r="AF850" i="12"/>
  <c r="AF858" i="12"/>
  <c r="AI621" i="12"/>
  <c r="AN479" i="12"/>
  <c r="AM482" i="12"/>
  <c r="AL701" i="12"/>
  <c r="AF852" i="12"/>
  <c r="AF860" i="12"/>
  <c r="AN477" i="12"/>
  <c r="AM480" i="12"/>
  <c r="AL511" i="12"/>
  <c r="AI548" i="12"/>
  <c r="AI572" i="12" s="1"/>
  <c r="AI596" i="12" s="1"/>
  <c r="AI620" i="12" s="1"/>
  <c r="AI644" i="12" s="1"/>
  <c r="AI668" i="12" s="1"/>
  <c r="AI692" i="12" s="1"/>
  <c r="AI716" i="12" s="1"/>
  <c r="AI740" i="12" s="1"/>
  <c r="AI764" i="12" s="1"/>
  <c r="AI788" i="12" s="1"/>
  <c r="AI812" i="12" s="1"/>
  <c r="AI836" i="12" s="1"/>
  <c r="AI860" i="12" s="1"/>
  <c r="AI884" i="12" s="1"/>
  <c r="AI908" i="12" s="1"/>
  <c r="AI932" i="12" s="1"/>
  <c r="AL550" i="12"/>
  <c r="AL699" i="12"/>
  <c r="AF854" i="12"/>
  <c r="AN475" i="12"/>
  <c r="AM478" i="12"/>
  <c r="AF543" i="12"/>
  <c r="AL554" i="12"/>
  <c r="AF848" i="12"/>
  <c r="AF856" i="12"/>
  <c r="AP365" i="12"/>
  <c r="AT365" i="12"/>
  <c r="AQ365" i="12"/>
  <c r="AF438" i="12"/>
  <c r="AF442" i="12"/>
  <c r="AF450" i="12"/>
  <c r="AF449" i="12"/>
  <c r="AF444" i="12"/>
  <c r="AL351" i="12"/>
  <c r="AN364" i="12"/>
  <c r="AM367" i="12"/>
  <c r="AL392" i="12"/>
  <c r="AF439" i="12"/>
  <c r="AF443" i="12"/>
  <c r="AL373" i="12"/>
  <c r="AL382" i="12"/>
  <c r="AR361" i="12"/>
  <c r="AP361" i="12"/>
  <c r="AQ361" i="12"/>
  <c r="AS361" i="12"/>
  <c r="AF440" i="12"/>
  <c r="AF445" i="12"/>
  <c r="AF446" i="12"/>
  <c r="AF447" i="12"/>
  <c r="AF448" i="12"/>
  <c r="AM345" i="12"/>
  <c r="AN342" i="12"/>
  <c r="AL365" i="12"/>
  <c r="AN368" i="12"/>
  <c r="AM371" i="12"/>
  <c r="AL384" i="12"/>
  <c r="AF437" i="12"/>
  <c r="AF441" i="12"/>
  <c r="AM289" i="12"/>
  <c r="AN286" i="12"/>
  <c r="AS283" i="12"/>
  <c r="AP283" i="12"/>
  <c r="AQ283" i="12"/>
  <c r="AR283" i="12"/>
  <c r="AP164" i="22" l="1"/>
  <c r="AN167" i="22"/>
  <c r="AT164" i="22"/>
  <c r="AQ164" i="22"/>
  <c r="AS166" i="22"/>
  <c r="AR166" i="22"/>
  <c r="AN169" i="22"/>
  <c r="AP166" i="22"/>
  <c r="AQ166" i="22"/>
  <c r="AF216" i="22"/>
  <c r="AL215" i="22"/>
  <c r="AF185" i="22"/>
  <c r="AF201" i="22"/>
  <c r="AL206" i="22"/>
  <c r="AF199" i="22"/>
  <c r="AL196" i="22"/>
  <c r="AL198" i="22"/>
  <c r="AL219" i="22"/>
  <c r="AF212" i="22"/>
  <c r="AL217" i="22"/>
  <c r="AS168" i="22"/>
  <c r="AR168" i="22"/>
  <c r="AN171" i="22"/>
  <c r="AT168" i="22"/>
  <c r="AN235" i="19"/>
  <c r="AL236" i="19"/>
  <c r="AN230" i="19"/>
  <c r="AM233" i="19"/>
  <c r="AF222" i="19"/>
  <c r="AR232" i="19"/>
  <c r="AP232" i="19"/>
  <c r="AQ232" i="19"/>
  <c r="AS232" i="19"/>
  <c r="AP227" i="19"/>
  <c r="AT227" i="19"/>
  <c r="AQ227" i="19"/>
  <c r="AL233" i="19"/>
  <c r="AL229" i="19"/>
  <c r="AF218" i="19"/>
  <c r="AF214" i="19"/>
  <c r="AR45" i="22"/>
  <c r="AN48" i="22"/>
  <c r="AS45" i="22"/>
  <c r="AT45" i="22"/>
  <c r="AL126" i="22"/>
  <c r="AL73" i="22"/>
  <c r="AF144" i="22"/>
  <c r="AL71" i="22"/>
  <c r="AF142" i="22"/>
  <c r="AP47" i="22"/>
  <c r="AN50" i="22"/>
  <c r="AT47" i="22"/>
  <c r="AQ47" i="22"/>
  <c r="AP43" i="22"/>
  <c r="AR43" i="22"/>
  <c r="AN46" i="22"/>
  <c r="AS43" i="22"/>
  <c r="AQ43" i="22"/>
  <c r="AM48" i="22"/>
  <c r="AL116" i="22"/>
  <c r="AL112" i="22"/>
  <c r="AF145" i="22"/>
  <c r="AM50" i="22"/>
  <c r="AF140" i="22"/>
  <c r="AM55" i="22"/>
  <c r="AF129" i="22"/>
  <c r="AL75" i="22"/>
  <c r="AF131" i="22"/>
  <c r="AT23" i="22"/>
  <c r="AP23" i="22"/>
  <c r="AQ23" i="22"/>
  <c r="AN26" i="22"/>
  <c r="AM32" i="22"/>
  <c r="AS19" i="22"/>
  <c r="AP19" i="22"/>
  <c r="AQ19" i="22"/>
  <c r="AR19" i="22"/>
  <c r="AN22" i="22"/>
  <c r="AS21" i="22"/>
  <c r="AT21" i="22"/>
  <c r="AN24" i="22"/>
  <c r="AR21" i="22"/>
  <c r="AM28" i="22"/>
  <c r="U217" i="12"/>
  <c r="T225" i="12"/>
  <c r="V217" i="12"/>
  <c r="Q246" i="12"/>
  <c r="T259" i="12"/>
  <c r="U251" i="12"/>
  <c r="V251" i="12"/>
  <c r="W215" i="12"/>
  <c r="Q266" i="12"/>
  <c r="V212" i="12"/>
  <c r="U212" i="12"/>
  <c r="T220" i="12"/>
  <c r="Q272" i="12"/>
  <c r="V208" i="12"/>
  <c r="U208" i="12"/>
  <c r="T216" i="12"/>
  <c r="Q268" i="12"/>
  <c r="U221" i="12"/>
  <c r="T229" i="12"/>
  <c r="V221" i="12"/>
  <c r="T230" i="12"/>
  <c r="U222" i="12"/>
  <c r="V222" i="12"/>
  <c r="U255" i="12"/>
  <c r="V255" i="12"/>
  <c r="T263" i="12"/>
  <c r="T226" i="12"/>
  <c r="U218" i="12"/>
  <c r="V218" i="12"/>
  <c r="AF567" i="12"/>
  <c r="AL556" i="12"/>
  <c r="AF876" i="12"/>
  <c r="AP479" i="12"/>
  <c r="AT479" i="12"/>
  <c r="AQ479" i="12"/>
  <c r="AF882" i="12"/>
  <c r="AI641" i="12"/>
  <c r="AL705" i="12"/>
  <c r="AN480" i="12"/>
  <c r="AM483" i="12"/>
  <c r="AI645" i="12"/>
  <c r="AF874" i="12"/>
  <c r="AL552" i="12"/>
  <c r="AN478" i="12"/>
  <c r="AM481" i="12"/>
  <c r="AR477" i="12"/>
  <c r="AT477" i="12"/>
  <c r="AS477" i="12"/>
  <c r="AI647" i="12"/>
  <c r="AF880" i="12"/>
  <c r="AF878" i="12"/>
  <c r="AF872" i="12"/>
  <c r="AL560" i="12"/>
  <c r="AR475" i="12"/>
  <c r="AP475" i="12"/>
  <c r="AS475" i="12"/>
  <c r="AQ475" i="12"/>
  <c r="AL517" i="12"/>
  <c r="AF884" i="12"/>
  <c r="AL707" i="12"/>
  <c r="AN482" i="12"/>
  <c r="AM485" i="12"/>
  <c r="AL390" i="12"/>
  <c r="AL371" i="12"/>
  <c r="AT368" i="12"/>
  <c r="AP368" i="12"/>
  <c r="AQ368" i="12"/>
  <c r="AL379" i="12"/>
  <c r="AR364" i="12"/>
  <c r="AQ364" i="12"/>
  <c r="AS364" i="12"/>
  <c r="AP364" i="12"/>
  <c r="AL357" i="12"/>
  <c r="AL388" i="12"/>
  <c r="AL398" i="12"/>
  <c r="AT342" i="12"/>
  <c r="AR342" i="12"/>
  <c r="AS342" i="12"/>
  <c r="AN371" i="12"/>
  <c r="AM374" i="12"/>
  <c r="AM348" i="12"/>
  <c r="AN345" i="12"/>
  <c r="AN367" i="12"/>
  <c r="AM370" i="12"/>
  <c r="AS286" i="12"/>
  <c r="AQ286" i="12"/>
  <c r="AP286" i="12"/>
  <c r="AR286" i="12"/>
  <c r="AM292" i="12"/>
  <c r="AN289" i="12"/>
  <c r="AF205" i="22" l="1"/>
  <c r="AF207" i="22"/>
  <c r="AL221" i="22"/>
  <c r="AQ167" i="22"/>
  <c r="AT167" i="22"/>
  <c r="AP167" i="22"/>
  <c r="AN170" i="22"/>
  <c r="AL204" i="22"/>
  <c r="AF218" i="22"/>
  <c r="AL212" i="22"/>
  <c r="AF191" i="22"/>
  <c r="AF222" i="22"/>
  <c r="AS171" i="22"/>
  <c r="AT171" i="22"/>
  <c r="AN174" i="22"/>
  <c r="AR171" i="22"/>
  <c r="AL223" i="22"/>
  <c r="AL225" i="22"/>
  <c r="AL202" i="22"/>
  <c r="AS169" i="22"/>
  <c r="AQ169" i="22"/>
  <c r="AP169" i="22"/>
  <c r="AR169" i="22"/>
  <c r="AN172" i="22"/>
  <c r="AF224" i="19"/>
  <c r="AL235" i="19"/>
  <c r="AN233" i="19"/>
  <c r="AM236" i="19"/>
  <c r="AP230" i="19"/>
  <c r="AT230" i="19"/>
  <c r="AQ230" i="19"/>
  <c r="AF220" i="19"/>
  <c r="AF228" i="19"/>
  <c r="AR235" i="19"/>
  <c r="AP235" i="19"/>
  <c r="AQ235" i="19"/>
  <c r="AS235" i="19"/>
  <c r="AM53" i="22"/>
  <c r="AL122" i="22"/>
  <c r="AF148" i="22"/>
  <c r="AL132" i="22"/>
  <c r="AF135" i="22"/>
  <c r="AF151" i="22"/>
  <c r="AM51" i="22"/>
  <c r="AL77" i="22"/>
  <c r="AM58" i="22"/>
  <c r="AN53" i="22"/>
  <c r="AT50" i="22"/>
  <c r="AQ50" i="22"/>
  <c r="AP50" i="22"/>
  <c r="AF150" i="22"/>
  <c r="AL118" i="22"/>
  <c r="AR48" i="22"/>
  <c r="AN51" i="22"/>
  <c r="AT48" i="22"/>
  <c r="AS48" i="22"/>
  <c r="AF137" i="22"/>
  <c r="AL81" i="22"/>
  <c r="AF146" i="22"/>
  <c r="AR46" i="22"/>
  <c r="AN49" i="22"/>
  <c r="AQ46" i="22"/>
  <c r="AP46" i="22"/>
  <c r="AS46" i="22"/>
  <c r="AL79" i="22"/>
  <c r="AR24" i="22"/>
  <c r="AN27" i="22"/>
  <c r="AT24" i="22"/>
  <c r="AS24" i="22"/>
  <c r="AP22" i="22"/>
  <c r="AQ22" i="22"/>
  <c r="AR22" i="22"/>
  <c r="AN25" i="22"/>
  <c r="AS22" i="22"/>
  <c r="AP26" i="22"/>
  <c r="AQ26" i="22"/>
  <c r="AN29" i="22"/>
  <c r="AT26" i="22"/>
  <c r="AM31" i="22"/>
  <c r="U229" i="12"/>
  <c r="T237" i="12"/>
  <c r="V229" i="12"/>
  <c r="Q274" i="12"/>
  <c r="Q254" i="12"/>
  <c r="U225" i="12"/>
  <c r="T233" i="12"/>
  <c r="V225" i="12"/>
  <c r="T238" i="12"/>
  <c r="U230" i="12"/>
  <c r="V230" i="12"/>
  <c r="Q276" i="12"/>
  <c r="V220" i="12"/>
  <c r="U220" i="12"/>
  <c r="T228" i="12"/>
  <c r="T234" i="12"/>
  <c r="U226" i="12"/>
  <c r="V226" i="12"/>
  <c r="W217" i="12"/>
  <c r="U259" i="12"/>
  <c r="V259" i="12"/>
  <c r="T267" i="12"/>
  <c r="U263" i="12"/>
  <c r="V263" i="12"/>
  <c r="T271" i="12"/>
  <c r="V216" i="12"/>
  <c r="U216" i="12"/>
  <c r="T224" i="12"/>
  <c r="Q280" i="12"/>
  <c r="AL713" i="12"/>
  <c r="AF902" i="12"/>
  <c r="AI671" i="12"/>
  <c r="AR478" i="12"/>
  <c r="AP478" i="12"/>
  <c r="AS478" i="12"/>
  <c r="AQ478" i="12"/>
  <c r="AF898" i="12"/>
  <c r="AN483" i="12"/>
  <c r="AM486" i="12"/>
  <c r="AN485" i="12"/>
  <c r="AM488" i="12"/>
  <c r="AL558" i="12"/>
  <c r="AI669" i="12"/>
  <c r="AR480" i="12"/>
  <c r="AT480" i="12"/>
  <c r="AS480" i="12"/>
  <c r="AI665" i="12"/>
  <c r="AF591" i="12"/>
  <c r="AF900" i="12"/>
  <c r="AP482" i="12"/>
  <c r="AT482" i="12"/>
  <c r="AQ482" i="12"/>
  <c r="AF908" i="12"/>
  <c r="AF896" i="12"/>
  <c r="AF904" i="12"/>
  <c r="AL523" i="12"/>
  <c r="AL566" i="12"/>
  <c r="AN481" i="12"/>
  <c r="AM484" i="12"/>
  <c r="AL711" i="12"/>
  <c r="AF906" i="12"/>
  <c r="AL562" i="12"/>
  <c r="AT371" i="12"/>
  <c r="AP371" i="12"/>
  <c r="AQ371" i="12"/>
  <c r="AL385" i="12"/>
  <c r="AL377" i="12"/>
  <c r="AT345" i="12"/>
  <c r="AR345" i="12"/>
  <c r="AS345" i="12"/>
  <c r="AL404" i="12"/>
  <c r="AN370" i="12"/>
  <c r="AM373" i="12"/>
  <c r="AL363" i="12"/>
  <c r="AM351" i="12"/>
  <c r="AN348" i="12"/>
  <c r="AS367" i="12"/>
  <c r="AP367" i="12"/>
  <c r="AQ367" i="12"/>
  <c r="AR367" i="12"/>
  <c r="AM377" i="12"/>
  <c r="AN374" i="12"/>
  <c r="AL394" i="12"/>
  <c r="AL396" i="12"/>
  <c r="AM295" i="12"/>
  <c r="AN292" i="12"/>
  <c r="AS289" i="12"/>
  <c r="AQ289" i="12"/>
  <c r="AR289" i="12"/>
  <c r="AP289" i="12"/>
  <c r="AF213" i="22" l="1"/>
  <c r="AL227" i="22"/>
  <c r="AF211" i="22"/>
  <c r="AF224" i="22"/>
  <c r="AN173" i="22"/>
  <c r="AP170" i="22"/>
  <c r="AT170" i="22"/>
  <c r="AQ170" i="22"/>
  <c r="AL208" i="22"/>
  <c r="AL229" i="22"/>
  <c r="AS172" i="22"/>
  <c r="AP172" i="22"/>
  <c r="AR172" i="22"/>
  <c r="AN175" i="22"/>
  <c r="AQ172" i="22"/>
  <c r="AL231" i="22"/>
  <c r="AF228" i="22"/>
  <c r="AL218" i="22"/>
  <c r="AS174" i="22"/>
  <c r="AR174" i="22"/>
  <c r="AN177" i="22"/>
  <c r="AT174" i="22"/>
  <c r="AF197" i="22"/>
  <c r="AL210" i="22"/>
  <c r="AF226" i="19"/>
  <c r="AF234" i="19"/>
  <c r="AN236" i="19"/>
  <c r="AF230" i="19"/>
  <c r="AP233" i="19"/>
  <c r="AT233" i="19"/>
  <c r="AQ233" i="19"/>
  <c r="AP49" i="22"/>
  <c r="AR49" i="22"/>
  <c r="AN52" i="22"/>
  <c r="AS49" i="22"/>
  <c r="AQ49" i="22"/>
  <c r="AP53" i="22"/>
  <c r="AN56" i="22"/>
  <c r="AQ53" i="22"/>
  <c r="AT53" i="22"/>
  <c r="AL124" i="22"/>
  <c r="AL85" i="22"/>
  <c r="AM61" i="22"/>
  <c r="AF141" i="22"/>
  <c r="AL128" i="22"/>
  <c r="AF143" i="22"/>
  <c r="AM56" i="22"/>
  <c r="AM54" i="22"/>
  <c r="AL87" i="22"/>
  <c r="AR51" i="22"/>
  <c r="AN54" i="22"/>
  <c r="AS51" i="22"/>
  <c r="AT51" i="22"/>
  <c r="AL83" i="22"/>
  <c r="AL138" i="22"/>
  <c r="AS27" i="22"/>
  <c r="AT27" i="22"/>
  <c r="AR27" i="22"/>
  <c r="AN30" i="22"/>
  <c r="AT29" i="22"/>
  <c r="AP29" i="22"/>
  <c r="AQ29" i="22"/>
  <c r="AN32" i="22"/>
  <c r="AS25" i="22"/>
  <c r="AP25" i="22"/>
  <c r="AQ25" i="22"/>
  <c r="AN28" i="22"/>
  <c r="AR25" i="22"/>
  <c r="U271" i="12"/>
  <c r="V271" i="12"/>
  <c r="T279" i="12"/>
  <c r="U267" i="12"/>
  <c r="T275" i="12"/>
  <c r="V267" i="12"/>
  <c r="U234" i="12"/>
  <c r="V234" i="12"/>
  <c r="T242" i="12"/>
  <c r="U233" i="12"/>
  <c r="T241" i="12"/>
  <c r="V233" i="12"/>
  <c r="V224" i="12"/>
  <c r="T232" i="12"/>
  <c r="U224" i="12"/>
  <c r="W219" i="12"/>
  <c r="U238" i="12"/>
  <c r="V238" i="12"/>
  <c r="T246" i="12"/>
  <c r="Q282" i="12"/>
  <c r="V228" i="12"/>
  <c r="T236" i="12"/>
  <c r="U228" i="12"/>
  <c r="Q284" i="12"/>
  <c r="Q262" i="12"/>
  <c r="U237" i="12"/>
  <c r="T245" i="12"/>
  <c r="V237" i="12"/>
  <c r="Q288" i="12"/>
  <c r="AL717" i="12"/>
  <c r="AF928" i="12"/>
  <c r="AN486" i="12"/>
  <c r="AM489" i="12"/>
  <c r="AF926" i="12"/>
  <c r="AF932" i="12"/>
  <c r="AF615" i="12"/>
  <c r="AL564" i="12"/>
  <c r="AN488" i="12"/>
  <c r="AM491" i="12"/>
  <c r="AR483" i="12"/>
  <c r="AT483" i="12"/>
  <c r="AS483" i="12"/>
  <c r="AL572" i="12"/>
  <c r="AI689" i="12"/>
  <c r="AL568" i="12"/>
  <c r="AF930" i="12"/>
  <c r="AN484" i="12"/>
  <c r="AM487" i="12"/>
  <c r="AL529" i="12"/>
  <c r="AF920" i="12"/>
  <c r="AP485" i="12"/>
  <c r="AT485" i="12"/>
  <c r="AQ485" i="12"/>
  <c r="AF922" i="12"/>
  <c r="AI695" i="12"/>
  <c r="AR481" i="12"/>
  <c r="AP481" i="12"/>
  <c r="AS481" i="12"/>
  <c r="AQ481" i="12"/>
  <c r="AF924" i="12"/>
  <c r="AI693" i="12"/>
  <c r="AL719" i="12"/>
  <c r="AP374" i="12"/>
  <c r="AQ374" i="12"/>
  <c r="AT374" i="12"/>
  <c r="AT348" i="12"/>
  <c r="AR348" i="12"/>
  <c r="AS348" i="12"/>
  <c r="AL383" i="12"/>
  <c r="AL410" i="12"/>
  <c r="AL400" i="12"/>
  <c r="AM376" i="12"/>
  <c r="AN373" i="12"/>
  <c r="AN377" i="12"/>
  <c r="AM380" i="12"/>
  <c r="AM354" i="12"/>
  <c r="AN351" i="12"/>
  <c r="AL402" i="12"/>
  <c r="AL369" i="12"/>
  <c r="AS370" i="12"/>
  <c r="AP370" i="12"/>
  <c r="AQ370" i="12"/>
  <c r="AR370" i="12"/>
  <c r="AL391" i="12"/>
  <c r="AS292" i="12"/>
  <c r="AQ292" i="12"/>
  <c r="AP292" i="12"/>
  <c r="AR292" i="12"/>
  <c r="AN295" i="12"/>
  <c r="AF234" i="22" l="1"/>
  <c r="AL235" i="22"/>
  <c r="AF217" i="22"/>
  <c r="AF203" i="22"/>
  <c r="AL224" i="22"/>
  <c r="AL214" i="22"/>
  <c r="AF230" i="22"/>
  <c r="AS177" i="22"/>
  <c r="AT177" i="22"/>
  <c r="AR177" i="22"/>
  <c r="AN180" i="22"/>
  <c r="AT173" i="22"/>
  <c r="AQ173" i="22"/>
  <c r="AN176" i="22"/>
  <c r="AP173" i="22"/>
  <c r="AL233" i="22"/>
  <c r="AF219" i="22"/>
  <c r="AL216" i="22"/>
  <c r="AL237" i="22"/>
  <c r="AS175" i="22"/>
  <c r="AQ175" i="22"/>
  <c r="AR175" i="22"/>
  <c r="AN178" i="22"/>
  <c r="AP175" i="22"/>
  <c r="AP236" i="19"/>
  <c r="AT236" i="19"/>
  <c r="AQ236" i="19"/>
  <c r="AF236" i="19"/>
  <c r="AF232" i="19"/>
  <c r="AL134" i="22"/>
  <c r="AM57" i="22"/>
  <c r="AF147" i="22"/>
  <c r="AL130" i="22"/>
  <c r="AR54" i="22"/>
  <c r="AN57" i="22"/>
  <c r="AT54" i="22"/>
  <c r="AS54" i="22"/>
  <c r="AM59" i="22"/>
  <c r="AL144" i="22"/>
  <c r="AM64" i="22"/>
  <c r="AR52" i="22"/>
  <c r="AN55" i="22"/>
  <c r="AQ52" i="22"/>
  <c r="AS52" i="22"/>
  <c r="AP52" i="22"/>
  <c r="AL89" i="22"/>
  <c r="AF149" i="22"/>
  <c r="AN59" i="22"/>
  <c r="AT56" i="22"/>
  <c r="AQ56" i="22"/>
  <c r="AP56" i="22"/>
  <c r="AL93" i="22"/>
  <c r="AL91" i="22"/>
  <c r="AP28" i="22"/>
  <c r="AQ28" i="22"/>
  <c r="AR28" i="22"/>
  <c r="AN31" i="22"/>
  <c r="AS28" i="22"/>
  <c r="AR30" i="22"/>
  <c r="AN33" i="22"/>
  <c r="AT30" i="22"/>
  <c r="AS30" i="22"/>
  <c r="AP32" i="22"/>
  <c r="AQ32" i="22"/>
  <c r="AT32" i="22"/>
  <c r="Q296" i="12"/>
  <c r="Q292" i="12"/>
  <c r="W221" i="12"/>
  <c r="V232" i="12"/>
  <c r="T240" i="12"/>
  <c r="U232" i="12"/>
  <c r="Q270" i="12"/>
  <c r="Q290" i="12"/>
  <c r="U242" i="12"/>
  <c r="T250" i="12"/>
  <c r="V242" i="12"/>
  <c r="U275" i="12"/>
  <c r="T283" i="12"/>
  <c r="V275" i="12"/>
  <c r="U279" i="12"/>
  <c r="V279" i="12"/>
  <c r="T287" i="12"/>
  <c r="U246" i="12"/>
  <c r="T254" i="12"/>
  <c r="V246" i="12"/>
  <c r="U241" i="12"/>
  <c r="T249" i="12"/>
  <c r="V241" i="12"/>
  <c r="U245" i="12"/>
  <c r="T253" i="12"/>
  <c r="V245" i="12"/>
  <c r="V236" i="12"/>
  <c r="U236" i="12"/>
  <c r="T244" i="12"/>
  <c r="AL578" i="12"/>
  <c r="AI717" i="12"/>
  <c r="AI741" i="12" s="1"/>
  <c r="AI765" i="12" s="1"/>
  <c r="AI789" i="12" s="1"/>
  <c r="AI813" i="12" s="1"/>
  <c r="AI837" i="12" s="1"/>
  <c r="AI861" i="12" s="1"/>
  <c r="AI885" i="12" s="1"/>
  <c r="AI909" i="12" s="1"/>
  <c r="AI933" i="12" s="1"/>
  <c r="AR484" i="12"/>
  <c r="AP484" i="12"/>
  <c r="AS484" i="12"/>
  <c r="AQ484" i="12"/>
  <c r="AT488" i="12"/>
  <c r="AQ488" i="12"/>
  <c r="AP488" i="12"/>
  <c r="AF639" i="12"/>
  <c r="AN489" i="12"/>
  <c r="AM492" i="12"/>
  <c r="AN487" i="12"/>
  <c r="AM490" i="12"/>
  <c r="AL574" i="12"/>
  <c r="AN491" i="12"/>
  <c r="AM494" i="12"/>
  <c r="AL725" i="12"/>
  <c r="AI719" i="12"/>
  <c r="AI743" i="12" s="1"/>
  <c r="AI767" i="12" s="1"/>
  <c r="AI791" i="12" s="1"/>
  <c r="AI815" i="12" s="1"/>
  <c r="AI839" i="12" s="1"/>
  <c r="AI863" i="12" s="1"/>
  <c r="AI887" i="12" s="1"/>
  <c r="AI911" i="12" s="1"/>
  <c r="AI935" i="12" s="1"/>
  <c r="AL535" i="12"/>
  <c r="AI713" i="12"/>
  <c r="AL570" i="12"/>
  <c r="AR486" i="12"/>
  <c r="AT486" i="12"/>
  <c r="AS486" i="12"/>
  <c r="AL723" i="12"/>
  <c r="AN380" i="12"/>
  <c r="AM383" i="12"/>
  <c r="AN376" i="12"/>
  <c r="AM379" i="12"/>
  <c r="AL416" i="12"/>
  <c r="AM357" i="12"/>
  <c r="AN354" i="12"/>
  <c r="AL408" i="12"/>
  <c r="AS373" i="12"/>
  <c r="AQ373" i="12"/>
  <c r="AR373" i="12"/>
  <c r="AP373" i="12"/>
  <c r="AL375" i="12"/>
  <c r="AL397" i="12"/>
  <c r="AT351" i="12"/>
  <c r="AR351" i="12"/>
  <c r="AS351" i="12"/>
  <c r="AT377" i="12"/>
  <c r="AQ377" i="12"/>
  <c r="AP377" i="12"/>
  <c r="AL406" i="12"/>
  <c r="AL389" i="12"/>
  <c r="AS295" i="12"/>
  <c r="AQ295" i="12"/>
  <c r="AP295" i="12"/>
  <c r="AR295" i="12"/>
  <c r="AS178" i="22" l="1"/>
  <c r="AR178" i="22"/>
  <c r="AP178" i="22"/>
  <c r="AQ178" i="22"/>
  <c r="AN181" i="22"/>
  <c r="AL222" i="22"/>
  <c r="AS180" i="22"/>
  <c r="AT180" i="22"/>
  <c r="AR180" i="22"/>
  <c r="AN183" i="22"/>
  <c r="AF225" i="22"/>
  <c r="AF209" i="22"/>
  <c r="AP176" i="22"/>
  <c r="AN179" i="22"/>
  <c r="AQ176" i="22"/>
  <c r="AT176" i="22"/>
  <c r="AF236" i="22"/>
  <c r="AL230" i="22"/>
  <c r="AF223" i="22"/>
  <c r="AL220" i="22"/>
  <c r="AL95" i="22"/>
  <c r="AL99" i="22"/>
  <c r="AR57" i="22"/>
  <c r="AN60" i="22"/>
  <c r="AT57" i="22"/>
  <c r="AS57" i="22"/>
  <c r="AM60" i="22"/>
  <c r="AM67" i="22"/>
  <c r="AL150" i="22"/>
  <c r="AL97" i="22"/>
  <c r="AM62" i="22"/>
  <c r="AL136" i="22"/>
  <c r="AL140" i="22"/>
  <c r="AP59" i="22"/>
  <c r="AN62" i="22"/>
  <c r="AQ59" i="22"/>
  <c r="AT59" i="22"/>
  <c r="AP55" i="22"/>
  <c r="AR55" i="22"/>
  <c r="AN58" i="22"/>
  <c r="AS55" i="22"/>
  <c r="AQ55" i="22"/>
  <c r="AS31" i="22"/>
  <c r="AP31" i="22"/>
  <c r="AQ31" i="22"/>
  <c r="AR31" i="22"/>
  <c r="AS33" i="22"/>
  <c r="U249" i="12"/>
  <c r="T257" i="12"/>
  <c r="V249" i="12"/>
  <c r="T295" i="12"/>
  <c r="U287" i="12"/>
  <c r="V287" i="12"/>
  <c r="T291" i="12"/>
  <c r="U283" i="12"/>
  <c r="V283" i="12"/>
  <c r="Q298" i="12"/>
  <c r="W223" i="12"/>
  <c r="V250" i="12"/>
  <c r="T258" i="12"/>
  <c r="U250" i="12"/>
  <c r="V240" i="12"/>
  <c r="U240" i="12"/>
  <c r="T248" i="12"/>
  <c r="Q300" i="12"/>
  <c r="U253" i="12"/>
  <c r="V253" i="12"/>
  <c r="T261" i="12"/>
  <c r="Q278" i="12"/>
  <c r="U244" i="12"/>
  <c r="V244" i="12"/>
  <c r="T252" i="12"/>
  <c r="V254" i="12"/>
  <c r="T262" i="12"/>
  <c r="U254" i="12"/>
  <c r="Q304" i="12"/>
  <c r="AL576" i="12"/>
  <c r="AL731" i="12"/>
  <c r="AQ491" i="12"/>
  <c r="AT491" i="12"/>
  <c r="AP491" i="12"/>
  <c r="AN490" i="12"/>
  <c r="AM493" i="12"/>
  <c r="AN492" i="12"/>
  <c r="AM495" i="12"/>
  <c r="AL584" i="12"/>
  <c r="AI737" i="12"/>
  <c r="AI761" i="12" s="1"/>
  <c r="AI785" i="12" s="1"/>
  <c r="AI809" i="12" s="1"/>
  <c r="AI833" i="12" s="1"/>
  <c r="AI857" i="12" s="1"/>
  <c r="AI881" i="12" s="1"/>
  <c r="AI905" i="12" s="1"/>
  <c r="AI929" i="12" s="1"/>
  <c r="AM497" i="12"/>
  <c r="AN494" i="12"/>
  <c r="AL729" i="12"/>
  <c r="AL541" i="12"/>
  <c r="AL580" i="12"/>
  <c r="AR487" i="12"/>
  <c r="AQ487" i="12"/>
  <c r="AP487" i="12"/>
  <c r="AS487" i="12"/>
  <c r="AR489" i="12"/>
  <c r="AT489" i="12"/>
  <c r="AS489" i="12"/>
  <c r="AF663" i="12"/>
  <c r="AL412" i="12"/>
  <c r="AL403" i="12"/>
  <c r="AR354" i="12"/>
  <c r="AS354" i="12"/>
  <c r="AT354" i="12"/>
  <c r="AL395" i="12"/>
  <c r="AL422" i="12"/>
  <c r="AS376" i="12"/>
  <c r="AP376" i="12"/>
  <c r="AR376" i="12"/>
  <c r="AQ376" i="12"/>
  <c r="AN383" i="12"/>
  <c r="AM386" i="12"/>
  <c r="AL381" i="12"/>
  <c r="AL414" i="12"/>
  <c r="AN357" i="12"/>
  <c r="AM360" i="12"/>
  <c r="AM382" i="12"/>
  <c r="AN379" i="12"/>
  <c r="AT380" i="12"/>
  <c r="AP380" i="12"/>
  <c r="AQ380" i="12"/>
  <c r="AL236" i="22" l="1"/>
  <c r="AS183" i="22"/>
  <c r="AT183" i="22"/>
  <c r="AR183" i="22"/>
  <c r="AN186" i="22"/>
  <c r="AL228" i="22"/>
  <c r="AF229" i="22"/>
  <c r="AF231" i="22"/>
  <c r="AS181" i="22"/>
  <c r="AQ181" i="22"/>
  <c r="AP181" i="22"/>
  <c r="AN184" i="22"/>
  <c r="AR181" i="22"/>
  <c r="AL226" i="22"/>
  <c r="AQ179" i="22"/>
  <c r="AT179" i="22"/>
  <c r="AP179" i="22"/>
  <c r="AN182" i="22"/>
  <c r="AF215" i="22"/>
  <c r="AM70" i="22"/>
  <c r="AM65" i="22"/>
  <c r="AM63" i="22"/>
  <c r="AL103" i="22"/>
  <c r="AR58" i="22"/>
  <c r="AN61" i="22"/>
  <c r="AQ58" i="22"/>
  <c r="AS58" i="22"/>
  <c r="AP58" i="22"/>
  <c r="AL105" i="22"/>
  <c r="AN65" i="22"/>
  <c r="AT62" i="22"/>
  <c r="AQ62" i="22"/>
  <c r="AP62" i="22"/>
  <c r="AL146" i="22"/>
  <c r="AL142" i="22"/>
  <c r="AL101" i="22"/>
  <c r="AR60" i="22"/>
  <c r="AN63" i="22"/>
  <c r="AT60" i="22"/>
  <c r="AS60" i="22"/>
  <c r="Q286" i="12"/>
  <c r="U248" i="12"/>
  <c r="V248" i="12"/>
  <c r="T256" i="12"/>
  <c r="W225" i="12"/>
  <c r="U261" i="12"/>
  <c r="V261" i="12"/>
  <c r="T269" i="12"/>
  <c r="V252" i="12"/>
  <c r="T260" i="12"/>
  <c r="U252" i="12"/>
  <c r="Q308" i="12"/>
  <c r="T299" i="12"/>
  <c r="U291" i="12"/>
  <c r="V291" i="12"/>
  <c r="T303" i="12"/>
  <c r="U295" i="12"/>
  <c r="V295" i="12"/>
  <c r="U257" i="12"/>
  <c r="V257" i="12"/>
  <c r="T265" i="12"/>
  <c r="Q312" i="12"/>
  <c r="U262" i="12"/>
  <c r="V262" i="12"/>
  <c r="T270" i="12"/>
  <c r="V258" i="12"/>
  <c r="T266" i="12"/>
  <c r="U258" i="12"/>
  <c r="Q306" i="12"/>
  <c r="AN493" i="12"/>
  <c r="AM496" i="12"/>
  <c r="AL737" i="12"/>
  <c r="AM498" i="12"/>
  <c r="AN495" i="12"/>
  <c r="AR490" i="12"/>
  <c r="AQ490" i="12"/>
  <c r="AP490" i="12"/>
  <c r="AS490" i="12"/>
  <c r="AL547" i="12"/>
  <c r="AL586" i="12"/>
  <c r="AQ494" i="12"/>
  <c r="AT494" i="12"/>
  <c r="AP494" i="12"/>
  <c r="AL590" i="12"/>
  <c r="AR492" i="12"/>
  <c r="AT492" i="12"/>
  <c r="AS492" i="12"/>
  <c r="AL582" i="12"/>
  <c r="AF687" i="12"/>
  <c r="AL735" i="12"/>
  <c r="AM500" i="12"/>
  <c r="AN497" i="12"/>
  <c r="AN386" i="12"/>
  <c r="AM389" i="12"/>
  <c r="AL409" i="12"/>
  <c r="AN360" i="12"/>
  <c r="AM363" i="12"/>
  <c r="AL387" i="12"/>
  <c r="AP383" i="12"/>
  <c r="AT383" i="12"/>
  <c r="AQ383" i="12"/>
  <c r="AL428" i="12"/>
  <c r="AR357" i="12"/>
  <c r="AS357" i="12"/>
  <c r="AT357" i="12"/>
  <c r="AL418" i="12"/>
  <c r="AS379" i="12"/>
  <c r="AP379" i="12"/>
  <c r="AQ379" i="12"/>
  <c r="AR379" i="12"/>
  <c r="AN382" i="12"/>
  <c r="AM385" i="12"/>
  <c r="AL420" i="12"/>
  <c r="AL401" i="12"/>
  <c r="AL20" i="11"/>
  <c r="AQ182" i="22" l="1"/>
  <c r="AT182" i="22"/>
  <c r="AN185" i="22"/>
  <c r="AP182" i="22"/>
  <c r="AL232" i="22"/>
  <c r="AF237" i="22"/>
  <c r="AF235" i="22"/>
  <c r="AS186" i="22"/>
  <c r="AT186" i="22"/>
  <c r="AN189" i="22"/>
  <c r="AR186" i="22"/>
  <c r="AF221" i="22"/>
  <c r="AS184" i="22"/>
  <c r="AQ184" i="22"/>
  <c r="AR184" i="22"/>
  <c r="AN187" i="22"/>
  <c r="AP184" i="22"/>
  <c r="AL234" i="22"/>
  <c r="AM66" i="22"/>
  <c r="AL148" i="22"/>
  <c r="AP65" i="22"/>
  <c r="AN68" i="22"/>
  <c r="AQ65" i="22"/>
  <c r="AT65" i="22"/>
  <c r="AR63" i="22"/>
  <c r="AN66" i="22"/>
  <c r="AS63" i="22"/>
  <c r="AT63" i="22"/>
  <c r="AP61" i="22"/>
  <c r="AR61" i="22"/>
  <c r="AN64" i="22"/>
  <c r="AQ61" i="22"/>
  <c r="AS61" i="22"/>
  <c r="AM68" i="22"/>
  <c r="AL111" i="22"/>
  <c r="AL109" i="22"/>
  <c r="AM73" i="22"/>
  <c r="AL107" i="22"/>
  <c r="W227" i="12"/>
  <c r="T311" i="12"/>
  <c r="U303" i="12"/>
  <c r="V303" i="12"/>
  <c r="T307" i="12"/>
  <c r="U299" i="12"/>
  <c r="V299" i="12"/>
  <c r="U260" i="12"/>
  <c r="V260" i="12"/>
  <c r="T268" i="12"/>
  <c r="U266" i="12"/>
  <c r="T274" i="12"/>
  <c r="V266" i="12"/>
  <c r="U270" i="12"/>
  <c r="T278" i="12"/>
  <c r="V270" i="12"/>
  <c r="Q320" i="12"/>
  <c r="Q316" i="12"/>
  <c r="Q294" i="12"/>
  <c r="Q314" i="12"/>
  <c r="U265" i="12"/>
  <c r="V265" i="12"/>
  <c r="T273" i="12"/>
  <c r="U269" i="12"/>
  <c r="T277" i="12"/>
  <c r="V269" i="12"/>
  <c r="V256" i="12"/>
  <c r="T264" i="12"/>
  <c r="U256" i="12"/>
  <c r="AF711" i="12"/>
  <c r="AL741" i="12"/>
  <c r="AL588" i="12"/>
  <c r="AL596" i="12"/>
  <c r="AL592" i="12"/>
  <c r="AL553" i="12"/>
  <c r="AS495" i="12"/>
  <c r="AR495" i="12"/>
  <c r="AT495" i="12"/>
  <c r="AM503" i="12"/>
  <c r="AN500" i="12"/>
  <c r="AM501" i="12"/>
  <c r="AN498" i="12"/>
  <c r="AQ497" i="12"/>
  <c r="AP497" i="12"/>
  <c r="AT497" i="12"/>
  <c r="AL743" i="12"/>
  <c r="AM499" i="12"/>
  <c r="AN496" i="12"/>
  <c r="AQ493" i="12"/>
  <c r="AS493" i="12"/>
  <c r="AP493" i="12"/>
  <c r="AR493" i="12"/>
  <c r="AP382" i="12"/>
  <c r="AQ382" i="12"/>
  <c r="AS382" i="12"/>
  <c r="AR382" i="12"/>
  <c r="AL424" i="12"/>
  <c r="AL407" i="12"/>
  <c r="AN385" i="12"/>
  <c r="AM388" i="12"/>
  <c r="AN363" i="12"/>
  <c r="AM366" i="12"/>
  <c r="AL415" i="12"/>
  <c r="AL426" i="12"/>
  <c r="AL434" i="12"/>
  <c r="AR360" i="12"/>
  <c r="AS360" i="12"/>
  <c r="AT360" i="12"/>
  <c r="AN389" i="12"/>
  <c r="AM392" i="12"/>
  <c r="AL393" i="12"/>
  <c r="AP386" i="12"/>
  <c r="AT386" i="12"/>
  <c r="AQ386" i="12"/>
  <c r="AN49" i="1"/>
  <c r="AO49" i="1"/>
  <c r="AN50" i="1"/>
  <c r="AO50" i="1"/>
  <c r="AN51" i="1"/>
  <c r="AO51" i="1"/>
  <c r="AN52" i="1"/>
  <c r="AO52" i="1"/>
  <c r="AN53" i="1"/>
  <c r="AO53" i="1"/>
  <c r="AO54" i="1"/>
  <c r="AN54" i="1"/>
  <c r="AN55" i="1"/>
  <c r="AO55" i="1"/>
  <c r="AO56" i="1"/>
  <c r="AN56" i="1"/>
  <c r="AN57" i="1"/>
  <c r="AO57" i="1"/>
  <c r="AO58" i="1"/>
  <c r="AN58" i="1"/>
  <c r="AN59" i="1"/>
  <c r="AO59" i="1"/>
  <c r="AO60" i="1"/>
  <c r="AN60" i="1"/>
  <c r="AN61" i="1"/>
  <c r="AO61" i="1"/>
  <c r="AO62" i="1"/>
  <c r="AN62" i="1"/>
  <c r="AN63" i="1"/>
  <c r="AO63" i="1"/>
  <c r="AO64" i="1"/>
  <c r="AN64" i="1"/>
  <c r="AN65" i="1"/>
  <c r="AO65" i="1"/>
  <c r="AO66" i="1"/>
  <c r="AN66" i="1"/>
  <c r="AN67" i="1"/>
  <c r="AO67" i="1"/>
  <c r="AO68" i="1"/>
  <c r="AN68" i="1"/>
  <c r="AN69" i="1"/>
  <c r="AO69" i="1"/>
  <c r="AO70" i="1"/>
  <c r="AN70" i="1"/>
  <c r="AN71" i="1"/>
  <c r="AO71" i="1"/>
  <c r="AO72" i="1"/>
  <c r="AN72" i="1"/>
  <c r="AN73" i="1"/>
  <c r="AO73" i="1"/>
  <c r="AO74" i="1"/>
  <c r="AN74" i="1"/>
  <c r="AN75" i="1"/>
  <c r="AO75" i="1"/>
  <c r="AO76" i="1"/>
  <c r="AN76" i="1"/>
  <c r="AN77" i="1"/>
  <c r="AO77" i="1"/>
  <c r="AO78" i="1"/>
  <c r="AN78" i="1"/>
  <c r="AN79" i="1"/>
  <c r="AO79" i="1"/>
  <c r="AO80" i="1"/>
  <c r="AN80" i="1"/>
  <c r="AN81" i="1"/>
  <c r="AO81" i="1"/>
  <c r="AO82" i="1"/>
  <c r="AN82" i="1"/>
  <c r="AN83" i="1"/>
  <c r="AO83" i="1"/>
  <c r="AO84" i="1"/>
  <c r="AN84" i="1"/>
  <c r="AN85" i="1"/>
  <c r="AO85" i="1"/>
  <c r="AO86" i="1"/>
  <c r="AN86" i="1"/>
  <c r="AN87" i="1"/>
  <c r="AO87" i="1"/>
  <c r="AO88" i="1"/>
  <c r="AN88" i="1"/>
  <c r="AN89" i="1"/>
  <c r="AO89" i="1"/>
  <c r="AO90" i="1"/>
  <c r="AN90" i="1"/>
  <c r="AN91" i="1"/>
  <c r="AO91" i="1"/>
  <c r="AO92" i="1"/>
  <c r="AN92" i="1"/>
  <c r="AN93" i="1"/>
  <c r="AO93" i="1"/>
  <c r="AO94" i="1"/>
  <c r="AN94" i="1"/>
  <c r="AN95" i="1"/>
  <c r="AO95" i="1"/>
  <c r="AO96" i="1"/>
  <c r="AN96" i="1"/>
  <c r="AN97" i="1"/>
  <c r="AO97" i="1"/>
  <c r="AO98" i="1"/>
  <c r="AN98" i="1"/>
  <c r="AN99" i="1"/>
  <c r="AO99" i="1"/>
  <c r="AO100" i="1"/>
  <c r="AN100" i="1"/>
  <c r="AN101" i="1"/>
  <c r="AO101" i="1"/>
  <c r="AO102" i="1"/>
  <c r="AN102" i="1"/>
  <c r="AN103" i="1"/>
  <c r="AO103" i="1"/>
  <c r="AO104" i="1"/>
  <c r="AN104" i="1"/>
  <c r="AN105" i="1"/>
  <c r="AO105" i="1"/>
  <c r="AO106" i="1"/>
  <c r="AN106" i="1"/>
  <c r="AN107" i="1"/>
  <c r="AO107" i="1"/>
  <c r="AO108" i="1"/>
  <c r="AN108" i="1"/>
  <c r="AN109" i="1"/>
  <c r="AO109" i="1"/>
  <c r="AO110" i="1"/>
  <c r="AN110" i="1"/>
  <c r="AN111" i="1"/>
  <c r="AO111" i="1"/>
  <c r="AO112" i="1"/>
  <c r="AN112" i="1"/>
  <c r="AN113" i="1"/>
  <c r="AO113" i="1"/>
  <c r="AO114" i="1"/>
  <c r="AN114" i="1"/>
  <c r="AN115" i="1"/>
  <c r="AO115" i="1"/>
  <c r="AO116" i="1"/>
  <c r="AN116" i="1"/>
  <c r="AN117" i="1"/>
  <c r="AO117" i="1"/>
  <c r="AO118" i="1"/>
  <c r="AN118" i="1"/>
  <c r="AN119" i="1"/>
  <c r="AO119" i="1"/>
  <c r="AO120" i="1"/>
  <c r="AN120" i="1"/>
  <c r="AN121" i="1"/>
  <c r="AO121" i="1"/>
  <c r="AO122" i="1"/>
  <c r="AN122" i="1"/>
  <c r="AN123" i="1"/>
  <c r="AO123" i="1"/>
  <c r="AO124" i="1"/>
  <c r="AN124" i="1"/>
  <c r="AN125" i="1"/>
  <c r="AO125" i="1"/>
  <c r="AO126" i="1"/>
  <c r="AN126" i="1"/>
  <c r="AN127" i="1"/>
  <c r="AO127" i="1"/>
  <c r="AO128" i="1"/>
  <c r="AN128" i="1"/>
  <c r="AN129" i="1"/>
  <c r="AO129" i="1"/>
  <c r="AO130" i="1"/>
  <c r="AN130" i="1"/>
  <c r="AN131" i="1"/>
  <c r="AO131" i="1"/>
  <c r="AO132" i="1"/>
  <c r="AN132" i="1"/>
  <c r="AN133" i="1"/>
  <c r="AO133" i="1"/>
  <c r="AO134" i="1"/>
  <c r="AN134" i="1"/>
  <c r="AN135" i="1"/>
  <c r="AO135" i="1"/>
  <c r="AO136" i="1"/>
  <c r="AN136" i="1"/>
  <c r="AN137" i="1"/>
  <c r="AO137" i="1"/>
  <c r="AO138" i="1"/>
  <c r="AN138" i="1"/>
  <c r="AN139" i="1"/>
  <c r="AO139" i="1"/>
  <c r="AO140" i="1"/>
  <c r="AN140" i="1"/>
  <c r="AN141" i="1"/>
  <c r="AO141" i="1"/>
  <c r="AO142" i="1"/>
  <c r="AN142" i="1"/>
  <c r="AN143" i="1"/>
  <c r="AO143" i="1"/>
  <c r="AO144" i="1"/>
  <c r="AN144" i="1"/>
  <c r="AN145" i="1"/>
  <c r="AO145" i="1"/>
  <c r="AO146" i="1"/>
  <c r="AN146" i="1"/>
  <c r="AN147" i="1"/>
  <c r="AO147" i="1"/>
  <c r="AO148" i="1"/>
  <c r="AN148" i="1"/>
  <c r="AN149" i="1"/>
  <c r="AO149" i="1"/>
  <c r="AO150" i="1"/>
  <c r="AN150" i="1"/>
  <c r="AN151" i="1"/>
  <c r="AO151" i="1"/>
  <c r="AO152" i="1"/>
  <c r="AN152" i="1"/>
  <c r="AN153" i="1"/>
  <c r="AO153" i="1"/>
  <c r="AO154" i="1"/>
  <c r="AN154" i="1"/>
  <c r="AN155" i="1"/>
  <c r="AO155" i="1"/>
  <c r="AO156" i="1"/>
  <c r="AN156" i="1"/>
  <c r="AN157" i="1"/>
  <c r="AO157" i="1"/>
  <c r="AO158" i="1"/>
  <c r="L157" i="7" s="1"/>
  <c r="AN158" i="1"/>
  <c r="K157" i="7" s="1"/>
  <c r="AN159" i="1"/>
  <c r="K158" i="7" s="1"/>
  <c r="AO159" i="1"/>
  <c r="L158" i="7" s="1"/>
  <c r="AO160" i="1"/>
  <c r="L159" i="7" s="1"/>
  <c r="AN160" i="1"/>
  <c r="K159" i="7" s="1"/>
  <c r="AN161" i="1"/>
  <c r="K160" i="7" s="1"/>
  <c r="AO161" i="1"/>
  <c r="L160" i="7" s="1"/>
  <c r="AO162" i="1"/>
  <c r="L161" i="7" s="1"/>
  <c r="AN162" i="1"/>
  <c r="K161" i="7" s="1"/>
  <c r="AN163" i="1"/>
  <c r="K162" i="7" s="1"/>
  <c r="AO163" i="1"/>
  <c r="L162" i="7" s="1"/>
  <c r="AO164" i="1"/>
  <c r="L163" i="7" s="1"/>
  <c r="AN164" i="1"/>
  <c r="K163" i="7" s="1"/>
  <c r="AN165" i="1"/>
  <c r="K164" i="7" s="1"/>
  <c r="AO165" i="1"/>
  <c r="L164" i="7" s="1"/>
  <c r="AO166" i="1"/>
  <c r="L165" i="7" s="1"/>
  <c r="AN166" i="1"/>
  <c r="K165" i="7" s="1"/>
  <c r="AN167" i="1"/>
  <c r="K166" i="7" s="1"/>
  <c r="AO167" i="1"/>
  <c r="L166" i="7" s="1"/>
  <c r="AO168" i="1"/>
  <c r="L167" i="7" s="1"/>
  <c r="AN168" i="1"/>
  <c r="K167" i="7" s="1"/>
  <c r="AN169" i="1"/>
  <c r="K168" i="7" s="1"/>
  <c r="AO169" i="1"/>
  <c r="L168" i="7" s="1"/>
  <c r="AO170" i="1"/>
  <c r="L169" i="7" s="1"/>
  <c r="AN170" i="1"/>
  <c r="K169" i="7" s="1"/>
  <c r="AN171" i="1"/>
  <c r="K170" i="7" s="1"/>
  <c r="AO171" i="1"/>
  <c r="L170" i="7" s="1"/>
  <c r="AO172" i="1"/>
  <c r="L171" i="7" s="1"/>
  <c r="AN172" i="1"/>
  <c r="K171" i="7" s="1"/>
  <c r="AN173" i="1"/>
  <c r="K172" i="7" s="1"/>
  <c r="AO173" i="1"/>
  <c r="L172" i="7" s="1"/>
  <c r="AO174" i="1"/>
  <c r="L173" i="7" s="1"/>
  <c r="AN174" i="1"/>
  <c r="K173" i="7" s="1"/>
  <c r="AN175" i="1"/>
  <c r="K174" i="7" s="1"/>
  <c r="AO175" i="1"/>
  <c r="L174" i="7" s="1"/>
  <c r="AO176" i="1"/>
  <c r="L175" i="7" s="1"/>
  <c r="AN176" i="1"/>
  <c r="K175" i="7" s="1"/>
  <c r="AN177" i="1"/>
  <c r="K176" i="7" s="1"/>
  <c r="AO177" i="1"/>
  <c r="L176" i="7" s="1"/>
  <c r="AO178" i="1"/>
  <c r="L177" i="7" s="1"/>
  <c r="AN178" i="1"/>
  <c r="K177" i="7" s="1"/>
  <c r="AN179" i="1"/>
  <c r="K178" i="7" s="1"/>
  <c r="AO179" i="1"/>
  <c r="L178" i="7" s="1"/>
  <c r="AO180" i="1"/>
  <c r="L179" i="7" s="1"/>
  <c r="AN180" i="1"/>
  <c r="K179" i="7" s="1"/>
  <c r="AN181" i="1"/>
  <c r="K180" i="7" s="1"/>
  <c r="AO181" i="1"/>
  <c r="L180" i="7" s="1"/>
  <c r="AO182" i="1"/>
  <c r="L181" i="7" s="1"/>
  <c r="AN182" i="1"/>
  <c r="K181" i="7" s="1"/>
  <c r="AN183" i="1"/>
  <c r="K182" i="7" s="1"/>
  <c r="AO183" i="1"/>
  <c r="L182" i="7" s="1"/>
  <c r="AO184" i="1"/>
  <c r="L183" i="7" s="1"/>
  <c r="AN184" i="1"/>
  <c r="K183" i="7" s="1"/>
  <c r="AN185" i="1"/>
  <c r="K184" i="7" s="1"/>
  <c r="AO185" i="1"/>
  <c r="L184" i="7" s="1"/>
  <c r="AO186" i="1"/>
  <c r="L185" i="7" s="1"/>
  <c r="AN186" i="1"/>
  <c r="K185" i="7" s="1"/>
  <c r="AN187" i="1"/>
  <c r="K186" i="7" s="1"/>
  <c r="AO187" i="1"/>
  <c r="L186" i="7" s="1"/>
  <c r="AO188" i="1"/>
  <c r="L187" i="7" s="1"/>
  <c r="AN188" i="1"/>
  <c r="K187" i="7" s="1"/>
  <c r="AN189" i="1"/>
  <c r="K188" i="7" s="1"/>
  <c r="AO189" i="1"/>
  <c r="L188" i="7" s="1"/>
  <c r="AO190" i="1"/>
  <c r="L189" i="7" s="1"/>
  <c r="AN190" i="1"/>
  <c r="K189" i="7" s="1"/>
  <c r="AN191" i="1"/>
  <c r="K190" i="7" s="1"/>
  <c r="AO191" i="1"/>
  <c r="L190" i="7" s="1"/>
  <c r="AO192" i="1"/>
  <c r="L191" i="7" s="1"/>
  <c r="AN192" i="1"/>
  <c r="K191" i="7" s="1"/>
  <c r="AN193" i="1"/>
  <c r="K192" i="7" s="1"/>
  <c r="AO193" i="1"/>
  <c r="L192" i="7" s="1"/>
  <c r="AO194" i="1"/>
  <c r="L193" i="7" s="1"/>
  <c r="AN194" i="1"/>
  <c r="K193" i="7" s="1"/>
  <c r="AN195" i="1"/>
  <c r="K194" i="7" s="1"/>
  <c r="AO195" i="1"/>
  <c r="L194" i="7" s="1"/>
  <c r="AO196" i="1"/>
  <c r="L195" i="7" s="1"/>
  <c r="AN196" i="1"/>
  <c r="K195" i="7" s="1"/>
  <c r="AN197" i="1"/>
  <c r="K196" i="7" s="1"/>
  <c r="AO197" i="1"/>
  <c r="L196" i="7" s="1"/>
  <c r="AO198" i="1"/>
  <c r="L197" i="7" s="1"/>
  <c r="AN198" i="1"/>
  <c r="K197" i="7" s="1"/>
  <c r="AN199" i="1"/>
  <c r="K198" i="7" s="1"/>
  <c r="AO199" i="1"/>
  <c r="L198" i="7" s="1"/>
  <c r="AO200" i="1"/>
  <c r="L199" i="7" s="1"/>
  <c r="AN200" i="1"/>
  <c r="K199" i="7" s="1"/>
  <c r="AN201" i="1"/>
  <c r="K200" i="7" s="1"/>
  <c r="AO201" i="1"/>
  <c r="L200" i="7" s="1"/>
  <c r="AO202" i="1"/>
  <c r="L201" i="7" s="1"/>
  <c r="AN202" i="1"/>
  <c r="K201" i="7" s="1"/>
  <c r="AN203" i="1"/>
  <c r="K202" i="7" s="1"/>
  <c r="AO203" i="1"/>
  <c r="L202" i="7" s="1"/>
  <c r="AO204" i="1"/>
  <c r="L203" i="7" s="1"/>
  <c r="AN204" i="1"/>
  <c r="K203" i="7" s="1"/>
  <c r="AN205" i="1"/>
  <c r="K204" i="7" s="1"/>
  <c r="AO205" i="1"/>
  <c r="L204" i="7" s="1"/>
  <c r="AO206" i="1"/>
  <c r="L205" i="7" s="1"/>
  <c r="AN206" i="1"/>
  <c r="K205" i="7" s="1"/>
  <c r="AN207" i="1"/>
  <c r="K206" i="7" s="1"/>
  <c r="AO207" i="1"/>
  <c r="L206" i="7" s="1"/>
  <c r="AO208" i="1"/>
  <c r="L207" i="7" s="1"/>
  <c r="AN208" i="1"/>
  <c r="K207" i="7" s="1"/>
  <c r="AN209" i="1"/>
  <c r="K208" i="7" s="1"/>
  <c r="AO209" i="1"/>
  <c r="L208" i="7" s="1"/>
  <c r="AO210" i="1"/>
  <c r="L209" i="7" s="1"/>
  <c r="AN210" i="1"/>
  <c r="K209" i="7" s="1"/>
  <c r="AN211" i="1"/>
  <c r="K210" i="7" s="1"/>
  <c r="AO211" i="1"/>
  <c r="L210" i="7" s="1"/>
  <c r="AO212" i="1"/>
  <c r="L211" i="7" s="1"/>
  <c r="AN212" i="1"/>
  <c r="K211" i="7" s="1"/>
  <c r="AN213" i="1"/>
  <c r="K212" i="7" s="1"/>
  <c r="AO213" i="1"/>
  <c r="L212" i="7" s="1"/>
  <c r="AO214" i="1"/>
  <c r="L213" i="7" s="1"/>
  <c r="AN214" i="1"/>
  <c r="K213" i="7" s="1"/>
  <c r="AN215" i="1"/>
  <c r="K214" i="7" s="1"/>
  <c r="AO215" i="1"/>
  <c r="L214" i="7" s="1"/>
  <c r="AO216" i="1"/>
  <c r="L215" i="7" s="1"/>
  <c r="AN216" i="1"/>
  <c r="K215" i="7" s="1"/>
  <c r="AN217" i="1"/>
  <c r="K216" i="7" s="1"/>
  <c r="AO217" i="1"/>
  <c r="L216" i="7" s="1"/>
  <c r="AO218" i="1"/>
  <c r="L217" i="7" s="1"/>
  <c r="AN218" i="1"/>
  <c r="K217" i="7" s="1"/>
  <c r="AN219" i="1"/>
  <c r="K218" i="7" s="1"/>
  <c r="AO219" i="1"/>
  <c r="L218" i="7" s="1"/>
  <c r="AN220" i="1"/>
  <c r="K219" i="7" s="1"/>
  <c r="AO220" i="1"/>
  <c r="L219" i="7" s="1"/>
  <c r="AN221" i="1"/>
  <c r="K220" i="7" s="1"/>
  <c r="AO221" i="1"/>
  <c r="L220" i="7" s="1"/>
  <c r="AN222" i="1"/>
  <c r="K221" i="7" s="1"/>
  <c r="AO222" i="1"/>
  <c r="L221" i="7" s="1"/>
  <c r="AN223" i="1"/>
  <c r="K222" i="7" s="1"/>
  <c r="AO223" i="1"/>
  <c r="L222" i="7" s="1"/>
  <c r="AN224" i="1"/>
  <c r="K223" i="7" s="1"/>
  <c r="AO224" i="1"/>
  <c r="L223" i="7" s="1"/>
  <c r="AN225" i="1"/>
  <c r="K224" i="7" s="1"/>
  <c r="AO225" i="1"/>
  <c r="L224" i="7" s="1"/>
  <c r="AN226" i="1"/>
  <c r="K225" i="7" s="1"/>
  <c r="AO226" i="1"/>
  <c r="L225" i="7" s="1"/>
  <c r="AN227" i="1"/>
  <c r="K226" i="7" s="1"/>
  <c r="AO227" i="1"/>
  <c r="L226" i="7" s="1"/>
  <c r="AN228" i="1"/>
  <c r="K227" i="7" s="1"/>
  <c r="AO228" i="1"/>
  <c r="L227" i="7" s="1"/>
  <c r="AN229" i="1"/>
  <c r="K228" i="7" s="1"/>
  <c r="AO229" i="1"/>
  <c r="L228" i="7" s="1"/>
  <c r="AN230" i="1"/>
  <c r="K229" i="7" s="1"/>
  <c r="AO230" i="1"/>
  <c r="L229" i="7" s="1"/>
  <c r="AN231" i="1"/>
  <c r="K230" i="7" s="1"/>
  <c r="AO231" i="1"/>
  <c r="L230" i="7" s="1"/>
  <c r="AN232" i="1"/>
  <c r="K231" i="7" s="1"/>
  <c r="AO232" i="1"/>
  <c r="L231" i="7" s="1"/>
  <c r="AN233" i="1"/>
  <c r="K232" i="7" s="1"/>
  <c r="AO233" i="1"/>
  <c r="L232" i="7" s="1"/>
  <c r="AN234" i="1"/>
  <c r="K233" i="7" s="1"/>
  <c r="AO234" i="1"/>
  <c r="L233" i="7" s="1"/>
  <c r="AN235" i="1"/>
  <c r="K234" i="7" s="1"/>
  <c r="AO235" i="1"/>
  <c r="L234" i="7" s="1"/>
  <c r="AN236" i="1"/>
  <c r="K235" i="7" s="1"/>
  <c r="AO236" i="1"/>
  <c r="L235" i="7" s="1"/>
  <c r="AN237" i="1"/>
  <c r="K236" i="7" s="1"/>
  <c r="AO237" i="1"/>
  <c r="L236" i="7" s="1"/>
  <c r="AN238" i="1"/>
  <c r="K237" i="7" s="1"/>
  <c r="AO238" i="1"/>
  <c r="L237" i="7" s="1"/>
  <c r="AN239" i="1"/>
  <c r="K238" i="7" s="1"/>
  <c r="AO239" i="1"/>
  <c r="L238" i="7" s="1"/>
  <c r="AN240" i="1"/>
  <c r="K239" i="7" s="1"/>
  <c r="AO240" i="1"/>
  <c r="L239" i="7" s="1"/>
  <c r="AN241" i="1"/>
  <c r="K240" i="7" s="1"/>
  <c r="AO241" i="1"/>
  <c r="L240" i="7" s="1"/>
  <c r="AN242" i="1"/>
  <c r="K241" i="7" s="1"/>
  <c r="AO242" i="1"/>
  <c r="L241" i="7" s="1"/>
  <c r="AN243" i="1"/>
  <c r="K242" i="7" s="1"/>
  <c r="AO243" i="1"/>
  <c r="L242" i="7" s="1"/>
  <c r="AN244" i="1"/>
  <c r="K243" i="7" s="1"/>
  <c r="AO244" i="1"/>
  <c r="L243" i="7" s="1"/>
  <c r="AN245" i="1"/>
  <c r="K244" i="7" s="1"/>
  <c r="AO245" i="1"/>
  <c r="L244" i="7" s="1"/>
  <c r="AN246" i="1"/>
  <c r="K245" i="7" s="1"/>
  <c r="AO246" i="1"/>
  <c r="L245" i="7" s="1"/>
  <c r="AN247" i="1"/>
  <c r="K246" i="7" s="1"/>
  <c r="AO247" i="1"/>
  <c r="L246" i="7" s="1"/>
  <c r="AN248" i="1"/>
  <c r="K247" i="7" s="1"/>
  <c r="AO248" i="1"/>
  <c r="L247" i="7" s="1"/>
  <c r="AN249" i="1"/>
  <c r="K248" i="7" s="1"/>
  <c r="AO249" i="1"/>
  <c r="L248" i="7" s="1"/>
  <c r="AN250" i="1"/>
  <c r="K249" i="7" s="1"/>
  <c r="AO250" i="1"/>
  <c r="L249" i="7" s="1"/>
  <c r="AN251" i="1"/>
  <c r="K250" i="7" s="1"/>
  <c r="AO251" i="1"/>
  <c r="L250" i="7" s="1"/>
  <c r="AN252" i="1"/>
  <c r="K251" i="7" s="1"/>
  <c r="AO252" i="1"/>
  <c r="L251" i="7" s="1"/>
  <c r="AN253" i="1"/>
  <c r="K252" i="7" s="1"/>
  <c r="AO253" i="1"/>
  <c r="L252" i="7" s="1"/>
  <c r="AN254" i="1"/>
  <c r="K253" i="7" s="1"/>
  <c r="AO254" i="1"/>
  <c r="L253" i="7" s="1"/>
  <c r="AN255" i="1"/>
  <c r="K254" i="7" s="1"/>
  <c r="AO255" i="1"/>
  <c r="L254" i="7" s="1"/>
  <c r="AN256" i="1"/>
  <c r="K255" i="7" s="1"/>
  <c r="AO256" i="1"/>
  <c r="L255" i="7" s="1"/>
  <c r="AN257" i="1"/>
  <c r="K256" i="7" s="1"/>
  <c r="AO257" i="1"/>
  <c r="L256" i="7" s="1"/>
  <c r="AN258" i="1"/>
  <c r="K257" i="7" s="1"/>
  <c r="AO258" i="1"/>
  <c r="L257" i="7" s="1"/>
  <c r="AN259" i="1"/>
  <c r="K258" i="7" s="1"/>
  <c r="AO259" i="1"/>
  <c r="L258" i="7" s="1"/>
  <c r="AN260" i="1"/>
  <c r="K259" i="7" s="1"/>
  <c r="AO260" i="1"/>
  <c r="L259" i="7" s="1"/>
  <c r="AN261" i="1"/>
  <c r="K260" i="7" s="1"/>
  <c r="AO261" i="1"/>
  <c r="L260" i="7" s="1"/>
  <c r="AN262" i="1"/>
  <c r="K261" i="7" s="1"/>
  <c r="AO262" i="1"/>
  <c r="L261" i="7" s="1"/>
  <c r="AN263" i="1"/>
  <c r="K262" i="7" s="1"/>
  <c r="AO263" i="1"/>
  <c r="L262" i="7" s="1"/>
  <c r="AN264" i="1"/>
  <c r="K263" i="7" s="1"/>
  <c r="AO264" i="1"/>
  <c r="L263" i="7" s="1"/>
  <c r="AN265" i="1"/>
  <c r="K264" i="7" s="1"/>
  <c r="AO265" i="1"/>
  <c r="L264" i="7" s="1"/>
  <c r="AN266" i="1"/>
  <c r="K265" i="7" s="1"/>
  <c r="AO266" i="1"/>
  <c r="L265" i="7" s="1"/>
  <c r="AN267" i="1"/>
  <c r="K266" i="7" s="1"/>
  <c r="AO267" i="1"/>
  <c r="L266" i="7" s="1"/>
  <c r="AN268" i="1"/>
  <c r="K267" i="7" s="1"/>
  <c r="AO268" i="1"/>
  <c r="L267" i="7" s="1"/>
  <c r="AN269" i="1"/>
  <c r="K268" i="7" s="1"/>
  <c r="AO269" i="1"/>
  <c r="L268" i="7" s="1"/>
  <c r="AN270" i="1"/>
  <c r="K269" i="7" s="1"/>
  <c r="AO270" i="1"/>
  <c r="L269" i="7" s="1"/>
  <c r="AN271" i="1"/>
  <c r="K270" i="7" s="1"/>
  <c r="AO271" i="1"/>
  <c r="L270" i="7" s="1"/>
  <c r="AN272" i="1"/>
  <c r="K271" i="7" s="1"/>
  <c r="AO272" i="1"/>
  <c r="L271" i="7" s="1"/>
  <c r="AN273" i="1"/>
  <c r="K272" i="7" s="1"/>
  <c r="AO273" i="1"/>
  <c r="L272" i="7" s="1"/>
  <c r="AN274" i="1"/>
  <c r="K273" i="7" s="1"/>
  <c r="AO274" i="1"/>
  <c r="L273" i="7" s="1"/>
  <c r="AN275" i="1"/>
  <c r="K274" i="7" s="1"/>
  <c r="AO275" i="1"/>
  <c r="L274" i="7" s="1"/>
  <c r="AN276" i="1"/>
  <c r="K275" i="7" s="1"/>
  <c r="AO276" i="1"/>
  <c r="L275" i="7" s="1"/>
  <c r="AN277" i="1"/>
  <c r="K276" i="7" s="1"/>
  <c r="AO277" i="1"/>
  <c r="L276" i="7" s="1"/>
  <c r="AN278" i="1"/>
  <c r="K277" i="7" s="1"/>
  <c r="AO278" i="1"/>
  <c r="L277" i="7" s="1"/>
  <c r="AN279" i="1"/>
  <c r="K278" i="7" s="1"/>
  <c r="AO279" i="1"/>
  <c r="L278" i="7" s="1"/>
  <c r="AN280" i="1"/>
  <c r="K279" i="7" s="1"/>
  <c r="AO280" i="1"/>
  <c r="L279" i="7" s="1"/>
  <c r="AN281" i="1"/>
  <c r="K280" i="7" s="1"/>
  <c r="AO281" i="1"/>
  <c r="L280" i="7" s="1"/>
  <c r="AN282" i="1"/>
  <c r="K281" i="7" s="1"/>
  <c r="AO282" i="1"/>
  <c r="L281" i="7" s="1"/>
  <c r="AN283" i="1"/>
  <c r="K282" i="7" s="1"/>
  <c r="AO283" i="1"/>
  <c r="L282" i="7" s="1"/>
  <c r="AN284" i="1"/>
  <c r="K283" i="7" s="1"/>
  <c r="AO284" i="1"/>
  <c r="L283" i="7" s="1"/>
  <c r="AN285" i="1"/>
  <c r="K284" i="7" s="1"/>
  <c r="AO285" i="1"/>
  <c r="L284" i="7" s="1"/>
  <c r="AN286" i="1"/>
  <c r="K285" i="7" s="1"/>
  <c r="AO286" i="1"/>
  <c r="L285" i="7" s="1"/>
  <c r="AN287" i="1"/>
  <c r="K286" i="7" s="1"/>
  <c r="AO287" i="1"/>
  <c r="L286" i="7" s="1"/>
  <c r="AN288" i="1"/>
  <c r="K287" i="7" s="1"/>
  <c r="AO288" i="1"/>
  <c r="L287" i="7" s="1"/>
  <c r="AN289" i="1"/>
  <c r="K288" i="7" s="1"/>
  <c r="AO289" i="1"/>
  <c r="L288" i="7" s="1"/>
  <c r="AN290" i="1"/>
  <c r="K289" i="7" s="1"/>
  <c r="AO290" i="1"/>
  <c r="L289" i="7" s="1"/>
  <c r="AN291" i="1"/>
  <c r="K290" i="7" s="1"/>
  <c r="AO291" i="1"/>
  <c r="L290" i="7" s="1"/>
  <c r="AN292" i="1"/>
  <c r="K291" i="7" s="1"/>
  <c r="AO292" i="1"/>
  <c r="L291" i="7" s="1"/>
  <c r="AN293" i="1"/>
  <c r="K292" i="7" s="1"/>
  <c r="AO293" i="1"/>
  <c r="L292" i="7" s="1"/>
  <c r="AN294" i="1"/>
  <c r="K293" i="7" s="1"/>
  <c r="AO294" i="1"/>
  <c r="L293" i="7" s="1"/>
  <c r="AN295" i="1"/>
  <c r="K294" i="7" s="1"/>
  <c r="AO295" i="1"/>
  <c r="L294" i="7" s="1"/>
  <c r="AN296" i="1"/>
  <c r="K295" i="7" s="1"/>
  <c r="AO296" i="1"/>
  <c r="L295" i="7" s="1"/>
  <c r="AN297" i="1"/>
  <c r="K296" i="7" s="1"/>
  <c r="AO297" i="1"/>
  <c r="L296" i="7" s="1"/>
  <c r="AN298" i="1"/>
  <c r="K297" i="7" s="1"/>
  <c r="AO298" i="1"/>
  <c r="L297" i="7" s="1"/>
  <c r="AN299" i="1"/>
  <c r="K298" i="7" s="1"/>
  <c r="AO299" i="1"/>
  <c r="L298" i="7" s="1"/>
  <c r="AN300" i="1"/>
  <c r="K299" i="7" s="1"/>
  <c r="AO300" i="1"/>
  <c r="L299" i="7" s="1"/>
  <c r="AN301" i="1"/>
  <c r="K300" i="7" s="1"/>
  <c r="AO301" i="1"/>
  <c r="L300" i="7" s="1"/>
  <c r="AN302" i="1"/>
  <c r="K301" i="7" s="1"/>
  <c r="AO302" i="1"/>
  <c r="L301" i="7" s="1"/>
  <c r="AN303" i="1"/>
  <c r="K302" i="7" s="1"/>
  <c r="AO303" i="1"/>
  <c r="L302" i="7" s="1"/>
  <c r="AN304" i="1"/>
  <c r="K303" i="7" s="1"/>
  <c r="AO304" i="1"/>
  <c r="L303" i="7" s="1"/>
  <c r="AN305" i="1"/>
  <c r="K304" i="7" s="1"/>
  <c r="AO305" i="1"/>
  <c r="L304" i="7" s="1"/>
  <c r="AN306" i="1"/>
  <c r="K305" i="7" s="1"/>
  <c r="AO306" i="1"/>
  <c r="L305" i="7" s="1"/>
  <c r="AN307" i="1"/>
  <c r="K306" i="7" s="1"/>
  <c r="AO307" i="1"/>
  <c r="L306" i="7" s="1"/>
  <c r="AN308" i="1"/>
  <c r="K307" i="7" s="1"/>
  <c r="AO308" i="1"/>
  <c r="L307" i="7" s="1"/>
  <c r="AN309" i="1"/>
  <c r="K308" i="7" s="1"/>
  <c r="AO309" i="1"/>
  <c r="L308" i="7" s="1"/>
  <c r="AN310" i="1"/>
  <c r="K309" i="7" s="1"/>
  <c r="AO310" i="1"/>
  <c r="L309" i="7" s="1"/>
  <c r="AN311" i="1"/>
  <c r="K310" i="7" s="1"/>
  <c r="AO311" i="1"/>
  <c r="L310" i="7" s="1"/>
  <c r="AN312" i="1"/>
  <c r="K311" i="7" s="1"/>
  <c r="AO312" i="1"/>
  <c r="L311" i="7" s="1"/>
  <c r="AN313" i="1"/>
  <c r="K312" i="7" s="1"/>
  <c r="AO313" i="1"/>
  <c r="L312" i="7" s="1"/>
  <c r="AN314" i="1"/>
  <c r="K313" i="7" s="1"/>
  <c r="AO314" i="1"/>
  <c r="L313" i="7" s="1"/>
  <c r="AN315" i="1"/>
  <c r="K314" i="7" s="1"/>
  <c r="AO315" i="1"/>
  <c r="L314" i="7" s="1"/>
  <c r="AN316" i="1"/>
  <c r="K315" i="7" s="1"/>
  <c r="AO316" i="1"/>
  <c r="L315" i="7" s="1"/>
  <c r="AS189" i="22" l="1"/>
  <c r="AT189" i="22"/>
  <c r="AN192" i="22"/>
  <c r="AR189" i="22"/>
  <c r="AF227" i="22"/>
  <c r="AS187" i="22"/>
  <c r="AQ187" i="22"/>
  <c r="AP187" i="22"/>
  <c r="AR187" i="22"/>
  <c r="AN190" i="22"/>
  <c r="AQ185" i="22"/>
  <c r="AP185" i="22"/>
  <c r="AT185" i="22"/>
  <c r="AN188" i="22"/>
  <c r="X310" i="7"/>
  <c r="Z310" i="7"/>
  <c r="AD310" i="7"/>
  <c r="AB310" i="7" s="1"/>
  <c r="X282" i="7"/>
  <c r="Z282" i="7"/>
  <c r="AD282" i="7"/>
  <c r="AB282" i="7" s="1"/>
  <c r="X250" i="7"/>
  <c r="AD250" i="7"/>
  <c r="AB250" i="7" s="1"/>
  <c r="Z250" i="7"/>
  <c r="AD313" i="7"/>
  <c r="AB313" i="7" s="1"/>
  <c r="Z313" i="7"/>
  <c r="X313" i="7"/>
  <c r="AD309" i="7"/>
  <c r="AB309" i="7" s="1"/>
  <c r="Z309" i="7"/>
  <c r="X309" i="7"/>
  <c r="AD305" i="7"/>
  <c r="AB305" i="7" s="1"/>
  <c r="Z305" i="7"/>
  <c r="X305" i="7"/>
  <c r="Z301" i="7"/>
  <c r="AD301" i="7"/>
  <c r="AB301" i="7" s="1"/>
  <c r="X301" i="7"/>
  <c r="Z297" i="7"/>
  <c r="AD297" i="7"/>
  <c r="AB297" i="7" s="1"/>
  <c r="X297" i="7"/>
  <c r="X293" i="7"/>
  <c r="AD293" i="7"/>
  <c r="AB293" i="7" s="1"/>
  <c r="Z293" i="7"/>
  <c r="Z289" i="7"/>
  <c r="X289" i="7"/>
  <c r="AD289" i="7"/>
  <c r="AB289" i="7" s="1"/>
  <c r="Z285" i="7"/>
  <c r="X285" i="7"/>
  <c r="AD285" i="7"/>
  <c r="AB285" i="7" s="1"/>
  <c r="X281" i="7"/>
  <c r="Z281" i="7"/>
  <c r="AD281" i="7"/>
  <c r="AB281" i="7" s="1"/>
  <c r="X277" i="7"/>
  <c r="AD277" i="7"/>
  <c r="AB277" i="7" s="1"/>
  <c r="Z277" i="7"/>
  <c r="Z273" i="7"/>
  <c r="X273" i="7"/>
  <c r="AD273" i="7"/>
  <c r="AB273" i="7" s="1"/>
  <c r="X269" i="7"/>
  <c r="Z269" i="7"/>
  <c r="AD269" i="7"/>
  <c r="AB269" i="7" s="1"/>
  <c r="AD265" i="7"/>
  <c r="AB265" i="7" s="1"/>
  <c r="Z265" i="7"/>
  <c r="X265" i="7"/>
  <c r="Z261" i="7"/>
  <c r="AD261" i="7"/>
  <c r="AB261" i="7" s="1"/>
  <c r="X261" i="7"/>
  <c r="Z257" i="7"/>
  <c r="X257" i="7"/>
  <c r="AD257" i="7"/>
  <c r="AB257" i="7" s="1"/>
  <c r="Z253" i="7"/>
  <c r="AD253" i="7"/>
  <c r="AB253" i="7" s="1"/>
  <c r="X253" i="7"/>
  <c r="X249" i="7"/>
  <c r="AD249" i="7"/>
  <c r="AB249" i="7" s="1"/>
  <c r="Z249" i="7"/>
  <c r="X245" i="7"/>
  <c r="Z245" i="7"/>
  <c r="AD245" i="7"/>
  <c r="AB245" i="7" s="1"/>
  <c r="AD241" i="7"/>
  <c r="AB241" i="7" s="1"/>
  <c r="Z241" i="7"/>
  <c r="X241" i="7"/>
  <c r="AD237" i="7"/>
  <c r="AB237" i="7" s="1"/>
  <c r="X237" i="7"/>
  <c r="Z237" i="7"/>
  <c r="AD233" i="7"/>
  <c r="AB233" i="7" s="1"/>
  <c r="Z233" i="7"/>
  <c r="X233" i="7"/>
  <c r="X229" i="7"/>
  <c r="AD229" i="7"/>
  <c r="AB229" i="7" s="1"/>
  <c r="Z229" i="7"/>
  <c r="Z225" i="7"/>
  <c r="X225" i="7"/>
  <c r="AD225" i="7"/>
  <c r="AB225" i="7" s="1"/>
  <c r="Z221" i="7"/>
  <c r="X221" i="7"/>
  <c r="AD221" i="7"/>
  <c r="AB221" i="7" s="1"/>
  <c r="X298" i="7"/>
  <c r="Z298" i="7"/>
  <c r="AD298" i="7"/>
  <c r="AB298" i="7" s="1"/>
  <c r="AD266" i="7"/>
  <c r="AB266" i="7" s="1"/>
  <c r="X266" i="7"/>
  <c r="Z266" i="7"/>
  <c r="X234" i="7"/>
  <c r="AD234" i="7"/>
  <c r="AB234" i="7" s="1"/>
  <c r="Z234" i="7"/>
  <c r="Z205" i="7"/>
  <c r="X205" i="7"/>
  <c r="AD205" i="7"/>
  <c r="AB205" i="7" s="1"/>
  <c r="Z201" i="7"/>
  <c r="X201" i="7"/>
  <c r="AD201" i="7"/>
  <c r="AB201" i="7" s="1"/>
  <c r="Z197" i="7"/>
  <c r="X197" i="7"/>
  <c r="AD197" i="7"/>
  <c r="AB197" i="7" s="1"/>
  <c r="AD193" i="7"/>
  <c r="AB193" i="7" s="1"/>
  <c r="Z193" i="7"/>
  <c r="X193" i="7"/>
  <c r="X189" i="7"/>
  <c r="Z189" i="7"/>
  <c r="AD189" i="7"/>
  <c r="AB189" i="7" s="1"/>
  <c r="Z185" i="7"/>
  <c r="AD185" i="7"/>
  <c r="AB185" i="7" s="1"/>
  <c r="X185" i="7"/>
  <c r="Z181" i="7"/>
  <c r="X181" i="7"/>
  <c r="AD181" i="7"/>
  <c r="AB181" i="7" s="1"/>
  <c r="X177" i="7"/>
  <c r="Z177" i="7"/>
  <c r="AD177" i="7"/>
  <c r="AB177" i="7" s="1"/>
  <c r="AD173" i="7"/>
  <c r="AB173" i="7" s="1"/>
  <c r="X173" i="7"/>
  <c r="Z173" i="7"/>
  <c r="X169" i="7"/>
  <c r="Z169" i="7"/>
  <c r="AD169" i="7"/>
  <c r="AB169" i="7" s="1"/>
  <c r="X165" i="7"/>
  <c r="AD165" i="7"/>
  <c r="AB165" i="7" s="1"/>
  <c r="Z165" i="7"/>
  <c r="Z161" i="7"/>
  <c r="X161" i="7"/>
  <c r="AD161" i="7"/>
  <c r="AB161" i="7" s="1"/>
  <c r="AD157" i="7"/>
  <c r="AB157" i="7" s="1"/>
  <c r="Z157" i="7"/>
  <c r="X157" i="7"/>
  <c r="Z290" i="7"/>
  <c r="X290" i="7"/>
  <c r="AD290" i="7"/>
  <c r="AB290" i="7" s="1"/>
  <c r="Z258" i="7"/>
  <c r="AD258" i="7"/>
  <c r="AB258" i="7" s="1"/>
  <c r="X258" i="7"/>
  <c r="Z242" i="7"/>
  <c r="AD242" i="7"/>
  <c r="AB242" i="7" s="1"/>
  <c r="X242" i="7"/>
  <c r="Z213" i="7"/>
  <c r="X213" i="7"/>
  <c r="AD213" i="7"/>
  <c r="AB213" i="7" s="1"/>
  <c r="Z304" i="7"/>
  <c r="X304" i="7"/>
  <c r="AD304" i="7"/>
  <c r="AB304" i="7" s="1"/>
  <c r="X292" i="7"/>
  <c r="AD292" i="7"/>
  <c r="AB292" i="7" s="1"/>
  <c r="Z292" i="7"/>
  <c r="X284" i="7"/>
  <c r="Z284" i="7"/>
  <c r="AD284" i="7"/>
  <c r="AB284" i="7" s="1"/>
  <c r="Z272" i="7"/>
  <c r="AD272" i="7"/>
  <c r="AB272" i="7" s="1"/>
  <c r="X272" i="7"/>
  <c r="X264" i="7"/>
  <c r="AD264" i="7"/>
  <c r="AB264" i="7" s="1"/>
  <c r="Z264" i="7"/>
  <c r="X256" i="7"/>
  <c r="AD256" i="7"/>
  <c r="AB256" i="7" s="1"/>
  <c r="Z256" i="7"/>
  <c r="X248" i="7"/>
  <c r="Z248" i="7"/>
  <c r="AD248" i="7"/>
  <c r="AB248" i="7" s="1"/>
  <c r="Z240" i="7"/>
  <c r="X240" i="7"/>
  <c r="AD240" i="7"/>
  <c r="AB240" i="7" s="1"/>
  <c r="Z232" i="7"/>
  <c r="X232" i="7"/>
  <c r="AD232" i="7"/>
  <c r="AB232" i="7" s="1"/>
  <c r="X224" i="7"/>
  <c r="Z224" i="7"/>
  <c r="AD224" i="7"/>
  <c r="AB224" i="7" s="1"/>
  <c r="Z216" i="7"/>
  <c r="AD216" i="7"/>
  <c r="AB216" i="7" s="1"/>
  <c r="X216" i="7"/>
  <c r="AD208" i="7"/>
  <c r="AB208" i="7" s="1"/>
  <c r="X208" i="7"/>
  <c r="Z208" i="7"/>
  <c r="X200" i="7"/>
  <c r="Z200" i="7"/>
  <c r="AD200" i="7"/>
  <c r="AB200" i="7" s="1"/>
  <c r="Z192" i="7"/>
  <c r="X192" i="7"/>
  <c r="AD192" i="7"/>
  <c r="AB192" i="7" s="1"/>
  <c r="AD184" i="7"/>
  <c r="AB184" i="7" s="1"/>
  <c r="Z184" i="7"/>
  <c r="X184" i="7"/>
  <c r="X176" i="7"/>
  <c r="Z176" i="7"/>
  <c r="AD176" i="7"/>
  <c r="AB176" i="7" s="1"/>
  <c r="AD168" i="7"/>
  <c r="AB168" i="7" s="1"/>
  <c r="Z168" i="7"/>
  <c r="X168" i="7"/>
  <c r="Z160" i="7"/>
  <c r="X160" i="7"/>
  <c r="AD160" i="7"/>
  <c r="AB160" i="7" s="1"/>
  <c r="X302" i="7"/>
  <c r="Z302" i="7"/>
  <c r="AD302" i="7"/>
  <c r="AB302" i="7" s="1"/>
  <c r="Z274" i="7"/>
  <c r="AD274" i="7"/>
  <c r="AB274" i="7" s="1"/>
  <c r="X274" i="7"/>
  <c r="AD238" i="7"/>
  <c r="AB238" i="7" s="1"/>
  <c r="Z238" i="7"/>
  <c r="X238" i="7"/>
  <c r="X217" i="7"/>
  <c r="AD217" i="7"/>
  <c r="AB217" i="7" s="1"/>
  <c r="Z217" i="7"/>
  <c r="X312" i="7"/>
  <c r="Z312" i="7"/>
  <c r="AD312" i="7"/>
  <c r="AB312" i="7" s="1"/>
  <c r="X300" i="7"/>
  <c r="Z300" i="7"/>
  <c r="AD300" i="7"/>
  <c r="AB300" i="7" s="1"/>
  <c r="AD288" i="7"/>
  <c r="AB288" i="7" s="1"/>
  <c r="X288" i="7"/>
  <c r="Z288" i="7"/>
  <c r="X276" i="7"/>
  <c r="AD276" i="7"/>
  <c r="AB276" i="7" s="1"/>
  <c r="Z276" i="7"/>
  <c r="Z268" i="7"/>
  <c r="X268" i="7"/>
  <c r="AD268" i="7"/>
  <c r="AB268" i="7" s="1"/>
  <c r="AD260" i="7"/>
  <c r="AB260" i="7" s="1"/>
  <c r="Z260" i="7"/>
  <c r="X260" i="7"/>
  <c r="X252" i="7"/>
  <c r="Z252" i="7"/>
  <c r="AD252" i="7"/>
  <c r="AB252" i="7" s="1"/>
  <c r="Z244" i="7"/>
  <c r="AD244" i="7"/>
  <c r="AB244" i="7" s="1"/>
  <c r="X244" i="7"/>
  <c r="AD236" i="7"/>
  <c r="AB236" i="7" s="1"/>
  <c r="X236" i="7"/>
  <c r="Z236" i="7"/>
  <c r="X228" i="7"/>
  <c r="Z228" i="7"/>
  <c r="AD228" i="7"/>
  <c r="AB228" i="7" s="1"/>
  <c r="X220" i="7"/>
  <c r="Z220" i="7"/>
  <c r="AD220" i="7"/>
  <c r="AB220" i="7" s="1"/>
  <c r="Z212" i="7"/>
  <c r="AD212" i="7"/>
  <c r="AB212" i="7" s="1"/>
  <c r="X212" i="7"/>
  <c r="Z204" i="7"/>
  <c r="X204" i="7"/>
  <c r="AD204" i="7"/>
  <c r="AB204" i="7" s="1"/>
  <c r="Z196" i="7"/>
  <c r="X196" i="7"/>
  <c r="AD196" i="7"/>
  <c r="AB196" i="7" s="1"/>
  <c r="Z188" i="7"/>
  <c r="AD188" i="7"/>
  <c r="AB188" i="7" s="1"/>
  <c r="X188" i="7"/>
  <c r="X180" i="7"/>
  <c r="Z180" i="7"/>
  <c r="AD180" i="7"/>
  <c r="AB180" i="7" s="1"/>
  <c r="X172" i="7"/>
  <c r="AD172" i="7"/>
  <c r="AB172" i="7" s="1"/>
  <c r="Z172" i="7"/>
  <c r="AD164" i="7"/>
  <c r="AB164" i="7" s="1"/>
  <c r="Z164" i="7"/>
  <c r="X164" i="7"/>
  <c r="X314" i="7"/>
  <c r="AD314" i="7"/>
  <c r="AB314" i="7" s="1"/>
  <c r="Z314" i="7"/>
  <c r="X286" i="7"/>
  <c r="Z286" i="7"/>
  <c r="AD286" i="7"/>
  <c r="AB286" i="7" s="1"/>
  <c r="Z262" i="7"/>
  <c r="AD262" i="7"/>
  <c r="AB262" i="7" s="1"/>
  <c r="X262" i="7"/>
  <c r="X246" i="7"/>
  <c r="Z246" i="7"/>
  <c r="AD246" i="7"/>
  <c r="AB246" i="7" s="1"/>
  <c r="Z209" i="7"/>
  <c r="AD209" i="7"/>
  <c r="AB209" i="7" s="1"/>
  <c r="X209" i="7"/>
  <c r="X308" i="7"/>
  <c r="AD308" i="7"/>
  <c r="AB308" i="7" s="1"/>
  <c r="Z308" i="7"/>
  <c r="Z296" i="7"/>
  <c r="X296" i="7"/>
  <c r="AD296" i="7"/>
  <c r="AB296" i="7" s="1"/>
  <c r="Z280" i="7"/>
  <c r="X280" i="7"/>
  <c r="AD280" i="7"/>
  <c r="AB280" i="7" s="1"/>
  <c r="AD315" i="7"/>
  <c r="AB315" i="7" s="1"/>
  <c r="Z315" i="7"/>
  <c r="X315" i="7"/>
  <c r="X311" i="7"/>
  <c r="AD311" i="7"/>
  <c r="AB311" i="7" s="1"/>
  <c r="Z311" i="7"/>
  <c r="AD307" i="7"/>
  <c r="AB307" i="7" s="1"/>
  <c r="Z307" i="7"/>
  <c r="X307" i="7"/>
  <c r="AD303" i="7"/>
  <c r="AB303" i="7" s="1"/>
  <c r="Z303" i="7"/>
  <c r="X303" i="7"/>
  <c r="AD299" i="7"/>
  <c r="AB299" i="7" s="1"/>
  <c r="Z299" i="7"/>
  <c r="X299" i="7"/>
  <c r="AD295" i="7"/>
  <c r="AB295" i="7" s="1"/>
  <c r="Z295" i="7"/>
  <c r="X295" i="7"/>
  <c r="AD291" i="7"/>
  <c r="AB291" i="7" s="1"/>
  <c r="X291" i="7"/>
  <c r="Z291" i="7"/>
  <c r="Z287" i="7"/>
  <c r="AD287" i="7"/>
  <c r="AB287" i="7" s="1"/>
  <c r="X287" i="7"/>
  <c r="AD283" i="7"/>
  <c r="AB283" i="7" s="1"/>
  <c r="Z283" i="7"/>
  <c r="X283" i="7"/>
  <c r="Z279" i="7"/>
  <c r="AD279" i="7"/>
  <c r="AB279" i="7" s="1"/>
  <c r="X279" i="7"/>
  <c r="AD275" i="7"/>
  <c r="AB275" i="7" s="1"/>
  <c r="X275" i="7"/>
  <c r="Z275" i="7"/>
  <c r="Z271" i="7"/>
  <c r="AD271" i="7"/>
  <c r="AB271" i="7" s="1"/>
  <c r="X271" i="7"/>
  <c r="X267" i="7"/>
  <c r="Z267" i="7"/>
  <c r="AD267" i="7"/>
  <c r="AB267" i="7" s="1"/>
  <c r="Z263" i="7"/>
  <c r="AD263" i="7"/>
  <c r="AB263" i="7" s="1"/>
  <c r="X263" i="7"/>
  <c r="Z259" i="7"/>
  <c r="AD259" i="7"/>
  <c r="AB259" i="7" s="1"/>
  <c r="X259" i="7"/>
  <c r="Z255" i="7"/>
  <c r="AD255" i="7"/>
  <c r="AB255" i="7" s="1"/>
  <c r="X255" i="7"/>
  <c r="Z251" i="7"/>
  <c r="AD251" i="7"/>
  <c r="AB251" i="7" s="1"/>
  <c r="X251" i="7"/>
  <c r="AD247" i="7"/>
  <c r="AB247" i="7" s="1"/>
  <c r="Z247" i="7"/>
  <c r="X247" i="7"/>
  <c r="Z243" i="7"/>
  <c r="AD243" i="7"/>
  <c r="AB243" i="7" s="1"/>
  <c r="X243" i="7"/>
  <c r="Z239" i="7"/>
  <c r="AD239" i="7"/>
  <c r="AB239" i="7" s="1"/>
  <c r="X239" i="7"/>
  <c r="Z235" i="7"/>
  <c r="X235" i="7"/>
  <c r="AD235" i="7"/>
  <c r="AB235" i="7" s="1"/>
  <c r="Z231" i="7"/>
  <c r="X231" i="7"/>
  <c r="AD231" i="7"/>
  <c r="AB231" i="7" s="1"/>
  <c r="AD227" i="7"/>
  <c r="AB227" i="7" s="1"/>
  <c r="Z227" i="7"/>
  <c r="X227" i="7"/>
  <c r="AD223" i="7"/>
  <c r="AB223" i="7" s="1"/>
  <c r="X223" i="7"/>
  <c r="Z223" i="7"/>
  <c r="Z219" i="7"/>
  <c r="X219" i="7"/>
  <c r="AD219" i="7"/>
  <c r="AB219" i="7" s="1"/>
  <c r="Z294" i="7"/>
  <c r="AD294" i="7"/>
  <c r="AB294" i="7" s="1"/>
  <c r="X294" i="7"/>
  <c r="Z270" i="7"/>
  <c r="AD270" i="7"/>
  <c r="AB270" i="7" s="1"/>
  <c r="X270" i="7"/>
  <c r="Z230" i="7"/>
  <c r="AD230" i="7"/>
  <c r="AB230" i="7" s="1"/>
  <c r="X230" i="7"/>
  <c r="AD215" i="7"/>
  <c r="AB215" i="7" s="1"/>
  <c r="Z215" i="7"/>
  <c r="X215" i="7"/>
  <c r="AD211" i="7"/>
  <c r="AB211" i="7" s="1"/>
  <c r="Z211" i="7"/>
  <c r="X211" i="7"/>
  <c r="AD207" i="7"/>
  <c r="AB207" i="7" s="1"/>
  <c r="Z207" i="7"/>
  <c r="X207" i="7"/>
  <c r="Z203" i="7"/>
  <c r="AD203" i="7"/>
  <c r="AB203" i="7" s="1"/>
  <c r="X203" i="7"/>
  <c r="Z199" i="7"/>
  <c r="X199" i="7"/>
  <c r="AD199" i="7"/>
  <c r="AB199" i="7" s="1"/>
  <c r="X195" i="7"/>
  <c r="AD195" i="7"/>
  <c r="AB195" i="7" s="1"/>
  <c r="Z195" i="7"/>
  <c r="X191" i="7"/>
  <c r="Z191" i="7"/>
  <c r="AD191" i="7"/>
  <c r="AB191" i="7" s="1"/>
  <c r="X187" i="7"/>
  <c r="Z187" i="7"/>
  <c r="AD187" i="7"/>
  <c r="AB187" i="7" s="1"/>
  <c r="Z183" i="7"/>
  <c r="AD183" i="7"/>
  <c r="AB183" i="7" s="1"/>
  <c r="X183" i="7"/>
  <c r="Z179" i="7"/>
  <c r="AD179" i="7"/>
  <c r="AB179" i="7" s="1"/>
  <c r="X179" i="7"/>
  <c r="X175" i="7"/>
  <c r="AD175" i="7"/>
  <c r="AB175" i="7" s="1"/>
  <c r="Z175" i="7"/>
  <c r="X171" i="7"/>
  <c r="AD171" i="7"/>
  <c r="AB171" i="7" s="1"/>
  <c r="Z171" i="7"/>
  <c r="X167" i="7"/>
  <c r="AD167" i="7"/>
  <c r="AB167" i="7" s="1"/>
  <c r="Z167" i="7"/>
  <c r="Z163" i="7"/>
  <c r="X163" i="7"/>
  <c r="AD163" i="7"/>
  <c r="AB163" i="7" s="1"/>
  <c r="Z159" i="7"/>
  <c r="AD159" i="7"/>
  <c r="AB159" i="7" s="1"/>
  <c r="X159" i="7"/>
  <c r="X306" i="7"/>
  <c r="Z306" i="7"/>
  <c r="AD306" i="7"/>
  <c r="AB306" i="7" s="1"/>
  <c r="X278" i="7"/>
  <c r="Z278" i="7"/>
  <c r="AD278" i="7"/>
  <c r="AB278" i="7" s="1"/>
  <c r="X254" i="7"/>
  <c r="AD254" i="7"/>
  <c r="AB254" i="7" s="1"/>
  <c r="Z254" i="7"/>
  <c r="Z226" i="7"/>
  <c r="X226" i="7"/>
  <c r="AD226" i="7"/>
  <c r="AB226" i="7" s="1"/>
  <c r="X222" i="7"/>
  <c r="Z222" i="7"/>
  <c r="AD222" i="7"/>
  <c r="AB222" i="7" s="1"/>
  <c r="AD218" i="7"/>
  <c r="AB218" i="7" s="1"/>
  <c r="Z218" i="7"/>
  <c r="X218" i="7"/>
  <c r="Z214" i="7"/>
  <c r="X214" i="7"/>
  <c r="AD214" i="7"/>
  <c r="AB214" i="7" s="1"/>
  <c r="X210" i="7"/>
  <c r="Z210" i="7"/>
  <c r="AD210" i="7"/>
  <c r="AB210" i="7" s="1"/>
  <c r="X206" i="7"/>
  <c r="Z206" i="7"/>
  <c r="AD206" i="7"/>
  <c r="AB206" i="7" s="1"/>
  <c r="X202" i="7"/>
  <c r="AD202" i="7"/>
  <c r="AB202" i="7" s="1"/>
  <c r="Z202" i="7"/>
  <c r="AD198" i="7"/>
  <c r="AB198" i="7" s="1"/>
  <c r="X198" i="7"/>
  <c r="Z198" i="7"/>
  <c r="Z194" i="7"/>
  <c r="AD194" i="7"/>
  <c r="AB194" i="7" s="1"/>
  <c r="X194" i="7"/>
  <c r="AD190" i="7"/>
  <c r="AB190" i="7" s="1"/>
  <c r="Z190" i="7"/>
  <c r="X190" i="7"/>
  <c r="AD186" i="7"/>
  <c r="AB186" i="7" s="1"/>
  <c r="X186" i="7"/>
  <c r="Z186" i="7"/>
  <c r="X182" i="7"/>
  <c r="AD182" i="7"/>
  <c r="AB182" i="7" s="1"/>
  <c r="Z182" i="7"/>
  <c r="X178" i="7"/>
  <c r="AD178" i="7"/>
  <c r="AB178" i="7" s="1"/>
  <c r="Z178" i="7"/>
  <c r="Z174" i="7"/>
  <c r="X174" i="7"/>
  <c r="AD174" i="7"/>
  <c r="AB174" i="7" s="1"/>
  <c r="Z170" i="7"/>
  <c r="AD170" i="7"/>
  <c r="AB170" i="7" s="1"/>
  <c r="X170" i="7"/>
  <c r="Z166" i="7"/>
  <c r="X166" i="7"/>
  <c r="AD166" i="7"/>
  <c r="AB166" i="7" s="1"/>
  <c r="AD162" i="7"/>
  <c r="AB162" i="7" s="1"/>
  <c r="X162" i="7"/>
  <c r="Z162" i="7"/>
  <c r="Z158" i="7"/>
  <c r="AD158" i="7"/>
  <c r="AB158" i="7" s="1"/>
  <c r="X158" i="7"/>
  <c r="Y305" i="7"/>
  <c r="AC305" i="7"/>
  <c r="AA305" i="7" s="1"/>
  <c r="W305" i="7"/>
  <c r="Y270" i="7"/>
  <c r="W270" i="7"/>
  <c r="AC270" i="7"/>
  <c r="AA270" i="7" s="1"/>
  <c r="Y193" i="7"/>
  <c r="W193" i="7"/>
  <c r="AC193" i="7"/>
  <c r="AA193" i="7" s="1"/>
  <c r="AC177" i="7"/>
  <c r="AA177" i="7" s="1"/>
  <c r="W177" i="7"/>
  <c r="Y177" i="7"/>
  <c r="Y315" i="7"/>
  <c r="AC315" i="7"/>
  <c r="AA315" i="7" s="1"/>
  <c r="W315" i="7"/>
  <c r="AC312" i="7"/>
  <c r="AA312" i="7" s="1"/>
  <c r="Y312" i="7"/>
  <c r="W312" i="7"/>
  <c r="Y299" i="7"/>
  <c r="AC299" i="7"/>
  <c r="AA299" i="7" s="1"/>
  <c r="W299" i="7"/>
  <c r="AC296" i="7"/>
  <c r="AA296" i="7" s="1"/>
  <c r="Y296" i="7"/>
  <c r="W296" i="7"/>
  <c r="W283" i="7"/>
  <c r="Y283" i="7"/>
  <c r="AC283" i="7"/>
  <c r="AA283" i="7" s="1"/>
  <c r="W280" i="7"/>
  <c r="AC280" i="7"/>
  <c r="AA280" i="7" s="1"/>
  <c r="Y280" i="7"/>
  <c r="W267" i="7"/>
  <c r="Y267" i="7"/>
  <c r="AC267" i="7"/>
  <c r="AA267" i="7" s="1"/>
  <c r="W264" i="7"/>
  <c r="Y264" i="7"/>
  <c r="AC264" i="7"/>
  <c r="AA264" i="7" s="1"/>
  <c r="Y251" i="7"/>
  <c r="AC251" i="7"/>
  <c r="AA251" i="7" s="1"/>
  <c r="W251" i="7"/>
  <c r="AC248" i="7"/>
  <c r="AA248" i="7" s="1"/>
  <c r="Y248" i="7"/>
  <c r="W248" i="7"/>
  <c r="Y235" i="7"/>
  <c r="W235" i="7"/>
  <c r="AC235" i="7"/>
  <c r="AA235" i="7" s="1"/>
  <c r="Y232" i="7"/>
  <c r="W232" i="7"/>
  <c r="AC232" i="7"/>
  <c r="AA232" i="7" s="1"/>
  <c r="AC219" i="7"/>
  <c r="AA219" i="7" s="1"/>
  <c r="Y219" i="7"/>
  <c r="W219" i="7"/>
  <c r="W210" i="7"/>
  <c r="AC210" i="7"/>
  <c r="AA210" i="7" s="1"/>
  <c r="Y210" i="7"/>
  <c r="AC203" i="7"/>
  <c r="AA203" i="7" s="1"/>
  <c r="W203" i="7"/>
  <c r="Y203" i="7"/>
  <c r="Y194" i="7"/>
  <c r="AC194" i="7"/>
  <c r="AA194" i="7" s="1"/>
  <c r="W194" i="7"/>
  <c r="Y187" i="7"/>
  <c r="AC187" i="7"/>
  <c r="AA187" i="7" s="1"/>
  <c r="W187" i="7"/>
  <c r="W178" i="7"/>
  <c r="Y178" i="7"/>
  <c r="AC178" i="7"/>
  <c r="AA178" i="7" s="1"/>
  <c r="Y171" i="7"/>
  <c r="AC171" i="7"/>
  <c r="AA171" i="7" s="1"/>
  <c r="W171" i="7"/>
  <c r="W162" i="7"/>
  <c r="Y162" i="7"/>
  <c r="AC162" i="7"/>
  <c r="AA162" i="7" s="1"/>
  <c r="AC273" i="7"/>
  <c r="AA273" i="7" s="1"/>
  <c r="W273" i="7"/>
  <c r="Y273" i="7"/>
  <c r="W222" i="7"/>
  <c r="AC222" i="7"/>
  <c r="AA222" i="7" s="1"/>
  <c r="Y222" i="7"/>
  <c r="Y168" i="7"/>
  <c r="W168" i="7"/>
  <c r="AC168" i="7"/>
  <c r="AA168" i="7" s="1"/>
  <c r="AC311" i="7"/>
  <c r="AA311" i="7" s="1"/>
  <c r="Y311" i="7"/>
  <c r="W311" i="7"/>
  <c r="AC308" i="7"/>
  <c r="AA308" i="7" s="1"/>
  <c r="Y308" i="7"/>
  <c r="W308" i="7"/>
  <c r="Y295" i="7"/>
  <c r="AC295" i="7"/>
  <c r="AA295" i="7" s="1"/>
  <c r="W295" i="7"/>
  <c r="Y292" i="7"/>
  <c r="AC292" i="7"/>
  <c r="AA292" i="7" s="1"/>
  <c r="W292" i="7"/>
  <c r="Y279" i="7"/>
  <c r="AC279" i="7"/>
  <c r="AA279" i="7" s="1"/>
  <c r="W279" i="7"/>
  <c r="W276" i="7"/>
  <c r="Y276" i="7"/>
  <c r="AC276" i="7"/>
  <c r="AA276" i="7" s="1"/>
  <c r="AC263" i="7"/>
  <c r="AA263" i="7" s="1"/>
  <c r="Y263" i="7"/>
  <c r="W263" i="7"/>
  <c r="Y260" i="7"/>
  <c r="W260" i="7"/>
  <c r="AC260" i="7"/>
  <c r="AA260" i="7" s="1"/>
  <c r="Y247" i="7"/>
  <c r="AC247" i="7"/>
  <c r="AA247" i="7" s="1"/>
  <c r="W247" i="7"/>
  <c r="Y244" i="7"/>
  <c r="AC244" i="7"/>
  <c r="AA244" i="7" s="1"/>
  <c r="W244" i="7"/>
  <c r="Y231" i="7"/>
  <c r="W231" i="7"/>
  <c r="AC231" i="7"/>
  <c r="AA231" i="7" s="1"/>
  <c r="AC228" i="7"/>
  <c r="AA228" i="7" s="1"/>
  <c r="W228" i="7"/>
  <c r="Y228" i="7"/>
  <c r="AC215" i="7"/>
  <c r="AA215" i="7" s="1"/>
  <c r="W215" i="7"/>
  <c r="Y215" i="7"/>
  <c r="W206" i="7"/>
  <c r="AC206" i="7"/>
  <c r="AA206" i="7" s="1"/>
  <c r="Y206" i="7"/>
  <c r="Y199" i="7"/>
  <c r="AC199" i="7"/>
  <c r="AA199" i="7" s="1"/>
  <c r="W199" i="7"/>
  <c r="W190" i="7"/>
  <c r="Y190" i="7"/>
  <c r="AC190" i="7"/>
  <c r="AA190" i="7" s="1"/>
  <c r="Y183" i="7"/>
  <c r="W183" i="7"/>
  <c r="AC183" i="7"/>
  <c r="AA183" i="7" s="1"/>
  <c r="Y174" i="7"/>
  <c r="W174" i="7"/>
  <c r="AC174" i="7"/>
  <c r="AA174" i="7" s="1"/>
  <c r="W167" i="7"/>
  <c r="AC167" i="7"/>
  <c r="AA167" i="7" s="1"/>
  <c r="Y167" i="7"/>
  <c r="Y158" i="7"/>
  <c r="AC158" i="7"/>
  <c r="AA158" i="7" s="1"/>
  <c r="W158" i="7"/>
  <c r="W302" i="7"/>
  <c r="Y302" i="7"/>
  <c r="AC302" i="7"/>
  <c r="AA302" i="7" s="1"/>
  <c r="W257" i="7"/>
  <c r="AC257" i="7"/>
  <c r="AA257" i="7" s="1"/>
  <c r="Y257" i="7"/>
  <c r="Y200" i="7"/>
  <c r="W200" i="7"/>
  <c r="AC200" i="7"/>
  <c r="AA200" i="7" s="1"/>
  <c r="AC314" i="7"/>
  <c r="AA314" i="7" s="1"/>
  <c r="W314" i="7"/>
  <c r="Y314" i="7"/>
  <c r="Y301" i="7"/>
  <c r="AC301" i="7"/>
  <c r="AA301" i="7" s="1"/>
  <c r="W301" i="7"/>
  <c r="W298" i="7"/>
  <c r="Y298" i="7"/>
  <c r="AC298" i="7"/>
  <c r="AA298" i="7" s="1"/>
  <c r="Y285" i="7"/>
  <c r="AC285" i="7"/>
  <c r="AA285" i="7" s="1"/>
  <c r="W285" i="7"/>
  <c r="AC282" i="7"/>
  <c r="AA282" i="7" s="1"/>
  <c r="W282" i="7"/>
  <c r="Y282" i="7"/>
  <c r="Y269" i="7"/>
  <c r="AC269" i="7"/>
  <c r="AA269" i="7" s="1"/>
  <c r="W269" i="7"/>
  <c r="Y266" i="7"/>
  <c r="AC266" i="7"/>
  <c r="AA266" i="7" s="1"/>
  <c r="W266" i="7"/>
  <c r="Y253" i="7"/>
  <c r="AC253" i="7"/>
  <c r="AA253" i="7" s="1"/>
  <c r="W253" i="7"/>
  <c r="W250" i="7"/>
  <c r="AC250" i="7"/>
  <c r="AA250" i="7" s="1"/>
  <c r="Y250" i="7"/>
  <c r="AC237" i="7"/>
  <c r="AA237" i="7" s="1"/>
  <c r="W237" i="7"/>
  <c r="Y237" i="7"/>
  <c r="W234" i="7"/>
  <c r="Y234" i="7"/>
  <c r="AC234" i="7"/>
  <c r="AA234" i="7" s="1"/>
  <c r="Y221" i="7"/>
  <c r="AC221" i="7"/>
  <c r="AA221" i="7" s="1"/>
  <c r="W221" i="7"/>
  <c r="AC212" i="7"/>
  <c r="AA212" i="7" s="1"/>
  <c r="W212" i="7"/>
  <c r="Y212" i="7"/>
  <c r="W205" i="7"/>
  <c r="AC205" i="7"/>
  <c r="AA205" i="7" s="1"/>
  <c r="Y205" i="7"/>
  <c r="Y196" i="7"/>
  <c r="AC196" i="7"/>
  <c r="AA196" i="7" s="1"/>
  <c r="W196" i="7"/>
  <c r="Y189" i="7"/>
  <c r="W189" i="7"/>
  <c r="AC189" i="7"/>
  <c r="AA189" i="7" s="1"/>
  <c r="AC180" i="7"/>
  <c r="AA180" i="7" s="1"/>
  <c r="W180" i="7"/>
  <c r="Y180" i="7"/>
  <c r="AC173" i="7"/>
  <c r="AA173" i="7" s="1"/>
  <c r="Y173" i="7"/>
  <c r="W173" i="7"/>
  <c r="AC164" i="7"/>
  <c r="AA164" i="7" s="1"/>
  <c r="Y164" i="7"/>
  <c r="W164" i="7"/>
  <c r="W157" i="7"/>
  <c r="Y157" i="7"/>
  <c r="AC157" i="7"/>
  <c r="AA157" i="7" s="1"/>
  <c r="Y254" i="7"/>
  <c r="W254" i="7"/>
  <c r="AC254" i="7"/>
  <c r="AA254" i="7" s="1"/>
  <c r="Y216" i="7"/>
  <c r="W216" i="7"/>
  <c r="AC216" i="7"/>
  <c r="AA216" i="7" s="1"/>
  <c r="AC304" i="7"/>
  <c r="AA304" i="7" s="1"/>
  <c r="Y304" i="7"/>
  <c r="W304" i="7"/>
  <c r="AC291" i="7"/>
  <c r="AA291" i="7" s="1"/>
  <c r="W291" i="7"/>
  <c r="Y291" i="7"/>
  <c r="W288" i="7"/>
  <c r="AC288" i="7"/>
  <c r="AA288" i="7" s="1"/>
  <c r="Y288" i="7"/>
  <c r="AC275" i="7"/>
  <c r="AA275" i="7" s="1"/>
  <c r="Y275" i="7"/>
  <c r="W275" i="7"/>
  <c r="Y272" i="7"/>
  <c r="AC272" i="7"/>
  <c r="AA272" i="7" s="1"/>
  <c r="W272" i="7"/>
  <c r="AC259" i="7"/>
  <c r="AA259" i="7" s="1"/>
  <c r="Y259" i="7"/>
  <c r="W259" i="7"/>
  <c r="AC256" i="7"/>
  <c r="AA256" i="7" s="1"/>
  <c r="Y256" i="7"/>
  <c r="W256" i="7"/>
  <c r="Y243" i="7"/>
  <c r="AC243" i="7"/>
  <c r="AA243" i="7" s="1"/>
  <c r="W243" i="7"/>
  <c r="W240" i="7"/>
  <c r="AC240" i="7"/>
  <c r="AA240" i="7" s="1"/>
  <c r="Y240" i="7"/>
  <c r="AC227" i="7"/>
  <c r="AA227" i="7" s="1"/>
  <c r="Y227" i="7"/>
  <c r="W227" i="7"/>
  <c r="AC224" i="7"/>
  <c r="AA224" i="7" s="1"/>
  <c r="Y224" i="7"/>
  <c r="W224" i="7"/>
  <c r="Y218" i="7"/>
  <c r="AC218" i="7"/>
  <c r="AA218" i="7" s="1"/>
  <c r="W218" i="7"/>
  <c r="Y211" i="7"/>
  <c r="AC211" i="7"/>
  <c r="AA211" i="7" s="1"/>
  <c r="W211" i="7"/>
  <c r="Y202" i="7"/>
  <c r="W202" i="7"/>
  <c r="AC202" i="7"/>
  <c r="AA202" i="7" s="1"/>
  <c r="Y195" i="7"/>
  <c r="AC195" i="7"/>
  <c r="AA195" i="7" s="1"/>
  <c r="W195" i="7"/>
  <c r="W186" i="7"/>
  <c r="Y186" i="7"/>
  <c r="AC186" i="7"/>
  <c r="AA186" i="7" s="1"/>
  <c r="AC179" i="7"/>
  <c r="AA179" i="7" s="1"/>
  <c r="Y179" i="7"/>
  <c r="W179" i="7"/>
  <c r="AC170" i="7"/>
  <c r="AA170" i="7" s="1"/>
  <c r="Y170" i="7"/>
  <c r="W170" i="7"/>
  <c r="AC163" i="7"/>
  <c r="AA163" i="7" s="1"/>
  <c r="W163" i="7"/>
  <c r="Y163" i="7"/>
  <c r="Y241" i="7"/>
  <c r="AC241" i="7"/>
  <c r="AA241" i="7" s="1"/>
  <c r="W241" i="7"/>
  <c r="Y209" i="7"/>
  <c r="W209" i="7"/>
  <c r="AC209" i="7"/>
  <c r="AA209" i="7" s="1"/>
  <c r="Y307" i="7"/>
  <c r="AC307" i="7"/>
  <c r="AA307" i="7" s="1"/>
  <c r="W307" i="7"/>
  <c r="W310" i="7"/>
  <c r="Y310" i="7"/>
  <c r="AC310" i="7"/>
  <c r="AA310" i="7" s="1"/>
  <c r="Y297" i="7"/>
  <c r="AC297" i="7"/>
  <c r="AA297" i="7" s="1"/>
  <c r="W297" i="7"/>
  <c r="W294" i="7"/>
  <c r="AC294" i="7"/>
  <c r="AA294" i="7" s="1"/>
  <c r="Y294" i="7"/>
  <c r="AC281" i="7"/>
  <c r="AA281" i="7" s="1"/>
  <c r="W281" i="7"/>
  <c r="Y281" i="7"/>
  <c r="AC278" i="7"/>
  <c r="AA278" i="7" s="1"/>
  <c r="Y278" i="7"/>
  <c r="W278" i="7"/>
  <c r="Y265" i="7"/>
  <c r="W265" i="7"/>
  <c r="AC265" i="7"/>
  <c r="AA265" i="7" s="1"/>
  <c r="AC262" i="7"/>
  <c r="AA262" i="7" s="1"/>
  <c r="W262" i="7"/>
  <c r="Y262" i="7"/>
  <c r="W249" i="7"/>
  <c r="AC249" i="7"/>
  <c r="AA249" i="7" s="1"/>
  <c r="Y249" i="7"/>
  <c r="AC246" i="7"/>
  <c r="AA246" i="7" s="1"/>
  <c r="Y246" i="7"/>
  <c r="W246" i="7"/>
  <c r="AC233" i="7"/>
  <c r="AA233" i="7" s="1"/>
  <c r="W233" i="7"/>
  <c r="Y233" i="7"/>
  <c r="Y230" i="7"/>
  <c r="W230" i="7"/>
  <c r="AC230" i="7"/>
  <c r="AA230" i="7" s="1"/>
  <c r="AC217" i="7"/>
  <c r="AA217" i="7" s="1"/>
  <c r="Y217" i="7"/>
  <c r="W217" i="7"/>
  <c r="Y208" i="7"/>
  <c r="AC208" i="7"/>
  <c r="AA208" i="7" s="1"/>
  <c r="W208" i="7"/>
  <c r="Y201" i="7"/>
  <c r="AC201" i="7"/>
  <c r="AA201" i="7" s="1"/>
  <c r="W201" i="7"/>
  <c r="W192" i="7"/>
  <c r="Y192" i="7"/>
  <c r="AC192" i="7"/>
  <c r="AA192" i="7" s="1"/>
  <c r="AC185" i="7"/>
  <c r="AA185" i="7" s="1"/>
  <c r="W185" i="7"/>
  <c r="Y185" i="7"/>
  <c r="AC176" i="7"/>
  <c r="AA176" i="7" s="1"/>
  <c r="Y176" i="7"/>
  <c r="W176" i="7"/>
  <c r="Y169" i="7"/>
  <c r="W169" i="7"/>
  <c r="AC169" i="7"/>
  <c r="AA169" i="7" s="1"/>
  <c r="Y160" i="7"/>
  <c r="W160" i="7"/>
  <c r="AC160" i="7"/>
  <c r="AA160" i="7" s="1"/>
  <c r="W289" i="7"/>
  <c r="AC289" i="7"/>
  <c r="AA289" i="7" s="1"/>
  <c r="Y289" i="7"/>
  <c r="W238" i="7"/>
  <c r="Y238" i="7"/>
  <c r="AC238" i="7"/>
  <c r="AA238" i="7" s="1"/>
  <c r="W184" i="7"/>
  <c r="AC184" i="7"/>
  <c r="AA184" i="7" s="1"/>
  <c r="Y184" i="7"/>
  <c r="Y313" i="7"/>
  <c r="AC313" i="7"/>
  <c r="AA313" i="7" s="1"/>
  <c r="W313" i="7"/>
  <c r="Y303" i="7"/>
  <c r="AC303" i="7"/>
  <c r="AA303" i="7" s="1"/>
  <c r="W303" i="7"/>
  <c r="Y300" i="7"/>
  <c r="AC300" i="7"/>
  <c r="AA300" i="7" s="1"/>
  <c r="W300" i="7"/>
  <c r="AC287" i="7"/>
  <c r="AA287" i="7" s="1"/>
  <c r="Y287" i="7"/>
  <c r="W287" i="7"/>
  <c r="AC284" i="7"/>
  <c r="AA284" i="7" s="1"/>
  <c r="Y284" i="7"/>
  <c r="W284" i="7"/>
  <c r="W271" i="7"/>
  <c r="Y271" i="7"/>
  <c r="AC271" i="7"/>
  <c r="AA271" i="7" s="1"/>
  <c r="Y268" i="7"/>
  <c r="AC268" i="7"/>
  <c r="AA268" i="7" s="1"/>
  <c r="W268" i="7"/>
  <c r="Y255" i="7"/>
  <c r="AC255" i="7"/>
  <c r="AA255" i="7" s="1"/>
  <c r="W255" i="7"/>
  <c r="Y252" i="7"/>
  <c r="W252" i="7"/>
  <c r="AC252" i="7"/>
  <c r="AA252" i="7" s="1"/>
  <c r="AC239" i="7"/>
  <c r="AA239" i="7" s="1"/>
  <c r="W239" i="7"/>
  <c r="Y239" i="7"/>
  <c r="W236" i="7"/>
  <c r="Y236" i="7"/>
  <c r="AC236" i="7"/>
  <c r="AA236" i="7" s="1"/>
  <c r="Y223" i="7"/>
  <c r="W223" i="7"/>
  <c r="AC223" i="7"/>
  <c r="AA223" i="7" s="1"/>
  <c r="Y220" i="7"/>
  <c r="AC220" i="7"/>
  <c r="AA220" i="7" s="1"/>
  <c r="W220" i="7"/>
  <c r="W214" i="7"/>
  <c r="AC214" i="7"/>
  <c r="AA214" i="7" s="1"/>
  <c r="Y214" i="7"/>
  <c r="Y207" i="7"/>
  <c r="W207" i="7"/>
  <c r="AC207" i="7"/>
  <c r="AA207" i="7" s="1"/>
  <c r="Y198" i="7"/>
  <c r="W198" i="7"/>
  <c r="AC198" i="7"/>
  <c r="AA198" i="7" s="1"/>
  <c r="Y191" i="7"/>
  <c r="W191" i="7"/>
  <c r="AC191" i="7"/>
  <c r="AA191" i="7" s="1"/>
  <c r="W182" i="7"/>
  <c r="AC182" i="7"/>
  <c r="AA182" i="7" s="1"/>
  <c r="Y182" i="7"/>
  <c r="Y175" i="7"/>
  <c r="AC175" i="7"/>
  <c r="AA175" i="7" s="1"/>
  <c r="W175" i="7"/>
  <c r="Y166" i="7"/>
  <c r="W166" i="7"/>
  <c r="AC166" i="7"/>
  <c r="AA166" i="7" s="1"/>
  <c r="AC159" i="7"/>
  <c r="AA159" i="7" s="1"/>
  <c r="W159" i="7"/>
  <c r="Y159" i="7"/>
  <c r="AC286" i="7"/>
  <c r="AA286" i="7" s="1"/>
  <c r="Y286" i="7"/>
  <c r="W286" i="7"/>
  <c r="AC225" i="7"/>
  <c r="AA225" i="7" s="1"/>
  <c r="Y225" i="7"/>
  <c r="W225" i="7"/>
  <c r="Y161" i="7"/>
  <c r="AC161" i="7"/>
  <c r="AA161" i="7" s="1"/>
  <c r="W161" i="7"/>
  <c r="Y309" i="7"/>
  <c r="AC309" i="7"/>
  <c r="AA309" i="7" s="1"/>
  <c r="W309" i="7"/>
  <c r="AC306" i="7"/>
  <c r="AA306" i="7" s="1"/>
  <c r="Y306" i="7"/>
  <c r="W306" i="7"/>
  <c r="AC293" i="7"/>
  <c r="AA293" i="7" s="1"/>
  <c r="W293" i="7"/>
  <c r="Y293" i="7"/>
  <c r="AC290" i="7"/>
  <c r="AA290" i="7" s="1"/>
  <c r="Y290" i="7"/>
  <c r="W290" i="7"/>
  <c r="Y277" i="7"/>
  <c r="AC277" i="7"/>
  <c r="AA277" i="7" s="1"/>
  <c r="W277" i="7"/>
  <c r="Y274" i="7"/>
  <c r="AC274" i="7"/>
  <c r="AA274" i="7" s="1"/>
  <c r="W274" i="7"/>
  <c r="W261" i="7"/>
  <c r="AC261" i="7"/>
  <c r="AA261" i="7" s="1"/>
  <c r="Y261" i="7"/>
  <c r="Y258" i="7"/>
  <c r="AC258" i="7"/>
  <c r="AA258" i="7" s="1"/>
  <c r="W258" i="7"/>
  <c r="Y245" i="7"/>
  <c r="AC245" i="7"/>
  <c r="AA245" i="7" s="1"/>
  <c r="W245" i="7"/>
  <c r="Y242" i="7"/>
  <c r="W242" i="7"/>
  <c r="AC242" i="7"/>
  <c r="AA242" i="7" s="1"/>
  <c r="Y229" i="7"/>
  <c r="AC229" i="7"/>
  <c r="AA229" i="7" s="1"/>
  <c r="W229" i="7"/>
  <c r="Y226" i="7"/>
  <c r="W226" i="7"/>
  <c r="AC226" i="7"/>
  <c r="AA226" i="7" s="1"/>
  <c r="Y213" i="7"/>
  <c r="W213" i="7"/>
  <c r="AC213" i="7"/>
  <c r="AA213" i="7" s="1"/>
  <c r="Y204" i="7"/>
  <c r="AC204" i="7"/>
  <c r="AA204" i="7" s="1"/>
  <c r="W204" i="7"/>
  <c r="AC197" i="7"/>
  <c r="AA197" i="7" s="1"/>
  <c r="W197" i="7"/>
  <c r="Y197" i="7"/>
  <c r="W188" i="7"/>
  <c r="AC188" i="7"/>
  <c r="AA188" i="7" s="1"/>
  <c r="Y188" i="7"/>
  <c r="W181" i="7"/>
  <c r="Y181" i="7"/>
  <c r="AC181" i="7"/>
  <c r="AA181" i="7" s="1"/>
  <c r="W172" i="7"/>
  <c r="AC172" i="7"/>
  <c r="AA172" i="7" s="1"/>
  <c r="Y172" i="7"/>
  <c r="AC165" i="7"/>
  <c r="AA165" i="7" s="1"/>
  <c r="W165" i="7"/>
  <c r="Y165" i="7"/>
  <c r="AL115" i="22"/>
  <c r="AR66" i="22"/>
  <c r="AN69" i="22"/>
  <c r="AT66" i="22"/>
  <c r="AS66" i="22"/>
  <c r="AL117" i="22"/>
  <c r="AR64" i="22"/>
  <c r="AN67" i="22"/>
  <c r="AQ64" i="22"/>
  <c r="AS64" i="22"/>
  <c r="AP64" i="22"/>
  <c r="AL113" i="22"/>
  <c r="AM69" i="22"/>
  <c r="AM71" i="22"/>
  <c r="AM76" i="22"/>
  <c r="AN71" i="22"/>
  <c r="AT68" i="22"/>
  <c r="AQ68" i="22"/>
  <c r="AP68" i="22"/>
  <c r="U273" i="12"/>
  <c r="V273" i="12"/>
  <c r="T281" i="12"/>
  <c r="Q322" i="12"/>
  <c r="Q324" i="12"/>
  <c r="U278" i="12"/>
  <c r="V278" i="12"/>
  <c r="T286" i="12"/>
  <c r="U274" i="12"/>
  <c r="V274" i="12"/>
  <c r="T282" i="12"/>
  <c r="T315" i="12"/>
  <c r="U307" i="12"/>
  <c r="V307" i="12"/>
  <c r="T319" i="12"/>
  <c r="U311" i="12"/>
  <c r="V311" i="12"/>
  <c r="U264" i="12"/>
  <c r="T272" i="12"/>
  <c r="V264" i="12"/>
  <c r="U277" i="12"/>
  <c r="V277" i="12"/>
  <c r="T285" i="12"/>
  <c r="U268" i="12"/>
  <c r="V268" i="12"/>
  <c r="T276" i="12"/>
  <c r="W229" i="12"/>
  <c r="Q302" i="12"/>
  <c r="Q328" i="12"/>
  <c r="AM502" i="12"/>
  <c r="AN499" i="12"/>
  <c r="AL594" i="12"/>
  <c r="AL749" i="12"/>
  <c r="AQ500" i="12"/>
  <c r="AP500" i="12"/>
  <c r="AT500" i="12"/>
  <c r="AL602" i="12"/>
  <c r="AS498" i="12"/>
  <c r="AR498" i="12"/>
  <c r="AT498" i="12"/>
  <c r="AN503" i="12"/>
  <c r="AM506" i="12"/>
  <c r="AL559" i="12"/>
  <c r="AL747" i="12"/>
  <c r="AF735" i="12"/>
  <c r="AQ496" i="12"/>
  <c r="AS496" i="12"/>
  <c r="AP496" i="12"/>
  <c r="AR496" i="12"/>
  <c r="AM504" i="12"/>
  <c r="AN501" i="12"/>
  <c r="AL598" i="12"/>
  <c r="AP389" i="12"/>
  <c r="AT389" i="12"/>
  <c r="AQ389" i="12"/>
  <c r="AL421" i="12"/>
  <c r="AR363" i="12"/>
  <c r="AT363" i="12"/>
  <c r="AS363" i="12"/>
  <c r="AP385" i="12"/>
  <c r="AS385" i="12"/>
  <c r="AQ385" i="12"/>
  <c r="AR385" i="12"/>
  <c r="AL399" i="12"/>
  <c r="AL413" i="12"/>
  <c r="AL430" i="12"/>
  <c r="AN392" i="12"/>
  <c r="AM395" i="12"/>
  <c r="AL440" i="12"/>
  <c r="AL432" i="12"/>
  <c r="AN366" i="12"/>
  <c r="AM369" i="12"/>
  <c r="AN388" i="12"/>
  <c r="AM391" i="12"/>
  <c r="BC6" i="27"/>
  <c r="BC7" i="27"/>
  <c r="BC8" i="27"/>
  <c r="BC9" i="27"/>
  <c r="BC10" i="27"/>
  <c r="BC11" i="27"/>
  <c r="BC12" i="27"/>
  <c r="BC13" i="27"/>
  <c r="BC14" i="27"/>
  <c r="BC15" i="27"/>
  <c r="BC16" i="27"/>
  <c r="BC17" i="27"/>
  <c r="BC18" i="27"/>
  <c r="BC19" i="27"/>
  <c r="BC20" i="27"/>
  <c r="BC21" i="27"/>
  <c r="BC22" i="27"/>
  <c r="BC23" i="27"/>
  <c r="BC24" i="27"/>
  <c r="BC25" i="27"/>
  <c r="BC26" i="27"/>
  <c r="BC27" i="27"/>
  <c r="BC28" i="27"/>
  <c r="BC29" i="27"/>
  <c r="BC30" i="27"/>
  <c r="BC31" i="27"/>
  <c r="BC32" i="27"/>
  <c r="BC33" i="27"/>
  <c r="BC34" i="27"/>
  <c r="BC35" i="27"/>
  <c r="BC36" i="27"/>
  <c r="BC37" i="27"/>
  <c r="BC38" i="27"/>
  <c r="BC39" i="27"/>
  <c r="BC40" i="27"/>
  <c r="BC41" i="27"/>
  <c r="BC5" i="27"/>
  <c r="N159" i="21"/>
  <c r="N161" i="21"/>
  <c r="N167" i="21"/>
  <c r="N169" i="21"/>
  <c r="N175" i="21"/>
  <c r="N177" i="21"/>
  <c r="N183" i="21"/>
  <c r="N185" i="21"/>
  <c r="N186"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M157" i="21"/>
  <c r="M163" i="21"/>
  <c r="M165" i="21"/>
  <c r="M171" i="21"/>
  <c r="M173" i="21"/>
  <c r="M179" i="21"/>
  <c r="M181"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M328" i="21"/>
  <c r="M329" i="21"/>
  <c r="M330" i="21"/>
  <c r="M331" i="21"/>
  <c r="M332" i="21"/>
  <c r="M333" i="21"/>
  <c r="M334" i="21"/>
  <c r="M335" i="21"/>
  <c r="M336" i="21"/>
  <c r="M337" i="21"/>
  <c r="M338" i="21"/>
  <c r="M339" i="21"/>
  <c r="M340" i="21"/>
  <c r="M341" i="21"/>
  <c r="M342" i="21"/>
  <c r="M343" i="21"/>
  <c r="M344" i="21"/>
  <c r="M345" i="21"/>
  <c r="M346" i="21"/>
  <c r="M347" i="21"/>
  <c r="M348" i="21"/>
  <c r="M349" i="21"/>
  <c r="M350" i="21"/>
  <c r="M351" i="21"/>
  <c r="M352" i="21"/>
  <c r="M353" i="21"/>
  <c r="M354" i="21"/>
  <c r="M355" i="21"/>
  <c r="M356" i="21"/>
  <c r="M357" i="21"/>
  <c r="M358" i="21"/>
  <c r="M359" i="21"/>
  <c r="J5" i="21"/>
  <c r="N5" i="21" s="1"/>
  <c r="J6" i="21"/>
  <c r="N6" i="21" s="1"/>
  <c r="J7" i="21"/>
  <c r="N7" i="21" s="1"/>
  <c r="J8" i="21"/>
  <c r="N8" i="21" s="1"/>
  <c r="J9" i="21"/>
  <c r="M9" i="21" s="1"/>
  <c r="J10" i="21"/>
  <c r="M10" i="21" s="1"/>
  <c r="J11" i="21"/>
  <c r="M11" i="21" s="1"/>
  <c r="J12" i="21"/>
  <c r="N12" i="21" s="1"/>
  <c r="J13" i="21"/>
  <c r="N13" i="21" s="1"/>
  <c r="J14" i="21"/>
  <c r="N14" i="21" s="1"/>
  <c r="J15" i="21"/>
  <c r="N15" i="21" s="1"/>
  <c r="J16" i="21"/>
  <c r="N16" i="21" s="1"/>
  <c r="J17" i="21"/>
  <c r="M17" i="21" s="1"/>
  <c r="J18" i="21"/>
  <c r="N18" i="21" s="1"/>
  <c r="J19" i="21"/>
  <c r="M19" i="21" s="1"/>
  <c r="J20" i="21"/>
  <c r="N20" i="21" s="1"/>
  <c r="J21" i="21"/>
  <c r="N21" i="21" s="1"/>
  <c r="J22" i="21"/>
  <c r="N22" i="21" s="1"/>
  <c r="J23" i="21"/>
  <c r="N23" i="21" s="1"/>
  <c r="J24" i="21"/>
  <c r="N24" i="21" s="1"/>
  <c r="J25" i="21"/>
  <c r="M25" i="21" s="1"/>
  <c r="J26" i="21"/>
  <c r="M26" i="21" s="1"/>
  <c r="J27" i="21"/>
  <c r="M27" i="21" s="1"/>
  <c r="J28" i="21"/>
  <c r="N28" i="21" s="1"/>
  <c r="J29" i="21"/>
  <c r="N29" i="21" s="1"/>
  <c r="J30" i="21"/>
  <c r="N30" i="21" s="1"/>
  <c r="J31" i="21"/>
  <c r="N31" i="21" s="1"/>
  <c r="J32" i="21"/>
  <c r="M32" i="21" s="1"/>
  <c r="J33" i="21"/>
  <c r="M33" i="21" s="1"/>
  <c r="J34" i="21"/>
  <c r="M34" i="21" s="1"/>
  <c r="J35" i="21"/>
  <c r="M35" i="21" s="1"/>
  <c r="J36" i="21"/>
  <c r="N36" i="21" s="1"/>
  <c r="J37" i="21"/>
  <c r="N37" i="21" s="1"/>
  <c r="J38" i="21"/>
  <c r="N38" i="21" s="1"/>
  <c r="J39" i="21"/>
  <c r="N39" i="21" s="1"/>
  <c r="J40" i="21"/>
  <c r="N40" i="21" s="1"/>
  <c r="J41" i="21"/>
  <c r="M41" i="21" s="1"/>
  <c r="J42" i="21"/>
  <c r="M42" i="21" s="1"/>
  <c r="J43" i="21"/>
  <c r="M43" i="21" s="1"/>
  <c r="J44" i="21"/>
  <c r="N44" i="21" s="1"/>
  <c r="J45" i="21"/>
  <c r="N45" i="21" s="1"/>
  <c r="J46" i="21"/>
  <c r="N46" i="21" s="1"/>
  <c r="J47" i="21"/>
  <c r="N47" i="21" s="1"/>
  <c r="J48" i="21"/>
  <c r="N48" i="21" s="1"/>
  <c r="J49" i="21"/>
  <c r="M49" i="21" s="1"/>
  <c r="J50" i="21"/>
  <c r="M50" i="21" s="1"/>
  <c r="J51" i="21"/>
  <c r="M51" i="21" s="1"/>
  <c r="J52" i="21"/>
  <c r="N52" i="21" s="1"/>
  <c r="J53" i="21"/>
  <c r="N53" i="21" s="1"/>
  <c r="J54" i="21"/>
  <c r="N54" i="21" s="1"/>
  <c r="J55" i="21"/>
  <c r="N55" i="21" s="1"/>
  <c r="J56" i="21"/>
  <c r="N56" i="21" s="1"/>
  <c r="J57" i="21"/>
  <c r="M57" i="21" s="1"/>
  <c r="J58" i="21"/>
  <c r="M58" i="21" s="1"/>
  <c r="J59" i="21"/>
  <c r="M59" i="21" s="1"/>
  <c r="J60" i="21"/>
  <c r="N60" i="21" s="1"/>
  <c r="J61" i="21"/>
  <c r="N61" i="21" s="1"/>
  <c r="J62" i="21"/>
  <c r="N62" i="21" s="1"/>
  <c r="J63" i="21"/>
  <c r="N63" i="21" s="1"/>
  <c r="J64" i="21"/>
  <c r="M64" i="21" s="1"/>
  <c r="J65" i="21"/>
  <c r="M65" i="21" s="1"/>
  <c r="J66" i="21"/>
  <c r="M66" i="21" s="1"/>
  <c r="J67" i="21"/>
  <c r="M67" i="21" s="1"/>
  <c r="J68" i="21"/>
  <c r="N68" i="21" s="1"/>
  <c r="J69" i="21"/>
  <c r="N69" i="21" s="1"/>
  <c r="J70" i="21"/>
  <c r="N70" i="21" s="1"/>
  <c r="J71" i="21"/>
  <c r="N71" i="21" s="1"/>
  <c r="J72" i="21"/>
  <c r="N72" i="21" s="1"/>
  <c r="J73" i="21"/>
  <c r="M73" i="21" s="1"/>
  <c r="J74" i="21"/>
  <c r="M74" i="21" s="1"/>
  <c r="J75" i="21"/>
  <c r="M75" i="21" s="1"/>
  <c r="J76" i="21"/>
  <c r="N76" i="21" s="1"/>
  <c r="J77" i="21"/>
  <c r="N77" i="21" s="1"/>
  <c r="J78" i="21"/>
  <c r="N78" i="21" s="1"/>
  <c r="J79" i="21"/>
  <c r="N79" i="21" s="1"/>
  <c r="J80" i="21"/>
  <c r="N80" i="21" s="1"/>
  <c r="J81" i="21"/>
  <c r="M81" i="21" s="1"/>
  <c r="J82" i="21"/>
  <c r="N82" i="21" s="1"/>
  <c r="J83" i="21"/>
  <c r="M83" i="21" s="1"/>
  <c r="J84" i="21"/>
  <c r="N84" i="21" s="1"/>
  <c r="J85" i="21"/>
  <c r="N85" i="21" s="1"/>
  <c r="J86" i="21"/>
  <c r="N86" i="21" s="1"/>
  <c r="J87" i="21"/>
  <c r="N87" i="21" s="1"/>
  <c r="J88" i="21"/>
  <c r="M88" i="21" s="1"/>
  <c r="J89" i="21"/>
  <c r="M89" i="21" s="1"/>
  <c r="J90" i="21"/>
  <c r="M90" i="21" s="1"/>
  <c r="J91" i="21"/>
  <c r="M91" i="21" s="1"/>
  <c r="J92" i="21"/>
  <c r="N92" i="21" s="1"/>
  <c r="J93" i="21"/>
  <c r="N93" i="21" s="1"/>
  <c r="J94" i="21"/>
  <c r="N94" i="21" s="1"/>
  <c r="J95" i="21"/>
  <c r="N95" i="21" s="1"/>
  <c r="J96" i="21"/>
  <c r="N96" i="21" s="1"/>
  <c r="J97" i="21"/>
  <c r="M97" i="21" s="1"/>
  <c r="J98" i="21"/>
  <c r="M98" i="21" s="1"/>
  <c r="J99" i="21"/>
  <c r="M99" i="21" s="1"/>
  <c r="J100" i="21"/>
  <c r="N100" i="21" s="1"/>
  <c r="J101" i="21"/>
  <c r="N101" i="21" s="1"/>
  <c r="J102" i="21"/>
  <c r="N102" i="21" s="1"/>
  <c r="J103" i="21"/>
  <c r="N103" i="21" s="1"/>
  <c r="J104" i="21"/>
  <c r="N104" i="21" s="1"/>
  <c r="J105" i="21"/>
  <c r="M105" i="21" s="1"/>
  <c r="J106" i="21"/>
  <c r="M106" i="21" s="1"/>
  <c r="J107" i="21"/>
  <c r="M107" i="21" s="1"/>
  <c r="J108" i="21"/>
  <c r="N108" i="21" s="1"/>
  <c r="J109" i="21"/>
  <c r="N109" i="21" s="1"/>
  <c r="J110" i="21"/>
  <c r="N110" i="21" s="1"/>
  <c r="J111" i="21"/>
  <c r="N111" i="21" s="1"/>
  <c r="J112" i="21"/>
  <c r="N112" i="21" s="1"/>
  <c r="J113" i="21"/>
  <c r="M113" i="21" s="1"/>
  <c r="J114" i="21"/>
  <c r="M114" i="21" s="1"/>
  <c r="J115" i="21"/>
  <c r="M115" i="21" s="1"/>
  <c r="J116" i="21"/>
  <c r="N116" i="21" s="1"/>
  <c r="J117" i="21"/>
  <c r="N117" i="21" s="1"/>
  <c r="J118" i="21"/>
  <c r="N118" i="21" s="1"/>
  <c r="J119" i="21"/>
  <c r="N119" i="21" s="1"/>
  <c r="J120" i="21"/>
  <c r="M120" i="21" s="1"/>
  <c r="J121" i="21"/>
  <c r="M121" i="21" s="1"/>
  <c r="J122" i="21"/>
  <c r="N122" i="21" s="1"/>
  <c r="J123" i="21"/>
  <c r="M123" i="21" s="1"/>
  <c r="J124" i="21"/>
  <c r="N124" i="21" s="1"/>
  <c r="J125" i="21"/>
  <c r="N125" i="21" s="1"/>
  <c r="J126" i="21"/>
  <c r="N126" i="21" s="1"/>
  <c r="J127" i="21"/>
  <c r="N127" i="21" s="1"/>
  <c r="J128" i="21"/>
  <c r="N128" i="21" s="1"/>
  <c r="J129" i="21"/>
  <c r="M129" i="21" s="1"/>
  <c r="J130" i="21"/>
  <c r="M130" i="21" s="1"/>
  <c r="J131" i="21"/>
  <c r="M131" i="21" s="1"/>
  <c r="J132" i="21"/>
  <c r="N132" i="21" s="1"/>
  <c r="J133" i="21"/>
  <c r="N133" i="21" s="1"/>
  <c r="J134" i="21"/>
  <c r="N134" i="21" s="1"/>
  <c r="J135" i="21"/>
  <c r="N135" i="21" s="1"/>
  <c r="J136" i="21"/>
  <c r="N136" i="21" s="1"/>
  <c r="J137" i="21"/>
  <c r="M137" i="21" s="1"/>
  <c r="J138" i="21"/>
  <c r="M138" i="21" s="1"/>
  <c r="J139" i="21"/>
  <c r="N139" i="21" s="1"/>
  <c r="J140" i="21"/>
  <c r="M140" i="21" s="1"/>
  <c r="J141" i="21"/>
  <c r="M141" i="21" s="1"/>
  <c r="J142" i="21"/>
  <c r="M142" i="21" s="1"/>
  <c r="J143" i="21"/>
  <c r="M143" i="21" s="1"/>
  <c r="J144" i="21"/>
  <c r="N144" i="21" s="1"/>
  <c r="J145" i="21"/>
  <c r="N145" i="21" s="1"/>
  <c r="J146" i="21"/>
  <c r="N146" i="21" s="1"/>
  <c r="J147" i="21"/>
  <c r="N147" i="21" s="1"/>
  <c r="J148" i="21"/>
  <c r="N148" i="21" s="1"/>
  <c r="J149" i="21"/>
  <c r="N149" i="21" s="1"/>
  <c r="J150" i="21"/>
  <c r="N150" i="21" s="1"/>
  <c r="J151" i="21"/>
  <c r="M151" i="21" s="1"/>
  <c r="J152" i="21"/>
  <c r="N152" i="21" s="1"/>
  <c r="J153" i="21"/>
  <c r="N153" i="21" s="1"/>
  <c r="J154" i="21"/>
  <c r="N154" i="21" s="1"/>
  <c r="J155" i="21"/>
  <c r="N155" i="21" s="1"/>
  <c r="J156" i="21"/>
  <c r="N156" i="21" s="1"/>
  <c r="J157" i="21"/>
  <c r="N157" i="21" s="1"/>
  <c r="J158" i="21"/>
  <c r="M158" i="21" s="1"/>
  <c r="J159" i="21"/>
  <c r="M159" i="21" s="1"/>
  <c r="J160" i="21"/>
  <c r="M160" i="21" s="1"/>
  <c r="J161" i="21"/>
  <c r="M161" i="21" s="1"/>
  <c r="J162" i="21"/>
  <c r="N162" i="21" s="1"/>
  <c r="J163" i="21"/>
  <c r="N163" i="21" s="1"/>
  <c r="J164" i="21"/>
  <c r="N164" i="21" s="1"/>
  <c r="J165" i="21"/>
  <c r="N165" i="21" s="1"/>
  <c r="J166" i="21"/>
  <c r="M166" i="21" s="1"/>
  <c r="J167" i="21"/>
  <c r="M167" i="21" s="1"/>
  <c r="J168" i="21"/>
  <c r="M168" i="21" s="1"/>
  <c r="J169" i="21"/>
  <c r="M169" i="21" s="1"/>
  <c r="J170" i="21"/>
  <c r="N170" i="21" s="1"/>
  <c r="J171" i="21"/>
  <c r="N171" i="21" s="1"/>
  <c r="J172" i="21"/>
  <c r="N172" i="21" s="1"/>
  <c r="J173" i="21"/>
  <c r="N173" i="21" s="1"/>
  <c r="J174" i="21"/>
  <c r="M174" i="21" s="1"/>
  <c r="J175" i="21"/>
  <c r="M175" i="21" s="1"/>
  <c r="J176" i="21"/>
  <c r="M176" i="21" s="1"/>
  <c r="J177" i="21"/>
  <c r="M177" i="21" s="1"/>
  <c r="J178" i="21"/>
  <c r="N178" i="21" s="1"/>
  <c r="J179" i="21"/>
  <c r="N179" i="21" s="1"/>
  <c r="J180" i="21"/>
  <c r="N180" i="21" s="1"/>
  <c r="J181" i="21"/>
  <c r="N181" i="21" s="1"/>
  <c r="J182" i="21"/>
  <c r="M182" i="21" s="1"/>
  <c r="J183" i="21"/>
  <c r="M183" i="21" s="1"/>
  <c r="J184" i="21"/>
  <c r="M184" i="21" s="1"/>
  <c r="J185" i="21"/>
  <c r="M185" i="21" s="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AL11" i="19"/>
  <c r="AL12" i="19"/>
  <c r="AL13" i="19"/>
  <c r="AL14" i="19"/>
  <c r="AL15" i="19"/>
  <c r="AL16" i="19"/>
  <c r="AL22" i="19" s="1"/>
  <c r="AL28" i="19" s="1"/>
  <c r="AL34" i="19" s="1"/>
  <c r="AL40" i="19" s="1"/>
  <c r="AL46" i="19" s="1"/>
  <c r="AL52" i="19" s="1"/>
  <c r="AL58" i="19" s="1"/>
  <c r="AL64" i="19" s="1"/>
  <c r="AL70" i="19" s="1"/>
  <c r="AL76" i="19" s="1"/>
  <c r="AL82" i="19" s="1"/>
  <c r="AL88" i="19" s="1"/>
  <c r="AL94" i="19" s="1"/>
  <c r="AL100" i="19" s="1"/>
  <c r="AL106" i="19" s="1"/>
  <c r="AL112" i="19" s="1"/>
  <c r="AL118" i="19" s="1"/>
  <c r="AL124" i="19" s="1"/>
  <c r="AL130" i="19" s="1"/>
  <c r="AL136" i="19" s="1"/>
  <c r="AL142" i="19" s="1"/>
  <c r="AL148" i="19" s="1"/>
  <c r="AL154" i="19" s="1"/>
  <c r="AL160" i="19" s="1"/>
  <c r="AL166" i="19" s="1"/>
  <c r="AL172" i="19" s="1"/>
  <c r="AL17" i="19"/>
  <c r="AL23" i="19" s="1"/>
  <c r="AL29" i="19" s="1"/>
  <c r="AL35" i="19" s="1"/>
  <c r="AL41" i="19" s="1"/>
  <c r="AL47" i="19" s="1"/>
  <c r="AL53" i="19" s="1"/>
  <c r="AL59" i="19" s="1"/>
  <c r="AL65" i="19" s="1"/>
  <c r="AL71" i="19" s="1"/>
  <c r="AL77" i="19" s="1"/>
  <c r="AL83" i="19" s="1"/>
  <c r="AL89" i="19" s="1"/>
  <c r="AL95" i="19" s="1"/>
  <c r="AL101" i="19" s="1"/>
  <c r="AL107" i="19" s="1"/>
  <c r="AL113" i="19" s="1"/>
  <c r="AL119" i="19" s="1"/>
  <c r="AL125" i="19" s="1"/>
  <c r="AL131" i="19" s="1"/>
  <c r="AL137" i="19" s="1"/>
  <c r="AL143" i="19" s="1"/>
  <c r="AL149" i="19" s="1"/>
  <c r="AL155" i="19" s="1"/>
  <c r="AL161" i="19" s="1"/>
  <c r="AL167" i="19" s="1"/>
  <c r="AL173" i="19" s="1"/>
  <c r="AL18" i="19"/>
  <c r="AL24" i="19" s="1"/>
  <c r="AL30" i="19" s="1"/>
  <c r="AL36" i="19" s="1"/>
  <c r="AL42" i="19" s="1"/>
  <c r="AL48" i="19" s="1"/>
  <c r="AL54" i="19" s="1"/>
  <c r="AL60" i="19" s="1"/>
  <c r="AL66" i="19" s="1"/>
  <c r="AL72" i="19" s="1"/>
  <c r="AL78" i="19" s="1"/>
  <c r="AL84" i="19" s="1"/>
  <c r="AL90" i="19" s="1"/>
  <c r="AL96" i="19" s="1"/>
  <c r="AL102" i="19" s="1"/>
  <c r="AL108" i="19" s="1"/>
  <c r="AL114" i="19" s="1"/>
  <c r="AL120" i="19" s="1"/>
  <c r="AL126" i="19" s="1"/>
  <c r="AL132" i="19" s="1"/>
  <c r="AL138" i="19" s="1"/>
  <c r="AL144" i="19" s="1"/>
  <c r="AL150" i="19" s="1"/>
  <c r="AL156" i="19" s="1"/>
  <c r="AL162" i="19" s="1"/>
  <c r="AL168" i="19" s="1"/>
  <c r="AL174" i="19" s="1"/>
  <c r="AL19" i="19"/>
  <c r="AL20" i="19"/>
  <c r="AL21" i="19"/>
  <c r="AL25" i="19"/>
  <c r="AL31" i="19" s="1"/>
  <c r="AL37" i="19" s="1"/>
  <c r="AL43" i="19" s="1"/>
  <c r="AL49" i="19" s="1"/>
  <c r="AL55" i="19" s="1"/>
  <c r="AL61" i="19" s="1"/>
  <c r="AL67" i="19" s="1"/>
  <c r="AL73" i="19" s="1"/>
  <c r="AL79" i="19" s="1"/>
  <c r="AL85" i="19" s="1"/>
  <c r="AL91" i="19" s="1"/>
  <c r="AL97" i="19" s="1"/>
  <c r="AL103" i="19" s="1"/>
  <c r="AL109" i="19" s="1"/>
  <c r="AL115" i="19" s="1"/>
  <c r="AL121" i="19" s="1"/>
  <c r="AL127" i="19" s="1"/>
  <c r="AL133" i="19" s="1"/>
  <c r="AL139" i="19" s="1"/>
  <c r="AL145" i="19" s="1"/>
  <c r="AL151" i="19" s="1"/>
  <c r="AL157" i="19" s="1"/>
  <c r="AL163" i="19" s="1"/>
  <c r="AL169" i="19" s="1"/>
  <c r="AL175" i="19" s="1"/>
  <c r="AL26" i="19"/>
  <c r="AL32" i="19" s="1"/>
  <c r="AL38" i="19" s="1"/>
  <c r="AL44" i="19" s="1"/>
  <c r="AL50" i="19" s="1"/>
  <c r="AL56" i="19" s="1"/>
  <c r="AL62" i="19" s="1"/>
  <c r="AL68" i="19" s="1"/>
  <c r="AL74" i="19" s="1"/>
  <c r="AL80" i="19" s="1"/>
  <c r="AL86" i="19" s="1"/>
  <c r="AL92" i="19" s="1"/>
  <c r="AL98" i="19" s="1"/>
  <c r="AL104" i="19" s="1"/>
  <c r="AL110" i="19" s="1"/>
  <c r="AL116" i="19" s="1"/>
  <c r="AL122" i="19" s="1"/>
  <c r="AL128" i="19" s="1"/>
  <c r="AL134" i="19" s="1"/>
  <c r="AL140" i="19" s="1"/>
  <c r="AL146" i="19" s="1"/>
  <c r="AL152" i="19" s="1"/>
  <c r="AL158" i="19" s="1"/>
  <c r="AL164" i="19" s="1"/>
  <c r="AL170" i="19" s="1"/>
  <c r="AL176" i="19" s="1"/>
  <c r="AL27" i="19"/>
  <c r="AL33" i="19"/>
  <c r="AL39" i="19" s="1"/>
  <c r="AL45" i="19" s="1"/>
  <c r="AL51" i="19" s="1"/>
  <c r="AL57" i="19" s="1"/>
  <c r="AL63" i="19" s="1"/>
  <c r="AL69" i="19" s="1"/>
  <c r="AL75" i="19" s="1"/>
  <c r="AL81" i="19" s="1"/>
  <c r="AL87" i="19" s="1"/>
  <c r="AL93" i="19" s="1"/>
  <c r="AL99" i="19" s="1"/>
  <c r="AL105" i="19" s="1"/>
  <c r="AL111" i="19" s="1"/>
  <c r="AL117" i="19" s="1"/>
  <c r="AL123" i="19" s="1"/>
  <c r="AL129" i="19" s="1"/>
  <c r="AL135" i="19" s="1"/>
  <c r="AL141" i="19" s="1"/>
  <c r="AL147" i="19" s="1"/>
  <c r="AL153" i="19" s="1"/>
  <c r="AL159" i="19" s="1"/>
  <c r="AL165" i="19" s="1"/>
  <c r="AL171" i="19" s="1"/>
  <c r="AL10" i="19"/>
  <c r="M180" i="21" l="1"/>
  <c r="M172" i="21"/>
  <c r="M164" i="21"/>
  <c r="M156" i="21"/>
  <c r="N184" i="21"/>
  <c r="N176" i="21"/>
  <c r="N168" i="21"/>
  <c r="N160" i="21"/>
  <c r="M178" i="21"/>
  <c r="M170" i="21"/>
  <c r="M162" i="21"/>
  <c r="N182" i="21"/>
  <c r="N174" i="21"/>
  <c r="N166" i="21"/>
  <c r="N158" i="21"/>
  <c r="M150" i="21"/>
  <c r="N151" i="21"/>
  <c r="N143" i="21"/>
  <c r="M149" i="21"/>
  <c r="M148" i="21"/>
  <c r="M155" i="21"/>
  <c r="M147" i="21"/>
  <c r="M154" i="21"/>
  <c r="M146" i="21"/>
  <c r="M153" i="21"/>
  <c r="M145" i="21"/>
  <c r="M152" i="21"/>
  <c r="M144" i="21"/>
  <c r="AT192" i="22"/>
  <c r="AS192" i="22"/>
  <c r="AR192" i="22"/>
  <c r="AN195" i="22"/>
  <c r="AF233" i="22"/>
  <c r="AP188" i="22"/>
  <c r="AT188" i="22"/>
  <c r="AQ188" i="22"/>
  <c r="AN191" i="22"/>
  <c r="AS190" i="22"/>
  <c r="AR190" i="22"/>
  <c r="AP190" i="22"/>
  <c r="AQ190" i="22"/>
  <c r="AN193" i="22"/>
  <c r="M134" i="21"/>
  <c r="M125" i="21"/>
  <c r="M116" i="21"/>
  <c r="M102" i="21"/>
  <c r="M93" i="21"/>
  <c r="M84" i="21"/>
  <c r="M70" i="21"/>
  <c r="M61" i="21"/>
  <c r="M52" i="21"/>
  <c r="M38" i="21"/>
  <c r="M29" i="21"/>
  <c r="M20" i="21"/>
  <c r="M6" i="21"/>
  <c r="M133" i="21"/>
  <c r="M124" i="21"/>
  <c r="M110" i="21"/>
  <c r="M101" i="21"/>
  <c r="M92" i="21"/>
  <c r="M78" i="21"/>
  <c r="M69" i="21"/>
  <c r="M60" i="21"/>
  <c r="M46" i="21"/>
  <c r="M37" i="21"/>
  <c r="M28" i="21"/>
  <c r="M14" i="21"/>
  <c r="M5" i="21"/>
  <c r="M132" i="21"/>
  <c r="M118" i="21"/>
  <c r="M109" i="21"/>
  <c r="M100" i="21"/>
  <c r="M86" i="21"/>
  <c r="M77" i="21"/>
  <c r="M68" i="21"/>
  <c r="M54" i="21"/>
  <c r="M45" i="21"/>
  <c r="M36" i="21"/>
  <c r="M22" i="21"/>
  <c r="M13" i="21"/>
  <c r="M126" i="21"/>
  <c r="M117" i="21"/>
  <c r="M108" i="21"/>
  <c r="M94" i="21"/>
  <c r="M85" i="21"/>
  <c r="M76" i="21"/>
  <c r="M62" i="21"/>
  <c r="M53" i="21"/>
  <c r="M44" i="21"/>
  <c r="M30" i="21"/>
  <c r="M21" i="21"/>
  <c r="M12" i="21"/>
  <c r="AM72" i="22"/>
  <c r="AP71" i="22"/>
  <c r="AN74" i="22"/>
  <c r="AQ71" i="22"/>
  <c r="AT71" i="22"/>
  <c r="AP67" i="22"/>
  <c r="AR67" i="22"/>
  <c r="AN70" i="22"/>
  <c r="AS67" i="22"/>
  <c r="AQ67" i="22"/>
  <c r="AR69" i="22"/>
  <c r="AN72" i="22"/>
  <c r="AT69" i="22"/>
  <c r="AS69" i="22"/>
  <c r="AL123" i="22"/>
  <c r="AM79" i="22"/>
  <c r="AL119" i="22"/>
  <c r="AL121" i="22"/>
  <c r="AM74" i="22"/>
  <c r="U281" i="12"/>
  <c r="V281" i="12"/>
  <c r="T289" i="12"/>
  <c r="Q310" i="12"/>
  <c r="U286" i="12"/>
  <c r="V286" i="12"/>
  <c r="T294" i="12"/>
  <c r="Q332" i="12"/>
  <c r="U276" i="12"/>
  <c r="V276" i="12"/>
  <c r="T284" i="12"/>
  <c r="T293" i="12"/>
  <c r="U285" i="12"/>
  <c r="V285" i="12"/>
  <c r="U282" i="12"/>
  <c r="V282" i="12"/>
  <c r="T290" i="12"/>
  <c r="Q336" i="12"/>
  <c r="W231" i="12"/>
  <c r="U272" i="12"/>
  <c r="T280" i="12"/>
  <c r="V272" i="12"/>
  <c r="T327" i="12"/>
  <c r="U319" i="12"/>
  <c r="V319" i="12"/>
  <c r="T323" i="12"/>
  <c r="U315" i="12"/>
  <c r="V315" i="12"/>
  <c r="Q330" i="12"/>
  <c r="AL604" i="12"/>
  <c r="AN504" i="12"/>
  <c r="AM507" i="12"/>
  <c r="AL565" i="12"/>
  <c r="AQ503" i="12"/>
  <c r="AP503" i="12"/>
  <c r="AT503" i="12"/>
  <c r="AL753" i="12"/>
  <c r="AL608" i="12"/>
  <c r="AL755" i="12"/>
  <c r="AQ499" i="12"/>
  <c r="AS499" i="12"/>
  <c r="AP499" i="12"/>
  <c r="AR499" i="12"/>
  <c r="AS501" i="12"/>
  <c r="AR501" i="12"/>
  <c r="AT501" i="12"/>
  <c r="AF759" i="12"/>
  <c r="AN506" i="12"/>
  <c r="AM509" i="12"/>
  <c r="AL600" i="12"/>
  <c r="AM505" i="12"/>
  <c r="AN502" i="12"/>
  <c r="AN369" i="12"/>
  <c r="AM372" i="12"/>
  <c r="AN395" i="12"/>
  <c r="AM398" i="12"/>
  <c r="AL436" i="12"/>
  <c r="AL405" i="12"/>
  <c r="AN391" i="12"/>
  <c r="AM394" i="12"/>
  <c r="AS366" i="12"/>
  <c r="AT366" i="12"/>
  <c r="AR366" i="12"/>
  <c r="AL446" i="12"/>
  <c r="AP392" i="12"/>
  <c r="AT392" i="12"/>
  <c r="AQ392" i="12"/>
  <c r="AL419" i="12"/>
  <c r="AL427" i="12"/>
  <c r="AP388" i="12"/>
  <c r="AS388" i="12"/>
  <c r="AQ388" i="12"/>
  <c r="AR388" i="12"/>
  <c r="AL438" i="12"/>
  <c r="M139" i="21"/>
  <c r="N142" i="21"/>
  <c r="N141" i="21"/>
  <c r="N140" i="21"/>
  <c r="N114" i="21"/>
  <c r="N74" i="21"/>
  <c r="N34" i="21"/>
  <c r="N120" i="21"/>
  <c r="N88" i="21"/>
  <c r="N64" i="21"/>
  <c r="N32" i="21"/>
  <c r="M136" i="21"/>
  <c r="M128" i="21"/>
  <c r="M112" i="21"/>
  <c r="M104" i="21"/>
  <c r="M96" i="21"/>
  <c r="M80" i="21"/>
  <c r="M72" i="21"/>
  <c r="M56" i="21"/>
  <c r="M48" i="21"/>
  <c r="M40" i="21"/>
  <c r="M24" i="21"/>
  <c r="M16" i="21"/>
  <c r="M8" i="21"/>
  <c r="N138" i="21"/>
  <c r="N106" i="21"/>
  <c r="N66" i="21"/>
  <c r="N26" i="21"/>
  <c r="M135" i="21"/>
  <c r="M127" i="21"/>
  <c r="M119" i="21"/>
  <c r="M111" i="21"/>
  <c r="M103" i="21"/>
  <c r="M95" i="21"/>
  <c r="M87" i="21"/>
  <c r="M79" i="21"/>
  <c r="M71" i="21"/>
  <c r="M63" i="21"/>
  <c r="M55" i="21"/>
  <c r="M47" i="21"/>
  <c r="M39" i="21"/>
  <c r="M31" i="21"/>
  <c r="M23" i="21"/>
  <c r="M15" i="21"/>
  <c r="M7" i="21"/>
  <c r="N131" i="21"/>
  <c r="N123" i="21"/>
  <c r="N115" i="21"/>
  <c r="N107" i="21"/>
  <c r="N99" i="21"/>
  <c r="N91" i="21"/>
  <c r="N83" i="21"/>
  <c r="N75" i="21"/>
  <c r="N67" i="21"/>
  <c r="N59" i="21"/>
  <c r="N51" i="21"/>
  <c r="N43" i="21"/>
  <c r="N35" i="21"/>
  <c r="N27" i="21"/>
  <c r="N19" i="21"/>
  <c r="N11" i="21"/>
  <c r="N50" i="21"/>
  <c r="N137" i="21"/>
  <c r="N129" i="21"/>
  <c r="N121" i="21"/>
  <c r="N113" i="21"/>
  <c r="N105" i="21"/>
  <c r="N97" i="21"/>
  <c r="N89" i="21"/>
  <c r="N81" i="21"/>
  <c r="N73" i="21"/>
  <c r="N65" i="21"/>
  <c r="N57" i="21"/>
  <c r="N49" i="21"/>
  <c r="N41" i="21"/>
  <c r="N33" i="21"/>
  <c r="N25" i="21"/>
  <c r="N17" i="21"/>
  <c r="N9" i="21"/>
  <c r="N98" i="21"/>
  <c r="N58" i="21"/>
  <c r="N42" i="21"/>
  <c r="N130" i="21"/>
  <c r="N90" i="21"/>
  <c r="N10" i="21"/>
  <c r="M122" i="21"/>
  <c r="M82" i="21"/>
  <c r="M18" i="21"/>
  <c r="Y52" i="22"/>
  <c r="Y54" i="22"/>
  <c r="Y56" i="22"/>
  <c r="Y58" i="22"/>
  <c r="Y60" i="22"/>
  <c r="Y62" i="22"/>
  <c r="Y64" i="22"/>
  <c r="Y66" i="22"/>
  <c r="Y68" i="22"/>
  <c r="Y70" i="22"/>
  <c r="Y72" i="22"/>
  <c r="Y74" i="22"/>
  <c r="Y76" i="22"/>
  <c r="Y78" i="22"/>
  <c r="Y80" i="22"/>
  <c r="Y82" i="22"/>
  <c r="Y84" i="22"/>
  <c r="BC42" i="11" s="1"/>
  <c r="Y86" i="22"/>
  <c r="BC44" i="11" s="1"/>
  <c r="Y88" i="22"/>
  <c r="BC46" i="11" s="1"/>
  <c r="Y90" i="22"/>
  <c r="BC48" i="11" s="1"/>
  <c r="Y92" i="22"/>
  <c r="BC50" i="11" s="1"/>
  <c r="Y94" i="22"/>
  <c r="BC52" i="11" s="1"/>
  <c r="Y96" i="22"/>
  <c r="BC54" i="11" s="1"/>
  <c r="Y98" i="22"/>
  <c r="BC56" i="11" s="1"/>
  <c r="Y100" i="22"/>
  <c r="BC58" i="11" s="1"/>
  <c r="Y102" i="22"/>
  <c r="BC60" i="11" s="1"/>
  <c r="Y104" i="22"/>
  <c r="BC62" i="11" s="1"/>
  <c r="Y106" i="22"/>
  <c r="BC64" i="11" s="1"/>
  <c r="Y108" i="22"/>
  <c r="BC66" i="11" s="1"/>
  <c r="Y110" i="22"/>
  <c r="BC68" i="11" s="1"/>
  <c r="Y112" i="22"/>
  <c r="BC70" i="11" s="1"/>
  <c r="Y114" i="22"/>
  <c r="BC72" i="11" s="1"/>
  <c r="Y116" i="22"/>
  <c r="BC74" i="11" s="1"/>
  <c r="Y118" i="22"/>
  <c r="BC76" i="11" s="1"/>
  <c r="Y120" i="22"/>
  <c r="BC78" i="11" s="1"/>
  <c r="Y122" i="22"/>
  <c r="BC80" i="11" s="1"/>
  <c r="Y124" i="22"/>
  <c r="BC82" i="11" s="1"/>
  <c r="Y126" i="22"/>
  <c r="BC84" i="11" s="1"/>
  <c r="Y50" i="22"/>
  <c r="Y52" i="19"/>
  <c r="Y54" i="19"/>
  <c r="Y56" i="19"/>
  <c r="Y58" i="19"/>
  <c r="Y60" i="19"/>
  <c r="Y62" i="19"/>
  <c r="Y64" i="19"/>
  <c r="Y66" i="19"/>
  <c r="Y68" i="19"/>
  <c r="Y70" i="19"/>
  <c r="Y72" i="19"/>
  <c r="Y74" i="19"/>
  <c r="Y76" i="19"/>
  <c r="Y78" i="19"/>
  <c r="Y80" i="19"/>
  <c r="Y82" i="19"/>
  <c r="Y84" i="19"/>
  <c r="AR42" i="11" s="1"/>
  <c r="Y86" i="19"/>
  <c r="AR44" i="11" s="1"/>
  <c r="Y88" i="19"/>
  <c r="AR46" i="11" s="1"/>
  <c r="Y90" i="19"/>
  <c r="AR48" i="11" s="1"/>
  <c r="Y92" i="19"/>
  <c r="AR50" i="11" s="1"/>
  <c r="Y94" i="19"/>
  <c r="AR52" i="11" s="1"/>
  <c r="Y96" i="19"/>
  <c r="AR54" i="11" s="1"/>
  <c r="Y98" i="19"/>
  <c r="AR56" i="11" s="1"/>
  <c r="Y100" i="19"/>
  <c r="AR58" i="11" s="1"/>
  <c r="Y102" i="19"/>
  <c r="AR60" i="11" s="1"/>
  <c r="Y104" i="19"/>
  <c r="AR62" i="11" s="1"/>
  <c r="Y106" i="19"/>
  <c r="AR64" i="11" s="1"/>
  <c r="Y108" i="19"/>
  <c r="AR66" i="11" s="1"/>
  <c r="Y110" i="19"/>
  <c r="AR68" i="11" s="1"/>
  <c r="Y112" i="19"/>
  <c r="AR70" i="11" s="1"/>
  <c r="Y114" i="19"/>
  <c r="AR72" i="11" s="1"/>
  <c r="Y116" i="19"/>
  <c r="AR74" i="11" s="1"/>
  <c r="Y118" i="19"/>
  <c r="AR76" i="11" s="1"/>
  <c r="Y120" i="19"/>
  <c r="AR78" i="11" s="1"/>
  <c r="Y122" i="19"/>
  <c r="AR80" i="11" s="1"/>
  <c r="Y124" i="19"/>
  <c r="AR82" i="11" s="1"/>
  <c r="Y126" i="19"/>
  <c r="AR84" i="11" s="1"/>
  <c r="Y50" i="19"/>
  <c r="Y52" i="12"/>
  <c r="V10" i="11" s="1"/>
  <c r="Y54" i="12"/>
  <c r="V12" i="11" s="1"/>
  <c r="Y56" i="12"/>
  <c r="V14" i="11" s="1"/>
  <c r="Y58" i="12"/>
  <c r="V16" i="11" s="1"/>
  <c r="Y60" i="12"/>
  <c r="V18" i="11" s="1"/>
  <c r="Y62" i="12"/>
  <c r="V20" i="11" s="1"/>
  <c r="Y64" i="12"/>
  <c r="V22" i="11" s="1"/>
  <c r="Y66" i="12"/>
  <c r="V24" i="11" s="1"/>
  <c r="Y68" i="12"/>
  <c r="V26" i="11" s="1"/>
  <c r="Y70" i="12"/>
  <c r="V28" i="11" s="1"/>
  <c r="Y72" i="12"/>
  <c r="V30" i="11" s="1"/>
  <c r="Y74" i="12"/>
  <c r="V32" i="11" s="1"/>
  <c r="Y76" i="12"/>
  <c r="V34" i="11" s="1"/>
  <c r="Y78" i="12"/>
  <c r="V36" i="11" s="1"/>
  <c r="Y80" i="12"/>
  <c r="V38" i="11" s="1"/>
  <c r="Y82" i="12"/>
  <c r="V40" i="11" s="1"/>
  <c r="Y84" i="12"/>
  <c r="V42" i="11" s="1"/>
  <c r="Y86" i="12"/>
  <c r="V44" i="11" s="1"/>
  <c r="Y88" i="12"/>
  <c r="V46" i="11" s="1"/>
  <c r="Y90" i="12"/>
  <c r="V48" i="11" s="1"/>
  <c r="Y92" i="12"/>
  <c r="V50" i="11" s="1"/>
  <c r="Y94" i="12"/>
  <c r="V52" i="11" s="1"/>
  <c r="Y96" i="12"/>
  <c r="V54" i="11" s="1"/>
  <c r="Y98" i="12"/>
  <c r="V56" i="11" s="1"/>
  <c r="Y100" i="12"/>
  <c r="V58" i="11" s="1"/>
  <c r="Y102" i="12"/>
  <c r="V60" i="11" s="1"/>
  <c r="Y104" i="12"/>
  <c r="V62" i="11" s="1"/>
  <c r="Y106" i="12"/>
  <c r="V64" i="11" s="1"/>
  <c r="Y108" i="12"/>
  <c r="V66" i="11" s="1"/>
  <c r="Y110" i="12"/>
  <c r="V68" i="11" s="1"/>
  <c r="Y112" i="12"/>
  <c r="V70" i="11" s="1"/>
  <c r="Y114" i="12"/>
  <c r="V72" i="11" s="1"/>
  <c r="Y116" i="12"/>
  <c r="V74" i="11" s="1"/>
  <c r="Y118" i="12"/>
  <c r="V76" i="11" s="1"/>
  <c r="Y120" i="12"/>
  <c r="V78" i="11" s="1"/>
  <c r="Y122" i="12"/>
  <c r="V80" i="11" s="1"/>
  <c r="Y124" i="12"/>
  <c r="V82" i="11" s="1"/>
  <c r="Y126" i="12"/>
  <c r="V84" i="11" s="1"/>
  <c r="Y128" i="12"/>
  <c r="V86" i="11" s="1"/>
  <c r="Y130" i="12"/>
  <c r="V88" i="11" s="1"/>
  <c r="Y132" i="12"/>
  <c r="V90" i="11" s="1"/>
  <c r="Y134" i="12"/>
  <c r="V92" i="11" s="1"/>
  <c r="Y136" i="12"/>
  <c r="V94" i="11" s="1"/>
  <c r="Y138" i="12"/>
  <c r="V96" i="11" s="1"/>
  <c r="Y140" i="12"/>
  <c r="V98" i="11" s="1"/>
  <c r="Y142" i="12"/>
  <c r="V100" i="11" s="1"/>
  <c r="Y144" i="12"/>
  <c r="V102" i="11" s="1"/>
  <c r="Y146" i="12"/>
  <c r="V104" i="11" s="1"/>
  <c r="Y148" i="12"/>
  <c r="V106" i="11" s="1"/>
  <c r="Y150" i="12"/>
  <c r="V108" i="11" s="1"/>
  <c r="Y152" i="12"/>
  <c r="V110" i="11" s="1"/>
  <c r="Y154" i="12"/>
  <c r="V112" i="11" s="1"/>
  <c r="Y156" i="12"/>
  <c r="V114" i="11" s="1"/>
  <c r="Y158" i="12"/>
  <c r="V116" i="11" s="1"/>
  <c r="Y160" i="12"/>
  <c r="V118" i="11" s="1"/>
  <c r="Y162" i="12"/>
  <c r="V120" i="11" s="1"/>
  <c r="Y164" i="12"/>
  <c r="V122" i="11" s="1"/>
  <c r="Y50" i="12"/>
  <c r="V8" i="11" s="1"/>
  <c r="Q72" i="22"/>
  <c r="S72" i="22"/>
  <c r="U72" i="22"/>
  <c r="W72" i="22"/>
  <c r="Q73" i="22"/>
  <c r="S73" i="22"/>
  <c r="U73" i="22"/>
  <c r="W73" i="22"/>
  <c r="W75" i="22" s="1"/>
  <c r="Q74" i="22"/>
  <c r="S74" i="22"/>
  <c r="U74" i="22"/>
  <c r="Q75" i="22"/>
  <c r="S75" i="22"/>
  <c r="U75" i="22"/>
  <c r="Q76" i="22"/>
  <c r="S76" i="22"/>
  <c r="U76" i="22"/>
  <c r="Q77" i="22"/>
  <c r="S77" i="22"/>
  <c r="U77" i="22"/>
  <c r="Q78" i="22"/>
  <c r="S78" i="22"/>
  <c r="U78" i="22"/>
  <c r="U79" i="22" s="1"/>
  <c r="U80" i="22" s="1"/>
  <c r="U81" i="22" s="1"/>
  <c r="U82" i="22" s="1"/>
  <c r="Q79" i="22"/>
  <c r="S79" i="22"/>
  <c r="Q80" i="22"/>
  <c r="S80" i="22"/>
  <c r="Q81" i="22"/>
  <c r="S81" i="22"/>
  <c r="Q82" i="22"/>
  <c r="S82" i="22"/>
  <c r="Q83" i="22"/>
  <c r="S83" i="22"/>
  <c r="Q84" i="22"/>
  <c r="S84" i="22"/>
  <c r="Q85" i="22"/>
  <c r="S85" i="22"/>
  <c r="Q86" i="22"/>
  <c r="S86" i="22"/>
  <c r="Q87" i="22"/>
  <c r="S87" i="22"/>
  <c r="Q88" i="22"/>
  <c r="S88" i="22"/>
  <c r="Q89" i="22"/>
  <c r="S89" i="22"/>
  <c r="Q90" i="22"/>
  <c r="S90" i="22"/>
  <c r="Q91" i="22"/>
  <c r="S91" i="22"/>
  <c r="Q92" i="22"/>
  <c r="S92" i="22"/>
  <c r="Q93" i="22"/>
  <c r="S93" i="22"/>
  <c r="Q94" i="22"/>
  <c r="S94" i="22"/>
  <c r="Q95" i="22"/>
  <c r="S95" i="22"/>
  <c r="Q96" i="22"/>
  <c r="S96" i="22"/>
  <c r="Q97" i="22"/>
  <c r="S97" i="22"/>
  <c r="Q98" i="22"/>
  <c r="S98" i="22"/>
  <c r="Q99" i="22"/>
  <c r="S99" i="22"/>
  <c r="Q100" i="22"/>
  <c r="S100" i="22"/>
  <c r="Q101" i="22"/>
  <c r="S101" i="22"/>
  <c r="Q102" i="22"/>
  <c r="S102" i="22"/>
  <c r="Q103" i="22"/>
  <c r="S103" i="22"/>
  <c r="Q104" i="22"/>
  <c r="S104" i="22"/>
  <c r="Q105" i="22"/>
  <c r="S105" i="22"/>
  <c r="Q106" i="22"/>
  <c r="S106" i="22"/>
  <c r="Q107" i="22"/>
  <c r="S107" i="22"/>
  <c r="Q108" i="22"/>
  <c r="S108" i="22"/>
  <c r="Q109" i="22"/>
  <c r="S109" i="22"/>
  <c r="Q110" i="22"/>
  <c r="S110" i="22"/>
  <c r="Q111" i="22"/>
  <c r="S111" i="22"/>
  <c r="Q112" i="22"/>
  <c r="S112" i="22"/>
  <c r="Q113" i="22"/>
  <c r="S113" i="22"/>
  <c r="Q114" i="22"/>
  <c r="S114" i="22"/>
  <c r="Q115" i="22"/>
  <c r="S115" i="22"/>
  <c r="Q116" i="22"/>
  <c r="S116" i="22"/>
  <c r="Q117" i="22"/>
  <c r="S117" i="22"/>
  <c r="Q118" i="22"/>
  <c r="S118" i="22"/>
  <c r="Q119" i="22"/>
  <c r="S119" i="22"/>
  <c r="Q120" i="22"/>
  <c r="S120" i="22"/>
  <c r="Q121" i="22"/>
  <c r="S121" i="22"/>
  <c r="Q122" i="22"/>
  <c r="S122" i="22"/>
  <c r="Q123" i="22"/>
  <c r="S123" i="22"/>
  <c r="Q124" i="22"/>
  <c r="S124" i="22"/>
  <c r="Q125" i="22"/>
  <c r="S125" i="22"/>
  <c r="Q126" i="22"/>
  <c r="S126" i="22"/>
  <c r="Q127" i="22"/>
  <c r="S127" i="22"/>
  <c r="W53" i="12"/>
  <c r="W55" i="12" s="1"/>
  <c r="W54" i="12"/>
  <c r="W56" i="12" s="1"/>
  <c r="W52" i="12"/>
  <c r="AK29" i="12"/>
  <c r="AK30" i="12"/>
  <c r="AK31" i="12"/>
  <c r="AK32" i="12"/>
  <c r="AK33" i="12"/>
  <c r="AK34" i="12"/>
  <c r="AK58" i="12" s="1"/>
  <c r="AK82" i="12" s="1"/>
  <c r="AK106" i="12" s="1"/>
  <c r="AK130" i="12" s="1"/>
  <c r="AK154" i="12" s="1"/>
  <c r="AK178" i="12" s="1"/>
  <c r="AK202" i="12" s="1"/>
  <c r="AK226" i="12" s="1"/>
  <c r="AK35" i="12"/>
  <c r="AK36" i="12"/>
  <c r="AK37" i="12"/>
  <c r="AK38" i="12"/>
  <c r="AK39" i="12"/>
  <c r="AK40" i="12"/>
  <c r="AK41" i="12"/>
  <c r="AK42" i="12"/>
  <c r="AK43" i="12"/>
  <c r="AK44" i="12"/>
  <c r="AK45" i="12"/>
  <c r="AK46" i="12"/>
  <c r="AK47" i="12"/>
  <c r="AK48" i="12"/>
  <c r="AK49" i="12"/>
  <c r="AK50" i="12"/>
  <c r="AK74" i="12" s="1"/>
  <c r="AK98" i="12" s="1"/>
  <c r="AK122" i="12" s="1"/>
  <c r="AK146" i="12" s="1"/>
  <c r="AK170" i="12" s="1"/>
  <c r="AK194" i="12" s="1"/>
  <c r="AK218" i="12" s="1"/>
  <c r="AK51" i="12"/>
  <c r="AK52" i="12"/>
  <c r="AK53" i="12"/>
  <c r="AK54" i="12"/>
  <c r="AK55" i="12"/>
  <c r="AK56" i="12"/>
  <c r="AK57" i="12"/>
  <c r="AK59" i="12"/>
  <c r="AK60" i="12"/>
  <c r="AK61" i="12"/>
  <c r="AK62" i="12"/>
  <c r="AK63" i="12"/>
  <c r="AK64" i="12"/>
  <c r="AK65" i="12"/>
  <c r="AK66" i="12"/>
  <c r="AK90" i="12" s="1"/>
  <c r="AK114" i="12" s="1"/>
  <c r="AK138" i="12" s="1"/>
  <c r="AK162" i="12" s="1"/>
  <c r="AK186" i="12" s="1"/>
  <c r="AK210" i="12" s="1"/>
  <c r="AK234" i="12" s="1"/>
  <c r="AK67" i="12"/>
  <c r="AK68" i="12"/>
  <c r="AK69" i="12"/>
  <c r="AK70" i="12"/>
  <c r="AK71" i="12"/>
  <c r="AK72" i="12"/>
  <c r="AK73" i="12"/>
  <c r="AK75" i="12"/>
  <c r="AK76" i="12"/>
  <c r="AK77" i="12"/>
  <c r="AK78" i="12"/>
  <c r="AK79" i="12"/>
  <c r="AK80" i="12"/>
  <c r="AK81" i="12"/>
  <c r="AK83" i="12"/>
  <c r="AK84" i="12"/>
  <c r="AK85" i="12"/>
  <c r="AK86" i="12"/>
  <c r="AK87" i="12"/>
  <c r="AK88" i="12"/>
  <c r="AK89" i="12"/>
  <c r="AK91" i="12"/>
  <c r="AK92" i="12"/>
  <c r="AK93" i="12"/>
  <c r="AK94" i="12"/>
  <c r="AK95" i="12"/>
  <c r="AK96" i="12"/>
  <c r="AK97" i="12"/>
  <c r="AK99" i="12"/>
  <c r="AK100" i="12"/>
  <c r="AK101" i="12"/>
  <c r="AK102" i="12"/>
  <c r="AK103" i="12"/>
  <c r="AK104" i="12"/>
  <c r="AK105" i="12"/>
  <c r="AK107" i="12"/>
  <c r="AK108" i="12"/>
  <c r="AK109" i="12"/>
  <c r="AK110" i="12"/>
  <c r="AK111" i="12"/>
  <c r="AK112" i="12"/>
  <c r="AK113" i="12"/>
  <c r="AK115" i="12"/>
  <c r="AK116" i="12"/>
  <c r="AK117" i="12"/>
  <c r="AK118" i="12"/>
  <c r="AK119" i="12"/>
  <c r="AK120" i="12"/>
  <c r="AK121" i="12"/>
  <c r="AK123" i="12"/>
  <c r="AK124" i="12"/>
  <c r="AK125" i="12"/>
  <c r="AK126" i="12"/>
  <c r="AK127" i="12"/>
  <c r="AK128" i="12"/>
  <c r="AK129" i="12"/>
  <c r="AK131" i="12"/>
  <c r="AK132" i="12"/>
  <c r="AK133" i="12"/>
  <c r="AK134" i="12"/>
  <c r="AK135" i="12"/>
  <c r="AK136" i="12"/>
  <c r="AK137" i="12"/>
  <c r="AK139" i="12"/>
  <c r="AK140" i="12"/>
  <c r="AK141" i="12"/>
  <c r="AK142" i="12"/>
  <c r="AK143" i="12"/>
  <c r="AK144" i="12"/>
  <c r="AK145" i="12"/>
  <c r="AK147" i="12"/>
  <c r="AK148" i="12"/>
  <c r="AK149" i="12"/>
  <c r="AK150" i="12"/>
  <c r="AK151" i="12"/>
  <c r="AK152" i="12"/>
  <c r="AK153" i="12"/>
  <c r="AK155" i="12"/>
  <c r="AK156" i="12"/>
  <c r="AK157" i="12"/>
  <c r="AK158" i="12"/>
  <c r="AK159" i="12"/>
  <c r="AK160" i="12"/>
  <c r="AK161" i="12"/>
  <c r="AK163" i="12"/>
  <c r="AK164" i="12"/>
  <c r="AK165" i="12"/>
  <c r="AK166" i="12"/>
  <c r="AK167" i="12"/>
  <c r="AK168" i="12"/>
  <c r="AK169" i="12"/>
  <c r="AK171" i="12"/>
  <c r="AK172" i="12"/>
  <c r="AK173" i="12"/>
  <c r="AK174" i="12"/>
  <c r="AK175" i="12"/>
  <c r="AK176" i="12"/>
  <c r="AK177" i="12"/>
  <c r="AK179" i="12"/>
  <c r="AK180" i="12"/>
  <c r="AK181" i="12"/>
  <c r="AK182" i="12"/>
  <c r="AK183" i="12"/>
  <c r="AK184" i="12"/>
  <c r="AK185" i="12"/>
  <c r="AK187" i="12"/>
  <c r="AK188" i="12"/>
  <c r="AK189" i="12"/>
  <c r="AK190" i="12"/>
  <c r="AK191" i="12"/>
  <c r="AK192" i="12"/>
  <c r="AK193" i="12"/>
  <c r="AK195" i="12"/>
  <c r="AK196" i="12"/>
  <c r="AK197" i="12"/>
  <c r="AK198" i="12"/>
  <c r="AK199" i="12"/>
  <c r="AK200" i="12"/>
  <c r="AK201" i="12"/>
  <c r="AK203" i="12"/>
  <c r="AK204" i="12"/>
  <c r="AK205" i="12"/>
  <c r="AK206" i="12"/>
  <c r="AK207" i="12"/>
  <c r="AK208" i="12"/>
  <c r="AK209" i="12"/>
  <c r="AK211" i="12"/>
  <c r="AK212" i="12"/>
  <c r="AK213" i="12"/>
  <c r="AK214" i="12"/>
  <c r="AK215" i="12"/>
  <c r="AK216" i="12"/>
  <c r="AK217" i="12"/>
  <c r="AK219" i="12"/>
  <c r="AK220" i="12"/>
  <c r="AK221" i="12"/>
  <c r="AK222" i="12"/>
  <c r="AK223" i="12"/>
  <c r="AK224" i="12"/>
  <c r="AK225" i="12"/>
  <c r="AK227" i="12"/>
  <c r="AK228" i="12"/>
  <c r="AK229" i="12"/>
  <c r="AK230" i="12"/>
  <c r="AK231" i="12"/>
  <c r="AK232" i="12"/>
  <c r="AK233" i="12"/>
  <c r="AK235" i="12"/>
  <c r="AK236" i="12"/>
  <c r="AK237" i="12"/>
  <c r="AK238" i="12"/>
  <c r="AK239" i="12"/>
  <c r="AK240" i="12"/>
  <c r="AK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84" i="12" s="1"/>
  <c r="AJ108" i="12" s="1"/>
  <c r="AJ132" i="12" s="1"/>
  <c r="AJ156" i="12" s="1"/>
  <c r="AJ180" i="12" s="1"/>
  <c r="AJ204" i="12" s="1"/>
  <c r="AJ228" i="12" s="1"/>
  <c r="AJ61" i="12"/>
  <c r="AJ62" i="12"/>
  <c r="AJ63" i="12"/>
  <c r="AJ64" i="12"/>
  <c r="AJ65" i="12"/>
  <c r="AJ66" i="12"/>
  <c r="AJ67" i="12"/>
  <c r="AJ68" i="12"/>
  <c r="AJ92" i="12" s="1"/>
  <c r="AJ116" i="12" s="1"/>
  <c r="AJ140" i="12" s="1"/>
  <c r="AJ164" i="12" s="1"/>
  <c r="AJ188" i="12" s="1"/>
  <c r="AJ212" i="12" s="1"/>
  <c r="AJ236" i="12" s="1"/>
  <c r="AJ69" i="12"/>
  <c r="AJ70" i="12"/>
  <c r="AJ71" i="12"/>
  <c r="AJ72" i="12"/>
  <c r="AJ73" i="12"/>
  <c r="AJ74" i="12"/>
  <c r="AJ75" i="12"/>
  <c r="AJ76" i="12"/>
  <c r="AJ100" i="12" s="1"/>
  <c r="AJ124" i="12" s="1"/>
  <c r="AJ148" i="12" s="1"/>
  <c r="AJ172" i="12" s="1"/>
  <c r="AJ196" i="12" s="1"/>
  <c r="AJ220" i="12" s="1"/>
  <c r="AJ77" i="12"/>
  <c r="AJ78" i="12"/>
  <c r="AJ79" i="12"/>
  <c r="AJ80" i="12"/>
  <c r="AJ81" i="12"/>
  <c r="AJ82" i="12"/>
  <c r="AJ83" i="12"/>
  <c r="AJ85" i="12"/>
  <c r="AJ86" i="12"/>
  <c r="AJ87" i="12"/>
  <c r="AJ88" i="12"/>
  <c r="AJ89" i="12"/>
  <c r="AJ90" i="12"/>
  <c r="AJ91" i="12"/>
  <c r="AJ93" i="12"/>
  <c r="AJ94" i="12"/>
  <c r="AJ95" i="12"/>
  <c r="AJ96" i="12"/>
  <c r="AJ97" i="12"/>
  <c r="AJ98" i="12"/>
  <c r="AJ99" i="12"/>
  <c r="AJ101" i="12"/>
  <c r="AJ102" i="12"/>
  <c r="AJ103" i="12"/>
  <c r="AJ104" i="12"/>
  <c r="AJ105" i="12"/>
  <c r="AJ106" i="12"/>
  <c r="AJ107" i="12"/>
  <c r="AJ109" i="12"/>
  <c r="AJ110" i="12"/>
  <c r="AJ111" i="12"/>
  <c r="AJ112" i="12"/>
  <c r="AJ113" i="12"/>
  <c r="AJ114" i="12"/>
  <c r="AJ115" i="12"/>
  <c r="AJ117" i="12"/>
  <c r="AJ118" i="12"/>
  <c r="AJ119" i="12"/>
  <c r="AJ120" i="12"/>
  <c r="AJ121" i="12"/>
  <c r="AJ122" i="12"/>
  <c r="AJ123" i="12"/>
  <c r="AJ125" i="12"/>
  <c r="AJ126" i="12"/>
  <c r="AJ127" i="12"/>
  <c r="AJ128" i="12"/>
  <c r="AJ129" i="12"/>
  <c r="AJ130" i="12"/>
  <c r="AJ131" i="12"/>
  <c r="AJ133" i="12"/>
  <c r="AJ134" i="12"/>
  <c r="AJ135" i="12"/>
  <c r="AJ136" i="12"/>
  <c r="AJ137" i="12"/>
  <c r="AJ138" i="12"/>
  <c r="AJ139" i="12"/>
  <c r="AJ141" i="12"/>
  <c r="AJ142" i="12"/>
  <c r="AJ143" i="12"/>
  <c r="AJ144" i="12"/>
  <c r="AJ145" i="12"/>
  <c r="AJ146" i="12"/>
  <c r="AJ147" i="12"/>
  <c r="AJ149" i="12"/>
  <c r="AJ150" i="12"/>
  <c r="AJ151" i="12"/>
  <c r="AJ152" i="12"/>
  <c r="AJ153" i="12"/>
  <c r="AJ154" i="12"/>
  <c r="AJ155" i="12"/>
  <c r="AJ157" i="12"/>
  <c r="AJ158" i="12"/>
  <c r="AJ159" i="12"/>
  <c r="AJ160" i="12"/>
  <c r="AJ161" i="12"/>
  <c r="AJ162" i="12"/>
  <c r="AJ163" i="12"/>
  <c r="AJ165" i="12"/>
  <c r="AJ166" i="12"/>
  <c r="AJ167" i="12"/>
  <c r="AJ168" i="12"/>
  <c r="AJ169" i="12"/>
  <c r="AJ170" i="12"/>
  <c r="AJ171" i="12"/>
  <c r="AJ173" i="12"/>
  <c r="AJ174" i="12"/>
  <c r="AJ175" i="12"/>
  <c r="AJ176" i="12"/>
  <c r="AJ177" i="12"/>
  <c r="AJ178" i="12"/>
  <c r="AJ179" i="12"/>
  <c r="AJ181" i="12"/>
  <c r="AJ182" i="12"/>
  <c r="AJ183" i="12"/>
  <c r="AJ184" i="12"/>
  <c r="AJ185" i="12"/>
  <c r="AJ186" i="12"/>
  <c r="AJ187" i="12"/>
  <c r="AJ189" i="12"/>
  <c r="AJ190" i="12"/>
  <c r="AJ191" i="12"/>
  <c r="AJ192" i="12"/>
  <c r="AJ193" i="12"/>
  <c r="AJ194" i="12"/>
  <c r="AJ195" i="12"/>
  <c r="AJ197" i="12"/>
  <c r="AJ198" i="12"/>
  <c r="AJ199" i="12"/>
  <c r="AJ200" i="12"/>
  <c r="AJ201" i="12"/>
  <c r="AJ202" i="12"/>
  <c r="AJ203" i="12"/>
  <c r="AJ205" i="12"/>
  <c r="AJ206" i="12"/>
  <c r="AJ207" i="12"/>
  <c r="AJ208" i="12"/>
  <c r="AJ209" i="12"/>
  <c r="AJ210" i="12"/>
  <c r="AJ211" i="12"/>
  <c r="AJ213" i="12"/>
  <c r="AJ214" i="12"/>
  <c r="AJ215" i="12"/>
  <c r="AJ216" i="12"/>
  <c r="AJ217" i="12"/>
  <c r="AJ218" i="12"/>
  <c r="AJ219" i="12"/>
  <c r="AJ221" i="12"/>
  <c r="AJ222" i="12"/>
  <c r="AJ223" i="12"/>
  <c r="AJ224" i="12"/>
  <c r="AJ225" i="12"/>
  <c r="AJ226" i="12"/>
  <c r="AJ227" i="12"/>
  <c r="AJ229" i="12"/>
  <c r="AJ230" i="12"/>
  <c r="AJ231" i="12"/>
  <c r="AJ232" i="12"/>
  <c r="AJ233" i="12"/>
  <c r="AJ234" i="12"/>
  <c r="AJ235" i="12"/>
  <c r="AJ237" i="12"/>
  <c r="AJ238" i="12"/>
  <c r="AJ239" i="12"/>
  <c r="AJ240" i="12"/>
  <c r="AJ28" i="12"/>
  <c r="AI29" i="12"/>
  <c r="AI30" i="12"/>
  <c r="AI31" i="12"/>
  <c r="AI32" i="12"/>
  <c r="AI33" i="12"/>
  <c r="AI34" i="12"/>
  <c r="AI35" i="12"/>
  <c r="AI36" i="12"/>
  <c r="AI37" i="12"/>
  <c r="AI38" i="12"/>
  <c r="AI39" i="12"/>
  <c r="AI40" i="12"/>
  <c r="AI41" i="12"/>
  <c r="AI42" i="12"/>
  <c r="AI43" i="12"/>
  <c r="AI44" i="12"/>
  <c r="AI68" i="12" s="1"/>
  <c r="AI92" i="12" s="1"/>
  <c r="AI116" i="12" s="1"/>
  <c r="AI140" i="12" s="1"/>
  <c r="AI164" i="12" s="1"/>
  <c r="AI188" i="12" s="1"/>
  <c r="AI212" i="12" s="1"/>
  <c r="AI236" i="12" s="1"/>
  <c r="AI45" i="12"/>
  <c r="AI46" i="12"/>
  <c r="AI47" i="12"/>
  <c r="AI48" i="12"/>
  <c r="AI49" i="12"/>
  <c r="AI50" i="12"/>
  <c r="AI51" i="12"/>
  <c r="AI52" i="12"/>
  <c r="AI53" i="12"/>
  <c r="AI54" i="12"/>
  <c r="AI55" i="12"/>
  <c r="AI56" i="12"/>
  <c r="AI57" i="12"/>
  <c r="AI58" i="12"/>
  <c r="AI59" i="12"/>
  <c r="AI60" i="12"/>
  <c r="AI61" i="12"/>
  <c r="AI62" i="12"/>
  <c r="AI86" i="12" s="1"/>
  <c r="AI110" i="12" s="1"/>
  <c r="AI134" i="12" s="1"/>
  <c r="AI158" i="12" s="1"/>
  <c r="AI182" i="12" s="1"/>
  <c r="AI206" i="12" s="1"/>
  <c r="AI230" i="12" s="1"/>
  <c r="AI63" i="12"/>
  <c r="AI64" i="12"/>
  <c r="AI88" i="12" s="1"/>
  <c r="AI112" i="12" s="1"/>
  <c r="AI136" i="12" s="1"/>
  <c r="AI160" i="12" s="1"/>
  <c r="AI184" i="12" s="1"/>
  <c r="AI208" i="12" s="1"/>
  <c r="AI232" i="12" s="1"/>
  <c r="AI65" i="12"/>
  <c r="AI66" i="12"/>
  <c r="AI67" i="12"/>
  <c r="AI69" i="12"/>
  <c r="AI70" i="12"/>
  <c r="AI71" i="12"/>
  <c r="AI72" i="12"/>
  <c r="AI73" i="12"/>
  <c r="AI74" i="12"/>
  <c r="AI75" i="12"/>
  <c r="AI76" i="12"/>
  <c r="AI77" i="12"/>
  <c r="AI78" i="12"/>
  <c r="AI79" i="12"/>
  <c r="AI80" i="12"/>
  <c r="AI81" i="12"/>
  <c r="AI82" i="12"/>
  <c r="AI83" i="12"/>
  <c r="AI84" i="12"/>
  <c r="AI85" i="12"/>
  <c r="AI87" i="12"/>
  <c r="AI89" i="12"/>
  <c r="AI90" i="12"/>
  <c r="AI91" i="12"/>
  <c r="AI93" i="12"/>
  <c r="AI94" i="12"/>
  <c r="AI95" i="12"/>
  <c r="AI96" i="12"/>
  <c r="AI97" i="12"/>
  <c r="AI98" i="12"/>
  <c r="AI99" i="12"/>
  <c r="AI100" i="12"/>
  <c r="AI101" i="12"/>
  <c r="AI102" i="12"/>
  <c r="AI103" i="12"/>
  <c r="AI104" i="12"/>
  <c r="AI105" i="12"/>
  <c r="AI106" i="12"/>
  <c r="AI107" i="12"/>
  <c r="AI108" i="12"/>
  <c r="AI132" i="12" s="1"/>
  <c r="AI156" i="12" s="1"/>
  <c r="AI180" i="12" s="1"/>
  <c r="AI204" i="12" s="1"/>
  <c r="AI228" i="12" s="1"/>
  <c r="AI109" i="12"/>
  <c r="AI111" i="12"/>
  <c r="AI113" i="12"/>
  <c r="AI114" i="12"/>
  <c r="AI115" i="12"/>
  <c r="AI117" i="12"/>
  <c r="AI118" i="12"/>
  <c r="AI119" i="12"/>
  <c r="AI120" i="12"/>
  <c r="AI121" i="12"/>
  <c r="AI122" i="12"/>
  <c r="AI123" i="12"/>
  <c r="AI124" i="12"/>
  <c r="AI125" i="12"/>
  <c r="AI126" i="12"/>
  <c r="AI127" i="12"/>
  <c r="AI128" i="12"/>
  <c r="AI129" i="12"/>
  <c r="AI130" i="12"/>
  <c r="AI131" i="12"/>
  <c r="AI133" i="12"/>
  <c r="AI135" i="12"/>
  <c r="AI137" i="12"/>
  <c r="AI138" i="12"/>
  <c r="AI139" i="12"/>
  <c r="AI141" i="12"/>
  <c r="AI142" i="12"/>
  <c r="AI143" i="12"/>
  <c r="AI144" i="12"/>
  <c r="AI145" i="12"/>
  <c r="AI146" i="12"/>
  <c r="AI147" i="12"/>
  <c r="AI148" i="12"/>
  <c r="AI149" i="12"/>
  <c r="AI150" i="12"/>
  <c r="AI151" i="12"/>
  <c r="AI152" i="12"/>
  <c r="AI153" i="12"/>
  <c r="AI154" i="12"/>
  <c r="AI155" i="12"/>
  <c r="AI157" i="12"/>
  <c r="AI159" i="12"/>
  <c r="AI161" i="12"/>
  <c r="AI162" i="12"/>
  <c r="AI163" i="12"/>
  <c r="AI165" i="12"/>
  <c r="AI166" i="12"/>
  <c r="AI167" i="12"/>
  <c r="AI168" i="12"/>
  <c r="AI169" i="12"/>
  <c r="AI170" i="12"/>
  <c r="AI171" i="12"/>
  <c r="AI172" i="12"/>
  <c r="AI173" i="12"/>
  <c r="AI174" i="12"/>
  <c r="AI175" i="12"/>
  <c r="AI176" i="12"/>
  <c r="AI177" i="12"/>
  <c r="AI178" i="12"/>
  <c r="AI179" i="12"/>
  <c r="AI181" i="12"/>
  <c r="AI183" i="12"/>
  <c r="AI185" i="12"/>
  <c r="AI186" i="12"/>
  <c r="AI187" i="12"/>
  <c r="AI189" i="12"/>
  <c r="AI190" i="12"/>
  <c r="AI191" i="12"/>
  <c r="AI192" i="12"/>
  <c r="AI193" i="12"/>
  <c r="AI194" i="12"/>
  <c r="AI195" i="12"/>
  <c r="AI196" i="12"/>
  <c r="AI197" i="12"/>
  <c r="AI198" i="12"/>
  <c r="AI199" i="12"/>
  <c r="AI200" i="12"/>
  <c r="AI201" i="12"/>
  <c r="AI202" i="12"/>
  <c r="AI203" i="12"/>
  <c r="AI205" i="12"/>
  <c r="AI207" i="12"/>
  <c r="AI209" i="12"/>
  <c r="AI210" i="12"/>
  <c r="AI211" i="12"/>
  <c r="AI213" i="12"/>
  <c r="AI214" i="12"/>
  <c r="AI215" i="12"/>
  <c r="AI216" i="12"/>
  <c r="AI217" i="12"/>
  <c r="AI218" i="12"/>
  <c r="AI219" i="12"/>
  <c r="AI220" i="12"/>
  <c r="AI221" i="12"/>
  <c r="AI222" i="12"/>
  <c r="AI223" i="12"/>
  <c r="AI224" i="12"/>
  <c r="AI225" i="12"/>
  <c r="AI226" i="12"/>
  <c r="AI227" i="12"/>
  <c r="AI229" i="12"/>
  <c r="AI231" i="12"/>
  <c r="AI233" i="12"/>
  <c r="AI234" i="12"/>
  <c r="AI235" i="12"/>
  <c r="AI237" i="12"/>
  <c r="AI238" i="12"/>
  <c r="AI239" i="12"/>
  <c r="AI240" i="12"/>
  <c r="AI28" i="12"/>
  <c r="AL11" i="12"/>
  <c r="AL12" i="12"/>
  <c r="AL13" i="12"/>
  <c r="AL14" i="12"/>
  <c r="AL15" i="12"/>
  <c r="AL16" i="12"/>
  <c r="AL17" i="12"/>
  <c r="AL23" i="12" s="1"/>
  <c r="AL29" i="12" s="1"/>
  <c r="AL35" i="12" s="1"/>
  <c r="AL41" i="12" s="1"/>
  <c r="AL47" i="12" s="1"/>
  <c r="AL53" i="12" s="1"/>
  <c r="AL59" i="12" s="1"/>
  <c r="AL65" i="12" s="1"/>
  <c r="AL71" i="12" s="1"/>
  <c r="AL77" i="12" s="1"/>
  <c r="AL83" i="12" s="1"/>
  <c r="AL89" i="12" s="1"/>
  <c r="AL95" i="12" s="1"/>
  <c r="AL101" i="12" s="1"/>
  <c r="AL107" i="12" s="1"/>
  <c r="AL113" i="12" s="1"/>
  <c r="AL119" i="12" s="1"/>
  <c r="AL125" i="12" s="1"/>
  <c r="AL131" i="12" s="1"/>
  <c r="AL137" i="12" s="1"/>
  <c r="AL143" i="12" s="1"/>
  <c r="AL149" i="12" s="1"/>
  <c r="AL155" i="12" s="1"/>
  <c r="AL161" i="12" s="1"/>
  <c r="AL167" i="12" s="1"/>
  <c r="AL173" i="12" s="1"/>
  <c r="AL179" i="12" s="1"/>
  <c r="AL185" i="12" s="1"/>
  <c r="AL191" i="12" s="1"/>
  <c r="AL197" i="12" s="1"/>
  <c r="AL203" i="12" s="1"/>
  <c r="AL209" i="12" s="1"/>
  <c r="AL215" i="12" s="1"/>
  <c r="AL221" i="12" s="1"/>
  <c r="AL227" i="12" s="1"/>
  <c r="AL233" i="12" s="1"/>
  <c r="AL239" i="12" s="1"/>
  <c r="AL18" i="12"/>
  <c r="AL24" i="12" s="1"/>
  <c r="AL30" i="12" s="1"/>
  <c r="AL36" i="12" s="1"/>
  <c r="AL42" i="12" s="1"/>
  <c r="AL48" i="12" s="1"/>
  <c r="AL54" i="12" s="1"/>
  <c r="AL60" i="12" s="1"/>
  <c r="AL66" i="12" s="1"/>
  <c r="AL72" i="12" s="1"/>
  <c r="AL78" i="12" s="1"/>
  <c r="AL84" i="12" s="1"/>
  <c r="AL90" i="12" s="1"/>
  <c r="AL96" i="12" s="1"/>
  <c r="AL102" i="12" s="1"/>
  <c r="AL108" i="12" s="1"/>
  <c r="AL114" i="12" s="1"/>
  <c r="AL120" i="12" s="1"/>
  <c r="AL126" i="12" s="1"/>
  <c r="AL132" i="12" s="1"/>
  <c r="AL138" i="12" s="1"/>
  <c r="AL144" i="12" s="1"/>
  <c r="AL150" i="12" s="1"/>
  <c r="AL156" i="12" s="1"/>
  <c r="AL162" i="12" s="1"/>
  <c r="AL168" i="12" s="1"/>
  <c r="AL174" i="12" s="1"/>
  <c r="AL180" i="12" s="1"/>
  <c r="AL186" i="12" s="1"/>
  <c r="AL192" i="12" s="1"/>
  <c r="AL198" i="12" s="1"/>
  <c r="AL204" i="12" s="1"/>
  <c r="AL210" i="12" s="1"/>
  <c r="AL216" i="12" s="1"/>
  <c r="AL222" i="12" s="1"/>
  <c r="AL228" i="12" s="1"/>
  <c r="AL234" i="12" s="1"/>
  <c r="AL240" i="12" s="1"/>
  <c r="AL19" i="12"/>
  <c r="AL20" i="12"/>
  <c r="AL21" i="12"/>
  <c r="AL22" i="12"/>
  <c r="AL28" i="12" s="1"/>
  <c r="AL34" i="12" s="1"/>
  <c r="AL40" i="12" s="1"/>
  <c r="AL46" i="12" s="1"/>
  <c r="AL52" i="12" s="1"/>
  <c r="AL58" i="12" s="1"/>
  <c r="AL64" i="12" s="1"/>
  <c r="AL70" i="12" s="1"/>
  <c r="AL76" i="12" s="1"/>
  <c r="AL82" i="12" s="1"/>
  <c r="AL88" i="12" s="1"/>
  <c r="AL94" i="12" s="1"/>
  <c r="AL100" i="12" s="1"/>
  <c r="AL106" i="12" s="1"/>
  <c r="AL112" i="12" s="1"/>
  <c r="AL118" i="12" s="1"/>
  <c r="AL124" i="12" s="1"/>
  <c r="AL130" i="12" s="1"/>
  <c r="AL136" i="12" s="1"/>
  <c r="AL142" i="12" s="1"/>
  <c r="AL148" i="12" s="1"/>
  <c r="AL154" i="12" s="1"/>
  <c r="AL160" i="12" s="1"/>
  <c r="AL166" i="12" s="1"/>
  <c r="AL172" i="12" s="1"/>
  <c r="AL178" i="12" s="1"/>
  <c r="AL184" i="12" s="1"/>
  <c r="AL190" i="12" s="1"/>
  <c r="AL196" i="12" s="1"/>
  <c r="AL202" i="12" s="1"/>
  <c r="AL208" i="12" s="1"/>
  <c r="AL214" i="12" s="1"/>
  <c r="AL220" i="12" s="1"/>
  <c r="AL226" i="12" s="1"/>
  <c r="AL232" i="12" s="1"/>
  <c r="AL238" i="12" s="1"/>
  <c r="AL25" i="12"/>
  <c r="AL31" i="12" s="1"/>
  <c r="AL37" i="12" s="1"/>
  <c r="AL43" i="12" s="1"/>
  <c r="AL49" i="12" s="1"/>
  <c r="AL55" i="12" s="1"/>
  <c r="AL61" i="12" s="1"/>
  <c r="AL67" i="12" s="1"/>
  <c r="AL73" i="12" s="1"/>
  <c r="AL79" i="12" s="1"/>
  <c r="AL85" i="12" s="1"/>
  <c r="AL91" i="12" s="1"/>
  <c r="AL97" i="12" s="1"/>
  <c r="AL103" i="12" s="1"/>
  <c r="AL109" i="12" s="1"/>
  <c r="AL115" i="12" s="1"/>
  <c r="AL121" i="12" s="1"/>
  <c r="AL127" i="12" s="1"/>
  <c r="AL133" i="12" s="1"/>
  <c r="AL139" i="12" s="1"/>
  <c r="AL145" i="12" s="1"/>
  <c r="AL151" i="12" s="1"/>
  <c r="AL157" i="12" s="1"/>
  <c r="AL163" i="12" s="1"/>
  <c r="AL169" i="12" s="1"/>
  <c r="AL175" i="12" s="1"/>
  <c r="AL181" i="12" s="1"/>
  <c r="AL187" i="12" s="1"/>
  <c r="AL193" i="12" s="1"/>
  <c r="AL199" i="12" s="1"/>
  <c r="AL205" i="12" s="1"/>
  <c r="AL211" i="12" s="1"/>
  <c r="AL217" i="12" s="1"/>
  <c r="AL223" i="12" s="1"/>
  <c r="AL229" i="12" s="1"/>
  <c r="AL235" i="12" s="1"/>
  <c r="AL26" i="12"/>
  <c r="AL32" i="12" s="1"/>
  <c r="AL38" i="12" s="1"/>
  <c r="AL44" i="12" s="1"/>
  <c r="AL50" i="12" s="1"/>
  <c r="AL56" i="12" s="1"/>
  <c r="AL62" i="12" s="1"/>
  <c r="AL68" i="12" s="1"/>
  <c r="AL74" i="12" s="1"/>
  <c r="AL80" i="12" s="1"/>
  <c r="AL86" i="12" s="1"/>
  <c r="AL92" i="12" s="1"/>
  <c r="AL98" i="12" s="1"/>
  <c r="AL104" i="12" s="1"/>
  <c r="AL110" i="12" s="1"/>
  <c r="AL116" i="12" s="1"/>
  <c r="AL122" i="12" s="1"/>
  <c r="AL128" i="12" s="1"/>
  <c r="AL134" i="12" s="1"/>
  <c r="AL140" i="12" s="1"/>
  <c r="AL146" i="12" s="1"/>
  <c r="AL152" i="12" s="1"/>
  <c r="AL158" i="12" s="1"/>
  <c r="AL164" i="12" s="1"/>
  <c r="AL170" i="12" s="1"/>
  <c r="AL176" i="12" s="1"/>
  <c r="AL182" i="12" s="1"/>
  <c r="AL188" i="12" s="1"/>
  <c r="AL194" i="12" s="1"/>
  <c r="AL200" i="12" s="1"/>
  <c r="AL206" i="12" s="1"/>
  <c r="AL212" i="12" s="1"/>
  <c r="AL218" i="12" s="1"/>
  <c r="AL224" i="12" s="1"/>
  <c r="AL230" i="12" s="1"/>
  <c r="AL236" i="12" s="1"/>
  <c r="AL27" i="12"/>
  <c r="AL33" i="12"/>
  <c r="AL39" i="12" s="1"/>
  <c r="AL45" i="12" s="1"/>
  <c r="AL51" i="12" s="1"/>
  <c r="AL57" i="12" s="1"/>
  <c r="AL63" i="12" s="1"/>
  <c r="AL69" i="12" s="1"/>
  <c r="AL75" i="12" s="1"/>
  <c r="AL81" i="12" s="1"/>
  <c r="AL87" i="12" s="1"/>
  <c r="AL93" i="12" s="1"/>
  <c r="AL99" i="12" s="1"/>
  <c r="AL105" i="12" s="1"/>
  <c r="AL111" i="12" s="1"/>
  <c r="AL117" i="12" s="1"/>
  <c r="AL123" i="12" s="1"/>
  <c r="AL129" i="12" s="1"/>
  <c r="AL135" i="12" s="1"/>
  <c r="AL141" i="12" s="1"/>
  <c r="AL147" i="12" s="1"/>
  <c r="AL153" i="12" s="1"/>
  <c r="AL159" i="12" s="1"/>
  <c r="AL165" i="12" s="1"/>
  <c r="AL171" i="12" s="1"/>
  <c r="AL177" i="12" s="1"/>
  <c r="AL183" i="12" s="1"/>
  <c r="AL189" i="12" s="1"/>
  <c r="AL195" i="12" s="1"/>
  <c r="AL201" i="12" s="1"/>
  <c r="AL207" i="12" s="1"/>
  <c r="AL213" i="12" s="1"/>
  <c r="AL219" i="12" s="1"/>
  <c r="AL225" i="12" s="1"/>
  <c r="AL231" i="12" s="1"/>
  <c r="AL237" i="12" s="1"/>
  <c r="AL10" i="12"/>
  <c r="AM8" i="12"/>
  <c r="AM9" i="12"/>
  <c r="AM10" i="12"/>
  <c r="AM11" i="12"/>
  <c r="AM12" i="12"/>
  <c r="AM13" i="12"/>
  <c r="AM16" i="12" s="1"/>
  <c r="AM19" i="12" s="1"/>
  <c r="AM22" i="12" s="1"/>
  <c r="AM25" i="12" s="1"/>
  <c r="AM28" i="12" s="1"/>
  <c r="AM31" i="12" s="1"/>
  <c r="AM34" i="12" s="1"/>
  <c r="AM37" i="12" s="1"/>
  <c r="AM40" i="12" s="1"/>
  <c r="AM43" i="12" s="1"/>
  <c r="AM46" i="12" s="1"/>
  <c r="AM49" i="12" s="1"/>
  <c r="AM52" i="12" s="1"/>
  <c r="AM14" i="12"/>
  <c r="AM17" i="12" s="1"/>
  <c r="AM20" i="12" s="1"/>
  <c r="AM23" i="12" s="1"/>
  <c r="AM26" i="12" s="1"/>
  <c r="AM29" i="12" s="1"/>
  <c r="AM32" i="12" s="1"/>
  <c r="AM35" i="12" s="1"/>
  <c r="AM38" i="12" s="1"/>
  <c r="AM41" i="12" s="1"/>
  <c r="AM44" i="12" s="1"/>
  <c r="AM47" i="12" s="1"/>
  <c r="AM50" i="12" s="1"/>
  <c r="AM53" i="12" s="1"/>
  <c r="AM15" i="12"/>
  <c r="AM18" i="12" s="1"/>
  <c r="AM21" i="12" s="1"/>
  <c r="AM24" i="12" s="1"/>
  <c r="AM27" i="12" s="1"/>
  <c r="AM30" i="12" s="1"/>
  <c r="AM33" i="12" s="1"/>
  <c r="AM36" i="12" s="1"/>
  <c r="AM39" i="12" s="1"/>
  <c r="AM42" i="12" s="1"/>
  <c r="AM45" i="12" s="1"/>
  <c r="AM48" i="12" s="1"/>
  <c r="AM51" i="12" s="1"/>
  <c r="AM54" i="12" s="1"/>
  <c r="AM7" i="12"/>
  <c r="AH6" i="12"/>
  <c r="AH7" i="12" s="1"/>
  <c r="AH8" i="12" s="1"/>
  <c r="AH9" i="12" s="1"/>
  <c r="AH10" i="12" s="1"/>
  <c r="AH11" i="12" s="1"/>
  <c r="AH12" i="12" s="1"/>
  <c r="AH13" i="12" s="1"/>
  <c r="AH14" i="12" s="1"/>
  <c r="AH15" i="12" s="1"/>
  <c r="AH16" i="12" s="1"/>
  <c r="AH17" i="12" s="1"/>
  <c r="AH18" i="12" s="1"/>
  <c r="AH19" i="12" s="1"/>
  <c r="AH20" i="12" s="1"/>
  <c r="AH21" i="12" s="1"/>
  <c r="AH22" i="12" s="1"/>
  <c r="AH23" i="12" s="1"/>
  <c r="AH24" i="12" s="1"/>
  <c r="AH25" i="12" s="1"/>
  <c r="AH26" i="12" s="1"/>
  <c r="AH27" i="12" s="1"/>
  <c r="AH28" i="12" s="1"/>
  <c r="AH29" i="12" s="1"/>
  <c r="AH30" i="12" s="1"/>
  <c r="AH31" i="12" s="1"/>
  <c r="AH5"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43" i="12" s="1"/>
  <c r="AF167" i="12" s="1"/>
  <c r="AF191" i="12" s="1"/>
  <c r="AF215" i="12" s="1"/>
  <c r="AF239" i="12" s="1"/>
  <c r="AF120" i="12"/>
  <c r="AF121" i="12"/>
  <c r="AF122" i="12"/>
  <c r="AF123" i="12"/>
  <c r="AF124" i="12"/>
  <c r="AF125" i="12"/>
  <c r="AF126" i="12"/>
  <c r="AF127" i="12"/>
  <c r="AF128" i="12"/>
  <c r="AF129" i="12"/>
  <c r="AF131" i="12"/>
  <c r="AF132" i="12"/>
  <c r="AF133" i="12"/>
  <c r="AF134" i="12"/>
  <c r="AF135" i="12"/>
  <c r="AF136" i="12"/>
  <c r="AF138" i="12"/>
  <c r="AF140" i="12"/>
  <c r="AF142" i="12"/>
  <c r="AF144" i="12"/>
  <c r="AF145" i="12"/>
  <c r="AF169" i="12" s="1"/>
  <c r="AF147" i="12"/>
  <c r="AF148" i="12"/>
  <c r="AF149" i="12"/>
  <c r="AF173" i="12" s="1"/>
  <c r="AF151" i="12"/>
  <c r="AF152" i="12"/>
  <c r="AF153" i="12"/>
  <c r="AF177" i="12" s="1"/>
  <c r="AF155" i="12"/>
  <c r="AF156" i="12"/>
  <c r="AF157" i="12"/>
  <c r="AF181" i="12" s="1"/>
  <c r="AF159" i="12"/>
  <c r="AF160" i="12"/>
  <c r="AF164" i="12"/>
  <c r="AF168" i="12"/>
  <c r="AF171" i="12"/>
  <c r="AF172" i="12"/>
  <c r="AF175" i="12"/>
  <c r="AF176" i="12"/>
  <c r="AF179" i="12"/>
  <c r="AF180" i="12"/>
  <c r="AF183" i="12"/>
  <c r="AF184" i="12"/>
  <c r="AF188" i="12"/>
  <c r="AF192" i="12"/>
  <c r="AF195" i="12"/>
  <c r="AF196" i="12"/>
  <c r="AF199" i="12"/>
  <c r="AF200" i="12"/>
  <c r="AF203" i="12"/>
  <c r="AF204" i="12"/>
  <c r="AF207" i="12"/>
  <c r="AF208" i="12"/>
  <c r="AF212" i="12"/>
  <c r="AF216" i="12"/>
  <c r="AF219" i="12"/>
  <c r="AF220" i="12"/>
  <c r="AF223" i="12"/>
  <c r="AF224" i="12"/>
  <c r="AF227" i="12"/>
  <c r="AF228" i="12"/>
  <c r="AF231" i="12"/>
  <c r="AF232" i="12"/>
  <c r="AF236" i="12"/>
  <c r="AF240" i="12"/>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5" i="27"/>
  <c r="AU40" i="11"/>
  <c r="AW40" i="11"/>
  <c r="AX40" i="11"/>
  <c r="AZ40" i="11"/>
  <c r="AU41" i="11"/>
  <c r="AW41" i="11"/>
  <c r="AX41" i="11"/>
  <c r="AZ41" i="11"/>
  <c r="S53" i="22"/>
  <c r="S55" i="22" s="1"/>
  <c r="S54" i="22"/>
  <c r="AW12" i="11" s="1"/>
  <c r="S56" i="22"/>
  <c r="S58" i="22" s="1"/>
  <c r="S52" i="22"/>
  <c r="D39" i="7"/>
  <c r="AW30" i="11"/>
  <c r="AW31" i="11"/>
  <c r="AW32" i="11"/>
  <c r="AW33" i="11"/>
  <c r="AW34" i="11"/>
  <c r="AW35" i="11"/>
  <c r="AW36" i="11"/>
  <c r="AW37" i="11"/>
  <c r="AW38" i="11"/>
  <c r="AW39" i="11"/>
  <c r="AW9" i="11"/>
  <c r="AW10" i="11"/>
  <c r="AW11" i="11"/>
  <c r="U52" i="22"/>
  <c r="U53" i="22" s="1"/>
  <c r="U54" i="22" s="1"/>
  <c r="U55" i="22" s="1"/>
  <c r="U56" i="22" s="1"/>
  <c r="U57" i="22" s="1"/>
  <c r="U58" i="22" s="1"/>
  <c r="U59" i="22" s="1"/>
  <c r="U60" i="22" s="1"/>
  <c r="U61" i="22" s="1"/>
  <c r="U62" i="22" s="1"/>
  <c r="U63" i="22" s="1"/>
  <c r="U64" i="22" s="1"/>
  <c r="U65" i="22" s="1"/>
  <c r="U66" i="22" s="1"/>
  <c r="U67" i="22" s="1"/>
  <c r="U68" i="22" s="1"/>
  <c r="U69" i="22" s="1"/>
  <c r="U70" i="22" s="1"/>
  <c r="U71" i="22" s="1"/>
  <c r="U51" i="22"/>
  <c r="W53" i="22"/>
  <c r="W55" i="22" s="1"/>
  <c r="W57" i="22" s="1"/>
  <c r="W59" i="22" s="1"/>
  <c r="W61" i="22" s="1"/>
  <c r="W63" i="22" s="1"/>
  <c r="W65" i="22" s="1"/>
  <c r="W67" i="22" s="1"/>
  <c r="W69" i="22" s="1"/>
  <c r="W71" i="22" s="1"/>
  <c r="W54" i="22"/>
  <c r="W56" i="22" s="1"/>
  <c r="W52" i="22"/>
  <c r="Q54" i="22"/>
  <c r="Q55" i="22"/>
  <c r="Q57" i="22" s="1"/>
  <c r="Q56" i="22"/>
  <c r="Q58" i="22"/>
  <c r="BB6" i="27"/>
  <c r="BB7" i="27"/>
  <c r="BB8" i="27"/>
  <c r="BB9" i="27"/>
  <c r="BB10" i="27"/>
  <c r="BB11" i="27"/>
  <c r="BB12" i="27"/>
  <c r="BB13" i="27"/>
  <c r="BB14" i="27"/>
  <c r="BB15" i="27"/>
  <c r="BB16" i="27"/>
  <c r="BB17" i="27"/>
  <c r="BB18" i="27"/>
  <c r="BB19" i="27"/>
  <c r="BB20" i="27"/>
  <c r="BB21" i="27"/>
  <c r="BB22" i="27"/>
  <c r="BB23" i="27"/>
  <c r="BB24" i="27"/>
  <c r="BB25" i="27"/>
  <c r="BB26" i="27"/>
  <c r="BB27" i="27"/>
  <c r="BB28" i="27"/>
  <c r="BB29" i="27"/>
  <c r="BB30" i="27"/>
  <c r="BB31" i="27"/>
  <c r="BB32" i="27"/>
  <c r="BB33" i="27"/>
  <c r="BB34" i="27"/>
  <c r="BB35" i="27"/>
  <c r="BB36" i="27"/>
  <c r="BB37" i="27"/>
  <c r="BB38" i="27"/>
  <c r="BB39" i="27"/>
  <c r="BB40" i="27"/>
  <c r="BB41" i="27"/>
  <c r="BB5" i="27"/>
  <c r="N9" i="11"/>
  <c r="P9" i="11"/>
  <c r="Q9" i="11"/>
  <c r="R9" i="11"/>
  <c r="S9" i="11"/>
  <c r="T9" i="11"/>
  <c r="N10" i="11"/>
  <c r="Q10" i="11"/>
  <c r="R10" i="11"/>
  <c r="S10" i="11"/>
  <c r="T10" i="11"/>
  <c r="N11" i="11"/>
  <c r="Q11" i="11"/>
  <c r="R11" i="11"/>
  <c r="S11" i="11"/>
  <c r="T11" i="11"/>
  <c r="N12" i="11"/>
  <c r="Q12" i="11"/>
  <c r="R12" i="11"/>
  <c r="S12" i="11"/>
  <c r="T12" i="11"/>
  <c r="N13" i="11"/>
  <c r="Q13" i="11"/>
  <c r="R13" i="11"/>
  <c r="S13" i="11"/>
  <c r="N14" i="11"/>
  <c r="Q14" i="11"/>
  <c r="R14" i="11"/>
  <c r="S14" i="11"/>
  <c r="N15" i="11"/>
  <c r="Q15" i="11"/>
  <c r="R15" i="11"/>
  <c r="S15" i="11"/>
  <c r="N16" i="11"/>
  <c r="P16" i="11"/>
  <c r="Q16" i="11"/>
  <c r="R16" i="11"/>
  <c r="S16" i="11"/>
  <c r="N17" i="11"/>
  <c r="P17" i="11"/>
  <c r="Q17" i="11"/>
  <c r="R17" i="11"/>
  <c r="S17" i="11"/>
  <c r="N18" i="11"/>
  <c r="Q18" i="11"/>
  <c r="R18" i="11"/>
  <c r="S18" i="11"/>
  <c r="N19" i="11"/>
  <c r="Q19" i="11"/>
  <c r="R19" i="11"/>
  <c r="S19" i="11"/>
  <c r="N20" i="11"/>
  <c r="Q20" i="11"/>
  <c r="R20" i="11"/>
  <c r="S20" i="11"/>
  <c r="N21" i="11"/>
  <c r="Q21" i="11"/>
  <c r="R21" i="11"/>
  <c r="S21" i="11"/>
  <c r="N22" i="11"/>
  <c r="Q22" i="11"/>
  <c r="R22" i="11"/>
  <c r="S22" i="11"/>
  <c r="N23" i="11"/>
  <c r="Q23" i="11"/>
  <c r="R23" i="11"/>
  <c r="S23" i="11"/>
  <c r="N24" i="11"/>
  <c r="Q24" i="11"/>
  <c r="R24" i="11"/>
  <c r="S24" i="11"/>
  <c r="N25" i="11"/>
  <c r="Q25" i="11"/>
  <c r="R25" i="11"/>
  <c r="S25" i="11"/>
  <c r="N26" i="11"/>
  <c r="Q26" i="11"/>
  <c r="R26" i="11"/>
  <c r="S26" i="11"/>
  <c r="N27" i="11"/>
  <c r="Q27" i="11"/>
  <c r="R27" i="11"/>
  <c r="S27" i="11"/>
  <c r="N28" i="11"/>
  <c r="Q28" i="11"/>
  <c r="R28" i="11"/>
  <c r="S28" i="11"/>
  <c r="N29" i="11"/>
  <c r="Q29" i="11"/>
  <c r="R29" i="11"/>
  <c r="S29" i="11"/>
  <c r="N30" i="11"/>
  <c r="Q30" i="11"/>
  <c r="R30" i="11"/>
  <c r="S30" i="11"/>
  <c r="N31" i="11"/>
  <c r="Q31" i="11"/>
  <c r="R31" i="11"/>
  <c r="S31" i="11"/>
  <c r="N32" i="11"/>
  <c r="Q32" i="11"/>
  <c r="R32" i="11"/>
  <c r="S32" i="11"/>
  <c r="N33" i="11"/>
  <c r="Q33" i="11"/>
  <c r="R33" i="11"/>
  <c r="S33" i="11"/>
  <c r="N34" i="11"/>
  <c r="Q34" i="11"/>
  <c r="R34" i="11"/>
  <c r="S34" i="11"/>
  <c r="N35" i="11"/>
  <c r="Q35" i="11"/>
  <c r="R35" i="11"/>
  <c r="S35" i="11"/>
  <c r="N36" i="11"/>
  <c r="Q36" i="11"/>
  <c r="R36" i="11"/>
  <c r="S36" i="11"/>
  <c r="N37" i="11"/>
  <c r="Q37" i="11"/>
  <c r="R37" i="11"/>
  <c r="S37" i="11"/>
  <c r="N38" i="11"/>
  <c r="Q38" i="11"/>
  <c r="R38" i="11"/>
  <c r="S38" i="11"/>
  <c r="N39" i="11"/>
  <c r="Q39" i="11"/>
  <c r="R39" i="11"/>
  <c r="S39" i="11"/>
  <c r="N40" i="11"/>
  <c r="Q40" i="11"/>
  <c r="R40" i="11"/>
  <c r="S40" i="11"/>
  <c r="N41" i="11"/>
  <c r="Q41" i="11"/>
  <c r="R41" i="11"/>
  <c r="S41" i="11"/>
  <c r="N42" i="11"/>
  <c r="Q42" i="11"/>
  <c r="R42" i="11"/>
  <c r="S42" i="11"/>
  <c r="N43" i="11"/>
  <c r="Q43" i="11"/>
  <c r="R43" i="11"/>
  <c r="S43" i="11"/>
  <c r="N44" i="11"/>
  <c r="Q44" i="11"/>
  <c r="R44" i="11"/>
  <c r="S44" i="11"/>
  <c r="N45" i="11"/>
  <c r="Q45" i="11"/>
  <c r="R45" i="11"/>
  <c r="S45" i="11"/>
  <c r="N46" i="11"/>
  <c r="Q46" i="11"/>
  <c r="R46" i="11"/>
  <c r="S46" i="11"/>
  <c r="N47" i="11"/>
  <c r="Q47" i="11"/>
  <c r="R47" i="11"/>
  <c r="S47" i="11"/>
  <c r="N48" i="11"/>
  <c r="Q48" i="11"/>
  <c r="R48" i="11"/>
  <c r="S48" i="11"/>
  <c r="N49" i="11"/>
  <c r="Q49" i="11"/>
  <c r="R49" i="11"/>
  <c r="S49" i="11"/>
  <c r="N50" i="11"/>
  <c r="Q50" i="11"/>
  <c r="R50" i="11"/>
  <c r="S50" i="11"/>
  <c r="N51" i="11"/>
  <c r="Q51" i="11"/>
  <c r="R51" i="11"/>
  <c r="S51" i="11"/>
  <c r="N52" i="11"/>
  <c r="Q52" i="11"/>
  <c r="R52" i="11"/>
  <c r="S52" i="11"/>
  <c r="N53" i="11"/>
  <c r="Q53" i="11"/>
  <c r="R53" i="11"/>
  <c r="S53" i="11"/>
  <c r="N54" i="11"/>
  <c r="Q54" i="11"/>
  <c r="R54" i="11"/>
  <c r="S54" i="11"/>
  <c r="N55" i="11"/>
  <c r="Q55" i="11"/>
  <c r="R55" i="11"/>
  <c r="S55" i="11"/>
  <c r="N56" i="11"/>
  <c r="Q56" i="11"/>
  <c r="R56" i="11"/>
  <c r="S56" i="11"/>
  <c r="N57" i="11"/>
  <c r="Q57" i="11"/>
  <c r="R57" i="11"/>
  <c r="S57" i="11"/>
  <c r="N58" i="11"/>
  <c r="Q58" i="11"/>
  <c r="R58" i="11"/>
  <c r="S58" i="11"/>
  <c r="N59" i="11"/>
  <c r="Q59" i="11"/>
  <c r="R59" i="11"/>
  <c r="S59" i="11"/>
  <c r="N60" i="11"/>
  <c r="Q60" i="11"/>
  <c r="R60" i="11"/>
  <c r="S60" i="11"/>
  <c r="N61" i="11"/>
  <c r="Q61" i="11"/>
  <c r="R61" i="11"/>
  <c r="S61" i="11"/>
  <c r="N62" i="11"/>
  <c r="Q62" i="11"/>
  <c r="R62" i="11"/>
  <c r="S62" i="11"/>
  <c r="N63" i="11"/>
  <c r="Q63" i="11"/>
  <c r="R63" i="11"/>
  <c r="S63" i="11"/>
  <c r="P8" i="11"/>
  <c r="Q8" i="11"/>
  <c r="R8" i="11"/>
  <c r="S8" i="11"/>
  <c r="T8" i="11"/>
  <c r="N8" i="11"/>
  <c r="Q66" i="12"/>
  <c r="T66" i="12"/>
  <c r="U66" i="12" s="1"/>
  <c r="Q67" i="12"/>
  <c r="Q68" i="12"/>
  <c r="Q69" i="12"/>
  <c r="Q70" i="12"/>
  <c r="Q71" i="12"/>
  <c r="Q72" i="12"/>
  <c r="Q73" i="12"/>
  <c r="Q74" i="12"/>
  <c r="T74" i="12"/>
  <c r="U74" i="12" s="1"/>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1" i="12"/>
  <c r="Q122" i="12"/>
  <c r="Q123" i="12"/>
  <c r="Q124" i="12"/>
  <c r="Q125" i="12"/>
  <c r="Q126" i="12"/>
  <c r="Q127" i="12"/>
  <c r="Q129" i="12"/>
  <c r="Q130" i="12"/>
  <c r="Q131" i="12"/>
  <c r="Q132" i="12"/>
  <c r="Q133" i="12"/>
  <c r="Q134" i="12"/>
  <c r="Q135" i="12"/>
  <c r="Q137" i="12"/>
  <c r="Q138" i="12"/>
  <c r="Q139" i="12"/>
  <c r="Q140" i="12"/>
  <c r="Q141" i="12"/>
  <c r="Q142" i="12"/>
  <c r="Q143" i="12"/>
  <c r="Q145" i="12"/>
  <c r="Q146" i="12"/>
  <c r="Q147" i="12"/>
  <c r="Q148" i="12"/>
  <c r="Q149" i="12"/>
  <c r="Q150" i="12"/>
  <c r="Q151" i="12"/>
  <c r="Q153" i="12"/>
  <c r="Q154" i="12"/>
  <c r="Q155" i="12"/>
  <c r="Q156" i="12"/>
  <c r="Q157" i="12"/>
  <c r="Q158" i="12"/>
  <c r="Q159" i="12"/>
  <c r="Q161" i="12"/>
  <c r="Q162" i="12"/>
  <c r="Q163" i="12"/>
  <c r="Q164" i="12"/>
  <c r="AQ191" i="22" l="1"/>
  <c r="AT191" i="22"/>
  <c r="AP191" i="22"/>
  <c r="AN194" i="22"/>
  <c r="AP193" i="22"/>
  <c r="AR193" i="22"/>
  <c r="AN196" i="22"/>
  <c r="AS193" i="22"/>
  <c r="AQ193" i="22"/>
  <c r="AT195" i="22"/>
  <c r="AS195" i="22"/>
  <c r="AN198" i="22"/>
  <c r="AR195" i="22"/>
  <c r="AM82" i="22"/>
  <c r="AL129" i="22"/>
  <c r="AN77" i="22"/>
  <c r="AT74" i="22"/>
  <c r="AQ74" i="22"/>
  <c r="AP74" i="22"/>
  <c r="AL127" i="22"/>
  <c r="AR70" i="22"/>
  <c r="AN73" i="22"/>
  <c r="AQ70" i="22"/>
  <c r="AP70" i="22"/>
  <c r="AS70" i="22"/>
  <c r="AL125" i="22"/>
  <c r="AR72" i="22"/>
  <c r="AN75" i="22"/>
  <c r="AT72" i="22"/>
  <c r="AS72" i="22"/>
  <c r="AM75" i="22"/>
  <c r="AM77" i="22"/>
  <c r="Q344" i="12"/>
  <c r="U290" i="12"/>
  <c r="V290" i="12"/>
  <c r="T298" i="12"/>
  <c r="U284" i="12"/>
  <c r="V284" i="12"/>
  <c r="T292" i="12"/>
  <c r="W233" i="12"/>
  <c r="T301" i="12"/>
  <c r="U293" i="12"/>
  <c r="V293" i="12"/>
  <c r="T297" i="12"/>
  <c r="U289" i="12"/>
  <c r="V289" i="12"/>
  <c r="U280" i="12"/>
  <c r="V280" i="12"/>
  <c r="T288" i="12"/>
  <c r="Q340" i="12"/>
  <c r="Q338" i="12"/>
  <c r="T331" i="12"/>
  <c r="U323" i="12"/>
  <c r="V323" i="12"/>
  <c r="T335" i="12"/>
  <c r="U327" i="12"/>
  <c r="V327" i="12"/>
  <c r="U294" i="12"/>
  <c r="V294" i="12"/>
  <c r="T302" i="12"/>
  <c r="Q318" i="12"/>
  <c r="AL606" i="12"/>
  <c r="AP506" i="12"/>
  <c r="AT506" i="12"/>
  <c r="AQ506" i="12"/>
  <c r="AL571" i="12"/>
  <c r="AN507" i="12"/>
  <c r="AM510" i="12"/>
  <c r="AF783" i="12"/>
  <c r="AS504" i="12"/>
  <c r="AR504" i="12"/>
  <c r="AT504" i="12"/>
  <c r="AQ502" i="12"/>
  <c r="AS502" i="12"/>
  <c r="AP502" i="12"/>
  <c r="AR502" i="12"/>
  <c r="AL614" i="12"/>
  <c r="AL610" i="12"/>
  <c r="AN505" i="12"/>
  <c r="AM508" i="12"/>
  <c r="AN509" i="12"/>
  <c r="AM512" i="12"/>
  <c r="AL761" i="12"/>
  <c r="AL759" i="12"/>
  <c r="AL433" i="12"/>
  <c r="AL425" i="12"/>
  <c r="AN394" i="12"/>
  <c r="AM397" i="12"/>
  <c r="AP395" i="12"/>
  <c r="AT395" i="12"/>
  <c r="AQ395" i="12"/>
  <c r="AL444" i="12"/>
  <c r="AP391" i="12"/>
  <c r="AS391" i="12"/>
  <c r="AQ391" i="12"/>
  <c r="AR391" i="12"/>
  <c r="AL442" i="12"/>
  <c r="AN372" i="12"/>
  <c r="AM375" i="12"/>
  <c r="AL411" i="12"/>
  <c r="AN398" i="12"/>
  <c r="AM401" i="12"/>
  <c r="AS369" i="12"/>
  <c r="AR369" i="12"/>
  <c r="AT369" i="12"/>
  <c r="W77" i="22"/>
  <c r="AY40" i="11"/>
  <c r="U83" i="22"/>
  <c r="W74" i="22"/>
  <c r="T14" i="11"/>
  <c r="W58" i="12"/>
  <c r="W57" i="12"/>
  <c r="T13" i="11"/>
  <c r="AM56" i="12"/>
  <c r="AN53" i="12"/>
  <c r="AM57" i="12"/>
  <c r="AN54" i="12"/>
  <c r="AM55" i="12"/>
  <c r="AN52" i="12"/>
  <c r="S66" i="12"/>
  <c r="P24" i="11" s="1"/>
  <c r="AH32" i="12"/>
  <c r="AF201" i="12"/>
  <c r="AF205" i="12"/>
  <c r="AF197" i="12"/>
  <c r="AF193" i="12"/>
  <c r="AF137" i="12"/>
  <c r="AF141" i="12"/>
  <c r="AF130" i="12"/>
  <c r="AF162" i="12"/>
  <c r="AF158" i="12"/>
  <c r="AF150" i="12"/>
  <c r="AF146" i="12"/>
  <c r="AF166" i="12"/>
  <c r="AF139" i="12"/>
  <c r="AP53" i="12"/>
  <c r="AS54" i="12"/>
  <c r="AW16" i="11"/>
  <c r="S60" i="22"/>
  <c r="S57" i="22"/>
  <c r="AW13" i="11"/>
  <c r="AW14" i="11"/>
  <c r="W58" i="22"/>
  <c r="W60" i="22" s="1"/>
  <c r="W62" i="22" s="1"/>
  <c r="W64" i="22" s="1"/>
  <c r="W66" i="22" s="1"/>
  <c r="W68" i="22" s="1"/>
  <c r="W70" i="22" s="1"/>
  <c r="Q59" i="22"/>
  <c r="Q60" i="22"/>
  <c r="T82" i="12"/>
  <c r="Q120" i="12"/>
  <c r="V82" i="12"/>
  <c r="V74" i="12"/>
  <c r="V66" i="12"/>
  <c r="AT198" i="22" l="1"/>
  <c r="AR198" i="22"/>
  <c r="AN201" i="22"/>
  <c r="AS198" i="22"/>
  <c r="AP196" i="22"/>
  <c r="AS196" i="22"/>
  <c r="AR196" i="22"/>
  <c r="AN199" i="22"/>
  <c r="AQ196" i="22"/>
  <c r="AP194" i="22"/>
  <c r="AT194" i="22"/>
  <c r="AQ194" i="22"/>
  <c r="AN197" i="22"/>
  <c r="AP73" i="22"/>
  <c r="AR73" i="22"/>
  <c r="AN76" i="22"/>
  <c r="AS73" i="22"/>
  <c r="AQ73" i="22"/>
  <c r="AN80" i="22"/>
  <c r="AT77" i="22"/>
  <c r="AP77" i="22"/>
  <c r="AQ77" i="22"/>
  <c r="AM80" i="22"/>
  <c r="AM78" i="22"/>
  <c r="AL131" i="22"/>
  <c r="AL133" i="22"/>
  <c r="AR75" i="22"/>
  <c r="AN78" i="22"/>
  <c r="AT75" i="22"/>
  <c r="AS75" i="22"/>
  <c r="AL135" i="22"/>
  <c r="AM85" i="22"/>
  <c r="Q348" i="12"/>
  <c r="U302" i="12"/>
  <c r="V302" i="12"/>
  <c r="T310" i="12"/>
  <c r="U335" i="12"/>
  <c r="T343" i="12"/>
  <c r="V335" i="12"/>
  <c r="T339" i="12"/>
  <c r="U331" i="12"/>
  <c r="V331" i="12"/>
  <c r="U288" i="12"/>
  <c r="V288" i="12"/>
  <c r="T296" i="12"/>
  <c r="W235" i="12"/>
  <c r="T309" i="12"/>
  <c r="U301" i="12"/>
  <c r="V301" i="12"/>
  <c r="Q346" i="12"/>
  <c r="Q326" i="12"/>
  <c r="T305" i="12"/>
  <c r="U297" i="12"/>
  <c r="V297" i="12"/>
  <c r="U292" i="12"/>
  <c r="V292" i="12"/>
  <c r="T300" i="12"/>
  <c r="U298" i="12"/>
  <c r="V298" i="12"/>
  <c r="T306" i="12"/>
  <c r="AP509" i="12"/>
  <c r="AT509" i="12"/>
  <c r="AQ509" i="12"/>
  <c r="AL620" i="12"/>
  <c r="AL616" i="12"/>
  <c r="AN510" i="12"/>
  <c r="AM513" i="12"/>
  <c r="AN508" i="12"/>
  <c r="AM511" i="12"/>
  <c r="AF807" i="12"/>
  <c r="AR507" i="12"/>
  <c r="AS507" i="12"/>
  <c r="AT507" i="12"/>
  <c r="AL765" i="12"/>
  <c r="AL767" i="12"/>
  <c r="AN512" i="12"/>
  <c r="AM515" i="12"/>
  <c r="AS505" i="12"/>
  <c r="AQ505" i="12"/>
  <c r="AR505" i="12"/>
  <c r="AP505" i="12"/>
  <c r="AL577" i="12"/>
  <c r="AL612" i="12"/>
  <c r="AM404" i="12"/>
  <c r="AN401" i="12"/>
  <c r="AP398" i="12"/>
  <c r="AT398" i="12"/>
  <c r="AQ398" i="12"/>
  <c r="AM378" i="12"/>
  <c r="AN375" i="12"/>
  <c r="AL448" i="12"/>
  <c r="AS372" i="12"/>
  <c r="AR372" i="12"/>
  <c r="AT372" i="12"/>
  <c r="AL450" i="12"/>
  <c r="AN397" i="12"/>
  <c r="AM400" i="12"/>
  <c r="AL431" i="12"/>
  <c r="AL417" i="12"/>
  <c r="AP394" i="12"/>
  <c r="AS394" i="12"/>
  <c r="AQ394" i="12"/>
  <c r="AR394" i="12"/>
  <c r="AL439" i="12"/>
  <c r="AY41" i="11"/>
  <c r="U84" i="22"/>
  <c r="U85" i="22" s="1"/>
  <c r="U86" i="22" s="1"/>
  <c r="U87" i="22" s="1"/>
  <c r="U88" i="22" s="1"/>
  <c r="U89" i="22" s="1"/>
  <c r="U90" i="22" s="1"/>
  <c r="U91" i="22" s="1"/>
  <c r="U92" i="22" s="1"/>
  <c r="U93" i="22" s="1"/>
  <c r="U94" i="22" s="1"/>
  <c r="U95" i="22" s="1"/>
  <c r="U96" i="22" s="1"/>
  <c r="U97" i="22" s="1"/>
  <c r="U98" i="22" s="1"/>
  <c r="U99" i="22" s="1"/>
  <c r="U100" i="22" s="1"/>
  <c r="U101" i="22" s="1"/>
  <c r="U102" i="22" s="1"/>
  <c r="U103" i="22" s="1"/>
  <c r="U104" i="22" s="1"/>
  <c r="U105" i="22" s="1"/>
  <c r="U106" i="22" s="1"/>
  <c r="U107" i="22" s="1"/>
  <c r="U108" i="22" s="1"/>
  <c r="U109" i="22" s="1"/>
  <c r="U110" i="22" s="1"/>
  <c r="U111" i="22" s="1"/>
  <c r="U112" i="22" s="1"/>
  <c r="U113" i="22" s="1"/>
  <c r="U114" i="22" s="1"/>
  <c r="U115" i="22" s="1"/>
  <c r="U116" i="22" s="1"/>
  <c r="U117" i="22" s="1"/>
  <c r="U118" i="22" s="1"/>
  <c r="U119" i="22" s="1"/>
  <c r="U120" i="22" s="1"/>
  <c r="U121" i="22" s="1"/>
  <c r="U122" i="22" s="1"/>
  <c r="U123" i="22" s="1"/>
  <c r="U124" i="22" s="1"/>
  <c r="U125" i="22" s="1"/>
  <c r="U126" i="22" s="1"/>
  <c r="U127" i="22" s="1"/>
  <c r="W76" i="22"/>
  <c r="W79" i="22"/>
  <c r="BA37" i="11" s="1"/>
  <c r="T15" i="11"/>
  <c r="W59" i="12"/>
  <c r="T16" i="11"/>
  <c r="W60" i="12"/>
  <c r="AQ52" i="12"/>
  <c r="AS52" i="12"/>
  <c r="AR52" i="12"/>
  <c r="AM58" i="12"/>
  <c r="AN55" i="12"/>
  <c r="AR54" i="12"/>
  <c r="AT54" i="12"/>
  <c r="AN57" i="12"/>
  <c r="AM60" i="12"/>
  <c r="AQ53" i="12"/>
  <c r="AT53" i="12"/>
  <c r="AP52" i="12"/>
  <c r="AM59" i="12"/>
  <c r="AN56" i="12"/>
  <c r="S67" i="12"/>
  <c r="P25" i="11" s="1"/>
  <c r="AH33" i="12"/>
  <c r="AF186" i="12"/>
  <c r="AF154" i="12"/>
  <c r="AF165" i="12"/>
  <c r="AF217" i="12"/>
  <c r="AF190" i="12"/>
  <c r="AF161" i="12"/>
  <c r="AF163" i="12"/>
  <c r="AF229" i="12"/>
  <c r="AF221" i="12"/>
  <c r="AF170" i="12"/>
  <c r="AF174" i="12"/>
  <c r="AF225" i="12"/>
  <c r="AF182" i="12"/>
  <c r="AW15" i="11"/>
  <c r="S59" i="22"/>
  <c r="AW18" i="11"/>
  <c r="S62" i="22"/>
  <c r="BC14" i="11"/>
  <c r="Q61" i="22"/>
  <c r="Q62" i="22"/>
  <c r="U82" i="12"/>
  <c r="T90" i="12"/>
  <c r="Q128" i="12"/>
  <c r="AU12" i="11"/>
  <c r="AX12" i="11"/>
  <c r="AY12" i="11"/>
  <c r="AZ12" i="11"/>
  <c r="BA12" i="11"/>
  <c r="AU13" i="11"/>
  <c r="AX13" i="11"/>
  <c r="AY13" i="11"/>
  <c r="AZ13" i="11"/>
  <c r="BA13" i="11"/>
  <c r="AU14" i="11"/>
  <c r="AX14" i="11"/>
  <c r="AY14" i="11"/>
  <c r="AZ14" i="11"/>
  <c r="BA14" i="11"/>
  <c r="AU15" i="11"/>
  <c r="AX15" i="11"/>
  <c r="AY15" i="11"/>
  <c r="AZ15" i="11"/>
  <c r="BA15" i="11"/>
  <c r="AU16" i="11"/>
  <c r="AX16" i="11"/>
  <c r="AY16" i="11"/>
  <c r="AZ16" i="11"/>
  <c r="BA16" i="11"/>
  <c r="AU17" i="11"/>
  <c r="AX17" i="11"/>
  <c r="AY17" i="11"/>
  <c r="AZ17" i="11"/>
  <c r="BA17" i="11"/>
  <c r="AU18" i="11"/>
  <c r="AX18" i="11"/>
  <c r="AY18" i="11"/>
  <c r="AZ18" i="11"/>
  <c r="BA18" i="11"/>
  <c r="AU19" i="11"/>
  <c r="AX19" i="11"/>
  <c r="AY19" i="11"/>
  <c r="AZ19" i="11"/>
  <c r="BA19" i="11"/>
  <c r="AU20" i="11"/>
  <c r="AX20" i="11"/>
  <c r="AY20" i="11"/>
  <c r="AZ20" i="11"/>
  <c r="BA20" i="11"/>
  <c r="AX21" i="11"/>
  <c r="AY21" i="11"/>
  <c r="AZ21" i="11"/>
  <c r="BA21" i="11"/>
  <c r="AX22" i="11"/>
  <c r="AY22" i="11"/>
  <c r="AZ22" i="11"/>
  <c r="BA22" i="11"/>
  <c r="AX23" i="11"/>
  <c r="AY23" i="11"/>
  <c r="AZ23" i="11"/>
  <c r="BA23" i="11"/>
  <c r="AX24" i="11"/>
  <c r="AY24" i="11"/>
  <c r="AZ24" i="11"/>
  <c r="BA24" i="11"/>
  <c r="AX25" i="11"/>
  <c r="AY25" i="11"/>
  <c r="AZ25" i="11"/>
  <c r="BA25" i="11"/>
  <c r="AX26" i="11"/>
  <c r="AY26" i="11"/>
  <c r="AZ26" i="11"/>
  <c r="BA26" i="11"/>
  <c r="AX27" i="11"/>
  <c r="AY27" i="11"/>
  <c r="AZ27" i="11"/>
  <c r="BA27" i="11"/>
  <c r="AX28" i="11"/>
  <c r="AY28" i="11"/>
  <c r="AZ28" i="11"/>
  <c r="BA28" i="11"/>
  <c r="AX29" i="11"/>
  <c r="AY29" i="11"/>
  <c r="AZ29" i="11"/>
  <c r="BA29" i="11"/>
  <c r="AU30" i="11"/>
  <c r="AX30" i="11"/>
  <c r="AY30" i="11"/>
  <c r="AZ30" i="11"/>
  <c r="BA30" i="11"/>
  <c r="BC30" i="11"/>
  <c r="AU31" i="11"/>
  <c r="AX31" i="11"/>
  <c r="AY31" i="11"/>
  <c r="AZ31" i="11"/>
  <c r="BA31" i="11"/>
  <c r="AU32" i="11"/>
  <c r="AX32" i="11"/>
  <c r="AY32" i="11"/>
  <c r="AZ32" i="11"/>
  <c r="BA32" i="11"/>
  <c r="BC32" i="11"/>
  <c r="AU33" i="11"/>
  <c r="AX33" i="11"/>
  <c r="AY33" i="11"/>
  <c r="AZ33" i="11"/>
  <c r="BA33" i="11"/>
  <c r="AU34" i="11"/>
  <c r="AX34" i="11"/>
  <c r="AY34" i="11"/>
  <c r="AZ34" i="11"/>
  <c r="BA34" i="11"/>
  <c r="AU35" i="11"/>
  <c r="AX35" i="11"/>
  <c r="AY35" i="11"/>
  <c r="AZ35" i="11"/>
  <c r="BA35" i="11"/>
  <c r="AU36" i="11"/>
  <c r="AX36" i="11"/>
  <c r="AY36" i="11"/>
  <c r="AZ36" i="11"/>
  <c r="AU37" i="11"/>
  <c r="AX37" i="11"/>
  <c r="AY37" i="11"/>
  <c r="AZ37" i="11"/>
  <c r="AU38" i="11"/>
  <c r="AX38" i="11"/>
  <c r="AY38" i="11"/>
  <c r="AZ38" i="11"/>
  <c r="AU39" i="11"/>
  <c r="AX39" i="11"/>
  <c r="AY39" i="11"/>
  <c r="AZ39" i="11"/>
  <c r="AJ12" i="11"/>
  <c r="AL12" i="11"/>
  <c r="AM12" i="11"/>
  <c r="AN12" i="11"/>
  <c r="AO12" i="11"/>
  <c r="AP12" i="11"/>
  <c r="AJ13" i="11"/>
  <c r="AL13" i="11"/>
  <c r="AM13" i="11"/>
  <c r="AN13" i="11"/>
  <c r="AO13" i="11"/>
  <c r="AP13" i="11"/>
  <c r="AJ14" i="11"/>
  <c r="AL14" i="11"/>
  <c r="AM14" i="11"/>
  <c r="AN14" i="11"/>
  <c r="AO14" i="11"/>
  <c r="AP14" i="11"/>
  <c r="AJ15" i="11"/>
  <c r="AL15" i="11"/>
  <c r="AM15" i="11"/>
  <c r="AN15" i="11"/>
  <c r="AO15" i="11"/>
  <c r="AP15" i="11"/>
  <c r="AJ16" i="11"/>
  <c r="AL16" i="11"/>
  <c r="AM16" i="11"/>
  <c r="AN16" i="11"/>
  <c r="AO16" i="11"/>
  <c r="AP16" i="11"/>
  <c r="AJ17" i="11"/>
  <c r="AL17" i="11"/>
  <c r="AM17" i="11"/>
  <c r="AN17" i="11"/>
  <c r="AO17" i="11"/>
  <c r="AP17" i="11"/>
  <c r="AJ18" i="11"/>
  <c r="AL18" i="11"/>
  <c r="AM18" i="11"/>
  <c r="AN18" i="11"/>
  <c r="AO18" i="11"/>
  <c r="AP18" i="11"/>
  <c r="AJ19" i="11"/>
  <c r="AL19" i="11"/>
  <c r="AM19" i="11"/>
  <c r="AN19" i="11"/>
  <c r="AO19" i="11"/>
  <c r="AP19" i="11"/>
  <c r="AJ20" i="11"/>
  <c r="AM20" i="11"/>
  <c r="AN20" i="11"/>
  <c r="AO20" i="11"/>
  <c r="AP20" i="11"/>
  <c r="AJ21" i="11"/>
  <c r="AL21" i="11"/>
  <c r="AM21" i="11"/>
  <c r="AN21" i="11"/>
  <c r="AO21" i="11"/>
  <c r="AP21" i="11"/>
  <c r="AJ22" i="11"/>
  <c r="AL22" i="11"/>
  <c r="AM22" i="11"/>
  <c r="AN22" i="11"/>
  <c r="AO22" i="11"/>
  <c r="AP22" i="11"/>
  <c r="AJ23" i="11"/>
  <c r="AL23" i="11"/>
  <c r="AM23" i="11"/>
  <c r="AN23" i="11"/>
  <c r="AO23" i="11"/>
  <c r="AP23" i="11"/>
  <c r="AJ24" i="11"/>
  <c r="AL24" i="11"/>
  <c r="AM24" i="11"/>
  <c r="AN24" i="11"/>
  <c r="AO24" i="11"/>
  <c r="AP24" i="11"/>
  <c r="AJ25" i="11"/>
  <c r="AL25" i="11"/>
  <c r="AM25" i="11"/>
  <c r="AN25" i="11"/>
  <c r="AO25" i="11"/>
  <c r="AP25" i="11"/>
  <c r="AJ26" i="11"/>
  <c r="AL26" i="11"/>
  <c r="AM26" i="11"/>
  <c r="AN26" i="11"/>
  <c r="AO26" i="11"/>
  <c r="AP26" i="11"/>
  <c r="AJ27" i="11"/>
  <c r="AL27" i="11"/>
  <c r="AM27" i="11"/>
  <c r="AN27" i="11"/>
  <c r="AO27" i="11"/>
  <c r="AP27" i="11"/>
  <c r="AJ28" i="11"/>
  <c r="AL28" i="11"/>
  <c r="AM28" i="11"/>
  <c r="AN28" i="11"/>
  <c r="AO28" i="11"/>
  <c r="AP28" i="11"/>
  <c r="AJ29" i="11"/>
  <c r="AL29" i="11"/>
  <c r="AM29" i="11"/>
  <c r="AN29" i="11"/>
  <c r="AO29" i="11"/>
  <c r="AP29" i="11"/>
  <c r="AJ30" i="11"/>
  <c r="AL30" i="11"/>
  <c r="AM30" i="11"/>
  <c r="AN30" i="11"/>
  <c r="AO30" i="11"/>
  <c r="AP30" i="11"/>
  <c r="AJ31" i="11"/>
  <c r="AL31" i="11"/>
  <c r="AM31" i="11"/>
  <c r="AN31" i="11"/>
  <c r="AO31" i="11"/>
  <c r="AP31" i="11"/>
  <c r="AJ32" i="11"/>
  <c r="AL32" i="11"/>
  <c r="AM32" i="11"/>
  <c r="AN32" i="11"/>
  <c r="AO32" i="11"/>
  <c r="AP32" i="11"/>
  <c r="AJ33" i="11"/>
  <c r="AL33" i="11"/>
  <c r="AM33" i="11"/>
  <c r="AN33" i="11"/>
  <c r="AO33" i="11"/>
  <c r="AP33" i="11"/>
  <c r="AJ34" i="11"/>
  <c r="AL34" i="11"/>
  <c r="AM34" i="11"/>
  <c r="AN34" i="11"/>
  <c r="AO34" i="11"/>
  <c r="AP34" i="11"/>
  <c r="AJ35" i="11"/>
  <c r="AL35" i="11"/>
  <c r="AM35" i="11"/>
  <c r="AN35" i="11"/>
  <c r="AO35" i="11"/>
  <c r="AP35" i="11"/>
  <c r="AJ36" i="11"/>
  <c r="AL36" i="11"/>
  <c r="AM36" i="11"/>
  <c r="AN36" i="11"/>
  <c r="AO36" i="11"/>
  <c r="AP36" i="11"/>
  <c r="AJ37" i="11"/>
  <c r="AL37" i="11"/>
  <c r="AM37" i="11"/>
  <c r="AN37" i="11"/>
  <c r="AO37" i="11"/>
  <c r="AP37" i="11"/>
  <c r="AJ38" i="11"/>
  <c r="AL38" i="11"/>
  <c r="AM38" i="11"/>
  <c r="AN38" i="11"/>
  <c r="AO38" i="11"/>
  <c r="AP38" i="11"/>
  <c r="AJ39" i="11"/>
  <c r="AL39" i="11"/>
  <c r="AM39" i="11"/>
  <c r="AN39" i="11"/>
  <c r="AO39" i="11"/>
  <c r="AP39" i="11"/>
  <c r="AJ40" i="11"/>
  <c r="AL40" i="11"/>
  <c r="AM40" i="11"/>
  <c r="AN40" i="11"/>
  <c r="AO40" i="11"/>
  <c r="AP40" i="11"/>
  <c r="AJ41" i="11"/>
  <c r="AL41" i="11"/>
  <c r="AM41" i="11"/>
  <c r="AN41" i="11"/>
  <c r="AO41" i="11"/>
  <c r="AP41" i="11"/>
  <c r="AP197" i="22" l="1"/>
  <c r="AT197" i="22"/>
  <c r="AN200" i="22"/>
  <c r="AQ197" i="22"/>
  <c r="AP199" i="22"/>
  <c r="AQ199" i="22"/>
  <c r="AS199" i="22"/>
  <c r="AR199" i="22"/>
  <c r="AN202" i="22"/>
  <c r="AT201" i="22"/>
  <c r="AR201" i="22"/>
  <c r="AN204" i="22"/>
  <c r="AS201" i="22"/>
  <c r="AN83" i="22"/>
  <c r="AQ80" i="22"/>
  <c r="AP80" i="22"/>
  <c r="AT80" i="22"/>
  <c r="AR78" i="22"/>
  <c r="AN81" i="22"/>
  <c r="AT78" i="22"/>
  <c r="AS78" i="22"/>
  <c r="AM81" i="22"/>
  <c r="AM83" i="22"/>
  <c r="AL141" i="22"/>
  <c r="AL139" i="22"/>
  <c r="AR76" i="22"/>
  <c r="AN79" i="22"/>
  <c r="AQ76" i="22"/>
  <c r="AP76" i="22"/>
  <c r="AS76" i="22"/>
  <c r="AM88" i="22"/>
  <c r="AL137" i="22"/>
  <c r="U306" i="12"/>
  <c r="V306" i="12"/>
  <c r="T314" i="12"/>
  <c r="U300" i="12"/>
  <c r="V300" i="12"/>
  <c r="T308" i="12"/>
  <c r="Q334" i="12"/>
  <c r="U339" i="12"/>
  <c r="V339" i="12"/>
  <c r="T347" i="12"/>
  <c r="T313" i="12"/>
  <c r="U305" i="12"/>
  <c r="V305" i="12"/>
  <c r="U296" i="12"/>
  <c r="V296" i="12"/>
  <c r="T304" i="12"/>
  <c r="U310" i="12"/>
  <c r="V310" i="12"/>
  <c r="T318" i="12"/>
  <c r="W237" i="12"/>
  <c r="T317" i="12"/>
  <c r="U309" i="12"/>
  <c r="V309" i="12"/>
  <c r="U343" i="12"/>
  <c r="V343" i="12"/>
  <c r="AL583" i="12"/>
  <c r="AN515" i="12"/>
  <c r="AM518" i="12"/>
  <c r="AL771" i="12"/>
  <c r="AF831" i="12"/>
  <c r="AN511" i="12"/>
  <c r="AM514" i="12"/>
  <c r="AR510" i="12"/>
  <c r="AS510" i="12"/>
  <c r="AT510" i="12"/>
  <c r="AL618" i="12"/>
  <c r="AP512" i="12"/>
  <c r="AT512" i="12"/>
  <c r="AQ512" i="12"/>
  <c r="AR508" i="12"/>
  <c r="AS508" i="12"/>
  <c r="AP508" i="12"/>
  <c r="AQ508" i="12"/>
  <c r="AL626" i="12"/>
  <c r="AL773" i="12"/>
  <c r="AL622" i="12"/>
  <c r="AN513" i="12"/>
  <c r="AM516" i="12"/>
  <c r="AL437" i="12"/>
  <c r="AS375" i="12"/>
  <c r="AR375" i="12"/>
  <c r="AT375" i="12"/>
  <c r="AM381" i="12"/>
  <c r="AN378" i="12"/>
  <c r="AP401" i="12"/>
  <c r="AT401" i="12"/>
  <c r="AQ401" i="12"/>
  <c r="AP397" i="12"/>
  <c r="AS397" i="12"/>
  <c r="AR397" i="12"/>
  <c r="AQ397" i="12"/>
  <c r="AL423" i="12"/>
  <c r="AL445" i="12"/>
  <c r="AM403" i="12"/>
  <c r="AN400" i="12"/>
  <c r="AM407" i="12"/>
  <c r="AN404" i="12"/>
  <c r="W81" i="22"/>
  <c r="W78" i="22"/>
  <c r="BC34" i="11"/>
  <c r="W62" i="12"/>
  <c r="T18" i="11"/>
  <c r="W61" i="12"/>
  <c r="T17" i="11"/>
  <c r="AR57" i="12"/>
  <c r="AT57" i="12"/>
  <c r="AS57" i="12"/>
  <c r="AT56" i="12"/>
  <c r="AQ56" i="12"/>
  <c r="AP56" i="12"/>
  <c r="AN60" i="12"/>
  <c r="AM63" i="12"/>
  <c r="AQ55" i="12"/>
  <c r="AR55" i="12"/>
  <c r="AS55" i="12"/>
  <c r="AP55" i="12"/>
  <c r="AM62" i="12"/>
  <c r="AN59" i="12"/>
  <c r="AM61" i="12"/>
  <c r="AN58" i="12"/>
  <c r="S68" i="12"/>
  <c r="P26" i="11" s="1"/>
  <c r="AH34" i="12"/>
  <c r="AF187" i="12"/>
  <c r="AF189" i="12"/>
  <c r="AF194" i="12"/>
  <c r="AF178" i="12"/>
  <c r="AF185" i="12"/>
  <c r="AF198" i="12"/>
  <c r="AF206" i="12"/>
  <c r="AF214" i="12"/>
  <c r="AF210" i="12"/>
  <c r="AW20" i="11"/>
  <c r="S64" i="22"/>
  <c r="S61" i="22"/>
  <c r="AW17" i="11"/>
  <c r="Q64" i="22"/>
  <c r="Q63" i="22"/>
  <c r="BC16" i="11"/>
  <c r="U90" i="12"/>
  <c r="T98" i="12"/>
  <c r="V90" i="12"/>
  <c r="Q136" i="12"/>
  <c r="AX9" i="22"/>
  <c r="AX8" i="22"/>
  <c r="AX7" i="22"/>
  <c r="AX6" i="22"/>
  <c r="AX5" i="22"/>
  <c r="AX4" i="22"/>
  <c r="AX9" i="19"/>
  <c r="AX8" i="19"/>
  <c r="AX7" i="19"/>
  <c r="AX6" i="19"/>
  <c r="AX5" i="19"/>
  <c r="AX4" i="19"/>
  <c r="H43" i="20"/>
  <c r="O63" i="21"/>
  <c r="O96" i="21"/>
  <c r="E87" i="21"/>
  <c r="F87" i="21"/>
  <c r="G87" i="21"/>
  <c r="H87" i="21"/>
  <c r="I87" i="21"/>
  <c r="K87" i="21"/>
  <c r="L87" i="21"/>
  <c r="E88" i="21"/>
  <c r="F88" i="21"/>
  <c r="G88" i="21"/>
  <c r="H88" i="21"/>
  <c r="I88" i="21"/>
  <c r="K88" i="21"/>
  <c r="L88" i="21"/>
  <c r="E89" i="21"/>
  <c r="F89" i="21"/>
  <c r="G89" i="21"/>
  <c r="H89" i="21"/>
  <c r="O89" i="21" s="1"/>
  <c r="I89" i="21"/>
  <c r="K89" i="21"/>
  <c r="L89" i="21"/>
  <c r="E90" i="21"/>
  <c r="F90" i="21"/>
  <c r="G90" i="21"/>
  <c r="H90" i="21"/>
  <c r="O90" i="21" s="1"/>
  <c r="I90" i="21"/>
  <c r="K90" i="21"/>
  <c r="L90" i="21"/>
  <c r="E91" i="21"/>
  <c r="F91" i="21"/>
  <c r="G91" i="21"/>
  <c r="H91" i="21"/>
  <c r="I91" i="21"/>
  <c r="P91" i="21"/>
  <c r="K91" i="21"/>
  <c r="L91" i="21"/>
  <c r="E92" i="21"/>
  <c r="F92" i="21"/>
  <c r="G92" i="21"/>
  <c r="H92" i="21"/>
  <c r="I92" i="21"/>
  <c r="K92" i="21"/>
  <c r="L92" i="21"/>
  <c r="E93" i="21"/>
  <c r="F93" i="21"/>
  <c r="G93" i="21"/>
  <c r="H93" i="21"/>
  <c r="I93" i="21"/>
  <c r="K93" i="21"/>
  <c r="L93" i="21"/>
  <c r="E94" i="21"/>
  <c r="F94" i="21"/>
  <c r="G94" i="21"/>
  <c r="H94" i="21"/>
  <c r="I94" i="21"/>
  <c r="K94" i="21"/>
  <c r="L94" i="21"/>
  <c r="E95" i="21"/>
  <c r="F95" i="21"/>
  <c r="G95" i="21"/>
  <c r="H95" i="21"/>
  <c r="I95" i="21"/>
  <c r="K95" i="21"/>
  <c r="L95" i="21"/>
  <c r="E96" i="21"/>
  <c r="F96" i="21"/>
  <c r="G96" i="21"/>
  <c r="H96" i="21"/>
  <c r="I96" i="21"/>
  <c r="K96" i="21"/>
  <c r="L96" i="21"/>
  <c r="E97" i="21"/>
  <c r="F97" i="21"/>
  <c r="G97" i="21"/>
  <c r="H97" i="21"/>
  <c r="I97" i="21"/>
  <c r="K97" i="21"/>
  <c r="L97" i="21"/>
  <c r="E98" i="21"/>
  <c r="F98" i="21"/>
  <c r="G98" i="21"/>
  <c r="H98" i="21"/>
  <c r="I98" i="21"/>
  <c r="K98" i="21"/>
  <c r="L98" i="21"/>
  <c r="E99" i="21"/>
  <c r="F99" i="21"/>
  <c r="G99" i="21"/>
  <c r="H99" i="21"/>
  <c r="I99" i="21"/>
  <c r="P99" i="21"/>
  <c r="K99" i="21"/>
  <c r="L99" i="21"/>
  <c r="E100" i="21"/>
  <c r="F100" i="21"/>
  <c r="G100" i="21"/>
  <c r="H100" i="21"/>
  <c r="I100" i="21"/>
  <c r="K100" i="21"/>
  <c r="L100" i="21"/>
  <c r="E101" i="21"/>
  <c r="F101" i="21"/>
  <c r="G101" i="21"/>
  <c r="H101" i="21"/>
  <c r="I101" i="21"/>
  <c r="P101" i="21"/>
  <c r="K101" i="21"/>
  <c r="L101" i="21"/>
  <c r="E102" i="21"/>
  <c r="F102" i="21"/>
  <c r="G102" i="21"/>
  <c r="H102" i="21"/>
  <c r="I102" i="21"/>
  <c r="P102" i="21"/>
  <c r="K102" i="21"/>
  <c r="L102" i="21"/>
  <c r="E103" i="21"/>
  <c r="F103" i="21"/>
  <c r="G103" i="21"/>
  <c r="H103" i="21"/>
  <c r="I103" i="21"/>
  <c r="K103" i="21"/>
  <c r="L103" i="21"/>
  <c r="E104" i="21"/>
  <c r="F104" i="21"/>
  <c r="G104" i="21"/>
  <c r="H104" i="21"/>
  <c r="I104" i="21"/>
  <c r="K104" i="21"/>
  <c r="L104" i="21"/>
  <c r="E105" i="21"/>
  <c r="F105" i="21"/>
  <c r="G105" i="21"/>
  <c r="H105" i="21"/>
  <c r="I105" i="21"/>
  <c r="K105" i="21"/>
  <c r="L105" i="21"/>
  <c r="E106" i="21"/>
  <c r="F106" i="21"/>
  <c r="G106" i="21"/>
  <c r="H106" i="21"/>
  <c r="O106" i="21" s="1"/>
  <c r="I106" i="21"/>
  <c r="K106" i="21"/>
  <c r="L106" i="21"/>
  <c r="E107" i="21"/>
  <c r="F107" i="21"/>
  <c r="G107" i="21"/>
  <c r="H107" i="21"/>
  <c r="O107" i="21" s="1"/>
  <c r="I107" i="21"/>
  <c r="K107" i="21"/>
  <c r="L107" i="21"/>
  <c r="P107" i="21"/>
  <c r="E108" i="21"/>
  <c r="F108" i="21"/>
  <c r="G108" i="21"/>
  <c r="H108" i="21"/>
  <c r="O108" i="21" s="1"/>
  <c r="I108" i="21"/>
  <c r="K108" i="21"/>
  <c r="L108" i="21"/>
  <c r="E109" i="21"/>
  <c r="F109" i="21"/>
  <c r="G109" i="21"/>
  <c r="H109" i="21"/>
  <c r="I109" i="21"/>
  <c r="K109" i="21"/>
  <c r="L109" i="21"/>
  <c r="E110" i="21"/>
  <c r="F110" i="21"/>
  <c r="G110" i="21"/>
  <c r="H110" i="21"/>
  <c r="I110" i="21"/>
  <c r="K110" i="21"/>
  <c r="L110" i="21"/>
  <c r="E111" i="21"/>
  <c r="F111" i="21"/>
  <c r="G111" i="21"/>
  <c r="H111" i="21"/>
  <c r="I111" i="21"/>
  <c r="K111" i="21"/>
  <c r="L111" i="21"/>
  <c r="E112" i="21"/>
  <c r="F112" i="21"/>
  <c r="G112" i="21"/>
  <c r="H112" i="21"/>
  <c r="I112" i="21"/>
  <c r="K112" i="21"/>
  <c r="L112" i="21"/>
  <c r="E113" i="21"/>
  <c r="F113" i="21"/>
  <c r="G113" i="21"/>
  <c r="H113" i="21"/>
  <c r="I113" i="21"/>
  <c r="K113" i="21"/>
  <c r="L113" i="21"/>
  <c r="E114" i="21"/>
  <c r="F114" i="21"/>
  <c r="G114" i="21"/>
  <c r="H114" i="21"/>
  <c r="I114" i="21"/>
  <c r="O114" i="21"/>
  <c r="K114" i="21"/>
  <c r="L114" i="21"/>
  <c r="E115" i="21"/>
  <c r="F115" i="21"/>
  <c r="G115" i="21"/>
  <c r="H115" i="21"/>
  <c r="I115" i="21"/>
  <c r="P115" i="21"/>
  <c r="K115" i="21"/>
  <c r="L115" i="21"/>
  <c r="E116" i="21"/>
  <c r="F116" i="21"/>
  <c r="G116" i="21"/>
  <c r="H116" i="21"/>
  <c r="I116" i="21"/>
  <c r="P116" i="21"/>
  <c r="K116" i="21"/>
  <c r="L116" i="21"/>
  <c r="E117" i="21"/>
  <c r="F117" i="21"/>
  <c r="G117" i="21"/>
  <c r="H117" i="21"/>
  <c r="I117" i="21"/>
  <c r="K117" i="21"/>
  <c r="L117" i="21"/>
  <c r="E118" i="21"/>
  <c r="F118" i="21"/>
  <c r="G118" i="21"/>
  <c r="H118" i="21"/>
  <c r="I118" i="21"/>
  <c r="K118" i="21"/>
  <c r="L118" i="21"/>
  <c r="E119" i="21"/>
  <c r="F119" i="21"/>
  <c r="G119" i="21"/>
  <c r="H119" i="21"/>
  <c r="I119" i="21"/>
  <c r="K119" i="21"/>
  <c r="L119" i="21"/>
  <c r="E120" i="21"/>
  <c r="F120" i="21"/>
  <c r="G120" i="21"/>
  <c r="H120" i="21"/>
  <c r="I120" i="21"/>
  <c r="K120" i="21"/>
  <c r="L120" i="21"/>
  <c r="E121" i="21"/>
  <c r="F121" i="21"/>
  <c r="G121" i="21"/>
  <c r="H121" i="21"/>
  <c r="I121" i="21"/>
  <c r="K121" i="21"/>
  <c r="L121" i="21"/>
  <c r="E122" i="21"/>
  <c r="F122" i="21"/>
  <c r="G122" i="21"/>
  <c r="H122" i="21"/>
  <c r="I122" i="21"/>
  <c r="K122" i="21"/>
  <c r="L122" i="21"/>
  <c r="E123" i="21"/>
  <c r="F123" i="21"/>
  <c r="G123" i="21"/>
  <c r="H123" i="21"/>
  <c r="I123" i="21"/>
  <c r="K123" i="21"/>
  <c r="L123" i="21"/>
  <c r="E124" i="21"/>
  <c r="F124" i="21"/>
  <c r="G124" i="21"/>
  <c r="H124" i="21"/>
  <c r="O124" i="21" s="1"/>
  <c r="I124" i="21"/>
  <c r="K124" i="21"/>
  <c r="L124" i="21"/>
  <c r="E125" i="21"/>
  <c r="F125" i="21"/>
  <c r="G125" i="21"/>
  <c r="H125" i="21"/>
  <c r="O125" i="21" s="1"/>
  <c r="I125" i="21"/>
  <c r="K125" i="21"/>
  <c r="L125" i="21"/>
  <c r="E126" i="21"/>
  <c r="F126" i="21"/>
  <c r="G126" i="21"/>
  <c r="H126" i="21"/>
  <c r="I126" i="21"/>
  <c r="K126" i="21"/>
  <c r="L126" i="21"/>
  <c r="E127" i="21"/>
  <c r="F127" i="21"/>
  <c r="G127" i="21"/>
  <c r="H127" i="21"/>
  <c r="I127" i="21"/>
  <c r="K127" i="21"/>
  <c r="L127" i="21"/>
  <c r="E128" i="21"/>
  <c r="F128" i="21"/>
  <c r="G128" i="21"/>
  <c r="H128" i="21"/>
  <c r="I128" i="21"/>
  <c r="K128" i="21"/>
  <c r="L128" i="21"/>
  <c r="E129" i="21"/>
  <c r="F129" i="21"/>
  <c r="G129" i="21"/>
  <c r="H129" i="21"/>
  <c r="I129" i="21"/>
  <c r="K129" i="21"/>
  <c r="L129" i="21"/>
  <c r="E130" i="21"/>
  <c r="F130" i="21"/>
  <c r="G130" i="21"/>
  <c r="H130" i="21"/>
  <c r="I130" i="21"/>
  <c r="K130" i="21"/>
  <c r="L130" i="21"/>
  <c r="E131" i="21"/>
  <c r="F131" i="21"/>
  <c r="G131" i="21"/>
  <c r="H131" i="21"/>
  <c r="I131" i="21"/>
  <c r="K131" i="21"/>
  <c r="L131" i="21"/>
  <c r="E132" i="21"/>
  <c r="F132" i="21"/>
  <c r="G132" i="21"/>
  <c r="H132" i="21"/>
  <c r="I132" i="21"/>
  <c r="O132" i="21"/>
  <c r="K132" i="21"/>
  <c r="L132" i="21"/>
  <c r="E133" i="21"/>
  <c r="F133" i="21"/>
  <c r="G133" i="21"/>
  <c r="H133" i="21"/>
  <c r="I133" i="21"/>
  <c r="O133" i="21"/>
  <c r="K133" i="21"/>
  <c r="L133" i="21"/>
  <c r="P139" i="21"/>
  <c r="P140" i="21"/>
  <c r="P141" i="21"/>
  <c r="P146" i="21"/>
  <c r="P147" i="21"/>
  <c r="P148" i="21"/>
  <c r="P149" i="21"/>
  <c r="P154" i="21"/>
  <c r="P155" i="21"/>
  <c r="P156" i="21"/>
  <c r="P157" i="21"/>
  <c r="P158" i="21"/>
  <c r="P164" i="21"/>
  <c r="P165" i="21"/>
  <c r="P166" i="21"/>
  <c r="P167" i="21"/>
  <c r="P169" i="21"/>
  <c r="P172" i="21"/>
  <c r="P173" i="21"/>
  <c r="P174" i="21"/>
  <c r="P177" i="21"/>
  <c r="P180" i="21"/>
  <c r="P181" i="21"/>
  <c r="P182" i="21"/>
  <c r="P185" i="21"/>
  <c r="P186" i="21"/>
  <c r="P188" i="21"/>
  <c r="P189" i="21"/>
  <c r="P190" i="21"/>
  <c r="P193" i="21"/>
  <c r="P195" i="21"/>
  <c r="P196" i="21"/>
  <c r="P197" i="21"/>
  <c r="P199" i="21"/>
  <c r="P202" i="21"/>
  <c r="P203" i="21"/>
  <c r="P206" i="21"/>
  <c r="P209" i="21"/>
  <c r="P210" i="21"/>
  <c r="P212" i="21"/>
  <c r="P213" i="21"/>
  <c r="P214" i="21"/>
  <c r="P215" i="21"/>
  <c r="P216" i="21"/>
  <c r="P218" i="21"/>
  <c r="P219" i="21"/>
  <c r="P223" i="21"/>
  <c r="P226" i="21"/>
  <c r="P228" i="21"/>
  <c r="P229" i="21"/>
  <c r="P231" i="21"/>
  <c r="P232" i="21"/>
  <c r="P233" i="21"/>
  <c r="P235" i="21"/>
  <c r="P236" i="21"/>
  <c r="P237" i="21"/>
  <c r="P238" i="21"/>
  <c r="P239" i="21"/>
  <c r="P240" i="21"/>
  <c r="P241" i="21"/>
  <c r="P244" i="21"/>
  <c r="P245" i="21"/>
  <c r="P246" i="21"/>
  <c r="P247" i="21"/>
  <c r="P249" i="21"/>
  <c r="P250" i="21"/>
  <c r="P252" i="21"/>
  <c r="P255" i="21"/>
  <c r="P258" i="21"/>
  <c r="P261" i="21"/>
  <c r="P262" i="21"/>
  <c r="P264" i="21"/>
  <c r="P267" i="21"/>
  <c r="P270" i="21"/>
  <c r="P271" i="21"/>
  <c r="P273" i="21"/>
  <c r="P274" i="21"/>
  <c r="P275" i="21"/>
  <c r="P276" i="21"/>
  <c r="P277" i="21"/>
  <c r="P280" i="21"/>
  <c r="P283" i="21"/>
  <c r="P284" i="21"/>
  <c r="P286" i="21"/>
  <c r="P287" i="21"/>
  <c r="P288" i="21"/>
  <c r="P290" i="21"/>
  <c r="P291" i="21"/>
  <c r="P292" i="21"/>
  <c r="P294" i="21"/>
  <c r="P295" i="21"/>
  <c r="P298" i="21"/>
  <c r="P299" i="21"/>
  <c r="P300" i="21"/>
  <c r="P301" i="21"/>
  <c r="P303" i="21"/>
  <c r="P304" i="21"/>
  <c r="P306" i="21"/>
  <c r="P308" i="21"/>
  <c r="P309" i="21"/>
  <c r="P310" i="21"/>
  <c r="P311" i="21"/>
  <c r="P312" i="21"/>
  <c r="P313" i="21"/>
  <c r="P314" i="21"/>
  <c r="P315" i="21"/>
  <c r="P316" i="21"/>
  <c r="P319" i="21"/>
  <c r="P323" i="21"/>
  <c r="P324" i="21"/>
  <c r="P325" i="21"/>
  <c r="P326" i="21"/>
  <c r="P327" i="21"/>
  <c r="P330" i="21"/>
  <c r="P332" i="21"/>
  <c r="P334" i="21"/>
  <c r="P337" i="21"/>
  <c r="P339" i="21"/>
  <c r="P341" i="21"/>
  <c r="P346" i="21"/>
  <c r="P349" i="21"/>
  <c r="P350" i="21"/>
  <c r="P351" i="21"/>
  <c r="P352" i="21"/>
  <c r="P353" i="21"/>
  <c r="P354" i="21"/>
  <c r="P357" i="21"/>
  <c r="E44" i="21"/>
  <c r="F44" i="21"/>
  <c r="G44" i="21"/>
  <c r="H44" i="21"/>
  <c r="I44" i="21"/>
  <c r="K44" i="21"/>
  <c r="L44" i="21"/>
  <c r="E45" i="21"/>
  <c r="F45" i="21"/>
  <c r="G45" i="21"/>
  <c r="H45" i="21"/>
  <c r="I45" i="21"/>
  <c r="K45" i="21"/>
  <c r="L45" i="21"/>
  <c r="E46" i="21"/>
  <c r="F46" i="21"/>
  <c r="G46" i="21"/>
  <c r="H46" i="21"/>
  <c r="I46" i="21"/>
  <c r="K46" i="21"/>
  <c r="L46" i="21"/>
  <c r="E47" i="21"/>
  <c r="F47" i="21"/>
  <c r="G47" i="21"/>
  <c r="H47" i="21"/>
  <c r="I47" i="21"/>
  <c r="K47" i="21"/>
  <c r="L47" i="21"/>
  <c r="E48" i="21"/>
  <c r="F48" i="21"/>
  <c r="G48" i="21"/>
  <c r="H48" i="21"/>
  <c r="I48" i="21"/>
  <c r="K48" i="21"/>
  <c r="L48" i="21"/>
  <c r="E49" i="21"/>
  <c r="F49" i="21"/>
  <c r="G49" i="21"/>
  <c r="H49" i="21"/>
  <c r="I49" i="21"/>
  <c r="P49" i="21"/>
  <c r="K49" i="21"/>
  <c r="L49" i="21"/>
  <c r="E50" i="21"/>
  <c r="F50" i="21"/>
  <c r="G50" i="21"/>
  <c r="H50" i="21"/>
  <c r="I50" i="21"/>
  <c r="K50" i="21"/>
  <c r="L50" i="21"/>
  <c r="E51" i="21"/>
  <c r="F51" i="21"/>
  <c r="G51" i="21"/>
  <c r="H51" i="21"/>
  <c r="I51" i="21"/>
  <c r="P51" i="21"/>
  <c r="K51" i="21"/>
  <c r="L51" i="21"/>
  <c r="E52" i="21"/>
  <c r="F52" i="21"/>
  <c r="G52" i="21"/>
  <c r="H52" i="21"/>
  <c r="I52" i="21"/>
  <c r="K52" i="21"/>
  <c r="L52" i="21"/>
  <c r="E53" i="21"/>
  <c r="F53" i="21"/>
  <c r="G53" i="21"/>
  <c r="H53" i="21"/>
  <c r="I53" i="21"/>
  <c r="K53" i="21"/>
  <c r="L53" i="21"/>
  <c r="E54" i="21"/>
  <c r="F54" i="21"/>
  <c r="G54" i="21"/>
  <c r="H54" i="21"/>
  <c r="I54" i="21"/>
  <c r="K54" i="21"/>
  <c r="L54" i="21"/>
  <c r="E55" i="21"/>
  <c r="F55" i="21"/>
  <c r="G55" i="21"/>
  <c r="H55" i="21"/>
  <c r="I55" i="21"/>
  <c r="K55" i="21"/>
  <c r="L55" i="21"/>
  <c r="E56" i="21"/>
  <c r="F56" i="21"/>
  <c r="G56" i="21"/>
  <c r="H56" i="21"/>
  <c r="I56" i="21"/>
  <c r="K56" i="21"/>
  <c r="L56" i="21"/>
  <c r="E57" i="21"/>
  <c r="F57" i="21"/>
  <c r="G57" i="21"/>
  <c r="H57" i="21"/>
  <c r="I57" i="21"/>
  <c r="O57" i="21"/>
  <c r="K57" i="21"/>
  <c r="L57" i="21"/>
  <c r="E58" i="21"/>
  <c r="F58" i="21"/>
  <c r="G58" i="21"/>
  <c r="H58" i="21"/>
  <c r="I58" i="21"/>
  <c r="O58" i="21"/>
  <c r="K58" i="21"/>
  <c r="L58" i="21"/>
  <c r="E59" i="21"/>
  <c r="F59" i="21"/>
  <c r="G59" i="21"/>
  <c r="H59" i="21"/>
  <c r="I59" i="21"/>
  <c r="O59" i="21"/>
  <c r="K59" i="21"/>
  <c r="L59" i="21"/>
  <c r="P59" i="21"/>
  <c r="E60" i="21"/>
  <c r="F60" i="21"/>
  <c r="G60" i="21"/>
  <c r="H60" i="21"/>
  <c r="I60" i="21"/>
  <c r="K60" i="21"/>
  <c r="L60" i="21"/>
  <c r="E61" i="21"/>
  <c r="F61" i="21"/>
  <c r="G61" i="21"/>
  <c r="H61" i="21"/>
  <c r="I61" i="21"/>
  <c r="K61" i="21"/>
  <c r="L61" i="21"/>
  <c r="E62" i="21"/>
  <c r="F62" i="21"/>
  <c r="G62" i="21"/>
  <c r="H62" i="21"/>
  <c r="I62" i="21"/>
  <c r="K62" i="21"/>
  <c r="L62" i="21"/>
  <c r="E63" i="21"/>
  <c r="F63" i="21"/>
  <c r="G63" i="21"/>
  <c r="H63" i="21"/>
  <c r="I63" i="21"/>
  <c r="K63" i="21"/>
  <c r="L63" i="21"/>
  <c r="E64" i="21"/>
  <c r="F64" i="21"/>
  <c r="G64" i="21"/>
  <c r="H64" i="21"/>
  <c r="I64" i="21"/>
  <c r="K64" i="21"/>
  <c r="L64" i="21"/>
  <c r="E65" i="21"/>
  <c r="F65" i="21"/>
  <c r="G65" i="21"/>
  <c r="H65" i="21"/>
  <c r="I65" i="21"/>
  <c r="P65" i="21"/>
  <c r="K65" i="21"/>
  <c r="L65" i="21"/>
  <c r="E66" i="21"/>
  <c r="F66" i="21"/>
  <c r="G66" i="21"/>
  <c r="H66" i="21"/>
  <c r="I66" i="21"/>
  <c r="K66" i="21"/>
  <c r="L66" i="21"/>
  <c r="E67" i="21"/>
  <c r="F67" i="21"/>
  <c r="G67" i="21"/>
  <c r="H67" i="21"/>
  <c r="I67" i="21"/>
  <c r="O67" i="21"/>
  <c r="K67" i="21"/>
  <c r="L67" i="21"/>
  <c r="P67" i="21"/>
  <c r="E68" i="21"/>
  <c r="F68" i="21"/>
  <c r="G68" i="21"/>
  <c r="H68" i="21"/>
  <c r="I68" i="21"/>
  <c r="K68" i="21"/>
  <c r="L68" i="21"/>
  <c r="E69" i="21"/>
  <c r="F69" i="21"/>
  <c r="G69" i="21"/>
  <c r="H69" i="21"/>
  <c r="I69" i="21"/>
  <c r="K69" i="21"/>
  <c r="L69" i="21"/>
  <c r="E70" i="21"/>
  <c r="F70" i="21"/>
  <c r="G70" i="21"/>
  <c r="H70" i="21"/>
  <c r="I70" i="21"/>
  <c r="K70" i="21"/>
  <c r="L70" i="21"/>
  <c r="E71" i="21"/>
  <c r="F71" i="21"/>
  <c r="G71" i="21"/>
  <c r="H71" i="21"/>
  <c r="I71" i="21"/>
  <c r="K71" i="21"/>
  <c r="L71" i="21"/>
  <c r="E72" i="21"/>
  <c r="F72" i="21"/>
  <c r="G72" i="21"/>
  <c r="H72" i="21"/>
  <c r="I72" i="21"/>
  <c r="K72" i="21"/>
  <c r="L72" i="21"/>
  <c r="E73" i="21"/>
  <c r="F73" i="21"/>
  <c r="G73" i="21"/>
  <c r="H73" i="21"/>
  <c r="I73" i="21"/>
  <c r="O73" i="21"/>
  <c r="K73" i="21"/>
  <c r="L73" i="21"/>
  <c r="P73" i="21"/>
  <c r="E74" i="21"/>
  <c r="F74" i="21"/>
  <c r="G74" i="21"/>
  <c r="H74" i="21"/>
  <c r="I74" i="21"/>
  <c r="O74" i="21"/>
  <c r="K74" i="21"/>
  <c r="L74" i="21"/>
  <c r="E75" i="21"/>
  <c r="F75" i="21"/>
  <c r="G75" i="21"/>
  <c r="H75" i="21"/>
  <c r="I75" i="21"/>
  <c r="P75" i="21"/>
  <c r="K75" i="21"/>
  <c r="L75" i="21"/>
  <c r="E76" i="21"/>
  <c r="F76" i="21"/>
  <c r="G76" i="21"/>
  <c r="H76" i="21"/>
  <c r="I76" i="21"/>
  <c r="K76" i="21"/>
  <c r="L76" i="21"/>
  <c r="E77" i="21"/>
  <c r="F77" i="21"/>
  <c r="G77" i="21"/>
  <c r="H77" i="21"/>
  <c r="I77" i="21"/>
  <c r="K77" i="21"/>
  <c r="L77" i="21"/>
  <c r="E78" i="21"/>
  <c r="F78" i="21"/>
  <c r="G78" i="21"/>
  <c r="H78" i="21"/>
  <c r="I78" i="21"/>
  <c r="K78" i="21"/>
  <c r="L78" i="21"/>
  <c r="E79" i="21"/>
  <c r="F79" i="21"/>
  <c r="G79" i="21"/>
  <c r="H79" i="21"/>
  <c r="I79" i="21"/>
  <c r="K79" i="21"/>
  <c r="L79" i="21"/>
  <c r="E80" i="21"/>
  <c r="F80" i="21"/>
  <c r="G80" i="21"/>
  <c r="H80" i="21"/>
  <c r="I80" i="21"/>
  <c r="K80" i="21"/>
  <c r="L80" i="21"/>
  <c r="E81" i="21"/>
  <c r="F81" i="21"/>
  <c r="G81" i="21"/>
  <c r="H81" i="21"/>
  <c r="I81" i="21"/>
  <c r="K81" i="21"/>
  <c r="L81" i="21"/>
  <c r="E82" i="21"/>
  <c r="F82" i="21"/>
  <c r="G82" i="21"/>
  <c r="H82" i="21"/>
  <c r="I82" i="21"/>
  <c r="O82" i="21"/>
  <c r="K82" i="21"/>
  <c r="L82" i="21"/>
  <c r="E83" i="21"/>
  <c r="F83" i="21"/>
  <c r="G83" i="21"/>
  <c r="H83" i="21"/>
  <c r="I83" i="21"/>
  <c r="O83" i="21"/>
  <c r="K83" i="21"/>
  <c r="L83" i="21"/>
  <c r="E84" i="21"/>
  <c r="F84" i="21"/>
  <c r="G84" i="21"/>
  <c r="H84" i="21"/>
  <c r="I84" i="21"/>
  <c r="K84" i="21"/>
  <c r="L84" i="21"/>
  <c r="E85" i="21"/>
  <c r="F85" i="21"/>
  <c r="G85" i="21"/>
  <c r="H85" i="21"/>
  <c r="I85" i="21"/>
  <c r="K85" i="21"/>
  <c r="L85" i="21"/>
  <c r="E86" i="21"/>
  <c r="F86" i="21"/>
  <c r="G86" i="21"/>
  <c r="H86" i="21"/>
  <c r="I86" i="21"/>
  <c r="K86" i="21"/>
  <c r="L86" i="21"/>
  <c r="Q102" i="7"/>
  <c r="Q103" i="7"/>
  <c r="Q110" i="7"/>
  <c r="Q111" i="7"/>
  <c r="Q118" i="7"/>
  <c r="Q119" i="7"/>
  <c r="Q134" i="7"/>
  <c r="Q150" i="7"/>
  <c r="Q151" i="7"/>
  <c r="P90" i="7"/>
  <c r="P97" i="7"/>
  <c r="P98" i="7"/>
  <c r="P106" i="7"/>
  <c r="P114" i="7"/>
  <c r="P121" i="7"/>
  <c r="P122" i="7"/>
  <c r="P129" i="7"/>
  <c r="P130" i="7"/>
  <c r="P137" i="7"/>
  <c r="P138" i="7"/>
  <c r="P145" i="7"/>
  <c r="P146" i="7"/>
  <c r="P153" i="7"/>
  <c r="P154" i="7"/>
  <c r="D6" i="8"/>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4" i="7"/>
  <c r="C31" i="7"/>
  <c r="D31" i="7"/>
  <c r="E31" i="7"/>
  <c r="F31" i="7"/>
  <c r="J31" i="7"/>
  <c r="S31" i="7" s="1"/>
  <c r="C32" i="7"/>
  <c r="D32" i="7"/>
  <c r="E32" i="7"/>
  <c r="F32" i="7"/>
  <c r="J32" i="7"/>
  <c r="T32" i="7" s="1"/>
  <c r="C33" i="7"/>
  <c r="D33" i="7"/>
  <c r="E33" i="7"/>
  <c r="F33" i="7"/>
  <c r="J33" i="7"/>
  <c r="C34" i="7"/>
  <c r="D34" i="7"/>
  <c r="E34" i="7"/>
  <c r="F34" i="7"/>
  <c r="J34" i="7"/>
  <c r="S34" i="7" s="1"/>
  <c r="C35" i="7"/>
  <c r="D35" i="7"/>
  <c r="E35" i="7"/>
  <c r="F35" i="7"/>
  <c r="J35" i="7"/>
  <c r="M35" i="7" s="1"/>
  <c r="C36" i="7"/>
  <c r="D36" i="7"/>
  <c r="E36" i="7"/>
  <c r="F36" i="7"/>
  <c r="J36" i="7"/>
  <c r="T36" i="7" s="1"/>
  <c r="C37" i="7"/>
  <c r="D37" i="7"/>
  <c r="E37" i="7"/>
  <c r="F37" i="7"/>
  <c r="J37" i="7"/>
  <c r="M37" i="7" s="1"/>
  <c r="S37" i="7"/>
  <c r="T37" i="7"/>
  <c r="C38" i="7"/>
  <c r="D38" i="7"/>
  <c r="E38" i="7"/>
  <c r="F38" i="7"/>
  <c r="J38" i="7"/>
  <c r="O38" i="7" s="1"/>
  <c r="C39" i="7"/>
  <c r="E39" i="7"/>
  <c r="F39" i="7"/>
  <c r="J39" i="7"/>
  <c r="S39" i="7" s="1"/>
  <c r="C40" i="7"/>
  <c r="D40" i="7"/>
  <c r="E40" i="7"/>
  <c r="F40" i="7"/>
  <c r="J40" i="7"/>
  <c r="T40" i="7" s="1"/>
  <c r="C41" i="7"/>
  <c r="D41" i="7"/>
  <c r="E41" i="7"/>
  <c r="F41" i="7"/>
  <c r="J41" i="7"/>
  <c r="M41" i="7" s="1"/>
  <c r="C42" i="7"/>
  <c r="D42" i="7"/>
  <c r="E42" i="7"/>
  <c r="F42" i="7"/>
  <c r="J42" i="7"/>
  <c r="C43" i="7"/>
  <c r="D43" i="7"/>
  <c r="E43" i="7"/>
  <c r="F43" i="7"/>
  <c r="J43" i="7"/>
  <c r="S43" i="7" s="1"/>
  <c r="C44" i="7"/>
  <c r="D44" i="7"/>
  <c r="E44" i="7"/>
  <c r="F44" i="7"/>
  <c r="J44" i="7"/>
  <c r="O44" i="7" s="1"/>
  <c r="C45" i="7"/>
  <c r="D45" i="7"/>
  <c r="E45" i="7"/>
  <c r="F45" i="7"/>
  <c r="J45" i="7"/>
  <c r="U45" i="7" s="1"/>
  <c r="C46" i="7"/>
  <c r="D46" i="7"/>
  <c r="E46" i="7"/>
  <c r="F46" i="7"/>
  <c r="J46" i="7"/>
  <c r="S46" i="7" s="1"/>
  <c r="C47" i="7"/>
  <c r="D47" i="7"/>
  <c r="E47" i="7"/>
  <c r="F47" i="7"/>
  <c r="J47" i="7"/>
  <c r="S47" i="7" s="1"/>
  <c r="C48" i="7"/>
  <c r="D48" i="7"/>
  <c r="E48" i="7"/>
  <c r="F48" i="7"/>
  <c r="G48" i="7"/>
  <c r="H48" i="7"/>
  <c r="J48" i="7"/>
  <c r="R48" i="7" s="1"/>
  <c r="K48" i="7"/>
  <c r="L48" i="7"/>
  <c r="C49" i="7"/>
  <c r="D49" i="7"/>
  <c r="E49" i="7"/>
  <c r="F49" i="7"/>
  <c r="G49" i="7"/>
  <c r="H49" i="7"/>
  <c r="J49" i="7"/>
  <c r="K49" i="7"/>
  <c r="L49" i="7"/>
  <c r="C50" i="7"/>
  <c r="D50" i="7"/>
  <c r="E50" i="7"/>
  <c r="F50" i="7"/>
  <c r="G50" i="7"/>
  <c r="H50" i="7"/>
  <c r="J50" i="7"/>
  <c r="M50" i="7" s="1"/>
  <c r="K50" i="7"/>
  <c r="L50" i="7"/>
  <c r="N50" i="7"/>
  <c r="C51" i="7"/>
  <c r="D51" i="7"/>
  <c r="E51" i="7"/>
  <c r="F51" i="7"/>
  <c r="G51" i="7"/>
  <c r="H51" i="7"/>
  <c r="J51" i="7"/>
  <c r="M51" i="7" s="1"/>
  <c r="K51" i="7"/>
  <c r="L51" i="7"/>
  <c r="C52" i="7"/>
  <c r="D52" i="7"/>
  <c r="E52" i="7"/>
  <c r="F52" i="7"/>
  <c r="G52" i="7"/>
  <c r="H52" i="7"/>
  <c r="J52" i="7"/>
  <c r="O52" i="7" s="1"/>
  <c r="K52" i="7"/>
  <c r="L52" i="7"/>
  <c r="C53" i="7"/>
  <c r="D53" i="7"/>
  <c r="E53" i="7"/>
  <c r="F53" i="7"/>
  <c r="G53" i="7"/>
  <c r="H53" i="7"/>
  <c r="J53" i="7"/>
  <c r="M53" i="7" s="1"/>
  <c r="K53" i="7"/>
  <c r="L53" i="7"/>
  <c r="C54" i="7"/>
  <c r="D54" i="7"/>
  <c r="E54" i="7"/>
  <c r="F54" i="7"/>
  <c r="G54" i="7"/>
  <c r="H54" i="7"/>
  <c r="J54" i="7"/>
  <c r="R54" i="7" s="1"/>
  <c r="K54" i="7"/>
  <c r="L54" i="7"/>
  <c r="C55" i="7"/>
  <c r="D55" i="7"/>
  <c r="E55" i="7"/>
  <c r="F55" i="7"/>
  <c r="G55" i="7"/>
  <c r="H55" i="7"/>
  <c r="J55" i="7"/>
  <c r="O55" i="7" s="1"/>
  <c r="K55" i="7"/>
  <c r="L55" i="7"/>
  <c r="C56" i="7"/>
  <c r="D56" i="7"/>
  <c r="E56" i="7"/>
  <c r="F56" i="7"/>
  <c r="G56" i="7"/>
  <c r="H56" i="7"/>
  <c r="J56" i="7"/>
  <c r="T56" i="7" s="1"/>
  <c r="K56" i="7"/>
  <c r="L56" i="7"/>
  <c r="C57" i="7"/>
  <c r="D57" i="7"/>
  <c r="E57" i="7"/>
  <c r="F57" i="7"/>
  <c r="G57" i="7"/>
  <c r="H57" i="7"/>
  <c r="J57" i="7"/>
  <c r="M57" i="7" s="1"/>
  <c r="K57" i="7"/>
  <c r="L57" i="7"/>
  <c r="R57" i="7"/>
  <c r="S57" i="7"/>
  <c r="C58" i="7"/>
  <c r="D58" i="7"/>
  <c r="E58" i="7"/>
  <c r="F58" i="7"/>
  <c r="G58" i="7"/>
  <c r="H58" i="7"/>
  <c r="J58" i="7"/>
  <c r="N58" i="7" s="1"/>
  <c r="K58" i="7"/>
  <c r="L58" i="7"/>
  <c r="C59" i="7"/>
  <c r="D59" i="7"/>
  <c r="E59" i="7"/>
  <c r="F59" i="7"/>
  <c r="G59" i="7"/>
  <c r="H59" i="7"/>
  <c r="J59" i="7"/>
  <c r="K59" i="7"/>
  <c r="L59" i="7"/>
  <c r="C60" i="7"/>
  <c r="D60" i="7"/>
  <c r="E60" i="7"/>
  <c r="F60" i="7"/>
  <c r="G60" i="7"/>
  <c r="H60" i="7"/>
  <c r="J60" i="7"/>
  <c r="U60" i="7" s="1"/>
  <c r="K60" i="7"/>
  <c r="L60" i="7"/>
  <c r="C61" i="7"/>
  <c r="D61" i="7"/>
  <c r="E61" i="7"/>
  <c r="F61" i="7"/>
  <c r="G61" i="7"/>
  <c r="H61" i="7"/>
  <c r="J61" i="7"/>
  <c r="N61" i="7" s="1"/>
  <c r="K61" i="7"/>
  <c r="L61" i="7"/>
  <c r="C62" i="7"/>
  <c r="D62" i="7"/>
  <c r="E62" i="7"/>
  <c r="F62" i="7"/>
  <c r="G62" i="7"/>
  <c r="H62" i="7"/>
  <c r="J62" i="7"/>
  <c r="K62" i="7"/>
  <c r="L62" i="7"/>
  <c r="C63" i="7"/>
  <c r="D63" i="7"/>
  <c r="E63" i="7"/>
  <c r="F63" i="7"/>
  <c r="G63" i="7"/>
  <c r="H63" i="7"/>
  <c r="J63" i="7"/>
  <c r="O63" i="7" s="1"/>
  <c r="K63" i="7"/>
  <c r="L63" i="7"/>
  <c r="S63" i="7"/>
  <c r="U63" i="7"/>
  <c r="C64" i="7"/>
  <c r="D64" i="7"/>
  <c r="E64" i="7"/>
  <c r="F64" i="7"/>
  <c r="G64" i="7"/>
  <c r="H64" i="7"/>
  <c r="J64" i="7"/>
  <c r="N64" i="7" s="1"/>
  <c r="K64" i="7"/>
  <c r="L64" i="7"/>
  <c r="C65" i="7"/>
  <c r="D65" i="7"/>
  <c r="E65" i="7"/>
  <c r="F65" i="7"/>
  <c r="G65" i="7"/>
  <c r="H65" i="7"/>
  <c r="J65" i="7"/>
  <c r="K65" i="7"/>
  <c r="L65" i="7"/>
  <c r="C66" i="7"/>
  <c r="D66" i="7"/>
  <c r="E66" i="7"/>
  <c r="F66" i="7"/>
  <c r="G66" i="7"/>
  <c r="H66" i="7"/>
  <c r="J66" i="7"/>
  <c r="M66" i="7" s="1"/>
  <c r="K66" i="7"/>
  <c r="L66" i="7"/>
  <c r="C67" i="7"/>
  <c r="D67" i="7"/>
  <c r="E67" i="7"/>
  <c r="F67" i="7"/>
  <c r="G67" i="7"/>
  <c r="H67" i="7"/>
  <c r="J67" i="7"/>
  <c r="K67" i="7"/>
  <c r="L67" i="7"/>
  <c r="C68" i="7"/>
  <c r="D68" i="7"/>
  <c r="E68" i="7"/>
  <c r="F68" i="7"/>
  <c r="G68" i="7"/>
  <c r="H68" i="7"/>
  <c r="J68" i="7"/>
  <c r="N68" i="7" s="1"/>
  <c r="K68" i="7"/>
  <c r="L68" i="7"/>
  <c r="U68" i="7"/>
  <c r="C69" i="7"/>
  <c r="D69" i="7"/>
  <c r="E69" i="7"/>
  <c r="F69" i="7"/>
  <c r="G69" i="7"/>
  <c r="H69" i="7"/>
  <c r="J69" i="7"/>
  <c r="O69" i="7" s="1"/>
  <c r="K69" i="7"/>
  <c r="L69" i="7"/>
  <c r="S69" i="7"/>
  <c r="C70" i="7"/>
  <c r="D70" i="7"/>
  <c r="E70" i="7"/>
  <c r="F70" i="7"/>
  <c r="G70" i="7"/>
  <c r="H70" i="7"/>
  <c r="J70" i="7"/>
  <c r="U70" i="7" s="1"/>
  <c r="K70" i="7"/>
  <c r="L70" i="7"/>
  <c r="C71" i="7"/>
  <c r="D71" i="7"/>
  <c r="E71" i="7"/>
  <c r="F71" i="7"/>
  <c r="G71" i="7"/>
  <c r="H71" i="7"/>
  <c r="J71" i="7"/>
  <c r="N71" i="7" s="1"/>
  <c r="K71" i="7"/>
  <c r="L71" i="7"/>
  <c r="C72" i="7"/>
  <c r="D72" i="7"/>
  <c r="E72" i="7"/>
  <c r="F72" i="7"/>
  <c r="G72" i="7"/>
  <c r="H72" i="7"/>
  <c r="J72" i="7"/>
  <c r="K72" i="7"/>
  <c r="L72" i="7"/>
  <c r="C73" i="7"/>
  <c r="D73" i="7"/>
  <c r="E73" i="7"/>
  <c r="F73" i="7"/>
  <c r="G73" i="7"/>
  <c r="H73" i="7"/>
  <c r="J73" i="7"/>
  <c r="M73" i="7" s="1"/>
  <c r="K73" i="7"/>
  <c r="L73" i="7"/>
  <c r="C74" i="7"/>
  <c r="D74" i="7"/>
  <c r="E74" i="7"/>
  <c r="F74" i="7"/>
  <c r="G74" i="7"/>
  <c r="P74" i="7" s="1"/>
  <c r="H74" i="7"/>
  <c r="J74" i="7"/>
  <c r="S74" i="7" s="1"/>
  <c r="K74" i="7"/>
  <c r="L74" i="7"/>
  <c r="C75" i="7"/>
  <c r="D75" i="7"/>
  <c r="E75" i="7"/>
  <c r="F75" i="7"/>
  <c r="G75" i="7"/>
  <c r="H75" i="7"/>
  <c r="J75" i="7"/>
  <c r="T75" i="7" s="1"/>
  <c r="K75" i="7"/>
  <c r="L75" i="7"/>
  <c r="C76" i="7"/>
  <c r="D76" i="7"/>
  <c r="E76" i="7"/>
  <c r="F76" i="7"/>
  <c r="G76" i="7"/>
  <c r="H76" i="7"/>
  <c r="J76" i="7"/>
  <c r="N76" i="7" s="1"/>
  <c r="K76" i="7"/>
  <c r="L76" i="7"/>
  <c r="C77" i="7"/>
  <c r="D77" i="7"/>
  <c r="E77" i="7"/>
  <c r="F77" i="7"/>
  <c r="G77" i="7"/>
  <c r="H77" i="7"/>
  <c r="J77" i="7"/>
  <c r="P77" i="7" s="1"/>
  <c r="K77" i="7"/>
  <c r="L77" i="7"/>
  <c r="M77" i="7"/>
  <c r="C78" i="7"/>
  <c r="D78" i="7"/>
  <c r="E78" i="7"/>
  <c r="F78" i="7"/>
  <c r="G78" i="7"/>
  <c r="H78" i="7"/>
  <c r="J78" i="7"/>
  <c r="M78" i="7" s="1"/>
  <c r="K78" i="7"/>
  <c r="L78" i="7"/>
  <c r="C79" i="7"/>
  <c r="D79" i="7"/>
  <c r="E79" i="7"/>
  <c r="F79" i="7"/>
  <c r="G79" i="7"/>
  <c r="H79" i="7"/>
  <c r="J79" i="7"/>
  <c r="O79" i="7" s="1"/>
  <c r="K79" i="7"/>
  <c r="L79" i="7"/>
  <c r="T79" i="7"/>
  <c r="C80" i="7"/>
  <c r="D80" i="7"/>
  <c r="E80" i="7"/>
  <c r="F80" i="7"/>
  <c r="G80" i="7"/>
  <c r="H80" i="7"/>
  <c r="J80" i="7"/>
  <c r="U80" i="7" s="1"/>
  <c r="K80" i="7"/>
  <c r="L80" i="7"/>
  <c r="C81" i="7"/>
  <c r="D81" i="7"/>
  <c r="E81" i="7"/>
  <c r="F81" i="7"/>
  <c r="G81" i="7"/>
  <c r="H81" i="7"/>
  <c r="J81" i="7"/>
  <c r="U81" i="7" s="1"/>
  <c r="K81" i="7"/>
  <c r="L81" i="7"/>
  <c r="C82" i="7"/>
  <c r="D82" i="7"/>
  <c r="E82" i="7"/>
  <c r="F82" i="7"/>
  <c r="G82" i="7"/>
  <c r="H82" i="7"/>
  <c r="J82" i="7"/>
  <c r="N82" i="7" s="1"/>
  <c r="K82" i="7"/>
  <c r="L82" i="7"/>
  <c r="S82" i="7"/>
  <c r="T82" i="7"/>
  <c r="U82" i="7"/>
  <c r="C83" i="7"/>
  <c r="D83" i="7"/>
  <c r="E83" i="7"/>
  <c r="F83" i="7"/>
  <c r="G83" i="7"/>
  <c r="H83" i="7"/>
  <c r="J83" i="7"/>
  <c r="M83" i="7" s="1"/>
  <c r="K83" i="7"/>
  <c r="L83" i="7"/>
  <c r="C84" i="7"/>
  <c r="D84" i="7"/>
  <c r="E84" i="7"/>
  <c r="F84" i="7"/>
  <c r="G84" i="7"/>
  <c r="H84" i="7"/>
  <c r="J84" i="7"/>
  <c r="N84" i="7" s="1"/>
  <c r="K84" i="7"/>
  <c r="L84" i="7"/>
  <c r="C85" i="7"/>
  <c r="D85" i="7"/>
  <c r="E85" i="7"/>
  <c r="F85" i="7"/>
  <c r="G85" i="7"/>
  <c r="H85" i="7"/>
  <c r="J85" i="7"/>
  <c r="R85" i="7" s="1"/>
  <c r="K85" i="7"/>
  <c r="L85" i="7"/>
  <c r="C86" i="7"/>
  <c r="D86" i="7"/>
  <c r="E86" i="7"/>
  <c r="F86" i="7"/>
  <c r="G86" i="7"/>
  <c r="H86" i="7"/>
  <c r="J86" i="7"/>
  <c r="R86" i="7" s="1"/>
  <c r="K86" i="7"/>
  <c r="L86" i="7"/>
  <c r="C87" i="7"/>
  <c r="D87" i="7"/>
  <c r="E87" i="7"/>
  <c r="F87" i="7"/>
  <c r="G87" i="7"/>
  <c r="H87" i="7"/>
  <c r="J87" i="7"/>
  <c r="N87" i="7" s="1"/>
  <c r="K87" i="7"/>
  <c r="L87" i="7"/>
  <c r="C88" i="7"/>
  <c r="D88" i="7"/>
  <c r="E88" i="7"/>
  <c r="F88" i="7"/>
  <c r="G88" i="7"/>
  <c r="H88" i="7"/>
  <c r="J88" i="7"/>
  <c r="U88" i="7" s="1"/>
  <c r="K88" i="7"/>
  <c r="L88" i="7"/>
  <c r="C89" i="7"/>
  <c r="D89" i="7"/>
  <c r="E89" i="7"/>
  <c r="F89" i="7"/>
  <c r="G89" i="7"/>
  <c r="P89" i="7" s="1"/>
  <c r="H89" i="7"/>
  <c r="J89" i="7"/>
  <c r="S89" i="7" s="1"/>
  <c r="K89" i="7"/>
  <c r="L89" i="7"/>
  <c r="N89" i="7"/>
  <c r="R89" i="7"/>
  <c r="C90" i="7"/>
  <c r="D90" i="7"/>
  <c r="E90" i="7"/>
  <c r="F90" i="7"/>
  <c r="G90" i="7"/>
  <c r="H90" i="7"/>
  <c r="J90" i="7"/>
  <c r="O90" i="7" s="1"/>
  <c r="K90" i="7"/>
  <c r="L90" i="7"/>
  <c r="C91" i="7"/>
  <c r="D91" i="7"/>
  <c r="E91" i="7"/>
  <c r="F91" i="7"/>
  <c r="G91" i="7"/>
  <c r="H91" i="7"/>
  <c r="J91" i="7"/>
  <c r="M91" i="7" s="1"/>
  <c r="K91" i="7"/>
  <c r="L91" i="7"/>
  <c r="O91" i="7"/>
  <c r="R91" i="7"/>
  <c r="S91" i="7"/>
  <c r="T91" i="7"/>
  <c r="U91" i="7"/>
  <c r="C92" i="7"/>
  <c r="D92" i="7"/>
  <c r="E92" i="7"/>
  <c r="F92" i="7"/>
  <c r="G92" i="7"/>
  <c r="H92" i="7"/>
  <c r="J92" i="7"/>
  <c r="N92" i="7" s="1"/>
  <c r="K92" i="7"/>
  <c r="L92" i="7"/>
  <c r="S92" i="7"/>
  <c r="C93" i="7"/>
  <c r="D93" i="7"/>
  <c r="E93" i="7"/>
  <c r="F93" i="7"/>
  <c r="G93" i="7"/>
  <c r="H93" i="7"/>
  <c r="J93" i="7"/>
  <c r="O93" i="7" s="1"/>
  <c r="K93" i="7"/>
  <c r="L93" i="7"/>
  <c r="C94" i="7"/>
  <c r="D94" i="7"/>
  <c r="E94" i="7"/>
  <c r="F94" i="7"/>
  <c r="G94" i="7"/>
  <c r="H94" i="7"/>
  <c r="J94" i="7"/>
  <c r="M94" i="7" s="1"/>
  <c r="K94" i="7"/>
  <c r="L94" i="7"/>
  <c r="C95" i="7"/>
  <c r="D95" i="7"/>
  <c r="E95" i="7"/>
  <c r="F95" i="7"/>
  <c r="G95" i="7"/>
  <c r="H95" i="7"/>
  <c r="J95" i="7"/>
  <c r="O95" i="7" s="1"/>
  <c r="K95" i="7"/>
  <c r="L95" i="7"/>
  <c r="C96" i="7"/>
  <c r="D96" i="7"/>
  <c r="E96" i="7"/>
  <c r="F96" i="7"/>
  <c r="G96" i="7"/>
  <c r="H96" i="7"/>
  <c r="J96" i="7"/>
  <c r="N96" i="7" s="1"/>
  <c r="K96" i="7"/>
  <c r="L96" i="7"/>
  <c r="C97" i="7"/>
  <c r="D97" i="7"/>
  <c r="E97" i="7"/>
  <c r="F97" i="7"/>
  <c r="G97" i="7"/>
  <c r="H97" i="7"/>
  <c r="J97" i="7"/>
  <c r="O97" i="7" s="1"/>
  <c r="K97" i="7"/>
  <c r="L97" i="7"/>
  <c r="C98" i="7"/>
  <c r="D98" i="7"/>
  <c r="E98" i="7"/>
  <c r="F98" i="7"/>
  <c r="G98" i="7"/>
  <c r="H98" i="7"/>
  <c r="J98" i="7"/>
  <c r="S98" i="7" s="1"/>
  <c r="K98" i="7"/>
  <c r="L98" i="7"/>
  <c r="C99" i="7"/>
  <c r="D99" i="7"/>
  <c r="E99" i="7"/>
  <c r="F99" i="7"/>
  <c r="G99" i="7"/>
  <c r="H99" i="7"/>
  <c r="J99" i="7"/>
  <c r="Q99" i="7" s="1"/>
  <c r="K99" i="7"/>
  <c r="L99" i="7"/>
  <c r="C100" i="7"/>
  <c r="D100" i="7"/>
  <c r="E100" i="7"/>
  <c r="F100" i="7"/>
  <c r="G100" i="7"/>
  <c r="H100" i="7"/>
  <c r="J100" i="7"/>
  <c r="O100" i="7" s="1"/>
  <c r="K100" i="7"/>
  <c r="L100" i="7"/>
  <c r="C101" i="7"/>
  <c r="D101" i="7"/>
  <c r="E101" i="7"/>
  <c r="F101" i="7"/>
  <c r="G101" i="7"/>
  <c r="H101" i="7"/>
  <c r="J101" i="7"/>
  <c r="P101" i="7" s="1"/>
  <c r="K101" i="7"/>
  <c r="L101" i="7"/>
  <c r="C102" i="7"/>
  <c r="D102" i="7"/>
  <c r="E102" i="7"/>
  <c r="F102" i="7"/>
  <c r="G102" i="7"/>
  <c r="H102" i="7"/>
  <c r="J102" i="7"/>
  <c r="M102" i="7" s="1"/>
  <c r="K102" i="7"/>
  <c r="L102" i="7"/>
  <c r="C103" i="7"/>
  <c r="D103" i="7"/>
  <c r="E103" i="7"/>
  <c r="F103" i="7"/>
  <c r="G103" i="7"/>
  <c r="H103" i="7"/>
  <c r="J103" i="7"/>
  <c r="P103" i="7" s="1"/>
  <c r="K103" i="7"/>
  <c r="L103" i="7"/>
  <c r="O103" i="7"/>
  <c r="S103" i="7"/>
  <c r="C104" i="7"/>
  <c r="D104" i="7"/>
  <c r="E104" i="7"/>
  <c r="F104" i="7"/>
  <c r="G104" i="7"/>
  <c r="H104" i="7"/>
  <c r="J104" i="7"/>
  <c r="M104" i="7" s="1"/>
  <c r="K104" i="7"/>
  <c r="L104" i="7"/>
  <c r="C105" i="7"/>
  <c r="D105" i="7"/>
  <c r="E105" i="7"/>
  <c r="F105" i="7"/>
  <c r="G105" i="7"/>
  <c r="H105" i="7"/>
  <c r="J105" i="7"/>
  <c r="O105" i="7" s="1"/>
  <c r="K105" i="7"/>
  <c r="L105" i="7"/>
  <c r="C106" i="7"/>
  <c r="D106" i="7"/>
  <c r="E106" i="7"/>
  <c r="F106" i="7"/>
  <c r="G106" i="7"/>
  <c r="H106" i="7"/>
  <c r="J106" i="7"/>
  <c r="R106" i="7" s="1"/>
  <c r="K106" i="7"/>
  <c r="L106" i="7"/>
  <c r="C107" i="7"/>
  <c r="D107" i="7"/>
  <c r="E107" i="7"/>
  <c r="F107" i="7"/>
  <c r="G107" i="7"/>
  <c r="H107" i="7"/>
  <c r="J107" i="7"/>
  <c r="Q107" i="7" s="1"/>
  <c r="K107" i="7"/>
  <c r="L107" i="7"/>
  <c r="M107" i="7"/>
  <c r="N107" i="7"/>
  <c r="S107" i="7"/>
  <c r="C108" i="7"/>
  <c r="D108" i="7"/>
  <c r="E108" i="7"/>
  <c r="F108" i="7"/>
  <c r="G108" i="7"/>
  <c r="H108" i="7"/>
  <c r="J108" i="7"/>
  <c r="N108" i="7" s="1"/>
  <c r="K108" i="7"/>
  <c r="L108" i="7"/>
  <c r="C109" i="7"/>
  <c r="D109" i="7"/>
  <c r="E109" i="7"/>
  <c r="F109" i="7"/>
  <c r="G109" i="7"/>
  <c r="H109" i="7"/>
  <c r="J109" i="7"/>
  <c r="P109" i="7" s="1"/>
  <c r="K109" i="7"/>
  <c r="L109" i="7"/>
  <c r="C110" i="7"/>
  <c r="D110" i="7"/>
  <c r="E110" i="7"/>
  <c r="F110" i="7"/>
  <c r="G110" i="7"/>
  <c r="H110" i="7"/>
  <c r="J110" i="7"/>
  <c r="M110" i="7" s="1"/>
  <c r="K110" i="7"/>
  <c r="L110" i="7"/>
  <c r="C111" i="7"/>
  <c r="D111" i="7"/>
  <c r="E111" i="7"/>
  <c r="F111" i="7"/>
  <c r="G111" i="7"/>
  <c r="H111" i="7"/>
  <c r="J111" i="7"/>
  <c r="P111" i="7" s="1"/>
  <c r="K111" i="7"/>
  <c r="L111" i="7"/>
  <c r="N111" i="7"/>
  <c r="O111" i="7"/>
  <c r="C112" i="7"/>
  <c r="D112" i="7"/>
  <c r="E112" i="7"/>
  <c r="F112" i="7"/>
  <c r="G112" i="7"/>
  <c r="H112" i="7"/>
  <c r="J112" i="7"/>
  <c r="U112" i="7" s="1"/>
  <c r="K112" i="7"/>
  <c r="L112" i="7"/>
  <c r="C113" i="7"/>
  <c r="D113" i="7"/>
  <c r="E113" i="7"/>
  <c r="F113" i="7"/>
  <c r="G113" i="7"/>
  <c r="H113" i="7"/>
  <c r="J113" i="7"/>
  <c r="R113" i="7" s="1"/>
  <c r="K113" i="7"/>
  <c r="L113" i="7"/>
  <c r="C114" i="7"/>
  <c r="D114" i="7"/>
  <c r="E114" i="7"/>
  <c r="F114" i="7"/>
  <c r="G114" i="7"/>
  <c r="H114" i="7"/>
  <c r="J114" i="7"/>
  <c r="S114" i="7" s="1"/>
  <c r="K114" i="7"/>
  <c r="L114" i="7"/>
  <c r="C115" i="7"/>
  <c r="D115" i="7"/>
  <c r="E115" i="7"/>
  <c r="F115" i="7"/>
  <c r="G115" i="7"/>
  <c r="H115" i="7"/>
  <c r="J115" i="7"/>
  <c r="Q115" i="7" s="1"/>
  <c r="K115" i="7"/>
  <c r="L115" i="7"/>
  <c r="S115" i="7"/>
  <c r="C116" i="7"/>
  <c r="D116" i="7"/>
  <c r="E116" i="7"/>
  <c r="F116" i="7"/>
  <c r="G116" i="7"/>
  <c r="H116" i="7"/>
  <c r="J116" i="7"/>
  <c r="N116" i="7" s="1"/>
  <c r="K116" i="7"/>
  <c r="L116" i="7"/>
  <c r="C117" i="7"/>
  <c r="D117" i="7"/>
  <c r="E117" i="7"/>
  <c r="F117" i="7"/>
  <c r="G117" i="7"/>
  <c r="H117" i="7"/>
  <c r="J117" i="7"/>
  <c r="S117" i="7" s="1"/>
  <c r="K117" i="7"/>
  <c r="L117" i="7"/>
  <c r="C118" i="7"/>
  <c r="D118" i="7"/>
  <c r="E118" i="7"/>
  <c r="F118" i="7"/>
  <c r="G118" i="7"/>
  <c r="H118" i="7"/>
  <c r="J118" i="7"/>
  <c r="O118" i="7" s="1"/>
  <c r="K118" i="7"/>
  <c r="L118" i="7"/>
  <c r="C119" i="7"/>
  <c r="D119" i="7"/>
  <c r="E119" i="7"/>
  <c r="F119" i="7"/>
  <c r="G119" i="7"/>
  <c r="H119" i="7"/>
  <c r="J119" i="7"/>
  <c r="S119" i="7" s="1"/>
  <c r="K119" i="7"/>
  <c r="L119" i="7"/>
  <c r="C120" i="7"/>
  <c r="D120" i="7"/>
  <c r="E120" i="7"/>
  <c r="F120" i="7"/>
  <c r="G120" i="7"/>
  <c r="H120" i="7"/>
  <c r="J120" i="7"/>
  <c r="S120" i="7" s="1"/>
  <c r="K120" i="7"/>
  <c r="L120" i="7"/>
  <c r="O120" i="7"/>
  <c r="U120" i="7"/>
  <c r="C121" i="7"/>
  <c r="D121" i="7"/>
  <c r="E121" i="7"/>
  <c r="F121" i="7"/>
  <c r="G121" i="7"/>
  <c r="H121" i="7"/>
  <c r="J121" i="7"/>
  <c r="O121" i="7" s="1"/>
  <c r="K121" i="7"/>
  <c r="L121" i="7"/>
  <c r="C122" i="7"/>
  <c r="D122" i="7"/>
  <c r="E122" i="7"/>
  <c r="F122" i="7"/>
  <c r="G122" i="7"/>
  <c r="H122" i="7"/>
  <c r="J122" i="7"/>
  <c r="T122" i="7" s="1"/>
  <c r="K122" i="7"/>
  <c r="L122" i="7"/>
  <c r="C123" i="7"/>
  <c r="D123" i="7"/>
  <c r="E123" i="7"/>
  <c r="F123" i="7"/>
  <c r="G123" i="7"/>
  <c r="H123" i="7"/>
  <c r="J123" i="7"/>
  <c r="M123" i="7" s="1"/>
  <c r="K123" i="7"/>
  <c r="L123" i="7"/>
  <c r="C124" i="7"/>
  <c r="D124" i="7"/>
  <c r="E124" i="7"/>
  <c r="F124" i="7"/>
  <c r="G124" i="7"/>
  <c r="H124" i="7"/>
  <c r="J124" i="7"/>
  <c r="T124" i="7" s="1"/>
  <c r="K124" i="7"/>
  <c r="L124" i="7"/>
  <c r="C125" i="7"/>
  <c r="D125" i="7"/>
  <c r="E125" i="7"/>
  <c r="F125" i="7"/>
  <c r="G125" i="7"/>
  <c r="H125" i="7"/>
  <c r="J125" i="7"/>
  <c r="R125" i="7" s="1"/>
  <c r="K125" i="7"/>
  <c r="L125" i="7"/>
  <c r="S125" i="7"/>
  <c r="T125" i="7"/>
  <c r="C126" i="7"/>
  <c r="D126" i="7"/>
  <c r="E126" i="7"/>
  <c r="F126" i="7"/>
  <c r="G126" i="7"/>
  <c r="H126" i="7"/>
  <c r="J126" i="7"/>
  <c r="N126" i="7" s="1"/>
  <c r="K126" i="7"/>
  <c r="L126" i="7"/>
  <c r="C127" i="7"/>
  <c r="D127" i="7"/>
  <c r="E127" i="7"/>
  <c r="F127" i="7"/>
  <c r="G127" i="7"/>
  <c r="H127" i="7"/>
  <c r="J127" i="7"/>
  <c r="O127" i="7" s="1"/>
  <c r="K127" i="7"/>
  <c r="L127" i="7"/>
  <c r="C128" i="7"/>
  <c r="D128" i="7"/>
  <c r="E128" i="7"/>
  <c r="F128" i="7"/>
  <c r="G128" i="7"/>
  <c r="H128" i="7"/>
  <c r="J128" i="7"/>
  <c r="N128" i="7" s="1"/>
  <c r="K128" i="7"/>
  <c r="L128" i="7"/>
  <c r="C129" i="7"/>
  <c r="D129" i="7"/>
  <c r="E129" i="7"/>
  <c r="F129" i="7"/>
  <c r="G129" i="7"/>
  <c r="H129" i="7"/>
  <c r="J129" i="7"/>
  <c r="N129" i="7" s="1"/>
  <c r="K129" i="7"/>
  <c r="L129" i="7"/>
  <c r="R129" i="7"/>
  <c r="S129" i="7"/>
  <c r="T129" i="7"/>
  <c r="C130" i="7"/>
  <c r="D130" i="7"/>
  <c r="E130" i="7"/>
  <c r="F130" i="7"/>
  <c r="G130" i="7"/>
  <c r="H130" i="7"/>
  <c r="J130" i="7"/>
  <c r="U130" i="7" s="1"/>
  <c r="K130" i="7"/>
  <c r="L130" i="7"/>
  <c r="C131" i="7"/>
  <c r="D131" i="7"/>
  <c r="E131" i="7"/>
  <c r="F131" i="7"/>
  <c r="G131" i="7"/>
  <c r="H131" i="7"/>
  <c r="J131" i="7"/>
  <c r="O131" i="7" s="1"/>
  <c r="K131" i="7"/>
  <c r="L131" i="7"/>
  <c r="C132" i="7"/>
  <c r="D132" i="7"/>
  <c r="E132" i="7"/>
  <c r="F132" i="7"/>
  <c r="G132" i="7"/>
  <c r="H132" i="7"/>
  <c r="J132" i="7"/>
  <c r="R132" i="7" s="1"/>
  <c r="K132" i="7"/>
  <c r="L132" i="7"/>
  <c r="C133" i="7"/>
  <c r="D133" i="7"/>
  <c r="E133" i="7"/>
  <c r="F133" i="7"/>
  <c r="G133" i="7"/>
  <c r="H133" i="7"/>
  <c r="J133" i="7"/>
  <c r="T133" i="7" s="1"/>
  <c r="K133" i="7"/>
  <c r="L133" i="7"/>
  <c r="C134" i="7"/>
  <c r="D134" i="7"/>
  <c r="E134" i="7"/>
  <c r="F134" i="7"/>
  <c r="G134" i="7"/>
  <c r="H134" i="7"/>
  <c r="J134" i="7"/>
  <c r="M134" i="7" s="1"/>
  <c r="K134" i="7"/>
  <c r="L134" i="7"/>
  <c r="S134" i="7"/>
  <c r="C135" i="7"/>
  <c r="D135" i="7"/>
  <c r="E135" i="7"/>
  <c r="F135" i="7"/>
  <c r="G135" i="7"/>
  <c r="H135" i="7"/>
  <c r="Q135" i="7" s="1"/>
  <c r="J135" i="7"/>
  <c r="T135" i="7" s="1"/>
  <c r="K135" i="7"/>
  <c r="L135" i="7"/>
  <c r="C136" i="7"/>
  <c r="D136" i="7"/>
  <c r="E136" i="7"/>
  <c r="F136" i="7"/>
  <c r="G136" i="7"/>
  <c r="H136" i="7"/>
  <c r="J136" i="7"/>
  <c r="R136" i="7" s="1"/>
  <c r="K136" i="7"/>
  <c r="L136" i="7"/>
  <c r="M136" i="7"/>
  <c r="O136" i="7"/>
  <c r="S136" i="7"/>
  <c r="C137" i="7"/>
  <c r="D137" i="7"/>
  <c r="E137" i="7"/>
  <c r="F137" i="7"/>
  <c r="G137" i="7"/>
  <c r="H137" i="7"/>
  <c r="J137" i="7"/>
  <c r="R137" i="7" s="1"/>
  <c r="K137" i="7"/>
  <c r="L137" i="7"/>
  <c r="C138" i="7"/>
  <c r="D138" i="7"/>
  <c r="E138" i="7"/>
  <c r="F138" i="7"/>
  <c r="G138" i="7"/>
  <c r="H138" i="7"/>
  <c r="J138" i="7"/>
  <c r="U138" i="7" s="1"/>
  <c r="K138" i="7"/>
  <c r="L138" i="7"/>
  <c r="C139" i="7"/>
  <c r="D139" i="7"/>
  <c r="E139" i="7"/>
  <c r="F139" i="7"/>
  <c r="G139" i="7"/>
  <c r="H139" i="7"/>
  <c r="J139" i="7"/>
  <c r="R139" i="7" s="1"/>
  <c r="K139" i="7"/>
  <c r="L139" i="7"/>
  <c r="C140" i="7"/>
  <c r="D140" i="7"/>
  <c r="E140" i="7"/>
  <c r="F140" i="7"/>
  <c r="G140" i="7"/>
  <c r="H140" i="7"/>
  <c r="J140" i="7"/>
  <c r="U140" i="7" s="1"/>
  <c r="K140" i="7"/>
  <c r="L140" i="7"/>
  <c r="S140" i="7"/>
  <c r="C141" i="7"/>
  <c r="D141" i="7"/>
  <c r="E141" i="7"/>
  <c r="F141" i="7"/>
  <c r="G141" i="7"/>
  <c r="H141" i="7"/>
  <c r="J141" i="7"/>
  <c r="R141" i="7" s="1"/>
  <c r="K141" i="7"/>
  <c r="L141" i="7"/>
  <c r="C142" i="7"/>
  <c r="D142" i="7"/>
  <c r="E142" i="7"/>
  <c r="F142" i="7"/>
  <c r="G142" i="7"/>
  <c r="H142" i="7"/>
  <c r="J142" i="7"/>
  <c r="Q142" i="7" s="1"/>
  <c r="K142" i="7"/>
  <c r="L142" i="7"/>
  <c r="C143" i="7"/>
  <c r="D143" i="7"/>
  <c r="E143" i="7"/>
  <c r="F143" i="7"/>
  <c r="G143" i="7"/>
  <c r="H143" i="7"/>
  <c r="Q143" i="7" s="1"/>
  <c r="J143" i="7"/>
  <c r="P143" i="7" s="1"/>
  <c r="K143" i="7"/>
  <c r="L143" i="7"/>
  <c r="C144" i="7"/>
  <c r="D144" i="7"/>
  <c r="E144" i="7"/>
  <c r="F144" i="7"/>
  <c r="G144" i="7"/>
  <c r="H144" i="7"/>
  <c r="J144" i="7"/>
  <c r="P144" i="7" s="1"/>
  <c r="K144" i="7"/>
  <c r="L144" i="7"/>
  <c r="M144" i="7"/>
  <c r="C145" i="7"/>
  <c r="D145" i="7"/>
  <c r="E145" i="7"/>
  <c r="F145" i="7"/>
  <c r="G145" i="7"/>
  <c r="H145" i="7"/>
  <c r="J145" i="7"/>
  <c r="Q145" i="7" s="1"/>
  <c r="K145" i="7"/>
  <c r="L145" i="7"/>
  <c r="C146" i="7"/>
  <c r="D146" i="7"/>
  <c r="E146" i="7"/>
  <c r="F146" i="7"/>
  <c r="G146" i="7"/>
  <c r="H146" i="7"/>
  <c r="J146" i="7"/>
  <c r="O146" i="7" s="1"/>
  <c r="K146" i="7"/>
  <c r="L146" i="7"/>
  <c r="C147" i="7"/>
  <c r="D147" i="7"/>
  <c r="E147" i="7"/>
  <c r="F147" i="7"/>
  <c r="G147" i="7"/>
  <c r="H147" i="7"/>
  <c r="J147" i="7"/>
  <c r="R147" i="7" s="1"/>
  <c r="K147" i="7"/>
  <c r="L147" i="7"/>
  <c r="C148" i="7"/>
  <c r="D148" i="7"/>
  <c r="E148" i="7"/>
  <c r="F148" i="7"/>
  <c r="G148" i="7"/>
  <c r="H148" i="7"/>
  <c r="J148" i="7"/>
  <c r="M148" i="7" s="1"/>
  <c r="K148" i="7"/>
  <c r="L148" i="7"/>
  <c r="C149" i="7"/>
  <c r="D149" i="7"/>
  <c r="E149" i="7"/>
  <c r="F149" i="7"/>
  <c r="G149" i="7"/>
  <c r="H149" i="7"/>
  <c r="J149" i="7"/>
  <c r="P149" i="7" s="1"/>
  <c r="K149" i="7"/>
  <c r="L149" i="7"/>
  <c r="C150" i="7"/>
  <c r="D150" i="7"/>
  <c r="E150" i="7"/>
  <c r="F150" i="7"/>
  <c r="G150" i="7"/>
  <c r="H150" i="7"/>
  <c r="J150" i="7"/>
  <c r="N150" i="7" s="1"/>
  <c r="K150" i="7"/>
  <c r="L150" i="7"/>
  <c r="C151" i="7"/>
  <c r="D151" i="7"/>
  <c r="E151" i="7"/>
  <c r="F151" i="7"/>
  <c r="G151" i="7"/>
  <c r="H151" i="7"/>
  <c r="J151" i="7"/>
  <c r="O151" i="7" s="1"/>
  <c r="K151" i="7"/>
  <c r="L151" i="7"/>
  <c r="T151" i="7"/>
  <c r="C152" i="7"/>
  <c r="D152" i="7"/>
  <c r="E152" i="7"/>
  <c r="F152" i="7"/>
  <c r="G152" i="7"/>
  <c r="H152" i="7"/>
  <c r="J152" i="7"/>
  <c r="P152" i="7" s="1"/>
  <c r="K152" i="7"/>
  <c r="L152" i="7"/>
  <c r="C153" i="7"/>
  <c r="D153" i="7"/>
  <c r="E153" i="7"/>
  <c r="F153" i="7"/>
  <c r="G153" i="7"/>
  <c r="H153" i="7"/>
  <c r="J153" i="7"/>
  <c r="S153" i="7" s="1"/>
  <c r="K153" i="7"/>
  <c r="L153" i="7"/>
  <c r="C154" i="7"/>
  <c r="D154" i="7"/>
  <c r="E154" i="7"/>
  <c r="F154" i="7"/>
  <c r="G154" i="7"/>
  <c r="H154" i="7"/>
  <c r="J154" i="7"/>
  <c r="N154" i="7" s="1"/>
  <c r="K154" i="7"/>
  <c r="L154" i="7"/>
  <c r="C155" i="7"/>
  <c r="D155" i="7"/>
  <c r="E155" i="7"/>
  <c r="F155" i="7"/>
  <c r="G155" i="7"/>
  <c r="H155" i="7"/>
  <c r="J155" i="7"/>
  <c r="Q155" i="7" s="1"/>
  <c r="K155" i="7"/>
  <c r="L155" i="7"/>
  <c r="C156" i="7"/>
  <c r="D156" i="7"/>
  <c r="E156" i="7"/>
  <c r="F156" i="7"/>
  <c r="G156" i="7"/>
  <c r="H156" i="7"/>
  <c r="J156" i="7"/>
  <c r="T156" i="7" s="1"/>
  <c r="K156" i="7"/>
  <c r="L156" i="7"/>
  <c r="R156" i="7"/>
  <c r="S156" i="7"/>
  <c r="AO14" i="1"/>
  <c r="AO15" i="1"/>
  <c r="AO21" i="1"/>
  <c r="AO28" i="1"/>
  <c r="AO29" i="1"/>
  <c r="AO30" i="1"/>
  <c r="AO31" i="1"/>
  <c r="AO32" i="1"/>
  <c r="L31" i="7" s="1"/>
  <c r="AN14" i="1"/>
  <c r="AN15" i="1"/>
  <c r="AN21" i="1"/>
  <c r="AN28" i="1"/>
  <c r="AN29" i="1"/>
  <c r="AN30" i="1"/>
  <c r="AN31" i="1"/>
  <c r="AN32" i="1"/>
  <c r="K31" i="7" s="1"/>
  <c r="G47" i="7"/>
  <c r="H46" i="7"/>
  <c r="H45" i="7"/>
  <c r="G45" i="7"/>
  <c r="H44" i="7"/>
  <c r="Q44" i="7" s="1"/>
  <c r="H42" i="7"/>
  <c r="G42" i="7"/>
  <c r="H41" i="7"/>
  <c r="Q41" i="7" s="1"/>
  <c r="G41" i="7"/>
  <c r="P41" i="7" s="1"/>
  <c r="G40" i="7"/>
  <c r="P40" i="7" s="1"/>
  <c r="H39" i="7"/>
  <c r="Q39" i="7" s="1"/>
  <c r="G39" i="7"/>
  <c r="H38" i="7"/>
  <c r="G38" i="7"/>
  <c r="H37" i="7"/>
  <c r="Q37" i="7" s="1"/>
  <c r="G37" i="7"/>
  <c r="P37" i="7" s="1"/>
  <c r="AO37" i="1"/>
  <c r="L36" i="7" s="1"/>
  <c r="G36" i="7"/>
  <c r="H35" i="7"/>
  <c r="Q35" i="7" s="1"/>
  <c r="G35" i="7"/>
  <c r="H34" i="7"/>
  <c r="G34" i="7"/>
  <c r="H33" i="7"/>
  <c r="Q33" i="7" s="1"/>
  <c r="AN34" i="1"/>
  <c r="K33" i="7" s="1"/>
  <c r="G31" i="7"/>
  <c r="AO27" i="1"/>
  <c r="AO25" i="1"/>
  <c r="AN25" i="1"/>
  <c r="AO22" i="1"/>
  <c r="AO17" i="1"/>
  <c r="AN10" i="1"/>
  <c r="AN6" i="1"/>
  <c r="Q78" i="7" l="1"/>
  <c r="T77" i="7"/>
  <c r="Q71" i="7"/>
  <c r="S77" i="7"/>
  <c r="Q63" i="7"/>
  <c r="X63" i="7" s="1"/>
  <c r="R77" i="7"/>
  <c r="T66" i="7"/>
  <c r="P72" i="7"/>
  <c r="Q67" i="7"/>
  <c r="P82" i="7"/>
  <c r="P73" i="7"/>
  <c r="P66" i="7"/>
  <c r="P71" i="7"/>
  <c r="Q65" i="7"/>
  <c r="O40" i="7"/>
  <c r="Q79" i="7"/>
  <c r="AP200" i="22"/>
  <c r="AT200" i="22"/>
  <c r="AN203" i="22"/>
  <c r="AQ200" i="22"/>
  <c r="AT204" i="22"/>
  <c r="AS204" i="22"/>
  <c r="AN207" i="22"/>
  <c r="AR204" i="22"/>
  <c r="AP202" i="22"/>
  <c r="AQ202" i="22"/>
  <c r="AR202" i="22"/>
  <c r="AN205" i="22"/>
  <c r="AS202" i="22"/>
  <c r="T60" i="7"/>
  <c r="R52" i="7"/>
  <c r="Q62" i="7"/>
  <c r="O58" i="7"/>
  <c r="Q50" i="7"/>
  <c r="P58" i="7"/>
  <c r="P62" i="7"/>
  <c r="Q59" i="7"/>
  <c r="Q49" i="7"/>
  <c r="P57" i="7"/>
  <c r="Q55" i="7"/>
  <c r="M39" i="7"/>
  <c r="P49" i="7"/>
  <c r="Q54" i="7"/>
  <c r="AM91" i="22"/>
  <c r="AL145" i="22"/>
  <c r="AM84" i="22"/>
  <c r="AL147" i="22"/>
  <c r="AN86" i="22"/>
  <c r="AP83" i="22"/>
  <c r="AQ83" i="22"/>
  <c r="AT83" i="22"/>
  <c r="AM86" i="22"/>
  <c r="AL143" i="22"/>
  <c r="AR79" i="22"/>
  <c r="AN82" i="22"/>
  <c r="AS79" i="22"/>
  <c r="AQ79" i="22"/>
  <c r="AP79" i="22"/>
  <c r="AR81" i="22"/>
  <c r="AN84" i="22"/>
  <c r="AT81" i="22"/>
  <c r="AS81" i="22"/>
  <c r="T325" i="12"/>
  <c r="U317" i="12"/>
  <c r="V317" i="12"/>
  <c r="W239" i="12"/>
  <c r="U308" i="12"/>
  <c r="V308" i="12"/>
  <c r="T316" i="12"/>
  <c r="U314" i="12"/>
  <c r="V314" i="12"/>
  <c r="T322" i="12"/>
  <c r="T321" i="12"/>
  <c r="U313" i="12"/>
  <c r="V313" i="12"/>
  <c r="U318" i="12"/>
  <c r="V318" i="12"/>
  <c r="T326" i="12"/>
  <c r="U304" i="12"/>
  <c r="V304" i="12"/>
  <c r="T312" i="12"/>
  <c r="U347" i="12"/>
  <c r="V347" i="12"/>
  <c r="Q342" i="12"/>
  <c r="AN518" i="12"/>
  <c r="AM521" i="12"/>
  <c r="AN516" i="12"/>
  <c r="AM519" i="12"/>
  <c r="AL624" i="12"/>
  <c r="AN514" i="12"/>
  <c r="AM517" i="12"/>
  <c r="AL777" i="12"/>
  <c r="AP515" i="12"/>
  <c r="AT515" i="12"/>
  <c r="AQ515" i="12"/>
  <c r="AR513" i="12"/>
  <c r="AS513" i="12"/>
  <c r="AT513" i="12"/>
  <c r="AL628" i="12"/>
  <c r="AL632" i="12"/>
  <c r="AR511" i="12"/>
  <c r="AS511" i="12"/>
  <c r="AP511" i="12"/>
  <c r="AQ511" i="12"/>
  <c r="AL589" i="12"/>
  <c r="AL779" i="12"/>
  <c r="AF855" i="12"/>
  <c r="AM410" i="12"/>
  <c r="AN407" i="12"/>
  <c r="AP400" i="12"/>
  <c r="AR400" i="12"/>
  <c r="AQ400" i="12"/>
  <c r="AS400" i="12"/>
  <c r="AN381" i="12"/>
  <c r="AM384" i="12"/>
  <c r="AM406" i="12"/>
  <c r="AN403" i="12"/>
  <c r="AL429" i="12"/>
  <c r="AL443" i="12"/>
  <c r="AP404" i="12"/>
  <c r="AT404" i="12"/>
  <c r="AQ404" i="12"/>
  <c r="AS378" i="12"/>
  <c r="AR378" i="12"/>
  <c r="AT378" i="12"/>
  <c r="P36" i="7"/>
  <c r="N46" i="7"/>
  <c r="P45" i="7"/>
  <c r="T38" i="7"/>
  <c r="Q45" i="7"/>
  <c r="P38" i="7"/>
  <c r="P42" i="7"/>
  <c r="Q34" i="7"/>
  <c r="Q38" i="7"/>
  <c r="Q42" i="7"/>
  <c r="Q46" i="7"/>
  <c r="U50" i="7"/>
  <c r="N38" i="7"/>
  <c r="P34" i="7"/>
  <c r="P31" i="7"/>
  <c r="P35" i="7"/>
  <c r="P39" i="7"/>
  <c r="O50" i="7"/>
  <c r="N39" i="7"/>
  <c r="P50" i="7"/>
  <c r="Q95" i="7"/>
  <c r="P81" i="7"/>
  <c r="P65" i="7"/>
  <c r="Q70" i="7"/>
  <c r="AO48" i="1"/>
  <c r="L47" i="7" s="1"/>
  <c r="N137" i="7"/>
  <c r="P155" i="7"/>
  <c r="P147" i="7"/>
  <c r="P139" i="7"/>
  <c r="P131" i="7"/>
  <c r="P123" i="7"/>
  <c r="P115" i="7"/>
  <c r="P107" i="7"/>
  <c r="P99" i="7"/>
  <c r="P91" i="7"/>
  <c r="P83" i="7"/>
  <c r="P75" i="7"/>
  <c r="P67" i="7"/>
  <c r="P59" i="7"/>
  <c r="P51" i="7"/>
  <c r="Q152" i="7"/>
  <c r="Q144" i="7"/>
  <c r="Q136" i="7"/>
  <c r="Q128" i="7"/>
  <c r="Q120" i="7"/>
  <c r="Q112" i="7"/>
  <c r="Q104" i="7"/>
  <c r="Q96" i="7"/>
  <c r="Q88" i="7"/>
  <c r="Q80" i="7"/>
  <c r="Q72" i="7"/>
  <c r="Q64" i="7"/>
  <c r="Q56" i="7"/>
  <c r="Q48" i="7"/>
  <c r="Q126" i="7"/>
  <c r="Q86" i="7"/>
  <c r="M103" i="7"/>
  <c r="T83" i="7"/>
  <c r="R82" i="7"/>
  <c r="T78" i="7"/>
  <c r="R70" i="7"/>
  <c r="M63" i="7"/>
  <c r="U58" i="7"/>
  <c r="R51" i="7"/>
  <c r="P136" i="7"/>
  <c r="P128" i="7"/>
  <c r="P120" i="7"/>
  <c r="P112" i="7"/>
  <c r="P104" i="7"/>
  <c r="P96" i="7"/>
  <c r="P88" i="7"/>
  <c r="P80" i="7"/>
  <c r="P64" i="7"/>
  <c r="Y64" i="7" s="1"/>
  <c r="P56" i="7"/>
  <c r="P48" i="7"/>
  <c r="Q149" i="7"/>
  <c r="Q141" i="7"/>
  <c r="Q133" i="7"/>
  <c r="Q125" i="7"/>
  <c r="Q117" i="7"/>
  <c r="Q109" i="7"/>
  <c r="Q101" i="7"/>
  <c r="Q93" i="7"/>
  <c r="Q85" i="7"/>
  <c r="Q77" i="7"/>
  <c r="Q69" i="7"/>
  <c r="Q61" i="7"/>
  <c r="Q53" i="7"/>
  <c r="Z53" i="7" s="1"/>
  <c r="Q87" i="7"/>
  <c r="S131" i="7"/>
  <c r="U124" i="7"/>
  <c r="R83" i="7"/>
  <c r="O82" i="7"/>
  <c r="O78" i="7"/>
  <c r="O70" i="7"/>
  <c r="R58" i="7"/>
  <c r="Y58" i="7" s="1"/>
  <c r="T47" i="7"/>
  <c r="P151" i="7"/>
  <c r="P135" i="7"/>
  <c r="P127" i="7"/>
  <c r="P119" i="7"/>
  <c r="P95" i="7"/>
  <c r="P87" i="7"/>
  <c r="P79" i="7"/>
  <c r="AC79" i="7" s="1"/>
  <c r="P63" i="7"/>
  <c r="P55" i="7"/>
  <c r="Q156" i="7"/>
  <c r="Q148" i="7"/>
  <c r="Q140" i="7"/>
  <c r="Q132" i="7"/>
  <c r="Q124" i="7"/>
  <c r="Q116" i="7"/>
  <c r="Q108" i="7"/>
  <c r="Q100" i="7"/>
  <c r="Q92" i="7"/>
  <c r="Q84" i="7"/>
  <c r="Q76" i="7"/>
  <c r="Q68" i="7"/>
  <c r="Q60" i="7"/>
  <c r="Q52" i="7"/>
  <c r="P113" i="7"/>
  <c r="P105" i="7"/>
  <c r="U137" i="7"/>
  <c r="R131" i="7"/>
  <c r="S124" i="7"/>
  <c r="R109" i="7"/>
  <c r="U105" i="7"/>
  <c r="T95" i="7"/>
  <c r="O83" i="7"/>
  <c r="AC83" i="7" s="1"/>
  <c r="M82" i="7"/>
  <c r="N70" i="7"/>
  <c r="T53" i="7"/>
  <c r="R47" i="7"/>
  <c r="P150" i="7"/>
  <c r="P142" i="7"/>
  <c r="P134" i="7"/>
  <c r="P126" i="7"/>
  <c r="P118" i="7"/>
  <c r="P110" i="7"/>
  <c r="P102" i="7"/>
  <c r="P94" i="7"/>
  <c r="P86" i="7"/>
  <c r="P78" i="7"/>
  <c r="P70" i="7"/>
  <c r="P54" i="7"/>
  <c r="Q147" i="7"/>
  <c r="Q139" i="7"/>
  <c r="Q131" i="7"/>
  <c r="Q123" i="7"/>
  <c r="Q91" i="7"/>
  <c r="Q83" i="7"/>
  <c r="Q75" i="7"/>
  <c r="Q51" i="7"/>
  <c r="Q94" i="7"/>
  <c r="S137" i="7"/>
  <c r="N131" i="7"/>
  <c r="T127" i="7"/>
  <c r="R124" i="7"/>
  <c r="T119" i="7"/>
  <c r="R105" i="7"/>
  <c r="M70" i="7"/>
  <c r="S61" i="7"/>
  <c r="R53" i="7"/>
  <c r="N47" i="7"/>
  <c r="P141" i="7"/>
  <c r="P133" i="7"/>
  <c r="P125" i="7"/>
  <c r="P117" i="7"/>
  <c r="P93" i="7"/>
  <c r="P85" i="7"/>
  <c r="P69" i="7"/>
  <c r="P61" i="7"/>
  <c r="P53" i="7"/>
  <c r="Q154" i="7"/>
  <c r="Q146" i="7"/>
  <c r="Q138" i="7"/>
  <c r="Q130" i="7"/>
  <c r="Q122" i="7"/>
  <c r="Q114" i="7"/>
  <c r="Q106" i="7"/>
  <c r="Q98" i="7"/>
  <c r="Q90" i="7"/>
  <c r="AD90" i="7" s="1"/>
  <c r="Q82" i="7"/>
  <c r="Q74" i="7"/>
  <c r="X74" i="7" s="1"/>
  <c r="Q66" i="7"/>
  <c r="Q58" i="7"/>
  <c r="Q127" i="7"/>
  <c r="AD127" i="7" s="1"/>
  <c r="T70" i="7"/>
  <c r="P47" i="7"/>
  <c r="U154" i="7"/>
  <c r="T148" i="7"/>
  <c r="O137" i="7"/>
  <c r="T134" i="7"/>
  <c r="M119" i="7"/>
  <c r="S100" i="7"/>
  <c r="N53" i="7"/>
  <c r="M47" i="7"/>
  <c r="P156" i="7"/>
  <c r="P148" i="7"/>
  <c r="P140" i="7"/>
  <c r="P132" i="7"/>
  <c r="P124" i="7"/>
  <c r="P116" i="7"/>
  <c r="P108" i="7"/>
  <c r="P100" i="7"/>
  <c r="P92" i="7"/>
  <c r="P84" i="7"/>
  <c r="P76" i="7"/>
  <c r="P68" i="7"/>
  <c r="P60" i="7"/>
  <c r="P52" i="7"/>
  <c r="Q153" i="7"/>
  <c r="Q137" i="7"/>
  <c r="Q129" i="7"/>
  <c r="Q121" i="7"/>
  <c r="Q113" i="7"/>
  <c r="Q105" i="7"/>
  <c r="Q97" i="7"/>
  <c r="Q89" i="7"/>
  <c r="Z89" i="7" s="1"/>
  <c r="Q81" i="7"/>
  <c r="Q73" i="7"/>
  <c r="Q57" i="7"/>
  <c r="O119" i="21"/>
  <c r="O113" i="21"/>
  <c r="O55" i="21"/>
  <c r="O88" i="21"/>
  <c r="O48" i="21"/>
  <c r="O120" i="21"/>
  <c r="O87" i="21"/>
  <c r="O56" i="21"/>
  <c r="P57" i="21"/>
  <c r="Q57" i="21" s="1"/>
  <c r="O72" i="21"/>
  <c r="P114" i="21"/>
  <c r="O104" i="21"/>
  <c r="O71" i="21"/>
  <c r="O121" i="21"/>
  <c r="O103" i="21"/>
  <c r="O64" i="21"/>
  <c r="O97" i="21"/>
  <c r="O81" i="21"/>
  <c r="O65" i="21"/>
  <c r="Q65" i="21" s="1"/>
  <c r="O49" i="21"/>
  <c r="O118" i="21"/>
  <c r="O102" i="21"/>
  <c r="Q102" i="21" s="1"/>
  <c r="O86" i="21"/>
  <c r="O78" i="21"/>
  <c r="O70" i="21"/>
  <c r="O62" i="21"/>
  <c r="O54" i="21"/>
  <c r="O46" i="21"/>
  <c r="P221" i="21"/>
  <c r="P124" i="21"/>
  <c r="Q124" i="21" s="1"/>
  <c r="O117" i="21"/>
  <c r="O101" i="21"/>
  <c r="R101" i="21" s="1"/>
  <c r="O85" i="21"/>
  <c r="O77" i="21"/>
  <c r="O69" i="21"/>
  <c r="O61" i="21"/>
  <c r="O53" i="21"/>
  <c r="O45" i="21"/>
  <c r="P83" i="21"/>
  <c r="Q83" i="21" s="1"/>
  <c r="P243" i="21"/>
  <c r="P220" i="21"/>
  <c r="P162" i="21"/>
  <c r="O116" i="21"/>
  <c r="O100" i="21"/>
  <c r="O84" i="21"/>
  <c r="O76" i="21"/>
  <c r="O68" i="21"/>
  <c r="O60" i="21"/>
  <c r="O52" i="21"/>
  <c r="O44" i="21"/>
  <c r="O80" i="21"/>
  <c r="O79" i="21"/>
  <c r="P82" i="21"/>
  <c r="R82" i="21" s="1"/>
  <c r="P179" i="21"/>
  <c r="P138" i="21"/>
  <c r="O131" i="21"/>
  <c r="O123" i="21"/>
  <c r="O115" i="21"/>
  <c r="Q115" i="21" s="1"/>
  <c r="O99" i="21"/>
  <c r="O91" i="21"/>
  <c r="Q91" i="21" s="1"/>
  <c r="O75" i="21"/>
  <c r="Q75" i="21" s="1"/>
  <c r="O47" i="21"/>
  <c r="O130" i="21"/>
  <c r="O98" i="21"/>
  <c r="O66" i="21"/>
  <c r="O50" i="21"/>
  <c r="BC36" i="11"/>
  <c r="W80" i="22"/>
  <c r="BA36" i="11"/>
  <c r="W83" i="22"/>
  <c r="BA39" i="11"/>
  <c r="T19" i="11"/>
  <c r="W63" i="12"/>
  <c r="W64" i="12"/>
  <c r="T20" i="11"/>
  <c r="AQ59" i="12"/>
  <c r="AT59" i="12"/>
  <c r="AP59" i="12"/>
  <c r="AT60" i="12"/>
  <c r="AS60" i="12"/>
  <c r="AR60" i="12"/>
  <c r="AM65" i="12"/>
  <c r="AN62" i="12"/>
  <c r="AP58" i="12"/>
  <c r="AR58" i="12"/>
  <c r="AS58" i="12"/>
  <c r="AQ58" i="12"/>
  <c r="AM64" i="12"/>
  <c r="AN61" i="12"/>
  <c r="AM66" i="12"/>
  <c r="AN63" i="12"/>
  <c r="AH35" i="12"/>
  <c r="S69" i="12"/>
  <c r="P27" i="11" s="1"/>
  <c r="AF238" i="12"/>
  <c r="AF202" i="12"/>
  <c r="AF218" i="12"/>
  <c r="AF230" i="12"/>
  <c r="AF222" i="12"/>
  <c r="AF213" i="12"/>
  <c r="AF234" i="12"/>
  <c r="AF209" i="12"/>
  <c r="AF211" i="12"/>
  <c r="S63" i="22"/>
  <c r="AW19" i="11"/>
  <c r="S66" i="22"/>
  <c r="AW22" i="11"/>
  <c r="Q65" i="22"/>
  <c r="AU21" i="11"/>
  <c r="Q66" i="22"/>
  <c r="AU22" i="11"/>
  <c r="BC18" i="11"/>
  <c r="U98" i="12"/>
  <c r="T106" i="12"/>
  <c r="V98" i="12"/>
  <c r="Q144" i="12"/>
  <c r="Q59" i="21"/>
  <c r="P92" i="21"/>
  <c r="P131" i="21"/>
  <c r="P130" i="21"/>
  <c r="P100" i="21"/>
  <c r="P109" i="21"/>
  <c r="Q107" i="21"/>
  <c r="P94" i="21"/>
  <c r="P132" i="21"/>
  <c r="R132" i="21" s="1"/>
  <c r="P125" i="21"/>
  <c r="Q125" i="21" s="1"/>
  <c r="P117" i="21"/>
  <c r="P93" i="21"/>
  <c r="Q73" i="21"/>
  <c r="Q67" i="21"/>
  <c r="Q49" i="21"/>
  <c r="P81" i="21"/>
  <c r="P108" i="21"/>
  <c r="Q108" i="21" s="1"/>
  <c r="P133" i="21"/>
  <c r="Q133" i="21" s="1"/>
  <c r="R102" i="21"/>
  <c r="P329" i="21"/>
  <c r="P269" i="21"/>
  <c r="P356" i="21"/>
  <c r="P338" i="21"/>
  <c r="P322" i="21"/>
  <c r="P321" i="21"/>
  <c r="P296" i="21"/>
  <c r="P282" i="21"/>
  <c r="P345" i="21"/>
  <c r="P344" i="21"/>
  <c r="P348" i="21"/>
  <c r="P347" i="21"/>
  <c r="P343" i="21"/>
  <c r="P342" i="21"/>
  <c r="P359" i="21"/>
  <c r="P358" i="21"/>
  <c r="P293" i="21"/>
  <c r="P333" i="21"/>
  <c r="P302" i="21"/>
  <c r="P331" i="21"/>
  <c r="P340" i="21"/>
  <c r="P279" i="21"/>
  <c r="P272" i="21"/>
  <c r="P248" i="21"/>
  <c r="P225" i="21"/>
  <c r="P317" i="21"/>
  <c r="P297" i="21"/>
  <c r="P253" i="21"/>
  <c r="P259" i="21"/>
  <c r="P257" i="21"/>
  <c r="P254" i="21"/>
  <c r="P355" i="21"/>
  <c r="P335" i="21"/>
  <c r="P265" i="21"/>
  <c r="P266" i="21"/>
  <c r="P307" i="21"/>
  <c r="P285" i="21"/>
  <c r="P278" i="21"/>
  <c r="P242" i="21"/>
  <c r="P281" i="21"/>
  <c r="P256" i="21"/>
  <c r="P251" i="21"/>
  <c r="P328" i="21"/>
  <c r="P336" i="21"/>
  <c r="P320" i="21"/>
  <c r="P318" i="21"/>
  <c r="P305" i="21"/>
  <c r="P289" i="21"/>
  <c r="P234" i="21"/>
  <c r="P208" i="21"/>
  <c r="P96" i="21"/>
  <c r="P95" i="21"/>
  <c r="P89" i="21"/>
  <c r="P268" i="21"/>
  <c r="P211" i="21"/>
  <c r="P201" i="21"/>
  <c r="P200" i="21"/>
  <c r="P187" i="21"/>
  <c r="P222" i="21"/>
  <c r="P207" i="21"/>
  <c r="P205" i="21"/>
  <c r="P194" i="21"/>
  <c r="P263" i="21"/>
  <c r="P260" i="21"/>
  <c r="P217" i="21"/>
  <c r="P198" i="21"/>
  <c r="P230" i="21"/>
  <c r="P227" i="21"/>
  <c r="P224" i="21"/>
  <c r="P204" i="21"/>
  <c r="P170" i="21"/>
  <c r="P176" i="21"/>
  <c r="P192" i="21"/>
  <c r="P184" i="21"/>
  <c r="P151" i="21"/>
  <c r="P175" i="21"/>
  <c r="P126" i="21"/>
  <c r="P120" i="21"/>
  <c r="P178" i="21"/>
  <c r="P163" i="21"/>
  <c r="P159" i="21"/>
  <c r="P153" i="21"/>
  <c r="P191" i="21"/>
  <c r="P171" i="21"/>
  <c r="P123" i="21"/>
  <c r="P183" i="21"/>
  <c r="P145" i="21"/>
  <c r="P143" i="21"/>
  <c r="P97" i="21"/>
  <c r="P168" i="21"/>
  <c r="P134" i="21"/>
  <c r="P122" i="21"/>
  <c r="P112" i="21"/>
  <c r="P104" i="21"/>
  <c r="P103" i="21"/>
  <c r="P88" i="21"/>
  <c r="P87" i="21"/>
  <c r="P142" i="21"/>
  <c r="P128" i="21"/>
  <c r="P119" i="21"/>
  <c r="P150" i="21"/>
  <c r="P136" i="21"/>
  <c r="P111" i="21"/>
  <c r="P106" i="21"/>
  <c r="P160" i="21"/>
  <c r="P144" i="21"/>
  <c r="P118" i="21"/>
  <c r="P152" i="21"/>
  <c r="P129" i="21"/>
  <c r="P127" i="21"/>
  <c r="P110" i="21"/>
  <c r="P161" i="21"/>
  <c r="P137" i="21"/>
  <c r="P135" i="21"/>
  <c r="Q116" i="21"/>
  <c r="R116" i="21"/>
  <c r="P121" i="21"/>
  <c r="P113" i="21"/>
  <c r="P105" i="21"/>
  <c r="P98" i="21"/>
  <c r="P90" i="21"/>
  <c r="Q90" i="21" s="1"/>
  <c r="P55" i="21"/>
  <c r="P53" i="21"/>
  <c r="P52" i="21"/>
  <c r="P44" i="21"/>
  <c r="P64" i="21"/>
  <c r="P63" i="21"/>
  <c r="P62" i="21"/>
  <c r="P61" i="21"/>
  <c r="P60" i="21"/>
  <c r="P56" i="21"/>
  <c r="P46" i="21"/>
  <c r="P72" i="21"/>
  <c r="P71" i="21"/>
  <c r="P70" i="21"/>
  <c r="P69" i="21"/>
  <c r="P68" i="21"/>
  <c r="P54" i="21"/>
  <c r="P45" i="21"/>
  <c r="P80" i="21"/>
  <c r="P79" i="21"/>
  <c r="P78" i="21"/>
  <c r="P77" i="21"/>
  <c r="P76" i="21"/>
  <c r="P48" i="21"/>
  <c r="P86" i="21"/>
  <c r="P85" i="21"/>
  <c r="P84" i="21"/>
  <c r="P47" i="21"/>
  <c r="R67" i="21"/>
  <c r="R59" i="21"/>
  <c r="P74" i="21"/>
  <c r="R74" i="21" s="1"/>
  <c r="P66" i="21"/>
  <c r="P58" i="21"/>
  <c r="Q58" i="21" s="1"/>
  <c r="P50" i="21"/>
  <c r="R73" i="21"/>
  <c r="AN17" i="1"/>
  <c r="AN19" i="1"/>
  <c r="AN22" i="1"/>
  <c r="M36" i="7"/>
  <c r="R35" i="7"/>
  <c r="AN9" i="1"/>
  <c r="AO12" i="1"/>
  <c r="H36" i="7"/>
  <c r="Q36" i="7" s="1"/>
  <c r="AO19" i="1"/>
  <c r="AO6" i="1"/>
  <c r="AN12" i="1"/>
  <c r="AO9" i="1"/>
  <c r="AN16" i="1"/>
  <c r="AN8" i="1"/>
  <c r="AO16" i="1"/>
  <c r="AO18" i="1"/>
  <c r="AN33" i="1"/>
  <c r="K32" i="7" s="1"/>
  <c r="AN38" i="1"/>
  <c r="K37" i="7" s="1"/>
  <c r="W37" i="7" s="1"/>
  <c r="AO8" i="1"/>
  <c r="AO33" i="1"/>
  <c r="L32" i="7" s="1"/>
  <c r="AN45" i="1"/>
  <c r="K44" i="7" s="1"/>
  <c r="AO38" i="1"/>
  <c r="L37" i="7" s="1"/>
  <c r="AN40" i="1"/>
  <c r="K39" i="7" s="1"/>
  <c r="M34" i="7"/>
  <c r="AO44" i="1"/>
  <c r="L43" i="7" s="1"/>
  <c r="AO10" i="1"/>
  <c r="AN48" i="1"/>
  <c r="K47" i="7" s="1"/>
  <c r="U148" i="7"/>
  <c r="T140" i="7"/>
  <c r="U134" i="7"/>
  <c r="T93" i="7"/>
  <c r="M88" i="7"/>
  <c r="N79" i="7"/>
  <c r="S70" i="7"/>
  <c r="M69" i="7"/>
  <c r="N63" i="7"/>
  <c r="R61" i="7"/>
  <c r="U57" i="7"/>
  <c r="S53" i="7"/>
  <c r="S52" i="7"/>
  <c r="M44" i="7"/>
  <c r="R43" i="7"/>
  <c r="U44" i="7"/>
  <c r="T31" i="7"/>
  <c r="AO24" i="1"/>
  <c r="AO41" i="1"/>
  <c r="L40" i="7" s="1"/>
  <c r="AN42" i="1"/>
  <c r="K41" i="7" s="1"/>
  <c r="O156" i="7"/>
  <c r="O153" i="7"/>
  <c r="U150" i="7"/>
  <c r="R148" i="7"/>
  <c r="U146" i="7"/>
  <c r="U143" i="7"/>
  <c r="M137" i="7"/>
  <c r="W137" i="7" s="1"/>
  <c r="R134" i="7"/>
  <c r="M131" i="7"/>
  <c r="M129" i="7"/>
  <c r="N127" i="7"/>
  <c r="O124" i="7"/>
  <c r="U118" i="7"/>
  <c r="U87" i="7"/>
  <c r="T63" i="7"/>
  <c r="O57" i="7"/>
  <c r="S54" i="7"/>
  <c r="O53" i="7"/>
  <c r="T44" i="7"/>
  <c r="G44" i="7"/>
  <c r="P44" i="7" s="1"/>
  <c r="R31" i="7"/>
  <c r="S44" i="7"/>
  <c r="O31" i="7"/>
  <c r="U31" i="7"/>
  <c r="AN24" i="1"/>
  <c r="S148" i="7"/>
  <c r="R140" i="7"/>
  <c r="AN11" i="1"/>
  <c r="O148" i="7"/>
  <c r="T143" i="7"/>
  <c r="O140" i="7"/>
  <c r="O125" i="7"/>
  <c r="AC125" i="7" s="1"/>
  <c r="N124" i="7"/>
  <c r="Y124" i="7" s="1"/>
  <c r="T118" i="7"/>
  <c r="AC118" i="7" s="1"/>
  <c r="AA118" i="7" s="1"/>
  <c r="T116" i="7"/>
  <c r="AN46" i="1"/>
  <c r="K45" i="7" s="1"/>
  <c r="N148" i="7"/>
  <c r="O143" i="7"/>
  <c r="N140" i="7"/>
  <c r="N135" i="7"/>
  <c r="O134" i="7"/>
  <c r="AD134" i="7" s="1"/>
  <c r="AB134" i="7" s="1"/>
  <c r="T132" i="7"/>
  <c r="N125" i="7"/>
  <c r="Z125" i="7" s="1"/>
  <c r="M124" i="7"/>
  <c r="X124" i="7" s="1"/>
  <c r="S121" i="7"/>
  <c r="R119" i="7"/>
  <c r="S118" i="7"/>
  <c r="S116" i="7"/>
  <c r="S108" i="7"/>
  <c r="S104" i="7"/>
  <c r="T99" i="7"/>
  <c r="T90" i="7"/>
  <c r="AC90" i="7" s="1"/>
  <c r="O87" i="7"/>
  <c r="R84" i="7"/>
  <c r="S79" i="7"/>
  <c r="N78" i="7"/>
  <c r="M68" i="7"/>
  <c r="R63" i="7"/>
  <c r="M58" i="7"/>
  <c r="R44" i="7"/>
  <c r="O41" i="7"/>
  <c r="R40" i="7"/>
  <c r="U39" i="7"/>
  <c r="N31" i="7"/>
  <c r="AN7" i="1"/>
  <c r="U132" i="7"/>
  <c r="U121" i="7"/>
  <c r="T108" i="7"/>
  <c r="U104" i="7"/>
  <c r="AO46" i="1"/>
  <c r="L45" i="7" s="1"/>
  <c r="N143" i="7"/>
  <c r="M140" i="7"/>
  <c r="X140" i="7" s="1"/>
  <c r="N134" i="7"/>
  <c r="U128" i="7"/>
  <c r="O119" i="7"/>
  <c r="R118" i="7"/>
  <c r="R116" i="7"/>
  <c r="R108" i="7"/>
  <c r="S99" i="7"/>
  <c r="T96" i="7"/>
  <c r="S90" i="7"/>
  <c r="R88" i="7"/>
  <c r="M87" i="7"/>
  <c r="R79" i="7"/>
  <c r="N73" i="7"/>
  <c r="U61" i="7"/>
  <c r="G33" i="7"/>
  <c r="P33" i="7" s="1"/>
  <c r="M31" i="7"/>
  <c r="W148" i="7"/>
  <c r="W119" i="7"/>
  <c r="R87" i="7"/>
  <c r="U73" i="7"/>
  <c r="AO7" i="1"/>
  <c r="AO11" i="1"/>
  <c r="AN23" i="1"/>
  <c r="AN13" i="1"/>
  <c r="AN20" i="1"/>
  <c r="AO23" i="1"/>
  <c r="AO13" i="1"/>
  <c r="AO20" i="1"/>
  <c r="AN27" i="1"/>
  <c r="AN44" i="1"/>
  <c r="K43" i="7" s="1"/>
  <c r="AO34" i="1"/>
  <c r="L33" i="7" s="1"/>
  <c r="AO47" i="1"/>
  <c r="L46" i="7" s="1"/>
  <c r="T137" i="7"/>
  <c r="T128" i="7"/>
  <c r="N119" i="7"/>
  <c r="Y119" i="7" s="1"/>
  <c r="W107" i="7"/>
  <c r="N99" i="7"/>
  <c r="R96" i="7"/>
  <c r="Y96" i="7" s="1"/>
  <c r="R90" i="7"/>
  <c r="N88" i="7"/>
  <c r="N81" i="7"/>
  <c r="S59" i="7"/>
  <c r="T52" i="7"/>
  <c r="H47" i="7"/>
  <c r="Q47" i="7" s="1"/>
  <c r="G46" i="7"/>
  <c r="P46" i="7" s="1"/>
  <c r="N44" i="7"/>
  <c r="T55" i="7"/>
  <c r="AC55" i="7" s="1"/>
  <c r="N146" i="7"/>
  <c r="S139" i="7"/>
  <c r="N138" i="7"/>
  <c r="R135" i="7"/>
  <c r="O132" i="7"/>
  <c r="U123" i="7"/>
  <c r="N122" i="7"/>
  <c r="M116" i="7"/>
  <c r="O114" i="7"/>
  <c r="T112" i="7"/>
  <c r="M108" i="7"/>
  <c r="M106" i="7"/>
  <c r="M105" i="7"/>
  <c r="O99" i="7"/>
  <c r="AD99" i="7" s="1"/>
  <c r="W98" i="7"/>
  <c r="N97" i="7"/>
  <c r="M96" i="7"/>
  <c r="N93" i="7"/>
  <c r="M90" i="7"/>
  <c r="S88" i="7"/>
  <c r="S87" i="7"/>
  <c r="T81" i="7"/>
  <c r="U78" i="7"/>
  <c r="R74" i="7"/>
  <c r="T69" i="7"/>
  <c r="S68" i="7"/>
  <c r="M61" i="7"/>
  <c r="X61" i="7" s="1"/>
  <c r="N55" i="7"/>
  <c r="U53" i="7"/>
  <c r="M52" i="7"/>
  <c r="R46" i="7"/>
  <c r="N37" i="7"/>
  <c r="S36" i="7"/>
  <c r="S152" i="7"/>
  <c r="AD148" i="7"/>
  <c r="M147" i="7"/>
  <c r="M146" i="7"/>
  <c r="N132" i="7"/>
  <c r="O128" i="7"/>
  <c r="T101" i="7"/>
  <c r="M98" i="7"/>
  <c r="M97" i="7"/>
  <c r="M93" i="7"/>
  <c r="N60" i="7"/>
  <c r="M55" i="7"/>
  <c r="T45" i="7"/>
  <c r="R36" i="7"/>
  <c r="R123" i="7"/>
  <c r="M122" i="7"/>
  <c r="N114" i="7"/>
  <c r="R112" i="7"/>
  <c r="T64" i="7"/>
  <c r="S155" i="7"/>
  <c r="T153" i="7"/>
  <c r="M143" i="7"/>
  <c r="M135" i="7"/>
  <c r="M132" i="7"/>
  <c r="W132" i="7" s="1"/>
  <c r="Z131" i="7"/>
  <c r="U129" i="7"/>
  <c r="M128" i="7"/>
  <c r="U116" i="7"/>
  <c r="M114" i="7"/>
  <c r="X114" i="7" s="1"/>
  <c r="U108" i="7"/>
  <c r="M99" i="7"/>
  <c r="U90" i="7"/>
  <c r="T84" i="7"/>
  <c r="S78" i="7"/>
  <c r="S75" i="7"/>
  <c r="R69" i="7"/>
  <c r="T61" i="7"/>
  <c r="M60" i="7"/>
  <c r="U52" i="7"/>
  <c r="S45" i="7"/>
  <c r="O36" i="7"/>
  <c r="O32" i="7"/>
  <c r="N139" i="7"/>
  <c r="M138" i="7"/>
  <c r="M74" i="7"/>
  <c r="W74" i="7" s="1"/>
  <c r="R153" i="7"/>
  <c r="X136" i="7"/>
  <c r="U99" i="7"/>
  <c r="U93" i="7"/>
  <c r="S84" i="7"/>
  <c r="R78" i="7"/>
  <c r="U55" i="7"/>
  <c r="U51" i="7"/>
  <c r="N36" i="7"/>
  <c r="N34" i="7"/>
  <c r="S146" i="7"/>
  <c r="S138" i="7"/>
  <c r="X134" i="7"/>
  <c r="U122" i="7"/>
  <c r="U98" i="7"/>
  <c r="S97" i="7"/>
  <c r="S93" i="7"/>
  <c r="AD93" i="7"/>
  <c r="O92" i="7"/>
  <c r="O84" i="7"/>
  <c r="U74" i="7"/>
  <c r="N153" i="7"/>
  <c r="S151" i="7"/>
  <c r="S55" i="7"/>
  <c r="N156" i="7"/>
  <c r="T154" i="7"/>
  <c r="M153" i="7"/>
  <c r="X153" i="7" s="1"/>
  <c r="R146" i="7"/>
  <c r="R143" i="7"/>
  <c r="U135" i="7"/>
  <c r="S132" i="7"/>
  <c r="U131" i="7"/>
  <c r="O129" i="7"/>
  <c r="S128" i="7"/>
  <c r="R127" i="7"/>
  <c r="R122" i="7"/>
  <c r="R121" i="7"/>
  <c r="O116" i="7"/>
  <c r="U114" i="7"/>
  <c r="O108" i="7"/>
  <c r="O104" i="7"/>
  <c r="R100" i="7"/>
  <c r="R99" i="7"/>
  <c r="T98" i="7"/>
  <c r="R97" i="7"/>
  <c r="R93" i="7"/>
  <c r="N91" i="7"/>
  <c r="T80" i="7"/>
  <c r="T74" i="7"/>
  <c r="R67" i="7"/>
  <c r="O61" i="7"/>
  <c r="S60" i="7"/>
  <c r="R55" i="7"/>
  <c r="M156" i="7"/>
  <c r="S154" i="7"/>
  <c r="S141" i="7"/>
  <c r="T139" i="7"/>
  <c r="T131" i="7"/>
  <c r="R128" i="7"/>
  <c r="Z128" i="7" s="1"/>
  <c r="O122" i="7"/>
  <c r="U119" i="7"/>
  <c r="N117" i="7"/>
  <c r="T94" i="7"/>
  <c r="N90" i="7"/>
  <c r="Z90" i="7" s="1"/>
  <c r="T87" i="7"/>
  <c r="T68" i="7"/>
  <c r="R60" i="7"/>
  <c r="N52" i="7"/>
  <c r="Z52" i="7" s="1"/>
  <c r="R37" i="7"/>
  <c r="U36" i="7"/>
  <c r="AN26" i="1"/>
  <c r="AO26" i="1"/>
  <c r="AN47" i="1"/>
  <c r="K46" i="7" s="1"/>
  <c r="AN18" i="1"/>
  <c r="AO42" i="1"/>
  <c r="L41" i="7" s="1"/>
  <c r="AN35" i="1"/>
  <c r="K34" i="7" s="1"/>
  <c r="AN39" i="1"/>
  <c r="K38" i="7" s="1"/>
  <c r="AN43" i="1"/>
  <c r="K42" i="7" s="1"/>
  <c r="O47" i="7"/>
  <c r="R45" i="7"/>
  <c r="AO35" i="1"/>
  <c r="L34" i="7" s="1"/>
  <c r="AO39" i="1"/>
  <c r="L38" i="7" s="1"/>
  <c r="AO43" i="1"/>
  <c r="L42" i="7" s="1"/>
  <c r="O45" i="7"/>
  <c r="H43" i="7"/>
  <c r="Q43" i="7" s="1"/>
  <c r="U34" i="7"/>
  <c r="H32" i="7"/>
  <c r="Q32" i="7" s="1"/>
  <c r="H31" i="7"/>
  <c r="Q31" i="7" s="1"/>
  <c r="AN36" i="1"/>
  <c r="K35" i="7" s="1"/>
  <c r="AO36" i="1"/>
  <c r="L35" i="7" s="1"/>
  <c r="AO40" i="1"/>
  <c r="L39" i="7" s="1"/>
  <c r="X39" i="7" s="1"/>
  <c r="N45" i="7"/>
  <c r="U43" i="7"/>
  <c r="G43" i="7"/>
  <c r="P43" i="7" s="1"/>
  <c r="T39" i="7"/>
  <c r="R38" i="7"/>
  <c r="R34" i="7"/>
  <c r="G32" i="7"/>
  <c r="P32" i="7" s="1"/>
  <c r="AN37" i="1"/>
  <c r="K36" i="7" s="1"/>
  <c r="AN41" i="1"/>
  <c r="K40" i="7" s="1"/>
  <c r="U47" i="7"/>
  <c r="M45" i="7"/>
  <c r="H40" i="7"/>
  <c r="R39" i="7"/>
  <c r="O37" i="7"/>
  <c r="S35" i="7"/>
  <c r="R32" i="7"/>
  <c r="AO45" i="1"/>
  <c r="L44" i="7" s="1"/>
  <c r="O39" i="7"/>
  <c r="U145" i="7"/>
  <c r="R145" i="7"/>
  <c r="T145" i="7"/>
  <c r="O115" i="7"/>
  <c r="M115" i="7"/>
  <c r="N115" i="7"/>
  <c r="T115" i="7"/>
  <c r="R115" i="7"/>
  <c r="U115" i="7"/>
  <c r="S111" i="7"/>
  <c r="R111" i="7"/>
  <c r="T111" i="7"/>
  <c r="M111" i="7"/>
  <c r="T110" i="7"/>
  <c r="U110" i="7"/>
  <c r="N110" i="7"/>
  <c r="O110" i="7"/>
  <c r="R110" i="7"/>
  <c r="M109" i="7"/>
  <c r="X109" i="7" s="1"/>
  <c r="U109" i="7"/>
  <c r="N109" i="7"/>
  <c r="O109" i="7"/>
  <c r="T109" i="7"/>
  <c r="S109" i="7"/>
  <c r="W104" i="7"/>
  <c r="S145" i="7"/>
  <c r="U156" i="7"/>
  <c r="O155" i="7"/>
  <c r="R154" i="7"/>
  <c r="U153" i="7"/>
  <c r="O152" i="7"/>
  <c r="R151" i="7"/>
  <c r="S150" i="7"/>
  <c r="O145" i="7"/>
  <c r="R142" i="7"/>
  <c r="AC124" i="7"/>
  <c r="AA124" i="7" s="1"/>
  <c r="U111" i="7"/>
  <c r="S110" i="7"/>
  <c r="X110" i="7" s="1"/>
  <c r="S102" i="7"/>
  <c r="T102" i="7"/>
  <c r="N102" i="7"/>
  <c r="O102" i="7"/>
  <c r="R102" i="7"/>
  <c r="U102" i="7"/>
  <c r="M149" i="7"/>
  <c r="U149" i="7"/>
  <c r="T149" i="7"/>
  <c r="N149" i="7"/>
  <c r="N152" i="7"/>
  <c r="AD151" i="7"/>
  <c r="N145" i="7"/>
  <c r="M133" i="7"/>
  <c r="U133" i="7"/>
  <c r="O133" i="7"/>
  <c r="S133" i="7"/>
  <c r="N133" i="7"/>
  <c r="U126" i="7"/>
  <c r="M117" i="7"/>
  <c r="U117" i="7"/>
  <c r="T117" i="7"/>
  <c r="O117" i="7"/>
  <c r="R117" i="7"/>
  <c r="O106" i="7"/>
  <c r="Z106" i="7"/>
  <c r="T106" i="7"/>
  <c r="N106" i="7"/>
  <c r="S106" i="7"/>
  <c r="U142" i="7"/>
  <c r="T142" i="7"/>
  <c r="M142" i="7"/>
  <c r="T130" i="7"/>
  <c r="M130" i="7"/>
  <c r="W130" i="7" s="1"/>
  <c r="R130" i="7"/>
  <c r="S130" i="7"/>
  <c r="M155" i="7"/>
  <c r="R155" i="7"/>
  <c r="R152" i="7"/>
  <c r="S149" i="7"/>
  <c r="T113" i="7"/>
  <c r="U113" i="7"/>
  <c r="O113" i="7"/>
  <c r="N113" i="7"/>
  <c r="S113" i="7"/>
  <c r="N155" i="7"/>
  <c r="Z154" i="7"/>
  <c r="M152" i="7"/>
  <c r="AC151" i="7"/>
  <c r="O150" i="7"/>
  <c r="O149" i="7"/>
  <c r="O147" i="7"/>
  <c r="N147" i="7"/>
  <c r="Y147" i="7" s="1"/>
  <c r="S147" i="7"/>
  <c r="M145" i="7"/>
  <c r="N144" i="7"/>
  <c r="O144" i="7"/>
  <c r="S144" i="7"/>
  <c r="X144" i="7" s="1"/>
  <c r="U144" i="7"/>
  <c r="O142" i="7"/>
  <c r="S126" i="7"/>
  <c r="U155" i="7"/>
  <c r="O154" i="7"/>
  <c r="U152" i="7"/>
  <c r="U147" i="7"/>
  <c r="T144" i="7"/>
  <c r="N142" i="7"/>
  <c r="M141" i="7"/>
  <c r="U141" i="7"/>
  <c r="O141" i="7"/>
  <c r="N141" i="7"/>
  <c r="M113" i="7"/>
  <c r="O126" i="7"/>
  <c r="T126" i="7"/>
  <c r="M126" i="7"/>
  <c r="R126" i="7"/>
  <c r="M151" i="7"/>
  <c r="U151" i="7"/>
  <c r="R150" i="7"/>
  <c r="T150" i="7"/>
  <c r="R149" i="7"/>
  <c r="S142" i="7"/>
  <c r="Y137" i="7"/>
  <c r="O130" i="7"/>
  <c r="T155" i="7"/>
  <c r="M154" i="7"/>
  <c r="T152" i="7"/>
  <c r="N151" i="7"/>
  <c r="M150" i="7"/>
  <c r="T147" i="7"/>
  <c r="R144" i="7"/>
  <c r="Y144" i="7" s="1"/>
  <c r="T141" i="7"/>
  <c r="O139" i="7"/>
  <c r="U139" i="7"/>
  <c r="M139" i="7"/>
  <c r="Y139" i="7"/>
  <c r="R133" i="7"/>
  <c r="N130" i="7"/>
  <c r="N120" i="7"/>
  <c r="M120" i="7"/>
  <c r="R120" i="7"/>
  <c r="T120" i="7"/>
  <c r="U106" i="7"/>
  <c r="N85" i="7"/>
  <c r="S85" i="7"/>
  <c r="T85" i="7"/>
  <c r="U85" i="7"/>
  <c r="M85" i="7"/>
  <c r="O85" i="7"/>
  <c r="O123" i="7"/>
  <c r="S123" i="7"/>
  <c r="S112" i="7"/>
  <c r="N103" i="7"/>
  <c r="T103" i="7"/>
  <c r="W103" i="7"/>
  <c r="R103" i="7"/>
  <c r="U103" i="7"/>
  <c r="Y84" i="7"/>
  <c r="T146" i="7"/>
  <c r="T123" i="7"/>
  <c r="M121" i="7"/>
  <c r="N121" i="7"/>
  <c r="AC119" i="7"/>
  <c r="O107" i="7"/>
  <c r="T107" i="7"/>
  <c r="U107" i="7"/>
  <c r="N101" i="7"/>
  <c r="R101" i="7"/>
  <c r="M101" i="7"/>
  <c r="O101" i="7"/>
  <c r="S101" i="7"/>
  <c r="N95" i="7"/>
  <c r="U95" i="7"/>
  <c r="M95" i="7"/>
  <c r="W95" i="7" s="1"/>
  <c r="AD95" i="7"/>
  <c r="R95" i="7"/>
  <c r="S95" i="7"/>
  <c r="Z87" i="7"/>
  <c r="Y87" i="7"/>
  <c r="S94" i="7"/>
  <c r="X94" i="7" s="1"/>
  <c r="O94" i="7"/>
  <c r="N94" i="7"/>
  <c r="R94" i="7"/>
  <c r="U94" i="7"/>
  <c r="Y82" i="7"/>
  <c r="Z82" i="7"/>
  <c r="Y146" i="7"/>
  <c r="S143" i="7"/>
  <c r="T138" i="7"/>
  <c r="O138" i="7"/>
  <c r="R138" i="7"/>
  <c r="N136" i="7"/>
  <c r="U136" i="7"/>
  <c r="T136" i="7"/>
  <c r="AC136" i="7" s="1"/>
  <c r="S135" i="7"/>
  <c r="W135" i="7" s="1"/>
  <c r="O135" i="7"/>
  <c r="N123" i="7"/>
  <c r="T121" i="7"/>
  <c r="M118" i="7"/>
  <c r="X118" i="7" s="1"/>
  <c r="N118" i="7"/>
  <c r="T114" i="7"/>
  <c r="R114" i="7"/>
  <c r="AD109" i="7"/>
  <c r="R107" i="7"/>
  <c r="Y91" i="7"/>
  <c r="N112" i="7"/>
  <c r="M112" i="7"/>
  <c r="O112" i="7"/>
  <c r="U101" i="7"/>
  <c r="T89" i="7"/>
  <c r="M89" i="7"/>
  <c r="U89" i="7"/>
  <c r="O89" i="7"/>
  <c r="T76" i="7"/>
  <c r="S76" i="7"/>
  <c r="M76" i="7"/>
  <c r="O76" i="7"/>
  <c r="U76" i="7"/>
  <c r="R76" i="7"/>
  <c r="U72" i="7"/>
  <c r="N72" i="7"/>
  <c r="R72" i="7"/>
  <c r="M72" i="7"/>
  <c r="O72" i="7"/>
  <c r="S72" i="7"/>
  <c r="T72" i="7"/>
  <c r="S86" i="7"/>
  <c r="M86" i="7"/>
  <c r="N86" i="7"/>
  <c r="T86" i="7"/>
  <c r="U86" i="7"/>
  <c r="O86" i="7"/>
  <c r="M80" i="7"/>
  <c r="N80" i="7"/>
  <c r="S80" i="7"/>
  <c r="O80" i="7"/>
  <c r="R80" i="7"/>
  <c r="Z84" i="7"/>
  <c r="AD78" i="7"/>
  <c r="U75" i="7"/>
  <c r="N75" i="7"/>
  <c r="O75" i="7"/>
  <c r="R75" i="7"/>
  <c r="M100" i="7"/>
  <c r="W100" i="7" s="1"/>
  <c r="U100" i="7"/>
  <c r="T100" i="7"/>
  <c r="AC100" i="7" s="1"/>
  <c r="M71" i="7"/>
  <c r="U71" i="7"/>
  <c r="O71" i="7"/>
  <c r="T71" i="7"/>
  <c r="R71" i="7"/>
  <c r="S71" i="7"/>
  <c r="N65" i="7"/>
  <c r="R65" i="7"/>
  <c r="O65" i="7"/>
  <c r="S65" i="7"/>
  <c r="U65" i="7"/>
  <c r="M65" i="7"/>
  <c r="T65" i="7"/>
  <c r="M75" i="7"/>
  <c r="AC137" i="7"/>
  <c r="AA137" i="7" s="1"/>
  <c r="W136" i="7"/>
  <c r="S127" i="7"/>
  <c r="U127" i="7"/>
  <c r="M127" i="7"/>
  <c r="N100" i="7"/>
  <c r="O98" i="7"/>
  <c r="N98" i="7"/>
  <c r="R98" i="7"/>
  <c r="M92" i="7"/>
  <c r="U92" i="7"/>
  <c r="T92" i="7"/>
  <c r="R92" i="7"/>
  <c r="Z92" i="7" s="1"/>
  <c r="AC69" i="7"/>
  <c r="Z137" i="7"/>
  <c r="W134" i="7"/>
  <c r="M125" i="7"/>
  <c r="X125" i="7" s="1"/>
  <c r="U125" i="7"/>
  <c r="S122" i="7"/>
  <c r="AC122" i="7"/>
  <c r="N104" i="7"/>
  <c r="R104" i="7"/>
  <c r="X98" i="7"/>
  <c r="U96" i="7"/>
  <c r="O96" i="7"/>
  <c r="X88" i="7"/>
  <c r="Y88" i="7"/>
  <c r="O88" i="7"/>
  <c r="AD83" i="7"/>
  <c r="U83" i="7"/>
  <c r="N83" i="7"/>
  <c r="S83" i="7"/>
  <c r="O77" i="7"/>
  <c r="N77" i="7"/>
  <c r="X77" i="7"/>
  <c r="U77" i="7"/>
  <c r="AD69" i="7"/>
  <c r="T105" i="7"/>
  <c r="S105" i="7"/>
  <c r="N105" i="7"/>
  <c r="T104" i="7"/>
  <c r="T97" i="7"/>
  <c r="AC97" i="7" s="1"/>
  <c r="X97" i="7"/>
  <c r="U97" i="7"/>
  <c r="S96" i="7"/>
  <c r="T88" i="7"/>
  <c r="S81" i="7"/>
  <c r="M81" i="7"/>
  <c r="O81" i="7"/>
  <c r="R81" i="7"/>
  <c r="O62" i="7"/>
  <c r="M62" i="7"/>
  <c r="U62" i="7"/>
  <c r="S62" i="7"/>
  <c r="T62" i="7"/>
  <c r="N62" i="7"/>
  <c r="R62" i="7"/>
  <c r="S64" i="7"/>
  <c r="U64" i="7"/>
  <c r="M64" i="7"/>
  <c r="O64" i="7"/>
  <c r="R64" i="7"/>
  <c r="S73" i="7"/>
  <c r="T73" i="7"/>
  <c r="R73" i="7"/>
  <c r="S66" i="7"/>
  <c r="W66" i="7" s="1"/>
  <c r="W70" i="7"/>
  <c r="T67" i="7"/>
  <c r="U67" i="7"/>
  <c r="S67" i="7"/>
  <c r="M67" i="7"/>
  <c r="O67" i="7"/>
  <c r="N67" i="7"/>
  <c r="O73" i="7"/>
  <c r="Z70" i="7"/>
  <c r="O66" i="7"/>
  <c r="N66" i="7"/>
  <c r="R66" i="7"/>
  <c r="U66" i="7"/>
  <c r="N59" i="7"/>
  <c r="O59" i="7"/>
  <c r="T59" i="7"/>
  <c r="M59" i="7"/>
  <c r="R59" i="7"/>
  <c r="U59" i="7"/>
  <c r="M84" i="7"/>
  <c r="U84" i="7"/>
  <c r="N74" i="7"/>
  <c r="O74" i="7"/>
  <c r="N49" i="7"/>
  <c r="O49" i="7"/>
  <c r="R49" i="7"/>
  <c r="S49" i="7"/>
  <c r="T49" i="7"/>
  <c r="M49" i="7"/>
  <c r="U49" i="7"/>
  <c r="S42" i="7"/>
  <c r="T42" i="7"/>
  <c r="N42" i="7"/>
  <c r="O42" i="7"/>
  <c r="M42" i="7"/>
  <c r="R42" i="7"/>
  <c r="U42" i="7"/>
  <c r="M56" i="7"/>
  <c r="U56" i="7"/>
  <c r="N56" i="7"/>
  <c r="S56" i="7"/>
  <c r="O56" i="7"/>
  <c r="M79" i="7"/>
  <c r="U79" i="7"/>
  <c r="N69" i="7"/>
  <c r="O33" i="7"/>
  <c r="S33" i="7"/>
  <c r="T33" i="7"/>
  <c r="M33" i="7"/>
  <c r="U33" i="7"/>
  <c r="N33" i="7"/>
  <c r="R33" i="7"/>
  <c r="U69" i="7"/>
  <c r="M48" i="7"/>
  <c r="U48" i="7"/>
  <c r="N48" i="7"/>
  <c r="S48" i="7"/>
  <c r="O48" i="7"/>
  <c r="T48" i="7"/>
  <c r="O68" i="7"/>
  <c r="R68" i="7"/>
  <c r="Z68" i="7" s="1"/>
  <c r="S58" i="7"/>
  <c r="W58" i="7" s="1"/>
  <c r="T58" i="7"/>
  <c r="AC58" i="7" s="1"/>
  <c r="AA58" i="7" s="1"/>
  <c r="R56" i="7"/>
  <c r="O54" i="7"/>
  <c r="M54" i="7"/>
  <c r="U54" i="7"/>
  <c r="N54" i="7"/>
  <c r="Z54" i="7" s="1"/>
  <c r="T54" i="7"/>
  <c r="N43" i="7"/>
  <c r="O43" i="7"/>
  <c r="T43" i="7"/>
  <c r="S41" i="7"/>
  <c r="T41" i="7"/>
  <c r="N41" i="7"/>
  <c r="W57" i="7"/>
  <c r="N57" i="7"/>
  <c r="AD53" i="7"/>
  <c r="S50" i="7"/>
  <c r="T50" i="7"/>
  <c r="O46" i="7"/>
  <c r="M46" i="7"/>
  <c r="U46" i="7"/>
  <c r="M40" i="7"/>
  <c r="U40" i="7"/>
  <c r="N40" i="7"/>
  <c r="S40" i="7"/>
  <c r="T57" i="7"/>
  <c r="W53" i="7"/>
  <c r="N51" i="7"/>
  <c r="O51" i="7"/>
  <c r="T51" i="7"/>
  <c r="R50" i="7"/>
  <c r="T46" i="7"/>
  <c r="M43" i="7"/>
  <c r="U41" i="7"/>
  <c r="S51" i="7"/>
  <c r="R41" i="7"/>
  <c r="O60" i="7"/>
  <c r="U38" i="7"/>
  <c r="M38" i="7"/>
  <c r="T35" i="7"/>
  <c r="S32" i="7"/>
  <c r="S38" i="7"/>
  <c r="O34" i="7"/>
  <c r="U37" i="7"/>
  <c r="O35" i="7"/>
  <c r="T34" i="7"/>
  <c r="N32" i="7"/>
  <c r="N35" i="7"/>
  <c r="U32" i="7"/>
  <c r="M32" i="7"/>
  <c r="U35" i="7"/>
  <c r="X68" i="7" l="1"/>
  <c r="X59" i="7"/>
  <c r="AC60" i="7"/>
  <c r="AA60" i="7" s="1"/>
  <c r="X54" i="7"/>
  <c r="X52" i="7"/>
  <c r="Z63" i="7"/>
  <c r="Y53" i="7"/>
  <c r="AP203" i="22"/>
  <c r="AT203" i="22"/>
  <c r="AQ203" i="22"/>
  <c r="AN206" i="22"/>
  <c r="AQ205" i="22"/>
  <c r="AR205" i="22"/>
  <c r="AN208" i="22"/>
  <c r="AP205" i="22"/>
  <c r="AS205" i="22"/>
  <c r="AR207" i="22"/>
  <c r="AN210" i="22"/>
  <c r="AT207" i="22"/>
  <c r="AS207" i="22"/>
  <c r="AB53" i="7"/>
  <c r="W52" i="7"/>
  <c r="AC53" i="7"/>
  <c r="AA53" i="7" s="1"/>
  <c r="Y61" i="7"/>
  <c r="W45" i="7"/>
  <c r="X53" i="7"/>
  <c r="AC61" i="7"/>
  <c r="AA61" i="7" s="1"/>
  <c r="Y52" i="7"/>
  <c r="Z60" i="7"/>
  <c r="AR82" i="22"/>
  <c r="AN85" i="22"/>
  <c r="AQ82" i="22"/>
  <c r="AP82" i="22"/>
  <c r="AS82" i="22"/>
  <c r="AR84" i="22"/>
  <c r="AN87" i="22"/>
  <c r="AS84" i="22"/>
  <c r="AT84" i="22"/>
  <c r="AN89" i="22"/>
  <c r="AQ86" i="22"/>
  <c r="AP86" i="22"/>
  <c r="AT86" i="22"/>
  <c r="AL149" i="22"/>
  <c r="AM87" i="22"/>
  <c r="AM89" i="22"/>
  <c r="AL151" i="22"/>
  <c r="AM94" i="22"/>
  <c r="U326" i="12"/>
  <c r="V326" i="12"/>
  <c r="T334" i="12"/>
  <c r="U312" i="12"/>
  <c r="V312" i="12"/>
  <c r="T320" i="12"/>
  <c r="U322" i="12"/>
  <c r="V322" i="12"/>
  <c r="T330" i="12"/>
  <c r="U316" i="12"/>
  <c r="V316" i="12"/>
  <c r="T324" i="12"/>
  <c r="W241" i="12"/>
  <c r="T329" i="12"/>
  <c r="U321" i="12"/>
  <c r="V321" i="12"/>
  <c r="T333" i="12"/>
  <c r="U325" i="12"/>
  <c r="V325" i="12"/>
  <c r="AL634" i="12"/>
  <c r="AN517" i="12"/>
  <c r="AM520" i="12"/>
  <c r="AR516" i="12"/>
  <c r="AS516" i="12"/>
  <c r="AT516" i="12"/>
  <c r="AF879" i="12"/>
  <c r="AL595" i="12"/>
  <c r="AL638" i="12"/>
  <c r="AL783" i="12"/>
  <c r="AR514" i="12"/>
  <c r="AS514" i="12"/>
  <c r="AP514" i="12"/>
  <c r="AQ514" i="12"/>
  <c r="AN521" i="12"/>
  <c r="AM524" i="12"/>
  <c r="AL785" i="12"/>
  <c r="AL630" i="12"/>
  <c r="AN519" i="12"/>
  <c r="AM522" i="12"/>
  <c r="AQ518" i="12"/>
  <c r="AP518" i="12"/>
  <c r="AT518" i="12"/>
  <c r="AM409" i="12"/>
  <c r="AN406" i="12"/>
  <c r="AL435" i="12"/>
  <c r="AL449" i="12"/>
  <c r="AN384" i="12"/>
  <c r="AM387" i="12"/>
  <c r="AP407" i="12"/>
  <c r="AT407" i="12"/>
  <c r="AQ407" i="12"/>
  <c r="AP403" i="12"/>
  <c r="AR403" i="12"/>
  <c r="AS403" i="12"/>
  <c r="AQ403" i="12"/>
  <c r="AT381" i="12"/>
  <c r="AR381" i="12"/>
  <c r="AS381" i="12"/>
  <c r="AN410" i="12"/>
  <c r="AM413" i="12"/>
  <c r="R57" i="21"/>
  <c r="R113" i="21"/>
  <c r="AD38" i="7"/>
  <c r="AB38" i="7" s="1"/>
  <c r="AD37" i="7"/>
  <c r="Z49" i="7"/>
  <c r="W35" i="7"/>
  <c r="Z35" i="7"/>
  <c r="AC32" i="7"/>
  <c r="AB99" i="7"/>
  <c r="W79" i="7"/>
  <c r="Z96" i="7"/>
  <c r="AD125" i="7"/>
  <c r="W61" i="7"/>
  <c r="Y110" i="7"/>
  <c r="X60" i="7"/>
  <c r="W68" i="7"/>
  <c r="AB78" i="7"/>
  <c r="W143" i="7"/>
  <c r="Y143" i="7"/>
  <c r="X99" i="7"/>
  <c r="Y90" i="7"/>
  <c r="AD101" i="7"/>
  <c r="W141" i="7"/>
  <c r="AD118" i="7"/>
  <c r="AB118" i="7" s="1"/>
  <c r="W124" i="7"/>
  <c r="Z99" i="7"/>
  <c r="Q121" i="21"/>
  <c r="R81" i="21"/>
  <c r="R124" i="21"/>
  <c r="R100" i="21"/>
  <c r="Q81" i="21"/>
  <c r="R117" i="21"/>
  <c r="R50" i="21"/>
  <c r="R66" i="21"/>
  <c r="R98" i="21"/>
  <c r="Q131" i="21"/>
  <c r="Q130" i="21"/>
  <c r="W82" i="22"/>
  <c r="BC38" i="11"/>
  <c r="BA38" i="11"/>
  <c r="W85" i="22"/>
  <c r="BA41" i="11"/>
  <c r="T22" i="11"/>
  <c r="W66" i="12"/>
  <c r="T21" i="11"/>
  <c r="W65" i="12"/>
  <c r="AN65" i="12"/>
  <c r="AM68" i="12"/>
  <c r="AM67" i="12"/>
  <c r="AN64" i="12"/>
  <c r="AR61" i="12"/>
  <c r="AQ61" i="12"/>
  <c r="AS61" i="12"/>
  <c r="AP61" i="12"/>
  <c r="AR63" i="12"/>
  <c r="AS63" i="12"/>
  <c r="AT63" i="12"/>
  <c r="AM69" i="12"/>
  <c r="AN66" i="12"/>
  <c r="AP62" i="12"/>
  <c r="AT62" i="12"/>
  <c r="AQ62" i="12"/>
  <c r="AH36" i="12"/>
  <c r="S70" i="12"/>
  <c r="P28" i="11" s="1"/>
  <c r="AF233" i="12"/>
  <c r="AF237" i="12"/>
  <c r="AF226" i="12"/>
  <c r="AF235" i="12"/>
  <c r="S68" i="22"/>
  <c r="AW24" i="11"/>
  <c r="S65" i="22"/>
  <c r="AW21" i="11"/>
  <c r="Q68" i="22"/>
  <c r="AU24" i="11"/>
  <c r="BC20" i="11"/>
  <c r="Q67" i="22"/>
  <c r="AU23" i="11"/>
  <c r="R130" i="21"/>
  <c r="Q132" i="21"/>
  <c r="R125" i="21"/>
  <c r="Q117" i="21"/>
  <c r="U106" i="12"/>
  <c r="T114" i="12"/>
  <c r="V106" i="12"/>
  <c r="Q152" i="12"/>
  <c r="Q40" i="7"/>
  <c r="AD40" i="7" s="1"/>
  <c r="AB40" i="7" s="1"/>
  <c r="R133" i="21"/>
  <c r="R65" i="21"/>
  <c r="R107" i="21"/>
  <c r="Q100" i="21"/>
  <c r="R115" i="21"/>
  <c r="R131" i="21"/>
  <c r="R83" i="21"/>
  <c r="R91" i="21"/>
  <c r="R49" i="21"/>
  <c r="R75" i="21"/>
  <c r="R90" i="21"/>
  <c r="Q101" i="21"/>
  <c r="R58" i="21"/>
  <c r="Q98" i="21"/>
  <c r="R121" i="21"/>
  <c r="R108" i="21"/>
  <c r="Q113" i="21"/>
  <c r="Q106" i="21"/>
  <c r="R106" i="21"/>
  <c r="Q119" i="21"/>
  <c r="R119" i="21"/>
  <c r="Q88" i="21"/>
  <c r="R88" i="21"/>
  <c r="Q123" i="21"/>
  <c r="R123" i="21"/>
  <c r="Q118" i="21"/>
  <c r="R118" i="21"/>
  <c r="Q96" i="21"/>
  <c r="R96" i="21"/>
  <c r="Q87" i="21"/>
  <c r="R87" i="21"/>
  <c r="Q104" i="21"/>
  <c r="R104" i="21"/>
  <c r="Q99" i="21"/>
  <c r="R99" i="21"/>
  <c r="Q103" i="21"/>
  <c r="R103" i="21"/>
  <c r="Q120" i="21"/>
  <c r="R120" i="21"/>
  <c r="Q89" i="21"/>
  <c r="R89" i="21"/>
  <c r="Q114" i="21"/>
  <c r="R114" i="21"/>
  <c r="Q97" i="21"/>
  <c r="R97" i="21"/>
  <c r="Q77" i="21"/>
  <c r="R77" i="21"/>
  <c r="Q63" i="21"/>
  <c r="R63" i="21"/>
  <c r="Q76" i="21"/>
  <c r="R76" i="21"/>
  <c r="Q82" i="21"/>
  <c r="Q48" i="21"/>
  <c r="R48" i="21"/>
  <c r="Q69" i="21"/>
  <c r="R69" i="21"/>
  <c r="Q60" i="21"/>
  <c r="R60" i="21"/>
  <c r="Q64" i="21"/>
  <c r="R64" i="21"/>
  <c r="R47" i="21"/>
  <c r="Q47" i="21"/>
  <c r="Q46" i="21"/>
  <c r="R46" i="21"/>
  <c r="Q84" i="21"/>
  <c r="R84" i="21"/>
  <c r="Q78" i="21"/>
  <c r="R78" i="21"/>
  <c r="R70" i="21"/>
  <c r="Q70" i="21"/>
  <c r="Q56" i="21"/>
  <c r="R56" i="21"/>
  <c r="R55" i="21"/>
  <c r="Q55" i="21"/>
  <c r="Q50" i="21"/>
  <c r="Q45" i="21"/>
  <c r="R45" i="21"/>
  <c r="Q74" i="21"/>
  <c r="Q66" i="21"/>
  <c r="Q61" i="21"/>
  <c r="R61" i="21"/>
  <c r="Q85" i="21"/>
  <c r="R85" i="21"/>
  <c r="Q79" i="21"/>
  <c r="R79" i="21"/>
  <c r="Q71" i="21"/>
  <c r="R71" i="21"/>
  <c r="Q44" i="21"/>
  <c r="R44" i="21"/>
  <c r="R86" i="21"/>
  <c r="Q86" i="21"/>
  <c r="Q53" i="21"/>
  <c r="R53" i="21"/>
  <c r="Q80" i="21"/>
  <c r="R80" i="21"/>
  <c r="Q68" i="21"/>
  <c r="R68" i="21"/>
  <c r="Q72" i="21"/>
  <c r="R72" i="21"/>
  <c r="R62" i="21"/>
  <c r="Q62" i="21"/>
  <c r="Q52" i="21"/>
  <c r="R52" i="21"/>
  <c r="AB127" i="7"/>
  <c r="AC70" i="7"/>
  <c r="AA70" i="7" s="1"/>
  <c r="X121" i="7"/>
  <c r="AD61" i="7"/>
  <c r="AB61" i="7" s="1"/>
  <c r="W117" i="7"/>
  <c r="Z111" i="7"/>
  <c r="Y116" i="7"/>
  <c r="AD63" i="7"/>
  <c r="AB63" i="7" s="1"/>
  <c r="Y63" i="7"/>
  <c r="Z71" i="7"/>
  <c r="Z124" i="7"/>
  <c r="Y135" i="7"/>
  <c r="AC116" i="7"/>
  <c r="AA116" i="7" s="1"/>
  <c r="W97" i="7"/>
  <c r="W116" i="7"/>
  <c r="AC52" i="7"/>
  <c r="AA52" i="7" s="1"/>
  <c r="Z69" i="7"/>
  <c r="AC133" i="7"/>
  <c r="Y37" i="7"/>
  <c r="X47" i="7"/>
  <c r="Z47" i="7"/>
  <c r="AD47" i="7"/>
  <c r="AB47" i="7" s="1"/>
  <c r="AC37" i="7"/>
  <c r="AA37" i="7" s="1"/>
  <c r="AD32" i="7"/>
  <c r="AB32" i="7" s="1"/>
  <c r="Z44" i="7"/>
  <c r="W31" i="7"/>
  <c r="AC47" i="7"/>
  <c r="AA47" i="7" s="1"/>
  <c r="Y72" i="7"/>
  <c r="Y99" i="7"/>
  <c r="Y78" i="7"/>
  <c r="Y107" i="7"/>
  <c r="AA136" i="7"/>
  <c r="AD155" i="7"/>
  <c r="Y148" i="7"/>
  <c r="W140" i="7"/>
  <c r="Z108" i="7"/>
  <c r="Y31" i="7"/>
  <c r="AC148" i="7"/>
  <c r="AA148" i="7" s="1"/>
  <c r="AC31" i="7"/>
  <c r="AA31" i="7" s="1"/>
  <c r="X37" i="7"/>
  <c r="AC130" i="7"/>
  <c r="AA130" i="7" s="1"/>
  <c r="AB148" i="7"/>
  <c r="AC63" i="7"/>
  <c r="AA63" i="7" s="1"/>
  <c r="Y60" i="7"/>
  <c r="AD58" i="7"/>
  <c r="AB58" i="7" s="1"/>
  <c r="AA90" i="7"/>
  <c r="AC104" i="7"/>
  <c r="AA104" i="7" s="1"/>
  <c r="Z112" i="7"/>
  <c r="X123" i="7"/>
  <c r="Y154" i="7"/>
  <c r="AD44" i="7"/>
  <c r="AB44" i="7" s="1"/>
  <c r="Z134" i="7"/>
  <c r="W112" i="7"/>
  <c r="X55" i="7"/>
  <c r="AC84" i="7"/>
  <c r="AD116" i="7"/>
  <c r="AB116" i="7" s="1"/>
  <c r="AD132" i="7"/>
  <c r="AB132" i="7" s="1"/>
  <c r="W147" i="7"/>
  <c r="X102" i="7"/>
  <c r="Z116" i="7"/>
  <c r="X115" i="7"/>
  <c r="Y76" i="7"/>
  <c r="AD49" i="7"/>
  <c r="W84" i="7"/>
  <c r="X105" i="7"/>
  <c r="AD85" i="7"/>
  <c r="AB85" i="7" s="1"/>
  <c r="AD128" i="7"/>
  <c r="AB128" i="7" s="1"/>
  <c r="W93" i="7"/>
  <c r="Y59" i="7"/>
  <c r="AD105" i="7"/>
  <c r="AB105" i="7" s="1"/>
  <c r="X129" i="7"/>
  <c r="Z75" i="7"/>
  <c r="Z113" i="7"/>
  <c r="W133" i="7"/>
  <c r="Z81" i="7"/>
  <c r="Z118" i="7"/>
  <c r="Y126" i="7"/>
  <c r="Z155" i="7"/>
  <c r="AD149" i="7"/>
  <c r="AB90" i="7"/>
  <c r="AD52" i="7"/>
  <c r="AB52" i="7" s="1"/>
  <c r="Y73" i="7"/>
  <c r="Z64" i="7"/>
  <c r="X65" i="7"/>
  <c r="Z94" i="7"/>
  <c r="W123" i="7"/>
  <c r="Y140" i="7"/>
  <c r="Z31" i="7"/>
  <c r="Y108" i="7"/>
  <c r="AA55" i="7"/>
  <c r="AC56" i="7"/>
  <c r="AA56" i="7" s="1"/>
  <c r="AB83" i="7"/>
  <c r="X101" i="7"/>
  <c r="Z148" i="7"/>
  <c r="Y152" i="7"/>
  <c r="Z110" i="7"/>
  <c r="AC111" i="7"/>
  <c r="AA111" i="7" s="1"/>
  <c r="AD108" i="7"/>
  <c r="AB108" i="7" s="1"/>
  <c r="AB93" i="7"/>
  <c r="W138" i="7"/>
  <c r="X131" i="7"/>
  <c r="X148" i="7"/>
  <c r="AD131" i="7"/>
  <c r="AB131" i="7" s="1"/>
  <c r="W73" i="7"/>
  <c r="Y79" i="7"/>
  <c r="Z101" i="7"/>
  <c r="Z79" i="7"/>
  <c r="Y85" i="7"/>
  <c r="X139" i="7"/>
  <c r="Z135" i="7"/>
  <c r="Y125" i="7"/>
  <c r="Z117" i="7"/>
  <c r="AD119" i="7"/>
  <c r="AB119" i="7" s="1"/>
  <c r="AC89" i="7"/>
  <c r="AA89" i="7" s="1"/>
  <c r="X104" i="7"/>
  <c r="W96" i="7"/>
  <c r="Z78" i="7"/>
  <c r="W99" i="7"/>
  <c r="AD84" i="7"/>
  <c r="AB84" i="7" s="1"/>
  <c r="Z151" i="7"/>
  <c r="X151" i="7"/>
  <c r="Y117" i="7"/>
  <c r="AC143" i="7"/>
  <c r="AA143" i="7" s="1"/>
  <c r="AC39" i="7"/>
  <c r="AA39" i="7" s="1"/>
  <c r="Y62" i="7"/>
  <c r="AC62" i="7"/>
  <c r="AA62" i="7" s="1"/>
  <c r="AD71" i="7"/>
  <c r="AB71" i="7" s="1"/>
  <c r="W94" i="7"/>
  <c r="Z107" i="7"/>
  <c r="AD121" i="7"/>
  <c r="AB121" i="7" s="1"/>
  <c r="AC144" i="7"/>
  <c r="AA144" i="7" s="1"/>
  <c r="AC149" i="7"/>
  <c r="AC140" i="7"/>
  <c r="AA140" i="7" s="1"/>
  <c r="AC138" i="7"/>
  <c r="AA138" i="7" s="1"/>
  <c r="Z127" i="7"/>
  <c r="W44" i="7"/>
  <c r="AC44" i="7"/>
  <c r="AA44" i="7" s="1"/>
  <c r="Y44" i="7"/>
  <c r="X62" i="7"/>
  <c r="W82" i="7"/>
  <c r="Y95" i="7"/>
  <c r="AC131" i="7"/>
  <c r="AA131" i="7" s="1"/>
  <c r="AC154" i="7"/>
  <c r="AA154" i="7" s="1"/>
  <c r="AA151" i="7"/>
  <c r="W69" i="7"/>
  <c r="W60" i="7"/>
  <c r="AC145" i="7"/>
  <c r="AA145" i="7" s="1"/>
  <c r="Z50" i="7"/>
  <c r="AC43" i="7"/>
  <c r="AA43" i="7" s="1"/>
  <c r="Y92" i="7"/>
  <c r="AC72" i="7"/>
  <c r="AA72" i="7" s="1"/>
  <c r="AC121" i="7"/>
  <c r="AA121" i="7" s="1"/>
  <c r="AC103" i="7"/>
  <c r="AA103" i="7" s="1"/>
  <c r="Z85" i="7"/>
  <c r="W120" i="7"/>
  <c r="X126" i="7"/>
  <c r="Z142" i="7"/>
  <c r="W109" i="7"/>
  <c r="Y115" i="7"/>
  <c r="Z39" i="7"/>
  <c r="AC99" i="7"/>
  <c r="AA99" i="7" s="1"/>
  <c r="AD140" i="7"/>
  <c r="AB140" i="7" s="1"/>
  <c r="AA100" i="7"/>
  <c r="AB155" i="7"/>
  <c r="Z36" i="7"/>
  <c r="X36" i="7"/>
  <c r="W90" i="7"/>
  <c r="AD35" i="7"/>
  <c r="AB35" i="7" s="1"/>
  <c r="W40" i="7"/>
  <c r="Z93" i="7"/>
  <c r="X149" i="7"/>
  <c r="W102" i="7"/>
  <c r="W131" i="7"/>
  <c r="AD36" i="7"/>
  <c r="AB36" i="7" s="1"/>
  <c r="X78" i="7"/>
  <c r="X108" i="7"/>
  <c r="Z140" i="7"/>
  <c r="X66" i="7"/>
  <c r="X93" i="7"/>
  <c r="Y50" i="7"/>
  <c r="Y49" i="7"/>
  <c r="Y70" i="7"/>
  <c r="Y83" i="7"/>
  <c r="Z141" i="7"/>
  <c r="AD39" i="7"/>
  <c r="AB39" i="7" s="1"/>
  <c r="W63" i="7"/>
  <c r="AC105" i="7"/>
  <c r="AA105" i="7" s="1"/>
  <c r="Y128" i="7"/>
  <c r="Z55" i="7"/>
  <c r="W118" i="7"/>
  <c r="X75" i="7"/>
  <c r="AD79" i="7"/>
  <c r="AD57" i="7"/>
  <c r="AB57" i="7" s="1"/>
  <c r="X69" i="7"/>
  <c r="W59" i="7"/>
  <c r="Y71" i="7"/>
  <c r="Y98" i="7"/>
  <c r="AC82" i="7"/>
  <c r="AA82" i="7" s="1"/>
  <c r="AC71" i="7"/>
  <c r="AA71" i="7" s="1"/>
  <c r="W87" i="7"/>
  <c r="Y112" i="7"/>
  <c r="Y142" i="7"/>
  <c r="Y150" i="7"/>
  <c r="AC109" i="7"/>
  <c r="AA109" i="7" s="1"/>
  <c r="Y46" i="7"/>
  <c r="AD122" i="7"/>
  <c r="AB122" i="7" s="1"/>
  <c r="Y141" i="7"/>
  <c r="AD141" i="7"/>
  <c r="AB141" i="7" s="1"/>
  <c r="W80" i="7"/>
  <c r="Y57" i="7"/>
  <c r="Z33" i="7"/>
  <c r="AD66" i="7"/>
  <c r="AB66" i="7" s="1"/>
  <c r="AC73" i="7"/>
  <c r="AA73" i="7" s="1"/>
  <c r="AB69" i="7"/>
  <c r="AD133" i="7"/>
  <c r="AB133" i="7" s="1"/>
  <c r="Y69" i="7"/>
  <c r="X92" i="7"/>
  <c r="Y118" i="7"/>
  <c r="X83" i="7"/>
  <c r="X80" i="7"/>
  <c r="X72" i="7"/>
  <c r="AD76" i="7"/>
  <c r="AB76" i="7" s="1"/>
  <c r="AD103" i="7"/>
  <c r="AB103" i="7" s="1"/>
  <c r="AD124" i="7"/>
  <c r="AB124" i="7" s="1"/>
  <c r="Z119" i="7"/>
  <c r="W146" i="7"/>
  <c r="X128" i="7"/>
  <c r="AB101" i="7"/>
  <c r="Z120" i="7"/>
  <c r="X119" i="7"/>
  <c r="X133" i="7"/>
  <c r="AD111" i="7"/>
  <c r="AB111" i="7" s="1"/>
  <c r="Z45" i="7"/>
  <c r="Y131" i="7"/>
  <c r="Z74" i="7"/>
  <c r="AA97" i="7"/>
  <c r="AD87" i="7"/>
  <c r="AB87" i="7" s="1"/>
  <c r="X56" i="7"/>
  <c r="X100" i="7"/>
  <c r="Y68" i="7"/>
  <c r="AB95" i="7"/>
  <c r="AC153" i="7"/>
  <c r="AA153" i="7" s="1"/>
  <c r="Z102" i="7"/>
  <c r="X112" i="7"/>
  <c r="AD102" i="7"/>
  <c r="AB102" i="7" s="1"/>
  <c r="Z38" i="7"/>
  <c r="AC42" i="7"/>
  <c r="AA42" i="7" s="1"/>
  <c r="AC108" i="7"/>
  <c r="AA108" i="7" s="1"/>
  <c r="Y97" i="7"/>
  <c r="AD55" i="7"/>
  <c r="AB55" i="7" s="1"/>
  <c r="Z83" i="7"/>
  <c r="Y103" i="7"/>
  <c r="W46" i="7"/>
  <c r="W55" i="7"/>
  <c r="AD60" i="7"/>
  <c r="AB60" i="7" s="1"/>
  <c r="Z73" i="7"/>
  <c r="Y77" i="7"/>
  <c r="X107" i="7"/>
  <c r="Y75" i="7"/>
  <c r="X87" i="7"/>
  <c r="Y81" i="7"/>
  <c r="AB109" i="7"/>
  <c r="AC94" i="7"/>
  <c r="AA94" i="7" s="1"/>
  <c r="AC40" i="7"/>
  <c r="AA40" i="7" s="1"/>
  <c r="AC49" i="7"/>
  <c r="AA49" i="7" s="1"/>
  <c r="Y55" i="7"/>
  <c r="AA83" i="7"/>
  <c r="AC87" i="7"/>
  <c r="AA87" i="7" s="1"/>
  <c r="Y80" i="7"/>
  <c r="X82" i="7"/>
  <c r="Z76" i="7"/>
  <c r="Y123" i="7"/>
  <c r="AA119" i="7"/>
  <c r="AC115" i="7"/>
  <c r="AA115" i="7" s="1"/>
  <c r="Y120" i="7"/>
  <c r="W154" i="7"/>
  <c r="X147" i="7"/>
  <c r="AD117" i="7"/>
  <c r="AB117" i="7" s="1"/>
  <c r="Z150" i="7"/>
  <c r="AD115" i="7"/>
  <c r="AB115" i="7" s="1"/>
  <c r="Z37" i="7"/>
  <c r="X138" i="7"/>
  <c r="Z61" i="7"/>
  <c r="Y66" i="7"/>
  <c r="AA122" i="7"/>
  <c r="AC95" i="7"/>
  <c r="AA95" i="7" s="1"/>
  <c r="Z138" i="7"/>
  <c r="W144" i="7"/>
  <c r="Z122" i="7"/>
  <c r="X116" i="7"/>
  <c r="X156" i="7"/>
  <c r="AB151" i="7"/>
  <c r="W108" i="7"/>
  <c r="Y34" i="7"/>
  <c r="X46" i="7"/>
  <c r="W39" i="7"/>
  <c r="Y104" i="7"/>
  <c r="AA69" i="7"/>
  <c r="AC34" i="7"/>
  <c r="AA34" i="7" s="1"/>
  <c r="Z34" i="7"/>
  <c r="X51" i="7"/>
  <c r="W41" i="7"/>
  <c r="X38" i="7"/>
  <c r="AD51" i="7"/>
  <c r="AB51" i="7" s="1"/>
  <c r="AD48" i="7"/>
  <c r="AB48" i="7" s="1"/>
  <c r="AC128" i="7"/>
  <c r="AA128" i="7" s="1"/>
  <c r="W75" i="7"/>
  <c r="X90" i="7"/>
  <c r="Y41" i="7"/>
  <c r="AD92" i="7"/>
  <c r="AB92" i="7" s="1"/>
  <c r="AC59" i="7"/>
  <c r="AA59" i="7" s="1"/>
  <c r="Y93" i="7"/>
  <c r="AC88" i="7"/>
  <c r="AA88" i="7" s="1"/>
  <c r="AD100" i="7"/>
  <c r="AB100" i="7" s="1"/>
  <c r="W128" i="7"/>
  <c r="AC65" i="7"/>
  <c r="AA65" i="7" s="1"/>
  <c r="Y65" i="7"/>
  <c r="W71" i="7"/>
  <c r="AD82" i="7"/>
  <c r="AB82" i="7" s="1"/>
  <c r="AC114" i="7"/>
  <c r="AA114" i="7" s="1"/>
  <c r="Y121" i="7"/>
  <c r="X117" i="7"/>
  <c r="Y156" i="7"/>
  <c r="AC146" i="7"/>
  <c r="AA146" i="7" s="1"/>
  <c r="W121" i="7"/>
  <c r="W106" i="7"/>
  <c r="AC117" i="7"/>
  <c r="AA117" i="7" s="1"/>
  <c r="Z152" i="7"/>
  <c r="Z109" i="7"/>
  <c r="W110" i="7"/>
  <c r="Z145" i="7"/>
  <c r="X45" i="7"/>
  <c r="Y39" i="7"/>
  <c r="Z46" i="7"/>
  <c r="X33" i="7"/>
  <c r="W33" i="7"/>
  <c r="AC38" i="7"/>
  <c r="AA38" i="7" s="1"/>
  <c r="X31" i="7"/>
  <c r="W34" i="7"/>
  <c r="Z42" i="7"/>
  <c r="AD31" i="7"/>
  <c r="AB31" i="7" s="1"/>
  <c r="X43" i="7"/>
  <c r="Z43" i="7"/>
  <c r="W32" i="7"/>
  <c r="AC33" i="7"/>
  <c r="AA33" i="7" s="1"/>
  <c r="AC45" i="7"/>
  <c r="AA45" i="7" s="1"/>
  <c r="Y40" i="7"/>
  <c r="AC46" i="7"/>
  <c r="AA46" i="7" s="1"/>
  <c r="X35" i="7"/>
  <c r="AD45" i="7"/>
  <c r="AB45" i="7" s="1"/>
  <c r="AC35" i="7"/>
  <c r="AA35" i="7" s="1"/>
  <c r="Y45" i="7"/>
  <c r="AC36" i="7"/>
  <c r="AA36" i="7" s="1"/>
  <c r="W36" i="7"/>
  <c r="Y36" i="7"/>
  <c r="X44" i="7"/>
  <c r="Y32" i="7"/>
  <c r="Z32" i="7"/>
  <c r="Y43" i="7"/>
  <c r="AA32" i="7"/>
  <c r="Y35" i="7"/>
  <c r="Z58" i="7"/>
  <c r="AD41" i="7"/>
  <c r="AB41" i="7" s="1"/>
  <c r="X34" i="7"/>
  <c r="Y33" i="7"/>
  <c r="W54" i="7"/>
  <c r="AD62" i="7"/>
  <c r="AB62" i="7" s="1"/>
  <c r="AC48" i="7"/>
  <c r="AA48" i="7" s="1"/>
  <c r="Z57" i="7"/>
  <c r="W62" i="7"/>
  <c r="X58" i="7"/>
  <c r="Y129" i="7"/>
  <c r="AC129" i="7"/>
  <c r="AA129" i="7" s="1"/>
  <c r="Y86" i="7"/>
  <c r="Z86" i="7"/>
  <c r="AD72" i="7"/>
  <c r="AB72" i="7" s="1"/>
  <c r="Y109" i="7"/>
  <c r="AD143" i="7"/>
  <c r="AB143" i="7" s="1"/>
  <c r="Z143" i="7"/>
  <c r="Y94" i="7"/>
  <c r="AC85" i="7"/>
  <c r="AA85" i="7" s="1"/>
  <c r="W101" i="7"/>
  <c r="X120" i="7"/>
  <c r="Z126" i="7"/>
  <c r="W139" i="7"/>
  <c r="W126" i="7"/>
  <c r="AC147" i="7"/>
  <c r="AA147" i="7" s="1"/>
  <c r="Z123" i="7"/>
  <c r="AD137" i="7"/>
  <c r="AB137" i="7" s="1"/>
  <c r="Y102" i="7"/>
  <c r="Y138" i="7"/>
  <c r="X73" i="7"/>
  <c r="Y111" i="7"/>
  <c r="Z115" i="7"/>
  <c r="AD120" i="7"/>
  <c r="AB120" i="7" s="1"/>
  <c r="AD96" i="7"/>
  <c r="AB96" i="7" s="1"/>
  <c r="AC96" i="7"/>
  <c r="AA96" i="7" s="1"/>
  <c r="Y89" i="7"/>
  <c r="Z130" i="7"/>
  <c r="Y130" i="7"/>
  <c r="AC127" i="7"/>
  <c r="AA127" i="7" s="1"/>
  <c r="Y127" i="7"/>
  <c r="Z139" i="7"/>
  <c r="AD73" i="7"/>
  <c r="AB73" i="7" s="1"/>
  <c r="W129" i="7"/>
  <c r="AD34" i="7"/>
  <c r="AB34" i="7" s="1"/>
  <c r="W38" i="7"/>
  <c r="Y51" i="7"/>
  <c r="Z51" i="7"/>
  <c r="AC51" i="7"/>
  <c r="AA51" i="7" s="1"/>
  <c r="Y38" i="7"/>
  <c r="AC54" i="7"/>
  <c r="AA54" i="7" s="1"/>
  <c r="Z66" i="7"/>
  <c r="Y48" i="7"/>
  <c r="Z48" i="7"/>
  <c r="AD33" i="7"/>
  <c r="AB33" i="7" s="1"/>
  <c r="Y56" i="7"/>
  <c r="X49" i="7"/>
  <c r="Z65" i="7"/>
  <c r="Z88" i="7"/>
  <c r="AD67" i="7"/>
  <c r="AB67" i="7" s="1"/>
  <c r="Z62" i="7"/>
  <c r="Z105" i="7"/>
  <c r="Y105" i="7"/>
  <c r="X71" i="7"/>
  <c r="W88" i="7"/>
  <c r="AA84" i="7"/>
  <c r="W83" i="7"/>
  <c r="AC80" i="7"/>
  <c r="AA80" i="7" s="1"/>
  <c r="AD80" i="7"/>
  <c r="AB80" i="7" s="1"/>
  <c r="W72" i="7"/>
  <c r="W76" i="7"/>
  <c r="X76" i="7"/>
  <c r="AD89" i="7"/>
  <c r="AB89" i="7" s="1"/>
  <c r="AC112" i="7"/>
  <c r="AA112" i="7" s="1"/>
  <c r="Y136" i="7"/>
  <c r="Z136" i="7"/>
  <c r="X95" i="7"/>
  <c r="Z146" i="7"/>
  <c r="AD146" i="7"/>
  <c r="AB146" i="7" s="1"/>
  <c r="W105" i="7"/>
  <c r="Y101" i="7"/>
  <c r="Z132" i="7"/>
  <c r="W150" i="7"/>
  <c r="X150" i="7"/>
  <c r="X113" i="7"/>
  <c r="W113" i="7"/>
  <c r="Z144" i="7"/>
  <c r="AC92" i="7"/>
  <c r="AA92" i="7" s="1"/>
  <c r="W149" i="7"/>
  <c r="X122" i="7"/>
  <c r="X146" i="7"/>
  <c r="AC132" i="7"/>
  <c r="AA132" i="7" s="1"/>
  <c r="W86" i="7"/>
  <c r="X86" i="7"/>
  <c r="W85" i="7"/>
  <c r="X85" i="7"/>
  <c r="AC101" i="7"/>
  <c r="AA101" i="7" s="1"/>
  <c r="W51" i="7"/>
  <c r="Y74" i="7"/>
  <c r="Z77" i="7"/>
  <c r="X96" i="7"/>
  <c r="W77" i="7"/>
  <c r="Z98" i="7"/>
  <c r="W127" i="7"/>
  <c r="X127" i="7"/>
  <c r="AD70" i="7"/>
  <c r="AB70" i="7" s="1"/>
  <c r="X84" i="7"/>
  <c r="AD75" i="7"/>
  <c r="AB75" i="7" s="1"/>
  <c r="AC75" i="7"/>
  <c r="AA75" i="7" s="1"/>
  <c r="AC91" i="7"/>
  <c r="AA91" i="7" s="1"/>
  <c r="AC123" i="7"/>
  <c r="AA123" i="7" s="1"/>
  <c r="W115" i="7"/>
  <c r="AC139" i="7"/>
  <c r="AA139" i="7" s="1"/>
  <c r="AD139" i="7"/>
  <c r="AB139" i="7" s="1"/>
  <c r="X106" i="7"/>
  <c r="AC126" i="7"/>
  <c r="AA126" i="7" s="1"/>
  <c r="AD126" i="7"/>
  <c r="AB126" i="7" s="1"/>
  <c r="AC141" i="7"/>
  <c r="AA141" i="7" s="1"/>
  <c r="AB149" i="7"/>
  <c r="X145" i="7"/>
  <c r="W145" i="7"/>
  <c r="AA149" i="7"/>
  <c r="Y114" i="7"/>
  <c r="Y106" i="7"/>
  <c r="Z133" i="7"/>
  <c r="Y133" i="7"/>
  <c r="Y145" i="7"/>
  <c r="AC152" i="7"/>
  <c r="AA152" i="7" s="1"/>
  <c r="AD136" i="7"/>
  <c r="AB136" i="7" s="1"/>
  <c r="X154" i="7"/>
  <c r="AD107" i="7"/>
  <c r="AB107" i="7" s="1"/>
  <c r="AC107" i="7"/>
  <c r="AA107" i="7" s="1"/>
  <c r="AD114" i="7"/>
  <c r="AB114" i="7" s="1"/>
  <c r="X142" i="7"/>
  <c r="W142" i="7"/>
  <c r="AC67" i="7"/>
  <c r="AA67" i="7" s="1"/>
  <c r="Z41" i="7"/>
  <c r="W89" i="7"/>
  <c r="X67" i="7"/>
  <c r="W67" i="7"/>
  <c r="W92" i="7"/>
  <c r="AC41" i="7"/>
  <c r="AA41" i="7" s="1"/>
  <c r="Y54" i="7"/>
  <c r="AD54" i="7"/>
  <c r="AB54" i="7" s="1"/>
  <c r="AD43" i="7"/>
  <c r="AB43" i="7" s="1"/>
  <c r="W47" i="7"/>
  <c r="W48" i="7"/>
  <c r="X48" i="7"/>
  <c r="W56" i="7"/>
  <c r="W42" i="7"/>
  <c r="X42" i="7"/>
  <c r="W49" i="7"/>
  <c r="AC74" i="7"/>
  <c r="AA74" i="7" s="1"/>
  <c r="AD74" i="7"/>
  <c r="AB74" i="7" s="1"/>
  <c r="AC93" i="7"/>
  <c r="AA93" i="7" s="1"/>
  <c r="AC64" i="7"/>
  <c r="AA64" i="7" s="1"/>
  <c r="AD64" i="7"/>
  <c r="AB64" i="7" s="1"/>
  <c r="AD77" i="7"/>
  <c r="AB77" i="7" s="1"/>
  <c r="AD88" i="7"/>
  <c r="AB88" i="7" s="1"/>
  <c r="AC77" i="7"/>
  <c r="AA77" i="7" s="1"/>
  <c r="AC98" i="7"/>
  <c r="AA98" i="7" s="1"/>
  <c r="AD98" i="7"/>
  <c r="AB98" i="7" s="1"/>
  <c r="AC66" i="7"/>
  <c r="AA66" i="7" s="1"/>
  <c r="Z80" i="7"/>
  <c r="AC86" i="7"/>
  <c r="AA86" i="7" s="1"/>
  <c r="AD86" i="7"/>
  <c r="AB86" i="7" s="1"/>
  <c r="Z72" i="7"/>
  <c r="X89" i="7"/>
  <c r="AC134" i="7"/>
  <c r="AA134" i="7" s="1"/>
  <c r="AD138" i="7"/>
  <c r="AB138" i="7" s="1"/>
  <c r="W91" i="7"/>
  <c r="Z95" i="7"/>
  <c r="AB125" i="7"/>
  <c r="AD104" i="7"/>
  <c r="AB104" i="7" s="1"/>
  <c r="AC120" i="7"/>
  <c r="AA120" i="7" s="1"/>
  <c r="Y151" i="7"/>
  <c r="AC150" i="7"/>
  <c r="AA150" i="7" s="1"/>
  <c r="W114" i="7"/>
  <c r="X103" i="7"/>
  <c r="AD144" i="7"/>
  <c r="AB144" i="7" s="1"/>
  <c r="X111" i="7"/>
  <c r="W111" i="7"/>
  <c r="X132" i="7"/>
  <c r="Z67" i="7"/>
  <c r="Y67" i="7"/>
  <c r="AC68" i="7"/>
  <c r="AA68" i="7" s="1"/>
  <c r="AD68" i="7"/>
  <c r="AB68" i="7" s="1"/>
  <c r="X41" i="7"/>
  <c r="Z56" i="7"/>
  <c r="X64" i="7"/>
  <c r="W64" i="7"/>
  <c r="X79" i="7"/>
  <c r="X91" i="7"/>
  <c r="Z91" i="7"/>
  <c r="Y134" i="7"/>
  <c r="Z114" i="7"/>
  <c r="Y122" i="7"/>
  <c r="W122" i="7"/>
  <c r="X137" i="7"/>
  <c r="AD129" i="7"/>
  <c r="AB129" i="7" s="1"/>
  <c r="AC142" i="7"/>
  <c r="AA142" i="7" s="1"/>
  <c r="AD142" i="7"/>
  <c r="AB142" i="7" s="1"/>
  <c r="Y155" i="7"/>
  <c r="AD154" i="7"/>
  <c r="AB154" i="7" s="1"/>
  <c r="Z103" i="7"/>
  <c r="AA133" i="7"/>
  <c r="X135" i="7"/>
  <c r="AD145" i="7"/>
  <c r="AB145" i="7" s="1"/>
  <c r="AD152" i="7"/>
  <c r="AB152" i="7" s="1"/>
  <c r="AD46" i="7"/>
  <c r="AB46" i="7" s="1"/>
  <c r="AD42" i="7"/>
  <c r="AB42" i="7" s="1"/>
  <c r="W50" i="7"/>
  <c r="X57" i="7"/>
  <c r="AD59" i="7"/>
  <c r="AB59" i="7" s="1"/>
  <c r="AD81" i="7"/>
  <c r="AB81" i="7" s="1"/>
  <c r="AC81" i="7"/>
  <c r="AA81" i="7" s="1"/>
  <c r="AA79" i="7"/>
  <c r="AC78" i="7"/>
  <c r="AA78" i="7" s="1"/>
  <c r="Y100" i="7"/>
  <c r="Z100" i="7"/>
  <c r="AD65" i="7"/>
  <c r="AB65" i="7" s="1"/>
  <c r="AB79" i="7"/>
  <c r="AC135" i="7"/>
  <c r="AA135" i="7" s="1"/>
  <c r="AD135" i="7"/>
  <c r="AB135" i="7" s="1"/>
  <c r="Y132" i="7"/>
  <c r="Z104" i="7"/>
  <c r="Z129" i="7"/>
  <c r="X141" i="7"/>
  <c r="W125" i="7"/>
  <c r="AC156" i="7"/>
  <c r="AA156" i="7" s="1"/>
  <c r="Y113" i="7"/>
  <c r="X155" i="7"/>
  <c r="W155" i="7"/>
  <c r="AC106" i="7"/>
  <c r="AA106" i="7" s="1"/>
  <c r="AD106" i="7"/>
  <c r="AB106" i="7" s="1"/>
  <c r="AD150" i="7"/>
  <c r="AB150" i="7" s="1"/>
  <c r="AD147" i="7"/>
  <c r="AB147" i="7" s="1"/>
  <c r="AD110" i="7"/>
  <c r="AB110" i="7" s="1"/>
  <c r="AC110" i="7"/>
  <c r="AA110" i="7" s="1"/>
  <c r="AD153" i="7"/>
  <c r="AB153" i="7" s="1"/>
  <c r="W156" i="7"/>
  <c r="X32" i="7"/>
  <c r="W43" i="7"/>
  <c r="Y47" i="7"/>
  <c r="AB37" i="7"/>
  <c r="AB49" i="7"/>
  <c r="AD50" i="7"/>
  <c r="AB50" i="7" s="1"/>
  <c r="AC57" i="7"/>
  <c r="AA57" i="7" s="1"/>
  <c r="AC50" i="7"/>
  <c r="AA50" i="7" s="1"/>
  <c r="X50" i="7"/>
  <c r="AC76" i="7"/>
  <c r="AA76" i="7" s="1"/>
  <c r="Y42" i="7"/>
  <c r="AD56" i="7"/>
  <c r="AB56" i="7" s="1"/>
  <c r="Z59" i="7"/>
  <c r="W81" i="7"/>
  <c r="X81" i="7"/>
  <c r="AD94" i="7"/>
  <c r="AB94" i="7" s="1"/>
  <c r="W65" i="7"/>
  <c r="W78" i="7"/>
  <c r="AD91" i="7"/>
  <c r="AB91" i="7" s="1"/>
  <c r="X70" i="7"/>
  <c r="Z97" i="7"/>
  <c r="Z121" i="7"/>
  <c r="W153" i="7"/>
  <c r="Y153" i="7"/>
  <c r="AD130" i="7"/>
  <c r="AB130" i="7" s="1"/>
  <c r="X143" i="7"/>
  <c r="W151" i="7"/>
  <c r="AD112" i="7"/>
  <c r="AB112" i="7" s="1"/>
  <c r="AA125" i="7"/>
  <c r="Z147" i="7"/>
  <c r="W152" i="7"/>
  <c r="X152" i="7"/>
  <c r="AD123" i="7"/>
  <c r="AB123" i="7" s="1"/>
  <c r="AD113" i="7"/>
  <c r="AB113" i="7" s="1"/>
  <c r="AC113" i="7"/>
  <c r="AA113" i="7" s="1"/>
  <c r="X130" i="7"/>
  <c r="AD97" i="7"/>
  <c r="AB97" i="7" s="1"/>
  <c r="Y149" i="7"/>
  <c r="Z149" i="7"/>
  <c r="AC102" i="7"/>
  <c r="AA102" i="7" s="1"/>
  <c r="AC155" i="7"/>
  <c r="AA155" i="7" s="1"/>
  <c r="AD156" i="7"/>
  <c r="AB156" i="7" s="1"/>
  <c r="Z153" i="7"/>
  <c r="Z156" i="7"/>
  <c r="AR210" i="22" l="1"/>
  <c r="AT210" i="22"/>
  <c r="AN213" i="22"/>
  <c r="AS210" i="22"/>
  <c r="AQ208" i="22"/>
  <c r="AR208" i="22"/>
  <c r="AN211" i="22"/>
  <c r="AP208" i="22"/>
  <c r="AS208" i="22"/>
  <c r="AQ206" i="22"/>
  <c r="AN209" i="22"/>
  <c r="AP206" i="22"/>
  <c r="AT206" i="22"/>
  <c r="AM97" i="22"/>
  <c r="AM92" i="22"/>
  <c r="AR85" i="22"/>
  <c r="AN88" i="22"/>
  <c r="AQ85" i="22"/>
  <c r="AS85" i="22"/>
  <c r="AP85" i="22"/>
  <c r="AR87" i="22"/>
  <c r="AN90" i="22"/>
  <c r="AS87" i="22"/>
  <c r="AT87" i="22"/>
  <c r="AM90" i="22"/>
  <c r="AN92" i="22"/>
  <c r="AQ89" i="22"/>
  <c r="AT89" i="22"/>
  <c r="AP89" i="22"/>
  <c r="T341" i="12"/>
  <c r="U333" i="12"/>
  <c r="V333" i="12"/>
  <c r="T337" i="12"/>
  <c r="U329" i="12"/>
  <c r="V329" i="12"/>
  <c r="W243" i="12"/>
  <c r="U324" i="12"/>
  <c r="V324" i="12"/>
  <c r="T332" i="12"/>
  <c r="U330" i="12"/>
  <c r="V330" i="12"/>
  <c r="T338" i="12"/>
  <c r="U320" i="12"/>
  <c r="V320" i="12"/>
  <c r="T328" i="12"/>
  <c r="U334" i="12"/>
  <c r="V334" i="12"/>
  <c r="T342" i="12"/>
  <c r="AR519" i="12"/>
  <c r="AS519" i="12"/>
  <c r="AT519" i="12"/>
  <c r="AL791" i="12"/>
  <c r="AQ521" i="12"/>
  <c r="AP521" i="12"/>
  <c r="AT521" i="12"/>
  <c r="AL601" i="12"/>
  <c r="AR517" i="12"/>
  <c r="AS517" i="12"/>
  <c r="AQ517" i="12"/>
  <c r="AP517" i="12"/>
  <c r="AL636" i="12"/>
  <c r="AL644" i="12"/>
  <c r="AL640" i="12"/>
  <c r="AN522" i="12"/>
  <c r="AM525" i="12"/>
  <c r="AN524" i="12"/>
  <c r="AM527" i="12"/>
  <c r="AL789" i="12"/>
  <c r="AF903" i="12"/>
  <c r="AN520" i="12"/>
  <c r="AM523" i="12"/>
  <c r="AN413" i="12"/>
  <c r="AM416" i="12"/>
  <c r="AN387" i="12"/>
  <c r="AM390" i="12"/>
  <c r="AL441" i="12"/>
  <c r="AP406" i="12"/>
  <c r="AR406" i="12"/>
  <c r="AS406" i="12"/>
  <c r="AQ406" i="12"/>
  <c r="AP410" i="12"/>
  <c r="AT410" i="12"/>
  <c r="AQ410" i="12"/>
  <c r="AT384" i="12"/>
  <c r="AS384" i="12"/>
  <c r="AR384" i="12"/>
  <c r="AM412" i="12"/>
  <c r="AN409" i="12"/>
  <c r="Z40" i="7"/>
  <c r="W87" i="22"/>
  <c r="W84" i="22"/>
  <c r="BA40" i="11"/>
  <c r="BC40" i="11"/>
  <c r="W67" i="12"/>
  <c r="T23" i="11"/>
  <c r="T24" i="11"/>
  <c r="W68" i="12"/>
  <c r="AR66" i="12"/>
  <c r="AT66" i="12"/>
  <c r="AS66" i="12"/>
  <c r="AS64" i="12"/>
  <c r="AP64" i="12"/>
  <c r="AQ64" i="12"/>
  <c r="AR64" i="12"/>
  <c r="AN68" i="12"/>
  <c r="AM71" i="12"/>
  <c r="AM72" i="12"/>
  <c r="AN69" i="12"/>
  <c r="AM70" i="12"/>
  <c r="AN67" i="12"/>
  <c r="AQ65" i="12"/>
  <c r="AT65" i="12"/>
  <c r="AP65" i="12"/>
  <c r="S71" i="12"/>
  <c r="P29" i="11" s="1"/>
  <c r="AH37" i="12"/>
  <c r="AW23" i="11"/>
  <c r="S67" i="22"/>
  <c r="AW26" i="11"/>
  <c r="S70" i="22"/>
  <c r="AW28" i="11" s="1"/>
  <c r="BC22" i="11"/>
  <c r="Q69" i="22"/>
  <c r="AU25" i="11"/>
  <c r="Q70" i="22"/>
  <c r="AU26" i="11"/>
  <c r="U114" i="12"/>
  <c r="T122" i="12"/>
  <c r="V114" i="12"/>
  <c r="Q160" i="12"/>
  <c r="X40" i="7"/>
  <c r="A7" i="20"/>
  <c r="E7" i="20" s="1"/>
  <c r="A8" i="20"/>
  <c r="E8" i="20" s="1"/>
  <c r="A9" i="20"/>
  <c r="E9" i="20" s="1"/>
  <c r="A10" i="20"/>
  <c r="E10" i="20" s="1"/>
  <c r="A11" i="20"/>
  <c r="E11" i="20" s="1"/>
  <c r="A12" i="20"/>
  <c r="E12" i="20" s="1"/>
  <c r="A13" i="20"/>
  <c r="E13" i="20" s="1"/>
  <c r="A14" i="20"/>
  <c r="E14" i="20" s="1"/>
  <c r="A15" i="20"/>
  <c r="E15" i="20" s="1"/>
  <c r="A16" i="20"/>
  <c r="E16" i="20" s="1"/>
  <c r="A17" i="20"/>
  <c r="E17" i="20" s="1"/>
  <c r="A18" i="20"/>
  <c r="E18" i="20" s="1"/>
  <c r="A19" i="20"/>
  <c r="E19" i="20" s="1"/>
  <c r="A20" i="20"/>
  <c r="E20" i="20" s="1"/>
  <c r="A21" i="20"/>
  <c r="E21" i="20" s="1"/>
  <c r="A22" i="20"/>
  <c r="E22" i="20" s="1"/>
  <c r="A23" i="20"/>
  <c r="E23" i="20" s="1"/>
  <c r="A24" i="20"/>
  <c r="E24" i="20" s="1"/>
  <c r="A25" i="20"/>
  <c r="E25" i="20" s="1"/>
  <c r="A26" i="20"/>
  <c r="E26" i="20" s="1"/>
  <c r="A27" i="20"/>
  <c r="E27" i="20" s="1"/>
  <c r="A28" i="20"/>
  <c r="E28" i="20" s="1"/>
  <c r="A29" i="20"/>
  <c r="E29" i="20" s="1"/>
  <c r="A30" i="20"/>
  <c r="E30" i="20" s="1"/>
  <c r="A31" i="20"/>
  <c r="E31" i="20" s="1"/>
  <c r="A32" i="20"/>
  <c r="E32" i="20" s="1"/>
  <c r="A33" i="20"/>
  <c r="E33" i="20" s="1"/>
  <c r="A34" i="20"/>
  <c r="E34" i="20" s="1"/>
  <c r="A35" i="20"/>
  <c r="E35" i="20" s="1"/>
  <c r="A36" i="20"/>
  <c r="E36" i="20" s="1"/>
  <c r="A37" i="20"/>
  <c r="E37" i="20" s="1"/>
  <c r="A38" i="20"/>
  <c r="E38" i="20" s="1"/>
  <c r="A39" i="20"/>
  <c r="E39" i="20" s="1"/>
  <c r="A40" i="20"/>
  <c r="E40" i="20" s="1"/>
  <c r="A41" i="20"/>
  <c r="E41" i="20" s="1"/>
  <c r="A42" i="20"/>
  <c r="E42" i="20" s="1"/>
  <c r="A43" i="20"/>
  <c r="E43" i="20" s="1"/>
  <c r="A44" i="20"/>
  <c r="E44" i="20" s="1"/>
  <c r="A45" i="20"/>
  <c r="E45" i="20" s="1"/>
  <c r="A46" i="20"/>
  <c r="E46" i="20" s="1"/>
  <c r="A47" i="20"/>
  <c r="E47" i="20" s="1"/>
  <c r="A48" i="20"/>
  <c r="E48" i="20" s="1"/>
  <c r="A49" i="20"/>
  <c r="E49" i="20" s="1"/>
  <c r="A50" i="20"/>
  <c r="E50" i="20" s="1"/>
  <c r="A51" i="20"/>
  <c r="E51" i="20" s="1"/>
  <c r="A52" i="20"/>
  <c r="E52" i="20" s="1"/>
  <c r="A53" i="20"/>
  <c r="E53" i="20" s="1"/>
  <c r="A54" i="20"/>
  <c r="E54" i="20" s="1"/>
  <c r="A55" i="20"/>
  <c r="E55" i="20" s="1"/>
  <c r="A56" i="20"/>
  <c r="E56" i="20" s="1"/>
  <c r="A57" i="20"/>
  <c r="E57" i="20" s="1"/>
  <c r="A58" i="20"/>
  <c r="E58" i="20" s="1"/>
  <c r="A59" i="20"/>
  <c r="E59" i="20" s="1"/>
  <c r="A60" i="20"/>
  <c r="E60" i="20" s="1"/>
  <c r="A61" i="20"/>
  <c r="E61" i="20" s="1"/>
  <c r="A62" i="20"/>
  <c r="E62" i="20" s="1"/>
  <c r="A63" i="20"/>
  <c r="E63" i="20" s="1"/>
  <c r="A64" i="20"/>
  <c r="E64" i="20" s="1"/>
  <c r="A65" i="20"/>
  <c r="E65" i="20" s="1"/>
  <c r="A66" i="20"/>
  <c r="E66" i="20" s="1"/>
  <c r="A67" i="20"/>
  <c r="E67" i="20" s="1"/>
  <c r="A68" i="20"/>
  <c r="E68" i="20" s="1"/>
  <c r="A69" i="20"/>
  <c r="E69" i="20" s="1"/>
  <c r="A70" i="20"/>
  <c r="E70" i="20" s="1"/>
  <c r="A71" i="20"/>
  <c r="E71" i="20" s="1"/>
  <c r="A72" i="20"/>
  <c r="E72" i="20" s="1"/>
  <c r="A73" i="20"/>
  <c r="E73" i="20" s="1"/>
  <c r="A74" i="20"/>
  <c r="E74" i="20" s="1"/>
  <c r="A75" i="20"/>
  <c r="E75" i="20" s="1"/>
  <c r="A76" i="20"/>
  <c r="E76" i="20" s="1"/>
  <c r="A77" i="20"/>
  <c r="E77" i="20" s="1"/>
  <c r="A78" i="20"/>
  <c r="E78" i="20" s="1"/>
  <c r="A79" i="20"/>
  <c r="E79" i="20" s="1"/>
  <c r="A80" i="20"/>
  <c r="E80" i="20" s="1"/>
  <c r="A81" i="20"/>
  <c r="E81" i="20" s="1"/>
  <c r="A82" i="20"/>
  <c r="E82" i="20" s="1"/>
  <c r="A83" i="20"/>
  <c r="E83" i="20" s="1"/>
  <c r="A84" i="20"/>
  <c r="E84" i="20" s="1"/>
  <c r="A85" i="20"/>
  <c r="E85" i="20" s="1"/>
  <c r="A86" i="20"/>
  <c r="E86" i="20" s="1"/>
  <c r="A87" i="20"/>
  <c r="E87" i="20" s="1"/>
  <c r="A88" i="20"/>
  <c r="E88" i="20" s="1"/>
  <c r="A89" i="20"/>
  <c r="E89" i="20" s="1"/>
  <c r="A90" i="20"/>
  <c r="E90" i="20" s="1"/>
  <c r="A91" i="20"/>
  <c r="E91" i="20" s="1"/>
  <c r="A92" i="20"/>
  <c r="E92" i="20" s="1"/>
  <c r="A93" i="20"/>
  <c r="E93" i="20" s="1"/>
  <c r="A94" i="20"/>
  <c r="E94" i="20" s="1"/>
  <c r="A95" i="20"/>
  <c r="E95" i="20" s="1"/>
  <c r="A96" i="20"/>
  <c r="E96" i="20" s="1"/>
  <c r="A97" i="20"/>
  <c r="E97" i="20" s="1"/>
  <c r="A98" i="20"/>
  <c r="E98" i="20" s="1"/>
  <c r="A99" i="20"/>
  <c r="E99" i="20" s="1"/>
  <c r="A100" i="20"/>
  <c r="E100" i="20" s="1"/>
  <c r="A101" i="20"/>
  <c r="E101" i="20" s="1"/>
  <c r="A102" i="20"/>
  <c r="E102" i="20" s="1"/>
  <c r="A103" i="20"/>
  <c r="E103" i="20" s="1"/>
  <c r="A104" i="20"/>
  <c r="E104" i="20" s="1"/>
  <c r="A105" i="20"/>
  <c r="E105" i="20" s="1"/>
  <c r="A106" i="20"/>
  <c r="E106" i="20" s="1"/>
  <c r="A107" i="20"/>
  <c r="E107" i="20" s="1"/>
  <c r="A108" i="20"/>
  <c r="E108" i="20" s="1"/>
  <c r="A109" i="20"/>
  <c r="E109" i="20" s="1"/>
  <c r="A110" i="20"/>
  <c r="A111" i="20"/>
  <c r="A6" i="20"/>
  <c r="E6" i="20" s="1"/>
  <c r="S53" i="19"/>
  <c r="S55" i="19"/>
  <c r="S57" i="19" s="1"/>
  <c r="S59" i="19" s="1"/>
  <c r="S61" i="19" s="1"/>
  <c r="S63" i="19" s="1"/>
  <c r="S65" i="19" s="1"/>
  <c r="S67" i="19" s="1"/>
  <c r="S69" i="19" s="1"/>
  <c r="S71" i="19" s="1"/>
  <c r="S73" i="19" s="1"/>
  <c r="S75" i="19" s="1"/>
  <c r="S77" i="19" s="1"/>
  <c r="S79" i="19" s="1"/>
  <c r="S81" i="19" s="1"/>
  <c r="S83" i="19" s="1"/>
  <c r="S85" i="19" s="1"/>
  <c r="S87" i="19" s="1"/>
  <c r="S89" i="19" s="1"/>
  <c r="S91" i="19" s="1"/>
  <c r="S93" i="19" s="1"/>
  <c r="S95" i="19" s="1"/>
  <c r="S97" i="19" s="1"/>
  <c r="S99" i="19" s="1"/>
  <c r="S101" i="19" s="1"/>
  <c r="S103" i="19" s="1"/>
  <c r="S105" i="19" s="1"/>
  <c r="S107" i="19" s="1"/>
  <c r="S109" i="19" s="1"/>
  <c r="S111" i="19" s="1"/>
  <c r="S113" i="19" s="1"/>
  <c r="S115" i="19" s="1"/>
  <c r="S117" i="19" s="1"/>
  <c r="S119" i="19" s="1"/>
  <c r="S121" i="19" s="1"/>
  <c r="S123" i="19" s="1"/>
  <c r="S125" i="19" s="1"/>
  <c r="S127" i="19" s="1"/>
  <c r="S52" i="19"/>
  <c r="S54" i="19" s="1"/>
  <c r="S56" i="19" s="1"/>
  <c r="S58" i="19" s="1"/>
  <c r="S60" i="19" s="1"/>
  <c r="S62" i="19" s="1"/>
  <c r="S64" i="19" s="1"/>
  <c r="S66" i="19" s="1"/>
  <c r="S68" i="19" s="1"/>
  <c r="S70" i="19" s="1"/>
  <c r="S72" i="19" s="1"/>
  <c r="S74" i="19" s="1"/>
  <c r="S76" i="19" s="1"/>
  <c r="S78" i="19" s="1"/>
  <c r="S80" i="19" s="1"/>
  <c r="S82" i="19" s="1"/>
  <c r="S84" i="19" s="1"/>
  <c r="S86" i="19" s="1"/>
  <c r="S88" i="19" s="1"/>
  <c r="S90" i="19" s="1"/>
  <c r="S92" i="19" s="1"/>
  <c r="S94" i="19" s="1"/>
  <c r="S96" i="19" s="1"/>
  <c r="S98" i="19" s="1"/>
  <c r="S100" i="19" s="1"/>
  <c r="S102" i="19" s="1"/>
  <c r="S104" i="19" s="1"/>
  <c r="S106" i="19" s="1"/>
  <c r="S108" i="19" s="1"/>
  <c r="S110" i="19" s="1"/>
  <c r="S112" i="19" s="1"/>
  <c r="S114" i="19" s="1"/>
  <c r="S116" i="19" s="1"/>
  <c r="S118" i="19" s="1"/>
  <c r="S120" i="19" s="1"/>
  <c r="S122" i="19" s="1"/>
  <c r="S124" i="19" s="1"/>
  <c r="S126" i="19" s="1"/>
  <c r="U53" i="19"/>
  <c r="U55" i="19" s="1"/>
  <c r="U57" i="19" s="1"/>
  <c r="U59" i="19" s="1"/>
  <c r="U61" i="19" s="1"/>
  <c r="U63" i="19" s="1"/>
  <c r="U65" i="19" s="1"/>
  <c r="U67" i="19" s="1"/>
  <c r="U69" i="19" s="1"/>
  <c r="U71" i="19" s="1"/>
  <c r="U73" i="19" s="1"/>
  <c r="U75" i="19" s="1"/>
  <c r="U77" i="19" s="1"/>
  <c r="U79" i="19" s="1"/>
  <c r="U81" i="19" s="1"/>
  <c r="U83" i="19" s="1"/>
  <c r="U85" i="19" s="1"/>
  <c r="U87" i="19" s="1"/>
  <c r="U89" i="19" s="1"/>
  <c r="U91" i="19" s="1"/>
  <c r="U93" i="19" s="1"/>
  <c r="U95" i="19" s="1"/>
  <c r="U97" i="19" s="1"/>
  <c r="U99" i="19" s="1"/>
  <c r="U101" i="19" s="1"/>
  <c r="U103" i="19" s="1"/>
  <c r="U105" i="19" s="1"/>
  <c r="U107" i="19" s="1"/>
  <c r="U109" i="19" s="1"/>
  <c r="U111" i="19" s="1"/>
  <c r="U113" i="19" s="1"/>
  <c r="U115" i="19" s="1"/>
  <c r="U117" i="19" s="1"/>
  <c r="U119" i="19" s="1"/>
  <c r="U121" i="19" s="1"/>
  <c r="U123" i="19" s="1"/>
  <c r="U125" i="19" s="1"/>
  <c r="U127" i="19" s="1"/>
  <c r="U52" i="19"/>
  <c r="U54" i="19" s="1"/>
  <c r="U56" i="19" s="1"/>
  <c r="U58" i="19" s="1"/>
  <c r="U60" i="19" s="1"/>
  <c r="U62" i="19" s="1"/>
  <c r="U64" i="19" s="1"/>
  <c r="U66" i="19" s="1"/>
  <c r="U68" i="19" s="1"/>
  <c r="U70" i="19" s="1"/>
  <c r="U72" i="19" s="1"/>
  <c r="U74" i="19" s="1"/>
  <c r="U76" i="19" s="1"/>
  <c r="U78" i="19" s="1"/>
  <c r="U80" i="19" s="1"/>
  <c r="U82" i="19" s="1"/>
  <c r="U84" i="19" s="1"/>
  <c r="U86" i="19" s="1"/>
  <c r="U88" i="19" s="1"/>
  <c r="U90" i="19" s="1"/>
  <c r="U92" i="19" s="1"/>
  <c r="U94" i="19" s="1"/>
  <c r="U96" i="19" s="1"/>
  <c r="U98" i="19" s="1"/>
  <c r="U100" i="19" s="1"/>
  <c r="U102" i="19" s="1"/>
  <c r="U104" i="19" s="1"/>
  <c r="U106" i="19" s="1"/>
  <c r="U108" i="19" s="1"/>
  <c r="U110" i="19" s="1"/>
  <c r="U112" i="19" s="1"/>
  <c r="U114" i="19" s="1"/>
  <c r="U116" i="19" s="1"/>
  <c r="U118" i="19" s="1"/>
  <c r="U120" i="19" s="1"/>
  <c r="U122" i="19" s="1"/>
  <c r="U124" i="19" s="1"/>
  <c r="U126" i="19" s="1"/>
  <c r="W53" i="19"/>
  <c r="W55" i="19" s="1"/>
  <c r="W57" i="19" s="1"/>
  <c r="W59" i="19" s="1"/>
  <c r="W61" i="19" s="1"/>
  <c r="W63" i="19" s="1"/>
  <c r="W65" i="19" s="1"/>
  <c r="W67" i="19" s="1"/>
  <c r="W69" i="19" s="1"/>
  <c r="W71" i="19" s="1"/>
  <c r="W73" i="19" s="1"/>
  <c r="W75" i="19" s="1"/>
  <c r="W77" i="19" s="1"/>
  <c r="W79" i="19" s="1"/>
  <c r="W81" i="19" s="1"/>
  <c r="W83" i="19" s="1"/>
  <c r="W85" i="19" s="1"/>
  <c r="W87" i="19" s="1"/>
  <c r="W89" i="19" s="1"/>
  <c r="W91" i="19" s="1"/>
  <c r="W93" i="19" s="1"/>
  <c r="W95" i="19" s="1"/>
  <c r="W97" i="19" s="1"/>
  <c r="W99" i="19" s="1"/>
  <c r="W101" i="19" s="1"/>
  <c r="W103" i="19" s="1"/>
  <c r="W105" i="19" s="1"/>
  <c r="W107" i="19" s="1"/>
  <c r="W109" i="19" s="1"/>
  <c r="W111" i="19" s="1"/>
  <c r="W113" i="19" s="1"/>
  <c r="W115" i="19" s="1"/>
  <c r="W117" i="19" s="1"/>
  <c r="W119" i="19" s="1"/>
  <c r="W121" i="19" s="1"/>
  <c r="W123" i="19" s="1"/>
  <c r="W125" i="19" s="1"/>
  <c r="W127" i="19" s="1"/>
  <c r="W52" i="19"/>
  <c r="AM8" i="19"/>
  <c r="AM11" i="19" s="1"/>
  <c r="AM9" i="19"/>
  <c r="AM12" i="19" s="1"/>
  <c r="AM15" i="19" s="1"/>
  <c r="AM18" i="19" s="1"/>
  <c r="AM21" i="19" s="1"/>
  <c r="AM24" i="19" s="1"/>
  <c r="AM14" i="19"/>
  <c r="AM17" i="19" s="1"/>
  <c r="AN17" i="19" s="1"/>
  <c r="AM7" i="19"/>
  <c r="AM10" i="19" s="1"/>
  <c r="AM13" i="19" s="1"/>
  <c r="AM16" i="19" s="1"/>
  <c r="AM19" i="19" s="1"/>
  <c r="AM22" i="19" s="1"/>
  <c r="AN4" i="19"/>
  <c r="E122" i="17"/>
  <c r="F122" i="17"/>
  <c r="G122" i="17"/>
  <c r="H122" i="17"/>
  <c r="I122" i="17"/>
  <c r="J122" i="17"/>
  <c r="K122" i="17"/>
  <c r="L122" i="17"/>
  <c r="E123" i="17"/>
  <c r="F123" i="17"/>
  <c r="G123" i="17"/>
  <c r="H123" i="17"/>
  <c r="I123" i="17"/>
  <c r="J123" i="17"/>
  <c r="K123" i="17"/>
  <c r="L123" i="17"/>
  <c r="E124" i="17"/>
  <c r="F124" i="17"/>
  <c r="G124" i="17"/>
  <c r="H124" i="17"/>
  <c r="I124" i="17"/>
  <c r="J124" i="17"/>
  <c r="K124" i="17"/>
  <c r="L124" i="17"/>
  <c r="E125" i="17"/>
  <c r="F125" i="17"/>
  <c r="G125" i="17"/>
  <c r="H125" i="17"/>
  <c r="I125" i="17"/>
  <c r="J125" i="17"/>
  <c r="K125" i="17"/>
  <c r="L125" i="17"/>
  <c r="E126" i="17"/>
  <c r="F126" i="17"/>
  <c r="G126" i="17"/>
  <c r="H126" i="17"/>
  <c r="I126" i="17"/>
  <c r="J126" i="17"/>
  <c r="K126" i="17"/>
  <c r="L126" i="17"/>
  <c r="E127" i="17"/>
  <c r="F127" i="17"/>
  <c r="G127" i="17"/>
  <c r="H127" i="17"/>
  <c r="I127" i="17"/>
  <c r="J127" i="17"/>
  <c r="K127" i="17"/>
  <c r="L127" i="17"/>
  <c r="E128" i="17"/>
  <c r="F128" i="17"/>
  <c r="G128" i="17"/>
  <c r="H128" i="17"/>
  <c r="I128" i="17"/>
  <c r="J128" i="17"/>
  <c r="K128" i="17"/>
  <c r="L128" i="17"/>
  <c r="E129" i="17"/>
  <c r="F129" i="17"/>
  <c r="G129" i="17"/>
  <c r="H129" i="17"/>
  <c r="I129" i="17"/>
  <c r="J129" i="17"/>
  <c r="K129" i="17"/>
  <c r="L129" i="17"/>
  <c r="E130" i="17"/>
  <c r="F130" i="17"/>
  <c r="G130" i="17"/>
  <c r="H130" i="17"/>
  <c r="I130" i="17"/>
  <c r="J130" i="17"/>
  <c r="K130" i="17"/>
  <c r="L130" i="17"/>
  <c r="E131" i="17"/>
  <c r="F131" i="17"/>
  <c r="G131" i="17"/>
  <c r="H131" i="17"/>
  <c r="I131" i="17"/>
  <c r="J131" i="17"/>
  <c r="K131" i="17"/>
  <c r="L131" i="17"/>
  <c r="E132" i="17"/>
  <c r="F132" i="17"/>
  <c r="G132" i="17"/>
  <c r="H132" i="17"/>
  <c r="I132" i="17"/>
  <c r="J132" i="17"/>
  <c r="K132" i="17"/>
  <c r="L132" i="17"/>
  <c r="E133" i="17"/>
  <c r="F133" i="17"/>
  <c r="G133" i="17"/>
  <c r="H133" i="17"/>
  <c r="I133" i="17"/>
  <c r="J133" i="17"/>
  <c r="K133" i="17"/>
  <c r="L133" i="17"/>
  <c r="M126" i="24"/>
  <c r="M127" i="24"/>
  <c r="M128" i="24"/>
  <c r="M129" i="24"/>
  <c r="M130" i="24"/>
  <c r="M131" i="24"/>
  <c r="M132" i="24"/>
  <c r="M133" i="24"/>
  <c r="M119" i="24"/>
  <c r="M120" i="24"/>
  <c r="M121" i="24"/>
  <c r="M122" i="24"/>
  <c r="M123" i="24"/>
  <c r="M124" i="24"/>
  <c r="M125" i="24"/>
  <c r="M114" i="24"/>
  <c r="M115" i="24"/>
  <c r="M116" i="24"/>
  <c r="M117" i="24"/>
  <c r="M118" i="24"/>
  <c r="M109" i="24"/>
  <c r="M110" i="24"/>
  <c r="M111" i="24"/>
  <c r="M112" i="24"/>
  <c r="M113" i="24"/>
  <c r="M104" i="24"/>
  <c r="M105" i="24"/>
  <c r="M106" i="24"/>
  <c r="M107" i="24"/>
  <c r="M108" i="24"/>
  <c r="M99" i="24"/>
  <c r="M100" i="24"/>
  <c r="M101" i="24"/>
  <c r="M102" i="24"/>
  <c r="M103" i="24"/>
  <c r="M89" i="24"/>
  <c r="M90" i="24"/>
  <c r="M91" i="24"/>
  <c r="M92" i="24"/>
  <c r="M93" i="24"/>
  <c r="M94" i="24"/>
  <c r="M95" i="24"/>
  <c r="M96" i="24"/>
  <c r="M97" i="24"/>
  <c r="M98" i="24"/>
  <c r="M79" i="24"/>
  <c r="M80" i="24"/>
  <c r="M81" i="24"/>
  <c r="M82" i="24"/>
  <c r="M83" i="24"/>
  <c r="M84" i="24"/>
  <c r="M85" i="24"/>
  <c r="M86" i="24"/>
  <c r="M87" i="24"/>
  <c r="M88" i="24"/>
  <c r="M69" i="24"/>
  <c r="M70" i="24"/>
  <c r="M71" i="24"/>
  <c r="M72" i="24"/>
  <c r="M73" i="24"/>
  <c r="M74" i="24"/>
  <c r="M75" i="24"/>
  <c r="M76" i="24"/>
  <c r="M77" i="24"/>
  <c r="M78" i="24"/>
  <c r="M64" i="24"/>
  <c r="M65" i="24"/>
  <c r="M66" i="24"/>
  <c r="M67" i="24"/>
  <c r="M68" i="24"/>
  <c r="M60" i="24"/>
  <c r="M61" i="24"/>
  <c r="M62" i="24"/>
  <c r="M63" i="24"/>
  <c r="M55" i="24"/>
  <c r="M56" i="24"/>
  <c r="M57" i="24"/>
  <c r="M58" i="24"/>
  <c r="M59" i="24"/>
  <c r="AQ211" i="22" l="1"/>
  <c r="AR211" i="22"/>
  <c r="AP211" i="22"/>
  <c r="AS211" i="22"/>
  <c r="AN214" i="22"/>
  <c r="AR213" i="22"/>
  <c r="AN216" i="22"/>
  <c r="AS213" i="22"/>
  <c r="AT213" i="22"/>
  <c r="AQ209" i="22"/>
  <c r="AP209" i="22"/>
  <c r="AT209" i="22"/>
  <c r="AN212" i="22"/>
  <c r="AM95" i="22"/>
  <c r="AM93" i="22"/>
  <c r="AR88" i="22"/>
  <c r="AN91" i="22"/>
  <c r="AQ88" i="22"/>
  <c r="AS88" i="22"/>
  <c r="AP88" i="22"/>
  <c r="AN95" i="22"/>
  <c r="AQ92" i="22"/>
  <c r="AP92" i="22"/>
  <c r="AT92" i="22"/>
  <c r="AR90" i="22"/>
  <c r="AN93" i="22"/>
  <c r="AS90" i="22"/>
  <c r="AT90" i="22"/>
  <c r="AM100" i="22"/>
  <c r="U342" i="12"/>
  <c r="V342" i="12"/>
  <c r="U328" i="12"/>
  <c r="V328" i="12"/>
  <c r="T336" i="12"/>
  <c r="U338" i="12"/>
  <c r="V338" i="12"/>
  <c r="T346" i="12"/>
  <c r="U332" i="12"/>
  <c r="V332" i="12"/>
  <c r="T340" i="12"/>
  <c r="W245" i="12"/>
  <c r="U337" i="12"/>
  <c r="V337" i="12"/>
  <c r="T345" i="12"/>
  <c r="U341" i="12"/>
  <c r="V341" i="12"/>
  <c r="AL642" i="12"/>
  <c r="AL797" i="12"/>
  <c r="AF927" i="12"/>
  <c r="AN525" i="12"/>
  <c r="AM528" i="12"/>
  <c r="AR520" i="12"/>
  <c r="AS520" i="12"/>
  <c r="AQ520" i="12"/>
  <c r="AP520" i="12"/>
  <c r="AN527" i="12"/>
  <c r="AM530" i="12"/>
  <c r="AR522" i="12"/>
  <c r="AT522" i="12"/>
  <c r="AS522" i="12"/>
  <c r="AL650" i="12"/>
  <c r="AN523" i="12"/>
  <c r="AM526" i="12"/>
  <c r="AL795" i="12"/>
  <c r="AQ524" i="12"/>
  <c r="AT524" i="12"/>
  <c r="AP524" i="12"/>
  <c r="AL646" i="12"/>
  <c r="AL607" i="12"/>
  <c r="AP409" i="12"/>
  <c r="AR409" i="12"/>
  <c r="AS409" i="12"/>
  <c r="AQ409" i="12"/>
  <c r="AL447" i="12"/>
  <c r="AM415" i="12"/>
  <c r="AN412" i="12"/>
  <c r="AN390" i="12"/>
  <c r="AM393" i="12"/>
  <c r="AN416" i="12"/>
  <c r="AM419" i="12"/>
  <c r="AT387" i="12"/>
  <c r="AS387" i="12"/>
  <c r="AR387" i="12"/>
  <c r="AP413" i="12"/>
  <c r="AT413" i="12"/>
  <c r="AQ413" i="12"/>
  <c r="O95" i="21"/>
  <c r="O109" i="21"/>
  <c r="O129" i="21"/>
  <c r="O93" i="21"/>
  <c r="O126" i="21"/>
  <c r="O122" i="21"/>
  <c r="O112" i="21"/>
  <c r="O128" i="21"/>
  <c r="O110" i="21"/>
  <c r="O105" i="21"/>
  <c r="O94" i="21"/>
  <c r="O92" i="21"/>
  <c r="O111" i="21"/>
  <c r="O127" i="21"/>
  <c r="W89" i="22"/>
  <c r="W86" i="22"/>
  <c r="W69" i="12"/>
  <c r="T25" i="11"/>
  <c r="W70" i="12"/>
  <c r="T26" i="11"/>
  <c r="AM75" i="12"/>
  <c r="AN72" i="12"/>
  <c r="AR69" i="12"/>
  <c r="AS69" i="12"/>
  <c r="AT69" i="12"/>
  <c r="AM74" i="12"/>
  <c r="AN71" i="12"/>
  <c r="AQ67" i="12"/>
  <c r="AR67" i="12"/>
  <c r="AS67" i="12"/>
  <c r="AP67" i="12"/>
  <c r="AT68" i="12"/>
  <c r="AP68" i="12"/>
  <c r="AQ68" i="12"/>
  <c r="AM73" i="12"/>
  <c r="AN70" i="12"/>
  <c r="AH38" i="12"/>
  <c r="S72" i="12"/>
  <c r="P30" i="11" s="1"/>
  <c r="S69" i="22"/>
  <c r="AW25" i="11"/>
  <c r="AU28" i="11"/>
  <c r="Q71" i="22"/>
  <c r="AU27" i="11"/>
  <c r="BC24" i="11"/>
  <c r="O146" i="21"/>
  <c r="O178" i="21"/>
  <c r="O202" i="21"/>
  <c r="O242" i="21"/>
  <c r="O282" i="21"/>
  <c r="O306" i="21"/>
  <c r="O346" i="21"/>
  <c r="O138" i="21"/>
  <c r="O186" i="21"/>
  <c r="O234" i="21"/>
  <c r="O258" i="21"/>
  <c r="O290" i="21"/>
  <c r="O330" i="21"/>
  <c r="O135" i="21"/>
  <c r="O143" i="21"/>
  <c r="O151" i="21"/>
  <c r="O159" i="21"/>
  <c r="O167" i="21"/>
  <c r="O175" i="21"/>
  <c r="O183" i="21"/>
  <c r="O191" i="21"/>
  <c r="O199" i="21"/>
  <c r="O207" i="21"/>
  <c r="O215" i="21"/>
  <c r="O223" i="21"/>
  <c r="O231" i="21"/>
  <c r="O239" i="21"/>
  <c r="O247" i="21"/>
  <c r="O255" i="21"/>
  <c r="O263" i="21"/>
  <c r="O271" i="21"/>
  <c r="O279" i="21"/>
  <c r="O287" i="21"/>
  <c r="O295" i="21"/>
  <c r="O303" i="21"/>
  <c r="O311" i="21"/>
  <c r="O319" i="21"/>
  <c r="O327" i="21"/>
  <c r="O335" i="21"/>
  <c r="O343" i="21"/>
  <c r="O351" i="21"/>
  <c r="O359" i="21"/>
  <c r="O170" i="21"/>
  <c r="O210" i="21"/>
  <c r="O266" i="21"/>
  <c r="O314" i="21"/>
  <c r="O354" i="21"/>
  <c r="O51" i="21"/>
  <c r="O154" i="21"/>
  <c r="O194" i="21"/>
  <c r="O226" i="21"/>
  <c r="O250" i="21"/>
  <c r="O298" i="21"/>
  <c r="O338" i="21"/>
  <c r="O162" i="21"/>
  <c r="O218" i="21"/>
  <c r="O274" i="21"/>
  <c r="O322" i="21"/>
  <c r="O316" i="21"/>
  <c r="O302" i="21"/>
  <c r="O238" i="21"/>
  <c r="O174" i="21"/>
  <c r="O309" i="21"/>
  <c r="O245" i="21"/>
  <c r="O181" i="21"/>
  <c r="O348" i="21"/>
  <c r="O339" i="21"/>
  <c r="O275" i="21"/>
  <c r="O203" i="21"/>
  <c r="O139" i="21"/>
  <c r="O340" i="21"/>
  <c r="O337" i="21"/>
  <c r="O273" i="21"/>
  <c r="O209" i="21"/>
  <c r="O145" i="21"/>
  <c r="O296" i="21"/>
  <c r="O224" i="21"/>
  <c r="O160" i="21"/>
  <c r="O244" i="21"/>
  <c r="O345" i="21"/>
  <c r="O156" i="21"/>
  <c r="O358" i="21"/>
  <c r="O294" i="21"/>
  <c r="O230" i="21"/>
  <c r="O166" i="21"/>
  <c r="O301" i="21"/>
  <c r="O237" i="21"/>
  <c r="O173" i="21"/>
  <c r="O300" i="21"/>
  <c r="O331" i="21"/>
  <c r="O259" i="21"/>
  <c r="O195" i="21"/>
  <c r="O356" i="21"/>
  <c r="O292" i="21"/>
  <c r="O329" i="21"/>
  <c r="O265" i="21"/>
  <c r="O201" i="21"/>
  <c r="O137" i="21"/>
  <c r="O352" i="21"/>
  <c r="O288" i="21"/>
  <c r="O216" i="21"/>
  <c r="O152" i="21"/>
  <c r="O212" i="21"/>
  <c r="O182" i="21"/>
  <c r="O211" i="21"/>
  <c r="O153" i="21"/>
  <c r="O350" i="21"/>
  <c r="O286" i="21"/>
  <c r="O222" i="21"/>
  <c r="O158" i="21"/>
  <c r="O357" i="21"/>
  <c r="O293" i="21"/>
  <c r="O229" i="21"/>
  <c r="O165" i="21"/>
  <c r="O260" i="21"/>
  <c r="O323" i="21"/>
  <c r="O251" i="21"/>
  <c r="O187" i="21"/>
  <c r="O308" i="21"/>
  <c r="O268" i="21"/>
  <c r="O321" i="21"/>
  <c r="O257" i="21"/>
  <c r="O193" i="21"/>
  <c r="O344" i="21"/>
  <c r="O280" i="21"/>
  <c r="O208" i="21"/>
  <c r="O144" i="21"/>
  <c r="O180" i="21"/>
  <c r="O253" i="21"/>
  <c r="O283" i="21"/>
  <c r="O217" i="21"/>
  <c r="O284" i="21"/>
  <c r="O342" i="21"/>
  <c r="O278" i="21"/>
  <c r="O214" i="21"/>
  <c r="O150" i="21"/>
  <c r="O349" i="21"/>
  <c r="O285" i="21"/>
  <c r="O221" i="21"/>
  <c r="O157" i="21"/>
  <c r="O220" i="21"/>
  <c r="O315" i="21"/>
  <c r="O243" i="21"/>
  <c r="O179" i="21"/>
  <c r="O252" i="21"/>
  <c r="O228" i="21"/>
  <c r="O313" i="21"/>
  <c r="O249" i="21"/>
  <c r="O185" i="21"/>
  <c r="O336" i="21"/>
  <c r="O272" i="21"/>
  <c r="O200" i="21"/>
  <c r="O136" i="21"/>
  <c r="O140" i="21"/>
  <c r="O246" i="21"/>
  <c r="O267" i="21"/>
  <c r="O168" i="21"/>
  <c r="O334" i="21"/>
  <c r="O270" i="21"/>
  <c r="O206" i="21"/>
  <c r="O142" i="21"/>
  <c r="O341" i="21"/>
  <c r="O277" i="21"/>
  <c r="O213" i="21"/>
  <c r="O149" i="21"/>
  <c r="O188" i="21"/>
  <c r="O307" i="21"/>
  <c r="O235" i="21"/>
  <c r="O171" i="21"/>
  <c r="O204" i="21"/>
  <c r="O196" i="21"/>
  <c r="O305" i="21"/>
  <c r="O241" i="21"/>
  <c r="O177" i="21"/>
  <c r="O324" i="21"/>
  <c r="O328" i="21"/>
  <c r="O264" i="21"/>
  <c r="O192" i="21"/>
  <c r="O240" i="21"/>
  <c r="O310" i="21"/>
  <c r="O147" i="21"/>
  <c r="O232" i="21"/>
  <c r="O326" i="21"/>
  <c r="O262" i="21"/>
  <c r="O198" i="21"/>
  <c r="O134" i="21"/>
  <c r="O333" i="21"/>
  <c r="O269" i="21"/>
  <c r="O205" i="21"/>
  <c r="O141" i="21"/>
  <c r="O148" i="21"/>
  <c r="O299" i="21"/>
  <c r="O227" i="21"/>
  <c r="O163" i="21"/>
  <c r="O172" i="21"/>
  <c r="O164" i="21"/>
  <c r="O297" i="21"/>
  <c r="O233" i="21"/>
  <c r="O169" i="21"/>
  <c r="O276" i="21"/>
  <c r="O320" i="21"/>
  <c r="O256" i="21"/>
  <c r="O184" i="21"/>
  <c r="O189" i="21"/>
  <c r="O318" i="21"/>
  <c r="O254" i="21"/>
  <c r="O190" i="21"/>
  <c r="O325" i="21"/>
  <c r="O261" i="21"/>
  <c r="O197" i="21"/>
  <c r="O355" i="21"/>
  <c r="O291" i="21"/>
  <c r="O219" i="21"/>
  <c r="O155" i="21"/>
  <c r="O353" i="21"/>
  <c r="O289" i="21"/>
  <c r="O225" i="21"/>
  <c r="O161" i="21"/>
  <c r="O236" i="21"/>
  <c r="O312" i="21"/>
  <c r="O248" i="21"/>
  <c r="O176" i="21"/>
  <c r="O332" i="21"/>
  <c r="O317" i="21"/>
  <c r="O347" i="21"/>
  <c r="O281" i="21"/>
  <c r="O304" i="21"/>
  <c r="U122" i="12"/>
  <c r="T130" i="12"/>
  <c r="V122" i="12"/>
  <c r="AP17" i="19"/>
  <c r="AQ17" i="19"/>
  <c r="AN19" i="19"/>
  <c r="AT17" i="19"/>
  <c r="W54" i="19"/>
  <c r="AN24" i="19"/>
  <c r="AM27" i="19"/>
  <c r="AN21" i="19"/>
  <c r="AM25" i="19"/>
  <c r="AN22" i="19"/>
  <c r="AN16" i="19"/>
  <c r="AN18" i="19"/>
  <c r="AM20" i="19"/>
  <c r="E139"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O129" i="17" s="1"/>
  <c r="E23" i="18"/>
  <c r="E22" i="18"/>
  <c r="E21" i="18"/>
  <c r="O124" i="17" s="1"/>
  <c r="E20" i="18"/>
  <c r="E19" i="18"/>
  <c r="E18" i="18"/>
  <c r="E17" i="18"/>
  <c r="E16" i="18"/>
  <c r="E15" i="18"/>
  <c r="O126" i="17" s="1"/>
  <c r="E14" i="18"/>
  <c r="E13" i="18"/>
  <c r="O127" i="17" s="1"/>
  <c r="E12" i="18"/>
  <c r="E11" i="18"/>
  <c r="E10" i="18"/>
  <c r="E9" i="18"/>
  <c r="E8" i="18"/>
  <c r="O132" i="17" s="1"/>
  <c r="E7" i="18"/>
  <c r="E6" i="18"/>
  <c r="E5" i="18"/>
  <c r="O133" i="17" s="1"/>
  <c r="K5" i="17"/>
  <c r="L5" i="17"/>
  <c r="K6" i="17"/>
  <c r="L6" i="17"/>
  <c r="K7" i="17"/>
  <c r="L7" i="17"/>
  <c r="K8" i="17"/>
  <c r="L8" i="17"/>
  <c r="K9" i="17"/>
  <c r="L9" i="17"/>
  <c r="K10" i="17"/>
  <c r="L10" i="17"/>
  <c r="K11" i="17"/>
  <c r="L11" i="17"/>
  <c r="K12" i="17"/>
  <c r="L12" i="17"/>
  <c r="K13" i="17"/>
  <c r="L13" i="17"/>
  <c r="K14" i="17"/>
  <c r="L14" i="17"/>
  <c r="K15" i="17"/>
  <c r="L15" i="17"/>
  <c r="K16" i="17"/>
  <c r="L16" i="17"/>
  <c r="K17" i="17"/>
  <c r="L17" i="17"/>
  <c r="K18" i="17"/>
  <c r="L18" i="17"/>
  <c r="K19" i="17"/>
  <c r="L19" i="17"/>
  <c r="K20" i="17"/>
  <c r="L20" i="17"/>
  <c r="K21" i="17"/>
  <c r="L21" i="17"/>
  <c r="K22" i="17"/>
  <c r="L22" i="17"/>
  <c r="K23" i="17"/>
  <c r="L23" i="17"/>
  <c r="K24" i="17"/>
  <c r="L24" i="17"/>
  <c r="K25" i="17"/>
  <c r="L25" i="17"/>
  <c r="K26" i="17"/>
  <c r="L26" i="17"/>
  <c r="K27" i="17"/>
  <c r="L27" i="17"/>
  <c r="K28" i="17"/>
  <c r="L28" i="17"/>
  <c r="K29" i="17"/>
  <c r="L29" i="17"/>
  <c r="K30" i="17"/>
  <c r="L30" i="17"/>
  <c r="K31" i="17"/>
  <c r="L31" i="17"/>
  <c r="K32" i="17"/>
  <c r="L32" i="17"/>
  <c r="K33" i="17"/>
  <c r="L33" i="17"/>
  <c r="K34" i="17"/>
  <c r="L34" i="17"/>
  <c r="K35" i="17"/>
  <c r="L35" i="17"/>
  <c r="K36" i="17"/>
  <c r="L36" i="17"/>
  <c r="K37" i="17"/>
  <c r="L37" i="17"/>
  <c r="K38" i="17"/>
  <c r="L38" i="17"/>
  <c r="K39" i="17"/>
  <c r="L39" i="17"/>
  <c r="K40" i="17"/>
  <c r="L40" i="17"/>
  <c r="K41" i="17"/>
  <c r="L41" i="17"/>
  <c r="K42" i="17"/>
  <c r="L42" i="17"/>
  <c r="K43" i="17"/>
  <c r="L43" i="17"/>
  <c r="K44" i="17"/>
  <c r="L44" i="17"/>
  <c r="K45" i="17"/>
  <c r="L45" i="17"/>
  <c r="K46" i="17"/>
  <c r="L46" i="17"/>
  <c r="K47" i="17"/>
  <c r="L47" i="17"/>
  <c r="K48" i="17"/>
  <c r="L48" i="17"/>
  <c r="K49" i="17"/>
  <c r="L49" i="17"/>
  <c r="K50" i="17"/>
  <c r="L50" i="17"/>
  <c r="K51" i="17"/>
  <c r="L51" i="17"/>
  <c r="K52" i="17"/>
  <c r="L52" i="17"/>
  <c r="K53" i="17"/>
  <c r="L53" i="17"/>
  <c r="K54" i="17"/>
  <c r="L54" i="17"/>
  <c r="K55" i="17"/>
  <c r="L55" i="17"/>
  <c r="K56" i="17"/>
  <c r="L56" i="17"/>
  <c r="K57" i="17"/>
  <c r="L57" i="17"/>
  <c r="K58" i="17"/>
  <c r="L58" i="17"/>
  <c r="K59" i="17"/>
  <c r="L59" i="17"/>
  <c r="K60" i="17"/>
  <c r="L60" i="17"/>
  <c r="K61" i="17"/>
  <c r="L61" i="17"/>
  <c r="K62" i="17"/>
  <c r="L62" i="17"/>
  <c r="K63" i="17"/>
  <c r="L63" i="17"/>
  <c r="K64" i="17"/>
  <c r="L64" i="17"/>
  <c r="K65" i="17"/>
  <c r="L65" i="17"/>
  <c r="K66" i="17"/>
  <c r="L66" i="17"/>
  <c r="K67" i="17"/>
  <c r="L67" i="17"/>
  <c r="K68" i="17"/>
  <c r="L68" i="17"/>
  <c r="K69" i="17"/>
  <c r="L69" i="17"/>
  <c r="K70" i="17"/>
  <c r="L70" i="17"/>
  <c r="K71" i="17"/>
  <c r="L71" i="17"/>
  <c r="K72" i="17"/>
  <c r="L72" i="17"/>
  <c r="K73" i="17"/>
  <c r="L73" i="17"/>
  <c r="K74" i="17"/>
  <c r="L74" i="17"/>
  <c r="K75" i="17"/>
  <c r="L75" i="17"/>
  <c r="K76" i="17"/>
  <c r="L76" i="17"/>
  <c r="K77" i="17"/>
  <c r="L77" i="17"/>
  <c r="K78" i="17"/>
  <c r="L78" i="17"/>
  <c r="K79" i="17"/>
  <c r="L79" i="17"/>
  <c r="K80" i="17"/>
  <c r="L80" i="17"/>
  <c r="K81" i="17"/>
  <c r="L81" i="17"/>
  <c r="K82" i="17"/>
  <c r="L82" i="17"/>
  <c r="K83" i="17"/>
  <c r="L83" i="17"/>
  <c r="K84" i="17"/>
  <c r="L84" i="17"/>
  <c r="K85" i="17"/>
  <c r="L85" i="17"/>
  <c r="K86" i="17"/>
  <c r="L86" i="17"/>
  <c r="K87" i="17"/>
  <c r="L87" i="17"/>
  <c r="K88" i="17"/>
  <c r="L88" i="17"/>
  <c r="K89" i="17"/>
  <c r="L89" i="17"/>
  <c r="K90" i="17"/>
  <c r="L90" i="17"/>
  <c r="K91" i="17"/>
  <c r="L91" i="17"/>
  <c r="K92" i="17"/>
  <c r="L92" i="17"/>
  <c r="K93" i="17"/>
  <c r="L93" i="17"/>
  <c r="K94" i="17"/>
  <c r="L94" i="17"/>
  <c r="K95" i="17"/>
  <c r="L95" i="17"/>
  <c r="K96" i="17"/>
  <c r="L96" i="17"/>
  <c r="K97" i="17"/>
  <c r="L97" i="17"/>
  <c r="K98" i="17"/>
  <c r="L98" i="17"/>
  <c r="K99" i="17"/>
  <c r="L99" i="17"/>
  <c r="K100" i="17"/>
  <c r="L100" i="17"/>
  <c r="K101" i="17"/>
  <c r="L101" i="17"/>
  <c r="K102" i="17"/>
  <c r="L102" i="17"/>
  <c r="K103" i="17"/>
  <c r="L103" i="17"/>
  <c r="K104" i="17"/>
  <c r="L104" i="17"/>
  <c r="K105" i="17"/>
  <c r="L105" i="17"/>
  <c r="K106" i="17"/>
  <c r="L106" i="17"/>
  <c r="K107" i="17"/>
  <c r="L107" i="17"/>
  <c r="K108" i="17"/>
  <c r="L108" i="17"/>
  <c r="K109" i="17"/>
  <c r="L109" i="17"/>
  <c r="K110" i="17"/>
  <c r="L110" i="17"/>
  <c r="K111" i="17"/>
  <c r="L111" i="17"/>
  <c r="K112" i="17"/>
  <c r="L112" i="17"/>
  <c r="K113" i="17"/>
  <c r="L113" i="17"/>
  <c r="K114" i="17"/>
  <c r="L114" i="17"/>
  <c r="K115" i="17"/>
  <c r="L115" i="17"/>
  <c r="K116" i="17"/>
  <c r="L116" i="17"/>
  <c r="K117" i="17"/>
  <c r="L117" i="17"/>
  <c r="K118" i="17"/>
  <c r="L118" i="17"/>
  <c r="K119" i="17"/>
  <c r="L119" i="17"/>
  <c r="K120" i="17"/>
  <c r="L120" i="17"/>
  <c r="K121" i="17"/>
  <c r="L121" i="17"/>
  <c r="L4" i="17"/>
  <c r="K4" i="17"/>
  <c r="E44" i="17"/>
  <c r="F44" i="17"/>
  <c r="G44" i="17"/>
  <c r="H44" i="17"/>
  <c r="I44" i="17"/>
  <c r="J44" i="17"/>
  <c r="E45" i="17"/>
  <c r="F45" i="17"/>
  <c r="G45" i="17"/>
  <c r="H45" i="17"/>
  <c r="I45" i="17"/>
  <c r="J45" i="17"/>
  <c r="E46" i="17"/>
  <c r="F46" i="17"/>
  <c r="G46" i="17"/>
  <c r="H46" i="17"/>
  <c r="I46" i="17"/>
  <c r="J46" i="17"/>
  <c r="E47" i="17"/>
  <c r="F47" i="17"/>
  <c r="G47" i="17"/>
  <c r="H47" i="17"/>
  <c r="I47" i="17"/>
  <c r="J47" i="17"/>
  <c r="E48" i="17"/>
  <c r="F48" i="17"/>
  <c r="G48" i="17"/>
  <c r="H48" i="17"/>
  <c r="I48" i="17"/>
  <c r="J48" i="17"/>
  <c r="E49" i="17"/>
  <c r="F49" i="17"/>
  <c r="G49" i="17"/>
  <c r="H49" i="17"/>
  <c r="I49" i="17"/>
  <c r="J49" i="17"/>
  <c r="E50" i="17"/>
  <c r="F50" i="17"/>
  <c r="G50" i="17"/>
  <c r="H50" i="17"/>
  <c r="I50" i="17"/>
  <c r="J50" i="17"/>
  <c r="E51" i="17"/>
  <c r="F51" i="17"/>
  <c r="G51" i="17"/>
  <c r="H51" i="17"/>
  <c r="I51" i="17"/>
  <c r="J51" i="17"/>
  <c r="E52" i="17"/>
  <c r="F52" i="17"/>
  <c r="G52" i="17"/>
  <c r="H52" i="17"/>
  <c r="I52" i="17"/>
  <c r="J52" i="17"/>
  <c r="E53" i="17"/>
  <c r="F53" i="17"/>
  <c r="G53" i="17"/>
  <c r="H53" i="17"/>
  <c r="I53" i="17"/>
  <c r="J53" i="17"/>
  <c r="E54" i="17"/>
  <c r="F54" i="17"/>
  <c r="G54" i="17"/>
  <c r="H54" i="17"/>
  <c r="I54" i="17"/>
  <c r="J54" i="17"/>
  <c r="E55" i="17"/>
  <c r="F55" i="17"/>
  <c r="G55" i="17"/>
  <c r="H55" i="17"/>
  <c r="I55" i="17"/>
  <c r="J55" i="17"/>
  <c r="E56" i="17"/>
  <c r="F56" i="17"/>
  <c r="G56" i="17"/>
  <c r="H56" i="17"/>
  <c r="I56" i="17"/>
  <c r="J56" i="17"/>
  <c r="E57" i="17"/>
  <c r="F57" i="17"/>
  <c r="G57" i="17"/>
  <c r="H57" i="17"/>
  <c r="I57" i="17"/>
  <c r="J57" i="17"/>
  <c r="E58" i="17"/>
  <c r="F58" i="17"/>
  <c r="G58" i="17"/>
  <c r="H58" i="17"/>
  <c r="I58" i="17"/>
  <c r="J58" i="17"/>
  <c r="E59" i="17"/>
  <c r="F59" i="17"/>
  <c r="G59" i="17"/>
  <c r="H59" i="17"/>
  <c r="I59" i="17"/>
  <c r="J59" i="17"/>
  <c r="E60" i="17"/>
  <c r="F60" i="17"/>
  <c r="G60" i="17"/>
  <c r="H60" i="17"/>
  <c r="I60" i="17"/>
  <c r="J60" i="17"/>
  <c r="E61" i="17"/>
  <c r="F61" i="17"/>
  <c r="G61" i="17"/>
  <c r="H61" i="17"/>
  <c r="I61" i="17"/>
  <c r="J61" i="17"/>
  <c r="E62" i="17"/>
  <c r="F62" i="17"/>
  <c r="G62" i="17"/>
  <c r="H62" i="17"/>
  <c r="I62" i="17"/>
  <c r="J62" i="17"/>
  <c r="E63" i="17"/>
  <c r="F63" i="17"/>
  <c r="G63" i="17"/>
  <c r="H63" i="17"/>
  <c r="I63" i="17"/>
  <c r="J63" i="17"/>
  <c r="E64" i="17"/>
  <c r="F64" i="17"/>
  <c r="G64" i="17"/>
  <c r="H64" i="17"/>
  <c r="I64" i="17"/>
  <c r="J64" i="17"/>
  <c r="E65" i="17"/>
  <c r="F65" i="17"/>
  <c r="G65" i="17"/>
  <c r="H65" i="17"/>
  <c r="I65" i="17"/>
  <c r="J65" i="17"/>
  <c r="E66" i="17"/>
  <c r="F66" i="17"/>
  <c r="G66" i="17"/>
  <c r="H66" i="17"/>
  <c r="I66" i="17"/>
  <c r="J66" i="17"/>
  <c r="E67" i="17"/>
  <c r="F67" i="17"/>
  <c r="G67" i="17"/>
  <c r="H67" i="17"/>
  <c r="I67" i="17"/>
  <c r="J67" i="17"/>
  <c r="E68" i="17"/>
  <c r="F68" i="17"/>
  <c r="G68" i="17"/>
  <c r="H68" i="17"/>
  <c r="I68" i="17"/>
  <c r="J68" i="17"/>
  <c r="O68" i="17" s="1"/>
  <c r="M68" i="17" s="1"/>
  <c r="E69" i="17"/>
  <c r="F69" i="17"/>
  <c r="G69" i="17"/>
  <c r="H69" i="17"/>
  <c r="I69" i="17"/>
  <c r="J69" i="17"/>
  <c r="E70" i="17"/>
  <c r="F70" i="17"/>
  <c r="G70" i="17"/>
  <c r="H70" i="17"/>
  <c r="I70" i="17"/>
  <c r="J70" i="17"/>
  <c r="E71" i="17"/>
  <c r="F71" i="17"/>
  <c r="G71" i="17"/>
  <c r="H71" i="17"/>
  <c r="I71" i="17"/>
  <c r="J71" i="17"/>
  <c r="E72" i="17"/>
  <c r="F72" i="17"/>
  <c r="G72" i="17"/>
  <c r="H72" i="17"/>
  <c r="I72" i="17"/>
  <c r="J72" i="17"/>
  <c r="E73" i="17"/>
  <c r="F73" i="17"/>
  <c r="G73" i="17"/>
  <c r="H73" i="17"/>
  <c r="I73" i="17"/>
  <c r="J73" i="17"/>
  <c r="O73" i="17" s="1"/>
  <c r="M73" i="17" s="1"/>
  <c r="E74" i="17"/>
  <c r="F74" i="17"/>
  <c r="G74" i="17"/>
  <c r="H74" i="17"/>
  <c r="I74" i="17"/>
  <c r="J74" i="17"/>
  <c r="E75" i="17"/>
  <c r="F75" i="17"/>
  <c r="G75" i="17"/>
  <c r="H75" i="17"/>
  <c r="I75" i="17"/>
  <c r="J75" i="17"/>
  <c r="E76" i="17"/>
  <c r="F76" i="17"/>
  <c r="G76" i="17"/>
  <c r="H76" i="17"/>
  <c r="I76" i="17"/>
  <c r="J76" i="17"/>
  <c r="E77" i="17"/>
  <c r="F77" i="17"/>
  <c r="G77" i="17"/>
  <c r="H77" i="17"/>
  <c r="I77" i="17"/>
  <c r="J77" i="17"/>
  <c r="E78" i="17"/>
  <c r="F78" i="17"/>
  <c r="G78" i="17"/>
  <c r="H78" i="17"/>
  <c r="I78" i="17"/>
  <c r="J78" i="17"/>
  <c r="E79" i="17"/>
  <c r="F79" i="17"/>
  <c r="G79" i="17"/>
  <c r="H79" i="17"/>
  <c r="I79" i="17"/>
  <c r="J79" i="17"/>
  <c r="E80" i="17"/>
  <c r="F80" i="17"/>
  <c r="G80" i="17"/>
  <c r="H80" i="17"/>
  <c r="I80" i="17"/>
  <c r="J80" i="17"/>
  <c r="E81" i="17"/>
  <c r="F81" i="17"/>
  <c r="G81" i="17"/>
  <c r="H81" i="17"/>
  <c r="I81" i="17"/>
  <c r="J81" i="17"/>
  <c r="E82" i="17"/>
  <c r="F82" i="17"/>
  <c r="G82" i="17"/>
  <c r="H82" i="17"/>
  <c r="I82" i="17"/>
  <c r="J82" i="17"/>
  <c r="E83" i="17"/>
  <c r="F83" i="17"/>
  <c r="G83" i="17"/>
  <c r="H83" i="17"/>
  <c r="I83" i="17"/>
  <c r="J83" i="17"/>
  <c r="E84" i="17"/>
  <c r="F84" i="17"/>
  <c r="G84" i="17"/>
  <c r="H84" i="17"/>
  <c r="I84" i="17"/>
  <c r="J84" i="17"/>
  <c r="E85" i="17"/>
  <c r="F85" i="17"/>
  <c r="G85" i="17"/>
  <c r="H85" i="17"/>
  <c r="I85" i="17"/>
  <c r="J85" i="17"/>
  <c r="E86" i="17"/>
  <c r="F86" i="17"/>
  <c r="G86" i="17"/>
  <c r="H86" i="17"/>
  <c r="I86" i="17"/>
  <c r="J86" i="17"/>
  <c r="E87" i="17"/>
  <c r="F87" i="17"/>
  <c r="G87" i="17"/>
  <c r="H87" i="17"/>
  <c r="I87" i="17"/>
  <c r="J87" i="17"/>
  <c r="E88" i="17"/>
  <c r="F88" i="17"/>
  <c r="G88" i="17"/>
  <c r="H88" i="17"/>
  <c r="I88" i="17"/>
  <c r="J88" i="17"/>
  <c r="O88" i="17" s="1"/>
  <c r="E89" i="17"/>
  <c r="F89" i="17"/>
  <c r="G89" i="17"/>
  <c r="H89" i="17"/>
  <c r="I89" i="17"/>
  <c r="J89" i="17"/>
  <c r="E90" i="17"/>
  <c r="F90" i="17"/>
  <c r="G90" i="17"/>
  <c r="H90" i="17"/>
  <c r="I90" i="17"/>
  <c r="J90" i="17"/>
  <c r="E91" i="17"/>
  <c r="F91" i="17"/>
  <c r="G91" i="17"/>
  <c r="H91" i="17"/>
  <c r="I91" i="17"/>
  <c r="J91" i="17"/>
  <c r="E92" i="17"/>
  <c r="F92" i="17"/>
  <c r="G92" i="17"/>
  <c r="H92" i="17"/>
  <c r="I92" i="17"/>
  <c r="J92" i="17"/>
  <c r="E93" i="17"/>
  <c r="F93" i="17"/>
  <c r="G93" i="17"/>
  <c r="H93" i="17"/>
  <c r="I93" i="17"/>
  <c r="J93" i="17"/>
  <c r="O93" i="17" s="1"/>
  <c r="M93" i="17" s="1"/>
  <c r="E94" i="17"/>
  <c r="F94" i="17"/>
  <c r="G94" i="17"/>
  <c r="H94" i="17"/>
  <c r="I94" i="17"/>
  <c r="J94" i="17"/>
  <c r="E95" i="17"/>
  <c r="F95" i="17"/>
  <c r="G95" i="17"/>
  <c r="H95" i="17"/>
  <c r="I95" i="17"/>
  <c r="J95" i="17"/>
  <c r="E96" i="17"/>
  <c r="F96" i="17"/>
  <c r="G96" i="17"/>
  <c r="H96" i="17"/>
  <c r="I96" i="17"/>
  <c r="J96" i="17"/>
  <c r="E97" i="17"/>
  <c r="F97" i="17"/>
  <c r="G97" i="17"/>
  <c r="H97" i="17"/>
  <c r="I97" i="17"/>
  <c r="J97" i="17"/>
  <c r="E98" i="17"/>
  <c r="F98" i="17"/>
  <c r="G98" i="17"/>
  <c r="H98" i="17"/>
  <c r="I98" i="17"/>
  <c r="J98" i="17"/>
  <c r="E99" i="17"/>
  <c r="F99" i="17"/>
  <c r="G99" i="17"/>
  <c r="H99" i="17"/>
  <c r="I99" i="17"/>
  <c r="J99" i="17"/>
  <c r="O99" i="17" s="1"/>
  <c r="M99" i="17" s="1"/>
  <c r="E100" i="17"/>
  <c r="F100" i="17"/>
  <c r="G100" i="17"/>
  <c r="H100" i="17"/>
  <c r="I100" i="17"/>
  <c r="J100" i="17"/>
  <c r="E101" i="17"/>
  <c r="F101" i="17"/>
  <c r="G101" i="17"/>
  <c r="H101" i="17"/>
  <c r="I101" i="17"/>
  <c r="J101" i="17"/>
  <c r="E102" i="17"/>
  <c r="F102" i="17"/>
  <c r="G102" i="17"/>
  <c r="H102" i="17"/>
  <c r="I102" i="17"/>
  <c r="J102" i="17"/>
  <c r="E103" i="17"/>
  <c r="F103" i="17"/>
  <c r="G103" i="17"/>
  <c r="H103" i="17"/>
  <c r="I103" i="17"/>
  <c r="J103" i="17"/>
  <c r="E104" i="17"/>
  <c r="F104" i="17"/>
  <c r="G104" i="17"/>
  <c r="H104" i="17"/>
  <c r="I104" i="17"/>
  <c r="J104" i="17"/>
  <c r="O104" i="17" s="1"/>
  <c r="M104" i="17" s="1"/>
  <c r="E105" i="17"/>
  <c r="F105" i="17"/>
  <c r="G105" i="17"/>
  <c r="H105" i="17"/>
  <c r="I105" i="17"/>
  <c r="J105" i="17"/>
  <c r="E106" i="17"/>
  <c r="F106" i="17"/>
  <c r="G106" i="17"/>
  <c r="H106" i="17"/>
  <c r="I106" i="17"/>
  <c r="J106" i="17"/>
  <c r="E107" i="17"/>
  <c r="F107" i="17"/>
  <c r="G107" i="17"/>
  <c r="H107" i="17"/>
  <c r="I107" i="17"/>
  <c r="J107" i="17"/>
  <c r="E108" i="17"/>
  <c r="F108" i="17"/>
  <c r="G108" i="17"/>
  <c r="H108" i="17"/>
  <c r="I108" i="17"/>
  <c r="J108" i="17"/>
  <c r="O108" i="17" s="1"/>
  <c r="E109" i="17"/>
  <c r="F109" i="17"/>
  <c r="G109" i="17"/>
  <c r="H109" i="17"/>
  <c r="I109" i="17"/>
  <c r="J109" i="17"/>
  <c r="O109" i="17" s="1"/>
  <c r="M109" i="17" s="1"/>
  <c r="E110" i="17"/>
  <c r="F110" i="17"/>
  <c r="G110" i="17"/>
  <c r="H110" i="17"/>
  <c r="I110" i="17"/>
  <c r="J110" i="17"/>
  <c r="E111" i="17"/>
  <c r="F111" i="17"/>
  <c r="G111" i="17"/>
  <c r="H111" i="17"/>
  <c r="I111" i="17"/>
  <c r="J111" i="17"/>
  <c r="E112" i="17"/>
  <c r="F112" i="17"/>
  <c r="G112" i="17"/>
  <c r="H112" i="17"/>
  <c r="I112" i="17"/>
  <c r="J112" i="17"/>
  <c r="E113" i="17"/>
  <c r="F113" i="17"/>
  <c r="G113" i="17"/>
  <c r="H113" i="17"/>
  <c r="I113" i="17"/>
  <c r="J113" i="17"/>
  <c r="E114" i="17"/>
  <c r="F114" i="17"/>
  <c r="G114" i="17"/>
  <c r="H114" i="17"/>
  <c r="I114" i="17"/>
  <c r="J114" i="17"/>
  <c r="E115" i="17"/>
  <c r="F115" i="17"/>
  <c r="G115" i="17"/>
  <c r="H115" i="17"/>
  <c r="I115" i="17"/>
  <c r="J115" i="17"/>
  <c r="E116" i="17"/>
  <c r="F116" i="17"/>
  <c r="G116" i="17"/>
  <c r="H116" i="17"/>
  <c r="I116" i="17"/>
  <c r="J116" i="17"/>
  <c r="E117" i="17"/>
  <c r="F117" i="17"/>
  <c r="G117" i="17"/>
  <c r="H117" i="17"/>
  <c r="I117" i="17"/>
  <c r="J117" i="17"/>
  <c r="E118" i="17"/>
  <c r="F118" i="17"/>
  <c r="G118" i="17"/>
  <c r="H118" i="17"/>
  <c r="I118" i="17"/>
  <c r="J118" i="17"/>
  <c r="E119" i="17"/>
  <c r="F119" i="17"/>
  <c r="G119" i="17"/>
  <c r="H119" i="17"/>
  <c r="I119" i="17"/>
  <c r="J119" i="17"/>
  <c r="E120" i="17"/>
  <c r="F120" i="17"/>
  <c r="G120" i="17"/>
  <c r="H120" i="17"/>
  <c r="I120" i="17"/>
  <c r="J120" i="17"/>
  <c r="E121" i="17"/>
  <c r="F121" i="17"/>
  <c r="G121" i="17"/>
  <c r="H121" i="17"/>
  <c r="I121" i="17"/>
  <c r="J121" i="17"/>
  <c r="M38" i="24"/>
  <c r="M39" i="24"/>
  <c r="M40" i="24"/>
  <c r="M41" i="24"/>
  <c r="M42" i="24"/>
  <c r="M43" i="24"/>
  <c r="M44" i="24"/>
  <c r="M45" i="24"/>
  <c r="M46" i="24"/>
  <c r="M47" i="24"/>
  <c r="M48" i="24"/>
  <c r="M49" i="24"/>
  <c r="M50" i="24"/>
  <c r="M51" i="24"/>
  <c r="M52" i="24"/>
  <c r="M53" i="24"/>
  <c r="M54" i="24"/>
  <c r="M21" i="24"/>
  <c r="M22" i="24"/>
  <c r="M23" i="24"/>
  <c r="M24" i="24"/>
  <c r="M25" i="24"/>
  <c r="M26" i="24"/>
  <c r="M27" i="24"/>
  <c r="M28" i="24"/>
  <c r="M29" i="24"/>
  <c r="M30" i="24"/>
  <c r="M31" i="24"/>
  <c r="M32" i="24"/>
  <c r="M33" i="24"/>
  <c r="M34" i="24"/>
  <c r="M35" i="24"/>
  <c r="M36" i="24"/>
  <c r="M37" i="24"/>
  <c r="M5" i="24"/>
  <c r="M6" i="24"/>
  <c r="M7" i="24"/>
  <c r="M8" i="24"/>
  <c r="M9" i="24"/>
  <c r="M10" i="24"/>
  <c r="M11" i="24"/>
  <c r="M12" i="24"/>
  <c r="M13" i="24"/>
  <c r="M14" i="24"/>
  <c r="M15" i="24"/>
  <c r="M16" i="24"/>
  <c r="M17" i="24"/>
  <c r="M18" i="24"/>
  <c r="M19" i="24"/>
  <c r="M20" i="24"/>
  <c r="M4" i="24"/>
  <c r="AQ212" i="22" l="1"/>
  <c r="AP212" i="22"/>
  <c r="AT212" i="22"/>
  <c r="AN215" i="22"/>
  <c r="AR216" i="22"/>
  <c r="AN219" i="22"/>
  <c r="AS216" i="22"/>
  <c r="AT216" i="22"/>
  <c r="AQ214" i="22"/>
  <c r="AP214" i="22"/>
  <c r="AR214" i="22"/>
  <c r="AN217" i="22"/>
  <c r="AS214" i="22"/>
  <c r="AM96" i="22"/>
  <c r="AN98" i="22"/>
  <c r="AP95" i="22"/>
  <c r="AT95" i="22"/>
  <c r="AQ95" i="22"/>
  <c r="AR93" i="22"/>
  <c r="AN96" i="22"/>
  <c r="AS93" i="22"/>
  <c r="AT93" i="22"/>
  <c r="AM98" i="22"/>
  <c r="AM103" i="22"/>
  <c r="AR91" i="22"/>
  <c r="AN94" i="22"/>
  <c r="AP91" i="22"/>
  <c r="AQ91" i="22"/>
  <c r="AS91" i="22"/>
  <c r="U340" i="12"/>
  <c r="V340" i="12"/>
  <c r="T348" i="12"/>
  <c r="U346" i="12"/>
  <c r="V346" i="12"/>
  <c r="U336" i="12"/>
  <c r="V336" i="12"/>
  <c r="T344" i="12"/>
  <c r="U345" i="12"/>
  <c r="V345" i="12"/>
  <c r="W247" i="12"/>
  <c r="AL613" i="12"/>
  <c r="AL652" i="12"/>
  <c r="AL801" i="12"/>
  <c r="AR523" i="12"/>
  <c r="AQ523" i="12"/>
  <c r="AP523" i="12"/>
  <c r="AS523" i="12"/>
  <c r="AQ527" i="12"/>
  <c r="AP527" i="12"/>
  <c r="AT527" i="12"/>
  <c r="AR525" i="12"/>
  <c r="AS525" i="12"/>
  <c r="AT525" i="12"/>
  <c r="AL656" i="12"/>
  <c r="AL648" i="12"/>
  <c r="AN526" i="12"/>
  <c r="AM529" i="12"/>
  <c r="AN530" i="12"/>
  <c r="AM533" i="12"/>
  <c r="AN528" i="12"/>
  <c r="AM531" i="12"/>
  <c r="AL803" i="12"/>
  <c r="AP416" i="12"/>
  <c r="AT416" i="12"/>
  <c r="AQ416" i="12"/>
  <c r="AN393" i="12"/>
  <c r="AM396" i="12"/>
  <c r="AP412" i="12"/>
  <c r="AR412" i="12"/>
  <c r="AQ412" i="12"/>
  <c r="AS412" i="12"/>
  <c r="AN419" i="12"/>
  <c r="AM422" i="12"/>
  <c r="AT390" i="12"/>
  <c r="AS390" i="12"/>
  <c r="AR390" i="12"/>
  <c r="AN415" i="12"/>
  <c r="AM418" i="12"/>
  <c r="N108" i="17"/>
  <c r="M88" i="17"/>
  <c r="Q128" i="21"/>
  <c r="R128" i="21"/>
  <c r="Q112" i="21"/>
  <c r="R112" i="21"/>
  <c r="Q127" i="21"/>
  <c r="R127" i="21"/>
  <c r="Q122" i="21"/>
  <c r="R122" i="21"/>
  <c r="Q111" i="21"/>
  <c r="R111" i="21"/>
  <c r="Q126" i="21"/>
  <c r="R126" i="21"/>
  <c r="Q92" i="21"/>
  <c r="R92" i="21"/>
  <c r="Q93" i="21"/>
  <c r="R93" i="21"/>
  <c r="O128" i="17"/>
  <c r="O123" i="17"/>
  <c r="Q94" i="21"/>
  <c r="R94" i="21"/>
  <c r="Q129" i="21"/>
  <c r="R129" i="21"/>
  <c r="R105" i="21"/>
  <c r="Q105" i="21"/>
  <c r="R109" i="21"/>
  <c r="Q109" i="21"/>
  <c r="Q110" i="21"/>
  <c r="R110" i="21"/>
  <c r="Q95" i="21"/>
  <c r="R95" i="21"/>
  <c r="W88" i="22"/>
  <c r="W91" i="22"/>
  <c r="W71" i="12"/>
  <c r="T27" i="11"/>
  <c r="T28" i="11"/>
  <c r="W72" i="12"/>
  <c r="AQ71" i="12"/>
  <c r="AT71" i="12"/>
  <c r="AP71" i="12"/>
  <c r="AN74" i="12"/>
  <c r="AM77" i="12"/>
  <c r="AP70" i="12"/>
  <c r="AR70" i="12"/>
  <c r="AS70" i="12"/>
  <c r="AQ70" i="12"/>
  <c r="AT72" i="12"/>
  <c r="AS72" i="12"/>
  <c r="AR72" i="12"/>
  <c r="AN73" i="12"/>
  <c r="AM76" i="12"/>
  <c r="AM78" i="12"/>
  <c r="AN75" i="12"/>
  <c r="AH39" i="12"/>
  <c r="S73" i="12"/>
  <c r="P31" i="11" s="1"/>
  <c r="S71" i="22"/>
  <c r="AW29" i="11" s="1"/>
  <c r="AW27" i="11"/>
  <c r="BC26" i="11"/>
  <c r="AU29" i="11"/>
  <c r="U130" i="12"/>
  <c r="T138" i="12"/>
  <c r="V130" i="12"/>
  <c r="AP22" i="19"/>
  <c r="AQ22" i="19"/>
  <c r="AS22" i="19"/>
  <c r="AR22" i="19"/>
  <c r="W56" i="19"/>
  <c r="AR12" i="11"/>
  <c r="AR21" i="19"/>
  <c r="AS21" i="19"/>
  <c r="AT21" i="19"/>
  <c r="AS18" i="19"/>
  <c r="AT18" i="19"/>
  <c r="AR18" i="19"/>
  <c r="AP16" i="19"/>
  <c r="AQ16" i="19"/>
  <c r="AR16" i="19"/>
  <c r="AS16" i="19"/>
  <c r="AP19" i="19"/>
  <c r="AQ19" i="19"/>
  <c r="AR19" i="19"/>
  <c r="AS19" i="19"/>
  <c r="AR24" i="19"/>
  <c r="AS24" i="19"/>
  <c r="AT24" i="19"/>
  <c r="O119" i="17"/>
  <c r="M119" i="17" s="1"/>
  <c r="O103" i="17"/>
  <c r="M103" i="17" s="1"/>
  <c r="O95" i="17"/>
  <c r="M95" i="17" s="1"/>
  <c r="O79" i="17"/>
  <c r="M79" i="17" s="1"/>
  <c r="O120" i="17"/>
  <c r="N120" i="17" s="1"/>
  <c r="O80" i="17"/>
  <c r="M80" i="17" s="1"/>
  <c r="O60" i="17"/>
  <c r="M60" i="17" s="1"/>
  <c r="O54" i="17"/>
  <c r="M54" i="17" s="1"/>
  <c r="O83" i="17"/>
  <c r="M83" i="17" s="1"/>
  <c r="O64" i="17"/>
  <c r="M64" i="17" s="1"/>
  <c r="Q281" i="21"/>
  <c r="R281" i="21"/>
  <c r="R191" i="21"/>
  <c r="Q191" i="21"/>
  <c r="Q279" i="21"/>
  <c r="R279" i="21"/>
  <c r="Q250" i="21"/>
  <c r="R250" i="21"/>
  <c r="R175" i="21"/>
  <c r="Q175" i="21"/>
  <c r="R251" i="21"/>
  <c r="Q251" i="21"/>
  <c r="R197" i="21"/>
  <c r="Q197" i="21"/>
  <c r="R337" i="21"/>
  <c r="Q337" i="21"/>
  <c r="R221" i="21"/>
  <c r="Q221" i="21"/>
  <c r="R285" i="21"/>
  <c r="Q285" i="21"/>
  <c r="Q163" i="21"/>
  <c r="R163" i="21"/>
  <c r="Q200" i="21"/>
  <c r="R200" i="21"/>
  <c r="R248" i="21"/>
  <c r="Q248" i="21"/>
  <c r="Q316" i="21"/>
  <c r="R316" i="21"/>
  <c r="R190" i="21"/>
  <c r="Q190" i="21"/>
  <c r="R256" i="21"/>
  <c r="Q256" i="21"/>
  <c r="Q356" i="21"/>
  <c r="R356" i="21"/>
  <c r="Q236" i="21"/>
  <c r="R236" i="21"/>
  <c r="Q182" i="21"/>
  <c r="R182" i="21"/>
  <c r="Q339" i="21"/>
  <c r="R339" i="21"/>
  <c r="R211" i="21"/>
  <c r="Q211" i="21"/>
  <c r="Q301" i="21"/>
  <c r="R301" i="21"/>
  <c r="R269" i="21"/>
  <c r="Q269" i="21"/>
  <c r="Q152" i="21"/>
  <c r="R152" i="21"/>
  <c r="Q331" i="21"/>
  <c r="R331" i="21"/>
  <c r="R219" i="21"/>
  <c r="Q219" i="21"/>
  <c r="Q258" i="21"/>
  <c r="R258" i="21"/>
  <c r="Q210" i="21"/>
  <c r="R210" i="21"/>
  <c r="R223" i="21"/>
  <c r="Q223" i="21"/>
  <c r="Q241" i="21"/>
  <c r="R241" i="21"/>
  <c r="R261" i="21"/>
  <c r="Q261" i="21"/>
  <c r="R214" i="21"/>
  <c r="Q214" i="21"/>
  <c r="R185" i="21"/>
  <c r="Q185" i="21"/>
  <c r="Q234" i="21"/>
  <c r="R234" i="21"/>
  <c r="Q282" i="21"/>
  <c r="R282" i="21"/>
  <c r="Q220" i="21"/>
  <c r="R220" i="21"/>
  <c r="Q199" i="21"/>
  <c r="R199" i="21"/>
  <c r="Q313" i="21"/>
  <c r="R313" i="21"/>
  <c r="Q212" i="21"/>
  <c r="R212" i="21"/>
  <c r="Q359" i="21"/>
  <c r="R359" i="21"/>
  <c r="Q289" i="21"/>
  <c r="R289" i="21"/>
  <c r="R224" i="21"/>
  <c r="Q224" i="21"/>
  <c r="Q202" i="21"/>
  <c r="R202" i="21"/>
  <c r="Q325" i="21"/>
  <c r="R325" i="21"/>
  <c r="Q333" i="21"/>
  <c r="R333" i="21"/>
  <c r="Q213" i="21"/>
  <c r="R213" i="21"/>
  <c r="Q217" i="21"/>
  <c r="R217" i="21"/>
  <c r="Q266" i="21"/>
  <c r="R266" i="21"/>
  <c r="R307" i="21"/>
  <c r="Q307" i="21"/>
  <c r="Q233" i="21"/>
  <c r="R233" i="21"/>
  <c r="R204" i="21"/>
  <c r="Q204" i="21"/>
  <c r="R148" i="21"/>
  <c r="Q148" i="21"/>
  <c r="Q135" i="21"/>
  <c r="R135" i="21"/>
  <c r="Q304" i="21"/>
  <c r="R304" i="21"/>
  <c r="R184" i="21"/>
  <c r="Q184" i="21"/>
  <c r="Q136" i="21"/>
  <c r="R136" i="21"/>
  <c r="R329" i="21"/>
  <c r="Q329" i="21"/>
  <c r="Q327" i="21"/>
  <c r="R327" i="21"/>
  <c r="R239" i="21"/>
  <c r="Q239" i="21"/>
  <c r="Q326" i="21"/>
  <c r="R326" i="21"/>
  <c r="R179" i="21"/>
  <c r="Q179" i="21"/>
  <c r="R139" i="21"/>
  <c r="Q139" i="21"/>
  <c r="Q181" i="21"/>
  <c r="R181" i="21"/>
  <c r="Q162" i="21"/>
  <c r="R162" i="21"/>
  <c r="Q308" i="21"/>
  <c r="R308" i="21"/>
  <c r="R292" i="21"/>
  <c r="Q292" i="21"/>
  <c r="Q205" i="21"/>
  <c r="R205" i="21"/>
  <c r="R209" i="21"/>
  <c r="Q209" i="21"/>
  <c r="Q170" i="21"/>
  <c r="R170" i="21"/>
  <c r="R265" i="21"/>
  <c r="Q265" i="21"/>
  <c r="R340" i="21"/>
  <c r="Q340" i="21"/>
  <c r="Q344" i="21"/>
  <c r="R344" i="21"/>
  <c r="R296" i="21"/>
  <c r="Q296" i="21"/>
  <c r="R288" i="21"/>
  <c r="Q288" i="21"/>
  <c r="Q227" i="21"/>
  <c r="R227" i="21"/>
  <c r="R271" i="21"/>
  <c r="Q271" i="21"/>
  <c r="Q321" i="21"/>
  <c r="R321" i="21"/>
  <c r="R332" i="21"/>
  <c r="Q332" i="21"/>
  <c r="Q246" i="21"/>
  <c r="R246" i="21"/>
  <c r="Q245" i="21"/>
  <c r="R245" i="21"/>
  <c r="Q178" i="21"/>
  <c r="R178" i="21"/>
  <c r="Q161" i="21"/>
  <c r="R161" i="21"/>
  <c r="R208" i="21"/>
  <c r="Q208" i="21"/>
  <c r="R355" i="21"/>
  <c r="Q355" i="21"/>
  <c r="Q149" i="21"/>
  <c r="R149" i="21"/>
  <c r="Q254" i="21"/>
  <c r="R254" i="21"/>
  <c r="Q171" i="21"/>
  <c r="R171" i="21"/>
  <c r="Q176" i="21"/>
  <c r="R176" i="21"/>
  <c r="R222" i="21"/>
  <c r="Q222" i="21"/>
  <c r="Q177" i="21"/>
  <c r="R177" i="21"/>
  <c r="Q218" i="21"/>
  <c r="R218" i="21"/>
  <c r="R319" i="21"/>
  <c r="Q319" i="21"/>
  <c r="R273" i="21"/>
  <c r="Q273" i="21"/>
  <c r="Q306" i="21"/>
  <c r="R306" i="21"/>
  <c r="R323" i="21"/>
  <c r="Q323" i="21"/>
  <c r="R291" i="21"/>
  <c r="Q291" i="21"/>
  <c r="R229" i="21"/>
  <c r="Q229" i="21"/>
  <c r="R193" i="21"/>
  <c r="Q193" i="21"/>
  <c r="R275" i="21"/>
  <c r="Q275" i="21"/>
  <c r="Q196" i="21"/>
  <c r="R196" i="21"/>
  <c r="Q215" i="21"/>
  <c r="R215" i="21"/>
  <c r="R263" i="21"/>
  <c r="Q263" i="21"/>
  <c r="R257" i="21"/>
  <c r="Q257" i="21"/>
  <c r="R299" i="21"/>
  <c r="Q299" i="21"/>
  <c r="Q154" i="21"/>
  <c r="R154" i="21"/>
  <c r="Q338" i="21"/>
  <c r="R338" i="21"/>
  <c r="Q270" i="21"/>
  <c r="R270" i="21"/>
  <c r="Q232" i="21"/>
  <c r="R232" i="21"/>
  <c r="R294" i="21"/>
  <c r="Q294" i="21"/>
  <c r="Q230" i="21"/>
  <c r="R230" i="21"/>
  <c r="Q357" i="21"/>
  <c r="R357" i="21"/>
  <c r="Q194" i="21"/>
  <c r="R194" i="21"/>
  <c r="R300" i="21"/>
  <c r="Q300" i="21"/>
  <c r="R350" i="21"/>
  <c r="Q350" i="21"/>
  <c r="Q146" i="21"/>
  <c r="R146" i="21"/>
  <c r="Q247" i="21"/>
  <c r="R247" i="21"/>
  <c r="R335" i="21"/>
  <c r="Q335" i="21"/>
  <c r="Q143" i="21"/>
  <c r="R143" i="21"/>
  <c r="Q297" i="21"/>
  <c r="R297" i="21"/>
  <c r="Q166" i="21"/>
  <c r="R166" i="21"/>
  <c r="R228" i="21"/>
  <c r="Q228" i="21"/>
  <c r="Q346" i="21"/>
  <c r="R346" i="21"/>
  <c r="Q334" i="21"/>
  <c r="R334" i="21"/>
  <c r="R188" i="21"/>
  <c r="Q188" i="21"/>
  <c r="R303" i="21"/>
  <c r="Q303" i="21"/>
  <c r="Q206" i="21"/>
  <c r="R206" i="21"/>
  <c r="Q255" i="21"/>
  <c r="R255" i="21"/>
  <c r="R283" i="21"/>
  <c r="Q283" i="21"/>
  <c r="Q349" i="21"/>
  <c r="R349" i="21"/>
  <c r="Q302" i="21"/>
  <c r="R302" i="21"/>
  <c r="R353" i="21"/>
  <c r="Q353" i="21"/>
  <c r="Q183" i="21"/>
  <c r="R183" i="21"/>
  <c r="R51" i="21"/>
  <c r="Q51" i="21"/>
  <c r="Q137" i="21"/>
  <c r="R137" i="21"/>
  <c r="R187" i="21"/>
  <c r="Q187" i="21"/>
  <c r="R358" i="21"/>
  <c r="Q358" i="21"/>
  <c r="Q167" i="21"/>
  <c r="R167" i="21"/>
  <c r="R159" i="21"/>
  <c r="Q159" i="21"/>
  <c r="R172" i="21"/>
  <c r="Q172" i="21"/>
  <c r="R157" i="21"/>
  <c r="Q157" i="21"/>
  <c r="Q198" i="21"/>
  <c r="R198" i="21"/>
  <c r="R351" i="21"/>
  <c r="Q351" i="21"/>
  <c r="Q249" i="21"/>
  <c r="R249" i="21"/>
  <c r="Q144" i="21"/>
  <c r="R144" i="21"/>
  <c r="R201" i="21"/>
  <c r="Q201" i="21"/>
  <c r="R342" i="21"/>
  <c r="Q342" i="21"/>
  <c r="Q317" i="21"/>
  <c r="R317" i="21"/>
  <c r="R150" i="21"/>
  <c r="Q150" i="21"/>
  <c r="Q253" i="21"/>
  <c r="R253" i="21"/>
  <c r="Q320" i="21"/>
  <c r="R320" i="21"/>
  <c r="Q260" i="21"/>
  <c r="R260" i="21"/>
  <c r="R310" i="21"/>
  <c r="Q310" i="21"/>
  <c r="R336" i="21"/>
  <c r="Q336" i="21"/>
  <c r="Q328" i="21"/>
  <c r="R328" i="21"/>
  <c r="Q192" i="21"/>
  <c r="R192" i="21"/>
  <c r="R315" i="21"/>
  <c r="Q315" i="21"/>
  <c r="Q165" i="21"/>
  <c r="R165" i="21"/>
  <c r="Q286" i="21"/>
  <c r="R286" i="21"/>
  <c r="Q186" i="21"/>
  <c r="R186" i="21"/>
  <c r="R156" i="21"/>
  <c r="Q156" i="21"/>
  <c r="R252" i="21"/>
  <c r="Q252" i="21"/>
  <c r="R180" i="21"/>
  <c r="Q180" i="21"/>
  <c r="R189" i="21"/>
  <c r="Q189" i="21"/>
  <c r="Q280" i="21"/>
  <c r="R280" i="21"/>
  <c r="R203" i="21"/>
  <c r="Q203" i="21"/>
  <c r="Q164" i="21"/>
  <c r="R164" i="21"/>
  <c r="R138" i="21"/>
  <c r="Q138" i="21"/>
  <c r="R268" i="21"/>
  <c r="Q268" i="21"/>
  <c r="R195" i="21"/>
  <c r="Q195" i="21"/>
  <c r="R284" i="21"/>
  <c r="Q284" i="21"/>
  <c r="Q151" i="21"/>
  <c r="R151" i="21"/>
  <c r="R238" i="21"/>
  <c r="Q238" i="21"/>
  <c r="Q160" i="21"/>
  <c r="R160" i="21"/>
  <c r="Q237" i="21"/>
  <c r="R237" i="21"/>
  <c r="R259" i="21"/>
  <c r="Q259" i="21"/>
  <c r="R158" i="21"/>
  <c r="Q158" i="21"/>
  <c r="R142" i="21"/>
  <c r="Q142" i="21"/>
  <c r="Q262" i="21"/>
  <c r="R262" i="21"/>
  <c r="R347" i="21"/>
  <c r="Q347" i="21"/>
  <c r="Q318" i="21"/>
  <c r="R318" i="21"/>
  <c r="R134" i="21"/>
  <c r="Q134" i="21"/>
  <c r="R293" i="21"/>
  <c r="Q293" i="21"/>
  <c r="Q54" i="21"/>
  <c r="R54" i="21"/>
  <c r="R207" i="21"/>
  <c r="Q207" i="21"/>
  <c r="R348" i="21"/>
  <c r="Q348" i="21"/>
  <c r="Q324" i="21"/>
  <c r="R324" i="21"/>
  <c r="R225" i="21"/>
  <c r="Q225" i="21"/>
  <c r="Q174" i="21"/>
  <c r="R174" i="21"/>
  <c r="R309" i="21"/>
  <c r="Q309" i="21"/>
  <c r="Q147" i="21"/>
  <c r="R147" i="21"/>
  <c r="R267" i="21"/>
  <c r="Q267" i="21"/>
  <c r="R226" i="21"/>
  <c r="Q226" i="21"/>
  <c r="R354" i="21"/>
  <c r="Q354" i="21"/>
  <c r="Q244" i="21"/>
  <c r="R244" i="21"/>
  <c r="R173" i="21"/>
  <c r="Q173" i="21"/>
  <c r="Q276" i="21"/>
  <c r="R276" i="21"/>
  <c r="R278" i="21"/>
  <c r="Q278" i="21"/>
  <c r="Q341" i="21"/>
  <c r="R341" i="21"/>
  <c r="R352" i="21"/>
  <c r="Q352" i="21"/>
  <c r="Q145" i="21"/>
  <c r="R145" i="21"/>
  <c r="Q287" i="21"/>
  <c r="R287" i="21"/>
  <c r="Q295" i="21"/>
  <c r="R295" i="21"/>
  <c r="Q242" i="21"/>
  <c r="R242" i="21"/>
  <c r="Q216" i="21"/>
  <c r="R216" i="21"/>
  <c r="Q314" i="21"/>
  <c r="R314" i="21"/>
  <c r="Q168" i="21"/>
  <c r="R168" i="21"/>
  <c r="R235" i="21"/>
  <c r="Q235" i="21"/>
  <c r="Q290" i="21"/>
  <c r="R290" i="21"/>
  <c r="Q330" i="21"/>
  <c r="R330" i="21"/>
  <c r="Q153" i="21"/>
  <c r="R153" i="21"/>
  <c r="R305" i="21"/>
  <c r="Q305" i="21"/>
  <c r="R345" i="21"/>
  <c r="Q345" i="21"/>
  <c r="Q311" i="21"/>
  <c r="R311" i="21"/>
  <c r="Q169" i="21"/>
  <c r="R169" i="21"/>
  <c r="Q343" i="21"/>
  <c r="R343" i="21"/>
  <c r="Q141" i="21"/>
  <c r="R141" i="21"/>
  <c r="R240" i="21"/>
  <c r="Q240" i="21"/>
  <c r="Q322" i="21"/>
  <c r="R322" i="21"/>
  <c r="R264" i="21"/>
  <c r="Q264" i="21"/>
  <c r="Q272" i="21"/>
  <c r="R272" i="21"/>
  <c r="R312" i="21"/>
  <c r="Q312" i="21"/>
  <c r="Q274" i="21"/>
  <c r="R274" i="21"/>
  <c r="Q140" i="21"/>
  <c r="R140" i="21"/>
  <c r="R243" i="21"/>
  <c r="Q243" i="21"/>
  <c r="Q277" i="21"/>
  <c r="R277" i="21"/>
  <c r="Q298" i="21"/>
  <c r="R298" i="21"/>
  <c r="R231" i="21"/>
  <c r="Q231" i="21"/>
  <c r="Q155" i="21"/>
  <c r="R155" i="21"/>
  <c r="O98" i="17"/>
  <c r="M98" i="17" s="1"/>
  <c r="O96" i="17"/>
  <c r="M96" i="17" s="1"/>
  <c r="O118" i="17"/>
  <c r="M118" i="17" s="1"/>
  <c r="O114" i="17"/>
  <c r="M114" i="17" s="1"/>
  <c r="O90" i="17"/>
  <c r="M90" i="17" s="1"/>
  <c r="O70" i="17"/>
  <c r="M70" i="17" s="1"/>
  <c r="O58" i="17"/>
  <c r="M58" i="17" s="1"/>
  <c r="O46" i="17"/>
  <c r="M46" i="17" s="1"/>
  <c r="O78" i="17"/>
  <c r="M78" i="17" s="1"/>
  <c r="O111" i="17"/>
  <c r="M111" i="17" s="1"/>
  <c r="O116" i="17"/>
  <c r="N116" i="17" s="1"/>
  <c r="O92" i="17"/>
  <c r="M92" i="17" s="1"/>
  <c r="O84" i="17"/>
  <c r="N84" i="17" s="1"/>
  <c r="O72" i="17"/>
  <c r="N72" i="17" s="1"/>
  <c r="O106" i="17"/>
  <c r="M106" i="17" s="1"/>
  <c r="O94" i="17"/>
  <c r="M94" i="17" s="1"/>
  <c r="O82" i="17"/>
  <c r="M82" i="17" s="1"/>
  <c r="O74" i="17"/>
  <c r="M74" i="17" s="1"/>
  <c r="O66" i="17"/>
  <c r="M66" i="17" s="1"/>
  <c r="O62" i="17"/>
  <c r="M62" i="17" s="1"/>
  <c r="O50" i="17"/>
  <c r="M50" i="17" s="1"/>
  <c r="O75" i="17"/>
  <c r="M75" i="17" s="1"/>
  <c r="O55" i="17"/>
  <c r="M55" i="17" s="1"/>
  <c r="O89" i="17"/>
  <c r="M89" i="17" s="1"/>
  <c r="O85" i="17"/>
  <c r="M85" i="17" s="1"/>
  <c r="O69" i="17"/>
  <c r="M69" i="17" s="1"/>
  <c r="O57" i="17"/>
  <c r="M57" i="17" s="1"/>
  <c r="O48" i="17"/>
  <c r="M48" i="17" s="1"/>
  <c r="O113" i="17"/>
  <c r="M113" i="17" s="1"/>
  <c r="O101" i="17"/>
  <c r="M101" i="17" s="1"/>
  <c r="O122" i="17"/>
  <c r="M122" i="17" s="1"/>
  <c r="M129" i="17"/>
  <c r="N129" i="17"/>
  <c r="N132" i="17"/>
  <c r="M132" i="17"/>
  <c r="M128" i="17"/>
  <c r="N128" i="17"/>
  <c r="N123" i="17"/>
  <c r="M123" i="17"/>
  <c r="M133" i="17"/>
  <c r="N133" i="17"/>
  <c r="N127" i="17"/>
  <c r="M127" i="17"/>
  <c r="M124" i="17"/>
  <c r="N124" i="17"/>
  <c r="M126" i="17"/>
  <c r="N126" i="17"/>
  <c r="O100" i="17"/>
  <c r="M100" i="17" s="1"/>
  <c r="O76" i="17"/>
  <c r="M76" i="17" s="1"/>
  <c r="O56" i="17"/>
  <c r="N56" i="17" s="1"/>
  <c r="O52" i="17"/>
  <c r="M52" i="17" s="1"/>
  <c r="O44" i="17"/>
  <c r="M44" i="17" s="1"/>
  <c r="O130" i="17"/>
  <c r="O121" i="17"/>
  <c r="M121" i="17" s="1"/>
  <c r="O117" i="17"/>
  <c r="M117" i="17" s="1"/>
  <c r="O97" i="17"/>
  <c r="M97" i="17" s="1"/>
  <c r="O81" i="17"/>
  <c r="M81" i="17" s="1"/>
  <c r="O77" i="17"/>
  <c r="M77" i="17" s="1"/>
  <c r="O61" i="17"/>
  <c r="M61" i="17" s="1"/>
  <c r="O49" i="17"/>
  <c r="M49" i="17" s="1"/>
  <c r="O45" i="17"/>
  <c r="M45" i="17" s="1"/>
  <c r="O131" i="17"/>
  <c r="O112" i="17"/>
  <c r="N112" i="17" s="1"/>
  <c r="O105" i="17"/>
  <c r="M105" i="17" s="1"/>
  <c r="O65" i="17"/>
  <c r="M65" i="17" s="1"/>
  <c r="O102" i="17"/>
  <c r="M102" i="17" s="1"/>
  <c r="O125" i="17"/>
  <c r="O110" i="17"/>
  <c r="M110" i="17" s="1"/>
  <c r="O86" i="17"/>
  <c r="M86" i="17" s="1"/>
  <c r="O115" i="17"/>
  <c r="M115" i="17" s="1"/>
  <c r="O107" i="17"/>
  <c r="M107" i="17" s="1"/>
  <c r="O91" i="17"/>
  <c r="M91" i="17" s="1"/>
  <c r="O87" i="17"/>
  <c r="M87" i="17" s="1"/>
  <c r="O71" i="17"/>
  <c r="M71" i="17" s="1"/>
  <c r="O67" i="17"/>
  <c r="M67" i="17" s="1"/>
  <c r="O63" i="17"/>
  <c r="M63" i="17" s="1"/>
  <c r="O59" i="17"/>
  <c r="M59" i="17" s="1"/>
  <c r="AN25" i="19"/>
  <c r="AM28" i="19"/>
  <c r="AN20" i="19"/>
  <c r="AM23" i="19"/>
  <c r="AN27" i="19"/>
  <c r="AM30" i="19"/>
  <c r="O53" i="17"/>
  <c r="M53" i="17" s="1"/>
  <c r="N60" i="17"/>
  <c r="O51" i="17"/>
  <c r="M51" i="17" s="1"/>
  <c r="O47" i="17"/>
  <c r="M47" i="17" s="1"/>
  <c r="N104" i="17"/>
  <c r="N88" i="17"/>
  <c r="N68" i="17"/>
  <c r="M108" i="17"/>
  <c r="N99" i="17"/>
  <c r="N83" i="17"/>
  <c r="N62" i="17"/>
  <c r="N58" i="17"/>
  <c r="N109" i="17"/>
  <c r="N93" i="17"/>
  <c r="N73" i="17"/>
  <c r="AU9" i="11"/>
  <c r="AX9" i="11"/>
  <c r="AY9" i="11"/>
  <c r="AZ9" i="11"/>
  <c r="BA9" i="11"/>
  <c r="AU10" i="11"/>
  <c r="AX10" i="11"/>
  <c r="AY10" i="11"/>
  <c r="AZ10" i="11"/>
  <c r="BA10" i="11"/>
  <c r="BC10" i="11"/>
  <c r="AU11" i="11"/>
  <c r="AX11" i="11"/>
  <c r="AY11" i="11"/>
  <c r="AZ11" i="11"/>
  <c r="BA11" i="11"/>
  <c r="AW8" i="11"/>
  <c r="AX8" i="11"/>
  <c r="AY8" i="11"/>
  <c r="AZ8" i="11"/>
  <c r="BA8" i="11"/>
  <c r="BC8" i="11"/>
  <c r="AU8" i="11"/>
  <c r="AT8" i="22"/>
  <c r="AT6" i="22"/>
  <c r="AS6" i="22"/>
  <c r="AR6" i="22"/>
  <c r="AN6" i="22"/>
  <c r="AT5" i="22"/>
  <c r="AN5" i="22"/>
  <c r="AQ5" i="22" s="1"/>
  <c r="AF5" i="22"/>
  <c r="AF6" i="22" s="1"/>
  <c r="AN4" i="22"/>
  <c r="AS4" i="22" s="1"/>
  <c r="AQ215" i="22" l="1"/>
  <c r="AT215" i="22"/>
  <c r="AP215" i="22"/>
  <c r="AN218" i="22"/>
  <c r="AQ217" i="22"/>
  <c r="AP217" i="22"/>
  <c r="AR217" i="22"/>
  <c r="AN220" i="22"/>
  <c r="AS217" i="22"/>
  <c r="AS219" i="22"/>
  <c r="AT219" i="22"/>
  <c r="AR219" i="22"/>
  <c r="AN222" i="22"/>
  <c r="AR94" i="22"/>
  <c r="AN97" i="22"/>
  <c r="AP94" i="22"/>
  <c r="AS94" i="22"/>
  <c r="AQ94" i="22"/>
  <c r="AM106" i="22"/>
  <c r="AN101" i="22"/>
  <c r="AP98" i="22"/>
  <c r="AQ98" i="22"/>
  <c r="AT98" i="22"/>
  <c r="AM99" i="22"/>
  <c r="AR96" i="22"/>
  <c r="AN99" i="22"/>
  <c r="AS96" i="22"/>
  <c r="AT96" i="22"/>
  <c r="AM101" i="22"/>
  <c r="W249" i="12"/>
  <c r="U348" i="12"/>
  <c r="V348" i="12"/>
  <c r="U344" i="12"/>
  <c r="V344" i="12"/>
  <c r="AL809" i="12"/>
  <c r="AN529" i="12"/>
  <c r="AM532" i="12"/>
  <c r="AL654" i="12"/>
  <c r="AL658" i="12"/>
  <c r="AN533" i="12"/>
  <c r="AM536" i="12"/>
  <c r="AR526" i="12"/>
  <c r="AQ526" i="12"/>
  <c r="AP526" i="12"/>
  <c r="AS526" i="12"/>
  <c r="AN531" i="12"/>
  <c r="AM534" i="12"/>
  <c r="AQ530" i="12"/>
  <c r="AT530" i="12"/>
  <c r="AP530" i="12"/>
  <c r="AL807" i="12"/>
  <c r="AR528" i="12"/>
  <c r="AT528" i="12"/>
  <c r="AS528" i="12"/>
  <c r="AL662" i="12"/>
  <c r="AL619" i="12"/>
  <c r="AP415" i="12"/>
  <c r="AR415" i="12"/>
  <c r="AS415" i="12"/>
  <c r="AQ415" i="12"/>
  <c r="AN422" i="12"/>
  <c r="AM425" i="12"/>
  <c r="AP419" i="12"/>
  <c r="AT419" i="12"/>
  <c r="AQ419" i="12"/>
  <c r="AN396" i="12"/>
  <c r="AM399" i="12"/>
  <c r="AT393" i="12"/>
  <c r="AS393" i="12"/>
  <c r="AR393" i="12"/>
  <c r="AN418" i="12"/>
  <c r="AM421" i="12"/>
  <c r="N103" i="17"/>
  <c r="N119" i="17"/>
  <c r="N69" i="17"/>
  <c r="M56" i="17"/>
  <c r="N66" i="17"/>
  <c r="N111" i="17"/>
  <c r="N74" i="17"/>
  <c r="N96" i="17"/>
  <c r="N79" i="17"/>
  <c r="M120" i="17"/>
  <c r="N65" i="17"/>
  <c r="N85" i="17"/>
  <c r="N98" i="17"/>
  <c r="N81" i="17"/>
  <c r="N95" i="17"/>
  <c r="W93" i="22"/>
  <c r="W90" i="22"/>
  <c r="W73" i="12"/>
  <c r="T29" i="11"/>
  <c r="T30" i="11"/>
  <c r="W74" i="12"/>
  <c r="AM80" i="12"/>
  <c r="AN77" i="12"/>
  <c r="AN76" i="12"/>
  <c r="AM79" i="12"/>
  <c r="AP74" i="12"/>
  <c r="AT74" i="12"/>
  <c r="AQ74" i="12"/>
  <c r="AR73" i="12"/>
  <c r="AQ73" i="12"/>
  <c r="AS73" i="12"/>
  <c r="AP73" i="12"/>
  <c r="AR75" i="12"/>
  <c r="AS75" i="12"/>
  <c r="AT75" i="12"/>
  <c r="AM81" i="12"/>
  <c r="AN78" i="12"/>
  <c r="AH40" i="12"/>
  <c r="S74" i="12"/>
  <c r="P32" i="11" s="1"/>
  <c r="BC28" i="11"/>
  <c r="N49" i="17"/>
  <c r="N50" i="17"/>
  <c r="N80" i="17"/>
  <c r="N90" i="17"/>
  <c r="M84" i="17"/>
  <c r="U138" i="12"/>
  <c r="T146" i="12"/>
  <c r="V138" i="12"/>
  <c r="AR25" i="19"/>
  <c r="AS25" i="19"/>
  <c r="AP25" i="19"/>
  <c r="AQ25" i="19"/>
  <c r="W58" i="19"/>
  <c r="AR14" i="11"/>
  <c r="AR27" i="19"/>
  <c r="AS27" i="19"/>
  <c r="AT27" i="19"/>
  <c r="AT20" i="19"/>
  <c r="AQ20" i="19"/>
  <c r="AP20" i="19"/>
  <c r="N102" i="17"/>
  <c r="N54" i="17"/>
  <c r="N107" i="17"/>
  <c r="N97" i="17"/>
  <c r="N105" i="17"/>
  <c r="N76" i="17"/>
  <c r="N78" i="17"/>
  <c r="N64" i="17"/>
  <c r="N82" i="17"/>
  <c r="N46" i="17"/>
  <c r="N114" i="17"/>
  <c r="N70" i="17"/>
  <c r="N118" i="17"/>
  <c r="N71" i="17"/>
  <c r="M116" i="17"/>
  <c r="N101" i="17"/>
  <c r="N48" i="17"/>
  <c r="N92" i="17"/>
  <c r="N44" i="17"/>
  <c r="N117" i="17"/>
  <c r="N94" i="17"/>
  <c r="M112" i="17"/>
  <c r="N100" i="17"/>
  <c r="N89" i="17"/>
  <c r="N106" i="17"/>
  <c r="N121" i="17"/>
  <c r="N75" i="17"/>
  <c r="N86" i="17"/>
  <c r="M72" i="17"/>
  <c r="N122" i="17"/>
  <c r="N110" i="17"/>
  <c r="N55" i="17"/>
  <c r="N63" i="17"/>
  <c r="N57" i="17"/>
  <c r="N113" i="17"/>
  <c r="N77" i="17"/>
  <c r="N53" i="17"/>
  <c r="N87" i="17"/>
  <c r="N67" i="17"/>
  <c r="N52" i="17"/>
  <c r="N45" i="17"/>
  <c r="N61" i="17"/>
  <c r="N115" i="17"/>
  <c r="N130" i="17"/>
  <c r="M130" i="17"/>
  <c r="N59" i="17"/>
  <c r="N91" i="17"/>
  <c r="N125" i="17"/>
  <c r="M125" i="17"/>
  <c r="N131" i="17"/>
  <c r="M131" i="17"/>
  <c r="AN30" i="19"/>
  <c r="AM33" i="19"/>
  <c r="AN23" i="19"/>
  <c r="AM26" i="19"/>
  <c r="AN28" i="19"/>
  <c r="AM31" i="19"/>
  <c r="N47" i="17"/>
  <c r="N51" i="17"/>
  <c r="AF7" i="22"/>
  <c r="AQ8" i="22"/>
  <c r="AP7" i="22"/>
  <c r="AR7" i="22"/>
  <c r="AP8" i="22"/>
  <c r="AQ4" i="22"/>
  <c r="AS7" i="22"/>
  <c r="AQ7" i="22"/>
  <c r="AP4" i="22"/>
  <c r="AR4" i="22"/>
  <c r="AP5" i="22"/>
  <c r="P1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 i="21"/>
  <c r="W4" i="22"/>
  <c r="Q53" i="22"/>
  <c r="Q52" i="22"/>
  <c r="Q51" i="22"/>
  <c r="S16" i="22"/>
  <c r="S15" i="22"/>
  <c r="W9" i="22"/>
  <c r="AA9" i="22" s="1"/>
  <c r="Z8" i="22"/>
  <c r="W8" i="22"/>
  <c r="Z7" i="22"/>
  <c r="W7" i="22"/>
  <c r="AA7" i="22" s="1"/>
  <c r="W6" i="22"/>
  <c r="AA6" i="22" s="1"/>
  <c r="Z5" i="22"/>
  <c r="W5" i="22"/>
  <c r="G6" i="22"/>
  <c r="C6" i="22"/>
  <c r="L43" i="21"/>
  <c r="K43" i="21"/>
  <c r="I43" i="21"/>
  <c r="H43" i="21"/>
  <c r="G43" i="21"/>
  <c r="F43" i="21"/>
  <c r="L42" i="21"/>
  <c r="K42" i="21"/>
  <c r="I42" i="21"/>
  <c r="H42" i="21"/>
  <c r="G42" i="21"/>
  <c r="F42" i="21"/>
  <c r="L41" i="21"/>
  <c r="K41" i="21"/>
  <c r="I41" i="21"/>
  <c r="H41" i="21"/>
  <c r="G41" i="21"/>
  <c r="F41" i="21"/>
  <c r="L40" i="21"/>
  <c r="K40" i="21"/>
  <c r="I40" i="21"/>
  <c r="H40" i="21"/>
  <c r="G40" i="21"/>
  <c r="F40" i="21"/>
  <c r="L39" i="21"/>
  <c r="K39" i="21"/>
  <c r="I39" i="21"/>
  <c r="H39" i="21"/>
  <c r="G39" i="21"/>
  <c r="F39" i="21"/>
  <c r="L38" i="21"/>
  <c r="K38" i="21"/>
  <c r="I38" i="21"/>
  <c r="H38" i="21"/>
  <c r="G38" i="21"/>
  <c r="F38" i="21"/>
  <c r="L37" i="21"/>
  <c r="K37" i="21"/>
  <c r="I37" i="21"/>
  <c r="H37" i="21"/>
  <c r="G37" i="21"/>
  <c r="F37" i="21"/>
  <c r="L36" i="21"/>
  <c r="K36" i="21"/>
  <c r="I36" i="21"/>
  <c r="H36" i="21"/>
  <c r="G36" i="21"/>
  <c r="F36" i="21"/>
  <c r="L35" i="21"/>
  <c r="K35" i="21"/>
  <c r="I35" i="21"/>
  <c r="H35" i="21"/>
  <c r="G35" i="21"/>
  <c r="F35" i="21"/>
  <c r="L34" i="21"/>
  <c r="K34" i="21"/>
  <c r="I34" i="21"/>
  <c r="H34" i="21"/>
  <c r="G34" i="21"/>
  <c r="F34" i="21"/>
  <c r="L33" i="21"/>
  <c r="K33" i="21"/>
  <c r="I33" i="21"/>
  <c r="H33" i="21"/>
  <c r="G33" i="21"/>
  <c r="F33" i="21"/>
  <c r="L32" i="21"/>
  <c r="K32" i="21"/>
  <c r="I32" i="21"/>
  <c r="H32" i="21"/>
  <c r="G32" i="21"/>
  <c r="F32" i="21"/>
  <c r="L31" i="21"/>
  <c r="K31" i="21"/>
  <c r="I31" i="21"/>
  <c r="H31" i="21"/>
  <c r="G31" i="21"/>
  <c r="F31" i="21"/>
  <c r="L30" i="21"/>
  <c r="K30" i="21"/>
  <c r="I30" i="21"/>
  <c r="H30" i="21"/>
  <c r="G30" i="21"/>
  <c r="F30" i="21"/>
  <c r="L29" i="21"/>
  <c r="K29" i="21"/>
  <c r="I29" i="21"/>
  <c r="H29" i="21"/>
  <c r="G29" i="21"/>
  <c r="F29" i="21"/>
  <c r="L28" i="21"/>
  <c r="K28" i="21"/>
  <c r="I28" i="21"/>
  <c r="H28" i="21"/>
  <c r="G28" i="21"/>
  <c r="F28" i="21"/>
  <c r="L27" i="21"/>
  <c r="K27" i="21"/>
  <c r="I27" i="21"/>
  <c r="H27" i="21"/>
  <c r="G27" i="21"/>
  <c r="F27" i="21"/>
  <c r="L26" i="21"/>
  <c r="K26" i="21"/>
  <c r="I26" i="21"/>
  <c r="H26" i="21"/>
  <c r="G26" i="21"/>
  <c r="F26" i="21"/>
  <c r="L25" i="21"/>
  <c r="K25" i="21"/>
  <c r="I25" i="21"/>
  <c r="H25" i="21"/>
  <c r="G25" i="21"/>
  <c r="F25" i="21"/>
  <c r="L24" i="21"/>
  <c r="K24" i="21"/>
  <c r="I24" i="21"/>
  <c r="H24" i="21"/>
  <c r="G24" i="21"/>
  <c r="F24" i="21"/>
  <c r="L23" i="21"/>
  <c r="K23" i="21"/>
  <c r="I23" i="21"/>
  <c r="H23" i="21"/>
  <c r="G23" i="21"/>
  <c r="F23" i="21"/>
  <c r="L22" i="21"/>
  <c r="K22" i="21"/>
  <c r="I22" i="21"/>
  <c r="H22" i="21"/>
  <c r="G22" i="21"/>
  <c r="F22" i="21"/>
  <c r="L21" i="21"/>
  <c r="K21" i="21"/>
  <c r="I21" i="21"/>
  <c r="H21" i="21"/>
  <c r="G21" i="21"/>
  <c r="F21" i="21"/>
  <c r="L20" i="21"/>
  <c r="K20" i="21"/>
  <c r="I20" i="21"/>
  <c r="H20" i="21"/>
  <c r="O20" i="21" s="1"/>
  <c r="G20" i="21"/>
  <c r="F20" i="21"/>
  <c r="L19" i="21"/>
  <c r="K19" i="21"/>
  <c r="I19" i="21"/>
  <c r="H19" i="21"/>
  <c r="G19" i="21"/>
  <c r="F19" i="21"/>
  <c r="L18" i="21"/>
  <c r="K18" i="21"/>
  <c r="I18" i="21"/>
  <c r="H18" i="21"/>
  <c r="G18" i="21"/>
  <c r="F18" i="21"/>
  <c r="L17" i="21"/>
  <c r="K17" i="21"/>
  <c r="I17" i="21"/>
  <c r="H17" i="21"/>
  <c r="G17" i="21"/>
  <c r="F17" i="21"/>
  <c r="L16" i="21"/>
  <c r="K16" i="21"/>
  <c r="I16" i="21"/>
  <c r="H16" i="21"/>
  <c r="G16" i="21"/>
  <c r="F16" i="21"/>
  <c r="L15" i="21"/>
  <c r="K15" i="21"/>
  <c r="I15" i="21"/>
  <c r="H15" i="21"/>
  <c r="G15" i="21"/>
  <c r="F15" i="21"/>
  <c r="L14" i="21"/>
  <c r="K14" i="21"/>
  <c r="I14" i="21"/>
  <c r="H14" i="21"/>
  <c r="O14" i="21" s="1"/>
  <c r="G14" i="21"/>
  <c r="F14" i="21"/>
  <c r="L13" i="21"/>
  <c r="K13" i="21"/>
  <c r="I13" i="21"/>
  <c r="H13" i="21"/>
  <c r="G13" i="21"/>
  <c r="F13" i="21"/>
  <c r="L12" i="21"/>
  <c r="K12" i="21"/>
  <c r="I12" i="21"/>
  <c r="H12" i="21"/>
  <c r="G12" i="21"/>
  <c r="F12" i="21"/>
  <c r="L11" i="21"/>
  <c r="K11" i="21"/>
  <c r="I11" i="21"/>
  <c r="H11" i="21"/>
  <c r="G11" i="21"/>
  <c r="F11" i="21"/>
  <c r="L10" i="21"/>
  <c r="K10" i="21"/>
  <c r="I10" i="21"/>
  <c r="H10" i="21"/>
  <c r="G10" i="21"/>
  <c r="F10" i="21"/>
  <c r="L9" i="21"/>
  <c r="K9" i="21"/>
  <c r="I9" i="21"/>
  <c r="H9" i="21"/>
  <c r="G9" i="21"/>
  <c r="F9" i="21"/>
  <c r="L8" i="21"/>
  <c r="K8" i="21"/>
  <c r="I8" i="21"/>
  <c r="H8" i="21"/>
  <c r="G8" i="21"/>
  <c r="F8" i="21"/>
  <c r="L7" i="21"/>
  <c r="K7" i="21"/>
  <c r="I7" i="21"/>
  <c r="H7" i="21"/>
  <c r="G7" i="21"/>
  <c r="F7" i="21"/>
  <c r="L6" i="21"/>
  <c r="K6" i="21"/>
  <c r="I6" i="21"/>
  <c r="H6" i="21"/>
  <c r="G6" i="21"/>
  <c r="F6" i="21"/>
  <c r="L5" i="21"/>
  <c r="K5" i="21"/>
  <c r="I5" i="21"/>
  <c r="H5" i="21"/>
  <c r="G5" i="21"/>
  <c r="F5" i="21"/>
  <c r="L4" i="21"/>
  <c r="K4" i="21"/>
  <c r="J4" i="21"/>
  <c r="I4" i="21"/>
  <c r="H4" i="21"/>
  <c r="G4" i="21"/>
  <c r="F4" i="21"/>
  <c r="AL10" i="11"/>
  <c r="AM10" i="11"/>
  <c r="AN10" i="11"/>
  <c r="AO10" i="11"/>
  <c r="AP10" i="11"/>
  <c r="AR10" i="11"/>
  <c r="AL11" i="11"/>
  <c r="AM11" i="11"/>
  <c r="AN11" i="11"/>
  <c r="AO11" i="11"/>
  <c r="AP11" i="11"/>
  <c r="AL9" i="11"/>
  <c r="AM9" i="11"/>
  <c r="AN9" i="11"/>
  <c r="AO9" i="11"/>
  <c r="AP9" i="11"/>
  <c r="AL8" i="11"/>
  <c r="AM8" i="11"/>
  <c r="AN8" i="11"/>
  <c r="AO8" i="11"/>
  <c r="AP8" i="11"/>
  <c r="AR8" i="11"/>
  <c r="AJ8" i="11"/>
  <c r="K16" i="11"/>
  <c r="E4" i="17"/>
  <c r="AN15" i="19"/>
  <c r="AN14" i="19"/>
  <c r="AN13" i="19"/>
  <c r="AN12" i="19"/>
  <c r="AN11" i="19"/>
  <c r="AN10" i="19"/>
  <c r="AF10" i="19"/>
  <c r="AF16" i="19" s="1"/>
  <c r="AN9" i="19"/>
  <c r="AN8" i="19"/>
  <c r="AN7" i="19"/>
  <c r="AN6" i="19"/>
  <c r="AN5" i="19"/>
  <c r="AF5" i="19"/>
  <c r="AF11" i="19" s="1"/>
  <c r="AF17" i="19" s="1"/>
  <c r="AS4" i="19"/>
  <c r="Q52" i="19"/>
  <c r="Q54" i="19" s="1"/>
  <c r="Q51" i="19"/>
  <c r="Q53" i="19" s="1"/>
  <c r="Q55" i="19" s="1"/>
  <c r="W49" i="19"/>
  <c r="V49" i="19"/>
  <c r="U49" i="19"/>
  <c r="T49" i="19"/>
  <c r="S49" i="19"/>
  <c r="G6" i="19"/>
  <c r="C6" i="19"/>
  <c r="E25" i="17"/>
  <c r="F25" i="17"/>
  <c r="G25" i="17"/>
  <c r="H25" i="17"/>
  <c r="I25" i="17"/>
  <c r="J25" i="17"/>
  <c r="O25" i="17" s="1"/>
  <c r="E26" i="17"/>
  <c r="F26" i="17"/>
  <c r="G26" i="17"/>
  <c r="H26" i="17"/>
  <c r="I26" i="17"/>
  <c r="J26" i="17"/>
  <c r="O26" i="17" s="1"/>
  <c r="E27" i="17"/>
  <c r="F27" i="17"/>
  <c r="G27" i="17"/>
  <c r="H27" i="17"/>
  <c r="I27" i="17"/>
  <c r="J27" i="17"/>
  <c r="O27" i="17" s="1"/>
  <c r="E28" i="17"/>
  <c r="F28" i="17"/>
  <c r="G28" i="17"/>
  <c r="H28" i="17"/>
  <c r="I28" i="17"/>
  <c r="J28" i="17"/>
  <c r="O28" i="17" s="1"/>
  <c r="E29" i="17"/>
  <c r="F29" i="17"/>
  <c r="G29" i="17"/>
  <c r="H29" i="17"/>
  <c r="I29" i="17"/>
  <c r="J29" i="17"/>
  <c r="O29" i="17" s="1"/>
  <c r="E30" i="17"/>
  <c r="F30" i="17"/>
  <c r="G30" i="17"/>
  <c r="H30" i="17"/>
  <c r="I30" i="17"/>
  <c r="J30" i="17"/>
  <c r="O30" i="17" s="1"/>
  <c r="E31" i="17"/>
  <c r="F31" i="17"/>
  <c r="G31" i="17"/>
  <c r="H31" i="17"/>
  <c r="I31" i="17"/>
  <c r="J31" i="17"/>
  <c r="O31" i="17" s="1"/>
  <c r="E32" i="17"/>
  <c r="F32" i="17"/>
  <c r="G32" i="17"/>
  <c r="H32" i="17"/>
  <c r="I32" i="17"/>
  <c r="J32" i="17"/>
  <c r="O32" i="17" s="1"/>
  <c r="E33" i="17"/>
  <c r="F33" i="17"/>
  <c r="G33" i="17"/>
  <c r="H33" i="17"/>
  <c r="I33" i="17"/>
  <c r="J33" i="17"/>
  <c r="O33" i="17" s="1"/>
  <c r="E34" i="17"/>
  <c r="F34" i="17"/>
  <c r="G34" i="17"/>
  <c r="H34" i="17"/>
  <c r="I34" i="17"/>
  <c r="J34" i="17"/>
  <c r="O34" i="17" s="1"/>
  <c r="E35" i="17"/>
  <c r="F35" i="17"/>
  <c r="G35" i="17"/>
  <c r="H35" i="17"/>
  <c r="I35" i="17"/>
  <c r="J35" i="17"/>
  <c r="O35" i="17" s="1"/>
  <c r="E36" i="17"/>
  <c r="F36" i="17"/>
  <c r="G36" i="17"/>
  <c r="H36" i="17"/>
  <c r="I36" i="17"/>
  <c r="J36" i="17"/>
  <c r="O36" i="17" s="1"/>
  <c r="E37" i="17"/>
  <c r="F37" i="17"/>
  <c r="G37" i="17"/>
  <c r="H37" i="17"/>
  <c r="I37" i="17"/>
  <c r="J37" i="17"/>
  <c r="O37" i="17" s="1"/>
  <c r="E38" i="17"/>
  <c r="F38" i="17"/>
  <c r="G38" i="17"/>
  <c r="H38" i="17"/>
  <c r="I38" i="17"/>
  <c r="J38" i="17"/>
  <c r="O38" i="17" s="1"/>
  <c r="E39" i="17"/>
  <c r="F39" i="17"/>
  <c r="G39" i="17"/>
  <c r="H39" i="17"/>
  <c r="I39" i="17"/>
  <c r="J39" i="17"/>
  <c r="O39" i="17" s="1"/>
  <c r="E40" i="17"/>
  <c r="F40" i="17"/>
  <c r="G40" i="17"/>
  <c r="H40" i="17"/>
  <c r="I40" i="17"/>
  <c r="J40" i="17"/>
  <c r="O40" i="17" s="1"/>
  <c r="E41" i="17"/>
  <c r="F41" i="17"/>
  <c r="G41" i="17"/>
  <c r="H41" i="17"/>
  <c r="I41" i="17"/>
  <c r="J41" i="17"/>
  <c r="O41" i="17" s="1"/>
  <c r="E42" i="17"/>
  <c r="F42" i="17"/>
  <c r="G42" i="17"/>
  <c r="H42" i="17"/>
  <c r="I42" i="17"/>
  <c r="J42" i="17"/>
  <c r="O42" i="17" s="1"/>
  <c r="E43" i="17"/>
  <c r="F43" i="17"/>
  <c r="G43" i="17"/>
  <c r="H43" i="17"/>
  <c r="I43" i="17"/>
  <c r="J43" i="17"/>
  <c r="O43" i="17" s="1"/>
  <c r="E5" i="17"/>
  <c r="F5" i="17"/>
  <c r="G5" i="17"/>
  <c r="H5" i="17"/>
  <c r="I5" i="17"/>
  <c r="J5" i="17"/>
  <c r="O5" i="17" s="1"/>
  <c r="E6" i="17"/>
  <c r="F6" i="17"/>
  <c r="G6" i="17"/>
  <c r="H6" i="17"/>
  <c r="I6" i="17"/>
  <c r="J6" i="17"/>
  <c r="O6" i="17" s="1"/>
  <c r="E7" i="17"/>
  <c r="F7" i="17"/>
  <c r="G7" i="17"/>
  <c r="H7" i="17"/>
  <c r="I7" i="17"/>
  <c r="J7" i="17"/>
  <c r="O7" i="17" s="1"/>
  <c r="E8" i="17"/>
  <c r="F8" i="17"/>
  <c r="G8" i="17"/>
  <c r="H8" i="17"/>
  <c r="I8" i="17"/>
  <c r="J8" i="17"/>
  <c r="O8" i="17" s="1"/>
  <c r="E9" i="17"/>
  <c r="F9" i="17"/>
  <c r="G9" i="17"/>
  <c r="H9" i="17"/>
  <c r="I9" i="17"/>
  <c r="J9" i="17"/>
  <c r="O9" i="17" s="1"/>
  <c r="E10" i="17"/>
  <c r="F10" i="17"/>
  <c r="G10" i="17"/>
  <c r="H10" i="17"/>
  <c r="I10" i="17"/>
  <c r="J10" i="17"/>
  <c r="O10" i="17" s="1"/>
  <c r="E11" i="17"/>
  <c r="F11" i="17"/>
  <c r="G11" i="17"/>
  <c r="H11" i="17"/>
  <c r="I11" i="17"/>
  <c r="J11" i="17"/>
  <c r="O11" i="17" s="1"/>
  <c r="E12" i="17"/>
  <c r="F12" i="17"/>
  <c r="G12" i="17"/>
  <c r="H12" i="17"/>
  <c r="I12" i="17"/>
  <c r="J12" i="17"/>
  <c r="O12" i="17" s="1"/>
  <c r="E13" i="17"/>
  <c r="F13" i="17"/>
  <c r="G13" i="17"/>
  <c r="H13" i="17"/>
  <c r="I13" i="17"/>
  <c r="J13" i="17"/>
  <c r="O13" i="17" s="1"/>
  <c r="E14" i="17"/>
  <c r="F14" i="17"/>
  <c r="G14" i="17"/>
  <c r="H14" i="17"/>
  <c r="I14" i="17"/>
  <c r="J14" i="17"/>
  <c r="O14" i="17" s="1"/>
  <c r="E15" i="17"/>
  <c r="F15" i="17"/>
  <c r="G15" i="17"/>
  <c r="H15" i="17"/>
  <c r="I15" i="17"/>
  <c r="J15" i="17"/>
  <c r="O15" i="17" s="1"/>
  <c r="E16" i="17"/>
  <c r="F16" i="17"/>
  <c r="G16" i="17"/>
  <c r="H16" i="17"/>
  <c r="I16" i="17"/>
  <c r="J16" i="17"/>
  <c r="O16" i="17" s="1"/>
  <c r="E17" i="17"/>
  <c r="F17" i="17"/>
  <c r="G17" i="17"/>
  <c r="H17" i="17"/>
  <c r="I17" i="17"/>
  <c r="J17" i="17"/>
  <c r="O17" i="17" s="1"/>
  <c r="E18" i="17"/>
  <c r="F18" i="17"/>
  <c r="G18" i="17"/>
  <c r="H18" i="17"/>
  <c r="I18" i="17"/>
  <c r="J18" i="17"/>
  <c r="O18" i="17" s="1"/>
  <c r="E19" i="17"/>
  <c r="F19" i="17"/>
  <c r="G19" i="17"/>
  <c r="H19" i="17"/>
  <c r="I19" i="17"/>
  <c r="J19" i="17"/>
  <c r="O19" i="17" s="1"/>
  <c r="E20" i="17"/>
  <c r="F20" i="17"/>
  <c r="G20" i="17"/>
  <c r="H20" i="17"/>
  <c r="I20" i="17"/>
  <c r="J20" i="17"/>
  <c r="O20" i="17" s="1"/>
  <c r="E21" i="17"/>
  <c r="F21" i="17"/>
  <c r="G21" i="17"/>
  <c r="H21" i="17"/>
  <c r="I21" i="17"/>
  <c r="J21" i="17"/>
  <c r="O21" i="17" s="1"/>
  <c r="E22" i="17"/>
  <c r="F22" i="17"/>
  <c r="G22" i="17"/>
  <c r="H22" i="17"/>
  <c r="I22" i="17"/>
  <c r="J22" i="17"/>
  <c r="O22" i="17" s="1"/>
  <c r="E23" i="17"/>
  <c r="F23" i="17"/>
  <c r="G23" i="17"/>
  <c r="H23" i="17"/>
  <c r="I23" i="17"/>
  <c r="J23" i="17"/>
  <c r="O23" i="17" s="1"/>
  <c r="E24" i="17"/>
  <c r="F24" i="17"/>
  <c r="G24" i="17"/>
  <c r="H24" i="17"/>
  <c r="I24" i="17"/>
  <c r="J24" i="17"/>
  <c r="O24" i="17" s="1"/>
  <c r="F4" i="17"/>
  <c r="G4" i="17"/>
  <c r="H4" i="17"/>
  <c r="I4" i="17"/>
  <c r="J4" i="17"/>
  <c r="O4" i="17" s="1"/>
  <c r="W9" i="19"/>
  <c r="AC9" i="19" s="1"/>
  <c r="W8" i="19"/>
  <c r="AC8" i="19" s="1"/>
  <c r="W7" i="19"/>
  <c r="W6" i="19"/>
  <c r="AC6" i="19" s="1"/>
  <c r="W5" i="19"/>
  <c r="AC5" i="19" s="1"/>
  <c r="W4" i="19"/>
  <c r="D233" i="17" l="1"/>
  <c r="D320" i="17"/>
  <c r="D355" i="17"/>
  <c r="D374" i="17"/>
  <c r="D418" i="17"/>
  <c r="D449" i="17"/>
  <c r="D466" i="17"/>
  <c r="D523" i="17"/>
  <c r="D605" i="17"/>
  <c r="D639" i="17"/>
  <c r="D682" i="17"/>
  <c r="D686" i="17"/>
  <c r="D694" i="17"/>
  <c r="D755" i="17"/>
  <c r="D782" i="17"/>
  <c r="D891" i="17"/>
  <c r="D953" i="17"/>
  <c r="D163" i="17"/>
  <c r="D273" i="17"/>
  <c r="D288" i="17"/>
  <c r="D329" i="17"/>
  <c r="D434" i="17"/>
  <c r="D462" i="17"/>
  <c r="D530" i="17"/>
  <c r="D534" i="17"/>
  <c r="D557" i="17"/>
  <c r="D573" i="17"/>
  <c r="D619" i="17"/>
  <c r="D725" i="17"/>
  <c r="D759" i="17"/>
  <c r="D769" i="17"/>
  <c r="D791" i="17"/>
  <c r="D809" i="17"/>
  <c r="D935" i="17"/>
  <c r="D965" i="17"/>
  <c r="D1012" i="17"/>
  <c r="D1032" i="17"/>
  <c r="D1063" i="17"/>
  <c r="D1128" i="17"/>
  <c r="D1144" i="17"/>
  <c r="D1160" i="17"/>
  <c r="D1176" i="17"/>
  <c r="D1192" i="17"/>
  <c r="D1208" i="17"/>
  <c r="D1248" i="17"/>
  <c r="D1280" i="17"/>
  <c r="D158" i="17"/>
  <c r="D191" i="17"/>
  <c r="D199" i="17"/>
  <c r="D203" i="17"/>
  <c r="D210" i="17"/>
  <c r="D214" i="17"/>
  <c r="D264" i="17"/>
  <c r="D304" i="17"/>
  <c r="D309" i="17"/>
  <c r="D321" i="17"/>
  <c r="D325" i="17"/>
  <c r="D371" i="17"/>
  <c r="D407" i="17"/>
  <c r="D482" i="17"/>
  <c r="D602" i="17"/>
  <c r="D722" i="17"/>
  <c r="D765" i="17"/>
  <c r="D787" i="17"/>
  <c r="D853" i="17"/>
  <c r="D857" i="17"/>
  <c r="D986" i="17"/>
  <c r="D1079" i="17"/>
  <c r="D1264" i="17"/>
  <c r="D1284" i="17"/>
  <c r="D1314" i="17"/>
  <c r="D159" i="17"/>
  <c r="D183" i="17"/>
  <c r="D313" i="17"/>
  <c r="D341" i="17"/>
  <c r="D419" i="17"/>
  <c r="D423" i="17"/>
  <c r="D450" i="17"/>
  <c r="D463" i="17"/>
  <c r="D467" i="17"/>
  <c r="D478" i="17"/>
  <c r="D515" i="17"/>
  <c r="D531" i="17"/>
  <c r="D539" i="17"/>
  <c r="D606" i="17"/>
  <c r="D687" i="17"/>
  <c r="D695" i="17"/>
  <c r="D711" i="17"/>
  <c r="D826" i="17"/>
  <c r="D921" i="17"/>
  <c r="D937" i="17"/>
  <c r="D966" i="17"/>
  <c r="D983" i="17"/>
  <c r="D999" i="17"/>
  <c r="D1048" i="17"/>
  <c r="D1252" i="17"/>
  <c r="D1310" i="17"/>
  <c r="D1327" i="17"/>
  <c r="D1331" i="17"/>
  <c r="D1346" i="17"/>
  <c r="D175" i="17"/>
  <c r="D265" i="17"/>
  <c r="D305" i="17"/>
  <c r="D330" i="17"/>
  <c r="D346" i="17"/>
  <c r="D505" i="17"/>
  <c r="D535" i="17"/>
  <c r="D546" i="17"/>
  <c r="D558" i="17"/>
  <c r="D574" i="17"/>
  <c r="D603" i="17"/>
  <c r="D649" i="17"/>
  <c r="D670" i="17"/>
  <c r="D726" i="17"/>
  <c r="D742" i="17"/>
  <c r="D766" i="17"/>
  <c r="D770" i="17"/>
  <c r="D785" i="17"/>
  <c r="D810" i="17"/>
  <c r="D837" i="17"/>
  <c r="D854" i="17"/>
  <c r="D874" i="17"/>
  <c r="D885" i="17"/>
  <c r="D1064" i="17"/>
  <c r="D1095" i="17"/>
  <c r="D213" i="17"/>
  <c r="D324" i="17"/>
  <c r="D451" i="17"/>
  <c r="D455" i="17"/>
  <c r="D522" i="17"/>
  <c r="D559" i="17"/>
  <c r="D709" i="17"/>
  <c r="D811" i="17"/>
  <c r="D919" i="17"/>
  <c r="D967" i="17"/>
  <c r="D1096" i="17"/>
  <c r="D1223" i="17"/>
  <c r="D1246" i="17"/>
  <c r="D1267" i="17"/>
  <c r="D1332" i="17"/>
  <c r="D1336" i="17"/>
  <c r="D1383" i="17"/>
  <c r="D1444" i="17"/>
  <c r="D1448" i="17"/>
  <c r="D1476" i="17"/>
  <c r="D1490" i="17"/>
  <c r="D215" i="17"/>
  <c r="D219" i="17"/>
  <c r="D249" i="17"/>
  <c r="D310" i="17"/>
  <c r="D314" i="17"/>
  <c r="D358" i="17"/>
  <c r="D483" i="17"/>
  <c r="D494" i="17"/>
  <c r="D622" i="17"/>
  <c r="D693" i="17"/>
  <c r="D858" i="17"/>
  <c r="D887" i="17"/>
  <c r="D985" i="17"/>
  <c r="D1112" i="17"/>
  <c r="D1240" i="17"/>
  <c r="D1315" i="17"/>
  <c r="D1343" i="17"/>
  <c r="D1352" i="17"/>
  <c r="D1363" i="17"/>
  <c r="D1428" i="17"/>
  <c r="D1432" i="17"/>
  <c r="D1460" i="17"/>
  <c r="D1523" i="17"/>
  <c r="D167" i="17"/>
  <c r="D506" i="17"/>
  <c r="D758" i="17"/>
  <c r="D795" i="17"/>
  <c r="D871" i="17"/>
  <c r="D1207" i="17"/>
  <c r="D1247" i="17"/>
  <c r="D1251" i="17"/>
  <c r="D1311" i="17"/>
  <c r="D1348" i="17"/>
  <c r="D1359" i="17"/>
  <c r="D1400" i="17"/>
  <c r="D1416" i="17"/>
  <c r="D1446" i="17"/>
  <c r="D1474" i="17"/>
  <c r="D1507" i="17"/>
  <c r="D336" i="17"/>
  <c r="D342" i="17"/>
  <c r="D495" i="17"/>
  <c r="D685" i="17"/>
  <c r="D855" i="17"/>
  <c r="D1191" i="17"/>
  <c r="D1224" i="17"/>
  <c r="D1330" i="17"/>
  <c r="D1368" i="17"/>
  <c r="D1384" i="17"/>
  <c r="D1430" i="17"/>
  <c r="D1458" i="17"/>
  <c r="D1491" i="17"/>
  <c r="D337" i="17"/>
  <c r="D481" i="17"/>
  <c r="D786" i="17"/>
  <c r="D938" i="17"/>
  <c r="D951" i="17"/>
  <c r="D1015" i="17"/>
  <c r="D1175" i="17"/>
  <c r="D1303" i="17"/>
  <c r="D1316" i="17"/>
  <c r="D1320" i="17"/>
  <c r="D1364" i="17"/>
  <c r="D1375" i="17"/>
  <c r="D1398" i="17"/>
  <c r="D1414" i="17"/>
  <c r="D1442" i="17"/>
  <c r="D1524" i="17"/>
  <c r="D281" i="17"/>
  <c r="D297" i="17"/>
  <c r="D326" i="17"/>
  <c r="D417" i="17"/>
  <c r="D533" i="17"/>
  <c r="D723" i="17"/>
  <c r="D1031" i="17"/>
  <c r="D1159" i="17"/>
  <c r="D1382" i="17"/>
  <c r="D1447" i="17"/>
  <c r="D1475" i="17"/>
  <c r="D1508" i="17"/>
  <c r="D1538" i="17"/>
  <c r="D575" i="17"/>
  <c r="D671" i="17"/>
  <c r="D675" i="17"/>
  <c r="D771" i="17"/>
  <c r="D775" i="17"/>
  <c r="D827" i="17"/>
  <c r="D918" i="17"/>
  <c r="D922" i="17"/>
  <c r="D1000" i="17"/>
  <c r="D1047" i="17"/>
  <c r="D1111" i="17"/>
  <c r="D1143" i="17"/>
  <c r="D1283" i="17"/>
  <c r="D1294" i="17"/>
  <c r="D1362" i="17"/>
  <c r="D1431" i="17"/>
  <c r="D1443" i="17"/>
  <c r="D1459" i="17"/>
  <c r="D1492" i="17"/>
  <c r="D1522" i="17"/>
  <c r="D266" i="17"/>
  <c r="D373" i="17"/>
  <c r="D890" i="17"/>
  <c r="D901" i="17"/>
  <c r="D1016" i="17"/>
  <c r="D1080" i="17"/>
  <c r="D1127" i="17"/>
  <c r="D1250" i="17"/>
  <c r="D1300" i="17"/>
  <c r="D1304" i="17"/>
  <c r="D1347" i="17"/>
  <c r="D1399" i="17"/>
  <c r="D1415" i="17"/>
  <c r="D1506" i="17"/>
  <c r="D1386" i="17"/>
  <c r="D1090" i="17"/>
  <c r="D521" i="17"/>
  <c r="D1418" i="17"/>
  <c r="D925" i="17"/>
  <c r="D1360" i="17"/>
  <c r="D1450" i="17"/>
  <c r="D1285" i="17"/>
  <c r="D306" i="17"/>
  <c r="D1388" i="17"/>
  <c r="D211" i="17"/>
  <c r="D1404" i="17"/>
  <c r="D799" i="17"/>
  <c r="D1438" i="17"/>
  <c r="D761" i="17"/>
  <c r="D165" i="17"/>
  <c r="D1454" i="17"/>
  <c r="D993" i="17"/>
  <c r="D397" i="17"/>
  <c r="D1467" i="17"/>
  <c r="D1177" i="17"/>
  <c r="D915" i="17"/>
  <c r="D611" i="17"/>
  <c r="D299" i="17"/>
  <c r="D819" i="17"/>
  <c r="D735" i="17"/>
  <c r="D507" i="17"/>
  <c r="D157" i="17"/>
  <c r="D1272" i="17"/>
  <c r="D828" i="17"/>
  <c r="D581" i="17"/>
  <c r="D272" i="17"/>
  <c r="D943" i="17"/>
  <c r="D548" i="17"/>
  <c r="D302" i="17"/>
  <c r="D863" i="17"/>
  <c r="D399" i="17"/>
  <c r="D1376" i="17"/>
  <c r="D1026" i="17"/>
  <c r="D1514" i="17"/>
  <c r="D1408" i="17"/>
  <c r="D909" i="17"/>
  <c r="D1312" i="17"/>
  <c r="D1449" i="17"/>
  <c r="D1202" i="17"/>
  <c r="D295" i="17"/>
  <c r="D1305" i="17"/>
  <c r="D160" i="17"/>
  <c r="D1395" i="17"/>
  <c r="D615" i="17"/>
  <c r="D1341" i="17"/>
  <c r="D703" i="17"/>
  <c r="D1437" i="17"/>
  <c r="D815" i="17"/>
  <c r="D377" i="17"/>
  <c r="D270" i="17"/>
  <c r="D1321" i="17"/>
  <c r="D1161" i="17"/>
  <c r="D892" i="17"/>
  <c r="D544" i="17"/>
  <c r="D279" i="17"/>
  <c r="D1309" i="17"/>
  <c r="D813" i="17"/>
  <c r="D699" i="17"/>
  <c r="D485" i="17"/>
  <c r="D1097" i="17"/>
  <c r="D817" i="17"/>
  <c r="D562" i="17"/>
  <c r="D257" i="17"/>
  <c r="D1254" i="17"/>
  <c r="D912" i="17"/>
  <c r="D528" i="17"/>
  <c r="D282" i="17"/>
  <c r="D832" i="17"/>
  <c r="D347" i="17"/>
  <c r="D1369" i="17"/>
  <c r="D1010" i="17"/>
  <c r="D1530" i="17"/>
  <c r="D1402" i="17"/>
  <c r="D848" i="17"/>
  <c r="D1520" i="17"/>
  <c r="D1274" i="17"/>
  <c r="D1427" i="17"/>
  <c r="D941" i="17"/>
  <c r="D290" i="17"/>
  <c r="D1301" i="17"/>
  <c r="D1534" i="17"/>
  <c r="D1357" i="17"/>
  <c r="D547" i="17"/>
  <c r="D1328" i="17"/>
  <c r="D697" i="17"/>
  <c r="D1531" i="17"/>
  <c r="D792" i="17"/>
  <c r="D365" i="17"/>
  <c r="D224" i="17"/>
  <c r="D1317" i="17"/>
  <c r="D1145" i="17"/>
  <c r="D867" i="17"/>
  <c r="D525" i="17"/>
  <c r="D274" i="17"/>
  <c r="D1113" i="17"/>
  <c r="D803" i="17"/>
  <c r="D683" i="17"/>
  <c r="D412" i="17"/>
  <c r="D1058" i="17"/>
  <c r="D764" i="17"/>
  <c r="D529" i="17"/>
  <c r="D208" i="17"/>
  <c r="D1241" i="17"/>
  <c r="D849" i="17"/>
  <c r="D489" i="17"/>
  <c r="D271" i="17"/>
  <c r="D780" i="17"/>
  <c r="D331" i="17"/>
  <c r="D1308" i="17"/>
  <c r="D992" i="17"/>
  <c r="D1529" i="17"/>
  <c r="D1392" i="17"/>
  <c r="D680" i="17"/>
  <c r="D1468" i="17"/>
  <c r="D1186" i="17"/>
  <c r="D1421" i="17"/>
  <c r="D774" i="17"/>
  <c r="D204" i="17"/>
  <c r="D1218" i="17"/>
  <c r="D1500" i="17"/>
  <c r="D1403" i="17"/>
  <c r="D493" i="17"/>
  <c r="D1260" i="17"/>
  <c r="D613" i="17"/>
  <c r="D1258" i="17"/>
  <c r="D767" i="17"/>
  <c r="D241" i="17"/>
  <c r="D176" i="17"/>
  <c r="D1296" i="17"/>
  <c r="D1129" i="17"/>
  <c r="D751" i="17"/>
  <c r="D524" i="17"/>
  <c r="D172" i="17"/>
  <c r="D1074" i="17"/>
  <c r="D797" i="17"/>
  <c r="D577" i="17"/>
  <c r="D393" i="17"/>
  <c r="D997" i="17"/>
  <c r="D733" i="17"/>
  <c r="D461" i="17"/>
  <c r="D180" i="17"/>
  <c r="D1042" i="17"/>
  <c r="D800" i="17"/>
  <c r="D469" i="17"/>
  <c r="D237" i="17"/>
  <c r="D977" i="17"/>
  <c r="D747" i="17"/>
  <c r="D319" i="17"/>
  <c r="D1513" i="17"/>
  <c r="D1276" i="17"/>
  <c r="D931" i="17"/>
  <c r="D1504" i="17"/>
  <c r="D1269" i="17"/>
  <c r="D579" i="17"/>
  <c r="D1434" i="17"/>
  <c r="D296" i="17"/>
  <c r="D1406" i="17"/>
  <c r="D681" i="17"/>
  <c r="D1518" i="17"/>
  <c r="D1049" i="17"/>
  <c r="D1482" i="17"/>
  <c r="D1234" i="17"/>
  <c r="D367" i="17"/>
  <c r="D1245" i="17"/>
  <c r="D509" i="17"/>
  <c r="D1253" i="17"/>
  <c r="D760" i="17"/>
  <c r="D184" i="17"/>
  <c r="D1289" i="17"/>
  <c r="D1033" i="17"/>
  <c r="D745" i="17"/>
  <c r="D520" i="17"/>
  <c r="D164" i="17"/>
  <c r="D1017" i="17"/>
  <c r="D783" i="17"/>
  <c r="D567" i="17"/>
  <c r="D381" i="17"/>
  <c r="D973" i="17"/>
  <c r="D728" i="17"/>
  <c r="D456" i="17"/>
  <c r="D156" i="17"/>
  <c r="D1001" i="17"/>
  <c r="D763" i="17"/>
  <c r="D460" i="17"/>
  <c r="D220" i="17"/>
  <c r="D972" i="17"/>
  <c r="D731" i="17"/>
  <c r="D286" i="17"/>
  <c r="D1488" i="17"/>
  <c r="D1270" i="17"/>
  <c r="D717" i="17"/>
  <c r="D1486" i="17"/>
  <c r="D1256" i="17"/>
  <c r="D408" i="17"/>
  <c r="D1433" i="17"/>
  <c r="D1536" i="17"/>
  <c r="D1405" i="17"/>
  <c r="D473" i="17"/>
  <c r="D1466" i="17"/>
  <c r="D961" i="17"/>
  <c r="D1481" i="17"/>
  <c r="D1081" i="17"/>
  <c r="D351" i="17"/>
  <c r="D988" i="17"/>
  <c r="D499" i="17"/>
  <c r="D1532" i="17"/>
  <c r="D1138" i="17"/>
  <c r="D701" i="17"/>
  <c r="D1273" i="17"/>
  <c r="D1013" i="17"/>
  <c r="D729" i="17"/>
  <c r="D497" i="17"/>
  <c r="D945" i="17"/>
  <c r="D776" i="17"/>
  <c r="D561" i="17"/>
  <c r="D268" i="17"/>
  <c r="D1344" i="17"/>
  <c r="D927" i="17"/>
  <c r="D676" i="17"/>
  <c r="D343" i="17"/>
  <c r="D995" i="17"/>
  <c r="D691" i="17"/>
  <c r="D338" i="17"/>
  <c r="D188" i="17"/>
  <c r="D963" i="17"/>
  <c r="D719" i="17"/>
  <c r="D209" i="17"/>
  <c r="D1470" i="17"/>
  <c r="D1154" i="17"/>
  <c r="D716" i="17"/>
  <c r="D1452" i="17"/>
  <c r="D1170" i="17"/>
  <c r="D395" i="17"/>
  <c r="D1390" i="17"/>
  <c r="D1502" i="17"/>
  <c r="D1373" i="17"/>
  <c r="D1436" i="17"/>
  <c r="D1106" i="17"/>
  <c r="D659" i="17"/>
  <c r="D1424" i="17"/>
  <c r="D929" i="17"/>
  <c r="D192" i="17"/>
  <c r="D1389" i="17"/>
  <c r="D1484" i="17"/>
  <c r="D1302" i="17"/>
  <c r="D335" i="17"/>
  <c r="D1440" i="17"/>
  <c r="D472" i="17"/>
  <c r="D1420" i="17"/>
  <c r="D976" i="17"/>
  <c r="D1472" i="17"/>
  <c r="D861" i="17"/>
  <c r="D243" i="17"/>
  <c r="D1497" i="17"/>
  <c r="D1006" i="17"/>
  <c r="D527" i="17"/>
  <c r="D1353" i="17"/>
  <c r="D1193" i="17"/>
  <c r="D947" i="17"/>
  <c r="D640" i="17"/>
  <c r="D383" i="17"/>
  <c r="D865" i="17"/>
  <c r="D749" i="17"/>
  <c r="D519" i="17"/>
  <c r="D239" i="17"/>
  <c r="D1325" i="17"/>
  <c r="D851" i="17"/>
  <c r="D609" i="17"/>
  <c r="D315" i="17"/>
  <c r="D979" i="17"/>
  <c r="D569" i="17"/>
  <c r="D311" i="17"/>
  <c r="D880" i="17"/>
  <c r="D536" i="17"/>
  <c r="D1065" i="17"/>
  <c r="D913" i="17"/>
  <c r="D667" i="17"/>
  <c r="D1517" i="17"/>
  <c r="D1469" i="17"/>
  <c r="D1535" i="17"/>
  <c r="D1445" i="17"/>
  <c r="D1397" i="17"/>
  <c r="D1394" i="17"/>
  <c r="D1372" i="17"/>
  <c r="D1349" i="17"/>
  <c r="D1479" i="17"/>
  <c r="D1526" i="17"/>
  <c r="D1499" i="17"/>
  <c r="D1457" i="17"/>
  <c r="D1425" i="17"/>
  <c r="D1338" i="17"/>
  <c r="D1286" i="17"/>
  <c r="D1244" i="17"/>
  <c r="D1212" i="17"/>
  <c r="D1195" i="17"/>
  <c r="D1158" i="17"/>
  <c r="D1101" i="17"/>
  <c r="D1084" i="17"/>
  <c r="D1067" i="17"/>
  <c r="D1030" i="17"/>
  <c r="D1201" i="17"/>
  <c r="D1184" i="17"/>
  <c r="D1167" i="17"/>
  <c r="D1130" i="17"/>
  <c r="D1072" i="17"/>
  <c r="D1055" i="17"/>
  <c r="D1018" i="17"/>
  <c r="D1313" i="17"/>
  <c r="D1265" i="17"/>
  <c r="D1221" i="17"/>
  <c r="D1204" i="17"/>
  <c r="D1187" i="17"/>
  <c r="D1150" i="17"/>
  <c r="D1093" i="17"/>
  <c r="D1076" i="17"/>
  <c r="D1516" i="17"/>
  <c r="D772" i="17"/>
  <c r="D196" i="17"/>
  <c r="D975" i="17"/>
  <c r="D551" i="17"/>
  <c r="D989" i="17"/>
  <c r="D492" i="17"/>
  <c r="D1209" i="17"/>
  <c r="D258" i="17"/>
  <c r="D564" i="17"/>
  <c r="D424" i="17"/>
  <c r="D1498" i="17"/>
  <c r="D991" i="17"/>
  <c r="D1337" i="17"/>
  <c r="D327" i="17"/>
  <c r="D1509" i="17"/>
  <c r="D1471" i="17"/>
  <c r="D1439" i="17"/>
  <c r="D1391" i="17"/>
  <c r="D1411" i="17"/>
  <c r="D1378" i="17"/>
  <c r="D1340" i="17"/>
  <c r="D1485" i="17"/>
  <c r="D1515" i="17"/>
  <c r="D1483" i="17"/>
  <c r="D1441" i="17"/>
  <c r="D1409" i="17"/>
  <c r="D1370" i="17"/>
  <c r="D1306" i="17"/>
  <c r="D1222" i="17"/>
  <c r="D1165" i="17"/>
  <c r="D1148" i="17"/>
  <c r="D1131" i="17"/>
  <c r="D1094" i="17"/>
  <c r="D1037" i="17"/>
  <c r="D1020" i="17"/>
  <c r="D1003" i="17"/>
  <c r="D1271" i="17"/>
  <c r="D1231" i="17"/>
  <c r="D1194" i="17"/>
  <c r="D1137" i="17"/>
  <c r="D1120" i="17"/>
  <c r="D1465" i="17"/>
  <c r="D1122" i="17"/>
  <c r="D715" i="17"/>
  <c r="D896" i="17"/>
  <c r="D168" i="17"/>
  <c r="D1533" i="17"/>
  <c r="D1461" i="17"/>
  <c r="D1429" i="17"/>
  <c r="D1381" i="17"/>
  <c r="D1410" i="17"/>
  <c r="D1358" i="17"/>
  <c r="D1335" i="17"/>
  <c r="D1494" i="17"/>
  <c r="D1299" i="17"/>
  <c r="D1505" i="17"/>
  <c r="D1473" i="17"/>
  <c r="D1292" i="17"/>
  <c r="D1225" i="17"/>
  <c r="D1243" i="17"/>
  <c r="D1181" i="17"/>
  <c r="D1164" i="17"/>
  <c r="D1147" i="17"/>
  <c r="D1110" i="17"/>
  <c r="D1053" i="17"/>
  <c r="D1036" i="17"/>
  <c r="D1019" i="17"/>
  <c r="D1261" i="17"/>
  <c r="D1210" i="17"/>
  <c r="D1153" i="17"/>
  <c r="D1136" i="17"/>
  <c r="D1119" i="17"/>
  <c r="D1041" i="17"/>
  <c r="D1024" i="17"/>
  <c r="D1007" i="17"/>
  <c r="D1339" i="17"/>
  <c r="D1230" i="17"/>
  <c r="D1173" i="17"/>
  <c r="D1156" i="17"/>
  <c r="D1139" i="17"/>
  <c r="D1102" i="17"/>
  <c r="D540" i="17"/>
  <c r="D563" i="17"/>
  <c r="D428" i="17"/>
  <c r="D644" i="17"/>
  <c r="D1456" i="17"/>
  <c r="D328" i="17"/>
  <c r="D911" i="17"/>
  <c r="D1480" i="17"/>
  <c r="D1493" i="17"/>
  <c r="D1455" i="17"/>
  <c r="D1407" i="17"/>
  <c r="D1350" i="17"/>
  <c r="D1263" i="17"/>
  <c r="D1396" i="17"/>
  <c r="D1374" i="17"/>
  <c r="D1351" i="17"/>
  <c r="D1295" i="17"/>
  <c r="D1268" i="17"/>
  <c r="D1527" i="17"/>
  <c r="D1478" i="17"/>
  <c r="D1435" i="17"/>
  <c r="D1393" i="17"/>
  <c r="D1288" i="17"/>
  <c r="D1287" i="17"/>
  <c r="D1213" i="17"/>
  <c r="D1196" i="17"/>
  <c r="D1487" i="17"/>
  <c r="D1366" i="17"/>
  <c r="D1385" i="17"/>
  <c r="D1326" i="17"/>
  <c r="D1528" i="17"/>
  <c r="D1462" i="17"/>
  <c r="D1419" i="17"/>
  <c r="D1354" i="17"/>
  <c r="D1239" i="17"/>
  <c r="D1133" i="17"/>
  <c r="D1115" i="17"/>
  <c r="D1068" i="17"/>
  <c r="D1046" i="17"/>
  <c r="D987" i="17"/>
  <c r="D1216" i="17"/>
  <c r="D1169" i="17"/>
  <c r="D1121" i="17"/>
  <c r="D1057" i="17"/>
  <c r="D1355" i="17"/>
  <c r="D1203" i="17"/>
  <c r="D1182" i="17"/>
  <c r="D1118" i="17"/>
  <c r="D1075" i="17"/>
  <c r="D1038" i="17"/>
  <c r="D845" i="17"/>
  <c r="D964" i="17"/>
  <c r="D939" i="17"/>
  <c r="D903" i="17"/>
  <c r="D859" i="17"/>
  <c r="D1477" i="17"/>
  <c r="D1380" i="17"/>
  <c r="D1356" i="17"/>
  <c r="D1324" i="17"/>
  <c r="D1512" i="17"/>
  <c r="D1278" i="17"/>
  <c r="D1206" i="17"/>
  <c r="D1180" i="17"/>
  <c r="D1132" i="17"/>
  <c r="D1085" i="17"/>
  <c r="D1014" i="17"/>
  <c r="D1233" i="17"/>
  <c r="D1215" i="17"/>
  <c r="D1168" i="17"/>
  <c r="D1146" i="17"/>
  <c r="D1098" i="17"/>
  <c r="D1056" i="17"/>
  <c r="D1034" i="17"/>
  <c r="D1009" i="17"/>
  <c r="D1345" i="17"/>
  <c r="D1220" i="17"/>
  <c r="D1157" i="17"/>
  <c r="D1134" i="17"/>
  <c r="D1092" i="17"/>
  <c r="D1054" i="17"/>
  <c r="D841" i="17"/>
  <c r="D933" i="17"/>
  <c r="D899" i="17"/>
  <c r="D825" i="17"/>
  <c r="D994" i="17"/>
  <c r="D962" i="17"/>
  <c r="D934" i="17"/>
  <c r="D916" i="17"/>
  <c r="D852" i="17"/>
  <c r="D793" i="17"/>
  <c r="D930" i="17"/>
  <c r="D898" i="17"/>
  <c r="D866" i="17"/>
  <c r="D834" i="17"/>
  <c r="D802" i="17"/>
  <c r="D790" i="17"/>
  <c r="D730" i="17"/>
  <c r="D661" i="17"/>
  <c r="D627" i="17"/>
  <c r="D702" i="17"/>
  <c r="D712" i="17"/>
  <c r="D665" i="17"/>
  <c r="D623" i="17"/>
  <c r="D654" i="17"/>
  <c r="D608" i="17"/>
  <c r="D585" i="17"/>
  <c r="D556" i="17"/>
  <c r="D537" i="17"/>
  <c r="D571" i="17"/>
  <c r="D545" i="17"/>
  <c r="D511" i="17"/>
  <c r="D514" i="17"/>
  <c r="D488" i="17"/>
  <c r="D453" i="17"/>
  <c r="D433" i="17"/>
  <c r="D648" i="17"/>
  <c r="D578" i="17"/>
  <c r="D541" i="17"/>
  <c r="D389" i="17"/>
  <c r="D486" i="17"/>
  <c r="D431" i="17"/>
  <c r="D361" i="17"/>
  <c r="D439" i="17"/>
  <c r="D409" i="17"/>
  <c r="D376" i="17"/>
  <c r="D318" i="17"/>
  <c r="D404" i="17"/>
  <c r="D356" i="17"/>
  <c r="D277" i="17"/>
  <c r="D294" i="17"/>
  <c r="D442" i="17"/>
  <c r="D378" i="17"/>
  <c r="D300" i="17"/>
  <c r="D247" i="17"/>
  <c r="D254" i="17"/>
  <c r="D267" i="17"/>
  <c r="D317" i="17"/>
  <c r="D1495" i="17"/>
  <c r="D1525" i="17"/>
  <c r="D1423" i="17"/>
  <c r="D1266" i="17"/>
  <c r="D1379" i="17"/>
  <c r="D1319" i="17"/>
  <c r="D1501" i="17"/>
  <c r="D1298" i="17"/>
  <c r="D1511" i="17"/>
  <c r="D1371" i="17"/>
  <c r="D1229" i="17"/>
  <c r="D1179" i="17"/>
  <c r="D1083" i="17"/>
  <c r="D1062" i="17"/>
  <c r="D1422" i="17"/>
  <c r="D1496" i="17"/>
  <c r="D1451" i="17"/>
  <c r="D1322" i="17"/>
  <c r="D1228" i="17"/>
  <c r="D1149" i="17"/>
  <c r="D1126" i="17"/>
  <c r="D1035" i="17"/>
  <c r="D1293" i="17"/>
  <c r="D1183" i="17"/>
  <c r="D1162" i="17"/>
  <c r="D1071" i="17"/>
  <c r="D1050" i="17"/>
  <c r="D981" i="17"/>
  <c r="D1323" i="17"/>
  <c r="D1237" i="17"/>
  <c r="D1172" i="17"/>
  <c r="D1109" i="17"/>
  <c r="D1029" i="17"/>
  <c r="D957" i="17"/>
  <c r="D960" i="17"/>
  <c r="D905" i="17"/>
  <c r="D876" i="17"/>
  <c r="D996" i="17"/>
  <c r="D956" i="17"/>
  <c r="D924" i="17"/>
  <c r="D895" i="17"/>
  <c r="D842" i="17"/>
  <c r="D816" i="17"/>
  <c r="D950" i="17"/>
  <c r="D883" i="17"/>
  <c r="D900" i="17"/>
  <c r="D836" i="17"/>
  <c r="D777" i="17"/>
  <c r="D789" i="17"/>
  <c r="D738" i="17"/>
  <c r="D721" i="17"/>
  <c r="D822" i="17"/>
  <c r="D753" i="17"/>
  <c r="D778" i="17"/>
  <c r="D714" i="17"/>
  <c r="D655" i="17"/>
  <c r="D621" i="17"/>
  <c r="D601" i="17"/>
  <c r="D750" i="17"/>
  <c r="D689" i="17"/>
  <c r="D706" i="17"/>
  <c r="D642" i="17"/>
  <c r="D669" i="17"/>
  <c r="D647" i="17"/>
  <c r="D636" i="17"/>
  <c r="D604" i="17"/>
  <c r="D572" i="17"/>
  <c r="D444" i="17"/>
  <c r="D560" i="17"/>
  <c r="D538" i="17"/>
  <c r="D479" i="17"/>
  <c r="D626" i="17"/>
  <c r="D471" i="17"/>
  <c r="D454" i="17"/>
  <c r="D427" i="17"/>
  <c r="D402" i="17"/>
  <c r="D334" i="17"/>
  <c r="D354" i="17"/>
  <c r="D532" i="17"/>
  <c r="D390" i="17"/>
  <c r="D369" i="17"/>
  <c r="D388" i="17"/>
  <c r="D251" i="17"/>
  <c r="D292" i="17"/>
  <c r="D496" i="17"/>
  <c r="D426" i="17"/>
  <c r="D362" i="17"/>
  <c r="D284" i="17"/>
  <c r="D245" i="17"/>
  <c r="D217" i="17"/>
  <c r="D261" i="17"/>
  <c r="D301" i="17"/>
  <c r="D227" i="17"/>
  <c r="D201" i="17"/>
  <c r="D1519" i="17"/>
  <c r="D1413" i="17"/>
  <c r="D1426" i="17"/>
  <c r="D1342" i="17"/>
  <c r="D1537" i="17"/>
  <c r="D1489" i="17"/>
  <c r="D1227" i="17"/>
  <c r="D1197" i="17"/>
  <c r="D1174" i="17"/>
  <c r="D1100" i="17"/>
  <c r="D1078" i="17"/>
  <c r="D1005" i="17"/>
  <c r="D1277" i="17"/>
  <c r="D1226" i="17"/>
  <c r="D1135" i="17"/>
  <c r="D1089" i="17"/>
  <c r="D1025" i="17"/>
  <c r="D1002" i="17"/>
  <c r="D1307" i="17"/>
  <c r="D1236" i="17"/>
  <c r="D1214" i="17"/>
  <c r="D1171" i="17"/>
  <c r="D1125" i="17"/>
  <c r="D1108" i="17"/>
  <c r="D1086" i="17"/>
  <c r="D1045" i="17"/>
  <c r="D1028" i="17"/>
  <c r="D969" i="17"/>
  <c r="D959" i="17"/>
  <c r="D902" i="17"/>
  <c r="D875" i="17"/>
  <c r="D990" i="17"/>
  <c r="D955" i="17"/>
  <c r="D1417" i="17"/>
  <c r="D1367" i="17"/>
  <c r="D1333" i="17"/>
  <c r="D1387" i="17"/>
  <c r="D1290" i="17"/>
  <c r="D1142" i="17"/>
  <c r="D1099" i="17"/>
  <c r="D1052" i="17"/>
  <c r="D1004" i="17"/>
  <c r="D1255" i="17"/>
  <c r="D1200" i="17"/>
  <c r="D1178" i="17"/>
  <c r="D1105" i="17"/>
  <c r="D1088" i="17"/>
  <c r="D1066" i="17"/>
  <c r="D1023" i="17"/>
  <c r="D1297" i="17"/>
  <c r="D1259" i="17"/>
  <c r="D1235" i="17"/>
  <c r="D1189" i="17"/>
  <c r="D1124" i="17"/>
  <c r="D1107" i="17"/>
  <c r="D1061" i="17"/>
  <c r="D1044" i="17"/>
  <c r="D1027" i="17"/>
  <c r="D982" i="17"/>
  <c r="D970" i="17"/>
  <c r="D954" i="17"/>
  <c r="D980" i="17"/>
  <c r="D949" i="17"/>
  <c r="D889" i="17"/>
  <c r="D869" i="17"/>
  <c r="D835" i="17"/>
  <c r="D978" i="17"/>
  <c r="D879" i="17"/>
  <c r="D844" i="17"/>
  <c r="D948" i="17"/>
  <c r="D884" i="17"/>
  <c r="D820" i="17"/>
  <c r="D946" i="17"/>
  <c r="D914" i="17"/>
  <c r="D882" i="17"/>
  <c r="D850" i="17"/>
  <c r="D818" i="17"/>
  <c r="D732" i="17"/>
  <c r="D812" i="17"/>
  <c r="D781" i="17"/>
  <c r="D744" i="17"/>
  <c r="D762" i="17"/>
  <c r="D698" i="17"/>
  <c r="D638" i="17"/>
  <c r="D591" i="17"/>
  <c r="D734" i="17"/>
  <c r="D696" i="17"/>
  <c r="D674" i="17"/>
  <c r="D657" i="17"/>
  <c r="D597" i="17"/>
  <c r="D586" i="17"/>
  <c r="D643" i="17"/>
  <c r="D590" i="17"/>
  <c r="D668" i="17"/>
  <c r="D550" i="17"/>
  <c r="D477" i="17"/>
  <c r="D435" i="17"/>
  <c r="D554" i="17"/>
  <c r="D503" i="17"/>
  <c r="D610" i="17"/>
  <c r="D552" i="17"/>
  <c r="D504" i="17"/>
  <c r="D475" i="17"/>
  <c r="D421" i="17"/>
  <c r="D396" i="17"/>
  <c r="D350" i="17"/>
  <c r="D516" i="17"/>
  <c r="D387" i="17"/>
  <c r="D360" i="17"/>
  <c r="D436" i="17"/>
  <c r="D372" i="17"/>
  <c r="D303" i="17"/>
  <c r="D287" i="17"/>
  <c r="D480" i="17"/>
  <c r="D410" i="17"/>
  <c r="D348" i="17"/>
  <c r="D236" i="17"/>
  <c r="D285" i="17"/>
  <c r="D234" i="17"/>
  <c r="D1503" i="17"/>
  <c r="D1334" i="17"/>
  <c r="D1412" i="17"/>
  <c r="D1365" i="17"/>
  <c r="D1464" i="17"/>
  <c r="D1282" i="17"/>
  <c r="D1262" i="17"/>
  <c r="D1190" i="17"/>
  <c r="D1117" i="17"/>
  <c r="D1051" i="17"/>
  <c r="D1510" i="17"/>
  <c r="D1318" i="17"/>
  <c r="D1401" i="17"/>
  <c r="D1453" i="17"/>
  <c r="D1463" i="17"/>
  <c r="D1521" i="17"/>
  <c r="D1279" i="17"/>
  <c r="D1257" i="17"/>
  <c r="D1238" i="17"/>
  <c r="D1211" i="17"/>
  <c r="D1163" i="17"/>
  <c r="D1116" i="17"/>
  <c r="D1069" i="17"/>
  <c r="D1021" i="17"/>
  <c r="D998" i="17"/>
  <c r="D1217" i="17"/>
  <c r="D1151" i="17"/>
  <c r="D1103" i="17"/>
  <c r="D1082" i="17"/>
  <c r="D1039" i="17"/>
  <c r="D1361" i="17"/>
  <c r="D1281" i="17"/>
  <c r="D1205" i="17"/>
  <c r="D1140" i="17"/>
  <c r="D1077" i="17"/>
  <c r="D1059" i="17"/>
  <c r="D1022" i="17"/>
  <c r="D847" i="17"/>
  <c r="D940" i="17"/>
  <c r="D906" i="17"/>
  <c r="D860" i="17"/>
  <c r="D831" i="17"/>
  <c r="D801" i="17"/>
  <c r="D908" i="17"/>
  <c r="D873" i="17"/>
  <c r="D932" i="17"/>
  <c r="D868" i="17"/>
  <c r="D804" i="17"/>
  <c r="D757" i="17"/>
  <c r="D713" i="17"/>
  <c r="D806" i="17"/>
  <c r="D746" i="17"/>
  <c r="D677" i="17"/>
  <c r="D631" i="17"/>
  <c r="D718" i="17"/>
  <c r="D688" i="17"/>
  <c r="D650" i="17"/>
  <c r="D628" i="17"/>
  <c r="D593" i="17"/>
  <c r="D678" i="17"/>
  <c r="D664" i="17"/>
  <c r="D637" i="17"/>
  <c r="D617" i="17"/>
  <c r="D652" i="17"/>
  <c r="D620" i="17"/>
  <c r="D588" i="17"/>
  <c r="D566" i="17"/>
  <c r="D592" i="17"/>
  <c r="D518" i="17"/>
  <c r="D501" i="17"/>
  <c r="D445" i="17"/>
  <c r="D594" i="17"/>
  <c r="D468" i="17"/>
  <c r="D443" i="17"/>
  <c r="D391" i="17"/>
  <c r="D344" i="17"/>
  <c r="D500" i="17"/>
  <c r="D413" i="17"/>
  <c r="D385" i="17"/>
  <c r="D420" i="17"/>
  <c r="D312" i="17"/>
  <c r="D349" i="17"/>
  <c r="D458" i="17"/>
  <c r="D394" i="17"/>
  <c r="D316" i="17"/>
  <c r="D256" i="17"/>
  <c r="D225" i="17"/>
  <c r="D333" i="17"/>
  <c r="D269" i="17"/>
  <c r="D231" i="17"/>
  <c r="D189" i="17"/>
  <c r="D1242" i="17"/>
  <c r="D1104" i="17"/>
  <c r="D1329" i="17"/>
  <c r="D944" i="17"/>
  <c r="D958" i="17"/>
  <c r="D862" i="17"/>
  <c r="D741" i="17"/>
  <c r="D888" i="17"/>
  <c r="D739" i="17"/>
  <c r="D788" i="17"/>
  <c r="D748" i="17"/>
  <c r="D736" i="17"/>
  <c r="D629" i="17"/>
  <c r="D724" i="17"/>
  <c r="D707" i="17"/>
  <c r="D672" i="17"/>
  <c r="D645" i="17"/>
  <c r="D422" i="17"/>
  <c r="D570" i="17"/>
  <c r="D517" i="17"/>
  <c r="D379" i="17"/>
  <c r="D403" i="17"/>
  <c r="D345" i="17"/>
  <c r="D363" i="17"/>
  <c r="D542" i="17"/>
  <c r="D415" i="17"/>
  <c r="D398" i="17"/>
  <c r="D289" i="17"/>
  <c r="D448" i="17"/>
  <c r="D235" i="17"/>
  <c r="D259" i="17"/>
  <c r="D223" i="17"/>
  <c r="D202" i="17"/>
  <c r="D195" i="17"/>
  <c r="D205" i="17"/>
  <c r="D186" i="17"/>
  <c r="D1291" i="17"/>
  <c r="D1011" i="17"/>
  <c r="D971" i="17"/>
  <c r="D805" i="17"/>
  <c r="D928" i="17"/>
  <c r="D839" i="17"/>
  <c r="D984" i="17"/>
  <c r="D917" i="17"/>
  <c r="D846" i="17"/>
  <c r="D840" i="17"/>
  <c r="D737" i="17"/>
  <c r="D743" i="17"/>
  <c r="D720" i="17"/>
  <c r="D625" i="17"/>
  <c r="D596" i="17"/>
  <c r="D708" i="17"/>
  <c r="D705" i="17"/>
  <c r="D599" i="17"/>
  <c r="D641" i="17"/>
  <c r="D612" i="17"/>
  <c r="D630" i="17"/>
  <c r="D555" i="17"/>
  <c r="D512" i="17"/>
  <c r="D441" i="17"/>
  <c r="D632" i="17"/>
  <c r="D498" i="17"/>
  <c r="D401" i="17"/>
  <c r="D370" i="17"/>
  <c r="D340" i="17"/>
  <c r="D357" i="17"/>
  <c r="D526" i="17"/>
  <c r="D411" i="17"/>
  <c r="D382" i="17"/>
  <c r="D276" i="17"/>
  <c r="D432" i="17"/>
  <c r="D262" i="17"/>
  <c r="D255" i="17"/>
  <c r="D218" i="17"/>
  <c r="D200" i="17"/>
  <c r="D187" i="17"/>
  <c r="D193" i="17"/>
  <c r="D212" i="17"/>
  <c r="D162" i="17"/>
  <c r="D513" i="17"/>
  <c r="D392" i="17"/>
  <c r="D280" i="17"/>
  <c r="D416" i="17"/>
  <c r="D260" i="17"/>
  <c r="D250" i="17"/>
  <c r="D197" i="17"/>
  <c r="D185" i="17"/>
  <c r="D166" i="17"/>
  <c r="D1199" i="17"/>
  <c r="D1043" i="17"/>
  <c r="D923" i="17"/>
  <c r="D833" i="17"/>
  <c r="D907" i="17"/>
  <c r="D830" i="17"/>
  <c r="D920" i="17"/>
  <c r="D727" i="17"/>
  <c r="D704" i="17"/>
  <c r="D618" i="17"/>
  <c r="D692" i="17"/>
  <c r="D690" i="17"/>
  <c r="D595" i="17"/>
  <c r="D634" i="17"/>
  <c r="D607" i="17"/>
  <c r="D684" i="17"/>
  <c r="D582" i="17"/>
  <c r="D549" i="17"/>
  <c r="D465" i="17"/>
  <c r="D553" i="17"/>
  <c r="D616" i="17"/>
  <c r="D470" i="17"/>
  <c r="D429" i="17"/>
  <c r="D510" i="17"/>
  <c r="D405" i="17"/>
  <c r="D278" i="17"/>
  <c r="D216" i="17"/>
  <c r="D179" i="17"/>
  <c r="D206" i="17"/>
  <c r="D1232" i="17"/>
  <c r="D1141" i="17"/>
  <c r="D1070" i="17"/>
  <c r="D838" i="17"/>
  <c r="D829" i="17"/>
  <c r="D942" i="17"/>
  <c r="D814" i="17"/>
  <c r="D872" i="17"/>
  <c r="D710" i="17"/>
  <c r="D779" i="17"/>
  <c r="D673" i="17"/>
  <c r="D663" i="17"/>
  <c r="D589" i="17"/>
  <c r="D662" i="17"/>
  <c r="D508" i="17"/>
  <c r="D457" i="17"/>
  <c r="D600" i="17"/>
  <c r="D425" i="17"/>
  <c r="D440" i="17"/>
  <c r="D308" i="17"/>
  <c r="D283" i="17"/>
  <c r="D400" i="17"/>
  <c r="D229" i="17"/>
  <c r="D339" i="17"/>
  <c r="D181" i="17"/>
  <c r="D177" i="17"/>
  <c r="D178" i="17"/>
  <c r="D171" i="17"/>
  <c r="D1087" i="17"/>
  <c r="D1275" i="17"/>
  <c r="D1198" i="17"/>
  <c r="D1166" i="17"/>
  <c r="D974" i="17"/>
  <c r="D968" i="17"/>
  <c r="D843" i="17"/>
  <c r="D926" i="17"/>
  <c r="D798" i="17"/>
  <c r="D952" i="17"/>
  <c r="D824" i="17"/>
  <c r="D823" i="17"/>
  <c r="D614" i="17"/>
  <c r="D447" i="17"/>
  <c r="D502" i="17"/>
  <c r="D584" i="17"/>
  <c r="D322" i="17"/>
  <c r="D386" i="17"/>
  <c r="D366" i="17"/>
  <c r="D384" i="17"/>
  <c r="D263" i="17"/>
  <c r="D242" i="17"/>
  <c r="D253" i="17"/>
  <c r="D323" i="17"/>
  <c r="D173" i="17"/>
  <c r="D244" i="17"/>
  <c r="D182" i="17"/>
  <c r="D430" i="17"/>
  <c r="D1152" i="17"/>
  <c r="D1114" i="17"/>
  <c r="D1008" i="17"/>
  <c r="D897" i="17"/>
  <c r="D881" i="17"/>
  <c r="D910" i="17"/>
  <c r="D904" i="17"/>
  <c r="D773" i="17"/>
  <c r="D700" i="17"/>
  <c r="D821" i="17"/>
  <c r="D784" i="17"/>
  <c r="D656" i="17"/>
  <c r="D679" i="17"/>
  <c r="D633" i="17"/>
  <c r="D580" i="17"/>
  <c r="D666" i="17"/>
  <c r="D437" i="17"/>
  <c r="D543" i="17"/>
  <c r="D568" i="17"/>
  <c r="D459" i="17"/>
  <c r="D380" i="17"/>
  <c r="D368" i="17"/>
  <c r="D252" i="17"/>
  <c r="D307" i="17"/>
  <c r="D248" i="17"/>
  <c r="D207" i="17"/>
  <c r="D222" i="17"/>
  <c r="D238" i="17"/>
  <c r="D169" i="17"/>
  <c r="D194" i="17"/>
  <c r="D864" i="17"/>
  <c r="D375" i="17"/>
  <c r="D298" i="17"/>
  <c r="D352" i="17"/>
  <c r="D291" i="17"/>
  <c r="D232" i="17"/>
  <c r="D228" i="17"/>
  <c r="D170" i="17"/>
  <c r="D1185" i="17"/>
  <c r="D1040" i="17"/>
  <c r="D1091" i="17"/>
  <c r="D1060" i="17"/>
  <c r="D893" i="17"/>
  <c r="D877" i="17"/>
  <c r="D894" i="17"/>
  <c r="D856" i="17"/>
  <c r="D794" i="17"/>
  <c r="D807" i="17"/>
  <c r="D768" i="17"/>
  <c r="D756" i="17"/>
  <c r="D653" i="17"/>
  <c r="D624" i="17"/>
  <c r="D658" i="17"/>
  <c r="D660" i="17"/>
  <c r="D646" i="17"/>
  <c r="D565" i="17"/>
  <c r="D487" i="17"/>
  <c r="D446" i="17"/>
  <c r="D491" i="17"/>
  <c r="D452" i="17"/>
  <c r="D406" i="17"/>
  <c r="D474" i="17"/>
  <c r="D490" i="17"/>
  <c r="D246" i="17"/>
  <c r="D230" i="17"/>
  <c r="D190" i="17"/>
  <c r="D161" i="17"/>
  <c r="D1073" i="17"/>
  <c r="D1377" i="17"/>
  <c r="D1249" i="17"/>
  <c r="D1219" i="17"/>
  <c r="D1188" i="17"/>
  <c r="D1155" i="17"/>
  <c r="D1123" i="17"/>
  <c r="D886" i="17"/>
  <c r="D870" i="17"/>
  <c r="D878" i="17"/>
  <c r="D936" i="17"/>
  <c r="D808" i="17"/>
  <c r="D796" i="17"/>
  <c r="D754" i="17"/>
  <c r="D752" i="17"/>
  <c r="D635" i="17"/>
  <c r="D740" i="17"/>
  <c r="D587" i="17"/>
  <c r="D651" i="17"/>
  <c r="D583" i="17"/>
  <c r="D598" i="17"/>
  <c r="D576" i="17"/>
  <c r="D438" i="17"/>
  <c r="D476" i="17"/>
  <c r="D484" i="17"/>
  <c r="D353" i="17"/>
  <c r="D364" i="17"/>
  <c r="D414" i="17"/>
  <c r="D293" i="17"/>
  <c r="D464" i="17"/>
  <c r="D332" i="17"/>
  <c r="D240" i="17"/>
  <c r="D275" i="17"/>
  <c r="D226" i="17"/>
  <c r="D198" i="17"/>
  <c r="D221" i="17"/>
  <c r="D174" i="17"/>
  <c r="D359" i="17"/>
  <c r="D1437" i="21"/>
  <c r="D1440" i="21"/>
  <c r="D1450" i="21"/>
  <c r="D1458" i="21"/>
  <c r="D1466" i="21"/>
  <c r="D1488" i="21"/>
  <c r="D1508" i="21"/>
  <c r="D1516" i="21"/>
  <c r="D391" i="21"/>
  <c r="D395" i="21"/>
  <c r="D399" i="21"/>
  <c r="D469" i="21"/>
  <c r="D473" i="21"/>
  <c r="D475" i="21"/>
  <c r="D479" i="21"/>
  <c r="D481" i="21"/>
  <c r="D493" i="21"/>
  <c r="D495" i="21"/>
  <c r="D497" i="21"/>
  <c r="D543" i="21"/>
  <c r="D550" i="21"/>
  <c r="D552" i="21"/>
  <c r="D559" i="21"/>
  <c r="D566" i="21"/>
  <c r="D568" i="21"/>
  <c r="D575" i="21"/>
  <c r="D582" i="21"/>
  <c r="D584" i="21"/>
  <c r="D629" i="21"/>
  <c r="D645" i="21"/>
  <c r="D661" i="21"/>
  <c r="D677" i="21"/>
  <c r="D693" i="21"/>
  <c r="D709" i="21"/>
  <c r="D711" i="21"/>
  <c r="D713" i="21"/>
  <c r="D715" i="21"/>
  <c r="D730" i="21"/>
  <c r="D732" i="21"/>
  <c r="D745" i="21"/>
  <c r="D747" i="21"/>
  <c r="D762" i="21"/>
  <c r="D764" i="21"/>
  <c r="D775" i="21"/>
  <c r="D777" i="21"/>
  <c r="D779" i="21"/>
  <c r="D781" i="21"/>
  <c r="D785" i="21"/>
  <c r="D789" i="21"/>
  <c r="D793" i="21"/>
  <c r="D797" i="21"/>
  <c r="D801" i="21"/>
  <c r="D805" i="21"/>
  <c r="D809" i="21"/>
  <c r="D813" i="21"/>
  <c r="D817" i="21"/>
  <c r="D821" i="21"/>
  <c r="D825" i="21"/>
  <c r="D829" i="21"/>
  <c r="D833" i="21"/>
  <c r="D837" i="21"/>
  <c r="D1500" i="21"/>
  <c r="D1526" i="21"/>
  <c r="D465" i="21"/>
  <c r="D477" i="21"/>
  <c r="D557" i="21"/>
  <c r="D573" i="21"/>
  <c r="D625" i="21"/>
  <c r="D627" i="21"/>
  <c r="D634" i="21"/>
  <c r="D636" i="21"/>
  <c r="D643" i="21"/>
  <c r="D650" i="21"/>
  <c r="D652" i="21"/>
  <c r="D659" i="21"/>
  <c r="D666" i="21"/>
  <c r="D668" i="21"/>
  <c r="D675" i="21"/>
  <c r="D682" i="21"/>
  <c r="D684" i="21"/>
  <c r="D691" i="21"/>
  <c r="D698" i="21"/>
  <c r="D700" i="21"/>
  <c r="D707" i="21"/>
  <c r="D717" i="21"/>
  <c r="D719" i="21"/>
  <c r="D734" i="21"/>
  <c r="D736" i="21"/>
  <c r="D749" i="21"/>
  <c r="D751" i="21"/>
  <c r="D766" i="21"/>
  <c r="D768" i="21"/>
  <c r="D1444" i="21"/>
  <c r="D1452" i="21"/>
  <c r="D1460" i="21"/>
  <c r="D1468" i="21"/>
  <c r="D1480" i="21"/>
  <c r="D1517" i="21"/>
  <c r="D402" i="21"/>
  <c r="D488" i="21"/>
  <c r="D504" i="21"/>
  <c r="D509" i="21"/>
  <c r="D513" i="21"/>
  <c r="D517" i="21"/>
  <c r="D521" i="21"/>
  <c r="D525" i="21"/>
  <c r="D529" i="21"/>
  <c r="D533" i="21"/>
  <c r="D537" i="21"/>
  <c r="D541" i="21"/>
  <c r="D546" i="21"/>
  <c r="D548" i="21"/>
  <c r="D555" i="21"/>
  <c r="D562" i="21"/>
  <c r="D564" i="21"/>
  <c r="D571" i="21"/>
  <c r="D578" i="21"/>
  <c r="D580" i="21"/>
  <c r="D595" i="21"/>
  <c r="D597" i="21"/>
  <c r="D599" i="21"/>
  <c r="D601" i="21"/>
  <c r="D603" i="21"/>
  <c r="D605" i="21"/>
  <c r="D607" i="21"/>
  <c r="D609" i="21"/>
  <c r="D611" i="21"/>
  <c r="D613" i="21"/>
  <c r="D621" i="21"/>
  <c r="D623" i="21"/>
  <c r="D641" i="21"/>
  <c r="D657" i="21"/>
  <c r="D673" i="21"/>
  <c r="D689" i="21"/>
  <c r="D705" i="21"/>
  <c r="D721" i="21"/>
  <c r="D723" i="21"/>
  <c r="D738" i="21"/>
  <c r="D740" i="21"/>
  <c r="D753" i="21"/>
  <c r="D755" i="21"/>
  <c r="D770" i="21"/>
  <c r="D772" i="21"/>
  <c r="D1438" i="21"/>
  <c r="D1492" i="21"/>
  <c r="D360" i="21"/>
  <c r="D362" i="21"/>
  <c r="D364" i="21"/>
  <c r="D366" i="21"/>
  <c r="D368" i="21"/>
  <c r="D370" i="21"/>
  <c r="D372" i="21"/>
  <c r="D374" i="21"/>
  <c r="D376" i="21"/>
  <c r="D378" i="21"/>
  <c r="D380" i="21"/>
  <c r="D382" i="21"/>
  <c r="D384" i="21"/>
  <c r="D386" i="21"/>
  <c r="D388" i="21"/>
  <c r="D404" i="21"/>
  <c r="D457" i="21"/>
  <c r="D461" i="21"/>
  <c r="D484" i="21"/>
  <c r="D492" i="21"/>
  <c r="D500" i="21"/>
  <c r="D553" i="21"/>
  <c r="D569" i="21"/>
  <c r="D585" i="21"/>
  <c r="D587" i="21"/>
  <c r="D589" i="21"/>
  <c r="D591" i="21"/>
  <c r="D593" i="21"/>
  <c r="D615" i="21"/>
  <c r="D617" i="21"/>
  <c r="D619" i="21"/>
  <c r="D630" i="21"/>
  <c r="D632" i="21"/>
  <c r="D639" i="21"/>
  <c r="D646" i="21"/>
  <c r="D648" i="21"/>
  <c r="D655" i="21"/>
  <c r="D662" i="21"/>
  <c r="D664" i="21"/>
  <c r="D671" i="21"/>
  <c r="D678" i="21"/>
  <c r="D680" i="21"/>
  <c r="D687" i="21"/>
  <c r="D694" i="21"/>
  <c r="D696" i="21"/>
  <c r="D703" i="21"/>
  <c r="D725" i="21"/>
  <c r="D727" i="21"/>
  <c r="D742" i="21"/>
  <c r="D744" i="21"/>
  <c r="D757" i="21"/>
  <c r="D759" i="21"/>
  <c r="D774" i="21"/>
  <c r="D778" i="21"/>
  <c r="D782" i="21"/>
  <c r="D784" i="21"/>
  <c r="D788" i="21"/>
  <c r="D792" i="21"/>
  <c r="D796" i="21"/>
  <c r="D800" i="21"/>
  <c r="D804" i="21"/>
  <c r="D808" i="21"/>
  <c r="D812" i="21"/>
  <c r="D816" i="21"/>
  <c r="D820" i="21"/>
  <c r="D824" i="21"/>
  <c r="D828" i="21"/>
  <c r="D838" i="21"/>
  <c r="D1446" i="21"/>
  <c r="D1454" i="21"/>
  <c r="D1462" i="21"/>
  <c r="D1470" i="21"/>
  <c r="D1512" i="21"/>
  <c r="D390" i="21"/>
  <c r="D392" i="21"/>
  <c r="D394" i="21"/>
  <c r="D396" i="21"/>
  <c r="D398" i="21"/>
  <c r="D400" i="21"/>
  <c r="D449" i="21"/>
  <c r="D453" i="21"/>
  <c r="D468" i="21"/>
  <c r="D472" i="21"/>
  <c r="D480" i="21"/>
  <c r="D496" i="21"/>
  <c r="D544" i="21"/>
  <c r="D551" i="21"/>
  <c r="D558" i="21"/>
  <c r="D560" i="21"/>
  <c r="D567" i="21"/>
  <c r="D574" i="21"/>
  <c r="D576" i="21"/>
  <c r="D583" i="21"/>
  <c r="D637" i="21"/>
  <c r="D653" i="21"/>
  <c r="D669" i="21"/>
  <c r="D685" i="21"/>
  <c r="D701" i="21"/>
  <c r="D710" i="21"/>
  <c r="D714" i="21"/>
  <c r="D716" i="21"/>
  <c r="D729" i="21"/>
  <c r="D731" i="21"/>
  <c r="D746" i="21"/>
  <c r="D748" i="21"/>
  <c r="D761" i="21"/>
  <c r="D763" i="21"/>
  <c r="D776" i="21"/>
  <c r="D786" i="21"/>
  <c r="D790" i="21"/>
  <c r="D794" i="21"/>
  <c r="D798" i="21"/>
  <c r="D802" i="21"/>
  <c r="D806" i="21"/>
  <c r="D810" i="21"/>
  <c r="D814" i="21"/>
  <c r="D818" i="21"/>
  <c r="D822" i="21"/>
  <c r="D826" i="21"/>
  <c r="D830" i="21"/>
  <c r="D1439" i="21"/>
  <c r="D367" i="21"/>
  <c r="D383" i="21"/>
  <c r="D445" i="21"/>
  <c r="D511" i="21"/>
  <c r="D545" i="21"/>
  <c r="D556" i="21"/>
  <c r="D579" i="21"/>
  <c r="D608" i="21"/>
  <c r="D624" i="21"/>
  <c r="D640" i="21"/>
  <c r="D651" i="21"/>
  <c r="D654" i="21"/>
  <c r="D681" i="21"/>
  <c r="D708" i="21"/>
  <c r="D718" i="21"/>
  <c r="D795" i="21"/>
  <c r="D827" i="21"/>
  <c r="D884" i="21"/>
  <c r="D886" i="21"/>
  <c r="D897" i="21"/>
  <c r="D899" i="21"/>
  <c r="D908" i="21"/>
  <c r="D922" i="21"/>
  <c r="D938" i="21"/>
  <c r="D959" i="21"/>
  <c r="D982" i="21"/>
  <c r="D1023" i="21"/>
  <c r="D1047" i="21"/>
  <c r="D1055" i="21"/>
  <c r="D1067" i="21"/>
  <c r="D1079" i="21"/>
  <c r="D1096" i="21"/>
  <c r="D1120" i="21"/>
  <c r="D1135" i="21"/>
  <c r="D1155" i="21"/>
  <c r="D1166" i="21"/>
  <c r="D1168" i="21"/>
  <c r="D1186" i="21"/>
  <c r="D1188" i="21"/>
  <c r="D1496" i="21"/>
  <c r="D365" i="21"/>
  <c r="D381" i="21"/>
  <c r="D489" i="21"/>
  <c r="D491" i="21"/>
  <c r="D505" i="21"/>
  <c r="D507" i="21"/>
  <c r="D554" i="21"/>
  <c r="D565" i="21"/>
  <c r="D590" i="21"/>
  <c r="D592" i="21"/>
  <c r="D606" i="21"/>
  <c r="D622" i="21"/>
  <c r="D635" i="21"/>
  <c r="D638" i="21"/>
  <c r="D665" i="21"/>
  <c r="D692" i="21"/>
  <c r="D695" i="21"/>
  <c r="D706" i="21"/>
  <c r="D760" i="21"/>
  <c r="D771" i="21"/>
  <c r="D773" i="21"/>
  <c r="D780" i="21"/>
  <c r="D783" i="21"/>
  <c r="D815" i="21"/>
  <c r="D834" i="21"/>
  <c r="D836" i="21"/>
  <c r="D888" i="21"/>
  <c r="D901" i="21"/>
  <c r="D903" i="21"/>
  <c r="D910" i="21"/>
  <c r="D912" i="21"/>
  <c r="D923" i="21"/>
  <c r="D942" i="21"/>
  <c r="D983" i="21"/>
  <c r="D1006" i="21"/>
  <c r="D1091" i="21"/>
  <c r="D1107" i="21"/>
  <c r="D1124" i="21"/>
  <c r="D1139" i="21"/>
  <c r="D1151" i="21"/>
  <c r="D1160" i="21"/>
  <c r="D1162" i="21"/>
  <c r="D1164" i="21"/>
  <c r="D1175" i="21"/>
  <c r="D1191" i="21"/>
  <c r="D1195" i="21"/>
  <c r="D1199" i="21"/>
  <c r="D1456" i="21"/>
  <c r="D1484" i="21"/>
  <c r="D363" i="21"/>
  <c r="D379" i="21"/>
  <c r="D393" i="21"/>
  <c r="D405" i="21"/>
  <c r="D487" i="21"/>
  <c r="D535" i="21"/>
  <c r="D577" i="21"/>
  <c r="D604" i="21"/>
  <c r="D649" i="21"/>
  <c r="D676" i="21"/>
  <c r="D679" i="21"/>
  <c r="D690" i="21"/>
  <c r="D756" i="21"/>
  <c r="D758" i="21"/>
  <c r="D767" i="21"/>
  <c r="D769" i="21"/>
  <c r="D803" i="21"/>
  <c r="D832" i="21"/>
  <c r="D839" i="21"/>
  <c r="D843" i="21"/>
  <c r="D847" i="21"/>
  <c r="D851" i="21"/>
  <c r="D855" i="21"/>
  <c r="D859" i="21"/>
  <c r="D863" i="21"/>
  <c r="D867" i="21"/>
  <c r="D871" i="21"/>
  <c r="D875" i="21"/>
  <c r="D879" i="21"/>
  <c r="D890" i="21"/>
  <c r="D892" i="21"/>
  <c r="D914" i="21"/>
  <c r="D918" i="21"/>
  <c r="D926" i="21"/>
  <c r="D943" i="21"/>
  <c r="D966" i="21"/>
  <c r="D1007" i="21"/>
  <c r="D1030" i="21"/>
  <c r="D1075" i="21"/>
  <c r="D1100" i="21"/>
  <c r="D1111" i="21"/>
  <c r="D1128" i="21"/>
  <c r="D1147" i="21"/>
  <c r="D1158" i="21"/>
  <c r="D1182" i="21"/>
  <c r="D1184" i="21"/>
  <c r="D361" i="21"/>
  <c r="D377" i="21"/>
  <c r="D403" i="21"/>
  <c r="D483" i="21"/>
  <c r="D485" i="21"/>
  <c r="D501" i="21"/>
  <c r="D503" i="21"/>
  <c r="D563" i="21"/>
  <c r="D588" i="21"/>
  <c r="D602" i="21"/>
  <c r="D620" i="21"/>
  <c r="D633" i="21"/>
  <c r="D660" i="21"/>
  <c r="D663" i="21"/>
  <c r="D674" i="21"/>
  <c r="D752" i="21"/>
  <c r="D754" i="21"/>
  <c r="D765" i="21"/>
  <c r="D791" i="21"/>
  <c r="D823" i="21"/>
  <c r="D841" i="21"/>
  <c r="D845" i="21"/>
  <c r="D849" i="21"/>
  <c r="D853" i="21"/>
  <c r="D857" i="21"/>
  <c r="D861" i="21"/>
  <c r="D865" i="21"/>
  <c r="D869" i="21"/>
  <c r="D873" i="21"/>
  <c r="D877" i="21"/>
  <c r="D883" i="21"/>
  <c r="D894" i="21"/>
  <c r="D896" i="21"/>
  <c r="D905" i="21"/>
  <c r="D907" i="21"/>
  <c r="D916" i="21"/>
  <c r="D927" i="21"/>
  <c r="D967" i="21"/>
  <c r="D990" i="21"/>
  <c r="D1031" i="21"/>
  <c r="D1063" i="21"/>
  <c r="D1095" i="21"/>
  <c r="D1115" i="21"/>
  <c r="D1132" i="21"/>
  <c r="D1143" i="21"/>
  <c r="D1154" i="21"/>
  <c r="D1156" i="21"/>
  <c r="D1171" i="21"/>
  <c r="D1178" i="21"/>
  <c r="D1180" i="21"/>
  <c r="D1472" i="21"/>
  <c r="D1524" i="21"/>
  <c r="D375" i="21"/>
  <c r="D401" i="21"/>
  <c r="D499" i="21"/>
  <c r="D527" i="21"/>
  <c r="D549" i="21"/>
  <c r="D586" i="21"/>
  <c r="D600" i="21"/>
  <c r="D618" i="21"/>
  <c r="D644" i="21"/>
  <c r="D647" i="21"/>
  <c r="D658" i="21"/>
  <c r="D704" i="21"/>
  <c r="D743" i="21"/>
  <c r="D750" i="21"/>
  <c r="D811" i="21"/>
  <c r="D835" i="21"/>
  <c r="D881" i="21"/>
  <c r="D887" i="21"/>
  <c r="D898" i="21"/>
  <c r="D900" i="21"/>
  <c r="D930" i="21"/>
  <c r="D950" i="21"/>
  <c r="D991" i="21"/>
  <c r="D1014" i="21"/>
  <c r="D1043" i="21"/>
  <c r="D1051" i="21"/>
  <c r="D1080" i="21"/>
  <c r="D1084" i="21"/>
  <c r="D1088" i="21"/>
  <c r="D1104" i="21"/>
  <c r="D1119" i="21"/>
  <c r="D1136" i="21"/>
  <c r="D1167" i="21"/>
  <c r="D1176" i="21"/>
  <c r="D1189" i="21"/>
  <c r="D1464" i="21"/>
  <c r="D369" i="21"/>
  <c r="D385" i="21"/>
  <c r="D397" i="21"/>
  <c r="D594" i="21"/>
  <c r="D610" i="21"/>
  <c r="D656" i="21"/>
  <c r="D667" i="21"/>
  <c r="D670" i="21"/>
  <c r="D697" i="21"/>
  <c r="D720" i="21"/>
  <c r="D722" i="21"/>
  <c r="D733" i="21"/>
  <c r="D807" i="21"/>
  <c r="D840" i="21"/>
  <c r="D844" i="21"/>
  <c r="D848" i="21"/>
  <c r="D852" i="21"/>
  <c r="D856" i="21"/>
  <c r="D860" i="21"/>
  <c r="D864" i="21"/>
  <c r="D868" i="21"/>
  <c r="D872" i="21"/>
  <c r="D876" i="21"/>
  <c r="D880" i="21"/>
  <c r="D882" i="21"/>
  <c r="D893" i="21"/>
  <c r="D895" i="21"/>
  <c r="D906" i="21"/>
  <c r="D919" i="21"/>
  <c r="D935" i="21"/>
  <c r="D958" i="21"/>
  <c r="D999" i="21"/>
  <c r="D1022" i="21"/>
  <c r="D1083" i="21"/>
  <c r="D1087" i="21"/>
  <c r="D1103" i="21"/>
  <c r="D1116" i="21"/>
  <c r="D1131" i="21"/>
  <c r="D1144" i="21"/>
  <c r="D1179" i="21"/>
  <c r="D547" i="21"/>
  <c r="D850" i="21"/>
  <c r="D911" i="21"/>
  <c r="D1123" i="21"/>
  <c r="D1127" i="21"/>
  <c r="D1146" i="21"/>
  <c r="D373" i="21"/>
  <c r="D581" i="21"/>
  <c r="D628" i="21"/>
  <c r="D631" i="21"/>
  <c r="D699" i="21"/>
  <c r="D702" i="21"/>
  <c r="D870" i="21"/>
  <c r="D891" i="21"/>
  <c r="D909" i="21"/>
  <c r="D951" i="21"/>
  <c r="D1038" i="21"/>
  <c r="D1099" i="21"/>
  <c r="D1140" i="21"/>
  <c r="D371" i="21"/>
  <c r="D572" i="21"/>
  <c r="D626" i="21"/>
  <c r="D672" i="21"/>
  <c r="D739" i="21"/>
  <c r="D741" i="21"/>
  <c r="D799" i="21"/>
  <c r="D858" i="21"/>
  <c r="D889" i="21"/>
  <c r="D998" i="21"/>
  <c r="D1039" i="21"/>
  <c r="D1142" i="21"/>
  <c r="D1159" i="21"/>
  <c r="D1174" i="21"/>
  <c r="D1187" i="21"/>
  <c r="D389" i="21"/>
  <c r="D519" i="21"/>
  <c r="D570" i="21"/>
  <c r="D598" i="21"/>
  <c r="D728" i="21"/>
  <c r="D735" i="21"/>
  <c r="D737" i="21"/>
  <c r="D846" i="21"/>
  <c r="D878" i="21"/>
  <c r="D1071" i="21"/>
  <c r="D1076" i="21"/>
  <c r="D1172" i="21"/>
  <c r="D1448" i="21"/>
  <c r="D387" i="21"/>
  <c r="D561" i="21"/>
  <c r="D596" i="21"/>
  <c r="D724" i="21"/>
  <c r="D726" i="21"/>
  <c r="D831" i="21"/>
  <c r="D866" i="21"/>
  <c r="D885" i="21"/>
  <c r="D1092" i="21"/>
  <c r="D1170" i="21"/>
  <c r="D616" i="21"/>
  <c r="D642" i="21"/>
  <c r="D688" i="21"/>
  <c r="D787" i="21"/>
  <c r="D854" i="21"/>
  <c r="D974" i="21"/>
  <c r="D1015" i="21"/>
  <c r="D1059" i="21"/>
  <c r="D1108" i="21"/>
  <c r="D1112" i="21"/>
  <c r="D1152" i="21"/>
  <c r="D1183" i="21"/>
  <c r="D819" i="21"/>
  <c r="D862" i="21"/>
  <c r="D913" i="21"/>
  <c r="D915" i="21"/>
  <c r="D934" i="21"/>
  <c r="D1148" i="21"/>
  <c r="D1163" i="21"/>
  <c r="D1193" i="21"/>
  <c r="D712" i="21"/>
  <c r="D476" i="21"/>
  <c r="D612" i="21"/>
  <c r="D614" i="21"/>
  <c r="D1197" i="21"/>
  <c r="D902" i="21"/>
  <c r="D904" i="21"/>
  <c r="D1150" i="21"/>
  <c r="D683" i="21"/>
  <c r="D686" i="21"/>
  <c r="D975" i="21"/>
  <c r="D842" i="21"/>
  <c r="D874" i="21"/>
  <c r="D917" i="21"/>
  <c r="D931" i="21"/>
  <c r="D1046" i="21"/>
  <c r="D1447" i="21"/>
  <c r="D1445" i="21"/>
  <c r="D1471" i="21"/>
  <c r="D1138" i="21"/>
  <c r="D1398" i="21"/>
  <c r="D1390" i="21"/>
  <c r="D1382" i="21"/>
  <c r="D1374" i="21"/>
  <c r="D1366" i="21"/>
  <c r="D1358" i="21"/>
  <c r="D1350" i="21"/>
  <c r="D1342" i="21"/>
  <c r="D1331" i="21"/>
  <c r="D1315" i="21"/>
  <c r="D1299" i="21"/>
  <c r="D1212" i="21"/>
  <c r="D953" i="21"/>
  <c r="D947" i="21"/>
  <c r="D987" i="21"/>
  <c r="D1435" i="21"/>
  <c r="D1206" i="21"/>
  <c r="D960" i="21"/>
  <c r="D415" i="21"/>
  <c r="D1409" i="21"/>
  <c r="D1000" i="21"/>
  <c r="D1431" i="21"/>
  <c r="D1277" i="21"/>
  <c r="D1261" i="21"/>
  <c r="D1245" i="21"/>
  <c r="D1229" i="21"/>
  <c r="D1213" i="21"/>
  <c r="D1493" i="21"/>
  <c r="D1407" i="21"/>
  <c r="D1441" i="21"/>
  <c r="D540" i="21"/>
  <c r="D1421" i="21"/>
  <c r="D1477" i="21"/>
  <c r="D1412" i="21"/>
  <c r="D1514" i="21"/>
  <c r="D1210" i="21"/>
  <c r="D1033" i="21"/>
  <c r="D1397" i="21"/>
  <c r="D1389" i="21"/>
  <c r="D1381" i="21"/>
  <c r="D1373" i="21"/>
  <c r="D1365" i="21"/>
  <c r="D1357" i="21"/>
  <c r="D1349" i="21"/>
  <c r="D1341" i="21"/>
  <c r="D1329" i="21"/>
  <c r="D1313" i="21"/>
  <c r="D1297" i="21"/>
  <c r="D1203" i="21"/>
  <c r="D952" i="21"/>
  <c r="D1058" i="21"/>
  <c r="D1094" i="21"/>
  <c r="D1434" i="21"/>
  <c r="D1027" i="21"/>
  <c r="D941" i="21"/>
  <c r="D411" i="21"/>
  <c r="D1205" i="21"/>
  <c r="D937" i="21"/>
  <c r="D1424" i="21"/>
  <c r="D1275" i="21"/>
  <c r="D1259" i="21"/>
  <c r="D1243" i="21"/>
  <c r="D1227" i="21"/>
  <c r="D1204" i="21"/>
  <c r="D1463" i="21"/>
  <c r="D1422" i="21"/>
  <c r="D532" i="21"/>
  <c r="D1413" i="21"/>
  <c r="D1475" i="21"/>
  <c r="D1404" i="21"/>
  <c r="D1497" i="21"/>
  <c r="D1211" i="21"/>
  <c r="D1201" i="21"/>
  <c r="D1032" i="21"/>
  <c r="D1396" i="21"/>
  <c r="D1388" i="21"/>
  <c r="D1380" i="21"/>
  <c r="D1372" i="21"/>
  <c r="D1364" i="21"/>
  <c r="D1356" i="21"/>
  <c r="D1348" i="21"/>
  <c r="D1340" i="21"/>
  <c r="D1327" i="21"/>
  <c r="D1311" i="21"/>
  <c r="D1295" i="21"/>
  <c r="D1019" i="21"/>
  <c r="D933" i="21"/>
  <c r="D945" i="21"/>
  <c r="D985" i="21"/>
  <c r="D1433" i="21"/>
  <c r="D1130" i="21"/>
  <c r="D1054" i="21"/>
  <c r="D410" i="21"/>
  <c r="D1198" i="21"/>
  <c r="D936" i="21"/>
  <c r="D1416" i="21"/>
  <c r="D1273" i="21"/>
  <c r="D1257" i="21"/>
  <c r="D1241" i="21"/>
  <c r="D1225" i="21"/>
  <c r="D1040" i="21"/>
  <c r="D1521" i="21"/>
  <c r="D1414" i="21"/>
  <c r="D524" i="21"/>
  <c r="D1405" i="21"/>
  <c r="D1473" i="21"/>
  <c r="D1486" i="21"/>
  <c r="D1202" i="21"/>
  <c r="D1200" i="21"/>
  <c r="D995" i="21"/>
  <c r="D1395" i="21"/>
  <c r="D1387" i="21"/>
  <c r="D1379" i="21"/>
  <c r="D1371" i="21"/>
  <c r="D1363" i="21"/>
  <c r="D1355" i="21"/>
  <c r="D1347" i="21"/>
  <c r="D1339" i="21"/>
  <c r="D1325" i="21"/>
  <c r="D1309" i="21"/>
  <c r="D1293" i="21"/>
  <c r="D1122" i="21"/>
  <c r="D1050" i="21"/>
  <c r="D1209" i="21"/>
  <c r="D944" i="21"/>
  <c r="D984" i="21"/>
  <c r="D1432" i="21"/>
  <c r="D1025" i="21"/>
  <c r="D435" i="21"/>
  <c r="D408" i="21"/>
  <c r="D1194" i="21"/>
  <c r="D921" i="21"/>
  <c r="D1408" i="21"/>
  <c r="D1271" i="21"/>
  <c r="D1255" i="21"/>
  <c r="D1239" i="21"/>
  <c r="D1223" i="21"/>
  <c r="D979" i="21"/>
  <c r="D1510" i="21"/>
  <c r="D1490" i="21"/>
  <c r="D1406" i="21"/>
  <c r="D516" i="21"/>
  <c r="D1465" i="21"/>
  <c r="D1436" i="21"/>
  <c r="D1196" i="21"/>
  <c r="D971" i="21"/>
  <c r="D522" i="21"/>
  <c r="D1098" i="21"/>
  <c r="D1394" i="21"/>
  <c r="D1386" i="21"/>
  <c r="D1378" i="21"/>
  <c r="D1370" i="21"/>
  <c r="D1362" i="21"/>
  <c r="D1354" i="21"/>
  <c r="D1346" i="21"/>
  <c r="D1337" i="21"/>
  <c r="D1323" i="21"/>
  <c r="D1307" i="21"/>
  <c r="D1291" i="21"/>
  <c r="D1017" i="21"/>
  <c r="D518" i="21"/>
  <c r="D1011" i="21"/>
  <c r="D530" i="21"/>
  <c r="D925" i="21"/>
  <c r="D1418" i="21"/>
  <c r="D1024" i="21"/>
  <c r="D431" i="21"/>
  <c r="D1482" i="21"/>
  <c r="D1190" i="21"/>
  <c r="D920" i="21"/>
  <c r="D1402" i="21"/>
  <c r="D1269" i="21"/>
  <c r="D1253" i="21"/>
  <c r="D1237" i="21"/>
  <c r="D1221" i="21"/>
  <c r="D1086" i="21"/>
  <c r="D1501" i="21"/>
  <c r="D1467" i="21"/>
  <c r="D1401" i="21"/>
  <c r="D508" i="21"/>
  <c r="D1457" i="21"/>
  <c r="D1427" i="21"/>
  <c r="D1078" i="21"/>
  <c r="D993" i="21"/>
  <c r="D1393" i="21"/>
  <c r="D1385" i="21"/>
  <c r="D1377" i="21"/>
  <c r="D1369" i="21"/>
  <c r="D929" i="21"/>
  <c r="D968" i="21"/>
  <c r="D526" i="21"/>
  <c r="D1035" i="21"/>
  <c r="D1399" i="21"/>
  <c r="D1391" i="21"/>
  <c r="D1383" i="21"/>
  <c r="D1375" i="21"/>
  <c r="D1367" i="21"/>
  <c r="D1359" i="21"/>
  <c r="D1351" i="21"/>
  <c r="D1343" i="21"/>
  <c r="D1333" i="21"/>
  <c r="D1317" i="21"/>
  <c r="D1301" i="21"/>
  <c r="D1285" i="21"/>
  <c r="D1066" i="21"/>
  <c r="D1461" i="21"/>
  <c r="D1008" i="21"/>
  <c r="D1208" i="21"/>
  <c r="D1455" i="21"/>
  <c r="D1207" i="21"/>
  <c r="D961" i="21"/>
  <c r="D419" i="21"/>
  <c r="D1417" i="21"/>
  <c r="D1001" i="21"/>
  <c r="D1494" i="21"/>
  <c r="D1279" i="21"/>
  <c r="D1263" i="21"/>
  <c r="D1247" i="21"/>
  <c r="D1231" i="21"/>
  <c r="D1215" i="21"/>
  <c r="D514" i="21"/>
  <c r="D1415" i="21"/>
  <c r="D1443" i="21"/>
  <c r="D1478" i="21"/>
  <c r="D1498" i="21"/>
  <c r="D1420" i="21"/>
  <c r="D1192" i="21"/>
  <c r="D1360" i="21"/>
  <c r="D1319" i="21"/>
  <c r="D1502" i="21"/>
  <c r="D1403" i="21"/>
  <c r="D1106" i="21"/>
  <c r="D1249" i="21"/>
  <c r="D1423" i="21"/>
  <c r="D1518" i="21"/>
  <c r="D1532" i="21"/>
  <c r="D1338" i="21"/>
  <c r="D1304" i="21"/>
  <c r="D1270" i="21"/>
  <c r="D1234" i="21"/>
  <c r="D1326" i="21"/>
  <c r="D1296" i="21"/>
  <c r="D1266" i="21"/>
  <c r="D1236" i="21"/>
  <c r="D1052" i="21"/>
  <c r="D1020" i="21"/>
  <c r="D981" i="21"/>
  <c r="D956" i="21"/>
  <c r="D1185" i="21"/>
  <c r="D1153" i="21"/>
  <c r="D1121" i="21"/>
  <c r="D1089" i="21"/>
  <c r="D1057" i="21"/>
  <c r="D1134" i="21"/>
  <c r="D1090" i="21"/>
  <c r="D538" i="21"/>
  <c r="D486" i="21"/>
  <c r="D422" i="21"/>
  <c r="D463" i="21"/>
  <c r="D447" i="21"/>
  <c r="D413" i="21"/>
  <c r="D432" i="21"/>
  <c r="D969" i="21"/>
  <c r="D992" i="21"/>
  <c r="D1353" i="21"/>
  <c r="D1305" i="21"/>
  <c r="D1114" i="21"/>
  <c r="D963" i="21"/>
  <c r="D510" i="21"/>
  <c r="D1235" i="21"/>
  <c r="D1459" i="21"/>
  <c r="D1449" i="21"/>
  <c r="D1531" i="21"/>
  <c r="D1511" i="21"/>
  <c r="D1495" i="21"/>
  <c r="D1479" i="21"/>
  <c r="D1334" i="21"/>
  <c r="D1300" i="21"/>
  <c r="D1264" i="21"/>
  <c r="D1230" i="21"/>
  <c r="D1322" i="21"/>
  <c r="D1292" i="21"/>
  <c r="D1262" i="21"/>
  <c r="D1232" i="21"/>
  <c r="D1048" i="21"/>
  <c r="D1005" i="21"/>
  <c r="D980" i="21"/>
  <c r="D1181" i="21"/>
  <c r="D1149" i="21"/>
  <c r="D1117" i="21"/>
  <c r="D1085" i="21"/>
  <c r="D1053" i="21"/>
  <c r="D1110" i="21"/>
  <c r="D531" i="21"/>
  <c r="D520" i="21"/>
  <c r="D482" i="21"/>
  <c r="D458" i="21"/>
  <c r="D442" i="21"/>
  <c r="D433" i="21"/>
  <c r="D420" i="21"/>
  <c r="D1400" i="21"/>
  <c r="D1352" i="21"/>
  <c r="D1303" i="21"/>
  <c r="D1009" i="21"/>
  <c r="D1074" i="21"/>
  <c r="D1505" i="21"/>
  <c r="D1233" i="21"/>
  <c r="D1451" i="21"/>
  <c r="D1430" i="21"/>
  <c r="D1529" i="21"/>
  <c r="D1538" i="21"/>
  <c r="D1530" i="21"/>
  <c r="D1429" i="21"/>
  <c r="D1328" i="21"/>
  <c r="D1294" i="21"/>
  <c r="D1260" i="21"/>
  <c r="D1226" i="21"/>
  <c r="D1318" i="21"/>
  <c r="D1288" i="21"/>
  <c r="D1258" i="21"/>
  <c r="D1228" i="21"/>
  <c r="D1044" i="21"/>
  <c r="D1029" i="21"/>
  <c r="D1004" i="21"/>
  <c r="D965" i="21"/>
  <c r="D1177" i="21"/>
  <c r="D1145" i="21"/>
  <c r="D1113" i="21"/>
  <c r="D1081" i="21"/>
  <c r="D1049" i="21"/>
  <c r="D924" i="21"/>
  <c r="D1062" i="21"/>
  <c r="D1392" i="21"/>
  <c r="D1345" i="21"/>
  <c r="D1289" i="21"/>
  <c r="D1485" i="21"/>
  <c r="D427" i="21"/>
  <c r="D1283" i="21"/>
  <c r="D1219" i="21"/>
  <c r="D1523" i="21"/>
  <c r="D1528" i="21"/>
  <c r="D1509" i="21"/>
  <c r="D1537" i="21"/>
  <c r="D1520" i="21"/>
  <c r="D1507" i="21"/>
  <c r="D1491" i="21"/>
  <c r="D1428" i="21"/>
  <c r="D1324" i="21"/>
  <c r="D1290" i="21"/>
  <c r="D1256" i="21"/>
  <c r="D1222" i="21"/>
  <c r="D1314" i="21"/>
  <c r="D1284" i="21"/>
  <c r="D1254" i="21"/>
  <c r="D1224" i="21"/>
  <c r="D1072" i="21"/>
  <c r="D1028" i="21"/>
  <c r="D989" i="21"/>
  <c r="D964" i="21"/>
  <c r="D939" i="21"/>
  <c r="D1173" i="21"/>
  <c r="D1141" i="21"/>
  <c r="D1109" i="21"/>
  <c r="D1077" i="21"/>
  <c r="D1045" i="21"/>
  <c r="D1026" i="21"/>
  <c r="D1010" i="21"/>
  <c r="D994" i="21"/>
  <c r="D978" i="21"/>
  <c r="D962" i="21"/>
  <c r="D946" i="21"/>
  <c r="D1126" i="21"/>
  <c r="D1082" i="21"/>
  <c r="D542" i="21"/>
  <c r="D1384" i="21"/>
  <c r="D1344" i="21"/>
  <c r="D1287" i="21"/>
  <c r="D1469" i="21"/>
  <c r="D423" i="21"/>
  <c r="D1281" i="21"/>
  <c r="D1217" i="21"/>
  <c r="D1527" i="21"/>
  <c r="D1536" i="21"/>
  <c r="D1519" i="21"/>
  <c r="D1320" i="21"/>
  <c r="D1286" i="21"/>
  <c r="D1252" i="21"/>
  <c r="D1218" i="21"/>
  <c r="D1310" i="21"/>
  <c r="D1280" i="21"/>
  <c r="D1250" i="21"/>
  <c r="D1220" i="21"/>
  <c r="D1068" i="21"/>
  <c r="D1013" i="21"/>
  <c r="D988" i="21"/>
  <c r="D949" i="21"/>
  <c r="D1169" i="21"/>
  <c r="D1137" i="21"/>
  <c r="D1105" i="21"/>
  <c r="D1073" i="21"/>
  <c r="D1041" i="21"/>
  <c r="D932" i="21"/>
  <c r="D1102" i="21"/>
  <c r="D539" i="21"/>
  <c r="D528" i="21"/>
  <c r="D464" i="21"/>
  <c r="D502" i="21"/>
  <c r="D470" i="21"/>
  <c r="D438" i="21"/>
  <c r="D441" i="21"/>
  <c r="D455" i="21"/>
  <c r="D429" i="21"/>
  <c r="D456" i="21"/>
  <c r="D416" i="21"/>
  <c r="D409" i="21"/>
  <c r="D1376" i="21"/>
  <c r="D1336" i="21"/>
  <c r="D1016" i="21"/>
  <c r="D1042" i="21"/>
  <c r="D1453" i="21"/>
  <c r="D1267" i="21"/>
  <c r="D977" i="21"/>
  <c r="D1525" i="21"/>
  <c r="D1419" i="21"/>
  <c r="D1535" i="21"/>
  <c r="D1503" i="21"/>
  <c r="D1487" i="21"/>
  <c r="D1442" i="21"/>
  <c r="D1426" i="21"/>
  <c r="D1316" i="21"/>
  <c r="D1282" i="21"/>
  <c r="D1248" i="21"/>
  <c r="D1216" i="21"/>
  <c r="D1306" i="21"/>
  <c r="D1276" i="21"/>
  <c r="D1246" i="21"/>
  <c r="D1064" i="21"/>
  <c r="D1037" i="21"/>
  <c r="D1012" i="21"/>
  <c r="D973" i="21"/>
  <c r="D948" i="21"/>
  <c r="D1165" i="21"/>
  <c r="D1133" i="21"/>
  <c r="D1101" i="21"/>
  <c r="D1069" i="21"/>
  <c r="D471" i="21"/>
  <c r="D498" i="21"/>
  <c r="D466" i="21"/>
  <c r="D450" i="21"/>
  <c r="D426" i="21"/>
  <c r="D417" i="21"/>
  <c r="D452" i="21"/>
  <c r="D436" i="21"/>
  <c r="D1368" i="21"/>
  <c r="D1335" i="21"/>
  <c r="D955" i="21"/>
  <c r="D534" i="21"/>
  <c r="D1425" i="21"/>
  <c r="D1265" i="21"/>
  <c r="D976" i="21"/>
  <c r="D1489" i="21"/>
  <c r="D1411" i="21"/>
  <c r="D1506" i="21"/>
  <c r="D1476" i="21"/>
  <c r="D1534" i="21"/>
  <c r="D1312" i="21"/>
  <c r="D1278" i="21"/>
  <c r="D1244" i="21"/>
  <c r="D1214" i="21"/>
  <c r="D1332" i="21"/>
  <c r="D1302" i="21"/>
  <c r="D1272" i="21"/>
  <c r="D1242" i="21"/>
  <c r="D1060" i="21"/>
  <c r="D1036" i="21"/>
  <c r="D997" i="21"/>
  <c r="D972" i="21"/>
  <c r="D1161" i="21"/>
  <c r="D1129" i="21"/>
  <c r="D1097" i="21"/>
  <c r="D1065" i="21"/>
  <c r="D1118" i="21"/>
  <c r="D523" i="21"/>
  <c r="D512" i="21"/>
  <c r="D494" i="21"/>
  <c r="D414" i="21"/>
  <c r="D467" i="21"/>
  <c r="D451" i="21"/>
  <c r="D437" i="21"/>
  <c r="D448" i="21"/>
  <c r="D424" i="21"/>
  <c r="D407" i="21"/>
  <c r="D1361" i="21"/>
  <c r="D1321" i="21"/>
  <c r="D1513" i="21"/>
  <c r="D1410" i="21"/>
  <c r="D1003" i="21"/>
  <c r="D1251" i="21"/>
  <c r="D1481" i="21"/>
  <c r="D1522" i="21"/>
  <c r="D1504" i="21"/>
  <c r="D1474" i="21"/>
  <c r="D1533" i="21"/>
  <c r="D1515" i="21"/>
  <c r="D1499" i="21"/>
  <c r="D1483" i="21"/>
  <c r="D1308" i="21"/>
  <c r="D1274" i="21"/>
  <c r="D1240" i="21"/>
  <c r="D1330" i="21"/>
  <c r="D1298" i="21"/>
  <c r="D1268" i="21"/>
  <c r="D1238" i="21"/>
  <c r="D1056" i="21"/>
  <c r="D1021" i="21"/>
  <c r="D996" i="21"/>
  <c r="D957" i="21"/>
  <c r="D1157" i="21"/>
  <c r="D1125" i="21"/>
  <c r="D1093" i="21"/>
  <c r="D1061" i="21"/>
  <c r="D1034" i="21"/>
  <c r="D1018" i="21"/>
  <c r="D1002" i="21"/>
  <c r="D986" i="21"/>
  <c r="D970" i="21"/>
  <c r="D954" i="21"/>
  <c r="D940" i="21"/>
  <c r="D928" i="21"/>
  <c r="D1070" i="21"/>
  <c r="D536" i="21"/>
  <c r="D490" i="21"/>
  <c r="D462" i="21"/>
  <c r="D446" i="21"/>
  <c r="D434" i="21"/>
  <c r="D425" i="21"/>
  <c r="D444" i="21"/>
  <c r="D412" i="21"/>
  <c r="D440" i="21"/>
  <c r="D454" i="21"/>
  <c r="D406" i="21"/>
  <c r="D418" i="21"/>
  <c r="D443" i="21"/>
  <c r="D506" i="21"/>
  <c r="D430" i="21"/>
  <c r="D478" i="21"/>
  <c r="D439" i="21"/>
  <c r="D474" i="21"/>
  <c r="D459" i="21"/>
  <c r="D460" i="21"/>
  <c r="D515" i="21"/>
  <c r="D421" i="21"/>
  <c r="D428" i="21"/>
  <c r="AT222" i="22"/>
  <c r="AR222" i="22"/>
  <c r="AN225" i="22"/>
  <c r="AS222" i="22"/>
  <c r="AQ220" i="22"/>
  <c r="AR220" i="22"/>
  <c r="AN223" i="22"/>
  <c r="AS220" i="22"/>
  <c r="AP220" i="22"/>
  <c r="AQ218" i="22"/>
  <c r="AT218" i="22"/>
  <c r="AP218" i="22"/>
  <c r="AN221" i="22"/>
  <c r="AR99" i="22"/>
  <c r="AN102" i="22"/>
  <c r="AS99" i="22"/>
  <c r="AT99" i="22"/>
  <c r="AN104" i="22"/>
  <c r="AQ101" i="22"/>
  <c r="AP101" i="22"/>
  <c r="AT101" i="22"/>
  <c r="AM104" i="22"/>
  <c r="AM102" i="22"/>
  <c r="AM109" i="22"/>
  <c r="AR97" i="22"/>
  <c r="AN100" i="22"/>
  <c r="AS97" i="22"/>
  <c r="AQ97" i="22"/>
  <c r="AP97" i="22"/>
  <c r="W251" i="12"/>
  <c r="AL625" i="12"/>
  <c r="AN534" i="12"/>
  <c r="AM537" i="12"/>
  <c r="AL664" i="12"/>
  <c r="AN532" i="12"/>
  <c r="AM535" i="12"/>
  <c r="AL813" i="12"/>
  <c r="AR531" i="12"/>
  <c r="AT531" i="12"/>
  <c r="AS531" i="12"/>
  <c r="AN536" i="12"/>
  <c r="AM539" i="12"/>
  <c r="AR529" i="12"/>
  <c r="AQ529" i="12"/>
  <c r="AP529" i="12"/>
  <c r="AS529" i="12"/>
  <c r="AQ533" i="12"/>
  <c r="AP533" i="12"/>
  <c r="AT533" i="12"/>
  <c r="AL660" i="12"/>
  <c r="AL668" i="12"/>
  <c r="AL815" i="12"/>
  <c r="AN421" i="12"/>
  <c r="AM424" i="12"/>
  <c r="AT396" i="12"/>
  <c r="AS396" i="12"/>
  <c r="AR396" i="12"/>
  <c r="AN425" i="12"/>
  <c r="AM428" i="12"/>
  <c r="AN399" i="12"/>
  <c r="AM402" i="12"/>
  <c r="AP418" i="12"/>
  <c r="AR418" i="12"/>
  <c r="AQ418" i="12"/>
  <c r="AS418" i="12"/>
  <c r="AP422" i="12"/>
  <c r="AT422" i="12"/>
  <c r="AQ422" i="12"/>
  <c r="N4" i="21"/>
  <c r="M4" i="21"/>
  <c r="O8" i="21"/>
  <c r="P15" i="21"/>
  <c r="O15" i="21"/>
  <c r="O22" i="21"/>
  <c r="P30" i="21"/>
  <c r="O30" i="21"/>
  <c r="O38" i="21"/>
  <c r="P7" i="21"/>
  <c r="O7" i="21"/>
  <c r="O21" i="21"/>
  <c r="O29" i="21"/>
  <c r="P37" i="21"/>
  <c r="O37" i="21"/>
  <c r="O16" i="21"/>
  <c r="P6" i="21"/>
  <c r="O6" i="21"/>
  <c r="P28" i="21"/>
  <c r="O28" i="21"/>
  <c r="P36" i="21"/>
  <c r="O36" i="21"/>
  <c r="O9" i="21"/>
  <c r="O5" i="21"/>
  <c r="P13" i="21"/>
  <c r="O13" i="21"/>
  <c r="O27" i="21"/>
  <c r="O35" i="21"/>
  <c r="O43" i="21"/>
  <c r="P23" i="21"/>
  <c r="O23" i="21"/>
  <c r="O4" i="21"/>
  <c r="O12" i="21"/>
  <c r="O19" i="21"/>
  <c r="P26" i="21"/>
  <c r="O26" i="21"/>
  <c r="P34" i="21"/>
  <c r="O34" i="21"/>
  <c r="O42" i="21"/>
  <c r="P31" i="21"/>
  <c r="O31" i="21"/>
  <c r="P39" i="21"/>
  <c r="O39" i="21"/>
  <c r="P11" i="21"/>
  <c r="O11" i="21"/>
  <c r="O18" i="21"/>
  <c r="P25" i="21"/>
  <c r="O25" i="21"/>
  <c r="P33" i="21"/>
  <c r="O33" i="21"/>
  <c r="P41" i="21"/>
  <c r="O41" i="21"/>
  <c r="O10" i="21"/>
  <c r="P17" i="21"/>
  <c r="O17" i="21"/>
  <c r="P24" i="21"/>
  <c r="O24" i="21"/>
  <c r="P32" i="21"/>
  <c r="O32" i="21"/>
  <c r="O40" i="21"/>
  <c r="W92" i="22"/>
  <c r="W95" i="22"/>
  <c r="W76" i="12"/>
  <c r="T32" i="11"/>
  <c r="T31" i="11"/>
  <c r="W75" i="12"/>
  <c r="AM82" i="12"/>
  <c r="AN79" i="12"/>
  <c r="AS76" i="12"/>
  <c r="AP76" i="12"/>
  <c r="AQ76" i="12"/>
  <c r="AR76" i="12"/>
  <c r="AN81" i="12"/>
  <c r="AM84" i="12"/>
  <c r="AQ77" i="12"/>
  <c r="AT77" i="12"/>
  <c r="AP77" i="12"/>
  <c r="AR78" i="12"/>
  <c r="AT78" i="12"/>
  <c r="AS78" i="12"/>
  <c r="AM83" i="12"/>
  <c r="AN80" i="12"/>
  <c r="S75" i="12"/>
  <c r="P33" i="11" s="1"/>
  <c r="AH41" i="12"/>
  <c r="U146" i="12"/>
  <c r="T154" i="12"/>
  <c r="V146" i="12"/>
  <c r="AJ9" i="11"/>
  <c r="AP14" i="19"/>
  <c r="AQ14" i="19"/>
  <c r="AT14" i="19"/>
  <c r="Q57" i="19"/>
  <c r="AR9" i="19"/>
  <c r="AS9" i="19"/>
  <c r="AT9" i="19"/>
  <c r="Q56" i="19"/>
  <c r="AF22" i="19"/>
  <c r="AP28" i="19"/>
  <c r="AQ28" i="19"/>
  <c r="AR28" i="19"/>
  <c r="AS28" i="19"/>
  <c r="W60" i="19"/>
  <c r="AR16" i="11"/>
  <c r="AT8" i="19"/>
  <c r="AP8" i="19"/>
  <c r="AQ8" i="19"/>
  <c r="AP10" i="19"/>
  <c r="AQ10" i="19"/>
  <c r="AS10" i="19"/>
  <c r="AR10" i="19"/>
  <c r="AP7" i="19"/>
  <c r="AQ7" i="19"/>
  <c r="AR7" i="19"/>
  <c r="AS7" i="19"/>
  <c r="AF23" i="19"/>
  <c r="AP11" i="19"/>
  <c r="AQ11" i="19"/>
  <c r="AT11" i="19"/>
  <c r="AJ10" i="11"/>
  <c r="AP23" i="19"/>
  <c r="AQ23" i="19"/>
  <c r="AT23" i="19"/>
  <c r="AR15" i="19"/>
  <c r="AS15" i="19"/>
  <c r="AT15" i="19"/>
  <c r="AP5" i="19"/>
  <c r="AQ5" i="19"/>
  <c r="AT5" i="19"/>
  <c r="AR12" i="19"/>
  <c r="AS12" i="19"/>
  <c r="AT12" i="19"/>
  <c r="AJ11" i="11"/>
  <c r="AS6" i="19"/>
  <c r="AT6" i="19"/>
  <c r="AR6" i="19"/>
  <c r="AR13" i="19"/>
  <c r="AS13" i="19"/>
  <c r="AP13" i="19"/>
  <c r="AQ13" i="19"/>
  <c r="AS30" i="19"/>
  <c r="AT30" i="19"/>
  <c r="AR30" i="19"/>
  <c r="D98" i="21"/>
  <c r="D90" i="21"/>
  <c r="D97" i="21"/>
  <c r="D128" i="21"/>
  <c r="D178" i="21"/>
  <c r="D312" i="21"/>
  <c r="D50" i="21"/>
  <c r="D202" i="21"/>
  <c r="D145" i="21"/>
  <c r="D308" i="21"/>
  <c r="D357" i="21"/>
  <c r="D279" i="21"/>
  <c r="D344" i="21"/>
  <c r="D73" i="21"/>
  <c r="D208" i="21"/>
  <c r="D191" i="21"/>
  <c r="D343" i="21"/>
  <c r="D185" i="21"/>
  <c r="D339" i="21"/>
  <c r="D60" i="21"/>
  <c r="D233" i="21"/>
  <c r="D59" i="21"/>
  <c r="D347" i="21"/>
  <c r="D87" i="21"/>
  <c r="D330" i="21"/>
  <c r="D346" i="21"/>
  <c r="D300" i="21"/>
  <c r="D299" i="21"/>
  <c r="D281" i="21"/>
  <c r="D313" i="21"/>
  <c r="D309" i="21"/>
  <c r="D291" i="21"/>
  <c r="D236" i="21"/>
  <c r="D226" i="21"/>
  <c r="D242" i="21"/>
  <c r="D241" i="21"/>
  <c r="D180" i="21"/>
  <c r="D256" i="21"/>
  <c r="D206" i="21"/>
  <c r="D183" i="21"/>
  <c r="D275" i="21"/>
  <c r="D176" i="21"/>
  <c r="D223" i="21"/>
  <c r="D169" i="21"/>
  <c r="D138" i="21"/>
  <c r="D136" i="21"/>
  <c r="D174" i="21"/>
  <c r="D147" i="21"/>
  <c r="D149" i="21"/>
  <c r="D126" i="21"/>
  <c r="D132" i="21"/>
  <c r="D142" i="21"/>
  <c r="D116" i="21"/>
  <c r="D70" i="21"/>
  <c r="D74" i="21"/>
  <c r="D85" i="21"/>
  <c r="D93" i="21"/>
  <c r="D325" i="21"/>
  <c r="D84" i="21"/>
  <c r="D341" i="21"/>
  <c r="D301" i="21"/>
  <c r="D327" i="21"/>
  <c r="D258" i="21"/>
  <c r="D317" i="21"/>
  <c r="D133" i="21"/>
  <c r="D117" i="21"/>
  <c r="D319" i="21"/>
  <c r="D336" i="21"/>
  <c r="D107" i="21"/>
  <c r="D345" i="21"/>
  <c r="D297" i="21"/>
  <c r="D283" i="21"/>
  <c r="D193" i="21"/>
  <c r="D78" i="21"/>
  <c r="D204" i="21"/>
  <c r="D89" i="21"/>
  <c r="D56" i="21"/>
  <c r="D131" i="21"/>
  <c r="D110" i="21"/>
  <c r="D286" i="21"/>
  <c r="D352" i="21"/>
  <c r="D322" i="21"/>
  <c r="D252" i="21"/>
  <c r="D156" i="21"/>
  <c r="D247" i="21"/>
  <c r="D332" i="21"/>
  <c r="D251" i="21"/>
  <c r="D295" i="21"/>
  <c r="D349" i="21"/>
  <c r="D276" i="21"/>
  <c r="D267" i="21"/>
  <c r="D356" i="21"/>
  <c r="D277" i="21"/>
  <c r="D269" i="21"/>
  <c r="D217" i="21"/>
  <c r="D235" i="21"/>
  <c r="D221" i="21"/>
  <c r="D225" i="21"/>
  <c r="D259" i="21"/>
  <c r="D254" i="21"/>
  <c r="D240" i="21"/>
  <c r="D187" i="21"/>
  <c r="D175" i="21"/>
  <c r="D153" i="21"/>
  <c r="D143" i="21"/>
  <c r="D124" i="21"/>
  <c r="D140" i="21"/>
  <c r="D71" i="21"/>
  <c r="D51" i="21"/>
  <c r="D77" i="21"/>
  <c r="D105" i="21"/>
  <c r="D83" i="21"/>
  <c r="D257" i="21"/>
  <c r="D168" i="21"/>
  <c r="D162" i="21"/>
  <c r="D165" i="21"/>
  <c r="D120" i="21"/>
  <c r="D91" i="21"/>
  <c r="D82" i="21"/>
  <c r="D353" i="21"/>
  <c r="D278" i="21"/>
  <c r="D253" i="21"/>
  <c r="D199" i="21"/>
  <c r="D194" i="21"/>
  <c r="D150" i="21"/>
  <c r="D151" i="21"/>
  <c r="D304" i="21"/>
  <c r="D64" i="21"/>
  <c r="D326" i="21"/>
  <c r="D285" i="21"/>
  <c r="D310" i="21"/>
  <c r="D293" i="21"/>
  <c r="D229" i="21"/>
  <c r="D207" i="21"/>
  <c r="D282" i="21"/>
  <c r="D113" i="21"/>
  <c r="D52" i="21"/>
  <c r="D100" i="21"/>
  <c r="D92" i="21"/>
  <c r="D214" i="21"/>
  <c r="D334" i="21"/>
  <c r="D311" i="21"/>
  <c r="D210" i="21"/>
  <c r="D102" i="21"/>
  <c r="D220" i="21"/>
  <c r="D315" i="21"/>
  <c r="D274" i="21"/>
  <c r="D328" i="21"/>
  <c r="D288" i="21"/>
  <c r="D358" i="21"/>
  <c r="D273" i="21"/>
  <c r="D292" i="21"/>
  <c r="D335" i="21"/>
  <c r="D355" i="21"/>
  <c r="D272" i="21"/>
  <c r="D266" i="21"/>
  <c r="D261" i="21"/>
  <c r="D228" i="21"/>
  <c r="D231" i="21"/>
  <c r="D245" i="21"/>
  <c r="D232" i="21"/>
  <c r="D296" i="21"/>
  <c r="D186" i="21"/>
  <c r="D203" i="21"/>
  <c r="D227" i="21"/>
  <c r="D170" i="21"/>
  <c r="D121" i="21"/>
  <c r="D137" i="21"/>
  <c r="D139" i="21"/>
  <c r="D141" i="21"/>
  <c r="D62" i="21"/>
  <c r="D58" i="21"/>
  <c r="D69" i="21"/>
  <c r="D306" i="21"/>
  <c r="D338" i="21"/>
  <c r="D118" i="21"/>
  <c r="D125" i="21"/>
  <c r="D268" i="21"/>
  <c r="D234" i="21"/>
  <c r="D205" i="21"/>
  <c r="D212" i="21"/>
  <c r="D190" i="21"/>
  <c r="D164" i="21"/>
  <c r="D111" i="21"/>
  <c r="D159" i="21"/>
  <c r="D129" i="21"/>
  <c r="D54" i="21"/>
  <c r="D250" i="21"/>
  <c r="D213" i="21"/>
  <c r="D196" i="21"/>
  <c r="D216" i="21"/>
  <c r="D182" i="21"/>
  <c r="D146" i="21"/>
  <c r="D155" i="21"/>
  <c r="D188" i="21"/>
  <c r="D53" i="21"/>
  <c r="D263" i="21"/>
  <c r="D160" i="21"/>
  <c r="D44" i="21"/>
  <c r="D57" i="21"/>
  <c r="D354" i="21"/>
  <c r="D173" i="21"/>
  <c r="D331" i="21"/>
  <c r="D201" i="21"/>
  <c r="D333" i="21"/>
  <c r="D96" i="21"/>
  <c r="D177" i="21"/>
  <c r="D95" i="21"/>
  <c r="D154" i="21"/>
  <c r="D348" i="21"/>
  <c r="D284" i="21"/>
  <c r="D270" i="21"/>
  <c r="D290" i="21"/>
  <c r="D303" i="21"/>
  <c r="D255" i="21"/>
  <c r="D351" i="21"/>
  <c r="D262" i="21"/>
  <c r="D265" i="21"/>
  <c r="D249" i="21"/>
  <c r="D219" i="21"/>
  <c r="D239" i="21"/>
  <c r="D237" i="21"/>
  <c r="D195" i="21"/>
  <c r="D184" i="21"/>
  <c r="D197" i="21"/>
  <c r="D211" i="21"/>
  <c r="D192" i="21"/>
  <c r="D166" i="21"/>
  <c r="D130" i="21"/>
  <c r="D161" i="21"/>
  <c r="D123" i="21"/>
  <c r="D112" i="21"/>
  <c r="D135" i="21"/>
  <c r="D99" i="21"/>
  <c r="D63" i="21"/>
  <c r="D61" i="21"/>
  <c r="D305" i="21"/>
  <c r="D337" i="21"/>
  <c r="D350" i="21"/>
  <c r="D238" i="21"/>
  <c r="D152" i="21"/>
  <c r="D109" i="21"/>
  <c r="D287" i="21"/>
  <c r="D222" i="21"/>
  <c r="D246" i="21"/>
  <c r="D66" i="21"/>
  <c r="D230" i="21"/>
  <c r="D148" i="21"/>
  <c r="D134" i="21"/>
  <c r="D79" i="21"/>
  <c r="D49" i="21"/>
  <c r="D106" i="21"/>
  <c r="D316" i="21"/>
  <c r="D324" i="21"/>
  <c r="D80" i="21"/>
  <c r="D67" i="21"/>
  <c r="D103" i="21"/>
  <c r="D298" i="21"/>
  <c r="D48" i="21"/>
  <c r="D72" i="21"/>
  <c r="D320" i="21"/>
  <c r="D323" i="21"/>
  <c r="D294" i="21"/>
  <c r="D289" i="21"/>
  <c r="D307" i="21"/>
  <c r="D280" i="21"/>
  <c r="D302" i="21"/>
  <c r="D209" i="21"/>
  <c r="D189" i="21"/>
  <c r="D271" i="21"/>
  <c r="D318" i="21"/>
  <c r="D158" i="21"/>
  <c r="D171" i="21"/>
  <c r="D115" i="21"/>
  <c r="D122" i="21"/>
  <c r="D163" i="21"/>
  <c r="D108" i="21"/>
  <c r="D127" i="21"/>
  <c r="D167" i="21"/>
  <c r="D114" i="21"/>
  <c r="D157" i="21"/>
  <c r="D181" i="21"/>
  <c r="D119" i="21"/>
  <c r="D86" i="21"/>
  <c r="D46" i="21"/>
  <c r="D55" i="21"/>
  <c r="D81" i="21"/>
  <c r="D65" i="21"/>
  <c r="D218" i="21"/>
  <c r="D76" i="21"/>
  <c r="D75" i="21"/>
  <c r="D104" i="21"/>
  <c r="D179" i="21"/>
  <c r="D45" i="21"/>
  <c r="D101" i="21"/>
  <c r="D68" i="21"/>
  <c r="D94" i="21"/>
  <c r="D340" i="21"/>
  <c r="D243" i="21"/>
  <c r="D321" i="21"/>
  <c r="D342" i="21"/>
  <c r="D144" i="21"/>
  <c r="D215" i="21"/>
  <c r="D359" i="21"/>
  <c r="D88" i="21"/>
  <c r="D314" i="21"/>
  <c r="D260" i="21"/>
  <c r="D329" i="21"/>
  <c r="D264" i="21"/>
  <c r="D244" i="21"/>
  <c r="D248" i="21"/>
  <c r="D200" i="21"/>
  <c r="D224" i="21"/>
  <c r="D198" i="21"/>
  <c r="D172" i="21"/>
  <c r="D47" i="21"/>
  <c r="AM34" i="19"/>
  <c r="AN31" i="19"/>
  <c r="AN26" i="19"/>
  <c r="AM29" i="19"/>
  <c r="AN33" i="19"/>
  <c r="AM36" i="19"/>
  <c r="D5" i="17"/>
  <c r="D18" i="17"/>
  <c r="D14" i="17"/>
  <c r="D6" i="17"/>
  <c r="D22" i="17"/>
  <c r="D10" i="17"/>
  <c r="D23" i="17"/>
  <c r="D19" i="17"/>
  <c r="D15" i="17"/>
  <c r="D7" i="17"/>
  <c r="D30" i="17"/>
  <c r="D26" i="17"/>
  <c r="D11" i="17"/>
  <c r="D42" i="17"/>
  <c r="D38" i="17"/>
  <c r="D34" i="17"/>
  <c r="D24" i="17"/>
  <c r="D20" i="17"/>
  <c r="D12" i="17"/>
  <c r="D43" i="17"/>
  <c r="D27" i="17"/>
  <c r="D16" i="17"/>
  <c r="D8" i="17"/>
  <c r="D39" i="17"/>
  <c r="D35" i="17"/>
  <c r="D31" i="17"/>
  <c r="D21" i="17"/>
  <c r="D9" i="17"/>
  <c r="D40" i="17"/>
  <c r="D28" i="17"/>
  <c r="D17" i="17"/>
  <c r="D13" i="17"/>
  <c r="D36" i="17"/>
  <c r="D32" i="17"/>
  <c r="D130" i="17"/>
  <c r="D122" i="17"/>
  <c r="D4" i="17"/>
  <c r="D134" i="17"/>
  <c r="D136" i="17"/>
  <c r="D152" i="17"/>
  <c r="D126" i="17"/>
  <c r="D128" i="17"/>
  <c r="D144" i="17"/>
  <c r="D151" i="17"/>
  <c r="D141" i="17"/>
  <c r="D127" i="17"/>
  <c r="D140" i="17"/>
  <c r="D150" i="17"/>
  <c r="D138" i="17"/>
  <c r="D125" i="17"/>
  <c r="D137" i="17"/>
  <c r="D149" i="17"/>
  <c r="D131" i="17"/>
  <c r="D124" i="17"/>
  <c r="D135" i="17"/>
  <c r="D148" i="17"/>
  <c r="D142" i="17"/>
  <c r="D123" i="17"/>
  <c r="D147" i="17"/>
  <c r="D139" i="17"/>
  <c r="D155" i="17"/>
  <c r="D146" i="17"/>
  <c r="D133" i="17"/>
  <c r="D154" i="17"/>
  <c r="D145" i="17"/>
  <c r="D132" i="17"/>
  <c r="D153" i="17"/>
  <c r="D143" i="17"/>
  <c r="D129" i="17"/>
  <c r="D90" i="17"/>
  <c r="D77" i="17"/>
  <c r="D86" i="17"/>
  <c r="D73" i="17"/>
  <c r="D54" i="17"/>
  <c r="D79" i="17"/>
  <c r="D111" i="17"/>
  <c r="D51" i="17"/>
  <c r="D68" i="17"/>
  <c r="D96" i="17"/>
  <c r="D117" i="17"/>
  <c r="D74" i="17"/>
  <c r="D69" i="17"/>
  <c r="D71" i="17"/>
  <c r="D103" i="17"/>
  <c r="D64" i="17"/>
  <c r="D65" i="17"/>
  <c r="D50" i="17"/>
  <c r="D98" i="17"/>
  <c r="D92" i="17"/>
  <c r="D109" i="17"/>
  <c r="D61" i="17"/>
  <c r="D120" i="17"/>
  <c r="D57" i="17"/>
  <c r="D46" i="17"/>
  <c r="D63" i="17"/>
  <c r="D99" i="17"/>
  <c r="D112" i="17"/>
  <c r="D60" i="17"/>
  <c r="D80" i="17"/>
  <c r="D66" i="17"/>
  <c r="D110" i="17"/>
  <c r="D104" i="17"/>
  <c r="D105" i="17"/>
  <c r="D53" i="17"/>
  <c r="D116" i="17"/>
  <c r="D106" i="17"/>
  <c r="D82" i="17"/>
  <c r="D55" i="17"/>
  <c r="D91" i="17"/>
  <c r="D108" i="17"/>
  <c r="D48" i="17"/>
  <c r="D72" i="17"/>
  <c r="D97" i="17"/>
  <c r="D107" i="17"/>
  <c r="D75" i="17"/>
  <c r="D101" i="17"/>
  <c r="D49" i="17"/>
  <c r="D121" i="17"/>
  <c r="D78" i="17"/>
  <c r="D70" i="17"/>
  <c r="D47" i="17"/>
  <c r="D83" i="17"/>
  <c r="D100" i="17"/>
  <c r="D44" i="17"/>
  <c r="D56" i="17"/>
  <c r="D45" i="17"/>
  <c r="D114" i="17"/>
  <c r="D52" i="17"/>
  <c r="D113" i="17"/>
  <c r="D88" i="17"/>
  <c r="D89" i="17"/>
  <c r="D118" i="17"/>
  <c r="D93" i="17"/>
  <c r="D62" i="17"/>
  <c r="D95" i="17"/>
  <c r="D119" i="17"/>
  <c r="D67" i="17"/>
  <c r="D84" i="17"/>
  <c r="D102" i="17"/>
  <c r="D81" i="17"/>
  <c r="D94" i="17"/>
  <c r="D85" i="17"/>
  <c r="D58" i="17"/>
  <c r="D87" i="17"/>
  <c r="D115" i="17"/>
  <c r="D59" i="17"/>
  <c r="D76" i="17"/>
  <c r="D41" i="17"/>
  <c r="D37" i="17"/>
  <c r="D33" i="17"/>
  <c r="D29" i="17"/>
  <c r="D25" i="17"/>
  <c r="M19" i="17"/>
  <c r="N19" i="17"/>
  <c r="M15" i="17"/>
  <c r="N15" i="17"/>
  <c r="M11" i="17"/>
  <c r="N11" i="17"/>
  <c r="M7" i="17"/>
  <c r="N7" i="17"/>
  <c r="M42" i="17"/>
  <c r="N42" i="17"/>
  <c r="M38" i="17"/>
  <c r="N38" i="17"/>
  <c r="M34" i="17"/>
  <c r="N34" i="17"/>
  <c r="M30" i="17"/>
  <c r="N30" i="17"/>
  <c r="M26" i="17"/>
  <c r="N26" i="17"/>
  <c r="N20" i="17"/>
  <c r="M20" i="17"/>
  <c r="N12" i="17"/>
  <c r="M12" i="17"/>
  <c r="M39" i="17"/>
  <c r="N39" i="17"/>
  <c r="M35" i="17"/>
  <c r="N35" i="17"/>
  <c r="M27" i="17"/>
  <c r="N27" i="17"/>
  <c r="N24" i="17"/>
  <c r="M24" i="17"/>
  <c r="N16" i="17"/>
  <c r="M16" i="17"/>
  <c r="N8" i="17"/>
  <c r="M8" i="17"/>
  <c r="M43" i="17"/>
  <c r="N43" i="17"/>
  <c r="M31" i="17"/>
  <c r="N31" i="17"/>
  <c r="M21" i="17"/>
  <c r="N21" i="17"/>
  <c r="M13" i="17"/>
  <c r="N13" i="17"/>
  <c r="M5" i="17"/>
  <c r="N5" i="17"/>
  <c r="N36" i="17"/>
  <c r="M36" i="17"/>
  <c r="N32" i="17"/>
  <c r="M32" i="17"/>
  <c r="N28" i="17"/>
  <c r="M28" i="17"/>
  <c r="M23" i="17"/>
  <c r="N23" i="17"/>
  <c r="M17" i="17"/>
  <c r="N17" i="17"/>
  <c r="M9" i="17"/>
  <c r="N9" i="17"/>
  <c r="N40" i="17"/>
  <c r="M40" i="17"/>
  <c r="N4" i="17"/>
  <c r="M4" i="17"/>
  <c r="M22" i="17"/>
  <c r="N22" i="17"/>
  <c r="M18" i="17"/>
  <c r="N18" i="17"/>
  <c r="M14" i="17"/>
  <c r="N14" i="17"/>
  <c r="M10" i="17"/>
  <c r="N10" i="17"/>
  <c r="M6" i="17"/>
  <c r="N6" i="17"/>
  <c r="M41" i="17"/>
  <c r="N41" i="17"/>
  <c r="M37" i="17"/>
  <c r="N37" i="17"/>
  <c r="M33" i="17"/>
  <c r="N33" i="17"/>
  <c r="M29" i="17"/>
  <c r="N29" i="17"/>
  <c r="M25" i="17"/>
  <c r="N25" i="17"/>
  <c r="Q14" i="21"/>
  <c r="P20" i="21"/>
  <c r="P40" i="21"/>
  <c r="P38" i="21"/>
  <c r="P43" i="21"/>
  <c r="P42" i="21"/>
  <c r="P35" i="21"/>
  <c r="P27" i="21"/>
  <c r="P22" i="21"/>
  <c r="P21" i="21"/>
  <c r="P29" i="21"/>
  <c r="P10" i="21"/>
  <c r="P8" i="21"/>
  <c r="P4" i="21"/>
  <c r="P12" i="21"/>
  <c r="P19" i="21"/>
  <c r="P5" i="21"/>
  <c r="P18" i="21"/>
  <c r="P16" i="21"/>
  <c r="P9" i="21"/>
  <c r="AF8" i="22"/>
  <c r="AA4" i="22"/>
  <c r="Z4" i="22"/>
  <c r="D5" i="21"/>
  <c r="D6" i="21"/>
  <c r="D14" i="21"/>
  <c r="D10" i="21"/>
  <c r="D7" i="21"/>
  <c r="D11" i="21"/>
  <c r="D8" i="21"/>
  <c r="D22" i="21"/>
  <c r="D23" i="21"/>
  <c r="D24" i="21"/>
  <c r="D26" i="21"/>
  <c r="D27" i="21"/>
  <c r="D28" i="21"/>
  <c r="D30" i="21"/>
  <c r="D31" i="21"/>
  <c r="D32" i="21"/>
  <c r="D34" i="21"/>
  <c r="D35" i="21"/>
  <c r="D36" i="21"/>
  <c r="D38" i="21"/>
  <c r="D39" i="21"/>
  <c r="D40" i="21"/>
  <c r="D42" i="21"/>
  <c r="D43" i="21"/>
  <c r="D12" i="21"/>
  <c r="D29" i="21"/>
  <c r="D15" i="21"/>
  <c r="D16" i="21"/>
  <c r="D18" i="21"/>
  <c r="D19" i="21"/>
  <c r="D20" i="21"/>
  <c r="AB4" i="22"/>
  <c r="AB6" i="22"/>
  <c r="AB7" i="22"/>
  <c r="AB9" i="22"/>
  <c r="AC5" i="22"/>
  <c r="AC6" i="22"/>
  <c r="AC8" i="22"/>
  <c r="AC9" i="22"/>
  <c r="Y4" i="22"/>
  <c r="Y5" i="22"/>
  <c r="Y7" i="22"/>
  <c r="Y8" i="22"/>
  <c r="D21" i="21"/>
  <c r="D25" i="21"/>
  <c r="D4" i="21"/>
  <c r="C4" i="21" s="1"/>
  <c r="D33" i="21"/>
  <c r="D13" i="21"/>
  <c r="D37" i="21"/>
  <c r="D9" i="21"/>
  <c r="D17" i="21"/>
  <c r="D41" i="21"/>
  <c r="AP4" i="19"/>
  <c r="AF6" i="19"/>
  <c r="AQ4" i="19"/>
  <c r="AR4" i="19"/>
  <c r="Y4" i="19"/>
  <c r="Y5" i="19"/>
  <c r="Y7" i="19"/>
  <c r="Y8" i="19"/>
  <c r="Z4" i="19"/>
  <c r="Z5" i="19"/>
  <c r="Z7" i="19"/>
  <c r="Z8" i="19"/>
  <c r="AA7" i="19"/>
  <c r="AA9" i="19"/>
  <c r="AB4" i="19"/>
  <c r="AB6" i="19"/>
  <c r="AB7" i="19"/>
  <c r="AB9" i="19"/>
  <c r="AA4" i="19"/>
  <c r="AA6" i="19"/>
  <c r="T59" i="12"/>
  <c r="T67" i="12" s="1"/>
  <c r="T60" i="12"/>
  <c r="T68" i="12" s="1"/>
  <c r="T61" i="12"/>
  <c r="T69" i="12" s="1"/>
  <c r="T62" i="12"/>
  <c r="T70" i="12" s="1"/>
  <c r="T63" i="12"/>
  <c r="T71" i="12" s="1"/>
  <c r="T64" i="12"/>
  <c r="T72" i="12" s="1"/>
  <c r="T65" i="12"/>
  <c r="T73" i="12" s="1"/>
  <c r="T58" i="12"/>
  <c r="K8" i="11"/>
  <c r="K10" i="11"/>
  <c r="K12" i="11"/>
  <c r="K14" i="11"/>
  <c r="K23" i="11"/>
  <c r="I24" i="11"/>
  <c r="I23" i="11"/>
  <c r="I15" i="11"/>
  <c r="I14" i="11"/>
  <c r="I13" i="11"/>
  <c r="I12" i="11"/>
  <c r="I11" i="11"/>
  <c r="I10" i="11"/>
  <c r="I9" i="11"/>
  <c r="I8" i="11"/>
  <c r="H24" i="11"/>
  <c r="H23" i="11"/>
  <c r="H15" i="11"/>
  <c r="H14" i="11"/>
  <c r="H13" i="11"/>
  <c r="H12" i="11"/>
  <c r="H11" i="11"/>
  <c r="H10" i="11"/>
  <c r="H9" i="11"/>
  <c r="H8" i="11"/>
  <c r="G24" i="11"/>
  <c r="G23" i="11"/>
  <c r="G15" i="11"/>
  <c r="G14" i="11"/>
  <c r="G13" i="11"/>
  <c r="G12" i="11"/>
  <c r="G11" i="11"/>
  <c r="G10" i="11"/>
  <c r="G9" i="11"/>
  <c r="G8" i="11"/>
  <c r="B9" i="23"/>
  <c r="B10" i="23"/>
  <c r="B11" i="23"/>
  <c r="B12" i="23" s="1"/>
  <c r="B13" i="23" s="1"/>
  <c r="B14" i="23" s="1"/>
  <c r="B15" i="23" s="1"/>
  <c r="B8" i="23"/>
  <c r="E24" i="11"/>
  <c r="E23" i="11"/>
  <c r="E15" i="11"/>
  <c r="E14" i="11"/>
  <c r="E13" i="11"/>
  <c r="E12" i="11"/>
  <c r="E11" i="11"/>
  <c r="E10" i="11"/>
  <c r="E9" i="11"/>
  <c r="E8" i="11"/>
  <c r="F24" i="11"/>
  <c r="F15" i="11"/>
  <c r="F14" i="11"/>
  <c r="F13" i="11"/>
  <c r="F12" i="11"/>
  <c r="F11" i="11"/>
  <c r="F10" i="11"/>
  <c r="F9" i="11"/>
  <c r="F23" i="11"/>
  <c r="F8" i="11"/>
  <c r="S65" i="12"/>
  <c r="P23" i="11" s="1"/>
  <c r="V64" i="12"/>
  <c r="S64" i="12"/>
  <c r="P22" i="11" s="1"/>
  <c r="V63" i="12"/>
  <c r="S63" i="12"/>
  <c r="P21" i="11" s="1"/>
  <c r="S62" i="12"/>
  <c r="P20" i="11" s="1"/>
  <c r="S61" i="12"/>
  <c r="P19" i="11" s="1"/>
  <c r="S60" i="12"/>
  <c r="P18" i="11" s="1"/>
  <c r="V59" i="12"/>
  <c r="U59" i="12"/>
  <c r="V58" i="12"/>
  <c r="U58" i="12"/>
  <c r="Q58" i="12"/>
  <c r="Q51" i="12"/>
  <c r="Q59" i="12" s="1"/>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28" i="12"/>
  <c r="AF6" i="12"/>
  <c r="AF7" i="12" s="1"/>
  <c r="AF8" i="12" s="1"/>
  <c r="AF9" i="12" s="1"/>
  <c r="AF10" i="12" s="1"/>
  <c r="AF11" i="12" s="1"/>
  <c r="AF12" i="12" s="1"/>
  <c r="AF13" i="12" s="1"/>
  <c r="AF14" i="12" s="1"/>
  <c r="AF15" i="12" s="1"/>
  <c r="AF16" i="12" s="1"/>
  <c r="AF17" i="12" s="1"/>
  <c r="AF18" i="12" s="1"/>
  <c r="AF19" i="12" s="1"/>
  <c r="AF20" i="12" s="1"/>
  <c r="AF21" i="12" s="1"/>
  <c r="AF22" i="12" s="1"/>
  <c r="AF23" i="12" s="1"/>
  <c r="AF24" i="12" s="1"/>
  <c r="AF25" i="12" s="1"/>
  <c r="AF26" i="12" s="1"/>
  <c r="AF27" i="12" s="1"/>
  <c r="AF5" i="12"/>
  <c r="AQ221" i="22" l="1"/>
  <c r="AP221" i="22"/>
  <c r="AT221" i="22"/>
  <c r="AN224" i="22"/>
  <c r="AQ223" i="22"/>
  <c r="AS223" i="22"/>
  <c r="AP223" i="22"/>
  <c r="AR223" i="22"/>
  <c r="AN226" i="22"/>
  <c r="AS225" i="22"/>
  <c r="AR225" i="22"/>
  <c r="AN228" i="22"/>
  <c r="AT225" i="22"/>
  <c r="AM112" i="22"/>
  <c r="AR102" i="22"/>
  <c r="AN105" i="22"/>
  <c r="AS102" i="22"/>
  <c r="AT102" i="22"/>
  <c r="AM105" i="22"/>
  <c r="AN107" i="22"/>
  <c r="AP104" i="22"/>
  <c r="AQ104" i="22"/>
  <c r="AT104" i="22"/>
  <c r="AR100" i="22"/>
  <c r="AN103" i="22"/>
  <c r="AP100" i="22"/>
  <c r="AQ100" i="22"/>
  <c r="AS100" i="22"/>
  <c r="AM107" i="22"/>
  <c r="W253" i="12"/>
  <c r="AL666" i="12"/>
  <c r="AQ536" i="12"/>
  <c r="AP536" i="12"/>
  <c r="AT536" i="12"/>
  <c r="AL819" i="12"/>
  <c r="AN537" i="12"/>
  <c r="AM540" i="12"/>
  <c r="AL670" i="12"/>
  <c r="AR534" i="12"/>
  <c r="AS534" i="12"/>
  <c r="AT534" i="12"/>
  <c r="AL674" i="12"/>
  <c r="AN535" i="12"/>
  <c r="AM538" i="12"/>
  <c r="AL821" i="12"/>
  <c r="AN539" i="12"/>
  <c r="AM542" i="12"/>
  <c r="AR532" i="12"/>
  <c r="AQ532" i="12"/>
  <c r="AP532" i="12"/>
  <c r="AS532" i="12"/>
  <c r="AL631" i="12"/>
  <c r="AN428" i="12"/>
  <c r="AM431" i="12"/>
  <c r="AM405" i="12"/>
  <c r="AN402" i="12"/>
  <c r="AP425" i="12"/>
  <c r="AT425" i="12"/>
  <c r="AQ425" i="12"/>
  <c r="AT399" i="12"/>
  <c r="AS399" i="12"/>
  <c r="AR399" i="12"/>
  <c r="AN424" i="12"/>
  <c r="AM427" i="12"/>
  <c r="AP421" i="12"/>
  <c r="AR421" i="12"/>
  <c r="AQ421" i="12"/>
  <c r="AS421" i="12"/>
  <c r="Q9" i="21"/>
  <c r="Q36" i="21"/>
  <c r="Q28" i="21"/>
  <c r="W97" i="22"/>
  <c r="W94" i="22"/>
  <c r="W78" i="12"/>
  <c r="T34" i="11"/>
  <c r="W77" i="12"/>
  <c r="T33" i="11"/>
  <c r="AM86" i="12"/>
  <c r="AN83" i="12"/>
  <c r="AM87" i="12"/>
  <c r="AN84" i="12"/>
  <c r="AQ79" i="12"/>
  <c r="AS79" i="12"/>
  <c r="AP79" i="12"/>
  <c r="AR79" i="12"/>
  <c r="AR81" i="12"/>
  <c r="AT81" i="12"/>
  <c r="AS81" i="12"/>
  <c r="AM85" i="12"/>
  <c r="AN82" i="12"/>
  <c r="AT80" i="12"/>
  <c r="AP80" i="12"/>
  <c r="AQ80" i="12"/>
  <c r="S76" i="12"/>
  <c r="P34" i="11" s="1"/>
  <c r="AH42" i="12"/>
  <c r="U64" i="12"/>
  <c r="U73" i="12"/>
  <c r="T81" i="12"/>
  <c r="V73" i="12"/>
  <c r="V60" i="12"/>
  <c r="U71" i="12"/>
  <c r="T79" i="12"/>
  <c r="V71" i="12"/>
  <c r="T80" i="12"/>
  <c r="U72" i="12"/>
  <c r="V72" i="12"/>
  <c r="U70" i="12"/>
  <c r="T78" i="12"/>
  <c r="V70" i="12"/>
  <c r="U69" i="12"/>
  <c r="T77" i="12"/>
  <c r="V69" i="12"/>
  <c r="U154" i="12"/>
  <c r="T162" i="12"/>
  <c r="V154" i="12"/>
  <c r="V68" i="12"/>
  <c r="T76" i="12"/>
  <c r="U68" i="12"/>
  <c r="T75" i="12"/>
  <c r="V67" i="12"/>
  <c r="U67" i="12"/>
  <c r="AP26" i="19"/>
  <c r="AQ26" i="19"/>
  <c r="AT26" i="19"/>
  <c r="AF29" i="19"/>
  <c r="AP31" i="19"/>
  <c r="AQ31" i="19"/>
  <c r="AR31" i="19"/>
  <c r="AS31" i="19"/>
  <c r="AR33" i="19"/>
  <c r="AS33" i="19"/>
  <c r="AT33" i="19"/>
  <c r="Q59" i="19"/>
  <c r="AF28" i="19"/>
  <c r="Q58" i="19"/>
  <c r="W62" i="19"/>
  <c r="AR18" i="11"/>
  <c r="R17" i="21"/>
  <c r="R14" i="21"/>
  <c r="R20" i="21"/>
  <c r="AN36" i="19"/>
  <c r="AM39" i="19"/>
  <c r="AM32" i="19"/>
  <c r="AN29" i="19"/>
  <c r="AM37" i="19"/>
  <c r="AN34" i="19"/>
  <c r="Q20" i="21"/>
  <c r="R36" i="21"/>
  <c r="R28" i="21"/>
  <c r="Q17" i="21"/>
  <c r="R9" i="21"/>
  <c r="Q43" i="21"/>
  <c r="R43" i="21"/>
  <c r="Q38" i="21"/>
  <c r="R38" i="21"/>
  <c r="R41" i="21"/>
  <c r="Q41" i="21"/>
  <c r="Q39" i="21"/>
  <c r="R39" i="21"/>
  <c r="R42" i="21"/>
  <c r="Q42" i="21"/>
  <c r="R40" i="21"/>
  <c r="Q40" i="21"/>
  <c r="R31" i="21"/>
  <c r="Q31" i="21"/>
  <c r="R29" i="21"/>
  <c r="Q29" i="21"/>
  <c r="Q23" i="21"/>
  <c r="R23" i="21"/>
  <c r="Q27" i="21"/>
  <c r="R27" i="21"/>
  <c r="R21" i="21"/>
  <c r="Q21" i="21"/>
  <c r="Q34" i="21"/>
  <c r="R34" i="21"/>
  <c r="R32" i="21"/>
  <c r="Q32" i="21"/>
  <c r="Q33" i="21"/>
  <c r="R33" i="21"/>
  <c r="Q26" i="21"/>
  <c r="R26" i="21"/>
  <c r="Q30" i="21"/>
  <c r="R30" i="21"/>
  <c r="R37" i="21"/>
  <c r="Q37" i="21"/>
  <c r="R24" i="21"/>
  <c r="Q24" i="21"/>
  <c r="Q25" i="21"/>
  <c r="R25" i="21"/>
  <c r="Q35" i="21"/>
  <c r="R35" i="21"/>
  <c r="Q22" i="21"/>
  <c r="R22" i="21"/>
  <c r="R5" i="21"/>
  <c r="Q5" i="21"/>
  <c r="Q6" i="21"/>
  <c r="R6" i="21"/>
  <c r="R18" i="21"/>
  <c r="Q18" i="21"/>
  <c r="R11" i="21"/>
  <c r="Q11" i="21"/>
  <c r="R12" i="21"/>
  <c r="Q12" i="21"/>
  <c r="R8" i="21"/>
  <c r="Q8" i="21"/>
  <c r="R19" i="21"/>
  <c r="Q19" i="21"/>
  <c r="R7" i="21"/>
  <c r="Q7" i="21"/>
  <c r="R16" i="21"/>
  <c r="Q16" i="21"/>
  <c r="R13" i="21"/>
  <c r="Q13" i="21"/>
  <c r="R4" i="21"/>
  <c r="Q4" i="21"/>
  <c r="R10" i="21"/>
  <c r="Q10" i="21"/>
  <c r="C5" i="21"/>
  <c r="C6" i="21" s="1"/>
  <c r="C7" i="21" s="1"/>
  <c r="C8" i="21" s="1"/>
  <c r="C62" i="22"/>
  <c r="R15" i="21"/>
  <c r="Q15" i="21"/>
  <c r="AF7" i="19"/>
  <c r="AF12" i="19"/>
  <c r="AF18" i="19" s="1"/>
  <c r="V61" i="12"/>
  <c r="B16" i="23"/>
  <c r="B17" i="23" s="1"/>
  <c r="B18" i="23" s="1"/>
  <c r="B19" i="23" s="1"/>
  <c r="B20" i="23" s="1"/>
  <c r="B21" i="23" s="1"/>
  <c r="B22" i="23" s="1"/>
  <c r="Q52" i="12"/>
  <c r="Q53" i="12" s="1"/>
  <c r="Q54" i="12" s="1"/>
  <c r="U62" i="12"/>
  <c r="U65" i="12"/>
  <c r="V62" i="12"/>
  <c r="V65" i="12"/>
  <c r="U60" i="12"/>
  <c r="U63" i="12"/>
  <c r="U61" i="12"/>
  <c r="AR228" i="22" l="1"/>
  <c r="AT228" i="22"/>
  <c r="AN231" i="22"/>
  <c r="AS228" i="22"/>
  <c r="AQ226" i="22"/>
  <c r="AR226" i="22"/>
  <c r="AN229" i="22"/>
  <c r="AP226" i="22"/>
  <c r="AS226" i="22"/>
  <c r="AQ224" i="22"/>
  <c r="AN227" i="22"/>
  <c r="AT224" i="22"/>
  <c r="AP224" i="22"/>
  <c r="AG8" i="22"/>
  <c r="AO8" i="22" s="1"/>
  <c r="AG9" i="22"/>
  <c r="AO9" i="22" s="1"/>
  <c r="AP9" i="22" s="1"/>
  <c r="AR105" i="22"/>
  <c r="AT105" i="22"/>
  <c r="AS105" i="22"/>
  <c r="AN108" i="22"/>
  <c r="AR103" i="22"/>
  <c r="AN106" i="22"/>
  <c r="AP103" i="22"/>
  <c r="AS103" i="22"/>
  <c r="AQ103" i="22"/>
  <c r="AM108" i="22"/>
  <c r="AM115" i="22"/>
  <c r="AM110" i="22"/>
  <c r="AT107" i="22"/>
  <c r="AP107" i="22"/>
  <c r="AN110" i="22"/>
  <c r="AQ107" i="22"/>
  <c r="W255" i="12"/>
  <c r="AL637" i="12"/>
  <c r="AN542" i="12"/>
  <c r="AM545" i="12"/>
  <c r="AR537" i="12"/>
  <c r="AS537" i="12"/>
  <c r="AT537" i="12"/>
  <c r="AQ539" i="12"/>
  <c r="AT539" i="12"/>
  <c r="AP539" i="12"/>
  <c r="AL680" i="12"/>
  <c r="AL676" i="12"/>
  <c r="AL825" i="12"/>
  <c r="AN538" i="12"/>
  <c r="AM541" i="12"/>
  <c r="AL827" i="12"/>
  <c r="AR535" i="12"/>
  <c r="AQ535" i="12"/>
  <c r="AP535" i="12"/>
  <c r="AS535" i="12"/>
  <c r="AN540" i="12"/>
  <c r="AM543" i="12"/>
  <c r="AL672" i="12"/>
  <c r="AP424" i="12"/>
  <c r="AR424" i="12"/>
  <c r="AS424" i="12"/>
  <c r="AQ424" i="12"/>
  <c r="AM408" i="12"/>
  <c r="AN405" i="12"/>
  <c r="AN431" i="12"/>
  <c r="AM434" i="12"/>
  <c r="AN427" i="12"/>
  <c r="AM430" i="12"/>
  <c r="AT402" i="12"/>
  <c r="AR402" i="12"/>
  <c r="AS402" i="12"/>
  <c r="AP428" i="12"/>
  <c r="AT428" i="12"/>
  <c r="AQ428" i="12"/>
  <c r="X5" i="22"/>
  <c r="W96" i="22"/>
  <c r="W99" i="22"/>
  <c r="W80" i="12"/>
  <c r="T36" i="11"/>
  <c r="T35" i="11"/>
  <c r="W79" i="12"/>
  <c r="AM90" i="12"/>
  <c r="AN87" i="12"/>
  <c r="AP82" i="12"/>
  <c r="AR82" i="12"/>
  <c r="AS82" i="12"/>
  <c r="AQ82" i="12"/>
  <c r="AT84" i="12"/>
  <c r="AS84" i="12"/>
  <c r="AR84" i="12"/>
  <c r="AM88" i="12"/>
  <c r="AN85" i="12"/>
  <c r="AQ83" i="12"/>
  <c r="AT83" i="12"/>
  <c r="AP83" i="12"/>
  <c r="AM89" i="12"/>
  <c r="AN86" i="12"/>
  <c r="S77" i="12"/>
  <c r="P35" i="11" s="1"/>
  <c r="AH43" i="12"/>
  <c r="U162" i="12"/>
  <c r="V162" i="12"/>
  <c r="T88" i="12"/>
  <c r="U80" i="12"/>
  <c r="V80" i="12"/>
  <c r="T83" i="12"/>
  <c r="V75" i="12"/>
  <c r="U75" i="12"/>
  <c r="U77" i="12"/>
  <c r="T85" i="12"/>
  <c r="V77" i="12"/>
  <c r="U78" i="12"/>
  <c r="T86" i="12"/>
  <c r="V78" i="12"/>
  <c r="U81" i="12"/>
  <c r="T89" i="12"/>
  <c r="V81" i="12"/>
  <c r="V76" i="12"/>
  <c r="T84" i="12"/>
  <c r="U76" i="12"/>
  <c r="U79" i="12"/>
  <c r="T87" i="12"/>
  <c r="V79" i="12"/>
  <c r="AR36" i="19"/>
  <c r="AS36" i="19"/>
  <c r="AT36" i="19"/>
  <c r="AP34" i="19"/>
  <c r="AQ34" i="19"/>
  <c r="AR34" i="19"/>
  <c r="AS34" i="19"/>
  <c r="AF35" i="19"/>
  <c r="AF34" i="19"/>
  <c r="Q61" i="19"/>
  <c r="W64" i="19"/>
  <c r="AR20" i="11"/>
  <c r="AP29" i="19"/>
  <c r="AQ29" i="19"/>
  <c r="AT29" i="19"/>
  <c r="Q60" i="19"/>
  <c r="AF24" i="19"/>
  <c r="X7" i="22"/>
  <c r="X8" i="22"/>
  <c r="X6" i="22"/>
  <c r="X9" i="22"/>
  <c r="X4" i="22"/>
  <c r="AM35" i="19"/>
  <c r="AN32" i="19"/>
  <c r="AM40" i="19"/>
  <c r="AN37" i="19"/>
  <c r="AM42" i="19"/>
  <c r="AN39" i="19"/>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AG4" i="22"/>
  <c r="R50" i="22"/>
  <c r="AG6" i="22"/>
  <c r="AO6" i="22" s="1"/>
  <c r="AY6" i="22" s="1"/>
  <c r="AG5" i="22"/>
  <c r="R51" i="22"/>
  <c r="AG7" i="22"/>
  <c r="AF13" i="19"/>
  <c r="AF19" i="19" s="1"/>
  <c r="AF8" i="19"/>
  <c r="Q55" i="12"/>
  <c r="Q62" i="12"/>
  <c r="Q60" i="12"/>
  <c r="Q61" i="12"/>
  <c r="AN51" i="12"/>
  <c r="AT51" i="12" s="1"/>
  <c r="AN50" i="12"/>
  <c r="AT50" i="12" s="1"/>
  <c r="AN49" i="12"/>
  <c r="AN48" i="12"/>
  <c r="AT48" i="12" s="1"/>
  <c r="AN47" i="12"/>
  <c r="AT47" i="12" s="1"/>
  <c r="AN46" i="12"/>
  <c r="AN45" i="12"/>
  <c r="AT45" i="12" s="1"/>
  <c r="AN44" i="12"/>
  <c r="AT44" i="12" s="1"/>
  <c r="AN43" i="12"/>
  <c r="AN42" i="12"/>
  <c r="AT42" i="12" s="1"/>
  <c r="AN41" i="12"/>
  <c r="AT41" i="12" s="1"/>
  <c r="AN40" i="12"/>
  <c r="AN39" i="12"/>
  <c r="AT39" i="12" s="1"/>
  <c r="AN38" i="12"/>
  <c r="AT38" i="12" s="1"/>
  <c r="AN37" i="12"/>
  <c r="AN36" i="12"/>
  <c r="AT36" i="12" s="1"/>
  <c r="AN35" i="12"/>
  <c r="AT35" i="12" s="1"/>
  <c r="AN34" i="12"/>
  <c r="AN33" i="12"/>
  <c r="AT33" i="12" s="1"/>
  <c r="AN32" i="12"/>
  <c r="AT32" i="12" s="1"/>
  <c r="AN31" i="12"/>
  <c r="AN30" i="12"/>
  <c r="AT30" i="12" s="1"/>
  <c r="AN29" i="12"/>
  <c r="AT29" i="12" s="1"/>
  <c r="AN28" i="12"/>
  <c r="D5" i="7"/>
  <c r="E5" i="7"/>
  <c r="D6" i="7"/>
  <c r="E6" i="7"/>
  <c r="D7" i="7"/>
  <c r="E7" i="7"/>
  <c r="D8" i="7"/>
  <c r="E8" i="7"/>
  <c r="D9" i="7"/>
  <c r="E9" i="7"/>
  <c r="D10" i="7"/>
  <c r="E10" i="7"/>
  <c r="D11" i="7"/>
  <c r="E11" i="7"/>
  <c r="D12" i="7"/>
  <c r="E12" i="7"/>
  <c r="D13" i="7"/>
  <c r="E13" i="7"/>
  <c r="D14" i="7"/>
  <c r="E14" i="7"/>
  <c r="D15" i="7"/>
  <c r="E15" i="7"/>
  <c r="D16" i="7"/>
  <c r="E16" i="7"/>
  <c r="D17" i="7"/>
  <c r="E17" i="7"/>
  <c r="D18" i="7"/>
  <c r="E18" i="7"/>
  <c r="D19" i="7"/>
  <c r="E19" i="7"/>
  <c r="D20" i="7"/>
  <c r="E20" i="7"/>
  <c r="D21" i="7"/>
  <c r="E21" i="7"/>
  <c r="D22" i="7"/>
  <c r="E22" i="7"/>
  <c r="D23" i="7"/>
  <c r="E23" i="7"/>
  <c r="D24" i="7"/>
  <c r="E24" i="7"/>
  <c r="D25" i="7"/>
  <c r="E25" i="7"/>
  <c r="D26" i="7"/>
  <c r="E26" i="7"/>
  <c r="D27" i="7"/>
  <c r="E27" i="7"/>
  <c r="D28" i="7"/>
  <c r="E28" i="7"/>
  <c r="D29" i="7"/>
  <c r="E29" i="7"/>
  <c r="D30" i="7"/>
  <c r="E30" i="7"/>
  <c r="D4" i="7"/>
  <c r="E4" i="7"/>
  <c r="T57" i="12"/>
  <c r="U57" i="12" s="1"/>
  <c r="S57" i="12"/>
  <c r="P15" i="11" s="1"/>
  <c r="T56" i="12"/>
  <c r="U56" i="12" s="1"/>
  <c r="S56" i="12"/>
  <c r="P14" i="11" s="1"/>
  <c r="T55" i="12"/>
  <c r="S55" i="12"/>
  <c r="P13" i="11" s="1"/>
  <c r="T54" i="12"/>
  <c r="U54" i="12" s="1"/>
  <c r="S54" i="12"/>
  <c r="P12" i="11" s="1"/>
  <c r="T53" i="12"/>
  <c r="V53" i="12" s="1"/>
  <c r="S53" i="12"/>
  <c r="P11" i="11" s="1"/>
  <c r="T52" i="12"/>
  <c r="S52" i="12"/>
  <c r="P10" i="11" s="1"/>
  <c r="V51" i="12"/>
  <c r="U51" i="12"/>
  <c r="V50" i="12"/>
  <c r="U50" i="12"/>
  <c r="W49" i="12"/>
  <c r="V49" i="12"/>
  <c r="U49" i="12"/>
  <c r="T49" i="12"/>
  <c r="S49" i="12"/>
  <c r="AN27" i="12"/>
  <c r="AT27" i="12" s="1"/>
  <c r="AN26" i="12"/>
  <c r="AT26" i="12" s="1"/>
  <c r="AN25" i="12"/>
  <c r="AN24" i="12"/>
  <c r="AT24" i="12" s="1"/>
  <c r="AN23" i="12"/>
  <c r="AT23" i="12" s="1"/>
  <c r="AN22" i="12"/>
  <c r="AN21" i="12"/>
  <c r="AT21" i="12" s="1"/>
  <c r="AN20" i="12"/>
  <c r="AT20" i="12" s="1"/>
  <c r="AN19" i="12"/>
  <c r="AN18" i="12"/>
  <c r="AT18" i="12" s="1"/>
  <c r="AN17" i="12"/>
  <c r="AT17" i="12" s="1"/>
  <c r="AN16" i="12"/>
  <c r="AN15" i="12"/>
  <c r="AT15" i="12" s="1"/>
  <c r="AN14" i="12"/>
  <c r="AT14" i="12" s="1"/>
  <c r="AN13" i="12"/>
  <c r="AN12" i="12"/>
  <c r="AT12" i="12" s="1"/>
  <c r="AN11" i="12"/>
  <c r="AT11" i="12" s="1"/>
  <c r="AN10" i="12"/>
  <c r="AN9" i="12"/>
  <c r="AT9" i="12" s="1"/>
  <c r="AN8" i="12"/>
  <c r="AT8" i="12" s="1"/>
  <c r="AN7" i="12"/>
  <c r="AN6" i="12"/>
  <c r="AT6" i="12" s="1"/>
  <c r="AN5" i="12"/>
  <c r="AT5" i="12" s="1"/>
  <c r="AN4" i="12"/>
  <c r="AT231" i="22" l="1"/>
  <c r="AR231" i="22"/>
  <c r="AN234" i="22"/>
  <c r="AS231" i="22"/>
  <c r="AQ227" i="22"/>
  <c r="AP227" i="22"/>
  <c r="AN230" i="22"/>
  <c r="AT227" i="22"/>
  <c r="AQ229" i="22"/>
  <c r="AP229" i="22"/>
  <c r="AS229" i="22"/>
  <c r="AN232" i="22"/>
  <c r="AR229" i="22"/>
  <c r="AQ9" i="22"/>
  <c r="AU9" i="22" s="1"/>
  <c r="AY9" i="22"/>
  <c r="B203" i="7"/>
  <c r="B207" i="7"/>
  <c r="B208" i="7"/>
  <c r="B234" i="7"/>
  <c r="B287" i="7"/>
  <c r="B293" i="7"/>
  <c r="B296" i="7"/>
  <c r="B299" i="7"/>
  <c r="B303" i="7"/>
  <c r="B319" i="7"/>
  <c r="B323" i="7"/>
  <c r="B353" i="7"/>
  <c r="B363" i="7"/>
  <c r="B380" i="7"/>
  <c r="B467" i="7"/>
  <c r="B469" i="7"/>
  <c r="B473" i="7"/>
  <c r="B486" i="7"/>
  <c r="B503" i="7"/>
  <c r="B579" i="7"/>
  <c r="B583" i="7"/>
  <c r="B587" i="7"/>
  <c r="B669" i="7"/>
  <c r="B685" i="7"/>
  <c r="B768" i="7"/>
  <c r="B772" i="7"/>
  <c r="B777" i="7"/>
  <c r="B789" i="7"/>
  <c r="B845" i="7"/>
  <c r="B861" i="7"/>
  <c r="B877" i="7"/>
  <c r="B893" i="7"/>
  <c r="B910" i="7"/>
  <c r="B926" i="7"/>
  <c r="B942" i="7"/>
  <c r="B958" i="7"/>
  <c r="B973" i="7"/>
  <c r="B986" i="7"/>
  <c r="B239" i="7"/>
  <c r="B249" i="7"/>
  <c r="B255" i="7"/>
  <c r="B265" i="7"/>
  <c r="B295" i="7"/>
  <c r="B304" i="7"/>
  <c r="B328" i="7"/>
  <c r="B360" i="7"/>
  <c r="B381" i="7"/>
  <c r="B390" i="7"/>
  <c r="B395" i="7"/>
  <c r="B397" i="7"/>
  <c r="B446" i="7"/>
  <c r="B478" i="7"/>
  <c r="B497" i="7"/>
  <c r="B521" i="7"/>
  <c r="B556" i="7"/>
  <c r="B572" i="7"/>
  <c r="B599" i="7"/>
  <c r="B615" i="7"/>
  <c r="B680" i="7"/>
  <c r="B704" i="7"/>
  <c r="B708" i="7"/>
  <c r="B713" i="7"/>
  <c r="B736" i="7"/>
  <c r="B740" i="7"/>
  <c r="B745" i="7"/>
  <c r="B800" i="7"/>
  <c r="B899" i="7"/>
  <c r="B915" i="7"/>
  <c r="B931" i="7"/>
  <c r="B947" i="7"/>
  <c r="B963" i="7"/>
  <c r="B173" i="7"/>
  <c r="B261" i="7"/>
  <c r="B300" i="7"/>
  <c r="B307" i="7"/>
  <c r="B312" i="7"/>
  <c r="B335" i="7"/>
  <c r="B339" i="7"/>
  <c r="B340" i="7"/>
  <c r="B344" i="7"/>
  <c r="B345" i="7"/>
  <c r="B364" i="7"/>
  <c r="B376" i="7"/>
  <c r="B447" i="7"/>
  <c r="B495" i="7"/>
  <c r="B531" i="7"/>
  <c r="B537" i="7"/>
  <c r="B543" i="7"/>
  <c r="B546" i="7"/>
  <c r="B621" i="7"/>
  <c r="B671" i="7"/>
  <c r="B695" i="7"/>
  <c r="B725" i="7"/>
  <c r="B804" i="7"/>
  <c r="B821" i="7"/>
  <c r="B832" i="7"/>
  <c r="B835" i="7"/>
  <c r="B851" i="7"/>
  <c r="B867" i="7"/>
  <c r="B883" i="7"/>
  <c r="B909" i="7"/>
  <c r="B925" i="7"/>
  <c r="B941" i="7"/>
  <c r="B957" i="7"/>
  <c r="B970" i="7"/>
  <c r="B979" i="7"/>
  <c r="B985" i="7"/>
  <c r="B359" i="7"/>
  <c r="B551" i="7"/>
  <c r="B623" i="7"/>
  <c r="B627" i="7"/>
  <c r="B692" i="7"/>
  <c r="B757" i="7"/>
  <c r="B862" i="7"/>
  <c r="B894" i="7"/>
  <c r="B162" i="7"/>
  <c r="B216" i="7"/>
  <c r="B349" i="7"/>
  <c r="B369" i="7"/>
  <c r="B974" i="7"/>
  <c r="B308" i="7"/>
  <c r="B332" i="7"/>
  <c r="B498" i="7"/>
  <c r="B499" i="7"/>
  <c r="B611" i="7"/>
  <c r="B809" i="7"/>
  <c r="B846" i="7"/>
  <c r="B878" i="7"/>
  <c r="B989" i="7"/>
  <c r="B205" i="7"/>
  <c r="B245" i="7"/>
  <c r="B272" i="7"/>
  <c r="B276" i="7"/>
  <c r="B324" i="7"/>
  <c r="B427" i="7"/>
  <c r="B430" i="7"/>
  <c r="B435" i="7"/>
  <c r="B595" i="7"/>
  <c r="B1026" i="7"/>
  <c r="B405" i="7"/>
  <c r="B1022" i="7"/>
  <c r="B805" i="7"/>
  <c r="B1018" i="7"/>
  <c r="B545" i="7"/>
  <c r="B461" i="7"/>
  <c r="B365" i="7"/>
  <c r="B1030" i="7"/>
  <c r="B657" i="7"/>
  <c r="B378" i="7"/>
  <c r="B971" i="7"/>
  <c r="B887" i="7"/>
  <c r="B871" i="7"/>
  <c r="B855" i="7"/>
  <c r="B839" i="7"/>
  <c r="B791" i="7"/>
  <c r="B646" i="7"/>
  <c r="B437" i="7"/>
  <c r="B301" i="7"/>
  <c r="B209" i="7"/>
  <c r="B967" i="7"/>
  <c r="B951" i="7"/>
  <c r="B935" i="7"/>
  <c r="B919" i="7"/>
  <c r="B903" i="7"/>
  <c r="B763" i="7"/>
  <c r="B639" i="7"/>
  <c r="B552" i="7"/>
  <c r="B453" i="7"/>
  <c r="B373" i="7"/>
  <c r="B333" i="7"/>
  <c r="B201" i="7"/>
  <c r="B167" i="7"/>
  <c r="B965" i="7"/>
  <c r="B901" i="7"/>
  <c r="B759" i="7"/>
  <c r="B717" i="7"/>
  <c r="B625" i="7"/>
  <c r="B574" i="7"/>
  <c r="B401" i="7"/>
  <c r="B346" i="7"/>
  <c r="B283" i="7"/>
  <c r="B244" i="7"/>
  <c r="B166" i="7"/>
  <c r="B1036" i="7"/>
  <c r="B1028" i="7"/>
  <c r="B1020" i="7"/>
  <c r="B1004" i="7"/>
  <c r="B1000" i="7"/>
  <c r="B995" i="7"/>
  <c r="B1017" i="7"/>
  <c r="B996" i="7"/>
  <c r="B1007" i="7"/>
  <c r="B952" i="7"/>
  <c r="B938" i="7"/>
  <c r="B937" i="7"/>
  <c r="B888" i="7"/>
  <c r="B874" i="7"/>
  <c r="B873" i="7"/>
  <c r="B863" i="7"/>
  <c r="B858" i="7"/>
  <c r="B857" i="7"/>
  <c r="B847" i="7"/>
  <c r="B842" i="7"/>
  <c r="B841" i="7"/>
  <c r="B823" i="7"/>
  <c r="B815" i="7"/>
  <c r="B802" i="7"/>
  <c r="B787" i="7"/>
  <c r="B742" i="7"/>
  <c r="B728" i="7"/>
  <c r="B721" i="7"/>
  <c r="B710" i="7"/>
  <c r="B898" i="7"/>
  <c r="B850" i="7"/>
  <c r="B801" i="7"/>
  <c r="B758" i="7"/>
  <c r="B1010" i="7"/>
  <c r="B403" i="7"/>
  <c r="B1006" i="7"/>
  <c r="B679" i="7"/>
  <c r="B1002" i="7"/>
  <c r="B520" i="7"/>
  <c r="B459" i="7"/>
  <c r="B351" i="7"/>
  <c r="B1014" i="7"/>
  <c r="B655" i="7"/>
  <c r="B983" i="7"/>
  <c r="B897" i="7"/>
  <c r="B881" i="7"/>
  <c r="B865" i="7"/>
  <c r="B849" i="7"/>
  <c r="B831" i="7"/>
  <c r="B719" i="7"/>
  <c r="B630" i="7"/>
  <c r="B391" i="7"/>
  <c r="B254" i="7"/>
  <c r="B163" i="7"/>
  <c r="B961" i="7"/>
  <c r="B945" i="7"/>
  <c r="B929" i="7"/>
  <c r="B913" i="7"/>
  <c r="B799" i="7"/>
  <c r="B751" i="7"/>
  <c r="B637" i="7"/>
  <c r="B507" i="7"/>
  <c r="B429" i="7"/>
  <c r="B341" i="7"/>
  <c r="B305" i="7"/>
  <c r="B199" i="7"/>
  <c r="B160" i="7"/>
  <c r="B949" i="7"/>
  <c r="B829" i="7"/>
  <c r="B749" i="7"/>
  <c r="B709" i="7"/>
  <c r="B616" i="7"/>
  <c r="B529" i="7"/>
  <c r="B385" i="7"/>
  <c r="B325" i="7"/>
  <c r="B273" i="7"/>
  <c r="B219" i="7"/>
  <c r="B157" i="7"/>
  <c r="B1039" i="7"/>
  <c r="B1040" i="7"/>
  <c r="B1009" i="7"/>
  <c r="B1032" i="7"/>
  <c r="B1024" i="7"/>
  <c r="B1012" i="7"/>
  <c r="B992" i="7"/>
  <c r="B1035" i="7"/>
  <c r="B1023" i="7"/>
  <c r="B1003" i="7"/>
  <c r="B999" i="7"/>
  <c r="B936" i="7"/>
  <c r="B927" i="7"/>
  <c r="B922" i="7"/>
  <c r="B921" i="7"/>
  <c r="B911" i="7"/>
  <c r="B872" i="7"/>
  <c r="B856" i="7"/>
  <c r="B840" i="7"/>
  <c r="B830" i="7"/>
  <c r="B819" i="7"/>
  <c r="B813" i="7"/>
  <c r="B798" i="7"/>
  <c r="B770" i="7"/>
  <c r="B755" i="7"/>
  <c r="B693" i="7"/>
  <c r="B962" i="7"/>
  <c r="B946" i="7"/>
  <c r="B944" i="7"/>
  <c r="B928" i="7"/>
  <c r="B914" i="7"/>
  <c r="B882" i="7"/>
  <c r="B880" i="7"/>
  <c r="B822" i="7"/>
  <c r="B803" i="7"/>
  <c r="B775" i="7"/>
  <c r="B744" i="7"/>
  <c r="B718" i="7"/>
  <c r="B828" i="7"/>
  <c r="B869" i="7"/>
  <c r="B286" i="7"/>
  <c r="B987" i="7"/>
  <c r="B388" i="7"/>
  <c r="B885" i="7"/>
  <c r="B519" i="7"/>
  <c r="B451" i="7"/>
  <c r="B214" i="7"/>
  <c r="B998" i="7"/>
  <c r="B642" i="7"/>
  <c r="B977" i="7"/>
  <c r="B892" i="7"/>
  <c r="B876" i="7"/>
  <c r="B860" i="7"/>
  <c r="B844" i="7"/>
  <c r="B797" i="7"/>
  <c r="B663" i="7"/>
  <c r="B568" i="7"/>
  <c r="B361" i="7"/>
  <c r="B243" i="7"/>
  <c r="B990" i="7"/>
  <c r="B956" i="7"/>
  <c r="B940" i="7"/>
  <c r="B924" i="7"/>
  <c r="B908" i="7"/>
  <c r="B781" i="7"/>
  <c r="B727" i="7"/>
  <c r="B570" i="7"/>
  <c r="B511" i="7"/>
  <c r="B413" i="7"/>
  <c r="B338" i="7"/>
  <c r="B251" i="7"/>
  <c r="B191" i="7"/>
  <c r="B993" i="7"/>
  <c r="B933" i="7"/>
  <c r="B827" i="7"/>
  <c r="B741" i="7"/>
  <c r="B641" i="7"/>
  <c r="B606" i="7"/>
  <c r="B505" i="7"/>
  <c r="B383" i="7"/>
  <c r="B322" i="7"/>
  <c r="B267" i="7"/>
  <c r="B217" i="7"/>
  <c r="B1037" i="7"/>
  <c r="B1029" i="7"/>
  <c r="B1021" i="7"/>
  <c r="B1005" i="7"/>
  <c r="B1001" i="7"/>
  <c r="B1027" i="7"/>
  <c r="B1016" i="7"/>
  <c r="B1019" i="7"/>
  <c r="B969" i="7"/>
  <c r="B920" i="7"/>
  <c r="B906" i="7"/>
  <c r="B905" i="7"/>
  <c r="B895" i="7"/>
  <c r="B834" i="7"/>
  <c r="B824" i="7"/>
  <c r="B806" i="7"/>
  <c r="B792" i="7"/>
  <c r="B785" i="7"/>
  <c r="B766" i="7"/>
  <c r="B738" i="7"/>
  <c r="B723" i="7"/>
  <c r="B706" i="7"/>
  <c r="B688" i="7"/>
  <c r="B678" i="7"/>
  <c r="B670" i="7"/>
  <c r="B664" i="7"/>
  <c r="B614" i="7"/>
  <c r="B622" i="7"/>
  <c r="B864" i="7"/>
  <c r="B833" i="7"/>
  <c r="B818" i="7"/>
  <c r="B814" i="7"/>
  <c r="B769" i="7"/>
  <c r="B735" i="7"/>
  <c r="B712" i="7"/>
  <c r="B703" i="7"/>
  <c r="B697" i="7"/>
  <c r="B673" i="7"/>
  <c r="B662" i="7"/>
  <c r="B658" i="7"/>
  <c r="B654" i="7"/>
  <c r="B647" i="7"/>
  <c r="B643" i="7"/>
  <c r="B677" i="7"/>
  <c r="B837" i="7"/>
  <c r="B1038" i="7"/>
  <c r="B807" i="7"/>
  <c r="B1034" i="7"/>
  <c r="B853" i="7"/>
  <c r="B504" i="7"/>
  <c r="B375" i="7"/>
  <c r="B170" i="7"/>
  <c r="B981" i="7"/>
  <c r="B604" i="7"/>
  <c r="B972" i="7"/>
  <c r="B891" i="7"/>
  <c r="B875" i="7"/>
  <c r="B859" i="7"/>
  <c r="B843" i="7"/>
  <c r="B795" i="7"/>
  <c r="B653" i="7"/>
  <c r="B560" i="7"/>
  <c r="B329" i="7"/>
  <c r="B223" i="7"/>
  <c r="B984" i="7"/>
  <c r="B955" i="7"/>
  <c r="B939" i="7"/>
  <c r="B923" i="7"/>
  <c r="B907" i="7"/>
  <c r="B773" i="7"/>
  <c r="B694" i="7"/>
  <c r="B562" i="7"/>
  <c r="B456" i="7"/>
  <c r="B411" i="7"/>
  <c r="B334" i="7"/>
  <c r="B247" i="7"/>
  <c r="B171" i="7"/>
  <c r="B988" i="7"/>
  <c r="B917" i="7"/>
  <c r="B783" i="7"/>
  <c r="B731" i="7"/>
  <c r="B626" i="7"/>
  <c r="B600" i="7"/>
  <c r="B491" i="7"/>
  <c r="B355" i="7"/>
  <c r="B309" i="7"/>
  <c r="B253" i="7"/>
  <c r="B178" i="7"/>
  <c r="B1015" i="7"/>
  <c r="B1008" i="7"/>
  <c r="B994" i="7"/>
  <c r="B1031" i="7"/>
  <c r="B1033" i="7"/>
  <c r="B1025" i="7"/>
  <c r="B1013" i="7"/>
  <c r="B991" i="7"/>
  <c r="B1011" i="7"/>
  <c r="B997" i="7"/>
  <c r="B975" i="7"/>
  <c r="B968" i="7"/>
  <c r="B959" i="7"/>
  <c r="B954" i="7"/>
  <c r="B953" i="7"/>
  <c r="B943" i="7"/>
  <c r="B904" i="7"/>
  <c r="B890" i="7"/>
  <c r="B889" i="7"/>
  <c r="B879" i="7"/>
  <c r="B817" i="7"/>
  <c r="B774" i="7"/>
  <c r="B760" i="7"/>
  <c r="B753" i="7"/>
  <c r="B734" i="7"/>
  <c r="B702" i="7"/>
  <c r="B696" i="7"/>
  <c r="B683" i="7"/>
  <c r="B661" i="7"/>
  <c r="B976" i="7"/>
  <c r="B786" i="7"/>
  <c r="B765" i="7"/>
  <c r="B743" i="7"/>
  <c r="B739" i="7"/>
  <c r="B737" i="7"/>
  <c r="B726" i="7"/>
  <c r="B722" i="7"/>
  <c r="B705" i="7"/>
  <c r="B686" i="7"/>
  <c r="B631" i="7"/>
  <c r="B978" i="7"/>
  <c r="B687" i="7"/>
  <c r="B612" i="7"/>
  <c r="B960" i="7"/>
  <c r="B866" i="7"/>
  <c r="B848" i="7"/>
  <c r="B767" i="7"/>
  <c r="B754" i="7"/>
  <c r="B982" i="7"/>
  <c r="B980" i="7"/>
  <c r="B966" i="7"/>
  <c r="B964" i="7"/>
  <c r="B918" i="7"/>
  <c r="B916" i="7"/>
  <c r="B902" i="7"/>
  <c r="B900" i="7"/>
  <c r="B886" i="7"/>
  <c r="B884" i="7"/>
  <c r="B825" i="7"/>
  <c r="B820" i="7"/>
  <c r="B761" i="7"/>
  <c r="B756" i="7"/>
  <c r="B690" i="7"/>
  <c r="B659" i="7"/>
  <c r="B648" i="7"/>
  <c r="B660" i="7"/>
  <c r="B656" i="7"/>
  <c r="B602" i="7"/>
  <c r="B594" i="7"/>
  <c r="B668" i="7"/>
  <c r="B567" i="7"/>
  <c r="B796" i="7"/>
  <c r="B794" i="7"/>
  <c r="B681" i="7"/>
  <c r="B676" i="7"/>
  <c r="B672" i="7"/>
  <c r="B617" i="7"/>
  <c r="B569" i="7"/>
  <c r="B565" i="7"/>
  <c r="B535" i="7"/>
  <c r="B525" i="7"/>
  <c r="B530" i="7"/>
  <c r="B517" i="7"/>
  <c r="B698" i="7"/>
  <c r="B620" i="7"/>
  <c r="B618" i="7"/>
  <c r="B598" i="7"/>
  <c r="B581" i="7"/>
  <c r="B564" i="7"/>
  <c r="B526" i="7"/>
  <c r="B508" i="7"/>
  <c r="B607" i="7"/>
  <c r="B605" i="7"/>
  <c r="B510" i="7"/>
  <c r="B485" i="7"/>
  <c r="B471" i="7"/>
  <c r="B445" i="7"/>
  <c r="B477" i="7"/>
  <c r="B452" i="7"/>
  <c r="B492" i="7"/>
  <c r="B518" i="7"/>
  <c r="B387" i="7"/>
  <c r="B425" i="7"/>
  <c r="B442" i="7"/>
  <c r="B423" i="7"/>
  <c r="B421" i="7"/>
  <c r="B389" i="7"/>
  <c r="B393" i="7"/>
  <c r="B366" i="7"/>
  <c r="B362" i="7"/>
  <c r="B352" i="7"/>
  <c r="B424" i="7"/>
  <c r="B367" i="7"/>
  <c r="B396" i="7"/>
  <c r="B331" i="7"/>
  <c r="B342" i="7"/>
  <c r="B326" i="7"/>
  <c r="B321" i="7"/>
  <c r="B288" i="7"/>
  <c r="B314" i="7"/>
  <c r="B298" i="7"/>
  <c r="B701" i="7"/>
  <c r="B930" i="7"/>
  <c r="B912" i="7"/>
  <c r="B808" i="7"/>
  <c r="B790" i="7"/>
  <c r="B782" i="7"/>
  <c r="B776" i="7"/>
  <c r="B750" i="7"/>
  <c r="B934" i="7"/>
  <c r="B932" i="7"/>
  <c r="B816" i="7"/>
  <c r="B788" i="7"/>
  <c r="B752" i="7"/>
  <c r="B724" i="7"/>
  <c r="B691" i="7"/>
  <c r="B629" i="7"/>
  <c r="B665" i="7"/>
  <c r="B628" i="7"/>
  <c r="B624" i="7"/>
  <c r="B610" i="7"/>
  <c r="B592" i="7"/>
  <c r="B540" i="7"/>
  <c r="B684" i="7"/>
  <c r="B576" i="7"/>
  <c r="B764" i="7"/>
  <c r="B762" i="7"/>
  <c r="B732" i="7"/>
  <c r="B730" i="7"/>
  <c r="B635" i="7"/>
  <c r="B601" i="7"/>
  <c r="B590" i="7"/>
  <c r="B580" i="7"/>
  <c r="B561" i="7"/>
  <c r="B554" i="7"/>
  <c r="B539" i="7"/>
  <c r="B523" i="7"/>
  <c r="B558" i="7"/>
  <c r="B509" i="7"/>
  <c r="B650" i="7"/>
  <c r="B634" i="7"/>
  <c r="B571" i="7"/>
  <c r="B566" i="7"/>
  <c r="B541" i="7"/>
  <c r="B575" i="7"/>
  <c r="B573" i="7"/>
  <c r="B538" i="7"/>
  <c r="B515" i="7"/>
  <c r="B501" i="7"/>
  <c r="B483" i="7"/>
  <c r="B474" i="7"/>
  <c r="B443" i="7"/>
  <c r="B490" i="7"/>
  <c r="B449" i="7"/>
  <c r="B534" i="7"/>
  <c r="B409" i="7"/>
  <c r="B426" i="7"/>
  <c r="B466" i="7"/>
  <c r="B420" i="7"/>
  <c r="B414" i="7"/>
  <c r="B532" i="7"/>
  <c r="B487" i="7"/>
  <c r="B476" i="7"/>
  <c r="B468" i="7"/>
  <c r="B462" i="7"/>
  <c r="B455" i="7"/>
  <c r="B444" i="7"/>
  <c r="B398" i="7"/>
  <c r="B480" i="7"/>
  <c r="B450" i="7"/>
  <c r="B448" i="7"/>
  <c r="B402" i="7"/>
  <c r="B400" i="7"/>
  <c r="B377" i="7"/>
  <c r="B358" i="7"/>
  <c r="B399" i="7"/>
  <c r="B382" i="7"/>
  <c r="B374" i="7"/>
  <c r="B357" i="7"/>
  <c r="B348" i="7"/>
  <c r="B343" i="7"/>
  <c r="B336" i="7"/>
  <c r="B327" i="7"/>
  <c r="B292" i="7"/>
  <c r="B310" i="7"/>
  <c r="B279" i="7"/>
  <c r="B771" i="7"/>
  <c r="B950" i="7"/>
  <c r="B948" i="7"/>
  <c r="B854" i="7"/>
  <c r="B852" i="7"/>
  <c r="B838" i="7"/>
  <c r="B836" i="7"/>
  <c r="B811" i="7"/>
  <c r="B793" i="7"/>
  <c r="B747" i="7"/>
  <c r="B729" i="7"/>
  <c r="B689" i="7"/>
  <c r="B651" i="7"/>
  <c r="B597" i="7"/>
  <c r="B636" i="7"/>
  <c r="B700" i="7"/>
  <c r="B578" i="7"/>
  <c r="B584" i="7"/>
  <c r="B812" i="7"/>
  <c r="B810" i="7"/>
  <c r="B780" i="7"/>
  <c r="B778" i="7"/>
  <c r="B699" i="7"/>
  <c r="B640" i="7"/>
  <c r="B550" i="7"/>
  <c r="B536" i="7"/>
  <c r="B513" i="7"/>
  <c r="B522" i="7"/>
  <c r="B682" i="7"/>
  <c r="B609" i="7"/>
  <c r="B603" i="7"/>
  <c r="B596" i="7"/>
  <c r="B585" i="7"/>
  <c r="B577" i="7"/>
  <c r="B553" i="7"/>
  <c r="B549" i="7"/>
  <c r="B528" i="7"/>
  <c r="B591" i="7"/>
  <c r="B589" i="7"/>
  <c r="B559" i="7"/>
  <c r="B557" i="7"/>
  <c r="B542" i="7"/>
  <c r="B493" i="7"/>
  <c r="B488" i="7"/>
  <c r="B470" i="7"/>
  <c r="B460" i="7"/>
  <c r="B439" i="7"/>
  <c r="B484" i="7"/>
  <c r="B454" i="7"/>
  <c r="B438" i="7"/>
  <c r="B410" i="7"/>
  <c r="B431" i="7"/>
  <c r="B482" i="7"/>
  <c r="B419" i="7"/>
  <c r="B502" i="7"/>
  <c r="B500" i="7"/>
  <c r="B494" i="7"/>
  <c r="B472" i="7"/>
  <c r="B412" i="7"/>
  <c r="B407" i="7"/>
  <c r="B434" i="7"/>
  <c r="B432" i="7"/>
  <c r="B418" i="7"/>
  <c r="B416" i="7"/>
  <c r="B440" i="7"/>
  <c r="B408" i="7"/>
  <c r="B394" i="7"/>
  <c r="B392" i="7"/>
  <c r="B368" i="7"/>
  <c r="B350" i="7"/>
  <c r="B371" i="7"/>
  <c r="B356" i="7"/>
  <c r="B354" i="7"/>
  <c r="B320" i="7"/>
  <c r="B317" i="7"/>
  <c r="B315" i="7"/>
  <c r="B316" i="7"/>
  <c r="B306" i="7"/>
  <c r="B733" i="7"/>
  <c r="B711" i="7"/>
  <c r="B707" i="7"/>
  <c r="B674" i="7"/>
  <c r="B896" i="7"/>
  <c r="B870" i="7"/>
  <c r="B868" i="7"/>
  <c r="B784" i="7"/>
  <c r="B779" i="7"/>
  <c r="B720" i="7"/>
  <c r="B715" i="7"/>
  <c r="B675" i="7"/>
  <c r="B638" i="7"/>
  <c r="B632" i="7"/>
  <c r="B645" i="7"/>
  <c r="B633" i="7"/>
  <c r="B619" i="7"/>
  <c r="B608" i="7"/>
  <c r="B588" i="7"/>
  <c r="B652" i="7"/>
  <c r="B563" i="7"/>
  <c r="B582" i="7"/>
  <c r="B586" i="7"/>
  <c r="B826" i="7"/>
  <c r="B748" i="7"/>
  <c r="B746" i="7"/>
  <c r="B716" i="7"/>
  <c r="B714" i="7"/>
  <c r="B667" i="7"/>
  <c r="B649" i="7"/>
  <c r="B644" i="7"/>
  <c r="B593" i="7"/>
  <c r="B555" i="7"/>
  <c r="B524" i="7"/>
  <c r="B527" i="7"/>
  <c r="B512" i="7"/>
  <c r="B666" i="7"/>
  <c r="B613" i="7"/>
  <c r="B544" i="7"/>
  <c r="B514" i="7"/>
  <c r="B547" i="7"/>
  <c r="B533" i="7"/>
  <c r="B506" i="7"/>
  <c r="B479" i="7"/>
  <c r="B465" i="7"/>
  <c r="B458" i="7"/>
  <c r="B496" i="7"/>
  <c r="B475" i="7"/>
  <c r="B463" i="7"/>
  <c r="B489" i="7"/>
  <c r="B481" i="7"/>
  <c r="B436" i="7"/>
  <c r="B415" i="7"/>
  <c r="B441" i="7"/>
  <c r="B422" i="7"/>
  <c r="B433" i="7"/>
  <c r="B428" i="7"/>
  <c r="B406" i="7"/>
  <c r="B548" i="7"/>
  <c r="B516" i="7"/>
  <c r="B457" i="7"/>
  <c r="B417" i="7"/>
  <c r="B404" i="7"/>
  <c r="B464" i="7"/>
  <c r="B386" i="7"/>
  <c r="B384" i="7"/>
  <c r="B379" i="7"/>
  <c r="B347" i="7"/>
  <c r="B330" i="7"/>
  <c r="B372" i="7"/>
  <c r="B370" i="7"/>
  <c r="B337" i="7"/>
  <c r="B285" i="7"/>
  <c r="B313" i="7"/>
  <c r="B311" i="7"/>
  <c r="B318" i="7"/>
  <c r="B302" i="7"/>
  <c r="B281" i="7"/>
  <c r="B269" i="7"/>
  <c r="B260" i="7"/>
  <c r="B263" i="7"/>
  <c r="B259" i="7"/>
  <c r="B228" i="7"/>
  <c r="B225" i="7"/>
  <c r="B212" i="7"/>
  <c r="B198" i="7"/>
  <c r="B192" i="7"/>
  <c r="B210" i="7"/>
  <c r="B193" i="7"/>
  <c r="B181" i="7"/>
  <c r="B188" i="7"/>
  <c r="B165" i="7"/>
  <c r="B196" i="7"/>
  <c r="B194" i="7"/>
  <c r="B190" i="7"/>
  <c r="B158" i="7"/>
  <c r="B275" i="7"/>
  <c r="B289" i="7"/>
  <c r="B257" i="7"/>
  <c r="B258" i="7"/>
  <c r="B284" i="7"/>
  <c r="B282" i="7"/>
  <c r="B280" i="7"/>
  <c r="B278" i="7"/>
  <c r="B248" i="7"/>
  <c r="B246" i="7"/>
  <c r="B237" i="7"/>
  <c r="B182" i="7"/>
  <c r="B240" i="7"/>
  <c r="B215" i="7"/>
  <c r="B172" i="7"/>
  <c r="B222" i="7"/>
  <c r="B206" i="7"/>
  <c r="B195" i="7"/>
  <c r="B185" i="7"/>
  <c r="B169" i="7"/>
  <c r="B175" i="7"/>
  <c r="B274" i="7"/>
  <c r="B277" i="7"/>
  <c r="B271" i="7"/>
  <c r="B291" i="7"/>
  <c r="B268" i="7"/>
  <c r="B266" i="7"/>
  <c r="B236" i="7"/>
  <c r="B221" i="7"/>
  <c r="B242" i="7"/>
  <c r="B233" i="7"/>
  <c r="B229" i="7"/>
  <c r="B211" i="7"/>
  <c r="B187" i="7"/>
  <c r="B226" i="7"/>
  <c r="B224" i="7"/>
  <c r="B213" i="7"/>
  <c r="B200" i="7"/>
  <c r="B202" i="7"/>
  <c r="B174" i="7"/>
  <c r="B159" i="7"/>
  <c r="B297" i="7"/>
  <c r="B270" i="7"/>
  <c r="B256" i="7"/>
  <c r="B290" i="7"/>
  <c r="B252" i="7"/>
  <c r="B250" i="7"/>
  <c r="B241" i="7"/>
  <c r="B235" i="7"/>
  <c r="B294" i="7"/>
  <c r="B264" i="7"/>
  <c r="B262" i="7"/>
  <c r="B232" i="7"/>
  <c r="B218" i="7"/>
  <c r="B230" i="7"/>
  <c r="B238" i="7"/>
  <c r="B231" i="7"/>
  <c r="B227" i="7"/>
  <c r="B186" i="7"/>
  <c r="B189" i="7"/>
  <c r="B220" i="7"/>
  <c r="B197" i="7"/>
  <c r="B184" i="7"/>
  <c r="B183" i="7"/>
  <c r="B204" i="7"/>
  <c r="B179" i="7"/>
  <c r="B180" i="7"/>
  <c r="B168" i="7"/>
  <c r="B164" i="7"/>
  <c r="B176" i="7"/>
  <c r="B177" i="7"/>
  <c r="B161" i="7"/>
  <c r="AR106" i="22"/>
  <c r="AN109" i="22"/>
  <c r="AP106" i="22"/>
  <c r="AS106" i="22"/>
  <c r="AQ106" i="22"/>
  <c r="AM111" i="22"/>
  <c r="AR108" i="22"/>
  <c r="AN111" i="22"/>
  <c r="AS108" i="22"/>
  <c r="AT108" i="22"/>
  <c r="AP110" i="22"/>
  <c r="AT110" i="22"/>
  <c r="AN113" i="22"/>
  <c r="AQ110" i="22"/>
  <c r="AM113" i="22"/>
  <c r="AM118" i="22"/>
  <c r="W257" i="12"/>
  <c r="AL678" i="12"/>
  <c r="AL831" i="12"/>
  <c r="AL686" i="12"/>
  <c r="AQ542" i="12"/>
  <c r="AT542" i="12"/>
  <c r="AP542" i="12"/>
  <c r="AN541" i="12"/>
  <c r="AM544" i="12"/>
  <c r="AL643" i="12"/>
  <c r="AN543" i="12"/>
  <c r="AM546" i="12"/>
  <c r="AL833" i="12"/>
  <c r="AR540" i="12"/>
  <c r="AS540" i="12"/>
  <c r="AT540" i="12"/>
  <c r="AR538" i="12"/>
  <c r="AQ538" i="12"/>
  <c r="AS538" i="12"/>
  <c r="AP538" i="12"/>
  <c r="AL682" i="12"/>
  <c r="AN545" i="12"/>
  <c r="AM548" i="12"/>
  <c r="AT405" i="12"/>
  <c r="AR405" i="12"/>
  <c r="AS405" i="12"/>
  <c r="AN430" i="12"/>
  <c r="AM433" i="12"/>
  <c r="AP427" i="12"/>
  <c r="AR427" i="12"/>
  <c r="AQ427" i="12"/>
  <c r="AS427" i="12"/>
  <c r="AM437" i="12"/>
  <c r="AN434" i="12"/>
  <c r="AM411" i="12"/>
  <c r="AN408" i="12"/>
  <c r="AP431" i="12"/>
  <c r="AT431" i="12"/>
  <c r="AQ431" i="12"/>
  <c r="AO4" i="22"/>
  <c r="AY4" i="22" s="1"/>
  <c r="W101" i="22"/>
  <c r="W98" i="22"/>
  <c r="T38" i="11"/>
  <c r="W82" i="12"/>
  <c r="T37" i="11"/>
  <c r="W81" i="12"/>
  <c r="AM91" i="12"/>
  <c r="AN88" i="12"/>
  <c r="AS87" i="12"/>
  <c r="AT87" i="12"/>
  <c r="AR87" i="12"/>
  <c r="AP86" i="12"/>
  <c r="AT86" i="12"/>
  <c r="AQ86" i="12"/>
  <c r="AN89" i="12"/>
  <c r="AM92" i="12"/>
  <c r="AR85" i="12"/>
  <c r="AQ85" i="12"/>
  <c r="AS85" i="12"/>
  <c r="AP85" i="12"/>
  <c r="AM93" i="12"/>
  <c r="AN90" i="12"/>
  <c r="S78" i="12"/>
  <c r="P36" i="11" s="1"/>
  <c r="AH44" i="12"/>
  <c r="U88" i="12"/>
  <c r="V88" i="12"/>
  <c r="T96" i="12"/>
  <c r="U89" i="12"/>
  <c r="T97" i="12"/>
  <c r="V89" i="12"/>
  <c r="T91" i="12"/>
  <c r="V83" i="12"/>
  <c r="U83" i="12"/>
  <c r="U86" i="12"/>
  <c r="T94" i="12"/>
  <c r="V86" i="12"/>
  <c r="U85" i="12"/>
  <c r="T93" i="12"/>
  <c r="V85" i="12"/>
  <c r="V84" i="12"/>
  <c r="T92" i="12"/>
  <c r="U84" i="12"/>
  <c r="U87" i="12"/>
  <c r="T95" i="12"/>
  <c r="V87" i="12"/>
  <c r="AR8" i="22"/>
  <c r="AY8" i="22"/>
  <c r="W66" i="19"/>
  <c r="AR22" i="11"/>
  <c r="AF30" i="19"/>
  <c r="AT32" i="19"/>
  <c r="AP32" i="19"/>
  <c r="AQ32" i="19"/>
  <c r="Q63" i="19"/>
  <c r="AR39" i="19"/>
  <c r="AT39" i="19"/>
  <c r="AS39" i="19"/>
  <c r="Q62" i="19"/>
  <c r="AF40" i="19"/>
  <c r="AF25" i="19"/>
  <c r="AF41" i="19"/>
  <c r="AR37" i="19"/>
  <c r="AS37" i="19"/>
  <c r="AP37" i="19"/>
  <c r="AQ37" i="19"/>
  <c r="C44" i="21"/>
  <c r="B4" i="7"/>
  <c r="A4" i="7" s="1"/>
  <c r="B54" i="7"/>
  <c r="B155" i="7"/>
  <c r="B65" i="7"/>
  <c r="B67" i="7"/>
  <c r="B72" i="7"/>
  <c r="B142" i="7"/>
  <c r="B126" i="7"/>
  <c r="B64" i="7"/>
  <c r="B66" i="7"/>
  <c r="B145" i="7"/>
  <c r="B113" i="7"/>
  <c r="B71" i="7"/>
  <c r="B149" i="7"/>
  <c r="B62" i="7"/>
  <c r="B152" i="7"/>
  <c r="B93" i="7"/>
  <c r="B48" i="7"/>
  <c r="B102" i="7"/>
  <c r="B134" i="7"/>
  <c r="B110" i="7"/>
  <c r="B109" i="7"/>
  <c r="B80" i="7"/>
  <c r="B138" i="7"/>
  <c r="B123" i="7"/>
  <c r="B143" i="7"/>
  <c r="B129" i="7"/>
  <c r="B84" i="7"/>
  <c r="B88" i="7"/>
  <c r="B83" i="7"/>
  <c r="B148" i="7"/>
  <c r="B116" i="7"/>
  <c r="B50" i="7"/>
  <c r="B47" i="7"/>
  <c r="B43" i="7"/>
  <c r="B61" i="7"/>
  <c r="B60" i="7"/>
  <c r="B132" i="7"/>
  <c r="B115" i="7"/>
  <c r="B111" i="7"/>
  <c r="B86" i="7"/>
  <c r="B94" i="7"/>
  <c r="B112" i="7"/>
  <c r="B125" i="7"/>
  <c r="B96" i="7"/>
  <c r="B70" i="7"/>
  <c r="B41" i="7"/>
  <c r="B40" i="7"/>
  <c r="B44" i="7"/>
  <c r="B32" i="7"/>
  <c r="B53" i="7"/>
  <c r="B73" i="7"/>
  <c r="B76" i="7"/>
  <c r="B95" i="7"/>
  <c r="B156" i="7"/>
  <c r="B120" i="7"/>
  <c r="B124" i="7"/>
  <c r="B119" i="7"/>
  <c r="B91" i="7"/>
  <c r="B79" i="7"/>
  <c r="B49" i="7"/>
  <c r="B52" i="7"/>
  <c r="B150" i="7"/>
  <c r="B58" i="7"/>
  <c r="B45" i="7"/>
  <c r="B31" i="7"/>
  <c r="B117" i="7"/>
  <c r="B154" i="7"/>
  <c r="B33" i="7"/>
  <c r="B151" i="7"/>
  <c r="B92" i="7"/>
  <c r="B85" i="7"/>
  <c r="B101" i="7"/>
  <c r="B153" i="7"/>
  <c r="B81" i="7"/>
  <c r="B99" i="7"/>
  <c r="B68" i="7"/>
  <c r="B42" i="7"/>
  <c r="B69" i="7"/>
  <c r="B55" i="7"/>
  <c r="B130" i="7"/>
  <c r="B104" i="7"/>
  <c r="B90" i="7"/>
  <c r="B51" i="7"/>
  <c r="B46" i="7"/>
  <c r="B36" i="7"/>
  <c r="B63" i="7"/>
  <c r="B98" i="7"/>
  <c r="B89" i="7"/>
  <c r="B107" i="7"/>
  <c r="B128" i="7"/>
  <c r="B133" i="7"/>
  <c r="B144" i="7"/>
  <c r="B108" i="7"/>
  <c r="B97" i="7"/>
  <c r="B74" i="7"/>
  <c r="B56" i="7"/>
  <c r="B39" i="7"/>
  <c r="B37" i="7"/>
  <c r="B100" i="7"/>
  <c r="B135" i="7"/>
  <c r="B140" i="7"/>
  <c r="B147" i="7"/>
  <c r="B131" i="7"/>
  <c r="B122" i="7"/>
  <c r="B136" i="7"/>
  <c r="B78" i="7"/>
  <c r="B127" i="7"/>
  <c r="B114" i="7"/>
  <c r="B146" i="7"/>
  <c r="B106" i="7"/>
  <c r="B121" i="7"/>
  <c r="B139" i="7"/>
  <c r="B87" i="7"/>
  <c r="B105" i="7"/>
  <c r="B82" i="7"/>
  <c r="B59" i="7"/>
  <c r="B38" i="7"/>
  <c r="B34" i="7"/>
  <c r="B141" i="7"/>
  <c r="B137" i="7"/>
  <c r="B75" i="7"/>
  <c r="B118" i="7"/>
  <c r="B103" i="7"/>
  <c r="B77" i="7"/>
  <c r="B57" i="7"/>
  <c r="B35" i="7"/>
  <c r="B28" i="7"/>
  <c r="B24" i="7"/>
  <c r="B8" i="7"/>
  <c r="B20" i="7"/>
  <c r="B16" i="7"/>
  <c r="AN42" i="19"/>
  <c r="AM45" i="19"/>
  <c r="AN40" i="19"/>
  <c r="AM43" i="19"/>
  <c r="AN35" i="19"/>
  <c r="AM38" i="19"/>
  <c r="AO7" i="22"/>
  <c r="AV9" i="11"/>
  <c r="AT9" i="11" s="1"/>
  <c r="P51" i="22"/>
  <c r="AO5" i="22"/>
  <c r="AP6" i="22"/>
  <c r="P50" i="22"/>
  <c r="AV8" i="11"/>
  <c r="AT8" i="11" s="1"/>
  <c r="G7" i="22"/>
  <c r="AB8" i="22"/>
  <c r="AA8" i="22"/>
  <c r="F7" i="22"/>
  <c r="G15" i="22" s="1"/>
  <c r="AC7" i="22"/>
  <c r="AD7" i="22" s="1"/>
  <c r="H7" i="22"/>
  <c r="Y9" i="22"/>
  <c r="Z9" i="22"/>
  <c r="D7" i="22"/>
  <c r="Z6" i="22"/>
  <c r="Y6" i="22"/>
  <c r="AC4" i="22"/>
  <c r="AD4" i="22" s="1"/>
  <c r="B7" i="22"/>
  <c r="C15" i="22" s="1"/>
  <c r="C7" i="22"/>
  <c r="AA5" i="22"/>
  <c r="AB5" i="22"/>
  <c r="AF14" i="19"/>
  <c r="AF20" i="19" s="1"/>
  <c r="AF9" i="19"/>
  <c r="Q56" i="12"/>
  <c r="Q63" i="12"/>
  <c r="B29" i="7"/>
  <c r="B25" i="7"/>
  <c r="B21" i="7"/>
  <c r="B17" i="7"/>
  <c r="B13" i="7"/>
  <c r="B9" i="7"/>
  <c r="B5" i="7"/>
  <c r="B12" i="7"/>
  <c r="B23" i="7"/>
  <c r="B15" i="7"/>
  <c r="B7" i="7"/>
  <c r="B27" i="7"/>
  <c r="B19" i="7"/>
  <c r="B11" i="7"/>
  <c r="B30" i="7"/>
  <c r="B26" i="7"/>
  <c r="B22" i="7"/>
  <c r="B18" i="7"/>
  <c r="B14" i="7"/>
  <c r="B10" i="7"/>
  <c r="B6" i="7"/>
  <c r="AP28" i="12"/>
  <c r="AP29" i="12"/>
  <c r="AP31" i="12"/>
  <c r="AP32" i="12"/>
  <c r="AP34" i="12"/>
  <c r="AP35" i="12"/>
  <c r="AP37" i="12"/>
  <c r="AP38" i="12"/>
  <c r="AP40" i="12"/>
  <c r="AP41" i="12"/>
  <c r="AP43" i="12"/>
  <c r="AP44" i="12"/>
  <c r="AP46" i="12"/>
  <c r="AP47" i="12"/>
  <c r="AP49" i="12"/>
  <c r="AP50" i="12"/>
  <c r="AQ28" i="12"/>
  <c r="AQ29" i="12"/>
  <c r="AQ31" i="12"/>
  <c r="AQ32" i="12"/>
  <c r="AQ34" i="12"/>
  <c r="AQ35" i="12"/>
  <c r="AQ37" i="12"/>
  <c r="AQ38" i="12"/>
  <c r="AQ40" i="12"/>
  <c r="AQ41" i="12"/>
  <c r="AQ43" i="12"/>
  <c r="AQ44" i="12"/>
  <c r="AQ46" i="12"/>
  <c r="AQ47" i="12"/>
  <c r="AQ49" i="12"/>
  <c r="AQ50" i="12"/>
  <c r="AR28" i="12"/>
  <c r="AR30" i="12"/>
  <c r="AR31" i="12"/>
  <c r="AR33" i="12"/>
  <c r="AR34" i="12"/>
  <c r="AR36" i="12"/>
  <c r="AR37" i="12"/>
  <c r="AR39" i="12"/>
  <c r="AR40" i="12"/>
  <c r="AR42" i="12"/>
  <c r="AR43" i="12"/>
  <c r="AR45" i="12"/>
  <c r="AR46" i="12"/>
  <c r="AR48" i="12"/>
  <c r="AR49" i="12"/>
  <c r="AR51" i="12"/>
  <c r="AS28" i="12"/>
  <c r="AS30" i="12"/>
  <c r="AS31" i="12"/>
  <c r="AS33" i="12"/>
  <c r="AS34" i="12"/>
  <c r="AS36" i="12"/>
  <c r="AS37" i="12"/>
  <c r="AS39" i="12"/>
  <c r="AS40" i="12"/>
  <c r="AS42" i="12"/>
  <c r="AS43" i="12"/>
  <c r="AS45" i="12"/>
  <c r="AS46" i="12"/>
  <c r="AS48" i="12"/>
  <c r="AS49" i="12"/>
  <c r="AS51" i="12"/>
  <c r="V57" i="12"/>
  <c r="V54" i="12"/>
  <c r="U53" i="12"/>
  <c r="V56" i="12"/>
  <c r="U52" i="12"/>
  <c r="U55" i="12"/>
  <c r="V52" i="12"/>
  <c r="V55" i="12"/>
  <c r="AP7" i="12"/>
  <c r="AP8" i="12"/>
  <c r="AP11" i="12"/>
  <c r="AP13" i="12"/>
  <c r="AP16" i="12"/>
  <c r="AP26" i="12"/>
  <c r="AQ5" i="12"/>
  <c r="AQ13" i="12"/>
  <c r="AQ16" i="12"/>
  <c r="AQ20" i="12"/>
  <c r="AQ22" i="12"/>
  <c r="AQ25" i="12"/>
  <c r="AR6" i="12"/>
  <c r="AR10" i="12"/>
  <c r="AR12" i="12"/>
  <c r="AR13" i="12"/>
  <c r="AR15" i="12"/>
  <c r="AR16" i="12"/>
  <c r="AR18" i="12"/>
  <c r="AR19" i="12"/>
  <c r="AR21" i="12"/>
  <c r="AR22" i="12"/>
  <c r="AR24" i="12"/>
  <c r="AR25" i="12"/>
  <c r="AR27" i="12"/>
  <c r="AP5" i="12"/>
  <c r="AP10" i="12"/>
  <c r="AP19" i="12"/>
  <c r="AP22" i="12"/>
  <c r="AP25" i="12"/>
  <c r="AQ4" i="12"/>
  <c r="AQ7" i="12"/>
  <c r="AQ10" i="12"/>
  <c r="AQ19" i="12"/>
  <c r="AQ23" i="12"/>
  <c r="AQ26" i="12"/>
  <c r="AR9" i="12"/>
  <c r="AS4" i="12"/>
  <c r="AS6" i="12"/>
  <c r="AS7" i="12"/>
  <c r="AS9" i="12"/>
  <c r="AS10" i="12"/>
  <c r="AS12" i="12"/>
  <c r="AS13" i="12"/>
  <c r="AS15" i="12"/>
  <c r="AS16" i="12"/>
  <c r="AS18" i="12"/>
  <c r="AS19" i="12"/>
  <c r="AS21" i="12"/>
  <c r="AS22" i="12"/>
  <c r="AS24" i="12"/>
  <c r="AS25" i="12"/>
  <c r="AS27" i="12"/>
  <c r="AP4" i="12"/>
  <c r="AP14" i="12"/>
  <c r="AP17" i="12"/>
  <c r="AP20" i="12"/>
  <c r="AP23" i="12"/>
  <c r="AQ8" i="12"/>
  <c r="AQ11" i="12"/>
  <c r="AQ14" i="12"/>
  <c r="AQ17" i="12"/>
  <c r="AR4" i="12"/>
  <c r="AR7" i="12"/>
  <c r="H13" i="7"/>
  <c r="H14" i="7"/>
  <c r="H15" i="7"/>
  <c r="H16" i="7"/>
  <c r="H17" i="7"/>
  <c r="H18" i="7"/>
  <c r="H19" i="7"/>
  <c r="H20" i="7"/>
  <c r="H21" i="7"/>
  <c r="H22" i="7"/>
  <c r="H23" i="7"/>
  <c r="H24" i="7"/>
  <c r="H25" i="7"/>
  <c r="H26" i="7"/>
  <c r="H27" i="7"/>
  <c r="H28" i="7"/>
  <c r="H29" i="7"/>
  <c r="H30" i="7"/>
  <c r="G13" i="7"/>
  <c r="G14" i="7"/>
  <c r="G15" i="7"/>
  <c r="G16" i="7"/>
  <c r="G17" i="7"/>
  <c r="G18" i="7"/>
  <c r="G19" i="7"/>
  <c r="G20" i="7"/>
  <c r="G21" i="7"/>
  <c r="G22" i="7"/>
  <c r="G23" i="7"/>
  <c r="G24" i="7"/>
  <c r="G25" i="7"/>
  <c r="G26" i="7"/>
  <c r="G27" i="7"/>
  <c r="G28" i="7"/>
  <c r="G29" i="7"/>
  <c r="G30" i="7"/>
  <c r="AT234" i="22" l="1"/>
  <c r="AR234" i="22"/>
  <c r="AN237" i="22"/>
  <c r="AS234" i="22"/>
  <c r="AQ230" i="22"/>
  <c r="AT230" i="22"/>
  <c r="AN233" i="22"/>
  <c r="AP230" i="22"/>
  <c r="AP232" i="22"/>
  <c r="AR232" i="22"/>
  <c r="AN235" i="22"/>
  <c r="AS232" i="22"/>
  <c r="AQ232" i="22"/>
  <c r="A5" i="7"/>
  <c r="AM116" i="22"/>
  <c r="AP113" i="22"/>
  <c r="AN116" i="22"/>
  <c r="AQ113" i="22"/>
  <c r="AT113" i="22"/>
  <c r="AR111" i="22"/>
  <c r="AN114" i="22"/>
  <c r="AT111" i="22"/>
  <c r="AS111" i="22"/>
  <c r="AM121" i="22"/>
  <c r="AP109" i="22"/>
  <c r="AR109" i="22"/>
  <c r="AS109" i="22"/>
  <c r="AN112" i="22"/>
  <c r="AQ109" i="22"/>
  <c r="AM114" i="22"/>
  <c r="W259" i="12"/>
  <c r="AQ545" i="12"/>
  <c r="AT545" i="12"/>
  <c r="AP545" i="12"/>
  <c r="AL688" i="12"/>
  <c r="AL839" i="12"/>
  <c r="AR543" i="12"/>
  <c r="AS543" i="12"/>
  <c r="AT543" i="12"/>
  <c r="AN544" i="12"/>
  <c r="AM547" i="12"/>
  <c r="AL837" i="12"/>
  <c r="AL649" i="12"/>
  <c r="AR541" i="12"/>
  <c r="AQ541" i="12"/>
  <c r="AP541" i="12"/>
  <c r="AS541" i="12"/>
  <c r="AN546" i="12"/>
  <c r="AM549" i="12"/>
  <c r="AN548" i="12"/>
  <c r="AM551" i="12"/>
  <c r="AL692" i="12"/>
  <c r="AL684" i="12"/>
  <c r="AT408" i="12"/>
  <c r="AR408" i="12"/>
  <c r="AS408" i="12"/>
  <c r="AM440" i="12"/>
  <c r="AN437" i="12"/>
  <c r="AP430" i="12"/>
  <c r="AR430" i="12"/>
  <c r="AQ430" i="12"/>
  <c r="AS430" i="12"/>
  <c r="AN411" i="12"/>
  <c r="AM414" i="12"/>
  <c r="AP434" i="12"/>
  <c r="AT434" i="12"/>
  <c r="AQ434" i="12"/>
  <c r="AM436" i="12"/>
  <c r="AN433" i="12"/>
  <c r="AT4" i="22"/>
  <c r="AU4" i="22" s="1"/>
  <c r="W100" i="22"/>
  <c r="W103" i="22"/>
  <c r="W84" i="12"/>
  <c r="T40" i="11"/>
  <c r="W83" i="12"/>
  <c r="T39" i="11"/>
  <c r="AP88" i="12"/>
  <c r="AQ88" i="12"/>
  <c r="AS88" i="12"/>
  <c r="AR88" i="12"/>
  <c r="AR90" i="12"/>
  <c r="AT90" i="12"/>
  <c r="AS90" i="12"/>
  <c r="AM95" i="12"/>
  <c r="AN92" i="12"/>
  <c r="AM94" i="12"/>
  <c r="AN91" i="12"/>
  <c r="AM96" i="12"/>
  <c r="AN93" i="12"/>
  <c r="AQ89" i="12"/>
  <c r="AP89" i="12"/>
  <c r="AT89" i="12"/>
  <c r="S79" i="12"/>
  <c r="P37" i="11" s="1"/>
  <c r="AH45" i="12"/>
  <c r="U97" i="12"/>
  <c r="T105" i="12"/>
  <c r="V97" i="12"/>
  <c r="U95" i="12"/>
  <c r="V95" i="12"/>
  <c r="T103" i="12"/>
  <c r="U94" i="12"/>
  <c r="T102" i="12"/>
  <c r="V94" i="12"/>
  <c r="V91" i="12"/>
  <c r="T99" i="12"/>
  <c r="U91" i="12"/>
  <c r="V92" i="12"/>
  <c r="U92" i="12"/>
  <c r="T100" i="12"/>
  <c r="U96" i="12"/>
  <c r="V96" i="12"/>
  <c r="T104" i="12"/>
  <c r="U93" i="12"/>
  <c r="T101" i="12"/>
  <c r="V93" i="12"/>
  <c r="AS5" i="22"/>
  <c r="AY5" i="22"/>
  <c r="AS8" i="22"/>
  <c r="AU8" i="22" s="1"/>
  <c r="AY7" i="22"/>
  <c r="AY11" i="22" s="1"/>
  <c r="AF26" i="19"/>
  <c r="AF46" i="19"/>
  <c r="AS42" i="19"/>
  <c r="AT42" i="19"/>
  <c r="AR42" i="19"/>
  <c r="AP35" i="19"/>
  <c r="AQ35" i="19"/>
  <c r="AT35" i="19"/>
  <c r="AF47" i="19"/>
  <c r="Q64" i="19"/>
  <c r="AF36" i="19"/>
  <c r="AP40" i="19"/>
  <c r="AQ40" i="19"/>
  <c r="AR40" i="19"/>
  <c r="AS40" i="19"/>
  <c r="AF31" i="19"/>
  <c r="Q65" i="19"/>
  <c r="W68" i="19"/>
  <c r="AR24" i="11"/>
  <c r="C45" i="21"/>
  <c r="A6" i="7"/>
  <c r="C62" i="12" s="1"/>
  <c r="AM48" i="19"/>
  <c r="AN45" i="19"/>
  <c r="AN38" i="19"/>
  <c r="AM41" i="19"/>
  <c r="AM46" i="19"/>
  <c r="AN43" i="19"/>
  <c r="AQ6" i="22"/>
  <c r="AU6" i="22" s="1"/>
  <c r="AR5" i="22"/>
  <c r="AU5" i="22" s="1"/>
  <c r="AT7" i="22"/>
  <c r="AU7" i="22" s="1"/>
  <c r="AD8" i="22"/>
  <c r="AD9" i="22"/>
  <c r="AD6" i="22"/>
  <c r="AD5" i="22"/>
  <c r="C13" i="22"/>
  <c r="C14" i="22"/>
  <c r="G11" i="22"/>
  <c r="G12" i="22"/>
  <c r="C11" i="22"/>
  <c r="C12" i="22"/>
  <c r="G13" i="22"/>
  <c r="G14" i="22"/>
  <c r="AF15" i="19"/>
  <c r="AF21" i="19" s="1"/>
  <c r="Q57" i="12"/>
  <c r="Q64" i="12"/>
  <c r="A7" i="7"/>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B8" i="13"/>
  <c r="AD8" i="13"/>
  <c r="AH8" i="13"/>
  <c r="AJ8" i="13"/>
  <c r="AB9" i="13"/>
  <c r="AD9" i="13"/>
  <c r="AH9" i="13"/>
  <c r="AJ9" i="13"/>
  <c r="AB10" i="13"/>
  <c r="AD10" i="13"/>
  <c r="AH10" i="13"/>
  <c r="AJ10" i="13"/>
  <c r="AB11" i="13"/>
  <c r="AD11" i="13"/>
  <c r="AH11" i="13"/>
  <c r="AJ11" i="13"/>
  <c r="AB12" i="13"/>
  <c r="AD12" i="13"/>
  <c r="AH12" i="13"/>
  <c r="AJ12" i="13"/>
  <c r="AB13" i="13"/>
  <c r="AD13" i="13"/>
  <c r="AH13" i="13"/>
  <c r="AJ13" i="13"/>
  <c r="AB14" i="13"/>
  <c r="AD14" i="13"/>
  <c r="AH14" i="13"/>
  <c r="AJ14" i="13"/>
  <c r="AB15" i="13"/>
  <c r="AD15" i="13"/>
  <c r="AH15" i="13"/>
  <c r="AJ15" i="13"/>
  <c r="AB16" i="13"/>
  <c r="AD16" i="13"/>
  <c r="AH16" i="13"/>
  <c r="AJ16" i="13"/>
  <c r="AB17" i="13"/>
  <c r="AD17" i="13"/>
  <c r="AH17" i="13"/>
  <c r="AJ17" i="13"/>
  <c r="AB18" i="13"/>
  <c r="AD18" i="13"/>
  <c r="AH18" i="13"/>
  <c r="AJ18" i="13"/>
  <c r="AB19" i="13"/>
  <c r="AD19" i="13"/>
  <c r="AH19" i="13"/>
  <c r="AJ19" i="13"/>
  <c r="AB20" i="13"/>
  <c r="AD20" i="13"/>
  <c r="AH20" i="13"/>
  <c r="AJ20" i="13"/>
  <c r="AB21" i="13"/>
  <c r="AD21" i="13"/>
  <c r="AH21" i="13"/>
  <c r="AJ21" i="13"/>
  <c r="AB22" i="13"/>
  <c r="AD22" i="13"/>
  <c r="AH22" i="13"/>
  <c r="AJ22" i="13"/>
  <c r="AB23" i="13"/>
  <c r="AD23" i="13"/>
  <c r="AH23" i="13"/>
  <c r="AJ23" i="13"/>
  <c r="AB24" i="13"/>
  <c r="AD24" i="13"/>
  <c r="AH24" i="13"/>
  <c r="AJ24" i="13"/>
  <c r="AB25" i="13"/>
  <c r="AD25" i="13"/>
  <c r="AH25" i="13"/>
  <c r="AJ25" i="13"/>
  <c r="AB26" i="13"/>
  <c r="AD26" i="13"/>
  <c r="AH26" i="13"/>
  <c r="AJ26" i="13"/>
  <c r="AB27" i="13"/>
  <c r="AD27" i="13"/>
  <c r="AH27" i="13"/>
  <c r="AJ27" i="13"/>
  <c r="AB28" i="13"/>
  <c r="AD28" i="13"/>
  <c r="AH28" i="13"/>
  <c r="AJ28" i="13"/>
  <c r="AB29" i="13"/>
  <c r="AD29" i="13"/>
  <c r="AH29" i="13"/>
  <c r="AJ29" i="13"/>
  <c r="AB30" i="13"/>
  <c r="AD30" i="13"/>
  <c r="AH30" i="13"/>
  <c r="AJ30" i="13"/>
  <c r="AB31" i="13"/>
  <c r="AD31" i="13"/>
  <c r="AH31" i="13"/>
  <c r="AJ31" i="13"/>
  <c r="AB32" i="13"/>
  <c r="AD32" i="13"/>
  <c r="AH32" i="13"/>
  <c r="AJ32" i="13"/>
  <c r="AB33" i="13"/>
  <c r="AD33" i="13"/>
  <c r="AH33" i="13"/>
  <c r="AJ33" i="13"/>
  <c r="AB34" i="13"/>
  <c r="AD34" i="13"/>
  <c r="AH34" i="13"/>
  <c r="AJ34" i="13"/>
  <c r="AB35" i="13"/>
  <c r="AD35" i="13"/>
  <c r="AH35" i="13"/>
  <c r="AJ35" i="13"/>
  <c r="AB36" i="13"/>
  <c r="AD36" i="13"/>
  <c r="AH36" i="13"/>
  <c r="AJ36" i="13"/>
  <c r="AB37" i="13"/>
  <c r="AD37" i="13"/>
  <c r="AH37" i="13"/>
  <c r="AJ37" i="13"/>
  <c r="AB38" i="13"/>
  <c r="AD38" i="13"/>
  <c r="AH38" i="13"/>
  <c r="AJ38" i="13"/>
  <c r="AB39" i="13"/>
  <c r="AD39" i="13"/>
  <c r="AH39" i="13"/>
  <c r="AJ39" i="13"/>
  <c r="AB40" i="13"/>
  <c r="AD40" i="13"/>
  <c r="AH40" i="13"/>
  <c r="AJ40" i="13"/>
  <c r="AB41" i="13"/>
  <c r="AD41" i="13"/>
  <c r="AH41" i="13"/>
  <c r="AJ41" i="13"/>
  <c r="AB42" i="13"/>
  <c r="AD42" i="13"/>
  <c r="AH42" i="13"/>
  <c r="AJ42" i="13"/>
  <c r="AB43" i="13"/>
  <c r="AD43" i="13"/>
  <c r="AF43" i="13"/>
  <c r="AH43" i="13"/>
  <c r="AJ43" i="13"/>
  <c r="AB44" i="13"/>
  <c r="AD44" i="13"/>
  <c r="AF44" i="13"/>
  <c r="AH44" i="13"/>
  <c r="AJ44" i="13"/>
  <c r="AB45" i="13"/>
  <c r="AD45" i="13"/>
  <c r="AF45" i="13"/>
  <c r="AH45" i="13"/>
  <c r="AJ45" i="13"/>
  <c r="AB46" i="13"/>
  <c r="AD46" i="13"/>
  <c r="AF46" i="13"/>
  <c r="AH46" i="13"/>
  <c r="AJ46" i="13"/>
  <c r="AB47" i="13"/>
  <c r="AD47" i="13"/>
  <c r="AF47" i="13"/>
  <c r="AH47" i="13"/>
  <c r="AJ47" i="13"/>
  <c r="AB48" i="13"/>
  <c r="AD48" i="13"/>
  <c r="AF48" i="13"/>
  <c r="AH48" i="13"/>
  <c r="AJ48" i="13"/>
  <c r="AB49" i="13"/>
  <c r="AD49" i="13"/>
  <c r="AF49" i="13"/>
  <c r="AH49" i="13"/>
  <c r="AJ49" i="13"/>
  <c r="AB50" i="13"/>
  <c r="AD50" i="13"/>
  <c r="AF50" i="13"/>
  <c r="AH50" i="13"/>
  <c r="AJ50" i="13"/>
  <c r="AB51" i="13"/>
  <c r="AD51" i="13"/>
  <c r="AF51" i="13"/>
  <c r="AH51" i="13"/>
  <c r="AJ51" i="13"/>
  <c r="AB52" i="13"/>
  <c r="AD52" i="13"/>
  <c r="AF52" i="13"/>
  <c r="AH52" i="13"/>
  <c r="AJ52" i="13"/>
  <c r="AB53" i="13"/>
  <c r="AD53" i="13"/>
  <c r="AF53" i="13"/>
  <c r="AH53" i="13"/>
  <c r="AJ53" i="13"/>
  <c r="AB54" i="13"/>
  <c r="AD54" i="13"/>
  <c r="AF54" i="13"/>
  <c r="AH54" i="13"/>
  <c r="AJ54" i="13"/>
  <c r="AB55" i="13"/>
  <c r="AD55" i="13"/>
  <c r="AF55" i="13"/>
  <c r="AH55" i="13"/>
  <c r="AJ55" i="13"/>
  <c r="AB56" i="13"/>
  <c r="AD56" i="13"/>
  <c r="AF56" i="13"/>
  <c r="AH56" i="13"/>
  <c r="AJ56" i="13"/>
  <c r="AB57" i="13"/>
  <c r="AD57" i="13"/>
  <c r="AF57" i="13"/>
  <c r="AH57" i="13"/>
  <c r="AJ57" i="13"/>
  <c r="AB58" i="13"/>
  <c r="AD58" i="13"/>
  <c r="AF58" i="13"/>
  <c r="AH58" i="13"/>
  <c r="AJ58" i="13"/>
  <c r="AJ7" i="13"/>
  <c r="AH7" i="13"/>
  <c r="AD7" i="13"/>
  <c r="AB7" i="13"/>
  <c r="T31" i="15"/>
  <c r="S31" i="15"/>
  <c r="T30" i="15"/>
  <c r="S30" i="15"/>
  <c r="U29" i="15"/>
  <c r="T29" i="15"/>
  <c r="S29" i="15"/>
  <c r="R29" i="15"/>
  <c r="Q29" i="15"/>
  <c r="W7" i="15"/>
  <c r="AC7" i="15" s="1"/>
  <c r="W6" i="15"/>
  <c r="AC6" i="15" s="1"/>
  <c r="W5" i="15"/>
  <c r="W4" i="15"/>
  <c r="AC4" i="15" s="1"/>
  <c r="W3" i="15"/>
  <c r="Y3" i="15" s="1"/>
  <c r="W2" i="15"/>
  <c r="G4" i="15"/>
  <c r="C4" i="15"/>
  <c r="V8" i="13"/>
  <c r="X8" i="13"/>
  <c r="V9" i="13"/>
  <c r="X9" i="13"/>
  <c r="V10" i="13"/>
  <c r="X10" i="13"/>
  <c r="V11" i="13"/>
  <c r="X11" i="13"/>
  <c r="V12" i="13"/>
  <c r="X12" i="13"/>
  <c r="V13" i="13"/>
  <c r="X13" i="13"/>
  <c r="V14" i="13"/>
  <c r="X14" i="13"/>
  <c r="V15" i="13"/>
  <c r="X15" i="13"/>
  <c r="V16" i="13"/>
  <c r="X16" i="13"/>
  <c r="V17" i="13"/>
  <c r="X17" i="13"/>
  <c r="V18" i="13"/>
  <c r="X18" i="13"/>
  <c r="V19" i="13"/>
  <c r="X19" i="13"/>
  <c r="V20" i="13"/>
  <c r="X20" i="13"/>
  <c r="V21" i="13"/>
  <c r="X21" i="13"/>
  <c r="V22" i="13"/>
  <c r="X22" i="13"/>
  <c r="V23" i="13"/>
  <c r="X23" i="13"/>
  <c r="V24" i="13"/>
  <c r="X24" i="13"/>
  <c r="V25" i="13"/>
  <c r="X25" i="13"/>
  <c r="V26" i="13"/>
  <c r="X26" i="13"/>
  <c r="V27" i="13"/>
  <c r="X27" i="13"/>
  <c r="V28" i="13"/>
  <c r="X28" i="13"/>
  <c r="V29" i="13"/>
  <c r="X29" i="13"/>
  <c r="V30" i="13"/>
  <c r="X30" i="13"/>
  <c r="V31" i="13"/>
  <c r="X31" i="13"/>
  <c r="V32" i="13"/>
  <c r="X32" i="13"/>
  <c r="V33" i="13"/>
  <c r="X33" i="13"/>
  <c r="V34" i="13"/>
  <c r="X34" i="13"/>
  <c r="V35" i="13"/>
  <c r="X35" i="13"/>
  <c r="V36" i="13"/>
  <c r="X36" i="13"/>
  <c r="V37" i="13"/>
  <c r="X37" i="13"/>
  <c r="V38" i="13"/>
  <c r="X38" i="13"/>
  <c r="V39" i="13"/>
  <c r="X39" i="13"/>
  <c r="V40" i="13"/>
  <c r="X40" i="13"/>
  <c r="V41" i="13"/>
  <c r="X41" i="13"/>
  <c r="V42" i="13"/>
  <c r="X42" i="13"/>
  <c r="V43" i="13"/>
  <c r="X43" i="13"/>
  <c r="V44" i="13"/>
  <c r="X44" i="13"/>
  <c r="V45" i="13"/>
  <c r="X45" i="13"/>
  <c r="T46" i="13"/>
  <c r="V46" i="13"/>
  <c r="X46" i="13"/>
  <c r="V47" i="13"/>
  <c r="T47" i="13" s="1"/>
  <c r="X47" i="13"/>
  <c r="V48" i="13"/>
  <c r="X48" i="13"/>
  <c r="V49" i="13"/>
  <c r="X49" i="13"/>
  <c r="T50" i="13"/>
  <c r="V50" i="13"/>
  <c r="X50" i="13"/>
  <c r="V51" i="13"/>
  <c r="X51" i="13"/>
  <c r="V52" i="13"/>
  <c r="X52" i="13"/>
  <c r="V53" i="13"/>
  <c r="X53" i="13"/>
  <c r="T54" i="13"/>
  <c r="V54" i="13"/>
  <c r="X54" i="13"/>
  <c r="V55" i="13"/>
  <c r="X55" i="13"/>
  <c r="V56" i="13"/>
  <c r="X56" i="13"/>
  <c r="V57" i="13"/>
  <c r="X57" i="13"/>
  <c r="T58" i="13"/>
  <c r="V58" i="13"/>
  <c r="X58" i="13"/>
  <c r="X7" i="13"/>
  <c r="R8" i="13"/>
  <c r="R9" i="13"/>
  <c r="R10" i="13"/>
  <c r="R11"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N45" i="13"/>
  <c r="P45" i="13"/>
  <c r="N46" i="13"/>
  <c r="P46" i="13"/>
  <c r="P47" i="13"/>
  <c r="P48" i="13"/>
  <c r="N49" i="13"/>
  <c r="P49" i="13"/>
  <c r="N50" i="13"/>
  <c r="P50" i="13"/>
  <c r="P51" i="13"/>
  <c r="P52" i="13"/>
  <c r="N53" i="13"/>
  <c r="P53" i="13"/>
  <c r="N54" i="13"/>
  <c r="P54" i="13"/>
  <c r="P55" i="13"/>
  <c r="P56" i="13"/>
  <c r="N57" i="13"/>
  <c r="P57" i="13"/>
  <c r="N58" i="13"/>
  <c r="P58" i="13"/>
  <c r="V7" i="13"/>
  <c r="P7" i="13"/>
  <c r="C41" i="16"/>
  <c r="C39" i="16"/>
  <c r="I43" i="13"/>
  <c r="J43" i="13"/>
  <c r="I44" i="13"/>
  <c r="J44" i="13"/>
  <c r="I45" i="13"/>
  <c r="J45" i="13"/>
  <c r="I46" i="13"/>
  <c r="J46" i="13"/>
  <c r="I47" i="13"/>
  <c r="J47" i="13"/>
  <c r="I48" i="13"/>
  <c r="J48" i="13"/>
  <c r="I49" i="13"/>
  <c r="J49" i="13"/>
  <c r="I50" i="13"/>
  <c r="J50" i="13"/>
  <c r="I51" i="13"/>
  <c r="J51" i="13"/>
  <c r="I52" i="13"/>
  <c r="J52" i="13"/>
  <c r="I53" i="13"/>
  <c r="J53" i="13"/>
  <c r="I54" i="13"/>
  <c r="J54" i="13"/>
  <c r="I55" i="13"/>
  <c r="J55" i="13"/>
  <c r="I56" i="13"/>
  <c r="J56" i="13"/>
  <c r="I57" i="13"/>
  <c r="J57" i="13"/>
  <c r="I58" i="13"/>
  <c r="J58" i="13"/>
  <c r="G8" i="13"/>
  <c r="H8" i="13"/>
  <c r="G9" i="13"/>
  <c r="H9" i="13"/>
  <c r="G10" i="13"/>
  <c r="H10" i="13"/>
  <c r="G11" i="13"/>
  <c r="H11" i="13"/>
  <c r="G12" i="13"/>
  <c r="H12" i="13"/>
  <c r="G13" i="13"/>
  <c r="H13" i="13"/>
  <c r="G14" i="13"/>
  <c r="H14" i="13"/>
  <c r="G15" i="13"/>
  <c r="H15" i="13"/>
  <c r="G16" i="13"/>
  <c r="H16" i="13"/>
  <c r="G17" i="13"/>
  <c r="H17" i="13"/>
  <c r="G18" i="13"/>
  <c r="H18" i="13"/>
  <c r="G19" i="13"/>
  <c r="H19" i="13"/>
  <c r="G20" i="13"/>
  <c r="H20" i="13"/>
  <c r="G21" i="13"/>
  <c r="H21" i="13"/>
  <c r="G22" i="13"/>
  <c r="H22" i="13"/>
  <c r="G23" i="13"/>
  <c r="H23" i="13"/>
  <c r="G24" i="13"/>
  <c r="H24" i="13"/>
  <c r="G25" i="13"/>
  <c r="H25" i="13"/>
  <c r="G26" i="13"/>
  <c r="H26" i="13"/>
  <c r="G27" i="13"/>
  <c r="H27" i="13"/>
  <c r="G28" i="13"/>
  <c r="H28" i="13"/>
  <c r="G29" i="13"/>
  <c r="H29" i="13"/>
  <c r="G30" i="13"/>
  <c r="H30" i="13"/>
  <c r="G31" i="13"/>
  <c r="H31" i="13"/>
  <c r="G32" i="13"/>
  <c r="H32" i="13"/>
  <c r="G33" i="13"/>
  <c r="H33" i="13"/>
  <c r="G34" i="13"/>
  <c r="H34" i="13"/>
  <c r="G35" i="13"/>
  <c r="H35" i="13"/>
  <c r="G36" i="13"/>
  <c r="H36" i="13"/>
  <c r="G37" i="13"/>
  <c r="H37" i="13"/>
  <c r="G38" i="13"/>
  <c r="H38" i="13"/>
  <c r="G39" i="13"/>
  <c r="H39" i="13"/>
  <c r="G40" i="13"/>
  <c r="H40" i="13"/>
  <c r="G41" i="13"/>
  <c r="H41" i="13"/>
  <c r="G42" i="13"/>
  <c r="H42" i="13"/>
  <c r="G43" i="13"/>
  <c r="H43" i="13"/>
  <c r="G44" i="13"/>
  <c r="H44" i="13"/>
  <c r="G45" i="13"/>
  <c r="H45" i="13"/>
  <c r="G46" i="13"/>
  <c r="H46" i="13"/>
  <c r="G47" i="13"/>
  <c r="H47" i="13"/>
  <c r="G48" i="13"/>
  <c r="H48" i="13"/>
  <c r="G49" i="13"/>
  <c r="H49" i="13"/>
  <c r="G50" i="13"/>
  <c r="H50" i="13"/>
  <c r="G51" i="13"/>
  <c r="H51" i="13"/>
  <c r="G52" i="13"/>
  <c r="H52" i="13"/>
  <c r="G53" i="13"/>
  <c r="H53" i="13"/>
  <c r="G54" i="13"/>
  <c r="H54" i="13"/>
  <c r="G55" i="13"/>
  <c r="H55" i="13"/>
  <c r="G56" i="13"/>
  <c r="H56" i="13"/>
  <c r="G57" i="13"/>
  <c r="H57" i="13"/>
  <c r="G58" i="13"/>
  <c r="H58" i="13"/>
  <c r="H7" i="13"/>
  <c r="G7" i="13"/>
  <c r="E8" i="13"/>
  <c r="F8" i="13"/>
  <c r="E9" i="13"/>
  <c r="F9" i="13"/>
  <c r="E10" i="13"/>
  <c r="F10" i="13"/>
  <c r="E11" i="13"/>
  <c r="F11" i="13"/>
  <c r="E12" i="13"/>
  <c r="F12" i="13"/>
  <c r="E13" i="13"/>
  <c r="F13" i="13"/>
  <c r="E14" i="13"/>
  <c r="F14" i="13"/>
  <c r="E15" i="13"/>
  <c r="F15" i="13"/>
  <c r="E16" i="13"/>
  <c r="F16" i="13"/>
  <c r="E17" i="13"/>
  <c r="F17" i="13"/>
  <c r="E18" i="13"/>
  <c r="F18" i="13"/>
  <c r="E19" i="13"/>
  <c r="F19" i="13"/>
  <c r="E20" i="13"/>
  <c r="F20" i="13"/>
  <c r="E21" i="13"/>
  <c r="F21" i="13"/>
  <c r="E22" i="13"/>
  <c r="F22" i="13"/>
  <c r="E23" i="13"/>
  <c r="F23" i="13"/>
  <c r="E24" i="13"/>
  <c r="F24" i="13"/>
  <c r="E25" i="13"/>
  <c r="F25" i="13"/>
  <c r="E26" i="13"/>
  <c r="F26" i="13"/>
  <c r="E27" i="13"/>
  <c r="F27" i="13"/>
  <c r="E28" i="13"/>
  <c r="F28" i="13"/>
  <c r="E29" i="13"/>
  <c r="F29" i="13"/>
  <c r="E30" i="13"/>
  <c r="F30" i="13"/>
  <c r="E31" i="13"/>
  <c r="F31" i="13"/>
  <c r="E32" i="13"/>
  <c r="F32" i="13"/>
  <c r="E33" i="13"/>
  <c r="F33" i="13"/>
  <c r="E34" i="13"/>
  <c r="F34" i="13"/>
  <c r="E35" i="13"/>
  <c r="F35" i="13"/>
  <c r="E36" i="13"/>
  <c r="F36" i="13"/>
  <c r="E37" i="13"/>
  <c r="F37" i="13"/>
  <c r="E38" i="13"/>
  <c r="F38" i="13"/>
  <c r="E39" i="13"/>
  <c r="F39" i="13"/>
  <c r="E40" i="13"/>
  <c r="F40" i="13"/>
  <c r="E41" i="13"/>
  <c r="F41" i="13"/>
  <c r="E42" i="13"/>
  <c r="F42" i="13"/>
  <c r="E43" i="13"/>
  <c r="F43" i="13"/>
  <c r="E44" i="13"/>
  <c r="F44" i="13"/>
  <c r="E45" i="13"/>
  <c r="F45" i="13"/>
  <c r="E46" i="13"/>
  <c r="F46" i="13"/>
  <c r="E47" i="13"/>
  <c r="F47" i="13"/>
  <c r="E48" i="13"/>
  <c r="F48" i="13"/>
  <c r="E49" i="13"/>
  <c r="F49" i="13"/>
  <c r="E50" i="13"/>
  <c r="F50" i="13"/>
  <c r="E51" i="13"/>
  <c r="F51" i="13"/>
  <c r="E52" i="13"/>
  <c r="F52" i="13"/>
  <c r="E53" i="13"/>
  <c r="F53" i="13"/>
  <c r="E54" i="13"/>
  <c r="F54" i="13"/>
  <c r="E55" i="13"/>
  <c r="F55" i="13"/>
  <c r="E56" i="13"/>
  <c r="F56" i="13"/>
  <c r="E57" i="13"/>
  <c r="F57" i="13"/>
  <c r="E58" i="13"/>
  <c r="F58" i="13"/>
  <c r="F7" i="13"/>
  <c r="E7" i="13"/>
  <c r="C21" i="16"/>
  <c r="C20" i="16"/>
  <c r="R85" i="10"/>
  <c r="R73" i="10"/>
  <c r="G14" i="16"/>
  <c r="F14" i="16"/>
  <c r="H14" i="16" s="1"/>
  <c r="C14" i="16"/>
  <c r="E14" i="16" s="1"/>
  <c r="D10" i="16"/>
  <c r="C10" i="16"/>
  <c r="I6" i="16"/>
  <c r="H6" i="16"/>
  <c r="G6" i="16"/>
  <c r="E6" i="16"/>
  <c r="D6" i="16"/>
  <c r="C8" i="13"/>
  <c r="D8" i="13"/>
  <c r="C9" i="13"/>
  <c r="D9" i="13"/>
  <c r="C10" i="13"/>
  <c r="D10" i="13"/>
  <c r="C11" i="13"/>
  <c r="D11" i="13"/>
  <c r="C12" i="13"/>
  <c r="D12" i="13"/>
  <c r="C13" i="13"/>
  <c r="D13" i="13"/>
  <c r="C14" i="13"/>
  <c r="D14" i="13"/>
  <c r="C15" i="13"/>
  <c r="D15" i="13"/>
  <c r="C16" i="13"/>
  <c r="D16" i="13"/>
  <c r="C17" i="13"/>
  <c r="D17" i="13"/>
  <c r="C18" i="13"/>
  <c r="D18" i="13"/>
  <c r="C19" i="13"/>
  <c r="D19" i="13"/>
  <c r="C20" i="13"/>
  <c r="D20" i="13"/>
  <c r="C21" i="13"/>
  <c r="D21" i="13"/>
  <c r="C22" i="13"/>
  <c r="D22" i="13"/>
  <c r="C23" i="13"/>
  <c r="D23" i="13"/>
  <c r="C24" i="13"/>
  <c r="D24" i="13"/>
  <c r="C25" i="13"/>
  <c r="D25" i="13"/>
  <c r="C26" i="13"/>
  <c r="D26" i="13"/>
  <c r="C27" i="13"/>
  <c r="D27" i="13"/>
  <c r="C28" i="13"/>
  <c r="D28" i="13"/>
  <c r="C29" i="13"/>
  <c r="D29" i="13"/>
  <c r="C30" i="13"/>
  <c r="D30" i="13"/>
  <c r="C31" i="13"/>
  <c r="D31" i="13"/>
  <c r="C32" i="13"/>
  <c r="D32" i="13"/>
  <c r="C33" i="13"/>
  <c r="D33" i="13"/>
  <c r="C34" i="13"/>
  <c r="D34" i="13"/>
  <c r="C35" i="13"/>
  <c r="D35" i="13"/>
  <c r="C36" i="13"/>
  <c r="D36" i="13"/>
  <c r="C37" i="13"/>
  <c r="D37" i="13"/>
  <c r="C38" i="13"/>
  <c r="D38" i="13"/>
  <c r="C39" i="13"/>
  <c r="D39" i="13"/>
  <c r="C40" i="13"/>
  <c r="D40" i="13"/>
  <c r="C41" i="13"/>
  <c r="D41" i="13"/>
  <c r="C42" i="13"/>
  <c r="D42" i="13"/>
  <c r="C43" i="13"/>
  <c r="D43" i="13"/>
  <c r="C44" i="13"/>
  <c r="D44" i="13"/>
  <c r="C45" i="13"/>
  <c r="D45" i="13"/>
  <c r="C46" i="13"/>
  <c r="D46" i="13"/>
  <c r="C47" i="13"/>
  <c r="D47" i="13"/>
  <c r="C48" i="13"/>
  <c r="D48" i="13"/>
  <c r="C49" i="13"/>
  <c r="D49" i="13"/>
  <c r="C50" i="13"/>
  <c r="D50" i="13"/>
  <c r="C51" i="13"/>
  <c r="D51" i="13"/>
  <c r="C52" i="13"/>
  <c r="D52" i="13"/>
  <c r="C53" i="13"/>
  <c r="D53" i="13"/>
  <c r="C54" i="13"/>
  <c r="D54" i="13"/>
  <c r="C55" i="13"/>
  <c r="D55" i="13"/>
  <c r="C56" i="13"/>
  <c r="D56" i="13"/>
  <c r="C57" i="13"/>
  <c r="D57" i="13"/>
  <c r="C58" i="13"/>
  <c r="D58" i="13"/>
  <c r="C7" i="13"/>
  <c r="D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7" i="13"/>
  <c r="S40" i="14"/>
  <c r="R40" i="14"/>
  <c r="Q40" i="14"/>
  <c r="J42" i="13" s="1"/>
  <c r="AF42" i="13" s="1"/>
  <c r="P40" i="14"/>
  <c r="I42" i="13" s="1"/>
  <c r="S39" i="14"/>
  <c r="R39" i="14"/>
  <c r="Q39" i="14"/>
  <c r="J41" i="13" s="1"/>
  <c r="AF41" i="13" s="1"/>
  <c r="P39" i="14"/>
  <c r="I41" i="13" s="1"/>
  <c r="N41" i="13" s="1"/>
  <c r="S38" i="14"/>
  <c r="R38" i="14"/>
  <c r="Q38" i="14"/>
  <c r="J40" i="13" s="1"/>
  <c r="AF40" i="13" s="1"/>
  <c r="P38" i="14"/>
  <c r="I40" i="13" s="1"/>
  <c r="S37" i="14"/>
  <c r="R37" i="14"/>
  <c r="Q37" i="14"/>
  <c r="J39" i="13" s="1"/>
  <c r="AF39" i="13" s="1"/>
  <c r="P37" i="14"/>
  <c r="I39" i="13" s="1"/>
  <c r="S36" i="14"/>
  <c r="R36" i="14"/>
  <c r="Q36" i="14"/>
  <c r="J38" i="13" s="1"/>
  <c r="AF38" i="13" s="1"/>
  <c r="P36" i="14"/>
  <c r="I38" i="13" s="1"/>
  <c r="S35" i="14"/>
  <c r="R35" i="14"/>
  <c r="Q35" i="14"/>
  <c r="J37" i="13" s="1"/>
  <c r="AF37" i="13" s="1"/>
  <c r="P35" i="14"/>
  <c r="I37" i="13" s="1"/>
  <c r="N37" i="13" s="1"/>
  <c r="I36" i="13"/>
  <c r="J36" i="13"/>
  <c r="I35" i="13"/>
  <c r="J35" i="13"/>
  <c r="AF35" i="13" s="1"/>
  <c r="J34" i="13"/>
  <c r="AF34" i="13" s="1"/>
  <c r="I34" i="13"/>
  <c r="N34" i="13" s="1"/>
  <c r="J33" i="13"/>
  <c r="I33" i="13"/>
  <c r="J32" i="13"/>
  <c r="I32" i="13"/>
  <c r="J31" i="13"/>
  <c r="AF31" i="13" s="1"/>
  <c r="I31" i="13"/>
  <c r="I30" i="13"/>
  <c r="T30" i="13" s="1"/>
  <c r="J30" i="13"/>
  <c r="AF30" i="13" s="1"/>
  <c r="I29" i="13"/>
  <c r="J29" i="13"/>
  <c r="I28" i="13"/>
  <c r="T28" i="13" s="1"/>
  <c r="J28" i="13"/>
  <c r="AF28" i="13" s="1"/>
  <c r="I27" i="13"/>
  <c r="J27" i="13"/>
  <c r="J26" i="13"/>
  <c r="AF26" i="13" s="1"/>
  <c r="I26" i="13"/>
  <c r="J25" i="13"/>
  <c r="I25" i="13"/>
  <c r="J24" i="13"/>
  <c r="AF24" i="13" s="1"/>
  <c r="I24" i="13"/>
  <c r="J23" i="13"/>
  <c r="I23" i="13"/>
  <c r="I22" i="13"/>
  <c r="N22" i="13" s="1"/>
  <c r="J22" i="13"/>
  <c r="AF22" i="13" s="1"/>
  <c r="I21" i="13"/>
  <c r="J21" i="13"/>
  <c r="I20" i="13"/>
  <c r="J20" i="13"/>
  <c r="AF20" i="13" s="1"/>
  <c r="I19" i="13"/>
  <c r="J19" i="13"/>
  <c r="J18" i="13"/>
  <c r="AF18" i="13" s="1"/>
  <c r="I18" i="13"/>
  <c r="J17" i="13"/>
  <c r="I17" i="13"/>
  <c r="J16" i="13"/>
  <c r="AF16" i="13" s="1"/>
  <c r="I16" i="13"/>
  <c r="J15" i="13"/>
  <c r="I15" i="13"/>
  <c r="I14" i="13"/>
  <c r="T14" i="13" s="1"/>
  <c r="J14" i="13"/>
  <c r="AF14" i="13" s="1"/>
  <c r="I13" i="13"/>
  <c r="J13" i="13"/>
  <c r="I12" i="13"/>
  <c r="J12" i="13"/>
  <c r="AF12" i="13" s="1"/>
  <c r="I11" i="13"/>
  <c r="J11" i="13"/>
  <c r="J10" i="13"/>
  <c r="AF10" i="13" s="1"/>
  <c r="I10" i="13"/>
  <c r="J9" i="13"/>
  <c r="I9" i="13"/>
  <c r="I8" i="13"/>
  <c r="J8" i="13"/>
  <c r="AF8" i="13" s="1"/>
  <c r="J7" i="13"/>
  <c r="Z7" i="13" s="1"/>
  <c r="I7" i="13"/>
  <c r="N33" i="13" l="1"/>
  <c r="AF33" i="13"/>
  <c r="T36" i="13"/>
  <c r="AF32" i="13"/>
  <c r="AF36" i="13"/>
  <c r="T32" i="13"/>
  <c r="AF11" i="13"/>
  <c r="AF13" i="13"/>
  <c r="N17" i="13"/>
  <c r="AF19" i="13"/>
  <c r="AF21" i="13"/>
  <c r="N25" i="13"/>
  <c r="AF27" i="13"/>
  <c r="AF29" i="13"/>
  <c r="AF9" i="13"/>
  <c r="AF17" i="13"/>
  <c r="AF25" i="13"/>
  <c r="N13" i="13"/>
  <c r="AF15" i="13"/>
  <c r="N21" i="13"/>
  <c r="AF23" i="13"/>
  <c r="N29" i="13"/>
  <c r="AT237" i="22"/>
  <c r="AR237" i="22"/>
  <c r="AS237" i="22"/>
  <c r="AP233" i="22"/>
  <c r="AT233" i="22"/>
  <c r="AN236" i="22"/>
  <c r="AQ233" i="22"/>
  <c r="AP235" i="22"/>
  <c r="AR235" i="22"/>
  <c r="AQ235" i="22"/>
  <c r="AS235" i="22"/>
  <c r="AT116" i="22"/>
  <c r="AQ116" i="22"/>
  <c r="AN119" i="22"/>
  <c r="AP116" i="22"/>
  <c r="AT114" i="22"/>
  <c r="AR114" i="22"/>
  <c r="AN117" i="22"/>
  <c r="AS114" i="22"/>
  <c r="AQ112" i="22"/>
  <c r="AP112" i="22"/>
  <c r="AS112" i="22"/>
  <c r="AN115" i="22"/>
  <c r="AR112" i="22"/>
  <c r="AM117" i="22"/>
  <c r="AM124" i="22"/>
  <c r="AM119" i="22"/>
  <c r="W261" i="12"/>
  <c r="AT548" i="12"/>
  <c r="AP548" i="12"/>
  <c r="AQ548" i="12"/>
  <c r="AR546" i="12"/>
  <c r="AT546" i="12"/>
  <c r="AS546" i="12"/>
  <c r="AL698" i="12"/>
  <c r="AL694" i="12"/>
  <c r="AL655" i="12"/>
  <c r="AL843" i="12"/>
  <c r="AN547" i="12"/>
  <c r="AM550" i="12"/>
  <c r="AL690" i="12"/>
  <c r="AN551" i="12"/>
  <c r="AM554" i="12"/>
  <c r="AN549" i="12"/>
  <c r="AM552" i="12"/>
  <c r="AR544" i="12"/>
  <c r="AP544" i="12"/>
  <c r="AQ544" i="12"/>
  <c r="AS544" i="12"/>
  <c r="AL845" i="12"/>
  <c r="AT411" i="12"/>
  <c r="AR411" i="12"/>
  <c r="AS411" i="12"/>
  <c r="AP437" i="12"/>
  <c r="AT437" i="12"/>
  <c r="AQ437" i="12"/>
  <c r="AP433" i="12"/>
  <c r="AQ433" i="12"/>
  <c r="AR433" i="12"/>
  <c r="AS433" i="12"/>
  <c r="AM443" i="12"/>
  <c r="AN440" i="12"/>
  <c r="AM439" i="12"/>
  <c r="AN436" i="12"/>
  <c r="AN414" i="12"/>
  <c r="AM417" i="12"/>
  <c r="J6" i="16"/>
  <c r="AI44" i="13" s="1"/>
  <c r="AE44" i="13" s="1"/>
  <c r="AG44" i="13" s="1"/>
  <c r="W105" i="22"/>
  <c r="W102" i="22"/>
  <c r="W85" i="12"/>
  <c r="T41" i="11"/>
  <c r="W86" i="12"/>
  <c r="T42" i="11"/>
  <c r="AR93" i="12"/>
  <c r="AS93" i="12"/>
  <c r="AT93" i="12"/>
  <c r="AT92" i="12"/>
  <c r="AP92" i="12"/>
  <c r="AQ92" i="12"/>
  <c r="AM98" i="12"/>
  <c r="AN95" i="12"/>
  <c r="AM99" i="12"/>
  <c r="AN96" i="12"/>
  <c r="AQ91" i="12"/>
  <c r="AS91" i="12"/>
  <c r="AR91" i="12"/>
  <c r="AP91" i="12"/>
  <c r="AM97" i="12"/>
  <c r="AN94" i="12"/>
  <c r="AH46" i="12"/>
  <c r="S80" i="12"/>
  <c r="P38" i="11" s="1"/>
  <c r="V102" i="12"/>
  <c r="U102" i="12"/>
  <c r="T110" i="12"/>
  <c r="U104" i="12"/>
  <c r="V104" i="12"/>
  <c r="T112" i="12"/>
  <c r="T109" i="12"/>
  <c r="U101" i="12"/>
  <c r="V101" i="12"/>
  <c r="T107" i="12"/>
  <c r="V99" i="12"/>
  <c r="U99" i="12"/>
  <c r="U105" i="12"/>
  <c r="T113" i="12"/>
  <c r="V105" i="12"/>
  <c r="V100" i="12"/>
  <c r="U100" i="12"/>
  <c r="T108" i="12"/>
  <c r="U103" i="12"/>
  <c r="T111" i="12"/>
  <c r="V103" i="12"/>
  <c r="AI46" i="13"/>
  <c r="AE46" i="13" s="1"/>
  <c r="AG46" i="13" s="1"/>
  <c r="W11" i="13"/>
  <c r="S11" i="13" s="1"/>
  <c r="AI19" i="13"/>
  <c r="AE19" i="13" s="1"/>
  <c r="AF42" i="19"/>
  <c r="Q67" i="19"/>
  <c r="Q66" i="19"/>
  <c r="AP43" i="19"/>
  <c r="AQ43" i="19"/>
  <c r="AR43" i="19"/>
  <c r="AS43" i="19"/>
  <c r="AF53" i="19"/>
  <c r="AF52" i="19"/>
  <c r="AR45" i="19"/>
  <c r="AS45" i="19"/>
  <c r="AT45" i="19"/>
  <c r="AP38" i="19"/>
  <c r="AQ38" i="19"/>
  <c r="AT38" i="19"/>
  <c r="AF27" i="19"/>
  <c r="AF32" i="19"/>
  <c r="AF37" i="19"/>
  <c r="W70" i="19"/>
  <c r="AR26" i="11"/>
  <c r="C46" i="21"/>
  <c r="R55" i="12"/>
  <c r="AG27" i="12"/>
  <c r="AG6" i="12"/>
  <c r="AG16" i="12"/>
  <c r="AG11" i="12"/>
  <c r="AG8" i="12"/>
  <c r="AG12" i="12"/>
  <c r="AG14" i="12"/>
  <c r="AG24" i="12"/>
  <c r="AG26" i="12"/>
  <c r="AG15" i="12"/>
  <c r="R50" i="12"/>
  <c r="O8" i="11" s="1"/>
  <c r="M8" i="11" s="1"/>
  <c r="AG20" i="12"/>
  <c r="AG22" i="12"/>
  <c r="AG9" i="12"/>
  <c r="AG13" i="12"/>
  <c r="AG19" i="12"/>
  <c r="AG10" i="12"/>
  <c r="AG4" i="12"/>
  <c r="AG25" i="12"/>
  <c r="R51" i="12"/>
  <c r="AG18" i="12"/>
  <c r="AG17" i="12"/>
  <c r="AG7" i="12"/>
  <c r="R54" i="12"/>
  <c r="O12" i="11" s="1"/>
  <c r="M12" i="11" s="1"/>
  <c r="R56" i="12"/>
  <c r="O14" i="11" s="1"/>
  <c r="M14" i="11" s="1"/>
  <c r="AG5" i="12"/>
  <c r="R52" i="12"/>
  <c r="O10" i="11" s="1"/>
  <c r="M10" i="11" s="1"/>
  <c r="AG23" i="12"/>
  <c r="R53" i="12"/>
  <c r="AG21" i="12"/>
  <c r="C63" i="12"/>
  <c r="R63" i="12" s="1"/>
  <c r="C257" i="12"/>
  <c r="C120" i="12"/>
  <c r="C92" i="12"/>
  <c r="C165" i="12"/>
  <c r="C214" i="12"/>
  <c r="C85" i="12"/>
  <c r="C109" i="12"/>
  <c r="C178" i="12"/>
  <c r="C193" i="12"/>
  <c r="AM49" i="19"/>
  <c r="AN46" i="19"/>
  <c r="AN41" i="19"/>
  <c r="AM44" i="19"/>
  <c r="AM51" i="19"/>
  <c r="AN48" i="19"/>
  <c r="V16" i="22"/>
  <c r="V15" i="22"/>
  <c r="G16" i="22"/>
  <c r="C20" i="22" s="1"/>
  <c r="C16" i="22"/>
  <c r="C19" i="22" s="1"/>
  <c r="R57" i="12"/>
  <c r="O15" i="11" s="1"/>
  <c r="M15" i="11" s="1"/>
  <c r="Q65" i="12"/>
  <c r="C126" i="12"/>
  <c r="C217" i="12"/>
  <c r="C279" i="12"/>
  <c r="C131" i="12"/>
  <c r="C229" i="12"/>
  <c r="C170" i="12"/>
  <c r="C210" i="12"/>
  <c r="C237" i="12"/>
  <c r="C122" i="12"/>
  <c r="C283" i="12"/>
  <c r="C156" i="12"/>
  <c r="C191" i="12"/>
  <c r="C293" i="12"/>
  <c r="C186" i="12"/>
  <c r="C139" i="12"/>
  <c r="C118" i="12"/>
  <c r="C69" i="12"/>
  <c r="C147" i="12"/>
  <c r="C87" i="12"/>
  <c r="C258" i="12"/>
  <c r="C130" i="12"/>
  <c r="C86" i="12"/>
  <c r="C222" i="12"/>
  <c r="C93" i="12"/>
  <c r="C254" i="12"/>
  <c r="C272" i="12"/>
  <c r="C141" i="12"/>
  <c r="C94" i="12"/>
  <c r="C232" i="12"/>
  <c r="C110" i="12"/>
  <c r="C132" i="12"/>
  <c r="C267" i="12"/>
  <c r="C246" i="12"/>
  <c r="C206" i="12"/>
  <c r="C275" i="12"/>
  <c r="C233" i="12"/>
  <c r="C124" i="12"/>
  <c r="C99" i="12"/>
  <c r="C115" i="12"/>
  <c r="C286" i="12"/>
  <c r="C221" i="12"/>
  <c r="C79" i="12"/>
  <c r="C290" i="12"/>
  <c r="C261" i="12"/>
  <c r="C285" i="12"/>
  <c r="C164" i="12"/>
  <c r="C199" i="12"/>
  <c r="C64" i="12"/>
  <c r="C108" i="12"/>
  <c r="C208" i="12"/>
  <c r="C95" i="12"/>
  <c r="C103" i="12"/>
  <c r="C119" i="12"/>
  <c r="C189" i="12"/>
  <c r="C151" i="12"/>
  <c r="C143" i="12"/>
  <c r="C90" i="12"/>
  <c r="C294" i="12"/>
  <c r="C133" i="12"/>
  <c r="C243" i="12"/>
  <c r="C292" i="12"/>
  <c r="C184" i="12"/>
  <c r="C76" i="12"/>
  <c r="C71" i="12"/>
  <c r="C225" i="12"/>
  <c r="C205" i="12"/>
  <c r="C250" i="12"/>
  <c r="C77" i="12"/>
  <c r="C253" i="12"/>
  <c r="C197" i="12"/>
  <c r="C276" i="12"/>
  <c r="C154" i="12"/>
  <c r="C160" i="12"/>
  <c r="C100" i="12"/>
  <c r="C223" i="12"/>
  <c r="C255" i="12"/>
  <c r="C282" i="12"/>
  <c r="C163" i="12"/>
  <c r="C201" i="12"/>
  <c r="C101" i="12"/>
  <c r="C89" i="12"/>
  <c r="C269" i="12"/>
  <c r="C280" i="12"/>
  <c r="C114" i="12"/>
  <c r="C135" i="12"/>
  <c r="C117" i="12"/>
  <c r="C96" i="12"/>
  <c r="C262" i="12"/>
  <c r="C142" i="12"/>
  <c r="C200" i="12"/>
  <c r="C167" i="12"/>
  <c r="C81" i="12"/>
  <c r="C168" i="12"/>
  <c r="C203" i="12"/>
  <c r="C271" i="12"/>
  <c r="C182" i="12"/>
  <c r="C289" i="12"/>
  <c r="C112" i="12"/>
  <c r="C150" i="12"/>
  <c r="C211" i="12"/>
  <c r="C80" i="12"/>
  <c r="C190" i="12"/>
  <c r="C260" i="12"/>
  <c r="C144" i="12"/>
  <c r="C287" i="12"/>
  <c r="C125" i="12"/>
  <c r="C111" i="12"/>
  <c r="C194" i="12"/>
  <c r="C136" i="12"/>
  <c r="C268" i="12"/>
  <c r="C179" i="12"/>
  <c r="C207" i="12"/>
  <c r="C158" i="12"/>
  <c r="C265" i="12"/>
  <c r="C192" i="12"/>
  <c r="C157" i="12"/>
  <c r="C183" i="12"/>
  <c r="C228" i="12"/>
  <c r="C256" i="12"/>
  <c r="C153" i="12"/>
  <c r="C78" i="12"/>
  <c r="C65" i="12"/>
  <c r="C264" i="12"/>
  <c r="C173" i="12"/>
  <c r="C215" i="12"/>
  <c r="C242" i="12"/>
  <c r="C74" i="12"/>
  <c r="C82" i="12"/>
  <c r="C296" i="12"/>
  <c r="C181" i="12"/>
  <c r="C247" i="12"/>
  <c r="C185" i="12"/>
  <c r="C162" i="12"/>
  <c r="C188" i="12"/>
  <c r="C88" i="12"/>
  <c r="C113" i="12"/>
  <c r="C227" i="12"/>
  <c r="C270" i="12"/>
  <c r="C278" i="12"/>
  <c r="C152" i="12"/>
  <c r="C149" i="12"/>
  <c r="C159" i="12"/>
  <c r="C218" i="12"/>
  <c r="C220" i="12"/>
  <c r="C216" i="12"/>
  <c r="C145" i="12"/>
  <c r="C116" i="12"/>
  <c r="C245" i="12"/>
  <c r="C240" i="12"/>
  <c r="C202" i="12"/>
  <c r="C91" i="12"/>
  <c r="C252" i="12"/>
  <c r="C70" i="12"/>
  <c r="C177" i="12"/>
  <c r="C291" i="12"/>
  <c r="C121" i="12"/>
  <c r="C129" i="12"/>
  <c r="C84" i="12"/>
  <c r="C213" i="12"/>
  <c r="C128" i="12"/>
  <c r="C123" i="12"/>
  <c r="C284" i="12"/>
  <c r="C102" i="12"/>
  <c r="C273" i="12"/>
  <c r="C195" i="12"/>
  <c r="C263" i="12"/>
  <c r="C174" i="12"/>
  <c r="C281" i="12"/>
  <c r="C249" i="12"/>
  <c r="C209" i="12"/>
  <c r="C172" i="12"/>
  <c r="C231" i="12"/>
  <c r="C97" i="12"/>
  <c r="C266" i="12"/>
  <c r="C140" i="12"/>
  <c r="C226" i="12"/>
  <c r="C180" i="12"/>
  <c r="C295" i="12"/>
  <c r="C105" i="12"/>
  <c r="C107" i="12"/>
  <c r="C155" i="12"/>
  <c r="C127" i="12"/>
  <c r="C134" i="12"/>
  <c r="C241" i="12"/>
  <c r="C72" i="12"/>
  <c r="C138" i="12"/>
  <c r="C146" i="12"/>
  <c r="C148" i="12"/>
  <c r="C277" i="12"/>
  <c r="C73" i="12"/>
  <c r="C187" i="12"/>
  <c r="C239" i="12"/>
  <c r="C166" i="12"/>
  <c r="C67" i="12"/>
  <c r="C259" i="12"/>
  <c r="C248" i="12"/>
  <c r="C238" i="12"/>
  <c r="C106" i="12"/>
  <c r="C235" i="12"/>
  <c r="C75" i="12"/>
  <c r="C236" i="12"/>
  <c r="C288" i="12"/>
  <c r="C161" i="12"/>
  <c r="C68" i="12"/>
  <c r="C175" i="12"/>
  <c r="C83" i="12"/>
  <c r="C244" i="12"/>
  <c r="C274" i="12"/>
  <c r="C169" i="12"/>
  <c r="C204" i="12"/>
  <c r="C219" i="12"/>
  <c r="C104" i="12"/>
  <c r="C198" i="12"/>
  <c r="C66" i="12"/>
  <c r="C196" i="12"/>
  <c r="C171" i="12"/>
  <c r="C98" i="12"/>
  <c r="C212" i="12"/>
  <c r="C176" i="12"/>
  <c r="C137" i="12"/>
  <c r="C251" i="12"/>
  <c r="C224" i="12"/>
  <c r="C230" i="12"/>
  <c r="C234" i="12"/>
  <c r="W25" i="13"/>
  <c r="S25" i="13" s="1"/>
  <c r="W13" i="13"/>
  <c r="S13" i="13" s="1"/>
  <c r="AI36" i="13"/>
  <c r="AE36" i="13" s="1"/>
  <c r="AG36" i="13" s="1"/>
  <c r="AI32" i="13"/>
  <c r="AE32" i="13" s="1"/>
  <c r="AG32" i="13" s="1"/>
  <c r="W51" i="13"/>
  <c r="S51" i="13" s="1"/>
  <c r="W49" i="13"/>
  <c r="S49" i="13" s="1"/>
  <c r="W10" i="13"/>
  <c r="S10" i="13" s="1"/>
  <c r="W39" i="13"/>
  <c r="S39" i="13" s="1"/>
  <c r="W34" i="13"/>
  <c r="S34" i="13" s="1"/>
  <c r="AI25" i="13"/>
  <c r="AE25" i="13" s="1"/>
  <c r="AG25" i="13" s="1"/>
  <c r="AI21" i="13"/>
  <c r="AE21" i="13" s="1"/>
  <c r="AG21" i="13" s="1"/>
  <c r="W24" i="13"/>
  <c r="S24" i="13" s="1"/>
  <c r="T22" i="13"/>
  <c r="W50" i="13"/>
  <c r="S50" i="13" s="1"/>
  <c r="U50" i="13" s="1"/>
  <c r="W48" i="13"/>
  <c r="S48" i="13" s="1"/>
  <c r="AI51" i="13"/>
  <c r="AE51" i="13" s="1"/>
  <c r="AG51" i="13" s="1"/>
  <c r="AI43" i="13"/>
  <c r="AE43" i="13" s="1"/>
  <c r="AG43" i="13" s="1"/>
  <c r="AI18" i="13"/>
  <c r="AE18" i="13" s="1"/>
  <c r="AG18" i="13" s="1"/>
  <c r="AI14" i="13"/>
  <c r="AE14" i="13" s="1"/>
  <c r="AG14" i="13" s="1"/>
  <c r="W9" i="13"/>
  <c r="S9" i="13" s="1"/>
  <c r="AI52" i="13"/>
  <c r="AE52" i="13" s="1"/>
  <c r="AG52" i="13" s="1"/>
  <c r="N7" i="13"/>
  <c r="T7" i="13"/>
  <c r="T18" i="13"/>
  <c r="N18" i="13"/>
  <c r="N10" i="13"/>
  <c r="T10" i="13"/>
  <c r="U10" i="13" s="1"/>
  <c r="T38" i="13"/>
  <c r="N38" i="13"/>
  <c r="T42" i="13"/>
  <c r="N42" i="13"/>
  <c r="T26" i="13"/>
  <c r="N26" i="13"/>
  <c r="N30" i="13"/>
  <c r="N14" i="13"/>
  <c r="T34" i="13"/>
  <c r="AF7" i="13"/>
  <c r="Z57" i="13"/>
  <c r="Z55" i="13"/>
  <c r="Z53" i="13"/>
  <c r="Z51" i="13"/>
  <c r="Z49" i="13"/>
  <c r="Z47" i="13"/>
  <c r="Z45" i="13"/>
  <c r="Z43" i="13"/>
  <c r="Z41" i="13"/>
  <c r="Z39" i="13"/>
  <c r="Z37" i="13"/>
  <c r="Z35" i="13"/>
  <c r="Z33" i="13"/>
  <c r="Z31" i="13"/>
  <c r="Z29" i="13"/>
  <c r="Z27" i="13"/>
  <c r="Z25" i="13"/>
  <c r="Z23" i="13"/>
  <c r="Z21" i="13"/>
  <c r="Z19" i="13"/>
  <c r="Z17" i="13"/>
  <c r="Z15" i="13"/>
  <c r="Z13" i="13"/>
  <c r="Z11" i="13"/>
  <c r="Z9" i="13"/>
  <c r="Z58" i="13"/>
  <c r="Z56" i="13"/>
  <c r="Z54" i="13"/>
  <c r="Z52" i="13"/>
  <c r="Z50" i="13"/>
  <c r="Z48" i="13"/>
  <c r="Z46" i="13"/>
  <c r="Z44" i="13"/>
  <c r="Z42" i="13"/>
  <c r="Z40" i="13"/>
  <c r="Z38" i="13"/>
  <c r="Z36" i="13"/>
  <c r="Z34" i="13"/>
  <c r="Z32" i="13"/>
  <c r="Z30" i="13"/>
  <c r="Z28" i="13"/>
  <c r="Z26" i="13"/>
  <c r="Z24" i="13"/>
  <c r="Z22" i="13"/>
  <c r="Z20" i="13"/>
  <c r="Z18" i="13"/>
  <c r="Z16" i="13"/>
  <c r="Z14" i="13"/>
  <c r="Z12" i="13"/>
  <c r="Z10" i="13"/>
  <c r="Z8" i="13"/>
  <c r="Z2" i="15"/>
  <c r="Z3" i="15"/>
  <c r="Z5" i="15"/>
  <c r="Z6" i="15"/>
  <c r="Y6" i="15"/>
  <c r="AA2" i="15"/>
  <c r="AA4" i="15"/>
  <c r="AA5" i="15"/>
  <c r="AA7" i="15"/>
  <c r="Y5" i="15"/>
  <c r="AB2" i="15"/>
  <c r="AB4" i="15"/>
  <c r="AB5" i="15"/>
  <c r="AB7" i="15"/>
  <c r="Y2" i="15"/>
  <c r="AC3" i="15"/>
  <c r="T51" i="13"/>
  <c r="T57" i="13"/>
  <c r="T53" i="13"/>
  <c r="T49" i="13"/>
  <c r="T45" i="13"/>
  <c r="T41" i="13"/>
  <c r="T37" i="13"/>
  <c r="T33" i="13"/>
  <c r="T29" i="13"/>
  <c r="T25" i="13"/>
  <c r="T21" i="13"/>
  <c r="T17" i="13"/>
  <c r="T13" i="13"/>
  <c r="T9" i="13"/>
  <c r="T55" i="13"/>
  <c r="T43" i="13"/>
  <c r="T39" i="13"/>
  <c r="T35" i="13"/>
  <c r="T31" i="13"/>
  <c r="T27" i="13"/>
  <c r="T23" i="13"/>
  <c r="T19" i="13"/>
  <c r="T15" i="13"/>
  <c r="T11" i="13"/>
  <c r="T56" i="13"/>
  <c r="T52" i="13"/>
  <c r="T48" i="13"/>
  <c r="T44" i="13"/>
  <c r="T40" i="13"/>
  <c r="T24" i="13"/>
  <c r="T20" i="13"/>
  <c r="T16" i="13"/>
  <c r="T12" i="13"/>
  <c r="T8" i="13"/>
  <c r="N9" i="13"/>
  <c r="N51" i="13"/>
  <c r="N47" i="13"/>
  <c r="N43" i="13"/>
  <c r="N39" i="13"/>
  <c r="N35" i="13"/>
  <c r="N31" i="13"/>
  <c r="N27" i="13"/>
  <c r="N23" i="13"/>
  <c r="N19" i="13"/>
  <c r="N15" i="13"/>
  <c r="N11" i="13"/>
  <c r="N55" i="13"/>
  <c r="N56" i="13"/>
  <c r="N52" i="13"/>
  <c r="N48" i="13"/>
  <c r="N44" i="13"/>
  <c r="N40" i="13"/>
  <c r="N36" i="13"/>
  <c r="N32" i="13"/>
  <c r="N28" i="13"/>
  <c r="N24" i="13"/>
  <c r="N20" i="13"/>
  <c r="N16" i="13"/>
  <c r="N12" i="13"/>
  <c r="N8" i="13"/>
  <c r="J10" i="16"/>
  <c r="J14" i="16"/>
  <c r="D14" i="16"/>
  <c r="I14" i="16" s="1"/>
  <c r="AI9" i="13" l="1"/>
  <c r="AE9" i="13" s="1"/>
  <c r="AG9" i="13" s="1"/>
  <c r="AI26" i="13"/>
  <c r="AE26" i="13" s="1"/>
  <c r="AG26" i="13" s="1"/>
  <c r="W19" i="13"/>
  <c r="S19" i="13" s="1"/>
  <c r="AI42" i="13"/>
  <c r="AE42" i="13" s="1"/>
  <c r="AG42" i="13" s="1"/>
  <c r="W53" i="13"/>
  <c r="S53" i="13" s="1"/>
  <c r="U53" i="13" s="1"/>
  <c r="AI33" i="13"/>
  <c r="AE33" i="13" s="1"/>
  <c r="AG33" i="13" s="1"/>
  <c r="W46" i="13"/>
  <c r="S46" i="13" s="1"/>
  <c r="U46" i="13" s="1"/>
  <c r="W20" i="13"/>
  <c r="S20" i="13" s="1"/>
  <c r="U20" i="13" s="1"/>
  <c r="AI12" i="13"/>
  <c r="AE12" i="13" s="1"/>
  <c r="AG12" i="13" s="1"/>
  <c r="W56" i="13"/>
  <c r="S56" i="13" s="1"/>
  <c r="AI54" i="13"/>
  <c r="AE54" i="13" s="1"/>
  <c r="AG54" i="13" s="1"/>
  <c r="W33" i="13"/>
  <c r="S33" i="13" s="1"/>
  <c r="W14" i="13"/>
  <c r="S14" i="13" s="1"/>
  <c r="U14" i="13" s="1"/>
  <c r="W38" i="13"/>
  <c r="S38" i="13" s="1"/>
  <c r="U38" i="13" s="1"/>
  <c r="AI30" i="13"/>
  <c r="AE30" i="13" s="1"/>
  <c r="AG30" i="13" s="1"/>
  <c r="W26" i="13"/>
  <c r="S26" i="13" s="1"/>
  <c r="U26" i="13" s="1"/>
  <c r="AI50" i="13"/>
  <c r="AE50" i="13" s="1"/>
  <c r="AG50" i="13" s="1"/>
  <c r="W55" i="13"/>
  <c r="S55" i="13" s="1"/>
  <c r="AI37" i="13"/>
  <c r="AE37" i="13" s="1"/>
  <c r="AG37" i="13" s="1"/>
  <c r="AI8" i="13"/>
  <c r="AE8" i="13" s="1"/>
  <c r="AG8" i="13" s="1"/>
  <c r="W22" i="13"/>
  <c r="S22" i="13" s="1"/>
  <c r="AI16" i="13"/>
  <c r="AE16" i="13" s="1"/>
  <c r="AG16" i="13" s="1"/>
  <c r="AI47" i="13"/>
  <c r="AE47" i="13" s="1"/>
  <c r="AG47" i="13" s="1"/>
  <c r="W58" i="13"/>
  <c r="S58" i="13" s="1"/>
  <c r="U58" i="13" s="1"/>
  <c r="AI27" i="13"/>
  <c r="AE27" i="13" s="1"/>
  <c r="W43" i="13"/>
  <c r="S43" i="13" s="1"/>
  <c r="AI34" i="13"/>
  <c r="AE34" i="13" s="1"/>
  <c r="AG34" i="13" s="1"/>
  <c r="W31" i="13"/>
  <c r="S31" i="13" s="1"/>
  <c r="AI58" i="13"/>
  <c r="AE58" i="13" s="1"/>
  <c r="AG58" i="13" s="1"/>
  <c r="W7" i="13"/>
  <c r="S7" i="13" s="1"/>
  <c r="U7" i="13" s="1"/>
  <c r="AI41" i="13"/>
  <c r="AE41" i="13" s="1"/>
  <c r="AG41" i="13" s="1"/>
  <c r="W27" i="13"/>
  <c r="S27" i="13" s="1"/>
  <c r="U27" i="13" s="1"/>
  <c r="AI20" i="13"/>
  <c r="AE20" i="13" s="1"/>
  <c r="AG20" i="13" s="1"/>
  <c r="W45" i="13"/>
  <c r="S45" i="13" s="1"/>
  <c r="W29" i="13"/>
  <c r="S29" i="13" s="1"/>
  <c r="W44" i="13"/>
  <c r="S44" i="13" s="1"/>
  <c r="AI40" i="13"/>
  <c r="AE40" i="13" s="1"/>
  <c r="AG40" i="13" s="1"/>
  <c r="AI7" i="13"/>
  <c r="AE7" i="13" s="1"/>
  <c r="W57" i="13"/>
  <c r="S57" i="13" s="1"/>
  <c r="U57" i="13" s="1"/>
  <c r="AI38" i="13"/>
  <c r="AE38" i="13" s="1"/>
  <c r="AG38" i="13" s="1"/>
  <c r="W36" i="13"/>
  <c r="S36" i="13" s="1"/>
  <c r="U36" i="13" s="1"/>
  <c r="W12" i="13"/>
  <c r="S12" i="13" s="1"/>
  <c r="AI13" i="13"/>
  <c r="AE13" i="13" s="1"/>
  <c r="AG13" i="13" s="1"/>
  <c r="AI49" i="13"/>
  <c r="AE49" i="13" s="1"/>
  <c r="AG49" i="13" s="1"/>
  <c r="AI48" i="13"/>
  <c r="AE48" i="13" s="1"/>
  <c r="AG48" i="13" s="1"/>
  <c r="W32" i="13"/>
  <c r="S32" i="13" s="1"/>
  <c r="U32" i="13" s="1"/>
  <c r="AI24" i="13"/>
  <c r="AE24" i="13" s="1"/>
  <c r="AG24" i="13" s="1"/>
  <c r="AI55" i="13"/>
  <c r="AE55" i="13" s="1"/>
  <c r="AG55" i="13" s="1"/>
  <c r="W28" i="13"/>
  <c r="S28" i="13" s="1"/>
  <c r="U28" i="13" s="1"/>
  <c r="AI22" i="13"/>
  <c r="AE22" i="13" s="1"/>
  <c r="AG22" i="13" s="1"/>
  <c r="AI29" i="13"/>
  <c r="AE29" i="13" s="1"/>
  <c r="W15" i="13"/>
  <c r="S15" i="13" s="1"/>
  <c r="W42" i="13"/>
  <c r="S42" i="13" s="1"/>
  <c r="W16" i="13"/>
  <c r="S16" i="13" s="1"/>
  <c r="U16" i="13" s="1"/>
  <c r="AI10" i="13"/>
  <c r="AE10" i="13" s="1"/>
  <c r="AG10" i="13" s="1"/>
  <c r="W41" i="13"/>
  <c r="S41" i="13" s="1"/>
  <c r="U41" i="13" s="1"/>
  <c r="W17" i="13"/>
  <c r="S17" i="13" s="1"/>
  <c r="AI17" i="13"/>
  <c r="AE17" i="13" s="1"/>
  <c r="AG17" i="13" s="1"/>
  <c r="AI57" i="13"/>
  <c r="AE57" i="13" s="1"/>
  <c r="AG57" i="13" s="1"/>
  <c r="AI56" i="13"/>
  <c r="AE56" i="13" s="1"/>
  <c r="AG56" i="13" s="1"/>
  <c r="W37" i="13"/>
  <c r="S37" i="13" s="1"/>
  <c r="AI28" i="13"/>
  <c r="AE28" i="13" s="1"/>
  <c r="AG28" i="13" s="1"/>
  <c r="W8" i="13"/>
  <c r="S8" i="13" s="1"/>
  <c r="U8" i="13" s="1"/>
  <c r="AI35" i="13"/>
  <c r="AE35" i="13" s="1"/>
  <c r="AG35" i="13" s="1"/>
  <c r="W23" i="13"/>
  <c r="S23" i="13" s="1"/>
  <c r="W54" i="13"/>
  <c r="S54" i="13" s="1"/>
  <c r="U54" i="13" s="1"/>
  <c r="W18" i="13"/>
  <c r="S18" i="13" s="1"/>
  <c r="W40" i="13"/>
  <c r="S40" i="13" s="1"/>
  <c r="W30" i="13"/>
  <c r="S30" i="13" s="1"/>
  <c r="U30" i="13" s="1"/>
  <c r="AI39" i="13"/>
  <c r="AE39" i="13" s="1"/>
  <c r="AG39" i="13" s="1"/>
  <c r="W35" i="13"/>
  <c r="S35" i="13" s="1"/>
  <c r="U35" i="13" s="1"/>
  <c r="W47" i="13"/>
  <c r="S47" i="13" s="1"/>
  <c r="U47" i="13" s="1"/>
  <c r="AI31" i="13"/>
  <c r="AE31" i="13" s="1"/>
  <c r="AG31" i="13" s="1"/>
  <c r="W52" i="13"/>
  <c r="S52" i="13" s="1"/>
  <c r="U52" i="13" s="1"/>
  <c r="AI23" i="13"/>
  <c r="AE23" i="13" s="1"/>
  <c r="AG23" i="13" s="1"/>
  <c r="AI53" i="13"/>
  <c r="AE53" i="13" s="1"/>
  <c r="AG53" i="13" s="1"/>
  <c r="AI11" i="13"/>
  <c r="AE11" i="13" s="1"/>
  <c r="AG11" i="13" s="1"/>
  <c r="AI45" i="13"/>
  <c r="AE45" i="13" s="1"/>
  <c r="AG45" i="13" s="1"/>
  <c r="W21" i="13"/>
  <c r="S21" i="13" s="1"/>
  <c r="AI15" i="13"/>
  <c r="AE15" i="13" s="1"/>
  <c r="AG15" i="13" s="1"/>
  <c r="AG19" i="13"/>
  <c r="AG27" i="13"/>
  <c r="AG29" i="13"/>
  <c r="AP236" i="22"/>
  <c r="AT236" i="22"/>
  <c r="AQ236" i="22"/>
  <c r="AM127" i="22"/>
  <c r="AM120" i="22"/>
  <c r="AP119" i="22"/>
  <c r="AN122" i="22"/>
  <c r="AT119" i="22"/>
  <c r="AQ119" i="22"/>
  <c r="AR117" i="22"/>
  <c r="AN120" i="22"/>
  <c r="AT117" i="22"/>
  <c r="AS117" i="22"/>
  <c r="AP115" i="22"/>
  <c r="AS115" i="22"/>
  <c r="AN118" i="22"/>
  <c r="AR115" i="22"/>
  <c r="AQ115" i="22"/>
  <c r="AM122" i="22"/>
  <c r="R221" i="12"/>
  <c r="O179" i="11" s="1"/>
  <c r="M179" i="11" s="1"/>
  <c r="AG509" i="12"/>
  <c r="AG511" i="12"/>
  <c r="AG517" i="12"/>
  <c r="AG523" i="12"/>
  <c r="AG524" i="12"/>
  <c r="AG528" i="12"/>
  <c r="AG512" i="12"/>
  <c r="AG516" i="12"/>
  <c r="AG520" i="12"/>
  <c r="AG529" i="12"/>
  <c r="AG514" i="12"/>
  <c r="AG525" i="12"/>
  <c r="AG530" i="12"/>
  <c r="AG513" i="12"/>
  <c r="AG522" i="12"/>
  <c r="R225" i="12"/>
  <c r="O183" i="11" s="1"/>
  <c r="M183" i="11" s="1"/>
  <c r="AG518" i="12"/>
  <c r="AG526" i="12"/>
  <c r="R223" i="12"/>
  <c r="O181" i="11" s="1"/>
  <c r="M181" i="11" s="1"/>
  <c r="AG510" i="12"/>
  <c r="AG527" i="12"/>
  <c r="AG515" i="12"/>
  <c r="AG508" i="12"/>
  <c r="AG531" i="12"/>
  <c r="R219" i="12"/>
  <c r="O177" i="11" s="1"/>
  <c r="M177" i="11" s="1"/>
  <c r="AG521" i="12"/>
  <c r="R220" i="12"/>
  <c r="O178" i="11" s="1"/>
  <c r="M178" i="11" s="1"/>
  <c r="R224" i="12"/>
  <c r="O182" i="11" s="1"/>
  <c r="M182" i="11" s="1"/>
  <c r="R218" i="12"/>
  <c r="O176" i="11" s="1"/>
  <c r="M176" i="11" s="1"/>
  <c r="R222" i="12"/>
  <c r="O180" i="11" s="1"/>
  <c r="M180" i="11" s="1"/>
  <c r="AG519" i="12"/>
  <c r="AG271" i="12"/>
  <c r="AG272" i="12"/>
  <c r="AG281" i="12"/>
  <c r="AG282" i="12"/>
  <c r="AG273" i="12"/>
  <c r="AG274" i="12"/>
  <c r="AG283" i="12"/>
  <c r="AG270" i="12"/>
  <c r="AG278" i="12"/>
  <c r="AG279" i="12"/>
  <c r="AG268" i="12"/>
  <c r="AG275" i="12"/>
  <c r="AG276" i="12"/>
  <c r="AG269" i="12"/>
  <c r="AG277" i="12"/>
  <c r="AG280" i="12"/>
  <c r="AG287" i="12"/>
  <c r="AG291" i="12"/>
  <c r="AG286" i="12"/>
  <c r="AG284" i="12"/>
  <c r="AG290" i="12"/>
  <c r="AG289" i="12"/>
  <c r="AG288" i="12"/>
  <c r="AG285" i="12"/>
  <c r="R229" i="12"/>
  <c r="O187" i="11" s="1"/>
  <c r="M187" i="11" s="1"/>
  <c r="R233" i="12"/>
  <c r="O191" i="11" s="1"/>
  <c r="M191" i="11" s="1"/>
  <c r="AG536" i="12"/>
  <c r="AG538" i="12"/>
  <c r="AG540" i="12"/>
  <c r="AG544" i="12"/>
  <c r="AG545" i="12"/>
  <c r="AG554" i="12"/>
  <c r="AG532" i="12"/>
  <c r="AG546" i="12"/>
  <c r="AG548" i="12"/>
  <c r="AG549" i="12"/>
  <c r="AG555" i="12"/>
  <c r="AG534" i="12"/>
  <c r="AG541" i="12"/>
  <c r="AG547" i="12"/>
  <c r="R227" i="12"/>
  <c r="O185" i="11" s="1"/>
  <c r="M185" i="11" s="1"/>
  <c r="AG535" i="12"/>
  <c r="AG533" i="12"/>
  <c r="AG539" i="12"/>
  <c r="AG550" i="12"/>
  <c r="AG551" i="12"/>
  <c r="AG537" i="12"/>
  <c r="AG552" i="12"/>
  <c r="AG553" i="12"/>
  <c r="R226" i="12"/>
  <c r="O184" i="11" s="1"/>
  <c r="M184" i="11" s="1"/>
  <c r="R231" i="12"/>
  <c r="O189" i="11" s="1"/>
  <c r="M189" i="11" s="1"/>
  <c r="AG542" i="12"/>
  <c r="R228" i="12"/>
  <c r="O186" i="11" s="1"/>
  <c r="M186" i="11" s="1"/>
  <c r="R232" i="12"/>
  <c r="O190" i="11" s="1"/>
  <c r="M190" i="11" s="1"/>
  <c r="R230" i="12"/>
  <c r="O188" i="11" s="1"/>
  <c r="M188" i="11" s="1"/>
  <c r="AG543" i="12"/>
  <c r="AG916" i="12"/>
  <c r="AG919" i="12"/>
  <c r="AG929" i="12"/>
  <c r="AG935" i="12"/>
  <c r="R357" i="12"/>
  <c r="O315" i="11" s="1"/>
  <c r="M315" i="11" s="1"/>
  <c r="R361" i="12"/>
  <c r="O319" i="11" s="1"/>
  <c r="M319" i="11" s="1"/>
  <c r="AG917" i="12"/>
  <c r="AG921" i="12"/>
  <c r="AG936" i="12"/>
  <c r="R355" i="12"/>
  <c r="O313" i="11" s="1"/>
  <c r="M313" i="11" s="1"/>
  <c r="R359" i="12"/>
  <c r="O317" i="11" s="1"/>
  <c r="M317" i="11" s="1"/>
  <c r="AG923" i="12"/>
  <c r="R356" i="12"/>
  <c r="O314" i="11" s="1"/>
  <c r="M314" i="11" s="1"/>
  <c r="AG931" i="12"/>
  <c r="AG925" i="12"/>
  <c r="AG934" i="12"/>
  <c r="R354" i="12"/>
  <c r="O312" i="11" s="1"/>
  <c r="M312" i="11" s="1"/>
  <c r="AG937" i="12"/>
  <c r="AG939" i="12"/>
  <c r="R358" i="12"/>
  <c r="O316" i="11" s="1"/>
  <c r="M316" i="11" s="1"/>
  <c r="R360" i="12"/>
  <c r="O318" i="11" s="1"/>
  <c r="M318" i="11" s="1"/>
  <c r="AG933" i="12"/>
  <c r="AG918" i="12"/>
  <c r="AG938" i="12"/>
  <c r="AG930" i="12"/>
  <c r="AG926" i="12"/>
  <c r="AG920" i="12"/>
  <c r="AG922" i="12"/>
  <c r="AG928" i="12"/>
  <c r="AG932" i="12"/>
  <c r="AG924" i="12"/>
  <c r="AG927" i="12"/>
  <c r="R187" i="12"/>
  <c r="O145" i="11" s="1"/>
  <c r="M145" i="11" s="1"/>
  <c r="R192" i="12"/>
  <c r="O150" i="11" s="1"/>
  <c r="M150" i="11" s="1"/>
  <c r="R186" i="12"/>
  <c r="O144" i="11" s="1"/>
  <c r="M144" i="11" s="1"/>
  <c r="R189" i="12"/>
  <c r="O147" i="11" s="1"/>
  <c r="M147" i="11" s="1"/>
  <c r="AG435" i="12"/>
  <c r="AG433" i="12"/>
  <c r="R188" i="12"/>
  <c r="O146" i="11" s="1"/>
  <c r="M146" i="11" s="1"/>
  <c r="R190" i="12"/>
  <c r="O148" i="11" s="1"/>
  <c r="M148" i="11" s="1"/>
  <c r="AG434" i="12"/>
  <c r="R191" i="12"/>
  <c r="O149" i="11" s="1"/>
  <c r="M149" i="11" s="1"/>
  <c r="R193" i="12"/>
  <c r="O151" i="11" s="1"/>
  <c r="M151" i="11" s="1"/>
  <c r="AG412" i="12"/>
  <c r="AG431" i="12"/>
  <c r="AG432" i="12"/>
  <c r="AG429" i="12"/>
  <c r="AG414" i="12"/>
  <c r="AG417" i="12"/>
  <c r="AG427" i="12"/>
  <c r="AG428" i="12"/>
  <c r="AG425" i="12"/>
  <c r="AG416" i="12"/>
  <c r="AG424" i="12"/>
  <c r="AG430" i="12"/>
  <c r="AG418" i="12"/>
  <c r="AG419" i="12"/>
  <c r="AG422" i="12"/>
  <c r="AG426" i="12"/>
  <c r="AG420" i="12"/>
  <c r="AG421" i="12"/>
  <c r="AG423" i="12"/>
  <c r="AG413" i="12"/>
  <c r="AG415" i="12"/>
  <c r="AG910" i="12"/>
  <c r="R351" i="12"/>
  <c r="O309" i="11" s="1"/>
  <c r="M309" i="11" s="1"/>
  <c r="R353" i="12"/>
  <c r="O311" i="11" s="1"/>
  <c r="M311" i="11" s="1"/>
  <c r="R347" i="12"/>
  <c r="AG893" i="12"/>
  <c r="AG905" i="12"/>
  <c r="R349" i="12"/>
  <c r="O307" i="11" s="1"/>
  <c r="M307" i="11" s="1"/>
  <c r="AG901" i="12"/>
  <c r="AG911" i="12"/>
  <c r="AG909" i="12"/>
  <c r="AG912" i="12"/>
  <c r="R350" i="12"/>
  <c r="O308" i="11" s="1"/>
  <c r="M308" i="11" s="1"/>
  <c r="R352" i="12"/>
  <c r="O310" i="11" s="1"/>
  <c r="M310" i="11" s="1"/>
  <c r="AG897" i="12"/>
  <c r="AG913" i="12"/>
  <c r="AG915" i="12"/>
  <c r="AG907" i="12"/>
  <c r="AG892" i="12"/>
  <c r="AG899" i="12"/>
  <c r="AG895" i="12"/>
  <c r="AG914" i="12"/>
  <c r="AG894" i="12"/>
  <c r="AG906" i="12"/>
  <c r="AG902" i="12"/>
  <c r="AG896" i="12"/>
  <c r="AG900" i="12"/>
  <c r="AG904" i="12"/>
  <c r="AG908" i="12"/>
  <c r="AG898" i="12"/>
  <c r="R348" i="12"/>
  <c r="O306" i="11" s="1"/>
  <c r="M306" i="11" s="1"/>
  <c r="R346" i="12"/>
  <c r="O304" i="11" s="1"/>
  <c r="M304" i="11" s="1"/>
  <c r="AG903" i="12"/>
  <c r="AG585" i="12"/>
  <c r="AG592" i="12"/>
  <c r="AG593" i="12"/>
  <c r="AG602" i="12"/>
  <c r="R249" i="12"/>
  <c r="O207" i="11" s="1"/>
  <c r="M207" i="11" s="1"/>
  <c r="AG594" i="12"/>
  <c r="AG596" i="12"/>
  <c r="AG597" i="12"/>
  <c r="AG603" i="12"/>
  <c r="R247" i="12"/>
  <c r="O205" i="11" s="1"/>
  <c r="M205" i="11" s="1"/>
  <c r="AG588" i="12"/>
  <c r="AG595" i="12"/>
  <c r="AG587" i="12"/>
  <c r="AG599" i="12"/>
  <c r="AG598" i="12"/>
  <c r="R245" i="12"/>
  <c r="O203" i="11" s="1"/>
  <c r="M203" i="11" s="1"/>
  <c r="AG584" i="12"/>
  <c r="AG600" i="12"/>
  <c r="AG601" i="12"/>
  <c r="AG586" i="12"/>
  <c r="R243" i="12"/>
  <c r="O201" i="11" s="1"/>
  <c r="M201" i="11" s="1"/>
  <c r="AG589" i="12"/>
  <c r="AG590" i="12"/>
  <c r="R242" i="12"/>
  <c r="O200" i="11" s="1"/>
  <c r="M200" i="11" s="1"/>
  <c r="R244" i="12"/>
  <c r="O202" i="11" s="1"/>
  <c r="M202" i="11" s="1"/>
  <c r="AG580" i="12"/>
  <c r="AG582" i="12"/>
  <c r="AG583" i="12"/>
  <c r="AG581" i="12"/>
  <c r="R248" i="12"/>
  <c r="O206" i="11" s="1"/>
  <c r="M206" i="11" s="1"/>
  <c r="R246" i="12"/>
  <c r="O204" i="11" s="1"/>
  <c r="M204" i="11" s="1"/>
  <c r="AG591" i="12"/>
  <c r="R341" i="12"/>
  <c r="AG869" i="12"/>
  <c r="AG873" i="12"/>
  <c r="AG875" i="12"/>
  <c r="AG881" i="12"/>
  <c r="AG887" i="12"/>
  <c r="R343" i="12"/>
  <c r="AG877" i="12"/>
  <c r="AG888" i="12"/>
  <c r="AG870" i="12"/>
  <c r="AG885" i="12"/>
  <c r="R339" i="12"/>
  <c r="AG868" i="12"/>
  <c r="AG871" i="12"/>
  <c r="AG883" i="12"/>
  <c r="AG886" i="12"/>
  <c r="AG889" i="12"/>
  <c r="R345" i="12"/>
  <c r="AG891" i="12"/>
  <c r="AG890" i="12"/>
  <c r="AG872" i="12"/>
  <c r="AG876" i="12"/>
  <c r="AG878" i="12"/>
  <c r="AG874" i="12"/>
  <c r="AG880" i="12"/>
  <c r="AG884" i="12"/>
  <c r="AG882" i="12"/>
  <c r="R340" i="12"/>
  <c r="O298" i="11" s="1"/>
  <c r="M298" i="11" s="1"/>
  <c r="R344" i="12"/>
  <c r="O302" i="11" s="1"/>
  <c r="M302" i="11" s="1"/>
  <c r="R338" i="12"/>
  <c r="O296" i="11" s="1"/>
  <c r="M296" i="11" s="1"/>
  <c r="R342" i="12"/>
  <c r="O300" i="11" s="1"/>
  <c r="M300" i="11" s="1"/>
  <c r="AG879" i="12"/>
  <c r="AG251" i="12"/>
  <c r="AG252" i="12"/>
  <c r="AG261" i="12"/>
  <c r="AG262" i="12"/>
  <c r="AG253" i="12"/>
  <c r="AG255" i="12"/>
  <c r="AG264" i="12"/>
  <c r="AG244" i="12"/>
  <c r="AG254" i="12"/>
  <c r="AG256" i="12"/>
  <c r="AG263" i="12"/>
  <c r="AG245" i="12"/>
  <c r="AG246" i="12"/>
  <c r="AG247" i="12"/>
  <c r="AG248" i="12"/>
  <c r="AG249" i="12"/>
  <c r="AG250" i="12"/>
  <c r="AG257" i="12"/>
  <c r="AG267" i="12"/>
  <c r="AG258" i="12"/>
  <c r="AG265" i="12"/>
  <c r="AG266" i="12"/>
  <c r="AG259" i="12"/>
  <c r="AG260" i="12"/>
  <c r="R333" i="12"/>
  <c r="AG845" i="12"/>
  <c r="AG847" i="12"/>
  <c r="AG861" i="12"/>
  <c r="AG865" i="12"/>
  <c r="AG867" i="12"/>
  <c r="R335" i="12"/>
  <c r="AG862" i="12"/>
  <c r="AG849" i="12"/>
  <c r="AG859" i="12"/>
  <c r="R337" i="12"/>
  <c r="AG864" i="12"/>
  <c r="AG846" i="12"/>
  <c r="AG844" i="12"/>
  <c r="R331" i="12"/>
  <c r="AG853" i="12"/>
  <c r="AG851" i="12"/>
  <c r="AG857" i="12"/>
  <c r="AG866" i="12"/>
  <c r="AG863" i="12"/>
  <c r="AG852" i="12"/>
  <c r="AG858" i="12"/>
  <c r="AG850" i="12"/>
  <c r="AG856" i="12"/>
  <c r="AG848" i="12"/>
  <c r="AG860" i="12"/>
  <c r="AG854" i="12"/>
  <c r="R336" i="12"/>
  <c r="O294" i="11" s="1"/>
  <c r="M294" i="11" s="1"/>
  <c r="R330" i="12"/>
  <c r="O288" i="11" s="1"/>
  <c r="M288" i="11" s="1"/>
  <c r="R332" i="12"/>
  <c r="O290" i="11" s="1"/>
  <c r="M290" i="11" s="1"/>
  <c r="R334" i="12"/>
  <c r="O292" i="11" s="1"/>
  <c r="M292" i="11" s="1"/>
  <c r="AG855" i="12"/>
  <c r="R179" i="12"/>
  <c r="O137" i="11" s="1"/>
  <c r="M137" i="11" s="1"/>
  <c r="R184" i="12"/>
  <c r="O142" i="11" s="1"/>
  <c r="M142" i="11" s="1"/>
  <c r="R181" i="12"/>
  <c r="O139" i="11" s="1"/>
  <c r="M139" i="11" s="1"/>
  <c r="R178" i="12"/>
  <c r="O136" i="11" s="1"/>
  <c r="M136" i="11" s="1"/>
  <c r="R185" i="12"/>
  <c r="O143" i="11" s="1"/>
  <c r="M143" i="11" s="1"/>
  <c r="R183" i="12"/>
  <c r="O141" i="11" s="1"/>
  <c r="M141" i="11" s="1"/>
  <c r="R180" i="12"/>
  <c r="O138" i="11" s="1"/>
  <c r="M138" i="11" s="1"/>
  <c r="R182" i="12"/>
  <c r="O140" i="11" s="1"/>
  <c r="M140" i="11" s="1"/>
  <c r="AG389" i="12"/>
  <c r="AG411" i="12"/>
  <c r="AG392" i="12"/>
  <c r="AG388" i="12"/>
  <c r="AG410" i="12"/>
  <c r="AG391" i="12"/>
  <c r="AG409" i="12"/>
  <c r="AG395" i="12"/>
  <c r="AG390" i="12"/>
  <c r="AG393" i="12"/>
  <c r="AG394" i="12"/>
  <c r="AG408" i="12"/>
  <c r="AG400" i="12"/>
  <c r="AG406" i="12"/>
  <c r="AG399" i="12"/>
  <c r="AG404" i="12"/>
  <c r="AG398" i="12"/>
  <c r="AG397" i="12"/>
  <c r="AG403" i="12"/>
  <c r="AG396" i="12"/>
  <c r="AG401" i="12"/>
  <c r="AG407" i="12"/>
  <c r="AG402" i="12"/>
  <c r="AG405" i="12"/>
  <c r="R195" i="12"/>
  <c r="O153" i="11" s="1"/>
  <c r="M153" i="11" s="1"/>
  <c r="R200" i="12"/>
  <c r="O158" i="11" s="1"/>
  <c r="M158" i="11" s="1"/>
  <c r="AG453" i="12"/>
  <c r="AG454" i="12"/>
  <c r="R194" i="12"/>
  <c r="O152" i="11" s="1"/>
  <c r="M152" i="11" s="1"/>
  <c r="R197" i="12"/>
  <c r="O155" i="11" s="1"/>
  <c r="M155" i="11" s="1"/>
  <c r="AG456" i="12"/>
  <c r="AG455" i="12"/>
  <c r="AG452" i="12"/>
  <c r="R201" i="12"/>
  <c r="O159" i="11" s="1"/>
  <c r="M159" i="11" s="1"/>
  <c r="AG436" i="12"/>
  <c r="R199" i="12"/>
  <c r="O157" i="11" s="1"/>
  <c r="M157" i="11" s="1"/>
  <c r="R196" i="12"/>
  <c r="O154" i="11" s="1"/>
  <c r="M154" i="11" s="1"/>
  <c r="R198" i="12"/>
  <c r="O156" i="11" s="1"/>
  <c r="M156" i="11" s="1"/>
  <c r="AG457" i="12"/>
  <c r="AG458" i="12"/>
  <c r="AG459" i="12"/>
  <c r="AG451" i="12"/>
  <c r="AG446" i="12"/>
  <c r="AG437" i="12"/>
  <c r="AG441" i="12"/>
  <c r="AG444" i="12"/>
  <c r="AG439" i="12"/>
  <c r="AG448" i="12"/>
  <c r="AG442" i="12"/>
  <c r="AG438" i="12"/>
  <c r="AG447" i="12"/>
  <c r="AG440" i="12"/>
  <c r="AG443" i="12"/>
  <c r="AG449" i="12"/>
  <c r="AG445" i="12"/>
  <c r="AG450" i="12"/>
  <c r="R267" i="12"/>
  <c r="AG653" i="12"/>
  <c r="AG658" i="12"/>
  <c r="AG664" i="12"/>
  <c r="AG667" i="12"/>
  <c r="AG670" i="12"/>
  <c r="AG673" i="12"/>
  <c r="AG675" i="12"/>
  <c r="R273" i="12"/>
  <c r="AG655" i="12"/>
  <c r="AG660" i="12"/>
  <c r="AG665" i="12"/>
  <c r="AG671" i="12"/>
  <c r="AG657" i="12"/>
  <c r="AG662" i="12"/>
  <c r="AG668" i="12"/>
  <c r="R271" i="12"/>
  <c r="AG669" i="12"/>
  <c r="AG656" i="12"/>
  <c r="AG674" i="12"/>
  <c r="AG666" i="12"/>
  <c r="R269" i="12"/>
  <c r="AG652" i="12"/>
  <c r="AG654" i="12"/>
  <c r="AG659" i="12"/>
  <c r="AG661" i="12"/>
  <c r="AG672" i="12"/>
  <c r="R266" i="12"/>
  <c r="O224" i="11" s="1"/>
  <c r="M224" i="11" s="1"/>
  <c r="R272" i="12"/>
  <c r="O230" i="11" s="1"/>
  <c r="M230" i="11" s="1"/>
  <c r="R268" i="12"/>
  <c r="O226" i="11" s="1"/>
  <c r="M226" i="11" s="1"/>
  <c r="R270" i="12"/>
  <c r="O228" i="11" s="1"/>
  <c r="M228" i="11" s="1"/>
  <c r="AG663" i="12"/>
  <c r="R275" i="12"/>
  <c r="AG678" i="12"/>
  <c r="AG684" i="12"/>
  <c r="AG679" i="12"/>
  <c r="AG682" i="12"/>
  <c r="AG698" i="12"/>
  <c r="R281" i="12"/>
  <c r="AG677" i="12"/>
  <c r="AG685" i="12"/>
  <c r="R279" i="12"/>
  <c r="AG683" i="12"/>
  <c r="AG676" i="12"/>
  <c r="AG680" i="12"/>
  <c r="AG689" i="12"/>
  <c r="R277" i="12"/>
  <c r="AG681" i="12"/>
  <c r="AG686" i="12"/>
  <c r="AG688" i="12"/>
  <c r="AG696" i="12"/>
  <c r="AG697" i="12"/>
  <c r="AG694" i="12"/>
  <c r="AG699" i="12"/>
  <c r="AG693" i="12"/>
  <c r="AG690" i="12"/>
  <c r="AG695" i="12"/>
  <c r="AG692" i="12"/>
  <c r="AG691" i="12"/>
  <c r="R280" i="12"/>
  <c r="O238" i="11" s="1"/>
  <c r="M238" i="11" s="1"/>
  <c r="R274" i="12"/>
  <c r="O232" i="11" s="1"/>
  <c r="M232" i="11" s="1"/>
  <c r="R276" i="12"/>
  <c r="O234" i="11" s="1"/>
  <c r="M234" i="11" s="1"/>
  <c r="R278" i="12"/>
  <c r="O236" i="11" s="1"/>
  <c r="M236" i="11" s="1"/>
  <c r="AG687" i="12"/>
  <c r="R293" i="12"/>
  <c r="R297" i="12"/>
  <c r="R295" i="12"/>
  <c r="R291" i="12"/>
  <c r="AG729" i="12"/>
  <c r="AG732" i="12"/>
  <c r="AG739" i="12"/>
  <c r="AG742" i="12"/>
  <c r="AG727" i="12"/>
  <c r="AG734" i="12"/>
  <c r="AG725" i="12"/>
  <c r="AG724" i="12"/>
  <c r="AG737" i="12"/>
  <c r="AG740" i="12"/>
  <c r="AG730" i="12"/>
  <c r="AG747" i="12"/>
  <c r="AG728" i="12"/>
  <c r="AG743" i="12"/>
  <c r="AG731" i="12"/>
  <c r="AG745" i="12"/>
  <c r="AG738" i="12"/>
  <c r="AG726" i="12"/>
  <c r="AG733" i="12"/>
  <c r="AG746" i="12"/>
  <c r="AG741" i="12"/>
  <c r="AG744" i="12"/>
  <c r="AG736" i="12"/>
  <c r="R292" i="12"/>
  <c r="O250" i="11" s="1"/>
  <c r="M250" i="11" s="1"/>
  <c r="R296" i="12"/>
  <c r="O254" i="11" s="1"/>
  <c r="M254" i="11" s="1"/>
  <c r="R290" i="12"/>
  <c r="O248" i="11" s="1"/>
  <c r="M248" i="11" s="1"/>
  <c r="R294" i="12"/>
  <c r="O252" i="11" s="1"/>
  <c r="M252" i="11" s="1"/>
  <c r="AG735" i="12"/>
  <c r="AG323" i="12"/>
  <c r="AG325" i="12"/>
  <c r="AG330" i="12"/>
  <c r="AG335" i="12"/>
  <c r="AG337" i="12"/>
  <c r="AG316" i="12"/>
  <c r="AG327" i="12"/>
  <c r="AG332" i="12"/>
  <c r="AG334" i="12"/>
  <c r="AG317" i="12"/>
  <c r="AG328" i="12"/>
  <c r="AG318" i="12"/>
  <c r="AG319" i="12"/>
  <c r="AG320" i="12"/>
  <c r="AG321" i="12"/>
  <c r="AG322" i="12"/>
  <c r="AG331" i="12"/>
  <c r="AG324" i="12"/>
  <c r="AG329" i="12"/>
  <c r="AG333" i="12"/>
  <c r="AG336" i="12"/>
  <c r="AG326" i="12"/>
  <c r="AG338" i="12"/>
  <c r="AG339" i="12"/>
  <c r="R214" i="12"/>
  <c r="O172" i="11" s="1"/>
  <c r="M172" i="11" s="1"/>
  <c r="AG486" i="12"/>
  <c r="AG507" i="12"/>
  <c r="R213" i="12"/>
  <c r="O171" i="11" s="1"/>
  <c r="M171" i="11" s="1"/>
  <c r="AG489" i="12"/>
  <c r="AG491" i="12"/>
  <c r="R215" i="12"/>
  <c r="O173" i="11" s="1"/>
  <c r="M173" i="11" s="1"/>
  <c r="AG485" i="12"/>
  <c r="AG493" i="12"/>
  <c r="R217" i="12"/>
  <c r="O175" i="11" s="1"/>
  <c r="M175" i="11" s="1"/>
  <c r="AG484" i="12"/>
  <c r="R210" i="12"/>
  <c r="O168" i="11" s="1"/>
  <c r="M168" i="11" s="1"/>
  <c r="R211" i="12"/>
  <c r="O169" i="11" s="1"/>
  <c r="M169" i="11" s="1"/>
  <c r="AG492" i="12"/>
  <c r="AG506" i="12"/>
  <c r="AG488" i="12"/>
  <c r="AG490" i="12"/>
  <c r="AG487" i="12"/>
  <c r="AG497" i="12"/>
  <c r="AG494" i="12"/>
  <c r="AG504" i="12"/>
  <c r="AG503" i="12"/>
  <c r="AG496" i="12"/>
  <c r="AG498" i="12"/>
  <c r="AG499" i="12"/>
  <c r="AG500" i="12"/>
  <c r="AG502" i="12"/>
  <c r="R216" i="12"/>
  <c r="O174" i="11" s="1"/>
  <c r="M174" i="11" s="1"/>
  <c r="AG505" i="12"/>
  <c r="AG501" i="12"/>
  <c r="R212" i="12"/>
  <c r="O170" i="11" s="1"/>
  <c r="M170" i="11" s="1"/>
  <c r="AG495" i="12"/>
  <c r="R202" i="12"/>
  <c r="O160" i="11" s="1"/>
  <c r="M160" i="11" s="1"/>
  <c r="R206" i="12"/>
  <c r="O164" i="11" s="1"/>
  <c r="M164" i="11" s="1"/>
  <c r="AG463" i="12"/>
  <c r="AG464" i="12"/>
  <c r="AG465" i="12"/>
  <c r="AG466" i="12"/>
  <c r="AG473" i="12"/>
  <c r="AG476" i="12"/>
  <c r="AG478" i="12"/>
  <c r="AG482" i="12"/>
  <c r="R204" i="12"/>
  <c r="O162" i="11" s="1"/>
  <c r="M162" i="11" s="1"/>
  <c r="AG467" i="12"/>
  <c r="AG474" i="12"/>
  <c r="AG477" i="12"/>
  <c r="AG481" i="12"/>
  <c r="AG468" i="12"/>
  <c r="AG475" i="12"/>
  <c r="R209" i="12"/>
  <c r="O167" i="11" s="1"/>
  <c r="M167" i="11" s="1"/>
  <c r="AG462" i="12"/>
  <c r="AG461" i="12"/>
  <c r="R205" i="12"/>
  <c r="O163" i="11" s="1"/>
  <c r="M163" i="11" s="1"/>
  <c r="R207" i="12"/>
  <c r="O165" i="11" s="1"/>
  <c r="M165" i="11" s="1"/>
  <c r="AG469" i="12"/>
  <c r="AG470" i="12"/>
  <c r="AG471" i="12"/>
  <c r="AG472" i="12"/>
  <c r="AG483" i="12"/>
  <c r="AG479" i="12"/>
  <c r="AG480" i="12"/>
  <c r="R203" i="12"/>
  <c r="O161" i="11" s="1"/>
  <c r="M161" i="11" s="1"/>
  <c r="AG460" i="12"/>
  <c r="R208" i="12"/>
  <c r="O166" i="11" s="1"/>
  <c r="M166" i="11" s="1"/>
  <c r="R171" i="12"/>
  <c r="O129" i="11" s="1"/>
  <c r="M129" i="11" s="1"/>
  <c r="R176" i="12"/>
  <c r="O134" i="11" s="1"/>
  <c r="M134" i="11" s="1"/>
  <c r="AG364" i="12"/>
  <c r="R170" i="12"/>
  <c r="O128" i="11" s="1"/>
  <c r="M128" i="11" s="1"/>
  <c r="R173" i="12"/>
  <c r="O131" i="11" s="1"/>
  <c r="M131" i="11" s="1"/>
  <c r="AG381" i="12"/>
  <c r="R174" i="12"/>
  <c r="O132" i="11" s="1"/>
  <c r="M132" i="11" s="1"/>
  <c r="R172" i="12"/>
  <c r="O130" i="11" s="1"/>
  <c r="M130" i="11" s="1"/>
  <c r="AG383" i="12"/>
  <c r="AG365" i="12"/>
  <c r="R177" i="12"/>
  <c r="O135" i="11" s="1"/>
  <c r="M135" i="11" s="1"/>
  <c r="R175" i="12"/>
  <c r="O133" i="11" s="1"/>
  <c r="M133" i="11" s="1"/>
  <c r="AG380" i="12"/>
  <c r="AG373" i="12"/>
  <c r="AG385" i="12"/>
  <c r="AG371" i="12"/>
  <c r="AG382" i="12"/>
  <c r="AG375" i="12"/>
  <c r="AG378" i="12"/>
  <c r="AG368" i="12"/>
  <c r="AG379" i="12"/>
  <c r="AG384" i="12"/>
  <c r="AG372" i="12"/>
  <c r="AG377" i="12"/>
  <c r="AG367" i="12"/>
  <c r="AG369" i="12"/>
  <c r="AG374" i="12"/>
  <c r="AG387" i="12"/>
  <c r="AG370" i="12"/>
  <c r="AG376" i="12"/>
  <c r="AG366" i="12"/>
  <c r="AG386" i="12"/>
  <c r="AG242" i="12"/>
  <c r="AG243" i="12"/>
  <c r="AG241" i="12"/>
  <c r="AG795" i="12"/>
  <c r="R309" i="12"/>
  <c r="R313" i="12"/>
  <c r="R311" i="12"/>
  <c r="R307" i="12"/>
  <c r="AG777" i="12"/>
  <c r="AG780" i="12"/>
  <c r="AG788" i="12"/>
  <c r="AG789" i="12"/>
  <c r="AG773" i="12"/>
  <c r="AG772" i="12"/>
  <c r="AG786" i="12"/>
  <c r="AG787" i="12"/>
  <c r="AG782" i="12"/>
  <c r="AG792" i="12"/>
  <c r="AG785" i="12"/>
  <c r="AG793" i="12"/>
  <c r="AG779" i="12"/>
  <c r="AG778" i="12"/>
  <c r="AG781" i="12"/>
  <c r="AG776" i="12"/>
  <c r="AG794" i="12"/>
  <c r="AG790" i="12"/>
  <c r="AG784" i="12"/>
  <c r="AG791" i="12"/>
  <c r="AG775" i="12"/>
  <c r="AG774" i="12"/>
  <c r="R312" i="12"/>
  <c r="O270" i="11" s="1"/>
  <c r="M270" i="11" s="1"/>
  <c r="R308" i="12"/>
  <c r="O266" i="11" s="1"/>
  <c r="M266" i="11" s="1"/>
  <c r="R306" i="12"/>
  <c r="O264" i="11" s="1"/>
  <c r="M264" i="11" s="1"/>
  <c r="R310" i="12"/>
  <c r="O268" i="11" s="1"/>
  <c r="M268" i="11" s="1"/>
  <c r="AG783" i="12"/>
  <c r="R301" i="12"/>
  <c r="R305" i="12"/>
  <c r="R303" i="12"/>
  <c r="R299" i="12"/>
  <c r="AG767" i="12"/>
  <c r="AG763" i="12"/>
  <c r="AG755" i="12"/>
  <c r="AG754" i="12"/>
  <c r="AG771" i="12"/>
  <c r="AG757" i="12"/>
  <c r="AG770" i="12"/>
  <c r="AG766" i="12"/>
  <c r="AG762" i="12"/>
  <c r="AG751" i="12"/>
  <c r="AG750" i="12"/>
  <c r="AG753" i="12"/>
  <c r="AG749" i="12"/>
  <c r="AG756" i="12"/>
  <c r="AG769" i="12"/>
  <c r="AG765" i="12"/>
  <c r="AG761" i="12"/>
  <c r="AG758" i="12"/>
  <c r="AG752" i="12"/>
  <c r="AG768" i="12"/>
  <c r="AG764" i="12"/>
  <c r="AG760" i="12"/>
  <c r="AG748" i="12"/>
  <c r="R300" i="12"/>
  <c r="O258" i="11" s="1"/>
  <c r="M258" i="11" s="1"/>
  <c r="R304" i="12"/>
  <c r="O262" i="11" s="1"/>
  <c r="M262" i="11" s="1"/>
  <c r="R298" i="12"/>
  <c r="O256" i="11" s="1"/>
  <c r="M256" i="11" s="1"/>
  <c r="R302" i="12"/>
  <c r="O260" i="11" s="1"/>
  <c r="M260" i="11" s="1"/>
  <c r="AG759" i="12"/>
  <c r="R234" i="12"/>
  <c r="O192" i="11" s="1"/>
  <c r="M192" i="11" s="1"/>
  <c r="AG557" i="12"/>
  <c r="AG560" i="12"/>
  <c r="R235" i="12"/>
  <c r="O193" i="11" s="1"/>
  <c r="M193" i="11" s="1"/>
  <c r="R239" i="12"/>
  <c r="O197" i="11" s="1"/>
  <c r="M197" i="11" s="1"/>
  <c r="AG561" i="12"/>
  <c r="AG556" i="12"/>
  <c r="AG559" i="12"/>
  <c r="R237" i="12"/>
  <c r="O195" i="11" s="1"/>
  <c r="M195" i="11" s="1"/>
  <c r="AG558" i="12"/>
  <c r="R241" i="12"/>
  <c r="O199" i="11" s="1"/>
  <c r="M199" i="11" s="1"/>
  <c r="AG578" i="12"/>
  <c r="AG566" i="12"/>
  <c r="AG577" i="12"/>
  <c r="AG569" i="12"/>
  <c r="AG571" i="12"/>
  <c r="AG574" i="12"/>
  <c r="AG565" i="12"/>
  <c r="AG575" i="12"/>
  <c r="AG562" i="12"/>
  <c r="R236" i="12"/>
  <c r="O194" i="11" s="1"/>
  <c r="M194" i="11" s="1"/>
  <c r="R240" i="12"/>
  <c r="O198" i="11" s="1"/>
  <c r="M198" i="11" s="1"/>
  <c r="AG573" i="12"/>
  <c r="AG564" i="12"/>
  <c r="AG570" i="12"/>
  <c r="AG579" i="12"/>
  <c r="AG568" i="12"/>
  <c r="AG563" i="12"/>
  <c r="AG576" i="12"/>
  <c r="AG572" i="12"/>
  <c r="R238" i="12"/>
  <c r="O196" i="11" s="1"/>
  <c r="M196" i="11" s="1"/>
  <c r="AG567" i="12"/>
  <c r="AG702" i="12"/>
  <c r="AG706" i="12"/>
  <c r="AG710" i="12"/>
  <c r="AG712" i="12"/>
  <c r="AG713" i="12"/>
  <c r="AG714" i="12"/>
  <c r="AG715" i="12"/>
  <c r="AG716" i="12"/>
  <c r="AG717" i="12"/>
  <c r="AG718" i="12"/>
  <c r="AG719" i="12"/>
  <c r="R285" i="12"/>
  <c r="R289" i="12"/>
  <c r="AG703" i="12"/>
  <c r="AG707" i="12"/>
  <c r="AG705" i="12"/>
  <c r="R287" i="12"/>
  <c r="AG700" i="12"/>
  <c r="AG708" i="12"/>
  <c r="AG704" i="12"/>
  <c r="AG701" i="12"/>
  <c r="AG709" i="12"/>
  <c r="R283" i="12"/>
  <c r="AG721" i="12"/>
  <c r="AG720" i="12"/>
  <c r="AG723" i="12"/>
  <c r="AG722" i="12"/>
  <c r="R284" i="12"/>
  <c r="O242" i="11" s="1"/>
  <c r="M242" i="11" s="1"/>
  <c r="R282" i="12"/>
  <c r="O240" i="11" s="1"/>
  <c r="M240" i="11" s="1"/>
  <c r="R288" i="12"/>
  <c r="O246" i="11" s="1"/>
  <c r="M246" i="11" s="1"/>
  <c r="R286" i="12"/>
  <c r="O244" i="11" s="1"/>
  <c r="M244" i="11" s="1"/>
  <c r="AG711" i="12"/>
  <c r="R259" i="12"/>
  <c r="O217" i="11" s="1"/>
  <c r="M217" i="11" s="1"/>
  <c r="AG631" i="12"/>
  <c r="AG633" i="12"/>
  <c r="AG636" i="12"/>
  <c r="AG638" i="12"/>
  <c r="AG641" i="12"/>
  <c r="AG644" i="12"/>
  <c r="AG647" i="12"/>
  <c r="R265" i="12"/>
  <c r="AG628" i="12"/>
  <c r="AG635" i="12"/>
  <c r="AG650" i="12"/>
  <c r="AG645" i="12"/>
  <c r="R263" i="12"/>
  <c r="AG630" i="12"/>
  <c r="AG640" i="12"/>
  <c r="AG649" i="12"/>
  <c r="AG637" i="12"/>
  <c r="AG629" i="12"/>
  <c r="AG646" i="12"/>
  <c r="AG634" i="12"/>
  <c r="AG648" i="12"/>
  <c r="AG651" i="12"/>
  <c r="R261" i="12"/>
  <c r="AG642" i="12"/>
  <c r="AG632" i="12"/>
  <c r="AG643" i="12"/>
  <c r="R260" i="12"/>
  <c r="O218" i="11" s="1"/>
  <c r="M218" i="11" s="1"/>
  <c r="R264" i="12"/>
  <c r="O222" i="11" s="1"/>
  <c r="M222" i="11" s="1"/>
  <c r="R258" i="12"/>
  <c r="O216" i="11" s="1"/>
  <c r="M216" i="11" s="1"/>
  <c r="R262" i="12"/>
  <c r="O220" i="11" s="1"/>
  <c r="M220" i="11" s="1"/>
  <c r="AG639" i="12"/>
  <c r="AG300" i="12"/>
  <c r="AG311" i="12"/>
  <c r="AG312" i="12"/>
  <c r="AG302" i="12"/>
  <c r="AG303" i="12"/>
  <c r="AG315" i="12"/>
  <c r="AG301" i="12"/>
  <c r="AG304" i="12"/>
  <c r="AG313" i="12"/>
  <c r="AG314" i="12"/>
  <c r="AG299" i="12"/>
  <c r="AG305" i="12"/>
  <c r="AG306" i="12"/>
  <c r="AG307" i="12"/>
  <c r="AG308" i="12"/>
  <c r="AG309" i="12"/>
  <c r="AG310" i="12"/>
  <c r="AG294" i="12"/>
  <c r="AG296" i="12"/>
  <c r="AG297" i="12"/>
  <c r="AG295" i="12"/>
  <c r="AG293" i="12"/>
  <c r="AG298" i="12"/>
  <c r="AG292" i="12"/>
  <c r="R325" i="12"/>
  <c r="AG821" i="12"/>
  <c r="AG823" i="12"/>
  <c r="AG837" i="12"/>
  <c r="AG841" i="12"/>
  <c r="AG843" i="12"/>
  <c r="AG825" i="12"/>
  <c r="AG838" i="12"/>
  <c r="R327" i="12"/>
  <c r="AG835" i="12"/>
  <c r="AG840" i="12"/>
  <c r="AG822" i="12"/>
  <c r="R323" i="12"/>
  <c r="AG820" i="12"/>
  <c r="AG829" i="12"/>
  <c r="R329" i="12"/>
  <c r="AG827" i="12"/>
  <c r="AG833" i="12"/>
  <c r="AG842" i="12"/>
  <c r="AG839" i="12"/>
  <c r="AG834" i="12"/>
  <c r="AG826" i="12"/>
  <c r="AG824" i="12"/>
  <c r="AG832" i="12"/>
  <c r="AG836" i="12"/>
  <c r="AG830" i="12"/>
  <c r="AG828" i="12"/>
  <c r="R324" i="12"/>
  <c r="O282" i="11" s="1"/>
  <c r="M282" i="11" s="1"/>
  <c r="R322" i="12"/>
  <c r="O280" i="11" s="1"/>
  <c r="M280" i="11" s="1"/>
  <c r="R328" i="12"/>
  <c r="O286" i="11" s="1"/>
  <c r="M286" i="11" s="1"/>
  <c r="R326" i="12"/>
  <c r="O284" i="11" s="1"/>
  <c r="M284" i="11" s="1"/>
  <c r="AG831" i="12"/>
  <c r="R168" i="12"/>
  <c r="O126" i="11" s="1"/>
  <c r="M126" i="11" s="1"/>
  <c r="AG340" i="12"/>
  <c r="AG341" i="12"/>
  <c r="AG342" i="12"/>
  <c r="AG345" i="12"/>
  <c r="AG361" i="12"/>
  <c r="R165" i="12"/>
  <c r="O123" i="11" s="1"/>
  <c r="M123" i="11" s="1"/>
  <c r="AG346" i="12"/>
  <c r="AG344" i="12"/>
  <c r="AG347" i="12"/>
  <c r="AG348" i="12"/>
  <c r="AG355" i="12"/>
  <c r="AG356" i="12"/>
  <c r="AG357" i="12"/>
  <c r="R169" i="12"/>
  <c r="O127" i="11" s="1"/>
  <c r="M127" i="11" s="1"/>
  <c r="AG362" i="12"/>
  <c r="AG363" i="12"/>
  <c r="AG351" i="12"/>
  <c r="R167" i="12"/>
  <c r="O125" i="11" s="1"/>
  <c r="M125" i="11" s="1"/>
  <c r="AG350" i="12"/>
  <c r="AG352" i="12"/>
  <c r="AG353" i="12"/>
  <c r="AG354" i="12"/>
  <c r="AG358" i="12"/>
  <c r="AG359" i="12"/>
  <c r="AG360" i="12"/>
  <c r="R166" i="12"/>
  <c r="O124" i="11" s="1"/>
  <c r="M124" i="11" s="1"/>
  <c r="AG343" i="12"/>
  <c r="AG349" i="12"/>
  <c r="R317" i="12"/>
  <c r="AG803" i="12"/>
  <c r="AG813" i="12"/>
  <c r="AG817" i="12"/>
  <c r="AG819" i="12"/>
  <c r="AG814" i="12"/>
  <c r="R319" i="12"/>
  <c r="AG801" i="12"/>
  <c r="R321" i="12"/>
  <c r="AG816" i="12"/>
  <c r="AG797" i="12"/>
  <c r="AG809" i="12"/>
  <c r="R315" i="12"/>
  <c r="AG805" i="12"/>
  <c r="AG811" i="12"/>
  <c r="AG818" i="12"/>
  <c r="AG799" i="12"/>
  <c r="AG815" i="12"/>
  <c r="AG812" i="12"/>
  <c r="AG804" i="12"/>
  <c r="AG798" i="12"/>
  <c r="AG802" i="12"/>
  <c r="AG808" i="12"/>
  <c r="AG796" i="12"/>
  <c r="AG810" i="12"/>
  <c r="AG800" i="12"/>
  <c r="AG806" i="12"/>
  <c r="R316" i="12"/>
  <c r="O274" i="11" s="1"/>
  <c r="M274" i="11" s="1"/>
  <c r="R314" i="12"/>
  <c r="O272" i="11" s="1"/>
  <c r="M272" i="11" s="1"/>
  <c r="R320" i="12"/>
  <c r="O278" i="11" s="1"/>
  <c r="M278" i="11" s="1"/>
  <c r="R318" i="12"/>
  <c r="O276" i="11" s="1"/>
  <c r="M276" i="11" s="1"/>
  <c r="AG807" i="12"/>
  <c r="R251" i="12"/>
  <c r="O209" i="11" s="1"/>
  <c r="M209" i="11" s="1"/>
  <c r="AG605" i="12"/>
  <c r="AG608" i="12"/>
  <c r="AG611" i="12"/>
  <c r="AG614" i="12"/>
  <c r="AG626" i="12"/>
  <c r="AG617" i="12"/>
  <c r="R257" i="12"/>
  <c r="O215" i="11" s="1"/>
  <c r="M215" i="11" s="1"/>
  <c r="AG609" i="12"/>
  <c r="AG616" i="12"/>
  <c r="AG624" i="12"/>
  <c r="R255" i="12"/>
  <c r="O213" i="11" s="1"/>
  <c r="M213" i="11" s="1"/>
  <c r="AG622" i="12"/>
  <c r="AG610" i="12"/>
  <c r="AG623" i="12"/>
  <c r="AG606" i="12"/>
  <c r="AG627" i="12"/>
  <c r="AG613" i="12"/>
  <c r="AG619" i="12"/>
  <c r="AG621" i="12"/>
  <c r="R253" i="12"/>
  <c r="O211" i="11" s="1"/>
  <c r="M211" i="11" s="1"/>
  <c r="AG607" i="12"/>
  <c r="AG612" i="12"/>
  <c r="AG625" i="12"/>
  <c r="AG604" i="12"/>
  <c r="AG618" i="12"/>
  <c r="AG620" i="12"/>
  <c r="R250" i="12"/>
  <c r="O208" i="11" s="1"/>
  <c r="M208" i="11" s="1"/>
  <c r="R256" i="12"/>
  <c r="O214" i="11" s="1"/>
  <c r="M214" i="11" s="1"/>
  <c r="R252" i="12"/>
  <c r="O210" i="11" s="1"/>
  <c r="M210" i="11" s="1"/>
  <c r="R254" i="12"/>
  <c r="O212" i="11" s="1"/>
  <c r="M212" i="11" s="1"/>
  <c r="AG615" i="12"/>
  <c r="W263" i="12"/>
  <c r="P261" i="12"/>
  <c r="AL696" i="12"/>
  <c r="AN554" i="12"/>
  <c r="AM557" i="12"/>
  <c r="AL849" i="12"/>
  <c r="AL700" i="12"/>
  <c r="AL851" i="12"/>
  <c r="AN552" i="12"/>
  <c r="AM555" i="12"/>
  <c r="AQ551" i="12"/>
  <c r="AT551" i="12"/>
  <c r="AP551" i="12"/>
  <c r="AN550" i="12"/>
  <c r="AM553" i="12"/>
  <c r="AR549" i="12"/>
  <c r="AS549" i="12"/>
  <c r="AT549" i="12"/>
  <c r="AR547" i="12"/>
  <c r="AQ547" i="12"/>
  <c r="AS547" i="12"/>
  <c r="AP547" i="12"/>
  <c r="AL661" i="12"/>
  <c r="AL704" i="12"/>
  <c r="AP440" i="12"/>
  <c r="AT440" i="12"/>
  <c r="AQ440" i="12"/>
  <c r="AN417" i="12"/>
  <c r="AM420" i="12"/>
  <c r="AP436" i="12"/>
  <c r="AQ436" i="12"/>
  <c r="AR436" i="12"/>
  <c r="AS436" i="12"/>
  <c r="AM446" i="12"/>
  <c r="AN443" i="12"/>
  <c r="AT414" i="12"/>
  <c r="AR414" i="12"/>
  <c r="AS414" i="12"/>
  <c r="AM442" i="12"/>
  <c r="AN439" i="12"/>
  <c r="U18" i="13"/>
  <c r="AG147" i="12"/>
  <c r="AG145" i="12"/>
  <c r="AG128" i="12"/>
  <c r="AG133" i="12"/>
  <c r="AG140" i="12"/>
  <c r="AG132" i="12"/>
  <c r="AG124" i="12"/>
  <c r="AG136" i="12"/>
  <c r="AG127" i="12"/>
  <c r="AG129" i="12"/>
  <c r="AG125" i="12"/>
  <c r="AG135" i="12"/>
  <c r="AG144" i="12"/>
  <c r="AG131" i="12"/>
  <c r="AG134" i="12"/>
  <c r="AG138" i="12"/>
  <c r="AG126" i="12"/>
  <c r="AG143" i="12"/>
  <c r="AG142" i="12"/>
  <c r="AG141" i="12"/>
  <c r="AG130" i="12"/>
  <c r="AG146" i="12"/>
  <c r="AG137" i="12"/>
  <c r="AG139" i="12"/>
  <c r="AG99" i="12"/>
  <c r="AG91" i="12"/>
  <c r="AG78" i="12"/>
  <c r="AG83" i="12"/>
  <c r="AG94" i="12"/>
  <c r="AG82" i="12"/>
  <c r="AG79" i="12"/>
  <c r="AG90" i="12"/>
  <c r="AG95" i="12"/>
  <c r="AG87" i="12"/>
  <c r="AG86" i="12"/>
  <c r="AG97" i="12"/>
  <c r="AG93" i="12"/>
  <c r="AG80" i="12"/>
  <c r="AG84" i="12"/>
  <c r="AG85" i="12"/>
  <c r="AG92" i="12"/>
  <c r="AG98" i="12"/>
  <c r="AG81" i="12"/>
  <c r="AG77" i="12"/>
  <c r="AG76" i="12"/>
  <c r="AG96" i="12"/>
  <c r="AG89" i="12"/>
  <c r="AG88" i="12"/>
  <c r="AG196" i="12"/>
  <c r="AG204" i="12"/>
  <c r="AG216" i="12"/>
  <c r="AG212" i="12"/>
  <c r="AG199" i="12"/>
  <c r="AG207" i="12"/>
  <c r="AG203" i="12"/>
  <c r="AG219" i="12"/>
  <c r="AG200" i="12"/>
  <c r="AG208" i="12"/>
  <c r="AG215" i="12"/>
  <c r="AG197" i="12"/>
  <c r="AG205" i="12"/>
  <c r="AG201" i="12"/>
  <c r="AG217" i="12"/>
  <c r="AG206" i="12"/>
  <c r="AG214" i="12"/>
  <c r="AG198" i="12"/>
  <c r="AG210" i="12"/>
  <c r="AG209" i="12"/>
  <c r="AG218" i="12"/>
  <c r="AG213" i="12"/>
  <c r="AG202" i="12"/>
  <c r="AG211" i="12"/>
  <c r="AG176" i="12"/>
  <c r="AG184" i="12"/>
  <c r="AG175" i="12"/>
  <c r="AG179" i="12"/>
  <c r="AG188" i="12"/>
  <c r="AG195" i="12"/>
  <c r="AG172" i="12"/>
  <c r="AG180" i="12"/>
  <c r="AG192" i="12"/>
  <c r="AG183" i="12"/>
  <c r="AG173" i="12"/>
  <c r="AG177" i="12"/>
  <c r="AG181" i="12"/>
  <c r="AG191" i="12"/>
  <c r="AG193" i="12"/>
  <c r="AG186" i="12"/>
  <c r="AG174" i="12"/>
  <c r="AG182" i="12"/>
  <c r="AG190" i="12"/>
  <c r="AG185" i="12"/>
  <c r="AG187" i="12"/>
  <c r="AG178" i="12"/>
  <c r="AG189" i="12"/>
  <c r="AG194" i="12"/>
  <c r="AG240" i="12"/>
  <c r="AG224" i="12"/>
  <c r="AG232" i="12"/>
  <c r="AG223" i="12"/>
  <c r="AG231" i="12"/>
  <c r="AG227" i="12"/>
  <c r="AG236" i="12"/>
  <c r="AG220" i="12"/>
  <c r="AG239" i="12"/>
  <c r="AG228" i="12"/>
  <c r="AG221" i="12"/>
  <c r="AG225" i="12"/>
  <c r="AG229" i="12"/>
  <c r="AG238" i="12"/>
  <c r="AG230" i="12"/>
  <c r="AG234" i="12"/>
  <c r="AG222" i="12"/>
  <c r="AG235" i="12"/>
  <c r="AG226" i="12"/>
  <c r="AG237" i="12"/>
  <c r="AG233" i="12"/>
  <c r="AG70" i="12"/>
  <c r="AG71" i="12"/>
  <c r="AG62" i="12"/>
  <c r="AG67" i="12"/>
  <c r="AG55" i="12"/>
  <c r="AG58" i="12"/>
  <c r="AG63" i="12"/>
  <c r="AG74" i="12"/>
  <c r="AG59" i="12"/>
  <c r="AG75" i="12"/>
  <c r="AG54" i="12"/>
  <c r="AG66" i="12"/>
  <c r="AG73" i="12"/>
  <c r="AG72" i="12"/>
  <c r="AG61" i="12"/>
  <c r="AG64" i="12"/>
  <c r="AG68" i="12"/>
  <c r="AG57" i="12"/>
  <c r="AG56" i="12"/>
  <c r="AG69" i="12"/>
  <c r="AG52" i="12"/>
  <c r="AG53" i="12"/>
  <c r="AG65" i="12"/>
  <c r="AG60" i="12"/>
  <c r="AG123" i="12"/>
  <c r="AG119" i="12"/>
  <c r="AG107" i="12"/>
  <c r="AG103" i="12"/>
  <c r="AG114" i="12"/>
  <c r="AG120" i="12"/>
  <c r="AG121" i="12"/>
  <c r="AG111" i="12"/>
  <c r="AG117" i="12"/>
  <c r="AG109" i="12"/>
  <c r="AG100" i="12"/>
  <c r="AG106" i="12"/>
  <c r="AG110" i="12"/>
  <c r="AG102" i="12"/>
  <c r="AG116" i="12"/>
  <c r="AG104" i="12"/>
  <c r="AG105" i="12"/>
  <c r="AG122" i="12"/>
  <c r="AG115" i="12"/>
  <c r="AG113" i="12"/>
  <c r="AG112" i="12"/>
  <c r="AG118" i="12"/>
  <c r="AG108" i="12"/>
  <c r="AG101" i="12"/>
  <c r="P54" i="12"/>
  <c r="AG152" i="12"/>
  <c r="AG157" i="12"/>
  <c r="AG168" i="12"/>
  <c r="AG164" i="12"/>
  <c r="AG148" i="12"/>
  <c r="AG153" i="12"/>
  <c r="AG159" i="12"/>
  <c r="AG171" i="12"/>
  <c r="AG156" i="12"/>
  <c r="AG149" i="12"/>
  <c r="AG155" i="12"/>
  <c r="AG160" i="12"/>
  <c r="AG151" i="12"/>
  <c r="AG167" i="12"/>
  <c r="AG169" i="12"/>
  <c r="AG162" i="12"/>
  <c r="AG166" i="12"/>
  <c r="AG158" i="12"/>
  <c r="AG150" i="12"/>
  <c r="AG161" i="12"/>
  <c r="AG163" i="12"/>
  <c r="AG154" i="12"/>
  <c r="AG165" i="12"/>
  <c r="AG170" i="12"/>
  <c r="U42" i="13"/>
  <c r="AG7" i="13"/>
  <c r="U34" i="13"/>
  <c r="U31" i="13"/>
  <c r="U11" i="13"/>
  <c r="U45" i="13"/>
  <c r="U56" i="13"/>
  <c r="U39" i="13"/>
  <c r="U29" i="13"/>
  <c r="U33" i="13"/>
  <c r="W104" i="22"/>
  <c r="W107" i="22"/>
  <c r="T44" i="11"/>
  <c r="W88" i="12"/>
  <c r="W87" i="12"/>
  <c r="T43" i="11"/>
  <c r="AM102" i="12"/>
  <c r="AN99" i="12"/>
  <c r="AN98" i="12"/>
  <c r="AM101" i="12"/>
  <c r="AQ95" i="12"/>
  <c r="AT95" i="12"/>
  <c r="AP95" i="12"/>
  <c r="AP94" i="12"/>
  <c r="AR94" i="12"/>
  <c r="AS94" i="12"/>
  <c r="AQ94" i="12"/>
  <c r="AN97" i="12"/>
  <c r="AM100" i="12"/>
  <c r="AT96" i="12"/>
  <c r="AS96" i="12"/>
  <c r="AR96" i="12"/>
  <c r="AH47" i="12"/>
  <c r="S81" i="12"/>
  <c r="P39" i="11" s="1"/>
  <c r="P56" i="12"/>
  <c r="R155" i="12"/>
  <c r="R159" i="12"/>
  <c r="R161" i="12"/>
  <c r="R158" i="12"/>
  <c r="R156" i="12"/>
  <c r="R157" i="12"/>
  <c r="R154" i="12"/>
  <c r="R160" i="12"/>
  <c r="R123" i="12"/>
  <c r="R127" i="12"/>
  <c r="R129" i="12"/>
  <c r="R125" i="12"/>
  <c r="R124" i="12"/>
  <c r="R126" i="12"/>
  <c r="R122" i="12"/>
  <c r="R128" i="12"/>
  <c r="R69" i="12"/>
  <c r="R67" i="12"/>
  <c r="R71" i="12"/>
  <c r="R73" i="12"/>
  <c r="R72" i="12"/>
  <c r="R68" i="12"/>
  <c r="R70" i="12"/>
  <c r="R66" i="12"/>
  <c r="R97" i="12"/>
  <c r="R95" i="12"/>
  <c r="R91" i="12"/>
  <c r="R94" i="12"/>
  <c r="R92" i="12"/>
  <c r="R96" i="12"/>
  <c r="R93" i="12"/>
  <c r="R90" i="12"/>
  <c r="P51" i="12"/>
  <c r="O9" i="11"/>
  <c r="M9" i="11" s="1"/>
  <c r="R113" i="12"/>
  <c r="R107" i="12"/>
  <c r="R111" i="12"/>
  <c r="R108" i="12"/>
  <c r="R106" i="12"/>
  <c r="R110" i="12"/>
  <c r="R109" i="12"/>
  <c r="R112" i="12"/>
  <c r="R153" i="12"/>
  <c r="R147" i="12"/>
  <c r="R151" i="12"/>
  <c r="R149" i="12"/>
  <c r="R150" i="12"/>
  <c r="R146" i="12"/>
  <c r="R148" i="12"/>
  <c r="R152" i="12"/>
  <c r="R163" i="12"/>
  <c r="R164" i="12"/>
  <c r="R162" i="12"/>
  <c r="R131" i="12"/>
  <c r="R135" i="12"/>
  <c r="R137" i="12"/>
  <c r="R134" i="12"/>
  <c r="R133" i="12"/>
  <c r="R130" i="12"/>
  <c r="R132" i="12"/>
  <c r="R136" i="12"/>
  <c r="R83" i="12"/>
  <c r="R87" i="12"/>
  <c r="R89" i="12"/>
  <c r="R85" i="12"/>
  <c r="R84" i="12"/>
  <c r="R86" i="12"/>
  <c r="R82" i="12"/>
  <c r="R88" i="12"/>
  <c r="R145" i="12"/>
  <c r="R139" i="12"/>
  <c r="R143" i="12"/>
  <c r="R140" i="12"/>
  <c r="R142" i="12"/>
  <c r="R138" i="12"/>
  <c r="R141" i="12"/>
  <c r="R144" i="12"/>
  <c r="P55" i="12"/>
  <c r="O13" i="11"/>
  <c r="M13" i="11" s="1"/>
  <c r="P52" i="12"/>
  <c r="P63" i="12"/>
  <c r="O21" i="11"/>
  <c r="M21" i="11" s="1"/>
  <c r="R75" i="12"/>
  <c r="R79" i="12"/>
  <c r="R74" i="12"/>
  <c r="R77" i="12"/>
  <c r="R76" i="12"/>
  <c r="R80" i="12"/>
  <c r="R81" i="12"/>
  <c r="R78" i="12"/>
  <c r="R121" i="12"/>
  <c r="R115" i="12"/>
  <c r="R119" i="12"/>
  <c r="R116" i="12"/>
  <c r="R117" i="12"/>
  <c r="R118" i="12"/>
  <c r="R114" i="12"/>
  <c r="R120" i="12"/>
  <c r="R99" i="12"/>
  <c r="R103" i="12"/>
  <c r="R105" i="12"/>
  <c r="R98" i="12"/>
  <c r="R101" i="12"/>
  <c r="R100" i="12"/>
  <c r="R102" i="12"/>
  <c r="R104" i="12"/>
  <c r="P50" i="12"/>
  <c r="P53" i="12"/>
  <c r="O11" i="11"/>
  <c r="M11" i="11" s="1"/>
  <c r="V108" i="12"/>
  <c r="T116" i="12"/>
  <c r="U108" i="12"/>
  <c r="U111" i="12"/>
  <c r="V111" i="12"/>
  <c r="T119" i="12"/>
  <c r="V109" i="12"/>
  <c r="U109" i="12"/>
  <c r="T117" i="12"/>
  <c r="V110" i="12"/>
  <c r="U110" i="12"/>
  <c r="T118" i="12"/>
  <c r="V107" i="12"/>
  <c r="T115" i="12"/>
  <c r="U107" i="12"/>
  <c r="U113" i="12"/>
  <c r="T121" i="12"/>
  <c r="V113" i="12"/>
  <c r="U112" i="12"/>
  <c r="T120" i="12"/>
  <c r="V112" i="12"/>
  <c r="U51" i="13"/>
  <c r="U22" i="13"/>
  <c r="U43" i="13"/>
  <c r="U24" i="13"/>
  <c r="U55" i="13"/>
  <c r="U40" i="13"/>
  <c r="AP46" i="19"/>
  <c r="AQ46" i="19"/>
  <c r="AR46" i="19"/>
  <c r="AS46" i="19"/>
  <c r="AR48" i="19"/>
  <c r="AS48" i="19"/>
  <c r="AT48" i="19"/>
  <c r="AF33" i="19"/>
  <c r="Q68" i="19"/>
  <c r="AF58" i="19"/>
  <c r="AF59" i="19"/>
  <c r="Q69" i="19"/>
  <c r="W72" i="19"/>
  <c r="AR28" i="11"/>
  <c r="AF38" i="19"/>
  <c r="AP41" i="19"/>
  <c r="AQ41" i="19"/>
  <c r="AT41" i="19"/>
  <c r="AF43" i="19"/>
  <c r="AF48" i="19"/>
  <c r="C47" i="21"/>
  <c r="AG29" i="12"/>
  <c r="R61" i="12"/>
  <c r="O19" i="11" s="1"/>
  <c r="M19" i="11" s="1"/>
  <c r="AG31" i="12"/>
  <c r="AG44" i="12"/>
  <c r="AG50" i="12"/>
  <c r="R58" i="12"/>
  <c r="AG38" i="12"/>
  <c r="AG28" i="12"/>
  <c r="AG34" i="12"/>
  <c r="AG47" i="12"/>
  <c r="AG35" i="12"/>
  <c r="R60" i="12"/>
  <c r="O18" i="11" s="1"/>
  <c r="M18" i="11" s="1"/>
  <c r="AG39" i="12"/>
  <c r="AG33" i="12"/>
  <c r="R59" i="12"/>
  <c r="AG36" i="12"/>
  <c r="AG42" i="12"/>
  <c r="AG48" i="12"/>
  <c r="AG30" i="12"/>
  <c r="AG49" i="12"/>
  <c r="R62" i="12"/>
  <c r="O20" i="11" s="1"/>
  <c r="M20" i="11" s="1"/>
  <c r="AG37" i="12"/>
  <c r="R64" i="12"/>
  <c r="AG40" i="12"/>
  <c r="AG41" i="12"/>
  <c r="AG51" i="12"/>
  <c r="AG46" i="12"/>
  <c r="R65" i="12"/>
  <c r="AG32" i="12"/>
  <c r="AG45" i="12"/>
  <c r="AG43" i="12"/>
  <c r="AN51" i="19"/>
  <c r="AM54" i="19"/>
  <c r="AN44" i="19"/>
  <c r="AM47" i="19"/>
  <c r="AM52" i="19"/>
  <c r="AN49" i="19"/>
  <c r="W16" i="22"/>
  <c r="P57" i="12"/>
  <c r="U37" i="13"/>
  <c r="U19" i="13"/>
  <c r="U9" i="13"/>
  <c r="U13" i="13"/>
  <c r="U15" i="13"/>
  <c r="U23" i="13"/>
  <c r="U48" i="13"/>
  <c r="U17" i="13"/>
  <c r="U49" i="13"/>
  <c r="AC13" i="13"/>
  <c r="Y13" i="13" s="1"/>
  <c r="AA13" i="13" s="1"/>
  <c r="AL13" i="13" s="1"/>
  <c r="AC17" i="13"/>
  <c r="Y17" i="13" s="1"/>
  <c r="AA17" i="13" s="1"/>
  <c r="AL17" i="13" s="1"/>
  <c r="AC21" i="13"/>
  <c r="Y21" i="13" s="1"/>
  <c r="AA21" i="13" s="1"/>
  <c r="AL21" i="13" s="1"/>
  <c r="AC25" i="13"/>
  <c r="Y25" i="13" s="1"/>
  <c r="AA25" i="13" s="1"/>
  <c r="AL25" i="13" s="1"/>
  <c r="AC29" i="13"/>
  <c r="Y29" i="13" s="1"/>
  <c r="AA29" i="13" s="1"/>
  <c r="AC33" i="13"/>
  <c r="Y33" i="13" s="1"/>
  <c r="AA33" i="13" s="1"/>
  <c r="AC37" i="13"/>
  <c r="Y37" i="13" s="1"/>
  <c r="AC41" i="13"/>
  <c r="Y41" i="13" s="1"/>
  <c r="AA41" i="13" s="1"/>
  <c r="AC48" i="13"/>
  <c r="Y48" i="13" s="1"/>
  <c r="AA48" i="13" s="1"/>
  <c r="AL48" i="13" s="1"/>
  <c r="AC56" i="13"/>
  <c r="Y56" i="13" s="1"/>
  <c r="AA56" i="13" s="1"/>
  <c r="AL56" i="13" s="1"/>
  <c r="Q13" i="13"/>
  <c r="M13" i="13" s="1"/>
  <c r="O13" i="13" s="1"/>
  <c r="Q21" i="13"/>
  <c r="M21" i="13" s="1"/>
  <c r="O21" i="13" s="1"/>
  <c r="Q29" i="13"/>
  <c r="M29" i="13" s="1"/>
  <c r="O29" i="13" s="1"/>
  <c r="Q37" i="13"/>
  <c r="M37" i="13" s="1"/>
  <c r="O37" i="13" s="1"/>
  <c r="Q45" i="13"/>
  <c r="M45" i="13" s="1"/>
  <c r="O45" i="13" s="1"/>
  <c r="Q53" i="13"/>
  <c r="M53" i="13" s="1"/>
  <c r="O53" i="13" s="1"/>
  <c r="AK53" i="13" s="1"/>
  <c r="Q19" i="13"/>
  <c r="M19" i="13" s="1"/>
  <c r="O19" i="13" s="1"/>
  <c r="Q7" i="13"/>
  <c r="M7" i="13" s="1"/>
  <c r="O7" i="13" s="1"/>
  <c r="Q12" i="13"/>
  <c r="M12" i="13" s="1"/>
  <c r="O12" i="13" s="1"/>
  <c r="Q36" i="13"/>
  <c r="M36" i="13" s="1"/>
  <c r="AC8" i="13"/>
  <c r="Y8" i="13" s="1"/>
  <c r="AA8" i="13" s="1"/>
  <c r="AL8" i="13" s="1"/>
  <c r="AC47" i="13"/>
  <c r="Y47" i="13" s="1"/>
  <c r="AA47" i="13" s="1"/>
  <c r="AC55" i="13"/>
  <c r="Y55" i="13" s="1"/>
  <c r="AA55" i="13" s="1"/>
  <c r="AC7" i="13"/>
  <c r="Y7" i="13" s="1"/>
  <c r="AA7" i="13" s="1"/>
  <c r="Q14" i="13"/>
  <c r="M14" i="13" s="1"/>
  <c r="O14" i="13" s="1"/>
  <c r="AK14" i="13" s="1"/>
  <c r="Q22" i="13"/>
  <c r="M22" i="13" s="1"/>
  <c r="O22" i="13" s="1"/>
  <c r="Q30" i="13"/>
  <c r="M30" i="13" s="1"/>
  <c r="O30" i="13" s="1"/>
  <c r="Q38" i="13"/>
  <c r="M38" i="13" s="1"/>
  <c r="O38" i="13" s="1"/>
  <c r="Q46" i="13"/>
  <c r="M46" i="13" s="1"/>
  <c r="O46" i="13" s="1"/>
  <c r="Q54" i="13"/>
  <c r="M54" i="13" s="1"/>
  <c r="O54" i="13" s="1"/>
  <c r="AK54" i="13" s="1"/>
  <c r="AC22" i="13"/>
  <c r="Y22" i="13" s="1"/>
  <c r="Q27" i="13"/>
  <c r="M27" i="13" s="1"/>
  <c r="O27" i="13" s="1"/>
  <c r="Q51" i="13"/>
  <c r="M51" i="13" s="1"/>
  <c r="O51" i="13" s="1"/>
  <c r="AC49" i="13"/>
  <c r="Y49" i="13" s="1"/>
  <c r="AA49" i="13" s="1"/>
  <c r="AL49" i="13" s="1"/>
  <c r="AC12" i="13"/>
  <c r="Y12" i="13" s="1"/>
  <c r="AA12" i="13" s="1"/>
  <c r="AL12" i="13" s="1"/>
  <c r="AC16" i="13"/>
  <c r="Y16" i="13" s="1"/>
  <c r="AA16" i="13" s="1"/>
  <c r="AC20" i="13"/>
  <c r="Y20" i="13" s="1"/>
  <c r="AA20" i="13" s="1"/>
  <c r="AL20" i="13" s="1"/>
  <c r="AC24" i="13"/>
  <c r="Y24" i="13" s="1"/>
  <c r="AC28" i="13"/>
  <c r="Y28" i="13" s="1"/>
  <c r="AA28" i="13" s="1"/>
  <c r="AC32" i="13"/>
  <c r="Y32" i="13" s="1"/>
  <c r="AA32" i="13" s="1"/>
  <c r="AL32" i="13" s="1"/>
  <c r="AC36" i="13"/>
  <c r="Y36" i="13" s="1"/>
  <c r="AA36" i="13" s="1"/>
  <c r="AL36" i="13" s="1"/>
  <c r="AC40" i="13"/>
  <c r="Y40" i="13" s="1"/>
  <c r="AA40" i="13" s="1"/>
  <c r="AL40" i="13" s="1"/>
  <c r="AC46" i="13"/>
  <c r="Y46" i="13" s="1"/>
  <c r="AA46" i="13" s="1"/>
  <c r="AL46" i="13" s="1"/>
  <c r="AC54" i="13"/>
  <c r="Y54" i="13" s="1"/>
  <c r="AA54" i="13" s="1"/>
  <c r="AL54" i="13" s="1"/>
  <c r="Q15" i="13"/>
  <c r="M15" i="13" s="1"/>
  <c r="O15" i="13" s="1"/>
  <c r="Q23" i="13"/>
  <c r="M23" i="13" s="1"/>
  <c r="O23" i="13" s="1"/>
  <c r="Q31" i="13"/>
  <c r="M31" i="13" s="1"/>
  <c r="O31" i="13" s="1"/>
  <c r="Q39" i="13"/>
  <c r="M39" i="13" s="1"/>
  <c r="O39" i="13" s="1"/>
  <c r="Q47" i="13"/>
  <c r="M47" i="13" s="1"/>
  <c r="O47" i="13" s="1"/>
  <c r="Q55" i="13"/>
  <c r="M55" i="13" s="1"/>
  <c r="O55" i="13" s="1"/>
  <c r="AC57" i="13"/>
  <c r="Y57" i="13" s="1"/>
  <c r="AA57" i="13" s="1"/>
  <c r="AL57" i="13" s="1"/>
  <c r="Q52" i="13"/>
  <c r="M52" i="13" s="1"/>
  <c r="O52" i="13" s="1"/>
  <c r="AK52" i="13" s="1"/>
  <c r="AC45" i="13"/>
  <c r="Y45" i="13" s="1"/>
  <c r="AA45" i="13" s="1"/>
  <c r="AC53" i="13"/>
  <c r="Y53" i="13" s="1"/>
  <c r="AA53" i="13" s="1"/>
  <c r="AL53" i="13" s="1"/>
  <c r="Q8" i="13"/>
  <c r="M8" i="13" s="1"/>
  <c r="O8" i="13" s="1"/>
  <c r="Q16" i="13"/>
  <c r="M16" i="13" s="1"/>
  <c r="O16" i="13" s="1"/>
  <c r="Q24" i="13"/>
  <c r="M24" i="13" s="1"/>
  <c r="O24" i="13" s="1"/>
  <c r="Q32" i="13"/>
  <c r="M32" i="13" s="1"/>
  <c r="O32" i="13" s="1"/>
  <c r="AK32" i="13" s="1"/>
  <c r="Q40" i="13"/>
  <c r="M40" i="13" s="1"/>
  <c r="O40" i="13" s="1"/>
  <c r="Q48" i="13"/>
  <c r="M48" i="13" s="1"/>
  <c r="O48" i="13" s="1"/>
  <c r="AK48" i="13" s="1"/>
  <c r="Q56" i="13"/>
  <c r="M56" i="13" s="1"/>
  <c r="O56" i="13" s="1"/>
  <c r="Q35" i="13"/>
  <c r="M35" i="13" s="1"/>
  <c r="O35" i="13" s="1"/>
  <c r="AC9" i="13"/>
  <c r="Y9" i="13" s="1"/>
  <c r="AA9" i="13" s="1"/>
  <c r="AL9" i="13" s="1"/>
  <c r="Q28" i="13"/>
  <c r="M28" i="13" s="1"/>
  <c r="O28" i="13" s="1"/>
  <c r="AK28" i="13" s="1"/>
  <c r="AC11" i="13"/>
  <c r="Y11" i="13" s="1"/>
  <c r="AA11" i="13" s="1"/>
  <c r="AL11" i="13" s="1"/>
  <c r="AC15" i="13"/>
  <c r="Y15" i="13" s="1"/>
  <c r="AA15" i="13" s="1"/>
  <c r="AC19" i="13"/>
  <c r="Y19" i="13" s="1"/>
  <c r="AA19" i="13" s="1"/>
  <c r="AL19" i="13" s="1"/>
  <c r="AC23" i="13"/>
  <c r="Y23" i="13" s="1"/>
  <c r="AA23" i="13" s="1"/>
  <c r="AL23" i="13" s="1"/>
  <c r="AC27" i="13"/>
  <c r="Y27" i="13" s="1"/>
  <c r="AA27" i="13" s="1"/>
  <c r="AL27" i="13" s="1"/>
  <c r="AC31" i="13"/>
  <c r="Y31" i="13" s="1"/>
  <c r="AA31" i="13" s="1"/>
  <c r="AL31" i="13" s="1"/>
  <c r="AC35" i="13"/>
  <c r="Y35" i="13" s="1"/>
  <c r="AA35" i="13" s="1"/>
  <c r="AC39" i="13"/>
  <c r="Y39" i="13" s="1"/>
  <c r="AA39" i="13" s="1"/>
  <c r="AC44" i="13"/>
  <c r="Y44" i="13" s="1"/>
  <c r="AA44" i="13" s="1"/>
  <c r="AL44" i="13" s="1"/>
  <c r="AC52" i="13"/>
  <c r="Y52" i="13" s="1"/>
  <c r="AA52" i="13" s="1"/>
  <c r="AL52" i="13" s="1"/>
  <c r="Q9" i="13"/>
  <c r="M9" i="13" s="1"/>
  <c r="O9" i="13" s="1"/>
  <c r="Q17" i="13"/>
  <c r="M17" i="13" s="1"/>
  <c r="O17" i="13" s="1"/>
  <c r="Q25" i="13"/>
  <c r="M25" i="13" s="1"/>
  <c r="O25" i="13" s="1"/>
  <c r="Q33" i="13"/>
  <c r="M33" i="13" s="1"/>
  <c r="O33" i="13" s="1"/>
  <c r="Q41" i="13"/>
  <c r="M41" i="13" s="1"/>
  <c r="O41" i="13" s="1"/>
  <c r="Q49" i="13"/>
  <c r="M49" i="13" s="1"/>
  <c r="O49" i="13" s="1"/>
  <c r="AK49" i="13" s="1"/>
  <c r="Q57" i="13"/>
  <c r="M57" i="13" s="1"/>
  <c r="O57" i="13" s="1"/>
  <c r="Q20" i="13"/>
  <c r="M20" i="13" s="1"/>
  <c r="O20" i="13" s="1"/>
  <c r="AC10" i="13"/>
  <c r="Y10" i="13" s="1"/>
  <c r="AA10" i="13" s="1"/>
  <c r="AC43" i="13"/>
  <c r="Y43" i="13" s="1"/>
  <c r="AA43" i="13" s="1"/>
  <c r="AL43" i="13" s="1"/>
  <c r="AC51" i="13"/>
  <c r="Y51" i="13" s="1"/>
  <c r="Q10" i="13"/>
  <c r="M10" i="13" s="1"/>
  <c r="O10" i="13" s="1"/>
  <c r="AK10" i="13" s="1"/>
  <c r="Q18" i="13"/>
  <c r="M18" i="13" s="1"/>
  <c r="O18" i="13" s="1"/>
  <c r="Q26" i="13"/>
  <c r="M26" i="13" s="1"/>
  <c r="O26" i="13" s="1"/>
  <c r="Q34" i="13"/>
  <c r="M34" i="13" s="1"/>
  <c r="O34" i="13" s="1"/>
  <c r="Q42" i="13"/>
  <c r="M42" i="13" s="1"/>
  <c r="O42" i="13" s="1"/>
  <c r="AK42" i="13" s="1"/>
  <c r="Q50" i="13"/>
  <c r="M50" i="13" s="1"/>
  <c r="O50" i="13" s="1"/>
  <c r="AK50" i="13" s="1"/>
  <c r="Q58" i="13"/>
  <c r="M58" i="13" s="1"/>
  <c r="O58" i="13" s="1"/>
  <c r="AC14" i="13"/>
  <c r="Y14" i="13" s="1"/>
  <c r="AA14" i="13" s="1"/>
  <c r="AL14" i="13" s="1"/>
  <c r="AC18" i="13"/>
  <c r="Y18" i="13" s="1"/>
  <c r="AA18" i="13" s="1"/>
  <c r="AL18" i="13" s="1"/>
  <c r="AC26" i="13"/>
  <c r="Y26" i="13" s="1"/>
  <c r="AA26" i="13" s="1"/>
  <c r="AL26" i="13" s="1"/>
  <c r="AC30" i="13"/>
  <c r="Y30" i="13" s="1"/>
  <c r="AA30" i="13" s="1"/>
  <c r="AC34" i="13"/>
  <c r="Y34" i="13" s="1"/>
  <c r="AA34" i="13" s="1"/>
  <c r="AL34" i="13" s="1"/>
  <c r="AC38" i="13"/>
  <c r="Y38" i="13" s="1"/>
  <c r="AA38" i="13" s="1"/>
  <c r="AC42" i="13"/>
  <c r="Y42" i="13" s="1"/>
  <c r="AA42" i="13" s="1"/>
  <c r="AL42" i="13" s="1"/>
  <c r="AC50" i="13"/>
  <c r="Y50" i="13" s="1"/>
  <c r="AA50" i="13" s="1"/>
  <c r="AL50" i="13" s="1"/>
  <c r="AC58" i="13"/>
  <c r="Y58" i="13" s="1"/>
  <c r="AA58" i="13" s="1"/>
  <c r="AL58" i="13" s="1"/>
  <c r="Q11" i="13"/>
  <c r="M11" i="13" s="1"/>
  <c r="O11" i="13" s="1"/>
  <c r="Q43" i="13"/>
  <c r="M43" i="13" s="1"/>
  <c r="O43" i="13" s="1"/>
  <c r="AK43" i="13" s="1"/>
  <c r="Q44" i="13"/>
  <c r="M44" i="13" s="1"/>
  <c r="O44" i="13" s="1"/>
  <c r="U21" i="13"/>
  <c r="AA22" i="13"/>
  <c r="AL22" i="13" s="1"/>
  <c r="AA51" i="13"/>
  <c r="AL51" i="13" s="1"/>
  <c r="U44" i="13"/>
  <c r="O36" i="13"/>
  <c r="AK36" i="13" s="1"/>
  <c r="U12" i="13"/>
  <c r="U25" i="13"/>
  <c r="AA24" i="13"/>
  <c r="AL24" i="13" s="1"/>
  <c r="AA37" i="13"/>
  <c r="AL37" i="13" s="1"/>
  <c r="AK33" i="13" l="1"/>
  <c r="AL10" i="13"/>
  <c r="AL15" i="13"/>
  <c r="AL30" i="13"/>
  <c r="AK26" i="13"/>
  <c r="AK16" i="13"/>
  <c r="AL41" i="13"/>
  <c r="AL35" i="13"/>
  <c r="X7" i="15" s="1"/>
  <c r="H5" i="15" s="1"/>
  <c r="AL28" i="13"/>
  <c r="AL55" i="13"/>
  <c r="AL38" i="13"/>
  <c r="AL47" i="13"/>
  <c r="AL33" i="13"/>
  <c r="AK47" i="13"/>
  <c r="AK46" i="13"/>
  <c r="AK58" i="13"/>
  <c r="AL16" i="13"/>
  <c r="AK30" i="13"/>
  <c r="AL45" i="13"/>
  <c r="AL39" i="13"/>
  <c r="O77" i="11"/>
  <c r="M77" i="11" s="1"/>
  <c r="X144" i="12"/>
  <c r="U102" i="11" s="1"/>
  <c r="O102" i="11"/>
  <c r="M102" i="11" s="1"/>
  <c r="X136" i="12"/>
  <c r="U94" i="11" s="1"/>
  <c r="O94" i="11"/>
  <c r="M94" i="11" s="1"/>
  <c r="X162" i="12"/>
  <c r="U120" i="11" s="1"/>
  <c r="O120" i="11"/>
  <c r="M120" i="11" s="1"/>
  <c r="X151" i="12"/>
  <c r="U109" i="11" s="1"/>
  <c r="O109" i="11"/>
  <c r="M109" i="11" s="1"/>
  <c r="O69" i="11"/>
  <c r="M69" i="11" s="1"/>
  <c r="X124" i="12"/>
  <c r="U82" i="11" s="1"/>
  <c r="O82" i="11"/>
  <c r="M82" i="11" s="1"/>
  <c r="X156" i="12"/>
  <c r="U114" i="11" s="1"/>
  <c r="O114" i="11"/>
  <c r="M114" i="11" s="1"/>
  <c r="X321" i="12"/>
  <c r="U279" i="11" s="1"/>
  <c r="O279" i="11"/>
  <c r="M279" i="11" s="1"/>
  <c r="X317" i="12"/>
  <c r="U275" i="11" s="1"/>
  <c r="O275" i="11"/>
  <c r="M275" i="11" s="1"/>
  <c r="X263" i="12"/>
  <c r="U221" i="11" s="1"/>
  <c r="O221" i="11"/>
  <c r="M221" i="11" s="1"/>
  <c r="X293" i="12"/>
  <c r="U251" i="11" s="1"/>
  <c r="O251" i="11"/>
  <c r="M251" i="11" s="1"/>
  <c r="X275" i="12"/>
  <c r="U233" i="11" s="1"/>
  <c r="O233" i="11"/>
  <c r="M233" i="11" s="1"/>
  <c r="X271" i="12"/>
  <c r="U229" i="11" s="1"/>
  <c r="O229" i="11"/>
  <c r="M229" i="11" s="1"/>
  <c r="X273" i="12"/>
  <c r="U231" i="11" s="1"/>
  <c r="O231" i="11"/>
  <c r="M231" i="11" s="1"/>
  <c r="X267" i="12"/>
  <c r="U225" i="11" s="1"/>
  <c r="O225" i="11"/>
  <c r="M225" i="11" s="1"/>
  <c r="X333" i="12"/>
  <c r="U291" i="11" s="1"/>
  <c r="O291" i="11"/>
  <c r="M291" i="11" s="1"/>
  <c r="X341" i="12"/>
  <c r="U299" i="11" s="1"/>
  <c r="O299" i="11"/>
  <c r="M299" i="11" s="1"/>
  <c r="O73" i="11"/>
  <c r="M73" i="11" s="1"/>
  <c r="X141" i="12"/>
  <c r="U99" i="11" s="1"/>
  <c r="O99" i="11"/>
  <c r="M99" i="11" s="1"/>
  <c r="X132" i="12"/>
  <c r="U90" i="11" s="1"/>
  <c r="O90" i="11"/>
  <c r="M90" i="11" s="1"/>
  <c r="X164" i="12"/>
  <c r="U122" i="11" s="1"/>
  <c r="O122" i="11"/>
  <c r="M122" i="11" s="1"/>
  <c r="X147" i="12"/>
  <c r="U105" i="11" s="1"/>
  <c r="O105" i="11"/>
  <c r="M105" i="11" s="1"/>
  <c r="O65" i="11"/>
  <c r="M65" i="11" s="1"/>
  <c r="X125" i="12"/>
  <c r="U83" i="11" s="1"/>
  <c r="O83" i="11"/>
  <c r="M83" i="11" s="1"/>
  <c r="X158" i="12"/>
  <c r="U116" i="11" s="1"/>
  <c r="O116" i="11"/>
  <c r="M116" i="11" s="1"/>
  <c r="X323" i="12"/>
  <c r="U281" i="11" s="1"/>
  <c r="O281" i="11"/>
  <c r="M281" i="11" s="1"/>
  <c r="X289" i="12"/>
  <c r="U247" i="11" s="1"/>
  <c r="O247" i="11"/>
  <c r="M247" i="11" s="1"/>
  <c r="X307" i="12"/>
  <c r="U265" i="11" s="1"/>
  <c r="O265" i="11"/>
  <c r="M265" i="11" s="1"/>
  <c r="O79" i="11"/>
  <c r="M79" i="11" s="1"/>
  <c r="X138" i="12"/>
  <c r="U96" i="11" s="1"/>
  <c r="O96" i="11"/>
  <c r="M96" i="11" s="1"/>
  <c r="X130" i="12"/>
  <c r="U88" i="11" s="1"/>
  <c r="O88" i="11"/>
  <c r="M88" i="11" s="1"/>
  <c r="X163" i="12"/>
  <c r="U121" i="11" s="1"/>
  <c r="O121" i="11"/>
  <c r="M121" i="11" s="1"/>
  <c r="X153" i="12"/>
  <c r="U111" i="11" s="1"/>
  <c r="O111" i="11"/>
  <c r="M111" i="11" s="1"/>
  <c r="O71" i="11"/>
  <c r="M71" i="11" s="1"/>
  <c r="X129" i="12"/>
  <c r="U87" i="11" s="1"/>
  <c r="O87" i="11"/>
  <c r="M87" i="11" s="1"/>
  <c r="X161" i="12"/>
  <c r="U119" i="11" s="1"/>
  <c r="O119" i="11"/>
  <c r="M119" i="11" s="1"/>
  <c r="X319" i="12"/>
  <c r="U277" i="11" s="1"/>
  <c r="O277" i="11"/>
  <c r="M277" i="11" s="1"/>
  <c r="X285" i="12"/>
  <c r="U243" i="11" s="1"/>
  <c r="O243" i="11"/>
  <c r="M243" i="11" s="1"/>
  <c r="X299" i="12"/>
  <c r="U257" i="11" s="1"/>
  <c r="O257" i="11"/>
  <c r="M257" i="11" s="1"/>
  <c r="X311" i="12"/>
  <c r="U269" i="11" s="1"/>
  <c r="O269" i="11"/>
  <c r="M269" i="11" s="1"/>
  <c r="X277" i="12"/>
  <c r="U235" i="11" s="1"/>
  <c r="O235" i="11"/>
  <c r="M235" i="11" s="1"/>
  <c r="X281" i="12"/>
  <c r="U239" i="11" s="1"/>
  <c r="O239" i="11"/>
  <c r="M239" i="11" s="1"/>
  <c r="X331" i="12"/>
  <c r="U289" i="11" s="1"/>
  <c r="O289" i="11"/>
  <c r="M289" i="11" s="1"/>
  <c r="X335" i="12"/>
  <c r="U293" i="11" s="1"/>
  <c r="O293" i="11"/>
  <c r="M293" i="11" s="1"/>
  <c r="X343" i="12"/>
  <c r="U301" i="11" s="1"/>
  <c r="O301" i="11"/>
  <c r="M301" i="11" s="1"/>
  <c r="O78" i="11"/>
  <c r="M78" i="11" s="1"/>
  <c r="X142" i="12"/>
  <c r="U100" i="11" s="1"/>
  <c r="O100" i="11"/>
  <c r="M100" i="11" s="1"/>
  <c r="X133" i="12"/>
  <c r="U91" i="11" s="1"/>
  <c r="O91" i="11"/>
  <c r="M91" i="11" s="1"/>
  <c r="X152" i="12"/>
  <c r="U110" i="11" s="1"/>
  <c r="O110" i="11"/>
  <c r="M110" i="11" s="1"/>
  <c r="O70" i="11"/>
  <c r="M70" i="11" s="1"/>
  <c r="X127" i="12"/>
  <c r="U85" i="11" s="1"/>
  <c r="O85" i="11"/>
  <c r="M85" i="11" s="1"/>
  <c r="X159" i="12"/>
  <c r="U117" i="11" s="1"/>
  <c r="O117" i="11"/>
  <c r="M117" i="11" s="1"/>
  <c r="X303" i="12"/>
  <c r="U261" i="11" s="1"/>
  <c r="O261" i="11"/>
  <c r="M261" i="11" s="1"/>
  <c r="X313" i="12"/>
  <c r="U271" i="11" s="1"/>
  <c r="O271" i="11"/>
  <c r="M271" i="11" s="1"/>
  <c r="X269" i="12"/>
  <c r="U227" i="11" s="1"/>
  <c r="O227" i="11"/>
  <c r="M227" i="11" s="1"/>
  <c r="O72" i="11"/>
  <c r="M72" i="11" s="1"/>
  <c r="X140" i="12"/>
  <c r="U98" i="11" s="1"/>
  <c r="O98" i="11"/>
  <c r="M98" i="11" s="1"/>
  <c r="X134" i="12"/>
  <c r="U92" i="11" s="1"/>
  <c r="O92" i="11"/>
  <c r="M92" i="11" s="1"/>
  <c r="X148" i="12"/>
  <c r="U106" i="11" s="1"/>
  <c r="O106" i="11"/>
  <c r="M106" i="11" s="1"/>
  <c r="O67" i="11"/>
  <c r="M67" i="11" s="1"/>
  <c r="X123" i="12"/>
  <c r="U81" i="11" s="1"/>
  <c r="O81" i="11"/>
  <c r="M81" i="11" s="1"/>
  <c r="X155" i="12"/>
  <c r="U113" i="11" s="1"/>
  <c r="O113" i="11"/>
  <c r="M113" i="11" s="1"/>
  <c r="X315" i="12"/>
  <c r="U273" i="11" s="1"/>
  <c r="O273" i="11"/>
  <c r="M273" i="11" s="1"/>
  <c r="X305" i="12"/>
  <c r="U263" i="11" s="1"/>
  <c r="O263" i="11"/>
  <c r="M263" i="11" s="1"/>
  <c r="X309" i="12"/>
  <c r="U267" i="11" s="1"/>
  <c r="O267" i="11"/>
  <c r="M267" i="11" s="1"/>
  <c r="O76" i="11"/>
  <c r="M76" i="11" s="1"/>
  <c r="X143" i="12"/>
  <c r="U101" i="11" s="1"/>
  <c r="O101" i="11"/>
  <c r="M101" i="11" s="1"/>
  <c r="X137" i="12"/>
  <c r="U95" i="11" s="1"/>
  <c r="O95" i="11"/>
  <c r="M95" i="11" s="1"/>
  <c r="X146" i="12"/>
  <c r="U104" i="11" s="1"/>
  <c r="O104" i="11"/>
  <c r="M104" i="11" s="1"/>
  <c r="O68" i="11"/>
  <c r="M68" i="11" s="1"/>
  <c r="X128" i="12"/>
  <c r="U86" i="11" s="1"/>
  <c r="O86" i="11"/>
  <c r="M86" i="11" s="1"/>
  <c r="X160" i="12"/>
  <c r="U118" i="11" s="1"/>
  <c r="O118" i="11"/>
  <c r="M118" i="11" s="1"/>
  <c r="X327" i="12"/>
  <c r="U285" i="11" s="1"/>
  <c r="O285" i="11"/>
  <c r="M285" i="11" s="1"/>
  <c r="X325" i="12"/>
  <c r="U283" i="11" s="1"/>
  <c r="O283" i="11"/>
  <c r="M283" i="11" s="1"/>
  <c r="X265" i="12"/>
  <c r="U223" i="11" s="1"/>
  <c r="O223" i="11"/>
  <c r="M223" i="11" s="1"/>
  <c r="X287" i="12"/>
  <c r="U245" i="11" s="1"/>
  <c r="O245" i="11"/>
  <c r="M245" i="11" s="1"/>
  <c r="X301" i="12"/>
  <c r="U259" i="11" s="1"/>
  <c r="O259" i="11"/>
  <c r="M259" i="11" s="1"/>
  <c r="X291" i="12"/>
  <c r="U249" i="11" s="1"/>
  <c r="O249" i="11"/>
  <c r="M249" i="11" s="1"/>
  <c r="X339" i="12"/>
  <c r="U297" i="11" s="1"/>
  <c r="O297" i="11"/>
  <c r="M297" i="11" s="1"/>
  <c r="X347" i="12"/>
  <c r="U305" i="11" s="1"/>
  <c r="O305" i="11"/>
  <c r="M305" i="11" s="1"/>
  <c r="O75" i="11"/>
  <c r="M75" i="11" s="1"/>
  <c r="X139" i="12"/>
  <c r="U97" i="11" s="1"/>
  <c r="O97" i="11"/>
  <c r="M97" i="11" s="1"/>
  <c r="X135" i="12"/>
  <c r="U93" i="11" s="1"/>
  <c r="O93" i="11"/>
  <c r="M93" i="11" s="1"/>
  <c r="X150" i="12"/>
  <c r="U108" i="11" s="1"/>
  <c r="O108" i="11"/>
  <c r="M108" i="11" s="1"/>
  <c r="O64" i="11"/>
  <c r="M64" i="11" s="1"/>
  <c r="X122" i="12"/>
  <c r="U80" i="11" s="1"/>
  <c r="O80" i="11"/>
  <c r="M80" i="11" s="1"/>
  <c r="X154" i="12"/>
  <c r="U112" i="11" s="1"/>
  <c r="O112" i="11"/>
  <c r="M112" i="11" s="1"/>
  <c r="X329" i="12"/>
  <c r="U287" i="11" s="1"/>
  <c r="O287" i="11"/>
  <c r="M287" i="11" s="1"/>
  <c r="X261" i="12"/>
  <c r="U219" i="11" s="1"/>
  <c r="O219" i="11"/>
  <c r="M219" i="11" s="1"/>
  <c r="X295" i="12"/>
  <c r="U253" i="11" s="1"/>
  <c r="O253" i="11"/>
  <c r="M253" i="11" s="1"/>
  <c r="X337" i="12"/>
  <c r="U295" i="11" s="1"/>
  <c r="O295" i="11"/>
  <c r="M295" i="11" s="1"/>
  <c r="O74" i="11"/>
  <c r="M74" i="11" s="1"/>
  <c r="X145" i="12"/>
  <c r="U103" i="11" s="1"/>
  <c r="O103" i="11"/>
  <c r="M103" i="11" s="1"/>
  <c r="X131" i="12"/>
  <c r="U89" i="11" s="1"/>
  <c r="O89" i="11"/>
  <c r="M89" i="11" s="1"/>
  <c r="X149" i="12"/>
  <c r="U107" i="11" s="1"/>
  <c r="O107" i="11"/>
  <c r="M107" i="11" s="1"/>
  <c r="O66" i="11"/>
  <c r="M66" i="11" s="1"/>
  <c r="X126" i="12"/>
  <c r="U84" i="11" s="1"/>
  <c r="O84" i="11"/>
  <c r="M84" i="11" s="1"/>
  <c r="X157" i="12"/>
  <c r="U115" i="11" s="1"/>
  <c r="O115" i="11"/>
  <c r="M115" i="11" s="1"/>
  <c r="X283" i="12"/>
  <c r="U241" i="11" s="1"/>
  <c r="O241" i="11"/>
  <c r="M241" i="11" s="1"/>
  <c r="X297" i="12"/>
  <c r="U255" i="11" s="1"/>
  <c r="O255" i="11"/>
  <c r="M255" i="11" s="1"/>
  <c r="X279" i="12"/>
  <c r="U237" i="11" s="1"/>
  <c r="O237" i="11"/>
  <c r="M237" i="11" s="1"/>
  <c r="X345" i="12"/>
  <c r="U303" i="11" s="1"/>
  <c r="O303" i="11"/>
  <c r="M303" i="11" s="1"/>
  <c r="AK19" i="13"/>
  <c r="AK18" i="13"/>
  <c r="AL29" i="13"/>
  <c r="AK7" i="13"/>
  <c r="AK34" i="13"/>
  <c r="AK38" i="13"/>
  <c r="AK31" i="13"/>
  <c r="AT122" i="22"/>
  <c r="AQ122" i="22"/>
  <c r="AP122" i="22"/>
  <c r="AN125" i="22"/>
  <c r="AQ118" i="22"/>
  <c r="AP118" i="22"/>
  <c r="AS118" i="22"/>
  <c r="AR118" i="22"/>
  <c r="AN121" i="22"/>
  <c r="AT120" i="22"/>
  <c r="AS120" i="22"/>
  <c r="AN123" i="22"/>
  <c r="AR120" i="22"/>
  <c r="AM123" i="22"/>
  <c r="AM125" i="22"/>
  <c r="AM130" i="22"/>
  <c r="X256" i="12"/>
  <c r="U214" i="11" s="1"/>
  <c r="P256" i="12"/>
  <c r="X253" i="12"/>
  <c r="U211" i="11" s="1"/>
  <c r="P253" i="12"/>
  <c r="X251" i="12"/>
  <c r="U209" i="11" s="1"/>
  <c r="P251" i="12"/>
  <c r="X314" i="12"/>
  <c r="U272" i="11" s="1"/>
  <c r="P314" i="12"/>
  <c r="X328" i="12"/>
  <c r="U286" i="11" s="1"/>
  <c r="P328" i="12"/>
  <c r="X250" i="12"/>
  <c r="U208" i="11" s="1"/>
  <c r="P250" i="12"/>
  <c r="X255" i="12"/>
  <c r="U213" i="11" s="1"/>
  <c r="P255" i="12"/>
  <c r="X257" i="12"/>
  <c r="U215" i="11" s="1"/>
  <c r="P257" i="12"/>
  <c r="X316" i="12"/>
  <c r="U274" i="11" s="1"/>
  <c r="P316" i="12"/>
  <c r="X168" i="12"/>
  <c r="U126" i="11" s="1"/>
  <c r="P168" i="12"/>
  <c r="X322" i="12"/>
  <c r="U280" i="11" s="1"/>
  <c r="P322" i="12"/>
  <c r="X264" i="12"/>
  <c r="U222" i="11" s="1"/>
  <c r="P264" i="12"/>
  <c r="X259" i="12"/>
  <c r="U217" i="11" s="1"/>
  <c r="P259" i="12"/>
  <c r="X282" i="12"/>
  <c r="U240" i="11" s="1"/>
  <c r="P282" i="12"/>
  <c r="X236" i="12"/>
  <c r="U194" i="11" s="1"/>
  <c r="P236" i="12"/>
  <c r="X237" i="12"/>
  <c r="U195" i="11" s="1"/>
  <c r="P237" i="12"/>
  <c r="X239" i="12"/>
  <c r="U197" i="11" s="1"/>
  <c r="P239" i="12"/>
  <c r="X234" i="12"/>
  <c r="U192" i="11" s="1"/>
  <c r="P234" i="12"/>
  <c r="X304" i="12"/>
  <c r="U262" i="11" s="1"/>
  <c r="P304" i="12"/>
  <c r="X308" i="12"/>
  <c r="U266" i="11" s="1"/>
  <c r="P308" i="12"/>
  <c r="P175" i="12"/>
  <c r="X175" i="12"/>
  <c r="U133" i="11" s="1"/>
  <c r="X172" i="12"/>
  <c r="U130" i="11" s="1"/>
  <c r="P172" i="12"/>
  <c r="X170" i="12"/>
  <c r="U128" i="11" s="1"/>
  <c r="P170" i="12"/>
  <c r="X208" i="12"/>
  <c r="U166" i="11" s="1"/>
  <c r="P208" i="12"/>
  <c r="X216" i="12"/>
  <c r="U174" i="11" s="1"/>
  <c r="P216" i="12"/>
  <c r="X210" i="12"/>
  <c r="U168" i="11" s="1"/>
  <c r="P210" i="12"/>
  <c r="X213" i="12"/>
  <c r="U171" i="11" s="1"/>
  <c r="P213" i="12"/>
  <c r="X292" i="12"/>
  <c r="U250" i="11" s="1"/>
  <c r="P292" i="12"/>
  <c r="X280" i="12"/>
  <c r="U238" i="11" s="1"/>
  <c r="P280" i="12"/>
  <c r="X266" i="12"/>
  <c r="U224" i="11" s="1"/>
  <c r="P266" i="12"/>
  <c r="P199" i="12"/>
  <c r="X199" i="12"/>
  <c r="U157" i="11" s="1"/>
  <c r="X182" i="12"/>
  <c r="U140" i="11" s="1"/>
  <c r="P182" i="12"/>
  <c r="X178" i="12"/>
  <c r="U136" i="11" s="1"/>
  <c r="P178" i="12"/>
  <c r="X336" i="12"/>
  <c r="U294" i="11" s="1"/>
  <c r="P336" i="12"/>
  <c r="X340" i="12"/>
  <c r="U298" i="11" s="1"/>
  <c r="P340" i="12"/>
  <c r="X242" i="12"/>
  <c r="U200" i="11" s="1"/>
  <c r="P242" i="12"/>
  <c r="X245" i="12"/>
  <c r="U203" i="11" s="1"/>
  <c r="P245" i="12"/>
  <c r="X350" i="12"/>
  <c r="U308" i="11" s="1"/>
  <c r="P350" i="12"/>
  <c r="X190" i="12"/>
  <c r="U148" i="11" s="1"/>
  <c r="P190" i="12"/>
  <c r="P189" i="12"/>
  <c r="X189" i="12"/>
  <c r="U147" i="11" s="1"/>
  <c r="X358" i="12"/>
  <c r="U316" i="11" s="1"/>
  <c r="P358" i="12"/>
  <c r="X220" i="12"/>
  <c r="U178" i="11" s="1"/>
  <c r="P220" i="12"/>
  <c r="X223" i="12"/>
  <c r="U181" i="11" s="1"/>
  <c r="P223" i="12"/>
  <c r="P254" i="12"/>
  <c r="X254" i="12"/>
  <c r="U212" i="11" s="1"/>
  <c r="P318" i="12"/>
  <c r="X318" i="12"/>
  <c r="U276" i="11" s="1"/>
  <c r="X324" i="12"/>
  <c r="U282" i="11" s="1"/>
  <c r="P324" i="12"/>
  <c r="X260" i="12"/>
  <c r="P260" i="12"/>
  <c r="X284" i="12"/>
  <c r="U242" i="11" s="1"/>
  <c r="P284" i="12"/>
  <c r="X235" i="12"/>
  <c r="U193" i="11" s="1"/>
  <c r="P235" i="12"/>
  <c r="X300" i="12"/>
  <c r="U258" i="11" s="1"/>
  <c r="P300" i="12"/>
  <c r="X312" i="12"/>
  <c r="U270" i="11" s="1"/>
  <c r="P312" i="12"/>
  <c r="P177" i="12"/>
  <c r="X177" i="12"/>
  <c r="U135" i="11" s="1"/>
  <c r="X174" i="12"/>
  <c r="U132" i="11" s="1"/>
  <c r="P174" i="12"/>
  <c r="X204" i="12"/>
  <c r="U162" i="11" s="1"/>
  <c r="P204" i="12"/>
  <c r="X212" i="12"/>
  <c r="P212" i="12"/>
  <c r="X215" i="12"/>
  <c r="U173" i="11" s="1"/>
  <c r="P215" i="12"/>
  <c r="X294" i="12"/>
  <c r="U252" i="11" s="1"/>
  <c r="P294" i="12"/>
  <c r="X278" i="12"/>
  <c r="U236" i="11" s="1"/>
  <c r="P278" i="12"/>
  <c r="X270" i="12"/>
  <c r="U228" i="11" s="1"/>
  <c r="P270" i="12"/>
  <c r="X180" i="12"/>
  <c r="U138" i="11" s="1"/>
  <c r="P180" i="12"/>
  <c r="P181" i="12"/>
  <c r="X181" i="12"/>
  <c r="U139" i="11" s="1"/>
  <c r="P334" i="12"/>
  <c r="X334" i="12"/>
  <c r="U292" i="11" s="1"/>
  <c r="X342" i="12"/>
  <c r="U300" i="11" s="1"/>
  <c r="P342" i="12"/>
  <c r="P246" i="12"/>
  <c r="X246" i="12"/>
  <c r="U204" i="11" s="1"/>
  <c r="X346" i="12"/>
  <c r="U304" i="11" s="1"/>
  <c r="P346" i="12"/>
  <c r="P349" i="12"/>
  <c r="X349" i="12"/>
  <c r="U307" i="11" s="1"/>
  <c r="P353" i="12"/>
  <c r="X353" i="12"/>
  <c r="U311" i="11" s="1"/>
  <c r="P193" i="12"/>
  <c r="X193" i="12"/>
  <c r="U151" i="11" s="1"/>
  <c r="X188" i="12"/>
  <c r="P188" i="12"/>
  <c r="X186" i="12"/>
  <c r="U144" i="11" s="1"/>
  <c r="P186" i="12"/>
  <c r="P359" i="12"/>
  <c r="X359" i="12"/>
  <c r="U317" i="11" s="1"/>
  <c r="X230" i="12"/>
  <c r="U188" i="11" s="1"/>
  <c r="P230" i="12"/>
  <c r="X231" i="12"/>
  <c r="U189" i="11" s="1"/>
  <c r="P231" i="12"/>
  <c r="X222" i="12"/>
  <c r="P222" i="12"/>
  <c r="X252" i="12"/>
  <c r="P252" i="12"/>
  <c r="X320" i="12"/>
  <c r="U278" i="11" s="1"/>
  <c r="P320" i="12"/>
  <c r="X166" i="12"/>
  <c r="U124" i="11" s="1"/>
  <c r="P166" i="12"/>
  <c r="P167" i="12"/>
  <c r="X167" i="12"/>
  <c r="U125" i="11" s="1"/>
  <c r="P169" i="12"/>
  <c r="X169" i="12"/>
  <c r="U127" i="11" s="1"/>
  <c r="P165" i="12"/>
  <c r="X165" i="12"/>
  <c r="X326" i="12"/>
  <c r="U284" i="11" s="1"/>
  <c r="P326" i="12"/>
  <c r="X262" i="12"/>
  <c r="P262" i="12"/>
  <c r="P286" i="12"/>
  <c r="X286" i="12"/>
  <c r="U244" i="11" s="1"/>
  <c r="X238" i="12"/>
  <c r="P238" i="12"/>
  <c r="X241" i="12"/>
  <c r="U199" i="11" s="1"/>
  <c r="P241" i="12"/>
  <c r="X302" i="12"/>
  <c r="U260" i="11" s="1"/>
  <c r="P302" i="12"/>
  <c r="X310" i="12"/>
  <c r="U268" i="11" s="1"/>
  <c r="P310" i="12"/>
  <c r="X176" i="12"/>
  <c r="U134" i="11" s="1"/>
  <c r="P176" i="12"/>
  <c r="X203" i="12"/>
  <c r="U161" i="11" s="1"/>
  <c r="P203" i="12"/>
  <c r="X207" i="12"/>
  <c r="U165" i="11" s="1"/>
  <c r="P207" i="12"/>
  <c r="X209" i="12"/>
  <c r="P209" i="12"/>
  <c r="X206" i="12"/>
  <c r="P206" i="12"/>
  <c r="X217" i="12"/>
  <c r="U175" i="11" s="1"/>
  <c r="P217" i="12"/>
  <c r="X290" i="12"/>
  <c r="U248" i="11" s="1"/>
  <c r="P290" i="12"/>
  <c r="X276" i="12"/>
  <c r="U234" i="11" s="1"/>
  <c r="P276" i="12"/>
  <c r="X268" i="12"/>
  <c r="U226" i="11" s="1"/>
  <c r="P268" i="12"/>
  <c r="X198" i="12"/>
  <c r="P198" i="12"/>
  <c r="P201" i="12"/>
  <c r="X201" i="12"/>
  <c r="U159" i="11" s="1"/>
  <c r="X197" i="12"/>
  <c r="U155" i="11" s="1"/>
  <c r="P197" i="12"/>
  <c r="X200" i="12"/>
  <c r="U158" i="11" s="1"/>
  <c r="P200" i="12"/>
  <c r="X183" i="12"/>
  <c r="U141" i="11" s="1"/>
  <c r="P183" i="12"/>
  <c r="X184" i="12"/>
  <c r="U142" i="11" s="1"/>
  <c r="P184" i="12"/>
  <c r="X332" i="12"/>
  <c r="U290" i="11" s="1"/>
  <c r="P332" i="12"/>
  <c r="X338" i="12"/>
  <c r="U296" i="11" s="1"/>
  <c r="P338" i="12"/>
  <c r="X248" i="12"/>
  <c r="U206" i="11" s="1"/>
  <c r="P248" i="12"/>
  <c r="X247" i="12"/>
  <c r="U205" i="11" s="1"/>
  <c r="P247" i="12"/>
  <c r="X348" i="12"/>
  <c r="U306" i="11" s="1"/>
  <c r="P348" i="12"/>
  <c r="P351" i="12"/>
  <c r="X351" i="12"/>
  <c r="U309" i="11" s="1"/>
  <c r="P191" i="12"/>
  <c r="X191" i="12"/>
  <c r="X192" i="12"/>
  <c r="U150" i="11" s="1"/>
  <c r="P192" i="12"/>
  <c r="P355" i="12"/>
  <c r="X355" i="12"/>
  <c r="U313" i="11" s="1"/>
  <c r="P361" i="12"/>
  <c r="X361" i="12"/>
  <c r="U319" i="11" s="1"/>
  <c r="X232" i="12"/>
  <c r="U190" i="11" s="1"/>
  <c r="P232" i="12"/>
  <c r="X226" i="12"/>
  <c r="U184" i="11" s="1"/>
  <c r="P226" i="12"/>
  <c r="X233" i="12"/>
  <c r="U191" i="11" s="1"/>
  <c r="P233" i="12"/>
  <c r="X218" i="12"/>
  <c r="U176" i="11" s="1"/>
  <c r="P218" i="12"/>
  <c r="X219" i="12"/>
  <c r="U177" i="11" s="1"/>
  <c r="P219" i="12"/>
  <c r="X258" i="12"/>
  <c r="P258" i="12"/>
  <c r="X288" i="12"/>
  <c r="U246" i="11" s="1"/>
  <c r="P288" i="12"/>
  <c r="X240" i="12"/>
  <c r="P240" i="12"/>
  <c r="X298" i="12"/>
  <c r="U256" i="11" s="1"/>
  <c r="P298" i="12"/>
  <c r="X306" i="12"/>
  <c r="U264" i="11" s="1"/>
  <c r="P306" i="12"/>
  <c r="P173" i="12"/>
  <c r="X173" i="12"/>
  <c r="P171" i="12"/>
  <c r="X171" i="12"/>
  <c r="U129" i="11" s="1"/>
  <c r="X205" i="12"/>
  <c r="U163" i="11" s="1"/>
  <c r="P205" i="12"/>
  <c r="P202" i="12"/>
  <c r="X202" i="12"/>
  <c r="U160" i="11" s="1"/>
  <c r="X211" i="12"/>
  <c r="U169" i="11" s="1"/>
  <c r="P211" i="12"/>
  <c r="X214" i="12"/>
  <c r="U172" i="11" s="1"/>
  <c r="P214" i="12"/>
  <c r="X296" i="12"/>
  <c r="U254" i="11" s="1"/>
  <c r="P296" i="12"/>
  <c r="X274" i="12"/>
  <c r="U232" i="11" s="1"/>
  <c r="P274" i="12"/>
  <c r="X272" i="12"/>
  <c r="U230" i="11" s="1"/>
  <c r="P272" i="12"/>
  <c r="X196" i="12"/>
  <c r="U154" i="11" s="1"/>
  <c r="P196" i="12"/>
  <c r="X194" i="12"/>
  <c r="U152" i="11" s="1"/>
  <c r="P194" i="12"/>
  <c r="X195" i="12"/>
  <c r="U153" i="11" s="1"/>
  <c r="P195" i="12"/>
  <c r="X185" i="12"/>
  <c r="U143" i="11" s="1"/>
  <c r="P185" i="12"/>
  <c r="P179" i="12"/>
  <c r="X179" i="12"/>
  <c r="U137" i="11" s="1"/>
  <c r="X330" i="12"/>
  <c r="U288" i="11" s="1"/>
  <c r="P330" i="12"/>
  <c r="X344" i="12"/>
  <c r="U302" i="11" s="1"/>
  <c r="P344" i="12"/>
  <c r="X244" i="12"/>
  <c r="P244" i="12"/>
  <c r="X243" i="12"/>
  <c r="U201" i="11" s="1"/>
  <c r="P243" i="12"/>
  <c r="X249" i="12"/>
  <c r="U207" i="11" s="1"/>
  <c r="P249" i="12"/>
  <c r="X352" i="12"/>
  <c r="U310" i="11" s="1"/>
  <c r="P352" i="12"/>
  <c r="X187" i="12"/>
  <c r="P187" i="12"/>
  <c r="X360" i="12"/>
  <c r="U318" i="11" s="1"/>
  <c r="P360" i="12"/>
  <c r="X354" i="12"/>
  <c r="U312" i="11" s="1"/>
  <c r="P354" i="12"/>
  <c r="X356" i="12"/>
  <c r="U314" i="11" s="1"/>
  <c r="P356" i="12"/>
  <c r="P357" i="12"/>
  <c r="X357" i="12"/>
  <c r="U315" i="11" s="1"/>
  <c r="X228" i="12"/>
  <c r="U186" i="11" s="1"/>
  <c r="P228" i="12"/>
  <c r="X227" i="12"/>
  <c r="U185" i="11" s="1"/>
  <c r="P227" i="12"/>
  <c r="X229" i="12"/>
  <c r="U187" i="11" s="1"/>
  <c r="P229" i="12"/>
  <c r="X224" i="12"/>
  <c r="U182" i="11" s="1"/>
  <c r="P224" i="12"/>
  <c r="X225" i="12"/>
  <c r="U183" i="11" s="1"/>
  <c r="P225" i="12"/>
  <c r="X221" i="12"/>
  <c r="U179" i="11" s="1"/>
  <c r="P221" i="12"/>
  <c r="W265" i="12"/>
  <c r="P263" i="12"/>
  <c r="AL706" i="12"/>
  <c r="AN557" i="12"/>
  <c r="AM560" i="12"/>
  <c r="AL710" i="12"/>
  <c r="AN553" i="12"/>
  <c r="AM556" i="12"/>
  <c r="AL857" i="12"/>
  <c r="AT554" i="12"/>
  <c r="AP554" i="12"/>
  <c r="AQ554" i="12"/>
  <c r="AR550" i="12"/>
  <c r="AP550" i="12"/>
  <c r="AQ550" i="12"/>
  <c r="AS550" i="12"/>
  <c r="AN555" i="12"/>
  <c r="AM558" i="12"/>
  <c r="AL855" i="12"/>
  <c r="AL667" i="12"/>
  <c r="AR552" i="12"/>
  <c r="AT552" i="12"/>
  <c r="AS552" i="12"/>
  <c r="AL702" i="12"/>
  <c r="AN446" i="12"/>
  <c r="AM449" i="12"/>
  <c r="AT417" i="12"/>
  <c r="AR417" i="12"/>
  <c r="AS417" i="12"/>
  <c r="AP439" i="12"/>
  <c r="AQ439" i="12"/>
  <c r="AR439" i="12"/>
  <c r="AS439" i="12"/>
  <c r="AM445" i="12"/>
  <c r="AN442" i="12"/>
  <c r="AP443" i="12"/>
  <c r="AT443" i="12"/>
  <c r="AQ443" i="12"/>
  <c r="AN420" i="12"/>
  <c r="AM423" i="12"/>
  <c r="AK51" i="13"/>
  <c r="AK45" i="13"/>
  <c r="AL7" i="13"/>
  <c r="AK20" i="13"/>
  <c r="AK11" i="13"/>
  <c r="AK35" i="13"/>
  <c r="AK29" i="13"/>
  <c r="AK22" i="13"/>
  <c r="Y129" i="12"/>
  <c r="V87" i="11" s="1"/>
  <c r="P62" i="12"/>
  <c r="P60" i="12"/>
  <c r="AK24" i="13"/>
  <c r="AK37" i="13"/>
  <c r="AK57" i="13"/>
  <c r="AK55" i="13"/>
  <c r="AK44" i="13"/>
  <c r="AK41" i="13"/>
  <c r="AK56" i="13"/>
  <c r="AK39" i="13"/>
  <c r="W109" i="22"/>
  <c r="W106" i="22"/>
  <c r="W89" i="12"/>
  <c r="T45" i="11"/>
  <c r="T46" i="11"/>
  <c r="W90" i="12"/>
  <c r="AN100" i="12"/>
  <c r="AM103" i="12"/>
  <c r="AP98" i="12"/>
  <c r="AT98" i="12"/>
  <c r="AQ98" i="12"/>
  <c r="AM104" i="12"/>
  <c r="AN101" i="12"/>
  <c r="AR97" i="12"/>
  <c r="AQ97" i="12"/>
  <c r="AS97" i="12"/>
  <c r="AP97" i="12"/>
  <c r="AR99" i="12"/>
  <c r="AS99" i="12"/>
  <c r="AT99" i="12"/>
  <c r="AM105" i="12"/>
  <c r="AN102" i="12"/>
  <c r="S82" i="12"/>
  <c r="P40" i="11" s="1"/>
  <c r="AH48" i="12"/>
  <c r="P61" i="12"/>
  <c r="O52" i="11"/>
  <c r="P58" i="12"/>
  <c r="O16" i="11"/>
  <c r="M16" i="11" s="1"/>
  <c r="O57" i="11"/>
  <c r="O33" i="11"/>
  <c r="M33" i="11" s="1"/>
  <c r="P75" i="12"/>
  <c r="O44" i="11"/>
  <c r="P86" i="12"/>
  <c r="O29" i="11"/>
  <c r="M29" i="11" s="1"/>
  <c r="P71" i="12"/>
  <c r="O62" i="11"/>
  <c r="O36" i="11"/>
  <c r="M36" i="11" s="1"/>
  <c r="P78" i="12"/>
  <c r="O42" i="11"/>
  <c r="P84" i="12"/>
  <c r="O53" i="11"/>
  <c r="O25" i="11"/>
  <c r="M25" i="11" s="1"/>
  <c r="P67" i="12"/>
  <c r="O37" i="11"/>
  <c r="M37" i="11" s="1"/>
  <c r="P79" i="12"/>
  <c r="O49" i="11"/>
  <c r="P65" i="12"/>
  <c r="O23" i="11"/>
  <c r="M23" i="11" s="1"/>
  <c r="O60" i="11"/>
  <c r="O39" i="11"/>
  <c r="M39" i="11" s="1"/>
  <c r="P81" i="12"/>
  <c r="O43" i="11"/>
  <c r="P85" i="12"/>
  <c r="O55" i="11"/>
  <c r="O27" i="11"/>
  <c r="M27" i="11" s="1"/>
  <c r="P69" i="12"/>
  <c r="P59" i="12"/>
  <c r="O17" i="11"/>
  <c r="M17" i="11" s="1"/>
  <c r="O61" i="11"/>
  <c r="O40" i="11"/>
  <c r="M40" i="11" s="1"/>
  <c r="P82" i="12"/>
  <c r="O31" i="11"/>
  <c r="M31" i="11" s="1"/>
  <c r="P73" i="12"/>
  <c r="O58" i="11"/>
  <c r="O47" i="11"/>
  <c r="O59" i="11"/>
  <c r="O34" i="11"/>
  <c r="M34" i="11" s="1"/>
  <c r="P76" i="12"/>
  <c r="O45" i="11"/>
  <c r="P87" i="12"/>
  <c r="O51" i="11"/>
  <c r="O28" i="11"/>
  <c r="M28" i="11" s="1"/>
  <c r="P70" i="12"/>
  <c r="P64" i="12"/>
  <c r="O22" i="11"/>
  <c r="M22" i="11" s="1"/>
  <c r="O38" i="11"/>
  <c r="M38" i="11" s="1"/>
  <c r="P80" i="12"/>
  <c r="O24" i="11"/>
  <c r="M24" i="11" s="1"/>
  <c r="P66" i="12"/>
  <c r="O56" i="11"/>
  <c r="O35" i="11"/>
  <c r="M35" i="11" s="1"/>
  <c r="P77" i="12"/>
  <c r="O41" i="11"/>
  <c r="P83" i="12"/>
  <c r="O54" i="11"/>
  <c r="O26" i="11"/>
  <c r="M26" i="11" s="1"/>
  <c r="P68" i="12"/>
  <c r="O48" i="11"/>
  <c r="P90" i="12"/>
  <c r="O63" i="11"/>
  <c r="O32" i="11"/>
  <c r="M32" i="11" s="1"/>
  <c r="P74" i="12"/>
  <c r="O46" i="11"/>
  <c r="P88" i="12"/>
  <c r="O50" i="11"/>
  <c r="O30" i="11"/>
  <c r="M30" i="11" s="1"/>
  <c r="P72" i="12"/>
  <c r="U121" i="12"/>
  <c r="T129" i="12"/>
  <c r="V121" i="12"/>
  <c r="U120" i="12"/>
  <c r="T128" i="12"/>
  <c r="V120" i="12"/>
  <c r="V118" i="12"/>
  <c r="U118" i="12"/>
  <c r="T126" i="12"/>
  <c r="V116" i="12"/>
  <c r="U116" i="12"/>
  <c r="T124" i="12"/>
  <c r="V115" i="12"/>
  <c r="T123" i="12"/>
  <c r="U115" i="12"/>
  <c r="T125" i="12"/>
  <c r="V117" i="12"/>
  <c r="U117" i="12"/>
  <c r="U119" i="12"/>
  <c r="V119" i="12"/>
  <c r="T127" i="12"/>
  <c r="AK40" i="13"/>
  <c r="AF65" i="19"/>
  <c r="AF44" i="19"/>
  <c r="AF64" i="19"/>
  <c r="AF54" i="19"/>
  <c r="AR49" i="19"/>
  <c r="AS49" i="19"/>
  <c r="AQ49" i="19"/>
  <c r="AP49" i="19"/>
  <c r="AR51" i="19"/>
  <c r="AT51" i="19"/>
  <c r="AS51" i="19"/>
  <c r="AF49" i="19"/>
  <c r="W74" i="19"/>
  <c r="AR30" i="11"/>
  <c r="Q70" i="19"/>
  <c r="AT44" i="19"/>
  <c r="AP44" i="19"/>
  <c r="AQ44" i="19"/>
  <c r="Q71" i="19"/>
  <c r="AF39" i="19"/>
  <c r="C48" i="21"/>
  <c r="AK17" i="13"/>
  <c r="AK23" i="13"/>
  <c r="AK15" i="13"/>
  <c r="AN54" i="19"/>
  <c r="AM57" i="19"/>
  <c r="AN52" i="19"/>
  <c r="AM55" i="19"/>
  <c r="AN47" i="19"/>
  <c r="AM50" i="19"/>
  <c r="AK9" i="13"/>
  <c r="AK13" i="13"/>
  <c r="X6" i="15"/>
  <c r="AA6" i="15" s="1"/>
  <c r="AK8" i="13"/>
  <c r="AK27" i="13"/>
  <c r="AK21" i="13"/>
  <c r="AK12" i="13"/>
  <c r="AK25" i="13"/>
  <c r="X5" i="15"/>
  <c r="F5" i="15" s="1"/>
  <c r="G13" i="15" s="1"/>
  <c r="Y145" i="12" l="1"/>
  <c r="V103" i="11" s="1"/>
  <c r="Y141" i="12"/>
  <c r="V99" i="11" s="1"/>
  <c r="Y159" i="12"/>
  <c r="V117" i="11" s="1"/>
  <c r="Y139" i="12"/>
  <c r="V97" i="11" s="1"/>
  <c r="Y155" i="12"/>
  <c r="V113" i="11" s="1"/>
  <c r="Y151" i="12"/>
  <c r="V109" i="11" s="1"/>
  <c r="Y125" i="12"/>
  <c r="V83" i="11" s="1"/>
  <c r="Y147" i="12"/>
  <c r="V105" i="11" s="1"/>
  <c r="Y143" i="12"/>
  <c r="V101" i="11" s="1"/>
  <c r="Y137" i="12"/>
  <c r="V95" i="11" s="1"/>
  <c r="Y163" i="12"/>
  <c r="V121" i="11" s="1"/>
  <c r="Y133" i="12"/>
  <c r="V91" i="11" s="1"/>
  <c r="Y153" i="12"/>
  <c r="V111" i="11" s="1"/>
  <c r="Y127" i="12"/>
  <c r="V85" i="11" s="1"/>
  <c r="Y131" i="12"/>
  <c r="V89" i="11" s="1"/>
  <c r="Y149" i="12"/>
  <c r="V107" i="11" s="1"/>
  <c r="Y123" i="12"/>
  <c r="V81" i="11" s="1"/>
  <c r="Y135" i="12"/>
  <c r="V93" i="11" s="1"/>
  <c r="Y157" i="12"/>
  <c r="V115" i="11" s="1"/>
  <c r="Y161" i="12"/>
  <c r="V119" i="11" s="1"/>
  <c r="Y199" i="12"/>
  <c r="V157" i="11" s="1"/>
  <c r="U156" i="11"/>
  <c r="Y209" i="12"/>
  <c r="V167" i="11" s="1"/>
  <c r="U167" i="11"/>
  <c r="Y253" i="12"/>
  <c r="V211" i="11" s="1"/>
  <c r="U210" i="11"/>
  <c r="Y189" i="12"/>
  <c r="V147" i="11" s="1"/>
  <c r="U146" i="11"/>
  <c r="Y213" i="12"/>
  <c r="V171" i="11" s="1"/>
  <c r="U170" i="11"/>
  <c r="Y261" i="12"/>
  <c r="V219" i="11" s="1"/>
  <c r="U218" i="11"/>
  <c r="Y187" i="12"/>
  <c r="V145" i="11" s="1"/>
  <c r="U145" i="11"/>
  <c r="Y245" i="12"/>
  <c r="V203" i="11" s="1"/>
  <c r="U202" i="11"/>
  <c r="Y165" i="12"/>
  <c r="V123" i="11" s="1"/>
  <c r="U123" i="11"/>
  <c r="Y241" i="12"/>
  <c r="V199" i="11" s="1"/>
  <c r="U198" i="11"/>
  <c r="Y207" i="12"/>
  <c r="V165" i="11" s="1"/>
  <c r="U164" i="11"/>
  <c r="Y239" i="12"/>
  <c r="V197" i="11" s="1"/>
  <c r="U196" i="11"/>
  <c r="Y263" i="12"/>
  <c r="V221" i="11" s="1"/>
  <c r="U220" i="11"/>
  <c r="Y223" i="12"/>
  <c r="V181" i="11" s="1"/>
  <c r="U180" i="11"/>
  <c r="Y259" i="12"/>
  <c r="V217" i="11" s="1"/>
  <c r="U216" i="11"/>
  <c r="Y173" i="12"/>
  <c r="V131" i="11" s="1"/>
  <c r="U131" i="11"/>
  <c r="Y191" i="12"/>
  <c r="V149" i="11" s="1"/>
  <c r="U149" i="11"/>
  <c r="Y169" i="12"/>
  <c r="V127" i="11" s="1"/>
  <c r="Y185" i="12"/>
  <c r="V143" i="11" s="1"/>
  <c r="Y255" i="12"/>
  <c r="V213" i="11" s="1"/>
  <c r="Y177" i="12"/>
  <c r="V135" i="11" s="1"/>
  <c r="Y215" i="12"/>
  <c r="V173" i="11" s="1"/>
  <c r="Y171" i="12"/>
  <c r="V129" i="11" s="1"/>
  <c r="Y351" i="12"/>
  <c r="V309" i="11" s="1"/>
  <c r="Y229" i="12"/>
  <c r="V187" i="11" s="1"/>
  <c r="AM126" i="22"/>
  <c r="AP121" i="22"/>
  <c r="AR121" i="22"/>
  <c r="AN124" i="22"/>
  <c r="AQ121" i="22"/>
  <c r="AS121" i="22"/>
  <c r="AP125" i="22"/>
  <c r="AN128" i="22"/>
  <c r="AT125" i="22"/>
  <c r="AQ125" i="22"/>
  <c r="AM133" i="22"/>
  <c r="AT123" i="22"/>
  <c r="AS123" i="22"/>
  <c r="AR123" i="22"/>
  <c r="AN126" i="22"/>
  <c r="AM128" i="22"/>
  <c r="Y359" i="12"/>
  <c r="V317" i="11" s="1"/>
  <c r="Y251" i="12"/>
  <c r="V209" i="11" s="1"/>
  <c r="Y203" i="12"/>
  <c r="V161" i="11" s="1"/>
  <c r="Y237" i="12"/>
  <c r="V195" i="11" s="1"/>
  <c r="Y193" i="12"/>
  <c r="V151" i="11" s="1"/>
  <c r="Y233" i="12"/>
  <c r="V191" i="11" s="1"/>
  <c r="Y197" i="12"/>
  <c r="V155" i="11" s="1"/>
  <c r="Y353" i="12"/>
  <c r="V311" i="11" s="1"/>
  <c r="Y179" i="12"/>
  <c r="V137" i="11" s="1"/>
  <c r="Y217" i="12"/>
  <c r="V175" i="11" s="1"/>
  <c r="Y361" i="12"/>
  <c r="V319" i="11" s="1"/>
  <c r="Y205" i="12"/>
  <c r="V163" i="11" s="1"/>
  <c r="Y211" i="12"/>
  <c r="V169" i="11" s="1"/>
  <c r="Y357" i="12"/>
  <c r="V315" i="11" s="1"/>
  <c r="Y195" i="12"/>
  <c r="V153" i="11" s="1"/>
  <c r="Y219" i="12"/>
  <c r="V177" i="11" s="1"/>
  <c r="Y227" i="12"/>
  <c r="V185" i="11" s="1"/>
  <c r="Y201" i="12"/>
  <c r="V159" i="11" s="1"/>
  <c r="Y231" i="12"/>
  <c r="V189" i="11" s="1"/>
  <c r="Y349" i="12"/>
  <c r="V307" i="11" s="1"/>
  <c r="Y247" i="12"/>
  <c r="V205" i="11" s="1"/>
  <c r="Y181" i="12"/>
  <c r="V139" i="11" s="1"/>
  <c r="Y221" i="12"/>
  <c r="V179" i="11" s="1"/>
  <c r="Y243" i="12"/>
  <c r="V201" i="11" s="1"/>
  <c r="Y183" i="12"/>
  <c r="V141" i="11" s="1"/>
  <c r="Y257" i="12"/>
  <c r="V215" i="11" s="1"/>
  <c r="Y225" i="12"/>
  <c r="V183" i="11" s="1"/>
  <c r="Y355" i="12"/>
  <c r="V313" i="11" s="1"/>
  <c r="Y249" i="12"/>
  <c r="V207" i="11" s="1"/>
  <c r="Y167" i="12"/>
  <c r="V125" i="11" s="1"/>
  <c r="Y175" i="12"/>
  <c r="V133" i="11" s="1"/>
  <c r="Y235" i="12"/>
  <c r="V193" i="11" s="1"/>
  <c r="Y265" i="12"/>
  <c r="V223" i="11" s="1"/>
  <c r="W267" i="12"/>
  <c r="P265" i="12"/>
  <c r="AR555" i="12"/>
  <c r="AS555" i="12"/>
  <c r="AT555" i="12"/>
  <c r="AL716" i="12"/>
  <c r="AL861" i="12"/>
  <c r="AN556" i="12"/>
  <c r="AM559" i="12"/>
  <c r="AL712" i="12"/>
  <c r="AR553" i="12"/>
  <c r="AQ553" i="12"/>
  <c r="AS553" i="12"/>
  <c r="AP553" i="12"/>
  <c r="AN560" i="12"/>
  <c r="AM563" i="12"/>
  <c r="AL708" i="12"/>
  <c r="AL673" i="12"/>
  <c r="AN558" i="12"/>
  <c r="AM561" i="12"/>
  <c r="AL863" i="12"/>
  <c r="AQ557" i="12"/>
  <c r="AT557" i="12"/>
  <c r="AP557" i="12"/>
  <c r="AT420" i="12"/>
  <c r="AR420" i="12"/>
  <c r="AS420" i="12"/>
  <c r="AP442" i="12"/>
  <c r="AQ442" i="12"/>
  <c r="AR442" i="12"/>
  <c r="AS442" i="12"/>
  <c r="AN449" i="12"/>
  <c r="AN423" i="12"/>
  <c r="AM426" i="12"/>
  <c r="AM448" i="12"/>
  <c r="AN445" i="12"/>
  <c r="AP446" i="12"/>
  <c r="AT446" i="12"/>
  <c r="AQ446" i="12"/>
  <c r="X2" i="15"/>
  <c r="AC2" i="15" s="1"/>
  <c r="AD2" i="15" s="1"/>
  <c r="X4" i="15"/>
  <c r="D5" i="15" s="1"/>
  <c r="C9" i="15" s="1"/>
  <c r="X3" i="15"/>
  <c r="AA3" i="15" s="1"/>
  <c r="W108" i="22"/>
  <c r="W111" i="22"/>
  <c r="W92" i="12"/>
  <c r="T48" i="11"/>
  <c r="T47" i="11"/>
  <c r="W91" i="12"/>
  <c r="P89" i="12"/>
  <c r="AQ101" i="12"/>
  <c r="AT101" i="12"/>
  <c r="AP101" i="12"/>
  <c r="AT102" i="12"/>
  <c r="AR102" i="12"/>
  <c r="AS102" i="12"/>
  <c r="AM108" i="12"/>
  <c r="AN105" i="12"/>
  <c r="AN104" i="12"/>
  <c r="AM107" i="12"/>
  <c r="AM106" i="12"/>
  <c r="AN103" i="12"/>
  <c r="AS100" i="12"/>
  <c r="AQ100" i="12"/>
  <c r="AP100" i="12"/>
  <c r="AR100" i="12"/>
  <c r="S83" i="12"/>
  <c r="P41" i="11" s="1"/>
  <c r="AH49" i="12"/>
  <c r="M41" i="11"/>
  <c r="U127" i="12"/>
  <c r="V127" i="12"/>
  <c r="T135" i="12"/>
  <c r="V124" i="12"/>
  <c r="U124" i="12"/>
  <c r="T132" i="12"/>
  <c r="U125" i="12"/>
  <c r="V125" i="12"/>
  <c r="T133" i="12"/>
  <c r="V123" i="12"/>
  <c r="T131" i="12"/>
  <c r="U123" i="12"/>
  <c r="V128" i="12"/>
  <c r="T136" i="12"/>
  <c r="U128" i="12"/>
  <c r="U129" i="12"/>
  <c r="T137" i="12"/>
  <c r="V129" i="12"/>
  <c r="V126" i="12"/>
  <c r="T134" i="12"/>
  <c r="U126" i="12"/>
  <c r="AF60" i="19"/>
  <c r="AS54" i="19"/>
  <c r="AR54" i="19"/>
  <c r="AT54" i="19"/>
  <c r="Q72" i="19"/>
  <c r="AF45" i="19"/>
  <c r="AF70" i="19"/>
  <c r="Q73" i="19"/>
  <c r="AF50" i="19"/>
  <c r="AP47" i="19"/>
  <c r="AQ47" i="19"/>
  <c r="AT47" i="19"/>
  <c r="AP52" i="19"/>
  <c r="AR52" i="19"/>
  <c r="AS52" i="19"/>
  <c r="AQ52" i="19"/>
  <c r="W76" i="19"/>
  <c r="AR32" i="11"/>
  <c r="AF71" i="19"/>
  <c r="AF55" i="19"/>
  <c r="C49" i="21"/>
  <c r="Z7" i="15"/>
  <c r="Y7" i="15"/>
  <c r="G5" i="15"/>
  <c r="G10" i="15" s="1"/>
  <c r="AM53" i="19"/>
  <c r="AN50" i="19"/>
  <c r="AM58" i="19"/>
  <c r="AN55" i="19"/>
  <c r="AN57" i="19"/>
  <c r="AM60" i="19"/>
  <c r="AB6" i="15"/>
  <c r="AD6" i="15" s="1"/>
  <c r="AC5" i="15"/>
  <c r="AD5" i="15" s="1"/>
  <c r="G9" i="15"/>
  <c r="Q31" i="12"/>
  <c r="R31" i="12"/>
  <c r="S31" i="12"/>
  <c r="T31" i="12"/>
  <c r="U31" i="12"/>
  <c r="R39" i="12"/>
  <c r="R38" i="12"/>
  <c r="Q39" i="12"/>
  <c r="Q38" i="12"/>
  <c r="T33" i="12"/>
  <c r="T32" i="12"/>
  <c r="S32" i="12"/>
  <c r="S33" i="12"/>
  <c r="S36" i="12"/>
  <c r="S37" i="12"/>
  <c r="R37" i="12"/>
  <c r="R36" i="12"/>
  <c r="Q37" i="12"/>
  <c r="Q36" i="12"/>
  <c r="R35" i="12"/>
  <c r="R34" i="12"/>
  <c r="Q35" i="12"/>
  <c r="Q34" i="12"/>
  <c r="C4" i="7"/>
  <c r="C5" i="7"/>
  <c r="C6" i="7"/>
  <c r="C7" i="7"/>
  <c r="C8" i="7"/>
  <c r="C9" i="7"/>
  <c r="C10" i="7"/>
  <c r="C11" i="7"/>
  <c r="C12" i="7"/>
  <c r="C13" i="7"/>
  <c r="C14" i="7"/>
  <c r="C15" i="7"/>
  <c r="C16" i="7"/>
  <c r="C17" i="7"/>
  <c r="C18" i="7"/>
  <c r="C19" i="7"/>
  <c r="C20" i="7"/>
  <c r="C21" i="7"/>
  <c r="C22" i="7"/>
  <c r="C23" i="7"/>
  <c r="C24" i="7"/>
  <c r="C25" i="7"/>
  <c r="C26" i="7"/>
  <c r="C27" i="7"/>
  <c r="C28" i="7"/>
  <c r="C29" i="7"/>
  <c r="C30" i="7"/>
  <c r="W5" i="12"/>
  <c r="Y5" i="12" s="1"/>
  <c r="W6" i="12"/>
  <c r="AB6" i="12" s="1"/>
  <c r="W7" i="12"/>
  <c r="Z7" i="12" s="1"/>
  <c r="W8" i="12"/>
  <c r="AC8" i="12" s="1"/>
  <c r="W9" i="12"/>
  <c r="AA9" i="12" s="1"/>
  <c r="W10" i="12"/>
  <c r="Y10" i="12" s="1"/>
  <c r="W11" i="12"/>
  <c r="Y11" i="12" s="1"/>
  <c r="W12" i="12"/>
  <c r="AB12" i="12" s="1"/>
  <c r="W13" i="12"/>
  <c r="AA13" i="12" s="1"/>
  <c r="W14" i="12"/>
  <c r="Y14" i="12" s="1"/>
  <c r="W15" i="12"/>
  <c r="AC15" i="12" s="1"/>
  <c r="W16" i="12"/>
  <c r="Y16" i="12" s="1"/>
  <c r="W17" i="12"/>
  <c r="Y17" i="12" s="1"/>
  <c r="W18" i="12"/>
  <c r="AB18" i="12" s="1"/>
  <c r="W19" i="12"/>
  <c r="Z19" i="12" s="1"/>
  <c r="W20" i="12"/>
  <c r="AC20" i="12" s="1"/>
  <c r="W21" i="12"/>
  <c r="AA21" i="12" s="1"/>
  <c r="W22" i="12"/>
  <c r="Y22" i="12" s="1"/>
  <c r="W23" i="12"/>
  <c r="Y23" i="12" s="1"/>
  <c r="W24" i="12"/>
  <c r="AB24" i="12" s="1"/>
  <c r="W25" i="12"/>
  <c r="AA25" i="12" s="1"/>
  <c r="W26" i="12"/>
  <c r="Y26" i="12" s="1"/>
  <c r="W27" i="12"/>
  <c r="AB27" i="12" s="1"/>
  <c r="W4" i="12"/>
  <c r="AB4" i="12" s="1"/>
  <c r="H51" i="8"/>
  <c r="H50" i="8"/>
  <c r="H49" i="8"/>
  <c r="AD1" i="7"/>
  <c r="AC1" i="7"/>
  <c r="AB1" i="7"/>
  <c r="AA1" i="7"/>
  <c r="Z1" i="7"/>
  <c r="Y1" i="7"/>
  <c r="X1" i="7"/>
  <c r="W1" i="7"/>
  <c r="G6" i="12"/>
  <c r="C6" i="12"/>
  <c r="AO105" i="12" l="1"/>
  <c r="AO104" i="12"/>
  <c r="AO449" i="12"/>
  <c r="AO560" i="12"/>
  <c r="AO556" i="12"/>
  <c r="AO423" i="12"/>
  <c r="AP423" i="12" s="1"/>
  <c r="AO550" i="12"/>
  <c r="AO417" i="12"/>
  <c r="AO443" i="12"/>
  <c r="AR443" i="12" s="1"/>
  <c r="AO552" i="12"/>
  <c r="AO554" i="12"/>
  <c r="AO439" i="12"/>
  <c r="AT439" i="12" s="1"/>
  <c r="AU439" i="12" s="1"/>
  <c r="AO363" i="12"/>
  <c r="AO359" i="12"/>
  <c r="AO310" i="12"/>
  <c r="AT310" i="12" s="1"/>
  <c r="AU310" i="12" s="1"/>
  <c r="AO300" i="12"/>
  <c r="AO350" i="12"/>
  <c r="AO342" i="12"/>
  <c r="AO305" i="12"/>
  <c r="AO374" i="12"/>
  <c r="AO364" i="12"/>
  <c r="AT364" i="12" s="1"/>
  <c r="AU364" i="12" s="1"/>
  <c r="AO462" i="12"/>
  <c r="AO502" i="12"/>
  <c r="AT502" i="12" s="1"/>
  <c r="AU502" i="12" s="1"/>
  <c r="AO484" i="12"/>
  <c r="AT484" i="12" s="1"/>
  <c r="AU484" i="12" s="1"/>
  <c r="AO321" i="12"/>
  <c r="AO457" i="12"/>
  <c r="AT457" i="12" s="1"/>
  <c r="AU457" i="12" s="1"/>
  <c r="AO402" i="12"/>
  <c r="AO409" i="12"/>
  <c r="AO248" i="12"/>
  <c r="AO413" i="12"/>
  <c r="AO533" i="12"/>
  <c r="AO536" i="12"/>
  <c r="AO268" i="12"/>
  <c r="AT268" i="12" s="1"/>
  <c r="AU268" i="12" s="1"/>
  <c r="AO515" i="12"/>
  <c r="AO528" i="12"/>
  <c r="AO341" i="12"/>
  <c r="AO299" i="12"/>
  <c r="AO376" i="12"/>
  <c r="AT376" i="12" s="1"/>
  <c r="AU376" i="12" s="1"/>
  <c r="AO373" i="12"/>
  <c r="AT373" i="12" s="1"/>
  <c r="AU373" i="12" s="1"/>
  <c r="AO482" i="12"/>
  <c r="AO503" i="12"/>
  <c r="AO486" i="12"/>
  <c r="AO317" i="12"/>
  <c r="AO451" i="12"/>
  <c r="AT451" i="12" s="1"/>
  <c r="AU451" i="12" s="1"/>
  <c r="AO393" i="12"/>
  <c r="AO257" i="12"/>
  <c r="AO252" i="12"/>
  <c r="AO433" i="12"/>
  <c r="AT433" i="12" s="1"/>
  <c r="AU433" i="12" s="1"/>
  <c r="AO546" i="12"/>
  <c r="AO269" i="12"/>
  <c r="AO527" i="12"/>
  <c r="AO524" i="12"/>
  <c r="AO351" i="12"/>
  <c r="AO340" i="12"/>
  <c r="AT340" i="12" s="1"/>
  <c r="AU340" i="12" s="1"/>
  <c r="AO314" i="12"/>
  <c r="AO367" i="12"/>
  <c r="AT367" i="12" s="1"/>
  <c r="AU367" i="12" s="1"/>
  <c r="AO383" i="12"/>
  <c r="AO480" i="12"/>
  <c r="AO478" i="12"/>
  <c r="AT478" i="12" s="1"/>
  <c r="AU478" i="12" s="1"/>
  <c r="AO504" i="12"/>
  <c r="AO336" i="12"/>
  <c r="AO337" i="12"/>
  <c r="AT337" i="12" s="1"/>
  <c r="AU337" i="12" s="1"/>
  <c r="AO452" i="12"/>
  <c r="AO390" i="12"/>
  <c r="AO250" i="12"/>
  <c r="AT250" i="12" s="1"/>
  <c r="AU250" i="12" s="1"/>
  <c r="AO251" i="12"/>
  <c r="AO431" i="12"/>
  <c r="AO290" i="12"/>
  <c r="AO273" i="12"/>
  <c r="AO525" i="12"/>
  <c r="AO387" i="12"/>
  <c r="AO470" i="12"/>
  <c r="AO476" i="12"/>
  <c r="AO494" i="12"/>
  <c r="AO333" i="12"/>
  <c r="AO335" i="12"/>
  <c r="AO440" i="12"/>
  <c r="AO454" i="12"/>
  <c r="AT454" i="12" s="1"/>
  <c r="AU454" i="12" s="1"/>
  <c r="AO408" i="12"/>
  <c r="AO258" i="12"/>
  <c r="AO262" i="12"/>
  <c r="AT262" i="12" s="1"/>
  <c r="AU262" i="12" s="1"/>
  <c r="AO414" i="12"/>
  <c r="AO539" i="12"/>
  <c r="AO285" i="12"/>
  <c r="AO270" i="12"/>
  <c r="AO522" i="12"/>
  <c r="AO295" i="12"/>
  <c r="AT295" i="12" s="1"/>
  <c r="AU295" i="12" s="1"/>
  <c r="AO344" i="12"/>
  <c r="AO306" i="12"/>
  <c r="AO362" i="12"/>
  <c r="AO292" i="12"/>
  <c r="AT292" i="12" s="1"/>
  <c r="AU292" i="12" s="1"/>
  <c r="AO304" i="12"/>
  <c r="AT304" i="12" s="1"/>
  <c r="AU304" i="12" s="1"/>
  <c r="AO372" i="12"/>
  <c r="AO460" i="12"/>
  <c r="AT460" i="12" s="1"/>
  <c r="AU460" i="12" s="1"/>
  <c r="AO481" i="12"/>
  <c r="AT481" i="12" s="1"/>
  <c r="AU481" i="12" s="1"/>
  <c r="AO496" i="12"/>
  <c r="AT496" i="12" s="1"/>
  <c r="AU496" i="12" s="1"/>
  <c r="AO507" i="12"/>
  <c r="AO328" i="12"/>
  <c r="AT328" i="12" s="1"/>
  <c r="AU328" i="12" s="1"/>
  <c r="AO436" i="12"/>
  <c r="AT436" i="12" s="1"/>
  <c r="AU436" i="12" s="1"/>
  <c r="AO403" i="12"/>
  <c r="AT403" i="12" s="1"/>
  <c r="AU403" i="12" s="1"/>
  <c r="AO392" i="12"/>
  <c r="AO263" i="12"/>
  <c r="AO430" i="12"/>
  <c r="AT430" i="12" s="1"/>
  <c r="AU430" i="12" s="1"/>
  <c r="AO541" i="12"/>
  <c r="AO288" i="12"/>
  <c r="AO283" i="12"/>
  <c r="AT283" i="12" s="1"/>
  <c r="AU283" i="12" s="1"/>
  <c r="AO526" i="12"/>
  <c r="AO511" i="12"/>
  <c r="AT511" i="12" s="1"/>
  <c r="AU511" i="12" s="1"/>
  <c r="AO298" i="12"/>
  <c r="AT298" i="12" s="1"/>
  <c r="AU298" i="12" s="1"/>
  <c r="AO301" i="12"/>
  <c r="AT301" i="12" s="1"/>
  <c r="AU301" i="12" s="1"/>
  <c r="AO369" i="12"/>
  <c r="AO365" i="12"/>
  <c r="AO466" i="12"/>
  <c r="AT466" i="12" s="1"/>
  <c r="AU466" i="12" s="1"/>
  <c r="AO487" i="12"/>
  <c r="AT487" i="12" s="1"/>
  <c r="AU487" i="12" s="1"/>
  <c r="AO326" i="12"/>
  <c r="AO316" i="12"/>
  <c r="AT316" i="12" s="1"/>
  <c r="AU316" i="12" s="1"/>
  <c r="AO407" i="12"/>
  <c r="AO391" i="12"/>
  <c r="AT391" i="12" s="1"/>
  <c r="AU391" i="12" s="1"/>
  <c r="AO247" i="12"/>
  <c r="AT247" i="12" s="1"/>
  <c r="AU247" i="12" s="1"/>
  <c r="AO422" i="12"/>
  <c r="AO551" i="12"/>
  <c r="AO544" i="12"/>
  <c r="AO279" i="12"/>
  <c r="AO518" i="12"/>
  <c r="AO509" i="12"/>
  <c r="AO357" i="12"/>
  <c r="AO293" i="12"/>
  <c r="AO315" i="12"/>
  <c r="AO379" i="12"/>
  <c r="AT379" i="12" s="1"/>
  <c r="AU379" i="12" s="1"/>
  <c r="AO471" i="12"/>
  <c r="AO465" i="12"/>
  <c r="AO490" i="12"/>
  <c r="AT490" i="12" s="1"/>
  <c r="AU490" i="12" s="1"/>
  <c r="AO331" i="12"/>
  <c r="AT331" i="12" s="1"/>
  <c r="AU331" i="12" s="1"/>
  <c r="AO323" i="12"/>
  <c r="AO401" i="12"/>
  <c r="AO410" i="12"/>
  <c r="AS410" i="12" s="1"/>
  <c r="AO246" i="12"/>
  <c r="AO421" i="12"/>
  <c r="AT421" i="12" s="1"/>
  <c r="AU421" i="12" s="1"/>
  <c r="AO434" i="12"/>
  <c r="AO287" i="12"/>
  <c r="AO271" i="12"/>
  <c r="AT271" i="12" s="1"/>
  <c r="AU271" i="12" s="1"/>
  <c r="AO516" i="12"/>
  <c r="AO377" i="12"/>
  <c r="AO461" i="12"/>
  <c r="AO464" i="12"/>
  <c r="AO488" i="12"/>
  <c r="AO322" i="12"/>
  <c r="AT322" i="12" s="1"/>
  <c r="AU322" i="12" s="1"/>
  <c r="AO437" i="12"/>
  <c r="AO405" i="12"/>
  <c r="AO395" i="12"/>
  <c r="AO249" i="12"/>
  <c r="AO415" i="12"/>
  <c r="AT415" i="12" s="1"/>
  <c r="AU415" i="12" s="1"/>
  <c r="AO412" i="12"/>
  <c r="AT412" i="12" s="1"/>
  <c r="AU412" i="12" s="1"/>
  <c r="AO547" i="12"/>
  <c r="AO284" i="12"/>
  <c r="AO282" i="12"/>
  <c r="AO514" i="12"/>
  <c r="AT514" i="12" s="1"/>
  <c r="AU514" i="12" s="1"/>
  <c r="AO349" i="12"/>
  <c r="AT349" i="12" s="1"/>
  <c r="AU349" i="12" s="1"/>
  <c r="AO352" i="12"/>
  <c r="AT352" i="12" s="1"/>
  <c r="AU352" i="12" s="1"/>
  <c r="AO313" i="12"/>
  <c r="AT313" i="12" s="1"/>
  <c r="AU313" i="12" s="1"/>
  <c r="AO343" i="12"/>
  <c r="AT343" i="12" s="1"/>
  <c r="AU343" i="12" s="1"/>
  <c r="AO355" i="12"/>
  <c r="AT355" i="12" s="1"/>
  <c r="AU355" i="12" s="1"/>
  <c r="AO297" i="12"/>
  <c r="AO302" i="12"/>
  <c r="AO241" i="12"/>
  <c r="AT241" i="12" s="1"/>
  <c r="AU241" i="12" s="1"/>
  <c r="AO378" i="12"/>
  <c r="AO483" i="12"/>
  <c r="AO473" i="12"/>
  <c r="AO497" i="12"/>
  <c r="AO338" i="12"/>
  <c r="AO327" i="12"/>
  <c r="AO456" i="12"/>
  <c r="AO399" i="12"/>
  <c r="AO259" i="12"/>
  <c r="AT259" i="12" s="1"/>
  <c r="AU259" i="12" s="1"/>
  <c r="AO264" i="12"/>
  <c r="AO428" i="12"/>
  <c r="AO548" i="12"/>
  <c r="AO286" i="12"/>
  <c r="AT286" i="12" s="1"/>
  <c r="AU286" i="12" s="1"/>
  <c r="AO281" i="12"/>
  <c r="AO513" i="12"/>
  <c r="AO354" i="12"/>
  <c r="AO296" i="12"/>
  <c r="AO312" i="12"/>
  <c r="AO384" i="12"/>
  <c r="AO381" i="12"/>
  <c r="AO472" i="12"/>
  <c r="AT472" i="12" s="1"/>
  <c r="AU472" i="12" s="1"/>
  <c r="AO501" i="12"/>
  <c r="AO492" i="12"/>
  <c r="AO324" i="12"/>
  <c r="AO325" i="12"/>
  <c r="AT325" i="12" s="1"/>
  <c r="AU325" i="12" s="1"/>
  <c r="AO397" i="12"/>
  <c r="AT397" i="12" s="1"/>
  <c r="AU397" i="12" s="1"/>
  <c r="AO411" i="12"/>
  <c r="AO256" i="12"/>
  <c r="AT256" i="12" s="1"/>
  <c r="AU256" i="12" s="1"/>
  <c r="AO424" i="12"/>
  <c r="AT424" i="12" s="1"/>
  <c r="AU424" i="12" s="1"/>
  <c r="AO535" i="12"/>
  <c r="AO289" i="12"/>
  <c r="AT289" i="12" s="1"/>
  <c r="AU289" i="12" s="1"/>
  <c r="AO274" i="12"/>
  <c r="AT274" i="12" s="1"/>
  <c r="AU274" i="12" s="1"/>
  <c r="AO530" i="12"/>
  <c r="AO360" i="12"/>
  <c r="AO347" i="12"/>
  <c r="AO294" i="12"/>
  <c r="AO311" i="12"/>
  <c r="AO242" i="12"/>
  <c r="AO382" i="12"/>
  <c r="AT382" i="12" s="1"/>
  <c r="AU382" i="12" s="1"/>
  <c r="AO475" i="12"/>
  <c r="AT475" i="12" s="1"/>
  <c r="AU475" i="12" s="1"/>
  <c r="AO505" i="12"/>
  <c r="AT505" i="12" s="1"/>
  <c r="AU505" i="12" s="1"/>
  <c r="AO493" i="12"/>
  <c r="AT493" i="12" s="1"/>
  <c r="AU493" i="12" s="1"/>
  <c r="AO319" i="12"/>
  <c r="AT319" i="12" s="1"/>
  <c r="AU319" i="12" s="1"/>
  <c r="AO398" i="12"/>
  <c r="AO389" i="12"/>
  <c r="AO254" i="12"/>
  <c r="AO419" i="12"/>
  <c r="AO532" i="12"/>
  <c r="AO276" i="12"/>
  <c r="AO531" i="12"/>
  <c r="AO523" i="12"/>
  <c r="AO368" i="12"/>
  <c r="AO468" i="12"/>
  <c r="AO495" i="12"/>
  <c r="AO485" i="12"/>
  <c r="AO318" i="12"/>
  <c r="AO458" i="12"/>
  <c r="AO396" i="12"/>
  <c r="AO388" i="12"/>
  <c r="AT388" i="12" s="1"/>
  <c r="AU388" i="12" s="1"/>
  <c r="AO245" i="12"/>
  <c r="AO418" i="12"/>
  <c r="AT418" i="12" s="1"/>
  <c r="AU418" i="12" s="1"/>
  <c r="AO543" i="12"/>
  <c r="AO549" i="12"/>
  <c r="AO280" i="12"/>
  <c r="AT280" i="12" s="1"/>
  <c r="AU280" i="12" s="1"/>
  <c r="AO519" i="12"/>
  <c r="AO512" i="12"/>
  <c r="AO345" i="12"/>
  <c r="AO356" i="12"/>
  <c r="AO303" i="12"/>
  <c r="AO358" i="12"/>
  <c r="AT358" i="12" s="1"/>
  <c r="AU358" i="12" s="1"/>
  <c r="AO346" i="12"/>
  <c r="AT346" i="12" s="1"/>
  <c r="AU346" i="12" s="1"/>
  <c r="AO309" i="12"/>
  <c r="AO366" i="12"/>
  <c r="AO385" i="12"/>
  <c r="AT385" i="12" s="1"/>
  <c r="AU385" i="12" s="1"/>
  <c r="AO469" i="12"/>
  <c r="AT469" i="12" s="1"/>
  <c r="AU469" i="12" s="1"/>
  <c r="AO463" i="12"/>
  <c r="AT463" i="12" s="1"/>
  <c r="AU463" i="12" s="1"/>
  <c r="AO506" i="12"/>
  <c r="AO329" i="12"/>
  <c r="AO330" i="12"/>
  <c r="AO453" i="12"/>
  <c r="AO394" i="12"/>
  <c r="AT394" i="12" s="1"/>
  <c r="AU394" i="12" s="1"/>
  <c r="AO267" i="12"/>
  <c r="AO261" i="12"/>
  <c r="AO537" i="12"/>
  <c r="AO545" i="12"/>
  <c r="AS545" i="12" s="1"/>
  <c r="AO277" i="12"/>
  <c r="AT277" i="12" s="1"/>
  <c r="AU277" i="12" s="1"/>
  <c r="AO521" i="12"/>
  <c r="AO529" i="12"/>
  <c r="AO348" i="12"/>
  <c r="AO308" i="12"/>
  <c r="AO243" i="12"/>
  <c r="AO375" i="12"/>
  <c r="AO477" i="12"/>
  <c r="AO500" i="12"/>
  <c r="AO491" i="12"/>
  <c r="AO320" i="12"/>
  <c r="AO406" i="12"/>
  <c r="AT406" i="12" s="1"/>
  <c r="AU406" i="12" s="1"/>
  <c r="AO266" i="12"/>
  <c r="AO255" i="12"/>
  <c r="AO427" i="12"/>
  <c r="AT427" i="12" s="1"/>
  <c r="AU427" i="12" s="1"/>
  <c r="AO534" i="12"/>
  <c r="AO291" i="12"/>
  <c r="AO272" i="12"/>
  <c r="AO520" i="12"/>
  <c r="AT520" i="12" s="1"/>
  <c r="AU520" i="12" s="1"/>
  <c r="AO353" i="12"/>
  <c r="AO361" i="12"/>
  <c r="AT361" i="12" s="1"/>
  <c r="AU361" i="12" s="1"/>
  <c r="AO307" i="12"/>
  <c r="AT307" i="12" s="1"/>
  <c r="AU307" i="12" s="1"/>
  <c r="AO370" i="12"/>
  <c r="AT370" i="12" s="1"/>
  <c r="AU370" i="12" s="1"/>
  <c r="AO380" i="12"/>
  <c r="AO474" i="12"/>
  <c r="AO499" i="12"/>
  <c r="AT499" i="12" s="1"/>
  <c r="AU499" i="12" s="1"/>
  <c r="AO489" i="12"/>
  <c r="AO334" i="12"/>
  <c r="AT334" i="12" s="1"/>
  <c r="AU334" i="12" s="1"/>
  <c r="AO459" i="12"/>
  <c r="AO400" i="12"/>
  <c r="AT400" i="12" s="1"/>
  <c r="AU400" i="12" s="1"/>
  <c r="AO265" i="12"/>
  <c r="AT265" i="12" s="1"/>
  <c r="AU265" i="12" s="1"/>
  <c r="AO253" i="12"/>
  <c r="AT253" i="12" s="1"/>
  <c r="AU253" i="12" s="1"/>
  <c r="AO416" i="12"/>
  <c r="AO540" i="12"/>
  <c r="AO278" i="12"/>
  <c r="AO510" i="12"/>
  <c r="AO386" i="12"/>
  <c r="AS386" i="12" s="1"/>
  <c r="AO371" i="12"/>
  <c r="AO479" i="12"/>
  <c r="AO467" i="12"/>
  <c r="AO498" i="12"/>
  <c r="AO339" i="12"/>
  <c r="AO332" i="12"/>
  <c r="AO455" i="12"/>
  <c r="AO404" i="12"/>
  <c r="AS404" i="12" s="1"/>
  <c r="AO260" i="12"/>
  <c r="AO244" i="12"/>
  <c r="AT244" i="12" s="1"/>
  <c r="AU244" i="12" s="1"/>
  <c r="AO425" i="12"/>
  <c r="AO542" i="12"/>
  <c r="AO538" i="12"/>
  <c r="AO275" i="12"/>
  <c r="AO508" i="12"/>
  <c r="AT508" i="12" s="1"/>
  <c r="AU508" i="12" s="1"/>
  <c r="AO517" i="12"/>
  <c r="AT517" i="12" s="1"/>
  <c r="AU517" i="12" s="1"/>
  <c r="AO557" i="12"/>
  <c r="AO553" i="12"/>
  <c r="AS554" i="12" s="1"/>
  <c r="AO555" i="12"/>
  <c r="AO442" i="12"/>
  <c r="AO420" i="12"/>
  <c r="AO446" i="12"/>
  <c r="AR446" i="12" s="1"/>
  <c r="AO445" i="12"/>
  <c r="AO558" i="12"/>
  <c r="AP558" i="12" s="1"/>
  <c r="B5" i="15"/>
  <c r="C13" i="15" s="1"/>
  <c r="AT126" i="22"/>
  <c r="AS126" i="22"/>
  <c r="AN129" i="22"/>
  <c r="AR126" i="22"/>
  <c r="AM131" i="22"/>
  <c r="AQ124" i="22"/>
  <c r="AS124" i="22"/>
  <c r="AR124" i="22"/>
  <c r="AN127" i="22"/>
  <c r="AP124" i="22"/>
  <c r="AT128" i="22"/>
  <c r="AQ128" i="22"/>
  <c r="AP128" i="22"/>
  <c r="AN131" i="22"/>
  <c r="AM129" i="22"/>
  <c r="AM136" i="22"/>
  <c r="Y4" i="15"/>
  <c r="Y267" i="12"/>
  <c r="V225" i="11" s="1"/>
  <c r="W269" i="12"/>
  <c r="P267" i="12"/>
  <c r="AR556" i="12"/>
  <c r="AP556" i="12"/>
  <c r="AQ556" i="12"/>
  <c r="AS556" i="12"/>
  <c r="AL722" i="12"/>
  <c r="AL679" i="12"/>
  <c r="AN561" i="12"/>
  <c r="AM564" i="12"/>
  <c r="AO561" i="12"/>
  <c r="AM566" i="12"/>
  <c r="AN563" i="12"/>
  <c r="AO563" i="12"/>
  <c r="AL718" i="12"/>
  <c r="AL867" i="12"/>
  <c r="AL869" i="12"/>
  <c r="AR558" i="12"/>
  <c r="AT558" i="12"/>
  <c r="AS558" i="12"/>
  <c r="AR518" i="12"/>
  <c r="AT560" i="12"/>
  <c r="AP560" i="12"/>
  <c r="AQ560" i="12"/>
  <c r="AL714" i="12"/>
  <c r="AN559" i="12"/>
  <c r="AM562" i="12"/>
  <c r="AO559" i="12"/>
  <c r="AP449" i="12"/>
  <c r="AT449" i="12"/>
  <c r="AR449" i="12"/>
  <c r="AQ449" i="12"/>
  <c r="AT409" i="12"/>
  <c r="AU409" i="12" s="1"/>
  <c r="AN426" i="12"/>
  <c r="AM429" i="12"/>
  <c r="AO426" i="12"/>
  <c r="AP445" i="12"/>
  <c r="AQ445" i="12"/>
  <c r="AR445" i="12"/>
  <c r="AS445" i="12"/>
  <c r="AT423" i="12"/>
  <c r="AR423" i="12"/>
  <c r="AS423" i="12"/>
  <c r="AR383" i="12"/>
  <c r="AN448" i="12"/>
  <c r="AO448" i="12"/>
  <c r="AO99" i="12"/>
  <c r="AO98" i="12"/>
  <c r="AO97" i="12"/>
  <c r="AO89" i="12"/>
  <c r="AO80" i="12"/>
  <c r="AO52" i="12"/>
  <c r="AT52" i="12" s="1"/>
  <c r="AU52" i="12" s="1"/>
  <c r="AO64" i="12"/>
  <c r="AT64" i="12" s="1"/>
  <c r="AU64" i="12" s="1"/>
  <c r="AO69" i="12"/>
  <c r="AO101" i="12"/>
  <c r="AO61" i="12"/>
  <c r="AT61" i="12" s="1"/>
  <c r="AU61" i="12" s="1"/>
  <c r="AO92" i="12"/>
  <c r="AO60" i="12"/>
  <c r="AO95" i="12"/>
  <c r="AO71" i="12"/>
  <c r="AO56" i="12"/>
  <c r="AO84" i="12"/>
  <c r="AO82" i="12"/>
  <c r="AO53" i="12"/>
  <c r="AO74" i="12"/>
  <c r="AO73" i="12"/>
  <c r="AO76" i="12"/>
  <c r="AO66" i="12"/>
  <c r="AO100" i="12"/>
  <c r="AO88" i="12"/>
  <c r="AO79" i="12"/>
  <c r="AO54" i="12"/>
  <c r="AO72" i="12"/>
  <c r="AO94" i="12"/>
  <c r="AO55" i="12"/>
  <c r="AT55" i="12" s="1"/>
  <c r="AU55" i="12" s="1"/>
  <c r="AO67" i="12"/>
  <c r="AO85" i="12"/>
  <c r="AO58" i="12"/>
  <c r="AT58" i="12" s="1"/>
  <c r="AU58" i="12" s="1"/>
  <c r="AO87" i="12"/>
  <c r="AO65" i="12"/>
  <c r="AR65" i="12" s="1"/>
  <c r="AO68" i="12"/>
  <c r="AO81" i="12"/>
  <c r="AO77" i="12"/>
  <c r="AS77" i="12" s="1"/>
  <c r="AO91" i="12"/>
  <c r="AO83" i="12"/>
  <c r="AO102" i="12"/>
  <c r="AO62" i="12"/>
  <c r="AO57" i="12"/>
  <c r="AO59" i="12"/>
  <c r="AO93" i="12"/>
  <c r="AO86" i="12"/>
  <c r="AO75" i="12"/>
  <c r="AO70" i="12"/>
  <c r="AO63" i="12"/>
  <c r="AO78" i="12"/>
  <c r="AO90" i="12"/>
  <c r="AO96" i="12"/>
  <c r="AO103" i="12"/>
  <c r="AS104" i="12" s="1"/>
  <c r="Z4" i="15"/>
  <c r="C5" i="15"/>
  <c r="AB3" i="15"/>
  <c r="AD3" i="15" s="1"/>
  <c r="W113" i="22"/>
  <c r="W110" i="22"/>
  <c r="W93" i="12"/>
  <c r="T49" i="11"/>
  <c r="P91" i="12"/>
  <c r="W94" i="12"/>
  <c r="T50" i="11"/>
  <c r="P92" i="12"/>
  <c r="AQ105" i="12"/>
  <c r="AT105" i="12"/>
  <c r="AP105" i="12"/>
  <c r="AR105" i="12"/>
  <c r="AS105" i="12"/>
  <c r="AN108" i="12"/>
  <c r="AM111" i="12"/>
  <c r="AO108" i="12"/>
  <c r="AQ103" i="12"/>
  <c r="AR103" i="12"/>
  <c r="AS103" i="12"/>
  <c r="AP103" i="12"/>
  <c r="AN106" i="12"/>
  <c r="AM109" i="12"/>
  <c r="AO106" i="12"/>
  <c r="AM110" i="12"/>
  <c r="AN107" i="12"/>
  <c r="AO107" i="12"/>
  <c r="AT104" i="12"/>
  <c r="AP104" i="12"/>
  <c r="AQ104" i="12"/>
  <c r="S84" i="12"/>
  <c r="P42" i="11" s="1"/>
  <c r="M42" i="11" s="1"/>
  <c r="AH50" i="12"/>
  <c r="V132" i="12"/>
  <c r="U132" i="12"/>
  <c r="T140" i="12"/>
  <c r="U136" i="12"/>
  <c r="T144" i="12"/>
  <c r="V136" i="12"/>
  <c r="U137" i="12"/>
  <c r="T145" i="12"/>
  <c r="V137" i="12"/>
  <c r="T141" i="12"/>
  <c r="U133" i="12"/>
  <c r="V133" i="12"/>
  <c r="V134" i="12"/>
  <c r="U134" i="12"/>
  <c r="T142" i="12"/>
  <c r="V131" i="12"/>
  <c r="T139" i="12"/>
  <c r="U131" i="12"/>
  <c r="U135" i="12"/>
  <c r="V135" i="12"/>
  <c r="T143" i="12"/>
  <c r="AD7" i="15"/>
  <c r="V31" i="15" s="1"/>
  <c r="J24" i="11" s="1"/>
  <c r="G11" i="15"/>
  <c r="G12" i="15"/>
  <c r="AP50" i="19"/>
  <c r="AQ50" i="19"/>
  <c r="AT50" i="19"/>
  <c r="W78" i="19"/>
  <c r="AR34" i="11"/>
  <c r="Q74" i="19"/>
  <c r="AF61" i="19"/>
  <c r="AS57" i="19"/>
  <c r="AT57" i="19"/>
  <c r="AR57" i="19"/>
  <c r="AF77" i="19"/>
  <c r="AF76" i="19"/>
  <c r="AP55" i="19"/>
  <c r="AQ55" i="19"/>
  <c r="AR55" i="19"/>
  <c r="AS55" i="19"/>
  <c r="AF56" i="19"/>
  <c r="AF51" i="19"/>
  <c r="AF66" i="19"/>
  <c r="Q75" i="19"/>
  <c r="C50" i="21"/>
  <c r="AN60" i="19"/>
  <c r="AM63" i="19"/>
  <c r="AN58" i="19"/>
  <c r="AM61" i="19"/>
  <c r="AM56" i="19"/>
  <c r="AN53" i="19"/>
  <c r="S34" i="12"/>
  <c r="S38" i="12"/>
  <c r="S35" i="12"/>
  <c r="S39" i="12"/>
  <c r="AC27" i="12"/>
  <c r="T39" i="12"/>
  <c r="AC21" i="12"/>
  <c r="T35" i="12"/>
  <c r="Y20" i="12"/>
  <c r="T36" i="12"/>
  <c r="T34" i="12"/>
  <c r="AA12" i="12"/>
  <c r="T37" i="12"/>
  <c r="Z4" i="12"/>
  <c r="Z20" i="12"/>
  <c r="AB10" i="12"/>
  <c r="Z26" i="12"/>
  <c r="AA18" i="12"/>
  <c r="AC9" i="12"/>
  <c r="Z25" i="12"/>
  <c r="AC17" i="12"/>
  <c r="Z8" i="12"/>
  <c r="Y25" i="12"/>
  <c r="AB16" i="12"/>
  <c r="Y8" i="12"/>
  <c r="AA10" i="12"/>
  <c r="AA24" i="12"/>
  <c r="Z13" i="12"/>
  <c r="AA6" i="12"/>
  <c r="AB22" i="12"/>
  <c r="Y13" i="12"/>
  <c r="AC5" i="12"/>
  <c r="AB15" i="12"/>
  <c r="AA27" i="12"/>
  <c r="AC24" i="12"/>
  <c r="Z22" i="12"/>
  <c r="AB19" i="12"/>
  <c r="Z17" i="12"/>
  <c r="AA15" i="12"/>
  <c r="AC12" i="12"/>
  <c r="Z10" i="12"/>
  <c r="AB7" i="12"/>
  <c r="Z5" i="12"/>
  <c r="AA22" i="12"/>
  <c r="AC26" i="12"/>
  <c r="AA19" i="12"/>
  <c r="AC14" i="12"/>
  <c r="AA7" i="12"/>
  <c r="Z14" i="12"/>
  <c r="Y4" i="12"/>
  <c r="AC23" i="12"/>
  <c r="AB21" i="12"/>
  <c r="Y19" i="12"/>
  <c r="AA16" i="12"/>
  <c r="AC11" i="12"/>
  <c r="AB9" i="12"/>
  <c r="Y7" i="12"/>
  <c r="AA4" i="12"/>
  <c r="AB25" i="12"/>
  <c r="Z23" i="12"/>
  <c r="AC18" i="12"/>
  <c r="Z16" i="12"/>
  <c r="AB13" i="12"/>
  <c r="Z11" i="12"/>
  <c r="AC6" i="12"/>
  <c r="T38" i="12"/>
  <c r="AS446" i="12" l="1"/>
  <c r="AU446" i="12" s="1"/>
  <c r="AS542" i="12"/>
  <c r="AD4" i="15"/>
  <c r="AQ423" i="12"/>
  <c r="AU423" i="12" s="1"/>
  <c r="AS548" i="12"/>
  <c r="C12" i="15"/>
  <c r="AQ558" i="12"/>
  <c r="AU558" i="12" s="1"/>
  <c r="AS551" i="12"/>
  <c r="AS398" i="12"/>
  <c r="AS443" i="12"/>
  <c r="AU443" i="12" s="1"/>
  <c r="AT442" i="12"/>
  <c r="AU442" i="12" s="1"/>
  <c r="AS275" i="12"/>
  <c r="AR275" i="12"/>
  <c r="AP498" i="12"/>
  <c r="AQ498" i="12"/>
  <c r="AQ510" i="12"/>
  <c r="AP510" i="12"/>
  <c r="AS380" i="12"/>
  <c r="AR380" i="12"/>
  <c r="AQ291" i="12"/>
  <c r="AP291" i="12"/>
  <c r="AS266" i="12"/>
  <c r="AR266" i="12"/>
  <c r="AQ477" i="12"/>
  <c r="AP477" i="12"/>
  <c r="AS308" i="12"/>
  <c r="AR308" i="12"/>
  <c r="AQ267" i="12"/>
  <c r="AP267" i="12"/>
  <c r="AQ366" i="12"/>
  <c r="AP366" i="12"/>
  <c r="AS512" i="12"/>
  <c r="AR512" i="12"/>
  <c r="AP543" i="12"/>
  <c r="AQ543" i="12"/>
  <c r="AP396" i="12"/>
  <c r="AQ396" i="12"/>
  <c r="AQ318" i="12"/>
  <c r="AP318" i="12"/>
  <c r="AS311" i="12"/>
  <c r="AR311" i="12"/>
  <c r="AS530" i="12"/>
  <c r="AP492" i="12"/>
  <c r="AQ492" i="12"/>
  <c r="AQ384" i="12"/>
  <c r="AP384" i="12"/>
  <c r="AP513" i="12"/>
  <c r="AQ513" i="12"/>
  <c r="AR428" i="12"/>
  <c r="AS428" i="12"/>
  <c r="AP456" i="12"/>
  <c r="AQ456" i="12"/>
  <c r="AR338" i="12"/>
  <c r="AS338" i="12"/>
  <c r="AR284" i="12"/>
  <c r="AS284" i="12"/>
  <c r="AP249" i="12"/>
  <c r="AQ249" i="12"/>
  <c r="AS464" i="12"/>
  <c r="AR464" i="12"/>
  <c r="AQ246" i="12"/>
  <c r="AP246" i="12"/>
  <c r="AQ465" i="12"/>
  <c r="AP465" i="12"/>
  <c r="AP357" i="12"/>
  <c r="AQ357" i="12"/>
  <c r="AP288" i="12"/>
  <c r="AQ288" i="12"/>
  <c r="AS392" i="12"/>
  <c r="AQ522" i="12"/>
  <c r="AP522" i="12"/>
  <c r="AP414" i="12"/>
  <c r="AQ414" i="12"/>
  <c r="AQ333" i="12"/>
  <c r="AP333" i="12"/>
  <c r="AR431" i="12"/>
  <c r="AS431" i="12"/>
  <c r="AR452" i="12"/>
  <c r="AS452" i="12"/>
  <c r="AQ336" i="12"/>
  <c r="AP336" i="12"/>
  <c r="AS314" i="12"/>
  <c r="AR314" i="12"/>
  <c r="AS527" i="12"/>
  <c r="AP252" i="12"/>
  <c r="AQ252" i="12"/>
  <c r="AS503" i="12"/>
  <c r="AR503" i="12"/>
  <c r="AS515" i="12"/>
  <c r="AR515" i="12"/>
  <c r="AS413" i="12"/>
  <c r="AR413" i="12"/>
  <c r="AS350" i="12"/>
  <c r="AR350" i="12"/>
  <c r="AS359" i="12"/>
  <c r="AR359" i="12"/>
  <c r="AP417" i="12"/>
  <c r="AQ417" i="12"/>
  <c r="AS557" i="12"/>
  <c r="AP555" i="12"/>
  <c r="AQ555" i="12"/>
  <c r="AS260" i="12"/>
  <c r="AR260" i="12"/>
  <c r="AS467" i="12"/>
  <c r="AR467" i="12"/>
  <c r="AS278" i="12"/>
  <c r="AR278" i="12"/>
  <c r="AQ474" i="12"/>
  <c r="AP474" i="12"/>
  <c r="AS353" i="12"/>
  <c r="AR353" i="12"/>
  <c r="AP534" i="12"/>
  <c r="AQ534" i="12"/>
  <c r="AS320" i="12"/>
  <c r="AR320" i="12"/>
  <c r="AP348" i="12"/>
  <c r="AQ348" i="12"/>
  <c r="AP330" i="12"/>
  <c r="AQ330" i="12"/>
  <c r="AQ309" i="12"/>
  <c r="AP309" i="12"/>
  <c r="AP303" i="12"/>
  <c r="AQ303" i="12"/>
  <c r="AQ519" i="12"/>
  <c r="AP519" i="12"/>
  <c r="AS458" i="12"/>
  <c r="AR458" i="12"/>
  <c r="AR485" i="12"/>
  <c r="AS485" i="12"/>
  <c r="AS368" i="12"/>
  <c r="AR368" i="12"/>
  <c r="AR419" i="12"/>
  <c r="AS419" i="12"/>
  <c r="AQ294" i="12"/>
  <c r="AP294" i="12"/>
  <c r="AP501" i="12"/>
  <c r="AQ501" i="12"/>
  <c r="AP312" i="12"/>
  <c r="AQ312" i="12"/>
  <c r="AR281" i="12"/>
  <c r="AS281" i="12"/>
  <c r="AP264" i="12"/>
  <c r="AQ264" i="12"/>
  <c r="AS497" i="12"/>
  <c r="AR497" i="12"/>
  <c r="AQ378" i="12"/>
  <c r="AP378" i="12"/>
  <c r="AS395" i="12"/>
  <c r="AS461" i="12"/>
  <c r="AR461" i="12"/>
  <c r="AR287" i="12"/>
  <c r="AS287" i="12"/>
  <c r="AS323" i="12"/>
  <c r="AR323" i="12"/>
  <c r="AQ471" i="12"/>
  <c r="AP471" i="12"/>
  <c r="AR509" i="12"/>
  <c r="AS509" i="12"/>
  <c r="AS407" i="12"/>
  <c r="AS326" i="12"/>
  <c r="AR326" i="12"/>
  <c r="AS365" i="12"/>
  <c r="AR365" i="12"/>
  <c r="AQ306" i="12"/>
  <c r="AP306" i="12"/>
  <c r="AQ270" i="12"/>
  <c r="AP270" i="12"/>
  <c r="AR440" i="12"/>
  <c r="AS440" i="12"/>
  <c r="AR494" i="12"/>
  <c r="AS494" i="12"/>
  <c r="AQ387" i="12"/>
  <c r="AP387" i="12"/>
  <c r="AQ525" i="12"/>
  <c r="AP525" i="12"/>
  <c r="AS251" i="12"/>
  <c r="AR251" i="12"/>
  <c r="AQ504" i="12"/>
  <c r="AP504" i="12"/>
  <c r="AS383" i="12"/>
  <c r="AU383" i="12" s="1"/>
  <c r="AS269" i="12"/>
  <c r="AR269" i="12"/>
  <c r="AS257" i="12"/>
  <c r="AR257" i="12"/>
  <c r="AS482" i="12"/>
  <c r="AR482" i="12"/>
  <c r="AS299" i="12"/>
  <c r="AR299" i="12"/>
  <c r="AR248" i="12"/>
  <c r="AS248" i="12"/>
  <c r="AR374" i="12"/>
  <c r="AS374" i="12"/>
  <c r="AP363" i="12"/>
  <c r="AQ363" i="12"/>
  <c r="AQ552" i="12"/>
  <c r="AP552" i="12"/>
  <c r="AT445" i="12"/>
  <c r="AU445" i="12" s="1"/>
  <c r="AS332" i="12"/>
  <c r="AR332" i="12"/>
  <c r="AS479" i="12"/>
  <c r="AR479" i="12"/>
  <c r="AQ540" i="12"/>
  <c r="AP540" i="12"/>
  <c r="AS491" i="12"/>
  <c r="AR491" i="12"/>
  <c r="AP375" i="12"/>
  <c r="AQ375" i="12"/>
  <c r="AP537" i="12"/>
  <c r="AQ537" i="12"/>
  <c r="AQ453" i="12"/>
  <c r="AP453" i="12"/>
  <c r="AS329" i="12"/>
  <c r="AR329" i="12"/>
  <c r="AS356" i="12"/>
  <c r="AR356" i="12"/>
  <c r="AR245" i="12"/>
  <c r="AS245" i="12"/>
  <c r="AQ495" i="12"/>
  <c r="AP495" i="12"/>
  <c r="AP531" i="12"/>
  <c r="AQ531" i="12"/>
  <c r="AS254" i="12"/>
  <c r="AR254" i="12"/>
  <c r="AR347" i="12"/>
  <c r="AS347" i="12"/>
  <c r="AP411" i="12"/>
  <c r="AQ411" i="12"/>
  <c r="AS296" i="12"/>
  <c r="AR296" i="12"/>
  <c r="AS473" i="12"/>
  <c r="AR473" i="12"/>
  <c r="AS302" i="12"/>
  <c r="AR302" i="12"/>
  <c r="AQ405" i="12"/>
  <c r="AP405" i="12"/>
  <c r="AR434" i="12"/>
  <c r="AS434" i="12"/>
  <c r="AS401" i="12"/>
  <c r="AQ315" i="12"/>
  <c r="AP315" i="12"/>
  <c r="AS518" i="12"/>
  <c r="AU518" i="12" s="1"/>
  <c r="AR422" i="12"/>
  <c r="AS422" i="12"/>
  <c r="AP369" i="12"/>
  <c r="AQ369" i="12"/>
  <c r="AQ507" i="12"/>
  <c r="AP507" i="12"/>
  <c r="AS362" i="12"/>
  <c r="AR362" i="12"/>
  <c r="AS344" i="12"/>
  <c r="AR344" i="12"/>
  <c r="AQ285" i="12"/>
  <c r="AP285" i="12"/>
  <c r="AQ258" i="12"/>
  <c r="AP258" i="12"/>
  <c r="AS476" i="12"/>
  <c r="AR476" i="12"/>
  <c r="AP273" i="12"/>
  <c r="AQ273" i="12"/>
  <c r="AQ351" i="12"/>
  <c r="AP351" i="12"/>
  <c r="AP546" i="12"/>
  <c r="AQ546" i="12"/>
  <c r="AP393" i="12"/>
  <c r="AQ393" i="12"/>
  <c r="AS317" i="12"/>
  <c r="AR317" i="12"/>
  <c r="AR341" i="12"/>
  <c r="AS341" i="12"/>
  <c r="AS536" i="12"/>
  <c r="AP462" i="12"/>
  <c r="AQ462" i="12"/>
  <c r="AS305" i="12"/>
  <c r="AR305" i="12"/>
  <c r="AP300" i="12"/>
  <c r="AQ300" i="12"/>
  <c r="AP420" i="12"/>
  <c r="AQ420" i="12"/>
  <c r="AR425" i="12"/>
  <c r="AS425" i="12"/>
  <c r="AS455" i="12"/>
  <c r="AR455" i="12"/>
  <c r="AQ339" i="12"/>
  <c r="AP339" i="12"/>
  <c r="AS371" i="12"/>
  <c r="AR371" i="12"/>
  <c r="AR416" i="12"/>
  <c r="AS416" i="12"/>
  <c r="AP459" i="12"/>
  <c r="AQ459" i="12"/>
  <c r="AQ489" i="12"/>
  <c r="AP489" i="12"/>
  <c r="AS272" i="12"/>
  <c r="AR272" i="12"/>
  <c r="AP255" i="12"/>
  <c r="AQ255" i="12"/>
  <c r="AR500" i="12"/>
  <c r="AS500" i="12"/>
  <c r="AP243" i="12"/>
  <c r="AQ243" i="12"/>
  <c r="AS521" i="12"/>
  <c r="AP261" i="12"/>
  <c r="AQ261" i="12"/>
  <c r="AR506" i="12"/>
  <c r="AS506" i="12"/>
  <c r="AP345" i="12"/>
  <c r="AQ345" i="12"/>
  <c r="AP549" i="12"/>
  <c r="AQ549" i="12"/>
  <c r="AP468" i="12"/>
  <c r="AQ468" i="12"/>
  <c r="AP276" i="12"/>
  <c r="AQ276" i="12"/>
  <c r="AS389" i="12"/>
  <c r="AR242" i="12"/>
  <c r="AS242" i="12"/>
  <c r="AP360" i="12"/>
  <c r="AQ360" i="12"/>
  <c r="AQ324" i="12"/>
  <c r="AP324" i="12"/>
  <c r="AP381" i="12"/>
  <c r="AQ381" i="12"/>
  <c r="AP354" i="12"/>
  <c r="AQ354" i="12"/>
  <c r="AP399" i="12"/>
  <c r="AQ399" i="12"/>
  <c r="AQ327" i="12"/>
  <c r="AP327" i="12"/>
  <c r="AQ483" i="12"/>
  <c r="AP483" i="12"/>
  <c r="AP297" i="12"/>
  <c r="AQ297" i="12"/>
  <c r="AQ282" i="12"/>
  <c r="AP282" i="12"/>
  <c r="AR437" i="12"/>
  <c r="AS437" i="12"/>
  <c r="AS488" i="12"/>
  <c r="AR488" i="12"/>
  <c r="AS377" i="12"/>
  <c r="AR377" i="12"/>
  <c r="AQ516" i="12"/>
  <c r="AP516" i="12"/>
  <c r="AR293" i="12"/>
  <c r="AS293" i="12"/>
  <c r="AQ279" i="12"/>
  <c r="AP279" i="12"/>
  <c r="AR263" i="12"/>
  <c r="AS263" i="12"/>
  <c r="AP372" i="12"/>
  <c r="AQ372" i="12"/>
  <c r="AS539" i="12"/>
  <c r="AQ408" i="12"/>
  <c r="AP408" i="12"/>
  <c r="AS335" i="12"/>
  <c r="AR335" i="12"/>
  <c r="AS470" i="12"/>
  <c r="AR470" i="12"/>
  <c r="AR290" i="12"/>
  <c r="AS290" i="12"/>
  <c r="AQ390" i="12"/>
  <c r="AP390" i="12"/>
  <c r="AQ480" i="12"/>
  <c r="AP480" i="12"/>
  <c r="AS524" i="12"/>
  <c r="AQ486" i="12"/>
  <c r="AP486" i="12"/>
  <c r="AP528" i="12"/>
  <c r="AQ528" i="12"/>
  <c r="AS533" i="12"/>
  <c r="AQ402" i="12"/>
  <c r="AP402" i="12"/>
  <c r="AP321" i="12"/>
  <c r="AQ321" i="12"/>
  <c r="AQ342" i="12"/>
  <c r="AP342" i="12"/>
  <c r="AM132" i="22"/>
  <c r="AM134" i="22"/>
  <c r="AP127" i="22"/>
  <c r="AR127" i="22"/>
  <c r="AN130" i="22"/>
  <c r="AQ127" i="22"/>
  <c r="AS127" i="22"/>
  <c r="AT129" i="22"/>
  <c r="AS129" i="22"/>
  <c r="AR129" i="22"/>
  <c r="AN132" i="22"/>
  <c r="AM139" i="22"/>
  <c r="AT131" i="22"/>
  <c r="AP131" i="22"/>
  <c r="AQ131" i="22"/>
  <c r="AN134" i="22"/>
  <c r="AS83" i="12"/>
  <c r="AS449" i="12"/>
  <c r="AU449" i="12" s="1"/>
  <c r="Y269" i="12"/>
  <c r="V227" i="11" s="1"/>
  <c r="W271" i="12"/>
  <c r="P269" i="12"/>
  <c r="AM567" i="12"/>
  <c r="AN564" i="12"/>
  <c r="AO564" i="12"/>
  <c r="AL728" i="12"/>
  <c r="AL724" i="12"/>
  <c r="AL720" i="12"/>
  <c r="AR559" i="12"/>
  <c r="AQ559" i="12"/>
  <c r="AS559" i="12"/>
  <c r="AP559" i="12"/>
  <c r="AL873" i="12"/>
  <c r="AQ563" i="12"/>
  <c r="AP563" i="12"/>
  <c r="AT563" i="12"/>
  <c r="AT523" i="12"/>
  <c r="AU523" i="12" s="1"/>
  <c r="AQ561" i="12"/>
  <c r="AR561" i="12"/>
  <c r="AS561" i="12"/>
  <c r="AP561" i="12"/>
  <c r="AT561" i="12"/>
  <c r="AR521" i="12"/>
  <c r="AM565" i="12"/>
  <c r="AN562" i="12"/>
  <c r="AO562" i="12"/>
  <c r="AS560" i="12"/>
  <c r="AL875" i="12"/>
  <c r="AM569" i="12"/>
  <c r="AN566" i="12"/>
  <c r="AO566" i="12"/>
  <c r="AL685" i="12"/>
  <c r="AN429" i="12"/>
  <c r="AM432" i="12"/>
  <c r="AO429" i="12"/>
  <c r="AP448" i="12"/>
  <c r="AT448" i="12"/>
  <c r="AQ448" i="12"/>
  <c r="AR448" i="12"/>
  <c r="AS448" i="12"/>
  <c r="AP426" i="12"/>
  <c r="AT426" i="12"/>
  <c r="AR426" i="12"/>
  <c r="AQ426" i="12"/>
  <c r="AS426" i="12"/>
  <c r="AR386" i="12"/>
  <c r="AU386" i="12" s="1"/>
  <c r="C10" i="15"/>
  <c r="C11" i="15"/>
  <c r="V30" i="15"/>
  <c r="J23" i="11" s="1"/>
  <c r="G14" i="15"/>
  <c r="C18" i="15" s="1"/>
  <c r="AS95" i="12"/>
  <c r="AS80" i="12"/>
  <c r="AS56" i="12"/>
  <c r="AR56" i="12"/>
  <c r="AQ93" i="12"/>
  <c r="AP93" i="12"/>
  <c r="AP81" i="12"/>
  <c r="AQ81" i="12"/>
  <c r="AP60" i="12"/>
  <c r="AQ60" i="12"/>
  <c r="AS89" i="12"/>
  <c r="AQ63" i="12"/>
  <c r="AP63" i="12"/>
  <c r="AQ69" i="12"/>
  <c r="AP69" i="12"/>
  <c r="AQ75" i="12"/>
  <c r="AP75" i="12"/>
  <c r="AP96" i="12"/>
  <c r="AQ96" i="12"/>
  <c r="AS59" i="12"/>
  <c r="AR59" i="12"/>
  <c r="AS68" i="12"/>
  <c r="AQ72" i="12"/>
  <c r="AP72" i="12"/>
  <c r="AS74" i="12"/>
  <c r="AS92" i="12"/>
  <c r="AQ102" i="12"/>
  <c r="AP102" i="12"/>
  <c r="AQ66" i="12"/>
  <c r="AP66" i="12"/>
  <c r="AS86" i="12"/>
  <c r="AP90" i="12"/>
  <c r="AQ90" i="12"/>
  <c r="AQ57" i="12"/>
  <c r="AP57" i="12"/>
  <c r="AS65" i="12"/>
  <c r="AU65" i="12" s="1"/>
  <c r="AQ54" i="12"/>
  <c r="AP54" i="12"/>
  <c r="AS53" i="12"/>
  <c r="AR53" i="12"/>
  <c r="AS98" i="12"/>
  <c r="AQ84" i="12"/>
  <c r="AP84" i="12"/>
  <c r="AS71" i="12"/>
  <c r="AQ78" i="12"/>
  <c r="AP78" i="12"/>
  <c r="AS62" i="12"/>
  <c r="AR62" i="12"/>
  <c r="AP87" i="12"/>
  <c r="AQ87" i="12"/>
  <c r="AS101" i="12"/>
  <c r="AP99" i="12"/>
  <c r="AQ99" i="12"/>
  <c r="W112" i="22"/>
  <c r="W115" i="22"/>
  <c r="W96" i="12"/>
  <c r="T52" i="11"/>
  <c r="P94" i="12"/>
  <c r="T51" i="11"/>
  <c r="W95" i="12"/>
  <c r="P93" i="12"/>
  <c r="AM112" i="12"/>
  <c r="AO109" i="12"/>
  <c r="AN109" i="12"/>
  <c r="AQ107" i="12"/>
  <c r="AS107" i="12"/>
  <c r="AP107" i="12"/>
  <c r="AT107" i="12"/>
  <c r="AT67" i="12"/>
  <c r="AU67" i="12" s="1"/>
  <c r="AP106" i="12"/>
  <c r="AR106" i="12"/>
  <c r="AS106" i="12"/>
  <c r="AQ106" i="12"/>
  <c r="AM114" i="12"/>
  <c r="AN111" i="12"/>
  <c r="AO111" i="12"/>
  <c r="AT108" i="12"/>
  <c r="AS108" i="12"/>
  <c r="AP108" i="12"/>
  <c r="AQ108" i="12"/>
  <c r="AR108" i="12"/>
  <c r="AR68" i="12"/>
  <c r="AM113" i="12"/>
  <c r="AN110" i="12"/>
  <c r="AO110" i="12"/>
  <c r="AU105" i="12"/>
  <c r="AH51" i="12"/>
  <c r="S85" i="12"/>
  <c r="P43" i="11" s="1"/>
  <c r="M43" i="11" s="1"/>
  <c r="T147" i="12"/>
  <c r="V139" i="12"/>
  <c r="U139" i="12"/>
  <c r="U145" i="12"/>
  <c r="T153" i="12"/>
  <c r="V145" i="12"/>
  <c r="U143" i="12"/>
  <c r="V143" i="12"/>
  <c r="T151" i="12"/>
  <c r="U141" i="12"/>
  <c r="V141" i="12"/>
  <c r="T149" i="12"/>
  <c r="V140" i="12"/>
  <c r="U140" i="12"/>
  <c r="T148" i="12"/>
  <c r="V142" i="12"/>
  <c r="U142" i="12"/>
  <c r="T150" i="12"/>
  <c r="U144" i="12"/>
  <c r="T152" i="12"/>
  <c r="V144" i="12"/>
  <c r="AP58" i="19"/>
  <c r="AQ58" i="19"/>
  <c r="AS58" i="19"/>
  <c r="AR58" i="19"/>
  <c r="AF82" i="19"/>
  <c r="Q76" i="19"/>
  <c r="AR60" i="19"/>
  <c r="AS60" i="19"/>
  <c r="AT60" i="19"/>
  <c r="W80" i="19"/>
  <c r="AR36" i="11"/>
  <c r="Q77" i="19"/>
  <c r="AP53" i="19"/>
  <c r="AQ53" i="19"/>
  <c r="AT53" i="19"/>
  <c r="AF62" i="19"/>
  <c r="AF72" i="19"/>
  <c r="AF67" i="19"/>
  <c r="AF83" i="19"/>
  <c r="AF57" i="19"/>
  <c r="C51" i="21"/>
  <c r="AN56" i="19"/>
  <c r="AM59" i="19"/>
  <c r="AM64" i="19"/>
  <c r="AN61" i="19"/>
  <c r="AM66" i="19"/>
  <c r="AN63" i="19"/>
  <c r="J5" i="7"/>
  <c r="AU464" i="12" l="1"/>
  <c r="AU267" i="12"/>
  <c r="AU291" i="12"/>
  <c r="C14" i="15"/>
  <c r="C17" i="15" s="1"/>
  <c r="AU327" i="12"/>
  <c r="AU324" i="12"/>
  <c r="AU302" i="12"/>
  <c r="AU311" i="12"/>
  <c r="AU512" i="12"/>
  <c r="AU477" i="12"/>
  <c r="AU284" i="12"/>
  <c r="AU338" i="12"/>
  <c r="AU521" i="12"/>
  <c r="AU488" i="12"/>
  <c r="AU455" i="12"/>
  <c r="AU516" i="12"/>
  <c r="AU282" i="12"/>
  <c r="AU272" i="12"/>
  <c r="AU353" i="12"/>
  <c r="AU260" i="12"/>
  <c r="AU279" i="12"/>
  <c r="AU437" i="12"/>
  <c r="AU483" i="12"/>
  <c r="AU500" i="12"/>
  <c r="AU489" i="12"/>
  <c r="AU339" i="12"/>
  <c r="AU507" i="12"/>
  <c r="AU422" i="12"/>
  <c r="AU347" i="12"/>
  <c r="AU356" i="12"/>
  <c r="AU329" i="12"/>
  <c r="AU491" i="12"/>
  <c r="AU479" i="12"/>
  <c r="AU440" i="12"/>
  <c r="AU359" i="12"/>
  <c r="AU515" i="12"/>
  <c r="AU495" i="12"/>
  <c r="AU453" i="12"/>
  <c r="AU332" i="12"/>
  <c r="AU425" i="12"/>
  <c r="AU300" i="12"/>
  <c r="AU462" i="12"/>
  <c r="AU341" i="12"/>
  <c r="AU402" i="12"/>
  <c r="AU480" i="12"/>
  <c r="AU408" i="12"/>
  <c r="AU305" i="12"/>
  <c r="AU351" i="12"/>
  <c r="AU257" i="12"/>
  <c r="AU485" i="12"/>
  <c r="AU309" i="12"/>
  <c r="AU467" i="12"/>
  <c r="AU308" i="12"/>
  <c r="AU380" i="12"/>
  <c r="AU371" i="12"/>
  <c r="AU492" i="12"/>
  <c r="AU474" i="12"/>
  <c r="AU278" i="12"/>
  <c r="AU333" i="12"/>
  <c r="AU522" i="12"/>
  <c r="AU357" i="12"/>
  <c r="AU246" i="12"/>
  <c r="AU384" i="12"/>
  <c r="AU321" i="12"/>
  <c r="AU486" i="12"/>
  <c r="AU377" i="12"/>
  <c r="AU345" i="12"/>
  <c r="AU546" i="12"/>
  <c r="AU273" i="12"/>
  <c r="AU405" i="12"/>
  <c r="AU473" i="12"/>
  <c r="AU296" i="12"/>
  <c r="AU254" i="12"/>
  <c r="AU540" i="12"/>
  <c r="AU504" i="12"/>
  <c r="AU251" i="12"/>
  <c r="AU387" i="12"/>
  <c r="AU264" i="12"/>
  <c r="AU312" i="12"/>
  <c r="AU501" i="12"/>
  <c r="AU330" i="12"/>
  <c r="AU465" i="12"/>
  <c r="AU456" i="12"/>
  <c r="AU318" i="12"/>
  <c r="AU470" i="12"/>
  <c r="AU258" i="12"/>
  <c r="AU344" i="12"/>
  <c r="AU471" i="12"/>
  <c r="AU461" i="12"/>
  <c r="AU378" i="12"/>
  <c r="AU294" i="12"/>
  <c r="AU519" i="12"/>
  <c r="AU266" i="12"/>
  <c r="AU275" i="12"/>
  <c r="AU290" i="12"/>
  <c r="AU276" i="12"/>
  <c r="AU468" i="12"/>
  <c r="AU549" i="12"/>
  <c r="AU506" i="12"/>
  <c r="AU261" i="12"/>
  <c r="AU393" i="12"/>
  <c r="AU363" i="12"/>
  <c r="AU248" i="12"/>
  <c r="AU525" i="12"/>
  <c r="AU494" i="12"/>
  <c r="AU270" i="12"/>
  <c r="AU365" i="12"/>
  <c r="AU287" i="12"/>
  <c r="AU281" i="12"/>
  <c r="AU419" i="12"/>
  <c r="AU348" i="12"/>
  <c r="AU534" i="12"/>
  <c r="AU555" i="12"/>
  <c r="AU417" i="12"/>
  <c r="AU252" i="12"/>
  <c r="AU452" i="12"/>
  <c r="AU414" i="12"/>
  <c r="AU288" i="12"/>
  <c r="AU428" i="12"/>
  <c r="AU543" i="12"/>
  <c r="AU342" i="12"/>
  <c r="AU390" i="12"/>
  <c r="AU335" i="12"/>
  <c r="AU372" i="12"/>
  <c r="AU293" i="12"/>
  <c r="AU354" i="12"/>
  <c r="AU243" i="12"/>
  <c r="AU459" i="12"/>
  <c r="AU420" i="12"/>
  <c r="AU317" i="12"/>
  <c r="AU476" i="12"/>
  <c r="AU285" i="12"/>
  <c r="AU362" i="12"/>
  <c r="AU315" i="12"/>
  <c r="AU434" i="12"/>
  <c r="AU411" i="12"/>
  <c r="AU531" i="12"/>
  <c r="AU245" i="12"/>
  <c r="AU375" i="12"/>
  <c r="AU552" i="12"/>
  <c r="AU374" i="12"/>
  <c r="AU299" i="12"/>
  <c r="AU482" i="12"/>
  <c r="AU269" i="12"/>
  <c r="AU509" i="12"/>
  <c r="AU323" i="12"/>
  <c r="AU497" i="12"/>
  <c r="AU368" i="12"/>
  <c r="AU458" i="12"/>
  <c r="AU320" i="12"/>
  <c r="AU350" i="12"/>
  <c r="AU413" i="12"/>
  <c r="AU503" i="12"/>
  <c r="AU498" i="12"/>
  <c r="AU306" i="12"/>
  <c r="AU326" i="12"/>
  <c r="AU303" i="12"/>
  <c r="AU314" i="12"/>
  <c r="AU336" i="12"/>
  <c r="AU396" i="12"/>
  <c r="AU510" i="12"/>
  <c r="AU528" i="12"/>
  <c r="AU263" i="12"/>
  <c r="AU297" i="12"/>
  <c r="AU399" i="12"/>
  <c r="AU381" i="12"/>
  <c r="AU360" i="12"/>
  <c r="AU242" i="12"/>
  <c r="AU255" i="12"/>
  <c r="AU416" i="12"/>
  <c r="AU369" i="12"/>
  <c r="AU537" i="12"/>
  <c r="AU431" i="12"/>
  <c r="AU249" i="12"/>
  <c r="AU513" i="12"/>
  <c r="AU366" i="12"/>
  <c r="AP134" i="22"/>
  <c r="AN137" i="22"/>
  <c r="AT134" i="22"/>
  <c r="AQ134" i="22"/>
  <c r="AR132" i="22"/>
  <c r="AN135" i="22"/>
  <c r="AT132" i="22"/>
  <c r="AS132" i="22"/>
  <c r="AP130" i="22"/>
  <c r="AR130" i="22"/>
  <c r="AN133" i="22"/>
  <c r="AQ130" i="22"/>
  <c r="AS130" i="22"/>
  <c r="AM142" i="22"/>
  <c r="AM137" i="22"/>
  <c r="AM135" i="22"/>
  <c r="AS563" i="12"/>
  <c r="AU561" i="12"/>
  <c r="Y271" i="12"/>
  <c r="V229" i="11" s="1"/>
  <c r="W273" i="12"/>
  <c r="P271" i="12"/>
  <c r="AL879" i="12"/>
  <c r="AL730" i="12"/>
  <c r="AL881" i="12"/>
  <c r="AQ562" i="12"/>
  <c r="AR562" i="12"/>
  <c r="AS562" i="12"/>
  <c r="AP562" i="12"/>
  <c r="AL691" i="12"/>
  <c r="AM572" i="12"/>
  <c r="AN569" i="12"/>
  <c r="AO569" i="12"/>
  <c r="AM568" i="12"/>
  <c r="AN565" i="12"/>
  <c r="AO565" i="12"/>
  <c r="AL726" i="12"/>
  <c r="AQ564" i="12"/>
  <c r="AS564" i="12"/>
  <c r="AP564" i="12"/>
  <c r="AT564" i="12"/>
  <c r="AR564" i="12"/>
  <c r="AR524" i="12"/>
  <c r="AU524" i="12" s="1"/>
  <c r="AQ566" i="12"/>
  <c r="AP566" i="12"/>
  <c r="AT566" i="12"/>
  <c r="AT526" i="12"/>
  <c r="AU526" i="12" s="1"/>
  <c r="AL734" i="12"/>
  <c r="AM570" i="12"/>
  <c r="AN567" i="12"/>
  <c r="AO567" i="12"/>
  <c r="AN432" i="12"/>
  <c r="AM435" i="12"/>
  <c r="AO432" i="12"/>
  <c r="AU426" i="12"/>
  <c r="AP429" i="12"/>
  <c r="AT429" i="12"/>
  <c r="AR429" i="12"/>
  <c r="AQ429" i="12"/>
  <c r="AS429" i="12"/>
  <c r="AR389" i="12"/>
  <c r="AU389" i="12" s="1"/>
  <c r="AU448" i="12"/>
  <c r="AU102" i="12"/>
  <c r="AU56" i="12"/>
  <c r="AU87" i="12"/>
  <c r="AU96" i="12"/>
  <c r="AU54" i="12"/>
  <c r="AU66" i="12"/>
  <c r="AU93" i="12"/>
  <c r="AU59" i="12"/>
  <c r="AU63" i="12"/>
  <c r="W31" i="15"/>
  <c r="K24" i="11" s="1"/>
  <c r="AU60" i="12"/>
  <c r="AU53" i="12"/>
  <c r="AU90" i="12"/>
  <c r="AU72" i="12"/>
  <c r="AU78" i="12"/>
  <c r="AU69" i="12"/>
  <c r="AU81" i="12"/>
  <c r="AU84" i="12"/>
  <c r="AU57" i="12"/>
  <c r="AU99" i="12"/>
  <c r="AU68" i="12"/>
  <c r="AU62" i="12"/>
  <c r="AU75" i="12"/>
  <c r="W117" i="22"/>
  <c r="W114" i="22"/>
  <c r="W97" i="12"/>
  <c r="T53" i="11"/>
  <c r="P95" i="12"/>
  <c r="T54" i="11"/>
  <c r="W98" i="12"/>
  <c r="P96" i="12"/>
  <c r="AP110" i="12"/>
  <c r="AT110" i="12"/>
  <c r="AS110" i="12"/>
  <c r="AQ110" i="12"/>
  <c r="AT70" i="12"/>
  <c r="AU70" i="12" s="1"/>
  <c r="AN114" i="12"/>
  <c r="AM117" i="12"/>
  <c r="AO114" i="12"/>
  <c r="AU108" i="12"/>
  <c r="AQ109" i="12"/>
  <c r="AS109" i="12"/>
  <c r="AP109" i="12"/>
  <c r="AR109" i="12"/>
  <c r="AM116" i="12"/>
  <c r="AN113" i="12"/>
  <c r="AO113" i="12"/>
  <c r="AQ111" i="12"/>
  <c r="AT111" i="12"/>
  <c r="AP111" i="12"/>
  <c r="AS111" i="12"/>
  <c r="AR111" i="12"/>
  <c r="AR71" i="12"/>
  <c r="AU71" i="12" s="1"/>
  <c r="AM115" i="12"/>
  <c r="AN112" i="12"/>
  <c r="AO112" i="12"/>
  <c r="AH52" i="12"/>
  <c r="S86" i="12"/>
  <c r="P44" i="11" s="1"/>
  <c r="M44" i="11" s="1"/>
  <c r="T157" i="12"/>
  <c r="U149" i="12"/>
  <c r="V149" i="12"/>
  <c r="U152" i="12"/>
  <c r="T160" i="12"/>
  <c r="V152" i="12"/>
  <c r="U151" i="12"/>
  <c r="T159" i="12"/>
  <c r="V151" i="12"/>
  <c r="T161" i="12"/>
  <c r="U153" i="12"/>
  <c r="V153" i="12"/>
  <c r="V148" i="12"/>
  <c r="U148" i="12"/>
  <c r="T156" i="12"/>
  <c r="V147" i="12"/>
  <c r="T155" i="12"/>
  <c r="U147" i="12"/>
  <c r="V150" i="12"/>
  <c r="U150" i="12"/>
  <c r="T158" i="12"/>
  <c r="Q79" i="19"/>
  <c r="Q78" i="19"/>
  <c r="AF78" i="19"/>
  <c r="AF88" i="19"/>
  <c r="AF68" i="19"/>
  <c r="AR63" i="19"/>
  <c r="AT63" i="19"/>
  <c r="AS63" i="19"/>
  <c r="AT56" i="19"/>
  <c r="AQ56" i="19"/>
  <c r="AP56" i="19"/>
  <c r="AF63" i="19"/>
  <c r="W82" i="19"/>
  <c r="AR38" i="11"/>
  <c r="AF89" i="19"/>
  <c r="AR61" i="19"/>
  <c r="AP61" i="19"/>
  <c r="AQ61" i="19"/>
  <c r="AS61" i="19"/>
  <c r="AF73" i="19"/>
  <c r="C52" i="21"/>
  <c r="AN66" i="19"/>
  <c r="AM69" i="19"/>
  <c r="AM67" i="19"/>
  <c r="AN64" i="19"/>
  <c r="AN59" i="19"/>
  <c r="AM62" i="19"/>
  <c r="R5" i="7"/>
  <c r="J6" i="7"/>
  <c r="J7" i="7"/>
  <c r="J8" i="7"/>
  <c r="J9" i="7"/>
  <c r="J10" i="7"/>
  <c r="J11" i="7"/>
  <c r="J12" i="7"/>
  <c r="J13" i="7"/>
  <c r="J14" i="7"/>
  <c r="J15" i="7"/>
  <c r="J16" i="7"/>
  <c r="J17" i="7"/>
  <c r="J18" i="7"/>
  <c r="J19" i="7"/>
  <c r="J20" i="7"/>
  <c r="J21" i="7"/>
  <c r="J22" i="7"/>
  <c r="J23" i="7"/>
  <c r="J24" i="7"/>
  <c r="J25" i="7"/>
  <c r="J26" i="7"/>
  <c r="J27" i="7"/>
  <c r="J28" i="7"/>
  <c r="J29" i="7"/>
  <c r="J30" i="7"/>
  <c r="D5" i="8"/>
  <c r="K13" i="7"/>
  <c r="L13" i="7"/>
  <c r="K14" i="7"/>
  <c r="L14" i="7"/>
  <c r="K15" i="7"/>
  <c r="L15" i="7"/>
  <c r="K16" i="7"/>
  <c r="L16" i="7"/>
  <c r="K17" i="7"/>
  <c r="L17" i="7"/>
  <c r="K18" i="7"/>
  <c r="L18" i="7"/>
  <c r="K19" i="7"/>
  <c r="L19" i="7"/>
  <c r="K20" i="7"/>
  <c r="L20" i="7"/>
  <c r="K21" i="7"/>
  <c r="L21" i="7"/>
  <c r="K22" i="7"/>
  <c r="L22" i="7"/>
  <c r="K23" i="7"/>
  <c r="L23" i="7"/>
  <c r="K24" i="7"/>
  <c r="L24" i="7"/>
  <c r="K25" i="7"/>
  <c r="L25" i="7"/>
  <c r="K26" i="7"/>
  <c r="L26" i="7"/>
  <c r="K27" i="7"/>
  <c r="L27" i="7"/>
  <c r="K28" i="7"/>
  <c r="L28" i="7"/>
  <c r="K29" i="7"/>
  <c r="L29" i="7"/>
  <c r="K30" i="7"/>
  <c r="L30" i="7"/>
  <c r="L12" i="7"/>
  <c r="K12" i="7"/>
  <c r="J4" i="7"/>
  <c r="F5" i="7"/>
  <c r="F6" i="7"/>
  <c r="F7" i="7"/>
  <c r="F8" i="7"/>
  <c r="F9" i="7"/>
  <c r="F10" i="7"/>
  <c r="F11" i="7"/>
  <c r="F12" i="7"/>
  <c r="F13" i="7"/>
  <c r="F14" i="7"/>
  <c r="F15" i="7"/>
  <c r="F16" i="7"/>
  <c r="F17" i="7"/>
  <c r="F18" i="7"/>
  <c r="F19" i="7"/>
  <c r="F20" i="7"/>
  <c r="F21" i="7"/>
  <c r="F22" i="7"/>
  <c r="F23" i="7"/>
  <c r="F24" i="7"/>
  <c r="F25" i="7"/>
  <c r="F26" i="7"/>
  <c r="F27" i="7"/>
  <c r="F28" i="7"/>
  <c r="F29" i="7"/>
  <c r="F30" i="7"/>
  <c r="F4" i="7"/>
  <c r="H12" i="7"/>
  <c r="Q12" i="7" s="1"/>
  <c r="G12" i="7"/>
  <c r="G11" i="7"/>
  <c r="H10" i="7"/>
  <c r="G10" i="7"/>
  <c r="G9" i="7"/>
  <c r="H8" i="7"/>
  <c r="Q8" i="7" s="1"/>
  <c r="G7" i="7"/>
  <c r="P7" i="7" s="1"/>
  <c r="H6" i="7"/>
  <c r="G6" i="7"/>
  <c r="G5" i="7"/>
  <c r="P5" i="7" s="1"/>
  <c r="G4" i="7"/>
  <c r="P10" i="7" l="1"/>
  <c r="P11" i="7"/>
  <c r="P4" i="7"/>
  <c r="Q10" i="7"/>
  <c r="AP133" i="22"/>
  <c r="AS133" i="22"/>
  <c r="AR133" i="22"/>
  <c r="AQ133" i="22"/>
  <c r="AN136" i="22"/>
  <c r="AM138" i="22"/>
  <c r="AT137" i="22"/>
  <c r="AP137" i="22"/>
  <c r="AN140" i="22"/>
  <c r="AQ137" i="22"/>
  <c r="AM145" i="22"/>
  <c r="AT135" i="22"/>
  <c r="AS135" i="22"/>
  <c r="AR135" i="22"/>
  <c r="AN138" i="22"/>
  <c r="AM140" i="22"/>
  <c r="AU564" i="12"/>
  <c r="Y273" i="12"/>
  <c r="V231" i="11" s="1"/>
  <c r="W275" i="12"/>
  <c r="P273" i="12"/>
  <c r="AQ569" i="12"/>
  <c r="AP569" i="12"/>
  <c r="AT569" i="12"/>
  <c r="AT529" i="12"/>
  <c r="AU529" i="12" s="1"/>
  <c r="AL736" i="12"/>
  <c r="AQ567" i="12"/>
  <c r="AS567" i="12"/>
  <c r="AP567" i="12"/>
  <c r="AT567" i="12"/>
  <c r="AR567" i="12"/>
  <c r="AR527" i="12"/>
  <c r="AU527" i="12" s="1"/>
  <c r="AQ565" i="12"/>
  <c r="AS565" i="12"/>
  <c r="AP565" i="12"/>
  <c r="AR565" i="12"/>
  <c r="AM575" i="12"/>
  <c r="AN572" i="12"/>
  <c r="AO572" i="12"/>
  <c r="AM573" i="12"/>
  <c r="AN570" i="12"/>
  <c r="AO570" i="12"/>
  <c r="AS566" i="12"/>
  <c r="AL732" i="12"/>
  <c r="AM571" i="12"/>
  <c r="AN568" i="12"/>
  <c r="AO568" i="12"/>
  <c r="AL740" i="12"/>
  <c r="AL697" i="12"/>
  <c r="AL887" i="12"/>
  <c r="AL885" i="12"/>
  <c r="AM438" i="12"/>
  <c r="AN435" i="12"/>
  <c r="AO435" i="12"/>
  <c r="AU429" i="12"/>
  <c r="AP432" i="12"/>
  <c r="AT432" i="12"/>
  <c r="AR432" i="12"/>
  <c r="AS432" i="12"/>
  <c r="AQ432" i="12"/>
  <c r="AR392" i="12"/>
  <c r="AU392" i="12" s="1"/>
  <c r="P25" i="7"/>
  <c r="Q25" i="7"/>
  <c r="P29" i="7"/>
  <c r="Q29" i="7"/>
  <c r="Q24" i="7"/>
  <c r="P24" i="7"/>
  <c r="P9" i="7"/>
  <c r="Q23" i="7"/>
  <c r="P23" i="7"/>
  <c r="U4" i="7"/>
  <c r="M4" i="7"/>
  <c r="Q30" i="7"/>
  <c r="P30" i="7"/>
  <c r="P22" i="7"/>
  <c r="Q22" i="7"/>
  <c r="Q14" i="7"/>
  <c r="P14" i="7"/>
  <c r="P17" i="7"/>
  <c r="Q17" i="7"/>
  <c r="P16" i="7"/>
  <c r="Q16" i="7"/>
  <c r="Q15" i="7"/>
  <c r="P15" i="7"/>
  <c r="Q28" i="7"/>
  <c r="P28" i="7"/>
  <c r="P20" i="7"/>
  <c r="Q20" i="7"/>
  <c r="P6" i="7"/>
  <c r="P12" i="7"/>
  <c r="P27" i="7"/>
  <c r="Q27" i="7"/>
  <c r="P19" i="7"/>
  <c r="Q19" i="7"/>
  <c r="P21" i="7"/>
  <c r="Q21" i="7"/>
  <c r="P13" i="7"/>
  <c r="Q13" i="7"/>
  <c r="Q6" i="7"/>
  <c r="Q26" i="7"/>
  <c r="P26" i="7"/>
  <c r="Q18" i="7"/>
  <c r="P18" i="7"/>
  <c r="W116" i="22"/>
  <c r="W119" i="22"/>
  <c r="T56" i="11"/>
  <c r="W100" i="12"/>
  <c r="P98" i="12"/>
  <c r="W99" i="12"/>
  <c r="T55" i="11"/>
  <c r="P97" i="12"/>
  <c r="AP112" i="12"/>
  <c r="AQ112" i="12"/>
  <c r="AS112" i="12"/>
  <c r="AR112" i="12"/>
  <c r="AM118" i="12"/>
  <c r="AN115" i="12"/>
  <c r="AO115" i="12"/>
  <c r="AR114" i="12"/>
  <c r="AT114" i="12"/>
  <c r="AP114" i="12"/>
  <c r="AQ114" i="12"/>
  <c r="AS114" i="12"/>
  <c r="AR74" i="12"/>
  <c r="AU74" i="12" s="1"/>
  <c r="AU111" i="12"/>
  <c r="AM120" i="12"/>
  <c r="AN117" i="12"/>
  <c r="AO117" i="12"/>
  <c r="AM119" i="12"/>
  <c r="AN116" i="12"/>
  <c r="AO116" i="12"/>
  <c r="AQ113" i="12"/>
  <c r="AT113" i="12"/>
  <c r="AS113" i="12"/>
  <c r="AP113" i="12"/>
  <c r="AT73" i="12"/>
  <c r="AU73" i="12" s="1"/>
  <c r="S87" i="12"/>
  <c r="P45" i="11" s="1"/>
  <c r="M45" i="11" s="1"/>
  <c r="AH53" i="12"/>
  <c r="V155" i="12"/>
  <c r="T163" i="12"/>
  <c r="U155" i="12"/>
  <c r="U159" i="12"/>
  <c r="V159" i="12"/>
  <c r="V158" i="12"/>
  <c r="U158" i="12"/>
  <c r="U161" i="12"/>
  <c r="V161" i="12"/>
  <c r="U157" i="12"/>
  <c r="V157" i="12"/>
  <c r="U160" i="12"/>
  <c r="V160" i="12"/>
  <c r="V156" i="12"/>
  <c r="T164" i="12"/>
  <c r="U156" i="12"/>
  <c r="AF94" i="19"/>
  <c r="AF95" i="19"/>
  <c r="AF84" i="19"/>
  <c r="AF79" i="19"/>
  <c r="AS66" i="19"/>
  <c r="AR66" i="19"/>
  <c r="AT66" i="19"/>
  <c r="AP59" i="19"/>
  <c r="AT59" i="19"/>
  <c r="AQ59" i="19"/>
  <c r="W84" i="19"/>
  <c r="AR40" i="11"/>
  <c r="Q80" i="19"/>
  <c r="AF69" i="19"/>
  <c r="AF74" i="19"/>
  <c r="Q81" i="19"/>
  <c r="AP64" i="19"/>
  <c r="AR64" i="19"/>
  <c r="AS64" i="19"/>
  <c r="AQ64" i="19"/>
  <c r="C53" i="21"/>
  <c r="AO5" i="1"/>
  <c r="L4" i="7" s="1"/>
  <c r="AM72" i="19"/>
  <c r="AN69" i="19"/>
  <c r="AM70" i="19"/>
  <c r="AN67" i="19"/>
  <c r="AM65" i="19"/>
  <c r="AN62" i="19"/>
  <c r="R26" i="7"/>
  <c r="R18" i="7"/>
  <c r="R25" i="7"/>
  <c r="R17" i="7"/>
  <c r="R27" i="7"/>
  <c r="R19" i="7"/>
  <c r="R16" i="7"/>
  <c r="R23" i="7"/>
  <c r="R15" i="7"/>
  <c r="R24" i="7"/>
  <c r="R30" i="7"/>
  <c r="R22" i="7"/>
  <c r="R14" i="7"/>
  <c r="R29" i="7"/>
  <c r="R21" i="7"/>
  <c r="R13" i="7"/>
  <c r="R28" i="7"/>
  <c r="R20" i="7"/>
  <c r="L11" i="7"/>
  <c r="H11" i="7"/>
  <c r="Q11" i="7" s="1"/>
  <c r="H7" i="7"/>
  <c r="Q7" i="7" s="1"/>
  <c r="K8" i="7"/>
  <c r="G8" i="7"/>
  <c r="P8" i="7" s="1"/>
  <c r="H5" i="7"/>
  <c r="Q5" i="7" s="1"/>
  <c r="L9" i="7"/>
  <c r="H9" i="7"/>
  <c r="Q9" i="7" s="1"/>
  <c r="U18" i="7"/>
  <c r="U26" i="7"/>
  <c r="U21" i="7"/>
  <c r="U23" i="7"/>
  <c r="U19" i="7"/>
  <c r="U27" i="7"/>
  <c r="U29" i="7"/>
  <c r="U30" i="7"/>
  <c r="O5" i="7"/>
  <c r="U20" i="7"/>
  <c r="U28" i="7"/>
  <c r="U25" i="7"/>
  <c r="U13" i="7"/>
  <c r="U22" i="7"/>
  <c r="U24" i="7"/>
  <c r="U14" i="7"/>
  <c r="U15" i="7"/>
  <c r="U17" i="7"/>
  <c r="U16" i="7"/>
  <c r="O23" i="7"/>
  <c r="O15" i="7"/>
  <c r="O30" i="7"/>
  <c r="O22" i="7"/>
  <c r="O14" i="7"/>
  <c r="O21" i="7"/>
  <c r="O28" i="7"/>
  <c r="O20" i="7"/>
  <c r="O29" i="7"/>
  <c r="O27" i="7"/>
  <c r="O19" i="7"/>
  <c r="U5" i="7"/>
  <c r="O26" i="7"/>
  <c r="O18" i="7"/>
  <c r="O25" i="7"/>
  <c r="O17" i="7"/>
  <c r="M5" i="7"/>
  <c r="O13" i="7"/>
  <c r="O24" i="7"/>
  <c r="O16" i="7"/>
  <c r="N5" i="7"/>
  <c r="O12" i="7"/>
  <c r="U12" i="7"/>
  <c r="R12" i="7"/>
  <c r="O9" i="7"/>
  <c r="U9" i="7"/>
  <c r="R9" i="7"/>
  <c r="O8" i="7"/>
  <c r="U8" i="7"/>
  <c r="R8" i="7"/>
  <c r="O11" i="7"/>
  <c r="R11" i="7"/>
  <c r="U11" i="7"/>
  <c r="O10" i="7"/>
  <c r="U10" i="7"/>
  <c r="R10" i="7"/>
  <c r="O6" i="7"/>
  <c r="R6" i="7"/>
  <c r="U6" i="7"/>
  <c r="O7" i="7"/>
  <c r="U7" i="7"/>
  <c r="R7" i="7"/>
  <c r="O4" i="7"/>
  <c r="R4" i="7"/>
  <c r="K11" i="7"/>
  <c r="K9" i="7"/>
  <c r="L10" i="7"/>
  <c r="M25" i="7"/>
  <c r="N25" i="7"/>
  <c r="M17" i="7"/>
  <c r="N17" i="7"/>
  <c r="N9" i="7"/>
  <c r="M9" i="7"/>
  <c r="M19" i="7"/>
  <c r="N19" i="7"/>
  <c r="M26" i="7"/>
  <c r="N26" i="7"/>
  <c r="N24" i="7"/>
  <c r="M24" i="7"/>
  <c r="M16" i="7"/>
  <c r="N16" i="7"/>
  <c r="N8" i="7"/>
  <c r="M8" i="7"/>
  <c r="M10" i="7"/>
  <c r="N10" i="7"/>
  <c r="N4" i="7"/>
  <c r="N23" i="7"/>
  <c r="M23" i="7"/>
  <c r="N15" i="7"/>
  <c r="M15" i="7"/>
  <c r="N7" i="7"/>
  <c r="M7" i="7"/>
  <c r="N30" i="7"/>
  <c r="M30" i="7"/>
  <c r="N22" i="7"/>
  <c r="M22" i="7"/>
  <c r="N14" i="7"/>
  <c r="M14" i="7"/>
  <c r="N6" i="7"/>
  <c r="M6" i="7"/>
  <c r="M27" i="7"/>
  <c r="N27" i="7"/>
  <c r="M18" i="7"/>
  <c r="N18" i="7"/>
  <c r="N29" i="7"/>
  <c r="M29" i="7"/>
  <c r="N21" i="7"/>
  <c r="M21" i="7"/>
  <c r="N13" i="7"/>
  <c r="M13" i="7"/>
  <c r="M11" i="7"/>
  <c r="N11" i="7"/>
  <c r="M28" i="7"/>
  <c r="N28" i="7"/>
  <c r="M20" i="7"/>
  <c r="N20" i="7"/>
  <c r="N12" i="7"/>
  <c r="M12" i="7"/>
  <c r="T26" i="7"/>
  <c r="S18" i="7"/>
  <c r="T18" i="7"/>
  <c r="S10" i="7"/>
  <c r="T10" i="7"/>
  <c r="T25" i="7"/>
  <c r="T17" i="7"/>
  <c r="S9" i="7"/>
  <c r="T9" i="7"/>
  <c r="T8" i="7"/>
  <c r="T23" i="7"/>
  <c r="T15" i="7"/>
  <c r="T7" i="7"/>
  <c r="T30" i="7"/>
  <c r="T22" i="7"/>
  <c r="T14" i="7"/>
  <c r="T6" i="7"/>
  <c r="T29" i="7"/>
  <c r="T21" i="7"/>
  <c r="T13" i="7"/>
  <c r="T5" i="7"/>
  <c r="T16" i="7"/>
  <c r="T28" i="7"/>
  <c r="T20" i="7"/>
  <c r="T12" i="7"/>
  <c r="T4" i="7"/>
  <c r="T24" i="7"/>
  <c r="S27" i="7"/>
  <c r="T27" i="7"/>
  <c r="S19" i="7"/>
  <c r="T19" i="7"/>
  <c r="S11" i="7"/>
  <c r="T11" i="7"/>
  <c r="S24" i="7"/>
  <c r="S16" i="7"/>
  <c r="S8" i="7"/>
  <c r="S26" i="7"/>
  <c r="S25" i="7"/>
  <c r="S17" i="7"/>
  <c r="S4" i="7"/>
  <c r="S23" i="7"/>
  <c r="S15" i="7"/>
  <c r="S7" i="7"/>
  <c r="S30" i="7"/>
  <c r="S22" i="7"/>
  <c r="S14" i="7"/>
  <c r="S6" i="7"/>
  <c r="S29" i="7"/>
  <c r="S21" i="7"/>
  <c r="S13" i="7"/>
  <c r="S5" i="7"/>
  <c r="S28" i="7"/>
  <c r="S20" i="7"/>
  <c r="S12" i="7"/>
  <c r="H4" i="7"/>
  <c r="Q4" i="7" s="1"/>
  <c r="K7" i="7"/>
  <c r="L6" i="7"/>
  <c r="K10" i="7"/>
  <c r="L8" i="7"/>
  <c r="K6" i="7"/>
  <c r="K5" i="7"/>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M38" i="5"/>
  <c r="M36" i="5"/>
  <c r="M34" i="5"/>
  <c r="M27" i="5"/>
  <c r="M26" i="5"/>
  <c r="M16" i="5"/>
  <c r="M14" i="5"/>
  <c r="M12" i="5"/>
  <c r="M11" i="5"/>
  <c r="M10" i="5"/>
  <c r="M9" i="5"/>
  <c r="M8" i="5"/>
  <c r="M7" i="5"/>
  <c r="M6" i="5"/>
  <c r="M5" i="5"/>
  <c r="AM143" i="22" l="1"/>
  <c r="AR138" i="22"/>
  <c r="AN141" i="22"/>
  <c r="AT138" i="22"/>
  <c r="AS138" i="22"/>
  <c r="AP136" i="22"/>
  <c r="AR136" i="22"/>
  <c r="AN139" i="22"/>
  <c r="AS136" i="22"/>
  <c r="AQ136" i="22"/>
  <c r="AP140" i="22"/>
  <c r="AN143" i="22"/>
  <c r="AT140" i="22"/>
  <c r="AQ140" i="22"/>
  <c r="AM148" i="22"/>
  <c r="AM141" i="22"/>
  <c r="AU567" i="12"/>
  <c r="AS569" i="12"/>
  <c r="Y275" i="12"/>
  <c r="V233" i="11" s="1"/>
  <c r="W277" i="12"/>
  <c r="P275" i="12"/>
  <c r="AM574" i="12"/>
  <c r="AN571" i="12"/>
  <c r="AO571" i="12"/>
  <c r="AS572" i="12" s="1"/>
  <c r="AL891" i="12"/>
  <c r="AL703" i="12"/>
  <c r="AL738" i="12"/>
  <c r="AQ570" i="12"/>
  <c r="AS570" i="12"/>
  <c r="AP570" i="12"/>
  <c r="AT570" i="12"/>
  <c r="AR570" i="12"/>
  <c r="AR530" i="12"/>
  <c r="AU530" i="12" s="1"/>
  <c r="AQ572" i="12"/>
  <c r="AP572" i="12"/>
  <c r="AT572" i="12"/>
  <c r="AT532" i="12"/>
  <c r="AU532" i="12" s="1"/>
  <c r="AL893" i="12"/>
  <c r="AL746" i="12"/>
  <c r="AM576" i="12"/>
  <c r="AN573" i="12"/>
  <c r="AO573" i="12"/>
  <c r="AM578" i="12"/>
  <c r="AN575" i="12"/>
  <c r="AO575" i="12"/>
  <c r="AQ568" i="12"/>
  <c r="AS568" i="12"/>
  <c r="AP568" i="12"/>
  <c r="AR568" i="12"/>
  <c r="AL742" i="12"/>
  <c r="AP435" i="12"/>
  <c r="AT435" i="12"/>
  <c r="AQ435" i="12"/>
  <c r="AR435" i="12"/>
  <c r="AS435" i="12"/>
  <c r="AR395" i="12"/>
  <c r="AU395" i="12" s="1"/>
  <c r="AU432" i="12"/>
  <c r="AM441" i="12"/>
  <c r="AN438" i="12"/>
  <c r="AO438" i="12"/>
  <c r="W118" i="22"/>
  <c r="W121" i="22"/>
  <c r="W101" i="12"/>
  <c r="T57" i="11"/>
  <c r="P99" i="12"/>
  <c r="W102" i="12"/>
  <c r="T58" i="11"/>
  <c r="P100" i="12"/>
  <c r="AQ115" i="12"/>
  <c r="AP115" i="12"/>
  <c r="AR115" i="12"/>
  <c r="AS115" i="12"/>
  <c r="AT116" i="12"/>
  <c r="AQ116" i="12"/>
  <c r="AP116" i="12"/>
  <c r="AS116" i="12"/>
  <c r="AT76" i="12"/>
  <c r="AU76" i="12" s="1"/>
  <c r="AM121" i="12"/>
  <c r="AN118" i="12"/>
  <c r="AO118" i="12"/>
  <c r="AM122" i="12"/>
  <c r="AN119" i="12"/>
  <c r="AO119" i="12"/>
  <c r="AU114" i="12"/>
  <c r="AQ117" i="12"/>
  <c r="AT117" i="12"/>
  <c r="AR117" i="12"/>
  <c r="AS117" i="12"/>
  <c r="AP117" i="12"/>
  <c r="AR77" i="12"/>
  <c r="AU77" i="12" s="1"/>
  <c r="AM123" i="12"/>
  <c r="AN120" i="12"/>
  <c r="AO120" i="12"/>
  <c r="AH54" i="12"/>
  <c r="S88" i="12"/>
  <c r="P46" i="11" s="1"/>
  <c r="M46" i="11" s="1"/>
  <c r="V164" i="12"/>
  <c r="U164" i="12"/>
  <c r="V163" i="12"/>
  <c r="U163" i="12"/>
  <c r="AS69" i="19"/>
  <c r="AT69" i="19"/>
  <c r="AR69" i="19"/>
  <c r="Q83" i="19"/>
  <c r="AF85" i="19"/>
  <c r="AP62" i="19"/>
  <c r="AQ62" i="19"/>
  <c r="AT62" i="19"/>
  <c r="AF90" i="19"/>
  <c r="AF75" i="19"/>
  <c r="AF101" i="19"/>
  <c r="AP67" i="19"/>
  <c r="AQ67" i="19"/>
  <c r="AR67" i="19"/>
  <c r="AS67" i="19"/>
  <c r="W86" i="19"/>
  <c r="AF80" i="19"/>
  <c r="Q82" i="19"/>
  <c r="AF100" i="19"/>
  <c r="C54" i="2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123" i="21" s="1"/>
  <c r="C124" i="21" s="1"/>
  <c r="C125" i="21" s="1"/>
  <c r="C126" i="21" s="1"/>
  <c r="C127" i="21" s="1"/>
  <c r="C128" i="21" s="1"/>
  <c r="C129" i="21" s="1"/>
  <c r="C130" i="21" s="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168" i="21" s="1"/>
  <c r="C169" i="21" s="1"/>
  <c r="C170" i="21" s="1"/>
  <c r="C171" i="21" s="1"/>
  <c r="C172" i="21" s="1"/>
  <c r="C173" i="21" s="1"/>
  <c r="C174" i="21" s="1"/>
  <c r="C175" i="21" s="1"/>
  <c r="C176" i="21" s="1"/>
  <c r="C177" i="21" s="1"/>
  <c r="C178" i="21" s="1"/>
  <c r="C179" i="21" s="1"/>
  <c r="C180" i="21" s="1"/>
  <c r="C181" i="21" s="1"/>
  <c r="C182" i="21" s="1"/>
  <c r="C183" i="21" s="1"/>
  <c r="C184" i="21" s="1"/>
  <c r="C185" i="21" s="1"/>
  <c r="C186" i="21" s="1"/>
  <c r="C187" i="21" s="1"/>
  <c r="C188" i="21" s="1"/>
  <c r="C189" i="21" s="1"/>
  <c r="C190" i="21" s="1"/>
  <c r="C191" i="21" s="1"/>
  <c r="C192" i="21" s="1"/>
  <c r="C193" i="21" s="1"/>
  <c r="C194" i="21" s="1"/>
  <c r="C195" i="21" s="1"/>
  <c r="C196" i="21" s="1"/>
  <c r="C197" i="21" s="1"/>
  <c r="C198" i="21" s="1"/>
  <c r="C199" i="21" s="1"/>
  <c r="C200" i="21" s="1"/>
  <c r="C201" i="21" s="1"/>
  <c r="C202" i="21" s="1"/>
  <c r="C203" i="21" s="1"/>
  <c r="C204" i="21" s="1"/>
  <c r="C205" i="21" s="1"/>
  <c r="C206" i="21" s="1"/>
  <c r="C207" i="21" s="1"/>
  <c r="C208" i="21" s="1"/>
  <c r="C209" i="21" s="1"/>
  <c r="C210" i="21" s="1"/>
  <c r="C211" i="21" s="1"/>
  <c r="C212" i="21" s="1"/>
  <c r="C213" i="21" s="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C238" i="21" s="1"/>
  <c r="C239" i="21" s="1"/>
  <c r="C240" i="21" s="1"/>
  <c r="C241" i="21" s="1"/>
  <c r="C242" i="21" s="1"/>
  <c r="C243" i="21" s="1"/>
  <c r="C244" i="21" s="1"/>
  <c r="C245" i="21" s="1"/>
  <c r="C246" i="21" s="1"/>
  <c r="C247" i="21" s="1"/>
  <c r="C248" i="21" s="1"/>
  <c r="C249" i="21" s="1"/>
  <c r="C250" i="21" s="1"/>
  <c r="C251" i="21" s="1"/>
  <c r="C252" i="21" s="1"/>
  <c r="C253" i="21" s="1"/>
  <c r="C254" i="21" s="1"/>
  <c r="C255" i="21" s="1"/>
  <c r="C256" i="21" s="1"/>
  <c r="C257" i="21" s="1"/>
  <c r="C258" i="21" s="1"/>
  <c r="C259" i="21" s="1"/>
  <c r="C260" i="21" s="1"/>
  <c r="C261" i="21" s="1"/>
  <c r="C262" i="21" s="1"/>
  <c r="C263" i="21" s="1"/>
  <c r="C264" i="21" s="1"/>
  <c r="C265" i="21" s="1"/>
  <c r="C266" i="21" s="1"/>
  <c r="C267" i="21" s="1"/>
  <c r="C268" i="21" s="1"/>
  <c r="C269" i="21" s="1"/>
  <c r="C270" i="21" s="1"/>
  <c r="C271" i="21" s="1"/>
  <c r="C272" i="21" s="1"/>
  <c r="C273" i="21" s="1"/>
  <c r="C274" i="21" s="1"/>
  <c r="C275" i="21" s="1"/>
  <c r="C276" i="21" s="1"/>
  <c r="C277" i="21" s="1"/>
  <c r="C278" i="21" s="1"/>
  <c r="C279" i="21" s="1"/>
  <c r="C280" i="21" s="1"/>
  <c r="C281" i="21" s="1"/>
  <c r="C282" i="21" s="1"/>
  <c r="C283" i="21" s="1"/>
  <c r="C284" i="21" s="1"/>
  <c r="C285" i="21" s="1"/>
  <c r="C286" i="21" s="1"/>
  <c r="C287" i="21" s="1"/>
  <c r="C288" i="21" s="1"/>
  <c r="C289" i="21" s="1"/>
  <c r="C290" i="21" s="1"/>
  <c r="C291" i="21" s="1"/>
  <c r="C292" i="21" s="1"/>
  <c r="C293" i="21" s="1"/>
  <c r="C294" i="21" s="1"/>
  <c r="C295" i="21" s="1"/>
  <c r="C296" i="21" s="1"/>
  <c r="C297" i="21" s="1"/>
  <c r="C298" i="21" s="1"/>
  <c r="C299" i="21" s="1"/>
  <c r="C300" i="21" s="1"/>
  <c r="C301" i="21" s="1"/>
  <c r="C302" i="21" s="1"/>
  <c r="C303" i="21" s="1"/>
  <c r="C304" i="21" s="1"/>
  <c r="C305" i="21" s="1"/>
  <c r="C306" i="21" s="1"/>
  <c r="C307" i="21" s="1"/>
  <c r="C308" i="21" s="1"/>
  <c r="C309" i="21" s="1"/>
  <c r="C310" i="21" s="1"/>
  <c r="C311" i="21" s="1"/>
  <c r="C312" i="21" s="1"/>
  <c r="C313" i="21" s="1"/>
  <c r="C314" i="21" s="1"/>
  <c r="C315" i="21" s="1"/>
  <c r="C316" i="21" s="1"/>
  <c r="C317" i="21" s="1"/>
  <c r="C318" i="21" s="1"/>
  <c r="C319" i="21" s="1"/>
  <c r="C320" i="21" s="1"/>
  <c r="C321" i="21" s="1"/>
  <c r="C322" i="21" s="1"/>
  <c r="C323" i="21" s="1"/>
  <c r="C324" i="21" s="1"/>
  <c r="C325" i="21" s="1"/>
  <c r="C326" i="21" s="1"/>
  <c r="C327" i="21" s="1"/>
  <c r="C328" i="21" s="1"/>
  <c r="C329" i="21" s="1"/>
  <c r="C330" i="21" s="1"/>
  <c r="C331" i="21" s="1"/>
  <c r="C332" i="21" s="1"/>
  <c r="C333" i="21" s="1"/>
  <c r="C334" i="21" s="1"/>
  <c r="C335" i="21" s="1"/>
  <c r="C336" i="21" s="1"/>
  <c r="C337" i="21" s="1"/>
  <c r="C338" i="21" s="1"/>
  <c r="C339" i="21" s="1"/>
  <c r="C340" i="21" s="1"/>
  <c r="C341" i="21" s="1"/>
  <c r="C342" i="21" s="1"/>
  <c r="C343" i="21" s="1"/>
  <c r="C344" i="21" s="1"/>
  <c r="C345" i="21" s="1"/>
  <c r="C346" i="21" s="1"/>
  <c r="C347" i="21" s="1"/>
  <c r="C348" i="21" s="1"/>
  <c r="C349" i="21" s="1"/>
  <c r="C350" i="21" s="1"/>
  <c r="C351" i="21" s="1"/>
  <c r="C352" i="21" s="1"/>
  <c r="C353" i="21" s="1"/>
  <c r="C354" i="21" s="1"/>
  <c r="C355" i="21" s="1"/>
  <c r="C356" i="21" s="1"/>
  <c r="C357" i="21" s="1"/>
  <c r="C358" i="21" s="1"/>
  <c r="C359" i="21" s="1"/>
  <c r="AN5" i="1"/>
  <c r="K4" i="7" s="1"/>
  <c r="AM68" i="19"/>
  <c r="AN65" i="19"/>
  <c r="AM73" i="19"/>
  <c r="AN70" i="19"/>
  <c r="AM75" i="19"/>
  <c r="AN72" i="19"/>
  <c r="W5" i="7"/>
  <c r="AO28" i="12" s="1"/>
  <c r="AT28" i="12" s="1"/>
  <c r="AU28" i="12" s="1"/>
  <c r="L7" i="7"/>
  <c r="L5" i="7"/>
  <c r="A6" i="5"/>
  <c r="A7" i="5"/>
  <c r="A8" i="5"/>
  <c r="A9" i="5"/>
  <c r="A10" i="5"/>
  <c r="A11" i="5"/>
  <c r="A12" i="5"/>
  <c r="A13" i="5"/>
  <c r="M13" i="5" s="1"/>
  <c r="A14" i="5"/>
  <c r="A15" i="5"/>
  <c r="M15" i="5" s="1"/>
  <c r="A17" i="5"/>
  <c r="M17" i="5" s="1"/>
  <c r="A18" i="5"/>
  <c r="M18" i="5" s="1"/>
  <c r="A19" i="5"/>
  <c r="M19" i="5" s="1"/>
  <c r="A20" i="5"/>
  <c r="M20" i="5" s="1"/>
  <c r="A21" i="5"/>
  <c r="M21" i="5" s="1"/>
  <c r="A22" i="5"/>
  <c r="M22" i="5" s="1"/>
  <c r="A23" i="5"/>
  <c r="M23" i="5" s="1"/>
  <c r="A24" i="5"/>
  <c r="M24" i="5" s="1"/>
  <c r="A25" i="5"/>
  <c r="M25" i="5" s="1"/>
  <c r="A26" i="5"/>
  <c r="A28" i="5"/>
  <c r="M28" i="5" s="1"/>
  <c r="A29" i="5"/>
  <c r="M29" i="5" s="1"/>
  <c r="A30" i="5"/>
  <c r="M30" i="5" s="1"/>
  <c r="A31" i="5"/>
  <c r="M31" i="5" s="1"/>
  <c r="A32" i="5"/>
  <c r="M32" i="5" s="1"/>
  <c r="A33" i="5"/>
  <c r="M33" i="5" s="1"/>
  <c r="A35" i="5"/>
  <c r="M35" i="5" s="1"/>
  <c r="A37" i="5"/>
  <c r="M37" i="5" s="1"/>
  <c r="A39" i="5"/>
  <c r="M39" i="5" s="1"/>
  <c r="A40" i="5"/>
  <c r="M40" i="5" s="1"/>
  <c r="A5" i="5"/>
  <c r="O58" i="4"/>
  <c r="O50" i="4"/>
  <c r="N5" i="4"/>
  <c r="N6" i="4"/>
  <c r="N7" i="4"/>
  <c r="N8" i="4"/>
  <c r="N9" i="4"/>
  <c r="N10" i="4"/>
  <c r="N11" i="4"/>
  <c r="N12" i="4"/>
  <c r="N13" i="4"/>
  <c r="N14" i="4"/>
  <c r="N15" i="4"/>
  <c r="N16" i="4"/>
  <c r="N17" i="4"/>
  <c r="N28" i="4"/>
  <c r="N4" i="4"/>
  <c r="N19" i="4"/>
  <c r="N21" i="4"/>
  <c r="N22" i="4"/>
  <c r="N23" i="4"/>
  <c r="N24" i="4"/>
  <c r="N25" i="4"/>
  <c r="N26" i="4"/>
  <c r="N29" i="4"/>
  <c r="N30" i="4"/>
  <c r="N31" i="4"/>
  <c r="E35" i="6"/>
  <c r="F35" i="6"/>
  <c r="G35" i="6"/>
  <c r="D35" i="6"/>
  <c r="I15" i="6"/>
  <c r="I16" i="6"/>
  <c r="I17" i="6"/>
  <c r="I18" i="6"/>
  <c r="I19" i="6"/>
  <c r="I20" i="6"/>
  <c r="I21" i="6"/>
  <c r="I22" i="6"/>
  <c r="I23" i="6"/>
  <c r="I24" i="6"/>
  <c r="I25" i="6"/>
  <c r="I26" i="6"/>
  <c r="I27" i="6"/>
  <c r="I28" i="6"/>
  <c r="I29" i="6"/>
  <c r="I30" i="6"/>
  <c r="I4" i="6"/>
  <c r="I6" i="6"/>
  <c r="I7" i="6"/>
  <c r="I8" i="6"/>
  <c r="I9" i="6"/>
  <c r="I10" i="6"/>
  <c r="I11" i="6"/>
  <c r="I12" i="6"/>
  <c r="I13" i="6"/>
  <c r="I14" i="6"/>
  <c r="I3" i="6"/>
  <c r="J30" i="6"/>
  <c r="J29" i="6"/>
  <c r="J28" i="6"/>
  <c r="J27" i="6"/>
  <c r="J25" i="6"/>
  <c r="J24" i="6"/>
  <c r="J23" i="6"/>
  <c r="J22" i="6"/>
  <c r="J21" i="6"/>
  <c r="J20" i="6"/>
  <c r="J19" i="6"/>
  <c r="J18" i="6"/>
  <c r="J17" i="6"/>
  <c r="J16" i="6"/>
  <c r="J14" i="6"/>
  <c r="J13" i="6"/>
  <c r="J12" i="6"/>
  <c r="J11" i="6"/>
  <c r="J10" i="6"/>
  <c r="J9" i="6"/>
  <c r="J8" i="6"/>
  <c r="J7" i="6"/>
  <c r="J6" i="6"/>
  <c r="J4" i="6"/>
  <c r="E46" i="5"/>
  <c r="I46" i="5"/>
  <c r="H46" i="5"/>
  <c r="G46" i="5"/>
  <c r="F47" i="5"/>
  <c r="E47" i="5"/>
  <c r="L40" i="5"/>
  <c r="L39" i="5"/>
  <c r="L37" i="5"/>
  <c r="L35" i="5"/>
  <c r="L33" i="5"/>
  <c r="L32" i="5"/>
  <c r="L31" i="5"/>
  <c r="L30" i="5"/>
  <c r="L29" i="5"/>
  <c r="L28" i="5"/>
  <c r="L26" i="5"/>
  <c r="L25" i="5"/>
  <c r="L24" i="5"/>
  <c r="L23" i="5"/>
  <c r="L22" i="5"/>
  <c r="L21" i="5"/>
  <c r="L20" i="5"/>
  <c r="L19" i="5"/>
  <c r="L18" i="5"/>
  <c r="L17" i="5"/>
  <c r="L15" i="5"/>
  <c r="L14" i="5"/>
  <c r="L13" i="5"/>
  <c r="L12" i="5"/>
  <c r="L11" i="5"/>
  <c r="L10" i="5"/>
  <c r="L9" i="5"/>
  <c r="L8" i="5"/>
  <c r="L7" i="5"/>
  <c r="L6" i="5"/>
  <c r="L5" i="5"/>
  <c r="K40" i="5"/>
  <c r="K39" i="5"/>
  <c r="K37" i="5"/>
  <c r="K35" i="5"/>
  <c r="K33" i="5"/>
  <c r="K32" i="5"/>
  <c r="K31" i="5"/>
  <c r="K30" i="5"/>
  <c r="K29" i="5"/>
  <c r="K28" i="5"/>
  <c r="K26" i="5"/>
  <c r="K25" i="5"/>
  <c r="K24" i="5"/>
  <c r="K23" i="5"/>
  <c r="K22" i="5"/>
  <c r="K21" i="5"/>
  <c r="K20" i="5"/>
  <c r="K19" i="5"/>
  <c r="K18" i="5"/>
  <c r="K17" i="5"/>
  <c r="K15" i="5"/>
  <c r="K14" i="5"/>
  <c r="K13" i="5"/>
  <c r="K12" i="5"/>
  <c r="K11" i="5"/>
  <c r="K10" i="5"/>
  <c r="K9" i="5"/>
  <c r="K8" i="5"/>
  <c r="K7" i="5"/>
  <c r="K6" i="5"/>
  <c r="K5" i="5"/>
  <c r="C360" i="21" l="1"/>
  <c r="C361" i="21" s="1"/>
  <c r="C362" i="21" s="1"/>
  <c r="C363" i="21" s="1"/>
  <c r="C364" i="21" s="1"/>
  <c r="C365" i="21" s="1"/>
  <c r="C366" i="21" s="1"/>
  <c r="C367" i="21" s="1"/>
  <c r="C368" i="21" s="1"/>
  <c r="C369" i="21" s="1"/>
  <c r="C370" i="21" s="1"/>
  <c r="C371" i="21" s="1"/>
  <c r="C372" i="21" s="1"/>
  <c r="C373" i="21" s="1"/>
  <c r="C374" i="21" s="1"/>
  <c r="C375" i="21" s="1"/>
  <c r="C376" i="21" s="1"/>
  <c r="C377" i="21" s="1"/>
  <c r="C378" i="21" s="1"/>
  <c r="C379" i="21" s="1"/>
  <c r="C380" i="21" s="1"/>
  <c r="C381" i="21" s="1"/>
  <c r="C382" i="21" s="1"/>
  <c r="C383" i="21" s="1"/>
  <c r="C384" i="21" s="1"/>
  <c r="C385" i="21" s="1"/>
  <c r="C386" i="21" s="1"/>
  <c r="C387" i="21" s="1"/>
  <c r="C388" i="21" s="1"/>
  <c r="C389" i="21" s="1"/>
  <c r="C390" i="21" s="1"/>
  <c r="C391" i="21" s="1"/>
  <c r="C392" i="21" s="1"/>
  <c r="C393" i="21" s="1"/>
  <c r="C394" i="21" s="1"/>
  <c r="C395" i="21" s="1"/>
  <c r="C396" i="21" s="1"/>
  <c r="C397" i="21" s="1"/>
  <c r="C398" i="21" s="1"/>
  <c r="C399" i="21" s="1"/>
  <c r="C400" i="21" s="1"/>
  <c r="C401" i="21" s="1"/>
  <c r="C402" i="21" s="1"/>
  <c r="C403" i="21" s="1"/>
  <c r="C404" i="21" s="1"/>
  <c r="C405" i="21" s="1"/>
  <c r="C406" i="21" s="1"/>
  <c r="C407" i="21" s="1"/>
  <c r="C408" i="21" s="1"/>
  <c r="C409" i="21" s="1"/>
  <c r="C410" i="21" s="1"/>
  <c r="C411" i="21" s="1"/>
  <c r="C412" i="21" s="1"/>
  <c r="C413" i="21" s="1"/>
  <c r="C414" i="21" s="1"/>
  <c r="C415" i="21" s="1"/>
  <c r="C416" i="21" s="1"/>
  <c r="C417" i="21" s="1"/>
  <c r="C418" i="21" s="1"/>
  <c r="C419" i="21" s="1"/>
  <c r="C420" i="21" s="1"/>
  <c r="C421" i="21" s="1"/>
  <c r="C422" i="21" s="1"/>
  <c r="C423" i="21" s="1"/>
  <c r="C424" i="21" s="1"/>
  <c r="C425" i="21" s="1"/>
  <c r="C426" i="21" s="1"/>
  <c r="C427" i="21" s="1"/>
  <c r="C428" i="21" s="1"/>
  <c r="C429" i="21" s="1"/>
  <c r="C430" i="21" s="1"/>
  <c r="C431" i="21" s="1"/>
  <c r="C432" i="21" s="1"/>
  <c r="C433" i="21" s="1"/>
  <c r="C434" i="21" s="1"/>
  <c r="C435" i="21" s="1"/>
  <c r="C436" i="21" s="1"/>
  <c r="C437" i="21" s="1"/>
  <c r="C438" i="21" s="1"/>
  <c r="C439" i="21" s="1"/>
  <c r="C440" i="21" s="1"/>
  <c r="C441" i="21" s="1"/>
  <c r="C442" i="21" s="1"/>
  <c r="C443" i="21" s="1"/>
  <c r="C444" i="21" s="1"/>
  <c r="C445" i="21" s="1"/>
  <c r="C446" i="21" s="1"/>
  <c r="C447" i="21" s="1"/>
  <c r="C448" i="21" s="1"/>
  <c r="C449" i="21" s="1"/>
  <c r="C450" i="21" s="1"/>
  <c r="C451" i="21" s="1"/>
  <c r="C452" i="21" s="1"/>
  <c r="C453" i="21" s="1"/>
  <c r="C454" i="21" s="1"/>
  <c r="C455" i="21" s="1"/>
  <c r="C456" i="21" s="1"/>
  <c r="C457" i="21" s="1"/>
  <c r="C458" i="21" s="1"/>
  <c r="C459" i="21" s="1"/>
  <c r="C460" i="21" s="1"/>
  <c r="C461" i="21" s="1"/>
  <c r="C462" i="21" s="1"/>
  <c r="C463" i="21" s="1"/>
  <c r="C464" i="21" s="1"/>
  <c r="C465" i="21" s="1"/>
  <c r="C466" i="21" s="1"/>
  <c r="C467" i="21" s="1"/>
  <c r="C468" i="21" s="1"/>
  <c r="C469" i="21" s="1"/>
  <c r="C470" i="21" s="1"/>
  <c r="C471" i="21" s="1"/>
  <c r="C472" i="21" s="1"/>
  <c r="C473" i="21" s="1"/>
  <c r="C474" i="21" s="1"/>
  <c r="C475" i="21" s="1"/>
  <c r="C476" i="21" s="1"/>
  <c r="C477" i="21" s="1"/>
  <c r="C478" i="21" s="1"/>
  <c r="C479" i="21" s="1"/>
  <c r="C480" i="21" s="1"/>
  <c r="C481" i="21" s="1"/>
  <c r="C482" i="21" s="1"/>
  <c r="C483" i="21" s="1"/>
  <c r="C484" i="21" s="1"/>
  <c r="C485" i="21" s="1"/>
  <c r="C486" i="21" s="1"/>
  <c r="C487" i="21" s="1"/>
  <c r="C488" i="21" s="1"/>
  <c r="C489" i="21" s="1"/>
  <c r="C490" i="21" s="1"/>
  <c r="C491" i="21" s="1"/>
  <c r="C492" i="21" s="1"/>
  <c r="C493" i="21" s="1"/>
  <c r="C494" i="21" s="1"/>
  <c r="C495" i="21" s="1"/>
  <c r="C496" i="21" s="1"/>
  <c r="C497" i="21" s="1"/>
  <c r="C498" i="21" s="1"/>
  <c r="C499" i="21" s="1"/>
  <c r="C500" i="21" s="1"/>
  <c r="C501" i="21" s="1"/>
  <c r="C502" i="21" s="1"/>
  <c r="C503" i="21" s="1"/>
  <c r="C504" i="21" s="1"/>
  <c r="C505" i="21" s="1"/>
  <c r="C506" i="21" s="1"/>
  <c r="C507" i="21" s="1"/>
  <c r="C508" i="21" s="1"/>
  <c r="C509" i="21" s="1"/>
  <c r="C510" i="21" s="1"/>
  <c r="C511" i="21" s="1"/>
  <c r="C512" i="21" s="1"/>
  <c r="C513" i="21" s="1"/>
  <c r="C514" i="21" s="1"/>
  <c r="C515" i="21" s="1"/>
  <c r="C516" i="21" s="1"/>
  <c r="C517" i="21" s="1"/>
  <c r="C518" i="21" s="1"/>
  <c r="C519" i="21" s="1"/>
  <c r="C520" i="21" s="1"/>
  <c r="C521" i="21" s="1"/>
  <c r="C522" i="21" s="1"/>
  <c r="C523" i="21" s="1"/>
  <c r="C524" i="21" s="1"/>
  <c r="C525" i="21" s="1"/>
  <c r="C526" i="21" s="1"/>
  <c r="C527" i="21" s="1"/>
  <c r="C528" i="21" s="1"/>
  <c r="C529" i="21" s="1"/>
  <c r="C530" i="21" s="1"/>
  <c r="C531" i="21" s="1"/>
  <c r="C532" i="21" s="1"/>
  <c r="C533" i="21" s="1"/>
  <c r="C534" i="21" s="1"/>
  <c r="C535" i="21" s="1"/>
  <c r="C536" i="21" s="1"/>
  <c r="C537" i="21" s="1"/>
  <c r="C538" i="21" s="1"/>
  <c r="C539" i="21" s="1"/>
  <c r="C540" i="21" s="1"/>
  <c r="C541" i="21" s="1"/>
  <c r="C542" i="21" s="1"/>
  <c r="C543" i="21" s="1"/>
  <c r="C544" i="21" s="1"/>
  <c r="C545" i="21" s="1"/>
  <c r="C546" i="21" s="1"/>
  <c r="C547" i="21" s="1"/>
  <c r="C548" i="21" s="1"/>
  <c r="C549" i="21" s="1"/>
  <c r="C550" i="21" s="1"/>
  <c r="C551" i="21" s="1"/>
  <c r="C552" i="21" s="1"/>
  <c r="C553" i="21" s="1"/>
  <c r="C554" i="21" s="1"/>
  <c r="C555" i="21" s="1"/>
  <c r="C556" i="21" s="1"/>
  <c r="C557" i="21" s="1"/>
  <c r="C558" i="21" s="1"/>
  <c r="C559" i="21" s="1"/>
  <c r="C560" i="21" s="1"/>
  <c r="C561" i="21" s="1"/>
  <c r="C562" i="21" s="1"/>
  <c r="C563" i="21" s="1"/>
  <c r="C564" i="21" s="1"/>
  <c r="C565" i="21" s="1"/>
  <c r="C566" i="21" s="1"/>
  <c r="C567" i="21" s="1"/>
  <c r="C568" i="21" s="1"/>
  <c r="C569" i="21" s="1"/>
  <c r="C570" i="21" s="1"/>
  <c r="C571" i="21" s="1"/>
  <c r="C572" i="21" s="1"/>
  <c r="C573" i="21" s="1"/>
  <c r="C574" i="21" s="1"/>
  <c r="C575" i="21" s="1"/>
  <c r="C576" i="21" s="1"/>
  <c r="C577" i="21" s="1"/>
  <c r="C578" i="21" s="1"/>
  <c r="C579" i="21" s="1"/>
  <c r="C580" i="21" s="1"/>
  <c r="C581" i="21" s="1"/>
  <c r="C582" i="21" s="1"/>
  <c r="C583" i="21" s="1"/>
  <c r="C584" i="21" s="1"/>
  <c r="C585" i="21" s="1"/>
  <c r="C586" i="21" s="1"/>
  <c r="C587" i="21" s="1"/>
  <c r="C588" i="21" s="1"/>
  <c r="C589" i="21" s="1"/>
  <c r="C590" i="21" s="1"/>
  <c r="C591" i="21" s="1"/>
  <c r="C592" i="21" s="1"/>
  <c r="C593" i="21" s="1"/>
  <c r="C594" i="21" s="1"/>
  <c r="C595" i="21" s="1"/>
  <c r="C596" i="21" s="1"/>
  <c r="C597" i="21" s="1"/>
  <c r="C598" i="21" s="1"/>
  <c r="C599" i="21" s="1"/>
  <c r="C600" i="21" s="1"/>
  <c r="C601" i="21" s="1"/>
  <c r="C602" i="21" s="1"/>
  <c r="C603" i="21" s="1"/>
  <c r="C604" i="21" s="1"/>
  <c r="C605" i="21" s="1"/>
  <c r="C606" i="21" s="1"/>
  <c r="C607" i="21" s="1"/>
  <c r="C608" i="21" s="1"/>
  <c r="C609" i="21" s="1"/>
  <c r="C610" i="21" s="1"/>
  <c r="C611" i="21" s="1"/>
  <c r="C612" i="21" s="1"/>
  <c r="C613" i="21" s="1"/>
  <c r="C614" i="21" s="1"/>
  <c r="C615" i="21" s="1"/>
  <c r="C616" i="21" s="1"/>
  <c r="C617" i="21" s="1"/>
  <c r="C618" i="21" s="1"/>
  <c r="C619" i="21" s="1"/>
  <c r="C620" i="21" s="1"/>
  <c r="C621" i="21" s="1"/>
  <c r="C622" i="21" s="1"/>
  <c r="C623" i="21" s="1"/>
  <c r="C624" i="21" s="1"/>
  <c r="C625" i="21" s="1"/>
  <c r="C626" i="21" s="1"/>
  <c r="C627" i="21" s="1"/>
  <c r="C628" i="21" s="1"/>
  <c r="C629" i="21" s="1"/>
  <c r="C630" i="21" s="1"/>
  <c r="C631" i="21" s="1"/>
  <c r="C632" i="21" s="1"/>
  <c r="C633" i="21" s="1"/>
  <c r="C634" i="21" s="1"/>
  <c r="C635" i="21" s="1"/>
  <c r="C636" i="21" s="1"/>
  <c r="C637" i="21" s="1"/>
  <c r="C638" i="21" s="1"/>
  <c r="C639" i="21" s="1"/>
  <c r="C640" i="21" s="1"/>
  <c r="C641" i="21" s="1"/>
  <c r="C642" i="21" s="1"/>
  <c r="C643" i="21" s="1"/>
  <c r="C644" i="21" s="1"/>
  <c r="C645" i="21" s="1"/>
  <c r="C646" i="21" s="1"/>
  <c r="C647" i="21" s="1"/>
  <c r="C648" i="21" s="1"/>
  <c r="C649" i="21" s="1"/>
  <c r="C650" i="21" s="1"/>
  <c r="C651" i="21" s="1"/>
  <c r="C652" i="21" s="1"/>
  <c r="C653" i="21" s="1"/>
  <c r="C654" i="21" s="1"/>
  <c r="C655" i="21" s="1"/>
  <c r="C656" i="21" s="1"/>
  <c r="C657" i="21" s="1"/>
  <c r="C658" i="21" s="1"/>
  <c r="C659" i="21" s="1"/>
  <c r="C660" i="21" s="1"/>
  <c r="C661" i="21" s="1"/>
  <c r="C662" i="21" s="1"/>
  <c r="C663" i="21" s="1"/>
  <c r="C664" i="21" s="1"/>
  <c r="C665" i="21" s="1"/>
  <c r="C666" i="21" s="1"/>
  <c r="C667" i="21" s="1"/>
  <c r="C668" i="21" s="1"/>
  <c r="C669" i="21" s="1"/>
  <c r="C670" i="21" s="1"/>
  <c r="C671" i="21" s="1"/>
  <c r="C672" i="21" s="1"/>
  <c r="C673" i="21" s="1"/>
  <c r="C674" i="21" s="1"/>
  <c r="C675" i="21" s="1"/>
  <c r="C676" i="21" s="1"/>
  <c r="C677" i="21" s="1"/>
  <c r="C678" i="21" s="1"/>
  <c r="C679" i="21" s="1"/>
  <c r="C680" i="21" s="1"/>
  <c r="C681" i="21" s="1"/>
  <c r="C682" i="21" s="1"/>
  <c r="C683" i="21" s="1"/>
  <c r="C684" i="21" s="1"/>
  <c r="C685" i="21" s="1"/>
  <c r="C686" i="21" s="1"/>
  <c r="C687" i="21" s="1"/>
  <c r="C688" i="21" s="1"/>
  <c r="C689" i="21" s="1"/>
  <c r="C690" i="21" s="1"/>
  <c r="C691" i="21" s="1"/>
  <c r="C692" i="21" s="1"/>
  <c r="C693" i="21" s="1"/>
  <c r="C694" i="21" s="1"/>
  <c r="C695" i="21" s="1"/>
  <c r="C696" i="21" s="1"/>
  <c r="C697" i="21" s="1"/>
  <c r="C698" i="21" s="1"/>
  <c r="C699" i="21" s="1"/>
  <c r="C700" i="21" s="1"/>
  <c r="C701" i="21" s="1"/>
  <c r="C702" i="21" s="1"/>
  <c r="C703" i="21" s="1"/>
  <c r="C704" i="21" s="1"/>
  <c r="C705" i="21" s="1"/>
  <c r="C706" i="21" s="1"/>
  <c r="C707" i="21" s="1"/>
  <c r="C708" i="21" s="1"/>
  <c r="C709" i="21" s="1"/>
  <c r="C710" i="21" s="1"/>
  <c r="C711" i="21" s="1"/>
  <c r="C712" i="21" s="1"/>
  <c r="C713" i="21" s="1"/>
  <c r="C714" i="21" s="1"/>
  <c r="C715" i="21" s="1"/>
  <c r="C716" i="21" s="1"/>
  <c r="C717" i="21" s="1"/>
  <c r="C718" i="21" s="1"/>
  <c r="C719" i="21" s="1"/>
  <c r="C720" i="21" s="1"/>
  <c r="C721" i="21" s="1"/>
  <c r="C722" i="21" s="1"/>
  <c r="C723" i="21" s="1"/>
  <c r="C724" i="21" s="1"/>
  <c r="C725" i="21" s="1"/>
  <c r="C726" i="21" s="1"/>
  <c r="C727" i="21" s="1"/>
  <c r="C728" i="21" s="1"/>
  <c r="C729" i="21" s="1"/>
  <c r="C730" i="21" s="1"/>
  <c r="C731" i="21" s="1"/>
  <c r="C732" i="21" s="1"/>
  <c r="C733" i="21" s="1"/>
  <c r="C734" i="21" s="1"/>
  <c r="C735" i="21" s="1"/>
  <c r="C736" i="21" s="1"/>
  <c r="C737" i="21" s="1"/>
  <c r="C738" i="21" s="1"/>
  <c r="C739" i="21" s="1"/>
  <c r="C740" i="21" s="1"/>
  <c r="C741" i="21" s="1"/>
  <c r="C742" i="21" s="1"/>
  <c r="C743" i="21" s="1"/>
  <c r="C744" i="21" s="1"/>
  <c r="C745" i="21" s="1"/>
  <c r="C746" i="21" s="1"/>
  <c r="C747" i="21" s="1"/>
  <c r="C748" i="21" s="1"/>
  <c r="C749" i="21" s="1"/>
  <c r="C750" i="21" s="1"/>
  <c r="C751" i="21" s="1"/>
  <c r="C752" i="21" s="1"/>
  <c r="C753" i="21" s="1"/>
  <c r="C754" i="21" s="1"/>
  <c r="C755" i="21" s="1"/>
  <c r="C756" i="21" s="1"/>
  <c r="C757" i="21" s="1"/>
  <c r="C758" i="21" s="1"/>
  <c r="C759" i="21" s="1"/>
  <c r="C760" i="21" s="1"/>
  <c r="C761" i="21" s="1"/>
  <c r="C762" i="21" s="1"/>
  <c r="C763" i="21" s="1"/>
  <c r="C764" i="21" s="1"/>
  <c r="C765" i="21" s="1"/>
  <c r="C766" i="21" s="1"/>
  <c r="C767" i="21" s="1"/>
  <c r="C768" i="21" s="1"/>
  <c r="C769" i="21" s="1"/>
  <c r="C770" i="21" s="1"/>
  <c r="C771" i="21" s="1"/>
  <c r="C772" i="21" s="1"/>
  <c r="C773" i="21" s="1"/>
  <c r="C774" i="21" s="1"/>
  <c r="C775" i="21" s="1"/>
  <c r="C776" i="21" s="1"/>
  <c r="C777" i="21" s="1"/>
  <c r="C778" i="21" s="1"/>
  <c r="C779" i="21" s="1"/>
  <c r="C780" i="21" s="1"/>
  <c r="C781" i="21" s="1"/>
  <c r="C782" i="21" s="1"/>
  <c r="C783" i="21" s="1"/>
  <c r="C784" i="21" s="1"/>
  <c r="C785" i="21" s="1"/>
  <c r="C786" i="21" s="1"/>
  <c r="C787" i="21" s="1"/>
  <c r="C788" i="21" s="1"/>
  <c r="C789" i="21" s="1"/>
  <c r="C790" i="21" s="1"/>
  <c r="C791" i="21" s="1"/>
  <c r="C792" i="21" s="1"/>
  <c r="C793" i="21" s="1"/>
  <c r="C794" i="21" s="1"/>
  <c r="C795" i="21" s="1"/>
  <c r="C796" i="21" s="1"/>
  <c r="C797" i="21" s="1"/>
  <c r="C798" i="21" s="1"/>
  <c r="C799" i="21" s="1"/>
  <c r="C800" i="21" s="1"/>
  <c r="C801" i="21" s="1"/>
  <c r="C802" i="21" s="1"/>
  <c r="C803" i="21" s="1"/>
  <c r="C804" i="21" s="1"/>
  <c r="C805" i="21" s="1"/>
  <c r="C806" i="21" s="1"/>
  <c r="C807" i="21" s="1"/>
  <c r="C808" i="21" s="1"/>
  <c r="C809" i="21" s="1"/>
  <c r="C810" i="21" s="1"/>
  <c r="C811" i="21" s="1"/>
  <c r="C812" i="21" s="1"/>
  <c r="C813" i="21" s="1"/>
  <c r="C814" i="21" s="1"/>
  <c r="C815" i="21" s="1"/>
  <c r="C816" i="21" s="1"/>
  <c r="C817" i="21" s="1"/>
  <c r="C818" i="21" s="1"/>
  <c r="C819" i="21" s="1"/>
  <c r="C820" i="21" s="1"/>
  <c r="C821" i="21" s="1"/>
  <c r="C822" i="21" s="1"/>
  <c r="C823" i="21" s="1"/>
  <c r="C824" i="21" s="1"/>
  <c r="C825" i="21" s="1"/>
  <c r="C826" i="21" s="1"/>
  <c r="C827" i="21" s="1"/>
  <c r="C828" i="21" s="1"/>
  <c r="C829" i="21" s="1"/>
  <c r="C830" i="21" s="1"/>
  <c r="C831" i="21" s="1"/>
  <c r="C832" i="21" s="1"/>
  <c r="C833" i="21" s="1"/>
  <c r="C834" i="21" s="1"/>
  <c r="C835" i="21" s="1"/>
  <c r="C836" i="21" s="1"/>
  <c r="C837" i="21" s="1"/>
  <c r="C838" i="21" s="1"/>
  <c r="C839" i="21" s="1"/>
  <c r="C840" i="21" s="1"/>
  <c r="C841" i="21" s="1"/>
  <c r="C842" i="21" s="1"/>
  <c r="C843" i="21" s="1"/>
  <c r="C844" i="21" s="1"/>
  <c r="C845" i="21" s="1"/>
  <c r="C846" i="21" s="1"/>
  <c r="C847" i="21" s="1"/>
  <c r="C848" i="21" s="1"/>
  <c r="C849" i="21" s="1"/>
  <c r="C850" i="21" s="1"/>
  <c r="C851" i="21" s="1"/>
  <c r="C852" i="21" s="1"/>
  <c r="C853" i="21" s="1"/>
  <c r="C854" i="21" s="1"/>
  <c r="C855" i="21" s="1"/>
  <c r="C856" i="21" s="1"/>
  <c r="C857" i="21" s="1"/>
  <c r="C858" i="21" s="1"/>
  <c r="C859" i="21" s="1"/>
  <c r="C860" i="21" s="1"/>
  <c r="C861" i="21" s="1"/>
  <c r="C862" i="21" s="1"/>
  <c r="C863" i="21" s="1"/>
  <c r="C864" i="21" s="1"/>
  <c r="C865" i="21" s="1"/>
  <c r="C866" i="21" s="1"/>
  <c r="C867" i="21" s="1"/>
  <c r="C868" i="21" s="1"/>
  <c r="C869" i="21" s="1"/>
  <c r="C870" i="21" s="1"/>
  <c r="C871" i="21" s="1"/>
  <c r="C872" i="21" s="1"/>
  <c r="C873" i="21" s="1"/>
  <c r="C874" i="21" s="1"/>
  <c r="C875" i="21" s="1"/>
  <c r="C876" i="21" s="1"/>
  <c r="C877" i="21" s="1"/>
  <c r="C878" i="21" s="1"/>
  <c r="C879" i="21" s="1"/>
  <c r="C880" i="21" s="1"/>
  <c r="C881" i="21" s="1"/>
  <c r="C882" i="21" s="1"/>
  <c r="C883" i="21" s="1"/>
  <c r="C884" i="21" s="1"/>
  <c r="C885" i="21" s="1"/>
  <c r="C886" i="21" s="1"/>
  <c r="C887" i="21" s="1"/>
  <c r="C888" i="21" s="1"/>
  <c r="C889" i="21" s="1"/>
  <c r="C890" i="21" s="1"/>
  <c r="C891" i="21" s="1"/>
  <c r="C892" i="21" s="1"/>
  <c r="C893" i="21" s="1"/>
  <c r="C894" i="21" s="1"/>
  <c r="C895" i="21" s="1"/>
  <c r="C896" i="21" s="1"/>
  <c r="C897" i="21" s="1"/>
  <c r="C898" i="21" s="1"/>
  <c r="C899" i="21" s="1"/>
  <c r="C900" i="21" s="1"/>
  <c r="C901" i="21" s="1"/>
  <c r="C902" i="21" s="1"/>
  <c r="C903" i="21" s="1"/>
  <c r="C904" i="21" s="1"/>
  <c r="C905" i="21" s="1"/>
  <c r="C906" i="21" s="1"/>
  <c r="C907" i="21" s="1"/>
  <c r="C908" i="21" s="1"/>
  <c r="C909" i="21" s="1"/>
  <c r="C910" i="21" s="1"/>
  <c r="C911" i="21" s="1"/>
  <c r="C912" i="21" s="1"/>
  <c r="C913" i="21" s="1"/>
  <c r="C914" i="21" s="1"/>
  <c r="C915" i="21" s="1"/>
  <c r="C916" i="21" s="1"/>
  <c r="C917" i="21" s="1"/>
  <c r="C918" i="21" s="1"/>
  <c r="C919" i="21" s="1"/>
  <c r="C920" i="21" s="1"/>
  <c r="C921" i="21" s="1"/>
  <c r="C922" i="21" s="1"/>
  <c r="C923" i="21" s="1"/>
  <c r="C924" i="21" s="1"/>
  <c r="C925" i="21" s="1"/>
  <c r="C926" i="21" s="1"/>
  <c r="C927" i="21" s="1"/>
  <c r="C928" i="21" s="1"/>
  <c r="C929" i="21" s="1"/>
  <c r="C930" i="21" s="1"/>
  <c r="C931" i="21" s="1"/>
  <c r="C932" i="21" s="1"/>
  <c r="C933" i="21" s="1"/>
  <c r="C934" i="21" s="1"/>
  <c r="C935" i="21" s="1"/>
  <c r="C936" i="21" s="1"/>
  <c r="C937" i="21" s="1"/>
  <c r="C938" i="21" s="1"/>
  <c r="C939" i="21" s="1"/>
  <c r="C940" i="21" s="1"/>
  <c r="C941" i="21" s="1"/>
  <c r="C942" i="21" s="1"/>
  <c r="C943" i="21" s="1"/>
  <c r="C944" i="21" s="1"/>
  <c r="C945" i="21" s="1"/>
  <c r="C946" i="21" s="1"/>
  <c r="C947" i="21" s="1"/>
  <c r="C948" i="21" s="1"/>
  <c r="C949" i="21" s="1"/>
  <c r="C950" i="21" s="1"/>
  <c r="C951" i="21" s="1"/>
  <c r="C952" i="21" s="1"/>
  <c r="C953" i="21" s="1"/>
  <c r="C954" i="21" s="1"/>
  <c r="C955" i="21" s="1"/>
  <c r="C956" i="21" s="1"/>
  <c r="C957" i="21" s="1"/>
  <c r="C958" i="21" s="1"/>
  <c r="C959" i="21" s="1"/>
  <c r="C960" i="21" s="1"/>
  <c r="C961" i="21" s="1"/>
  <c r="C962" i="21" s="1"/>
  <c r="C963" i="21" s="1"/>
  <c r="C964" i="21" s="1"/>
  <c r="C965" i="21" s="1"/>
  <c r="C966" i="21" s="1"/>
  <c r="C967" i="21" s="1"/>
  <c r="C968" i="21" s="1"/>
  <c r="C969" i="21" s="1"/>
  <c r="C970" i="21" s="1"/>
  <c r="C971" i="21" s="1"/>
  <c r="C972" i="21" s="1"/>
  <c r="C973" i="21" s="1"/>
  <c r="C974" i="21" s="1"/>
  <c r="C975" i="21" s="1"/>
  <c r="C976" i="21" s="1"/>
  <c r="C977" i="21" s="1"/>
  <c r="C978" i="21" s="1"/>
  <c r="C979" i="21" s="1"/>
  <c r="C980" i="21" s="1"/>
  <c r="C981" i="21" s="1"/>
  <c r="C982" i="21" s="1"/>
  <c r="C983" i="21" s="1"/>
  <c r="C984" i="21" s="1"/>
  <c r="C985" i="21" s="1"/>
  <c r="C986" i="21" s="1"/>
  <c r="C987" i="21" s="1"/>
  <c r="C988" i="21" s="1"/>
  <c r="C989" i="21" s="1"/>
  <c r="C990" i="21" s="1"/>
  <c r="C991" i="21" s="1"/>
  <c r="C992" i="21" s="1"/>
  <c r="C993" i="21" s="1"/>
  <c r="C994" i="21" s="1"/>
  <c r="C995" i="21" s="1"/>
  <c r="C996" i="21" s="1"/>
  <c r="C997" i="21" s="1"/>
  <c r="C998" i="21" s="1"/>
  <c r="C999" i="21" s="1"/>
  <c r="C1000" i="21" s="1"/>
  <c r="C1001" i="21" s="1"/>
  <c r="C1002" i="21" s="1"/>
  <c r="C1003" i="21" s="1"/>
  <c r="C1004" i="21" s="1"/>
  <c r="C1005" i="21" s="1"/>
  <c r="C1006" i="21" s="1"/>
  <c r="C1007" i="21" s="1"/>
  <c r="C1008" i="21" s="1"/>
  <c r="C1009" i="21" s="1"/>
  <c r="C1010" i="21" s="1"/>
  <c r="C1011" i="21" s="1"/>
  <c r="C1012" i="21" s="1"/>
  <c r="C1013" i="21" s="1"/>
  <c r="C1014" i="21" s="1"/>
  <c r="C1015" i="21" s="1"/>
  <c r="C1016" i="21" s="1"/>
  <c r="C1017" i="21" s="1"/>
  <c r="C1018" i="21" s="1"/>
  <c r="C1019" i="21" s="1"/>
  <c r="C1020" i="21" s="1"/>
  <c r="C1021" i="21" s="1"/>
  <c r="C1022" i="21" s="1"/>
  <c r="C1023" i="21" s="1"/>
  <c r="C1024" i="21" s="1"/>
  <c r="C1025" i="21" s="1"/>
  <c r="C1026" i="21" s="1"/>
  <c r="C1027" i="21" s="1"/>
  <c r="C1028" i="21" s="1"/>
  <c r="C1029" i="21" s="1"/>
  <c r="C1030" i="21" s="1"/>
  <c r="C1031" i="21" s="1"/>
  <c r="C1032" i="21" s="1"/>
  <c r="C1033" i="21" s="1"/>
  <c r="C1034" i="21" s="1"/>
  <c r="C1035" i="21" s="1"/>
  <c r="C1036" i="21" s="1"/>
  <c r="C1037" i="21" s="1"/>
  <c r="C1038" i="21" s="1"/>
  <c r="C1039" i="21" s="1"/>
  <c r="C1040" i="21" s="1"/>
  <c r="C1041" i="21" s="1"/>
  <c r="C1042" i="21" s="1"/>
  <c r="C1043" i="21" s="1"/>
  <c r="C1044" i="21" s="1"/>
  <c r="C1045" i="21" s="1"/>
  <c r="C1046" i="21" s="1"/>
  <c r="C1047" i="21" s="1"/>
  <c r="C1048" i="21" s="1"/>
  <c r="C1049" i="21" s="1"/>
  <c r="C1050" i="21" s="1"/>
  <c r="C1051" i="21" s="1"/>
  <c r="C1052" i="21" s="1"/>
  <c r="C1053" i="21" s="1"/>
  <c r="C1054" i="21" s="1"/>
  <c r="C1055" i="21" s="1"/>
  <c r="C1056" i="21" s="1"/>
  <c r="C1057" i="21" s="1"/>
  <c r="C1058" i="21" s="1"/>
  <c r="C1059" i="21" s="1"/>
  <c r="C1060" i="21" s="1"/>
  <c r="C1061" i="21" s="1"/>
  <c r="C1062" i="21" s="1"/>
  <c r="C1063" i="21" s="1"/>
  <c r="C1064" i="21" s="1"/>
  <c r="C1065" i="21" s="1"/>
  <c r="C1066" i="21" s="1"/>
  <c r="C1067" i="21" s="1"/>
  <c r="C1068" i="21" s="1"/>
  <c r="C1069" i="21" s="1"/>
  <c r="C1070" i="21" s="1"/>
  <c r="C1071" i="21" s="1"/>
  <c r="C1072" i="21" s="1"/>
  <c r="C1073" i="21" s="1"/>
  <c r="C1074" i="21" s="1"/>
  <c r="C1075" i="21" s="1"/>
  <c r="C1076" i="21" s="1"/>
  <c r="C1077" i="21" s="1"/>
  <c r="C1078" i="21" s="1"/>
  <c r="C1079" i="21" s="1"/>
  <c r="C1080" i="21" s="1"/>
  <c r="C1081" i="21" s="1"/>
  <c r="C1082" i="21" s="1"/>
  <c r="C1083" i="21" s="1"/>
  <c r="C1084" i="21" s="1"/>
  <c r="C1085" i="21" s="1"/>
  <c r="C1086" i="21" s="1"/>
  <c r="C1087" i="21" s="1"/>
  <c r="C1088" i="21" s="1"/>
  <c r="C1089" i="21" s="1"/>
  <c r="C1090" i="21" s="1"/>
  <c r="C1091" i="21" s="1"/>
  <c r="C1092" i="21" s="1"/>
  <c r="C1093" i="21" s="1"/>
  <c r="C1094" i="21" s="1"/>
  <c r="C1095" i="21" s="1"/>
  <c r="C1096" i="21" s="1"/>
  <c r="C1097" i="21" s="1"/>
  <c r="C1098" i="21" s="1"/>
  <c r="C1099" i="21" s="1"/>
  <c r="C1100" i="21" s="1"/>
  <c r="C1101" i="21" s="1"/>
  <c r="C1102" i="21" s="1"/>
  <c r="C1103" i="21" s="1"/>
  <c r="C1104" i="21" s="1"/>
  <c r="C1105" i="21" s="1"/>
  <c r="C1106" i="21" s="1"/>
  <c r="C1107" i="21" s="1"/>
  <c r="C1108" i="21" s="1"/>
  <c r="C1109" i="21" s="1"/>
  <c r="C1110" i="21" s="1"/>
  <c r="C1111" i="21" s="1"/>
  <c r="C1112" i="21" s="1"/>
  <c r="C1113" i="21" s="1"/>
  <c r="C1114" i="21" s="1"/>
  <c r="C1115" i="21" s="1"/>
  <c r="C1116" i="21" s="1"/>
  <c r="C1117" i="21" s="1"/>
  <c r="C1118" i="21" s="1"/>
  <c r="C1119" i="21" s="1"/>
  <c r="C1120" i="21" s="1"/>
  <c r="C1121" i="21" s="1"/>
  <c r="C1122" i="21" s="1"/>
  <c r="C1123" i="21" s="1"/>
  <c r="C1124" i="21" s="1"/>
  <c r="C1125" i="21" s="1"/>
  <c r="C1126" i="21" s="1"/>
  <c r="C1127" i="21" s="1"/>
  <c r="C1128" i="21" s="1"/>
  <c r="C1129" i="21" s="1"/>
  <c r="C1130" i="21" s="1"/>
  <c r="C1131" i="21" s="1"/>
  <c r="C1132" i="21" s="1"/>
  <c r="C1133" i="21" s="1"/>
  <c r="C1134" i="21" s="1"/>
  <c r="C1135" i="21" s="1"/>
  <c r="C1136" i="21" s="1"/>
  <c r="C1137" i="21" s="1"/>
  <c r="C1138" i="21" s="1"/>
  <c r="C1139" i="21" s="1"/>
  <c r="C1140" i="21" s="1"/>
  <c r="C1141" i="21" s="1"/>
  <c r="C1142" i="21" s="1"/>
  <c r="C1143" i="21" s="1"/>
  <c r="C1144" i="21" s="1"/>
  <c r="C1145" i="21" s="1"/>
  <c r="C1146" i="21" s="1"/>
  <c r="C1147" i="21" s="1"/>
  <c r="C1148" i="21" s="1"/>
  <c r="C1149" i="21" s="1"/>
  <c r="C1150" i="21" s="1"/>
  <c r="C1151" i="21" s="1"/>
  <c r="C1152" i="21" s="1"/>
  <c r="C1153" i="21" s="1"/>
  <c r="C1154" i="21" s="1"/>
  <c r="C1155" i="21" s="1"/>
  <c r="C1156" i="21" s="1"/>
  <c r="C1157" i="21" s="1"/>
  <c r="C1158" i="21" s="1"/>
  <c r="C1159" i="21" s="1"/>
  <c r="C1160" i="21" s="1"/>
  <c r="C1161" i="21" s="1"/>
  <c r="C1162" i="21" s="1"/>
  <c r="C1163" i="21" s="1"/>
  <c r="C1164" i="21" s="1"/>
  <c r="C1165" i="21" s="1"/>
  <c r="C1166" i="21" s="1"/>
  <c r="C1167" i="21" s="1"/>
  <c r="C1168" i="21" s="1"/>
  <c r="C1169" i="21" s="1"/>
  <c r="C1170" i="21" s="1"/>
  <c r="C1171" i="21" s="1"/>
  <c r="C1172" i="21" s="1"/>
  <c r="C1173" i="21" s="1"/>
  <c r="C1174" i="21" s="1"/>
  <c r="C1175" i="21" s="1"/>
  <c r="C1176" i="21" s="1"/>
  <c r="C1177" i="21" s="1"/>
  <c r="C1178" i="21" s="1"/>
  <c r="C1179" i="21" s="1"/>
  <c r="C1180" i="21" s="1"/>
  <c r="C1181" i="21" s="1"/>
  <c r="C1182" i="21" s="1"/>
  <c r="C1183" i="21" s="1"/>
  <c r="C1184" i="21" s="1"/>
  <c r="C1185" i="21" s="1"/>
  <c r="C1186" i="21" s="1"/>
  <c r="C1187" i="21" s="1"/>
  <c r="C1188" i="21" s="1"/>
  <c r="C1189" i="21" s="1"/>
  <c r="C1190" i="21" s="1"/>
  <c r="C1191" i="21" s="1"/>
  <c r="C1192" i="21" s="1"/>
  <c r="C1193" i="21" s="1"/>
  <c r="C1194" i="21" s="1"/>
  <c r="C1195" i="21" s="1"/>
  <c r="C1196" i="21" s="1"/>
  <c r="C1197" i="21" s="1"/>
  <c r="C1198" i="21" s="1"/>
  <c r="C1199" i="21" s="1"/>
  <c r="C1200" i="21" s="1"/>
  <c r="C1201" i="21" s="1"/>
  <c r="C1202" i="21" s="1"/>
  <c r="C1203" i="21" s="1"/>
  <c r="C1204" i="21" s="1"/>
  <c r="C1205" i="21" s="1"/>
  <c r="C1206" i="21" s="1"/>
  <c r="C1207" i="21" s="1"/>
  <c r="C1208" i="21" s="1"/>
  <c r="C1209" i="21" s="1"/>
  <c r="C1210" i="21" s="1"/>
  <c r="C1211" i="21" s="1"/>
  <c r="C1212" i="21" s="1"/>
  <c r="C1213" i="21" s="1"/>
  <c r="C1214" i="21" s="1"/>
  <c r="C1215" i="21" s="1"/>
  <c r="C1216" i="21" s="1"/>
  <c r="C1217" i="21" s="1"/>
  <c r="C1218" i="21" s="1"/>
  <c r="C1219" i="21" s="1"/>
  <c r="C1220" i="21" s="1"/>
  <c r="C1221" i="21" s="1"/>
  <c r="C1222" i="21" s="1"/>
  <c r="C1223" i="21" s="1"/>
  <c r="C1224" i="21" s="1"/>
  <c r="C1225" i="21" s="1"/>
  <c r="C1226" i="21" s="1"/>
  <c r="C1227" i="21" s="1"/>
  <c r="C1228" i="21" s="1"/>
  <c r="C1229" i="21" s="1"/>
  <c r="C1230" i="21" s="1"/>
  <c r="C1231" i="21" s="1"/>
  <c r="C1232" i="21" s="1"/>
  <c r="C1233" i="21" s="1"/>
  <c r="C1234" i="21" s="1"/>
  <c r="C1235" i="21" s="1"/>
  <c r="C1236" i="21" s="1"/>
  <c r="C1237" i="21" s="1"/>
  <c r="C1238" i="21" s="1"/>
  <c r="C1239" i="21" s="1"/>
  <c r="C1240" i="21" s="1"/>
  <c r="C1241" i="21" s="1"/>
  <c r="C1242" i="21" s="1"/>
  <c r="C1243" i="21" s="1"/>
  <c r="C1244" i="21" s="1"/>
  <c r="C1245" i="21" s="1"/>
  <c r="C1246" i="21" s="1"/>
  <c r="C1247" i="21" s="1"/>
  <c r="C1248" i="21" s="1"/>
  <c r="C1249" i="21" s="1"/>
  <c r="C1250" i="21" s="1"/>
  <c r="C1251" i="21" s="1"/>
  <c r="C1252" i="21" s="1"/>
  <c r="C1253" i="21" s="1"/>
  <c r="C1254" i="21" s="1"/>
  <c r="C1255" i="21" s="1"/>
  <c r="C1256" i="21" s="1"/>
  <c r="C1257" i="21" s="1"/>
  <c r="C1258" i="21" s="1"/>
  <c r="C1259" i="21" s="1"/>
  <c r="C1260" i="21" s="1"/>
  <c r="C1261" i="21" s="1"/>
  <c r="C1262" i="21" s="1"/>
  <c r="C1263" i="21" s="1"/>
  <c r="C1264" i="21" s="1"/>
  <c r="C1265" i="21" s="1"/>
  <c r="C1266" i="21" s="1"/>
  <c r="C1267" i="21" s="1"/>
  <c r="C1268" i="21" s="1"/>
  <c r="C1269" i="21" s="1"/>
  <c r="C1270" i="21" s="1"/>
  <c r="C1271" i="21" s="1"/>
  <c r="C1272" i="21" s="1"/>
  <c r="C1273" i="21" s="1"/>
  <c r="C1274" i="21" s="1"/>
  <c r="C1275" i="21" s="1"/>
  <c r="C1276" i="21" s="1"/>
  <c r="C1277" i="21" s="1"/>
  <c r="C1278" i="21" s="1"/>
  <c r="C1279" i="21" s="1"/>
  <c r="C1280" i="21" s="1"/>
  <c r="C1281" i="21" s="1"/>
  <c r="C1282" i="21" s="1"/>
  <c r="C1283" i="21" s="1"/>
  <c r="C1284" i="21" s="1"/>
  <c r="C1285" i="21" s="1"/>
  <c r="C1286" i="21" s="1"/>
  <c r="C1287" i="21" s="1"/>
  <c r="C1288" i="21" s="1"/>
  <c r="C1289" i="21" s="1"/>
  <c r="C1290" i="21" s="1"/>
  <c r="C1291" i="21" s="1"/>
  <c r="C1292" i="21" s="1"/>
  <c r="C1293" i="21" s="1"/>
  <c r="C1294" i="21" s="1"/>
  <c r="C1295" i="21" s="1"/>
  <c r="C1296" i="21" s="1"/>
  <c r="C1297" i="21" s="1"/>
  <c r="C1298" i="21" s="1"/>
  <c r="C1299" i="21" s="1"/>
  <c r="C1300" i="21" s="1"/>
  <c r="C1301" i="21" s="1"/>
  <c r="C1302" i="21" s="1"/>
  <c r="C1303" i="21" s="1"/>
  <c r="C1304" i="21" s="1"/>
  <c r="C1305" i="21" s="1"/>
  <c r="C1306" i="21" s="1"/>
  <c r="C1307" i="21" s="1"/>
  <c r="C1308" i="21" s="1"/>
  <c r="C1309" i="21" s="1"/>
  <c r="C1310" i="21" s="1"/>
  <c r="C1311" i="21" s="1"/>
  <c r="C1312" i="21" s="1"/>
  <c r="C1313" i="21" s="1"/>
  <c r="C1314" i="21" s="1"/>
  <c r="C1315" i="21" s="1"/>
  <c r="C1316" i="21" s="1"/>
  <c r="C1317" i="21" s="1"/>
  <c r="C1318" i="21" s="1"/>
  <c r="C1319" i="21" s="1"/>
  <c r="C1320" i="21" s="1"/>
  <c r="C1321" i="21" s="1"/>
  <c r="C1322" i="21" s="1"/>
  <c r="C1323" i="21" s="1"/>
  <c r="C1324" i="21" s="1"/>
  <c r="C1325" i="21" s="1"/>
  <c r="C1326" i="21" s="1"/>
  <c r="C1327" i="21" s="1"/>
  <c r="C1328" i="21" s="1"/>
  <c r="C1329" i="21" s="1"/>
  <c r="C1330" i="21" s="1"/>
  <c r="C1331" i="21" s="1"/>
  <c r="C1332" i="21" s="1"/>
  <c r="C1333" i="21" s="1"/>
  <c r="C1334" i="21" s="1"/>
  <c r="C1335" i="21" s="1"/>
  <c r="C1336" i="21" s="1"/>
  <c r="C1337" i="21" s="1"/>
  <c r="C1338" i="21" s="1"/>
  <c r="C1339" i="21" s="1"/>
  <c r="C1340" i="21" s="1"/>
  <c r="C1341" i="21" s="1"/>
  <c r="C1342" i="21" s="1"/>
  <c r="C1343" i="21" s="1"/>
  <c r="C1344" i="21" s="1"/>
  <c r="C1345" i="21" s="1"/>
  <c r="C1346" i="21" s="1"/>
  <c r="C1347" i="21" s="1"/>
  <c r="C1348" i="21" s="1"/>
  <c r="C1349" i="21" s="1"/>
  <c r="C1350" i="21" s="1"/>
  <c r="C1351" i="21" s="1"/>
  <c r="C1352" i="21" s="1"/>
  <c r="C1353" i="21" s="1"/>
  <c r="C1354" i="21" s="1"/>
  <c r="C1355" i="21" s="1"/>
  <c r="C1356" i="21" s="1"/>
  <c r="C1357" i="21" s="1"/>
  <c r="C1358" i="21" s="1"/>
  <c r="C1359" i="21" s="1"/>
  <c r="C1360" i="21" s="1"/>
  <c r="C1361" i="21" s="1"/>
  <c r="C1362" i="21" s="1"/>
  <c r="C1363" i="21" s="1"/>
  <c r="C1364" i="21" s="1"/>
  <c r="C1365" i="21" s="1"/>
  <c r="C1366" i="21" s="1"/>
  <c r="C1367" i="21" s="1"/>
  <c r="C1368" i="21" s="1"/>
  <c r="C1369" i="21" s="1"/>
  <c r="C1370" i="21" s="1"/>
  <c r="C1371" i="21" s="1"/>
  <c r="C1372" i="21" s="1"/>
  <c r="C1373" i="21" s="1"/>
  <c r="C1374" i="21" s="1"/>
  <c r="C1375" i="21" s="1"/>
  <c r="C1376" i="21" s="1"/>
  <c r="C1377" i="21" s="1"/>
  <c r="C1378" i="21" s="1"/>
  <c r="C1379" i="21" s="1"/>
  <c r="C1380" i="21" s="1"/>
  <c r="C1381" i="21" s="1"/>
  <c r="C1382" i="21" s="1"/>
  <c r="C1383" i="21" s="1"/>
  <c r="C1384" i="21" s="1"/>
  <c r="C1385" i="21" s="1"/>
  <c r="C1386" i="21" s="1"/>
  <c r="C1387" i="21" s="1"/>
  <c r="C1388" i="21" s="1"/>
  <c r="C1389" i="21" s="1"/>
  <c r="C1390" i="21" s="1"/>
  <c r="C1391" i="21" s="1"/>
  <c r="C1392" i="21" s="1"/>
  <c r="C1393" i="21" s="1"/>
  <c r="C1394" i="21" s="1"/>
  <c r="C1395" i="21" s="1"/>
  <c r="C1396" i="21" s="1"/>
  <c r="C1397" i="21" s="1"/>
  <c r="C1398" i="21" s="1"/>
  <c r="C1399" i="21" s="1"/>
  <c r="C1400" i="21" s="1"/>
  <c r="C1401" i="21" s="1"/>
  <c r="C1402" i="21" s="1"/>
  <c r="C1403" i="21" s="1"/>
  <c r="C1404" i="21" s="1"/>
  <c r="C1405" i="21" s="1"/>
  <c r="C1406" i="21" s="1"/>
  <c r="C1407" i="21" s="1"/>
  <c r="C1408" i="21" s="1"/>
  <c r="C1409" i="21" s="1"/>
  <c r="C1410" i="21" s="1"/>
  <c r="C1411" i="21" s="1"/>
  <c r="C1412" i="21" s="1"/>
  <c r="C1413" i="21" s="1"/>
  <c r="C1414" i="21" s="1"/>
  <c r="C1415" i="21" s="1"/>
  <c r="C1416" i="21" s="1"/>
  <c r="C1417" i="21" s="1"/>
  <c r="C1418" i="21" s="1"/>
  <c r="C1419" i="21" s="1"/>
  <c r="C1420" i="21" s="1"/>
  <c r="C1421" i="21" s="1"/>
  <c r="C1422" i="21" s="1"/>
  <c r="C1423" i="21" s="1"/>
  <c r="C1424" i="21" s="1"/>
  <c r="C1425" i="21" s="1"/>
  <c r="C1426" i="21" s="1"/>
  <c r="C1427" i="21" s="1"/>
  <c r="C1428" i="21" s="1"/>
  <c r="C1429" i="21" s="1"/>
  <c r="C1430" i="21" s="1"/>
  <c r="C1431" i="21" s="1"/>
  <c r="C1432" i="21" s="1"/>
  <c r="C1433" i="21" s="1"/>
  <c r="C1434" i="21" s="1"/>
  <c r="C1435" i="21" s="1"/>
  <c r="C1436" i="21" s="1"/>
  <c r="C1437" i="21" s="1"/>
  <c r="C1438" i="21" s="1"/>
  <c r="C1439" i="21" s="1"/>
  <c r="C1440" i="21" s="1"/>
  <c r="C1441" i="21" s="1"/>
  <c r="C1442" i="21" s="1"/>
  <c r="C1443" i="21" s="1"/>
  <c r="C1444" i="21" s="1"/>
  <c r="C1445" i="21" s="1"/>
  <c r="C1446" i="21" s="1"/>
  <c r="C1447" i="21" s="1"/>
  <c r="C1448" i="21" s="1"/>
  <c r="C1449" i="21" s="1"/>
  <c r="C1450" i="21" s="1"/>
  <c r="C1451" i="21" s="1"/>
  <c r="C1452" i="21" s="1"/>
  <c r="C1453" i="21" s="1"/>
  <c r="C1454" i="21" s="1"/>
  <c r="C1455" i="21" s="1"/>
  <c r="C1456" i="21" s="1"/>
  <c r="C1457" i="21" s="1"/>
  <c r="C1458" i="21" s="1"/>
  <c r="C1459" i="21" s="1"/>
  <c r="C1460" i="21" s="1"/>
  <c r="C1461" i="21" s="1"/>
  <c r="C1462" i="21" s="1"/>
  <c r="C1463" i="21" s="1"/>
  <c r="C1464" i="21" s="1"/>
  <c r="C1465" i="21" s="1"/>
  <c r="C1466" i="21" s="1"/>
  <c r="C1467" i="21" s="1"/>
  <c r="C1468" i="21" s="1"/>
  <c r="C1469" i="21" s="1"/>
  <c r="C1470" i="21" s="1"/>
  <c r="C1471" i="21" s="1"/>
  <c r="C1472" i="21" s="1"/>
  <c r="C1473" i="21" s="1"/>
  <c r="C1474" i="21" s="1"/>
  <c r="C1475" i="21" s="1"/>
  <c r="C1476" i="21" s="1"/>
  <c r="C1477" i="21" s="1"/>
  <c r="C1478" i="21" s="1"/>
  <c r="C1479" i="21" s="1"/>
  <c r="C1480" i="21" s="1"/>
  <c r="C1481" i="21" s="1"/>
  <c r="C1482" i="21" s="1"/>
  <c r="C1483" i="21" s="1"/>
  <c r="C1484" i="21" s="1"/>
  <c r="C1485" i="21" s="1"/>
  <c r="C1486" i="21" s="1"/>
  <c r="C1487" i="21" s="1"/>
  <c r="C1488" i="21" s="1"/>
  <c r="C1489" i="21" s="1"/>
  <c r="C1490" i="21" s="1"/>
  <c r="C1491" i="21" s="1"/>
  <c r="C1492" i="21" s="1"/>
  <c r="C1493" i="21" s="1"/>
  <c r="C1494" i="21" s="1"/>
  <c r="C1495" i="21" s="1"/>
  <c r="C1496" i="21" s="1"/>
  <c r="C1497" i="21" s="1"/>
  <c r="C1498" i="21" s="1"/>
  <c r="C1499" i="21" s="1"/>
  <c r="C1500" i="21" s="1"/>
  <c r="C1501" i="21" s="1"/>
  <c r="C1502" i="21" s="1"/>
  <c r="C1503" i="21" s="1"/>
  <c r="C1504" i="21" s="1"/>
  <c r="C1505" i="21" s="1"/>
  <c r="C1506" i="21" s="1"/>
  <c r="C1507" i="21" s="1"/>
  <c r="C1508" i="21" s="1"/>
  <c r="C1509" i="21" s="1"/>
  <c r="C1510" i="21" s="1"/>
  <c r="C1511" i="21" s="1"/>
  <c r="C1512" i="21" s="1"/>
  <c r="C1513" i="21" s="1"/>
  <c r="C1514" i="21" s="1"/>
  <c r="C1515" i="21" s="1"/>
  <c r="C1516" i="21" s="1"/>
  <c r="C1517" i="21" s="1"/>
  <c r="C1518" i="21" s="1"/>
  <c r="C1519" i="21" s="1"/>
  <c r="C1520" i="21" s="1"/>
  <c r="C1521" i="21" s="1"/>
  <c r="C1522" i="21" s="1"/>
  <c r="C1523" i="21" s="1"/>
  <c r="C1524" i="21" s="1"/>
  <c r="C1525" i="21" s="1"/>
  <c r="C1526" i="21" s="1"/>
  <c r="C1527" i="21" s="1"/>
  <c r="C1528" i="21" s="1"/>
  <c r="C1529" i="21" s="1"/>
  <c r="C1530" i="21" s="1"/>
  <c r="C1531" i="21" s="1"/>
  <c r="C1532" i="21" s="1"/>
  <c r="C1533" i="21" s="1"/>
  <c r="C1534" i="21" s="1"/>
  <c r="C1535" i="21" s="1"/>
  <c r="C1536" i="21" s="1"/>
  <c r="C1537" i="21" s="1"/>
  <c r="C1538" i="21" s="1"/>
  <c r="AP139" i="22"/>
  <c r="AS139" i="22"/>
  <c r="AR139" i="22"/>
  <c r="AN142" i="22"/>
  <c r="AQ139" i="22"/>
  <c r="AM144" i="22"/>
  <c r="AT143" i="22"/>
  <c r="AP143" i="22"/>
  <c r="AQ143" i="22"/>
  <c r="AN146" i="22"/>
  <c r="AM151" i="22"/>
  <c r="AM146" i="22"/>
  <c r="AT141" i="22"/>
  <c r="AS141" i="22"/>
  <c r="AR141" i="22"/>
  <c r="AN144" i="22"/>
  <c r="Y277" i="12"/>
  <c r="V235" i="11" s="1"/>
  <c r="W279" i="12"/>
  <c r="P277" i="12"/>
  <c r="AL748" i="12"/>
  <c r="AQ575" i="12"/>
  <c r="AT575" i="12"/>
  <c r="AP575" i="12"/>
  <c r="AT535" i="12"/>
  <c r="AU535" i="12" s="1"/>
  <c r="AM579" i="12"/>
  <c r="AN576" i="12"/>
  <c r="AO576" i="12"/>
  <c r="AL899" i="12"/>
  <c r="AU570" i="12"/>
  <c r="AL897" i="12"/>
  <c r="AM581" i="12"/>
  <c r="AN578" i="12"/>
  <c r="AO578" i="12"/>
  <c r="AL752" i="12"/>
  <c r="AL709" i="12"/>
  <c r="AQ571" i="12"/>
  <c r="AS571" i="12"/>
  <c r="AP571" i="12"/>
  <c r="AR571" i="12"/>
  <c r="AQ573" i="12"/>
  <c r="AS573" i="12"/>
  <c r="AP573" i="12"/>
  <c r="AT573" i="12"/>
  <c r="AR573" i="12"/>
  <c r="AR533" i="12"/>
  <c r="AU533" i="12" s="1"/>
  <c r="AL744" i="12"/>
  <c r="AM577" i="12"/>
  <c r="AN574" i="12"/>
  <c r="AO574" i="12"/>
  <c r="AM444" i="12"/>
  <c r="AN441" i="12"/>
  <c r="AO441" i="12"/>
  <c r="AP438" i="12"/>
  <c r="AT438" i="12"/>
  <c r="AQ438" i="12"/>
  <c r="AR438" i="12"/>
  <c r="AS438" i="12"/>
  <c r="AR398" i="12"/>
  <c r="AU398" i="12" s="1"/>
  <c r="AU435" i="12"/>
  <c r="W123" i="22"/>
  <c r="W120" i="22"/>
  <c r="T60" i="11"/>
  <c r="W104" i="12"/>
  <c r="P102" i="12"/>
  <c r="W103" i="12"/>
  <c r="T59" i="11"/>
  <c r="P101" i="12"/>
  <c r="AU117" i="12"/>
  <c r="AQ119" i="12"/>
  <c r="AS119" i="12"/>
  <c r="AT119" i="12"/>
  <c r="AP119" i="12"/>
  <c r="AT79" i="12"/>
  <c r="AU79" i="12" s="1"/>
  <c r="AM125" i="12"/>
  <c r="AN122" i="12"/>
  <c r="AO122" i="12"/>
  <c r="AS118" i="12"/>
  <c r="AR118" i="12"/>
  <c r="AP118" i="12"/>
  <c r="AQ118" i="12"/>
  <c r="AN121" i="12"/>
  <c r="AM124" i="12"/>
  <c r="AO121" i="12"/>
  <c r="AP120" i="12"/>
  <c r="AS120" i="12"/>
  <c r="AT120" i="12"/>
  <c r="AQ120" i="12"/>
  <c r="AR120" i="12"/>
  <c r="AR80" i="12"/>
  <c r="AU80" i="12" s="1"/>
  <c r="AM126" i="12"/>
  <c r="AN123" i="12"/>
  <c r="AO123" i="12"/>
  <c r="S89" i="12"/>
  <c r="P47" i="11" s="1"/>
  <c r="M47" i="11" s="1"/>
  <c r="AH55" i="12"/>
  <c r="AF107" i="19"/>
  <c r="AP70" i="19"/>
  <c r="AQ70" i="19"/>
  <c r="AR70" i="19"/>
  <c r="AS70" i="19"/>
  <c r="AF86" i="19"/>
  <c r="AP65" i="19"/>
  <c r="AQ65" i="19"/>
  <c r="AT65" i="19"/>
  <c r="AF81" i="19"/>
  <c r="AF91" i="19"/>
  <c r="W88" i="19"/>
  <c r="Q85" i="19"/>
  <c r="AR72" i="19"/>
  <c r="AS72" i="19"/>
  <c r="AT72" i="19"/>
  <c r="AF106" i="19"/>
  <c r="AF96" i="19"/>
  <c r="Q84" i="19"/>
  <c r="C63" i="22"/>
  <c r="C65" i="22"/>
  <c r="C64" i="22"/>
  <c r="C68" i="22"/>
  <c r="C93" i="22"/>
  <c r="C274" i="22"/>
  <c r="C122" i="22"/>
  <c r="C282" i="22"/>
  <c r="C71" i="22"/>
  <c r="C101" i="22"/>
  <c r="C259" i="22"/>
  <c r="C69" i="22"/>
  <c r="C198" i="22"/>
  <c r="C97" i="22"/>
  <c r="C290" i="22"/>
  <c r="C200" i="22"/>
  <c r="C183" i="22"/>
  <c r="C239" i="22"/>
  <c r="C272" i="22"/>
  <c r="C246" i="22"/>
  <c r="C266" i="22"/>
  <c r="C127" i="22"/>
  <c r="C77" i="22"/>
  <c r="C220" i="22"/>
  <c r="C197" i="22"/>
  <c r="C179" i="22"/>
  <c r="C67" i="22"/>
  <c r="C66" i="22"/>
  <c r="C109" i="22"/>
  <c r="C260" i="22"/>
  <c r="C203" i="22"/>
  <c r="C154" i="22"/>
  <c r="C271" i="22"/>
  <c r="C284" i="22"/>
  <c r="C132" i="22"/>
  <c r="AM78" i="19"/>
  <c r="AN75" i="19"/>
  <c r="AN68" i="19"/>
  <c r="AM71" i="19"/>
  <c r="AN73" i="19"/>
  <c r="AM76" i="19"/>
  <c r="D39" i="6"/>
  <c r="F38" i="6"/>
  <c r="N50" i="4"/>
  <c r="O64" i="4"/>
  <c r="N58" i="4"/>
  <c r="O72" i="4"/>
  <c r="O56" i="4"/>
  <c r="N42" i="4"/>
  <c r="O48" i="4"/>
  <c r="N34" i="4"/>
  <c r="N41" i="4"/>
  <c r="O55" i="4"/>
  <c r="N18" i="4"/>
  <c r="N44" i="4"/>
  <c r="N36" i="4"/>
  <c r="N27" i="4"/>
  <c r="N20" i="4"/>
  <c r="N32" i="4"/>
  <c r="O46" i="4"/>
  <c r="E39" i="6"/>
  <c r="E36" i="6"/>
  <c r="G38" i="6"/>
  <c r="F39" i="6"/>
  <c r="F36" i="6"/>
  <c r="E37" i="6"/>
  <c r="G39" i="6"/>
  <c r="D37" i="6"/>
  <c r="F37" i="6"/>
  <c r="D38" i="6"/>
  <c r="G37" i="6"/>
  <c r="G36" i="6"/>
  <c r="D36" i="6"/>
  <c r="E38" i="6"/>
  <c r="H49" i="5"/>
  <c r="H51" i="5"/>
  <c r="I51" i="5"/>
  <c r="I49" i="5"/>
  <c r="E51" i="5"/>
  <c r="F48" i="5"/>
  <c r="F50" i="5"/>
  <c r="H48" i="5"/>
  <c r="H50" i="5"/>
  <c r="G50" i="5"/>
  <c r="G48" i="5"/>
  <c r="E48" i="5"/>
  <c r="F49" i="5"/>
  <c r="F51" i="5"/>
  <c r="I50" i="5"/>
  <c r="E49" i="5"/>
  <c r="G49" i="5"/>
  <c r="G51" i="5"/>
  <c r="I48" i="5"/>
  <c r="E50" i="5"/>
  <c r="C107" i="22" l="1"/>
  <c r="C213" i="22"/>
  <c r="C237" i="22"/>
  <c r="C165" i="22"/>
  <c r="C280" i="22"/>
  <c r="C293" i="22"/>
  <c r="C252" i="22"/>
  <c r="C158" i="22"/>
  <c r="C82" i="22"/>
  <c r="C114" i="22"/>
  <c r="C288" i="22"/>
  <c r="C207" i="22"/>
  <c r="C205" i="22"/>
  <c r="C216" i="22"/>
  <c r="C100" i="22"/>
  <c r="C249" i="22"/>
  <c r="C102" i="22"/>
  <c r="C201" i="22"/>
  <c r="C233" i="22"/>
  <c r="C270" i="22"/>
  <c r="C242" i="22"/>
  <c r="C103" i="22"/>
  <c r="C136" i="22"/>
  <c r="C287" i="22"/>
  <c r="C208" i="22"/>
  <c r="C96" i="22"/>
  <c r="C218" i="22"/>
  <c r="C80" i="22"/>
  <c r="C225" i="22"/>
  <c r="C78" i="22"/>
  <c r="C268" i="22"/>
  <c r="C105" i="22"/>
  <c r="C192" i="22"/>
  <c r="C258" i="22"/>
  <c r="C181" i="22"/>
  <c r="C161" i="22"/>
  <c r="C177" i="22"/>
  <c r="C247" i="22"/>
  <c r="C113" i="22"/>
  <c r="C277" i="22"/>
  <c r="C74" i="22"/>
  <c r="C178" i="22"/>
  <c r="C190" i="22"/>
  <c r="C209" i="22"/>
  <c r="C128" i="22"/>
  <c r="C159" i="22"/>
  <c r="C143" i="22"/>
  <c r="C139" i="22"/>
  <c r="C269" i="22"/>
  <c r="C166" i="22"/>
  <c r="C144" i="22"/>
  <c r="C92" i="22"/>
  <c r="C141" i="22"/>
  <c r="C79" i="22"/>
  <c r="C129" i="22"/>
  <c r="C251" i="22"/>
  <c r="C151" i="22"/>
  <c r="C185" i="22"/>
  <c r="C226" i="22"/>
  <c r="C99" i="22"/>
  <c r="C250" i="22"/>
  <c r="C283" i="22"/>
  <c r="C125" i="22"/>
  <c r="C176" i="22"/>
  <c r="C186" i="22"/>
  <c r="C230" i="22"/>
  <c r="C245" i="22"/>
  <c r="C110" i="22"/>
  <c r="C167" i="22"/>
  <c r="C170" i="22"/>
  <c r="C194" i="22"/>
  <c r="C88" i="22"/>
  <c r="C214" i="22"/>
  <c r="C169" i="22"/>
  <c r="C95" i="22"/>
  <c r="C175" i="22"/>
  <c r="C241" i="22"/>
  <c r="C118" i="22"/>
  <c r="C227" i="22"/>
  <c r="C215" i="22"/>
  <c r="C173" i="22"/>
  <c r="C98" i="22"/>
  <c r="C281" i="22"/>
  <c r="C285" i="22"/>
  <c r="C156" i="22"/>
  <c r="C228" i="22"/>
  <c r="C180" i="22"/>
  <c r="C188" i="22"/>
  <c r="C85" i="22"/>
  <c r="C276" i="22"/>
  <c r="C289" i="22"/>
  <c r="C94" i="22"/>
  <c r="C295" i="22"/>
  <c r="C195" i="22"/>
  <c r="C235" i="22"/>
  <c r="C160" i="22"/>
  <c r="C243" i="22"/>
  <c r="C256" i="22"/>
  <c r="C126" i="22"/>
  <c r="C262" i="22"/>
  <c r="C75" i="22"/>
  <c r="C119" i="22"/>
  <c r="C123" i="22"/>
  <c r="C91" i="22"/>
  <c r="C184" i="22"/>
  <c r="C210" i="22"/>
  <c r="AG186" i="22"/>
  <c r="AO186" i="22" s="1"/>
  <c r="AG184" i="22"/>
  <c r="AO184" i="22" s="1"/>
  <c r="AT184" i="22" s="1"/>
  <c r="AU184" i="22" s="1"/>
  <c r="AG188" i="22"/>
  <c r="AO188" i="22" s="1"/>
  <c r="AG189" i="22"/>
  <c r="AO189" i="22" s="1"/>
  <c r="AG187" i="22"/>
  <c r="AO187" i="22" s="1"/>
  <c r="AT187" i="22" s="1"/>
  <c r="AU187" i="22" s="1"/>
  <c r="AG185" i="22"/>
  <c r="AO185" i="22" s="1"/>
  <c r="C291" i="22"/>
  <c r="C145" i="22"/>
  <c r="C131" i="22"/>
  <c r="C90" i="22"/>
  <c r="C168" i="22"/>
  <c r="C106" i="22"/>
  <c r="C138" i="22"/>
  <c r="C255" i="22"/>
  <c r="C130" i="22"/>
  <c r="C150" i="22"/>
  <c r="C115" i="22"/>
  <c r="C278" i="22"/>
  <c r="C87" i="22"/>
  <c r="AG190" i="22"/>
  <c r="AO190" i="22" s="1"/>
  <c r="AT190" i="22" s="1"/>
  <c r="AU190" i="22" s="1"/>
  <c r="AG192" i="22"/>
  <c r="AO192" i="22" s="1"/>
  <c r="AG194" i="22"/>
  <c r="AO194" i="22" s="1"/>
  <c r="AG193" i="22"/>
  <c r="AO193" i="22" s="1"/>
  <c r="AT193" i="22" s="1"/>
  <c r="AU193" i="22" s="1"/>
  <c r="AG195" i="22"/>
  <c r="AO195" i="22" s="1"/>
  <c r="AG191" i="22"/>
  <c r="AO191" i="22" s="1"/>
  <c r="AG196" i="22"/>
  <c r="AO196" i="22" s="1"/>
  <c r="AT196" i="22" s="1"/>
  <c r="AU196" i="22" s="1"/>
  <c r="AG198" i="22"/>
  <c r="AO198" i="22" s="1"/>
  <c r="AG200" i="22"/>
  <c r="AO200" i="22" s="1"/>
  <c r="AG199" i="22"/>
  <c r="AO199" i="22" s="1"/>
  <c r="AT199" i="22" s="1"/>
  <c r="AU199" i="22" s="1"/>
  <c r="AG201" i="22"/>
  <c r="AO201" i="22" s="1"/>
  <c r="AG197" i="22"/>
  <c r="AO197" i="22" s="1"/>
  <c r="C202" i="22"/>
  <c r="C104" i="22"/>
  <c r="C149" i="22"/>
  <c r="C254" i="22"/>
  <c r="C148" i="22"/>
  <c r="C265" i="22"/>
  <c r="C81" i="22"/>
  <c r="C221" i="22"/>
  <c r="C206" i="22"/>
  <c r="C84" i="22"/>
  <c r="C162" i="22"/>
  <c r="C121" i="22"/>
  <c r="C222" i="22"/>
  <c r="C296" i="22"/>
  <c r="C191" i="22"/>
  <c r="C204" i="22"/>
  <c r="C83" i="22"/>
  <c r="C117" i="22"/>
  <c r="C196" i="22"/>
  <c r="AG202" i="22"/>
  <c r="AO202" i="22" s="1"/>
  <c r="AT202" i="22" s="1"/>
  <c r="AU202" i="22" s="1"/>
  <c r="AG204" i="22"/>
  <c r="AO204" i="22" s="1"/>
  <c r="AG206" i="22"/>
  <c r="AO206" i="22" s="1"/>
  <c r="AG207" i="22"/>
  <c r="AO207" i="22" s="1"/>
  <c r="AG205" i="22"/>
  <c r="AO205" i="22" s="1"/>
  <c r="AT205" i="22" s="1"/>
  <c r="AU205" i="22" s="1"/>
  <c r="AG203" i="22"/>
  <c r="AO203" i="22" s="1"/>
  <c r="C86" i="22"/>
  <c r="C137" i="22"/>
  <c r="C286" i="22"/>
  <c r="C157" i="22"/>
  <c r="C224" i="22"/>
  <c r="C275" i="22"/>
  <c r="C238" i="22"/>
  <c r="C72" i="22"/>
  <c r="AG214" i="22"/>
  <c r="AO214" i="22" s="1"/>
  <c r="AT214" i="22" s="1"/>
  <c r="AU214" i="22" s="1"/>
  <c r="AG216" i="22"/>
  <c r="AO216" i="22" s="1"/>
  <c r="AG218" i="22"/>
  <c r="AO218" i="22" s="1"/>
  <c r="AG219" i="22"/>
  <c r="AO219" i="22" s="1"/>
  <c r="AG217" i="22"/>
  <c r="AO217" i="22" s="1"/>
  <c r="AT217" i="22" s="1"/>
  <c r="AU217" i="22" s="1"/>
  <c r="AG215" i="22"/>
  <c r="AO215" i="22" s="1"/>
  <c r="AG180" i="22"/>
  <c r="AO180" i="22" s="1"/>
  <c r="AG178" i="22"/>
  <c r="AO178" i="22" s="1"/>
  <c r="AT178" i="22" s="1"/>
  <c r="AU178" i="22" s="1"/>
  <c r="AG182" i="22"/>
  <c r="AO182" i="22" s="1"/>
  <c r="AG181" i="22"/>
  <c r="AO181" i="22" s="1"/>
  <c r="AT181" i="22" s="1"/>
  <c r="AU181" i="22" s="1"/>
  <c r="AG183" i="22"/>
  <c r="AO183" i="22" s="1"/>
  <c r="AG179" i="22"/>
  <c r="AO179" i="22" s="1"/>
  <c r="AG208" i="22"/>
  <c r="AO208" i="22" s="1"/>
  <c r="AT208" i="22" s="1"/>
  <c r="AU208" i="22" s="1"/>
  <c r="AG210" i="22"/>
  <c r="AO210" i="22" s="1"/>
  <c r="AG212" i="22"/>
  <c r="AO212" i="22" s="1"/>
  <c r="AG213" i="22"/>
  <c r="AO213" i="22" s="1"/>
  <c r="AG211" i="22"/>
  <c r="AO211" i="22" s="1"/>
  <c r="AT211" i="22" s="1"/>
  <c r="AU211" i="22" s="1"/>
  <c r="AG209" i="22"/>
  <c r="AO209" i="22" s="1"/>
  <c r="C248" i="22"/>
  <c r="C111" i="22"/>
  <c r="C140" i="22"/>
  <c r="C134" i="22"/>
  <c r="C120" i="22"/>
  <c r="C292" i="22"/>
  <c r="C155" i="22"/>
  <c r="C193" i="22"/>
  <c r="C152" i="22"/>
  <c r="C257" i="22"/>
  <c r="C234" i="22"/>
  <c r="C212" i="22"/>
  <c r="C244" i="22"/>
  <c r="C231" i="22"/>
  <c r="C147" i="22"/>
  <c r="C236" i="22"/>
  <c r="C264" i="22"/>
  <c r="C267" i="22"/>
  <c r="C182" i="22"/>
  <c r="C240" i="22"/>
  <c r="C112" i="22"/>
  <c r="C261" i="22"/>
  <c r="C171" i="22"/>
  <c r="C70" i="22"/>
  <c r="C76" i="22"/>
  <c r="C223" i="22"/>
  <c r="C229" i="22"/>
  <c r="C232" i="22"/>
  <c r="C189" i="22"/>
  <c r="C116" i="22"/>
  <c r="C142" i="22"/>
  <c r="C164" i="22"/>
  <c r="C133" i="22"/>
  <c r="C199" i="22"/>
  <c r="C146" i="22"/>
  <c r="C153" i="22"/>
  <c r="C174" i="22"/>
  <c r="AG232" i="22"/>
  <c r="AO232" i="22" s="1"/>
  <c r="AT232" i="22" s="1"/>
  <c r="AU232" i="22" s="1"/>
  <c r="AG234" i="22"/>
  <c r="AO234" i="22" s="1"/>
  <c r="AG236" i="22"/>
  <c r="AO236" i="22" s="1"/>
  <c r="AG235" i="22"/>
  <c r="AO235" i="22" s="1"/>
  <c r="AT235" i="22" s="1"/>
  <c r="AU235" i="22" s="1"/>
  <c r="AG237" i="22"/>
  <c r="AO237" i="22" s="1"/>
  <c r="AG233" i="22"/>
  <c r="AO233" i="22" s="1"/>
  <c r="AG220" i="22"/>
  <c r="AO220" i="22" s="1"/>
  <c r="AT220" i="22" s="1"/>
  <c r="AU220" i="22" s="1"/>
  <c r="AG222" i="22"/>
  <c r="AO222" i="22" s="1"/>
  <c r="AG224" i="22"/>
  <c r="AO224" i="22" s="1"/>
  <c r="AG223" i="22"/>
  <c r="AO223" i="22" s="1"/>
  <c r="AT223" i="22" s="1"/>
  <c r="AU223" i="22" s="1"/>
  <c r="AG225" i="22"/>
  <c r="AO225" i="22" s="1"/>
  <c r="AG221" i="22"/>
  <c r="AO221" i="22" s="1"/>
  <c r="AG165" i="22"/>
  <c r="AO165" i="22" s="1"/>
  <c r="AG162" i="22"/>
  <c r="AO162" i="22" s="1"/>
  <c r="AG164" i="22"/>
  <c r="AO164" i="22" s="1"/>
  <c r="AG160" i="22"/>
  <c r="AO160" i="22" s="1"/>
  <c r="AT160" i="22" s="1"/>
  <c r="AU160" i="22" s="1"/>
  <c r="AG163" i="22"/>
  <c r="AO163" i="22" s="1"/>
  <c r="AT163" i="22" s="1"/>
  <c r="AU163" i="22" s="1"/>
  <c r="AG161" i="22"/>
  <c r="AO161" i="22" s="1"/>
  <c r="AG226" i="22"/>
  <c r="AO226" i="22" s="1"/>
  <c r="AT226" i="22" s="1"/>
  <c r="AU226" i="22" s="1"/>
  <c r="AG228" i="22"/>
  <c r="AO228" i="22" s="1"/>
  <c r="AG230" i="22"/>
  <c r="AO230" i="22" s="1"/>
  <c r="AG231" i="22"/>
  <c r="AO231" i="22" s="1"/>
  <c r="AG229" i="22"/>
  <c r="AO229" i="22" s="1"/>
  <c r="AT229" i="22" s="1"/>
  <c r="AU229" i="22" s="1"/>
  <c r="AG227" i="22"/>
  <c r="AO227" i="22" s="1"/>
  <c r="C217" i="22"/>
  <c r="C263" i="22"/>
  <c r="C219" i="22"/>
  <c r="C273" i="22"/>
  <c r="C172" i="22"/>
  <c r="C135" i="22"/>
  <c r="C294" i="22"/>
  <c r="C163" i="22"/>
  <c r="C211" i="22"/>
  <c r="C253" i="22"/>
  <c r="C73" i="22"/>
  <c r="C124" i="22"/>
  <c r="C89" i="22"/>
  <c r="C279" i="22"/>
  <c r="C108" i="22"/>
  <c r="C187" i="22"/>
  <c r="AG94" i="22"/>
  <c r="AO94" i="22" s="1"/>
  <c r="AT94" i="22" s="1"/>
  <c r="AU94" i="22" s="1"/>
  <c r="AG96" i="22"/>
  <c r="AO96" i="22" s="1"/>
  <c r="AG98" i="22"/>
  <c r="AO98" i="22" s="1"/>
  <c r="AG95" i="22"/>
  <c r="AO95" i="22" s="1"/>
  <c r="AG97" i="22"/>
  <c r="AO97" i="22" s="1"/>
  <c r="AT97" i="22" s="1"/>
  <c r="AU97" i="22" s="1"/>
  <c r="AG99" i="22"/>
  <c r="AO99" i="22" s="1"/>
  <c r="AG47" i="22"/>
  <c r="AO47" i="22" s="1"/>
  <c r="AG50" i="22"/>
  <c r="AO50" i="22" s="1"/>
  <c r="AG46" i="22"/>
  <c r="AO46" i="22" s="1"/>
  <c r="AT46" i="22" s="1"/>
  <c r="AU46" i="22" s="1"/>
  <c r="AG49" i="22"/>
  <c r="AO49" i="22" s="1"/>
  <c r="AT49" i="22" s="1"/>
  <c r="AU49" i="22" s="1"/>
  <c r="AG48" i="22"/>
  <c r="AO48" i="22" s="1"/>
  <c r="AG51" i="22"/>
  <c r="AO51" i="22" s="1"/>
  <c r="AG126" i="22"/>
  <c r="AO126" i="22" s="1"/>
  <c r="AG124" i="22"/>
  <c r="AO124" i="22" s="1"/>
  <c r="AT124" i="22" s="1"/>
  <c r="AU124" i="22" s="1"/>
  <c r="AG127" i="22"/>
  <c r="AO127" i="22" s="1"/>
  <c r="AT127" i="22" s="1"/>
  <c r="AU127" i="22" s="1"/>
  <c r="AG128" i="22"/>
  <c r="AO128" i="22" s="1"/>
  <c r="AG125" i="22"/>
  <c r="AO125" i="22" s="1"/>
  <c r="AG129" i="22"/>
  <c r="AO129" i="22" s="1"/>
  <c r="AG115" i="22"/>
  <c r="AO115" i="22" s="1"/>
  <c r="AT115" i="22" s="1"/>
  <c r="AU115" i="22" s="1"/>
  <c r="AG114" i="22"/>
  <c r="AO114" i="22" s="1"/>
  <c r="AG112" i="22"/>
  <c r="AO112" i="22" s="1"/>
  <c r="AT112" i="22" s="1"/>
  <c r="AU112" i="22" s="1"/>
  <c r="AG116" i="22"/>
  <c r="AO116" i="22" s="1"/>
  <c r="AG113" i="22"/>
  <c r="AO113" i="22" s="1"/>
  <c r="AG117" i="22"/>
  <c r="AO117" i="22" s="1"/>
  <c r="AG83" i="22"/>
  <c r="AO83" i="22" s="1"/>
  <c r="AG87" i="22"/>
  <c r="AO87" i="22" s="1"/>
  <c r="AG82" i="22"/>
  <c r="AO82" i="22" s="1"/>
  <c r="AT82" i="22" s="1"/>
  <c r="AU82" i="22" s="1"/>
  <c r="AG85" i="22"/>
  <c r="AO85" i="22" s="1"/>
  <c r="AT85" i="22" s="1"/>
  <c r="AU85" i="22" s="1"/>
  <c r="AG86" i="22"/>
  <c r="AO86" i="22" s="1"/>
  <c r="AG84" i="22"/>
  <c r="AO84" i="22" s="1"/>
  <c r="AG100" i="22"/>
  <c r="AO100" i="22" s="1"/>
  <c r="AT100" i="22" s="1"/>
  <c r="AU100" i="22" s="1"/>
  <c r="AG102" i="22"/>
  <c r="AO102" i="22" s="1"/>
  <c r="AG104" i="22"/>
  <c r="AO104" i="22" s="1"/>
  <c r="AG101" i="22"/>
  <c r="AO101" i="22" s="1"/>
  <c r="AG103" i="22"/>
  <c r="AO103" i="22" s="1"/>
  <c r="AT103" i="22" s="1"/>
  <c r="AU103" i="22" s="1"/>
  <c r="AG105" i="22"/>
  <c r="AO105" i="22" s="1"/>
  <c r="AG150" i="22"/>
  <c r="AG151" i="22"/>
  <c r="AG148" i="22"/>
  <c r="AO148" i="22" s="1"/>
  <c r="AG149" i="22"/>
  <c r="AG72" i="22"/>
  <c r="AO72" i="22" s="1"/>
  <c r="AG75" i="22"/>
  <c r="AO75" i="22" s="1"/>
  <c r="AG71" i="22"/>
  <c r="AO71" i="22" s="1"/>
  <c r="AG74" i="22"/>
  <c r="AO74" i="22" s="1"/>
  <c r="AG70" i="22"/>
  <c r="AO70" i="22" s="1"/>
  <c r="AT70" i="22" s="1"/>
  <c r="AU70" i="22" s="1"/>
  <c r="AG73" i="22"/>
  <c r="AO73" i="22" s="1"/>
  <c r="AT73" i="22" s="1"/>
  <c r="AU73" i="22" s="1"/>
  <c r="AG64" i="22"/>
  <c r="AO64" i="22" s="1"/>
  <c r="AT64" i="22" s="1"/>
  <c r="AU64" i="22" s="1"/>
  <c r="AG67" i="22"/>
  <c r="AO67" i="22" s="1"/>
  <c r="AT67" i="22" s="1"/>
  <c r="AU67" i="22" s="1"/>
  <c r="AG66" i="22"/>
  <c r="AO66" i="22" s="1"/>
  <c r="AG69" i="22"/>
  <c r="AO69" i="22" s="1"/>
  <c r="AG65" i="22"/>
  <c r="AO65" i="22" s="1"/>
  <c r="AG68" i="22"/>
  <c r="AO68" i="22" s="1"/>
  <c r="AG30" i="22"/>
  <c r="AO30" i="22" s="1"/>
  <c r="AG28" i="22"/>
  <c r="AO28" i="22" s="1"/>
  <c r="AT28" i="22" s="1"/>
  <c r="AU28" i="22" s="1"/>
  <c r="AG32" i="22"/>
  <c r="AO32" i="22" s="1"/>
  <c r="AG29" i="22"/>
  <c r="AO29" i="22" s="1"/>
  <c r="AG31" i="22"/>
  <c r="AO31" i="22" s="1"/>
  <c r="AT31" i="22" s="1"/>
  <c r="AU31" i="22" s="1"/>
  <c r="AG33" i="22"/>
  <c r="AO33" i="22" s="1"/>
  <c r="AG59" i="22"/>
  <c r="AO59" i="22" s="1"/>
  <c r="AG60" i="22"/>
  <c r="AO60" i="22" s="1"/>
  <c r="AG58" i="22"/>
  <c r="AO58" i="22" s="1"/>
  <c r="AT58" i="22" s="1"/>
  <c r="AU58" i="22" s="1"/>
  <c r="AG61" i="22"/>
  <c r="AO61" i="22" s="1"/>
  <c r="AT61" i="22" s="1"/>
  <c r="AU61" i="22" s="1"/>
  <c r="AG63" i="22"/>
  <c r="AO63" i="22" s="1"/>
  <c r="AG62" i="22"/>
  <c r="AO62" i="22" s="1"/>
  <c r="AG142" i="22"/>
  <c r="AO142" i="22" s="1"/>
  <c r="AG145" i="22"/>
  <c r="AO145" i="22" s="1"/>
  <c r="AG144" i="22"/>
  <c r="AG146" i="22"/>
  <c r="AG143" i="22"/>
  <c r="AO143" i="22" s="1"/>
  <c r="AR143" i="22" s="1"/>
  <c r="AG147" i="22"/>
  <c r="AO151" i="22"/>
  <c r="AG36" i="22"/>
  <c r="AO36" i="22" s="1"/>
  <c r="AG34" i="22"/>
  <c r="AO34" i="22" s="1"/>
  <c r="AT34" i="22" s="1"/>
  <c r="AU34" i="22" s="1"/>
  <c r="AG35" i="22"/>
  <c r="AO35" i="22" s="1"/>
  <c r="AG37" i="22"/>
  <c r="AO37" i="22" s="1"/>
  <c r="AT37" i="22" s="1"/>
  <c r="AU37" i="22" s="1"/>
  <c r="AG38" i="22"/>
  <c r="AO38" i="22" s="1"/>
  <c r="AG39" i="22"/>
  <c r="AO39" i="22" s="1"/>
  <c r="AG80" i="22"/>
  <c r="AO80" i="22" s="1"/>
  <c r="AG77" i="22"/>
  <c r="AO77" i="22" s="1"/>
  <c r="AG79" i="22"/>
  <c r="AO79" i="22" s="1"/>
  <c r="AT79" i="22" s="1"/>
  <c r="AU79" i="22" s="1"/>
  <c r="AG78" i="22"/>
  <c r="AO78" i="22" s="1"/>
  <c r="AG81" i="22"/>
  <c r="AO81" i="22" s="1"/>
  <c r="AG76" i="22"/>
  <c r="AO76" i="22" s="1"/>
  <c r="AT76" i="22" s="1"/>
  <c r="AU76" i="22" s="1"/>
  <c r="AG56" i="22"/>
  <c r="AO56" i="22" s="1"/>
  <c r="AG53" i="22"/>
  <c r="AO53" i="22" s="1"/>
  <c r="AG54" i="22"/>
  <c r="AO54" i="22" s="1"/>
  <c r="AG57" i="22"/>
  <c r="AO57" i="22" s="1"/>
  <c r="AG52" i="22"/>
  <c r="AO52" i="22" s="1"/>
  <c r="AT52" i="22" s="1"/>
  <c r="AU52" i="22" s="1"/>
  <c r="AG55" i="22"/>
  <c r="AO55" i="22" s="1"/>
  <c r="AT55" i="22" s="1"/>
  <c r="AU55" i="22" s="1"/>
  <c r="AG88" i="22"/>
  <c r="AO88" i="22" s="1"/>
  <c r="AT88" i="22" s="1"/>
  <c r="AU88" i="22" s="1"/>
  <c r="AG90" i="22"/>
  <c r="AO90" i="22" s="1"/>
  <c r="AG92" i="22"/>
  <c r="AO92" i="22" s="1"/>
  <c r="AG89" i="22"/>
  <c r="AO89" i="22" s="1"/>
  <c r="AG91" i="22"/>
  <c r="AO91" i="22" s="1"/>
  <c r="AT91" i="22" s="1"/>
  <c r="AU91" i="22" s="1"/>
  <c r="AG93" i="22"/>
  <c r="AO93" i="22" s="1"/>
  <c r="AG18" i="22"/>
  <c r="AO18" i="22" s="1"/>
  <c r="AG20" i="22"/>
  <c r="AO20" i="22" s="1"/>
  <c r="AG16" i="22"/>
  <c r="AO16" i="22" s="1"/>
  <c r="AT16" i="22" s="1"/>
  <c r="AU16" i="22" s="1"/>
  <c r="AG17" i="22"/>
  <c r="AO17" i="22" s="1"/>
  <c r="AG21" i="22"/>
  <c r="AO21" i="22" s="1"/>
  <c r="AG19" i="22"/>
  <c r="AO19" i="22" s="1"/>
  <c r="AT19" i="22" s="1"/>
  <c r="AU19" i="22" s="1"/>
  <c r="AG22" i="22"/>
  <c r="AO22" i="22" s="1"/>
  <c r="AT22" i="22" s="1"/>
  <c r="AU22" i="22" s="1"/>
  <c r="AG24" i="22"/>
  <c r="AO24" i="22" s="1"/>
  <c r="AG26" i="22"/>
  <c r="AO26" i="22" s="1"/>
  <c r="AG23" i="22"/>
  <c r="AO23" i="22" s="1"/>
  <c r="AG27" i="22"/>
  <c r="AO27" i="22" s="1"/>
  <c r="AG25" i="22"/>
  <c r="AO25" i="22" s="1"/>
  <c r="AT25" i="22" s="1"/>
  <c r="AU25" i="22" s="1"/>
  <c r="AG12" i="22"/>
  <c r="AO12" i="22" s="1"/>
  <c r="AG10" i="22"/>
  <c r="AO10" i="22" s="1"/>
  <c r="AT10" i="22" s="1"/>
  <c r="AU10" i="22" s="1"/>
  <c r="AG14" i="22"/>
  <c r="AO14" i="22" s="1"/>
  <c r="AG15" i="22"/>
  <c r="AO15" i="22" s="1"/>
  <c r="AG11" i="22"/>
  <c r="AO11" i="22" s="1"/>
  <c r="AG13" i="22"/>
  <c r="AO13" i="22" s="1"/>
  <c r="AT13" i="22" s="1"/>
  <c r="AU13" i="22" s="1"/>
  <c r="AG106" i="22"/>
  <c r="AO106" i="22" s="1"/>
  <c r="AT106" i="22" s="1"/>
  <c r="AU106" i="22" s="1"/>
  <c r="AG109" i="22"/>
  <c r="AO109" i="22" s="1"/>
  <c r="AT109" i="22" s="1"/>
  <c r="AU109" i="22" s="1"/>
  <c r="AG108" i="22"/>
  <c r="AO108" i="22" s="1"/>
  <c r="AG110" i="22"/>
  <c r="AO110" i="22" s="1"/>
  <c r="AG107" i="22"/>
  <c r="AO107" i="22" s="1"/>
  <c r="AG111" i="22"/>
  <c r="AO111" i="22" s="1"/>
  <c r="AG40" i="22"/>
  <c r="AO40" i="22" s="1"/>
  <c r="AT40" i="22" s="1"/>
  <c r="AU40" i="22" s="1"/>
  <c r="AG43" i="22"/>
  <c r="AO43" i="22" s="1"/>
  <c r="AT43" i="22" s="1"/>
  <c r="AU43" i="22" s="1"/>
  <c r="AG42" i="22"/>
  <c r="AO42" i="22" s="1"/>
  <c r="AG41" i="22"/>
  <c r="AO41" i="22" s="1"/>
  <c r="AG44" i="22"/>
  <c r="AO44" i="22" s="1"/>
  <c r="AG45" i="22"/>
  <c r="AO45" i="22" s="1"/>
  <c r="AG118" i="22"/>
  <c r="AO118" i="22" s="1"/>
  <c r="AT118" i="22" s="1"/>
  <c r="AU118" i="22" s="1"/>
  <c r="AG121" i="22"/>
  <c r="AO121" i="22" s="1"/>
  <c r="AT121" i="22" s="1"/>
  <c r="AU121" i="22" s="1"/>
  <c r="AG120" i="22"/>
  <c r="AO120" i="22" s="1"/>
  <c r="AG122" i="22"/>
  <c r="AO122" i="22" s="1"/>
  <c r="AG119" i="22"/>
  <c r="AO119" i="22" s="1"/>
  <c r="AG123" i="22"/>
  <c r="AO123" i="22" s="1"/>
  <c r="AG138" i="22"/>
  <c r="AO138" i="22" s="1"/>
  <c r="AG136" i="22"/>
  <c r="AO136" i="22" s="1"/>
  <c r="AT136" i="22" s="1"/>
  <c r="AU136" i="22" s="1"/>
  <c r="AG139" i="22"/>
  <c r="AO139" i="22" s="1"/>
  <c r="AT139" i="22" s="1"/>
  <c r="AU139" i="22" s="1"/>
  <c r="AG140" i="22"/>
  <c r="AO140" i="22" s="1"/>
  <c r="AG137" i="22"/>
  <c r="AO137" i="22" s="1"/>
  <c r="AG141" i="22"/>
  <c r="AO141" i="22" s="1"/>
  <c r="AP141" i="22" s="1"/>
  <c r="AG132" i="22"/>
  <c r="AO132" i="22" s="1"/>
  <c r="AG133" i="22"/>
  <c r="AO133" i="22" s="1"/>
  <c r="AT133" i="22" s="1"/>
  <c r="AU133" i="22" s="1"/>
  <c r="AG130" i="22"/>
  <c r="AO130" i="22" s="1"/>
  <c r="AT130" i="22" s="1"/>
  <c r="AU130" i="22" s="1"/>
  <c r="AG134" i="22"/>
  <c r="AO134" i="22" s="1"/>
  <c r="AG131" i="22"/>
  <c r="AO131" i="22" s="1"/>
  <c r="AG135" i="22"/>
  <c r="AO135" i="22" s="1"/>
  <c r="AP146" i="22"/>
  <c r="AN149" i="22"/>
  <c r="AT146" i="22"/>
  <c r="AQ146" i="22"/>
  <c r="AM149" i="22"/>
  <c r="AO149" i="22" s="1"/>
  <c r="AO146" i="22"/>
  <c r="AS146" i="22" s="1"/>
  <c r="AP142" i="22"/>
  <c r="AR142" i="22"/>
  <c r="AN145" i="22"/>
  <c r="AT142" i="22"/>
  <c r="AS142" i="22"/>
  <c r="AQ142" i="22"/>
  <c r="AR144" i="22"/>
  <c r="AN147" i="22"/>
  <c r="AT144" i="22"/>
  <c r="AS144" i="22"/>
  <c r="AM147" i="22"/>
  <c r="AO144" i="22"/>
  <c r="AP144" i="22" s="1"/>
  <c r="Y279" i="12"/>
  <c r="V237" i="11" s="1"/>
  <c r="W281" i="12"/>
  <c r="P279" i="12"/>
  <c r="AL750" i="12"/>
  <c r="AL715" i="12"/>
  <c r="AL903" i="12"/>
  <c r="AQ578" i="12"/>
  <c r="AT578" i="12"/>
  <c r="AP578" i="12"/>
  <c r="AT538" i="12"/>
  <c r="AU538" i="12" s="1"/>
  <c r="AQ576" i="12"/>
  <c r="AS576" i="12"/>
  <c r="AR576" i="12"/>
  <c r="AT576" i="12"/>
  <c r="AP576" i="12"/>
  <c r="AR536" i="12"/>
  <c r="AU536" i="12" s="1"/>
  <c r="AL758" i="12"/>
  <c r="AN581" i="12"/>
  <c r="AM584" i="12"/>
  <c r="AO581" i="12"/>
  <c r="AN579" i="12"/>
  <c r="AM582" i="12"/>
  <c r="AO579" i="12"/>
  <c r="AL754" i="12"/>
  <c r="AU573" i="12"/>
  <c r="AQ574" i="12"/>
  <c r="AS574" i="12"/>
  <c r="AP574" i="12"/>
  <c r="AR574" i="12"/>
  <c r="AM580" i="12"/>
  <c r="AN577" i="12"/>
  <c r="AO577" i="12"/>
  <c r="AS578" i="12" s="1"/>
  <c r="AL905" i="12"/>
  <c r="AS575" i="12"/>
  <c r="AU438" i="12"/>
  <c r="AP441" i="12"/>
  <c r="AT441" i="12"/>
  <c r="AQ441" i="12"/>
  <c r="AR441" i="12"/>
  <c r="AS441" i="12"/>
  <c r="AR401" i="12"/>
  <c r="AU401" i="12" s="1"/>
  <c r="AM447" i="12"/>
  <c r="AN444" i="12"/>
  <c r="AO444" i="12"/>
  <c r="R64" i="22"/>
  <c r="R65" i="22"/>
  <c r="R90" i="22"/>
  <c r="AV48" i="11" s="1"/>
  <c r="AT48" i="11" s="1"/>
  <c r="R91" i="22"/>
  <c r="AV49" i="11" s="1"/>
  <c r="AT49" i="11" s="1"/>
  <c r="R116" i="22"/>
  <c r="AV74" i="11" s="1"/>
  <c r="AT74" i="11" s="1"/>
  <c r="R117" i="22"/>
  <c r="AV75" i="11" s="1"/>
  <c r="AT75" i="11" s="1"/>
  <c r="R83" i="22"/>
  <c r="R82" i="22"/>
  <c r="R99" i="22"/>
  <c r="AV57" i="11" s="1"/>
  <c r="AT57" i="11" s="1"/>
  <c r="R98" i="22"/>
  <c r="AV56" i="11" s="1"/>
  <c r="AT56" i="11" s="1"/>
  <c r="R70" i="22"/>
  <c r="R71" i="22"/>
  <c r="R114" i="22"/>
  <c r="AV72" i="11" s="1"/>
  <c r="AT72" i="11" s="1"/>
  <c r="R115" i="22"/>
  <c r="AV73" i="11" s="1"/>
  <c r="AT73" i="11" s="1"/>
  <c r="R100" i="22"/>
  <c r="AV58" i="11" s="1"/>
  <c r="AT58" i="11" s="1"/>
  <c r="R101" i="22"/>
  <c r="AV59" i="11" s="1"/>
  <c r="AT59" i="11" s="1"/>
  <c r="R119" i="22"/>
  <c r="AV77" i="11" s="1"/>
  <c r="AT77" i="11" s="1"/>
  <c r="R118" i="22"/>
  <c r="AV76" i="11" s="1"/>
  <c r="AT76" i="11" s="1"/>
  <c r="R68" i="22"/>
  <c r="R69" i="22"/>
  <c r="R106" i="22"/>
  <c r="AV64" i="11" s="1"/>
  <c r="AT64" i="11" s="1"/>
  <c r="R107" i="22"/>
  <c r="AV65" i="11" s="1"/>
  <c r="AT65" i="11" s="1"/>
  <c r="R89" i="22"/>
  <c r="AV47" i="11" s="1"/>
  <c r="AT47" i="11" s="1"/>
  <c r="R88" i="22"/>
  <c r="AV46" i="11" s="1"/>
  <c r="AT46" i="11" s="1"/>
  <c r="R95" i="22"/>
  <c r="AV53" i="11" s="1"/>
  <c r="AT53" i="11" s="1"/>
  <c r="R94" i="22"/>
  <c r="AV52" i="11" s="1"/>
  <c r="AT52" i="11" s="1"/>
  <c r="R60" i="22"/>
  <c r="R61" i="22"/>
  <c r="R75" i="22"/>
  <c r="R74" i="22"/>
  <c r="R66" i="22"/>
  <c r="R67" i="22"/>
  <c r="R79" i="22"/>
  <c r="R78" i="22"/>
  <c r="R111" i="22"/>
  <c r="AV69" i="11" s="1"/>
  <c r="AT69" i="11" s="1"/>
  <c r="R110" i="22"/>
  <c r="AV68" i="11" s="1"/>
  <c r="AT68" i="11" s="1"/>
  <c r="R84" i="22"/>
  <c r="AV42" i="11" s="1"/>
  <c r="AT42" i="11" s="1"/>
  <c r="R85" i="22"/>
  <c r="AV43" i="11" s="1"/>
  <c r="AT43" i="11" s="1"/>
  <c r="R122" i="22"/>
  <c r="R123" i="22"/>
  <c r="R62" i="22"/>
  <c r="R63" i="22"/>
  <c r="R127" i="22"/>
  <c r="R126" i="22"/>
  <c r="R56" i="22"/>
  <c r="R57" i="22"/>
  <c r="R92" i="22"/>
  <c r="AV50" i="11" s="1"/>
  <c r="AT50" i="11" s="1"/>
  <c r="R93" i="22"/>
  <c r="AV51" i="11" s="1"/>
  <c r="AT51" i="11" s="1"/>
  <c r="R58" i="22"/>
  <c r="R59" i="22"/>
  <c r="R81" i="22"/>
  <c r="R80" i="22"/>
  <c r="R103" i="22"/>
  <c r="AV61" i="11" s="1"/>
  <c r="AT61" i="11" s="1"/>
  <c r="R102" i="22"/>
  <c r="AV60" i="11" s="1"/>
  <c r="AT60" i="11" s="1"/>
  <c r="R124" i="22"/>
  <c r="R125" i="22"/>
  <c r="R87" i="22"/>
  <c r="AV45" i="11" s="1"/>
  <c r="AT45" i="11" s="1"/>
  <c r="R86" i="22"/>
  <c r="AV44" i="11" s="1"/>
  <c r="AT44" i="11" s="1"/>
  <c r="R76" i="22"/>
  <c r="R77" i="22"/>
  <c r="R73" i="22"/>
  <c r="R72" i="22"/>
  <c r="R105" i="22"/>
  <c r="AV63" i="11" s="1"/>
  <c r="AT63" i="11" s="1"/>
  <c r="R104" i="22"/>
  <c r="AV62" i="11" s="1"/>
  <c r="AT62" i="11" s="1"/>
  <c r="R54" i="22"/>
  <c r="R55" i="22"/>
  <c r="R121" i="22"/>
  <c r="AV79" i="11" s="1"/>
  <c r="AT79" i="11" s="1"/>
  <c r="R120" i="22"/>
  <c r="R97" i="22"/>
  <c r="AV55" i="11" s="1"/>
  <c r="AT55" i="11" s="1"/>
  <c r="R96" i="22"/>
  <c r="AV54" i="11" s="1"/>
  <c r="AT54" i="11" s="1"/>
  <c r="R113" i="22"/>
  <c r="AV71" i="11" s="1"/>
  <c r="AT71" i="11" s="1"/>
  <c r="R112" i="22"/>
  <c r="AV70" i="11" s="1"/>
  <c r="AT70" i="11" s="1"/>
  <c r="R108" i="22"/>
  <c r="AV66" i="11" s="1"/>
  <c r="AT66" i="11" s="1"/>
  <c r="R109" i="22"/>
  <c r="AV67" i="11" s="1"/>
  <c r="AT67" i="11" s="1"/>
  <c r="W122" i="22"/>
  <c r="W125" i="22"/>
  <c r="T62" i="11"/>
  <c r="W106" i="12"/>
  <c r="P104" i="12"/>
  <c r="W105" i="12"/>
  <c r="T61" i="11"/>
  <c r="P103" i="12"/>
  <c r="AM129" i="12"/>
  <c r="AO126" i="12"/>
  <c r="AN126" i="12"/>
  <c r="AQ121" i="12"/>
  <c r="AR121" i="12"/>
  <c r="AS121" i="12"/>
  <c r="AP121" i="12"/>
  <c r="AM128" i="12"/>
  <c r="AN125" i="12"/>
  <c r="AO125" i="12"/>
  <c r="AT123" i="12"/>
  <c r="AR123" i="12"/>
  <c r="AS123" i="12"/>
  <c r="AQ123" i="12"/>
  <c r="AP123" i="12"/>
  <c r="AR83" i="12"/>
  <c r="AU83" i="12" s="1"/>
  <c r="AU120" i="12"/>
  <c r="AN124" i="12"/>
  <c r="AM127" i="12"/>
  <c r="AO124" i="12"/>
  <c r="AS122" i="12"/>
  <c r="AT122" i="12"/>
  <c r="AP122" i="12"/>
  <c r="AQ122" i="12"/>
  <c r="AT82" i="12"/>
  <c r="AU82" i="12" s="1"/>
  <c r="AH56" i="12"/>
  <c r="S90" i="12"/>
  <c r="P48" i="11" s="1"/>
  <c r="M48" i="11" s="1"/>
  <c r="AF112" i="19"/>
  <c r="W90" i="19"/>
  <c r="Q86" i="19"/>
  <c r="AT68" i="19"/>
  <c r="AP68" i="19"/>
  <c r="AQ68" i="19"/>
  <c r="AR75" i="19"/>
  <c r="AT75" i="19"/>
  <c r="AS75" i="19"/>
  <c r="Q87" i="19"/>
  <c r="AF87" i="19"/>
  <c r="AF92" i="19"/>
  <c r="AF97" i="19"/>
  <c r="AR73" i="19"/>
  <c r="AP73" i="19"/>
  <c r="AQ73" i="19"/>
  <c r="AS73" i="19"/>
  <c r="AF102" i="19"/>
  <c r="AF113" i="19"/>
  <c r="R52" i="22"/>
  <c r="R53" i="22"/>
  <c r="AN76" i="19"/>
  <c r="AM79" i="19"/>
  <c r="AN78" i="19"/>
  <c r="AM81" i="19"/>
  <c r="AN71" i="19"/>
  <c r="AM74" i="19"/>
  <c r="O51" i="4"/>
  <c r="N37" i="4"/>
  <c r="N33" i="4"/>
  <c r="O47" i="4"/>
  <c r="O57" i="4"/>
  <c r="N43" i="4"/>
  <c r="N56" i="4"/>
  <c r="O70" i="4"/>
  <c r="N48" i="4"/>
  <c r="O62" i="4"/>
  <c r="N40" i="4"/>
  <c r="O54" i="4"/>
  <c r="O49" i="4"/>
  <c r="N35" i="4"/>
  <c r="N72" i="4"/>
  <c r="O86" i="4"/>
  <c r="N39" i="4"/>
  <c r="O53" i="4"/>
  <c r="N38" i="4"/>
  <c r="O52" i="4"/>
  <c r="N55" i="4"/>
  <c r="O69" i="4"/>
  <c r="N64" i="4"/>
  <c r="O78" i="4"/>
  <c r="O59" i="4"/>
  <c r="N45" i="4"/>
  <c r="N46" i="4"/>
  <c r="O60" i="4"/>
  <c r="AS143" i="22" l="1"/>
  <c r="AU143" i="22" s="1"/>
  <c r="AS224" i="22"/>
  <c r="AR224" i="22"/>
  <c r="AU224" i="22" s="1"/>
  <c r="AP213" i="22"/>
  <c r="AQ213" i="22"/>
  <c r="AS203" i="22"/>
  <c r="AR203" i="22"/>
  <c r="AP195" i="22"/>
  <c r="AQ195" i="22"/>
  <c r="AR227" i="22"/>
  <c r="AS227" i="22"/>
  <c r="AP222" i="22"/>
  <c r="AQ222" i="22"/>
  <c r="AR212" i="22"/>
  <c r="AS212" i="22"/>
  <c r="AP180" i="22"/>
  <c r="AQ180" i="22"/>
  <c r="AR197" i="22"/>
  <c r="AS197" i="22"/>
  <c r="AS164" i="22"/>
  <c r="AR164" i="22"/>
  <c r="AQ210" i="22"/>
  <c r="AP210" i="22"/>
  <c r="AS215" i="22"/>
  <c r="AR215" i="22"/>
  <c r="AP207" i="22"/>
  <c r="AQ207" i="22"/>
  <c r="AQ201" i="22"/>
  <c r="AP201" i="22"/>
  <c r="AR194" i="22"/>
  <c r="AS194" i="22"/>
  <c r="AR185" i="22"/>
  <c r="AS185" i="22"/>
  <c r="AP231" i="22"/>
  <c r="AQ231" i="22"/>
  <c r="AP162" i="22"/>
  <c r="AQ162" i="22"/>
  <c r="AR233" i="22"/>
  <c r="AS233" i="22"/>
  <c r="AR206" i="22"/>
  <c r="AS206" i="22"/>
  <c r="AP192" i="22"/>
  <c r="AQ192" i="22"/>
  <c r="AG170" i="22"/>
  <c r="AO170" i="22" s="1"/>
  <c r="AG169" i="22"/>
  <c r="AO169" i="22" s="1"/>
  <c r="AT169" i="22" s="1"/>
  <c r="AU169" i="22" s="1"/>
  <c r="AG168" i="22"/>
  <c r="AO168" i="22" s="1"/>
  <c r="AG166" i="22"/>
  <c r="AO166" i="22" s="1"/>
  <c r="AT166" i="22" s="1"/>
  <c r="AU166" i="22" s="1"/>
  <c r="AG171" i="22"/>
  <c r="AO171" i="22" s="1"/>
  <c r="AG167" i="22"/>
  <c r="AO167" i="22" s="1"/>
  <c r="AR230" i="22"/>
  <c r="AS230" i="22"/>
  <c r="AP165" i="22"/>
  <c r="AQ165" i="22"/>
  <c r="AP237" i="22"/>
  <c r="AQ237" i="22"/>
  <c r="AS179" i="22"/>
  <c r="AR179" i="22"/>
  <c r="AP219" i="22"/>
  <c r="AQ219" i="22"/>
  <c r="AP204" i="22"/>
  <c r="AQ204" i="22"/>
  <c r="AS200" i="22"/>
  <c r="AR200" i="22"/>
  <c r="AQ189" i="22"/>
  <c r="AP189" i="22"/>
  <c r="AP228" i="22"/>
  <c r="AQ228" i="22"/>
  <c r="AS221" i="22"/>
  <c r="AR221" i="22"/>
  <c r="AP183" i="22"/>
  <c r="AQ183" i="22"/>
  <c r="AR218" i="22"/>
  <c r="AS218" i="22"/>
  <c r="AP198" i="22"/>
  <c r="AQ198" i="22"/>
  <c r="AU198" i="22" s="1"/>
  <c r="AG158" i="22"/>
  <c r="AO158" i="22" s="1"/>
  <c r="AG155" i="22"/>
  <c r="AO155" i="22" s="1"/>
  <c r="AG157" i="22"/>
  <c r="AO157" i="22" s="1"/>
  <c r="AT157" i="22" s="1"/>
  <c r="AU157" i="22" s="1"/>
  <c r="AG156" i="22"/>
  <c r="AO156" i="22" s="1"/>
  <c r="AG154" i="22"/>
  <c r="AO154" i="22" s="1"/>
  <c r="AT154" i="22" s="1"/>
  <c r="AU154" i="22" s="1"/>
  <c r="AG159" i="22"/>
  <c r="AO159" i="22" s="1"/>
  <c r="AR188" i="22"/>
  <c r="AS188" i="22"/>
  <c r="AP225" i="22"/>
  <c r="AQ225" i="22"/>
  <c r="AR236" i="22"/>
  <c r="AS236" i="22"/>
  <c r="AS209" i="22"/>
  <c r="AR209" i="22"/>
  <c r="AP216" i="22"/>
  <c r="AQ216" i="22"/>
  <c r="AU216" i="22" s="1"/>
  <c r="AG174" i="22"/>
  <c r="AO174" i="22" s="1"/>
  <c r="AG172" i="22"/>
  <c r="AO172" i="22" s="1"/>
  <c r="AT172" i="22" s="1"/>
  <c r="AU172" i="22" s="1"/>
  <c r="AG176" i="22"/>
  <c r="AO176" i="22" s="1"/>
  <c r="AG175" i="22"/>
  <c r="AO175" i="22" s="1"/>
  <c r="AT175" i="22" s="1"/>
  <c r="AU175" i="22" s="1"/>
  <c r="AG177" i="22"/>
  <c r="AO177" i="22" s="1"/>
  <c r="AG173" i="22"/>
  <c r="AO173" i="22" s="1"/>
  <c r="AR161" i="22"/>
  <c r="AS161" i="22"/>
  <c r="AP234" i="22"/>
  <c r="AQ234" i="22"/>
  <c r="AS182" i="22"/>
  <c r="AR182" i="22"/>
  <c r="AG152" i="22"/>
  <c r="AO152" i="22" s="1"/>
  <c r="AR152" i="22" s="1"/>
  <c r="AG153" i="22"/>
  <c r="AO153" i="22" s="1"/>
  <c r="AS191" i="22"/>
  <c r="AR191" i="22"/>
  <c r="AU191" i="22" s="1"/>
  <c r="AQ186" i="22"/>
  <c r="AP186" i="22"/>
  <c r="AU186" i="22" s="1"/>
  <c r="X120" i="22"/>
  <c r="BB78" i="11" s="1"/>
  <c r="AV78" i="11"/>
  <c r="AT78" i="11" s="1"/>
  <c r="X127" i="22"/>
  <c r="BB85" i="11" s="1"/>
  <c r="AV85" i="11"/>
  <c r="AT85" i="11" s="1"/>
  <c r="X125" i="22"/>
  <c r="BB83" i="11" s="1"/>
  <c r="AV83" i="11"/>
  <c r="AT83" i="11" s="1"/>
  <c r="X126" i="22"/>
  <c r="BB84" i="11" s="1"/>
  <c r="AV84" i="11"/>
  <c r="AT84" i="11" s="1"/>
  <c r="X123" i="22"/>
  <c r="BB81" i="11" s="1"/>
  <c r="AV81" i="11"/>
  <c r="AT81" i="11" s="1"/>
  <c r="X124" i="22"/>
  <c r="BB82" i="11" s="1"/>
  <c r="AV82" i="11"/>
  <c r="AT82" i="11" s="1"/>
  <c r="X122" i="22"/>
  <c r="BB80" i="11" s="1"/>
  <c r="AV80" i="11"/>
  <c r="AT80" i="11" s="1"/>
  <c r="AP138" i="22"/>
  <c r="AQ138" i="22"/>
  <c r="AP120" i="22"/>
  <c r="AQ120" i="22"/>
  <c r="AR44" i="22"/>
  <c r="AS44" i="22"/>
  <c r="AP108" i="22"/>
  <c r="AQ108" i="22"/>
  <c r="AR11" i="22"/>
  <c r="AS11" i="22"/>
  <c r="AQ12" i="22"/>
  <c r="AP12" i="22"/>
  <c r="AR26" i="22"/>
  <c r="AS26" i="22"/>
  <c r="AQ21" i="22"/>
  <c r="AP21" i="22"/>
  <c r="AP18" i="22"/>
  <c r="AQ18" i="22"/>
  <c r="AS92" i="22"/>
  <c r="AR92" i="22"/>
  <c r="AR56" i="22"/>
  <c r="AS56" i="22"/>
  <c r="AR38" i="22"/>
  <c r="AS38" i="22"/>
  <c r="AP36" i="22"/>
  <c r="AQ36" i="22"/>
  <c r="AS62" i="22"/>
  <c r="AR62" i="22"/>
  <c r="AP60" i="22"/>
  <c r="AQ60" i="22"/>
  <c r="AR29" i="22"/>
  <c r="AS29" i="22"/>
  <c r="AR68" i="22"/>
  <c r="AS68" i="22"/>
  <c r="AR74" i="22"/>
  <c r="AS74" i="22"/>
  <c r="AP105" i="22"/>
  <c r="AQ105" i="22"/>
  <c r="AQ102" i="22"/>
  <c r="AP102" i="22"/>
  <c r="AP117" i="22"/>
  <c r="AQ117" i="22"/>
  <c r="AQ114" i="22"/>
  <c r="AP114" i="22"/>
  <c r="AS128" i="22"/>
  <c r="AR128" i="22"/>
  <c r="AP51" i="22"/>
  <c r="AQ51" i="22"/>
  <c r="AR50" i="22"/>
  <c r="AS50" i="22"/>
  <c r="AR95" i="22"/>
  <c r="AS95" i="22"/>
  <c r="AQ123" i="22"/>
  <c r="AP123" i="22"/>
  <c r="AS41" i="22"/>
  <c r="AR41" i="22"/>
  <c r="AQ111" i="22"/>
  <c r="AP111" i="22"/>
  <c r="AP15" i="22"/>
  <c r="AQ15" i="22"/>
  <c r="AP24" i="22"/>
  <c r="AQ24" i="22"/>
  <c r="AR17" i="22"/>
  <c r="AS17" i="22"/>
  <c r="AQ93" i="22"/>
  <c r="AP93" i="22"/>
  <c r="AQ90" i="22"/>
  <c r="AP90" i="22"/>
  <c r="AP57" i="22"/>
  <c r="AQ57" i="22"/>
  <c r="AS77" i="22"/>
  <c r="AR77" i="22"/>
  <c r="AQ63" i="22"/>
  <c r="AP63" i="22"/>
  <c r="AR59" i="22"/>
  <c r="AS59" i="22"/>
  <c r="AS32" i="22"/>
  <c r="AR32" i="22"/>
  <c r="AS65" i="22"/>
  <c r="AR65" i="22"/>
  <c r="AR71" i="22"/>
  <c r="AS71" i="22"/>
  <c r="AR113" i="22"/>
  <c r="AS113" i="22"/>
  <c r="AQ48" i="22"/>
  <c r="AP48" i="22"/>
  <c r="AR47" i="22"/>
  <c r="AS47" i="22"/>
  <c r="AS98" i="22"/>
  <c r="AR98" i="22"/>
  <c r="AR137" i="22"/>
  <c r="AS137" i="22"/>
  <c r="AP135" i="22"/>
  <c r="AQ135" i="22"/>
  <c r="AS140" i="22"/>
  <c r="AR140" i="22"/>
  <c r="AS131" i="22"/>
  <c r="AR131" i="22"/>
  <c r="AQ132" i="22"/>
  <c r="AP132" i="22"/>
  <c r="AS119" i="22"/>
  <c r="AR119" i="22"/>
  <c r="AQ42" i="22"/>
  <c r="AP42" i="22"/>
  <c r="AR107" i="22"/>
  <c r="AS107" i="22"/>
  <c r="AS14" i="22"/>
  <c r="AR14" i="22"/>
  <c r="AQ27" i="22"/>
  <c r="AP27" i="22"/>
  <c r="AQ54" i="22"/>
  <c r="AP54" i="22"/>
  <c r="AP81" i="22"/>
  <c r="AQ81" i="22"/>
  <c r="AR80" i="22"/>
  <c r="AS80" i="22"/>
  <c r="AR35" i="22"/>
  <c r="AS35" i="22"/>
  <c r="AP33" i="22"/>
  <c r="AQ33" i="22"/>
  <c r="AP69" i="22"/>
  <c r="AQ69" i="22"/>
  <c r="AP75" i="22"/>
  <c r="AQ75" i="22"/>
  <c r="AS101" i="22"/>
  <c r="AR101" i="22"/>
  <c r="AQ84" i="22"/>
  <c r="AP84" i="22"/>
  <c r="AP87" i="22"/>
  <c r="AQ87" i="22"/>
  <c r="AS116" i="22"/>
  <c r="AR116" i="22"/>
  <c r="AP129" i="22"/>
  <c r="AQ129" i="22"/>
  <c r="AQ99" i="22"/>
  <c r="AP99" i="22"/>
  <c r="AP96" i="22"/>
  <c r="AQ96" i="22"/>
  <c r="AQ141" i="22"/>
  <c r="AU141" i="22" s="1"/>
  <c r="AS134" i="22"/>
  <c r="AR134" i="22"/>
  <c r="AR122" i="22"/>
  <c r="AS122" i="22"/>
  <c r="AP45" i="22"/>
  <c r="AQ45" i="22"/>
  <c r="AS110" i="22"/>
  <c r="AR110" i="22"/>
  <c r="AS23" i="22"/>
  <c r="AR23" i="22"/>
  <c r="AR20" i="22"/>
  <c r="AS20" i="22"/>
  <c r="AS89" i="22"/>
  <c r="AR89" i="22"/>
  <c r="AS53" i="22"/>
  <c r="AR53" i="22"/>
  <c r="AQ78" i="22"/>
  <c r="AP78" i="22"/>
  <c r="AQ39" i="22"/>
  <c r="AP39" i="22"/>
  <c r="AP30" i="22"/>
  <c r="AQ30" i="22"/>
  <c r="AQ66" i="22"/>
  <c r="AP66" i="22"/>
  <c r="AQ72" i="22"/>
  <c r="AP72" i="22"/>
  <c r="AS104" i="22"/>
  <c r="AR104" i="22"/>
  <c r="AS86" i="22"/>
  <c r="AR86" i="22"/>
  <c r="AS83" i="22"/>
  <c r="AR83" i="22"/>
  <c r="AR125" i="22"/>
  <c r="AS125" i="22"/>
  <c r="AQ126" i="22"/>
  <c r="AP126" i="22"/>
  <c r="AM150" i="22"/>
  <c r="AO150" i="22" s="1"/>
  <c r="AO147" i="22"/>
  <c r="AP147" i="22" s="1"/>
  <c r="AQ144" i="22"/>
  <c r="AU144" i="22" s="1"/>
  <c r="AT145" i="22"/>
  <c r="AP145" i="22"/>
  <c r="AS145" i="22"/>
  <c r="AR145" i="22"/>
  <c r="AQ145" i="22"/>
  <c r="AN148" i="22"/>
  <c r="AT147" i="22"/>
  <c r="AS147" i="22"/>
  <c r="AR147" i="22"/>
  <c r="AN150" i="22"/>
  <c r="AU142" i="22"/>
  <c r="AT149" i="22"/>
  <c r="AP149" i="22"/>
  <c r="AQ149" i="22"/>
  <c r="AR146" i="22"/>
  <c r="AU146" i="22" s="1"/>
  <c r="Y281" i="12"/>
  <c r="V239" i="11" s="1"/>
  <c r="W283" i="12"/>
  <c r="P281" i="12"/>
  <c r="AM587" i="12"/>
  <c r="AN584" i="12"/>
  <c r="AO584" i="12"/>
  <c r="AQ577" i="12"/>
  <c r="AS577" i="12"/>
  <c r="AP577" i="12"/>
  <c r="AR577" i="12"/>
  <c r="AN582" i="12"/>
  <c r="AM585" i="12"/>
  <c r="AO582" i="12"/>
  <c r="AT581" i="12"/>
  <c r="AP581" i="12"/>
  <c r="AQ581" i="12"/>
  <c r="AT541" i="12"/>
  <c r="AU541" i="12" s="1"/>
  <c r="AL911" i="12"/>
  <c r="AN580" i="12"/>
  <c r="AM583" i="12"/>
  <c r="AO580" i="12"/>
  <c r="AL760" i="12"/>
  <c r="AQ579" i="12"/>
  <c r="AS579" i="12"/>
  <c r="AP579" i="12"/>
  <c r="AR579" i="12"/>
  <c r="AT579" i="12"/>
  <c r="AR539" i="12"/>
  <c r="AU539" i="12" s="1"/>
  <c r="AL764" i="12"/>
  <c r="AU576" i="12"/>
  <c r="AL909" i="12"/>
  <c r="AL721" i="12"/>
  <c r="AL756" i="12"/>
  <c r="AN447" i="12"/>
  <c r="AM450" i="12"/>
  <c r="AO447" i="12"/>
  <c r="AU441" i="12"/>
  <c r="AP444" i="12"/>
  <c r="AT444" i="12"/>
  <c r="AQ444" i="12"/>
  <c r="AR444" i="12"/>
  <c r="AS444" i="12"/>
  <c r="AR404" i="12"/>
  <c r="AU404" i="12" s="1"/>
  <c r="P63" i="22"/>
  <c r="AV21" i="11"/>
  <c r="AT21" i="11" s="1"/>
  <c r="AV25" i="11"/>
  <c r="AT25" i="11" s="1"/>
  <c r="P67" i="22"/>
  <c r="X74" i="22"/>
  <c r="P74" i="22"/>
  <c r="AV32" i="11"/>
  <c r="AT32" i="11" s="1"/>
  <c r="P61" i="22"/>
  <c r="AV19" i="11"/>
  <c r="AT19" i="11" s="1"/>
  <c r="X69" i="22"/>
  <c r="BB27" i="11" s="1"/>
  <c r="P69" i="22"/>
  <c r="AV27" i="11"/>
  <c r="AT27" i="11" s="1"/>
  <c r="X118" i="22"/>
  <c r="BB76" i="11" s="1"/>
  <c r="P118" i="22"/>
  <c r="X98" i="22"/>
  <c r="BB56" i="11" s="1"/>
  <c r="P98" i="22"/>
  <c r="P65" i="22"/>
  <c r="AV23" i="11"/>
  <c r="AT23" i="11" s="1"/>
  <c r="P123" i="22"/>
  <c r="X113" i="22"/>
  <c r="BB71" i="11" s="1"/>
  <c r="P113" i="22"/>
  <c r="P73" i="22"/>
  <c r="X73" i="22"/>
  <c r="BB31" i="11" s="1"/>
  <c r="AV31" i="11"/>
  <c r="AT31" i="11" s="1"/>
  <c r="X103" i="22"/>
  <c r="BB61" i="11" s="1"/>
  <c r="P103" i="22"/>
  <c r="P66" i="22"/>
  <c r="AV24" i="11"/>
  <c r="AT24" i="11" s="1"/>
  <c r="P75" i="22"/>
  <c r="X75" i="22"/>
  <c r="BB33" i="11" s="1"/>
  <c r="AV33" i="11"/>
  <c r="AT33" i="11" s="1"/>
  <c r="AV18" i="11"/>
  <c r="AT18" i="11" s="1"/>
  <c r="P60" i="22"/>
  <c r="X68" i="22"/>
  <c r="P68" i="22"/>
  <c r="AV26" i="11"/>
  <c r="AT26" i="11" s="1"/>
  <c r="X119" i="22"/>
  <c r="BB77" i="11" s="1"/>
  <c r="P119" i="22"/>
  <c r="X99" i="22"/>
  <c r="BB57" i="11" s="1"/>
  <c r="P99" i="22"/>
  <c r="X109" i="22"/>
  <c r="BB67" i="11" s="1"/>
  <c r="P109" i="22"/>
  <c r="X112" i="22"/>
  <c r="BB70" i="11" s="1"/>
  <c r="P112" i="22"/>
  <c r="X77" i="22"/>
  <c r="BB35" i="11" s="1"/>
  <c r="P77" i="22"/>
  <c r="AV35" i="11"/>
  <c r="AT35" i="11" s="1"/>
  <c r="X80" i="22"/>
  <c r="AV38" i="11"/>
  <c r="AT38" i="11" s="1"/>
  <c r="P80" i="22"/>
  <c r="AV17" i="11"/>
  <c r="AT17" i="11" s="1"/>
  <c r="P59" i="22"/>
  <c r="X85" i="22"/>
  <c r="BB43" i="11" s="1"/>
  <c r="P85" i="22"/>
  <c r="X94" i="22"/>
  <c r="BB52" i="11" s="1"/>
  <c r="P94" i="22"/>
  <c r="X101" i="22"/>
  <c r="BB59" i="11" s="1"/>
  <c r="P101" i="22"/>
  <c r="X82" i="22"/>
  <c r="AV40" i="11"/>
  <c r="AT40" i="11" s="1"/>
  <c r="P82" i="22"/>
  <c r="P72" i="22"/>
  <c r="X72" i="22"/>
  <c r="AV30" i="11"/>
  <c r="AT30" i="11" s="1"/>
  <c r="X102" i="22"/>
  <c r="BB60" i="11" s="1"/>
  <c r="P102" i="22"/>
  <c r="X96" i="22"/>
  <c r="BB54" i="11" s="1"/>
  <c r="P96" i="22"/>
  <c r="P120" i="22"/>
  <c r="X97" i="22"/>
  <c r="BB55" i="11" s="1"/>
  <c r="P97" i="22"/>
  <c r="X76" i="22"/>
  <c r="AV34" i="11"/>
  <c r="AT34" i="11" s="1"/>
  <c r="P76" i="22"/>
  <c r="X81" i="22"/>
  <c r="BB39" i="11" s="1"/>
  <c r="AV39" i="11"/>
  <c r="AT39" i="11" s="1"/>
  <c r="P81" i="22"/>
  <c r="P58" i="22"/>
  <c r="AV16" i="11"/>
  <c r="AT16" i="11" s="1"/>
  <c r="X84" i="22"/>
  <c r="BB42" i="11" s="1"/>
  <c r="P84" i="22"/>
  <c r="X95" i="22"/>
  <c r="BB53" i="11" s="1"/>
  <c r="P95" i="22"/>
  <c r="X100" i="22"/>
  <c r="BB58" i="11" s="1"/>
  <c r="P100" i="22"/>
  <c r="AV41" i="11"/>
  <c r="AT41" i="11" s="1"/>
  <c r="X83" i="22"/>
  <c r="BB41" i="11" s="1"/>
  <c r="P83" i="22"/>
  <c r="P64" i="22"/>
  <c r="AV22" i="11"/>
  <c r="AT22" i="11" s="1"/>
  <c r="X93" i="22"/>
  <c r="BB51" i="11" s="1"/>
  <c r="P93" i="22"/>
  <c r="AV15" i="11"/>
  <c r="AT15" i="11" s="1"/>
  <c r="P57" i="22"/>
  <c r="P62" i="22"/>
  <c r="AV20" i="11"/>
  <c r="AT20" i="11" s="1"/>
  <c r="X110" i="22"/>
  <c r="BB68" i="11" s="1"/>
  <c r="P110" i="22"/>
  <c r="X88" i="22"/>
  <c r="BB46" i="11" s="1"/>
  <c r="P88" i="22"/>
  <c r="X115" i="22"/>
  <c r="BB73" i="11" s="1"/>
  <c r="P115" i="22"/>
  <c r="X117" i="22"/>
  <c r="BB75" i="11" s="1"/>
  <c r="P117" i="22"/>
  <c r="X108" i="22"/>
  <c r="BB66" i="11" s="1"/>
  <c r="P108" i="22"/>
  <c r="P55" i="22"/>
  <c r="AV13" i="11"/>
  <c r="AT13" i="11" s="1"/>
  <c r="X86" i="22"/>
  <c r="BB44" i="11" s="1"/>
  <c r="P86" i="22"/>
  <c r="X121" i="22"/>
  <c r="P121" i="22"/>
  <c r="P54" i="22"/>
  <c r="AV12" i="11"/>
  <c r="AT12" i="11" s="1"/>
  <c r="X87" i="22"/>
  <c r="BB45" i="11" s="1"/>
  <c r="P87" i="22"/>
  <c r="X92" i="22"/>
  <c r="BB50" i="11" s="1"/>
  <c r="P92" i="22"/>
  <c r="P56" i="22"/>
  <c r="AV14" i="11"/>
  <c r="AT14" i="11" s="1"/>
  <c r="X111" i="22"/>
  <c r="BB69" i="11" s="1"/>
  <c r="P111" i="22"/>
  <c r="X89" i="22"/>
  <c r="BB47" i="11" s="1"/>
  <c r="P89" i="22"/>
  <c r="X114" i="22"/>
  <c r="P114" i="22"/>
  <c r="X116" i="22"/>
  <c r="BB74" i="11" s="1"/>
  <c r="P116" i="22"/>
  <c r="X104" i="22"/>
  <c r="BB62" i="11" s="1"/>
  <c r="P104" i="22"/>
  <c r="X78" i="22"/>
  <c r="AV36" i="11"/>
  <c r="AT36" i="11" s="1"/>
  <c r="P78" i="22"/>
  <c r="X107" i="22"/>
  <c r="BB65" i="11" s="1"/>
  <c r="P107" i="22"/>
  <c r="X71" i="22"/>
  <c r="BB29" i="11" s="1"/>
  <c r="P71" i="22"/>
  <c r="AV29" i="11"/>
  <c r="AT29" i="11" s="1"/>
  <c r="X91" i="22"/>
  <c r="BB49" i="11" s="1"/>
  <c r="P91" i="22"/>
  <c r="X105" i="22"/>
  <c r="BB63" i="11" s="1"/>
  <c r="P105" i="22"/>
  <c r="X79" i="22"/>
  <c r="BB37" i="11" s="1"/>
  <c r="AV37" i="11"/>
  <c r="AT37" i="11" s="1"/>
  <c r="P79" i="22"/>
  <c r="X106" i="22"/>
  <c r="BB64" i="11" s="1"/>
  <c r="P106" i="22"/>
  <c r="X70" i="22"/>
  <c r="P70" i="22"/>
  <c r="AV28" i="11"/>
  <c r="AT28" i="11" s="1"/>
  <c r="X90" i="22"/>
  <c r="BB48" i="11" s="1"/>
  <c r="P90" i="22"/>
  <c r="W127" i="22"/>
  <c r="P125" i="22"/>
  <c r="W124" i="22"/>
  <c r="P122" i="22"/>
  <c r="W108" i="12"/>
  <c r="P106" i="12"/>
  <c r="W107" i="12"/>
  <c r="T63" i="11"/>
  <c r="P105" i="12"/>
  <c r="AU123" i="12"/>
  <c r="AM130" i="12"/>
  <c r="AN127" i="12"/>
  <c r="AO127" i="12"/>
  <c r="AT126" i="12"/>
  <c r="AQ126" i="12"/>
  <c r="AR126" i="12"/>
  <c r="AS126" i="12"/>
  <c r="AP126" i="12"/>
  <c r="AR86" i="12"/>
  <c r="AU86" i="12" s="1"/>
  <c r="AM132" i="12"/>
  <c r="AN129" i="12"/>
  <c r="AO129" i="12"/>
  <c r="AS124" i="12"/>
  <c r="AR124" i="12"/>
  <c r="AP124" i="12"/>
  <c r="AQ124" i="12"/>
  <c r="AQ125" i="12"/>
  <c r="AT125" i="12"/>
  <c r="AP125" i="12"/>
  <c r="AS125" i="12"/>
  <c r="AT85" i="12"/>
  <c r="AU85" i="12" s="1"/>
  <c r="AM131" i="12"/>
  <c r="AN128" i="12"/>
  <c r="AO128" i="12"/>
  <c r="S91" i="12"/>
  <c r="P49" i="11" s="1"/>
  <c r="M49" i="11" s="1"/>
  <c r="AH57" i="12"/>
  <c r="Q88" i="19"/>
  <c r="AS78" i="19"/>
  <c r="AR78" i="19"/>
  <c r="AT78" i="19"/>
  <c r="AF119" i="19"/>
  <c r="AF103" i="19"/>
  <c r="W92" i="19"/>
  <c r="AP76" i="19"/>
  <c r="AR76" i="19"/>
  <c r="AS76" i="19"/>
  <c r="AQ76" i="19"/>
  <c r="AF108" i="19"/>
  <c r="AF98" i="19"/>
  <c r="Q89" i="19"/>
  <c r="AF118" i="19"/>
  <c r="AP71" i="19"/>
  <c r="AT71" i="19"/>
  <c r="AQ71" i="19"/>
  <c r="AF93" i="19"/>
  <c r="AV10" i="11"/>
  <c r="AT10" i="11" s="1"/>
  <c r="P52" i="22"/>
  <c r="P53" i="22"/>
  <c r="AV11" i="11"/>
  <c r="AT11" i="11" s="1"/>
  <c r="AM82" i="19"/>
  <c r="AN79" i="19"/>
  <c r="AM84" i="19"/>
  <c r="AN81" i="19"/>
  <c r="AN74" i="19"/>
  <c r="AM77" i="19"/>
  <c r="N47" i="4"/>
  <c r="O61" i="4"/>
  <c r="O92" i="4"/>
  <c r="N78" i="4"/>
  <c r="O100" i="4"/>
  <c r="N86" i="4"/>
  <c r="O84" i="4"/>
  <c r="N70" i="4"/>
  <c r="N49" i="4"/>
  <c r="O63" i="4"/>
  <c r="N57" i="4"/>
  <c r="O71" i="4"/>
  <c r="O83" i="4"/>
  <c r="N69" i="4"/>
  <c r="O66" i="4"/>
  <c r="N52" i="4"/>
  <c r="O68" i="4"/>
  <c r="N54" i="4"/>
  <c r="O67" i="4"/>
  <c r="N53" i="4"/>
  <c r="O76" i="4"/>
  <c r="N62" i="4"/>
  <c r="O73" i="4"/>
  <c r="N59" i="4"/>
  <c r="O65" i="4"/>
  <c r="N51" i="4"/>
  <c r="O74" i="4"/>
  <c r="N60" i="4"/>
  <c r="AU162" i="22" l="1"/>
  <c r="AU201" i="22"/>
  <c r="AU164" i="22"/>
  <c r="AU222" i="22"/>
  <c r="AU213" i="22"/>
  <c r="AU182" i="22"/>
  <c r="AU210" i="22"/>
  <c r="AU183" i="22"/>
  <c r="AU200" i="22"/>
  <c r="AU230" i="22"/>
  <c r="AU207" i="22"/>
  <c r="AU218" i="22"/>
  <c r="AU206" i="22"/>
  <c r="AU185" i="22"/>
  <c r="AU212" i="22"/>
  <c r="AU221" i="22"/>
  <c r="AU204" i="22"/>
  <c r="AU165" i="22"/>
  <c r="AP156" i="22"/>
  <c r="AQ156" i="22"/>
  <c r="AU180" i="22"/>
  <c r="AU195" i="22"/>
  <c r="AS176" i="22"/>
  <c r="AR176" i="22"/>
  <c r="AU236" i="22"/>
  <c r="AU237" i="22"/>
  <c r="AQ168" i="22"/>
  <c r="AP168" i="22"/>
  <c r="AU233" i="22"/>
  <c r="AU194" i="22"/>
  <c r="AU203" i="22"/>
  <c r="AS155" i="22"/>
  <c r="AR155" i="22"/>
  <c r="AP171" i="22"/>
  <c r="AQ171" i="22"/>
  <c r="X50" i="22"/>
  <c r="BB8" i="11" s="1"/>
  <c r="Y123" i="22"/>
  <c r="BC81" i="11" s="1"/>
  <c r="AS158" i="22"/>
  <c r="AR158" i="22"/>
  <c r="AS170" i="22"/>
  <c r="AR170" i="22"/>
  <c r="AP174" i="22"/>
  <c r="AQ174" i="22"/>
  <c r="AU228" i="22"/>
  <c r="AU219" i="22"/>
  <c r="AS152" i="22"/>
  <c r="AU152" i="22" s="1"/>
  <c r="AP177" i="22"/>
  <c r="AQ177" i="22"/>
  <c r="AU234" i="22"/>
  <c r="AU225" i="22"/>
  <c r="AU161" i="22"/>
  <c r="AU188" i="22"/>
  <c r="AU192" i="22"/>
  <c r="AU231" i="22"/>
  <c r="AQ153" i="22"/>
  <c r="AP153" i="22"/>
  <c r="AR173" i="22"/>
  <c r="AS173" i="22"/>
  <c r="AU209" i="22"/>
  <c r="AP159" i="22"/>
  <c r="AQ159" i="22"/>
  <c r="AU189" i="22"/>
  <c r="AU179" i="22"/>
  <c r="AR167" i="22"/>
  <c r="AS167" i="22"/>
  <c r="AU215" i="22"/>
  <c r="AU197" i="22"/>
  <c r="AU227" i="22"/>
  <c r="Y127" i="22"/>
  <c r="BC85" i="11" s="1"/>
  <c r="Y125" i="22"/>
  <c r="BC83" i="11" s="1"/>
  <c r="AU99" i="22"/>
  <c r="AU116" i="22"/>
  <c r="AU84" i="22"/>
  <c r="AU75" i="22"/>
  <c r="AU54" i="22"/>
  <c r="AU14" i="22"/>
  <c r="AU42" i="22"/>
  <c r="AU132" i="22"/>
  <c r="AU140" i="22"/>
  <c r="AU137" i="22"/>
  <c r="AU47" i="22"/>
  <c r="AU113" i="22"/>
  <c r="AU65" i="22"/>
  <c r="AU59" i="22"/>
  <c r="AU77" i="22"/>
  <c r="AU90" i="22"/>
  <c r="AU41" i="22"/>
  <c r="X62" i="22" s="1"/>
  <c r="BB20" i="11" s="1"/>
  <c r="AU95" i="22"/>
  <c r="AU51" i="22"/>
  <c r="AU114" i="22"/>
  <c r="AU102" i="22"/>
  <c r="AU74" i="22"/>
  <c r="AU62" i="22"/>
  <c r="AU92" i="22"/>
  <c r="AU21" i="22"/>
  <c r="AU12" i="22"/>
  <c r="AU108" i="22"/>
  <c r="AU120" i="22"/>
  <c r="AU36" i="22"/>
  <c r="Y121" i="22"/>
  <c r="BC79" i="11" s="1"/>
  <c r="BB79" i="11"/>
  <c r="Y115" i="22"/>
  <c r="BC73" i="11" s="1"/>
  <c r="BB72" i="11"/>
  <c r="AU125" i="22"/>
  <c r="AU30" i="22"/>
  <c r="AU126" i="22"/>
  <c r="AU83" i="22"/>
  <c r="AU104" i="22"/>
  <c r="AU66" i="22"/>
  <c r="AU39" i="22"/>
  <c r="AU53" i="22"/>
  <c r="AU110" i="22"/>
  <c r="AU29" i="22"/>
  <c r="AU96" i="22"/>
  <c r="AU129" i="22"/>
  <c r="AU87" i="22"/>
  <c r="AU101" i="22"/>
  <c r="AU69" i="22"/>
  <c r="AU35" i="22"/>
  <c r="AU27" i="22"/>
  <c r="AU107" i="22"/>
  <c r="AU119" i="22"/>
  <c r="AU131" i="22"/>
  <c r="AU135" i="22"/>
  <c r="AU98" i="22"/>
  <c r="AU48" i="22"/>
  <c r="AU32" i="22"/>
  <c r="AU63" i="22"/>
  <c r="AU57" i="22"/>
  <c r="AU93" i="22"/>
  <c r="AU111" i="22"/>
  <c r="AU123" i="22"/>
  <c r="AU50" i="22"/>
  <c r="X65" i="22" s="1"/>
  <c r="BB23" i="11" s="1"/>
  <c r="AU128" i="22"/>
  <c r="AU117" i="22"/>
  <c r="AU105" i="22"/>
  <c r="AU68" i="22"/>
  <c r="AU60" i="22"/>
  <c r="AU56" i="22"/>
  <c r="X67" i="22" s="1"/>
  <c r="BB25" i="11" s="1"/>
  <c r="AU11" i="22"/>
  <c r="AU138" i="22"/>
  <c r="AU33" i="22"/>
  <c r="AU80" i="22"/>
  <c r="AU17" i="22"/>
  <c r="AU15" i="22"/>
  <c r="AU38" i="22"/>
  <c r="AU20" i="22"/>
  <c r="AU122" i="22"/>
  <c r="AU86" i="22"/>
  <c r="AU72" i="22"/>
  <c r="AU78" i="22"/>
  <c r="AU89" i="22"/>
  <c r="AU23" i="22"/>
  <c r="AU45" i="22"/>
  <c r="AU134" i="22"/>
  <c r="AU81" i="22"/>
  <c r="AU71" i="22"/>
  <c r="AU24" i="22"/>
  <c r="AU18" i="22"/>
  <c r="AU26" i="22"/>
  <c r="AU44" i="22"/>
  <c r="AP148" i="22"/>
  <c r="AR148" i="22"/>
  <c r="AN151" i="22"/>
  <c r="AT148" i="22"/>
  <c r="AS148" i="22"/>
  <c r="AQ148" i="22"/>
  <c r="AP150" i="22"/>
  <c r="AR150" i="22"/>
  <c r="AT150" i="22"/>
  <c r="AS150" i="22"/>
  <c r="AQ150" i="22"/>
  <c r="AU145" i="22"/>
  <c r="AR149" i="22"/>
  <c r="AQ147" i="22"/>
  <c r="AU147" i="22" s="1"/>
  <c r="AS149" i="22"/>
  <c r="W285" i="12"/>
  <c r="Y283" i="12"/>
  <c r="V241" i="11" s="1"/>
  <c r="P283" i="12"/>
  <c r="AL917" i="12"/>
  <c r="AO585" i="12"/>
  <c r="AM588" i="12"/>
  <c r="AN585" i="12"/>
  <c r="AL762" i="12"/>
  <c r="AL727" i="12"/>
  <c r="AL770" i="12"/>
  <c r="AL766" i="12"/>
  <c r="AM586" i="12"/>
  <c r="AN583" i="12"/>
  <c r="AO583" i="12"/>
  <c r="AS584" i="12" s="1"/>
  <c r="AS582" i="12"/>
  <c r="AQ582" i="12"/>
  <c r="AR582" i="12"/>
  <c r="AT582" i="12"/>
  <c r="AP582" i="12"/>
  <c r="AR542" i="12"/>
  <c r="AU542" i="12" s="1"/>
  <c r="AP584" i="12"/>
  <c r="AT584" i="12"/>
  <c r="AQ584" i="12"/>
  <c r="AT544" i="12"/>
  <c r="AU544" i="12" s="1"/>
  <c r="AL915" i="12"/>
  <c r="AU579" i="12"/>
  <c r="AQ580" i="12"/>
  <c r="AS580" i="12"/>
  <c r="AR580" i="12"/>
  <c r="AP580" i="12"/>
  <c r="AS581" i="12"/>
  <c r="AO587" i="12"/>
  <c r="AM590" i="12"/>
  <c r="AN587" i="12"/>
  <c r="AN450" i="12"/>
  <c r="AO450" i="12"/>
  <c r="AU444" i="12"/>
  <c r="AP447" i="12"/>
  <c r="AT447" i="12"/>
  <c r="AQ447" i="12"/>
  <c r="AR447" i="12"/>
  <c r="AS447" i="12"/>
  <c r="AR407" i="12"/>
  <c r="AU407" i="12" s="1"/>
  <c r="Y95" i="22"/>
  <c r="BC53" i="11" s="1"/>
  <c r="Y103" i="22"/>
  <c r="BC61" i="11" s="1"/>
  <c r="Y85" i="22"/>
  <c r="BC43" i="11" s="1"/>
  <c r="Y93" i="22"/>
  <c r="BC51" i="11" s="1"/>
  <c r="Y97" i="22"/>
  <c r="BC55" i="11" s="1"/>
  <c r="Y91" i="22"/>
  <c r="BC49" i="11" s="1"/>
  <c r="Y119" i="22"/>
  <c r="BC77" i="11" s="1"/>
  <c r="Y79" i="22"/>
  <c r="BC37" i="11" s="1"/>
  <c r="BB36" i="11"/>
  <c r="Y75" i="22"/>
  <c r="BC33" i="11" s="1"/>
  <c r="BB32" i="11"/>
  <c r="Y81" i="22"/>
  <c r="BC39" i="11" s="1"/>
  <c r="BB38" i="11"/>
  <c r="Y117" i="22"/>
  <c r="BC75" i="11" s="1"/>
  <c r="Y89" i="22"/>
  <c r="BC47" i="11" s="1"/>
  <c r="AZ25" i="27"/>
  <c r="AZ41" i="27"/>
  <c r="AZ28" i="27"/>
  <c r="AZ8" i="27"/>
  <c r="AZ10" i="27"/>
  <c r="AZ31" i="27"/>
  <c r="AZ33" i="27"/>
  <c r="AZ32" i="27"/>
  <c r="AZ12" i="27"/>
  <c r="AZ34" i="27"/>
  <c r="AZ24" i="27"/>
  <c r="AZ9" i="27"/>
  <c r="AZ30" i="27"/>
  <c r="AZ40" i="27"/>
  <c r="AZ37" i="27"/>
  <c r="AZ39" i="27"/>
  <c r="AZ11" i="27"/>
  <c r="AZ35" i="27"/>
  <c r="AZ6" i="27"/>
  <c r="AZ5" i="27"/>
  <c r="AZ38" i="27"/>
  <c r="AZ20" i="27"/>
  <c r="AZ13" i="27"/>
  <c r="AZ29" i="27"/>
  <c r="AZ26" i="27"/>
  <c r="AZ36" i="27"/>
  <c r="AZ7" i="27"/>
  <c r="AZ14" i="27"/>
  <c r="Y107" i="22"/>
  <c r="BC65" i="11" s="1"/>
  <c r="Y87" i="22"/>
  <c r="BC45" i="11" s="1"/>
  <c r="Y77" i="22"/>
  <c r="BC35" i="11" s="1"/>
  <c r="BB34" i="11"/>
  <c r="Y69" i="22"/>
  <c r="BC27" i="11" s="1"/>
  <c r="BB26" i="11"/>
  <c r="Y73" i="22"/>
  <c r="BC31" i="11" s="1"/>
  <c r="BB30" i="11"/>
  <c r="Y83" i="22"/>
  <c r="BC41" i="11" s="1"/>
  <c r="BB40" i="11"/>
  <c r="Y71" i="22"/>
  <c r="BC29" i="11" s="1"/>
  <c r="BB28" i="11"/>
  <c r="Y101" i="22"/>
  <c r="BC59" i="11" s="1"/>
  <c r="Y99" i="22"/>
  <c r="BC57" i="11" s="1"/>
  <c r="Y105" i="22"/>
  <c r="BC63" i="11" s="1"/>
  <c r="Y109" i="22"/>
  <c r="BC67" i="11" s="1"/>
  <c r="Y111" i="22"/>
  <c r="BC69" i="11" s="1"/>
  <c r="Y113" i="22"/>
  <c r="BC71" i="11" s="1"/>
  <c r="W126" i="22"/>
  <c r="P124" i="22"/>
  <c r="P127" i="22"/>
  <c r="W109" i="12"/>
  <c r="P107" i="12"/>
  <c r="W110" i="12"/>
  <c r="P108" i="12"/>
  <c r="AP128" i="12"/>
  <c r="AQ128" i="12"/>
  <c r="AT128" i="12"/>
  <c r="AS128" i="12"/>
  <c r="AT88" i="12"/>
  <c r="AU88" i="12" s="1"/>
  <c r="AN132" i="12"/>
  <c r="AM135" i="12"/>
  <c r="AO132" i="12"/>
  <c r="AS127" i="12"/>
  <c r="AP127" i="12"/>
  <c r="AR127" i="12"/>
  <c r="AQ127" i="12"/>
  <c r="AN131" i="12"/>
  <c r="AM134" i="12"/>
  <c r="AO131" i="12"/>
  <c r="AN130" i="12"/>
  <c r="AM133" i="12"/>
  <c r="AO130" i="12"/>
  <c r="AQ129" i="12"/>
  <c r="AR129" i="12"/>
  <c r="AT129" i="12"/>
  <c r="AS129" i="12"/>
  <c r="AP129" i="12"/>
  <c r="AR89" i="12"/>
  <c r="AU89" i="12" s="1"/>
  <c r="AU126" i="12"/>
  <c r="S92" i="12"/>
  <c r="P50" i="11" s="1"/>
  <c r="M50" i="11" s="1"/>
  <c r="AH58" i="12"/>
  <c r="AF99" i="19"/>
  <c r="AF104" i="19"/>
  <c r="AF125" i="19"/>
  <c r="AS81" i="19"/>
  <c r="AT81" i="19"/>
  <c r="AR81" i="19"/>
  <c r="AP74" i="19"/>
  <c r="AQ74" i="19"/>
  <c r="AT74" i="19"/>
  <c r="AF114" i="19"/>
  <c r="W94" i="19"/>
  <c r="Q90" i="19"/>
  <c r="Q91" i="19"/>
  <c r="AP79" i="19"/>
  <c r="AQ79" i="19"/>
  <c r="AR79" i="19"/>
  <c r="AS79" i="19"/>
  <c r="AF124" i="19"/>
  <c r="AF109" i="19"/>
  <c r="AM87" i="19"/>
  <c r="AN84" i="19"/>
  <c r="AM80" i="19"/>
  <c r="AN77" i="19"/>
  <c r="AM85" i="19"/>
  <c r="AN82" i="19"/>
  <c r="N76" i="4"/>
  <c r="O90" i="4"/>
  <c r="N100" i="4"/>
  <c r="O114" i="4"/>
  <c r="N73" i="4"/>
  <c r="O87" i="4"/>
  <c r="N66" i="4"/>
  <c r="O80" i="4"/>
  <c r="N84" i="4"/>
  <c r="O98" i="4"/>
  <c r="N83" i="4"/>
  <c r="O97" i="4"/>
  <c r="N67" i="4"/>
  <c r="O81" i="4"/>
  <c r="N92" i="4"/>
  <c r="O106" i="4"/>
  <c r="O77" i="4"/>
  <c r="N63" i="4"/>
  <c r="O75" i="4"/>
  <c r="N61" i="4"/>
  <c r="O85" i="4"/>
  <c r="N71" i="4"/>
  <c r="N65" i="4"/>
  <c r="O79" i="4"/>
  <c r="O82" i="4"/>
  <c r="N68" i="4"/>
  <c r="O88" i="4"/>
  <c r="N74" i="4"/>
  <c r="X66" i="22" l="1"/>
  <c r="Y67" i="22" s="1"/>
  <c r="BC25" i="11" s="1"/>
  <c r="AU158" i="22"/>
  <c r="X64" i="22"/>
  <c r="X63" i="22"/>
  <c r="BB21" i="11" s="1"/>
  <c r="AU174" i="22"/>
  <c r="AU167" i="22"/>
  <c r="AU168" i="22"/>
  <c r="AU156" i="22"/>
  <c r="AU173" i="22"/>
  <c r="AU170" i="22"/>
  <c r="AU155" i="22"/>
  <c r="AU153" i="22"/>
  <c r="AU177" i="22"/>
  <c r="AU176" i="22"/>
  <c r="AU159" i="22"/>
  <c r="AU171" i="22"/>
  <c r="AU150" i="22"/>
  <c r="AU149" i="22"/>
  <c r="AT151" i="22"/>
  <c r="AP151" i="22"/>
  <c r="AS151" i="22"/>
  <c r="AQ151" i="22"/>
  <c r="AR151" i="22"/>
  <c r="AU148" i="22"/>
  <c r="AY34" i="27"/>
  <c r="AU582" i="12"/>
  <c r="W287" i="12"/>
  <c r="Y285" i="12"/>
  <c r="V243" i="11" s="1"/>
  <c r="P285" i="12"/>
  <c r="AL772" i="12"/>
  <c r="AP587" i="12"/>
  <c r="AT587" i="12"/>
  <c r="AQ587" i="12"/>
  <c r="AT547" i="12"/>
  <c r="AU547" i="12" s="1"/>
  <c r="AM593" i="12"/>
  <c r="AN590" i="12"/>
  <c r="AO590" i="12"/>
  <c r="AS583" i="12"/>
  <c r="AP583" i="12"/>
  <c r="AQ583" i="12"/>
  <c r="AR583" i="12"/>
  <c r="AL776" i="12"/>
  <c r="AL733" i="12"/>
  <c r="AL921" i="12"/>
  <c r="AM589" i="12"/>
  <c r="AN586" i="12"/>
  <c r="AO586" i="12"/>
  <c r="AS585" i="12"/>
  <c r="AP585" i="12"/>
  <c r="AT585" i="12"/>
  <c r="AQ585" i="12"/>
  <c r="AR585" i="12"/>
  <c r="AR545" i="12"/>
  <c r="AU545" i="12" s="1"/>
  <c r="AL923" i="12"/>
  <c r="AL768" i="12"/>
  <c r="AM591" i="12"/>
  <c r="AN588" i="12"/>
  <c r="AO588" i="12"/>
  <c r="AU447" i="12"/>
  <c r="AP450" i="12"/>
  <c r="AT450" i="12"/>
  <c r="AQ450" i="12"/>
  <c r="AR450" i="12"/>
  <c r="AS450" i="12"/>
  <c r="AR410" i="12"/>
  <c r="AU410" i="12" s="1"/>
  <c r="X54" i="22"/>
  <c r="BB12" i="11" s="1"/>
  <c r="AY19" i="27" s="1"/>
  <c r="AY9" i="27"/>
  <c r="X58" i="22"/>
  <c r="X60" i="22"/>
  <c r="BB18" i="11" s="1"/>
  <c r="AY37" i="27"/>
  <c r="AY32" i="27"/>
  <c r="AY36" i="27"/>
  <c r="AY31" i="27"/>
  <c r="AY13" i="27"/>
  <c r="AY14" i="27"/>
  <c r="AY38" i="27"/>
  <c r="AY16" i="27"/>
  <c r="AY6" i="27"/>
  <c r="AY24" i="27"/>
  <c r="AY26" i="27"/>
  <c r="AY12" i="27"/>
  <c r="AY35" i="27"/>
  <c r="X56" i="22"/>
  <c r="BB14" i="11" s="1"/>
  <c r="AY41" i="27"/>
  <c r="AY28" i="27"/>
  <c r="X52" i="22"/>
  <c r="AY20" i="27"/>
  <c r="AY25" i="27"/>
  <c r="AY7" i="27"/>
  <c r="AY5" i="27"/>
  <c r="AY33" i="27"/>
  <c r="AY8" i="27"/>
  <c r="AY39" i="27"/>
  <c r="AY29" i="27"/>
  <c r="AY10" i="27"/>
  <c r="AY11" i="27"/>
  <c r="AY40" i="27"/>
  <c r="AY30" i="27"/>
  <c r="AU129" i="12"/>
  <c r="P126" i="22"/>
  <c r="W112" i="12"/>
  <c r="P110" i="12"/>
  <c r="W111" i="12"/>
  <c r="P109" i="12"/>
  <c r="AT131" i="12"/>
  <c r="AS131" i="12"/>
  <c r="AQ131" i="12"/>
  <c r="AP131" i="12"/>
  <c r="AT91" i="12"/>
  <c r="AU91" i="12" s="1"/>
  <c r="AM138" i="12"/>
  <c r="AN135" i="12"/>
  <c r="AO135" i="12"/>
  <c r="AM137" i="12"/>
  <c r="AO134" i="12"/>
  <c r="AN134" i="12"/>
  <c r="AP132" i="12"/>
  <c r="AQ132" i="12"/>
  <c r="AS132" i="12"/>
  <c r="AR132" i="12"/>
  <c r="AT132" i="12"/>
  <c r="AR92" i="12"/>
  <c r="AU92" i="12" s="1"/>
  <c r="AM136" i="12"/>
  <c r="AN133" i="12"/>
  <c r="AO133" i="12"/>
  <c r="AP130" i="12"/>
  <c r="AR130" i="12"/>
  <c r="AS130" i="12"/>
  <c r="AQ130" i="12"/>
  <c r="AH59" i="12"/>
  <c r="S93" i="12"/>
  <c r="P51" i="11" s="1"/>
  <c r="M51" i="11" s="1"/>
  <c r="BC12" i="11"/>
  <c r="W96" i="19"/>
  <c r="AF120" i="19"/>
  <c r="AF131" i="19"/>
  <c r="AF115" i="19"/>
  <c r="AP82" i="19"/>
  <c r="AQ82" i="19"/>
  <c r="AS82" i="19"/>
  <c r="AR82" i="19"/>
  <c r="AP77" i="19"/>
  <c r="AQ77" i="19"/>
  <c r="AT77" i="19"/>
  <c r="AF130" i="19"/>
  <c r="Q92" i="19"/>
  <c r="AF110" i="19"/>
  <c r="AR84" i="19"/>
  <c r="AS84" i="19"/>
  <c r="AT84" i="19"/>
  <c r="Q93" i="19"/>
  <c r="AF105" i="19"/>
  <c r="AM90" i="19"/>
  <c r="AN87" i="19"/>
  <c r="AN80" i="19"/>
  <c r="AM83" i="19"/>
  <c r="AM88" i="19"/>
  <c r="AN85" i="19"/>
  <c r="O93" i="4"/>
  <c r="N79" i="4"/>
  <c r="O120" i="4"/>
  <c r="N106" i="4"/>
  <c r="O94" i="4"/>
  <c r="N80" i="4"/>
  <c r="N81" i="4"/>
  <c r="O95" i="4"/>
  <c r="O101" i="4"/>
  <c r="N87" i="4"/>
  <c r="O99" i="4"/>
  <c r="N85" i="4"/>
  <c r="O111" i="4"/>
  <c r="N97" i="4"/>
  <c r="O128" i="4"/>
  <c r="N114" i="4"/>
  <c r="N75" i="4"/>
  <c r="O89" i="4"/>
  <c r="N98" i="4"/>
  <c r="O112" i="4"/>
  <c r="N90" i="4"/>
  <c r="O104" i="4"/>
  <c r="O96" i="4"/>
  <c r="N82" i="4"/>
  <c r="O91" i="4"/>
  <c r="N77" i="4"/>
  <c r="N88" i="4"/>
  <c r="O102" i="4"/>
  <c r="AY27" i="27" l="1"/>
  <c r="AY21" i="27"/>
  <c r="BB24" i="11"/>
  <c r="AY15" i="27"/>
  <c r="Y65" i="22"/>
  <c r="BC23" i="11" s="1"/>
  <c r="BB22" i="11"/>
  <c r="Y63" i="22"/>
  <c r="BC21" i="11" s="1"/>
  <c r="AU151" i="22"/>
  <c r="W289" i="12"/>
  <c r="Y287" i="12"/>
  <c r="V245" i="11" s="1"/>
  <c r="P287" i="12"/>
  <c r="AO591" i="12"/>
  <c r="AM594" i="12"/>
  <c r="AN591" i="12"/>
  <c r="AS586" i="12"/>
  <c r="AP586" i="12"/>
  <c r="AQ586" i="12"/>
  <c r="AR586" i="12"/>
  <c r="AL774" i="12"/>
  <c r="AU585" i="12"/>
  <c r="AM592" i="12"/>
  <c r="AN589" i="12"/>
  <c r="AO589" i="12"/>
  <c r="AL927" i="12"/>
  <c r="AL782" i="12"/>
  <c r="AP590" i="12"/>
  <c r="AT590" i="12"/>
  <c r="AQ590" i="12"/>
  <c r="AT550" i="12"/>
  <c r="AU550" i="12" s="1"/>
  <c r="AM596" i="12"/>
  <c r="AN593" i="12"/>
  <c r="AO593" i="12"/>
  <c r="AS587" i="12"/>
  <c r="AL929" i="12"/>
  <c r="AL739" i="12"/>
  <c r="AL778" i="12"/>
  <c r="AS588" i="12"/>
  <c r="AP588" i="12"/>
  <c r="AT588" i="12"/>
  <c r="AQ588" i="12"/>
  <c r="AR588" i="12"/>
  <c r="AR548" i="12"/>
  <c r="AU548" i="12" s="1"/>
  <c r="AU450" i="12"/>
  <c r="BB16" i="11"/>
  <c r="AY18" i="27" s="1"/>
  <c r="BB10" i="11"/>
  <c r="AY17" i="27" s="1"/>
  <c r="W113" i="12"/>
  <c r="P111" i="12"/>
  <c r="W114" i="12"/>
  <c r="P112" i="12"/>
  <c r="AT135" i="12"/>
  <c r="AP135" i="12"/>
  <c r="AS135" i="12"/>
  <c r="AQ135" i="12"/>
  <c r="AR135" i="12"/>
  <c r="AR95" i="12"/>
  <c r="AU95" i="12" s="1"/>
  <c r="AM141" i="12"/>
  <c r="AO138" i="12"/>
  <c r="AN138" i="12"/>
  <c r="AU132" i="12"/>
  <c r="AQ133" i="12"/>
  <c r="AS133" i="12"/>
  <c r="AP133" i="12"/>
  <c r="AR133" i="12"/>
  <c r="AQ134" i="12"/>
  <c r="AS134" i="12"/>
  <c r="AT134" i="12"/>
  <c r="AP134" i="12"/>
  <c r="AT94" i="12"/>
  <c r="AU94" i="12" s="1"/>
  <c r="AM139" i="12"/>
  <c r="AN136" i="12"/>
  <c r="AO136" i="12"/>
  <c r="AN137" i="12"/>
  <c r="AM140" i="12"/>
  <c r="AO137" i="12"/>
  <c r="S94" i="12"/>
  <c r="P52" i="11" s="1"/>
  <c r="M52" i="11" s="1"/>
  <c r="AH60" i="12"/>
  <c r="AF121" i="19"/>
  <c r="AF116" i="19"/>
  <c r="AT80" i="19"/>
  <c r="AP80" i="19"/>
  <c r="AQ80" i="19"/>
  <c r="AF111" i="19"/>
  <c r="AF126" i="19"/>
  <c r="AF137" i="19"/>
  <c r="AR87" i="19"/>
  <c r="AS87" i="19"/>
  <c r="AT87" i="19"/>
  <c r="Q95" i="19"/>
  <c r="Q94" i="19"/>
  <c r="AF136" i="19"/>
  <c r="AR85" i="19"/>
  <c r="AP85" i="19"/>
  <c r="AQ85" i="19"/>
  <c r="AS85" i="19"/>
  <c r="W98" i="19"/>
  <c r="AM91" i="19"/>
  <c r="AN88" i="19"/>
  <c r="AN83" i="19"/>
  <c r="AM86" i="19"/>
  <c r="AM93" i="19"/>
  <c r="AN90" i="19"/>
  <c r="O109" i="4"/>
  <c r="N95" i="4"/>
  <c r="O142" i="4"/>
  <c r="N128" i="4"/>
  <c r="O118" i="4"/>
  <c r="N104" i="4"/>
  <c r="O125" i="4"/>
  <c r="N111" i="4"/>
  <c r="O108" i="4"/>
  <c r="N94" i="4"/>
  <c r="O126" i="4"/>
  <c r="N112" i="4"/>
  <c r="N99" i="4"/>
  <c r="O113" i="4"/>
  <c r="O134" i="4"/>
  <c r="N120" i="4"/>
  <c r="O110" i="4"/>
  <c r="N96" i="4"/>
  <c r="O103" i="4"/>
  <c r="N89" i="4"/>
  <c r="N91" i="4"/>
  <c r="O105" i="4"/>
  <c r="N101" i="4"/>
  <c r="O115" i="4"/>
  <c r="N93" i="4"/>
  <c r="O107" i="4"/>
  <c r="N102" i="4"/>
  <c r="O116" i="4"/>
  <c r="AY23" i="27" l="1"/>
  <c r="AY22" i="27"/>
  <c r="AS590" i="12"/>
  <c r="W291" i="12"/>
  <c r="Y289" i="12"/>
  <c r="V247" i="11" s="1"/>
  <c r="P289" i="12"/>
  <c r="AL784" i="12"/>
  <c r="AL935" i="12"/>
  <c r="AP593" i="12"/>
  <c r="AT593" i="12"/>
  <c r="AQ593" i="12"/>
  <c r="AT553" i="12"/>
  <c r="AU553" i="12" s="1"/>
  <c r="AL933" i="12"/>
  <c r="AM595" i="12"/>
  <c r="AN592" i="12"/>
  <c r="AO592" i="12"/>
  <c r="AM599" i="12"/>
  <c r="AN596" i="12"/>
  <c r="AO596" i="12"/>
  <c r="AS591" i="12"/>
  <c r="AP591" i="12"/>
  <c r="AT591" i="12"/>
  <c r="AQ591" i="12"/>
  <c r="AR591" i="12"/>
  <c r="AR551" i="12"/>
  <c r="AU551" i="12" s="1"/>
  <c r="AU588" i="12"/>
  <c r="AL745" i="12"/>
  <c r="AL788" i="12"/>
  <c r="AL780" i="12"/>
  <c r="AM597" i="12"/>
  <c r="AN594" i="12"/>
  <c r="AO594" i="12"/>
  <c r="AS589" i="12"/>
  <c r="AP589" i="12"/>
  <c r="AQ589" i="12"/>
  <c r="AR589" i="12"/>
  <c r="W116" i="12"/>
  <c r="P114" i="12"/>
  <c r="W115" i="12"/>
  <c r="P113" i="12"/>
  <c r="AM144" i="12"/>
  <c r="AN141" i="12"/>
  <c r="AO141" i="12"/>
  <c r="AS136" i="12"/>
  <c r="AP136" i="12"/>
  <c r="AQ136" i="12"/>
  <c r="AR136" i="12"/>
  <c r="AN140" i="12"/>
  <c r="AM143" i="12"/>
  <c r="AO140" i="12"/>
  <c r="AM142" i="12"/>
  <c r="AN139" i="12"/>
  <c r="AO139" i="12"/>
  <c r="AQ137" i="12"/>
  <c r="AT137" i="12"/>
  <c r="AS137" i="12"/>
  <c r="AP137" i="12"/>
  <c r="AT97" i="12"/>
  <c r="AU97" i="12" s="1"/>
  <c r="AP138" i="12"/>
  <c r="AR138" i="12"/>
  <c r="AS138" i="12"/>
  <c r="AT138" i="12"/>
  <c r="AQ138" i="12"/>
  <c r="AR98" i="12"/>
  <c r="AU98" i="12" s="1"/>
  <c r="AU135" i="12"/>
  <c r="S95" i="12"/>
  <c r="P53" i="11" s="1"/>
  <c r="M53" i="11" s="1"/>
  <c r="AH61" i="12"/>
  <c r="AF142" i="19"/>
  <c r="AF143" i="19"/>
  <c r="AP83" i="19"/>
  <c r="AT83" i="19"/>
  <c r="AQ83" i="19"/>
  <c r="AS90" i="19"/>
  <c r="AT90" i="19"/>
  <c r="AR90" i="19"/>
  <c r="AP88" i="19"/>
  <c r="AR88" i="19"/>
  <c r="AS88" i="19"/>
  <c r="AQ88" i="19"/>
  <c r="W100" i="19"/>
  <c r="Q96" i="19"/>
  <c r="AF132" i="19"/>
  <c r="AF122" i="19"/>
  <c r="Q97" i="19"/>
  <c r="AF117" i="19"/>
  <c r="AF127" i="19"/>
  <c r="AN91" i="19"/>
  <c r="AM94" i="19"/>
  <c r="AM96" i="19"/>
  <c r="AN93" i="19"/>
  <c r="AM89" i="19"/>
  <c r="AN86" i="19"/>
  <c r="N115" i="4"/>
  <c r="O129" i="4"/>
  <c r="O119" i="4"/>
  <c r="N105" i="4"/>
  <c r="N113" i="4"/>
  <c r="O127" i="4"/>
  <c r="N118" i="4"/>
  <c r="O132" i="4"/>
  <c r="N134" i="4"/>
  <c r="O148" i="4"/>
  <c r="N125" i="4"/>
  <c r="O139" i="4"/>
  <c r="O117" i="4"/>
  <c r="N103" i="4"/>
  <c r="N126" i="4"/>
  <c r="O140" i="4"/>
  <c r="O156" i="4"/>
  <c r="N142" i="4"/>
  <c r="N107" i="4"/>
  <c r="O121" i="4"/>
  <c r="N110" i="4"/>
  <c r="O124" i="4"/>
  <c r="N108" i="4"/>
  <c r="O122" i="4"/>
  <c r="N109" i="4"/>
  <c r="O123" i="4"/>
  <c r="O130" i="4"/>
  <c r="N116" i="4"/>
  <c r="W293" i="12" l="1"/>
  <c r="Y291" i="12"/>
  <c r="V249" i="11" s="1"/>
  <c r="P291" i="12"/>
  <c r="AL939" i="12"/>
  <c r="AS592" i="12"/>
  <c r="AP592" i="12"/>
  <c r="AQ592" i="12"/>
  <c r="AR592" i="12"/>
  <c r="AP596" i="12"/>
  <c r="AT596" i="12"/>
  <c r="AQ596" i="12"/>
  <c r="AT556" i="12"/>
  <c r="AU556" i="12" s="1"/>
  <c r="AM598" i="12"/>
  <c r="AN595" i="12"/>
  <c r="AO595" i="12"/>
  <c r="AL790" i="12"/>
  <c r="AL786" i="12"/>
  <c r="AS594" i="12"/>
  <c r="AP594" i="12"/>
  <c r="AT594" i="12"/>
  <c r="AQ594" i="12"/>
  <c r="AR594" i="12"/>
  <c r="AR554" i="12"/>
  <c r="AU554" i="12" s="1"/>
  <c r="AL794" i="12"/>
  <c r="AM600" i="12"/>
  <c r="AN597" i="12"/>
  <c r="AO597" i="12"/>
  <c r="AL751" i="12"/>
  <c r="AU591" i="12"/>
  <c r="AM602" i="12"/>
  <c r="AN599" i="12"/>
  <c r="AO599" i="12"/>
  <c r="AS593" i="12"/>
  <c r="W117" i="12"/>
  <c r="P115" i="12"/>
  <c r="W118" i="12"/>
  <c r="P116" i="12"/>
  <c r="AU138" i="12"/>
  <c r="AQ139" i="12"/>
  <c r="AR139" i="12"/>
  <c r="AP139" i="12"/>
  <c r="AS139" i="12"/>
  <c r="AM145" i="12"/>
  <c r="AN142" i="12"/>
  <c r="AO142" i="12"/>
  <c r="AM146" i="12"/>
  <c r="AN143" i="12"/>
  <c r="AO143" i="12"/>
  <c r="AP140" i="12"/>
  <c r="AQ140" i="12"/>
  <c r="AS140" i="12"/>
  <c r="AT140" i="12"/>
  <c r="AT100" i="12"/>
  <c r="AU100" i="12" s="1"/>
  <c r="AS141" i="12"/>
  <c r="AP141" i="12"/>
  <c r="AT141" i="12"/>
  <c r="AR141" i="12"/>
  <c r="AQ141" i="12"/>
  <c r="AR101" i="12"/>
  <c r="AU101" i="12" s="1"/>
  <c r="AM147" i="12"/>
  <c r="AO144" i="12"/>
  <c r="AN144" i="12"/>
  <c r="AH62" i="12"/>
  <c r="S96" i="12"/>
  <c r="P54" i="11" s="1"/>
  <c r="M54" i="11" s="1"/>
  <c r="Q99" i="19"/>
  <c r="W102" i="19"/>
  <c r="AF128" i="19"/>
  <c r="AF133" i="19"/>
  <c r="AF138" i="19"/>
  <c r="AP91" i="19"/>
  <c r="AQ91" i="19"/>
  <c r="AR91" i="19"/>
  <c r="AS91" i="19"/>
  <c r="AF149" i="19"/>
  <c r="AP86" i="19"/>
  <c r="AQ86" i="19"/>
  <c r="AT86" i="19"/>
  <c r="AF123" i="19"/>
  <c r="Q98" i="19"/>
  <c r="AS93" i="19"/>
  <c r="AT93" i="19"/>
  <c r="AR93" i="19"/>
  <c r="AF148" i="19"/>
  <c r="AM99" i="19"/>
  <c r="AN96" i="19"/>
  <c r="AN94" i="19"/>
  <c r="AM97" i="19"/>
  <c r="AN89" i="19"/>
  <c r="AM92" i="19"/>
  <c r="N156" i="4"/>
  <c r="O136" i="4"/>
  <c r="N122" i="4"/>
  <c r="O154" i="4"/>
  <c r="N140" i="4"/>
  <c r="O146" i="4"/>
  <c r="N132" i="4"/>
  <c r="N127" i="4"/>
  <c r="O141" i="4"/>
  <c r="O153" i="4"/>
  <c r="N139" i="4"/>
  <c r="O135" i="4"/>
  <c r="N121" i="4"/>
  <c r="N119" i="4"/>
  <c r="O133" i="4"/>
  <c r="N124" i="4"/>
  <c r="O138" i="4"/>
  <c r="N117" i="4"/>
  <c r="O131" i="4"/>
  <c r="O137" i="4"/>
  <c r="N123" i="4"/>
  <c r="N148" i="4"/>
  <c r="O143" i="4"/>
  <c r="N129" i="4"/>
  <c r="O144" i="4"/>
  <c r="N130" i="4"/>
  <c r="AS596" i="12" l="1"/>
  <c r="W295" i="12"/>
  <c r="Y293" i="12"/>
  <c r="V251" i="11" s="1"/>
  <c r="P293" i="12"/>
  <c r="AM601" i="12"/>
  <c r="AN598" i="12"/>
  <c r="AO598" i="12"/>
  <c r="AS599" i="12" s="1"/>
  <c r="AS597" i="12"/>
  <c r="AP597" i="12"/>
  <c r="AT597" i="12"/>
  <c r="AQ597" i="12"/>
  <c r="AR597" i="12"/>
  <c r="AR557" i="12"/>
  <c r="AU557" i="12" s="1"/>
  <c r="AL800" i="12"/>
  <c r="AL792" i="12"/>
  <c r="AP599" i="12"/>
  <c r="AT599" i="12"/>
  <c r="AQ599" i="12"/>
  <c r="AT559" i="12"/>
  <c r="AU559" i="12" s="1"/>
  <c r="AM605" i="12"/>
  <c r="AN602" i="12"/>
  <c r="AO602" i="12"/>
  <c r="AL757" i="12"/>
  <c r="AM603" i="12"/>
  <c r="AN600" i="12"/>
  <c r="AO600" i="12"/>
  <c r="AU594" i="12"/>
  <c r="AL796" i="12"/>
  <c r="AS595" i="12"/>
  <c r="AP595" i="12"/>
  <c r="AQ595" i="12"/>
  <c r="AR595" i="12"/>
  <c r="W120" i="12"/>
  <c r="P118" i="12"/>
  <c r="W119" i="12"/>
  <c r="P117" i="12"/>
  <c r="AQ142" i="12"/>
  <c r="AR142" i="12"/>
  <c r="AS142" i="12"/>
  <c r="AP142" i="12"/>
  <c r="AM148" i="12"/>
  <c r="AN145" i="12"/>
  <c r="AO145" i="12"/>
  <c r="AT143" i="12"/>
  <c r="AS143" i="12"/>
  <c r="AQ143" i="12"/>
  <c r="AP143" i="12"/>
  <c r="AT103" i="12"/>
  <c r="AU103" i="12" s="1"/>
  <c r="AU141" i="12"/>
  <c r="AM150" i="12"/>
  <c r="AO147" i="12"/>
  <c r="AN147" i="12"/>
  <c r="AM149" i="12"/>
  <c r="AN146" i="12"/>
  <c r="AO146" i="12"/>
  <c r="AQ144" i="12"/>
  <c r="AR144" i="12"/>
  <c r="AP144" i="12"/>
  <c r="AT144" i="12"/>
  <c r="AS144" i="12"/>
  <c r="AR104" i="12"/>
  <c r="AU104" i="12" s="1"/>
  <c r="S97" i="12"/>
  <c r="P55" i="11" s="1"/>
  <c r="M55" i="11" s="1"/>
  <c r="AH63" i="12"/>
  <c r="Q100" i="19"/>
  <c r="AF155" i="19"/>
  <c r="AF139" i="19"/>
  <c r="AF129" i="19"/>
  <c r="AF134" i="19"/>
  <c r="AP94" i="19"/>
  <c r="AQ94" i="19"/>
  <c r="AS94" i="19"/>
  <c r="AR94" i="19"/>
  <c r="AF154" i="19"/>
  <c r="AR96" i="19"/>
  <c r="AS96" i="19"/>
  <c r="AT96" i="19"/>
  <c r="W104" i="19"/>
  <c r="AF144" i="19"/>
  <c r="AP89" i="19"/>
  <c r="AQ89" i="19"/>
  <c r="AT89" i="19"/>
  <c r="Q101" i="19"/>
  <c r="AM100" i="19"/>
  <c r="AN97" i="19"/>
  <c r="AN92" i="19"/>
  <c r="AM95" i="19"/>
  <c r="AN99" i="19"/>
  <c r="AM102" i="19"/>
  <c r="N146" i="4"/>
  <c r="O151" i="4"/>
  <c r="N137" i="4"/>
  <c r="N135" i="4"/>
  <c r="O149" i="4"/>
  <c r="N154" i="4"/>
  <c r="N133" i="4"/>
  <c r="O147" i="4"/>
  <c r="O145" i="4"/>
  <c r="N131" i="4"/>
  <c r="N153" i="4"/>
  <c r="N136" i="4"/>
  <c r="O150" i="4"/>
  <c r="O152" i="4"/>
  <c r="N138" i="4"/>
  <c r="N141" i="4"/>
  <c r="O155" i="4"/>
  <c r="N170" i="4"/>
  <c r="O184" i="4"/>
  <c r="N162" i="4"/>
  <c r="O176" i="4"/>
  <c r="N143" i="4"/>
  <c r="O157" i="4"/>
  <c r="N144" i="4"/>
  <c r="AU597" i="12" l="1"/>
  <c r="W297" i="12"/>
  <c r="Y295" i="12"/>
  <c r="V253" i="11" s="1"/>
  <c r="P295" i="12"/>
  <c r="AL802" i="12"/>
  <c r="AS600" i="12"/>
  <c r="AP600" i="12"/>
  <c r="AT600" i="12"/>
  <c r="AQ600" i="12"/>
  <c r="AR600" i="12"/>
  <c r="AR560" i="12"/>
  <c r="AU560" i="12" s="1"/>
  <c r="AM606" i="12"/>
  <c r="AN603" i="12"/>
  <c r="AO603" i="12"/>
  <c r="AP602" i="12"/>
  <c r="AT602" i="12"/>
  <c r="AQ602" i="12"/>
  <c r="AT562" i="12"/>
  <c r="AU562" i="12" s="1"/>
  <c r="AL798" i="12"/>
  <c r="AL763" i="12"/>
  <c r="AM608" i="12"/>
  <c r="AN605" i="12"/>
  <c r="AO605" i="12"/>
  <c r="AS598" i="12"/>
  <c r="AP598" i="12"/>
  <c r="AQ598" i="12"/>
  <c r="AR598" i="12"/>
  <c r="AL806" i="12"/>
  <c r="AM604" i="12"/>
  <c r="AN601" i="12"/>
  <c r="AO601" i="12"/>
  <c r="W121" i="12"/>
  <c r="P119" i="12"/>
  <c r="W122" i="12"/>
  <c r="P120" i="12"/>
  <c r="AS145" i="12"/>
  <c r="AQ145" i="12"/>
  <c r="AP145" i="12"/>
  <c r="AR145" i="12"/>
  <c r="AM151" i="12"/>
  <c r="AO148" i="12"/>
  <c r="AN148" i="12"/>
  <c r="AM152" i="12"/>
  <c r="AN149" i="12"/>
  <c r="AO149" i="12"/>
  <c r="AT147" i="12"/>
  <c r="AS147" i="12"/>
  <c r="AQ147" i="12"/>
  <c r="AP147" i="12"/>
  <c r="AR147" i="12"/>
  <c r="AR107" i="12"/>
  <c r="AU107" i="12" s="1"/>
  <c r="AU144" i="12"/>
  <c r="AQ146" i="12"/>
  <c r="AS146" i="12"/>
  <c r="AP146" i="12"/>
  <c r="AT146" i="12"/>
  <c r="AT106" i="12"/>
  <c r="AU106" i="12" s="1"/>
  <c r="AM153" i="12"/>
  <c r="AN150" i="12"/>
  <c r="AO150" i="12"/>
  <c r="S98" i="12"/>
  <c r="P56" i="11" s="1"/>
  <c r="M56" i="11" s="1"/>
  <c r="AH64" i="12"/>
  <c r="AF150" i="19"/>
  <c r="AT92" i="19"/>
  <c r="AP92" i="19"/>
  <c r="AQ92" i="19"/>
  <c r="AF145" i="19"/>
  <c r="AF135" i="19"/>
  <c r="W106" i="19"/>
  <c r="AF160" i="19"/>
  <c r="AR97" i="19"/>
  <c r="AQ97" i="19"/>
  <c r="AS97" i="19"/>
  <c r="AP97" i="19"/>
  <c r="AF161" i="19"/>
  <c r="Q103" i="19"/>
  <c r="Q102" i="19"/>
  <c r="AR99" i="19"/>
  <c r="AS99" i="19"/>
  <c r="AT99" i="19"/>
  <c r="AF140" i="19"/>
  <c r="AM98" i="19"/>
  <c r="AN95" i="19"/>
  <c r="AN100" i="19"/>
  <c r="AM103" i="19"/>
  <c r="AM105" i="19"/>
  <c r="AN102" i="19"/>
  <c r="N152" i="4"/>
  <c r="N160" i="4"/>
  <c r="O174" i="4"/>
  <c r="N176" i="4"/>
  <c r="O190" i="4"/>
  <c r="N150" i="4"/>
  <c r="N168" i="4"/>
  <c r="O182" i="4"/>
  <c r="N184" i="4"/>
  <c r="O198" i="4"/>
  <c r="O181" i="4"/>
  <c r="N167" i="4"/>
  <c r="N149" i="4"/>
  <c r="N145" i="4"/>
  <c r="N151" i="4"/>
  <c r="N155" i="4"/>
  <c r="N157" i="4"/>
  <c r="N147" i="4"/>
  <c r="O172" i="4"/>
  <c r="N158" i="4"/>
  <c r="W299" i="12" l="1"/>
  <c r="Y297" i="12"/>
  <c r="V255" i="11" s="1"/>
  <c r="P297" i="12"/>
  <c r="AP601" i="12"/>
  <c r="AQ601" i="12"/>
  <c r="AR601" i="12"/>
  <c r="AS601" i="12"/>
  <c r="AM611" i="12"/>
  <c r="AN608" i="12"/>
  <c r="AO608" i="12"/>
  <c r="AM607" i="12"/>
  <c r="AN604" i="12"/>
  <c r="AO604" i="12"/>
  <c r="AS605" i="12" s="1"/>
  <c r="AL769" i="12"/>
  <c r="AL804" i="12"/>
  <c r="AU600" i="12"/>
  <c r="AP603" i="12"/>
  <c r="AT603" i="12"/>
  <c r="AQ603" i="12"/>
  <c r="AR603" i="12"/>
  <c r="AS603" i="12"/>
  <c r="AR563" i="12"/>
  <c r="AU563" i="12" s="1"/>
  <c r="AL812" i="12"/>
  <c r="AP605" i="12"/>
  <c r="AT605" i="12"/>
  <c r="AQ605" i="12"/>
  <c r="AT565" i="12"/>
  <c r="AU565" i="12" s="1"/>
  <c r="AM609" i="12"/>
  <c r="AN606" i="12"/>
  <c r="AO606" i="12"/>
  <c r="AS602" i="12"/>
  <c r="AL808" i="12"/>
  <c r="AU147" i="12"/>
  <c r="W124" i="12"/>
  <c r="P122" i="12"/>
  <c r="W123" i="12"/>
  <c r="P121" i="12"/>
  <c r="AM154" i="12"/>
  <c r="AN151" i="12"/>
  <c r="AO151" i="12"/>
  <c r="AM156" i="12"/>
  <c r="AN153" i="12"/>
  <c r="AO153" i="12"/>
  <c r="AQ149" i="12"/>
  <c r="AS149" i="12"/>
  <c r="AT149" i="12"/>
  <c r="AP149" i="12"/>
  <c r="AT109" i="12"/>
  <c r="AU109" i="12" s="1"/>
  <c r="AT150" i="12"/>
  <c r="AP150" i="12"/>
  <c r="AR150" i="12"/>
  <c r="AS150" i="12"/>
  <c r="AQ150" i="12"/>
  <c r="AR110" i="12"/>
  <c r="AU110" i="12" s="1"/>
  <c r="AM155" i="12"/>
  <c r="AN152" i="12"/>
  <c r="AO152" i="12"/>
  <c r="AQ148" i="12"/>
  <c r="AR148" i="12"/>
  <c r="AS148" i="12"/>
  <c r="AP148" i="12"/>
  <c r="S99" i="12"/>
  <c r="P57" i="11" s="1"/>
  <c r="M57" i="11" s="1"/>
  <c r="AH65" i="12"/>
  <c r="AF151" i="19"/>
  <c r="Q104" i="19"/>
  <c r="Q105" i="19"/>
  <c r="AP100" i="19"/>
  <c r="AR100" i="19"/>
  <c r="AS100" i="19"/>
  <c r="AQ100" i="19"/>
  <c r="AF166" i="19"/>
  <c r="AF146" i="19"/>
  <c r="AP95" i="19"/>
  <c r="AT95" i="19"/>
  <c r="AQ95" i="19"/>
  <c r="AS102" i="19"/>
  <c r="AR102" i="19"/>
  <c r="AT102" i="19"/>
  <c r="AF156" i="19"/>
  <c r="AF167" i="19"/>
  <c r="W108" i="19"/>
  <c r="AF141" i="19"/>
  <c r="AN105" i="19"/>
  <c r="AM108" i="19"/>
  <c r="AM106" i="19"/>
  <c r="AN103" i="19"/>
  <c r="AM101" i="19"/>
  <c r="AN98" i="19"/>
  <c r="O204" i="4"/>
  <c r="N190" i="4"/>
  <c r="O185" i="4"/>
  <c r="N171" i="4"/>
  <c r="O178" i="4"/>
  <c r="N164" i="4"/>
  <c r="O195" i="4"/>
  <c r="N181" i="4"/>
  <c r="O212" i="4"/>
  <c r="N198" i="4"/>
  <c r="O188" i="4"/>
  <c r="N174" i="4"/>
  <c r="N169" i="4"/>
  <c r="O183" i="4"/>
  <c r="O177" i="4"/>
  <c r="N163" i="4"/>
  <c r="O179" i="4"/>
  <c r="N165" i="4"/>
  <c r="O173" i="4"/>
  <c r="N159" i="4"/>
  <c r="O196" i="4"/>
  <c r="N182" i="4"/>
  <c r="O180" i="4"/>
  <c r="N166" i="4"/>
  <c r="O175" i="4"/>
  <c r="N161" i="4"/>
  <c r="O186" i="4"/>
  <c r="N172" i="4"/>
  <c r="W301" i="12" l="1"/>
  <c r="Y299" i="12"/>
  <c r="V257" i="11" s="1"/>
  <c r="P299" i="12"/>
  <c r="AP608" i="12"/>
  <c r="AT608" i="12"/>
  <c r="AQ608" i="12"/>
  <c r="AT568" i="12"/>
  <c r="AU568" i="12" s="1"/>
  <c r="AL818" i="12"/>
  <c r="AP604" i="12"/>
  <c r="AQ604" i="12"/>
  <c r="AR604" i="12"/>
  <c r="AS604" i="12"/>
  <c r="AM614" i="12"/>
  <c r="AN611" i="12"/>
  <c r="AO611" i="12"/>
  <c r="AL810" i="12"/>
  <c r="AL814" i="12"/>
  <c r="AP606" i="12"/>
  <c r="AT606" i="12"/>
  <c r="AQ606" i="12"/>
  <c r="AR606" i="12"/>
  <c r="AS606" i="12"/>
  <c r="AR566" i="12"/>
  <c r="AU566" i="12" s="1"/>
  <c r="AU603" i="12"/>
  <c r="AL775" i="12"/>
  <c r="AM610" i="12"/>
  <c r="AN607" i="12"/>
  <c r="AO607" i="12"/>
  <c r="AM612" i="12"/>
  <c r="AN609" i="12"/>
  <c r="AO609" i="12"/>
  <c r="W125" i="12"/>
  <c r="P123" i="12"/>
  <c r="W126" i="12"/>
  <c r="P124" i="12"/>
  <c r="AQ153" i="12"/>
  <c r="AS153" i="12"/>
  <c r="AT153" i="12"/>
  <c r="AR153" i="12"/>
  <c r="AP153" i="12"/>
  <c r="AR113" i="12"/>
  <c r="AU113" i="12" s="1"/>
  <c r="AM159" i="12"/>
  <c r="AO156" i="12"/>
  <c r="AN156" i="12"/>
  <c r="AM158" i="12"/>
  <c r="AN155" i="12"/>
  <c r="AO155" i="12"/>
  <c r="AQ152" i="12"/>
  <c r="AT152" i="12"/>
  <c r="AS152" i="12"/>
  <c r="AP152" i="12"/>
  <c r="AT112" i="12"/>
  <c r="AU112" i="12" s="1"/>
  <c r="AR151" i="12"/>
  <c r="AS151" i="12"/>
  <c r="AP151" i="12"/>
  <c r="AQ151" i="12"/>
  <c r="AU150" i="12"/>
  <c r="AM157" i="12"/>
  <c r="AN154" i="12"/>
  <c r="AO154" i="12"/>
  <c r="S100" i="12"/>
  <c r="P58" i="11" s="1"/>
  <c r="M58" i="11" s="1"/>
  <c r="AH66" i="12"/>
  <c r="AP103" i="19"/>
  <c r="AQ103" i="19"/>
  <c r="AR103" i="19"/>
  <c r="AS103" i="19"/>
  <c r="AF173" i="19"/>
  <c r="AF162" i="19"/>
  <c r="AF152" i="19"/>
  <c r="Q107" i="19"/>
  <c r="AF147" i="19"/>
  <c r="Q106" i="19"/>
  <c r="AP98" i="19"/>
  <c r="AQ98" i="19"/>
  <c r="AT98" i="19"/>
  <c r="AF157" i="19"/>
  <c r="AS105" i="19"/>
  <c r="AT105" i="19"/>
  <c r="AR105" i="19"/>
  <c r="AF172" i="19"/>
  <c r="W110" i="19"/>
  <c r="AM111" i="19"/>
  <c r="AN108" i="19"/>
  <c r="AM109" i="19"/>
  <c r="AN106" i="19"/>
  <c r="AM104" i="19"/>
  <c r="AN101" i="19"/>
  <c r="O192" i="4"/>
  <c r="N178" i="4"/>
  <c r="O209" i="4"/>
  <c r="N195" i="4"/>
  <c r="O187" i="4"/>
  <c r="N173" i="4"/>
  <c r="O202" i="4"/>
  <c r="N188" i="4"/>
  <c r="N185" i="4"/>
  <c r="O199" i="4"/>
  <c r="O210" i="4"/>
  <c r="N196" i="4"/>
  <c r="O194" i="4"/>
  <c r="N180" i="4"/>
  <c r="O191" i="4"/>
  <c r="N177" i="4"/>
  <c r="O197" i="4"/>
  <c r="N183" i="4"/>
  <c r="O189" i="4"/>
  <c r="N175" i="4"/>
  <c r="O193" i="4"/>
  <c r="N179" i="4"/>
  <c r="O226" i="4"/>
  <c r="N212" i="4"/>
  <c r="O218" i="4"/>
  <c r="N204" i="4"/>
  <c r="O200" i="4"/>
  <c r="N186" i="4"/>
  <c r="W303" i="12" l="1"/>
  <c r="Y301" i="12"/>
  <c r="V259" i="11" s="1"/>
  <c r="P301" i="12"/>
  <c r="AM615" i="12"/>
  <c r="AN612" i="12"/>
  <c r="AO612" i="12"/>
  <c r="AM613" i="12"/>
  <c r="AN610" i="12"/>
  <c r="AO610" i="12"/>
  <c r="AS611" i="12" s="1"/>
  <c r="AP611" i="12"/>
  <c r="AT611" i="12"/>
  <c r="AQ611" i="12"/>
  <c r="AT571" i="12"/>
  <c r="AU571" i="12" s="1"/>
  <c r="AL781" i="12"/>
  <c r="AU606" i="12"/>
  <c r="AL816" i="12"/>
  <c r="AM617" i="12"/>
  <c r="AN614" i="12"/>
  <c r="AO614" i="12"/>
  <c r="AL820" i="12"/>
  <c r="AP609" i="12"/>
  <c r="AT609" i="12"/>
  <c r="AQ609" i="12"/>
  <c r="AR609" i="12"/>
  <c r="AS609" i="12"/>
  <c r="AR569" i="12"/>
  <c r="AU569" i="12" s="1"/>
  <c r="AP607" i="12"/>
  <c r="AQ607" i="12"/>
  <c r="AR607" i="12"/>
  <c r="AS607" i="12"/>
  <c r="AL824" i="12"/>
  <c r="AS608" i="12"/>
  <c r="W128" i="12"/>
  <c r="P126" i="12"/>
  <c r="W127" i="12"/>
  <c r="P125" i="12"/>
  <c r="AM162" i="12"/>
  <c r="AN159" i="12"/>
  <c r="AO159" i="12"/>
  <c r="AU153" i="12"/>
  <c r="AT155" i="12"/>
  <c r="AQ155" i="12"/>
  <c r="AS155" i="12"/>
  <c r="AP155" i="12"/>
  <c r="AT115" i="12"/>
  <c r="AU115" i="12" s="1"/>
  <c r="AS154" i="12"/>
  <c r="AP154" i="12"/>
  <c r="AQ154" i="12"/>
  <c r="AR154" i="12"/>
  <c r="AM161" i="12"/>
  <c r="AN158" i="12"/>
  <c r="AO158" i="12"/>
  <c r="AM160" i="12"/>
  <c r="AN157" i="12"/>
  <c r="AO157" i="12"/>
  <c r="AQ156" i="12"/>
  <c r="AR156" i="12"/>
  <c r="AP156" i="12"/>
  <c r="AT156" i="12"/>
  <c r="AS156" i="12"/>
  <c r="AR116" i="12"/>
  <c r="AU116" i="12" s="1"/>
  <c r="AH67" i="12"/>
  <c r="S101" i="12"/>
  <c r="P59" i="11" s="1"/>
  <c r="M59" i="11" s="1"/>
  <c r="AF168" i="19"/>
  <c r="AP106" i="19"/>
  <c r="AQ106" i="19"/>
  <c r="AR106" i="19"/>
  <c r="AS106" i="19"/>
  <c r="AF153" i="19"/>
  <c r="Q108" i="19"/>
  <c r="AR108" i="19"/>
  <c r="AS108" i="19"/>
  <c r="AT108" i="19"/>
  <c r="AF163" i="19"/>
  <c r="W112" i="19"/>
  <c r="Q109" i="19"/>
  <c r="AP101" i="19"/>
  <c r="AQ101" i="19"/>
  <c r="AT101" i="19"/>
  <c r="AF158" i="19"/>
  <c r="AM114" i="19"/>
  <c r="AN111" i="19"/>
  <c r="AM112" i="19"/>
  <c r="AN109" i="19"/>
  <c r="AM107" i="19"/>
  <c r="AN104" i="19"/>
  <c r="O205" i="4"/>
  <c r="N191" i="4"/>
  <c r="O211" i="4"/>
  <c r="N197" i="4"/>
  <c r="O206" i="4"/>
  <c r="N192" i="4"/>
  <c r="O240" i="4"/>
  <c r="N226" i="4"/>
  <c r="O216" i="4"/>
  <c r="N202" i="4"/>
  <c r="O207" i="4"/>
  <c r="N193" i="4"/>
  <c r="O208" i="4"/>
  <c r="N194" i="4"/>
  <c r="O201" i="4"/>
  <c r="N187" i="4"/>
  <c r="O203" i="4"/>
  <c r="N189" i="4"/>
  <c r="O224" i="4"/>
  <c r="N210" i="4"/>
  <c r="O223" i="4"/>
  <c r="N209" i="4"/>
  <c r="O232" i="4"/>
  <c r="N218" i="4"/>
  <c r="O213" i="4"/>
  <c r="N199" i="4"/>
  <c r="O214" i="4"/>
  <c r="N200" i="4"/>
  <c r="W305" i="12" l="1"/>
  <c r="Y303" i="12"/>
  <c r="V261" i="11" s="1"/>
  <c r="P303" i="12"/>
  <c r="AL830" i="12"/>
  <c r="AU609" i="12"/>
  <c r="AL787" i="12"/>
  <c r="AP612" i="12"/>
  <c r="AT612" i="12"/>
  <c r="AQ612" i="12"/>
  <c r="AR612" i="12"/>
  <c r="AS612" i="12"/>
  <c r="AR572" i="12"/>
  <c r="AU572" i="12" s="1"/>
  <c r="AL822" i="12"/>
  <c r="AP614" i="12"/>
  <c r="AT614" i="12"/>
  <c r="AQ614" i="12"/>
  <c r="AT574" i="12"/>
  <c r="AU574" i="12" s="1"/>
  <c r="AP610" i="12"/>
  <c r="AQ610" i="12"/>
  <c r="AR610" i="12"/>
  <c r="AS610" i="12"/>
  <c r="AM618" i="12"/>
  <c r="AN615" i="12"/>
  <c r="AO615" i="12"/>
  <c r="AL826" i="12"/>
  <c r="AM620" i="12"/>
  <c r="AN617" i="12"/>
  <c r="AO617" i="12"/>
  <c r="AM616" i="12"/>
  <c r="AN613" i="12"/>
  <c r="AO613" i="12"/>
  <c r="AS614" i="12" s="1"/>
  <c r="W129" i="12"/>
  <c r="P127" i="12"/>
  <c r="W130" i="12"/>
  <c r="P128" i="12"/>
  <c r="AM163" i="12"/>
  <c r="AO160" i="12"/>
  <c r="AN160" i="12"/>
  <c r="AM164" i="12"/>
  <c r="AN161" i="12"/>
  <c r="AO161" i="12"/>
  <c r="AQ157" i="12"/>
  <c r="AS157" i="12"/>
  <c r="AP157" i="12"/>
  <c r="AR157" i="12"/>
  <c r="AT159" i="12"/>
  <c r="AP159" i="12"/>
  <c r="AQ159" i="12"/>
  <c r="AR159" i="12"/>
  <c r="AS159" i="12"/>
  <c r="AR119" i="12"/>
  <c r="AU119" i="12" s="1"/>
  <c r="AU156" i="12"/>
  <c r="AS158" i="12"/>
  <c r="AT158" i="12"/>
  <c r="AP158" i="12"/>
  <c r="AQ158" i="12"/>
  <c r="AT118" i="12"/>
  <c r="AU118" i="12" s="1"/>
  <c r="AM165" i="12"/>
  <c r="AN162" i="12"/>
  <c r="AO162" i="12"/>
  <c r="S102" i="12"/>
  <c r="P60" i="11" s="1"/>
  <c r="M60" i="11" s="1"/>
  <c r="AH68" i="12"/>
  <c r="AF169" i="19"/>
  <c r="AR109" i="19"/>
  <c r="AS109" i="19"/>
  <c r="AP109" i="19"/>
  <c r="AQ109" i="19"/>
  <c r="Q111" i="19"/>
  <c r="AF164" i="19"/>
  <c r="Q110" i="19"/>
  <c r="AT104" i="19"/>
  <c r="AP104" i="19"/>
  <c r="AQ104" i="19"/>
  <c r="AR111" i="19"/>
  <c r="AS111" i="19"/>
  <c r="AT111" i="19"/>
  <c r="W114" i="19"/>
  <c r="AF159" i="19"/>
  <c r="AF174" i="19"/>
  <c r="AN107" i="19"/>
  <c r="AM110" i="19"/>
  <c r="AM115" i="19"/>
  <c r="AN112" i="19"/>
  <c r="AM117" i="19"/>
  <c r="AN114" i="19"/>
  <c r="O237" i="4"/>
  <c r="N223" i="4"/>
  <c r="O222" i="4"/>
  <c r="N208" i="4"/>
  <c r="O220" i="4"/>
  <c r="N206" i="4"/>
  <c r="O254" i="4"/>
  <c r="N240" i="4"/>
  <c r="O215" i="4"/>
  <c r="N201" i="4"/>
  <c r="O238" i="4"/>
  <c r="N224" i="4"/>
  <c r="O221" i="4"/>
  <c r="N207" i="4"/>
  <c r="O225" i="4"/>
  <c r="N211" i="4"/>
  <c r="O246" i="4"/>
  <c r="N232" i="4"/>
  <c r="O227" i="4"/>
  <c r="N213" i="4"/>
  <c r="O217" i="4"/>
  <c r="N203" i="4"/>
  <c r="O230" i="4"/>
  <c r="N216" i="4"/>
  <c r="O219" i="4"/>
  <c r="N205" i="4"/>
  <c r="O228" i="4"/>
  <c r="N214" i="4"/>
  <c r="W307" i="12" l="1"/>
  <c r="Y305" i="12"/>
  <c r="V263" i="11" s="1"/>
  <c r="P305" i="12"/>
  <c r="AL836" i="12"/>
  <c r="AP613" i="12"/>
  <c r="AQ613" i="12"/>
  <c r="AR613" i="12"/>
  <c r="AS613" i="12"/>
  <c r="AN620" i="12"/>
  <c r="AM623" i="12"/>
  <c r="AO620" i="12"/>
  <c r="AL793" i="12"/>
  <c r="AP617" i="12"/>
  <c r="AT617" i="12"/>
  <c r="AQ617" i="12"/>
  <c r="AT577" i="12"/>
  <c r="AU577" i="12" s="1"/>
  <c r="AM619" i="12"/>
  <c r="AN616" i="12"/>
  <c r="AO616" i="12"/>
  <c r="AL832" i="12"/>
  <c r="AP615" i="12"/>
  <c r="AT615" i="12"/>
  <c r="AQ615" i="12"/>
  <c r="AR615" i="12"/>
  <c r="AS615" i="12"/>
  <c r="AR575" i="12"/>
  <c r="AU575" i="12" s="1"/>
  <c r="AU612" i="12"/>
  <c r="AM621" i="12"/>
  <c r="AN618" i="12"/>
  <c r="AO618" i="12"/>
  <c r="AL828" i="12"/>
  <c r="W132" i="12"/>
  <c r="P130" i="12"/>
  <c r="W131" i="12"/>
  <c r="P129" i="12"/>
  <c r="AU159" i="12"/>
  <c r="AQ161" i="12"/>
  <c r="AS161" i="12"/>
  <c r="AT161" i="12"/>
  <c r="AP161" i="12"/>
  <c r="AT121" i="12"/>
  <c r="AU121" i="12" s="1"/>
  <c r="AS162" i="12"/>
  <c r="AT162" i="12"/>
  <c r="AP162" i="12"/>
  <c r="AQ162" i="12"/>
  <c r="AR162" i="12"/>
  <c r="AR122" i="12"/>
  <c r="AU122" i="12" s="1"/>
  <c r="AN164" i="12"/>
  <c r="AM167" i="12"/>
  <c r="AO164" i="12"/>
  <c r="AM168" i="12"/>
  <c r="AN165" i="12"/>
  <c r="AO165" i="12"/>
  <c r="AP160" i="12"/>
  <c r="AQ160" i="12"/>
  <c r="AS160" i="12"/>
  <c r="AR160" i="12"/>
  <c r="AM166" i="12"/>
  <c r="AN163" i="12"/>
  <c r="AO163" i="12"/>
  <c r="S103" i="12"/>
  <c r="P61" i="11" s="1"/>
  <c r="M61" i="11" s="1"/>
  <c r="AH69" i="12"/>
  <c r="AS114" i="19"/>
  <c r="AT114" i="19"/>
  <c r="AR114" i="19"/>
  <c r="AP107" i="19"/>
  <c r="AT107" i="19"/>
  <c r="AQ107" i="19"/>
  <c r="Q113" i="19"/>
  <c r="AF165" i="19"/>
  <c r="AP112" i="19"/>
  <c r="AR112" i="19"/>
  <c r="AS112" i="19"/>
  <c r="AQ112" i="19"/>
  <c r="W116" i="19"/>
  <c r="Q112" i="19"/>
  <c r="AF170" i="19"/>
  <c r="AF175" i="19"/>
  <c r="AM118" i="19"/>
  <c r="AN115" i="19"/>
  <c r="AM113" i="19"/>
  <c r="AN110" i="19"/>
  <c r="AM120" i="19"/>
  <c r="AN117" i="19"/>
  <c r="O231" i="4"/>
  <c r="N217" i="4"/>
  <c r="O235" i="4"/>
  <c r="N221" i="4"/>
  <c r="O234" i="4"/>
  <c r="N220" i="4"/>
  <c r="O244" i="4"/>
  <c r="N230" i="4"/>
  <c r="O268" i="4"/>
  <c r="N254" i="4"/>
  <c r="O241" i="4"/>
  <c r="N227" i="4"/>
  <c r="O252" i="4"/>
  <c r="N238" i="4"/>
  <c r="O236" i="4"/>
  <c r="N222" i="4"/>
  <c r="O239" i="4"/>
  <c r="N225" i="4"/>
  <c r="O233" i="4"/>
  <c r="N219" i="4"/>
  <c r="O260" i="4"/>
  <c r="N246" i="4"/>
  <c r="O229" i="4"/>
  <c r="N215" i="4"/>
  <c r="O251" i="4"/>
  <c r="N237" i="4"/>
  <c r="O242" i="4"/>
  <c r="N228" i="4"/>
  <c r="W309" i="12" l="1"/>
  <c r="Y307" i="12"/>
  <c r="V265" i="11" s="1"/>
  <c r="P307" i="12"/>
  <c r="AL834" i="12"/>
  <c r="AN621" i="12"/>
  <c r="AM624" i="12"/>
  <c r="AO621" i="12"/>
  <c r="AU615" i="12"/>
  <c r="AP616" i="12"/>
  <c r="AQ616" i="12"/>
  <c r="AR616" i="12"/>
  <c r="AS616" i="12"/>
  <c r="AS617" i="12"/>
  <c r="AP618" i="12"/>
  <c r="AT618" i="12"/>
  <c r="AQ618" i="12"/>
  <c r="AR618" i="12"/>
  <c r="AS618" i="12"/>
  <c r="AR578" i="12"/>
  <c r="AU578" i="12" s="1"/>
  <c r="AL838" i="12"/>
  <c r="AM622" i="12"/>
  <c r="AN619" i="12"/>
  <c r="AO619" i="12"/>
  <c r="AS620" i="12" s="1"/>
  <c r="AN623" i="12"/>
  <c r="AM626" i="12"/>
  <c r="AO623" i="12"/>
  <c r="AL842" i="12"/>
  <c r="AL799" i="12"/>
  <c r="AP620" i="12"/>
  <c r="AT620" i="12"/>
  <c r="AQ620" i="12"/>
  <c r="AT580" i="12"/>
  <c r="AU580" i="12" s="1"/>
  <c r="W133" i="12"/>
  <c r="P131" i="12"/>
  <c r="W134" i="12"/>
  <c r="P132" i="12"/>
  <c r="AM170" i="12"/>
  <c r="AN167" i="12"/>
  <c r="AO167" i="12"/>
  <c r="AP164" i="12"/>
  <c r="AS164" i="12"/>
  <c r="AQ164" i="12"/>
  <c r="AT164" i="12"/>
  <c r="AT124" i="12"/>
  <c r="AU124" i="12" s="1"/>
  <c r="AP163" i="12"/>
  <c r="AS163" i="12"/>
  <c r="AQ163" i="12"/>
  <c r="AR163" i="12"/>
  <c r="AM169" i="12"/>
  <c r="AN166" i="12"/>
  <c r="AO166" i="12"/>
  <c r="AU162" i="12"/>
  <c r="AQ165" i="12"/>
  <c r="AT165" i="12"/>
  <c r="AS165" i="12"/>
  <c r="AP165" i="12"/>
  <c r="AR165" i="12"/>
  <c r="AR125" i="12"/>
  <c r="AU125" i="12" s="1"/>
  <c r="AM171" i="12"/>
  <c r="AN168" i="12"/>
  <c r="AO168" i="12"/>
  <c r="AH70" i="12"/>
  <c r="S104" i="12"/>
  <c r="P62" i="11" s="1"/>
  <c r="M62" i="11" s="1"/>
  <c r="W118" i="19"/>
  <c r="AF176" i="19"/>
  <c r="AS117" i="19"/>
  <c r="AT117" i="19"/>
  <c r="AR117" i="19"/>
  <c r="Q114" i="19"/>
  <c r="AP115" i="19"/>
  <c r="AQ115" i="19"/>
  <c r="AR115" i="19"/>
  <c r="AS115" i="19"/>
  <c r="AP110" i="19"/>
  <c r="AQ110" i="19"/>
  <c r="AT110" i="19"/>
  <c r="AF171" i="19"/>
  <c r="Q115" i="19"/>
  <c r="AN113" i="19"/>
  <c r="AM116" i="19"/>
  <c r="AM121" i="19"/>
  <c r="AN118" i="19"/>
  <c r="AM123" i="19"/>
  <c r="AN120" i="19"/>
  <c r="O253" i="4"/>
  <c r="N239" i="4"/>
  <c r="O245" i="4"/>
  <c r="N231" i="4"/>
  <c r="O265" i="4"/>
  <c r="N251" i="4"/>
  <c r="N268" i="4"/>
  <c r="O250" i="4"/>
  <c r="N236" i="4"/>
  <c r="O243" i="4"/>
  <c r="N229" i="4"/>
  <c r="O258" i="4"/>
  <c r="N244" i="4"/>
  <c r="N260" i="4"/>
  <c r="O248" i="4"/>
  <c r="N234" i="4"/>
  <c r="O266" i="4"/>
  <c r="N252" i="4"/>
  <c r="O247" i="4"/>
  <c r="N233" i="4"/>
  <c r="O255" i="4"/>
  <c r="N241" i="4"/>
  <c r="O249" i="4"/>
  <c r="N235" i="4"/>
  <c r="O256" i="4"/>
  <c r="N242" i="4"/>
  <c r="W311" i="12" l="1"/>
  <c r="Y309" i="12"/>
  <c r="V267" i="11" s="1"/>
  <c r="P309" i="12"/>
  <c r="AM629" i="12"/>
  <c r="AN626" i="12"/>
  <c r="AO626" i="12"/>
  <c r="AN622" i="12"/>
  <c r="AM625" i="12"/>
  <c r="AO622" i="12"/>
  <c r="AS623" i="12" s="1"/>
  <c r="AM627" i="12"/>
  <c r="AN624" i="12"/>
  <c r="AO624" i="12"/>
  <c r="AL805" i="12"/>
  <c r="AP623" i="12"/>
  <c r="AT623" i="12"/>
  <c r="AQ623" i="12"/>
  <c r="AT583" i="12"/>
  <c r="AU583" i="12" s="1"/>
  <c r="AP621" i="12"/>
  <c r="AT621" i="12"/>
  <c r="AQ621" i="12"/>
  <c r="AR621" i="12"/>
  <c r="AS621" i="12"/>
  <c r="AR581" i="12"/>
  <c r="AU581" i="12" s="1"/>
  <c r="AL848" i="12"/>
  <c r="AL844" i="12"/>
  <c r="AU618" i="12"/>
  <c r="AL840" i="12"/>
  <c r="AP619" i="12"/>
  <c r="AQ619" i="12"/>
  <c r="AR619" i="12"/>
  <c r="AS619" i="12"/>
  <c r="W136" i="12"/>
  <c r="P134" i="12"/>
  <c r="W135" i="12"/>
  <c r="P133" i="12"/>
  <c r="AU165" i="12"/>
  <c r="AP168" i="12"/>
  <c r="AS168" i="12"/>
  <c r="AR168" i="12"/>
  <c r="AT168" i="12"/>
  <c r="AQ168" i="12"/>
  <c r="AR128" i="12"/>
  <c r="AU128" i="12" s="1"/>
  <c r="AP166" i="12"/>
  <c r="AR166" i="12"/>
  <c r="AS166" i="12"/>
  <c r="AQ166" i="12"/>
  <c r="AT167" i="12"/>
  <c r="AP167" i="12"/>
  <c r="AQ167" i="12"/>
  <c r="AS167" i="12"/>
  <c r="AT127" i="12"/>
  <c r="AU127" i="12" s="1"/>
  <c r="AM174" i="12"/>
  <c r="AN171" i="12"/>
  <c r="AO171" i="12"/>
  <c r="AM172" i="12"/>
  <c r="AN169" i="12"/>
  <c r="AO169" i="12"/>
  <c r="AM173" i="12"/>
  <c r="AN170" i="12"/>
  <c r="AO170" i="12"/>
  <c r="AH71" i="12"/>
  <c r="S105" i="12"/>
  <c r="P63" i="11" s="1"/>
  <c r="M63" i="11" s="1"/>
  <c r="T14" i="27" s="1"/>
  <c r="W120" i="19"/>
  <c r="AP118" i="19"/>
  <c r="AQ118" i="19"/>
  <c r="AR118" i="19"/>
  <c r="AS118" i="19"/>
  <c r="Q117" i="19"/>
  <c r="AP113" i="19"/>
  <c r="AQ113" i="19"/>
  <c r="AT113" i="19"/>
  <c r="AR120" i="19"/>
  <c r="AS120" i="19"/>
  <c r="AT120" i="19"/>
  <c r="Q116" i="19"/>
  <c r="AN123" i="19"/>
  <c r="AM126" i="19"/>
  <c r="AN121" i="19"/>
  <c r="AM124" i="19"/>
  <c r="AN116" i="19"/>
  <c r="AM119" i="19"/>
  <c r="O261" i="4"/>
  <c r="N247" i="4"/>
  <c r="N258" i="4"/>
  <c r="N265" i="4"/>
  <c r="N274" i="4"/>
  <c r="N266" i="4"/>
  <c r="O257" i="4"/>
  <c r="N243" i="4"/>
  <c r="O259" i="4"/>
  <c r="N245" i="4"/>
  <c r="O269" i="4"/>
  <c r="N255" i="4"/>
  <c r="N282" i="4"/>
  <c r="O263" i="4"/>
  <c r="N249" i="4"/>
  <c r="O262" i="4"/>
  <c r="N248" i="4"/>
  <c r="O264" i="4"/>
  <c r="N250" i="4"/>
  <c r="O267" i="4"/>
  <c r="N253" i="4"/>
  <c r="N256" i="4"/>
  <c r="W313" i="12" l="1"/>
  <c r="Y311" i="12"/>
  <c r="V269" i="11" s="1"/>
  <c r="P311" i="12"/>
  <c r="AL854" i="12"/>
  <c r="AM630" i="12"/>
  <c r="AN627" i="12"/>
  <c r="AO627" i="12"/>
  <c r="AL846" i="12"/>
  <c r="AU621" i="12"/>
  <c r="AL811" i="12"/>
  <c r="AP626" i="12"/>
  <c r="AT626" i="12"/>
  <c r="AQ626" i="12"/>
  <c r="AT586" i="12"/>
  <c r="AU586" i="12" s="1"/>
  <c r="AL850" i="12"/>
  <c r="AM628" i="12"/>
  <c r="AN625" i="12"/>
  <c r="AO625" i="12"/>
  <c r="AM632" i="12"/>
  <c r="AN629" i="12"/>
  <c r="AO629" i="12"/>
  <c r="AS624" i="12"/>
  <c r="AP624" i="12"/>
  <c r="AT624" i="12"/>
  <c r="AQ624" i="12"/>
  <c r="AR624" i="12"/>
  <c r="AR584" i="12"/>
  <c r="AU584" i="12" s="1"/>
  <c r="AP622" i="12"/>
  <c r="AQ622" i="12"/>
  <c r="AR622" i="12"/>
  <c r="AS622" i="12"/>
  <c r="W137" i="12"/>
  <c r="P135" i="12"/>
  <c r="W138" i="12"/>
  <c r="P136" i="12"/>
  <c r="AS169" i="12"/>
  <c r="AQ169" i="12"/>
  <c r="AR169" i="12"/>
  <c r="AP169" i="12"/>
  <c r="AT171" i="12"/>
  <c r="AP171" i="12"/>
  <c r="AQ171" i="12"/>
  <c r="AR171" i="12"/>
  <c r="AS171" i="12"/>
  <c r="AR131" i="12"/>
  <c r="AU131" i="12" s="1"/>
  <c r="AM177" i="12"/>
  <c r="AN174" i="12"/>
  <c r="AO174" i="12"/>
  <c r="AM175" i="12"/>
  <c r="AN172" i="12"/>
  <c r="AO172" i="12"/>
  <c r="AS170" i="12"/>
  <c r="AT170" i="12"/>
  <c r="AP170" i="12"/>
  <c r="AQ170" i="12"/>
  <c r="AT130" i="12"/>
  <c r="AU130" i="12" s="1"/>
  <c r="AM176" i="12"/>
  <c r="AN173" i="12"/>
  <c r="AO173" i="12"/>
  <c r="AU168" i="12"/>
  <c r="T26" i="27"/>
  <c r="T25" i="27"/>
  <c r="T37" i="27"/>
  <c r="T38" i="27"/>
  <c r="T34" i="27"/>
  <c r="T11" i="27"/>
  <c r="T41" i="27"/>
  <c r="T7" i="27"/>
  <c r="T33" i="27"/>
  <c r="T10" i="27"/>
  <c r="T9" i="27"/>
  <c r="T8" i="27"/>
  <c r="T12" i="27"/>
  <c r="T13" i="27"/>
  <c r="T35" i="27"/>
  <c r="T5" i="27"/>
  <c r="T20" i="27"/>
  <c r="T6" i="27"/>
  <c r="T29" i="27"/>
  <c r="T36" i="27"/>
  <c r="T32" i="27"/>
  <c r="T24" i="27"/>
  <c r="T39" i="27"/>
  <c r="T28" i="27"/>
  <c r="T40" i="27"/>
  <c r="T30" i="27"/>
  <c r="T31" i="27"/>
  <c r="S106" i="12"/>
  <c r="AH72" i="12"/>
  <c r="AR123" i="19"/>
  <c r="AS123" i="19"/>
  <c r="AT123" i="19"/>
  <c r="Q119" i="19"/>
  <c r="AT116" i="19"/>
  <c r="AQ116" i="19"/>
  <c r="AP116" i="19"/>
  <c r="W122" i="19"/>
  <c r="AR121" i="19"/>
  <c r="AS121" i="19"/>
  <c r="AP121" i="19"/>
  <c r="AQ121" i="19"/>
  <c r="Q118" i="19"/>
  <c r="AN124" i="19"/>
  <c r="AM127" i="19"/>
  <c r="AN126" i="19"/>
  <c r="AM129" i="19"/>
  <c r="AM122" i="19"/>
  <c r="AN119" i="19"/>
  <c r="N279" i="4"/>
  <c r="N269" i="4"/>
  <c r="N264" i="4"/>
  <c r="N262" i="4"/>
  <c r="N272" i="4"/>
  <c r="N263" i="4"/>
  <c r="N257" i="4"/>
  <c r="N259" i="4"/>
  <c r="N280" i="4"/>
  <c r="N267" i="4"/>
  <c r="N261" i="4"/>
  <c r="N270" i="4"/>
  <c r="W315" i="12" l="1"/>
  <c r="Y313" i="12"/>
  <c r="V271" i="11" s="1"/>
  <c r="P313" i="12"/>
  <c r="AS627" i="12"/>
  <c r="AP627" i="12"/>
  <c r="AT627" i="12"/>
  <c r="AQ627" i="12"/>
  <c r="AR627" i="12"/>
  <c r="AR587" i="12"/>
  <c r="AU587" i="12" s="1"/>
  <c r="AP629" i="12"/>
  <c r="AT629" i="12"/>
  <c r="AQ629" i="12"/>
  <c r="AT589" i="12"/>
  <c r="AU589" i="12" s="1"/>
  <c r="AM631" i="12"/>
  <c r="AN628" i="12"/>
  <c r="AO628" i="12"/>
  <c r="AL817" i="12"/>
  <c r="AM633" i="12"/>
  <c r="AN630" i="12"/>
  <c r="AO630" i="12"/>
  <c r="AS625" i="12"/>
  <c r="AP625" i="12"/>
  <c r="AQ625" i="12"/>
  <c r="AR625" i="12"/>
  <c r="AU624" i="12"/>
  <c r="AM635" i="12"/>
  <c r="AN632" i="12"/>
  <c r="AO632" i="12"/>
  <c r="AS626" i="12"/>
  <c r="AL852" i="12"/>
  <c r="AL856" i="12"/>
  <c r="AL860" i="12"/>
  <c r="W140" i="12"/>
  <c r="P138" i="12"/>
  <c r="W139" i="12"/>
  <c r="P137" i="12"/>
  <c r="AU171" i="12"/>
  <c r="AS174" i="12"/>
  <c r="AT174" i="12"/>
  <c r="AR174" i="12"/>
  <c r="AP174" i="12"/>
  <c r="AQ174" i="12"/>
  <c r="AR134" i="12"/>
  <c r="AU134" i="12" s="1"/>
  <c r="AM180" i="12"/>
  <c r="AN177" i="12"/>
  <c r="AO177" i="12"/>
  <c r="AM178" i="12"/>
  <c r="AN175" i="12"/>
  <c r="AO175" i="12"/>
  <c r="AS173" i="12"/>
  <c r="AQ173" i="12"/>
  <c r="AT173" i="12"/>
  <c r="AP173" i="12"/>
  <c r="AT133" i="12"/>
  <c r="AU133" i="12" s="1"/>
  <c r="AM179" i="12"/>
  <c r="AN176" i="12"/>
  <c r="AO176" i="12"/>
  <c r="AS172" i="12"/>
  <c r="AP172" i="12"/>
  <c r="AR172" i="12"/>
  <c r="AQ172" i="12"/>
  <c r="S107" i="12"/>
  <c r="AH73" i="12"/>
  <c r="Q120" i="19"/>
  <c r="AP124" i="19"/>
  <c r="AR124" i="19"/>
  <c r="AS124" i="19"/>
  <c r="AQ124" i="19"/>
  <c r="AP119" i="19"/>
  <c r="AT119" i="19"/>
  <c r="AQ119" i="19"/>
  <c r="Q121" i="19"/>
  <c r="AS126" i="19"/>
  <c r="AT126" i="19"/>
  <c r="AR126" i="19"/>
  <c r="W124" i="19"/>
  <c r="AM125" i="19"/>
  <c r="AN122" i="19"/>
  <c r="AM132" i="19"/>
  <c r="AN129" i="19"/>
  <c r="AM130" i="19"/>
  <c r="AN127" i="19"/>
  <c r="N271" i="4"/>
  <c r="N276" i="4"/>
  <c r="N278" i="4"/>
  <c r="N281" i="4"/>
  <c r="N283" i="4"/>
  <c r="N277" i="4"/>
  <c r="N275" i="4"/>
  <c r="N273" i="4"/>
  <c r="AS629" i="12" l="1"/>
  <c r="W317" i="12"/>
  <c r="Y315" i="12"/>
  <c r="V273" i="11" s="1"/>
  <c r="P315" i="12"/>
  <c r="AO633" i="12"/>
  <c r="AM636" i="12"/>
  <c r="AN633" i="12"/>
  <c r="AL862" i="12"/>
  <c r="AS628" i="12"/>
  <c r="AP628" i="12"/>
  <c r="AQ628" i="12"/>
  <c r="AR628" i="12"/>
  <c r="AP632" i="12"/>
  <c r="AT632" i="12"/>
  <c r="AQ632" i="12"/>
  <c r="AT592" i="12"/>
  <c r="AU592" i="12" s="1"/>
  <c r="AL823" i="12"/>
  <c r="AM634" i="12"/>
  <c r="AN631" i="12"/>
  <c r="AO631" i="12"/>
  <c r="AU627" i="12"/>
  <c r="AL866" i="12"/>
  <c r="AL858" i="12"/>
  <c r="AO635" i="12"/>
  <c r="AM638" i="12"/>
  <c r="AN635" i="12"/>
  <c r="AS630" i="12"/>
  <c r="AP630" i="12"/>
  <c r="AT630" i="12"/>
  <c r="AQ630" i="12"/>
  <c r="AR630" i="12"/>
  <c r="AR590" i="12"/>
  <c r="AU590" i="12" s="1"/>
  <c r="W141" i="12"/>
  <c r="P139" i="12"/>
  <c r="W142" i="12"/>
  <c r="P140" i="12"/>
  <c r="AM182" i="12"/>
  <c r="AN179" i="12"/>
  <c r="AO179" i="12"/>
  <c r="AQ175" i="12"/>
  <c r="AR175" i="12"/>
  <c r="AS175" i="12"/>
  <c r="AP175" i="12"/>
  <c r="AU174" i="12"/>
  <c r="AP176" i="12"/>
  <c r="AS176" i="12"/>
  <c r="AQ176" i="12"/>
  <c r="AT176" i="12"/>
  <c r="AT136" i="12"/>
  <c r="AU136" i="12" s="1"/>
  <c r="AM181" i="12"/>
  <c r="AN178" i="12"/>
  <c r="AO178" i="12"/>
  <c r="AS177" i="12"/>
  <c r="AQ177" i="12"/>
  <c r="AT177" i="12"/>
  <c r="AP177" i="12"/>
  <c r="AR177" i="12"/>
  <c r="AR137" i="12"/>
  <c r="AU137" i="12" s="1"/>
  <c r="AM183" i="12"/>
  <c r="AN180" i="12"/>
  <c r="AO180" i="12"/>
  <c r="S108" i="12"/>
  <c r="AH74" i="12"/>
  <c r="AP127" i="19"/>
  <c r="AQ127" i="19"/>
  <c r="AR127" i="19"/>
  <c r="AS127" i="19"/>
  <c r="W126" i="19"/>
  <c r="AS129" i="19"/>
  <c r="AT129" i="19"/>
  <c r="AR129" i="19"/>
  <c r="Q123" i="19"/>
  <c r="AP122" i="19"/>
  <c r="AQ122" i="19"/>
  <c r="AT122" i="19"/>
  <c r="Q122" i="19"/>
  <c r="AM128" i="19"/>
  <c r="AN125" i="19"/>
  <c r="AM135" i="19"/>
  <c r="AN132" i="19"/>
  <c r="AM133" i="19"/>
  <c r="AN130" i="19"/>
  <c r="X22" i="7"/>
  <c r="Z22" i="7"/>
  <c r="AD22" i="7"/>
  <c r="AB22" i="7" s="1"/>
  <c r="X27" i="7"/>
  <c r="Z27" i="7"/>
  <c r="AD27" i="7"/>
  <c r="AB27" i="7" s="1"/>
  <c r="Z18" i="7"/>
  <c r="X18" i="7"/>
  <c r="AD18" i="7"/>
  <c r="AB18" i="7" s="1"/>
  <c r="AD17" i="7"/>
  <c r="AB17" i="7" s="1"/>
  <c r="Z17" i="7"/>
  <c r="X17" i="7"/>
  <c r="AD23" i="7"/>
  <c r="AB23" i="7" s="1"/>
  <c r="X23" i="7"/>
  <c r="Z23" i="7"/>
  <c r="AD19" i="7"/>
  <c r="AB19" i="7" s="1"/>
  <c r="X19" i="7"/>
  <c r="Z19" i="7"/>
  <c r="X28" i="7"/>
  <c r="Z28" i="7"/>
  <c r="AD28" i="7"/>
  <c r="AB28" i="7" s="1"/>
  <c r="Z16" i="7"/>
  <c r="AD16" i="7"/>
  <c r="AB16" i="7" s="1"/>
  <c r="X16" i="7"/>
  <c r="AD15" i="7"/>
  <c r="AB15" i="7" s="1"/>
  <c r="X15" i="7"/>
  <c r="Z15" i="7"/>
  <c r="AD24" i="7"/>
  <c r="AB24" i="7" s="1"/>
  <c r="Z24" i="7"/>
  <c r="X24" i="7"/>
  <c r="Z25" i="7"/>
  <c r="X25" i="7"/>
  <c r="AD25" i="7"/>
  <c r="AB25" i="7" s="1"/>
  <c r="Z14" i="7"/>
  <c r="X14" i="7"/>
  <c r="AD14" i="7"/>
  <c r="AB14" i="7" s="1"/>
  <c r="Z26" i="7"/>
  <c r="X26" i="7"/>
  <c r="AD26" i="7"/>
  <c r="AB26" i="7" s="1"/>
  <c r="Z29" i="7"/>
  <c r="X29" i="7"/>
  <c r="AD29" i="7"/>
  <c r="AB29" i="7" s="1"/>
  <c r="X21" i="7"/>
  <c r="Z21" i="7"/>
  <c r="AD21" i="7"/>
  <c r="AB21" i="7" s="1"/>
  <c r="Z20" i="7"/>
  <c r="X20" i="7"/>
  <c r="AD20" i="7"/>
  <c r="AB20" i="7" s="1"/>
  <c r="Z13" i="7"/>
  <c r="X13" i="7"/>
  <c r="AD13" i="7"/>
  <c r="AB13" i="7" s="1"/>
  <c r="AD30" i="7"/>
  <c r="AB30" i="7" s="1"/>
  <c r="Z30" i="7"/>
  <c r="X30" i="7"/>
  <c r="W21" i="7"/>
  <c r="AC21" i="7"/>
  <c r="AA21" i="7" s="1"/>
  <c r="Y21" i="7"/>
  <c r="AC17" i="7"/>
  <c r="AA17" i="7" s="1"/>
  <c r="Y17" i="7"/>
  <c r="W17" i="7"/>
  <c r="W23" i="7"/>
  <c r="AC23" i="7"/>
  <c r="AA23" i="7" s="1"/>
  <c r="Y23" i="7"/>
  <c r="W15" i="7"/>
  <c r="AC15" i="7"/>
  <c r="AA15" i="7" s="1"/>
  <c r="Y15" i="7"/>
  <c r="Y13" i="7"/>
  <c r="W13" i="7"/>
  <c r="AC13" i="7"/>
  <c r="AA13" i="7" s="1"/>
  <c r="W16" i="7"/>
  <c r="Y16" i="7"/>
  <c r="AC16" i="7"/>
  <c r="AA16" i="7" s="1"/>
  <c r="Y22" i="7"/>
  <c r="AC22" i="7"/>
  <c r="AA22" i="7" s="1"/>
  <c r="W22" i="7"/>
  <c r="W30" i="7"/>
  <c r="Y30" i="7"/>
  <c r="AC30" i="7"/>
  <c r="AA30" i="7" s="1"/>
  <c r="W28" i="7"/>
  <c r="Y28" i="7"/>
  <c r="AC28" i="7"/>
  <c r="AA28" i="7" s="1"/>
  <c r="Y19" i="7"/>
  <c r="AC19" i="7"/>
  <c r="AA19" i="7" s="1"/>
  <c r="W19" i="7"/>
  <c r="W25" i="7"/>
  <c r="AC25" i="7"/>
  <c r="AA25" i="7" s="1"/>
  <c r="Y25" i="7"/>
  <c r="Y20" i="7"/>
  <c r="AC20" i="7"/>
  <c r="AA20" i="7" s="1"/>
  <c r="W20" i="7"/>
  <c r="Y29" i="7"/>
  <c r="W29" i="7"/>
  <c r="AC29" i="7"/>
  <c r="AA29" i="7" s="1"/>
  <c r="Y24" i="7"/>
  <c r="W24" i="7"/>
  <c r="AC24" i="7"/>
  <c r="AA24" i="7" s="1"/>
  <c r="Y14" i="7"/>
  <c r="W14" i="7"/>
  <c r="AC14" i="7"/>
  <c r="AA14" i="7" s="1"/>
  <c r="AC18" i="7"/>
  <c r="AA18" i="7" s="1"/>
  <c r="Y18" i="7"/>
  <c r="W18" i="7"/>
  <c r="W27" i="7"/>
  <c r="Y27" i="7"/>
  <c r="AC27" i="7"/>
  <c r="AA27" i="7" s="1"/>
  <c r="AC26" i="7"/>
  <c r="AA26" i="7" s="1"/>
  <c r="Y26" i="7"/>
  <c r="W26" i="7"/>
  <c r="X12" i="7"/>
  <c r="Z12" i="7"/>
  <c r="AD12" i="7"/>
  <c r="AB12" i="7" s="1"/>
  <c r="W12" i="7"/>
  <c r="AC12" i="7"/>
  <c r="AA12" i="7" s="1"/>
  <c r="Y12" i="7"/>
  <c r="W9" i="7"/>
  <c r="Y9" i="7"/>
  <c r="AC9" i="7"/>
  <c r="X9" i="7"/>
  <c r="Z9" i="7"/>
  <c r="AD9" i="7"/>
  <c r="Z8" i="7"/>
  <c r="AD8" i="7"/>
  <c r="AB8" i="7" s="1"/>
  <c r="X8" i="7"/>
  <c r="Y8" i="7"/>
  <c r="AC8" i="7"/>
  <c r="AA8" i="7" s="1"/>
  <c r="W8" i="7"/>
  <c r="Z11" i="7"/>
  <c r="X11" i="7"/>
  <c r="AD11" i="7"/>
  <c r="AB11" i="7" s="1"/>
  <c r="Y10" i="7"/>
  <c r="W10" i="7"/>
  <c r="AC10" i="7"/>
  <c r="Z10" i="7"/>
  <c r="X10" i="7"/>
  <c r="AD10" i="7"/>
  <c r="W11" i="7"/>
  <c r="AC11" i="7"/>
  <c r="AA11" i="7" s="1"/>
  <c r="Y11" i="7"/>
  <c r="W6" i="7"/>
  <c r="AC6" i="7"/>
  <c r="Y6" i="7"/>
  <c r="Z7" i="7"/>
  <c r="X7" i="7"/>
  <c r="AD7" i="7"/>
  <c r="Y7" i="7"/>
  <c r="W7" i="7"/>
  <c r="AC7" i="7"/>
  <c r="X6" i="7"/>
  <c r="AD6" i="7"/>
  <c r="Z6" i="7"/>
  <c r="AC5" i="7"/>
  <c r="Y5" i="7"/>
  <c r="AO34" i="12" s="1"/>
  <c r="AD5" i="7"/>
  <c r="Z5" i="7"/>
  <c r="AO37" i="12" s="1"/>
  <c r="X5" i="7"/>
  <c r="AO31" i="12" s="1"/>
  <c r="AT31" i="12" s="1"/>
  <c r="AU31" i="12" s="1"/>
  <c r="Y4" i="7"/>
  <c r="W4" i="7"/>
  <c r="AO4" i="12" s="1"/>
  <c r="AC4" i="7"/>
  <c r="Z4" i="7"/>
  <c r="X4" i="7"/>
  <c r="AD4" i="7"/>
  <c r="AS632" i="12" l="1"/>
  <c r="W319" i="12"/>
  <c r="Y317" i="12"/>
  <c r="V275" i="11" s="1"/>
  <c r="P317" i="12"/>
  <c r="AP635" i="12"/>
  <c r="AT635" i="12"/>
  <c r="AQ635" i="12"/>
  <c r="AT595" i="12"/>
  <c r="AU595" i="12" s="1"/>
  <c r="AL864" i="12"/>
  <c r="AM641" i="12"/>
  <c r="AN638" i="12"/>
  <c r="AO638" i="12"/>
  <c r="AS633" i="12"/>
  <c r="AP633" i="12"/>
  <c r="AT633" i="12"/>
  <c r="AQ633" i="12"/>
  <c r="AR633" i="12"/>
  <c r="AR593" i="12"/>
  <c r="AU593" i="12" s="1"/>
  <c r="AU630" i="12"/>
  <c r="AL872" i="12"/>
  <c r="AS631" i="12"/>
  <c r="AP631" i="12"/>
  <c r="AQ631" i="12"/>
  <c r="AR631" i="12"/>
  <c r="AL829" i="12"/>
  <c r="AM639" i="12"/>
  <c r="AN636" i="12"/>
  <c r="AO636" i="12"/>
  <c r="AM637" i="12"/>
  <c r="AN634" i="12"/>
  <c r="AO634" i="12"/>
  <c r="AL868" i="12"/>
  <c r="W144" i="12"/>
  <c r="P142" i="12"/>
  <c r="W143" i="12"/>
  <c r="P141" i="12"/>
  <c r="AU177" i="12"/>
  <c r="AP180" i="12"/>
  <c r="AS180" i="12"/>
  <c r="AT180" i="12"/>
  <c r="AQ180" i="12"/>
  <c r="AR180" i="12"/>
  <c r="AR140" i="12"/>
  <c r="AU140" i="12" s="1"/>
  <c r="AM184" i="12"/>
  <c r="AN181" i="12"/>
  <c r="AO181" i="12"/>
  <c r="AT179" i="12"/>
  <c r="AS179" i="12"/>
  <c r="AP179" i="12"/>
  <c r="AQ179" i="12"/>
  <c r="AT139" i="12"/>
  <c r="AU139" i="12" s="1"/>
  <c r="AM186" i="12"/>
  <c r="AO183" i="12"/>
  <c r="AN183" i="12"/>
  <c r="AP178" i="12"/>
  <c r="AR178" i="12"/>
  <c r="AQ178" i="12"/>
  <c r="AS178" i="12"/>
  <c r="AM185" i="12"/>
  <c r="AN182" i="12"/>
  <c r="AO182" i="12"/>
  <c r="S109" i="12"/>
  <c r="AH75" i="12"/>
  <c r="AP130" i="19"/>
  <c r="AQ130" i="19"/>
  <c r="AR130" i="19"/>
  <c r="AS130" i="19"/>
  <c r="Q124" i="19"/>
  <c r="Q125" i="19"/>
  <c r="AR132" i="19"/>
  <c r="AS132" i="19"/>
  <c r="AT132" i="19"/>
  <c r="AP125" i="19"/>
  <c r="AQ125" i="19"/>
  <c r="AT125" i="19"/>
  <c r="AO32" i="12"/>
  <c r="AO7" i="12"/>
  <c r="AT7" i="12" s="1"/>
  <c r="AU7" i="12" s="1"/>
  <c r="AO13" i="12"/>
  <c r="AT13" i="12" s="1"/>
  <c r="AU13" i="12" s="1"/>
  <c r="AO12" i="12"/>
  <c r="AP12" i="12" s="1"/>
  <c r="AO22" i="12"/>
  <c r="AO14" i="12"/>
  <c r="AO11" i="12"/>
  <c r="AO23" i="12"/>
  <c r="AO5" i="12"/>
  <c r="AO26" i="12"/>
  <c r="AO8" i="12"/>
  <c r="AR8" i="12" s="1"/>
  <c r="AO10" i="12"/>
  <c r="AT10" i="12" s="1"/>
  <c r="AU10" i="12" s="1"/>
  <c r="AO27" i="12"/>
  <c r="AY27" i="12" s="1"/>
  <c r="AO15" i="12"/>
  <c r="AO9" i="12"/>
  <c r="AO24" i="12"/>
  <c r="AY24" i="12" s="1"/>
  <c r="AO6" i="12"/>
  <c r="AP6" i="12" s="1"/>
  <c r="AO51" i="12"/>
  <c r="AP51" i="12" s="1"/>
  <c r="AO38" i="12"/>
  <c r="AO48" i="12"/>
  <c r="AP48" i="12" s="1"/>
  <c r="AM136" i="19"/>
  <c r="AN133" i="19"/>
  <c r="AM131" i="19"/>
  <c r="AN128" i="19"/>
  <c r="AM138" i="19"/>
  <c r="AN135" i="19"/>
  <c r="AA5" i="7"/>
  <c r="AO40" i="12" s="1"/>
  <c r="AT40" i="12" s="1"/>
  <c r="AU40" i="12" s="1"/>
  <c r="AO46" i="12"/>
  <c r="AT46" i="12" s="1"/>
  <c r="AU46" i="12" s="1"/>
  <c r="AO39" i="12"/>
  <c r="AB7" i="7"/>
  <c r="AO44" i="12" s="1"/>
  <c r="AO50" i="12"/>
  <c r="AO33" i="12"/>
  <c r="AA7" i="7"/>
  <c r="AO41" i="12" s="1"/>
  <c r="AO47" i="12"/>
  <c r="AO30" i="12"/>
  <c r="AO29" i="12"/>
  <c r="AO36" i="12"/>
  <c r="AO25" i="12"/>
  <c r="AB5" i="7"/>
  <c r="AO43" i="12" s="1"/>
  <c r="AT43" i="12" s="1"/>
  <c r="AU43" i="12" s="1"/>
  <c r="AO49" i="12"/>
  <c r="AT49" i="12" s="1"/>
  <c r="AU49" i="12" s="1"/>
  <c r="AO35" i="12"/>
  <c r="AB9" i="7"/>
  <c r="X14" i="12"/>
  <c r="AA14" i="12" s="1"/>
  <c r="AA9" i="7"/>
  <c r="X4" i="12"/>
  <c r="AC4" i="12" s="1"/>
  <c r="AD4" i="12" s="1"/>
  <c r="AT4" i="12"/>
  <c r="AU4" i="12" s="1"/>
  <c r="X5" i="12"/>
  <c r="X15" i="12"/>
  <c r="Y15" i="12" s="1"/>
  <c r="X8" i="12"/>
  <c r="AA8" i="12" s="1"/>
  <c r="X9" i="12"/>
  <c r="Y9" i="12" s="1"/>
  <c r="X10" i="12"/>
  <c r="AC10" i="12" s="1"/>
  <c r="AD10" i="12" s="1"/>
  <c r="X6" i="12"/>
  <c r="Y6" i="12" s="1"/>
  <c r="X7" i="12"/>
  <c r="X13" i="12"/>
  <c r="AC13" i="12" s="1"/>
  <c r="AD13" i="12" s="1"/>
  <c r="X11" i="12"/>
  <c r="AA11" i="12" s="1"/>
  <c r="X12" i="12"/>
  <c r="Y12" i="12" s="1"/>
  <c r="AA10" i="7"/>
  <c r="AO42" i="12" s="1"/>
  <c r="X24" i="12"/>
  <c r="AB10" i="7"/>
  <c r="X27" i="12"/>
  <c r="X23" i="12"/>
  <c r="C7" i="12" s="1"/>
  <c r="AA6" i="7"/>
  <c r="X26" i="12"/>
  <c r="G7" i="12" s="1"/>
  <c r="AB6" i="7"/>
  <c r="AB4" i="7"/>
  <c r="X25" i="12"/>
  <c r="F7" i="12" s="1"/>
  <c r="G15" i="12" s="1"/>
  <c r="X22" i="12"/>
  <c r="B7" i="12" s="1"/>
  <c r="C15" i="12" s="1"/>
  <c r="AA4" i="7"/>
  <c r="W321" i="12" l="1"/>
  <c r="Y319" i="12"/>
  <c r="V277" i="11" s="1"/>
  <c r="P319" i="12"/>
  <c r="AS636" i="12"/>
  <c r="AP636" i="12"/>
  <c r="AT636" i="12"/>
  <c r="AQ636" i="12"/>
  <c r="AR636" i="12"/>
  <c r="AR596" i="12"/>
  <c r="AU596" i="12" s="1"/>
  <c r="AL835" i="12"/>
  <c r="AL878" i="12"/>
  <c r="AS634" i="12"/>
  <c r="AP634" i="12"/>
  <c r="AQ634" i="12"/>
  <c r="AR634" i="12"/>
  <c r="AO639" i="12"/>
  <c r="AM642" i="12"/>
  <c r="AN639" i="12"/>
  <c r="AL870" i="12"/>
  <c r="AL874" i="12"/>
  <c r="AM640" i="12"/>
  <c r="AN637" i="12"/>
  <c r="AO637" i="12"/>
  <c r="AS638" i="12" s="1"/>
  <c r="AU633" i="12"/>
  <c r="AP638" i="12"/>
  <c r="AT638" i="12"/>
  <c r="AQ638" i="12"/>
  <c r="AT598" i="12"/>
  <c r="AU598" i="12" s="1"/>
  <c r="AM644" i="12"/>
  <c r="AN641" i="12"/>
  <c r="AO641" i="12"/>
  <c r="AS635" i="12"/>
  <c r="W145" i="12"/>
  <c r="P143" i="12"/>
  <c r="W146" i="12"/>
  <c r="P144" i="12"/>
  <c r="AM187" i="12"/>
  <c r="AN184" i="12"/>
  <c r="AO184" i="12"/>
  <c r="AT183" i="12"/>
  <c r="AS183" i="12"/>
  <c r="AP183" i="12"/>
  <c r="AQ183" i="12"/>
  <c r="AR183" i="12"/>
  <c r="AR143" i="12"/>
  <c r="AU143" i="12" s="1"/>
  <c r="AQ182" i="12"/>
  <c r="AP182" i="12"/>
  <c r="AS182" i="12"/>
  <c r="AT182" i="12"/>
  <c r="AT142" i="12"/>
  <c r="AU142" i="12" s="1"/>
  <c r="AM188" i="12"/>
  <c r="AN185" i="12"/>
  <c r="AO185" i="12"/>
  <c r="AN186" i="12"/>
  <c r="AM189" i="12"/>
  <c r="AO186" i="12"/>
  <c r="AU180" i="12"/>
  <c r="AS181" i="12"/>
  <c r="AQ181" i="12"/>
  <c r="AP181" i="12"/>
  <c r="AR181" i="12"/>
  <c r="S110" i="12"/>
  <c r="AH76" i="12"/>
  <c r="AR26" i="12"/>
  <c r="AY26" i="12"/>
  <c r="AR23" i="12"/>
  <c r="AY23" i="12"/>
  <c r="AT25" i="12"/>
  <c r="AU25" i="12" s="1"/>
  <c r="AY25" i="12"/>
  <c r="AT22" i="12"/>
  <c r="AU22" i="12" s="1"/>
  <c r="AY22" i="12"/>
  <c r="AT128" i="19"/>
  <c r="AP128" i="19"/>
  <c r="AQ128" i="19"/>
  <c r="AR133" i="19"/>
  <c r="AS133" i="19"/>
  <c r="AQ133" i="19"/>
  <c r="AP133" i="19"/>
  <c r="Q127" i="19"/>
  <c r="AR135" i="19"/>
  <c r="AT135" i="19"/>
  <c r="AS135" i="19"/>
  <c r="Q126" i="19"/>
  <c r="AO19" i="12"/>
  <c r="AT19" i="12" s="1"/>
  <c r="AU19" i="12" s="1"/>
  <c r="AO16" i="12"/>
  <c r="AT16" i="12" s="1"/>
  <c r="AU16" i="12" s="1"/>
  <c r="AO21" i="12"/>
  <c r="AO17" i="12"/>
  <c r="AO18" i="12"/>
  <c r="AP18" i="12" s="1"/>
  <c r="AQ48" i="12"/>
  <c r="AU48" i="12" s="1"/>
  <c r="AO20" i="12"/>
  <c r="AM141" i="19"/>
  <c r="AN138" i="19"/>
  <c r="AM134" i="19"/>
  <c r="AN131" i="19"/>
  <c r="AM139" i="19"/>
  <c r="AN136" i="19"/>
  <c r="AS26" i="12"/>
  <c r="AR50" i="12"/>
  <c r="AS50" i="12"/>
  <c r="X21" i="12"/>
  <c r="Y21" i="12" s="1"/>
  <c r="AO45" i="12"/>
  <c r="AP30" i="12"/>
  <c r="AQ30" i="12"/>
  <c r="AP42" i="12"/>
  <c r="AQ42" i="12"/>
  <c r="AR29" i="12"/>
  <c r="AS29" i="12"/>
  <c r="AR47" i="12"/>
  <c r="AS47" i="12"/>
  <c r="AS44" i="12"/>
  <c r="AR44" i="12"/>
  <c r="AR41" i="12"/>
  <c r="AS41" i="12"/>
  <c r="AQ51" i="12"/>
  <c r="AU51" i="12" s="1"/>
  <c r="AS23" i="12"/>
  <c r="AQ12" i="12"/>
  <c r="AU12" i="12" s="1"/>
  <c r="AS8" i="12"/>
  <c r="AU8" i="12" s="1"/>
  <c r="AB5" i="12"/>
  <c r="AA5" i="12"/>
  <c r="AQ27" i="12"/>
  <c r="AP27" i="12"/>
  <c r="X20" i="12"/>
  <c r="AA20" i="12" s="1"/>
  <c r="X17" i="12"/>
  <c r="AA17" i="12" s="1"/>
  <c r="AR5" i="12"/>
  <c r="AS5" i="12"/>
  <c r="AS14" i="12"/>
  <c r="AR14" i="12"/>
  <c r="X16" i="12"/>
  <c r="X19" i="12"/>
  <c r="AC19" i="12" s="1"/>
  <c r="AD19" i="12" s="1"/>
  <c r="AQ6" i="12"/>
  <c r="AU6" i="12" s="1"/>
  <c r="AQ24" i="12"/>
  <c r="AP24" i="12"/>
  <c r="AQ15" i="12"/>
  <c r="AP15" i="12"/>
  <c r="X18" i="12"/>
  <c r="Y18" i="12" s="1"/>
  <c r="AS11" i="12"/>
  <c r="AR11" i="12"/>
  <c r="AQ9" i="12"/>
  <c r="AP9" i="12"/>
  <c r="Z15" i="12"/>
  <c r="AD15" i="12" s="1"/>
  <c r="Z9" i="12"/>
  <c r="AD9" i="12" s="1"/>
  <c r="AB14" i="12"/>
  <c r="AD14" i="12" s="1"/>
  <c r="AB8" i="12"/>
  <c r="AD8" i="12" s="1"/>
  <c r="AB11" i="12"/>
  <c r="AD11" i="12" s="1"/>
  <c r="Z6" i="12"/>
  <c r="AD6" i="12" s="1"/>
  <c r="AC7" i="12"/>
  <c r="AD7" i="12" s="1"/>
  <c r="Z12" i="12"/>
  <c r="AD12" i="12" s="1"/>
  <c r="G14" i="12"/>
  <c r="G13" i="12"/>
  <c r="Y27" i="12"/>
  <c r="H7" i="12"/>
  <c r="C13" i="12"/>
  <c r="C14" i="12"/>
  <c r="Y24" i="12"/>
  <c r="D7" i="12"/>
  <c r="AA23" i="12"/>
  <c r="Z24" i="12"/>
  <c r="AA26" i="12"/>
  <c r="Z27" i="12"/>
  <c r="AC22" i="12"/>
  <c r="AD22" i="12" s="1"/>
  <c r="AB23" i="12"/>
  <c r="AC25" i="12"/>
  <c r="AD25" i="12" s="1"/>
  <c r="AB26" i="12"/>
  <c r="W323" i="12" l="1"/>
  <c r="Y321" i="12"/>
  <c r="V279" i="11" s="1"/>
  <c r="P321" i="12"/>
  <c r="AS637" i="12"/>
  <c r="AP637" i="12"/>
  <c r="AQ637" i="12"/>
  <c r="AR637" i="12"/>
  <c r="AM645" i="12"/>
  <c r="AN642" i="12"/>
  <c r="AO642" i="12"/>
  <c r="AL841" i="12"/>
  <c r="AL880" i="12"/>
  <c r="AS639" i="12"/>
  <c r="AP639" i="12"/>
  <c r="AT639" i="12"/>
  <c r="AQ639" i="12"/>
  <c r="AR639" i="12"/>
  <c r="AR599" i="12"/>
  <c r="AU599" i="12" s="1"/>
  <c r="AP641" i="12"/>
  <c r="AT641" i="12"/>
  <c r="AQ641" i="12"/>
  <c r="AT601" i="12"/>
  <c r="AU601" i="12" s="1"/>
  <c r="AM643" i="12"/>
  <c r="AN640" i="12"/>
  <c r="AO640" i="12"/>
  <c r="AL876" i="12"/>
  <c r="AL884" i="12"/>
  <c r="AM647" i="12"/>
  <c r="AN644" i="12"/>
  <c r="AO644" i="12"/>
  <c r="AU636" i="12"/>
  <c r="W148" i="12"/>
  <c r="P146" i="12"/>
  <c r="W147" i="12"/>
  <c r="P145" i="12"/>
  <c r="AU183" i="12"/>
  <c r="AM192" i="12"/>
  <c r="AN189" i="12"/>
  <c r="AO189" i="12"/>
  <c r="AP184" i="12"/>
  <c r="AS184" i="12"/>
  <c r="AQ184" i="12"/>
  <c r="AR184" i="12"/>
  <c r="AU26" i="12"/>
  <c r="AS185" i="12"/>
  <c r="AT185" i="12"/>
  <c r="AQ185" i="12"/>
  <c r="AP185" i="12"/>
  <c r="AT145" i="12"/>
  <c r="AU145" i="12" s="1"/>
  <c r="AM190" i="12"/>
  <c r="AN187" i="12"/>
  <c r="AO187" i="12"/>
  <c r="AO188" i="12"/>
  <c r="AM191" i="12"/>
  <c r="AN188" i="12"/>
  <c r="AP186" i="12"/>
  <c r="AQ186" i="12"/>
  <c r="AR186" i="12"/>
  <c r="AS186" i="12"/>
  <c r="AT186" i="12"/>
  <c r="AR146" i="12"/>
  <c r="AU146" i="12" s="1"/>
  <c r="S111" i="12"/>
  <c r="AH77" i="12"/>
  <c r="AU27" i="12"/>
  <c r="AU23" i="12"/>
  <c r="AS138" i="19"/>
  <c r="AR138" i="19"/>
  <c r="AT138" i="19"/>
  <c r="AP136" i="19"/>
  <c r="AR136" i="19"/>
  <c r="AS136" i="19"/>
  <c r="AQ136" i="19"/>
  <c r="AP131" i="19"/>
  <c r="AT131" i="19"/>
  <c r="AQ131" i="19"/>
  <c r="AU41" i="12"/>
  <c r="V35" i="12"/>
  <c r="J11" i="11" s="1"/>
  <c r="AN139" i="19"/>
  <c r="AM142" i="19"/>
  <c r="AM144" i="19"/>
  <c r="AN141" i="19"/>
  <c r="AN134" i="19"/>
  <c r="AM137" i="19"/>
  <c r="AU44" i="12"/>
  <c r="AU47" i="12"/>
  <c r="AU42" i="12"/>
  <c r="AU30" i="12"/>
  <c r="AQ45" i="12"/>
  <c r="AP45" i="12"/>
  <c r="AU29" i="12"/>
  <c r="AU50" i="12"/>
  <c r="AU15" i="12"/>
  <c r="AD5" i="12"/>
  <c r="V32" i="12" s="1"/>
  <c r="J8" i="11" s="1"/>
  <c r="AB20" i="12"/>
  <c r="AD20" i="12" s="1"/>
  <c r="Z21" i="12"/>
  <c r="AD21" i="12" s="1"/>
  <c r="AU11" i="12"/>
  <c r="AU24" i="12"/>
  <c r="AU14" i="12"/>
  <c r="V34" i="12"/>
  <c r="J10" i="11" s="1"/>
  <c r="AB17" i="12"/>
  <c r="AD17" i="12" s="1"/>
  <c r="AS17" i="12"/>
  <c r="AR17" i="12"/>
  <c r="AQ21" i="12"/>
  <c r="AP21" i="12"/>
  <c r="Z18" i="12"/>
  <c r="AD18" i="12" s="1"/>
  <c r="AS20" i="12"/>
  <c r="AR20" i="12"/>
  <c r="AC16" i="12"/>
  <c r="AD16" i="12" s="1"/>
  <c r="AQ18" i="12"/>
  <c r="AU18" i="12" s="1"/>
  <c r="AU9" i="12"/>
  <c r="AU5" i="12"/>
  <c r="AD27" i="12"/>
  <c r="V33" i="12"/>
  <c r="J9" i="11" s="1"/>
  <c r="AD24" i="12"/>
  <c r="C11" i="12"/>
  <c r="C12" i="12"/>
  <c r="G12" i="12"/>
  <c r="G11" i="12"/>
  <c r="AD26" i="12"/>
  <c r="AD23" i="12"/>
  <c r="AU639" i="12" l="1"/>
  <c r="W325" i="12"/>
  <c r="Y323" i="12"/>
  <c r="V281" i="11" s="1"/>
  <c r="P323" i="12"/>
  <c r="AS642" i="12"/>
  <c r="AP642" i="12"/>
  <c r="AT642" i="12"/>
  <c r="AQ642" i="12"/>
  <c r="AR642" i="12"/>
  <c r="AR602" i="12"/>
  <c r="AU602" i="12" s="1"/>
  <c r="AP644" i="12"/>
  <c r="AT644" i="12"/>
  <c r="AQ644" i="12"/>
  <c r="AT604" i="12"/>
  <c r="AU604" i="12" s="1"/>
  <c r="AM646" i="12"/>
  <c r="AN643" i="12"/>
  <c r="AO643" i="12"/>
  <c r="AM648" i="12"/>
  <c r="AN645" i="12"/>
  <c r="AO645" i="12"/>
  <c r="AM650" i="12"/>
  <c r="AN647" i="12"/>
  <c r="AO647" i="12"/>
  <c r="AL882" i="12"/>
  <c r="AL847" i="12"/>
  <c r="AS640" i="12"/>
  <c r="AP640" i="12"/>
  <c r="AQ640" i="12"/>
  <c r="AR640" i="12"/>
  <c r="AL890" i="12"/>
  <c r="AS641" i="12"/>
  <c r="AL886" i="12"/>
  <c r="W149" i="12"/>
  <c r="P147" i="12"/>
  <c r="W150" i="12"/>
  <c r="P148" i="12"/>
  <c r="AU186" i="12"/>
  <c r="AP188" i="12"/>
  <c r="AS188" i="12"/>
  <c r="AT188" i="12"/>
  <c r="AQ188" i="12"/>
  <c r="AT148" i="12"/>
  <c r="AU148" i="12" s="1"/>
  <c r="AM193" i="12"/>
  <c r="AN190" i="12"/>
  <c r="AO190" i="12"/>
  <c r="AS189" i="12"/>
  <c r="AT189" i="12"/>
  <c r="AQ189" i="12"/>
  <c r="AP189" i="12"/>
  <c r="AR189" i="12"/>
  <c r="AR149" i="12"/>
  <c r="AU149" i="12" s="1"/>
  <c r="AM194" i="12"/>
  <c r="AN191" i="12"/>
  <c r="AO191" i="12"/>
  <c r="AP187" i="12"/>
  <c r="AQ187" i="12"/>
  <c r="AR187" i="12"/>
  <c r="AS187" i="12"/>
  <c r="AM195" i="12"/>
  <c r="AN192" i="12"/>
  <c r="AO192" i="12"/>
  <c r="AH78" i="12"/>
  <c r="S112" i="12"/>
  <c r="AP139" i="19"/>
  <c r="AQ139" i="19"/>
  <c r="AR139" i="19"/>
  <c r="AS139" i="19"/>
  <c r="AS141" i="19"/>
  <c r="AT141" i="19"/>
  <c r="AR141" i="19"/>
  <c r="AP134" i="19"/>
  <c r="AQ134" i="19"/>
  <c r="AT134" i="19"/>
  <c r="AM145" i="19"/>
  <c r="AN142" i="19"/>
  <c r="AN137" i="19"/>
  <c r="AM140" i="19"/>
  <c r="AM147" i="19"/>
  <c r="AN144" i="19"/>
  <c r="AU45" i="12"/>
  <c r="V39" i="12"/>
  <c r="J15" i="11" s="1"/>
  <c r="W35" i="12"/>
  <c r="K11" i="11" s="1"/>
  <c r="AU21" i="12"/>
  <c r="AR35" i="12"/>
  <c r="V36" i="12"/>
  <c r="J12" i="11" s="1"/>
  <c r="AT34" i="12"/>
  <c r="AU34" i="12" s="1"/>
  <c r="V37" i="12"/>
  <c r="J13" i="11" s="1"/>
  <c r="AU17" i="12"/>
  <c r="V38" i="12"/>
  <c r="J14" i="11" s="1"/>
  <c r="AU20" i="12"/>
  <c r="W33" i="12"/>
  <c r="K9" i="11" s="1"/>
  <c r="G16" i="12"/>
  <c r="C20" i="12" s="1"/>
  <c r="C16" i="12"/>
  <c r="C19" i="12" s="1"/>
  <c r="AS644" i="12" l="1"/>
  <c r="W327" i="12"/>
  <c r="Y325" i="12"/>
  <c r="V283" i="11" s="1"/>
  <c r="P325" i="12"/>
  <c r="AL896" i="12"/>
  <c r="AL888" i="12"/>
  <c r="AM651" i="12"/>
  <c r="AN648" i="12"/>
  <c r="AO648" i="12"/>
  <c r="AL892" i="12"/>
  <c r="AL853" i="12"/>
  <c r="AP647" i="12"/>
  <c r="AT647" i="12"/>
  <c r="AQ647" i="12"/>
  <c r="AT607" i="12"/>
  <c r="AU607" i="12" s="1"/>
  <c r="AS643" i="12"/>
  <c r="AP643" i="12"/>
  <c r="AQ643" i="12"/>
  <c r="AR643" i="12"/>
  <c r="AU642" i="12"/>
  <c r="AM653" i="12"/>
  <c r="AN650" i="12"/>
  <c r="AO650" i="12"/>
  <c r="AS645" i="12"/>
  <c r="AP645" i="12"/>
  <c r="AT645" i="12"/>
  <c r="AQ645" i="12"/>
  <c r="AR645" i="12"/>
  <c r="AR605" i="12"/>
  <c r="AU605" i="12" s="1"/>
  <c r="AM649" i="12"/>
  <c r="AN646" i="12"/>
  <c r="AO646" i="12"/>
  <c r="X98" i="12"/>
  <c r="W152" i="12"/>
  <c r="P150" i="12"/>
  <c r="W151" i="12"/>
  <c r="P149" i="12"/>
  <c r="AU189" i="12"/>
  <c r="AT191" i="12"/>
  <c r="AS191" i="12"/>
  <c r="AP191" i="12"/>
  <c r="AQ191" i="12"/>
  <c r="AT151" i="12"/>
  <c r="AU151" i="12" s="1"/>
  <c r="AQ190" i="12"/>
  <c r="AR190" i="12"/>
  <c r="AP190" i="12"/>
  <c r="AS190" i="12"/>
  <c r="AS192" i="12"/>
  <c r="AP192" i="12"/>
  <c r="AQ192" i="12"/>
  <c r="AR192" i="12"/>
  <c r="AT192" i="12"/>
  <c r="AR152" i="12"/>
  <c r="AU152" i="12" s="1"/>
  <c r="AM196" i="12"/>
  <c r="AN193" i="12"/>
  <c r="AO193" i="12"/>
  <c r="AM198" i="12"/>
  <c r="AN195" i="12"/>
  <c r="AO195" i="12"/>
  <c r="AM197" i="12"/>
  <c r="AN194" i="12"/>
  <c r="AO194" i="12"/>
  <c r="AH79" i="12"/>
  <c r="S113" i="12"/>
  <c r="AP137" i="19"/>
  <c r="AQ137" i="19"/>
  <c r="AT137" i="19"/>
  <c r="AR144" i="19"/>
  <c r="AS144" i="19"/>
  <c r="AT144" i="19"/>
  <c r="AP142" i="19"/>
  <c r="AQ142" i="19"/>
  <c r="AR142" i="19"/>
  <c r="AS142" i="19"/>
  <c r="AN140" i="19"/>
  <c r="AM143" i="19"/>
  <c r="AM148" i="19"/>
  <c r="AN145" i="19"/>
  <c r="AM150" i="19"/>
  <c r="AN147" i="19"/>
  <c r="AS35" i="12"/>
  <c r="AU35" i="12" s="1"/>
  <c r="AP33" i="12"/>
  <c r="AQ33" i="12"/>
  <c r="AP39" i="12"/>
  <c r="AR32" i="12"/>
  <c r="AS32" i="12"/>
  <c r="AT37" i="12"/>
  <c r="AU37" i="12" s="1"/>
  <c r="W37" i="12"/>
  <c r="K13" i="11" s="1"/>
  <c r="W39" i="12"/>
  <c r="K15" i="11" s="1"/>
  <c r="X99" i="12" l="1"/>
  <c r="U57" i="11" s="1"/>
  <c r="W329" i="12"/>
  <c r="Y327" i="12"/>
  <c r="V285" i="11" s="1"/>
  <c r="P327" i="12"/>
  <c r="AS646" i="12"/>
  <c r="AP646" i="12"/>
  <c r="AQ646" i="12"/>
  <c r="AR646" i="12"/>
  <c r="AM652" i="12"/>
  <c r="AN649" i="12"/>
  <c r="AO649" i="12"/>
  <c r="AP650" i="12"/>
  <c r="AT650" i="12"/>
  <c r="AQ650" i="12"/>
  <c r="AT610" i="12"/>
  <c r="AU610" i="12" s="1"/>
  <c r="AL859" i="12"/>
  <c r="AU645" i="12"/>
  <c r="AM656" i="12"/>
  <c r="AN653" i="12"/>
  <c r="AO653" i="12"/>
  <c r="AS647" i="12"/>
  <c r="AL894" i="12"/>
  <c r="AP648" i="12"/>
  <c r="AT648" i="12"/>
  <c r="AQ648" i="12"/>
  <c r="AR648" i="12"/>
  <c r="AS648" i="12"/>
  <c r="AR608" i="12"/>
  <c r="AU608" i="12" s="1"/>
  <c r="AL898" i="12"/>
  <c r="AM654" i="12"/>
  <c r="AN651" i="12"/>
  <c r="AO651" i="12"/>
  <c r="AL902" i="12"/>
  <c r="U56" i="11"/>
  <c r="W153" i="12"/>
  <c r="P151" i="12"/>
  <c r="W154" i="12"/>
  <c r="P152" i="12"/>
  <c r="AT195" i="12"/>
  <c r="AQ195" i="12"/>
  <c r="AR195" i="12"/>
  <c r="AP195" i="12"/>
  <c r="AS195" i="12"/>
  <c r="AR155" i="12"/>
  <c r="AU155" i="12" s="1"/>
  <c r="AM201" i="12"/>
  <c r="AN198" i="12"/>
  <c r="AO198" i="12"/>
  <c r="AU192" i="12"/>
  <c r="AQ193" i="12"/>
  <c r="AS193" i="12"/>
  <c r="AP193" i="12"/>
  <c r="AR193" i="12"/>
  <c r="AN196" i="12"/>
  <c r="AO196" i="12"/>
  <c r="AM199" i="12"/>
  <c r="AS194" i="12"/>
  <c r="AQ194" i="12"/>
  <c r="AP194" i="12"/>
  <c r="AT194" i="12"/>
  <c r="AT154" i="12"/>
  <c r="AU154" i="12" s="1"/>
  <c r="X100" i="12" s="1"/>
  <c r="AM200" i="12"/>
  <c r="AN197" i="12"/>
  <c r="AO197" i="12"/>
  <c r="S114" i="12"/>
  <c r="AH80" i="12"/>
  <c r="AR145" i="19"/>
  <c r="AS145" i="19"/>
  <c r="AP145" i="19"/>
  <c r="AQ145" i="19"/>
  <c r="AT140" i="19"/>
  <c r="AP140" i="19"/>
  <c r="AQ140" i="19"/>
  <c r="AR147" i="19"/>
  <c r="AS147" i="19"/>
  <c r="AT147" i="19"/>
  <c r="AN143" i="19"/>
  <c r="AM146" i="19"/>
  <c r="AN148" i="19"/>
  <c r="AM151" i="19"/>
  <c r="AM153" i="19"/>
  <c r="AN150" i="19"/>
  <c r="AU32" i="12"/>
  <c r="AP36" i="12"/>
  <c r="AQ36" i="12"/>
  <c r="AR38" i="12"/>
  <c r="AS38" i="12"/>
  <c r="AQ39" i="12"/>
  <c r="AU39" i="12" s="1"/>
  <c r="AU33" i="12"/>
  <c r="Y99" i="12" l="1"/>
  <c r="V57" i="11" s="1"/>
  <c r="W331" i="12"/>
  <c r="Y329" i="12"/>
  <c r="V287" i="11" s="1"/>
  <c r="P329" i="12"/>
  <c r="AM657" i="12"/>
  <c r="AN654" i="12"/>
  <c r="AO654" i="12"/>
  <c r="AL865" i="12"/>
  <c r="AP649" i="12"/>
  <c r="AQ649" i="12"/>
  <c r="AR649" i="12"/>
  <c r="AS649" i="12"/>
  <c r="AL908" i="12"/>
  <c r="AU648" i="12"/>
  <c r="AM655" i="12"/>
  <c r="AN652" i="12"/>
  <c r="AO652" i="12"/>
  <c r="AS653" i="12" s="1"/>
  <c r="AL904" i="12"/>
  <c r="AP653" i="12"/>
  <c r="AT653" i="12"/>
  <c r="AQ653" i="12"/>
  <c r="AT613" i="12"/>
  <c r="AU613" i="12" s="1"/>
  <c r="AP651" i="12"/>
  <c r="AT651" i="12"/>
  <c r="AQ651" i="12"/>
  <c r="AR651" i="12"/>
  <c r="AS651" i="12"/>
  <c r="AR611" i="12"/>
  <c r="AU611" i="12" s="1"/>
  <c r="AL900" i="12"/>
  <c r="AM659" i="12"/>
  <c r="AN656" i="12"/>
  <c r="AO656" i="12"/>
  <c r="AS650" i="12"/>
  <c r="U58" i="11"/>
  <c r="W156" i="12"/>
  <c r="P154" i="12"/>
  <c r="W155" i="12"/>
  <c r="P153" i="12"/>
  <c r="AM203" i="12"/>
  <c r="AO200" i="12"/>
  <c r="AN200" i="12"/>
  <c r="AQ198" i="12"/>
  <c r="AR198" i="12"/>
  <c r="AS198" i="12"/>
  <c r="AT198" i="12"/>
  <c r="AP198" i="12"/>
  <c r="AR158" i="12"/>
  <c r="AU158" i="12" s="1"/>
  <c r="AM204" i="12"/>
  <c r="AN201" i="12"/>
  <c r="AO201" i="12"/>
  <c r="AP196" i="12"/>
  <c r="AS196" i="12"/>
  <c r="AR196" i="12"/>
  <c r="AQ196" i="12"/>
  <c r="AU195" i="12"/>
  <c r="AQ197" i="12"/>
  <c r="AT197" i="12"/>
  <c r="AS197" i="12"/>
  <c r="AP197" i="12"/>
  <c r="AT157" i="12"/>
  <c r="AU157" i="12" s="1"/>
  <c r="X101" i="12" s="1"/>
  <c r="U59" i="11" s="1"/>
  <c r="AM202" i="12"/>
  <c r="AN199" i="12"/>
  <c r="AO199" i="12"/>
  <c r="S115" i="12"/>
  <c r="AH81" i="12"/>
  <c r="AP148" i="19"/>
  <c r="AR148" i="19"/>
  <c r="AS148" i="19"/>
  <c r="AQ148" i="19"/>
  <c r="AP143" i="19"/>
  <c r="AT143" i="19"/>
  <c r="AQ143" i="19"/>
  <c r="AS150" i="19"/>
  <c r="AR150" i="19"/>
  <c r="AT150" i="19"/>
  <c r="AM154" i="19"/>
  <c r="AN151" i="19"/>
  <c r="AN146" i="19"/>
  <c r="AM149" i="19"/>
  <c r="AN153" i="19"/>
  <c r="AM156" i="19"/>
  <c r="AU38" i="12"/>
  <c r="AU36" i="12"/>
  <c r="S15" i="19"/>
  <c r="S16" i="19"/>
  <c r="W333" i="12" l="1"/>
  <c r="Y331" i="12"/>
  <c r="V289" i="11" s="1"/>
  <c r="P331" i="12"/>
  <c r="AL914" i="12"/>
  <c r="AP656" i="12"/>
  <c r="AT656" i="12"/>
  <c r="AQ656" i="12"/>
  <c r="AT616" i="12"/>
  <c r="AU616" i="12" s="1"/>
  <c r="AP652" i="12"/>
  <c r="AQ652" i="12"/>
  <c r="AR652" i="12"/>
  <c r="AS652" i="12"/>
  <c r="AL871" i="12"/>
  <c r="AM662" i="12"/>
  <c r="AN659" i="12"/>
  <c r="AO659" i="12"/>
  <c r="AU651" i="12"/>
  <c r="AL910" i="12"/>
  <c r="AM658" i="12"/>
  <c r="AN655" i="12"/>
  <c r="AO655" i="12"/>
  <c r="AP654" i="12"/>
  <c r="AT654" i="12"/>
  <c r="AQ654" i="12"/>
  <c r="AR654" i="12"/>
  <c r="AS654" i="12"/>
  <c r="AR614" i="12"/>
  <c r="AU614" i="12" s="1"/>
  <c r="AL906" i="12"/>
  <c r="AM660" i="12"/>
  <c r="AN657" i="12"/>
  <c r="AO657" i="12"/>
  <c r="Y101" i="12"/>
  <c r="V59" i="11" s="1"/>
  <c r="AU198" i="12"/>
  <c r="W157" i="12"/>
  <c r="P155" i="12"/>
  <c r="W158" i="12"/>
  <c r="P156" i="12"/>
  <c r="AP199" i="12"/>
  <c r="AQ199" i="12"/>
  <c r="AR199" i="12"/>
  <c r="AS199" i="12"/>
  <c r="AQ201" i="12"/>
  <c r="AT201" i="12"/>
  <c r="AS201" i="12"/>
  <c r="AR201" i="12"/>
  <c r="AP201" i="12"/>
  <c r="AR161" i="12"/>
  <c r="AU161" i="12" s="1"/>
  <c r="AM205" i="12"/>
  <c r="AN202" i="12"/>
  <c r="AO202" i="12"/>
  <c r="AO204" i="12"/>
  <c r="AN204" i="12"/>
  <c r="AM207" i="12"/>
  <c r="AP200" i="12"/>
  <c r="AS200" i="12"/>
  <c r="AT200" i="12"/>
  <c r="AQ200" i="12"/>
  <c r="AT160" i="12"/>
  <c r="AU160" i="12" s="1"/>
  <c r="AM206" i="12"/>
  <c r="AN203" i="12"/>
  <c r="AO203" i="12"/>
  <c r="S116" i="12"/>
  <c r="AH82" i="12"/>
  <c r="AP146" i="19"/>
  <c r="AQ146" i="19"/>
  <c r="AT146" i="19"/>
  <c r="AS153" i="19"/>
  <c r="AT153" i="19"/>
  <c r="AR153" i="19"/>
  <c r="AP151" i="19"/>
  <c r="AQ151" i="19"/>
  <c r="AR151" i="19"/>
  <c r="AS151" i="19"/>
  <c r="AM159" i="19"/>
  <c r="AN156" i="19"/>
  <c r="AN154" i="19"/>
  <c r="AM157" i="19"/>
  <c r="AM152" i="19"/>
  <c r="AN149" i="19"/>
  <c r="C4" i="17"/>
  <c r="C62" i="19" s="1"/>
  <c r="X8" i="19"/>
  <c r="X6" i="19"/>
  <c r="X4" i="19"/>
  <c r="AC4" i="19" s="1"/>
  <c r="AD4" i="19" s="1"/>
  <c r="X9" i="19"/>
  <c r="Y9" i="19" s="1"/>
  <c r="X7" i="19"/>
  <c r="AC7" i="19" s="1"/>
  <c r="AD7" i="19" s="1"/>
  <c r="X5" i="19"/>
  <c r="C7" i="19" s="1"/>
  <c r="X102" i="12" l="1"/>
  <c r="U60" i="11" s="1"/>
  <c r="W335" i="12"/>
  <c r="Y333" i="12"/>
  <c r="V291" i="11" s="1"/>
  <c r="P333" i="12"/>
  <c r="AP657" i="12"/>
  <c r="AT657" i="12"/>
  <c r="AQ657" i="12"/>
  <c r="AR657" i="12"/>
  <c r="AS657" i="12"/>
  <c r="AR617" i="12"/>
  <c r="AU617" i="12" s="1"/>
  <c r="AL912" i="12"/>
  <c r="AM663" i="12"/>
  <c r="AN660" i="12"/>
  <c r="AO660" i="12"/>
  <c r="AP655" i="12"/>
  <c r="AQ655" i="12"/>
  <c r="AR655" i="12"/>
  <c r="AS655" i="12"/>
  <c r="AU654" i="12"/>
  <c r="AM661" i="12"/>
  <c r="AN658" i="12"/>
  <c r="AO658" i="12"/>
  <c r="AS659" i="12" s="1"/>
  <c r="AS656" i="12"/>
  <c r="AP659" i="12"/>
  <c r="AT659" i="12"/>
  <c r="AQ659" i="12"/>
  <c r="AT619" i="12"/>
  <c r="AU619" i="12" s="1"/>
  <c r="AL877" i="12"/>
  <c r="AL920" i="12"/>
  <c r="AL916" i="12"/>
  <c r="AM665" i="12"/>
  <c r="AN662" i="12"/>
  <c r="AO662" i="12"/>
  <c r="W160" i="12"/>
  <c r="P158" i="12"/>
  <c r="W159" i="12"/>
  <c r="P157" i="12"/>
  <c r="AQ202" i="12"/>
  <c r="AP202" i="12"/>
  <c r="AR202" i="12"/>
  <c r="AT202" i="12"/>
  <c r="AS202" i="12"/>
  <c r="AM208" i="12"/>
  <c r="AN205" i="12"/>
  <c r="AO205" i="12"/>
  <c r="AU201" i="12"/>
  <c r="AT203" i="12"/>
  <c r="AP203" i="12"/>
  <c r="AQ203" i="12"/>
  <c r="AR203" i="12"/>
  <c r="AS203" i="12"/>
  <c r="AT163" i="12"/>
  <c r="AU163" i="12" s="1"/>
  <c r="AM210" i="12"/>
  <c r="AN207" i="12"/>
  <c r="AO207" i="12"/>
  <c r="AM209" i="12"/>
  <c r="AN206" i="12"/>
  <c r="AO206" i="12"/>
  <c r="AP204" i="12"/>
  <c r="AS204" i="12"/>
  <c r="AQ204" i="12"/>
  <c r="AR204" i="12"/>
  <c r="AT204" i="12"/>
  <c r="AR164" i="12"/>
  <c r="AU164" i="12" s="1"/>
  <c r="AH83" i="12"/>
  <c r="S117" i="12"/>
  <c r="AP154" i="19"/>
  <c r="AQ154" i="19"/>
  <c r="AS154" i="19"/>
  <c r="AR154" i="19"/>
  <c r="AR156" i="19"/>
  <c r="AS156" i="19"/>
  <c r="AT156" i="19"/>
  <c r="AP149" i="19"/>
  <c r="AQ149" i="19"/>
  <c r="AT149" i="19"/>
  <c r="AM162" i="19"/>
  <c r="AN159" i="19"/>
  <c r="AM160" i="19"/>
  <c r="AN157" i="19"/>
  <c r="AM155" i="19"/>
  <c r="AN152" i="19"/>
  <c r="C5" i="17"/>
  <c r="C6" i="17" s="1"/>
  <c r="C7" i="17" s="1"/>
  <c r="C8" i="17" s="1"/>
  <c r="C9" i="17" s="1"/>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AG7" i="19"/>
  <c r="AG6" i="19"/>
  <c r="AG5" i="19"/>
  <c r="AG9" i="19"/>
  <c r="AG8" i="19"/>
  <c r="AB8" i="19"/>
  <c r="Z6" i="19"/>
  <c r="C13" i="19"/>
  <c r="Z9" i="19"/>
  <c r="AD9" i="19" s="1"/>
  <c r="G7" i="19"/>
  <c r="H7" i="19"/>
  <c r="F7" i="19"/>
  <c r="G15" i="19" s="1"/>
  <c r="AB5" i="19"/>
  <c r="AA8" i="19"/>
  <c r="Y6" i="19"/>
  <c r="B7" i="19"/>
  <c r="C15" i="19" s="1"/>
  <c r="D7" i="19"/>
  <c r="AA5" i="19"/>
  <c r="C156" i="17" l="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C200" i="17" s="1"/>
  <c r="C201" i="17" s="1"/>
  <c r="C202" i="17" s="1"/>
  <c r="C203" i="17" s="1"/>
  <c r="C204" i="17" s="1"/>
  <c r="C205" i="17" s="1"/>
  <c r="C206" i="17" s="1"/>
  <c r="C207" i="17" s="1"/>
  <c r="C208" i="17" s="1"/>
  <c r="C209" i="17" s="1"/>
  <c r="C210" i="17" s="1"/>
  <c r="C211" i="17" s="1"/>
  <c r="C212" i="17" s="1"/>
  <c r="C213" i="17" s="1"/>
  <c r="C214" i="17" s="1"/>
  <c r="C215" i="17" s="1"/>
  <c r="C216" i="17" s="1"/>
  <c r="C217" i="17" s="1"/>
  <c r="C218" i="17" s="1"/>
  <c r="C219" i="17" s="1"/>
  <c r="C220" i="17" s="1"/>
  <c r="C221" i="17" s="1"/>
  <c r="C222" i="17" s="1"/>
  <c r="C223" i="17" s="1"/>
  <c r="C224" i="17" s="1"/>
  <c r="C225" i="17" s="1"/>
  <c r="C226" i="17" s="1"/>
  <c r="C227" i="17" s="1"/>
  <c r="C228" i="17" s="1"/>
  <c r="C229" i="17" s="1"/>
  <c r="C230" i="17" s="1"/>
  <c r="C231" i="17" s="1"/>
  <c r="C232" i="17" s="1"/>
  <c r="C233" i="17" s="1"/>
  <c r="C234" i="17" s="1"/>
  <c r="C235" i="17" s="1"/>
  <c r="C236" i="17" s="1"/>
  <c r="C237" i="17" s="1"/>
  <c r="C238" i="17" s="1"/>
  <c r="C239" i="17" s="1"/>
  <c r="C240" i="17" s="1"/>
  <c r="C241" i="17" s="1"/>
  <c r="C242" i="17" s="1"/>
  <c r="C243" i="17" s="1"/>
  <c r="C244" i="17" s="1"/>
  <c r="C245" i="17" s="1"/>
  <c r="C246" i="17" s="1"/>
  <c r="C247" i="17" s="1"/>
  <c r="C248" i="17" s="1"/>
  <c r="C249" i="17" s="1"/>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C274" i="17" s="1"/>
  <c r="C275" i="17" s="1"/>
  <c r="C276" i="17" s="1"/>
  <c r="C277" i="17" s="1"/>
  <c r="C278" i="17" s="1"/>
  <c r="C279" i="17" s="1"/>
  <c r="C280" i="17" s="1"/>
  <c r="C281" i="17" s="1"/>
  <c r="C282" i="17" s="1"/>
  <c r="C283" i="17" s="1"/>
  <c r="C284" i="17" s="1"/>
  <c r="C285" i="17" s="1"/>
  <c r="C286" i="17" s="1"/>
  <c r="C287" i="17" s="1"/>
  <c r="C288" i="17" s="1"/>
  <c r="C289" i="17" s="1"/>
  <c r="C290" i="17" s="1"/>
  <c r="C291" i="17" s="1"/>
  <c r="C292" i="17" s="1"/>
  <c r="C293" i="17" s="1"/>
  <c r="C294" i="17" s="1"/>
  <c r="C295" i="17" s="1"/>
  <c r="C296" i="17" s="1"/>
  <c r="C297" i="17" s="1"/>
  <c r="C298" i="17" s="1"/>
  <c r="C299" i="17" s="1"/>
  <c r="C300" i="17" s="1"/>
  <c r="C301" i="17" s="1"/>
  <c r="C302" i="17" s="1"/>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C333" i="17" s="1"/>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C365" i="17" s="1"/>
  <c r="C366" i="17" s="1"/>
  <c r="C367" i="17" s="1"/>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C394" i="17" s="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C425" i="17" s="1"/>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C456" i="17" s="1"/>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477" i="17" s="1"/>
  <c r="C478" i="17" s="1"/>
  <c r="C479" i="17" s="1"/>
  <c r="C480" i="17" s="1"/>
  <c r="C481" i="17" s="1"/>
  <c r="C482" i="17" s="1"/>
  <c r="C483" i="17" s="1"/>
  <c r="C484" i="17" s="1"/>
  <c r="C485" i="17" s="1"/>
  <c r="C486" i="17" s="1"/>
  <c r="C487" i="17" s="1"/>
  <c r="C488" i="17" s="1"/>
  <c r="C489" i="17" s="1"/>
  <c r="C490" i="17" s="1"/>
  <c r="C491" i="17" s="1"/>
  <c r="C492" i="17" s="1"/>
  <c r="C493" i="17" s="1"/>
  <c r="C494" i="17" s="1"/>
  <c r="C495" i="17" s="1"/>
  <c r="C496" i="17" s="1"/>
  <c r="C497" i="17" s="1"/>
  <c r="C498" i="17" s="1"/>
  <c r="C499" i="17" s="1"/>
  <c r="C500" i="17" s="1"/>
  <c r="C501" i="17" s="1"/>
  <c r="C502" i="17" s="1"/>
  <c r="C503" i="17" s="1"/>
  <c r="C504" i="17" s="1"/>
  <c r="C505" i="17" s="1"/>
  <c r="C506" i="17" s="1"/>
  <c r="C507" i="17" s="1"/>
  <c r="C508" i="17" s="1"/>
  <c r="C509" i="17" s="1"/>
  <c r="C510" i="17" s="1"/>
  <c r="C511" i="17" s="1"/>
  <c r="C512" i="17" s="1"/>
  <c r="C513" i="17" s="1"/>
  <c r="C514" i="17" s="1"/>
  <c r="C515" i="17" s="1"/>
  <c r="C516" i="17" s="1"/>
  <c r="C517" i="17" s="1"/>
  <c r="C518" i="17" s="1"/>
  <c r="C519" i="17" s="1"/>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C547" i="17" s="1"/>
  <c r="C548" i="17" s="1"/>
  <c r="C549" i="17" s="1"/>
  <c r="C550" i="17" s="1"/>
  <c r="C551" i="17" s="1"/>
  <c r="C552" i="17" s="1"/>
  <c r="C553" i="17" s="1"/>
  <c r="C554" i="17" s="1"/>
  <c r="C555" i="17" s="1"/>
  <c r="C556" i="17" s="1"/>
  <c r="C557" i="17" s="1"/>
  <c r="C558" i="17" s="1"/>
  <c r="C559" i="17" s="1"/>
  <c r="C560" i="17" s="1"/>
  <c r="C561" i="17" s="1"/>
  <c r="C562" i="17" s="1"/>
  <c r="C563" i="17" s="1"/>
  <c r="C564" i="17" s="1"/>
  <c r="C565" i="17" s="1"/>
  <c r="C566" i="17" s="1"/>
  <c r="C567" i="17" s="1"/>
  <c r="C568" i="17" s="1"/>
  <c r="C569" i="17" s="1"/>
  <c r="C570" i="17" s="1"/>
  <c r="C571" i="17" s="1"/>
  <c r="C572" i="17" s="1"/>
  <c r="C573" i="17" s="1"/>
  <c r="C574" i="17" s="1"/>
  <c r="C575" i="17" s="1"/>
  <c r="C576" i="17" s="1"/>
  <c r="C577" i="17" s="1"/>
  <c r="C578" i="17" s="1"/>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599" i="17" s="1"/>
  <c r="C600" i="17" s="1"/>
  <c r="C601" i="17" s="1"/>
  <c r="C602" i="17" s="1"/>
  <c r="C603" i="17" s="1"/>
  <c r="C604" i="17" s="1"/>
  <c r="C605" i="17" s="1"/>
  <c r="C606" i="17" s="1"/>
  <c r="C607" i="17" s="1"/>
  <c r="C608" i="17" s="1"/>
  <c r="C609" i="17" s="1"/>
  <c r="C610" i="17" s="1"/>
  <c r="C611" i="17" s="1"/>
  <c r="C612" i="17" s="1"/>
  <c r="C613" i="17" s="1"/>
  <c r="C614" i="17" s="1"/>
  <c r="C615" i="17" s="1"/>
  <c r="C616" i="17" s="1"/>
  <c r="C617" i="17" s="1"/>
  <c r="C618" i="17" s="1"/>
  <c r="C619" i="17" s="1"/>
  <c r="C620" i="17" s="1"/>
  <c r="C621" i="17" s="1"/>
  <c r="C622" i="17" s="1"/>
  <c r="C623" i="17" s="1"/>
  <c r="C624" i="17" s="1"/>
  <c r="C625" i="17" s="1"/>
  <c r="C626" i="17" s="1"/>
  <c r="C627" i="17" s="1"/>
  <c r="C628" i="17" s="1"/>
  <c r="C629" i="17" s="1"/>
  <c r="C630" i="17" s="1"/>
  <c r="C631" i="17" s="1"/>
  <c r="C632" i="17" s="1"/>
  <c r="C633" i="17" s="1"/>
  <c r="C634" i="17" s="1"/>
  <c r="C635" i="17" s="1"/>
  <c r="C636" i="17" s="1"/>
  <c r="C637" i="17" s="1"/>
  <c r="C638" i="17" s="1"/>
  <c r="C639" i="17" s="1"/>
  <c r="C640" i="17" s="1"/>
  <c r="C641" i="17" s="1"/>
  <c r="C642" i="17" s="1"/>
  <c r="C643" i="17" s="1"/>
  <c r="C644" i="17" s="1"/>
  <c r="C645" i="17" s="1"/>
  <c r="C646" i="17" s="1"/>
  <c r="C647" i="17" s="1"/>
  <c r="C648" i="17" s="1"/>
  <c r="C649" i="17" s="1"/>
  <c r="C650" i="17" s="1"/>
  <c r="C651" i="17" s="1"/>
  <c r="C652" i="17" s="1"/>
  <c r="C653" i="17" s="1"/>
  <c r="C654" i="17" s="1"/>
  <c r="C655" i="17" s="1"/>
  <c r="C656" i="17" s="1"/>
  <c r="C657" i="17" s="1"/>
  <c r="C658" i="17" s="1"/>
  <c r="C659" i="17" s="1"/>
  <c r="C660" i="17" s="1"/>
  <c r="C661" i="17" s="1"/>
  <c r="C662" i="17" s="1"/>
  <c r="C663" i="17" s="1"/>
  <c r="C664" i="17" s="1"/>
  <c r="C665" i="17" s="1"/>
  <c r="C666" i="17" s="1"/>
  <c r="C667" i="17" s="1"/>
  <c r="C668" i="17" s="1"/>
  <c r="C669" i="17" s="1"/>
  <c r="C670" i="17" s="1"/>
  <c r="C671" i="17" s="1"/>
  <c r="C672" i="17" s="1"/>
  <c r="C673" i="17" s="1"/>
  <c r="C674" i="17" s="1"/>
  <c r="C675" i="17" s="1"/>
  <c r="C676" i="17" s="1"/>
  <c r="C677" i="17" s="1"/>
  <c r="C678" i="17" s="1"/>
  <c r="C679" i="17" s="1"/>
  <c r="C680" i="17" s="1"/>
  <c r="C681" i="17" s="1"/>
  <c r="C682" i="17" s="1"/>
  <c r="C683" i="17" s="1"/>
  <c r="C684" i="17" s="1"/>
  <c r="C685" i="17" s="1"/>
  <c r="C686" i="17" s="1"/>
  <c r="C687" i="17" s="1"/>
  <c r="C688" i="17" s="1"/>
  <c r="C689" i="17" s="1"/>
  <c r="C690" i="17" s="1"/>
  <c r="C691" i="17" s="1"/>
  <c r="C692" i="17" s="1"/>
  <c r="C693" i="17" s="1"/>
  <c r="C694" i="17" s="1"/>
  <c r="C695" i="17" s="1"/>
  <c r="C696" i="17" s="1"/>
  <c r="C697" i="17" s="1"/>
  <c r="C698" i="17" s="1"/>
  <c r="C699" i="17" s="1"/>
  <c r="C700" i="17" s="1"/>
  <c r="C701" i="17" s="1"/>
  <c r="C702" i="17" s="1"/>
  <c r="C703" i="17" s="1"/>
  <c r="C704" i="17" s="1"/>
  <c r="C705" i="17" s="1"/>
  <c r="C706" i="17" s="1"/>
  <c r="C707" i="17" s="1"/>
  <c r="C708" i="17" s="1"/>
  <c r="C709" i="17" s="1"/>
  <c r="C710" i="17" s="1"/>
  <c r="C711" i="17" s="1"/>
  <c r="C712" i="17" s="1"/>
  <c r="C713" i="17" s="1"/>
  <c r="C714" i="17" s="1"/>
  <c r="C715" i="17" s="1"/>
  <c r="C716" i="17" s="1"/>
  <c r="C717" i="17" s="1"/>
  <c r="C718" i="17" s="1"/>
  <c r="C719" i="17" s="1"/>
  <c r="C720" i="17" s="1"/>
  <c r="C721" i="17" s="1"/>
  <c r="C722" i="17" s="1"/>
  <c r="C723" i="17" s="1"/>
  <c r="C724" i="17" s="1"/>
  <c r="C725" i="17" s="1"/>
  <c r="C726" i="17" s="1"/>
  <c r="C727" i="17" s="1"/>
  <c r="C728" i="17" s="1"/>
  <c r="C729" i="17" s="1"/>
  <c r="C730" i="17" s="1"/>
  <c r="C731" i="17" s="1"/>
  <c r="C732" i="17" s="1"/>
  <c r="C733" i="17" s="1"/>
  <c r="C734" i="17" s="1"/>
  <c r="C735" i="17" s="1"/>
  <c r="C736" i="17" s="1"/>
  <c r="C737" i="17" s="1"/>
  <c r="C738" i="17" s="1"/>
  <c r="C739" i="17" s="1"/>
  <c r="C740" i="17" s="1"/>
  <c r="C741" i="17" s="1"/>
  <c r="C742" i="17" s="1"/>
  <c r="C743" i="17" s="1"/>
  <c r="C744" i="17" s="1"/>
  <c r="C745" i="17" s="1"/>
  <c r="C746" i="17" s="1"/>
  <c r="C747" i="17" s="1"/>
  <c r="C748" i="17" s="1"/>
  <c r="C749" i="17" s="1"/>
  <c r="C750" i="17" s="1"/>
  <c r="C751" i="17" s="1"/>
  <c r="C752" i="17" s="1"/>
  <c r="C753" i="17" s="1"/>
  <c r="C754" i="17" s="1"/>
  <c r="C755" i="17" s="1"/>
  <c r="C756" i="17" s="1"/>
  <c r="C757" i="17" s="1"/>
  <c r="C758" i="17" s="1"/>
  <c r="C759" i="17" s="1"/>
  <c r="C760" i="17" s="1"/>
  <c r="C761" i="17" s="1"/>
  <c r="C762" i="17" s="1"/>
  <c r="C763" i="17" s="1"/>
  <c r="C764" i="17" s="1"/>
  <c r="C765" i="17" s="1"/>
  <c r="C766" i="17" s="1"/>
  <c r="C767" i="17" s="1"/>
  <c r="C768" i="17" s="1"/>
  <c r="C769" i="17" s="1"/>
  <c r="C770" i="17" s="1"/>
  <c r="C771" i="17" s="1"/>
  <c r="C772" i="17" s="1"/>
  <c r="C773" i="17" s="1"/>
  <c r="C774" i="17" s="1"/>
  <c r="C775" i="17" s="1"/>
  <c r="C776" i="17" s="1"/>
  <c r="C777" i="17" s="1"/>
  <c r="C778" i="17" s="1"/>
  <c r="C779" i="17" s="1"/>
  <c r="C780" i="17" s="1"/>
  <c r="C781" i="17" s="1"/>
  <c r="C782" i="17" s="1"/>
  <c r="C783" i="17" s="1"/>
  <c r="C784" i="17" s="1"/>
  <c r="C785" i="17" s="1"/>
  <c r="C786" i="17" s="1"/>
  <c r="C787" i="17" s="1"/>
  <c r="C788" i="17" s="1"/>
  <c r="C789" i="17" s="1"/>
  <c r="C790" i="17" s="1"/>
  <c r="C791" i="17" s="1"/>
  <c r="C792" i="17" s="1"/>
  <c r="C793" i="17" s="1"/>
  <c r="C794" i="17" s="1"/>
  <c r="C795" i="17" s="1"/>
  <c r="C796" i="17" s="1"/>
  <c r="C797" i="17" s="1"/>
  <c r="C798" i="17" s="1"/>
  <c r="C799" i="17" s="1"/>
  <c r="C800" i="17" s="1"/>
  <c r="C801" i="17" s="1"/>
  <c r="C802" i="17" s="1"/>
  <c r="C803" i="17" s="1"/>
  <c r="C804" i="17" s="1"/>
  <c r="C805" i="17" s="1"/>
  <c r="C806" i="17" s="1"/>
  <c r="C807" i="17" s="1"/>
  <c r="C808" i="17" s="1"/>
  <c r="C809" i="17" s="1"/>
  <c r="C810" i="17" s="1"/>
  <c r="C811" i="17" s="1"/>
  <c r="C812" i="17" s="1"/>
  <c r="C813" i="17" s="1"/>
  <c r="C814" i="17" s="1"/>
  <c r="C815" i="17" s="1"/>
  <c r="C816" i="17" s="1"/>
  <c r="C817" i="17" s="1"/>
  <c r="C818" i="17" s="1"/>
  <c r="C819" i="17" s="1"/>
  <c r="C820" i="17" s="1"/>
  <c r="C821" i="17" s="1"/>
  <c r="C822" i="17" s="1"/>
  <c r="C823" i="17" s="1"/>
  <c r="C824" i="17" s="1"/>
  <c r="C825" i="17" s="1"/>
  <c r="C826" i="17" s="1"/>
  <c r="C827" i="17" s="1"/>
  <c r="C828" i="17" s="1"/>
  <c r="C829" i="17" s="1"/>
  <c r="C830" i="17" s="1"/>
  <c r="C831" i="17" s="1"/>
  <c r="C832" i="17" s="1"/>
  <c r="C833" i="17" s="1"/>
  <c r="C834" i="17" s="1"/>
  <c r="C835" i="17" s="1"/>
  <c r="C836" i="17" s="1"/>
  <c r="C837" i="17" s="1"/>
  <c r="C838" i="17" s="1"/>
  <c r="C839" i="17" s="1"/>
  <c r="C840" i="17" s="1"/>
  <c r="C841" i="17" s="1"/>
  <c r="C842" i="17" s="1"/>
  <c r="C843" i="17" s="1"/>
  <c r="C844" i="17" s="1"/>
  <c r="C845" i="17" s="1"/>
  <c r="C846" i="17" s="1"/>
  <c r="C847" i="17" s="1"/>
  <c r="C848" i="17" s="1"/>
  <c r="C849" i="17" s="1"/>
  <c r="C850" i="17" s="1"/>
  <c r="C851" i="17" s="1"/>
  <c r="C852" i="17" s="1"/>
  <c r="C853" i="17" s="1"/>
  <c r="C854" i="17" s="1"/>
  <c r="C855" i="17" s="1"/>
  <c r="C856" i="17" s="1"/>
  <c r="C857" i="17" s="1"/>
  <c r="C858" i="17" s="1"/>
  <c r="C859" i="17" s="1"/>
  <c r="C860" i="17" s="1"/>
  <c r="C861" i="17" s="1"/>
  <c r="C862" i="17" s="1"/>
  <c r="C863" i="17" s="1"/>
  <c r="C864" i="17" s="1"/>
  <c r="C865" i="17" s="1"/>
  <c r="C866" i="17" s="1"/>
  <c r="C867" i="17" s="1"/>
  <c r="C868" i="17" s="1"/>
  <c r="C869" i="17" s="1"/>
  <c r="C870" i="17" s="1"/>
  <c r="C871" i="17" s="1"/>
  <c r="C872" i="17" s="1"/>
  <c r="C873" i="17" s="1"/>
  <c r="C874" i="17" s="1"/>
  <c r="C875" i="17" s="1"/>
  <c r="C876" i="17" s="1"/>
  <c r="C877" i="17" s="1"/>
  <c r="C878" i="17" s="1"/>
  <c r="C879" i="17" s="1"/>
  <c r="C880" i="17" s="1"/>
  <c r="C881" i="17" s="1"/>
  <c r="C882" i="17" s="1"/>
  <c r="C883" i="17" s="1"/>
  <c r="C884" i="17" s="1"/>
  <c r="C885" i="17" s="1"/>
  <c r="C886" i="17" s="1"/>
  <c r="C887" i="17" s="1"/>
  <c r="C888" i="17" s="1"/>
  <c r="C889" i="17" s="1"/>
  <c r="C890" i="17" s="1"/>
  <c r="C891" i="17" s="1"/>
  <c r="C892" i="17" s="1"/>
  <c r="C893" i="17" s="1"/>
  <c r="C894" i="17" s="1"/>
  <c r="C895" i="17" s="1"/>
  <c r="C896" i="17" s="1"/>
  <c r="C897" i="17" s="1"/>
  <c r="C898" i="17" s="1"/>
  <c r="C899" i="17" s="1"/>
  <c r="C900" i="17" s="1"/>
  <c r="C901" i="17" s="1"/>
  <c r="C902" i="17" s="1"/>
  <c r="C903" i="17" s="1"/>
  <c r="C904" i="17" s="1"/>
  <c r="C905" i="17" s="1"/>
  <c r="C906" i="17" s="1"/>
  <c r="C907" i="17" s="1"/>
  <c r="C908" i="17" s="1"/>
  <c r="C909" i="17" s="1"/>
  <c r="C910" i="17" s="1"/>
  <c r="C911" i="17" s="1"/>
  <c r="C912" i="17" s="1"/>
  <c r="C913" i="17" s="1"/>
  <c r="C914" i="17" s="1"/>
  <c r="C915" i="17" s="1"/>
  <c r="C916" i="17" s="1"/>
  <c r="C917" i="17" s="1"/>
  <c r="C918" i="17" s="1"/>
  <c r="C919" i="17" s="1"/>
  <c r="C920" i="17" s="1"/>
  <c r="C921" i="17" s="1"/>
  <c r="C922" i="17" s="1"/>
  <c r="C923" i="17" s="1"/>
  <c r="C924" i="17" s="1"/>
  <c r="C925" i="17" s="1"/>
  <c r="C926" i="17" s="1"/>
  <c r="C927" i="17" s="1"/>
  <c r="C928" i="17" s="1"/>
  <c r="C929" i="17" s="1"/>
  <c r="C930" i="17" s="1"/>
  <c r="C931" i="17" s="1"/>
  <c r="C932" i="17" s="1"/>
  <c r="C933" i="17" s="1"/>
  <c r="C934" i="17" s="1"/>
  <c r="C935" i="17" s="1"/>
  <c r="C936" i="17" s="1"/>
  <c r="C937" i="17" s="1"/>
  <c r="C938" i="17" s="1"/>
  <c r="C939" i="17" s="1"/>
  <c r="C940" i="17" s="1"/>
  <c r="C941" i="17" s="1"/>
  <c r="C942" i="17" s="1"/>
  <c r="C943" i="17" s="1"/>
  <c r="C944" i="17" s="1"/>
  <c r="C945" i="17" s="1"/>
  <c r="C946" i="17" s="1"/>
  <c r="C947" i="17" s="1"/>
  <c r="C948" i="17" s="1"/>
  <c r="C949" i="17" s="1"/>
  <c r="C950" i="17" s="1"/>
  <c r="C951" i="17" s="1"/>
  <c r="C952" i="17" s="1"/>
  <c r="C953" i="17" s="1"/>
  <c r="C954" i="17" s="1"/>
  <c r="C955" i="17" s="1"/>
  <c r="C956" i="17" s="1"/>
  <c r="C957" i="17" s="1"/>
  <c r="C958" i="17" s="1"/>
  <c r="C959" i="17" s="1"/>
  <c r="C960" i="17" s="1"/>
  <c r="C961" i="17" s="1"/>
  <c r="C962" i="17" s="1"/>
  <c r="C963" i="17" s="1"/>
  <c r="C964" i="17" s="1"/>
  <c r="C965" i="17" s="1"/>
  <c r="C966" i="17" s="1"/>
  <c r="C967" i="17" s="1"/>
  <c r="C968" i="17" s="1"/>
  <c r="C969" i="17" s="1"/>
  <c r="C970" i="17" s="1"/>
  <c r="C971" i="17" s="1"/>
  <c r="C972" i="17" s="1"/>
  <c r="C973" i="17" s="1"/>
  <c r="C974" i="17" s="1"/>
  <c r="C975" i="17" s="1"/>
  <c r="C976" i="17" s="1"/>
  <c r="C977" i="17" s="1"/>
  <c r="C978" i="17" s="1"/>
  <c r="C979" i="17" s="1"/>
  <c r="C980" i="17" s="1"/>
  <c r="C981" i="17" s="1"/>
  <c r="C982" i="17" s="1"/>
  <c r="C983" i="17" s="1"/>
  <c r="C984" i="17" s="1"/>
  <c r="C985" i="17" s="1"/>
  <c r="C986" i="17" s="1"/>
  <c r="C987" i="17" s="1"/>
  <c r="C988" i="17" s="1"/>
  <c r="C989" i="17" s="1"/>
  <c r="C990" i="17" s="1"/>
  <c r="C991" i="17" s="1"/>
  <c r="C992" i="17" s="1"/>
  <c r="C993" i="17" s="1"/>
  <c r="C994" i="17" s="1"/>
  <c r="C995" i="17" s="1"/>
  <c r="C996" i="17" s="1"/>
  <c r="C997" i="17" s="1"/>
  <c r="C998" i="17" s="1"/>
  <c r="C999" i="17" s="1"/>
  <c r="C1000" i="17" s="1"/>
  <c r="C1001" i="17" s="1"/>
  <c r="C1002" i="17" s="1"/>
  <c r="C1003" i="17" s="1"/>
  <c r="C1004" i="17" s="1"/>
  <c r="C1005" i="17" s="1"/>
  <c r="C1006" i="17" s="1"/>
  <c r="C1007" i="17" s="1"/>
  <c r="C1008" i="17" s="1"/>
  <c r="C1009" i="17" s="1"/>
  <c r="C1010" i="17" s="1"/>
  <c r="C1011" i="17" s="1"/>
  <c r="C1012" i="17" s="1"/>
  <c r="C1013" i="17" s="1"/>
  <c r="C1014" i="17" s="1"/>
  <c r="C1015" i="17" s="1"/>
  <c r="C1016" i="17" s="1"/>
  <c r="C1017" i="17" s="1"/>
  <c r="C1018" i="17" s="1"/>
  <c r="C1019" i="17" s="1"/>
  <c r="C1020" i="17" s="1"/>
  <c r="C1021" i="17" s="1"/>
  <c r="C1022" i="17" s="1"/>
  <c r="C1023" i="17" s="1"/>
  <c r="C1024" i="17" s="1"/>
  <c r="C1025" i="17" s="1"/>
  <c r="C1026" i="17" s="1"/>
  <c r="C1027" i="17" s="1"/>
  <c r="C1028" i="17" s="1"/>
  <c r="C1029" i="17" s="1"/>
  <c r="C1030" i="17" s="1"/>
  <c r="C1031" i="17" s="1"/>
  <c r="C1032" i="17" s="1"/>
  <c r="C1033" i="17" s="1"/>
  <c r="C1034" i="17" s="1"/>
  <c r="C1035" i="17" s="1"/>
  <c r="C1036" i="17" s="1"/>
  <c r="C1037" i="17" s="1"/>
  <c r="C1038" i="17" s="1"/>
  <c r="C1039" i="17" s="1"/>
  <c r="C1040" i="17" s="1"/>
  <c r="C1041" i="17" s="1"/>
  <c r="C1042" i="17" s="1"/>
  <c r="C1043" i="17" s="1"/>
  <c r="C1044" i="17" s="1"/>
  <c r="C1045" i="17" s="1"/>
  <c r="C1046" i="17" s="1"/>
  <c r="C1047" i="17" s="1"/>
  <c r="C1048" i="17" s="1"/>
  <c r="C1049" i="17" s="1"/>
  <c r="C1050" i="17" s="1"/>
  <c r="C1051" i="17" s="1"/>
  <c r="C1052" i="17" s="1"/>
  <c r="C1053" i="17" s="1"/>
  <c r="C1054" i="17" s="1"/>
  <c r="C1055" i="17" s="1"/>
  <c r="C1056" i="17" s="1"/>
  <c r="C1057" i="17" s="1"/>
  <c r="C1058" i="17" s="1"/>
  <c r="C1059" i="17" s="1"/>
  <c r="C1060" i="17" s="1"/>
  <c r="C1061" i="17" s="1"/>
  <c r="C1062" i="17" s="1"/>
  <c r="C1063" i="17" s="1"/>
  <c r="C1064" i="17" s="1"/>
  <c r="C1065" i="17" s="1"/>
  <c r="C1066" i="17" s="1"/>
  <c r="C1067" i="17" s="1"/>
  <c r="C1068" i="17" s="1"/>
  <c r="C1069" i="17" s="1"/>
  <c r="C1070" i="17" s="1"/>
  <c r="C1071" i="17" s="1"/>
  <c r="C1072" i="17" s="1"/>
  <c r="C1073" i="17" s="1"/>
  <c r="C1074" i="17" s="1"/>
  <c r="C1075" i="17" s="1"/>
  <c r="C1076" i="17" s="1"/>
  <c r="C1077" i="17" s="1"/>
  <c r="C1078" i="17" s="1"/>
  <c r="C1079" i="17" s="1"/>
  <c r="C1080" i="17" s="1"/>
  <c r="C1081" i="17" s="1"/>
  <c r="C1082" i="17" s="1"/>
  <c r="C1083" i="17" s="1"/>
  <c r="C1084" i="17" s="1"/>
  <c r="C1085" i="17" s="1"/>
  <c r="C1086" i="17" s="1"/>
  <c r="C1087" i="17" s="1"/>
  <c r="C1088" i="17" s="1"/>
  <c r="C1089" i="17" s="1"/>
  <c r="C1090" i="17" s="1"/>
  <c r="C1091" i="17" s="1"/>
  <c r="C1092" i="17" s="1"/>
  <c r="C1093" i="17" s="1"/>
  <c r="C1094" i="17" s="1"/>
  <c r="C1095" i="17" s="1"/>
  <c r="C1096" i="17" s="1"/>
  <c r="C1097" i="17" s="1"/>
  <c r="C1098" i="17" s="1"/>
  <c r="C1099" i="17" s="1"/>
  <c r="C1100" i="17" s="1"/>
  <c r="C1101" i="17" s="1"/>
  <c r="C1102" i="17" s="1"/>
  <c r="C1103" i="17" s="1"/>
  <c r="C1104" i="17" s="1"/>
  <c r="C1105" i="17" s="1"/>
  <c r="C1106" i="17" s="1"/>
  <c r="C1107" i="17" s="1"/>
  <c r="C1108" i="17" s="1"/>
  <c r="C1109" i="17" s="1"/>
  <c r="C1110" i="17" s="1"/>
  <c r="C1111" i="17" s="1"/>
  <c r="C1112" i="17" s="1"/>
  <c r="C1113" i="17" s="1"/>
  <c r="C1114" i="17" s="1"/>
  <c r="C1115" i="17" s="1"/>
  <c r="C1116" i="17" s="1"/>
  <c r="C1117" i="17" s="1"/>
  <c r="C1118" i="17" s="1"/>
  <c r="C1119" i="17" s="1"/>
  <c r="C1120" i="17" s="1"/>
  <c r="C1121" i="17" s="1"/>
  <c r="C1122" i="17" s="1"/>
  <c r="C1123" i="17" s="1"/>
  <c r="C1124" i="17" s="1"/>
  <c r="C1125" i="17" s="1"/>
  <c r="C1126" i="17" s="1"/>
  <c r="C1127" i="17" s="1"/>
  <c r="C1128" i="17" s="1"/>
  <c r="C1129" i="17" s="1"/>
  <c r="C1130" i="17" s="1"/>
  <c r="C1131" i="17" s="1"/>
  <c r="C1132" i="17" s="1"/>
  <c r="C1133" i="17" s="1"/>
  <c r="C1134" i="17" s="1"/>
  <c r="C1135" i="17" s="1"/>
  <c r="C1136" i="17" s="1"/>
  <c r="C1137" i="17" s="1"/>
  <c r="C1138" i="17" s="1"/>
  <c r="C1139" i="17" s="1"/>
  <c r="C1140" i="17" s="1"/>
  <c r="C1141" i="17" s="1"/>
  <c r="C1142" i="17" s="1"/>
  <c r="C1143" i="17" s="1"/>
  <c r="C1144" i="17" s="1"/>
  <c r="C1145" i="17" s="1"/>
  <c r="C1146" i="17" s="1"/>
  <c r="C1147" i="17" s="1"/>
  <c r="C1148" i="17" s="1"/>
  <c r="C1149" i="17" s="1"/>
  <c r="C1150" i="17" s="1"/>
  <c r="C1151" i="17" s="1"/>
  <c r="C1152" i="17" s="1"/>
  <c r="C1153" i="17" s="1"/>
  <c r="C1154" i="17" s="1"/>
  <c r="C1155" i="17" s="1"/>
  <c r="C1156" i="17" s="1"/>
  <c r="C1157" i="17" s="1"/>
  <c r="C1158" i="17" s="1"/>
  <c r="C1159" i="17" s="1"/>
  <c r="C1160" i="17" s="1"/>
  <c r="C1161" i="17" s="1"/>
  <c r="C1162" i="17" s="1"/>
  <c r="C1163" i="17" s="1"/>
  <c r="C1164" i="17" s="1"/>
  <c r="C1165" i="17" s="1"/>
  <c r="C1166" i="17" s="1"/>
  <c r="C1167" i="17" s="1"/>
  <c r="C1168" i="17" s="1"/>
  <c r="C1169" i="17" s="1"/>
  <c r="C1170" i="17" s="1"/>
  <c r="C1171" i="17" s="1"/>
  <c r="C1172" i="17" s="1"/>
  <c r="C1173" i="17" s="1"/>
  <c r="C1174" i="17" s="1"/>
  <c r="C1175" i="17" s="1"/>
  <c r="C1176" i="17" s="1"/>
  <c r="C1177" i="17" s="1"/>
  <c r="C1178" i="17" s="1"/>
  <c r="C1179" i="17" s="1"/>
  <c r="C1180" i="17" s="1"/>
  <c r="C1181" i="17" s="1"/>
  <c r="C1182" i="17" s="1"/>
  <c r="C1183" i="17" s="1"/>
  <c r="C1184" i="17" s="1"/>
  <c r="C1185" i="17" s="1"/>
  <c r="C1186" i="17" s="1"/>
  <c r="C1187" i="17" s="1"/>
  <c r="C1188" i="17" s="1"/>
  <c r="C1189" i="17" s="1"/>
  <c r="C1190" i="17" s="1"/>
  <c r="C1191" i="17" s="1"/>
  <c r="C1192" i="17" s="1"/>
  <c r="C1193" i="17" s="1"/>
  <c r="C1194" i="17" s="1"/>
  <c r="C1195" i="17" s="1"/>
  <c r="C1196" i="17" s="1"/>
  <c r="C1197" i="17" s="1"/>
  <c r="C1198" i="17" s="1"/>
  <c r="C1199" i="17" s="1"/>
  <c r="C1200" i="17" s="1"/>
  <c r="C1201" i="17" s="1"/>
  <c r="C1202" i="17" s="1"/>
  <c r="C1203" i="17" s="1"/>
  <c r="C1204" i="17" s="1"/>
  <c r="C1205" i="17" s="1"/>
  <c r="C1206" i="17" s="1"/>
  <c r="C1207" i="17" s="1"/>
  <c r="C1208" i="17" s="1"/>
  <c r="C1209" i="17" s="1"/>
  <c r="C1210" i="17" s="1"/>
  <c r="C1211" i="17" s="1"/>
  <c r="C1212" i="17" s="1"/>
  <c r="C1213" i="17" s="1"/>
  <c r="C1214" i="17" s="1"/>
  <c r="C1215" i="17" s="1"/>
  <c r="C1216" i="17" s="1"/>
  <c r="C1217" i="17" s="1"/>
  <c r="C1218" i="17" s="1"/>
  <c r="C1219" i="17" s="1"/>
  <c r="C1220" i="17" s="1"/>
  <c r="C1221" i="17" s="1"/>
  <c r="C1222" i="17" s="1"/>
  <c r="C1223" i="17" s="1"/>
  <c r="C1224" i="17" s="1"/>
  <c r="C1225" i="17" s="1"/>
  <c r="C1226" i="17" s="1"/>
  <c r="C1227" i="17" s="1"/>
  <c r="C1228" i="17" s="1"/>
  <c r="C1229" i="17" s="1"/>
  <c r="C1230" i="17" s="1"/>
  <c r="C1231" i="17" s="1"/>
  <c r="C1232" i="17" s="1"/>
  <c r="C1233" i="17" s="1"/>
  <c r="C1234" i="17" s="1"/>
  <c r="C1235" i="17" s="1"/>
  <c r="C1236" i="17" s="1"/>
  <c r="C1237" i="17" s="1"/>
  <c r="C1238" i="17" s="1"/>
  <c r="C1239" i="17" s="1"/>
  <c r="C1240" i="17" s="1"/>
  <c r="C1241" i="17" s="1"/>
  <c r="C1242" i="17" s="1"/>
  <c r="C1243" i="17" s="1"/>
  <c r="C1244" i="17" s="1"/>
  <c r="C1245" i="17" s="1"/>
  <c r="C1246" i="17" s="1"/>
  <c r="C1247" i="17" s="1"/>
  <c r="C1248" i="17" s="1"/>
  <c r="C1249" i="17" s="1"/>
  <c r="C1250" i="17" s="1"/>
  <c r="C1251" i="17" s="1"/>
  <c r="C1252" i="17" s="1"/>
  <c r="C1253" i="17" s="1"/>
  <c r="C1254" i="17" s="1"/>
  <c r="C1255" i="17" s="1"/>
  <c r="C1256" i="17" s="1"/>
  <c r="C1257" i="17" s="1"/>
  <c r="C1258" i="17" s="1"/>
  <c r="C1259" i="17" s="1"/>
  <c r="C1260" i="17" s="1"/>
  <c r="C1261" i="17" s="1"/>
  <c r="C1262" i="17" s="1"/>
  <c r="C1263" i="17" s="1"/>
  <c r="C1264" i="17" s="1"/>
  <c r="C1265" i="17" s="1"/>
  <c r="C1266" i="17" s="1"/>
  <c r="C1267" i="17" s="1"/>
  <c r="C1268" i="17" s="1"/>
  <c r="C1269" i="17" s="1"/>
  <c r="C1270" i="17" s="1"/>
  <c r="C1271" i="17" s="1"/>
  <c r="C1272" i="17" s="1"/>
  <c r="C1273" i="17" s="1"/>
  <c r="C1274" i="17" s="1"/>
  <c r="C1275" i="17" s="1"/>
  <c r="C1276" i="17" s="1"/>
  <c r="C1277" i="17" s="1"/>
  <c r="C1278" i="17" s="1"/>
  <c r="C1279" i="17" s="1"/>
  <c r="C1280" i="17" s="1"/>
  <c r="C1281" i="17" s="1"/>
  <c r="C1282" i="17" s="1"/>
  <c r="C1283" i="17" s="1"/>
  <c r="C1284" i="17" s="1"/>
  <c r="C1285" i="17" s="1"/>
  <c r="C1286" i="17" s="1"/>
  <c r="C1287" i="17" s="1"/>
  <c r="C1288" i="17" s="1"/>
  <c r="C1289" i="17" s="1"/>
  <c r="C1290" i="17" s="1"/>
  <c r="C1291" i="17" s="1"/>
  <c r="C1292" i="17" s="1"/>
  <c r="C1293" i="17" s="1"/>
  <c r="C1294" i="17" s="1"/>
  <c r="C1295" i="17" s="1"/>
  <c r="C1296" i="17" s="1"/>
  <c r="C1297" i="17" s="1"/>
  <c r="C1298" i="17" s="1"/>
  <c r="C1299" i="17" s="1"/>
  <c r="C1300" i="17" s="1"/>
  <c r="C1301" i="17" s="1"/>
  <c r="C1302" i="17" s="1"/>
  <c r="C1303" i="17" s="1"/>
  <c r="C1304" i="17" s="1"/>
  <c r="C1305" i="17" s="1"/>
  <c r="C1306" i="17" s="1"/>
  <c r="C1307" i="17" s="1"/>
  <c r="C1308" i="17" s="1"/>
  <c r="C1309" i="17" s="1"/>
  <c r="C1310" i="17" s="1"/>
  <c r="C1311" i="17" s="1"/>
  <c r="C1312" i="17" s="1"/>
  <c r="C1313" i="17" s="1"/>
  <c r="C1314" i="17" s="1"/>
  <c r="C1315" i="17" s="1"/>
  <c r="C1316" i="17" s="1"/>
  <c r="C1317" i="17" s="1"/>
  <c r="C1318" i="17" s="1"/>
  <c r="C1319" i="17" s="1"/>
  <c r="C1320" i="17" s="1"/>
  <c r="C1321" i="17" s="1"/>
  <c r="C1322" i="17" s="1"/>
  <c r="C1323" i="17" s="1"/>
  <c r="C1324" i="17" s="1"/>
  <c r="C1325" i="17" s="1"/>
  <c r="C1326" i="17" s="1"/>
  <c r="C1327" i="17" s="1"/>
  <c r="C1328" i="17" s="1"/>
  <c r="C1329" i="17" s="1"/>
  <c r="C1330" i="17" s="1"/>
  <c r="C1331" i="17" s="1"/>
  <c r="C1332" i="17" s="1"/>
  <c r="C1333" i="17" s="1"/>
  <c r="C1334" i="17" s="1"/>
  <c r="C1335" i="17" s="1"/>
  <c r="C1336" i="17" s="1"/>
  <c r="C1337" i="17" s="1"/>
  <c r="C1338" i="17" s="1"/>
  <c r="C1339" i="17" s="1"/>
  <c r="C1340" i="17" s="1"/>
  <c r="C1341" i="17" s="1"/>
  <c r="C1342" i="17" s="1"/>
  <c r="C1343" i="17" s="1"/>
  <c r="C1344" i="17" s="1"/>
  <c r="C1345" i="17" s="1"/>
  <c r="C1346" i="17" s="1"/>
  <c r="C1347" i="17" s="1"/>
  <c r="C1348" i="17" s="1"/>
  <c r="C1349" i="17" s="1"/>
  <c r="C1350" i="17" s="1"/>
  <c r="C1351" i="17" s="1"/>
  <c r="C1352" i="17" s="1"/>
  <c r="C1353" i="17" s="1"/>
  <c r="C1354" i="17" s="1"/>
  <c r="C1355" i="17" s="1"/>
  <c r="C1356" i="17" s="1"/>
  <c r="C1357" i="17" s="1"/>
  <c r="C1358" i="17" s="1"/>
  <c r="C1359" i="17" s="1"/>
  <c r="C1360" i="17" s="1"/>
  <c r="C1361" i="17" s="1"/>
  <c r="C1362" i="17" s="1"/>
  <c r="C1363" i="17" s="1"/>
  <c r="C1364" i="17" s="1"/>
  <c r="C1365" i="17" s="1"/>
  <c r="C1366" i="17" s="1"/>
  <c r="C1367" i="17" s="1"/>
  <c r="C1368" i="17" s="1"/>
  <c r="C1369" i="17" s="1"/>
  <c r="C1370" i="17" s="1"/>
  <c r="C1371" i="17" s="1"/>
  <c r="C1372" i="17" s="1"/>
  <c r="C1373" i="17" s="1"/>
  <c r="C1374" i="17" s="1"/>
  <c r="C1375" i="17" s="1"/>
  <c r="C1376" i="17" s="1"/>
  <c r="C1377" i="17" s="1"/>
  <c r="C1378" i="17" s="1"/>
  <c r="C1379" i="17" s="1"/>
  <c r="C1380" i="17" s="1"/>
  <c r="C1381" i="17" s="1"/>
  <c r="C1382" i="17" s="1"/>
  <c r="C1383" i="17" s="1"/>
  <c r="C1384" i="17" s="1"/>
  <c r="C1385" i="17" s="1"/>
  <c r="C1386" i="17" s="1"/>
  <c r="C1387" i="17" s="1"/>
  <c r="C1388" i="17" s="1"/>
  <c r="C1389" i="17" s="1"/>
  <c r="C1390" i="17" s="1"/>
  <c r="C1391" i="17" s="1"/>
  <c r="C1392" i="17" s="1"/>
  <c r="C1393" i="17" s="1"/>
  <c r="C1394" i="17" s="1"/>
  <c r="C1395" i="17" s="1"/>
  <c r="C1396" i="17" s="1"/>
  <c r="C1397" i="17" s="1"/>
  <c r="C1398" i="17" s="1"/>
  <c r="C1399" i="17" s="1"/>
  <c r="C1400" i="17" s="1"/>
  <c r="C1401" i="17" s="1"/>
  <c r="C1402" i="17" s="1"/>
  <c r="C1403" i="17" s="1"/>
  <c r="C1404" i="17" s="1"/>
  <c r="C1405" i="17" s="1"/>
  <c r="C1406" i="17" s="1"/>
  <c r="C1407" i="17" s="1"/>
  <c r="C1408" i="17" s="1"/>
  <c r="C1409" i="17" s="1"/>
  <c r="C1410" i="17" s="1"/>
  <c r="C1411" i="17" s="1"/>
  <c r="C1412" i="17" s="1"/>
  <c r="C1413" i="17" s="1"/>
  <c r="C1414" i="17" s="1"/>
  <c r="C1415" i="17" s="1"/>
  <c r="C1416" i="17" s="1"/>
  <c r="C1417" i="17" s="1"/>
  <c r="C1418" i="17" s="1"/>
  <c r="C1419" i="17" s="1"/>
  <c r="C1420" i="17" s="1"/>
  <c r="C1421" i="17" s="1"/>
  <c r="C1422" i="17" s="1"/>
  <c r="C1423" i="17" s="1"/>
  <c r="C1424" i="17" s="1"/>
  <c r="C1425" i="17" s="1"/>
  <c r="C1426" i="17" s="1"/>
  <c r="C1427" i="17" s="1"/>
  <c r="C1428" i="17" s="1"/>
  <c r="C1429" i="17" s="1"/>
  <c r="C1430" i="17" s="1"/>
  <c r="C1431" i="17" s="1"/>
  <c r="C1432" i="17" s="1"/>
  <c r="C1433" i="17" s="1"/>
  <c r="C1434" i="17" s="1"/>
  <c r="C1435" i="17" s="1"/>
  <c r="C1436" i="17" s="1"/>
  <c r="C1437" i="17" s="1"/>
  <c r="C1438" i="17" s="1"/>
  <c r="C1439" i="17" s="1"/>
  <c r="C1440" i="17" s="1"/>
  <c r="C1441" i="17" s="1"/>
  <c r="C1442" i="17" s="1"/>
  <c r="C1443" i="17" s="1"/>
  <c r="C1444" i="17" s="1"/>
  <c r="C1445" i="17" s="1"/>
  <c r="C1446" i="17" s="1"/>
  <c r="C1447" i="17" s="1"/>
  <c r="C1448" i="17" s="1"/>
  <c r="C1449" i="17" s="1"/>
  <c r="C1450" i="17" s="1"/>
  <c r="C1451" i="17" s="1"/>
  <c r="C1452" i="17" s="1"/>
  <c r="C1453" i="17" s="1"/>
  <c r="C1454" i="17" s="1"/>
  <c r="C1455" i="17" s="1"/>
  <c r="C1456" i="17" s="1"/>
  <c r="C1457" i="17" s="1"/>
  <c r="C1458" i="17" s="1"/>
  <c r="C1459" i="17" s="1"/>
  <c r="C1460" i="17" s="1"/>
  <c r="C1461" i="17" s="1"/>
  <c r="C1462" i="17" s="1"/>
  <c r="C1463" i="17" s="1"/>
  <c r="C1464" i="17" s="1"/>
  <c r="C1465" i="17" s="1"/>
  <c r="C1466" i="17" s="1"/>
  <c r="C1467" i="17" s="1"/>
  <c r="C1468" i="17" s="1"/>
  <c r="C1469" i="17" s="1"/>
  <c r="C1470" i="17" s="1"/>
  <c r="C1471" i="17" s="1"/>
  <c r="C1472" i="17" s="1"/>
  <c r="C1473" i="17" s="1"/>
  <c r="C1474" i="17" s="1"/>
  <c r="C1475" i="17" s="1"/>
  <c r="C1476" i="17" s="1"/>
  <c r="C1477" i="17" s="1"/>
  <c r="C1478" i="17" s="1"/>
  <c r="C1479" i="17" s="1"/>
  <c r="C1480" i="17" s="1"/>
  <c r="C1481" i="17" s="1"/>
  <c r="C1482" i="17" s="1"/>
  <c r="C1483" i="17" s="1"/>
  <c r="C1484" i="17" s="1"/>
  <c r="C1485" i="17" s="1"/>
  <c r="C1486" i="17" s="1"/>
  <c r="C1487" i="17" s="1"/>
  <c r="C1488" i="17" s="1"/>
  <c r="C1489" i="17" s="1"/>
  <c r="C1490" i="17" s="1"/>
  <c r="C1491" i="17" s="1"/>
  <c r="C1492" i="17" s="1"/>
  <c r="C1493" i="17" s="1"/>
  <c r="C1494" i="17" s="1"/>
  <c r="C1495" i="17" s="1"/>
  <c r="C1496" i="17" s="1"/>
  <c r="C1497" i="17" s="1"/>
  <c r="C1498" i="17" s="1"/>
  <c r="C1499" i="17" s="1"/>
  <c r="C1500" i="17" s="1"/>
  <c r="C1501" i="17" s="1"/>
  <c r="C1502" i="17" s="1"/>
  <c r="C1503" i="17" s="1"/>
  <c r="C1504" i="17" s="1"/>
  <c r="C1505" i="17" s="1"/>
  <c r="C1506" i="17" s="1"/>
  <c r="C1507" i="17" s="1"/>
  <c r="C1508" i="17" s="1"/>
  <c r="C1509" i="17" s="1"/>
  <c r="C1510" i="17" s="1"/>
  <c r="C1511" i="17" s="1"/>
  <c r="C1512" i="17" s="1"/>
  <c r="C1513" i="17" s="1"/>
  <c r="C1514" i="17" s="1"/>
  <c r="C1515" i="17" s="1"/>
  <c r="C1516" i="17" s="1"/>
  <c r="C1517" i="17" s="1"/>
  <c r="C1518" i="17" s="1"/>
  <c r="C1519" i="17" s="1"/>
  <c r="C1520" i="17" s="1"/>
  <c r="C1521" i="17" s="1"/>
  <c r="C1522" i="17" s="1"/>
  <c r="C1523" i="17" s="1"/>
  <c r="C1524" i="17" s="1"/>
  <c r="C1525" i="17" s="1"/>
  <c r="C1526" i="17" s="1"/>
  <c r="C1527" i="17" s="1"/>
  <c r="C1528" i="17" s="1"/>
  <c r="C1529" i="17" s="1"/>
  <c r="C1530" i="17" s="1"/>
  <c r="C1531" i="17" s="1"/>
  <c r="C1532" i="17" s="1"/>
  <c r="C1533" i="17" s="1"/>
  <c r="C1534" i="17" s="1"/>
  <c r="C1535" i="17" s="1"/>
  <c r="C1536" i="17" s="1"/>
  <c r="C1537" i="17" s="1"/>
  <c r="C1538" i="17" s="1"/>
  <c r="X103" i="12"/>
  <c r="U61" i="11" s="1"/>
  <c r="W337" i="12"/>
  <c r="Y335" i="12"/>
  <c r="V293" i="11" s="1"/>
  <c r="P335" i="12"/>
  <c r="AL918" i="12"/>
  <c r="AL922" i="12"/>
  <c r="AP658" i="12"/>
  <c r="AQ658" i="12"/>
  <c r="AR658" i="12"/>
  <c r="AS658" i="12"/>
  <c r="AP662" i="12"/>
  <c r="AT662" i="12"/>
  <c r="AQ662" i="12"/>
  <c r="AT622" i="12"/>
  <c r="AU622" i="12" s="1"/>
  <c r="AL926" i="12"/>
  <c r="AM664" i="12"/>
  <c r="AN661" i="12"/>
  <c r="AO661" i="12"/>
  <c r="AP660" i="12"/>
  <c r="AT660" i="12"/>
  <c r="AQ660" i="12"/>
  <c r="AR660" i="12"/>
  <c r="AS660" i="12"/>
  <c r="AR620" i="12"/>
  <c r="AU620" i="12" s="1"/>
  <c r="AM668" i="12"/>
  <c r="AN665" i="12"/>
  <c r="AO665" i="12"/>
  <c r="AL883" i="12"/>
  <c r="AM666" i="12"/>
  <c r="AN663" i="12"/>
  <c r="AO663" i="12"/>
  <c r="AU657" i="12"/>
  <c r="W161" i="12"/>
  <c r="P159" i="12"/>
  <c r="W162" i="12"/>
  <c r="P160" i="12"/>
  <c r="AU204" i="12"/>
  <c r="AQ205" i="12"/>
  <c r="AS205" i="12"/>
  <c r="AT205" i="12"/>
  <c r="AP205" i="12"/>
  <c r="AR205" i="12"/>
  <c r="AM211" i="12"/>
  <c r="AN208" i="12"/>
  <c r="AO208" i="12"/>
  <c r="AM212" i="12"/>
  <c r="AN209" i="12"/>
  <c r="AO209" i="12"/>
  <c r="AU203" i="12"/>
  <c r="AT207" i="12"/>
  <c r="AQ207" i="12"/>
  <c r="AR207" i="12"/>
  <c r="AS207" i="12"/>
  <c r="AP207" i="12"/>
  <c r="AR167" i="12"/>
  <c r="AU167" i="12" s="1"/>
  <c r="AP206" i="12"/>
  <c r="AQ206" i="12"/>
  <c r="AR206" i="12"/>
  <c r="AS206" i="12"/>
  <c r="AT206" i="12"/>
  <c r="AT166" i="12"/>
  <c r="AU166" i="12" s="1"/>
  <c r="AM213" i="12"/>
  <c r="AN210" i="12"/>
  <c r="AO210" i="12"/>
  <c r="AU202" i="12"/>
  <c r="X116" i="12" s="1"/>
  <c r="S118" i="12"/>
  <c r="AH84" i="12"/>
  <c r="AR157" i="19"/>
  <c r="AP157" i="19"/>
  <c r="AQ157" i="19"/>
  <c r="AS157" i="19"/>
  <c r="AR159" i="19"/>
  <c r="AS159" i="19"/>
  <c r="AT159" i="19"/>
  <c r="AT152" i="19"/>
  <c r="AQ152" i="19"/>
  <c r="AP152" i="19"/>
  <c r="AM158" i="19"/>
  <c r="AN155" i="19"/>
  <c r="AM163" i="19"/>
  <c r="AN160" i="19"/>
  <c r="AN162" i="19"/>
  <c r="AM165" i="19"/>
  <c r="C67" i="19"/>
  <c r="C71" i="19"/>
  <c r="C66" i="19"/>
  <c r="C70" i="19"/>
  <c r="C63" i="19"/>
  <c r="C65" i="19"/>
  <c r="C69" i="19"/>
  <c r="C68" i="19"/>
  <c r="C64" i="19"/>
  <c r="AO5" i="19"/>
  <c r="AY5" i="19" s="1"/>
  <c r="AO7" i="19"/>
  <c r="AY7" i="19" s="1"/>
  <c r="AD8" i="19"/>
  <c r="V16" i="19" s="1"/>
  <c r="AD6" i="19"/>
  <c r="AG4" i="19"/>
  <c r="AO4" i="19" s="1"/>
  <c r="R50" i="19"/>
  <c r="R51" i="19"/>
  <c r="AO6" i="19"/>
  <c r="AY6" i="19" s="1"/>
  <c r="AO8" i="19"/>
  <c r="AY8" i="19" s="1"/>
  <c r="AO9" i="19"/>
  <c r="AY9" i="19" s="1"/>
  <c r="AD5" i="19"/>
  <c r="G13" i="19"/>
  <c r="G14" i="19"/>
  <c r="G11" i="19"/>
  <c r="G12" i="19"/>
  <c r="C14" i="19"/>
  <c r="C12" i="19"/>
  <c r="C11" i="19"/>
  <c r="U74" i="11" l="1"/>
  <c r="C114" i="19"/>
  <c r="C85" i="19"/>
  <c r="C153" i="19"/>
  <c r="C149" i="19"/>
  <c r="C264" i="19"/>
  <c r="C237" i="19"/>
  <c r="C278" i="19"/>
  <c r="C131" i="19"/>
  <c r="C213" i="19"/>
  <c r="C202" i="19"/>
  <c r="C261" i="19"/>
  <c r="C196" i="19"/>
  <c r="C244" i="19"/>
  <c r="C78" i="19"/>
  <c r="C243" i="19"/>
  <c r="C96" i="19"/>
  <c r="C247" i="19"/>
  <c r="C171" i="19"/>
  <c r="C262" i="19"/>
  <c r="C155" i="19"/>
  <c r="C150" i="19"/>
  <c r="C166" i="19"/>
  <c r="C103" i="19"/>
  <c r="C288" i="19"/>
  <c r="C88" i="19"/>
  <c r="C82" i="19"/>
  <c r="C295" i="19"/>
  <c r="C245" i="19"/>
  <c r="C134" i="19"/>
  <c r="C240" i="19"/>
  <c r="C122" i="19"/>
  <c r="C209" i="19"/>
  <c r="C228" i="19"/>
  <c r="C109" i="19"/>
  <c r="C212" i="19"/>
  <c r="C219" i="19"/>
  <c r="C164" i="19"/>
  <c r="C204" i="19"/>
  <c r="C165" i="19"/>
  <c r="C270" i="19"/>
  <c r="C283" i="19"/>
  <c r="C89" i="19"/>
  <c r="C230" i="19"/>
  <c r="C75" i="19"/>
  <c r="C223" i="19"/>
  <c r="C158" i="19"/>
  <c r="C107" i="19"/>
  <c r="C251" i="19"/>
  <c r="C84" i="19"/>
  <c r="C186" i="19"/>
  <c r="C222" i="19"/>
  <c r="C90" i="19"/>
  <c r="AG177" i="19" s="1"/>
  <c r="AO177" i="19" s="1"/>
  <c r="AP177" i="19" s="1"/>
  <c r="C291" i="19"/>
  <c r="C151" i="19"/>
  <c r="C99" i="19"/>
  <c r="C258" i="19"/>
  <c r="C282" i="19"/>
  <c r="C249" i="19"/>
  <c r="C125" i="19"/>
  <c r="C275" i="19"/>
  <c r="C266" i="19"/>
  <c r="C130" i="19"/>
  <c r="C97" i="19"/>
  <c r="C292" i="19"/>
  <c r="C296" i="19"/>
  <c r="C267" i="19"/>
  <c r="C221" i="19"/>
  <c r="C293" i="19"/>
  <c r="C159" i="19"/>
  <c r="C272" i="19"/>
  <c r="C160" i="19"/>
  <c r="C203" i="19"/>
  <c r="C129" i="19"/>
  <c r="C105" i="19"/>
  <c r="C208" i="19"/>
  <c r="C157" i="19"/>
  <c r="C227" i="19"/>
  <c r="C259" i="19"/>
  <c r="C224" i="19"/>
  <c r="C77" i="19"/>
  <c r="C180" i="19"/>
  <c r="C195" i="19"/>
  <c r="C225" i="19"/>
  <c r="C143" i="19"/>
  <c r="C92" i="19"/>
  <c r="C269" i="19"/>
  <c r="C182" i="19"/>
  <c r="C76" i="19"/>
  <c r="C98" i="19"/>
  <c r="C217" i="19"/>
  <c r="C248" i="19"/>
  <c r="C124" i="19"/>
  <c r="C146" i="19"/>
  <c r="C118" i="19"/>
  <c r="C235" i="19"/>
  <c r="C126" i="19"/>
  <c r="C135" i="19"/>
  <c r="C144" i="19"/>
  <c r="C246" i="19"/>
  <c r="C236" i="19"/>
  <c r="C117" i="19"/>
  <c r="C147" i="19"/>
  <c r="C286" i="19"/>
  <c r="C229" i="19"/>
  <c r="C162" i="19"/>
  <c r="C277" i="19"/>
  <c r="C287" i="19"/>
  <c r="C189" i="19"/>
  <c r="C137" i="19"/>
  <c r="C187" i="19"/>
  <c r="C250" i="19"/>
  <c r="C194" i="19"/>
  <c r="C179" i="19"/>
  <c r="C102" i="19"/>
  <c r="C294" i="19"/>
  <c r="C112" i="19"/>
  <c r="C192" i="19"/>
  <c r="C113" i="19"/>
  <c r="C279" i="19"/>
  <c r="C177" i="19"/>
  <c r="C72" i="19"/>
  <c r="C74" i="19"/>
  <c r="AG219" i="19"/>
  <c r="AO219" i="19" s="1"/>
  <c r="AG217" i="19"/>
  <c r="AO217" i="19" s="1"/>
  <c r="AT217" i="19" s="1"/>
  <c r="AU217" i="19" s="1"/>
  <c r="AG215" i="19"/>
  <c r="AO215" i="19" s="1"/>
  <c r="AG216" i="19"/>
  <c r="AO216" i="19" s="1"/>
  <c r="AG214" i="19"/>
  <c r="AO214" i="19" s="1"/>
  <c r="AT214" i="19" s="1"/>
  <c r="AU214" i="19" s="1"/>
  <c r="AG218" i="19"/>
  <c r="AO218" i="19" s="1"/>
  <c r="C210" i="19"/>
  <c r="C104" i="19"/>
  <c r="C200" i="19"/>
  <c r="C133" i="19"/>
  <c r="C170" i="19"/>
  <c r="C206" i="19"/>
  <c r="C284" i="19"/>
  <c r="C154" i="19"/>
  <c r="C233" i="19"/>
  <c r="C108" i="19"/>
  <c r="C193" i="19"/>
  <c r="C190" i="19"/>
  <c r="C110" i="19"/>
  <c r="C169" i="19"/>
  <c r="C265" i="19"/>
  <c r="C276" i="19"/>
  <c r="C127" i="19"/>
  <c r="C226" i="19"/>
  <c r="C191" i="19"/>
  <c r="C197" i="19"/>
  <c r="C215" i="19"/>
  <c r="C128" i="19"/>
  <c r="C142" i="19"/>
  <c r="C273" i="19"/>
  <c r="C231" i="19"/>
  <c r="C201" i="19"/>
  <c r="C87" i="19"/>
  <c r="C106" i="19"/>
  <c r="C232" i="19"/>
  <c r="C101" i="19"/>
  <c r="C95" i="19"/>
  <c r="C138" i="19"/>
  <c r="C83" i="19"/>
  <c r="C216" i="19"/>
  <c r="C116" i="19"/>
  <c r="C119" i="19"/>
  <c r="C281" i="19"/>
  <c r="C198" i="19"/>
  <c r="C111" i="19"/>
  <c r="C263" i="19"/>
  <c r="C176" i="19"/>
  <c r="C163" i="19"/>
  <c r="C257" i="19"/>
  <c r="C120" i="19"/>
  <c r="C289" i="19"/>
  <c r="C280" i="19"/>
  <c r="C239" i="19"/>
  <c r="C100" i="19"/>
  <c r="C145" i="19"/>
  <c r="C148" i="19"/>
  <c r="AG189" i="19"/>
  <c r="AO189" i="19" s="1"/>
  <c r="AG187" i="19"/>
  <c r="AO187" i="19" s="1"/>
  <c r="AT187" i="19" s="1"/>
  <c r="AU187" i="19" s="1"/>
  <c r="AG185" i="19"/>
  <c r="AO185" i="19" s="1"/>
  <c r="AG186" i="19"/>
  <c r="AO186" i="19" s="1"/>
  <c r="AG188" i="19"/>
  <c r="AO188" i="19" s="1"/>
  <c r="AG184" i="19"/>
  <c r="AO184" i="19" s="1"/>
  <c r="AT184" i="19" s="1"/>
  <c r="AU184" i="19" s="1"/>
  <c r="C211" i="19"/>
  <c r="C139" i="19"/>
  <c r="C274" i="19"/>
  <c r="C174" i="19"/>
  <c r="C205" i="19"/>
  <c r="C271" i="19"/>
  <c r="C290" i="19"/>
  <c r="C123" i="19"/>
  <c r="C80" i="19"/>
  <c r="C115" i="19"/>
  <c r="C218" i="19"/>
  <c r="C94" i="19"/>
  <c r="C136" i="19"/>
  <c r="AG211" i="19"/>
  <c r="AO211" i="19" s="1"/>
  <c r="AT211" i="19" s="1"/>
  <c r="AU211" i="19" s="1"/>
  <c r="AG209" i="19"/>
  <c r="AO209" i="19" s="1"/>
  <c r="AG213" i="19"/>
  <c r="AO213" i="19" s="1"/>
  <c r="AG210" i="19"/>
  <c r="AO210" i="19" s="1"/>
  <c r="AG212" i="19"/>
  <c r="AO212" i="19" s="1"/>
  <c r="AG208" i="19"/>
  <c r="AO208" i="19" s="1"/>
  <c r="AT208" i="19" s="1"/>
  <c r="AU208" i="19" s="1"/>
  <c r="C167" i="19"/>
  <c r="C253" i="19"/>
  <c r="C178" i="19"/>
  <c r="C161" i="19"/>
  <c r="C141" i="19"/>
  <c r="C285" i="19"/>
  <c r="C199" i="19"/>
  <c r="C81" i="19"/>
  <c r="C175" i="19"/>
  <c r="C140" i="19"/>
  <c r="C185" i="19"/>
  <c r="C152" i="19"/>
  <c r="C73" i="19"/>
  <c r="AG229" i="19"/>
  <c r="AO229" i="19" s="1"/>
  <c r="AT229" i="19" s="1"/>
  <c r="AU229" i="19" s="1"/>
  <c r="AG231" i="19"/>
  <c r="AO231" i="19" s="1"/>
  <c r="AG227" i="19"/>
  <c r="AO227" i="19" s="1"/>
  <c r="AG228" i="19"/>
  <c r="AO228" i="19" s="1"/>
  <c r="AG230" i="19"/>
  <c r="AO230" i="19" s="1"/>
  <c r="AG226" i="19"/>
  <c r="AO226" i="19" s="1"/>
  <c r="AT226" i="19" s="1"/>
  <c r="AU226" i="19" s="1"/>
  <c r="AG223" i="19"/>
  <c r="AO223" i="19" s="1"/>
  <c r="AT223" i="19" s="1"/>
  <c r="AU223" i="19" s="1"/>
  <c r="AG221" i="19"/>
  <c r="AO221" i="19" s="1"/>
  <c r="AG225" i="19"/>
  <c r="AO225" i="19" s="1"/>
  <c r="AG222" i="19"/>
  <c r="AO222" i="19" s="1"/>
  <c r="AG220" i="19"/>
  <c r="AO220" i="19" s="1"/>
  <c r="AT220" i="19" s="1"/>
  <c r="AU220" i="19" s="1"/>
  <c r="AG224" i="19"/>
  <c r="AO224" i="19" s="1"/>
  <c r="C93" i="19"/>
  <c r="C238" i="19"/>
  <c r="C79" i="19"/>
  <c r="C86" i="19"/>
  <c r="C184" i="19"/>
  <c r="C181" i="19"/>
  <c r="C254" i="19"/>
  <c r="C256" i="19"/>
  <c r="C207" i="19"/>
  <c r="C132" i="19"/>
  <c r="C91" i="19"/>
  <c r="C255" i="19"/>
  <c r="C234" i="19"/>
  <c r="C188" i="19"/>
  <c r="C242" i="19"/>
  <c r="C168" i="19"/>
  <c r="C214" i="19"/>
  <c r="C220" i="19"/>
  <c r="C173" i="19"/>
  <c r="C172" i="19"/>
  <c r="C156" i="19"/>
  <c r="C252" i="19"/>
  <c r="C260" i="19"/>
  <c r="C268" i="19"/>
  <c r="C121" i="19"/>
  <c r="C241" i="19"/>
  <c r="C183" i="19"/>
  <c r="X104" i="12"/>
  <c r="U62" i="11" s="1"/>
  <c r="Y103" i="12"/>
  <c r="V61" i="11" s="1"/>
  <c r="AS662" i="12"/>
  <c r="W339" i="12"/>
  <c r="Y337" i="12"/>
  <c r="V295" i="11" s="1"/>
  <c r="P337" i="12"/>
  <c r="AM669" i="12"/>
  <c r="AN666" i="12"/>
  <c r="AO666" i="12"/>
  <c r="AL889" i="12"/>
  <c r="AM667" i="12"/>
  <c r="AN664" i="12"/>
  <c r="AO664" i="12"/>
  <c r="AL928" i="12"/>
  <c r="AU660" i="12"/>
  <c r="AL932" i="12"/>
  <c r="AL924" i="12"/>
  <c r="AP665" i="12"/>
  <c r="AT665" i="12"/>
  <c r="AQ665" i="12"/>
  <c r="AT625" i="12"/>
  <c r="AU625" i="12" s="1"/>
  <c r="AP663" i="12"/>
  <c r="AT663" i="12"/>
  <c r="AQ663" i="12"/>
  <c r="AR663" i="12"/>
  <c r="AS663" i="12"/>
  <c r="AR623" i="12"/>
  <c r="AU623" i="12" s="1"/>
  <c r="AN668" i="12"/>
  <c r="AM671" i="12"/>
  <c r="AO668" i="12"/>
  <c r="AP661" i="12"/>
  <c r="AQ661" i="12"/>
  <c r="AR661" i="12"/>
  <c r="AS661" i="12"/>
  <c r="W164" i="12"/>
  <c r="P162" i="12"/>
  <c r="W163" i="12"/>
  <c r="P161" i="12"/>
  <c r="AU206" i="12"/>
  <c r="AS208" i="12"/>
  <c r="AP208" i="12"/>
  <c r="AT208" i="12"/>
  <c r="AQ208" i="12"/>
  <c r="AR208" i="12"/>
  <c r="AM214" i="12"/>
  <c r="AN211" i="12"/>
  <c r="AO211" i="12"/>
  <c r="AU205" i="12"/>
  <c r="AS210" i="12"/>
  <c r="AT210" i="12"/>
  <c r="AP210" i="12"/>
  <c r="AQ210" i="12"/>
  <c r="AR210" i="12"/>
  <c r="AR170" i="12"/>
  <c r="AU170" i="12" s="1"/>
  <c r="AQ209" i="12"/>
  <c r="AS209" i="12"/>
  <c r="AT209" i="12"/>
  <c r="AP209" i="12"/>
  <c r="AR209" i="12"/>
  <c r="AT169" i="12"/>
  <c r="AU169" i="12" s="1"/>
  <c r="AM216" i="12"/>
  <c r="AN213" i="12"/>
  <c r="AO213" i="12"/>
  <c r="AU207" i="12"/>
  <c r="AM215" i="12"/>
  <c r="AN212" i="12"/>
  <c r="AO212" i="12"/>
  <c r="S119" i="12"/>
  <c r="AH85" i="12"/>
  <c r="AY13" i="19"/>
  <c r="AY12" i="19"/>
  <c r="AG143" i="19"/>
  <c r="AO143" i="19" s="1"/>
  <c r="R97" i="19"/>
  <c r="R96" i="19"/>
  <c r="AG142" i="19"/>
  <c r="AO142" i="19" s="1"/>
  <c r="AT142" i="19" s="1"/>
  <c r="AU142" i="19" s="1"/>
  <c r="AG144" i="19"/>
  <c r="AO144" i="19" s="1"/>
  <c r="AG145" i="19"/>
  <c r="AO145" i="19" s="1"/>
  <c r="AT145" i="19" s="1"/>
  <c r="AU145" i="19" s="1"/>
  <c r="AG146" i="19"/>
  <c r="AO146" i="19" s="1"/>
  <c r="AG147" i="19"/>
  <c r="AO147" i="19" s="1"/>
  <c r="R110" i="19"/>
  <c r="R111" i="19"/>
  <c r="R86" i="19"/>
  <c r="R87" i="19"/>
  <c r="AG113" i="19"/>
  <c r="AO113" i="19" s="1"/>
  <c r="AG112" i="19"/>
  <c r="AO112" i="19" s="1"/>
  <c r="AT112" i="19" s="1"/>
  <c r="AU112" i="19" s="1"/>
  <c r="AG114" i="19"/>
  <c r="AO114" i="19" s="1"/>
  <c r="AG115" i="19"/>
  <c r="AO115" i="19" s="1"/>
  <c r="AT115" i="19" s="1"/>
  <c r="AU115" i="19" s="1"/>
  <c r="AG116" i="19"/>
  <c r="AO116" i="19" s="1"/>
  <c r="AG117" i="19"/>
  <c r="AO117" i="19" s="1"/>
  <c r="R114" i="19"/>
  <c r="R115" i="19"/>
  <c r="R102" i="19"/>
  <c r="AG160" i="19"/>
  <c r="AO160" i="19" s="1"/>
  <c r="AG161" i="19"/>
  <c r="R103" i="19"/>
  <c r="AG162" i="19"/>
  <c r="AO162" i="19" s="1"/>
  <c r="AP162" i="19" s="1"/>
  <c r="AG163" i="19"/>
  <c r="AG164" i="19"/>
  <c r="AG165" i="19"/>
  <c r="AG70" i="19"/>
  <c r="AO70" i="19" s="1"/>
  <c r="AT70" i="19" s="1"/>
  <c r="AU70" i="19" s="1"/>
  <c r="AG71" i="19"/>
  <c r="AO71" i="19" s="1"/>
  <c r="R72" i="19"/>
  <c r="R73" i="19"/>
  <c r="AG72" i="19"/>
  <c r="AO72" i="19" s="1"/>
  <c r="AG73" i="19"/>
  <c r="AO73" i="19" s="1"/>
  <c r="AT73" i="19" s="1"/>
  <c r="AU73" i="19" s="1"/>
  <c r="AG74" i="19"/>
  <c r="AO74" i="19" s="1"/>
  <c r="AG75" i="19"/>
  <c r="AO75" i="19" s="1"/>
  <c r="AS162" i="19"/>
  <c r="AR162" i="19"/>
  <c r="AT162" i="19"/>
  <c r="AG124" i="19"/>
  <c r="AO124" i="19" s="1"/>
  <c r="AT124" i="19" s="1"/>
  <c r="AU124" i="19" s="1"/>
  <c r="R91" i="19"/>
  <c r="R90" i="19"/>
  <c r="AG125" i="19"/>
  <c r="AO125" i="19" s="1"/>
  <c r="AG126" i="19"/>
  <c r="AO126" i="19" s="1"/>
  <c r="AG127" i="19"/>
  <c r="AO127" i="19" s="1"/>
  <c r="AT127" i="19" s="1"/>
  <c r="AU127" i="19" s="1"/>
  <c r="AG128" i="19"/>
  <c r="AO128" i="19" s="1"/>
  <c r="AG129" i="19"/>
  <c r="AO129" i="19" s="1"/>
  <c r="AG101" i="19"/>
  <c r="AO101" i="19" s="1"/>
  <c r="AG100" i="19"/>
  <c r="AO100" i="19" s="1"/>
  <c r="AT100" i="19" s="1"/>
  <c r="AU100" i="19" s="1"/>
  <c r="R83" i="19"/>
  <c r="R82" i="19"/>
  <c r="AG102" i="19"/>
  <c r="AO102" i="19" s="1"/>
  <c r="AG103" i="19"/>
  <c r="AO103" i="19" s="1"/>
  <c r="AT103" i="19" s="1"/>
  <c r="AU103" i="19" s="1"/>
  <c r="AG104" i="19"/>
  <c r="AO104" i="19" s="1"/>
  <c r="AG105" i="19"/>
  <c r="AO105" i="19" s="1"/>
  <c r="R124" i="19"/>
  <c r="R125" i="19"/>
  <c r="R123" i="19"/>
  <c r="R122" i="19"/>
  <c r="R77" i="19"/>
  <c r="R76" i="19"/>
  <c r="AG83" i="19"/>
  <c r="AO83" i="19" s="1"/>
  <c r="AG82" i="19"/>
  <c r="AO82" i="19" s="1"/>
  <c r="AT82" i="19" s="1"/>
  <c r="AU82" i="19" s="1"/>
  <c r="AG84" i="19"/>
  <c r="AO84" i="19" s="1"/>
  <c r="AG85" i="19"/>
  <c r="AO85" i="19" s="1"/>
  <c r="AT85" i="19" s="1"/>
  <c r="AU85" i="19" s="1"/>
  <c r="AG86" i="19"/>
  <c r="AO86" i="19" s="1"/>
  <c r="AG87" i="19"/>
  <c r="AO87" i="19" s="1"/>
  <c r="R66" i="19"/>
  <c r="AG52" i="19"/>
  <c r="AO52" i="19" s="1"/>
  <c r="AT52" i="19" s="1"/>
  <c r="AU52" i="19" s="1"/>
  <c r="AG53" i="19"/>
  <c r="AO53" i="19" s="1"/>
  <c r="R67" i="19"/>
  <c r="AG54" i="19"/>
  <c r="AO54" i="19" s="1"/>
  <c r="AG55" i="19"/>
  <c r="AO55" i="19" s="1"/>
  <c r="AT55" i="19" s="1"/>
  <c r="AU55" i="19" s="1"/>
  <c r="AG56" i="19"/>
  <c r="AO56" i="19" s="1"/>
  <c r="AG57" i="19"/>
  <c r="AO57" i="19" s="1"/>
  <c r="R80" i="19"/>
  <c r="R81" i="19"/>
  <c r="AG94" i="19"/>
  <c r="AO94" i="19" s="1"/>
  <c r="AT94" i="19" s="1"/>
  <c r="AU94" i="19" s="1"/>
  <c r="AG95" i="19"/>
  <c r="AO95" i="19" s="1"/>
  <c r="AG96" i="19"/>
  <c r="AO96" i="19" s="1"/>
  <c r="AG97" i="19"/>
  <c r="AO97" i="19" s="1"/>
  <c r="AT97" i="19" s="1"/>
  <c r="AU97" i="19" s="1"/>
  <c r="AG98" i="19"/>
  <c r="AO98" i="19" s="1"/>
  <c r="AG99" i="19"/>
  <c r="AO99" i="19" s="1"/>
  <c r="R112" i="19"/>
  <c r="R113" i="19"/>
  <c r="AG106" i="19"/>
  <c r="AO106" i="19" s="1"/>
  <c r="AT106" i="19" s="1"/>
  <c r="AU106" i="19" s="1"/>
  <c r="AG107" i="19"/>
  <c r="AO107" i="19" s="1"/>
  <c r="R84" i="19"/>
  <c r="R85" i="19"/>
  <c r="AG108" i="19"/>
  <c r="AO108" i="19" s="1"/>
  <c r="AG109" i="19"/>
  <c r="AO109" i="19" s="1"/>
  <c r="AT109" i="19" s="1"/>
  <c r="AU109" i="19" s="1"/>
  <c r="AG110" i="19"/>
  <c r="AO110" i="19" s="1"/>
  <c r="AG111" i="19"/>
  <c r="AO111" i="19" s="1"/>
  <c r="R98" i="19"/>
  <c r="AG149" i="19"/>
  <c r="AO149" i="19" s="1"/>
  <c r="R99" i="19"/>
  <c r="AG148" i="19"/>
  <c r="AO148" i="19" s="1"/>
  <c r="AT148" i="19" s="1"/>
  <c r="AU148" i="19" s="1"/>
  <c r="AG150" i="19"/>
  <c r="AO150" i="19" s="1"/>
  <c r="AG151" i="19"/>
  <c r="AO151" i="19" s="1"/>
  <c r="AT151" i="19" s="1"/>
  <c r="AU151" i="19" s="1"/>
  <c r="AG152" i="19"/>
  <c r="AO152" i="19" s="1"/>
  <c r="AG153" i="19"/>
  <c r="AO153" i="19" s="1"/>
  <c r="R108" i="19"/>
  <c r="R109" i="19"/>
  <c r="AG16" i="19"/>
  <c r="AO16" i="19" s="1"/>
  <c r="AT16" i="19" s="1"/>
  <c r="AU16" i="19" s="1"/>
  <c r="R55" i="19"/>
  <c r="AK13" i="11" s="1"/>
  <c r="AI13" i="11" s="1"/>
  <c r="R54" i="19"/>
  <c r="AG17" i="19"/>
  <c r="AO17" i="19" s="1"/>
  <c r="AG18" i="19"/>
  <c r="AO18" i="19" s="1"/>
  <c r="AG19" i="19"/>
  <c r="AO19" i="19" s="1"/>
  <c r="AG20" i="19"/>
  <c r="AO20" i="19" s="1"/>
  <c r="AR20" i="19" s="1"/>
  <c r="AG21" i="19"/>
  <c r="AO21" i="19" s="1"/>
  <c r="AG29" i="19"/>
  <c r="AO29" i="19" s="1"/>
  <c r="AG28" i="19"/>
  <c r="AO28" i="19" s="1"/>
  <c r="R59" i="19"/>
  <c r="AK17" i="11" s="1"/>
  <c r="AI17" i="11" s="1"/>
  <c r="R58" i="19"/>
  <c r="AG30" i="19"/>
  <c r="AO30" i="19" s="1"/>
  <c r="AG31" i="19"/>
  <c r="AO31" i="19" s="1"/>
  <c r="AT31" i="19" s="1"/>
  <c r="AU31" i="19" s="1"/>
  <c r="AG32" i="19"/>
  <c r="AO32" i="19" s="1"/>
  <c r="AG33" i="19"/>
  <c r="AO33" i="19" s="1"/>
  <c r="AP160" i="19"/>
  <c r="AR160" i="19"/>
  <c r="AS160" i="19"/>
  <c r="AQ160" i="19"/>
  <c r="R95" i="19"/>
  <c r="AG136" i="19"/>
  <c r="AO136" i="19" s="1"/>
  <c r="AT136" i="19" s="1"/>
  <c r="AU136" i="19" s="1"/>
  <c r="R94" i="19"/>
  <c r="AG137" i="19"/>
  <c r="AO137" i="19" s="1"/>
  <c r="AG138" i="19"/>
  <c r="AO138" i="19" s="1"/>
  <c r="AG139" i="19"/>
  <c r="AO139" i="19" s="1"/>
  <c r="AT139" i="19" s="1"/>
  <c r="AU139" i="19" s="1"/>
  <c r="AG140" i="19"/>
  <c r="AO140" i="19" s="1"/>
  <c r="AG141" i="19"/>
  <c r="AO141" i="19" s="1"/>
  <c r="R118" i="19"/>
  <c r="R119" i="19"/>
  <c r="R106" i="19"/>
  <c r="R107" i="19"/>
  <c r="AG173" i="19"/>
  <c r="AG172" i="19"/>
  <c r="AG174" i="19"/>
  <c r="AG175" i="19"/>
  <c r="AG176" i="19"/>
  <c r="R63" i="19"/>
  <c r="AG40" i="19"/>
  <c r="AO40" i="19" s="1"/>
  <c r="AT40" i="19" s="1"/>
  <c r="AU40" i="19" s="1"/>
  <c r="AG41" i="19"/>
  <c r="AO41" i="19" s="1"/>
  <c r="R62" i="19"/>
  <c r="AG42" i="19"/>
  <c r="AO42" i="19" s="1"/>
  <c r="AG43" i="19"/>
  <c r="AO43" i="19" s="1"/>
  <c r="AT43" i="19" s="1"/>
  <c r="AU43" i="19" s="1"/>
  <c r="AG44" i="19"/>
  <c r="AO44" i="19" s="1"/>
  <c r="AG45" i="19"/>
  <c r="AO45" i="19" s="1"/>
  <c r="AG59" i="19"/>
  <c r="AO59" i="19" s="1"/>
  <c r="R69" i="19"/>
  <c r="R68" i="19"/>
  <c r="AG58" i="19"/>
  <c r="AO58" i="19" s="1"/>
  <c r="AT58" i="19" s="1"/>
  <c r="AU58" i="19" s="1"/>
  <c r="AG60" i="19"/>
  <c r="AO60" i="19" s="1"/>
  <c r="AG61" i="19"/>
  <c r="AO61" i="19" s="1"/>
  <c r="AT61" i="19" s="1"/>
  <c r="AU61" i="19" s="1"/>
  <c r="AG62" i="19"/>
  <c r="AO62" i="19" s="1"/>
  <c r="AG63" i="19"/>
  <c r="AO63" i="19" s="1"/>
  <c r="AG118" i="19"/>
  <c r="AO118" i="19" s="1"/>
  <c r="AT118" i="19" s="1"/>
  <c r="AU118" i="19" s="1"/>
  <c r="R88" i="19"/>
  <c r="R89" i="19"/>
  <c r="AG119" i="19"/>
  <c r="AO119" i="19" s="1"/>
  <c r="AG120" i="19"/>
  <c r="AO120" i="19" s="1"/>
  <c r="AG121" i="19"/>
  <c r="AO121" i="19" s="1"/>
  <c r="AT121" i="19" s="1"/>
  <c r="AU121" i="19" s="1"/>
  <c r="AG122" i="19"/>
  <c r="AO122" i="19" s="1"/>
  <c r="AG123" i="19"/>
  <c r="AO123" i="19" s="1"/>
  <c r="AP155" i="19"/>
  <c r="AT155" i="19"/>
  <c r="AQ155" i="19"/>
  <c r="R120" i="19"/>
  <c r="R121" i="19"/>
  <c r="R79" i="19"/>
  <c r="AG88" i="19"/>
  <c r="AO88" i="19" s="1"/>
  <c r="AT88" i="19" s="1"/>
  <c r="AU88" i="19" s="1"/>
  <c r="AG89" i="19"/>
  <c r="AO89" i="19" s="1"/>
  <c r="R78" i="19"/>
  <c r="AG90" i="19"/>
  <c r="AO90" i="19" s="1"/>
  <c r="AG91" i="19"/>
  <c r="AO91" i="19" s="1"/>
  <c r="AT91" i="19" s="1"/>
  <c r="AU91" i="19" s="1"/>
  <c r="AG92" i="19"/>
  <c r="AO92" i="19" s="1"/>
  <c r="AG93" i="19"/>
  <c r="AO93" i="19" s="1"/>
  <c r="AG166" i="19"/>
  <c r="R105" i="19"/>
  <c r="AG167" i="19"/>
  <c r="R104" i="19"/>
  <c r="AG168" i="19"/>
  <c r="AG169" i="19"/>
  <c r="AG170" i="19"/>
  <c r="AG171" i="19"/>
  <c r="R70" i="19"/>
  <c r="AG64" i="19"/>
  <c r="AO64" i="19" s="1"/>
  <c r="AT64" i="19" s="1"/>
  <c r="AU64" i="19" s="1"/>
  <c r="AG65" i="19"/>
  <c r="AO65" i="19" s="1"/>
  <c r="R71" i="19"/>
  <c r="AG66" i="19"/>
  <c r="AO66" i="19" s="1"/>
  <c r="AG67" i="19"/>
  <c r="AO67" i="19" s="1"/>
  <c r="AT67" i="19" s="1"/>
  <c r="AU67" i="19" s="1"/>
  <c r="AG68" i="19"/>
  <c r="AO68" i="19" s="1"/>
  <c r="AG69" i="19"/>
  <c r="AO69" i="19" s="1"/>
  <c r="R75" i="19"/>
  <c r="AG77" i="19"/>
  <c r="AO77" i="19" s="1"/>
  <c r="R74" i="19"/>
  <c r="AG76" i="19"/>
  <c r="AO76" i="19" s="1"/>
  <c r="AT76" i="19" s="1"/>
  <c r="AU76" i="19" s="1"/>
  <c r="AG78" i="19"/>
  <c r="AO78" i="19" s="1"/>
  <c r="AG79" i="19"/>
  <c r="AO79" i="19" s="1"/>
  <c r="AT79" i="19" s="1"/>
  <c r="AU79" i="19" s="1"/>
  <c r="AG80" i="19"/>
  <c r="AO80" i="19" s="1"/>
  <c r="AG81" i="19"/>
  <c r="AO81" i="19" s="1"/>
  <c r="R65" i="19"/>
  <c r="AG47" i="19"/>
  <c r="AO47" i="19" s="1"/>
  <c r="R64" i="19"/>
  <c r="AG46" i="19"/>
  <c r="AO46" i="19" s="1"/>
  <c r="AT46" i="19" s="1"/>
  <c r="AU46" i="19" s="1"/>
  <c r="AG48" i="19"/>
  <c r="AO48" i="19" s="1"/>
  <c r="AG49" i="19"/>
  <c r="AO49" i="19" s="1"/>
  <c r="AT49" i="19" s="1"/>
  <c r="AU49" i="19" s="1"/>
  <c r="AG50" i="19"/>
  <c r="AO50" i="19" s="1"/>
  <c r="AG51" i="19"/>
  <c r="AO51" i="19" s="1"/>
  <c r="R60" i="19"/>
  <c r="AG35" i="19"/>
  <c r="AO35" i="19" s="1"/>
  <c r="R61" i="19"/>
  <c r="AG34" i="19"/>
  <c r="AO34" i="19" s="1"/>
  <c r="AT34" i="19" s="1"/>
  <c r="AU34" i="19" s="1"/>
  <c r="AG36" i="19"/>
  <c r="AO36" i="19" s="1"/>
  <c r="AG37" i="19"/>
  <c r="AO37" i="19" s="1"/>
  <c r="AT37" i="19" s="1"/>
  <c r="AU37" i="19" s="1"/>
  <c r="AG38" i="19"/>
  <c r="AO38" i="19" s="1"/>
  <c r="AG39" i="19"/>
  <c r="AO39" i="19" s="1"/>
  <c r="AG155" i="19"/>
  <c r="AO155" i="19" s="1"/>
  <c r="AR155" i="19" s="1"/>
  <c r="R101" i="19"/>
  <c r="AG154" i="19"/>
  <c r="AO154" i="19" s="1"/>
  <c r="AT154" i="19" s="1"/>
  <c r="AU154" i="19" s="1"/>
  <c r="R100" i="19"/>
  <c r="AG156" i="19"/>
  <c r="AO156" i="19" s="1"/>
  <c r="AP156" i="19" s="1"/>
  <c r="AG157" i="19"/>
  <c r="AO157" i="19" s="1"/>
  <c r="AG158" i="19"/>
  <c r="AO158" i="19" s="1"/>
  <c r="AG159" i="19"/>
  <c r="AO159" i="19" s="1"/>
  <c r="AP159" i="19" s="1"/>
  <c r="R116" i="19"/>
  <c r="R117" i="19"/>
  <c r="R93" i="19"/>
  <c r="R92" i="19"/>
  <c r="AG131" i="19"/>
  <c r="AO131" i="19" s="1"/>
  <c r="AG130" i="19"/>
  <c r="AO130" i="19" s="1"/>
  <c r="AT130" i="19" s="1"/>
  <c r="AU130" i="19" s="1"/>
  <c r="AG132" i="19"/>
  <c r="AO132" i="19" s="1"/>
  <c r="AG133" i="19"/>
  <c r="AO133" i="19" s="1"/>
  <c r="AT133" i="19" s="1"/>
  <c r="AU133" i="19" s="1"/>
  <c r="AG134" i="19"/>
  <c r="AO134" i="19" s="1"/>
  <c r="AG135" i="19"/>
  <c r="AO135" i="19" s="1"/>
  <c r="R127" i="19"/>
  <c r="R126" i="19"/>
  <c r="R56" i="19"/>
  <c r="AG23" i="19"/>
  <c r="AO23" i="19" s="1"/>
  <c r="R57" i="19"/>
  <c r="AK15" i="11" s="1"/>
  <c r="AI15" i="11" s="1"/>
  <c r="AG22" i="19"/>
  <c r="AO22" i="19" s="1"/>
  <c r="AT22" i="19" s="1"/>
  <c r="AU22" i="19" s="1"/>
  <c r="AG24" i="19"/>
  <c r="AO24" i="19" s="1"/>
  <c r="AG25" i="19"/>
  <c r="AO25" i="19" s="1"/>
  <c r="AG26" i="19"/>
  <c r="AO26" i="19" s="1"/>
  <c r="AG27" i="19"/>
  <c r="AO27" i="19" s="1"/>
  <c r="AR8" i="19"/>
  <c r="AS8" i="19"/>
  <c r="AP6" i="19"/>
  <c r="AQ6" i="19"/>
  <c r="AT7" i="19"/>
  <c r="AU7" i="19" s="1"/>
  <c r="AP9" i="19"/>
  <c r="AQ9" i="19"/>
  <c r="AR5" i="19"/>
  <c r="AM166" i="19"/>
  <c r="AN163" i="19"/>
  <c r="AO163" i="19"/>
  <c r="AM161" i="19"/>
  <c r="AN158" i="19"/>
  <c r="AM168" i="19"/>
  <c r="AN165" i="19"/>
  <c r="AO165" i="19"/>
  <c r="AG10" i="19"/>
  <c r="AG11" i="19"/>
  <c r="AO11" i="19" s="1"/>
  <c r="AG12" i="19"/>
  <c r="AO12" i="19" s="1"/>
  <c r="AG13" i="19"/>
  <c r="AO13" i="19" s="1"/>
  <c r="AG14" i="19"/>
  <c r="AO14" i="19" s="1"/>
  <c r="AG15" i="19"/>
  <c r="AO15" i="19" s="1"/>
  <c r="R52" i="19"/>
  <c r="AK10" i="11" s="1"/>
  <c r="AI10" i="11" s="1"/>
  <c r="R53" i="19"/>
  <c r="P53" i="19" s="1"/>
  <c r="V15" i="19"/>
  <c r="W16" i="19" s="1"/>
  <c r="AK9" i="11"/>
  <c r="AI9" i="11" s="1"/>
  <c r="P51" i="19"/>
  <c r="AK8" i="11"/>
  <c r="AI8" i="11" s="1"/>
  <c r="P50" i="19"/>
  <c r="C16" i="19"/>
  <c r="C19" i="19" s="1"/>
  <c r="G16" i="19"/>
  <c r="C20" i="19" s="1"/>
  <c r="X117" i="12" l="1"/>
  <c r="AQ186" i="19"/>
  <c r="AP186" i="19"/>
  <c r="AQ216" i="19"/>
  <c r="AP216" i="19"/>
  <c r="AG193" i="19"/>
  <c r="AO193" i="19" s="1"/>
  <c r="AT193" i="19" s="1"/>
  <c r="AU193" i="19" s="1"/>
  <c r="AG195" i="19"/>
  <c r="AO195" i="19" s="1"/>
  <c r="AG191" i="19"/>
  <c r="AO191" i="19" s="1"/>
  <c r="AG192" i="19"/>
  <c r="AO192" i="19" s="1"/>
  <c r="AG190" i="19"/>
  <c r="AO190" i="19" s="1"/>
  <c r="AT190" i="19" s="1"/>
  <c r="AU190" i="19" s="1"/>
  <c r="AG194" i="19"/>
  <c r="AO194" i="19" s="1"/>
  <c r="AR230" i="19"/>
  <c r="AS230" i="19"/>
  <c r="AS185" i="19"/>
  <c r="AR185" i="19"/>
  <c r="AR215" i="19"/>
  <c r="AS215" i="19"/>
  <c r="AR224" i="19"/>
  <c r="AS224" i="19"/>
  <c r="AP228" i="19"/>
  <c r="AQ228" i="19"/>
  <c r="AG201" i="19"/>
  <c r="AO201" i="19" s="1"/>
  <c r="AG199" i="19"/>
  <c r="AO199" i="19" s="1"/>
  <c r="AT199" i="19" s="1"/>
  <c r="AU199" i="19" s="1"/>
  <c r="AG197" i="19"/>
  <c r="AO197" i="19" s="1"/>
  <c r="AG198" i="19"/>
  <c r="AO198" i="19" s="1"/>
  <c r="AG196" i="19"/>
  <c r="AO196" i="19" s="1"/>
  <c r="AT196" i="19" s="1"/>
  <c r="AU196" i="19" s="1"/>
  <c r="AG200" i="19"/>
  <c r="AO200" i="19" s="1"/>
  <c r="AR227" i="19"/>
  <c r="AS227" i="19"/>
  <c r="AU227" i="19" s="1"/>
  <c r="AP189" i="19"/>
  <c r="AQ189" i="19"/>
  <c r="AP219" i="19"/>
  <c r="AQ219" i="19"/>
  <c r="AP222" i="19"/>
  <c r="AQ222" i="19"/>
  <c r="AP231" i="19"/>
  <c r="AQ231" i="19"/>
  <c r="AU231" i="19" s="1"/>
  <c r="AR212" i="19"/>
  <c r="AS212" i="19"/>
  <c r="AP225" i="19"/>
  <c r="AQ225" i="19"/>
  <c r="AQ210" i="19"/>
  <c r="AP210" i="19"/>
  <c r="AR221" i="19"/>
  <c r="AS221" i="19"/>
  <c r="AU221" i="19" s="1"/>
  <c r="AP213" i="19"/>
  <c r="AQ213" i="19"/>
  <c r="AG233" i="19"/>
  <c r="AO233" i="19" s="1"/>
  <c r="AG235" i="19"/>
  <c r="AO235" i="19" s="1"/>
  <c r="AT235" i="19" s="1"/>
  <c r="AU235" i="19" s="1"/>
  <c r="AG237" i="19"/>
  <c r="AO237" i="19" s="1"/>
  <c r="AG234" i="19"/>
  <c r="AO234" i="19" s="1"/>
  <c r="AG232" i="19"/>
  <c r="AO232" i="19" s="1"/>
  <c r="AT232" i="19" s="1"/>
  <c r="AU232" i="19" s="1"/>
  <c r="AG236" i="19"/>
  <c r="AO236" i="19" s="1"/>
  <c r="AR218" i="19"/>
  <c r="AS218" i="19"/>
  <c r="AG178" i="19"/>
  <c r="AO178" i="19" s="1"/>
  <c r="AT178" i="19" s="1"/>
  <c r="AU178" i="19" s="1"/>
  <c r="AG180" i="19"/>
  <c r="AO180" i="19" s="1"/>
  <c r="AG183" i="19"/>
  <c r="AO183" i="19" s="1"/>
  <c r="AG179" i="19"/>
  <c r="AO179" i="19" s="1"/>
  <c r="AG181" i="19"/>
  <c r="AO181" i="19" s="1"/>
  <c r="AT181" i="19" s="1"/>
  <c r="AU181" i="19" s="1"/>
  <c r="AG182" i="19"/>
  <c r="AO182" i="19" s="1"/>
  <c r="AR209" i="19"/>
  <c r="AS209" i="19"/>
  <c r="AR188" i="19"/>
  <c r="AS188" i="19"/>
  <c r="AG207" i="19"/>
  <c r="AO207" i="19" s="1"/>
  <c r="AG203" i="19"/>
  <c r="AO203" i="19" s="1"/>
  <c r="AG205" i="19"/>
  <c r="AO205" i="19" s="1"/>
  <c r="AT205" i="19" s="1"/>
  <c r="AU205" i="19" s="1"/>
  <c r="AG204" i="19"/>
  <c r="AO204" i="19" s="1"/>
  <c r="AG202" i="19"/>
  <c r="AO202" i="19" s="1"/>
  <c r="AT202" i="19" s="1"/>
  <c r="AU202" i="19" s="1"/>
  <c r="AG206" i="19"/>
  <c r="AO206" i="19" s="1"/>
  <c r="X105" i="12"/>
  <c r="U63" i="11" s="1"/>
  <c r="X126" i="19"/>
  <c r="AQ84" i="11" s="1"/>
  <c r="AK84" i="11"/>
  <c r="AI84" i="11" s="1"/>
  <c r="X100" i="19"/>
  <c r="AQ58" i="11" s="1"/>
  <c r="AK58" i="11"/>
  <c r="AI58" i="11" s="1"/>
  <c r="X104" i="19"/>
  <c r="AQ62" i="11" s="1"/>
  <c r="AK62" i="11"/>
  <c r="AI62" i="11" s="1"/>
  <c r="X121" i="19"/>
  <c r="AQ79" i="11" s="1"/>
  <c r="AK79" i="11"/>
  <c r="AI79" i="11" s="1"/>
  <c r="X119" i="19"/>
  <c r="AQ77" i="11" s="1"/>
  <c r="AK77" i="11"/>
  <c r="AI77" i="11" s="1"/>
  <c r="X85" i="19"/>
  <c r="AQ43" i="11" s="1"/>
  <c r="AK43" i="11"/>
  <c r="AI43" i="11" s="1"/>
  <c r="X113" i="19"/>
  <c r="AQ71" i="11" s="1"/>
  <c r="AK71" i="11"/>
  <c r="AI71" i="11" s="1"/>
  <c r="X125" i="19"/>
  <c r="AQ83" i="11" s="1"/>
  <c r="AK83" i="11"/>
  <c r="AI83" i="11" s="1"/>
  <c r="X91" i="19"/>
  <c r="AQ49" i="11" s="1"/>
  <c r="AK49" i="11"/>
  <c r="AI49" i="11" s="1"/>
  <c r="X102" i="19"/>
  <c r="AQ60" i="11" s="1"/>
  <c r="AK60" i="11"/>
  <c r="AI60" i="11" s="1"/>
  <c r="X110" i="19"/>
  <c r="AQ68" i="11" s="1"/>
  <c r="AK68" i="11"/>
  <c r="AI68" i="11" s="1"/>
  <c r="X92" i="19"/>
  <c r="AQ50" i="11" s="1"/>
  <c r="AK50" i="11"/>
  <c r="AI50" i="11" s="1"/>
  <c r="X127" i="19"/>
  <c r="AQ85" i="11" s="1"/>
  <c r="AK85" i="11"/>
  <c r="AI85" i="11" s="1"/>
  <c r="X93" i="19"/>
  <c r="AQ51" i="11" s="1"/>
  <c r="AK51" i="11"/>
  <c r="AI51" i="11" s="1"/>
  <c r="X120" i="19"/>
  <c r="AQ78" i="11" s="1"/>
  <c r="AK78" i="11"/>
  <c r="AI78" i="11" s="1"/>
  <c r="X118" i="19"/>
  <c r="AQ76" i="11" s="1"/>
  <c r="AK76" i="11"/>
  <c r="AI76" i="11" s="1"/>
  <c r="X95" i="19"/>
  <c r="AQ53" i="11" s="1"/>
  <c r="AK53" i="11"/>
  <c r="AI53" i="11" s="1"/>
  <c r="X99" i="19"/>
  <c r="AQ57" i="11" s="1"/>
  <c r="AK57" i="11"/>
  <c r="AI57" i="11" s="1"/>
  <c r="X84" i="19"/>
  <c r="AQ42" i="11" s="1"/>
  <c r="AK42" i="11"/>
  <c r="AI42" i="11" s="1"/>
  <c r="X112" i="19"/>
  <c r="AQ70" i="11" s="1"/>
  <c r="AK70" i="11"/>
  <c r="AI70" i="11" s="1"/>
  <c r="X124" i="19"/>
  <c r="AQ82" i="11" s="1"/>
  <c r="AK82" i="11"/>
  <c r="AI82" i="11" s="1"/>
  <c r="X103" i="19"/>
  <c r="AQ61" i="11" s="1"/>
  <c r="AK61" i="11"/>
  <c r="AI61" i="11" s="1"/>
  <c r="X115" i="19"/>
  <c r="AQ73" i="11" s="1"/>
  <c r="AK73" i="11"/>
  <c r="AI73" i="11" s="1"/>
  <c r="X87" i="19"/>
  <c r="AQ45" i="11" s="1"/>
  <c r="AK45" i="11"/>
  <c r="AI45" i="11" s="1"/>
  <c r="X117" i="19"/>
  <c r="AQ75" i="11" s="1"/>
  <c r="AK75" i="11"/>
  <c r="AI75" i="11" s="1"/>
  <c r="X101" i="19"/>
  <c r="AQ59" i="11" s="1"/>
  <c r="AK59" i="11"/>
  <c r="AI59" i="11" s="1"/>
  <c r="X105" i="19"/>
  <c r="AQ63" i="11" s="1"/>
  <c r="AK63" i="11"/>
  <c r="AI63" i="11" s="1"/>
  <c r="X89" i="19"/>
  <c r="AQ47" i="11" s="1"/>
  <c r="AK47" i="11"/>
  <c r="AI47" i="11" s="1"/>
  <c r="X107" i="19"/>
  <c r="AQ65" i="11" s="1"/>
  <c r="AK65" i="11"/>
  <c r="AI65" i="11" s="1"/>
  <c r="X109" i="19"/>
  <c r="AQ67" i="11" s="1"/>
  <c r="AK67" i="11"/>
  <c r="AI67" i="11" s="1"/>
  <c r="X122" i="19"/>
  <c r="AQ80" i="11" s="1"/>
  <c r="AK80" i="11"/>
  <c r="AI80" i="11" s="1"/>
  <c r="X114" i="19"/>
  <c r="AQ72" i="11" s="1"/>
  <c r="AK72" i="11"/>
  <c r="AI72" i="11" s="1"/>
  <c r="X86" i="19"/>
  <c r="AQ44" i="11" s="1"/>
  <c r="AK44" i="11"/>
  <c r="AI44" i="11" s="1"/>
  <c r="X96" i="19"/>
  <c r="AQ54" i="11" s="1"/>
  <c r="AK54" i="11"/>
  <c r="AI54" i="11" s="1"/>
  <c r="X116" i="19"/>
  <c r="AQ74" i="11" s="1"/>
  <c r="AK74" i="11"/>
  <c r="AI74" i="11" s="1"/>
  <c r="X88" i="19"/>
  <c r="AQ46" i="11" s="1"/>
  <c r="AK46" i="11"/>
  <c r="AI46" i="11" s="1"/>
  <c r="X106" i="19"/>
  <c r="AQ64" i="11" s="1"/>
  <c r="AK64" i="11"/>
  <c r="AI64" i="11" s="1"/>
  <c r="X94" i="19"/>
  <c r="AQ52" i="11" s="1"/>
  <c r="AK52" i="11"/>
  <c r="AI52" i="11" s="1"/>
  <c r="X108" i="19"/>
  <c r="AQ66" i="11" s="1"/>
  <c r="AK66" i="11"/>
  <c r="AI66" i="11" s="1"/>
  <c r="X98" i="19"/>
  <c r="AQ56" i="11" s="1"/>
  <c r="AK56" i="11"/>
  <c r="AI56" i="11" s="1"/>
  <c r="X123" i="19"/>
  <c r="AQ81" i="11" s="1"/>
  <c r="AK81" i="11"/>
  <c r="AI81" i="11" s="1"/>
  <c r="X90" i="19"/>
  <c r="AQ48" i="11" s="1"/>
  <c r="AK48" i="11"/>
  <c r="AI48" i="11" s="1"/>
  <c r="X111" i="19"/>
  <c r="AQ69" i="11" s="1"/>
  <c r="AK69" i="11"/>
  <c r="AI69" i="11" s="1"/>
  <c r="X97" i="19"/>
  <c r="AQ55" i="11" s="1"/>
  <c r="AK55" i="11"/>
  <c r="AI55" i="11" s="1"/>
  <c r="AU663" i="12"/>
  <c r="W341" i="12"/>
  <c r="Y339" i="12"/>
  <c r="V297" i="11" s="1"/>
  <c r="P339" i="12"/>
  <c r="AL930" i="12"/>
  <c r="AL938" i="12"/>
  <c r="AL895" i="12"/>
  <c r="AN671" i="12"/>
  <c r="AM674" i="12"/>
  <c r="AO671" i="12"/>
  <c r="AL934" i="12"/>
  <c r="AP664" i="12"/>
  <c r="AQ664" i="12"/>
  <c r="AR664" i="12"/>
  <c r="AS664" i="12"/>
  <c r="AP666" i="12"/>
  <c r="AT666" i="12"/>
  <c r="AQ666" i="12"/>
  <c r="AR666" i="12"/>
  <c r="AS666" i="12"/>
  <c r="AR626" i="12"/>
  <c r="AU626" i="12" s="1"/>
  <c r="AP668" i="12"/>
  <c r="AT668" i="12"/>
  <c r="AQ668" i="12"/>
  <c r="AT628" i="12"/>
  <c r="AU628" i="12" s="1"/>
  <c r="AS665" i="12"/>
  <c r="AM670" i="12"/>
  <c r="AN667" i="12"/>
  <c r="AO667" i="12"/>
  <c r="AS668" i="12" s="1"/>
  <c r="AN669" i="12"/>
  <c r="AM672" i="12"/>
  <c r="AO669" i="12"/>
  <c r="X79" i="19"/>
  <c r="AQ37" i="11" s="1"/>
  <c r="AK37" i="11"/>
  <c r="AI37" i="11" s="1"/>
  <c r="X80" i="19"/>
  <c r="AK38" i="11"/>
  <c r="AI38" i="11" s="1"/>
  <c r="AK24" i="11"/>
  <c r="AI24" i="11" s="1"/>
  <c r="X77" i="19"/>
  <c r="AQ35" i="11" s="1"/>
  <c r="AK35" i="11"/>
  <c r="AI35" i="11" s="1"/>
  <c r="AK12" i="11"/>
  <c r="AI12" i="11" s="1"/>
  <c r="X72" i="19"/>
  <c r="AK30" i="11"/>
  <c r="AI30" i="11" s="1"/>
  <c r="AK16" i="11"/>
  <c r="AI16" i="11" s="1"/>
  <c r="AK14" i="11"/>
  <c r="AI14" i="11" s="1"/>
  <c r="AK18" i="11"/>
  <c r="AI18" i="11" s="1"/>
  <c r="AK23" i="11"/>
  <c r="AI23" i="11" s="1"/>
  <c r="X71" i="19"/>
  <c r="AQ29" i="11" s="1"/>
  <c r="AK29" i="11"/>
  <c r="AI29" i="11" s="1"/>
  <c r="X74" i="19"/>
  <c r="AK32" i="11"/>
  <c r="AI32" i="11" s="1"/>
  <c r="AK20" i="11"/>
  <c r="AI20" i="11" s="1"/>
  <c r="AK19" i="11"/>
  <c r="AI19" i="11" s="1"/>
  <c r="X73" i="19"/>
  <c r="AQ31" i="11" s="1"/>
  <c r="AK31" i="11"/>
  <c r="AI31" i="11" s="1"/>
  <c r="X78" i="19"/>
  <c r="AK36" i="11"/>
  <c r="AI36" i="11" s="1"/>
  <c r="X68" i="19"/>
  <c r="AK26" i="11"/>
  <c r="AI26" i="11" s="1"/>
  <c r="AK25" i="11"/>
  <c r="AI25" i="11" s="1"/>
  <c r="X82" i="19"/>
  <c r="AK40" i="11"/>
  <c r="AI40" i="11" s="1"/>
  <c r="AK22" i="11"/>
  <c r="AI22" i="11" s="1"/>
  <c r="X75" i="19"/>
  <c r="AQ33" i="11" s="1"/>
  <c r="AK33" i="11"/>
  <c r="AI33" i="11" s="1"/>
  <c r="X70" i="19"/>
  <c r="AK28" i="11"/>
  <c r="AI28" i="11" s="1"/>
  <c r="X69" i="19"/>
  <c r="AK27" i="11"/>
  <c r="AI27" i="11" s="1"/>
  <c r="X83" i="19"/>
  <c r="AQ41" i="11" s="1"/>
  <c r="AK41" i="11"/>
  <c r="AI41" i="11" s="1"/>
  <c r="AK21" i="11"/>
  <c r="AI21" i="11" s="1"/>
  <c r="X81" i="19"/>
  <c r="AQ39" i="11" s="1"/>
  <c r="AK39" i="11"/>
  <c r="AI39" i="11" s="1"/>
  <c r="X76" i="19"/>
  <c r="AK34" i="11"/>
  <c r="AI34" i="11" s="1"/>
  <c r="P163" i="12"/>
  <c r="P164" i="12"/>
  <c r="AQ213" i="12"/>
  <c r="AS213" i="12"/>
  <c r="AT213" i="12"/>
  <c r="AP213" i="12"/>
  <c r="AR213" i="12"/>
  <c r="AR173" i="12"/>
  <c r="AU173" i="12" s="1"/>
  <c r="AT211" i="12"/>
  <c r="AP211" i="12"/>
  <c r="AR211" i="12"/>
  <c r="AQ211" i="12"/>
  <c r="AS211" i="12"/>
  <c r="AM219" i="12"/>
  <c r="AN216" i="12"/>
  <c r="AO216" i="12"/>
  <c r="AM217" i="12"/>
  <c r="AN214" i="12"/>
  <c r="AO214" i="12"/>
  <c r="AU210" i="12"/>
  <c r="AP212" i="12"/>
  <c r="AS212" i="12"/>
  <c r="AQ212" i="12"/>
  <c r="AR212" i="12"/>
  <c r="AT212" i="12"/>
  <c r="AT172" i="12"/>
  <c r="AU172" i="12" s="1"/>
  <c r="AU209" i="12"/>
  <c r="AM218" i="12"/>
  <c r="AN215" i="12"/>
  <c r="AO215" i="12"/>
  <c r="AU208" i="12"/>
  <c r="X118" i="12" s="1"/>
  <c r="AH86" i="12"/>
  <c r="S120" i="12"/>
  <c r="AT4" i="19"/>
  <c r="AU4" i="19" s="1"/>
  <c r="AY4" i="19"/>
  <c r="AY11" i="19" s="1"/>
  <c r="AP48" i="19"/>
  <c r="AQ48" i="19"/>
  <c r="AS165" i="19"/>
  <c r="AT165" i="19"/>
  <c r="AR165" i="19"/>
  <c r="AT25" i="19"/>
  <c r="AU25" i="19" s="1"/>
  <c r="AP135" i="19"/>
  <c r="AQ135" i="19"/>
  <c r="P117" i="19"/>
  <c r="AT157" i="19"/>
  <c r="AU157" i="19" s="1"/>
  <c r="P75" i="19"/>
  <c r="P70" i="19"/>
  <c r="AS89" i="19"/>
  <c r="AR89" i="19"/>
  <c r="AP123" i="19"/>
  <c r="AQ123" i="19"/>
  <c r="P69" i="19"/>
  <c r="P106" i="19"/>
  <c r="P94" i="19"/>
  <c r="AR32" i="19"/>
  <c r="AS32" i="19"/>
  <c r="P108" i="19"/>
  <c r="P98" i="19"/>
  <c r="AS53" i="19"/>
  <c r="AR53" i="19"/>
  <c r="AS83" i="19"/>
  <c r="AR83" i="19"/>
  <c r="P123" i="19"/>
  <c r="P83" i="19"/>
  <c r="P90" i="19"/>
  <c r="P102" i="19"/>
  <c r="AR113" i="19"/>
  <c r="AS113" i="19"/>
  <c r="AP144" i="19"/>
  <c r="AQ144" i="19"/>
  <c r="AP36" i="19"/>
  <c r="AQ36" i="19"/>
  <c r="AK11" i="11"/>
  <c r="AI11" i="11" s="1"/>
  <c r="P100" i="19"/>
  <c r="AR80" i="19"/>
  <c r="AS80" i="19"/>
  <c r="AR68" i="19"/>
  <c r="AS68" i="19"/>
  <c r="P79" i="19"/>
  <c r="AP63" i="19"/>
  <c r="AQ63" i="19"/>
  <c r="AP45" i="19"/>
  <c r="AQ45" i="19"/>
  <c r="P118" i="19"/>
  <c r="P95" i="19"/>
  <c r="AP30" i="19"/>
  <c r="AQ30" i="19"/>
  <c r="AP18" i="19"/>
  <c r="AQ18" i="19"/>
  <c r="AR152" i="19"/>
  <c r="AS152" i="19"/>
  <c r="AR110" i="19"/>
  <c r="AS110" i="19"/>
  <c r="P112" i="19"/>
  <c r="P80" i="19"/>
  <c r="P66" i="19"/>
  <c r="P77" i="19"/>
  <c r="P124" i="19"/>
  <c r="AR101" i="19"/>
  <c r="AS101" i="19"/>
  <c r="AR74" i="19"/>
  <c r="AS74" i="19"/>
  <c r="P114" i="19"/>
  <c r="P86" i="19"/>
  <c r="P96" i="19"/>
  <c r="AP24" i="19"/>
  <c r="AQ24" i="19"/>
  <c r="P116" i="19"/>
  <c r="AS122" i="19"/>
  <c r="AR122" i="19"/>
  <c r="AP111" i="19"/>
  <c r="AQ111" i="19"/>
  <c r="P113" i="19"/>
  <c r="AP75" i="19"/>
  <c r="AQ75" i="19"/>
  <c r="P115" i="19"/>
  <c r="P87" i="19"/>
  <c r="AO10" i="19"/>
  <c r="AS11" i="19" s="1"/>
  <c r="AP158" i="19"/>
  <c r="AQ158" i="19"/>
  <c r="AT158" i="19"/>
  <c r="AQ156" i="19"/>
  <c r="AU156" i="19" s="1"/>
  <c r="P57" i="19"/>
  <c r="AP132" i="19"/>
  <c r="AQ132" i="19"/>
  <c r="P61" i="19"/>
  <c r="P64" i="19"/>
  <c r="AP93" i="19"/>
  <c r="AQ93" i="19"/>
  <c r="P121" i="19"/>
  <c r="AP120" i="19"/>
  <c r="AQ120" i="19"/>
  <c r="AR62" i="19"/>
  <c r="AS62" i="19"/>
  <c r="AS44" i="19"/>
  <c r="AR44" i="19"/>
  <c r="AP141" i="19"/>
  <c r="AQ141" i="19"/>
  <c r="P58" i="19"/>
  <c r="AR17" i="19"/>
  <c r="AS17" i="19"/>
  <c r="AP99" i="19"/>
  <c r="AQ99" i="19"/>
  <c r="AP57" i="19"/>
  <c r="AQ57" i="19"/>
  <c r="AP87" i="19"/>
  <c r="AQ87" i="19"/>
  <c r="AP105" i="19"/>
  <c r="AQ105" i="19"/>
  <c r="AP129" i="19"/>
  <c r="AQ129" i="19"/>
  <c r="AP117" i="19"/>
  <c r="AQ117" i="19"/>
  <c r="P111" i="19"/>
  <c r="P97" i="19"/>
  <c r="AS59" i="19"/>
  <c r="AR59" i="19"/>
  <c r="P63" i="19"/>
  <c r="P76" i="19"/>
  <c r="P125" i="19"/>
  <c r="P91" i="19"/>
  <c r="AR23" i="19"/>
  <c r="AS23" i="19"/>
  <c r="P101" i="19"/>
  <c r="AR47" i="19"/>
  <c r="AS47" i="19"/>
  <c r="AP78" i="19"/>
  <c r="AQ78" i="19"/>
  <c r="AP66" i="19"/>
  <c r="AQ66" i="19"/>
  <c r="AR92" i="19"/>
  <c r="AS92" i="19"/>
  <c r="P120" i="19"/>
  <c r="AR119" i="19"/>
  <c r="AS119" i="19"/>
  <c r="AR140" i="19"/>
  <c r="AS140" i="19"/>
  <c r="P59" i="19"/>
  <c r="P54" i="19"/>
  <c r="AP150" i="19"/>
  <c r="AQ150" i="19"/>
  <c r="AP108" i="19"/>
  <c r="AQ108" i="19"/>
  <c r="AS98" i="19"/>
  <c r="AR98" i="19"/>
  <c r="AS56" i="19"/>
  <c r="AR56" i="19"/>
  <c r="AS86" i="19"/>
  <c r="AR86" i="19"/>
  <c r="AR104" i="19"/>
  <c r="AS104" i="19"/>
  <c r="AR128" i="19"/>
  <c r="AS128" i="19"/>
  <c r="AP72" i="19"/>
  <c r="AQ72" i="19"/>
  <c r="AR116" i="19"/>
  <c r="AS116" i="19"/>
  <c r="P110" i="19"/>
  <c r="AS143" i="19"/>
  <c r="AR143" i="19"/>
  <c r="AP69" i="19"/>
  <c r="AQ69" i="19"/>
  <c r="AP153" i="19"/>
  <c r="AQ153" i="19"/>
  <c r="P81" i="19"/>
  <c r="AS35" i="19"/>
  <c r="AR35" i="19"/>
  <c r="AS155" i="19"/>
  <c r="AU155" i="19" s="1"/>
  <c r="P56" i="19"/>
  <c r="AR131" i="19"/>
  <c r="AS131" i="19"/>
  <c r="P60" i="19"/>
  <c r="P65" i="19"/>
  <c r="P71" i="19"/>
  <c r="P104" i="19"/>
  <c r="P89" i="19"/>
  <c r="AP60" i="19"/>
  <c r="AQ60" i="19"/>
  <c r="AP42" i="19"/>
  <c r="AQ42" i="19"/>
  <c r="AT28" i="19"/>
  <c r="AU28" i="19" s="1"/>
  <c r="P55" i="19"/>
  <c r="P85" i="19"/>
  <c r="P73" i="19"/>
  <c r="P103" i="19"/>
  <c r="AP147" i="19"/>
  <c r="AQ147" i="19"/>
  <c r="AR134" i="19"/>
  <c r="AS134" i="19"/>
  <c r="P119" i="19"/>
  <c r="AP163" i="19"/>
  <c r="AQ163" i="19"/>
  <c r="AR163" i="19"/>
  <c r="AS163" i="19"/>
  <c r="AP27" i="19"/>
  <c r="P126" i="19"/>
  <c r="P92" i="19"/>
  <c r="AP39" i="19"/>
  <c r="AQ39" i="19"/>
  <c r="AP51" i="19"/>
  <c r="AQ51" i="19"/>
  <c r="P74" i="19"/>
  <c r="AR65" i="19"/>
  <c r="AS65" i="19"/>
  <c r="AP90" i="19"/>
  <c r="AQ90" i="19"/>
  <c r="P88" i="19"/>
  <c r="P62" i="19"/>
  <c r="AP138" i="19"/>
  <c r="AQ138" i="19"/>
  <c r="AR29" i="19"/>
  <c r="AS29" i="19"/>
  <c r="P99" i="19"/>
  <c r="P84" i="19"/>
  <c r="AP96" i="19"/>
  <c r="AQ96" i="19"/>
  <c r="AP54" i="19"/>
  <c r="AQ54" i="19"/>
  <c r="AP84" i="19"/>
  <c r="AQ84" i="19"/>
  <c r="AP102" i="19"/>
  <c r="AQ102" i="19"/>
  <c r="AP126" i="19"/>
  <c r="AQ126" i="19"/>
  <c r="P72" i="19"/>
  <c r="AP114" i="19"/>
  <c r="AQ114" i="19"/>
  <c r="AS146" i="19"/>
  <c r="AR146" i="19"/>
  <c r="AP81" i="19"/>
  <c r="AQ81" i="19"/>
  <c r="AS20" i="19"/>
  <c r="AU20" i="19" s="1"/>
  <c r="AT19" i="19"/>
  <c r="AU19" i="19" s="1"/>
  <c r="AQ27" i="19"/>
  <c r="AR26" i="19"/>
  <c r="AS26" i="19"/>
  <c r="P127" i="19"/>
  <c r="P93" i="19"/>
  <c r="AS38" i="19"/>
  <c r="AR38" i="19"/>
  <c r="AR50" i="19"/>
  <c r="AS50" i="19"/>
  <c r="AR77" i="19"/>
  <c r="AS77" i="19"/>
  <c r="P105" i="19"/>
  <c r="P78" i="19"/>
  <c r="P68" i="19"/>
  <c r="AS41" i="19"/>
  <c r="AR41" i="19"/>
  <c r="P107" i="19"/>
  <c r="AS137" i="19"/>
  <c r="AR137" i="19"/>
  <c r="AP33" i="19"/>
  <c r="AQ33" i="19"/>
  <c r="AQ21" i="19"/>
  <c r="AP21" i="19"/>
  <c r="P109" i="19"/>
  <c r="AR149" i="19"/>
  <c r="AS149" i="19"/>
  <c r="AS107" i="19"/>
  <c r="AR107" i="19"/>
  <c r="AR95" i="19"/>
  <c r="AS95" i="19"/>
  <c r="P67" i="19"/>
  <c r="P122" i="19"/>
  <c r="P82" i="19"/>
  <c r="AS125" i="19"/>
  <c r="AR125" i="19"/>
  <c r="AS71" i="19"/>
  <c r="AR71" i="19"/>
  <c r="AP15" i="19"/>
  <c r="AQ15" i="19"/>
  <c r="AR158" i="19"/>
  <c r="AS158" i="19"/>
  <c r="AQ159" i="19"/>
  <c r="AU159" i="19" s="1"/>
  <c r="AS5" i="19"/>
  <c r="AU5" i="19" s="1"/>
  <c r="AR11" i="19"/>
  <c r="AR14" i="19"/>
  <c r="AS14" i="19"/>
  <c r="AP12" i="19"/>
  <c r="AQ12" i="19"/>
  <c r="AP165" i="19"/>
  <c r="AT13" i="19"/>
  <c r="AU13" i="19" s="1"/>
  <c r="AM171" i="19"/>
  <c r="AN168" i="19"/>
  <c r="AO168" i="19"/>
  <c r="AM164" i="19"/>
  <c r="AN161" i="19"/>
  <c r="AO161" i="19"/>
  <c r="AM169" i="19"/>
  <c r="AN166" i="19"/>
  <c r="AO166" i="19"/>
  <c r="P52" i="19"/>
  <c r="AU6" i="19"/>
  <c r="AU9" i="19"/>
  <c r="AU8" i="19"/>
  <c r="AU216" i="19" l="1"/>
  <c r="AU215" i="19"/>
  <c r="X106" i="12"/>
  <c r="U64" i="11" s="1"/>
  <c r="AU186" i="19"/>
  <c r="U76" i="11"/>
  <c r="U75" i="11"/>
  <c r="Y117" i="12"/>
  <c r="V75" i="11" s="1"/>
  <c r="AU225" i="19"/>
  <c r="AU219" i="19"/>
  <c r="Y109" i="19"/>
  <c r="AR67" i="11" s="1"/>
  <c r="AU209" i="19"/>
  <c r="AU213" i="19"/>
  <c r="AU189" i="19"/>
  <c r="AU185" i="19"/>
  <c r="Y115" i="19"/>
  <c r="AR73" i="11" s="1"/>
  <c r="AU210" i="19"/>
  <c r="AR206" i="19"/>
  <c r="AS206" i="19"/>
  <c r="AP195" i="19"/>
  <c r="AQ195" i="19"/>
  <c r="AR233" i="19"/>
  <c r="AS233" i="19"/>
  <c r="AR191" i="19"/>
  <c r="AS191" i="19"/>
  <c r="AU218" i="19"/>
  <c r="AU212" i="19"/>
  <c r="AP201" i="19"/>
  <c r="AQ201" i="19"/>
  <c r="AP198" i="19"/>
  <c r="AQ198" i="19"/>
  <c r="AR197" i="19"/>
  <c r="AS197" i="19"/>
  <c r="AQ204" i="19"/>
  <c r="AP204" i="19"/>
  <c r="AR182" i="19"/>
  <c r="AS182" i="19"/>
  <c r="AR236" i="19"/>
  <c r="AS236" i="19"/>
  <c r="AP192" i="19"/>
  <c r="AU192" i="19" s="1"/>
  <c r="AQ192" i="19"/>
  <c r="AU188" i="19"/>
  <c r="AU228" i="19"/>
  <c r="AU230" i="19"/>
  <c r="AP180" i="19"/>
  <c r="AQ180" i="19"/>
  <c r="Y125" i="19"/>
  <c r="AR83" i="11" s="1"/>
  <c r="Y127" i="19"/>
  <c r="AR85" i="11" s="1"/>
  <c r="AR203" i="19"/>
  <c r="AS203" i="19"/>
  <c r="AR179" i="19"/>
  <c r="AS179" i="19"/>
  <c r="AQ234" i="19"/>
  <c r="AP234" i="19"/>
  <c r="AS200" i="19"/>
  <c r="AR200" i="19"/>
  <c r="AR194" i="19"/>
  <c r="AS194" i="19"/>
  <c r="AP207" i="19"/>
  <c r="AQ207" i="19"/>
  <c r="AP183" i="19"/>
  <c r="AQ183" i="19"/>
  <c r="AP237" i="19"/>
  <c r="AQ237" i="19"/>
  <c r="AU222" i="19"/>
  <c r="AU224" i="19"/>
  <c r="Y93" i="19"/>
  <c r="AR51" i="11" s="1"/>
  <c r="Y121" i="19"/>
  <c r="AR79" i="11" s="1"/>
  <c r="Y87" i="19"/>
  <c r="AR45" i="11" s="1"/>
  <c r="Y113" i="19"/>
  <c r="AR71" i="11" s="1"/>
  <c r="Y105" i="12"/>
  <c r="V63" i="11" s="1"/>
  <c r="T21" i="27" s="1"/>
  <c r="Y89" i="19"/>
  <c r="AR47" i="11" s="1"/>
  <c r="Y105" i="19"/>
  <c r="AR63" i="11" s="1"/>
  <c r="Y91" i="19"/>
  <c r="AR49" i="11" s="1"/>
  <c r="Y107" i="19"/>
  <c r="AR65" i="11" s="1"/>
  <c r="Y103" i="19"/>
  <c r="AR61" i="11" s="1"/>
  <c r="Y119" i="19"/>
  <c r="AR77" i="11" s="1"/>
  <c r="Y99" i="19"/>
  <c r="AR57" i="11" s="1"/>
  <c r="Y111" i="19"/>
  <c r="AR69" i="11" s="1"/>
  <c r="Y95" i="19"/>
  <c r="AR53" i="11" s="1"/>
  <c r="Y97" i="19"/>
  <c r="AR55" i="11" s="1"/>
  <c r="Y101" i="19"/>
  <c r="AR59" i="11" s="1"/>
  <c r="Y85" i="19"/>
  <c r="AR43" i="11" s="1"/>
  <c r="Y117" i="19"/>
  <c r="AR75" i="11" s="1"/>
  <c r="Y123" i="19"/>
  <c r="AR81" i="11" s="1"/>
  <c r="W343" i="12"/>
  <c r="Y341" i="12"/>
  <c r="V299" i="11" s="1"/>
  <c r="P341" i="12"/>
  <c r="AN672" i="12"/>
  <c r="AM675" i="12"/>
  <c r="AO672" i="12"/>
  <c r="AN670" i="12"/>
  <c r="AM673" i="12"/>
  <c r="AO670" i="12"/>
  <c r="AS671" i="12" s="1"/>
  <c r="AP671" i="12"/>
  <c r="AT671" i="12"/>
  <c r="AQ671" i="12"/>
  <c r="AT631" i="12"/>
  <c r="AU631" i="12" s="1"/>
  <c r="AP669" i="12"/>
  <c r="AT669" i="12"/>
  <c r="AQ669" i="12"/>
  <c r="AR669" i="12"/>
  <c r="AS669" i="12"/>
  <c r="AR629" i="12"/>
  <c r="AU629" i="12" s="1"/>
  <c r="AL901" i="12"/>
  <c r="AL936" i="12"/>
  <c r="AU666" i="12"/>
  <c r="AP667" i="12"/>
  <c r="AQ667" i="12"/>
  <c r="AR667" i="12"/>
  <c r="AS667" i="12"/>
  <c r="AN674" i="12"/>
  <c r="AM677" i="12"/>
  <c r="AO674" i="12"/>
  <c r="X51" i="19"/>
  <c r="AU57" i="19"/>
  <c r="Y79" i="19"/>
  <c r="AR37" i="11" s="1"/>
  <c r="Y69" i="19"/>
  <c r="AR27" i="11" s="1"/>
  <c r="Y77" i="19"/>
  <c r="AR35" i="11" s="1"/>
  <c r="AX10" i="27"/>
  <c r="Y83" i="19"/>
  <c r="AR41" i="11" s="1"/>
  <c r="AX26" i="27"/>
  <c r="AW31" i="27"/>
  <c r="AW8" i="27"/>
  <c r="AX9" i="27"/>
  <c r="AX35" i="27"/>
  <c r="AW13" i="27"/>
  <c r="AW24" i="27"/>
  <c r="AW32" i="27"/>
  <c r="AW39" i="27"/>
  <c r="AX7" i="27"/>
  <c r="AW36" i="27"/>
  <c r="AX41" i="27"/>
  <c r="AW29" i="27"/>
  <c r="AX5" i="27"/>
  <c r="Y71" i="19"/>
  <c r="AR29" i="11" s="1"/>
  <c r="Y75" i="19"/>
  <c r="AR33" i="11" s="1"/>
  <c r="AW28" i="27"/>
  <c r="AX8" i="27"/>
  <c r="AX6" i="27"/>
  <c r="AX25" i="27"/>
  <c r="AX33" i="27"/>
  <c r="AX40" i="27"/>
  <c r="AW10" i="27"/>
  <c r="AW38" i="27"/>
  <c r="AW12" i="27"/>
  <c r="AW37" i="27"/>
  <c r="AX34" i="27"/>
  <c r="AW20" i="27"/>
  <c r="AW9" i="27"/>
  <c r="AW35" i="27"/>
  <c r="AX13" i="27"/>
  <c r="AX24" i="27"/>
  <c r="AX32" i="27"/>
  <c r="AX39" i="27"/>
  <c r="Y73" i="19"/>
  <c r="AR31" i="11" s="1"/>
  <c r="Y81" i="19"/>
  <c r="AR39" i="11" s="1"/>
  <c r="AW30" i="27"/>
  <c r="AX14" i="27"/>
  <c r="AW11" i="27"/>
  <c r="AU59" i="19"/>
  <c r="AX38" i="27"/>
  <c r="AW7" i="27"/>
  <c r="AW26" i="27"/>
  <c r="AW5" i="27"/>
  <c r="AX12" i="27"/>
  <c r="AX31" i="27"/>
  <c r="AX30" i="27"/>
  <c r="AX36" i="27"/>
  <c r="AW14" i="27"/>
  <c r="AW34" i="27"/>
  <c r="AW41" i="27"/>
  <c r="AX29" i="27"/>
  <c r="AX11" i="27"/>
  <c r="AX20" i="27"/>
  <c r="AQ27" i="11"/>
  <c r="AX28" i="27"/>
  <c r="AW6" i="27"/>
  <c r="AW25" i="27"/>
  <c r="AW33" i="27"/>
  <c r="AW40" i="27"/>
  <c r="AX37" i="27"/>
  <c r="AU129" i="19"/>
  <c r="AT10" i="19"/>
  <c r="AU10" i="19" s="1"/>
  <c r="AU114" i="19"/>
  <c r="AU128" i="19"/>
  <c r="X50" i="19"/>
  <c r="AU211" i="12"/>
  <c r="AU71" i="19"/>
  <c r="AU38" i="19"/>
  <c r="AU47" i="19"/>
  <c r="AU141" i="19"/>
  <c r="AQ28" i="11"/>
  <c r="AQ32" i="11"/>
  <c r="AQ30" i="11"/>
  <c r="AQ38" i="11"/>
  <c r="AQ34" i="11"/>
  <c r="AQ36" i="11"/>
  <c r="AQ40" i="11"/>
  <c r="AT214" i="12"/>
  <c r="AR214" i="12"/>
  <c r="AS214" i="12"/>
  <c r="AP214" i="12"/>
  <c r="AQ214" i="12"/>
  <c r="AM220" i="12"/>
  <c r="AN217" i="12"/>
  <c r="AO217" i="12"/>
  <c r="AS216" i="12"/>
  <c r="AT216" i="12"/>
  <c r="AP216" i="12"/>
  <c r="AQ216" i="12"/>
  <c r="AR216" i="12"/>
  <c r="AR176" i="12"/>
  <c r="AU176" i="12" s="1"/>
  <c r="AM222" i="12"/>
  <c r="AN219" i="12"/>
  <c r="AO219" i="12"/>
  <c r="AU213" i="12"/>
  <c r="AT215" i="12"/>
  <c r="AS215" i="12"/>
  <c r="AP215" i="12"/>
  <c r="AQ215" i="12"/>
  <c r="AR215" i="12"/>
  <c r="AT175" i="12"/>
  <c r="AU175" i="12" s="1"/>
  <c r="X107" i="12" s="1"/>
  <c r="U65" i="11" s="1"/>
  <c r="AU212" i="12"/>
  <c r="AM221" i="12"/>
  <c r="AN218" i="12"/>
  <c r="AO218" i="12"/>
  <c r="AH87" i="12"/>
  <c r="S121" i="12"/>
  <c r="AQ26" i="11"/>
  <c r="AU107" i="19"/>
  <c r="AU33" i="19"/>
  <c r="AU54" i="19"/>
  <c r="AU29" i="19"/>
  <c r="AU17" i="19"/>
  <c r="AU36" i="19"/>
  <c r="AU21" i="19"/>
  <c r="AU41" i="19"/>
  <c r="AU27" i="19"/>
  <c r="AU116" i="19"/>
  <c r="AU140" i="19"/>
  <c r="AU123" i="19"/>
  <c r="AU147" i="19"/>
  <c r="AU87" i="19"/>
  <c r="AU80" i="19"/>
  <c r="AU104" i="19"/>
  <c r="AU92" i="19"/>
  <c r="AU69" i="19"/>
  <c r="AU23" i="19"/>
  <c r="AU111" i="19"/>
  <c r="AU32" i="19"/>
  <c r="AU42" i="19"/>
  <c r="AU131" i="19"/>
  <c r="AU60" i="19"/>
  <c r="AU153" i="19"/>
  <c r="AU144" i="19"/>
  <c r="AU119" i="19"/>
  <c r="AU15" i="19"/>
  <c r="AU137" i="19"/>
  <c r="AU146" i="19"/>
  <c r="AU102" i="19"/>
  <c r="AU96" i="19"/>
  <c r="AU138" i="19"/>
  <c r="AU105" i="19"/>
  <c r="AU99" i="19"/>
  <c r="AU44" i="19"/>
  <c r="AU93" i="19"/>
  <c r="AU24" i="19"/>
  <c r="AU35" i="19"/>
  <c r="AU72" i="19"/>
  <c r="AU86" i="19"/>
  <c r="AU150" i="19"/>
  <c r="AU78" i="19"/>
  <c r="AU132" i="19"/>
  <c r="AU74" i="19"/>
  <c r="AU152" i="19"/>
  <c r="AU83" i="19"/>
  <c r="AP161" i="19"/>
  <c r="AQ161" i="19"/>
  <c r="AT161" i="19"/>
  <c r="AU125" i="19"/>
  <c r="AU95" i="19"/>
  <c r="AU77" i="19"/>
  <c r="AU84" i="19"/>
  <c r="AU143" i="19"/>
  <c r="AU56" i="19"/>
  <c r="X67" i="19" s="1"/>
  <c r="AQ25" i="11" s="1"/>
  <c r="AU62" i="19"/>
  <c r="AU122" i="19"/>
  <c r="AU101" i="19"/>
  <c r="AU18" i="19"/>
  <c r="AU45" i="19"/>
  <c r="AU68" i="19"/>
  <c r="AU53" i="19"/>
  <c r="AU81" i="19"/>
  <c r="AU126" i="19"/>
  <c r="AU90" i="19"/>
  <c r="AU51" i="19"/>
  <c r="AU30" i="19"/>
  <c r="AU63" i="19"/>
  <c r="AU98" i="19"/>
  <c r="AU117" i="19"/>
  <c r="AU120" i="19"/>
  <c r="AU75" i="19"/>
  <c r="AU89" i="19"/>
  <c r="AR168" i="19"/>
  <c r="AS168" i="19"/>
  <c r="AT168" i="19"/>
  <c r="AP166" i="19"/>
  <c r="AQ166" i="19"/>
  <c r="AR166" i="19"/>
  <c r="AS166" i="19"/>
  <c r="AT160" i="19"/>
  <c r="AU160" i="19" s="1"/>
  <c r="AU149" i="19"/>
  <c r="AU50" i="19"/>
  <c r="AU26" i="19"/>
  <c r="AU65" i="19"/>
  <c r="AU39" i="19"/>
  <c r="AU134" i="19"/>
  <c r="AU108" i="19"/>
  <c r="AU66" i="19"/>
  <c r="AU110" i="19"/>
  <c r="AU48" i="19"/>
  <c r="AU113" i="19"/>
  <c r="AU135" i="19"/>
  <c r="AU14" i="19"/>
  <c r="AU12" i="19"/>
  <c r="AP168" i="19"/>
  <c r="AS161" i="19"/>
  <c r="AR161" i="19"/>
  <c r="AQ162" i="19"/>
  <c r="AU162" i="19" s="1"/>
  <c r="AU158" i="19"/>
  <c r="AM167" i="19"/>
  <c r="AN164" i="19"/>
  <c r="AO164" i="19"/>
  <c r="AM172" i="19"/>
  <c r="AN169" i="19"/>
  <c r="AO169" i="19"/>
  <c r="AN171" i="19"/>
  <c r="AM174" i="19"/>
  <c r="AO171" i="19"/>
  <c r="AU11" i="19"/>
  <c r="AU204" i="19" l="1"/>
  <c r="X119" i="12"/>
  <c r="Y107" i="12"/>
  <c r="V65" i="11" s="1"/>
  <c r="X66" i="19"/>
  <c r="X64" i="19"/>
  <c r="X65" i="19"/>
  <c r="AQ23" i="11" s="1"/>
  <c r="AU183" i="19"/>
  <c r="AU234" i="19"/>
  <c r="AU180" i="19"/>
  <c r="AU236" i="19"/>
  <c r="AU198" i="19"/>
  <c r="AU207" i="19"/>
  <c r="AU179" i="19"/>
  <c r="AU182" i="19"/>
  <c r="AU194" i="19"/>
  <c r="X62" i="19"/>
  <c r="AQ20" i="11" s="1"/>
  <c r="AU237" i="19"/>
  <c r="AU200" i="19"/>
  <c r="AU197" i="19"/>
  <c r="AU191" i="19"/>
  <c r="AU233" i="19"/>
  <c r="AU201" i="19"/>
  <c r="AU195" i="19"/>
  <c r="AU203" i="19"/>
  <c r="AU206" i="19"/>
  <c r="Y51" i="19"/>
  <c r="K17" i="11" s="1"/>
  <c r="W345" i="12"/>
  <c r="Y343" i="12"/>
  <c r="V301" i="11" s="1"/>
  <c r="P343" i="12"/>
  <c r="AP670" i="12"/>
  <c r="AQ670" i="12"/>
  <c r="AR670" i="12"/>
  <c r="AS670" i="12"/>
  <c r="AN677" i="12"/>
  <c r="AM680" i="12"/>
  <c r="AO677" i="12"/>
  <c r="AP674" i="12"/>
  <c r="AT674" i="12"/>
  <c r="AQ674" i="12"/>
  <c r="AT634" i="12"/>
  <c r="AU634" i="12" s="1"/>
  <c r="AL907" i="12"/>
  <c r="AU669" i="12"/>
  <c r="AN675" i="12"/>
  <c r="AM678" i="12"/>
  <c r="AO675" i="12"/>
  <c r="AN673" i="12"/>
  <c r="AM676" i="12"/>
  <c r="AO673" i="12"/>
  <c r="AP672" i="12"/>
  <c r="AT672" i="12"/>
  <c r="AR672" i="12"/>
  <c r="AQ672" i="12"/>
  <c r="AS672" i="12"/>
  <c r="AR632" i="12"/>
  <c r="AU632" i="12" s="1"/>
  <c r="X58" i="19"/>
  <c r="AQ16" i="11" s="1"/>
  <c r="X56" i="19"/>
  <c r="AQ14" i="11" s="1"/>
  <c r="AW15" i="27" s="1"/>
  <c r="X55" i="19"/>
  <c r="AQ13" i="11" s="1"/>
  <c r="X54" i="19"/>
  <c r="AQ12" i="11" s="1"/>
  <c r="X61" i="19"/>
  <c r="AQ19" i="11" s="1"/>
  <c r="X60" i="19"/>
  <c r="AQ18" i="11" s="1"/>
  <c r="X63" i="19"/>
  <c r="X57" i="19"/>
  <c r="AQ15" i="11" s="1"/>
  <c r="AX15" i="27" s="1"/>
  <c r="X59" i="19"/>
  <c r="Y59" i="19" s="1"/>
  <c r="AR17" i="11" s="1"/>
  <c r="X53" i="19"/>
  <c r="AQ11" i="11" s="1"/>
  <c r="AX17" i="27" s="1"/>
  <c r="X52" i="19"/>
  <c r="J17" i="11"/>
  <c r="AQ9" i="11"/>
  <c r="AX16" i="27" s="1"/>
  <c r="AM225" i="12"/>
  <c r="AN222" i="12"/>
  <c r="AO222" i="12"/>
  <c r="AP217" i="12"/>
  <c r="AQ217" i="12"/>
  <c r="AT217" i="12"/>
  <c r="AS217" i="12"/>
  <c r="AR217" i="12"/>
  <c r="AM223" i="12"/>
  <c r="AN220" i="12"/>
  <c r="AO220" i="12"/>
  <c r="AU215" i="12"/>
  <c r="AU214" i="12"/>
  <c r="AT219" i="12"/>
  <c r="AQ219" i="12"/>
  <c r="AS219" i="12"/>
  <c r="AP219" i="12"/>
  <c r="AR219" i="12"/>
  <c r="AR179" i="12"/>
  <c r="AU179" i="12" s="1"/>
  <c r="AR218" i="12"/>
  <c r="AS218" i="12"/>
  <c r="AT218" i="12"/>
  <c r="AP218" i="12"/>
  <c r="AQ218" i="12"/>
  <c r="AT178" i="12"/>
  <c r="AU178" i="12" s="1"/>
  <c r="AU216" i="12"/>
  <c r="AM224" i="12"/>
  <c r="AN221" i="12"/>
  <c r="AO221" i="12"/>
  <c r="AH88" i="12"/>
  <c r="S122" i="12"/>
  <c r="AR171" i="19"/>
  <c r="AT171" i="19"/>
  <c r="AS171" i="19"/>
  <c r="AR169" i="19"/>
  <c r="AP169" i="19"/>
  <c r="AQ169" i="19"/>
  <c r="AS169" i="19"/>
  <c r="AT164" i="19"/>
  <c r="AP164" i="19"/>
  <c r="AQ164" i="19"/>
  <c r="AT163" i="19"/>
  <c r="AU163" i="19" s="1"/>
  <c r="J16" i="11"/>
  <c r="AS164" i="19"/>
  <c r="AR164" i="19"/>
  <c r="AQ165" i="19"/>
  <c r="AU165" i="19" s="1"/>
  <c r="AP171" i="19"/>
  <c r="AN172" i="19"/>
  <c r="AM175" i="19"/>
  <c r="AO172" i="19"/>
  <c r="AU161" i="19"/>
  <c r="AM170" i="19"/>
  <c r="AN167" i="19"/>
  <c r="AO167" i="19"/>
  <c r="AN174" i="19"/>
  <c r="AO174" i="19"/>
  <c r="AQ8" i="11"/>
  <c r="X120" i="12" l="1"/>
  <c r="X108" i="12"/>
  <c r="U77" i="11"/>
  <c r="Y119" i="12"/>
  <c r="V77" i="11" s="1"/>
  <c r="AW18" i="27"/>
  <c r="AW19" i="27"/>
  <c r="AX19" i="27"/>
  <c r="AQ22" i="11"/>
  <c r="AW23" i="27" s="1"/>
  <c r="Y65" i="19"/>
  <c r="AR23" i="11" s="1"/>
  <c r="AQ24" i="11"/>
  <c r="AW27" i="27" s="1"/>
  <c r="Y67" i="19"/>
  <c r="AR25" i="11" s="1"/>
  <c r="AW22" i="27"/>
  <c r="AW21" i="27"/>
  <c r="AX21" i="27"/>
  <c r="W347" i="12"/>
  <c r="Y345" i="12"/>
  <c r="V303" i="11" s="1"/>
  <c r="P345" i="12"/>
  <c r="AP673" i="12"/>
  <c r="AR673" i="12"/>
  <c r="AS673" i="12"/>
  <c r="AQ673" i="12"/>
  <c r="AN678" i="12"/>
  <c r="AM681" i="12"/>
  <c r="AO678" i="12"/>
  <c r="AL913" i="12"/>
  <c r="AN680" i="12"/>
  <c r="AM683" i="12"/>
  <c r="AO680" i="12"/>
  <c r="AS674" i="12"/>
  <c r="AT677" i="12"/>
  <c r="AP677" i="12"/>
  <c r="AQ677" i="12"/>
  <c r="AT637" i="12"/>
  <c r="AU637" i="12" s="1"/>
  <c r="AN676" i="12"/>
  <c r="AM679" i="12"/>
  <c r="AO676" i="12"/>
  <c r="AU672" i="12"/>
  <c r="AR675" i="12"/>
  <c r="AS675" i="12"/>
  <c r="AT675" i="12"/>
  <c r="AP675" i="12"/>
  <c r="AQ675" i="12"/>
  <c r="AR635" i="12"/>
  <c r="AU635" i="12" s="1"/>
  <c r="AW16" i="27"/>
  <c r="Y61" i="19"/>
  <c r="AR19" i="11" s="1"/>
  <c r="Y55" i="19"/>
  <c r="AR13" i="11" s="1"/>
  <c r="AX27" i="27"/>
  <c r="AQ21" i="11"/>
  <c r="Y63" i="19"/>
  <c r="AR21" i="11" s="1"/>
  <c r="Y53" i="19"/>
  <c r="AR11" i="11" s="1"/>
  <c r="Y57" i="19"/>
  <c r="AR15" i="11" s="1"/>
  <c r="AQ17" i="11"/>
  <c r="AX23" i="27" s="1"/>
  <c r="AQ10" i="11"/>
  <c r="AW17" i="27" s="1"/>
  <c r="AU218" i="12"/>
  <c r="AT221" i="12"/>
  <c r="AR221" i="12"/>
  <c r="AQ221" i="12"/>
  <c r="AS221" i="12"/>
  <c r="AP221" i="12"/>
  <c r="AT181" i="12"/>
  <c r="AU181" i="12" s="1"/>
  <c r="AU217" i="12"/>
  <c r="AM227" i="12"/>
  <c r="AN224" i="12"/>
  <c r="AO224" i="12"/>
  <c r="AS220" i="12"/>
  <c r="AT220" i="12"/>
  <c r="AP220" i="12"/>
  <c r="AQ220" i="12"/>
  <c r="AR220" i="12"/>
  <c r="AR222" i="12"/>
  <c r="AS222" i="12"/>
  <c r="AT222" i="12"/>
  <c r="AP222" i="12"/>
  <c r="AQ222" i="12"/>
  <c r="AR182" i="12"/>
  <c r="AU182" i="12" s="1"/>
  <c r="AU219" i="12"/>
  <c r="AM226" i="12"/>
  <c r="AN223" i="12"/>
  <c r="AO223" i="12"/>
  <c r="AM228" i="12"/>
  <c r="AN225" i="12"/>
  <c r="AO225" i="12"/>
  <c r="S123" i="12"/>
  <c r="AH89" i="12"/>
  <c r="AS174" i="19"/>
  <c r="AR174" i="19"/>
  <c r="AT174" i="19"/>
  <c r="AP167" i="19"/>
  <c r="AT167" i="19"/>
  <c r="AQ167" i="19"/>
  <c r="AT166" i="19"/>
  <c r="AU166" i="19" s="1"/>
  <c r="AP172" i="19"/>
  <c r="AR172" i="19"/>
  <c r="AS172" i="19"/>
  <c r="AQ172" i="19"/>
  <c r="AU164" i="19"/>
  <c r="AP174" i="19"/>
  <c r="AR167" i="19"/>
  <c r="AS167" i="19"/>
  <c r="AQ168" i="19"/>
  <c r="AU168" i="19" s="1"/>
  <c r="AN170" i="19"/>
  <c r="AM173" i="19"/>
  <c r="AO170" i="19"/>
  <c r="AN175" i="19"/>
  <c r="AO175" i="19"/>
  <c r="AR9" i="11"/>
  <c r="X121" i="12" l="1"/>
  <c r="U79" i="11" s="1"/>
  <c r="X109" i="12"/>
  <c r="U67" i="11" s="1"/>
  <c r="U66" i="11"/>
  <c r="U78" i="11"/>
  <c r="AX18" i="27"/>
  <c r="AX22" i="27"/>
  <c r="AU675" i="12"/>
  <c r="Y347" i="12"/>
  <c r="V305" i="11" s="1"/>
  <c r="P347" i="12"/>
  <c r="AR676" i="12"/>
  <c r="AP676" i="12"/>
  <c r="AQ676" i="12"/>
  <c r="AS676" i="12"/>
  <c r="AS677" i="12"/>
  <c r="AN681" i="12"/>
  <c r="AM684" i="12"/>
  <c r="AO681" i="12"/>
  <c r="AN683" i="12"/>
  <c r="AM686" i="12"/>
  <c r="AO683" i="12"/>
  <c r="AL919" i="12"/>
  <c r="AR678" i="12"/>
  <c r="AP678" i="12"/>
  <c r="AQ678" i="12"/>
  <c r="AS678" i="12"/>
  <c r="AT678" i="12"/>
  <c r="AR638" i="12"/>
  <c r="AU638" i="12" s="1"/>
  <c r="AN679" i="12"/>
  <c r="AM682" i="12"/>
  <c r="AO679" i="12"/>
  <c r="AP680" i="12"/>
  <c r="AQ680" i="12"/>
  <c r="AT680" i="12"/>
  <c r="AT640" i="12"/>
  <c r="AU640" i="12" s="1"/>
  <c r="AU221" i="12"/>
  <c r="AM229" i="12"/>
  <c r="AN226" i="12"/>
  <c r="AO226" i="12"/>
  <c r="AU220" i="12"/>
  <c r="AQ225" i="12"/>
  <c r="AS225" i="12"/>
  <c r="AP225" i="12"/>
  <c r="AR225" i="12"/>
  <c r="AT225" i="12"/>
  <c r="AR185" i="12"/>
  <c r="AU185" i="12" s="1"/>
  <c r="AU222" i="12"/>
  <c r="AN228" i="12"/>
  <c r="AO228" i="12"/>
  <c r="AM231" i="12"/>
  <c r="AS224" i="12"/>
  <c r="AP224" i="12"/>
  <c r="AT224" i="12"/>
  <c r="AR224" i="12"/>
  <c r="AQ224" i="12"/>
  <c r="AT184" i="12"/>
  <c r="AU184" i="12" s="1"/>
  <c r="X110" i="12" s="1"/>
  <c r="AT223" i="12"/>
  <c r="AQ223" i="12"/>
  <c r="AR223" i="12"/>
  <c r="AS223" i="12"/>
  <c r="AP223" i="12"/>
  <c r="AM230" i="12"/>
  <c r="AN227" i="12"/>
  <c r="AO227" i="12"/>
  <c r="S124" i="12"/>
  <c r="AH90" i="12"/>
  <c r="AP175" i="19"/>
  <c r="AQ175" i="19"/>
  <c r="AR175" i="19"/>
  <c r="AS175" i="19"/>
  <c r="AP170" i="19"/>
  <c r="AQ170" i="19"/>
  <c r="AT170" i="19"/>
  <c r="AT169" i="19"/>
  <c r="AU169" i="19" s="1"/>
  <c r="AR170" i="19"/>
  <c r="AS170" i="19"/>
  <c r="AQ171" i="19"/>
  <c r="AU171" i="19" s="1"/>
  <c r="AM176" i="19"/>
  <c r="AN173" i="19"/>
  <c r="AO173" i="19"/>
  <c r="AU167" i="19"/>
  <c r="Y121" i="12" l="1"/>
  <c r="V79" i="11" s="1"/>
  <c r="T15" i="27" s="1"/>
  <c r="Y109" i="12"/>
  <c r="V67" i="11" s="1"/>
  <c r="U68" i="11"/>
  <c r="AN684" i="12"/>
  <c r="AM687" i="12"/>
  <c r="AO684" i="12"/>
  <c r="AR679" i="12"/>
  <c r="AS679" i="12"/>
  <c r="AP679" i="12"/>
  <c r="AQ679" i="12"/>
  <c r="AN686" i="12"/>
  <c r="AM689" i="12"/>
  <c r="AO686" i="12"/>
  <c r="AR681" i="12"/>
  <c r="AS681" i="12"/>
  <c r="AT681" i="12"/>
  <c r="AP681" i="12"/>
  <c r="AQ681" i="12"/>
  <c r="AR641" i="12"/>
  <c r="AU641" i="12" s="1"/>
  <c r="AN682" i="12"/>
  <c r="AM685" i="12"/>
  <c r="AO682" i="12"/>
  <c r="AS683" i="12" s="1"/>
  <c r="AL925" i="12"/>
  <c r="AT683" i="12"/>
  <c r="AP683" i="12"/>
  <c r="AQ683" i="12"/>
  <c r="AT643" i="12"/>
  <c r="AU643" i="12" s="1"/>
  <c r="AS680" i="12"/>
  <c r="AU678" i="12"/>
  <c r="AU224" i="12"/>
  <c r="AU225" i="12"/>
  <c r="AM234" i="12"/>
  <c r="AN231" i="12"/>
  <c r="AO231" i="12"/>
  <c r="AS228" i="12"/>
  <c r="AP228" i="12"/>
  <c r="AQ228" i="12"/>
  <c r="AR228" i="12"/>
  <c r="AT228" i="12"/>
  <c r="AR188" i="12"/>
  <c r="AU188" i="12" s="1"/>
  <c r="AM233" i="12"/>
  <c r="AN230" i="12"/>
  <c r="AO230" i="12"/>
  <c r="AP226" i="12"/>
  <c r="AQ226" i="12"/>
  <c r="AR226" i="12"/>
  <c r="AT226" i="12"/>
  <c r="AS226" i="12"/>
  <c r="AT227" i="12"/>
  <c r="AS227" i="12"/>
  <c r="AP227" i="12"/>
  <c r="AQ227" i="12"/>
  <c r="AR227" i="12"/>
  <c r="AT187" i="12"/>
  <c r="AU187" i="12" s="1"/>
  <c r="AU223" i="12"/>
  <c r="AM232" i="12"/>
  <c r="AN229" i="12"/>
  <c r="AO229" i="12"/>
  <c r="AH91" i="12"/>
  <c r="S125" i="12"/>
  <c r="AP173" i="19"/>
  <c r="AQ173" i="19"/>
  <c r="AT173" i="19"/>
  <c r="AT172" i="19"/>
  <c r="AU172" i="19" s="1"/>
  <c r="AR173" i="19"/>
  <c r="AS173" i="19"/>
  <c r="AQ174" i="19"/>
  <c r="AU174" i="19" s="1"/>
  <c r="AU170" i="19"/>
  <c r="AN176" i="19"/>
  <c r="AO176" i="19"/>
  <c r="AQ177" i="19" s="1"/>
  <c r="AU177" i="19" s="1"/>
  <c r="X111" i="12" l="1"/>
  <c r="U69" i="11" s="1"/>
  <c r="AU681" i="12"/>
  <c r="AN685" i="12"/>
  <c r="AM688" i="12"/>
  <c r="AO685" i="12"/>
  <c r="AL931" i="12"/>
  <c r="X53" i="12"/>
  <c r="X60" i="12"/>
  <c r="X92" i="12"/>
  <c r="X61" i="12"/>
  <c r="U19" i="11" s="1"/>
  <c r="X52" i="12"/>
  <c r="U10" i="11" s="1"/>
  <c r="X77" i="12"/>
  <c r="U35" i="11" s="1"/>
  <c r="X84" i="12"/>
  <c r="X76" i="12"/>
  <c r="X68" i="12"/>
  <c r="X69" i="12"/>
  <c r="U27" i="11" s="1"/>
  <c r="X85" i="12"/>
  <c r="U43" i="11" s="1"/>
  <c r="AR682" i="12"/>
  <c r="AP682" i="12"/>
  <c r="AQ682" i="12"/>
  <c r="AS682" i="12"/>
  <c r="AN689" i="12"/>
  <c r="AM692" i="12"/>
  <c r="AO689" i="12"/>
  <c r="AN687" i="12"/>
  <c r="AM690" i="12"/>
  <c r="AO687" i="12"/>
  <c r="AP686" i="12"/>
  <c r="AQ686" i="12"/>
  <c r="AS686" i="12"/>
  <c r="AT686" i="12"/>
  <c r="AT646" i="12"/>
  <c r="AU646" i="12" s="1"/>
  <c r="AR684" i="12"/>
  <c r="AP684" i="12"/>
  <c r="AQ684" i="12"/>
  <c r="AS684" i="12"/>
  <c r="AT684" i="12"/>
  <c r="AR644" i="12"/>
  <c r="AU644" i="12" s="1"/>
  <c r="AU226" i="12"/>
  <c r="AU228" i="12"/>
  <c r="AM236" i="12"/>
  <c r="AN233" i="12"/>
  <c r="AO233" i="12"/>
  <c r="AT231" i="12"/>
  <c r="AS231" i="12"/>
  <c r="AP231" i="12"/>
  <c r="AQ231" i="12"/>
  <c r="AR231" i="12"/>
  <c r="AR191" i="12"/>
  <c r="AU191" i="12" s="1"/>
  <c r="AT230" i="12"/>
  <c r="AQ230" i="12"/>
  <c r="AP230" i="12"/>
  <c r="AR230" i="12"/>
  <c r="AS230" i="12"/>
  <c r="AT190" i="12"/>
  <c r="AU190" i="12" s="1"/>
  <c r="AM237" i="12"/>
  <c r="AN234" i="12"/>
  <c r="AO234" i="12"/>
  <c r="AU227" i="12"/>
  <c r="AQ229" i="12"/>
  <c r="AS229" i="12"/>
  <c r="AT229" i="12"/>
  <c r="AR229" i="12"/>
  <c r="AP229" i="12"/>
  <c r="AM235" i="12"/>
  <c r="AN232" i="12"/>
  <c r="AO232" i="12"/>
  <c r="AH92" i="12"/>
  <c r="S126" i="12"/>
  <c r="AT176" i="19"/>
  <c r="AP176" i="19"/>
  <c r="AQ176" i="19"/>
  <c r="AT175" i="19"/>
  <c r="AU175" i="19" s="1"/>
  <c r="AR176" i="19"/>
  <c r="AS176" i="19"/>
  <c r="AU173" i="19"/>
  <c r="Y111" i="12" l="1"/>
  <c r="V69" i="11" s="1"/>
  <c r="X112" i="12"/>
  <c r="AU684" i="12"/>
  <c r="Y61" i="12"/>
  <c r="V19" i="11" s="1"/>
  <c r="U18" i="11"/>
  <c r="AM693" i="12"/>
  <c r="AN690" i="12"/>
  <c r="AO690" i="12"/>
  <c r="AT689" i="12"/>
  <c r="AP689" i="12"/>
  <c r="AQ689" i="12"/>
  <c r="AT649" i="12"/>
  <c r="AU649" i="12" s="1"/>
  <c r="AR687" i="12"/>
  <c r="AT687" i="12"/>
  <c r="AP687" i="12"/>
  <c r="AQ687" i="12"/>
  <c r="AS687" i="12"/>
  <c r="AR647" i="12"/>
  <c r="AU647" i="12" s="1"/>
  <c r="Y53" i="12"/>
  <c r="V11" i="11" s="1"/>
  <c r="U11" i="11"/>
  <c r="U26" i="11"/>
  <c r="Y69" i="12"/>
  <c r="V27" i="11" s="1"/>
  <c r="U34" i="11"/>
  <c r="Y77" i="12"/>
  <c r="V35" i="11" s="1"/>
  <c r="AN688" i="12"/>
  <c r="AM691" i="12"/>
  <c r="AO688" i="12"/>
  <c r="AS689" i="12" s="1"/>
  <c r="AM695" i="12"/>
  <c r="AN692" i="12"/>
  <c r="AO692" i="12"/>
  <c r="U42" i="11"/>
  <c r="Y85" i="12"/>
  <c r="V43" i="11" s="1"/>
  <c r="U50" i="11"/>
  <c r="AL937" i="12"/>
  <c r="X55" i="12"/>
  <c r="U13" i="11" s="1"/>
  <c r="X70" i="12"/>
  <c r="X79" i="12"/>
  <c r="U37" i="11" s="1"/>
  <c r="X95" i="12"/>
  <c r="U53" i="11" s="1"/>
  <c r="X71" i="12"/>
  <c r="U29" i="11" s="1"/>
  <c r="X86" i="12"/>
  <c r="X54" i="12"/>
  <c r="X94" i="12"/>
  <c r="X78" i="12"/>
  <c r="X62" i="12"/>
  <c r="X63" i="12"/>
  <c r="U21" i="11" s="1"/>
  <c r="X87" i="12"/>
  <c r="U45" i="11" s="1"/>
  <c r="AR685" i="12"/>
  <c r="AS685" i="12"/>
  <c r="AP685" i="12"/>
  <c r="AQ685" i="12"/>
  <c r="AU231" i="12"/>
  <c r="AU230" i="12"/>
  <c r="AQ233" i="12"/>
  <c r="AS233" i="12"/>
  <c r="AR233" i="12"/>
  <c r="AT233" i="12"/>
  <c r="AP233" i="12"/>
  <c r="AT193" i="12"/>
  <c r="AU193" i="12" s="1"/>
  <c r="AP234" i="12"/>
  <c r="AR234" i="12"/>
  <c r="AQ234" i="12"/>
  <c r="AS234" i="12"/>
  <c r="AT234" i="12"/>
  <c r="AR194" i="12"/>
  <c r="AU194" i="12" s="1"/>
  <c r="AN236" i="12"/>
  <c r="AM239" i="12"/>
  <c r="AO236" i="12"/>
  <c r="AP232" i="12"/>
  <c r="AQ232" i="12"/>
  <c r="AS232" i="12"/>
  <c r="AR232" i="12"/>
  <c r="AT232" i="12"/>
  <c r="AU229" i="12"/>
  <c r="AM240" i="12"/>
  <c r="AN237" i="12"/>
  <c r="AO237" i="12"/>
  <c r="AM238" i="12"/>
  <c r="AN235" i="12"/>
  <c r="AO235" i="12"/>
  <c r="S127" i="12"/>
  <c r="AH93" i="12"/>
  <c r="AU176" i="19"/>
  <c r="X113" i="12" l="1"/>
  <c r="U71" i="11" s="1"/>
  <c r="U70" i="11"/>
  <c r="U12" i="11"/>
  <c r="Y55" i="12"/>
  <c r="V13" i="11" s="1"/>
  <c r="AP690" i="12"/>
  <c r="AT690" i="12"/>
  <c r="AQ690" i="12"/>
  <c r="AS690" i="12"/>
  <c r="AR690" i="12"/>
  <c r="AR650" i="12"/>
  <c r="AU650" i="12" s="1"/>
  <c r="U20" i="11"/>
  <c r="Y63" i="12"/>
  <c r="V21" i="11" s="1"/>
  <c r="U44" i="11"/>
  <c r="Y87" i="12"/>
  <c r="V45" i="11" s="1"/>
  <c r="U28" i="11"/>
  <c r="Y71" i="12"/>
  <c r="V29" i="11" s="1"/>
  <c r="AM694" i="12"/>
  <c r="AN691" i="12"/>
  <c r="AO691" i="12"/>
  <c r="AS692" i="12" s="1"/>
  <c r="AU687" i="12"/>
  <c r="AM696" i="12"/>
  <c r="AN693" i="12"/>
  <c r="AO693" i="12"/>
  <c r="U36" i="11"/>
  <c r="Y79" i="12"/>
  <c r="V37" i="11" s="1"/>
  <c r="AP692" i="12"/>
  <c r="AT692" i="12"/>
  <c r="AQ692" i="12"/>
  <c r="AT652" i="12"/>
  <c r="AU652" i="12" s="1"/>
  <c r="AR688" i="12"/>
  <c r="AQ688" i="12"/>
  <c r="AS688" i="12"/>
  <c r="AP688" i="12"/>
  <c r="Y95" i="12"/>
  <c r="V53" i="11" s="1"/>
  <c r="U52" i="11"/>
  <c r="X72" i="12"/>
  <c r="X80" i="12"/>
  <c r="X88" i="12"/>
  <c r="X73" i="12"/>
  <c r="U31" i="11" s="1"/>
  <c r="X89" i="12"/>
  <c r="U47" i="11" s="1"/>
  <c r="X81" i="12"/>
  <c r="U39" i="11" s="1"/>
  <c r="X64" i="12"/>
  <c r="U22" i="11" s="1"/>
  <c r="X56" i="12"/>
  <c r="X96" i="12"/>
  <c r="X97" i="12"/>
  <c r="U55" i="11" s="1"/>
  <c r="X65" i="12"/>
  <c r="X57" i="12"/>
  <c r="U15" i="11" s="1"/>
  <c r="AM698" i="12"/>
  <c r="AN695" i="12"/>
  <c r="AO695" i="12"/>
  <c r="AU233" i="12"/>
  <c r="AU234" i="12"/>
  <c r="AN240" i="12"/>
  <c r="AO240" i="12"/>
  <c r="AN239" i="12"/>
  <c r="AO239" i="12"/>
  <c r="AR237" i="12"/>
  <c r="AT237" i="12"/>
  <c r="AS237" i="12"/>
  <c r="AQ237" i="12"/>
  <c r="AP237" i="12"/>
  <c r="AR197" i="12"/>
  <c r="AU197" i="12" s="1"/>
  <c r="AP236" i="12"/>
  <c r="AR236" i="12"/>
  <c r="AS236" i="12"/>
  <c r="AQ236" i="12"/>
  <c r="AT236" i="12"/>
  <c r="AT196" i="12"/>
  <c r="AU196" i="12" s="1"/>
  <c r="AT235" i="12"/>
  <c r="AP235" i="12"/>
  <c r="AQ235" i="12"/>
  <c r="AS235" i="12"/>
  <c r="AR235" i="12"/>
  <c r="AN238" i="12"/>
  <c r="AO238" i="12"/>
  <c r="AU232" i="12"/>
  <c r="AH94" i="12"/>
  <c r="S128" i="12"/>
  <c r="X114" i="12" l="1"/>
  <c r="U72" i="11" s="1"/>
  <c r="Y113" i="12"/>
  <c r="V71" i="11" s="1"/>
  <c r="T19" i="27" s="1"/>
  <c r="Y57" i="12"/>
  <c r="V15" i="11" s="1"/>
  <c r="T27" i="27" s="1"/>
  <c r="U14" i="11"/>
  <c r="X93" i="12"/>
  <c r="X51" i="12"/>
  <c r="U9" i="11" s="1"/>
  <c r="X91" i="12"/>
  <c r="U49" i="11" s="1"/>
  <c r="X83" i="12"/>
  <c r="U41" i="11" s="1"/>
  <c r="X58" i="12"/>
  <c r="U16" i="11" s="1"/>
  <c r="X66" i="12"/>
  <c r="X90" i="12"/>
  <c r="X74" i="12"/>
  <c r="X50" i="12"/>
  <c r="X67" i="12"/>
  <c r="U25" i="11" s="1"/>
  <c r="X59" i="12"/>
  <c r="X82" i="12"/>
  <c r="X75" i="12"/>
  <c r="U33" i="11" s="1"/>
  <c r="AM699" i="12"/>
  <c r="AN696" i="12"/>
  <c r="AO696" i="12"/>
  <c r="AM697" i="12"/>
  <c r="AN694" i="12"/>
  <c r="AO694" i="12"/>
  <c r="AS695" i="12" s="1"/>
  <c r="AU690" i="12"/>
  <c r="Y65" i="12"/>
  <c r="V23" i="11" s="1"/>
  <c r="T23" i="27" s="1"/>
  <c r="U23" i="11"/>
  <c r="U46" i="11"/>
  <c r="Y89" i="12"/>
  <c r="V47" i="11" s="1"/>
  <c r="T22" i="27" s="1"/>
  <c r="U38" i="11"/>
  <c r="Y81" i="12"/>
  <c r="V39" i="11" s="1"/>
  <c r="T17" i="27" s="1"/>
  <c r="AP695" i="12"/>
  <c r="AT695" i="12"/>
  <c r="AQ695" i="12"/>
  <c r="AT655" i="12"/>
  <c r="AU655" i="12" s="1"/>
  <c r="AN698" i="12"/>
  <c r="AM701" i="12"/>
  <c r="AO698" i="12"/>
  <c r="U54" i="11"/>
  <c r="Y97" i="12"/>
  <c r="V55" i="11" s="1"/>
  <c r="T16" i="27" s="1"/>
  <c r="U30" i="11"/>
  <c r="Y73" i="12"/>
  <c r="V31" i="11" s="1"/>
  <c r="T18" i="27" s="1"/>
  <c r="AP693" i="12"/>
  <c r="AT693" i="12"/>
  <c r="AQ693" i="12"/>
  <c r="AS693" i="12"/>
  <c r="AR693" i="12"/>
  <c r="AR653" i="12"/>
  <c r="AU653" i="12" s="1"/>
  <c r="AP691" i="12"/>
  <c r="AQ691" i="12"/>
  <c r="AS691" i="12"/>
  <c r="AR691" i="12"/>
  <c r="AT238" i="12"/>
  <c r="AQ238" i="12"/>
  <c r="AP238" i="12"/>
  <c r="AR238" i="12"/>
  <c r="AS238" i="12"/>
  <c r="AU236" i="12"/>
  <c r="AT239" i="12"/>
  <c r="AQ239" i="12"/>
  <c r="AP239" i="12"/>
  <c r="AR239" i="12"/>
  <c r="AS239" i="12"/>
  <c r="AT199" i="12"/>
  <c r="AU199" i="12" s="1"/>
  <c r="AU235" i="12"/>
  <c r="AU237" i="12"/>
  <c r="AQ240" i="12"/>
  <c r="AP240" i="12"/>
  <c r="AS240" i="12"/>
  <c r="AR240" i="12"/>
  <c r="AT240" i="12"/>
  <c r="AR200" i="12"/>
  <c r="AU200" i="12" s="1"/>
  <c r="AH95" i="12"/>
  <c r="S129" i="12"/>
  <c r="X115" i="12" l="1"/>
  <c r="U73" i="11" s="1"/>
  <c r="Y51" i="12"/>
  <c r="V9" i="11" s="1"/>
  <c r="U8" i="11"/>
  <c r="U51" i="11"/>
  <c r="Y93" i="12"/>
  <c r="V51" i="11" s="1"/>
  <c r="AP696" i="12"/>
  <c r="AT696" i="12"/>
  <c r="AQ696" i="12"/>
  <c r="AS696" i="12"/>
  <c r="AR696" i="12"/>
  <c r="AR656" i="12"/>
  <c r="AU656" i="12" s="1"/>
  <c r="U40" i="11"/>
  <c r="Y83" i="12"/>
  <c r="V41" i="11" s="1"/>
  <c r="U32" i="11"/>
  <c r="Y75" i="12"/>
  <c r="V33" i="11" s="1"/>
  <c r="AP698" i="12"/>
  <c r="AT698" i="12"/>
  <c r="AQ698" i="12"/>
  <c r="AT658" i="12"/>
  <c r="AU658" i="12" s="1"/>
  <c r="AP694" i="12"/>
  <c r="AQ694" i="12"/>
  <c r="AS694" i="12"/>
  <c r="AR694" i="12"/>
  <c r="AN699" i="12"/>
  <c r="AM702" i="12"/>
  <c r="AO699" i="12"/>
  <c r="Y59" i="12"/>
  <c r="V17" i="11" s="1"/>
  <c r="U17" i="11"/>
  <c r="U48" i="11"/>
  <c r="Y91" i="12"/>
  <c r="V49" i="11" s="1"/>
  <c r="AN701" i="12"/>
  <c r="AM704" i="12"/>
  <c r="AO701" i="12"/>
  <c r="AU693" i="12"/>
  <c r="AN697" i="12"/>
  <c r="AM700" i="12"/>
  <c r="AO697" i="12"/>
  <c r="U24" i="11"/>
  <c r="Y67" i="12"/>
  <c r="V25" i="11" s="1"/>
  <c r="AU240" i="12"/>
  <c r="AU238" i="12"/>
  <c r="AU239" i="12"/>
  <c r="AH96" i="12"/>
  <c r="S130" i="12"/>
  <c r="Y115" i="12" l="1"/>
  <c r="V73" i="11" s="1"/>
  <c r="AS698" i="12"/>
  <c r="AN702" i="12"/>
  <c r="AM705" i="12"/>
  <c r="AO702" i="12"/>
  <c r="AN700" i="12"/>
  <c r="AM703" i="12"/>
  <c r="AO700" i="12"/>
  <c r="AS701" i="12" s="1"/>
  <c r="AN704" i="12"/>
  <c r="AM707" i="12"/>
  <c r="AO704" i="12"/>
  <c r="AP699" i="12"/>
  <c r="AT699" i="12"/>
  <c r="AQ699" i="12"/>
  <c r="AR699" i="12"/>
  <c r="AS699" i="12"/>
  <c r="AR659" i="12"/>
  <c r="AU659" i="12" s="1"/>
  <c r="AP697" i="12"/>
  <c r="AQ697" i="12"/>
  <c r="AR697" i="12"/>
  <c r="AS697" i="12"/>
  <c r="AP701" i="12"/>
  <c r="AT701" i="12"/>
  <c r="AQ701" i="12"/>
  <c r="AT661" i="12"/>
  <c r="AU661" i="12" s="1"/>
  <c r="AU696" i="12"/>
  <c r="S131" i="12"/>
  <c r="AH97" i="12"/>
  <c r="AP704" i="12" l="1"/>
  <c r="AT704" i="12"/>
  <c r="AQ704" i="12"/>
  <c r="AT664" i="12"/>
  <c r="AU664" i="12" s="1"/>
  <c r="AU699" i="12"/>
  <c r="AN707" i="12"/>
  <c r="AM710" i="12"/>
  <c r="AO707" i="12"/>
  <c r="AP700" i="12"/>
  <c r="AS700" i="12"/>
  <c r="AQ700" i="12"/>
  <c r="AR700" i="12"/>
  <c r="AN705" i="12"/>
  <c r="AM708" i="12"/>
  <c r="AO705" i="12"/>
  <c r="AN703" i="12"/>
  <c r="AM706" i="12"/>
  <c r="AO703" i="12"/>
  <c r="AP702" i="12"/>
  <c r="AT702" i="12"/>
  <c r="AS702" i="12"/>
  <c r="AQ702" i="12"/>
  <c r="AR702" i="12"/>
  <c r="AR662" i="12"/>
  <c r="AU662" i="12" s="1"/>
  <c r="S132" i="12"/>
  <c r="AH98" i="12"/>
  <c r="AS704" i="12" l="1"/>
  <c r="AN708" i="12"/>
  <c r="AM711" i="12"/>
  <c r="AO708" i="12"/>
  <c r="AN710" i="12"/>
  <c r="AM713" i="12"/>
  <c r="AO710" i="12"/>
  <c r="AN706" i="12"/>
  <c r="AM709" i="12"/>
  <c r="AO706" i="12"/>
  <c r="AP705" i="12"/>
  <c r="AT705" i="12"/>
  <c r="AS705" i="12"/>
  <c r="AQ705" i="12"/>
  <c r="AR705" i="12"/>
  <c r="AR665" i="12"/>
  <c r="AU665" i="12" s="1"/>
  <c r="AP707" i="12"/>
  <c r="AT707" i="12"/>
  <c r="AQ707" i="12"/>
  <c r="AT667" i="12"/>
  <c r="AU667" i="12" s="1"/>
  <c r="AU702" i="12"/>
  <c r="AP703" i="12"/>
  <c r="AS703" i="12"/>
  <c r="AQ703" i="12"/>
  <c r="AR703" i="12"/>
  <c r="AH99" i="12"/>
  <c r="S133" i="12"/>
  <c r="AP706" i="12" l="1"/>
  <c r="AS706" i="12"/>
  <c r="AQ706" i="12"/>
  <c r="AR706" i="12"/>
  <c r="AS707" i="12"/>
  <c r="AU705" i="12"/>
  <c r="AN709" i="12"/>
  <c r="AM712" i="12"/>
  <c r="AO709" i="12"/>
  <c r="AP710" i="12"/>
  <c r="AT710" i="12"/>
  <c r="AQ710" i="12"/>
  <c r="AT670" i="12"/>
  <c r="AU670" i="12" s="1"/>
  <c r="AN711" i="12"/>
  <c r="AM714" i="12"/>
  <c r="AO711" i="12"/>
  <c r="AN713" i="12"/>
  <c r="AM716" i="12"/>
  <c r="AO713" i="12"/>
  <c r="AP708" i="12"/>
  <c r="AT708" i="12"/>
  <c r="AS708" i="12"/>
  <c r="AQ708" i="12"/>
  <c r="AR708" i="12"/>
  <c r="AR668" i="12"/>
  <c r="AU668" i="12" s="1"/>
  <c r="S134" i="12"/>
  <c r="AH100" i="12"/>
  <c r="AS710" i="12" l="1"/>
  <c r="AN714" i="12"/>
  <c r="AM717" i="12"/>
  <c r="AO714" i="12"/>
  <c r="AN716" i="12"/>
  <c r="AM719" i="12"/>
  <c r="AO716" i="12"/>
  <c r="AP711" i="12"/>
  <c r="AT711" i="12"/>
  <c r="AS711" i="12"/>
  <c r="AQ711" i="12"/>
  <c r="AR711" i="12"/>
  <c r="AR671" i="12"/>
  <c r="AU671" i="12" s="1"/>
  <c r="AN712" i="12"/>
  <c r="AM715" i="12"/>
  <c r="AO712" i="12"/>
  <c r="AS713" i="12" s="1"/>
  <c r="AP713" i="12"/>
  <c r="AT713" i="12"/>
  <c r="AQ713" i="12"/>
  <c r="AT673" i="12"/>
  <c r="AU673" i="12" s="1"/>
  <c r="AP709" i="12"/>
  <c r="AS709" i="12"/>
  <c r="AQ709" i="12"/>
  <c r="AR709" i="12"/>
  <c r="AU708" i="12"/>
  <c r="S135" i="12"/>
  <c r="AH101" i="12"/>
  <c r="AU711" i="12" l="1"/>
  <c r="AP716" i="12"/>
  <c r="AT716" i="12"/>
  <c r="AQ716" i="12"/>
  <c r="AT676" i="12"/>
  <c r="AU676" i="12" s="1"/>
  <c r="AN717" i="12"/>
  <c r="AM720" i="12"/>
  <c r="AO717" i="12"/>
  <c r="AN715" i="12"/>
  <c r="AM718" i="12"/>
  <c r="AO715" i="12"/>
  <c r="AP712" i="12"/>
  <c r="AS712" i="12"/>
  <c r="AQ712" i="12"/>
  <c r="AR712" i="12"/>
  <c r="AN719" i="12"/>
  <c r="AM722" i="12"/>
  <c r="AO719" i="12"/>
  <c r="AP714" i="12"/>
  <c r="AT714" i="12"/>
  <c r="AS714" i="12"/>
  <c r="AQ714" i="12"/>
  <c r="AR714" i="12"/>
  <c r="AR674" i="12"/>
  <c r="AU674" i="12" s="1"/>
  <c r="AH102" i="12"/>
  <c r="S136" i="12"/>
  <c r="AP719" i="12" l="1"/>
  <c r="AT719" i="12"/>
  <c r="AQ719" i="12"/>
  <c r="AT679" i="12"/>
  <c r="AU679" i="12" s="1"/>
  <c r="AP715" i="12"/>
  <c r="AS715" i="12"/>
  <c r="AQ715" i="12"/>
  <c r="AR715" i="12"/>
  <c r="AP717" i="12"/>
  <c r="AT717" i="12"/>
  <c r="AS717" i="12"/>
  <c r="AQ717" i="12"/>
  <c r="AR717" i="12"/>
  <c r="AR677" i="12"/>
  <c r="AU677" i="12" s="1"/>
  <c r="AS716" i="12"/>
  <c r="AU714" i="12"/>
  <c r="AM725" i="12"/>
  <c r="AN722" i="12"/>
  <c r="AO722" i="12"/>
  <c r="AN718" i="12"/>
  <c r="AM721" i="12"/>
  <c r="AO718" i="12"/>
  <c r="AM723" i="12"/>
  <c r="AN720" i="12"/>
  <c r="AO720" i="12"/>
  <c r="AH103" i="12"/>
  <c r="S137" i="12"/>
  <c r="AS719" i="12" l="1"/>
  <c r="AU717" i="12"/>
  <c r="AM726" i="12"/>
  <c r="AN723" i="12"/>
  <c r="AO723" i="12"/>
  <c r="AP722" i="12"/>
  <c r="AT722" i="12"/>
  <c r="AQ722" i="12"/>
  <c r="AT682" i="12"/>
  <c r="AU682" i="12" s="1"/>
  <c r="AM724" i="12"/>
  <c r="AN721" i="12"/>
  <c r="AO721" i="12"/>
  <c r="AM728" i="12"/>
  <c r="AN725" i="12"/>
  <c r="AO725" i="12"/>
  <c r="AS720" i="12"/>
  <c r="AP720" i="12"/>
  <c r="AT720" i="12"/>
  <c r="AQ720" i="12"/>
  <c r="AR720" i="12"/>
  <c r="AR680" i="12"/>
  <c r="AU680" i="12" s="1"/>
  <c r="AP718" i="12"/>
  <c r="AS718" i="12"/>
  <c r="AQ718" i="12"/>
  <c r="AR718" i="12"/>
  <c r="AH104" i="12"/>
  <c r="S138" i="12"/>
  <c r="AP725" i="12" l="1"/>
  <c r="AT725" i="12"/>
  <c r="AQ725" i="12"/>
  <c r="AT685" i="12"/>
  <c r="AU685" i="12" s="1"/>
  <c r="AM727" i="12"/>
  <c r="AN724" i="12"/>
  <c r="AO724" i="12"/>
  <c r="AU720" i="12"/>
  <c r="AM731" i="12"/>
  <c r="AN728" i="12"/>
  <c r="AO728" i="12"/>
  <c r="AS723" i="12"/>
  <c r="AP723" i="12"/>
  <c r="AT723" i="12"/>
  <c r="AQ723" i="12"/>
  <c r="AR723" i="12"/>
  <c r="AR683" i="12"/>
  <c r="AU683" i="12" s="1"/>
  <c r="AM729" i="12"/>
  <c r="AN726" i="12"/>
  <c r="AO726" i="12"/>
  <c r="AS721" i="12"/>
  <c r="AP721" i="12"/>
  <c r="AQ721" i="12"/>
  <c r="AR721" i="12"/>
  <c r="AS722" i="12"/>
  <c r="AH105" i="12"/>
  <c r="S139" i="12"/>
  <c r="AS725" i="12" l="1"/>
  <c r="AU723" i="12"/>
  <c r="AM734" i="12"/>
  <c r="AN731" i="12"/>
  <c r="AO731" i="12"/>
  <c r="AM730" i="12"/>
  <c r="AN727" i="12"/>
  <c r="AO727" i="12"/>
  <c r="AS728" i="12" s="1"/>
  <c r="AM732" i="12"/>
  <c r="AN729" i="12"/>
  <c r="AO729" i="12"/>
  <c r="AS726" i="12"/>
  <c r="AP726" i="12"/>
  <c r="AT726" i="12"/>
  <c r="AQ726" i="12"/>
  <c r="AR726" i="12"/>
  <c r="AR686" i="12"/>
  <c r="AU686" i="12" s="1"/>
  <c r="AP728" i="12"/>
  <c r="AT728" i="12"/>
  <c r="AQ728" i="12"/>
  <c r="AT688" i="12"/>
  <c r="AU688" i="12" s="1"/>
  <c r="AS724" i="12"/>
  <c r="AP724" i="12"/>
  <c r="AQ724" i="12"/>
  <c r="AR724" i="12"/>
  <c r="S140" i="12"/>
  <c r="AH106" i="12"/>
  <c r="AP731" i="12" l="1"/>
  <c r="AT731" i="12"/>
  <c r="AQ731" i="12"/>
  <c r="AT691" i="12"/>
  <c r="AU691" i="12" s="1"/>
  <c r="AS729" i="12"/>
  <c r="AP729" i="12"/>
  <c r="AT729" i="12"/>
  <c r="AQ729" i="12"/>
  <c r="AR729" i="12"/>
  <c r="AR689" i="12"/>
  <c r="AU689" i="12" s="1"/>
  <c r="AS727" i="12"/>
  <c r="AP727" i="12"/>
  <c r="AQ727" i="12"/>
  <c r="AR727" i="12"/>
  <c r="AM737" i="12"/>
  <c r="AN734" i="12"/>
  <c r="AO734" i="12"/>
  <c r="AU726" i="12"/>
  <c r="AM735" i="12"/>
  <c r="AN732" i="12"/>
  <c r="AO732" i="12"/>
  <c r="AM733" i="12"/>
  <c r="AN730" i="12"/>
  <c r="AO730" i="12"/>
  <c r="S141" i="12"/>
  <c r="AH107" i="12"/>
  <c r="AP734" i="12" l="1"/>
  <c r="AT734" i="12"/>
  <c r="AQ734" i="12"/>
  <c r="AT694" i="12"/>
  <c r="AU694" i="12" s="1"/>
  <c r="AS732" i="12"/>
  <c r="AP732" i="12"/>
  <c r="AT732" i="12"/>
  <c r="AQ732" i="12"/>
  <c r="AR732" i="12"/>
  <c r="AR692" i="12"/>
  <c r="AU692" i="12" s="1"/>
  <c r="AS730" i="12"/>
  <c r="AP730" i="12"/>
  <c r="AQ730" i="12"/>
  <c r="AR730" i="12"/>
  <c r="AM738" i="12"/>
  <c r="AN735" i="12"/>
  <c r="AO735" i="12"/>
  <c r="AM736" i="12"/>
  <c r="AN733" i="12"/>
  <c r="AO733" i="12"/>
  <c r="AM740" i="12"/>
  <c r="AN737" i="12"/>
  <c r="AO737" i="12"/>
  <c r="AU729" i="12"/>
  <c r="AS731" i="12"/>
  <c r="S142" i="12"/>
  <c r="AH108" i="12"/>
  <c r="AU732" i="12" l="1"/>
  <c r="AS735" i="12"/>
  <c r="AP735" i="12"/>
  <c r="AT735" i="12"/>
  <c r="AQ735" i="12"/>
  <c r="AR735" i="12"/>
  <c r="AR695" i="12"/>
  <c r="AU695" i="12" s="1"/>
  <c r="AS733" i="12"/>
  <c r="AP733" i="12"/>
  <c r="AQ733" i="12"/>
  <c r="AR733" i="12"/>
  <c r="AM741" i="12"/>
  <c r="AN738" i="12"/>
  <c r="AO738" i="12"/>
  <c r="AM743" i="12"/>
  <c r="AN740" i="12"/>
  <c r="AO740" i="12"/>
  <c r="AP737" i="12"/>
  <c r="AT737" i="12"/>
  <c r="AQ737" i="12"/>
  <c r="AT697" i="12"/>
  <c r="AU697" i="12" s="1"/>
  <c r="AM739" i="12"/>
  <c r="AN736" i="12"/>
  <c r="AO736" i="12"/>
  <c r="AS734" i="12"/>
  <c r="S143" i="12"/>
  <c r="AH109" i="12"/>
  <c r="AU735" i="12" l="1"/>
  <c r="AS736" i="12"/>
  <c r="AP736" i="12"/>
  <c r="AQ736" i="12"/>
  <c r="AR736" i="12"/>
  <c r="AM742" i="12"/>
  <c r="AN739" i="12"/>
  <c r="AO739" i="12"/>
  <c r="AS740" i="12" s="1"/>
  <c r="AP740" i="12"/>
  <c r="AT740" i="12"/>
  <c r="AQ740" i="12"/>
  <c r="AT700" i="12"/>
  <c r="AU700" i="12" s="1"/>
  <c r="AM746" i="12"/>
  <c r="AN743" i="12"/>
  <c r="AO743" i="12"/>
  <c r="AS738" i="12"/>
  <c r="AP738" i="12"/>
  <c r="AT738" i="12"/>
  <c r="AQ738" i="12"/>
  <c r="AR738" i="12"/>
  <c r="AR698" i="12"/>
  <c r="AU698" i="12" s="1"/>
  <c r="AS737" i="12"/>
  <c r="AM744" i="12"/>
  <c r="AN741" i="12"/>
  <c r="AO741" i="12"/>
  <c r="AH110" i="12"/>
  <c r="S144" i="12"/>
  <c r="AU738" i="12" l="1"/>
  <c r="AM749" i="12"/>
  <c r="AN746" i="12"/>
  <c r="AO746" i="12"/>
  <c r="AS741" i="12"/>
  <c r="AP741" i="12"/>
  <c r="AT741" i="12"/>
  <c r="AQ741" i="12"/>
  <c r="AR741" i="12"/>
  <c r="AR701" i="12"/>
  <c r="AU701" i="12" s="1"/>
  <c r="AS739" i="12"/>
  <c r="AP739" i="12"/>
  <c r="AQ739" i="12"/>
  <c r="AR739" i="12"/>
  <c r="AM745" i="12"/>
  <c r="AN742" i="12"/>
  <c r="AO742" i="12"/>
  <c r="AS743" i="12" s="1"/>
  <c r="AM747" i="12"/>
  <c r="AN744" i="12"/>
  <c r="AO744" i="12"/>
  <c r="AP743" i="12"/>
  <c r="AT743" i="12"/>
  <c r="AQ743" i="12"/>
  <c r="AT703" i="12"/>
  <c r="AU703" i="12" s="1"/>
  <c r="AH111" i="12"/>
  <c r="S145" i="12"/>
  <c r="AP746" i="12" l="1"/>
  <c r="AT746" i="12"/>
  <c r="AQ746" i="12"/>
  <c r="AT706" i="12"/>
  <c r="AU706" i="12" s="1"/>
  <c r="AS742" i="12"/>
  <c r="AP742" i="12"/>
  <c r="AQ742" i="12"/>
  <c r="AR742" i="12"/>
  <c r="AU741" i="12"/>
  <c r="AM752" i="12"/>
  <c r="AN749" i="12"/>
  <c r="AO749" i="12"/>
  <c r="AS744" i="12"/>
  <c r="AP744" i="12"/>
  <c r="AT744" i="12"/>
  <c r="AQ744" i="12"/>
  <c r="AR744" i="12"/>
  <c r="AR704" i="12"/>
  <c r="AU704" i="12" s="1"/>
  <c r="AM750" i="12"/>
  <c r="AN747" i="12"/>
  <c r="AO747" i="12"/>
  <c r="AM748" i="12"/>
  <c r="AN745" i="12"/>
  <c r="AO745" i="12"/>
  <c r="AH112" i="12"/>
  <c r="S146" i="12"/>
  <c r="AU744" i="12" l="1"/>
  <c r="AS745" i="12"/>
  <c r="AP745" i="12"/>
  <c r="AQ745" i="12"/>
  <c r="AR745" i="12"/>
  <c r="AM753" i="12"/>
  <c r="AN750" i="12"/>
  <c r="AO750" i="12"/>
  <c r="AM751" i="12"/>
  <c r="AN748" i="12"/>
  <c r="AO748" i="12"/>
  <c r="AS749" i="12" s="1"/>
  <c r="AP749" i="12"/>
  <c r="AT749" i="12"/>
  <c r="AQ749" i="12"/>
  <c r="AT709" i="12"/>
  <c r="AU709" i="12" s="1"/>
  <c r="AM755" i="12"/>
  <c r="AN752" i="12"/>
  <c r="AO752" i="12"/>
  <c r="AS747" i="12"/>
  <c r="AP747" i="12"/>
  <c r="AT747" i="12"/>
  <c r="AQ747" i="12"/>
  <c r="AR747" i="12"/>
  <c r="AR707" i="12"/>
  <c r="AU707" i="12" s="1"/>
  <c r="AS746" i="12"/>
  <c r="S147" i="12"/>
  <c r="AH113" i="12"/>
  <c r="AS750" i="12" l="1"/>
  <c r="AP750" i="12"/>
  <c r="AT750" i="12"/>
  <c r="AQ750" i="12"/>
  <c r="AR750" i="12"/>
  <c r="AR710" i="12"/>
  <c r="AU710" i="12" s="1"/>
  <c r="AU747" i="12"/>
  <c r="AS748" i="12"/>
  <c r="AP748" i="12"/>
  <c r="AQ748" i="12"/>
  <c r="AR748" i="12"/>
  <c r="AM756" i="12"/>
  <c r="AN753" i="12"/>
  <c r="AO753" i="12"/>
  <c r="AP752" i="12"/>
  <c r="AT752" i="12"/>
  <c r="AQ752" i="12"/>
  <c r="AT712" i="12"/>
  <c r="AU712" i="12" s="1"/>
  <c r="AM758" i="12"/>
  <c r="AN755" i="12"/>
  <c r="AO755" i="12"/>
  <c r="AM754" i="12"/>
  <c r="AN751" i="12"/>
  <c r="AO751" i="12"/>
  <c r="S148" i="12"/>
  <c r="AH114" i="12"/>
  <c r="AS751" i="12" l="1"/>
  <c r="AP751" i="12"/>
  <c r="AQ751" i="12"/>
  <c r="AR751" i="12"/>
  <c r="AP755" i="12"/>
  <c r="AT755" i="12"/>
  <c r="AQ755" i="12"/>
  <c r="AT715" i="12"/>
  <c r="AU715" i="12" s="1"/>
  <c r="AM757" i="12"/>
  <c r="AN754" i="12"/>
  <c r="AO754" i="12"/>
  <c r="AM761" i="12"/>
  <c r="AN758" i="12"/>
  <c r="AO758" i="12"/>
  <c r="AS753" i="12"/>
  <c r="AP753" i="12"/>
  <c r="AT753" i="12"/>
  <c r="AQ753" i="12"/>
  <c r="AR753" i="12"/>
  <c r="AR713" i="12"/>
  <c r="AU713" i="12" s="1"/>
  <c r="AU750" i="12"/>
  <c r="AS752" i="12"/>
  <c r="AM759" i="12"/>
  <c r="AN756" i="12"/>
  <c r="AO756" i="12"/>
  <c r="AH115" i="12"/>
  <c r="S149" i="12"/>
  <c r="AS755" i="12" l="1"/>
  <c r="AS756" i="12"/>
  <c r="AP756" i="12"/>
  <c r="AT756" i="12"/>
  <c r="AQ756" i="12"/>
  <c r="AR756" i="12"/>
  <c r="AR716" i="12"/>
  <c r="AU716" i="12" s="1"/>
  <c r="AU753" i="12"/>
  <c r="AP758" i="12"/>
  <c r="AT758" i="12"/>
  <c r="AQ758" i="12"/>
  <c r="AT718" i="12"/>
  <c r="AU718" i="12" s="1"/>
  <c r="AM760" i="12"/>
  <c r="AN757" i="12"/>
  <c r="AO757" i="12"/>
  <c r="AM762" i="12"/>
  <c r="AN759" i="12"/>
  <c r="AO759" i="12"/>
  <c r="AM764" i="12"/>
  <c r="AN761" i="12"/>
  <c r="AO761" i="12"/>
  <c r="AS754" i="12"/>
  <c r="AP754" i="12"/>
  <c r="AQ754" i="12"/>
  <c r="AR754" i="12"/>
  <c r="S150" i="12"/>
  <c r="AH116" i="12"/>
  <c r="AS758" i="12" l="1"/>
  <c r="AS757" i="12"/>
  <c r="AP757" i="12"/>
  <c r="AQ757" i="12"/>
  <c r="AR757" i="12"/>
  <c r="AS759" i="12"/>
  <c r="AP759" i="12"/>
  <c r="AT759" i="12"/>
  <c r="AQ759" i="12"/>
  <c r="AR759" i="12"/>
  <c r="AR719" i="12"/>
  <c r="AU719" i="12" s="1"/>
  <c r="AM763" i="12"/>
  <c r="AN760" i="12"/>
  <c r="AO760" i="12"/>
  <c r="AS761" i="12" s="1"/>
  <c r="AU756" i="12"/>
  <c r="AM767" i="12"/>
  <c r="AN764" i="12"/>
  <c r="AO764" i="12"/>
  <c r="AP761" i="12"/>
  <c r="AT761" i="12"/>
  <c r="AQ761" i="12"/>
  <c r="AT721" i="12"/>
  <c r="AU721" i="12" s="1"/>
  <c r="AM765" i="12"/>
  <c r="AN762" i="12"/>
  <c r="AO762" i="12"/>
  <c r="S151" i="12"/>
  <c r="AH117" i="12"/>
  <c r="AM770" i="12" l="1"/>
  <c r="AN767" i="12"/>
  <c r="AO767" i="12"/>
  <c r="AM766" i="12"/>
  <c r="AN763" i="12"/>
  <c r="AO763" i="12"/>
  <c r="AS764" i="12" s="1"/>
  <c r="AM768" i="12"/>
  <c r="AN765" i="12"/>
  <c r="AO765" i="12"/>
  <c r="AS762" i="12"/>
  <c r="AP762" i="12"/>
  <c r="AT762" i="12"/>
  <c r="AQ762" i="12"/>
  <c r="AR762" i="12"/>
  <c r="AR722" i="12"/>
  <c r="AU722" i="12" s="1"/>
  <c r="AU759" i="12"/>
  <c r="AP764" i="12"/>
  <c r="AT764" i="12"/>
  <c r="AQ764" i="12"/>
  <c r="AT724" i="12"/>
  <c r="AU724" i="12" s="1"/>
  <c r="AS760" i="12"/>
  <c r="AP760" i="12"/>
  <c r="AQ760" i="12"/>
  <c r="AR760" i="12"/>
  <c r="AH118" i="12"/>
  <c r="S152" i="12"/>
  <c r="AU762" i="12" l="1"/>
  <c r="AM771" i="12"/>
  <c r="AN768" i="12"/>
  <c r="AO768" i="12"/>
  <c r="AS765" i="12"/>
  <c r="AP765" i="12"/>
  <c r="AT765" i="12"/>
  <c r="AQ765" i="12"/>
  <c r="AR765" i="12"/>
  <c r="AR725" i="12"/>
  <c r="AU725" i="12" s="1"/>
  <c r="AM769" i="12"/>
  <c r="AN766" i="12"/>
  <c r="AO766" i="12"/>
  <c r="AS767" i="12" s="1"/>
  <c r="AP767" i="12"/>
  <c r="AT767" i="12"/>
  <c r="AQ767" i="12"/>
  <c r="AT727" i="12"/>
  <c r="AU727" i="12" s="1"/>
  <c r="AS763" i="12"/>
  <c r="AP763" i="12"/>
  <c r="AQ763" i="12"/>
  <c r="AR763" i="12"/>
  <c r="AM773" i="12"/>
  <c r="AN770" i="12"/>
  <c r="AO770" i="12"/>
  <c r="S153" i="12"/>
  <c r="AH119" i="12"/>
  <c r="AU765" i="12" l="1"/>
  <c r="AM772" i="12"/>
  <c r="AN769" i="12"/>
  <c r="AO769" i="12"/>
  <c r="AS768" i="12"/>
  <c r="AP768" i="12"/>
  <c r="AT768" i="12"/>
  <c r="AQ768" i="12"/>
  <c r="AR768" i="12"/>
  <c r="AR728" i="12"/>
  <c r="AU728" i="12" s="1"/>
  <c r="AP770" i="12"/>
  <c r="AT770" i="12"/>
  <c r="AQ770" i="12"/>
  <c r="AT730" i="12"/>
  <c r="AU730" i="12" s="1"/>
  <c r="AM776" i="12"/>
  <c r="AN773" i="12"/>
  <c r="AO773" i="12"/>
  <c r="AS766" i="12"/>
  <c r="AP766" i="12"/>
  <c r="AQ766" i="12"/>
  <c r="AR766" i="12"/>
  <c r="AM774" i="12"/>
  <c r="AN771" i="12"/>
  <c r="AO771" i="12"/>
  <c r="AH120" i="12"/>
  <c r="S154" i="12"/>
  <c r="AS769" i="12" l="1"/>
  <c r="AP769" i="12"/>
  <c r="AQ769" i="12"/>
  <c r="AR769" i="12"/>
  <c r="AS770" i="12"/>
  <c r="AP773" i="12"/>
  <c r="AT773" i="12"/>
  <c r="AQ773" i="12"/>
  <c r="AT733" i="12"/>
  <c r="AU733" i="12" s="1"/>
  <c r="AU768" i="12"/>
  <c r="AM775" i="12"/>
  <c r="AN772" i="12"/>
  <c r="AO772" i="12"/>
  <c r="AS771" i="12"/>
  <c r="AP771" i="12"/>
  <c r="AT771" i="12"/>
  <c r="AQ771" i="12"/>
  <c r="AR771" i="12"/>
  <c r="AR731" i="12"/>
  <c r="AU731" i="12" s="1"/>
  <c r="AM777" i="12"/>
  <c r="AN774" i="12"/>
  <c r="AO774" i="12"/>
  <c r="AM779" i="12"/>
  <c r="AN776" i="12"/>
  <c r="AO776" i="12"/>
  <c r="AH121" i="12"/>
  <c r="S155" i="12"/>
  <c r="AM782" i="12" l="1"/>
  <c r="AN779" i="12"/>
  <c r="AO779" i="12"/>
  <c r="AM780" i="12"/>
  <c r="AN777" i="12"/>
  <c r="AO777" i="12"/>
  <c r="AU771" i="12"/>
  <c r="AS772" i="12"/>
  <c r="AP772" i="12"/>
  <c r="AQ772" i="12"/>
  <c r="AR772" i="12"/>
  <c r="AS773" i="12"/>
  <c r="AM778" i="12"/>
  <c r="AN775" i="12"/>
  <c r="AO775" i="12"/>
  <c r="AS776" i="12" s="1"/>
  <c r="AP776" i="12"/>
  <c r="AT776" i="12"/>
  <c r="AQ776" i="12"/>
  <c r="AT736" i="12"/>
  <c r="AU736" i="12" s="1"/>
  <c r="AS774" i="12"/>
  <c r="AP774" i="12"/>
  <c r="AT774" i="12"/>
  <c r="AQ774" i="12"/>
  <c r="AR774" i="12"/>
  <c r="AR734" i="12"/>
  <c r="AU734" i="12" s="1"/>
  <c r="AH122" i="12"/>
  <c r="S156" i="12"/>
  <c r="AP779" i="12" l="1"/>
  <c r="AT779" i="12"/>
  <c r="AQ779" i="12"/>
  <c r="AT739" i="12"/>
  <c r="AU739" i="12" s="1"/>
  <c r="AM781" i="12"/>
  <c r="AN778" i="12"/>
  <c r="AO778" i="12"/>
  <c r="AU774" i="12"/>
  <c r="AS777" i="12"/>
  <c r="AP777" i="12"/>
  <c r="AT777" i="12"/>
  <c r="AQ777" i="12"/>
  <c r="AR777" i="12"/>
  <c r="AR737" i="12"/>
  <c r="AU737" i="12" s="1"/>
  <c r="AN782" i="12"/>
  <c r="AM785" i="12"/>
  <c r="AO782" i="12"/>
  <c r="AS775" i="12"/>
  <c r="AP775" i="12"/>
  <c r="AQ775" i="12"/>
  <c r="AR775" i="12"/>
  <c r="AM783" i="12"/>
  <c r="AN780" i="12"/>
  <c r="AO780" i="12"/>
  <c r="S157" i="12"/>
  <c r="AH123" i="12"/>
  <c r="AU777" i="12" l="1"/>
  <c r="AS780" i="12"/>
  <c r="AP780" i="12"/>
  <c r="AT780" i="12"/>
  <c r="AQ780" i="12"/>
  <c r="AR780" i="12"/>
  <c r="AR740" i="12"/>
  <c r="AU740" i="12" s="1"/>
  <c r="AN785" i="12"/>
  <c r="AM788" i="12"/>
  <c r="AO785" i="12"/>
  <c r="AM784" i="12"/>
  <c r="AN781" i="12"/>
  <c r="AO781" i="12"/>
  <c r="AS782" i="12" s="1"/>
  <c r="AM786" i="12"/>
  <c r="AN783" i="12"/>
  <c r="AO783" i="12"/>
  <c r="AP782" i="12"/>
  <c r="AT782" i="12"/>
  <c r="AQ782" i="12"/>
  <c r="AT742" i="12"/>
  <c r="AU742" i="12" s="1"/>
  <c r="AS778" i="12"/>
  <c r="AP778" i="12"/>
  <c r="AQ778" i="12"/>
  <c r="AR778" i="12"/>
  <c r="AS779" i="12"/>
  <c r="S158" i="12"/>
  <c r="AH124" i="12"/>
  <c r="AN788" i="12" l="1"/>
  <c r="AM791" i="12"/>
  <c r="AO788" i="12"/>
  <c r="AS781" i="12"/>
  <c r="AP781" i="12"/>
  <c r="AQ781" i="12"/>
  <c r="AR781" i="12"/>
  <c r="AP785" i="12"/>
  <c r="AT785" i="12"/>
  <c r="AQ785" i="12"/>
  <c r="AT745" i="12"/>
  <c r="AU745" i="12" s="1"/>
  <c r="AN786" i="12"/>
  <c r="AM789" i="12"/>
  <c r="AO786" i="12"/>
  <c r="AS783" i="12"/>
  <c r="AP783" i="12"/>
  <c r="AT783" i="12"/>
  <c r="AQ783" i="12"/>
  <c r="AR783" i="12"/>
  <c r="AR743" i="12"/>
  <c r="AU743" i="12" s="1"/>
  <c r="AN784" i="12"/>
  <c r="AM787" i="12"/>
  <c r="AO784" i="12"/>
  <c r="AU780" i="12"/>
  <c r="S159" i="12"/>
  <c r="AH125" i="12"/>
  <c r="AS786" i="12" l="1"/>
  <c r="AP786" i="12"/>
  <c r="AT786" i="12"/>
  <c r="AR786" i="12"/>
  <c r="AQ786" i="12"/>
  <c r="AR746" i="12"/>
  <c r="AU746" i="12" s="1"/>
  <c r="AN791" i="12"/>
  <c r="AM794" i="12"/>
  <c r="AO791" i="12"/>
  <c r="AN787" i="12"/>
  <c r="AM790" i="12"/>
  <c r="AO787" i="12"/>
  <c r="AS788" i="12" s="1"/>
  <c r="AS784" i="12"/>
  <c r="AP784" i="12"/>
  <c r="AQ784" i="12"/>
  <c r="AR784" i="12"/>
  <c r="AU783" i="12"/>
  <c r="AN789" i="12"/>
  <c r="AM792" i="12"/>
  <c r="AO789" i="12"/>
  <c r="AS785" i="12"/>
  <c r="AP788" i="12"/>
  <c r="AT788" i="12"/>
  <c r="AQ788" i="12"/>
  <c r="AT748" i="12"/>
  <c r="AU748" i="12" s="1"/>
  <c r="AH126" i="12"/>
  <c r="S160" i="12"/>
  <c r="AN790" i="12" l="1"/>
  <c r="AM793" i="12"/>
  <c r="AO790" i="12"/>
  <c r="AP791" i="12"/>
  <c r="AT791" i="12"/>
  <c r="AQ791" i="12"/>
  <c r="AT751" i="12"/>
  <c r="AU751" i="12" s="1"/>
  <c r="AM795" i="12"/>
  <c r="AN792" i="12"/>
  <c r="AO792" i="12"/>
  <c r="AS789" i="12"/>
  <c r="AP789" i="12"/>
  <c r="AT789" i="12"/>
  <c r="AQ789" i="12"/>
  <c r="AR789" i="12"/>
  <c r="AR749" i="12"/>
  <c r="AU749" i="12" s="1"/>
  <c r="AS787" i="12"/>
  <c r="AP787" i="12"/>
  <c r="AQ787" i="12"/>
  <c r="AR787" i="12"/>
  <c r="AU786" i="12"/>
  <c r="AN794" i="12"/>
  <c r="AM797" i="12"/>
  <c r="AO794" i="12"/>
  <c r="AH127" i="12"/>
  <c r="S161" i="12"/>
  <c r="AN797" i="12" l="1"/>
  <c r="AM800" i="12"/>
  <c r="AO797" i="12"/>
  <c r="AU789" i="12"/>
  <c r="AM798" i="12"/>
  <c r="AN795" i="12"/>
  <c r="AO795" i="12"/>
  <c r="AN793" i="12"/>
  <c r="AM796" i="12"/>
  <c r="AO793" i="12"/>
  <c r="AS794" i="12" s="1"/>
  <c r="AS792" i="12"/>
  <c r="AP792" i="12"/>
  <c r="AT792" i="12"/>
  <c r="AR792" i="12"/>
  <c r="AQ792" i="12"/>
  <c r="AR752" i="12"/>
  <c r="AU752" i="12" s="1"/>
  <c r="AP794" i="12"/>
  <c r="AT794" i="12"/>
  <c r="AQ794" i="12"/>
  <c r="AT754" i="12"/>
  <c r="AU754" i="12" s="1"/>
  <c r="AS790" i="12"/>
  <c r="AP790" i="12"/>
  <c r="AR790" i="12"/>
  <c r="AQ790" i="12"/>
  <c r="AS791" i="12"/>
  <c r="S162" i="12"/>
  <c r="AH128" i="12"/>
  <c r="AU792" i="12" l="1"/>
  <c r="AS793" i="12"/>
  <c r="AP793" i="12"/>
  <c r="AQ793" i="12"/>
  <c r="AR793" i="12"/>
  <c r="AP795" i="12"/>
  <c r="AT795" i="12"/>
  <c r="AQ795" i="12"/>
  <c r="AR795" i="12"/>
  <c r="AS795" i="12"/>
  <c r="AR755" i="12"/>
  <c r="AU755" i="12" s="1"/>
  <c r="AM803" i="12"/>
  <c r="AN800" i="12"/>
  <c r="AO800" i="12"/>
  <c r="AM799" i="12"/>
  <c r="AN796" i="12"/>
  <c r="AO796" i="12"/>
  <c r="AN798" i="12"/>
  <c r="AM801" i="12"/>
  <c r="AO798" i="12"/>
  <c r="AP797" i="12"/>
  <c r="AT797" i="12"/>
  <c r="AQ797" i="12"/>
  <c r="AT757" i="12"/>
  <c r="AU757" i="12" s="1"/>
  <c r="AH129" i="12"/>
  <c r="S163" i="12"/>
  <c r="AU795" i="12" l="1"/>
  <c r="AP796" i="12"/>
  <c r="AQ796" i="12"/>
  <c r="AR796" i="12"/>
  <c r="AS796" i="12"/>
  <c r="AS797" i="12"/>
  <c r="AN801" i="12"/>
  <c r="AM804" i="12"/>
  <c r="AO801" i="12"/>
  <c r="AM802" i="12"/>
  <c r="AN799" i="12"/>
  <c r="AO799" i="12"/>
  <c r="AS800" i="12" s="1"/>
  <c r="AP800" i="12"/>
  <c r="AT800" i="12"/>
  <c r="AQ800" i="12"/>
  <c r="AT760" i="12"/>
  <c r="AU760" i="12" s="1"/>
  <c r="AP798" i="12"/>
  <c r="AT798" i="12"/>
  <c r="AR798" i="12"/>
  <c r="AS798" i="12"/>
  <c r="AQ798" i="12"/>
  <c r="AR758" i="12"/>
  <c r="AU758" i="12" s="1"/>
  <c r="AM806" i="12"/>
  <c r="AN803" i="12"/>
  <c r="AO803" i="12"/>
  <c r="S164" i="12"/>
  <c r="AH130" i="12"/>
  <c r="AH131" i="12" s="1"/>
  <c r="AH132" i="12" s="1"/>
  <c r="AH133" i="12" s="1"/>
  <c r="AH134" i="12" s="1"/>
  <c r="AH135" i="12" s="1"/>
  <c r="AH136" i="12" s="1"/>
  <c r="AH137" i="12" s="1"/>
  <c r="AH138" i="12" s="1"/>
  <c r="AH139" i="12" s="1"/>
  <c r="AH140" i="12" s="1"/>
  <c r="AH141" i="12" s="1"/>
  <c r="AH142" i="12" s="1"/>
  <c r="AH143" i="12" s="1"/>
  <c r="AH144" i="12" s="1"/>
  <c r="AH145" i="12" s="1"/>
  <c r="AH146" i="12" s="1"/>
  <c r="AH147" i="12" s="1"/>
  <c r="AH148" i="12" s="1"/>
  <c r="AH149" i="12" s="1"/>
  <c r="AH150" i="12" s="1"/>
  <c r="AH151" i="12" s="1"/>
  <c r="AH152" i="12" s="1"/>
  <c r="AH153" i="12" s="1"/>
  <c r="AH154" i="12" s="1"/>
  <c r="AH155" i="12" s="1"/>
  <c r="AH156" i="12" s="1"/>
  <c r="AH157" i="12" s="1"/>
  <c r="AH158" i="12" s="1"/>
  <c r="AH159" i="12" s="1"/>
  <c r="AH160" i="12" s="1"/>
  <c r="AH161" i="12" s="1"/>
  <c r="AH162" i="12" s="1"/>
  <c r="AH163" i="12" s="1"/>
  <c r="AH164" i="12" s="1"/>
  <c r="AH165" i="12" s="1"/>
  <c r="AH166" i="12" s="1"/>
  <c r="AH167" i="12" s="1"/>
  <c r="AH168" i="12" s="1"/>
  <c r="AH169" i="12" s="1"/>
  <c r="AH170" i="12" s="1"/>
  <c r="AH171" i="12" s="1"/>
  <c r="AH172" i="12" s="1"/>
  <c r="AH173" i="12" s="1"/>
  <c r="AH174" i="12" s="1"/>
  <c r="AH175" i="12" s="1"/>
  <c r="AH176" i="12" s="1"/>
  <c r="AH177" i="12" s="1"/>
  <c r="AH178" i="12" s="1"/>
  <c r="AH179" i="12" s="1"/>
  <c r="AH180" i="12" s="1"/>
  <c r="AH181" i="12" s="1"/>
  <c r="AH182" i="12" s="1"/>
  <c r="AH183" i="12" s="1"/>
  <c r="AH184" i="12" s="1"/>
  <c r="AH185" i="12" s="1"/>
  <c r="AH186" i="12" s="1"/>
  <c r="AH187" i="12" s="1"/>
  <c r="AH188" i="12" s="1"/>
  <c r="AH189" i="12" s="1"/>
  <c r="AH190" i="12" s="1"/>
  <c r="AH191" i="12" s="1"/>
  <c r="AH192" i="12" s="1"/>
  <c r="AH193" i="12" s="1"/>
  <c r="AH194" i="12" s="1"/>
  <c r="AH195" i="12" s="1"/>
  <c r="AH196" i="12" s="1"/>
  <c r="AH197" i="12" s="1"/>
  <c r="AH198" i="12" s="1"/>
  <c r="AH199" i="12" s="1"/>
  <c r="AH200" i="12" s="1"/>
  <c r="AH201" i="12" s="1"/>
  <c r="AH202" i="12" s="1"/>
  <c r="AH203" i="12" s="1"/>
  <c r="AH204" i="12" s="1"/>
  <c r="AH205" i="12" s="1"/>
  <c r="AH206" i="12" s="1"/>
  <c r="AH207" i="12" s="1"/>
  <c r="AH208" i="12" s="1"/>
  <c r="AH209" i="12" s="1"/>
  <c r="AH210" i="12" s="1"/>
  <c r="AH211" i="12" s="1"/>
  <c r="AH212" i="12" s="1"/>
  <c r="AH213" i="12" s="1"/>
  <c r="AH214" i="12" s="1"/>
  <c r="AH215" i="12" s="1"/>
  <c r="AH216" i="12" s="1"/>
  <c r="AH217" i="12" s="1"/>
  <c r="AH218" i="12" s="1"/>
  <c r="AH219" i="12" s="1"/>
  <c r="AH220" i="12" s="1"/>
  <c r="AH221" i="12" s="1"/>
  <c r="AH222" i="12" s="1"/>
  <c r="AH223" i="12" s="1"/>
  <c r="AH224" i="12" s="1"/>
  <c r="AH225" i="12" s="1"/>
  <c r="AH226" i="12" s="1"/>
  <c r="AH227" i="12" s="1"/>
  <c r="AH228" i="12" s="1"/>
  <c r="AH229" i="12" s="1"/>
  <c r="AH230" i="12" s="1"/>
  <c r="AH231" i="12" s="1"/>
  <c r="AH232" i="12" s="1"/>
  <c r="AH233" i="12" s="1"/>
  <c r="AH234" i="12" s="1"/>
  <c r="AH235" i="12" s="1"/>
  <c r="AH236" i="12" s="1"/>
  <c r="AH237" i="12" s="1"/>
  <c r="AH238" i="12" s="1"/>
  <c r="AH239" i="12" s="1"/>
  <c r="AH240" i="12" s="1"/>
  <c r="AN806" i="12" l="1"/>
  <c r="AM809" i="12"/>
  <c r="AO806" i="12"/>
  <c r="AN802" i="12"/>
  <c r="AM805" i="12"/>
  <c r="AO802" i="12"/>
  <c r="AS803" i="12" s="1"/>
  <c r="AM807" i="12"/>
  <c r="AN804" i="12"/>
  <c r="AO804" i="12"/>
  <c r="AU798" i="12"/>
  <c r="AP803" i="12"/>
  <c r="AT803" i="12"/>
  <c r="AQ803" i="12"/>
  <c r="AT763" i="12"/>
  <c r="AU763" i="12" s="1"/>
  <c r="AP799" i="12"/>
  <c r="AQ799" i="12"/>
  <c r="AR799" i="12"/>
  <c r="AS799" i="12"/>
  <c r="AP801" i="12"/>
  <c r="AT801" i="12"/>
  <c r="AS801" i="12"/>
  <c r="AQ801" i="12"/>
  <c r="AR801" i="12"/>
  <c r="AR761" i="12"/>
  <c r="AU761" i="12" s="1"/>
  <c r="AN809" i="12" l="1"/>
  <c r="AM812" i="12"/>
  <c r="AO809" i="12"/>
  <c r="AU801" i="12"/>
  <c r="AP804" i="12"/>
  <c r="AT804" i="12"/>
  <c r="AQ804" i="12"/>
  <c r="AR804" i="12"/>
  <c r="AS804" i="12"/>
  <c r="AR764" i="12"/>
  <c r="AU764" i="12" s="1"/>
  <c r="AN805" i="12"/>
  <c r="AM808" i="12"/>
  <c r="AO805" i="12"/>
  <c r="AS806" i="12" s="1"/>
  <c r="AP806" i="12"/>
  <c r="AT806" i="12"/>
  <c r="AQ806" i="12"/>
  <c r="AT766" i="12"/>
  <c r="AU766" i="12" s="1"/>
  <c r="AM810" i="12"/>
  <c r="AN807" i="12"/>
  <c r="AO807" i="12"/>
  <c r="AP802" i="12"/>
  <c r="AR802" i="12"/>
  <c r="AS802" i="12"/>
  <c r="AQ802" i="12"/>
  <c r="AP805" i="12" l="1"/>
  <c r="AS805" i="12"/>
  <c r="AQ805" i="12"/>
  <c r="AR805" i="12"/>
  <c r="AU804" i="12"/>
  <c r="AM815" i="12"/>
  <c r="AN812" i="12"/>
  <c r="AO812" i="12"/>
  <c r="AP807" i="12"/>
  <c r="AT807" i="12"/>
  <c r="AQ807" i="12"/>
  <c r="AR807" i="12"/>
  <c r="AS807" i="12"/>
  <c r="AR767" i="12"/>
  <c r="AU767" i="12" s="1"/>
  <c r="AN810" i="12"/>
  <c r="AM813" i="12"/>
  <c r="AO810" i="12"/>
  <c r="AM811" i="12"/>
  <c r="AN808" i="12"/>
  <c r="AO808" i="12"/>
  <c r="AS809" i="12" s="1"/>
  <c r="AP809" i="12"/>
  <c r="AT809" i="12"/>
  <c r="AQ809" i="12"/>
  <c r="AT769" i="12"/>
  <c r="AU769" i="12" s="1"/>
  <c r="AN811" i="12" l="1"/>
  <c r="AM814" i="12"/>
  <c r="AO811" i="12"/>
  <c r="AS812" i="12" s="1"/>
  <c r="AP810" i="12"/>
  <c r="AT810" i="12"/>
  <c r="AR810" i="12"/>
  <c r="AS810" i="12"/>
  <c r="AQ810" i="12"/>
  <c r="AR770" i="12"/>
  <c r="AU770" i="12" s="1"/>
  <c r="AP812" i="12"/>
  <c r="AT812" i="12"/>
  <c r="AQ812" i="12"/>
  <c r="AT772" i="12"/>
  <c r="AU772" i="12" s="1"/>
  <c r="AM818" i="12"/>
  <c r="AN815" i="12"/>
  <c r="AO815" i="12"/>
  <c r="AP808" i="12"/>
  <c r="AQ808" i="12"/>
  <c r="AR808" i="12"/>
  <c r="AS808" i="12"/>
  <c r="AM816" i="12"/>
  <c r="AN813" i="12"/>
  <c r="AO813" i="12"/>
  <c r="AU807" i="12"/>
  <c r="AU810" i="12" l="1"/>
  <c r="AS813" i="12"/>
  <c r="AP813" i="12"/>
  <c r="AT813" i="12"/>
  <c r="AQ813" i="12"/>
  <c r="AR813" i="12"/>
  <c r="AR773" i="12"/>
  <c r="AU773" i="12" s="1"/>
  <c r="AP815" i="12"/>
  <c r="AT815" i="12"/>
  <c r="AQ815" i="12"/>
  <c r="AT775" i="12"/>
  <c r="AU775" i="12" s="1"/>
  <c r="AM817" i="12"/>
  <c r="AN814" i="12"/>
  <c r="AO814" i="12"/>
  <c r="AM819" i="12"/>
  <c r="AN816" i="12"/>
  <c r="AO816" i="12"/>
  <c r="AM821" i="12"/>
  <c r="AN818" i="12"/>
  <c r="AO818" i="12"/>
  <c r="AP811" i="12"/>
  <c r="AQ811" i="12"/>
  <c r="AR811" i="12"/>
  <c r="AS811" i="12"/>
  <c r="AS815" i="12" l="1"/>
  <c r="AS816" i="12"/>
  <c r="AP816" i="12"/>
  <c r="AT816" i="12"/>
  <c r="AQ816" i="12"/>
  <c r="AR816" i="12"/>
  <c r="AR776" i="12"/>
  <c r="AU776" i="12" s="1"/>
  <c r="AM820" i="12"/>
  <c r="AN817" i="12"/>
  <c r="AO817" i="12"/>
  <c r="AS818" i="12" s="1"/>
  <c r="AM824" i="12"/>
  <c r="AN821" i="12"/>
  <c r="AO821" i="12"/>
  <c r="AP818" i="12"/>
  <c r="AT818" i="12"/>
  <c r="AQ818" i="12"/>
  <c r="AT778" i="12"/>
  <c r="AU778" i="12" s="1"/>
  <c r="AM822" i="12"/>
  <c r="AN819" i="12"/>
  <c r="AO819" i="12"/>
  <c r="AS814" i="12"/>
  <c r="AP814" i="12"/>
  <c r="AQ814" i="12"/>
  <c r="AR814" i="12"/>
  <c r="AU813" i="12"/>
  <c r="AS817" i="12" l="1"/>
  <c r="AP817" i="12"/>
  <c r="AQ817" i="12"/>
  <c r="AR817" i="12"/>
  <c r="AS819" i="12"/>
  <c r="AP819" i="12"/>
  <c r="AT819" i="12"/>
  <c r="AQ819" i="12"/>
  <c r="AR819" i="12"/>
  <c r="AR779" i="12"/>
  <c r="AU779" i="12" s="1"/>
  <c r="AM825" i="12"/>
  <c r="AN822" i="12"/>
  <c r="AO822" i="12"/>
  <c r="AP821" i="12"/>
  <c r="AT821" i="12"/>
  <c r="AQ821" i="12"/>
  <c r="AT781" i="12"/>
  <c r="AU781" i="12" s="1"/>
  <c r="AM823" i="12"/>
  <c r="AN820" i="12"/>
  <c r="AO820" i="12"/>
  <c r="AM827" i="12"/>
  <c r="AN824" i="12"/>
  <c r="AO824" i="12"/>
  <c r="AU816" i="12"/>
  <c r="AS820" i="12" l="1"/>
  <c r="AP820" i="12"/>
  <c r="AQ820" i="12"/>
  <c r="AR820" i="12"/>
  <c r="AU819" i="12"/>
  <c r="AP824" i="12"/>
  <c r="AT824" i="12"/>
  <c r="AQ824" i="12"/>
  <c r="AT784" i="12"/>
  <c r="AU784" i="12" s="1"/>
  <c r="AM826" i="12"/>
  <c r="AN823" i="12"/>
  <c r="AO823" i="12"/>
  <c r="AM830" i="12"/>
  <c r="AN827" i="12"/>
  <c r="AO827" i="12"/>
  <c r="AS822" i="12"/>
  <c r="AP822" i="12"/>
  <c r="AT822" i="12"/>
  <c r="AQ822" i="12"/>
  <c r="AR822" i="12"/>
  <c r="AR782" i="12"/>
  <c r="AU782" i="12" s="1"/>
  <c r="AS821" i="12"/>
  <c r="AM828" i="12"/>
  <c r="AN825" i="12"/>
  <c r="AO825" i="12"/>
  <c r="AS824" i="12" l="1"/>
  <c r="AM831" i="12"/>
  <c r="AN828" i="12"/>
  <c r="AO828" i="12"/>
  <c r="AM833" i="12"/>
  <c r="AN830" i="12"/>
  <c r="AO830" i="12"/>
  <c r="AS823" i="12"/>
  <c r="AP823" i="12"/>
  <c r="AQ823" i="12"/>
  <c r="AR823" i="12"/>
  <c r="AS825" i="12"/>
  <c r="AP825" i="12"/>
  <c r="AT825" i="12"/>
  <c r="AQ825" i="12"/>
  <c r="AR825" i="12"/>
  <c r="AR785" i="12"/>
  <c r="AU785" i="12" s="1"/>
  <c r="AU822" i="12"/>
  <c r="AP827" i="12"/>
  <c r="AT827" i="12"/>
  <c r="AQ827" i="12"/>
  <c r="AT787" i="12"/>
  <c r="AU787" i="12" s="1"/>
  <c r="AM829" i="12"/>
  <c r="AN826" i="12"/>
  <c r="AO826" i="12"/>
  <c r="AU825" i="12" l="1"/>
  <c r="AM832" i="12"/>
  <c r="AN829" i="12"/>
  <c r="AO829" i="12"/>
  <c r="AS830" i="12" s="1"/>
  <c r="AS826" i="12"/>
  <c r="AP826" i="12"/>
  <c r="AQ826" i="12"/>
  <c r="AR826" i="12"/>
  <c r="AM836" i="12"/>
  <c r="AN833" i="12"/>
  <c r="AO833" i="12"/>
  <c r="AS828" i="12"/>
  <c r="AP828" i="12"/>
  <c r="AT828" i="12"/>
  <c r="AQ828" i="12"/>
  <c r="AR828" i="12"/>
  <c r="AR788" i="12"/>
  <c r="AU788" i="12" s="1"/>
  <c r="AS827" i="12"/>
  <c r="AP830" i="12"/>
  <c r="AT830" i="12"/>
  <c r="AQ830" i="12"/>
  <c r="AT790" i="12"/>
  <c r="AU790" i="12" s="1"/>
  <c r="AM834" i="12"/>
  <c r="AN831" i="12"/>
  <c r="AO831" i="12"/>
  <c r="AS831" i="12" l="1"/>
  <c r="AP831" i="12"/>
  <c r="AT831" i="12"/>
  <c r="AQ831" i="12"/>
  <c r="AR831" i="12"/>
  <c r="AR791" i="12"/>
  <c r="AU791" i="12" s="1"/>
  <c r="AM837" i="12"/>
  <c r="AN834" i="12"/>
  <c r="AO834" i="12"/>
  <c r="AP833" i="12"/>
  <c r="AT833" i="12"/>
  <c r="AQ833" i="12"/>
  <c r="AT793" i="12"/>
  <c r="AU793" i="12" s="1"/>
  <c r="AU828" i="12"/>
  <c r="AM839" i="12"/>
  <c r="AN836" i="12"/>
  <c r="AO836" i="12"/>
  <c r="AS829" i="12"/>
  <c r="AP829" i="12"/>
  <c r="AQ829" i="12"/>
  <c r="AR829" i="12"/>
  <c r="AM835" i="12"/>
  <c r="AN832" i="12"/>
  <c r="AO832" i="12"/>
  <c r="AP834" i="12" l="1"/>
  <c r="AT834" i="12"/>
  <c r="AQ834" i="12"/>
  <c r="AR834" i="12"/>
  <c r="AS834" i="12"/>
  <c r="AR794" i="12"/>
  <c r="AU794" i="12" s="1"/>
  <c r="AP832" i="12"/>
  <c r="AQ832" i="12"/>
  <c r="AR832" i="12"/>
  <c r="AS832" i="12"/>
  <c r="AP836" i="12"/>
  <c r="AT836" i="12"/>
  <c r="AQ836" i="12"/>
  <c r="AT796" i="12"/>
  <c r="AU796" i="12" s="1"/>
  <c r="AM840" i="12"/>
  <c r="AN837" i="12"/>
  <c r="AO837" i="12"/>
  <c r="AM838" i="12"/>
  <c r="AN835" i="12"/>
  <c r="AO835" i="12"/>
  <c r="AS836" i="12" s="1"/>
  <c r="AM842" i="12"/>
  <c r="AN839" i="12"/>
  <c r="AO839" i="12"/>
  <c r="AS833" i="12"/>
  <c r="AU831" i="12"/>
  <c r="AP837" i="12" l="1"/>
  <c r="AT837" i="12"/>
  <c r="AQ837" i="12"/>
  <c r="AR837" i="12"/>
  <c r="AS837" i="12"/>
  <c r="AR797" i="12"/>
  <c r="AU797" i="12" s="1"/>
  <c r="AP839" i="12"/>
  <c r="AT839" i="12"/>
  <c r="AQ839" i="12"/>
  <c r="AT799" i="12"/>
  <c r="AU799" i="12" s="1"/>
  <c r="AP835" i="12"/>
  <c r="AQ835" i="12"/>
  <c r="AR835" i="12"/>
  <c r="AS835" i="12"/>
  <c r="AM843" i="12"/>
  <c r="AN840" i="12"/>
  <c r="AO840" i="12"/>
  <c r="AM845" i="12"/>
  <c r="AN842" i="12"/>
  <c r="AO842" i="12"/>
  <c r="AM841" i="12"/>
  <c r="AN838" i="12"/>
  <c r="AO838" i="12"/>
  <c r="AU834" i="12"/>
  <c r="AP842" i="12" l="1"/>
  <c r="AT842" i="12"/>
  <c r="AQ842" i="12"/>
  <c r="AT802" i="12"/>
  <c r="AU802" i="12" s="1"/>
  <c r="AM846" i="12"/>
  <c r="AN843" i="12"/>
  <c r="AO843" i="12"/>
  <c r="AM844" i="12"/>
  <c r="AN841" i="12"/>
  <c r="AO841" i="12"/>
  <c r="AP838" i="12"/>
  <c r="AQ838" i="12"/>
  <c r="AR838" i="12"/>
  <c r="AS838" i="12"/>
  <c r="AM848" i="12"/>
  <c r="AN845" i="12"/>
  <c r="AO845" i="12"/>
  <c r="AU837" i="12"/>
  <c r="AP840" i="12"/>
  <c r="AT840" i="12"/>
  <c r="AQ840" i="12"/>
  <c r="AR840" i="12"/>
  <c r="AS840" i="12"/>
  <c r="AR800" i="12"/>
  <c r="AU800" i="12" s="1"/>
  <c r="AS839" i="12"/>
  <c r="AP843" i="12" l="1"/>
  <c r="AT843" i="12"/>
  <c r="AQ843" i="12"/>
  <c r="AR843" i="12"/>
  <c r="AS843" i="12"/>
  <c r="AR803" i="12"/>
  <c r="AU803" i="12" s="1"/>
  <c r="AU840" i="12"/>
  <c r="AP845" i="12"/>
  <c r="AT845" i="12"/>
  <c r="AQ845" i="12"/>
  <c r="AT805" i="12"/>
  <c r="AU805" i="12" s="1"/>
  <c r="AP841" i="12"/>
  <c r="AQ841" i="12"/>
  <c r="AR841" i="12"/>
  <c r="AS841" i="12"/>
  <c r="AM849" i="12"/>
  <c r="AN846" i="12"/>
  <c r="AO846" i="12"/>
  <c r="AN848" i="12"/>
  <c r="AM851" i="12"/>
  <c r="AO848" i="12"/>
  <c r="AM847" i="12"/>
  <c r="AN844" i="12"/>
  <c r="AO844" i="12"/>
  <c r="AS842" i="12"/>
  <c r="AN851" i="12" l="1"/>
  <c r="AM854" i="12"/>
  <c r="AO851" i="12"/>
  <c r="AN849" i="12"/>
  <c r="AM852" i="12"/>
  <c r="AO849" i="12"/>
  <c r="AP844" i="12"/>
  <c r="AQ844" i="12"/>
  <c r="AR844" i="12"/>
  <c r="AS844" i="12"/>
  <c r="AP848" i="12"/>
  <c r="AT848" i="12"/>
  <c r="AQ848" i="12"/>
  <c r="AT808" i="12"/>
  <c r="AU808" i="12" s="1"/>
  <c r="AM850" i="12"/>
  <c r="AN847" i="12"/>
  <c r="AO847" i="12"/>
  <c r="AP846" i="12"/>
  <c r="AT846" i="12"/>
  <c r="AQ846" i="12"/>
  <c r="AR846" i="12"/>
  <c r="AS846" i="12"/>
  <c r="AR806" i="12"/>
  <c r="AU806" i="12" s="1"/>
  <c r="AS845" i="12"/>
  <c r="AU843" i="12"/>
  <c r="AN850" i="12" l="1"/>
  <c r="AM853" i="12"/>
  <c r="AO850" i="12"/>
  <c r="AS851" i="12" s="1"/>
  <c r="AU846" i="12"/>
  <c r="AP847" i="12"/>
  <c r="AQ847" i="12"/>
  <c r="AR847" i="12"/>
  <c r="AS847" i="12"/>
  <c r="AS848" i="12"/>
  <c r="AP849" i="12"/>
  <c r="AT849" i="12"/>
  <c r="AQ849" i="12"/>
  <c r="AR849" i="12"/>
  <c r="AS849" i="12"/>
  <c r="AR809" i="12"/>
  <c r="AU809" i="12" s="1"/>
  <c r="AN854" i="12"/>
  <c r="AM857" i="12"/>
  <c r="AO854" i="12"/>
  <c r="AN852" i="12"/>
  <c r="AM855" i="12"/>
  <c r="AO852" i="12"/>
  <c r="AP851" i="12"/>
  <c r="AT851" i="12"/>
  <c r="AQ851" i="12"/>
  <c r="AT811" i="12"/>
  <c r="AU811" i="12" s="1"/>
  <c r="AN857" i="12" l="1"/>
  <c r="AM860" i="12"/>
  <c r="AO857" i="12"/>
  <c r="AN855" i="12"/>
  <c r="AM858" i="12"/>
  <c r="AO855" i="12"/>
  <c r="AP854" i="12"/>
  <c r="AT854" i="12"/>
  <c r="AQ854" i="12"/>
  <c r="AT814" i="12"/>
  <c r="AU814" i="12" s="1"/>
  <c r="AP852" i="12"/>
  <c r="AT852" i="12"/>
  <c r="AR852" i="12"/>
  <c r="AQ852" i="12"/>
  <c r="AS852" i="12"/>
  <c r="AR812" i="12"/>
  <c r="AU812" i="12" s="1"/>
  <c r="AN853" i="12"/>
  <c r="AM856" i="12"/>
  <c r="AO853" i="12"/>
  <c r="AU849" i="12"/>
  <c r="AP850" i="12"/>
  <c r="AQ850" i="12"/>
  <c r="AR850" i="12"/>
  <c r="AS850" i="12"/>
  <c r="AS854" i="12" l="1"/>
  <c r="AN856" i="12"/>
  <c r="AM859" i="12"/>
  <c r="AO856" i="12"/>
  <c r="AS857" i="12" s="1"/>
  <c r="AU852" i="12"/>
  <c r="AN858" i="12"/>
  <c r="AM861" i="12"/>
  <c r="AO858" i="12"/>
  <c r="AN860" i="12"/>
  <c r="AM863" i="12"/>
  <c r="AO860" i="12"/>
  <c r="AP853" i="12"/>
  <c r="AR853" i="12"/>
  <c r="AQ853" i="12"/>
  <c r="AS853" i="12"/>
  <c r="AP855" i="12"/>
  <c r="AT855" i="12"/>
  <c r="AR855" i="12"/>
  <c r="AS855" i="12"/>
  <c r="AQ855" i="12"/>
  <c r="AR815" i="12"/>
  <c r="AU815" i="12" s="1"/>
  <c r="AP857" i="12"/>
  <c r="AT857" i="12"/>
  <c r="AQ857" i="12"/>
  <c r="AT817" i="12"/>
  <c r="AU817" i="12" s="1"/>
  <c r="AN861" i="12" l="1"/>
  <c r="AM864" i="12"/>
  <c r="AO861" i="12"/>
  <c r="AN859" i="12"/>
  <c r="AM862" i="12"/>
  <c r="AO859" i="12"/>
  <c r="AS860" i="12" s="1"/>
  <c r="AU855" i="12"/>
  <c r="AN863" i="12"/>
  <c r="AM866" i="12"/>
  <c r="AO863" i="12"/>
  <c r="AP858" i="12"/>
  <c r="AT858" i="12"/>
  <c r="AR858" i="12"/>
  <c r="AQ858" i="12"/>
  <c r="AS858" i="12"/>
  <c r="AR818" i="12"/>
  <c r="AU818" i="12" s="1"/>
  <c r="AP856" i="12"/>
  <c r="AR856" i="12"/>
  <c r="AQ856" i="12"/>
  <c r="AS856" i="12"/>
  <c r="AP860" i="12"/>
  <c r="AT860" i="12"/>
  <c r="AQ860" i="12"/>
  <c r="AT820" i="12"/>
  <c r="AU820" i="12" s="1"/>
  <c r="AU858" i="12" l="1"/>
  <c r="AP859" i="12"/>
  <c r="AR859" i="12"/>
  <c r="AS859" i="12"/>
  <c r="AQ859" i="12"/>
  <c r="AN864" i="12"/>
  <c r="AM867" i="12"/>
  <c r="AO864" i="12"/>
  <c r="AN866" i="12"/>
  <c r="AM869" i="12"/>
  <c r="AO866" i="12"/>
  <c r="AP863" i="12"/>
  <c r="AT863" i="12"/>
  <c r="AQ863" i="12"/>
  <c r="AT823" i="12"/>
  <c r="AU823" i="12" s="1"/>
  <c r="AN862" i="12"/>
  <c r="AM865" i="12"/>
  <c r="AO862" i="12"/>
  <c r="AS863" i="12" s="1"/>
  <c r="AP861" i="12"/>
  <c r="AT861" i="12"/>
  <c r="AR861" i="12"/>
  <c r="AS861" i="12"/>
  <c r="AQ861" i="12"/>
  <c r="AR821" i="12"/>
  <c r="AU821" i="12" s="1"/>
  <c r="AN865" i="12" l="1"/>
  <c r="AM868" i="12"/>
  <c r="AO865" i="12"/>
  <c r="AS866" i="12" s="1"/>
  <c r="AU861" i="12"/>
  <c r="AP866" i="12"/>
  <c r="AT866" i="12"/>
  <c r="AQ866" i="12"/>
  <c r="AT826" i="12"/>
  <c r="AU826" i="12" s="1"/>
  <c r="AP864" i="12"/>
  <c r="AT864" i="12"/>
  <c r="AR864" i="12"/>
  <c r="AQ864" i="12"/>
  <c r="AS864" i="12"/>
  <c r="AR824" i="12"/>
  <c r="AU824" i="12" s="1"/>
  <c r="AP862" i="12"/>
  <c r="AR862" i="12"/>
  <c r="AQ862" i="12"/>
  <c r="AS862" i="12"/>
  <c r="AN869" i="12"/>
  <c r="AM872" i="12"/>
  <c r="AO869" i="12"/>
  <c r="AN867" i="12"/>
  <c r="AM870" i="12"/>
  <c r="AO867" i="12"/>
  <c r="AP867" i="12" l="1"/>
  <c r="AT867" i="12"/>
  <c r="AR867" i="12"/>
  <c r="AQ867" i="12"/>
  <c r="AS867" i="12"/>
  <c r="AR827" i="12"/>
  <c r="AU827" i="12" s="1"/>
  <c r="AU864" i="12"/>
  <c r="AN870" i="12"/>
  <c r="AM873" i="12"/>
  <c r="AO870" i="12"/>
  <c r="AP869" i="12"/>
  <c r="AT869" i="12"/>
  <c r="AQ869" i="12"/>
  <c r="AT829" i="12"/>
  <c r="AU829" i="12" s="1"/>
  <c r="AN868" i="12"/>
  <c r="AM871" i="12"/>
  <c r="AO868" i="12"/>
  <c r="AS869" i="12" s="1"/>
  <c r="AN872" i="12"/>
  <c r="AM875" i="12"/>
  <c r="AO872" i="12"/>
  <c r="AP865" i="12"/>
  <c r="AR865" i="12"/>
  <c r="AS865" i="12"/>
  <c r="AQ865" i="12"/>
  <c r="AN871" i="12" l="1"/>
  <c r="AM874" i="12"/>
  <c r="AO871" i="12"/>
  <c r="AS872" i="12" s="1"/>
  <c r="AP868" i="12"/>
  <c r="AR868" i="12"/>
  <c r="AQ868" i="12"/>
  <c r="AS868" i="12"/>
  <c r="AN873" i="12"/>
  <c r="AM876" i="12"/>
  <c r="AO873" i="12"/>
  <c r="AN875" i="12"/>
  <c r="AM878" i="12"/>
  <c r="AO875" i="12"/>
  <c r="AP872" i="12"/>
  <c r="AT872" i="12"/>
  <c r="AQ872" i="12"/>
  <c r="AT832" i="12"/>
  <c r="AU832" i="12" s="1"/>
  <c r="AP870" i="12"/>
  <c r="AT870" i="12"/>
  <c r="AR870" i="12"/>
  <c r="AQ870" i="12"/>
  <c r="AS870" i="12"/>
  <c r="AR830" i="12"/>
  <c r="AU830" i="12" s="1"/>
  <c r="AU867" i="12"/>
  <c r="AN874" i="12" l="1"/>
  <c r="AM877" i="12"/>
  <c r="AO874" i="12"/>
  <c r="AS875" i="12" s="1"/>
  <c r="AU870" i="12"/>
  <c r="AN878" i="12"/>
  <c r="AM881" i="12"/>
  <c r="AO878" i="12"/>
  <c r="AP873" i="12"/>
  <c r="AT873" i="12"/>
  <c r="AR873" i="12"/>
  <c r="AQ873" i="12"/>
  <c r="AS873" i="12"/>
  <c r="AR833" i="12"/>
  <c r="AU833" i="12" s="1"/>
  <c r="AP871" i="12"/>
  <c r="AR871" i="12"/>
  <c r="AQ871" i="12"/>
  <c r="AS871" i="12"/>
  <c r="AN876" i="12"/>
  <c r="AM879" i="12"/>
  <c r="AO876" i="12"/>
  <c r="AP875" i="12"/>
  <c r="AT875" i="12"/>
  <c r="AQ875" i="12"/>
  <c r="AT835" i="12"/>
  <c r="AU835" i="12" s="1"/>
  <c r="X55" i="22" l="1"/>
  <c r="X59" i="22"/>
  <c r="X61" i="22"/>
  <c r="X57" i="22"/>
  <c r="X53" i="22"/>
  <c r="AP876" i="12"/>
  <c r="AT876" i="12"/>
  <c r="AR876" i="12"/>
  <c r="AQ876" i="12"/>
  <c r="AS876" i="12"/>
  <c r="AR836" i="12"/>
  <c r="AU836" i="12" s="1"/>
  <c r="AN879" i="12"/>
  <c r="AM882" i="12"/>
  <c r="AO879" i="12"/>
  <c r="AU873" i="12"/>
  <c r="AN881" i="12"/>
  <c r="AM884" i="12"/>
  <c r="AO881" i="12"/>
  <c r="AN877" i="12"/>
  <c r="AM880" i="12"/>
  <c r="AO877" i="12"/>
  <c r="AS878" i="12" s="1"/>
  <c r="AP878" i="12"/>
  <c r="AT878" i="12"/>
  <c r="AQ878" i="12"/>
  <c r="AT838" i="12"/>
  <c r="AU838" i="12" s="1"/>
  <c r="AP874" i="12"/>
  <c r="AR874" i="12"/>
  <c r="AQ874" i="12"/>
  <c r="AS874" i="12"/>
  <c r="BB11" i="11" l="1"/>
  <c r="AZ17" i="27" s="1"/>
  <c r="Y53" i="22"/>
  <c r="BC11" i="11" s="1"/>
  <c r="BB17" i="11"/>
  <c r="AZ23" i="27" s="1"/>
  <c r="Y59" i="22"/>
  <c r="BC17" i="11" s="1"/>
  <c r="BB13" i="11"/>
  <c r="Y55" i="22"/>
  <c r="BC13" i="11" s="1"/>
  <c r="X51" i="22"/>
  <c r="BB19" i="11"/>
  <c r="AZ27" i="27" s="1"/>
  <c r="Y61" i="22"/>
  <c r="BC19" i="11" s="1"/>
  <c r="BB15" i="11"/>
  <c r="AZ15" i="27" s="1"/>
  <c r="Y57" i="22"/>
  <c r="BC15" i="11" s="1"/>
  <c r="AP877" i="12"/>
  <c r="AR877" i="12"/>
  <c r="AQ877" i="12"/>
  <c r="AS877" i="12"/>
  <c r="AP879" i="12"/>
  <c r="AT879" i="12"/>
  <c r="AR879" i="12"/>
  <c r="AQ879" i="12"/>
  <c r="AS879" i="12"/>
  <c r="AR839" i="12"/>
  <c r="AU839" i="12" s="1"/>
  <c r="AU876" i="12"/>
  <c r="AN884" i="12"/>
  <c r="AM887" i="12"/>
  <c r="AO884" i="12"/>
  <c r="AN880" i="12"/>
  <c r="AM883" i="12"/>
  <c r="AO880" i="12"/>
  <c r="AP881" i="12"/>
  <c r="AT881" i="12"/>
  <c r="AQ881" i="12"/>
  <c r="AT841" i="12"/>
  <c r="AU841" i="12" s="1"/>
  <c r="AN882" i="12"/>
  <c r="AM885" i="12"/>
  <c r="AO882" i="12"/>
  <c r="AZ18" i="27" l="1"/>
  <c r="AZ19" i="27"/>
  <c r="AZ22" i="27"/>
  <c r="AZ21" i="27"/>
  <c r="Y51" i="22"/>
  <c r="BC9" i="11" s="1"/>
  <c r="BB9" i="11"/>
  <c r="AZ16" i="27" s="1"/>
  <c r="AP882" i="12"/>
  <c r="AT882" i="12"/>
  <c r="AR882" i="12"/>
  <c r="AQ882" i="12"/>
  <c r="AS882" i="12"/>
  <c r="AR842" i="12"/>
  <c r="AU842" i="12" s="1"/>
  <c r="AN883" i="12"/>
  <c r="AM886" i="12"/>
  <c r="AO883" i="12"/>
  <c r="AS884" i="12" s="1"/>
  <c r="AN887" i="12"/>
  <c r="AM890" i="12"/>
  <c r="AO887" i="12"/>
  <c r="AU879" i="12"/>
  <c r="AN885" i="12"/>
  <c r="AM888" i="12"/>
  <c r="AO885" i="12"/>
  <c r="AP880" i="12"/>
  <c r="AR880" i="12"/>
  <c r="AQ880" i="12"/>
  <c r="AS880" i="12"/>
  <c r="AP884" i="12"/>
  <c r="AT884" i="12"/>
  <c r="AQ884" i="12"/>
  <c r="AT844" i="12"/>
  <c r="AU844" i="12" s="1"/>
  <c r="AS881" i="12"/>
  <c r="AN886" i="12" l="1"/>
  <c r="AM889" i="12"/>
  <c r="AO886" i="12"/>
  <c r="AS887" i="12" s="1"/>
  <c r="AN888" i="12"/>
  <c r="AM891" i="12"/>
  <c r="AO888" i="12"/>
  <c r="AN890" i="12"/>
  <c r="AM893" i="12"/>
  <c r="AO890" i="12"/>
  <c r="AP883" i="12"/>
  <c r="AR883" i="12"/>
  <c r="AQ883" i="12"/>
  <c r="AS883" i="12"/>
  <c r="AP885" i="12"/>
  <c r="AT885" i="12"/>
  <c r="AR885" i="12"/>
  <c r="AQ885" i="12"/>
  <c r="AS885" i="12"/>
  <c r="AR845" i="12"/>
  <c r="AU845" i="12" s="1"/>
  <c r="AP887" i="12"/>
  <c r="AT887" i="12"/>
  <c r="AQ887" i="12"/>
  <c r="AT847" i="12"/>
  <c r="AU847" i="12" s="1"/>
  <c r="AU882" i="12"/>
  <c r="AP890" i="12" l="1"/>
  <c r="AT890" i="12"/>
  <c r="AQ890" i="12"/>
  <c r="AT850" i="12"/>
  <c r="AU850" i="12" s="1"/>
  <c r="AN891" i="12"/>
  <c r="AM894" i="12"/>
  <c r="AO891" i="12"/>
  <c r="AM892" i="12"/>
  <c r="AN889" i="12"/>
  <c r="AO889" i="12"/>
  <c r="AU885" i="12"/>
  <c r="AM896" i="12"/>
  <c r="AN893" i="12"/>
  <c r="AO893" i="12"/>
  <c r="AP888" i="12"/>
  <c r="AT888" i="12"/>
  <c r="AR888" i="12"/>
  <c r="AQ888" i="12"/>
  <c r="AS888" i="12"/>
  <c r="AR848" i="12"/>
  <c r="AU848" i="12" s="1"/>
  <c r="AP886" i="12"/>
  <c r="AR886" i="12"/>
  <c r="AS886" i="12"/>
  <c r="AQ886" i="12"/>
  <c r="AM899" i="12" l="1"/>
  <c r="AN896" i="12"/>
  <c r="AO896" i="12"/>
  <c r="AM895" i="12"/>
  <c r="AN892" i="12"/>
  <c r="AO892" i="12"/>
  <c r="AS893" i="12" s="1"/>
  <c r="AN894" i="12"/>
  <c r="AM897" i="12"/>
  <c r="AO894" i="12"/>
  <c r="AU888" i="12"/>
  <c r="AP893" i="12"/>
  <c r="AT893" i="12"/>
  <c r="AQ893" i="12"/>
  <c r="AT853" i="12"/>
  <c r="AU853" i="12" s="1"/>
  <c r="AP889" i="12"/>
  <c r="AQ889" i="12"/>
  <c r="AR889" i="12"/>
  <c r="AS889" i="12"/>
  <c r="AP891" i="12"/>
  <c r="AT891" i="12"/>
  <c r="AR891" i="12"/>
  <c r="AS891" i="12"/>
  <c r="AQ891" i="12"/>
  <c r="AR851" i="12"/>
  <c r="AU851" i="12" s="1"/>
  <c r="AS890" i="12"/>
  <c r="AP896" i="12" l="1"/>
  <c r="AT896" i="12"/>
  <c r="AQ896" i="12"/>
  <c r="AT856" i="12"/>
  <c r="AU856" i="12" s="1"/>
  <c r="AM900" i="12"/>
  <c r="AN897" i="12"/>
  <c r="AO897" i="12"/>
  <c r="AP892" i="12"/>
  <c r="AQ892" i="12"/>
  <c r="AR892" i="12"/>
  <c r="AS892" i="12"/>
  <c r="AN899" i="12"/>
  <c r="AM902" i="12"/>
  <c r="AO899" i="12"/>
  <c r="AU891" i="12"/>
  <c r="AP894" i="12"/>
  <c r="AT894" i="12"/>
  <c r="AS894" i="12"/>
  <c r="AQ894" i="12"/>
  <c r="AR894" i="12"/>
  <c r="AR854" i="12"/>
  <c r="AU854" i="12" s="1"/>
  <c r="AN895" i="12"/>
  <c r="AM898" i="12"/>
  <c r="AO895" i="12"/>
  <c r="AU894" i="12" l="1"/>
  <c r="AN902" i="12"/>
  <c r="AM905" i="12"/>
  <c r="AO902" i="12"/>
  <c r="AP897" i="12"/>
  <c r="AT897" i="12"/>
  <c r="AQ897" i="12"/>
  <c r="AR897" i="12"/>
  <c r="AS897" i="12"/>
  <c r="AR857" i="12"/>
  <c r="AU857" i="12" s="1"/>
  <c r="AP895" i="12"/>
  <c r="AR895" i="12"/>
  <c r="AS895" i="12"/>
  <c r="AQ895" i="12"/>
  <c r="AP899" i="12"/>
  <c r="AT899" i="12"/>
  <c r="AQ899" i="12"/>
  <c r="AT859" i="12"/>
  <c r="AU859" i="12" s="1"/>
  <c r="AM903" i="12"/>
  <c r="AN900" i="12"/>
  <c r="AO900" i="12"/>
  <c r="AN898" i="12"/>
  <c r="AM901" i="12"/>
  <c r="AO898" i="12"/>
  <c r="AS896" i="12"/>
  <c r="AP898" i="12" l="1"/>
  <c r="AS898" i="12"/>
  <c r="AQ898" i="12"/>
  <c r="AR898" i="12"/>
  <c r="AU897" i="12"/>
  <c r="AS899" i="12"/>
  <c r="AN905" i="12"/>
  <c r="AM908" i="12"/>
  <c r="AO905" i="12"/>
  <c r="AP900" i="12"/>
  <c r="AT900" i="12"/>
  <c r="AQ900" i="12"/>
  <c r="AR900" i="12"/>
  <c r="AS900" i="12"/>
  <c r="AR860" i="12"/>
  <c r="AU860" i="12" s="1"/>
  <c r="AM904" i="12"/>
  <c r="AN901" i="12"/>
  <c r="AO901" i="12"/>
  <c r="AS902" i="12" s="1"/>
  <c r="AN903" i="12"/>
  <c r="AM906" i="12"/>
  <c r="AO903" i="12"/>
  <c r="AP902" i="12"/>
  <c r="AT902" i="12"/>
  <c r="AQ902" i="12"/>
  <c r="AT862" i="12"/>
  <c r="AU862" i="12" s="1"/>
  <c r="AP901" i="12" l="1"/>
  <c r="AQ901" i="12"/>
  <c r="AR901" i="12"/>
  <c r="AS901" i="12"/>
  <c r="AN906" i="12"/>
  <c r="AM909" i="12"/>
  <c r="AO906" i="12"/>
  <c r="AM907" i="12"/>
  <c r="AN904" i="12"/>
  <c r="AO904" i="12"/>
  <c r="AS905" i="12" s="1"/>
  <c r="AP903" i="12"/>
  <c r="AT903" i="12"/>
  <c r="AR903" i="12"/>
  <c r="AS903" i="12"/>
  <c r="AQ903" i="12"/>
  <c r="AR863" i="12"/>
  <c r="AU863" i="12" s="1"/>
  <c r="AN908" i="12"/>
  <c r="AM911" i="12"/>
  <c r="AO908" i="12"/>
  <c r="AU900" i="12"/>
  <c r="AP905" i="12"/>
  <c r="AT905" i="12"/>
  <c r="AQ905" i="12"/>
  <c r="AT865" i="12"/>
  <c r="AU865" i="12" s="1"/>
  <c r="AN909" i="12" l="1"/>
  <c r="AM912" i="12"/>
  <c r="AO909" i="12"/>
  <c r="AU903" i="12"/>
  <c r="AN911" i="12"/>
  <c r="AM914" i="12"/>
  <c r="AO911" i="12"/>
  <c r="AR908" i="12"/>
  <c r="AP908" i="12"/>
  <c r="AT908" i="12"/>
  <c r="AQ908" i="12"/>
  <c r="AT868" i="12"/>
  <c r="AU868" i="12" s="1"/>
  <c r="AP906" i="12"/>
  <c r="AT906" i="12"/>
  <c r="AS906" i="12"/>
  <c r="AQ906" i="12"/>
  <c r="AR906" i="12"/>
  <c r="AR866" i="12"/>
  <c r="AU866" i="12" s="1"/>
  <c r="AP904" i="12"/>
  <c r="AQ904" i="12"/>
  <c r="AR904" i="12"/>
  <c r="AS904" i="12"/>
  <c r="AN907" i="12"/>
  <c r="AM910" i="12"/>
  <c r="AO907" i="12"/>
  <c r="AN910" i="12" l="1"/>
  <c r="AM913" i="12"/>
  <c r="AO910" i="12"/>
  <c r="AS911" i="12" s="1"/>
  <c r="AP907" i="12"/>
  <c r="AR907" i="12"/>
  <c r="AS907" i="12"/>
  <c r="AT907" i="12"/>
  <c r="AQ907" i="12"/>
  <c r="AU906" i="12"/>
  <c r="AN914" i="12"/>
  <c r="AM917" i="12"/>
  <c r="AO914" i="12"/>
  <c r="AN912" i="12"/>
  <c r="AM915" i="12"/>
  <c r="AO912" i="12"/>
  <c r="AS908" i="12"/>
  <c r="AU908" i="12" s="1"/>
  <c r="AR911" i="12"/>
  <c r="AP911" i="12"/>
  <c r="AT911" i="12"/>
  <c r="AQ911" i="12"/>
  <c r="AT871" i="12"/>
  <c r="AU871" i="12" s="1"/>
  <c r="AR909" i="12"/>
  <c r="AS909" i="12"/>
  <c r="AP909" i="12"/>
  <c r="AT909" i="12"/>
  <c r="AQ909" i="12"/>
  <c r="AR869" i="12"/>
  <c r="AU869" i="12" s="1"/>
  <c r="AN917" i="12" l="1"/>
  <c r="AM920" i="12"/>
  <c r="AO917" i="12"/>
  <c r="AU907" i="12"/>
  <c r="AU911" i="12"/>
  <c r="AU909" i="12"/>
  <c r="AN915" i="12"/>
  <c r="AM918" i="12"/>
  <c r="AO915" i="12"/>
  <c r="AR914" i="12"/>
  <c r="AP914" i="12"/>
  <c r="AT914" i="12"/>
  <c r="AQ914" i="12"/>
  <c r="AT874" i="12"/>
  <c r="AU874" i="12" s="1"/>
  <c r="AR912" i="12"/>
  <c r="AS912" i="12"/>
  <c r="AP912" i="12"/>
  <c r="AT912" i="12"/>
  <c r="AQ912" i="12"/>
  <c r="AR872" i="12"/>
  <c r="AU872" i="12" s="1"/>
  <c r="AN913" i="12"/>
  <c r="AM916" i="12"/>
  <c r="AO913" i="12"/>
  <c r="AS914" i="12" s="1"/>
  <c r="AR910" i="12"/>
  <c r="AS910" i="12"/>
  <c r="AP910" i="12"/>
  <c r="AT910" i="12"/>
  <c r="AQ910" i="12"/>
  <c r="AU914" i="12" l="1"/>
  <c r="AN918" i="12"/>
  <c r="AM921" i="12"/>
  <c r="AO918" i="12"/>
  <c r="AU910" i="12"/>
  <c r="AN916" i="12"/>
  <c r="AM919" i="12"/>
  <c r="AO916" i="12"/>
  <c r="AS917" i="12" s="1"/>
  <c r="AR915" i="12"/>
  <c r="AS915" i="12"/>
  <c r="AP915" i="12"/>
  <c r="AT915" i="12"/>
  <c r="AQ915" i="12"/>
  <c r="AR875" i="12"/>
  <c r="AU875" i="12" s="1"/>
  <c r="AR913" i="12"/>
  <c r="AS913" i="12"/>
  <c r="AP913" i="12"/>
  <c r="AT913" i="12"/>
  <c r="AQ913" i="12"/>
  <c r="AU912" i="12"/>
  <c r="AN920" i="12"/>
  <c r="AM923" i="12"/>
  <c r="AO920" i="12"/>
  <c r="AR917" i="12"/>
  <c r="AP917" i="12"/>
  <c r="AT917" i="12"/>
  <c r="AQ917" i="12"/>
  <c r="AT877" i="12"/>
  <c r="AU877" i="12" s="1"/>
  <c r="AU915" i="12" l="1"/>
  <c r="AN919" i="12"/>
  <c r="AM922" i="12"/>
  <c r="AO919" i="12"/>
  <c r="AS920" i="12" s="1"/>
  <c r="AN921" i="12"/>
  <c r="AM924" i="12"/>
  <c r="AO921" i="12"/>
  <c r="AN923" i="12"/>
  <c r="AM926" i="12"/>
  <c r="AO923" i="12"/>
  <c r="AR916" i="12"/>
  <c r="AP916" i="12"/>
  <c r="AT916" i="12"/>
  <c r="AS916" i="12"/>
  <c r="AQ916" i="12"/>
  <c r="AR918" i="12"/>
  <c r="AS918" i="12"/>
  <c r="AP918" i="12"/>
  <c r="AT918" i="12"/>
  <c r="AQ918" i="12"/>
  <c r="AR878" i="12"/>
  <c r="AU878" i="12" s="1"/>
  <c r="AU917" i="12"/>
  <c r="AR920" i="12"/>
  <c r="AP920" i="12"/>
  <c r="AT920" i="12"/>
  <c r="AQ920" i="12"/>
  <c r="AT880" i="12"/>
  <c r="AU880" i="12" s="1"/>
  <c r="AU913" i="12"/>
  <c r="AU916" i="12" l="1"/>
  <c r="AN922" i="12"/>
  <c r="AM925" i="12"/>
  <c r="AO922" i="12"/>
  <c r="AS923" i="12" s="1"/>
  <c r="AN924" i="12"/>
  <c r="AM927" i="12"/>
  <c r="AO924" i="12"/>
  <c r="AR919" i="12"/>
  <c r="AS919" i="12"/>
  <c r="AP919" i="12"/>
  <c r="AT919" i="12"/>
  <c r="AQ919" i="12"/>
  <c r="AR923" i="12"/>
  <c r="AP923" i="12"/>
  <c r="AT923" i="12"/>
  <c r="AQ923" i="12"/>
  <c r="AT883" i="12"/>
  <c r="AU883" i="12" s="1"/>
  <c r="AU918" i="12"/>
  <c r="AU920" i="12"/>
  <c r="AN926" i="12"/>
  <c r="AM929" i="12"/>
  <c r="AO926" i="12"/>
  <c r="AR921" i="12"/>
  <c r="AP921" i="12"/>
  <c r="AT921" i="12"/>
  <c r="AS921" i="12"/>
  <c r="AQ921" i="12"/>
  <c r="AR881" i="12"/>
  <c r="AU881" i="12" s="1"/>
  <c r="AU921" i="12" l="1"/>
  <c r="AR926" i="12"/>
  <c r="AP926" i="12"/>
  <c r="AT926" i="12"/>
  <c r="AQ926" i="12"/>
  <c r="AT886" i="12"/>
  <c r="AU886" i="12" s="1"/>
  <c r="AR924" i="12"/>
  <c r="AP924" i="12"/>
  <c r="AT924" i="12"/>
  <c r="AQ924" i="12"/>
  <c r="AS924" i="12"/>
  <c r="AR884" i="12"/>
  <c r="AU884" i="12" s="1"/>
  <c r="AN925" i="12"/>
  <c r="AM928" i="12"/>
  <c r="AO925" i="12"/>
  <c r="AU923" i="12"/>
  <c r="AN929" i="12"/>
  <c r="AM932" i="12"/>
  <c r="AO929" i="12"/>
  <c r="AU919" i="12"/>
  <c r="AN927" i="12"/>
  <c r="AM930" i="12"/>
  <c r="AO927" i="12"/>
  <c r="AR922" i="12"/>
  <c r="AP922" i="12"/>
  <c r="AT922" i="12"/>
  <c r="AS922" i="12"/>
  <c r="AQ922" i="12"/>
  <c r="AN932" i="12" l="1"/>
  <c r="AM935" i="12"/>
  <c r="AO932" i="12"/>
  <c r="AR927" i="12"/>
  <c r="AS927" i="12"/>
  <c r="AP927" i="12"/>
  <c r="AT927" i="12"/>
  <c r="AQ927" i="12"/>
  <c r="AR887" i="12"/>
  <c r="AU887" i="12" s="1"/>
  <c r="AR925" i="12"/>
  <c r="AS925" i="12"/>
  <c r="AP925" i="12"/>
  <c r="AT925" i="12"/>
  <c r="AQ925" i="12"/>
  <c r="AN930" i="12"/>
  <c r="AM933" i="12"/>
  <c r="AO930" i="12"/>
  <c r="AN928" i="12"/>
  <c r="AM931" i="12"/>
  <c r="AO928" i="12"/>
  <c r="AS929" i="12" s="1"/>
  <c r="AU922" i="12"/>
  <c r="AR929" i="12"/>
  <c r="AP929" i="12"/>
  <c r="AT929" i="12"/>
  <c r="AQ929" i="12"/>
  <c r="AT889" i="12"/>
  <c r="AU889" i="12" s="1"/>
  <c r="AU924" i="12"/>
  <c r="AS926" i="12"/>
  <c r="AU926" i="12" s="1"/>
  <c r="AU929" i="12" l="1"/>
  <c r="AN931" i="12"/>
  <c r="AM934" i="12"/>
  <c r="AO931" i="12"/>
  <c r="AR930" i="12"/>
  <c r="AP930" i="12"/>
  <c r="AT930" i="12"/>
  <c r="AQ930" i="12"/>
  <c r="AS930" i="12"/>
  <c r="AR890" i="12"/>
  <c r="AU890" i="12" s="1"/>
  <c r="AR928" i="12"/>
  <c r="AP928" i="12"/>
  <c r="AT928" i="12"/>
  <c r="AQ928" i="12"/>
  <c r="AS928" i="12"/>
  <c r="AU927" i="12"/>
  <c r="AN935" i="12"/>
  <c r="AM938" i="12"/>
  <c r="AO935" i="12"/>
  <c r="AR932" i="12"/>
  <c r="AP932" i="12"/>
  <c r="AT932" i="12"/>
  <c r="AQ932" i="12"/>
  <c r="AT892" i="12"/>
  <c r="AU892" i="12" s="1"/>
  <c r="AN933" i="12"/>
  <c r="AM936" i="12"/>
  <c r="AO933" i="12"/>
  <c r="AU925" i="12"/>
  <c r="AU928" i="12" l="1"/>
  <c r="AN934" i="12"/>
  <c r="AM937" i="12"/>
  <c r="AO934" i="12"/>
  <c r="AS935" i="12" s="1"/>
  <c r="AU930" i="12"/>
  <c r="AR931" i="12"/>
  <c r="AP931" i="12"/>
  <c r="AT931" i="12"/>
  <c r="AS931" i="12"/>
  <c r="AQ931" i="12"/>
  <c r="AN936" i="12"/>
  <c r="AM939" i="12"/>
  <c r="AO936" i="12"/>
  <c r="AR933" i="12"/>
  <c r="AP933" i="12"/>
  <c r="AT933" i="12"/>
  <c r="AQ933" i="12"/>
  <c r="AS933" i="12"/>
  <c r="AR893" i="12"/>
  <c r="AU893" i="12" s="1"/>
  <c r="AN938" i="12"/>
  <c r="AO938" i="12"/>
  <c r="AS932" i="12"/>
  <c r="AU932" i="12" s="1"/>
  <c r="AR935" i="12"/>
  <c r="AP935" i="12"/>
  <c r="AT935" i="12"/>
  <c r="AQ935" i="12"/>
  <c r="AT895" i="12"/>
  <c r="AU895" i="12" s="1"/>
  <c r="AU933" i="12" l="1"/>
  <c r="AU931" i="12"/>
  <c r="AR936" i="12"/>
  <c r="AS936" i="12"/>
  <c r="AP936" i="12"/>
  <c r="AT936" i="12"/>
  <c r="AQ936" i="12"/>
  <c r="AR896" i="12"/>
  <c r="AU896" i="12" s="1"/>
  <c r="AU935" i="12"/>
  <c r="AR938" i="12"/>
  <c r="AP938" i="12"/>
  <c r="AT938" i="12"/>
  <c r="AQ938" i="12"/>
  <c r="AT898" i="12"/>
  <c r="AU898" i="12" s="1"/>
  <c r="AN939" i="12"/>
  <c r="AO939" i="12"/>
  <c r="AN937" i="12"/>
  <c r="AO937" i="12"/>
  <c r="AR934" i="12"/>
  <c r="AS934" i="12"/>
  <c r="AP934" i="12"/>
  <c r="AT934" i="12"/>
  <c r="AQ934" i="12"/>
  <c r="AU936" i="12" l="1"/>
  <c r="AR937" i="12"/>
  <c r="AS937" i="12"/>
  <c r="AP937" i="12"/>
  <c r="AT937" i="12"/>
  <c r="AQ937" i="12"/>
  <c r="AT901" i="12"/>
  <c r="AU901" i="12" s="1"/>
  <c r="AS938" i="12"/>
  <c r="AU938" i="12" s="1"/>
  <c r="AU934" i="12"/>
  <c r="AR939" i="12"/>
  <c r="AP939" i="12"/>
  <c r="AT939" i="12"/>
  <c r="AS939" i="12"/>
  <c r="AQ939" i="12"/>
  <c r="AR899" i="12"/>
  <c r="AU899" i="12" s="1"/>
  <c r="AU937" i="12" l="1"/>
  <c r="AT904" i="12"/>
  <c r="AU904" i="12" s="1"/>
  <c r="AR902" i="12"/>
  <c r="AU902" i="12" s="1"/>
  <c r="AU939" i="12"/>
  <c r="AR905" i="12" l="1"/>
  <c r="AU905" i="12" s="1"/>
</calcChain>
</file>

<file path=xl/comments1.xml><?xml version="1.0" encoding="utf-8"?>
<comments xmlns="http://schemas.openxmlformats.org/spreadsheetml/2006/main">
  <authors>
    <author>Mark Lorie</author>
  </authors>
  <commentList>
    <comment ref="B10"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 ref="F10"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List>
</comments>
</file>

<file path=xl/comments2.xml><?xml version="1.0" encoding="utf-8"?>
<comments xmlns="http://schemas.openxmlformats.org/spreadsheetml/2006/main">
  <authors>
    <author>Emma Glidden-Lyon</author>
    <author>Chris Dixon</author>
  </authors>
  <commentList>
    <comment ref="C6" authorId="0" shapeId="0">
      <text>
        <r>
          <rPr>
            <b/>
            <sz val="9"/>
            <color indexed="81"/>
            <rFont val="Tahoma"/>
            <family val="2"/>
          </rPr>
          <t>Emma Glidden-Lyon:</t>
        </r>
        <r>
          <rPr>
            <sz val="9"/>
            <color indexed="81"/>
            <rFont val="Tahoma"/>
            <family val="2"/>
          </rPr>
          <t xml:space="preserve">
Source: https://www.bls.gov/oes/current/oes_nat.htm#00-0000</t>
        </r>
      </text>
    </comment>
    <comment ref="E6" authorId="0" shapeId="0">
      <text>
        <r>
          <rPr>
            <b/>
            <sz val="9"/>
            <color indexed="81"/>
            <rFont val="Tahoma"/>
            <family val="2"/>
          </rPr>
          <t>Emma Glidden-Lyon:</t>
        </r>
        <r>
          <rPr>
            <sz val="9"/>
            <color indexed="81"/>
            <rFont val="Tahoma"/>
            <family val="2"/>
          </rPr>
          <t xml:space="preserve">
Source: https://www.bls.gov/oes/current/oes_nat.htm#00-0000</t>
        </r>
      </text>
    </comment>
    <comment ref="F6" authorId="0" shapeId="0">
      <text>
        <r>
          <rPr>
            <b/>
            <sz val="9"/>
            <color indexed="81"/>
            <rFont val="Tahoma"/>
            <family val="2"/>
          </rPr>
          <t>Emma Glidden-Lyon:</t>
        </r>
        <r>
          <rPr>
            <sz val="9"/>
            <color indexed="81"/>
            <rFont val="Tahoma"/>
            <family val="2"/>
          </rPr>
          <t xml:space="preserve">
Source: https://www.bls.gov/oes/current/oes_nat.htm#00-0000</t>
        </r>
      </text>
    </comment>
    <comment ref="H6" authorId="0" shapeId="0">
      <text>
        <r>
          <rPr>
            <b/>
            <sz val="9"/>
            <color indexed="81"/>
            <rFont val="Tahoma"/>
            <family val="2"/>
          </rPr>
          <t>Emma Glidden-Lyon:</t>
        </r>
        <r>
          <rPr>
            <sz val="9"/>
            <color indexed="81"/>
            <rFont val="Tahoma"/>
            <family val="2"/>
          </rPr>
          <t xml:space="preserve">
Source: https://www.bls.gov/oes/current/oes_nat.htm#00-0000</t>
        </r>
      </text>
    </comment>
    <comment ref="I6" authorId="0" shapeId="0">
      <text>
        <r>
          <rPr>
            <b/>
            <sz val="9"/>
            <color indexed="81"/>
            <rFont val="Tahoma"/>
            <family val="2"/>
          </rPr>
          <t>Emma Glidden-Lyon:</t>
        </r>
        <r>
          <rPr>
            <sz val="9"/>
            <color indexed="81"/>
            <rFont val="Tahoma"/>
            <family val="2"/>
          </rPr>
          <t xml:space="preserve">
Source: Transportation and material moving from https://www.bls.gov/news.release/ecec.t04.htm</t>
        </r>
      </text>
    </comment>
    <comment ref="C10" authorId="0" shapeId="0">
      <text>
        <r>
          <rPr>
            <b/>
            <sz val="9"/>
            <color indexed="81"/>
            <rFont val="Tahoma"/>
            <family val="2"/>
          </rPr>
          <t>Emma Glidden-Lyon:</t>
        </r>
        <r>
          <rPr>
            <sz val="9"/>
            <color indexed="81"/>
            <rFont val="Tahoma"/>
            <family val="2"/>
          </rPr>
          <t xml:space="preserve">
Source: https://www.bls.gov/oes/current/oes_nat.htm#00-0000</t>
        </r>
      </text>
    </comment>
    <comment ref="D10" authorId="0" shapeId="0">
      <text>
        <r>
          <rPr>
            <b/>
            <sz val="9"/>
            <color indexed="81"/>
            <rFont val="Tahoma"/>
            <family val="2"/>
          </rPr>
          <t>Emma Glidden-Lyon:</t>
        </r>
        <r>
          <rPr>
            <sz val="9"/>
            <color indexed="81"/>
            <rFont val="Tahoma"/>
            <family val="2"/>
          </rPr>
          <t xml:space="preserve">
Source: Transportation and material moving from https://www.bls.gov/news.release/ecec.t04.htm</t>
        </r>
      </text>
    </comment>
    <comment ref="C14" authorId="0" shapeId="0">
      <text>
        <r>
          <rPr>
            <b/>
            <sz val="9"/>
            <color indexed="81"/>
            <rFont val="Tahoma"/>
            <family val="2"/>
          </rPr>
          <t>Emma Glidden-Lyon:</t>
        </r>
        <r>
          <rPr>
            <sz val="9"/>
            <color indexed="81"/>
            <rFont val="Tahoma"/>
            <family val="2"/>
          </rPr>
          <t xml:space="preserve">
Source: https://data.census.gov/cedsci/table?q=household%20income&amp;hidePreview=false&amp;tid=ACSST1Y2018.S1901&amp;t=Income%20%28Households,%20Families,%20Individuals%29%3AHousehold%20and%20Family</t>
        </r>
      </text>
    </comment>
    <comment ref="F14" authorId="0" shapeId="0">
      <text>
        <r>
          <rPr>
            <b/>
            <sz val="9"/>
            <color indexed="81"/>
            <rFont val="Tahoma"/>
            <family val="2"/>
          </rPr>
          <t>Emma Glidden-Lyon:</t>
        </r>
        <r>
          <rPr>
            <sz val="9"/>
            <color indexed="81"/>
            <rFont val="Tahoma"/>
            <family val="2"/>
          </rPr>
          <t xml:space="preserve">
Source: https://www.bls.gov/oes/current/oes_nat.htm#00-0000</t>
        </r>
      </text>
    </comment>
    <comment ref="G14" authorId="0" shapeId="0">
      <text>
        <r>
          <rPr>
            <b/>
            <sz val="9"/>
            <color indexed="81"/>
            <rFont val="Tahoma"/>
            <family val="2"/>
          </rPr>
          <t>Emma Glidden-Lyon:</t>
        </r>
        <r>
          <rPr>
            <sz val="9"/>
            <color indexed="81"/>
            <rFont val="Tahoma"/>
            <family val="2"/>
          </rPr>
          <t xml:space="preserve">
Source: Private industry workiers from https://www.bls.gov/news.release/ecec.t01.htm
</t>
        </r>
      </text>
    </comment>
    <comment ref="C20" authorId="0" shapeId="0">
      <text>
        <r>
          <rPr>
            <b/>
            <sz val="9"/>
            <color indexed="81"/>
            <rFont val="Tahoma"/>
            <family val="2"/>
          </rPr>
          <t>Emma Glidden-Lyon:</t>
        </r>
        <r>
          <rPr>
            <sz val="9"/>
            <color indexed="81"/>
            <rFont val="Tahoma"/>
            <family val="2"/>
          </rPr>
          <t xml:space="preserve">
Source: https://exchange.aaa.com/wp-content/uploads/2018/09/18-0090_2018-Your-Driving-Costs-Brochure_FNL-Lo-5-2.pdf via U.S. DOT Guidance (https://www.transportation.gov/sites/dot.gov/files/2020-01/benefit-cost-analysis-guidance-2020_0.pdf)
original value adjusted from 2018$ to 2020$</t>
        </r>
      </text>
    </comment>
    <comment ref="C21" authorId="0" shapeId="0">
      <text>
        <r>
          <rPr>
            <b/>
            <sz val="9"/>
            <color indexed="81"/>
            <rFont val="Tahoma"/>
            <family val="2"/>
          </rPr>
          <t>Emma Glidden-Lyon:</t>
        </r>
        <r>
          <rPr>
            <sz val="9"/>
            <color indexed="81"/>
            <rFont val="Tahoma"/>
            <family val="2"/>
          </rPr>
          <t xml:space="preserve">
Source: http://truckingresearch.org/wp-content/uploads/2018/10/ATRI-Operational-Costs-of-Trucking-2018.pdf via U.S. DOT Guidance (https://www.transportation.gov/sites/dot.gov/files/2020-01/benefit-cost-analysis-guidance-2020_0.pdf)
original value adjusted from 2018$ to 2020$</t>
        </r>
      </text>
    </comment>
    <comment ref="C33" authorId="1" shapeId="0">
      <text>
        <r>
          <rPr>
            <b/>
            <sz val="9"/>
            <color indexed="81"/>
            <rFont val="Tahoma"/>
            <family val="2"/>
          </rPr>
          <t>Chris Dixon:</t>
        </r>
        <r>
          <rPr>
            <sz val="9"/>
            <color indexed="81"/>
            <rFont val="Tahoma"/>
            <family val="2"/>
          </rPr>
          <t xml:space="preserve">
Ask emma what this is?</t>
        </r>
      </text>
    </comment>
  </commentList>
</comments>
</file>

<file path=xl/comments3.xml><?xml version="1.0" encoding="utf-8"?>
<comments xmlns="http://schemas.openxmlformats.org/spreadsheetml/2006/main">
  <authors>
    <author>Chris Dixon</author>
  </authors>
  <commentList>
    <comment ref="E6" authorId="0" shapeId="0">
      <text>
        <r>
          <rPr>
            <b/>
            <sz val="9"/>
            <color indexed="81"/>
            <rFont val="Tahoma"/>
            <family val="2"/>
          </rPr>
          <t xml:space="preserve">Chris Dixon: 
</t>
        </r>
        <r>
          <rPr>
            <sz val="9"/>
            <color indexed="81"/>
            <rFont val="Tahoma"/>
            <family val="2"/>
          </rPr>
          <t xml:space="preserve">is this ultimately going to be users or vehicles? 
I'm hoping vehicles since we've got average occupancy per vehicle stats
</t>
        </r>
      </text>
    </comment>
    <comment ref="G6" authorId="0" shapeId="0">
      <text>
        <r>
          <rPr>
            <b/>
            <sz val="9"/>
            <color indexed="81"/>
            <rFont val="Tahoma"/>
            <family val="2"/>
          </rPr>
          <t>Chris Dixon:</t>
        </r>
        <r>
          <rPr>
            <sz val="9"/>
            <color indexed="81"/>
            <rFont val="Tahoma"/>
            <family val="2"/>
          </rPr>
          <t xml:space="preserve">
Mark/Russ, is this in line with what you were thining you could provide?
We can change to cumulative detour time instead of average (by vehicle) which is what we're assuming currenlty. 
Assuming this is average per project and site? Same question for the other metrics or should it be total detour time but that may raise issues for comparison between projects sites since some project sites might have more vehicles with less average detour time and vice versa at other project sites. Showing the total detour time would hide the fact that the average detour times at one site might be less than another... if that's important to consider?</t>
        </r>
      </text>
    </comment>
  </commentList>
</comments>
</file>

<file path=xl/comments4.xml><?xml version="1.0" encoding="utf-8"?>
<comments xmlns="http://schemas.openxmlformats.org/spreadsheetml/2006/main">
  <authors>
    <author>Mark Lorie</author>
  </authors>
  <commentList>
    <comment ref="B8"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 ref="F8"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List>
</comments>
</file>

<file path=xl/comments5.xml><?xml version="1.0" encoding="utf-8"?>
<comments xmlns="http://schemas.openxmlformats.org/spreadsheetml/2006/main">
  <authors>
    <author>Mark Lorie</author>
  </authors>
  <commentList>
    <comment ref="B10"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 ref="F10"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List>
</comments>
</file>

<file path=xl/comments6.xml><?xml version="1.0" encoding="utf-8"?>
<comments xmlns="http://schemas.openxmlformats.org/spreadsheetml/2006/main">
  <authors>
    <author>Mark Lorie</author>
  </authors>
  <commentList>
    <comment ref="B10"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 ref="F10" authorId="0" shapeId="0">
      <text>
        <r>
          <rPr>
            <b/>
            <sz val="9"/>
            <color indexed="81"/>
            <rFont val="Tahoma"/>
            <family val="2"/>
          </rPr>
          <t>Mark Lorie:</t>
        </r>
        <r>
          <rPr>
            <sz val="9"/>
            <color indexed="81"/>
            <rFont val="Tahoma"/>
            <family val="2"/>
          </rPr>
          <t xml:space="preserve">
Each of these elements below is one triangle/rectangle of the area under the curve</t>
        </r>
      </text>
    </comment>
  </commentList>
</comments>
</file>

<file path=xl/comments7.xml><?xml version="1.0" encoding="utf-8"?>
<comments xmlns="http://schemas.openxmlformats.org/spreadsheetml/2006/main">
  <authors>
    <author>Chris Dixon</author>
    <author>tc={4E505CF5-95F3-46C6-81F0-BAB450C7B689}</author>
    <author>Emma Glidden-Lyon</author>
  </authors>
  <commentList>
    <comment ref="E4" authorId="0" shapeId="0">
      <text>
        <r>
          <rPr>
            <b/>
            <sz val="9"/>
            <color indexed="81"/>
            <rFont val="Tahoma"/>
            <family val="2"/>
          </rPr>
          <t>Chris Dixon:</t>
        </r>
        <r>
          <rPr>
            <sz val="9"/>
            <color indexed="81"/>
            <rFont val="Tahoma"/>
            <family val="2"/>
          </rPr>
          <t xml:space="preserve">
this is currently random between flood model years...need to retain the building number as the object ID between scenarios.
We'll now establish a building number</t>
        </r>
      </text>
    </comment>
    <comment ref="I4" authorId="0" shapeId="0">
      <text>
        <r>
          <rPr>
            <b/>
            <sz val="9"/>
            <color indexed="81"/>
            <rFont val="Tahoma"/>
            <family val="2"/>
          </rPr>
          <t>Chris Dixon:</t>
        </r>
        <r>
          <rPr>
            <sz val="9"/>
            <color indexed="81"/>
            <rFont val="Tahoma"/>
            <family val="2"/>
          </rPr>
          <t xml:space="preserve">
this is flood depth from ground level. </t>
        </r>
      </text>
    </comment>
    <comment ref="M4" authorId="0" shapeId="0">
      <text>
        <r>
          <rPr>
            <b/>
            <sz val="9"/>
            <color indexed="81"/>
            <rFont val="Tahoma"/>
            <family val="2"/>
          </rPr>
          <t>Chris Dixon:</t>
        </r>
        <r>
          <rPr>
            <sz val="9"/>
            <color indexed="81"/>
            <rFont val="Tahoma"/>
            <family val="2"/>
          </rPr>
          <t xml:space="preserve">
make sure this is incorporated in calculations. </t>
        </r>
      </text>
    </comment>
    <comment ref="O4" authorId="0" shapeId="0">
      <text>
        <r>
          <rPr>
            <b/>
            <sz val="9"/>
            <color indexed="81"/>
            <rFont val="Tahoma"/>
            <family val="2"/>
          </rPr>
          <t>Chris Dixon:</t>
        </r>
        <r>
          <rPr>
            <sz val="9"/>
            <color indexed="81"/>
            <rFont val="Tahoma"/>
            <family val="2"/>
          </rPr>
          <t xml:space="preserve">
are these flood depth from ground? That is to say that if they do not rise above the FFE then the structure is not flooded?
We simply need the flood depth at the strucutre (minus FFE). </t>
        </r>
      </text>
    </comment>
    <comment ref="Y4" authorId="0" shapeId="0">
      <text>
        <r>
          <rPr>
            <b/>
            <sz val="9"/>
            <color indexed="81"/>
            <rFont val="Tahoma"/>
            <family val="2"/>
          </rPr>
          <t>Chris Dixon:</t>
        </r>
        <r>
          <rPr>
            <sz val="9"/>
            <color indexed="81"/>
            <rFont val="Tahoma"/>
            <family val="2"/>
          </rPr>
          <t xml:space="preserve">
Ask Mark if he's classifying this into Residential, Commercial, Public or Recreational instead of the occupancy class that is currenlty used? </t>
        </r>
      </text>
    </comment>
    <comment ref="AA4" authorId="0" shapeId="0">
      <text>
        <r>
          <rPr>
            <b/>
            <sz val="9"/>
            <color indexed="81"/>
            <rFont val="Tahoma"/>
            <family val="2"/>
          </rPr>
          <t>Chris Dixon:</t>
        </r>
        <r>
          <rPr>
            <sz val="9"/>
            <color indexed="81"/>
            <rFont val="Tahoma"/>
            <family val="2"/>
          </rPr>
          <t xml:space="preserve">
Slab, Basement or Elevated</t>
        </r>
      </text>
    </comment>
    <comment ref="AB4" authorId="0" shapeId="0">
      <text>
        <r>
          <rPr>
            <b/>
            <sz val="9"/>
            <color indexed="81"/>
            <rFont val="Tahoma"/>
            <family val="2"/>
          </rPr>
          <t>Chris Dixon:</t>
        </r>
        <r>
          <rPr>
            <sz val="9"/>
            <color indexed="81"/>
            <rFont val="Tahoma"/>
            <family val="2"/>
          </rPr>
          <t xml:space="preserve">
when this is blank then use Russ' shape_area</t>
        </r>
      </text>
    </comment>
    <comment ref="AD4"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 column L (FFE) unless research indicates the building is elevated somehow (e.g. on stilts)</t>
        </r>
      </text>
    </comment>
    <comment ref="AH4" authorId="2" shapeId="0">
      <text>
        <r>
          <rPr>
            <b/>
            <sz val="9"/>
            <color indexed="81"/>
            <rFont val="Tahoma"/>
            <family val="2"/>
          </rPr>
          <t>Emma Glidden-Lyon:</t>
        </r>
        <r>
          <rPr>
            <sz val="9"/>
            <color indexed="81"/>
            <rFont val="Tahoma"/>
            <family val="2"/>
          </rPr>
          <t xml:space="preserve">
Currently based on zip. Also have state or county options. </t>
        </r>
      </text>
    </comment>
    <comment ref="AL4" authorId="0" shapeId="0">
      <text>
        <r>
          <rPr>
            <b/>
            <sz val="9"/>
            <color indexed="81"/>
            <rFont val="Tahoma"/>
            <family val="2"/>
          </rPr>
          <t>Chris Dixon:</t>
        </r>
        <r>
          <rPr>
            <sz val="9"/>
            <color indexed="81"/>
            <rFont val="Tahoma"/>
            <family val="2"/>
          </rPr>
          <t xml:space="preserve">
factor in the actual number of building stories here. </t>
        </r>
      </text>
    </comment>
    <comment ref="AN4" authorId="0" shapeId="0">
      <text>
        <r>
          <rPr>
            <b/>
            <sz val="9"/>
            <color indexed="81"/>
            <rFont val="Tahoma"/>
            <family val="2"/>
          </rPr>
          <t>Chris Dixon:</t>
        </r>
        <r>
          <rPr>
            <sz val="9"/>
            <color indexed="81"/>
            <rFont val="Tahoma"/>
            <family val="2"/>
          </rPr>
          <t xml:space="preserve">
factor in the actual number of building stories here. </t>
        </r>
      </text>
    </comment>
  </commentList>
</comments>
</file>

<file path=xl/comments8.xml><?xml version="1.0" encoding="utf-8"?>
<comments xmlns="http://schemas.openxmlformats.org/spreadsheetml/2006/main">
  <authors>
    <author>Chris Dixon</author>
  </authors>
  <commentList>
    <comment ref="F4" authorId="0" shapeId="0">
      <text>
        <r>
          <rPr>
            <b/>
            <sz val="9"/>
            <color indexed="81"/>
            <rFont val="Tahoma"/>
            <family val="2"/>
          </rPr>
          <t>Chris Dixon:</t>
        </r>
        <r>
          <rPr>
            <sz val="9"/>
            <color indexed="81"/>
            <rFont val="Tahoma"/>
            <family val="2"/>
          </rPr>
          <t xml:space="preserve">
should this be an intersection or other transportaion network reference point? </t>
        </r>
      </text>
    </comment>
    <comment ref="G4" authorId="0" shapeId="0">
      <text>
        <r>
          <rPr>
            <b/>
            <sz val="9"/>
            <color indexed="81"/>
            <rFont val="Tahoma"/>
            <family val="2"/>
          </rPr>
          <t xml:space="preserve">Chris Dixon: 
</t>
        </r>
        <r>
          <rPr>
            <sz val="9"/>
            <color indexed="81"/>
            <rFont val="Tahoma"/>
            <family val="2"/>
          </rPr>
          <t xml:space="preserve">is this ultimately going to be users or vehicles? 
I'm hoping vehicles since we've got average occupancy per vehicle stats
</t>
        </r>
      </text>
    </comment>
    <comment ref="I4" authorId="0" shapeId="0">
      <text>
        <r>
          <rPr>
            <b/>
            <sz val="9"/>
            <color indexed="81"/>
            <rFont val="Tahoma"/>
            <family val="2"/>
          </rPr>
          <t>Chris Dixon:</t>
        </r>
        <r>
          <rPr>
            <sz val="9"/>
            <color indexed="81"/>
            <rFont val="Tahoma"/>
            <family val="2"/>
          </rPr>
          <t xml:space="preserve">
Mark/Russ, is this in line with what you were thining you could provide?
We can change to cumulative detour time instead of average (by vehicle) which is what we're assuming currenlty. 
Assuming this is average per project and site? Same question for the other metrics or should it be total detour time but that may raise issues for comparison between projects sites since some project sites might have more vehicles with less average detour time and vice versa at other project sites. Showing the total detour time would hide the fact that the average detour times at one site might be less than another... if that's important to consider?</t>
        </r>
      </text>
    </comment>
    <comment ref="K4" authorId="0" shapeId="0">
      <text>
        <r>
          <rPr>
            <b/>
            <sz val="9"/>
            <color indexed="81"/>
            <rFont val="Tahoma"/>
            <family val="2"/>
          </rPr>
          <t>Chris Dixon:</t>
        </r>
        <r>
          <rPr>
            <sz val="9"/>
            <color indexed="81"/>
            <rFont val="Tahoma"/>
            <family val="2"/>
          </rPr>
          <t xml:space="preserve">
Assuming this is total detour length for all detours at the site and is not the cumulative distance for all vehicles or the average detour length per vehicle? </t>
        </r>
      </text>
    </comment>
  </commentList>
</comments>
</file>

<file path=xl/sharedStrings.xml><?xml version="1.0" encoding="utf-8"?>
<sst xmlns="http://schemas.openxmlformats.org/spreadsheetml/2006/main" count="5812" uniqueCount="1500">
  <si>
    <t>OBJECTID</t>
  </si>
  <si>
    <t>From ZOI Modeling</t>
  </si>
  <si>
    <t>Building Attributes</t>
  </si>
  <si>
    <t>Value Source</t>
  </si>
  <si>
    <t>Parcel_ID</t>
  </si>
  <si>
    <t>Assess_Value</t>
  </si>
  <si>
    <t>Replace_Value</t>
  </si>
  <si>
    <t>Dollar_Year</t>
  </si>
  <si>
    <t>Year</t>
  </si>
  <si>
    <t>Type</t>
  </si>
  <si>
    <t>Recreational</t>
  </si>
  <si>
    <t>Foundation</t>
  </si>
  <si>
    <t>Sq_Ft</t>
  </si>
  <si>
    <t>Stories</t>
  </si>
  <si>
    <t>Floodplain</t>
  </si>
  <si>
    <t>Population Multiplier</t>
  </si>
  <si>
    <t>Link</t>
  </si>
  <si>
    <t>Notes</t>
  </si>
  <si>
    <t>Address</t>
  </si>
  <si>
    <t>Sussex County Assessor's Office</t>
  </si>
  <si>
    <t>230-16.00-7.04</t>
  </si>
  <si>
    <t>No</t>
  </si>
  <si>
    <t>Slab</t>
  </si>
  <si>
    <t>https://property.sussexcountyde.gov/idoc_documents/230-16.00-7.04.pdf</t>
  </si>
  <si>
    <t>This garage is associated with object with the same parcel ID</t>
  </si>
  <si>
    <t>RES1</t>
  </si>
  <si>
    <t>9117 CODS RD MILFORD DE 19963</t>
  </si>
  <si>
    <t>Table 14.8 Annual Gross Sales or Production (Dollars per Square Foot)</t>
  </si>
  <si>
    <r>
      <rPr>
        <sz val="11.5"/>
        <rFont val="Times New Roman"/>
        <family val="1"/>
      </rPr>
      <t>No.</t>
    </r>
  </si>
  <si>
    <r>
      <rPr>
        <sz val="11.5"/>
        <rFont val="Times New Roman"/>
        <family val="1"/>
      </rPr>
      <t>Label</t>
    </r>
  </si>
  <si>
    <r>
      <rPr>
        <sz val="11.5"/>
        <rFont val="Times New Roman"/>
        <family val="1"/>
      </rPr>
      <t>Occupancy Class</t>
    </r>
  </si>
  <si>
    <r>
      <rPr>
        <sz val="11.5"/>
        <rFont val="Times New Roman"/>
        <family val="1"/>
      </rPr>
      <t xml:space="preserve">Output/
</t>
    </r>
    <r>
      <rPr>
        <sz val="11.5"/>
        <rFont val="Times New Roman"/>
        <family val="1"/>
      </rPr>
      <t>Employment</t>
    </r>
  </si>
  <si>
    <r>
      <rPr>
        <sz val="11.5"/>
        <rFont val="Times New Roman"/>
        <family val="1"/>
      </rPr>
      <t xml:space="preserve">Sq. ft. floor
</t>
    </r>
    <r>
      <rPr>
        <sz val="11.5"/>
        <rFont val="Times New Roman"/>
        <family val="1"/>
      </rPr>
      <t>Space/Employee</t>
    </r>
    <r>
      <rPr>
        <vertAlign val="superscript"/>
        <sz val="11.5"/>
        <rFont val="Times New Roman"/>
        <family val="1"/>
      </rPr>
      <t>3</t>
    </r>
  </si>
  <si>
    <r>
      <rPr>
        <sz val="11.5"/>
        <rFont val="Times New Roman"/>
        <family val="1"/>
      </rPr>
      <t xml:space="preserve">Annual </t>
    </r>
    <r>
      <rPr>
        <sz val="11.5"/>
        <rFont val="Times New Roman"/>
        <family val="1"/>
      </rPr>
      <t xml:space="preserve">Sales </t>
    </r>
    <r>
      <rPr>
        <sz val="11.5"/>
        <rFont val="Times New Roman"/>
        <family val="1"/>
      </rPr>
      <t xml:space="preserve">(2006 </t>
    </r>
    <r>
      <rPr>
        <sz val="11.5"/>
        <rFont val="Times New Roman"/>
        <family val="1"/>
      </rPr>
      <t>$/sf)</t>
    </r>
  </si>
  <si>
    <r>
      <rPr>
        <sz val="11.5"/>
        <rFont val="Times New Roman"/>
        <family val="1"/>
      </rPr>
      <t>Commercial</t>
    </r>
  </si>
  <si>
    <r>
      <rPr>
        <sz val="11"/>
        <rFont val="Times New Roman"/>
        <family val="1"/>
      </rPr>
      <t>COM1</t>
    </r>
  </si>
  <si>
    <r>
      <rPr>
        <sz val="11"/>
        <rFont val="Times New Roman"/>
        <family val="1"/>
      </rPr>
      <t>Retail Trade</t>
    </r>
    <r>
      <rPr>
        <vertAlign val="superscript"/>
        <sz val="11"/>
        <rFont val="Times New Roman"/>
        <family val="1"/>
      </rPr>
      <t>1</t>
    </r>
  </si>
  <si>
    <r>
      <rPr>
        <sz val="11"/>
        <rFont val="Times New Roman"/>
        <family val="1"/>
      </rPr>
      <t>COM2</t>
    </r>
  </si>
  <si>
    <r>
      <rPr>
        <sz val="11"/>
        <rFont val="Times New Roman"/>
        <family val="1"/>
      </rPr>
      <t>Wholesale Trade</t>
    </r>
    <r>
      <rPr>
        <vertAlign val="superscript"/>
        <sz val="11"/>
        <rFont val="Times New Roman"/>
        <family val="1"/>
      </rPr>
      <t>1</t>
    </r>
  </si>
  <si>
    <r>
      <rPr>
        <sz val="11.5"/>
        <rFont val="Times New Roman"/>
        <family val="1"/>
      </rPr>
      <t>Industrial</t>
    </r>
  </si>
  <si>
    <r>
      <rPr>
        <sz val="11"/>
        <rFont val="Times New Roman"/>
        <family val="1"/>
      </rPr>
      <t>IND1</t>
    </r>
  </si>
  <si>
    <r>
      <rPr>
        <sz val="11"/>
        <rFont val="Times New Roman"/>
        <family val="1"/>
      </rPr>
      <t>Heavy</t>
    </r>
    <r>
      <rPr>
        <vertAlign val="superscript"/>
        <sz val="11"/>
        <rFont val="Times New Roman"/>
        <family val="1"/>
      </rPr>
      <t>2</t>
    </r>
  </si>
  <si>
    <r>
      <rPr>
        <sz val="11"/>
        <rFont val="Times New Roman"/>
        <family val="1"/>
      </rPr>
      <t>IND2</t>
    </r>
  </si>
  <si>
    <r>
      <rPr>
        <sz val="11"/>
        <rFont val="Times New Roman"/>
        <family val="1"/>
      </rPr>
      <t>Light</t>
    </r>
    <r>
      <rPr>
        <vertAlign val="superscript"/>
        <sz val="11"/>
        <rFont val="Times New Roman"/>
        <family val="1"/>
      </rPr>
      <t>2</t>
    </r>
  </si>
  <si>
    <r>
      <rPr>
        <sz val="11"/>
        <rFont val="Times New Roman"/>
        <family val="1"/>
      </rPr>
      <t>IND3</t>
    </r>
  </si>
  <si>
    <r>
      <rPr>
        <sz val="11"/>
        <rFont val="Times New Roman"/>
        <family val="1"/>
      </rPr>
      <t>Food/Drugs/Chemicals</t>
    </r>
    <r>
      <rPr>
        <vertAlign val="superscript"/>
        <sz val="11"/>
        <rFont val="Times New Roman"/>
        <family val="1"/>
      </rPr>
      <t>2</t>
    </r>
  </si>
  <si>
    <r>
      <rPr>
        <sz val="11"/>
        <rFont val="Times New Roman"/>
        <family val="1"/>
      </rPr>
      <t>IND4</t>
    </r>
  </si>
  <si>
    <r>
      <rPr>
        <sz val="11"/>
        <rFont val="Times New Roman"/>
        <family val="1"/>
      </rPr>
      <t xml:space="preserve">Metals/Minerals </t>
    </r>
    <r>
      <rPr>
        <sz val="11"/>
        <rFont val="Times New Roman"/>
        <family val="1"/>
      </rPr>
      <t>Processing</t>
    </r>
    <r>
      <rPr>
        <vertAlign val="superscript"/>
        <sz val="11"/>
        <rFont val="Times New Roman"/>
        <family val="1"/>
      </rPr>
      <t>2</t>
    </r>
  </si>
  <si>
    <r>
      <rPr>
        <sz val="11"/>
        <rFont val="Times New Roman"/>
        <family val="1"/>
      </rPr>
      <t>IND5</t>
    </r>
  </si>
  <si>
    <r>
      <rPr>
        <sz val="11"/>
        <rFont val="Times New Roman"/>
        <family val="1"/>
      </rPr>
      <t>High Technology</t>
    </r>
    <r>
      <rPr>
        <vertAlign val="superscript"/>
        <sz val="11"/>
        <rFont val="Times New Roman"/>
        <family val="1"/>
      </rPr>
      <t>2</t>
    </r>
  </si>
  <si>
    <r>
      <rPr>
        <sz val="11"/>
        <rFont val="Times New Roman"/>
        <family val="1"/>
      </rPr>
      <t>IND6</t>
    </r>
  </si>
  <si>
    <r>
      <rPr>
        <sz val="11"/>
        <rFont val="Times New Roman"/>
        <family val="1"/>
      </rPr>
      <t>Construction</t>
    </r>
    <r>
      <rPr>
        <vertAlign val="superscript"/>
        <sz val="11"/>
        <rFont val="Times New Roman"/>
        <family val="1"/>
      </rPr>
      <t>3</t>
    </r>
  </si>
  <si>
    <r>
      <rPr>
        <sz val="11.5"/>
        <rFont val="Times New Roman"/>
        <family val="1"/>
      </rPr>
      <t>Agriculture</t>
    </r>
  </si>
  <si>
    <r>
      <rPr>
        <sz val="11"/>
        <rFont val="Times New Roman"/>
        <family val="1"/>
      </rPr>
      <t>AGR1</t>
    </r>
  </si>
  <si>
    <r>
      <rPr>
        <sz val="11"/>
        <rFont val="Times New Roman"/>
        <family val="1"/>
      </rPr>
      <t>Agriculture</t>
    </r>
    <r>
      <rPr>
        <vertAlign val="superscript"/>
        <sz val="11"/>
        <rFont val="Times New Roman"/>
        <family val="1"/>
      </rPr>
      <t>3</t>
    </r>
  </si>
  <si>
    <r>
      <rPr>
        <b/>
        <sz val="10"/>
        <rFont val="Times New Roman"/>
        <family val="1"/>
      </rPr>
      <t>Occupancy</t>
    </r>
  </si>
  <si>
    <r>
      <rPr>
        <b/>
        <sz val="10"/>
        <rFont val="Times New Roman"/>
        <family val="1"/>
      </rPr>
      <t>Depth</t>
    </r>
  </si>
  <si>
    <r>
      <rPr>
        <b/>
        <sz val="10"/>
        <rFont val="Times New Roman"/>
        <family val="1"/>
      </rPr>
      <t>Location</t>
    </r>
  </si>
  <si>
    <r>
      <rPr>
        <b/>
        <sz val="10"/>
        <rFont val="Times New Roman"/>
        <family val="1"/>
      </rPr>
      <t xml:space="preserve">Physical
</t>
    </r>
    <r>
      <rPr>
        <b/>
        <sz val="10"/>
        <rFont val="Times New Roman"/>
        <family val="1"/>
      </rPr>
      <t xml:space="preserve">Restoration
</t>
    </r>
    <r>
      <rPr>
        <b/>
        <sz val="10"/>
        <rFont val="Times New Roman"/>
        <family val="1"/>
      </rPr>
      <t xml:space="preserve">Time
</t>
    </r>
    <r>
      <rPr>
        <b/>
        <sz val="10"/>
        <rFont val="Times New Roman"/>
        <family val="1"/>
      </rPr>
      <t>(Months)</t>
    </r>
  </si>
  <si>
    <r>
      <rPr>
        <b/>
        <sz val="10"/>
        <rFont val="Times New Roman"/>
        <family val="1"/>
      </rPr>
      <t>Add-ons</t>
    </r>
  </si>
  <si>
    <r>
      <rPr>
        <b/>
        <sz val="10"/>
        <rFont val="Times New Roman"/>
        <family val="1"/>
      </rPr>
      <t xml:space="preserve">Max
</t>
    </r>
    <r>
      <rPr>
        <b/>
        <sz val="10"/>
        <rFont val="Times New Roman"/>
        <family val="1"/>
      </rPr>
      <t xml:space="preserve">Total
</t>
    </r>
    <r>
      <rPr>
        <b/>
        <sz val="10"/>
        <rFont val="Times New Roman"/>
        <family val="1"/>
      </rPr>
      <t>Time</t>
    </r>
  </si>
  <si>
    <r>
      <rPr>
        <b/>
        <sz val="10"/>
        <rFont val="Times New Roman"/>
        <family val="1"/>
      </rPr>
      <t>Notes</t>
    </r>
  </si>
  <si>
    <r>
      <rPr>
        <b/>
        <sz val="10"/>
        <rFont val="Times New Roman"/>
        <family val="1"/>
      </rPr>
      <t xml:space="preserve">Dry-out
</t>
    </r>
    <r>
      <rPr>
        <b/>
        <sz val="10"/>
        <rFont val="Times New Roman"/>
        <family val="1"/>
      </rPr>
      <t xml:space="preserve">&amp; Clean
</t>
    </r>
    <r>
      <rPr>
        <b/>
        <sz val="10"/>
        <rFont val="Times New Roman"/>
        <family val="1"/>
      </rPr>
      <t>up</t>
    </r>
  </si>
  <si>
    <r>
      <rPr>
        <b/>
        <sz val="10"/>
        <rFont val="Times New Roman"/>
        <family val="1"/>
      </rPr>
      <t xml:space="preserve">Insp.,
</t>
    </r>
    <r>
      <rPr>
        <b/>
        <sz val="10"/>
        <rFont val="Times New Roman"/>
        <family val="1"/>
      </rPr>
      <t xml:space="preserve">permits, Ord.,
</t>
    </r>
    <r>
      <rPr>
        <b/>
        <sz val="10"/>
        <rFont val="Times New Roman"/>
        <family val="1"/>
      </rPr>
      <t>approval</t>
    </r>
  </si>
  <si>
    <r>
      <rPr>
        <b/>
        <sz val="10"/>
        <rFont val="Times New Roman"/>
        <family val="1"/>
      </rPr>
      <t xml:space="preserve">Contr.
</t>
    </r>
    <r>
      <rPr>
        <b/>
        <sz val="10"/>
        <rFont val="Times New Roman"/>
        <family val="1"/>
      </rPr>
      <t>Avail.</t>
    </r>
  </si>
  <si>
    <r>
      <rPr>
        <b/>
        <sz val="10"/>
        <rFont val="Times New Roman"/>
        <family val="1"/>
      </rPr>
      <t xml:space="preserve">Hazmat </t>
    </r>
    <r>
      <rPr>
        <b/>
        <sz val="10"/>
        <rFont val="Times New Roman"/>
        <family val="1"/>
      </rPr>
      <t>Delay</t>
    </r>
  </si>
  <si>
    <r>
      <rPr>
        <sz val="10"/>
        <rFont val="Times New Roman"/>
        <family val="1"/>
      </rPr>
      <t>0’ – 4’</t>
    </r>
  </si>
  <si>
    <r>
      <rPr>
        <sz val="10"/>
        <rFont val="Times New Roman"/>
        <family val="1"/>
      </rPr>
      <t>3 to 6</t>
    </r>
  </si>
  <si>
    <r>
      <rPr>
        <sz val="10"/>
        <rFont val="Times New Roman"/>
        <family val="1"/>
      </rPr>
      <t>4’ – 8’</t>
    </r>
  </si>
  <si>
    <r>
      <rPr>
        <sz val="10"/>
        <rFont val="Times New Roman"/>
        <family val="1"/>
      </rPr>
      <t>6 to 9</t>
    </r>
  </si>
  <si>
    <r>
      <rPr>
        <sz val="10"/>
        <rFont val="Times New Roman"/>
        <family val="1"/>
      </rPr>
      <t>8’+</t>
    </r>
  </si>
  <si>
    <r>
      <rPr>
        <sz val="10"/>
        <rFont val="Times New Roman"/>
        <family val="1"/>
      </rPr>
      <t xml:space="preserve">Outside
</t>
    </r>
    <r>
      <rPr>
        <sz val="10"/>
        <rFont val="Times New Roman"/>
        <family val="1"/>
      </rPr>
      <t>100-yr</t>
    </r>
  </si>
  <si>
    <r>
      <rPr>
        <sz val="10"/>
        <rFont val="Times New Roman"/>
        <family val="1"/>
      </rPr>
      <t>Total loss, requires replacement</t>
    </r>
  </si>
  <si>
    <r>
      <rPr>
        <sz val="10"/>
        <rFont val="Times New Roman"/>
        <family val="1"/>
      </rPr>
      <t xml:space="preserve">Inside
</t>
    </r>
    <r>
      <rPr>
        <sz val="10"/>
        <rFont val="Times New Roman"/>
        <family val="1"/>
      </rPr>
      <t>100-yr</t>
    </r>
  </si>
  <si>
    <r>
      <rPr>
        <sz val="10"/>
        <rFont val="Times New Roman"/>
        <family val="1"/>
      </rPr>
      <t xml:space="preserve">Total loss, subject to buy-out </t>
    </r>
    <r>
      <rPr>
        <sz val="10"/>
        <rFont val="Times New Roman"/>
        <family val="1"/>
      </rPr>
      <t>review/political process</t>
    </r>
  </si>
  <si>
    <r>
      <rPr>
        <sz val="10"/>
        <rFont val="Times New Roman"/>
        <family val="1"/>
      </rPr>
      <t>(-8’) – (-</t>
    </r>
    <r>
      <rPr>
        <sz val="10"/>
        <rFont val="Times New Roman"/>
        <family val="1"/>
      </rPr>
      <t xml:space="preserve">
</t>
    </r>
    <r>
      <rPr>
        <sz val="10"/>
        <rFont val="Times New Roman"/>
        <family val="1"/>
      </rPr>
      <t>4’)</t>
    </r>
  </si>
  <si>
    <r>
      <rPr>
        <sz val="10"/>
        <rFont val="Times New Roman"/>
        <family val="1"/>
      </rPr>
      <t>No sub-floor repair required</t>
    </r>
  </si>
  <si>
    <r>
      <rPr>
        <sz val="10"/>
        <rFont val="Times New Roman"/>
        <family val="1"/>
      </rPr>
      <t>(-4’) – 0’</t>
    </r>
  </si>
  <si>
    <r>
      <rPr>
        <sz val="10"/>
        <rFont val="Times New Roman"/>
        <family val="1"/>
      </rPr>
      <t>0’ – 6’</t>
    </r>
  </si>
  <si>
    <r>
      <rPr>
        <sz val="10"/>
        <rFont val="Times New Roman"/>
        <family val="1"/>
      </rPr>
      <t>9 to 12</t>
    </r>
  </si>
  <si>
    <r>
      <rPr>
        <sz val="10"/>
        <rFont val="Times New Roman"/>
        <family val="1"/>
      </rPr>
      <t>6’+</t>
    </r>
  </si>
  <si>
    <r>
      <rPr>
        <sz val="10"/>
        <rFont val="Times New Roman"/>
        <family val="1"/>
      </rPr>
      <t>0’ TO 1’</t>
    </r>
  </si>
  <si>
    <r>
      <rPr>
        <sz val="10"/>
        <rFont val="Times New Roman"/>
        <family val="1"/>
      </rPr>
      <t>1’+</t>
    </r>
  </si>
  <si>
    <r>
      <rPr>
        <sz val="10"/>
        <rFont val="Times New Roman"/>
        <family val="1"/>
      </rPr>
      <t>Same as RES1</t>
    </r>
  </si>
  <si>
    <r>
      <rPr>
        <sz val="10"/>
        <rFont val="Times New Roman"/>
        <family val="1"/>
      </rPr>
      <t xml:space="preserve">RES3 </t>
    </r>
    <r>
      <rPr>
        <sz val="10"/>
        <rFont val="Times New Roman"/>
        <family val="1"/>
      </rPr>
      <t xml:space="preserve">(MED) </t>
    </r>
    <r>
      <rPr>
        <sz val="10"/>
        <rFont val="Times New Roman"/>
        <family val="1"/>
      </rPr>
      <t xml:space="preserve">5-9 &amp; 10- </t>
    </r>
    <r>
      <rPr>
        <sz val="10"/>
        <rFont val="Times New Roman"/>
        <family val="1"/>
      </rPr>
      <t>19 units</t>
    </r>
  </si>
  <si>
    <r>
      <rPr>
        <sz val="10"/>
        <rFont val="Times New Roman"/>
        <family val="1"/>
      </rPr>
      <t>5 to 8</t>
    </r>
  </si>
  <si>
    <r>
      <rPr>
        <sz val="10"/>
        <rFont val="Times New Roman"/>
        <family val="1"/>
      </rPr>
      <t xml:space="preserve">(RES1*1.2) + 1 Month based on 3-5 units </t>
    </r>
    <r>
      <rPr>
        <sz val="10"/>
        <rFont val="Times New Roman"/>
        <family val="1"/>
      </rPr>
      <t>per floor</t>
    </r>
  </si>
  <si>
    <r>
      <rPr>
        <sz val="10"/>
        <rFont val="Times New Roman"/>
        <family val="1"/>
      </rPr>
      <t>8 to 12</t>
    </r>
  </si>
  <si>
    <r>
      <rPr>
        <sz val="10"/>
        <rFont val="Times New Roman"/>
        <family val="1"/>
      </rPr>
      <t>8’ – 12’</t>
    </r>
  </si>
  <si>
    <r>
      <rPr>
        <sz val="10"/>
        <rFont val="Times New Roman"/>
        <family val="1"/>
      </rPr>
      <t xml:space="preserve">Note: available apt models reach 5-% </t>
    </r>
    <r>
      <rPr>
        <sz val="10"/>
        <rFont val="Times New Roman"/>
        <family val="1"/>
      </rPr>
      <t>damage ~ 12’</t>
    </r>
  </si>
  <si>
    <r>
      <rPr>
        <sz val="10"/>
        <rFont val="Times New Roman"/>
        <family val="1"/>
      </rPr>
      <t>12’+</t>
    </r>
  </si>
  <si>
    <r>
      <rPr>
        <sz val="10"/>
        <rFont val="Times New Roman"/>
        <family val="1"/>
      </rPr>
      <t xml:space="preserve">RES3 </t>
    </r>
    <r>
      <rPr>
        <sz val="10"/>
        <rFont val="Times New Roman"/>
        <family val="1"/>
      </rPr>
      <t xml:space="preserve">(LRG) </t>
    </r>
    <r>
      <rPr>
        <sz val="10"/>
        <rFont val="Times New Roman"/>
        <family val="1"/>
      </rPr>
      <t xml:space="preserve">20-49 &amp; </t>
    </r>
    <r>
      <rPr>
        <sz val="10"/>
        <rFont val="Times New Roman"/>
        <family val="1"/>
      </rPr>
      <t>50+ units</t>
    </r>
  </si>
  <si>
    <r>
      <rPr>
        <sz val="10"/>
        <rFont val="Times New Roman"/>
        <family val="1"/>
      </rPr>
      <t xml:space="preserve">Inside
</t>
    </r>
    <r>
      <rPr>
        <sz val="10"/>
        <rFont val="Times New Roman"/>
        <family val="1"/>
      </rPr>
      <t>100 yr</t>
    </r>
  </si>
  <si>
    <r>
      <rPr>
        <sz val="10"/>
        <rFont val="Times New Roman"/>
        <family val="1"/>
      </rPr>
      <t>Use RES3 (LRG)</t>
    </r>
  </si>
  <si>
    <r>
      <rPr>
        <sz val="10"/>
        <rFont val="Times New Roman"/>
        <family val="1"/>
      </rPr>
      <t xml:space="preserve">RES5
</t>
    </r>
    <r>
      <rPr>
        <sz val="10"/>
        <rFont val="Times New Roman"/>
        <family val="1"/>
      </rPr>
      <t xml:space="preserve">RES6
</t>
    </r>
    <r>
      <rPr>
        <sz val="10"/>
        <rFont val="Times New Roman"/>
        <family val="1"/>
      </rPr>
      <t xml:space="preserve">EDU1
</t>
    </r>
    <r>
      <rPr>
        <sz val="10"/>
        <rFont val="Times New Roman"/>
        <family val="1"/>
      </rPr>
      <t>EDU2</t>
    </r>
  </si>
  <si>
    <r>
      <rPr>
        <sz val="10"/>
        <rFont val="Times New Roman"/>
        <family val="1"/>
      </rPr>
      <t>6 to 10</t>
    </r>
  </si>
  <si>
    <r>
      <rPr>
        <sz val="10"/>
        <rFont val="Times New Roman"/>
        <family val="1"/>
      </rPr>
      <t xml:space="preserve">Repairs may require less work (fewer </t>
    </r>
    <r>
      <rPr>
        <sz val="10"/>
        <rFont val="Times New Roman"/>
        <family val="1"/>
      </rPr>
      <t xml:space="preserve">partitions &amp; finishes), but have more </t>
    </r>
    <r>
      <rPr>
        <sz val="10"/>
        <rFont val="Times New Roman"/>
        <family val="1"/>
      </rPr>
      <t xml:space="preserve">politics or funding issues. Use RES3 </t>
    </r>
    <r>
      <rPr>
        <sz val="10"/>
        <rFont val="Times New Roman"/>
        <family val="1"/>
      </rPr>
      <t>(LRG) but increase 1.2 factor to 1.5</t>
    </r>
  </si>
  <si>
    <r>
      <rPr>
        <sz val="10"/>
        <rFont val="Times New Roman"/>
        <family val="1"/>
      </rPr>
      <t>10 to 15</t>
    </r>
  </si>
  <si>
    <r>
      <rPr>
        <sz val="10"/>
        <rFont val="Times New Roman"/>
        <family val="1"/>
      </rPr>
      <t>7 to 13</t>
    </r>
  </si>
  <si>
    <r>
      <rPr>
        <sz val="10"/>
        <rFont val="Times New Roman"/>
        <family val="1"/>
      </rPr>
      <t xml:space="preserve">Use RES3*2.0 – Longer clean up, but no </t>
    </r>
    <r>
      <rPr>
        <sz val="10"/>
        <rFont val="Times New Roman"/>
        <family val="1"/>
      </rPr>
      <t xml:space="preserve">wood sub-floor, perimeter wall, linoleum. </t>
    </r>
    <r>
      <rPr>
        <sz val="10"/>
        <rFont val="Times New Roman"/>
        <family val="1"/>
      </rPr>
      <t xml:space="preserve">Inventory damaged/destroyed, restoration </t>
    </r>
    <r>
      <rPr>
        <sz val="10"/>
        <rFont val="Times New Roman"/>
        <family val="1"/>
      </rPr>
      <t xml:space="preserve">depends on resupply, damage widespread </t>
    </r>
    <r>
      <rPr>
        <sz val="10"/>
        <rFont val="Times New Roman"/>
        <family val="1"/>
      </rPr>
      <t>in inundation area, insurance is a factor.</t>
    </r>
  </si>
  <si>
    <r>
      <rPr>
        <sz val="10"/>
        <rFont val="Times New Roman"/>
        <family val="1"/>
      </rPr>
      <t>13 to 19</t>
    </r>
  </si>
  <si>
    <r>
      <rPr>
        <sz val="10"/>
        <rFont val="Times New Roman"/>
        <family val="1"/>
      </rPr>
      <t xml:space="preserve">On average, same as RES1 without a </t>
    </r>
    <r>
      <rPr>
        <sz val="10"/>
        <rFont val="Times New Roman"/>
        <family val="1"/>
      </rPr>
      <t>basement.</t>
    </r>
  </si>
  <si>
    <r>
      <rPr>
        <sz val="10"/>
        <rFont val="Times New Roman"/>
        <family val="1"/>
      </rPr>
      <t xml:space="preserve">Use RES3 (LRG)*1.5 (same as RES5 &amp; </t>
    </r>
    <r>
      <rPr>
        <sz val="10"/>
        <rFont val="Times New Roman"/>
        <family val="1"/>
      </rPr>
      <t>RES6)</t>
    </r>
  </si>
  <si>
    <r>
      <rPr>
        <sz val="10"/>
        <rFont val="Times New Roman"/>
        <family val="1"/>
      </rPr>
      <t>(-8’) - (-</t>
    </r>
    <r>
      <rPr>
        <sz val="10"/>
        <rFont val="Times New Roman"/>
        <family val="1"/>
      </rPr>
      <t xml:space="preserve">
</t>
    </r>
    <r>
      <rPr>
        <sz val="10"/>
        <rFont val="Times New Roman"/>
        <family val="1"/>
      </rPr>
      <t>4’)</t>
    </r>
  </si>
  <si>
    <r>
      <rPr>
        <sz val="10"/>
        <rFont val="Times New Roman"/>
        <family val="1"/>
      </rPr>
      <t xml:space="preserve">Hospitals are highly regulated, have </t>
    </r>
    <r>
      <rPr>
        <sz val="10"/>
        <rFont val="Times New Roman"/>
        <family val="1"/>
      </rPr>
      <t xml:space="preserve">equipment issues. This model represents </t>
    </r>
    <r>
      <rPr>
        <sz val="10"/>
        <rFont val="Times New Roman"/>
        <family val="1"/>
      </rPr>
      <t xml:space="preserve">full repair/restoration, but certain repairs </t>
    </r>
    <r>
      <rPr>
        <sz val="10"/>
        <rFont val="Times New Roman"/>
        <family val="1"/>
      </rPr>
      <t xml:space="preserve">will be prioritized to allow selected </t>
    </r>
    <r>
      <rPr>
        <sz val="10"/>
        <rFont val="Times New Roman"/>
        <family val="1"/>
      </rPr>
      <t>operations to begin sooner.</t>
    </r>
  </si>
  <si>
    <r>
      <rPr>
        <sz val="10"/>
        <rFont val="Times New Roman"/>
        <family val="1"/>
      </rPr>
      <t>Any &gt; 0’</t>
    </r>
  </si>
  <si>
    <r>
      <rPr>
        <sz val="10"/>
        <rFont val="Times New Roman"/>
        <family val="1"/>
      </rPr>
      <t xml:space="preserve">Parking lot restoration is not dependent on </t>
    </r>
    <r>
      <rPr>
        <sz val="10"/>
        <rFont val="Times New Roman"/>
        <family val="1"/>
      </rPr>
      <t>flood depth, only clean up.</t>
    </r>
  </si>
  <si>
    <r>
      <rPr>
        <sz val="10"/>
        <rFont val="Times New Roman"/>
        <family val="1"/>
      </rPr>
      <t>1 to 3</t>
    </r>
  </si>
  <si>
    <r>
      <rPr>
        <sz val="10"/>
        <rFont val="Times New Roman"/>
        <family val="1"/>
      </rPr>
      <t xml:space="preserve">For heavy industrial, clean up is the </t>
    </r>
    <r>
      <rPr>
        <sz val="10"/>
        <rFont val="Times New Roman"/>
        <family val="1"/>
      </rPr>
      <t xml:space="preserve">primary issue, especially for equipment. </t>
    </r>
    <r>
      <rPr>
        <sz val="10"/>
        <rFont val="Times New Roman"/>
        <family val="1"/>
      </rPr>
      <t xml:space="preserve">Relocation is unlikely. Hazmat is a </t>
    </r>
    <r>
      <rPr>
        <sz val="10"/>
        <rFont val="Times New Roman"/>
        <family val="1"/>
      </rPr>
      <t>potential for this occupancy class.</t>
    </r>
  </si>
  <si>
    <r>
      <rPr>
        <sz val="10"/>
        <rFont val="Times New Roman"/>
        <family val="1"/>
      </rPr>
      <t>1 to 2</t>
    </r>
  </si>
  <si>
    <r>
      <rPr>
        <sz val="10"/>
        <rFont val="Times New Roman"/>
        <family val="1"/>
      </rPr>
      <t xml:space="preserve">Like heavy industrial except no equipment </t>
    </r>
    <r>
      <rPr>
        <sz val="10"/>
        <rFont val="Times New Roman"/>
        <family val="1"/>
      </rPr>
      <t>issues. Totally content issues.</t>
    </r>
  </si>
  <si>
    <r>
      <rPr>
        <sz val="10"/>
        <rFont val="Times New Roman"/>
        <family val="1"/>
      </rPr>
      <t xml:space="preserve">Like laboratories, perimeter walls. Hazmat </t>
    </r>
    <r>
      <rPr>
        <sz val="10"/>
        <rFont val="Times New Roman"/>
        <family val="1"/>
      </rPr>
      <t xml:space="preserve">a potential issue. Use RES3*1.5 + Hazmat </t>
    </r>
    <r>
      <rPr>
        <sz val="10"/>
        <rFont val="Times New Roman"/>
        <family val="1"/>
      </rPr>
      <t xml:space="preserve">delay. Similar to RES5, RES6, COM4, </t>
    </r>
    <r>
      <rPr>
        <sz val="10"/>
        <rFont val="Times New Roman"/>
        <family val="1"/>
      </rPr>
      <t>COM5, COM7.</t>
    </r>
  </si>
  <si>
    <r>
      <rPr>
        <sz val="11"/>
        <rFont val="Times New Roman"/>
        <family val="1"/>
      </rPr>
      <t>Total loss, requires replacement</t>
    </r>
  </si>
  <si>
    <r>
      <rPr>
        <sz val="11"/>
        <rFont val="Times New Roman"/>
        <family val="1"/>
      </rPr>
      <t xml:space="preserve">Total loss, subject to buy-out </t>
    </r>
    <r>
      <rPr>
        <sz val="11"/>
        <rFont val="Times New Roman"/>
        <family val="1"/>
      </rPr>
      <t>review/political process</t>
    </r>
  </si>
  <si>
    <r>
      <rPr>
        <sz val="10.5"/>
        <rFont val="Times New Roman"/>
        <family val="1"/>
      </rPr>
      <t>IND4</t>
    </r>
  </si>
  <si>
    <r>
      <rPr>
        <sz val="10.5"/>
        <rFont val="Times New Roman"/>
        <family val="1"/>
      </rPr>
      <t>0’ – 4’</t>
    </r>
  </si>
  <si>
    <r>
      <rPr>
        <sz val="10.5"/>
        <rFont val="Times New Roman"/>
        <family val="1"/>
      </rPr>
      <t>6 to 10</t>
    </r>
  </si>
  <si>
    <r>
      <rPr>
        <sz val="11"/>
        <rFont val="Times New Roman"/>
        <family val="1"/>
      </rPr>
      <t xml:space="preserve">Like IND3, but use a 2-month delay </t>
    </r>
    <r>
      <rPr>
        <sz val="11"/>
        <rFont val="Times New Roman"/>
        <family val="1"/>
      </rPr>
      <t>for hazmat.</t>
    </r>
  </si>
  <si>
    <r>
      <rPr>
        <sz val="10.5"/>
        <rFont val="Times New Roman"/>
        <family val="1"/>
      </rPr>
      <t>4’ – 8’</t>
    </r>
  </si>
  <si>
    <r>
      <rPr>
        <sz val="10.5"/>
        <rFont val="Times New Roman"/>
        <family val="1"/>
      </rPr>
      <t>10 to 15</t>
    </r>
  </si>
  <si>
    <r>
      <rPr>
        <sz val="10.5"/>
        <rFont val="Times New Roman"/>
        <family val="1"/>
      </rPr>
      <t>8’ – 12’</t>
    </r>
  </si>
  <si>
    <r>
      <rPr>
        <sz val="10.5"/>
        <rFont val="Times New Roman"/>
        <family val="1"/>
      </rPr>
      <t>12’+</t>
    </r>
  </si>
  <si>
    <r>
      <rPr>
        <sz val="10.5"/>
        <rFont val="Times New Roman"/>
        <family val="1"/>
      </rPr>
      <t xml:space="preserve">Outside
</t>
    </r>
    <r>
      <rPr>
        <sz val="10.5"/>
        <rFont val="Times New Roman"/>
        <family val="1"/>
      </rPr>
      <t>100-yr</t>
    </r>
  </si>
  <si>
    <r>
      <rPr>
        <sz val="10.5"/>
        <rFont val="Times New Roman"/>
        <family val="1"/>
      </rPr>
      <t xml:space="preserve">Inside
</t>
    </r>
    <r>
      <rPr>
        <sz val="10.5"/>
        <rFont val="Times New Roman"/>
        <family val="1"/>
      </rPr>
      <t>100-yr</t>
    </r>
  </si>
  <si>
    <r>
      <rPr>
        <sz val="10.5"/>
        <rFont val="Times New Roman"/>
        <family val="1"/>
      </rPr>
      <t>IND5</t>
    </r>
  </si>
  <si>
    <r>
      <rPr>
        <sz val="10.5"/>
        <rFont val="Times New Roman"/>
        <family val="1"/>
      </rPr>
      <t>7 to 13</t>
    </r>
  </si>
  <si>
    <r>
      <rPr>
        <sz val="11"/>
        <rFont val="Times New Roman"/>
        <family val="1"/>
      </rPr>
      <t xml:space="preserve">Use RES3*2 + 2-month Hazmat delay. </t>
    </r>
    <r>
      <rPr>
        <sz val="11"/>
        <rFont val="Times New Roman"/>
        <family val="1"/>
      </rPr>
      <t xml:space="preserve">(Similar to COM1, COM2, COM8, </t>
    </r>
    <r>
      <rPr>
        <sz val="11"/>
        <rFont val="Times New Roman"/>
        <family val="1"/>
      </rPr>
      <t>COM9.</t>
    </r>
  </si>
  <si>
    <r>
      <rPr>
        <sz val="10.5"/>
        <rFont val="Times New Roman"/>
        <family val="1"/>
      </rPr>
      <t>13 to 19</t>
    </r>
  </si>
  <si>
    <r>
      <rPr>
        <sz val="10.5"/>
        <rFont val="Times New Roman"/>
        <family val="1"/>
      </rPr>
      <t>AGR1</t>
    </r>
  </si>
  <si>
    <r>
      <rPr>
        <sz val="10.5"/>
        <rFont val="Times New Roman"/>
        <family val="1"/>
      </rPr>
      <t>Any &gt; 0’</t>
    </r>
  </si>
  <si>
    <r>
      <rPr>
        <sz val="10.5"/>
        <rFont val="Times New Roman"/>
        <family val="1"/>
      </rPr>
      <t>1 to 2</t>
    </r>
  </si>
  <si>
    <r>
      <rPr>
        <sz val="11"/>
        <rFont val="Times New Roman"/>
        <family val="1"/>
      </rPr>
      <t>Like IND2 with 2-month hazmat delay,</t>
    </r>
  </si>
  <si>
    <r>
      <rPr>
        <b/>
        <sz val="10.5"/>
        <rFont val="Times New Roman"/>
        <family val="1"/>
      </rPr>
      <t>No.</t>
    </r>
  </si>
  <si>
    <r>
      <rPr>
        <b/>
        <sz val="10.5"/>
        <rFont val="Times New Roman"/>
        <family val="1"/>
      </rPr>
      <t>Label</t>
    </r>
  </si>
  <si>
    <r>
      <rPr>
        <b/>
        <sz val="10.5"/>
        <rFont val="Times New Roman"/>
        <family val="1"/>
      </rPr>
      <t>Occupancy Class</t>
    </r>
  </si>
  <si>
    <r>
      <rPr>
        <b/>
        <sz val="10.5"/>
        <rFont val="Times New Roman"/>
        <family val="1"/>
      </rPr>
      <t>Income (2006)</t>
    </r>
  </si>
  <si>
    <r>
      <rPr>
        <b/>
        <sz val="10.5"/>
        <rFont val="Times New Roman"/>
        <family val="1"/>
      </rPr>
      <t xml:space="preserve">Wages </t>
    </r>
    <r>
      <rPr>
        <b/>
        <sz val="10.5"/>
        <rFont val="Times New Roman"/>
        <family val="1"/>
      </rPr>
      <t xml:space="preserve">(2006) </t>
    </r>
    <r>
      <rPr>
        <b/>
        <sz val="10.5"/>
        <rFont val="Times New Roman"/>
        <family val="1"/>
      </rPr>
      <t xml:space="preserve">per Sq. </t>
    </r>
    <r>
      <rPr>
        <b/>
        <sz val="10.5"/>
        <rFont val="Times New Roman"/>
        <family val="1"/>
      </rPr>
      <t xml:space="preserve">Ft. per
</t>
    </r>
    <r>
      <rPr>
        <b/>
        <sz val="10.5"/>
        <rFont val="Times New Roman"/>
        <family val="1"/>
      </rPr>
      <t>Day</t>
    </r>
  </si>
  <si>
    <r>
      <rPr>
        <b/>
        <sz val="10.5"/>
        <rFont val="Times New Roman"/>
        <family val="1"/>
      </rPr>
      <t xml:space="preserve">Employees </t>
    </r>
    <r>
      <rPr>
        <b/>
        <sz val="10.5"/>
        <rFont val="Times New Roman"/>
        <family val="1"/>
      </rPr>
      <t>per Sq. Ft.</t>
    </r>
  </si>
  <si>
    <r>
      <rPr>
        <b/>
        <sz val="10.5"/>
        <rFont val="Times New Roman"/>
        <family val="1"/>
      </rPr>
      <t xml:space="preserve">Output </t>
    </r>
    <r>
      <rPr>
        <b/>
        <sz val="10.5"/>
        <rFont val="Times New Roman"/>
        <family val="1"/>
      </rPr>
      <t xml:space="preserve">(2006) </t>
    </r>
    <r>
      <rPr>
        <b/>
        <sz val="10.5"/>
        <rFont val="Times New Roman"/>
        <family val="1"/>
      </rPr>
      <t xml:space="preserve">per Sq. </t>
    </r>
    <r>
      <rPr>
        <b/>
        <sz val="10.5"/>
        <rFont val="Times New Roman"/>
        <family val="1"/>
      </rPr>
      <t xml:space="preserve">Ft. per </t>
    </r>
    <r>
      <rPr>
        <b/>
        <sz val="10.5"/>
        <rFont val="Times New Roman"/>
        <family val="1"/>
      </rPr>
      <t>Day</t>
    </r>
  </si>
  <si>
    <r>
      <rPr>
        <b/>
        <sz val="10.5"/>
        <rFont val="Times New Roman"/>
        <family val="1"/>
      </rPr>
      <t>Residential</t>
    </r>
  </si>
  <si>
    <r>
      <rPr>
        <sz val="10.5"/>
        <rFont val="Times New Roman"/>
        <family val="1"/>
      </rPr>
      <t>RES1</t>
    </r>
  </si>
  <si>
    <r>
      <rPr>
        <sz val="10.5"/>
        <rFont val="Times New Roman"/>
        <family val="1"/>
      </rPr>
      <t>Single-family Dwelling</t>
    </r>
  </si>
  <si>
    <r>
      <rPr>
        <sz val="10.5"/>
        <rFont val="Times New Roman"/>
        <family val="1"/>
      </rPr>
      <t>RES2</t>
    </r>
  </si>
  <si>
    <r>
      <rPr>
        <sz val="10.5"/>
        <rFont val="Times New Roman"/>
        <family val="1"/>
      </rPr>
      <t>Mobile Home</t>
    </r>
  </si>
  <si>
    <r>
      <rPr>
        <sz val="10.5"/>
        <rFont val="Times New Roman"/>
        <family val="1"/>
      </rPr>
      <t>RES3A</t>
    </r>
  </si>
  <si>
    <r>
      <rPr>
        <sz val="10.5"/>
        <rFont val="Times New Roman"/>
        <family val="1"/>
      </rPr>
      <t>Multi-family Dwelling; Duplex</t>
    </r>
  </si>
  <si>
    <r>
      <rPr>
        <sz val="10.5"/>
        <rFont val="Times New Roman"/>
        <family val="1"/>
      </rPr>
      <t>RES3B</t>
    </r>
  </si>
  <si>
    <r>
      <rPr>
        <sz val="10.5"/>
        <rFont val="Times New Roman"/>
        <family val="1"/>
      </rPr>
      <t>Multi-family Dwelling;</t>
    </r>
  </si>
  <si>
    <r>
      <rPr>
        <sz val="10.5"/>
        <rFont val="Times New Roman"/>
        <family val="1"/>
      </rPr>
      <t>RES3C</t>
    </r>
  </si>
  <si>
    <r>
      <rPr>
        <sz val="10.5"/>
        <rFont val="Times New Roman"/>
        <family val="1"/>
      </rPr>
      <t xml:space="preserve">Triplex/Quad
</t>
    </r>
    <r>
      <rPr>
        <sz val="10.5"/>
        <rFont val="Times New Roman"/>
        <family val="1"/>
      </rPr>
      <t>Multi-family Dwelling; 5 - 9 units</t>
    </r>
  </si>
  <si>
    <r>
      <rPr>
        <sz val="10.5"/>
        <rFont val="Times New Roman"/>
        <family val="1"/>
      </rPr>
      <t>RES3D</t>
    </r>
  </si>
  <si>
    <r>
      <rPr>
        <sz val="10.5"/>
        <rFont val="Times New Roman"/>
        <family val="1"/>
      </rPr>
      <t>Multi-family Dwelling; 10 - 19 units</t>
    </r>
  </si>
  <si>
    <r>
      <rPr>
        <sz val="10.5"/>
        <rFont val="Times New Roman"/>
        <family val="1"/>
      </rPr>
      <t>RES3E</t>
    </r>
  </si>
  <si>
    <r>
      <rPr>
        <sz val="10.5"/>
        <rFont val="Times New Roman"/>
        <family val="1"/>
      </rPr>
      <t>Multi-family Dwelling; 20 - 49 units</t>
    </r>
  </si>
  <si>
    <r>
      <rPr>
        <sz val="10.5"/>
        <rFont val="Times New Roman"/>
        <family val="1"/>
      </rPr>
      <t>RES3F</t>
    </r>
  </si>
  <si>
    <r>
      <rPr>
        <sz val="10.5"/>
        <rFont val="Times New Roman"/>
        <family val="1"/>
      </rPr>
      <t>Multi-family Dwelling; 50+ units</t>
    </r>
  </si>
  <si>
    <r>
      <rPr>
        <sz val="10.5"/>
        <rFont val="Times New Roman"/>
        <family val="1"/>
      </rPr>
      <t>Temporary Lodging</t>
    </r>
  </si>
  <si>
    <r>
      <rPr>
        <sz val="10.5"/>
        <rFont val="Times New Roman"/>
        <family val="1"/>
      </rPr>
      <t>RES5</t>
    </r>
  </si>
  <si>
    <r>
      <rPr>
        <sz val="10.5"/>
        <rFont val="Times New Roman"/>
        <family val="1"/>
      </rPr>
      <t>Institutional Dormitory</t>
    </r>
  </si>
  <si>
    <r>
      <rPr>
        <sz val="10.5"/>
        <rFont val="Times New Roman"/>
        <family val="1"/>
      </rPr>
      <t>RES6</t>
    </r>
  </si>
  <si>
    <r>
      <rPr>
        <sz val="10.5"/>
        <rFont val="Times New Roman"/>
        <family val="1"/>
      </rPr>
      <t>Nursing Home</t>
    </r>
  </si>
  <si>
    <r>
      <rPr>
        <b/>
        <sz val="10.5"/>
        <rFont val="Times New Roman"/>
        <family val="1"/>
      </rPr>
      <t>Commercial</t>
    </r>
  </si>
  <si>
    <r>
      <rPr>
        <sz val="10.5"/>
        <rFont val="Times New Roman"/>
        <family val="1"/>
      </rPr>
      <t>COM1</t>
    </r>
  </si>
  <si>
    <r>
      <rPr>
        <sz val="10.5"/>
        <rFont val="Times New Roman"/>
        <family val="1"/>
      </rPr>
      <t>Retail Trade</t>
    </r>
  </si>
  <si>
    <r>
      <rPr>
        <sz val="10.5"/>
        <rFont val="Times New Roman"/>
        <family val="1"/>
      </rPr>
      <t>COM2</t>
    </r>
  </si>
  <si>
    <r>
      <rPr>
        <sz val="10.5"/>
        <rFont val="Times New Roman"/>
        <family val="1"/>
      </rPr>
      <t>Wholesale Trade</t>
    </r>
  </si>
  <si>
    <r>
      <rPr>
        <sz val="10.5"/>
        <rFont val="Times New Roman"/>
        <family val="1"/>
      </rPr>
      <t>COM3</t>
    </r>
  </si>
  <si>
    <r>
      <rPr>
        <sz val="10.5"/>
        <rFont val="Times New Roman"/>
        <family val="1"/>
      </rPr>
      <t>Personal and Repair Services</t>
    </r>
  </si>
  <si>
    <r>
      <rPr>
        <sz val="10.5"/>
        <rFont val="Times New Roman"/>
        <family val="1"/>
      </rPr>
      <t>COM4</t>
    </r>
  </si>
  <si>
    <r>
      <rPr>
        <sz val="10.5"/>
        <rFont val="Times New Roman"/>
        <family val="1"/>
      </rPr>
      <t>Professional/Technical/ Business</t>
    </r>
  </si>
  <si>
    <r>
      <rPr>
        <sz val="10.5"/>
        <rFont val="Times New Roman"/>
        <family val="1"/>
      </rPr>
      <t>COM5</t>
    </r>
  </si>
  <si>
    <r>
      <rPr>
        <sz val="10.5"/>
        <rFont val="Times New Roman"/>
        <family val="1"/>
      </rPr>
      <t xml:space="preserve">Servic </t>
    </r>
    <r>
      <rPr>
        <sz val="10.5"/>
        <rFont val="Times New Roman"/>
        <family val="1"/>
      </rPr>
      <t>Banks</t>
    </r>
  </si>
  <si>
    <r>
      <rPr>
        <sz val="10.5"/>
        <rFont val="Times New Roman"/>
        <family val="1"/>
      </rPr>
      <t>COM6</t>
    </r>
  </si>
  <si>
    <r>
      <rPr>
        <sz val="10.5"/>
        <rFont val="Times New Roman"/>
        <family val="1"/>
      </rPr>
      <t>Hospital</t>
    </r>
  </si>
  <si>
    <r>
      <rPr>
        <sz val="10.5"/>
        <rFont val="Times New Roman"/>
        <family val="1"/>
      </rPr>
      <t>COM7</t>
    </r>
  </si>
  <si>
    <r>
      <rPr>
        <sz val="10.5"/>
        <rFont val="Times New Roman"/>
        <family val="1"/>
      </rPr>
      <t>Medial Office/Clinic</t>
    </r>
  </si>
  <si>
    <r>
      <rPr>
        <sz val="10.5"/>
        <rFont val="Times New Roman"/>
        <family val="1"/>
      </rPr>
      <t>COM8</t>
    </r>
  </si>
  <si>
    <r>
      <rPr>
        <sz val="10.5"/>
        <rFont val="Times New Roman"/>
        <family val="1"/>
      </rPr>
      <t>Entertainment &amp; Recreation</t>
    </r>
  </si>
  <si>
    <r>
      <rPr>
        <sz val="10.5"/>
        <rFont val="Times New Roman"/>
        <family val="1"/>
      </rPr>
      <t>COM9</t>
    </r>
  </si>
  <si>
    <r>
      <rPr>
        <sz val="10.5"/>
        <rFont val="Times New Roman"/>
        <family val="1"/>
      </rPr>
      <t>Theaters</t>
    </r>
  </si>
  <si>
    <r>
      <rPr>
        <sz val="10.5"/>
        <rFont val="Times New Roman"/>
        <family val="1"/>
      </rPr>
      <t>COM10</t>
    </r>
  </si>
  <si>
    <r>
      <rPr>
        <sz val="10.5"/>
        <rFont val="Times New Roman"/>
        <family val="1"/>
      </rPr>
      <t>Parking</t>
    </r>
  </si>
  <si>
    <r>
      <rPr>
        <b/>
        <sz val="10.5"/>
        <rFont val="Times New Roman"/>
        <family val="1"/>
      </rPr>
      <t>Industrial</t>
    </r>
  </si>
  <si>
    <r>
      <rPr>
        <sz val="10.5"/>
        <rFont val="Times New Roman"/>
        <family val="1"/>
      </rPr>
      <t>IND1</t>
    </r>
  </si>
  <si>
    <r>
      <rPr>
        <sz val="10.5"/>
        <rFont val="Times New Roman"/>
        <family val="1"/>
      </rPr>
      <t>Heavy</t>
    </r>
  </si>
  <si>
    <r>
      <rPr>
        <sz val="10.5"/>
        <rFont val="Times New Roman"/>
        <family val="1"/>
      </rPr>
      <t>IND2</t>
    </r>
  </si>
  <si>
    <r>
      <rPr>
        <sz val="10.5"/>
        <rFont val="Times New Roman"/>
        <family val="1"/>
      </rPr>
      <t>Light</t>
    </r>
  </si>
  <si>
    <r>
      <rPr>
        <sz val="10.5"/>
        <rFont val="Times New Roman"/>
        <family val="1"/>
      </rPr>
      <t>IND3</t>
    </r>
  </si>
  <si>
    <r>
      <rPr>
        <sz val="10.5"/>
        <rFont val="Times New Roman"/>
        <family val="1"/>
      </rPr>
      <t>Food/Drugs/Chemicals</t>
    </r>
  </si>
  <si>
    <r>
      <rPr>
        <sz val="10.5"/>
        <rFont val="Times New Roman"/>
        <family val="1"/>
      </rPr>
      <t>Metals/Minerals Processing</t>
    </r>
  </si>
  <si>
    <r>
      <rPr>
        <sz val="10.5"/>
        <rFont val="Times New Roman"/>
        <family val="1"/>
      </rPr>
      <t>High Technology</t>
    </r>
  </si>
  <si>
    <r>
      <rPr>
        <sz val="10.5"/>
        <rFont val="Times New Roman"/>
        <family val="1"/>
      </rPr>
      <t>IND6</t>
    </r>
  </si>
  <si>
    <r>
      <rPr>
        <sz val="10.5"/>
        <rFont val="Times New Roman"/>
        <family val="1"/>
      </rPr>
      <t>Construction</t>
    </r>
  </si>
  <si>
    <r>
      <rPr>
        <b/>
        <sz val="10.5"/>
        <rFont val="Times New Roman"/>
        <family val="1"/>
      </rPr>
      <t>Agriculture</t>
    </r>
  </si>
  <si>
    <r>
      <rPr>
        <sz val="10.5"/>
        <rFont val="Times New Roman"/>
        <family val="1"/>
      </rPr>
      <t>Agriculture</t>
    </r>
  </si>
  <si>
    <r>
      <rPr>
        <b/>
        <sz val="10.5"/>
        <rFont val="Times New Roman"/>
        <family val="1"/>
      </rPr>
      <t>Religion/Non-Profit</t>
    </r>
  </si>
  <si>
    <r>
      <rPr>
        <sz val="10.5"/>
        <rFont val="Times New Roman"/>
        <family val="1"/>
      </rPr>
      <t>REL1</t>
    </r>
  </si>
  <si>
    <r>
      <rPr>
        <sz val="10.5"/>
        <rFont val="Times New Roman"/>
        <family val="1"/>
      </rPr>
      <t>Church/Membership Organization</t>
    </r>
  </si>
  <si>
    <r>
      <rPr>
        <b/>
        <sz val="10.5"/>
        <rFont val="Times New Roman"/>
        <family val="1"/>
      </rPr>
      <t>Government</t>
    </r>
  </si>
  <si>
    <r>
      <rPr>
        <sz val="10.5"/>
        <rFont val="Times New Roman"/>
        <family val="1"/>
      </rPr>
      <t>GOV1</t>
    </r>
  </si>
  <si>
    <r>
      <rPr>
        <sz val="10.5"/>
        <rFont val="Times New Roman"/>
        <family val="1"/>
      </rPr>
      <t>General Services</t>
    </r>
  </si>
  <si>
    <r>
      <rPr>
        <sz val="10.5"/>
        <rFont val="Times New Roman"/>
        <family val="1"/>
      </rPr>
      <t>GOV2</t>
    </r>
  </si>
  <si>
    <r>
      <rPr>
        <sz val="10.5"/>
        <rFont val="Times New Roman"/>
        <family val="1"/>
      </rPr>
      <t>Emergency Response</t>
    </r>
  </si>
  <si>
    <t>per Square Foot per Year</t>
  </si>
  <si>
    <t>per Square Foot per Day</t>
  </si>
  <si>
    <r>
      <rPr>
        <sz val="11"/>
        <rFont val="Times New Roman"/>
        <family val="1"/>
      </rPr>
      <t>Occ.</t>
    </r>
  </si>
  <si>
    <r>
      <rPr>
        <sz val="11"/>
        <rFont val="Times New Roman"/>
        <family val="1"/>
      </rPr>
      <t xml:space="preserve">Wage
</t>
    </r>
    <r>
      <rPr>
        <sz val="11"/>
        <rFont val="Times New Roman"/>
        <family val="1"/>
      </rPr>
      <t xml:space="preserve">Recapture
</t>
    </r>
    <r>
      <rPr>
        <sz val="11"/>
        <rFont val="Times New Roman"/>
        <family val="1"/>
      </rPr>
      <t>(%)</t>
    </r>
  </si>
  <si>
    <r>
      <rPr>
        <sz val="11"/>
        <rFont val="Times New Roman"/>
        <family val="1"/>
      </rPr>
      <t xml:space="preserve">Employment
</t>
    </r>
    <r>
      <rPr>
        <sz val="11"/>
        <rFont val="Times New Roman"/>
        <family val="1"/>
      </rPr>
      <t xml:space="preserve">Recapture
</t>
    </r>
    <r>
      <rPr>
        <sz val="11"/>
        <rFont val="Times New Roman"/>
        <family val="1"/>
      </rPr>
      <t>(%)</t>
    </r>
  </si>
  <si>
    <r>
      <rPr>
        <sz val="11"/>
        <rFont val="Times New Roman"/>
        <family val="1"/>
      </rPr>
      <t xml:space="preserve">Income
</t>
    </r>
    <r>
      <rPr>
        <sz val="11"/>
        <rFont val="Times New Roman"/>
        <family val="1"/>
      </rPr>
      <t xml:space="preserve">Recapture
</t>
    </r>
    <r>
      <rPr>
        <sz val="11"/>
        <rFont val="Times New Roman"/>
        <family val="1"/>
      </rPr>
      <t>(%)</t>
    </r>
  </si>
  <si>
    <r>
      <rPr>
        <sz val="11"/>
        <rFont val="Times New Roman"/>
        <family val="1"/>
      </rPr>
      <t xml:space="preserve">Output
</t>
    </r>
    <r>
      <rPr>
        <sz val="11"/>
        <rFont val="Times New Roman"/>
        <family val="1"/>
      </rPr>
      <t xml:space="preserve">Recapture
</t>
    </r>
    <r>
      <rPr>
        <sz val="11"/>
        <rFont val="Times New Roman"/>
        <family val="1"/>
      </rPr>
      <t>(%)</t>
    </r>
  </si>
  <si>
    <r>
      <rPr>
        <sz val="11.5"/>
        <rFont val="Times New Roman"/>
        <family val="1"/>
      </rPr>
      <t>RES1</t>
    </r>
  </si>
  <si>
    <r>
      <rPr>
        <sz val="11.5"/>
        <rFont val="Times New Roman"/>
        <family val="1"/>
      </rPr>
      <t>RES2</t>
    </r>
  </si>
  <si>
    <r>
      <rPr>
        <sz val="11.5"/>
        <rFont val="Times New Roman"/>
        <family val="1"/>
      </rPr>
      <t>RES4</t>
    </r>
  </si>
  <si>
    <r>
      <rPr>
        <sz val="11.5"/>
        <rFont val="Times New Roman"/>
        <family val="1"/>
      </rPr>
      <t>RES5</t>
    </r>
  </si>
  <si>
    <r>
      <rPr>
        <sz val="11.5"/>
        <rFont val="Times New Roman"/>
        <family val="1"/>
      </rPr>
      <t>RES6</t>
    </r>
  </si>
  <si>
    <r>
      <rPr>
        <sz val="11.5"/>
        <rFont val="Times New Roman"/>
        <family val="1"/>
      </rPr>
      <t>COM1</t>
    </r>
  </si>
  <si>
    <r>
      <rPr>
        <sz val="11.5"/>
        <rFont val="Times New Roman"/>
        <family val="1"/>
      </rPr>
      <t>COM2</t>
    </r>
  </si>
  <si>
    <r>
      <rPr>
        <sz val="11.5"/>
        <rFont val="Times New Roman"/>
        <family val="1"/>
      </rPr>
      <t>COM3</t>
    </r>
  </si>
  <si>
    <r>
      <rPr>
        <sz val="11.5"/>
        <rFont val="Times New Roman"/>
        <family val="1"/>
      </rPr>
      <t>COM4</t>
    </r>
  </si>
  <si>
    <r>
      <rPr>
        <sz val="11.5"/>
        <rFont val="Times New Roman"/>
        <family val="1"/>
      </rPr>
      <t>COM5</t>
    </r>
  </si>
  <si>
    <r>
      <rPr>
        <sz val="11.5"/>
        <rFont val="Times New Roman"/>
        <family val="1"/>
      </rPr>
      <t>COM6</t>
    </r>
  </si>
  <si>
    <r>
      <rPr>
        <sz val="11.5"/>
        <rFont val="Times New Roman"/>
        <family val="1"/>
      </rPr>
      <t>COM7</t>
    </r>
  </si>
  <si>
    <r>
      <rPr>
        <sz val="11.5"/>
        <rFont val="Times New Roman"/>
        <family val="1"/>
      </rPr>
      <t>COM8</t>
    </r>
  </si>
  <si>
    <r>
      <rPr>
        <sz val="11.5"/>
        <rFont val="Times New Roman"/>
        <family val="1"/>
      </rPr>
      <t>COM9</t>
    </r>
  </si>
  <si>
    <r>
      <rPr>
        <sz val="11.5"/>
        <rFont val="Times New Roman"/>
        <family val="1"/>
      </rPr>
      <t>COM10</t>
    </r>
  </si>
  <si>
    <r>
      <rPr>
        <sz val="11.5"/>
        <rFont val="Times New Roman"/>
        <family val="1"/>
      </rPr>
      <t>IND1</t>
    </r>
  </si>
  <si>
    <r>
      <rPr>
        <sz val="11.5"/>
        <rFont val="Times New Roman"/>
        <family val="1"/>
      </rPr>
      <t>IND2</t>
    </r>
  </si>
  <si>
    <r>
      <rPr>
        <sz val="11.5"/>
        <rFont val="Times New Roman"/>
        <family val="1"/>
      </rPr>
      <t>IND3</t>
    </r>
  </si>
  <si>
    <r>
      <rPr>
        <sz val="11.5"/>
        <rFont val="Times New Roman"/>
        <family val="1"/>
      </rPr>
      <t>IND4</t>
    </r>
  </si>
  <si>
    <r>
      <rPr>
        <sz val="11.5"/>
        <rFont val="Times New Roman"/>
        <family val="1"/>
      </rPr>
      <t>IND5</t>
    </r>
  </si>
  <si>
    <r>
      <rPr>
        <sz val="11.5"/>
        <rFont val="Times New Roman"/>
        <family val="1"/>
      </rPr>
      <t>IND6</t>
    </r>
  </si>
  <si>
    <r>
      <rPr>
        <sz val="11.5"/>
        <rFont val="Times New Roman"/>
        <family val="1"/>
      </rPr>
      <t>AGR1</t>
    </r>
  </si>
  <si>
    <r>
      <rPr>
        <sz val="11.5"/>
        <rFont val="Times New Roman"/>
        <family val="1"/>
      </rPr>
      <t>REL1</t>
    </r>
  </si>
  <si>
    <r>
      <rPr>
        <sz val="11.5"/>
        <rFont val="Times New Roman"/>
        <family val="1"/>
      </rPr>
      <t>GOV1</t>
    </r>
  </si>
  <si>
    <r>
      <rPr>
        <sz val="11.5"/>
        <rFont val="Times New Roman"/>
        <family val="1"/>
      </rPr>
      <t>GOV2</t>
    </r>
  </si>
  <si>
    <r>
      <rPr>
        <sz val="11.5"/>
        <rFont val="Times New Roman"/>
        <family val="1"/>
      </rPr>
      <t>EDU1</t>
    </r>
  </si>
  <si>
    <r>
      <rPr>
        <sz val="11.5"/>
        <rFont val="Times New Roman"/>
        <family val="1"/>
      </rPr>
      <t>EDU2</t>
    </r>
  </si>
  <si>
    <t>Table 14.12 Flood Restoration Time by Occupancy</t>
  </si>
  <si>
    <t>Table 14.14 Proprietor’s Income</t>
  </si>
  <si>
    <t>235-8.00-74.00</t>
  </si>
  <si>
    <t>Yes</t>
  </si>
  <si>
    <t>No assessment value available from County. Looks to be a visitor center.</t>
  </si>
  <si>
    <t xml:space="preserve">No assessment value available from County. Looks to be a trailer office next to the visitor's center. </t>
  </si>
  <si>
    <t>Occupancy Type</t>
  </si>
  <si>
    <t>Flood Depth (Pre)</t>
  </si>
  <si>
    <t>Flood Depth (Post)</t>
  </si>
  <si>
    <t>Average Story Height</t>
  </si>
  <si>
    <t>Feet</t>
  </si>
  <si>
    <t>Amount</t>
  </si>
  <si>
    <t>Unit</t>
  </si>
  <si>
    <t>Measure</t>
  </si>
  <si>
    <t>Stories Flooded</t>
  </si>
  <si>
    <t>Pre</t>
  </si>
  <si>
    <t>Post</t>
  </si>
  <si>
    <t>Floor Area Impacted at Flood Depth - Pre</t>
  </si>
  <si>
    <t>Floor Area Impacted at Flood Depth - Post</t>
  </si>
  <si>
    <t>Occupancy Label</t>
  </si>
  <si>
    <t>Occupancy Class</t>
  </si>
  <si>
    <t>Public</t>
  </si>
  <si>
    <t>Commercial</t>
  </si>
  <si>
    <t>Residential</t>
  </si>
  <si>
    <t>Single-family Dwelling</t>
  </si>
  <si>
    <t>RES2</t>
  </si>
  <si>
    <t>Mobile Home</t>
  </si>
  <si>
    <t>RES3A</t>
  </si>
  <si>
    <t>Multi-family Dwelling; Duplex</t>
  </si>
  <si>
    <t>RES3B</t>
  </si>
  <si>
    <t>Multi-family Dwelling;</t>
  </si>
  <si>
    <t>RES3C</t>
  </si>
  <si>
    <t>Triplex/Quad
Multi-family Dwelling; 5 - 9 units</t>
  </si>
  <si>
    <t>RES3D</t>
  </si>
  <si>
    <t>Multi-family Dwelling; 10 - 19 units</t>
  </si>
  <si>
    <t>RES3E</t>
  </si>
  <si>
    <t>Multi-family Dwelling; 20 - 49 units</t>
  </si>
  <si>
    <t>RES3F</t>
  </si>
  <si>
    <t>Multi-family Dwelling; 50+ units</t>
  </si>
  <si>
    <t>RES4</t>
  </si>
  <si>
    <t>Temporary Lodging</t>
  </si>
  <si>
    <t>RES5</t>
  </si>
  <si>
    <t>Institutional Dormitory</t>
  </si>
  <si>
    <t>RES6</t>
  </si>
  <si>
    <t>Nursing Home</t>
  </si>
  <si>
    <t>COM1</t>
  </si>
  <si>
    <t>Retail Trade</t>
  </si>
  <si>
    <t>COM2</t>
  </si>
  <si>
    <t>Wholesale Trade</t>
  </si>
  <si>
    <t>COM3</t>
  </si>
  <si>
    <t>Personal and Repair Services</t>
  </si>
  <si>
    <t>COM4</t>
  </si>
  <si>
    <t>Professional/Technical/ Business</t>
  </si>
  <si>
    <t>COM5</t>
  </si>
  <si>
    <t>Servic Banks</t>
  </si>
  <si>
    <t>COM6</t>
  </si>
  <si>
    <t>Hospital</t>
  </si>
  <si>
    <t>COM7</t>
  </si>
  <si>
    <t>Medial Office/Clinic</t>
  </si>
  <si>
    <t>COM8</t>
  </si>
  <si>
    <t>Entertainment &amp; Recreation</t>
  </si>
  <si>
    <t>COM9</t>
  </si>
  <si>
    <t>Theaters</t>
  </si>
  <si>
    <t>COM10</t>
  </si>
  <si>
    <t>Parking</t>
  </si>
  <si>
    <t>IND1</t>
  </si>
  <si>
    <t>Heavy</t>
  </si>
  <si>
    <t>IND2</t>
  </si>
  <si>
    <t>Light</t>
  </si>
  <si>
    <t>IND3</t>
  </si>
  <si>
    <t>Food/Drugs/Chemicals</t>
  </si>
  <si>
    <t>IND4</t>
  </si>
  <si>
    <t>Metals/Minerals Processing</t>
  </si>
  <si>
    <t>IND5</t>
  </si>
  <si>
    <t>High Technology</t>
  </si>
  <si>
    <t>IND6</t>
  </si>
  <si>
    <t>Construction</t>
  </si>
  <si>
    <t>AGR1</t>
  </si>
  <si>
    <t>Agriculture</t>
  </si>
  <si>
    <t>REL1</t>
  </si>
  <si>
    <t>Church/Membership Organization</t>
  </si>
  <si>
    <t>GOV1</t>
  </si>
  <si>
    <t>General Services</t>
  </si>
  <si>
    <t>GOV2</t>
  </si>
  <si>
    <t>Emergency Response</t>
  </si>
  <si>
    <t>Primary Classification</t>
  </si>
  <si>
    <t>Secondary Classification</t>
  </si>
  <si>
    <t>Classification Type</t>
  </si>
  <si>
    <t>Classification</t>
  </si>
  <si>
    <t>Summary Table by Classification Level</t>
  </si>
  <si>
    <t>Summary Classification Levels</t>
  </si>
  <si>
    <t>Summary Classification Level Type</t>
  </si>
  <si>
    <t>Primary</t>
  </si>
  <si>
    <t>Secondary</t>
  </si>
  <si>
    <t>RES3</t>
  </si>
  <si>
    <t>EDU1</t>
  </si>
  <si>
    <t>EDU2</t>
  </si>
  <si>
    <t>Schools/Libraries</t>
  </si>
  <si>
    <t>Colleges/Universities</t>
  </si>
  <si>
    <r>
      <t xml:space="preserve">COM4
</t>
    </r>
    <r>
      <rPr>
        <sz val="10"/>
        <rFont val="Times New Roman"/>
        <family val="1"/>
      </rPr>
      <t xml:space="preserve">COM5
</t>
    </r>
    <r>
      <rPr>
        <sz val="10"/>
        <rFont val="Times New Roman"/>
        <family val="1"/>
      </rPr>
      <t xml:space="preserve">COM7
</t>
    </r>
    <r>
      <rPr>
        <sz val="10"/>
        <rFont val="Times New Roman"/>
        <family val="1"/>
      </rPr>
      <t xml:space="preserve">GOV1
</t>
    </r>
    <r>
      <rPr>
        <sz val="10"/>
        <rFont val="Times New Roman"/>
        <family val="1"/>
      </rPr>
      <t>GOV2</t>
    </r>
  </si>
  <si>
    <t>Summary Table</t>
  </si>
  <si>
    <t>MIN</t>
  </si>
  <si>
    <t>MAX</t>
  </si>
  <si>
    <t>Occupancy Class ID</t>
  </si>
  <si>
    <r>
      <t xml:space="preserve">RES1
</t>
    </r>
    <r>
      <rPr>
        <sz val="10"/>
        <rFont val="Times New Roman"/>
        <family val="1"/>
      </rPr>
      <t>(No Base)</t>
    </r>
  </si>
  <si>
    <t>RES3 (SM)</t>
  </si>
  <si>
    <r>
      <t xml:space="preserve">COM6
</t>
    </r>
    <r>
      <rPr>
        <sz val="10"/>
        <rFont val="Times New Roman"/>
        <family val="1"/>
      </rPr>
      <t xml:space="preserve">(assume
</t>
    </r>
    <r>
      <rPr>
        <sz val="10"/>
        <rFont val="Times New Roman"/>
        <family val="1"/>
      </rPr>
      <t>w/base)</t>
    </r>
  </si>
  <si>
    <t>Located in Floodplain</t>
  </si>
  <si>
    <t>Occupancy Class Name</t>
  </si>
  <si>
    <t>Max
Total
Time of business loss (months)</t>
  </si>
  <si>
    <t>Internal ID</t>
  </si>
  <si>
    <r>
      <t xml:space="preserve">COM1
</t>
    </r>
    <r>
      <rPr>
        <sz val="10"/>
        <rFont val="Times New Roman"/>
        <family val="1"/>
      </rPr>
      <t xml:space="preserve">COM2
</t>
    </r>
    <r>
      <rPr>
        <sz val="10"/>
        <rFont val="Times New Roman"/>
        <family val="1"/>
      </rPr>
      <t xml:space="preserve">COM8
</t>
    </r>
    <r>
      <rPr>
        <sz val="10"/>
        <rFont val="Times New Roman"/>
        <family val="1"/>
      </rPr>
      <t xml:space="preserve">COM9 </t>
    </r>
    <r>
      <rPr>
        <sz val="10"/>
        <rFont val="Times New Roman"/>
        <family val="1"/>
      </rPr>
      <t>REL1</t>
    </r>
  </si>
  <si>
    <t>assumes has basement</t>
  </si>
  <si>
    <t xml:space="preserve">assumes has basement - no value higher than 8 feet - assumed damages were the same above this level. </t>
  </si>
  <si>
    <t>I believe that IND2 got mislabelled as IND1 a second time in Table 14.12 based on a note in this table. I've therefore copied over the imapct that I think IND2 actually has based on the second IND1 reference in Table 14.12</t>
  </si>
  <si>
    <t>Worksheet Directory</t>
  </si>
  <si>
    <t>Worksheet</t>
  </si>
  <si>
    <t>Metrics</t>
  </si>
  <si>
    <t>Description</t>
  </si>
  <si>
    <t>Changelog</t>
  </si>
  <si>
    <t>Changes made to the workbook over time should be logged here</t>
  </si>
  <si>
    <r>
      <rPr>
        <b/>
        <sz val="11"/>
        <color theme="1" tint="0.499984740745262"/>
        <rFont val="Calibri"/>
        <family val="2"/>
        <scheme val="minor"/>
      </rPr>
      <t>GREY</t>
    </r>
    <r>
      <rPr>
        <sz val="11"/>
        <color theme="1"/>
        <rFont val="Calibri"/>
        <family val="2"/>
        <scheme val="minor"/>
      </rPr>
      <t xml:space="preserve"> cells are editable cells</t>
    </r>
  </si>
  <si>
    <t>White cells autocalculate</t>
  </si>
  <si>
    <t>After a certain date - do not add or remove columns for specific worksheets</t>
  </si>
  <si>
    <t>After a certain date - do not change the format of data you're inputing into columns (e.g. n/a vs 0)</t>
  </si>
  <si>
    <r>
      <t xml:space="preserve">Use </t>
    </r>
    <r>
      <rPr>
        <b/>
        <sz val="11"/>
        <color rgb="FF00B0F0"/>
        <rFont val="Calibri"/>
        <family val="2"/>
        <scheme val="minor"/>
      </rPr>
      <t>Blue</t>
    </r>
    <r>
      <rPr>
        <sz val="11"/>
        <color theme="1"/>
        <rFont val="Calibri"/>
        <family val="2"/>
        <scheme val="minor"/>
      </rPr>
      <t xml:space="preserve"> highlight of column headers and a comment to note that we're editing the functionality of a column or column is under review.</t>
    </r>
  </si>
  <si>
    <t xml:space="preserve">Please use the changelog as you add information to this workbook to help us track changes. </t>
  </si>
  <si>
    <t>Workbook Changelog</t>
  </si>
  <si>
    <t>Worksheet(s)</t>
  </si>
  <si>
    <t>Date</t>
  </si>
  <si>
    <t>Editor</t>
  </si>
  <si>
    <t>Change(s) Made</t>
  </si>
  <si>
    <t>All</t>
  </si>
  <si>
    <t>Chris Dixon</t>
  </si>
  <si>
    <t>Workbook Created</t>
  </si>
  <si>
    <t>Created workbook and created initial worksheets</t>
  </si>
  <si>
    <t>Generic Inputs</t>
  </si>
  <si>
    <t>Metric 7 - Impact Calculations</t>
  </si>
  <si>
    <t xml:space="preserve">The calculations for metric 7 are processed here. </t>
  </si>
  <si>
    <t>Data from pre-metric workbook</t>
  </si>
  <si>
    <t xml:space="preserve">Input data from the "Pre-metric workbook" is included in this worksheet. This data is used as an input for equations in the "Metric 7 - Impact Calculations" worksheet. </t>
  </si>
  <si>
    <t>Table 1. Generic Variables</t>
  </si>
  <si>
    <t>The table below is used throughout this workbook as a generic location to assign commonly used variables.</t>
  </si>
  <si>
    <t xml:space="preserve">Table 2. Classification of Occupancy Classes into Primary and Secondary and Assignment of Occupancy Class IDs. </t>
  </si>
  <si>
    <t xml:space="preserve">This table is used to take the occupancy classes used in HAZUS and assign primary and secondary summary levels to these classes. Additionally, an occupancy class ID is assigned for tracking and calling of these classes elsewhere in this workbook. </t>
  </si>
  <si>
    <t>Table 3. Summary Levels with Classification Type</t>
  </si>
  <si>
    <t xml:space="preserve">The fields below are used in Table 2 to assign summary levels to HAZUS classes. Table 3 below is used to assign class levels to these summary classes. </t>
  </si>
  <si>
    <t>Russ' Data pasted below</t>
  </si>
  <si>
    <t>Calculated</t>
  </si>
  <si>
    <t>Scenario (year: 2-year, 20-year, 100-year)</t>
  </si>
  <si>
    <t>Project ID</t>
  </si>
  <si>
    <t>Site ID</t>
  </si>
  <si>
    <t>Empty, Hold for future use</t>
  </si>
  <si>
    <t>PreDepthMx (m)</t>
  </si>
  <si>
    <t>PostDepthMx (m)</t>
  </si>
  <si>
    <t>DepthDiff (m)</t>
  </si>
  <si>
    <t>FFE 
(feet)</t>
  </si>
  <si>
    <t>GIS_Notes</t>
  </si>
  <si>
    <t>PreDepthMx (ft)</t>
  </si>
  <si>
    <t>PostDepthMx (ft)</t>
  </si>
  <si>
    <t>DepthDiff (ft)</t>
  </si>
  <si>
    <t>Final FFE (overwrite  county average if Foundation is Elevated)(feet)</t>
  </si>
  <si>
    <t>Building Attribute_Notes</t>
  </si>
  <si>
    <t>Square feet of flooding</t>
  </si>
  <si>
    <t>Income Per Day Per Square Foot</t>
  </si>
  <si>
    <t>2006$ to 2020$</t>
  </si>
  <si>
    <t>Ratio</t>
  </si>
  <si>
    <t>Table 10.1 - GROSS DOMESTIC PRODUCT AND DEFLATORS USED IN THE HISTORICAL TABLES:  1940 - 2025</t>
  </si>
  <si>
    <t>(Fiscal Year 2012 = 1.000)</t>
  </si>
  <si>
    <t>Fiscal Year</t>
  </si>
  <si>
    <t>GDP (in
billions of
dollars)</t>
  </si>
  <si>
    <t>GDP
(Chained)
Price Index</t>
  </si>
  <si>
    <t>Composite Outlay Deflators</t>
  </si>
  <si>
    <t>Total</t>
  </si>
  <si>
    <t>Total
Defense</t>
  </si>
  <si>
    <t>Total
Nondefense</t>
  </si>
  <si>
    <t>Payment for Individuals</t>
  </si>
  <si>
    <t>Other
Grants</t>
  </si>
  <si>
    <t>Net Interest</t>
  </si>
  <si>
    <t>Undis-
tributed
Offsetting
Receipts</t>
  </si>
  <si>
    <t>All Other</t>
  </si>
  <si>
    <t>Addendum: Direct Capital</t>
  </si>
  <si>
    <t>Direct</t>
  </si>
  <si>
    <t>Grants</t>
  </si>
  <si>
    <t>Defense</t>
  </si>
  <si>
    <t>Nondefense</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</si>
  <si>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</si>
  <si>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</si>
  <si>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</si>
  <si>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</si>
  <si>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</si>
  <si>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</si>
  <si>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</si>
  <si>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</si>
  <si>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</si>
  <si>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</si>
  <si>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</si>
  <si>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</si>
  <si>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</si>
  <si>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</si>
  <si>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</si>
  <si>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</si>
  <si>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</si>
  <si>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</si>
  <si>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</si>
  <si>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</si>
  <si>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</si>
  <si>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</si>
  <si>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</si>
  <si>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</si>
  <si>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</si>
  <si>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</si>
  <si>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</si>
  <si>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</si>
  <si>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</si>
  <si>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</si>
  <si>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</si>
  <si>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</si>
  <si>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</si>
  <si>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</si>
  <si>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</si>
  <si>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</si>
  <si>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</si>
  <si>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TQ</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</si>
  <si>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</si>
  <si>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</si>
  <si>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</si>
  <si>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</si>
  <si>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</si>
  <si>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</si>
  <si>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</si>
  <si>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</si>
  <si>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</si>
  <si>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</si>
  <si>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</si>
  <si>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</si>
  <si>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</si>
  <si>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</si>
  <si>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</si>
  <si>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</si>
  <si>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</si>
  <si>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</si>
  <si>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</si>
  <si>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</si>
  <si>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</si>
  <si>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</si>
  <si>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</si>
  <si>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</si>
  <si>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</si>
  <si>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</si>
  <si>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</si>
  <si>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</si>
  <si>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</si>
  <si>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</si>
  <si>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</si>
  <si>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</si>
  <si>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</si>
  <si>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</si>
  <si>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</si>
  <si>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</si>
  <si>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</si>
  <si>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</si>
  <si>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</si>
  <si>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</si>
  <si>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</si>
  <si>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</si>
  <si>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</si>
  <si>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 estimate</t>
  </si>
  <si>
    <t>2021 estimate</t>
  </si>
  <si>
    <t>2022 estimate</t>
  </si>
  <si>
    <t>2023 estimate</t>
  </si>
  <si>
    <t>2024 estimate</t>
  </si>
  <si>
    <t>2025 estimate</t>
  </si>
  <si>
    <t>Note: Constant dollar research and development outlays are based on the GDP (chained) price index.</t>
  </si>
  <si>
    <t>Business Loss of Function Time in Days - Pre</t>
  </si>
  <si>
    <t>Business Loss of Function Time in Days - Post</t>
  </si>
  <si>
    <t>Proprietor's Income</t>
  </si>
  <si>
    <t>Labor Income</t>
  </si>
  <si>
    <t>Employment</t>
  </si>
  <si>
    <t>Recapture factor  - Income</t>
  </si>
  <si>
    <t>Recapture Factor - Output</t>
  </si>
  <si>
    <t>Wages Per Day Per Square Foot</t>
  </si>
  <si>
    <t>2020$</t>
  </si>
  <si>
    <t>Output Per Day Per Square Foot</t>
  </si>
  <si>
    <t>Output Per Employee by Industry</t>
  </si>
  <si>
    <t>Recapture factor  - Wage</t>
  </si>
  <si>
    <t>RES1 (W/Basement)</t>
  </si>
  <si>
    <t>Preproject</t>
  </si>
  <si>
    <t>Post-Project</t>
  </si>
  <si>
    <t xml:space="preserve">2-year </t>
  </si>
  <si>
    <t>20-year</t>
  </si>
  <si>
    <t>100-year</t>
  </si>
  <si>
    <t>EAD</t>
  </si>
  <si>
    <t>total</t>
  </si>
  <si>
    <t>Pre-Project EAD</t>
  </si>
  <si>
    <t>Post-Project EAD</t>
  </si>
  <si>
    <t>Metric</t>
  </si>
  <si>
    <t>Pre or Post</t>
  </si>
  <si>
    <t>Flood Scenario</t>
  </si>
  <si>
    <t>Output</t>
  </si>
  <si>
    <t>Group or Submetric Number</t>
  </si>
  <si>
    <t>Group or Metric Name</t>
  </si>
  <si>
    <t>Row Classification</t>
  </si>
  <si>
    <t>Priority Metric</t>
  </si>
  <si>
    <t>Probability</t>
  </si>
  <si>
    <t>Table 4. Probability by Event Type</t>
  </si>
  <si>
    <t>Annual Probability</t>
  </si>
  <si>
    <r>
      <t xml:space="preserve">Flood Type 
</t>
    </r>
    <r>
      <rPr>
        <i/>
        <sz val="11"/>
        <color theme="1"/>
        <rFont val="Calibri"/>
        <family val="2"/>
        <scheme val="minor"/>
      </rPr>
      <t>(X-Year Flood)</t>
    </r>
  </si>
  <si>
    <t>Sum of Values</t>
  </si>
  <si>
    <t>Sum</t>
  </si>
  <si>
    <t>Project EAD</t>
  </si>
  <si>
    <t>EAD Avoided</t>
  </si>
  <si>
    <t>Final Summary Results</t>
  </si>
  <si>
    <t>Scenario 
(year: 2-year, 20-year, 100-year)</t>
  </si>
  <si>
    <t>Node/Other geographic point of reference?</t>
  </si>
  <si>
    <t>Number of Vehicles Impacted - pre</t>
  </si>
  <si>
    <t>Number of Vehicles Impacted - post</t>
  </si>
  <si>
    <r>
      <t xml:space="preserve">Example mapping of EAD rectangles and triangle areas for reference </t>
    </r>
    <r>
      <rPr>
        <b/>
        <i/>
        <u/>
        <sz val="11"/>
        <color theme="1"/>
        <rFont val="Calibri"/>
        <family val="2"/>
        <scheme val="minor"/>
      </rPr>
      <t>(polygon areas not to scale)</t>
    </r>
  </si>
  <si>
    <t>Average Trip Detour Time - Pre (seconds)</t>
  </si>
  <si>
    <t>Average Trip Detour Time - Post (seconds)</t>
  </si>
  <si>
    <t>Detour Length - Pre (km)</t>
  </si>
  <si>
    <t>Detour Length - Post (km)</t>
  </si>
  <si>
    <t>Length of Road exposed to flooding - Pre (km)</t>
  </si>
  <si>
    <t>Length of Road exposed to flooding - Post (km)</t>
  </si>
  <si>
    <t>Chris and Mark to determine if we need to add other data to track so that russ doesn’t have to assign a specific ID to each road segment/pixel/etc…</t>
  </si>
  <si>
    <t>Detour Length - Pre (miles)</t>
  </si>
  <si>
    <t>Detour Length - Post (miles)</t>
  </si>
  <si>
    <t>Length of Road exposed to flooding - Pre (miles)</t>
  </si>
  <si>
    <t>Length of Road exposed to flooding - Post (miles)</t>
  </si>
  <si>
    <t>Project</t>
  </si>
  <si>
    <t>Site</t>
  </si>
  <si>
    <t>Trucks ($2020)</t>
  </si>
  <si>
    <t>Scale</t>
  </si>
  <si>
    <t>Number of Heavy truck drivers</t>
  </si>
  <si>
    <t>Weighted Average of Heavy truck drivers</t>
  </si>
  <si>
    <t>Median Hourly Wage for Heavy truck drivers</t>
  </si>
  <si>
    <t>Number of Light truck drivers</t>
  </si>
  <si>
    <t>Weighted Average of Light truck drivers</t>
  </si>
  <si>
    <t>Median Hourly Wage for Light truck drivers</t>
  </si>
  <si>
    <t>Ratio of Average Total Compensation</t>
  </si>
  <si>
    <t>Truck VTTS</t>
  </si>
  <si>
    <t>National</t>
  </si>
  <si>
    <t>Buses ($2020)</t>
  </si>
  <si>
    <t>Median Hourly Wage for bus drivers</t>
  </si>
  <si>
    <t>Bus Driver VTTS</t>
  </si>
  <si>
    <t>Automobiles ($2020)</t>
  </si>
  <si>
    <t>Median Household Income</t>
  </si>
  <si>
    <t>Local Personal VTTS</t>
  </si>
  <si>
    <t>Intercity Personal VTTS</t>
  </si>
  <si>
    <t>Business Travel - Median Hourly Wage</t>
  </si>
  <si>
    <t>Business Automoble VTTS</t>
  </si>
  <si>
    <t>Blended Local VTTS</t>
  </si>
  <si>
    <t>Blended Intercity VTTS</t>
  </si>
  <si>
    <t>Vehicle Type</t>
  </si>
  <si>
    <t>Recommended Value per Mile ($2020)</t>
  </si>
  <si>
    <r>
      <t>Light Duty Vehicles</t>
    </r>
    <r>
      <rPr>
        <vertAlign val="superscript"/>
        <sz val="11"/>
        <color rgb="FF000000"/>
        <rFont val="Calibri"/>
        <family val="2"/>
        <scheme val="minor"/>
      </rPr>
      <t>a</t>
    </r>
  </si>
  <si>
    <r>
      <t>Commercial Trucks</t>
    </r>
    <r>
      <rPr>
        <vertAlign val="superscript"/>
        <sz val="11"/>
        <color rgb="FF000000"/>
        <rFont val="Calibri"/>
        <family val="2"/>
        <scheme val="minor"/>
      </rPr>
      <t>b</t>
    </r>
  </si>
  <si>
    <r>
      <t>a</t>
    </r>
    <r>
      <rPr>
        <sz val="9"/>
        <color rgb="FF000000"/>
        <rFont val="Calibri"/>
        <family val="2"/>
        <scheme val="minor"/>
      </rPr>
      <t>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r>
  </si>
  <si>
    <t>Average Occupancy</t>
  </si>
  <si>
    <r>
      <t>Passenger Vehicles (Weekday Peak)</t>
    </r>
    <r>
      <rPr>
        <vertAlign val="superscript"/>
        <sz val="11"/>
        <color rgb="FF000000"/>
        <rFont val="Calibri"/>
        <family val="2"/>
        <scheme val="minor"/>
      </rPr>
      <t>a</t>
    </r>
  </si>
  <si>
    <t>Passenger Vehicles (Weekday Off-Peak)</t>
  </si>
  <si>
    <t>Passenger Vehicles (Weekend)</t>
  </si>
  <si>
    <t>Passenger Vehicles (All Travel)</t>
  </si>
  <si>
    <r>
      <t>a</t>
    </r>
    <r>
      <rPr>
        <sz val="9"/>
        <color rgb="FF000000"/>
        <rFont val="Calibri"/>
        <family val="2"/>
        <scheme val="minor"/>
      </rPr>
      <t>Weekday peak period values calculated for trips starting between 6:00 AM-8:59 AM and 4:00 PM-6:59 PM.</t>
    </r>
  </si>
  <si>
    <t>Trucks</t>
  </si>
  <si>
    <t>assumption</t>
  </si>
  <si>
    <t>Operations and Maintenance Costs Assumptions</t>
  </si>
  <si>
    <t>Occupancy Assumptions</t>
  </si>
  <si>
    <t>Value of Travel Time Savings Assumptions</t>
  </si>
  <si>
    <t>&lt;-- not used in this analysis</t>
  </si>
  <si>
    <t>Average Trip Detour Time - Pre 
(seconds)</t>
  </si>
  <si>
    <t>Average Trip Detour Time - Post 
(seconds)</t>
  </si>
  <si>
    <t>Detour Length - Pre 
(miles)</t>
  </si>
  <si>
    <t>Detour Length - Post 
(miles)</t>
  </si>
  <si>
    <t>Number of Vehicles Impacted - 
Post</t>
  </si>
  <si>
    <t>Number of Vehicles Impacted - 
Pre</t>
  </si>
  <si>
    <t>Passenger Vehicles</t>
  </si>
  <si>
    <t>Commercial Trucks</t>
  </si>
  <si>
    <t>Vehicle Type Split</t>
  </si>
  <si>
    <t>Total $ Impact</t>
  </si>
  <si>
    <t>VTTS (2020$)</t>
  </si>
  <si>
    <t>O&amp;M (2020$)</t>
  </si>
  <si>
    <t>^CHRIS: Fix all external links in equations so that they point to the GDP deflators in this workbook instead of Emma's</t>
  </si>
  <si>
    <t>Blended Intercity and Local VTTS Rate by Vehicle</t>
  </si>
  <si>
    <t>VTTS Rate by Vehicle</t>
  </si>
  <si>
    <t>Occupancy Rate by Vehicle</t>
  </si>
  <si>
    <t>Vehicle Split by Type</t>
  </si>
  <si>
    <t>Vehcile Type</t>
  </si>
  <si>
    <t>Split</t>
  </si>
  <si>
    <t>Transportation Econ Losses</t>
  </si>
  <si>
    <t xml:space="preserve">Total </t>
  </si>
  <si>
    <t>both</t>
  </si>
  <si>
    <t>CHRIS: Apply new "pre-metric" template to the columns below</t>
  </si>
  <si>
    <t>CHRIS: to do. Read column note.</t>
  </si>
  <si>
    <t>Metric Summary Level</t>
  </si>
  <si>
    <t>Project Summary Level</t>
  </si>
  <si>
    <t xml:space="preserve">^ Need to determine methods to sum up if projects overlap. Russ and Matt going to review this as the ZOI's are developed. </t>
  </si>
  <si>
    <t>Overall Metric Summary Level</t>
  </si>
  <si>
    <t>Overall Project Summary Level</t>
  </si>
  <si>
    <t>ID</t>
  </si>
  <si>
    <t>Project Number</t>
  </si>
  <si>
    <t>Projects in Metric 7</t>
  </si>
  <si>
    <t>Pre-Project</t>
  </si>
  <si>
    <t>A</t>
  </si>
  <si>
    <t>B</t>
  </si>
  <si>
    <t>C</t>
  </si>
  <si>
    <t>D</t>
  </si>
  <si>
    <t>E</t>
  </si>
  <si>
    <t>Project Auto ID</t>
  </si>
  <si>
    <t>Overall Metric Summary Table</t>
  </si>
  <si>
    <t>Scenario
(year: 2-year, 20-year, 100-year)</t>
  </si>
  <si>
    <t>State</t>
  </si>
  <si>
    <t>County</t>
  </si>
  <si>
    <t>Crop Type</t>
  </si>
  <si>
    <t>Acres Impacted - Pre</t>
  </si>
  <si>
    <t>Acres Impacted - Post</t>
  </si>
  <si>
    <t xml:space="preserve">Geographic ID specific information - chris to consider to what other attributes russ needs to export- we're not getting a specific ID for this metric. </t>
  </si>
  <si>
    <t>NY</t>
  </si>
  <si>
    <t>Corn</t>
  </si>
  <si>
    <t>Soybeans</t>
  </si>
  <si>
    <t>Oats</t>
  </si>
  <si>
    <t>Winter Wheat</t>
  </si>
  <si>
    <t>Potatoes</t>
  </si>
  <si>
    <t>Total Crop Acreage Impacted</t>
  </si>
  <si>
    <t>Concat ID</t>
  </si>
  <si>
    <t>Total Crop Damage</t>
  </si>
  <si>
    <t>Metric 7 Project Level Summary Table</t>
  </si>
  <si>
    <t>Metric 17 Project Level Summary Table</t>
  </si>
  <si>
    <t>Metric 30 Project Level Summary Table</t>
  </si>
  <si>
    <t>Row Labels</t>
  </si>
  <si>
    <t>CropType</t>
  </si>
  <si>
    <t>CT</t>
  </si>
  <si>
    <t>ALFALFA HAY</t>
  </si>
  <si>
    <t>CORN</t>
  </si>
  <si>
    <t>CORN SILAGE</t>
  </si>
  <si>
    <t>CORN, SWEET</t>
  </si>
  <si>
    <t>GRASS HAY</t>
  </si>
  <si>
    <t>GRASS-LEGUME HAY</t>
  </si>
  <si>
    <t>KENTUCKY BLUEGRASS</t>
  </si>
  <si>
    <t>TOBACCO</t>
  </si>
  <si>
    <t>DE</t>
  </si>
  <si>
    <t>SOYBEANS</t>
  </si>
  <si>
    <t>WHEAT</t>
  </si>
  <si>
    <t>MA</t>
  </si>
  <si>
    <t>GRASS-CLOVER</t>
  </si>
  <si>
    <t>POTATOES, IRISH</t>
  </si>
  <si>
    <t>MD</t>
  </si>
  <si>
    <t>OATS</t>
  </si>
  <si>
    <t>ORCHARDGRASS</t>
  </si>
  <si>
    <t>TALL FESCUE</t>
  </si>
  <si>
    <t>ME</t>
  </si>
  <si>
    <t>NJ</t>
  </si>
  <si>
    <t>WHEAT, WINTER</t>
  </si>
  <si>
    <t>TREFOIL-GRASS HAY</t>
  </si>
  <si>
    <t>PA</t>
  </si>
  <si>
    <t>RI</t>
  </si>
  <si>
    <t>VA</t>
  </si>
  <si>
    <t>COTTON LINT</t>
  </si>
  <si>
    <t>PEANUTS</t>
  </si>
  <si>
    <t>(blank)</t>
  </si>
  <si>
    <t>Grand Total</t>
  </si>
  <si>
    <t>Final Weighted Percentages by Flood Duration for Max Event</t>
  </si>
  <si>
    <t>Crop</t>
  </si>
  <si>
    <t>Max Damage Percentage</t>
  </si>
  <si>
    <t>Max Damage Percentage Date</t>
  </si>
  <si>
    <t>3 Day Percent Loss on Max Date of Damage</t>
  </si>
  <si>
    <t>7 Day Percent Loss on Max Date of Damage</t>
  </si>
  <si>
    <t>14 Day Percent Loss on Max Date of Damage</t>
  </si>
  <si>
    <t>Alfalfa Hay</t>
  </si>
  <si>
    <t>Almonds</t>
  </si>
  <si>
    <t>Barley</t>
  </si>
  <si>
    <t>Corn Silage</t>
  </si>
  <si>
    <t>Cotton</t>
  </si>
  <si>
    <t>Flax</t>
  </si>
  <si>
    <t>Fruits &amp; Nuts</t>
  </si>
  <si>
    <t>Grapes</t>
  </si>
  <si>
    <t>Other Hay</t>
  </si>
  <si>
    <t>Rice</t>
  </si>
  <si>
    <t>Safflower</t>
  </si>
  <si>
    <t>Sugarbeets</t>
  </si>
  <si>
    <t>Tomato</t>
  </si>
  <si>
    <t>Truck Crops</t>
  </si>
  <si>
    <t>Walnuts</t>
  </si>
  <si>
    <t>Wheat</t>
  </si>
  <si>
    <t>Wheat, winter</t>
  </si>
  <si>
    <t>Cropland Data Layers Crosswalk to HAZUS Crop Types</t>
  </si>
  <si>
    <t>Value</t>
  </si>
  <si>
    <t xml:space="preserve"> Category</t>
  </si>
  <si>
    <t>Shrubland</t>
  </si>
  <si>
    <t>Grassland/Pasture</t>
  </si>
  <si>
    <t>Evergreen Forest</t>
  </si>
  <si>
    <t>Deciduous Forest</t>
  </si>
  <si>
    <t>Woody Wetlands</t>
  </si>
  <si>
    <t>Mixed Forest</t>
  </si>
  <si>
    <t>Developed/Open Space</t>
  </si>
  <si>
    <t>Fallow/Idle Cropland</t>
  </si>
  <si>
    <t>Open Water</t>
  </si>
  <si>
    <t>Other Hay/Non Alfalfa</t>
  </si>
  <si>
    <t>Developed/Low Intensity</t>
  </si>
  <si>
    <t>Herbaceous Wetlands</t>
  </si>
  <si>
    <t>Alfalfa</t>
  </si>
  <si>
    <t>Barren</t>
  </si>
  <si>
    <t>Spring Wheat</t>
  </si>
  <si>
    <t>Developed/Med Intensity</t>
  </si>
  <si>
    <t>Sorghum</t>
  </si>
  <si>
    <t>Developed/High Intensity</t>
  </si>
  <si>
    <t>Dbl Crop WinWht/Soybeans</t>
  </si>
  <si>
    <t>Canola</t>
  </si>
  <si>
    <t>Dry Beans</t>
  </si>
  <si>
    <t>Peanuts</t>
  </si>
  <si>
    <t>Sod/Grass Seed</t>
  </si>
  <si>
    <t>Sunflower</t>
  </si>
  <si>
    <t>Peas</t>
  </si>
  <si>
    <t>Durum Wheat</t>
  </si>
  <si>
    <t>Sugarcane</t>
  </si>
  <si>
    <t>Millet</t>
  </si>
  <si>
    <t>Rye</t>
  </si>
  <si>
    <t>Oranges</t>
  </si>
  <si>
    <t>Triticale</t>
  </si>
  <si>
    <t>Apples</t>
  </si>
  <si>
    <t>Lentils</t>
  </si>
  <si>
    <t>Pecans</t>
  </si>
  <si>
    <t>Pistachios</t>
  </si>
  <si>
    <t>Citrus</t>
  </si>
  <si>
    <t>Tomatoes</t>
  </si>
  <si>
    <t>Flaxseed</t>
  </si>
  <si>
    <t>Dbl Crop WinWht/Corn</t>
  </si>
  <si>
    <t>Chick Peas</t>
  </si>
  <si>
    <t>Other Crops</t>
  </si>
  <si>
    <t>Sweet Corn</t>
  </si>
  <si>
    <t>Other Tree Crops</t>
  </si>
  <si>
    <t>Aquaculture</t>
  </si>
  <si>
    <t>Cherries</t>
  </si>
  <si>
    <t>Blueberries</t>
  </si>
  <si>
    <t>Clover/Wildflowers</t>
  </si>
  <si>
    <t>Dbl Crop Triticale/Corn</t>
  </si>
  <si>
    <t>Pop or Orn Corn</t>
  </si>
  <si>
    <t>Dbl Crop WinWht/Sorghum</t>
  </si>
  <si>
    <t>Onions</t>
  </si>
  <si>
    <t>Sweet Potatoes</t>
  </si>
  <si>
    <t>Tobacco</t>
  </si>
  <si>
    <t xml:space="preserve">Perennial Ice/Snow </t>
  </si>
  <si>
    <t>Herbs</t>
  </si>
  <si>
    <t>Christmas Trees</t>
  </si>
  <si>
    <t>Lettuce</t>
  </si>
  <si>
    <t>Plums</t>
  </si>
  <si>
    <t>Peaches</t>
  </si>
  <si>
    <t>Mustard</t>
  </si>
  <si>
    <t>Olives</t>
  </si>
  <si>
    <t>Dbl Crop Oats/Corn</t>
  </si>
  <si>
    <t>Mint</t>
  </si>
  <si>
    <t>Hops</t>
  </si>
  <si>
    <t>Avocados</t>
  </si>
  <si>
    <t>Pears</t>
  </si>
  <si>
    <t>Dbl Crop WinWht/Cotton</t>
  </si>
  <si>
    <t>Carrots</t>
  </si>
  <si>
    <t>Strawberries</t>
  </si>
  <si>
    <t>Cucumbers</t>
  </si>
  <si>
    <t>Broccoli</t>
  </si>
  <si>
    <t>Greens</t>
  </si>
  <si>
    <t>Pomegranates</t>
  </si>
  <si>
    <t>Watermelons</t>
  </si>
  <si>
    <t>Dbl Crop Barley/Soybeans</t>
  </si>
  <si>
    <t>Garlic</t>
  </si>
  <si>
    <t>Pumpkins</t>
  </si>
  <si>
    <t>Cabbage</t>
  </si>
  <si>
    <t>Peppers</t>
  </si>
  <si>
    <t>Dbl Crop Barley/Corn</t>
  </si>
  <si>
    <t>Caneberries</t>
  </si>
  <si>
    <t>Buckwheat</t>
  </si>
  <si>
    <t>Cranberries</t>
  </si>
  <si>
    <t>Cantaloupes</t>
  </si>
  <si>
    <t>Squash</t>
  </si>
  <si>
    <t>Dbl Crop Soybeans/Oats</t>
  </si>
  <si>
    <t>Nectarines</t>
  </si>
  <si>
    <t>Dbl Crop Lettuce/Cotton</t>
  </si>
  <si>
    <t>Radishes</t>
  </si>
  <si>
    <t>Switchgrass</t>
  </si>
  <si>
    <t>Misc Vegs &amp; Fruits</t>
  </si>
  <si>
    <t>Dbl Crop Corn/Soybeans</t>
  </si>
  <si>
    <t>Honeydew Melons</t>
  </si>
  <si>
    <t>Cauliflower</t>
  </si>
  <si>
    <t>Vetch</t>
  </si>
  <si>
    <t>Speltz</t>
  </si>
  <si>
    <t>Turnips</t>
  </si>
  <si>
    <t>Asparagus</t>
  </si>
  <si>
    <t>Other Small Grains</t>
  </si>
  <si>
    <t>Dbl Crop Lettuce/Cantaloupe</t>
  </si>
  <si>
    <t>Rape Seed</t>
  </si>
  <si>
    <t>Apricots</t>
  </si>
  <si>
    <t>Dbl Crop Lettuce/Barley</t>
  </si>
  <si>
    <t>Gourds</t>
  </si>
  <si>
    <t>Celery</t>
  </si>
  <si>
    <t>Camelina</t>
  </si>
  <si>
    <t>Eggplants</t>
  </si>
  <si>
    <t>Dbl Crop Soybeans/Cotton</t>
  </si>
  <si>
    <t>Pasture/Grass</t>
  </si>
  <si>
    <t>Forest</t>
  </si>
  <si>
    <t>Clouds/No Data</t>
  </si>
  <si>
    <t>Developed</t>
  </si>
  <si>
    <t>Water</t>
  </si>
  <si>
    <t>Wetlands</t>
  </si>
  <si>
    <t>Nonag/Undefined</t>
  </si>
  <si>
    <t>Prunes</t>
  </si>
  <si>
    <t>Dbl Crop Lettuce/Durum Wht</t>
  </si>
  <si>
    <t>Dbl Crop Durum Wht/Sorghum</t>
  </si>
  <si>
    <t>Dbl Crop Barley/Sorghum</t>
  </si>
  <si>
    <t>CDL Crops</t>
  </si>
  <si>
    <t>HAZUS Crop Mapping</t>
  </si>
  <si>
    <t>Harvest Cost Per Acre</t>
  </si>
  <si>
    <t>Crop Loss at max day impacted per year and crop loss modifier for flood duration</t>
  </si>
  <si>
    <t>Crop Loss Duration Used</t>
  </si>
  <si>
    <t>Days</t>
  </si>
  <si>
    <t>Concat</t>
  </si>
  <si>
    <t>Production Value Lost - Pre</t>
  </si>
  <si>
    <t>Production Value Lost - Post</t>
  </si>
  <si>
    <t>Metric 31 Project Level Summary Table</t>
  </si>
  <si>
    <t>USFWS15</t>
  </si>
  <si>
    <t>Land Cover - Pre</t>
  </si>
  <si>
    <t>Land Cover - Post</t>
  </si>
  <si>
    <t>Other Grain</t>
  </si>
  <si>
    <t>Oilseed</t>
  </si>
  <si>
    <t>Sod Grass</t>
  </si>
  <si>
    <t>Background</t>
  </si>
  <si>
    <t>Project EAD (Acres of Crops)</t>
  </si>
  <si>
    <t>EAD Avoided (Acres of Crops)</t>
  </si>
  <si>
    <t>New Jersey</t>
  </si>
  <si>
    <t>Cumberland</t>
  </si>
  <si>
    <t>Monmouth</t>
  </si>
  <si>
    <t>New York</t>
  </si>
  <si>
    <t>Suffolk</t>
  </si>
  <si>
    <t>Queens</t>
  </si>
  <si>
    <t>Delaware</t>
  </si>
  <si>
    <t>Sussex</t>
  </si>
  <si>
    <t>Code</t>
  </si>
  <si>
    <t>AA</t>
  </si>
  <si>
    <t>Armed Forces (the) Americas</t>
  </si>
  <si>
    <t>AB</t>
  </si>
  <si>
    <t>Alberta</t>
  </si>
  <si>
    <t>AE</t>
  </si>
  <si>
    <t>Armed Forces Europe</t>
  </si>
  <si>
    <t>AK</t>
  </si>
  <si>
    <t>Alaska</t>
  </si>
  <si>
    <t>AL</t>
  </si>
  <si>
    <t>Alabama</t>
  </si>
  <si>
    <t>AP</t>
  </si>
  <si>
    <t>Armed Forces Pacific</t>
  </si>
  <si>
    <t>AR</t>
  </si>
  <si>
    <t>Arkansas</t>
  </si>
  <si>
    <t>AS</t>
  </si>
  <si>
    <t>American Samoa</t>
  </si>
  <si>
    <t>AZ</t>
  </si>
  <si>
    <t>Arizona</t>
  </si>
  <si>
    <t>BC</t>
  </si>
  <si>
    <t>British Columbia</t>
  </si>
  <si>
    <t>CA</t>
  </si>
  <si>
    <t>California</t>
  </si>
  <si>
    <t>CD</t>
  </si>
  <si>
    <t>Canada</t>
  </si>
  <si>
    <t>CO</t>
  </si>
  <si>
    <t>Colorado</t>
  </si>
  <si>
    <t>Connecticut</t>
  </si>
  <si>
    <t>DC</t>
  </si>
  <si>
    <t>Dist. Of Columbia</t>
  </si>
  <si>
    <t>FF</t>
  </si>
  <si>
    <t>Foreign Countries</t>
  </si>
  <si>
    <t>FL</t>
  </si>
  <si>
    <t>Florida</t>
  </si>
  <si>
    <t>GA</t>
  </si>
  <si>
    <t>Georgia</t>
  </si>
  <si>
    <t>GU</t>
  </si>
  <si>
    <t>Guam</t>
  </si>
  <si>
    <t>HI</t>
  </si>
  <si>
    <t>Hawaii</t>
  </si>
  <si>
    <t>IA</t>
  </si>
  <si>
    <t>Iowa</t>
  </si>
  <si>
    <t>Idaho</t>
  </si>
  <si>
    <t>IL</t>
  </si>
  <si>
    <t>Illinois</t>
  </si>
  <si>
    <t>IN</t>
  </si>
  <si>
    <t>Indiana</t>
  </si>
  <si>
    <t>KS</t>
  </si>
  <si>
    <t>Kansas</t>
  </si>
  <si>
    <t>KY</t>
  </si>
  <si>
    <t>Kentucky</t>
  </si>
  <si>
    <t>LA</t>
  </si>
  <si>
    <t>Louisiana</t>
  </si>
  <si>
    <t>Massachusetts</t>
  </si>
  <si>
    <t>MB</t>
  </si>
  <si>
    <t>Manitoba</t>
  </si>
  <si>
    <t>Maryland</t>
  </si>
  <si>
    <t>Maine</t>
  </si>
  <si>
    <t>MI</t>
  </si>
  <si>
    <t>Michigan</t>
  </si>
  <si>
    <t>MN</t>
  </si>
  <si>
    <t>Minnesota</t>
  </si>
  <si>
    <t>MO</t>
  </si>
  <si>
    <t>Missouri</t>
  </si>
  <si>
    <t>MS</t>
  </si>
  <si>
    <t>Mississippi</t>
  </si>
  <si>
    <t>MT</t>
  </si>
  <si>
    <t>Montana</t>
  </si>
  <si>
    <t>MX</t>
  </si>
  <si>
    <t>Mexico</t>
  </si>
  <si>
    <t>NB</t>
  </si>
  <si>
    <t>New Brunswick</t>
  </si>
  <si>
    <t>NC</t>
  </si>
  <si>
    <t>North Carolina</t>
  </si>
  <si>
    <t>ND</t>
  </si>
  <si>
    <t>North Dakota</t>
  </si>
  <si>
    <t>NE</t>
  </si>
  <si>
    <t>Nebraska</t>
  </si>
  <si>
    <t>NH</t>
  </si>
  <si>
    <t>New Hampshire</t>
  </si>
  <si>
    <t>NL</t>
  </si>
  <si>
    <t>Newfoundland and Labrador</t>
  </si>
  <si>
    <t>NM</t>
  </si>
  <si>
    <t>New Mexico</t>
  </si>
  <si>
    <t>NS</t>
  </si>
  <si>
    <t>Nova Scotia</t>
  </si>
  <si>
    <t>NT</t>
  </si>
  <si>
    <t>Northwest Territories</t>
  </si>
  <si>
    <t>NU</t>
  </si>
  <si>
    <t>Nunavut</t>
  </si>
  <si>
    <t>NV</t>
  </si>
  <si>
    <t>Nevada</t>
  </si>
  <si>
    <t>OH</t>
  </si>
  <si>
    <t>Ohio</t>
  </si>
  <si>
    <t>OK</t>
  </si>
  <si>
    <t>Oklahoma</t>
  </si>
  <si>
    <t>ON</t>
  </si>
  <si>
    <t>Ontario</t>
  </si>
  <si>
    <t>OR</t>
  </si>
  <si>
    <t>Oregon</t>
  </si>
  <si>
    <t>Pennsylvania</t>
  </si>
  <si>
    <t>PE</t>
  </si>
  <si>
    <t>Prince Edward Island</t>
  </si>
  <si>
    <t>PR</t>
  </si>
  <si>
    <t>Puerto Rico</t>
  </si>
  <si>
    <t>QC</t>
  </si>
  <si>
    <t>Quebec</t>
  </si>
  <si>
    <t>Rhode Island</t>
  </si>
  <si>
    <t>SC</t>
  </si>
  <si>
    <t>South Carolina</t>
  </si>
  <si>
    <t>SD</t>
  </si>
  <si>
    <t>South Dakota</t>
  </si>
  <si>
    <t>SK</t>
  </si>
  <si>
    <t>Saskatchewan</t>
  </si>
  <si>
    <t>TN</t>
  </si>
  <si>
    <t>Tennessee</t>
  </si>
  <si>
    <t>TT</t>
  </si>
  <si>
    <t>Trust Territory</t>
  </si>
  <si>
    <t>TX</t>
  </si>
  <si>
    <t>Texas</t>
  </si>
  <si>
    <t>UN</t>
  </si>
  <si>
    <t>Unknown</t>
  </si>
  <si>
    <t>UT</t>
  </si>
  <si>
    <t>Utah</t>
  </si>
  <si>
    <t>Virginia</t>
  </si>
  <si>
    <t>VI</t>
  </si>
  <si>
    <t>Virgin Islands</t>
  </si>
  <si>
    <t>VT</t>
  </si>
  <si>
    <t>Vermont</t>
  </si>
  <si>
    <t>WA</t>
  </si>
  <si>
    <t>Washington</t>
  </si>
  <si>
    <t>WI</t>
  </si>
  <si>
    <t>Wisconsin</t>
  </si>
  <si>
    <t>WV</t>
  </si>
  <si>
    <t>West Virginia</t>
  </si>
  <si>
    <t>WY</t>
  </si>
  <si>
    <t>Wyoming</t>
  </si>
  <si>
    <t>YT</t>
  </si>
  <si>
    <t>Yukon</t>
  </si>
  <si>
    <t>State Name</t>
  </si>
  <si>
    <r>
      <rPr>
        <b/>
        <sz val="11.5"/>
        <rFont val="Times New Roman"/>
        <family val="1"/>
      </rPr>
      <t xml:space="preserve">Hazus
</t>
    </r>
    <r>
      <rPr>
        <b/>
        <sz val="11.5"/>
        <rFont val="Times New Roman"/>
        <family val="1"/>
      </rPr>
      <t>Label</t>
    </r>
  </si>
  <si>
    <r>
      <rPr>
        <b/>
        <sz val="11.5"/>
        <rFont val="Times New Roman"/>
        <family val="1"/>
      </rPr>
      <t>Occupancy Class</t>
    </r>
  </si>
  <si>
    <r>
      <rPr>
        <b/>
        <sz val="11.5"/>
        <rFont val="Times New Roman"/>
        <family val="1"/>
      </rPr>
      <t>Standard Industrial Codes (SIC)</t>
    </r>
  </si>
  <si>
    <r>
      <rPr>
        <b/>
        <sz val="11.5"/>
        <rFont val="Times New Roman"/>
        <family val="1"/>
      </rPr>
      <t>Residential</t>
    </r>
  </si>
  <si>
    <r>
      <rPr>
        <sz val="11"/>
        <rFont val="Times New Roman"/>
        <family val="1"/>
      </rPr>
      <t>RES1</t>
    </r>
  </si>
  <si>
    <r>
      <rPr>
        <sz val="11"/>
        <rFont val="Times New Roman"/>
        <family val="1"/>
      </rPr>
      <t>Single Family Dwelling</t>
    </r>
  </si>
  <si>
    <r>
      <rPr>
        <sz val="11"/>
        <rFont val="Times New Roman"/>
        <family val="1"/>
      </rPr>
      <t>RES2</t>
    </r>
  </si>
  <si>
    <r>
      <rPr>
        <sz val="11"/>
        <rFont val="Times New Roman"/>
        <family val="1"/>
      </rPr>
      <t>Mobile Home</t>
    </r>
  </si>
  <si>
    <r>
      <rPr>
        <sz val="11"/>
        <rFont val="Times New Roman"/>
        <family val="1"/>
      </rPr>
      <t>RES3A</t>
    </r>
  </si>
  <si>
    <r>
      <rPr>
        <sz val="11"/>
        <rFont val="Times New Roman"/>
        <family val="1"/>
      </rPr>
      <t>Multi Family Dwelling - Duplex</t>
    </r>
  </si>
  <si>
    <r>
      <rPr>
        <sz val="11"/>
        <rFont val="Times New Roman"/>
        <family val="1"/>
      </rPr>
      <t>RES3B</t>
    </r>
  </si>
  <si>
    <r>
      <rPr>
        <sz val="11"/>
        <rFont val="Times New Roman"/>
        <family val="1"/>
      </rPr>
      <t>Multi Family Dwelling – 3-4 Units</t>
    </r>
  </si>
  <si>
    <r>
      <rPr>
        <sz val="11"/>
        <rFont val="Times New Roman"/>
        <family val="1"/>
      </rPr>
      <t>RES3C</t>
    </r>
  </si>
  <si>
    <r>
      <rPr>
        <sz val="11"/>
        <rFont val="Times New Roman"/>
        <family val="1"/>
      </rPr>
      <t>Multi Family Dwelling – 5-9 Units</t>
    </r>
  </si>
  <si>
    <r>
      <rPr>
        <sz val="11"/>
        <rFont val="Times New Roman"/>
        <family val="1"/>
      </rPr>
      <t>RES3D</t>
    </r>
  </si>
  <si>
    <r>
      <rPr>
        <sz val="11"/>
        <rFont val="Times New Roman"/>
        <family val="1"/>
      </rPr>
      <t>Multi Family Dwelling – 10-19 Units</t>
    </r>
  </si>
  <si>
    <r>
      <rPr>
        <sz val="11"/>
        <rFont val="Times New Roman"/>
        <family val="1"/>
      </rPr>
      <t>RES3E</t>
    </r>
  </si>
  <si>
    <r>
      <rPr>
        <sz val="11"/>
        <rFont val="Times New Roman"/>
        <family val="1"/>
      </rPr>
      <t>Multi Family Dwelling – 20-49 Units</t>
    </r>
  </si>
  <si>
    <r>
      <rPr>
        <sz val="11"/>
        <rFont val="Times New Roman"/>
        <family val="1"/>
      </rPr>
      <t>RES3F</t>
    </r>
  </si>
  <si>
    <r>
      <rPr>
        <sz val="11"/>
        <rFont val="Times New Roman"/>
        <family val="1"/>
      </rPr>
      <t>Multi Family Dwelling – 50+ Units</t>
    </r>
  </si>
  <si>
    <r>
      <rPr>
        <sz val="11"/>
        <rFont val="Times New Roman"/>
        <family val="1"/>
      </rPr>
      <t>RES4</t>
    </r>
  </si>
  <si>
    <r>
      <rPr>
        <sz val="11"/>
        <rFont val="Times New Roman"/>
        <family val="1"/>
      </rPr>
      <t>Temporary Lodging</t>
    </r>
  </si>
  <si>
    <r>
      <rPr>
        <sz val="11"/>
        <rFont val="Times New Roman"/>
        <family val="1"/>
      </rPr>
      <t>RES5</t>
    </r>
  </si>
  <si>
    <r>
      <rPr>
        <sz val="11"/>
        <rFont val="Times New Roman"/>
        <family val="1"/>
      </rPr>
      <t>Institutional Dormitory</t>
    </r>
  </si>
  <si>
    <r>
      <rPr>
        <sz val="11"/>
        <rFont val="Times New Roman"/>
        <family val="1"/>
      </rPr>
      <t>RES6</t>
    </r>
  </si>
  <si>
    <r>
      <rPr>
        <sz val="11"/>
        <rFont val="Times New Roman"/>
        <family val="1"/>
      </rPr>
      <t>Nursing Home</t>
    </r>
  </si>
  <si>
    <r>
      <rPr>
        <sz val="11"/>
        <rFont val="Times New Roman"/>
        <family val="1"/>
      </rPr>
      <t>8051, 8052, 8059</t>
    </r>
  </si>
  <si>
    <r>
      <rPr>
        <b/>
        <sz val="11.5"/>
        <rFont val="Times New Roman"/>
        <family val="1"/>
      </rPr>
      <t>Commercial</t>
    </r>
  </si>
  <si>
    <r>
      <rPr>
        <sz val="11"/>
        <rFont val="Times New Roman"/>
        <family val="1"/>
      </rPr>
      <t>Retail Trade</t>
    </r>
  </si>
  <si>
    <r>
      <rPr>
        <sz val="11"/>
        <rFont val="Times New Roman"/>
        <family val="1"/>
      </rPr>
      <t>52, 53, 54, 55, 56, 57, 59</t>
    </r>
  </si>
  <si>
    <r>
      <rPr>
        <sz val="11"/>
        <rFont val="Times New Roman"/>
        <family val="1"/>
      </rPr>
      <t>Wholesale Trade</t>
    </r>
  </si>
  <si>
    <r>
      <rPr>
        <sz val="11"/>
        <rFont val="Times New Roman"/>
        <family val="1"/>
      </rPr>
      <t>42, 50, 51</t>
    </r>
  </si>
  <si>
    <r>
      <rPr>
        <sz val="11"/>
        <rFont val="Times New Roman"/>
        <family val="1"/>
      </rPr>
      <t>COM3</t>
    </r>
  </si>
  <si>
    <r>
      <rPr>
        <sz val="11"/>
        <rFont val="Times New Roman"/>
        <family val="1"/>
      </rPr>
      <t>Personal and Repair Services</t>
    </r>
  </si>
  <si>
    <r>
      <rPr>
        <sz val="11"/>
        <rFont val="Times New Roman"/>
        <family val="1"/>
      </rPr>
      <t>72, 75, 76, 83, 88</t>
    </r>
  </si>
  <si>
    <r>
      <rPr>
        <sz val="11"/>
        <rFont val="Times New Roman"/>
        <family val="1"/>
      </rPr>
      <t>COM4</t>
    </r>
  </si>
  <si>
    <r>
      <rPr>
        <sz val="11"/>
        <rFont val="Times New Roman"/>
        <family val="1"/>
      </rPr>
      <t xml:space="preserve">Business/Professional/Technical </t>
    </r>
    <r>
      <rPr>
        <sz val="11"/>
        <rFont val="Times New Roman"/>
        <family val="1"/>
      </rPr>
      <t>Services</t>
    </r>
  </si>
  <si>
    <r>
      <rPr>
        <sz val="11"/>
        <rFont val="Times New Roman"/>
        <family val="1"/>
      </rPr>
      <t xml:space="preserve">40, 41, 44, 45, 46, 47, 49, 61, 62, 63, 64, 65, 67, </t>
    </r>
    <r>
      <rPr>
        <sz val="11"/>
        <rFont val="Times New Roman"/>
        <family val="1"/>
      </rPr>
      <t>78 (except 7832), 81, 87, 89</t>
    </r>
  </si>
  <si>
    <r>
      <rPr>
        <sz val="11"/>
        <rFont val="Times New Roman"/>
        <family val="1"/>
      </rPr>
      <t>73,</t>
    </r>
  </si>
  <si>
    <r>
      <rPr>
        <sz val="11"/>
        <rFont val="Times New Roman"/>
        <family val="1"/>
      </rPr>
      <t>COM5</t>
    </r>
  </si>
  <si>
    <r>
      <rPr>
        <sz val="11"/>
        <rFont val="Times New Roman"/>
        <family val="1"/>
      </rPr>
      <t>Depository Institutions</t>
    </r>
  </si>
  <si>
    <r>
      <rPr>
        <sz val="11"/>
        <rFont val="Times New Roman"/>
        <family val="1"/>
      </rPr>
      <t>COM6</t>
    </r>
  </si>
  <si>
    <r>
      <rPr>
        <sz val="11"/>
        <rFont val="Times New Roman"/>
        <family val="1"/>
      </rPr>
      <t>Hospital</t>
    </r>
  </si>
  <si>
    <r>
      <rPr>
        <sz val="11"/>
        <rFont val="Times New Roman"/>
        <family val="1"/>
      </rPr>
      <t>8062, 8063, 8069</t>
    </r>
  </si>
  <si>
    <r>
      <rPr>
        <sz val="11"/>
        <rFont val="Times New Roman"/>
        <family val="1"/>
      </rPr>
      <t>COM7</t>
    </r>
  </si>
  <si>
    <r>
      <rPr>
        <sz val="11"/>
        <rFont val="Times New Roman"/>
        <family val="1"/>
      </rPr>
      <t>Medical Office/Clinic</t>
    </r>
  </si>
  <si>
    <r>
      <rPr>
        <sz val="11"/>
        <rFont val="Times New Roman"/>
        <family val="1"/>
      </rPr>
      <t>80 (except 8051, 8052, 8059, 8062, 8063, 8069)</t>
    </r>
  </si>
  <si>
    <r>
      <rPr>
        <sz val="11"/>
        <rFont val="Times New Roman"/>
        <family val="1"/>
      </rPr>
      <t>COM8</t>
    </r>
  </si>
  <si>
    <r>
      <rPr>
        <sz val="11"/>
        <rFont val="Times New Roman"/>
        <family val="1"/>
      </rPr>
      <t>Entertainment &amp; Recreation</t>
    </r>
  </si>
  <si>
    <r>
      <rPr>
        <sz val="11"/>
        <rFont val="Times New Roman"/>
        <family val="1"/>
      </rPr>
      <t>48, 58, 79 (except 7911), 84</t>
    </r>
  </si>
  <si>
    <r>
      <rPr>
        <sz val="11"/>
        <rFont val="Times New Roman"/>
        <family val="1"/>
      </rPr>
      <t>COM9</t>
    </r>
  </si>
  <si>
    <r>
      <rPr>
        <sz val="11"/>
        <rFont val="Times New Roman"/>
        <family val="1"/>
      </rPr>
      <t>Theaters</t>
    </r>
  </si>
  <si>
    <r>
      <rPr>
        <sz val="11"/>
        <rFont val="Times New Roman"/>
        <family val="1"/>
      </rPr>
      <t>7832, 7911</t>
    </r>
  </si>
  <si>
    <r>
      <rPr>
        <sz val="11"/>
        <rFont val="Times New Roman"/>
        <family val="1"/>
      </rPr>
      <t>COM10</t>
    </r>
  </si>
  <si>
    <r>
      <rPr>
        <sz val="11"/>
        <rFont val="Times New Roman"/>
        <family val="1"/>
      </rPr>
      <t>Parking</t>
    </r>
  </si>
  <si>
    <r>
      <rPr>
        <b/>
        <sz val="11.5"/>
        <rFont val="Times New Roman"/>
        <family val="1"/>
      </rPr>
      <t>Industrial</t>
    </r>
  </si>
  <si>
    <r>
      <rPr>
        <sz val="11"/>
        <rFont val="Times New Roman"/>
        <family val="1"/>
      </rPr>
      <t>Heavy</t>
    </r>
  </si>
  <si>
    <r>
      <rPr>
        <sz val="11"/>
        <rFont val="Times New Roman"/>
        <family val="1"/>
      </rPr>
      <t>22, 24, 26, 32, 34, 35 (except 3571, 3572), 37</t>
    </r>
  </si>
  <si>
    <r>
      <rPr>
        <sz val="11"/>
        <rFont val="Times New Roman"/>
        <family val="1"/>
      </rPr>
      <t>Light</t>
    </r>
  </si>
  <si>
    <r>
      <rPr>
        <sz val="11"/>
        <rFont val="Times New Roman"/>
        <family val="1"/>
      </rPr>
      <t xml:space="preserve">23, 25, 27, 30, 31, 36 (except 3671, 3672, 3674), </t>
    </r>
    <r>
      <rPr>
        <sz val="11"/>
        <rFont val="Times New Roman"/>
        <family val="1"/>
      </rPr>
      <t>39</t>
    </r>
  </si>
  <si>
    <r>
      <rPr>
        <sz val="11"/>
        <rFont val="Times New Roman"/>
        <family val="1"/>
      </rPr>
      <t>38,</t>
    </r>
  </si>
  <si>
    <r>
      <rPr>
        <sz val="11"/>
        <rFont val="Times New Roman"/>
        <family val="1"/>
      </rPr>
      <t>Food/Drugs/Chemicals</t>
    </r>
  </si>
  <si>
    <r>
      <rPr>
        <sz val="11"/>
        <rFont val="Times New Roman"/>
        <family val="1"/>
      </rPr>
      <t>20, 21, 28, 29</t>
    </r>
  </si>
  <si>
    <r>
      <rPr>
        <sz val="11"/>
        <rFont val="Times New Roman"/>
        <family val="1"/>
      </rPr>
      <t>Metals/Minerals Processing</t>
    </r>
  </si>
  <si>
    <r>
      <rPr>
        <sz val="11"/>
        <rFont val="Times New Roman"/>
        <family val="1"/>
      </rPr>
      <t>10, 12, 13, 14, 33</t>
    </r>
  </si>
  <si>
    <r>
      <rPr>
        <sz val="11"/>
        <rFont val="Times New Roman"/>
        <family val="1"/>
      </rPr>
      <t>High Technology</t>
    </r>
  </si>
  <si>
    <r>
      <rPr>
        <sz val="11"/>
        <rFont val="Times New Roman"/>
        <family val="1"/>
      </rPr>
      <t>3571, 3572, 3671, 3672, 3674</t>
    </r>
  </si>
  <si>
    <r>
      <rPr>
        <sz val="11"/>
        <rFont val="Times New Roman"/>
        <family val="1"/>
      </rPr>
      <t>Construction</t>
    </r>
  </si>
  <si>
    <r>
      <rPr>
        <sz val="11"/>
        <rFont val="Times New Roman"/>
        <family val="1"/>
      </rPr>
      <t>15, 16, 17</t>
    </r>
  </si>
  <si>
    <r>
      <rPr>
        <b/>
        <sz val="11.5"/>
        <rFont val="Times New Roman"/>
        <family val="1"/>
      </rPr>
      <t>Agriculture</t>
    </r>
  </si>
  <si>
    <r>
      <rPr>
        <sz val="11"/>
        <rFont val="Times New Roman"/>
        <family val="1"/>
      </rPr>
      <t>Agriculture</t>
    </r>
  </si>
  <si>
    <r>
      <rPr>
        <sz val="11"/>
        <rFont val="Times New Roman"/>
        <family val="1"/>
      </rPr>
      <t>01, 02, 07, 08, 09</t>
    </r>
  </si>
  <si>
    <r>
      <rPr>
        <b/>
        <sz val="11.5"/>
        <rFont val="Times New Roman"/>
        <family val="1"/>
      </rPr>
      <t>Religion/Non-Profit</t>
    </r>
  </si>
  <si>
    <r>
      <rPr>
        <sz val="11"/>
        <rFont val="Times New Roman"/>
        <family val="1"/>
      </rPr>
      <t>REL1</t>
    </r>
  </si>
  <si>
    <r>
      <rPr>
        <sz val="11"/>
        <rFont val="Times New Roman"/>
        <family val="1"/>
      </rPr>
      <t>Church/Membership Organizations</t>
    </r>
  </si>
  <si>
    <r>
      <rPr>
        <b/>
        <sz val="11"/>
        <rFont val="Times New Roman"/>
        <family val="1"/>
      </rPr>
      <t>Government</t>
    </r>
  </si>
  <si>
    <r>
      <rPr>
        <sz val="11"/>
        <rFont val="Times New Roman"/>
        <family val="1"/>
      </rPr>
      <t>GOV1</t>
    </r>
  </si>
  <si>
    <r>
      <rPr>
        <sz val="11"/>
        <rFont val="Times New Roman"/>
        <family val="1"/>
      </rPr>
      <t>General Services</t>
    </r>
  </si>
  <si>
    <r>
      <rPr>
        <sz val="11"/>
        <rFont val="Times New Roman"/>
        <family val="1"/>
      </rPr>
      <t>43, 91, 92 (except 9221, 9224), 93, 94, 95, 96,</t>
    </r>
  </si>
  <si>
    <r>
      <rPr>
        <sz val="11"/>
        <rFont val="Times New Roman"/>
        <family val="1"/>
      </rPr>
      <t>GOV2</t>
    </r>
  </si>
  <si>
    <r>
      <rPr>
        <sz val="11"/>
        <rFont val="Times New Roman"/>
        <family val="1"/>
      </rPr>
      <t>Emergency Response</t>
    </r>
  </si>
  <si>
    <r>
      <rPr>
        <sz val="11"/>
        <rFont val="Times New Roman"/>
        <family val="1"/>
      </rPr>
      <t>9221, 9224</t>
    </r>
  </si>
  <si>
    <r>
      <rPr>
        <b/>
        <sz val="11"/>
        <rFont val="Times New Roman"/>
        <family val="1"/>
      </rPr>
      <t>Education</t>
    </r>
  </si>
  <si>
    <r>
      <rPr>
        <sz val="11"/>
        <rFont val="Times New Roman"/>
        <family val="1"/>
      </rPr>
      <t>EDU1</t>
    </r>
  </si>
  <si>
    <r>
      <rPr>
        <sz val="11"/>
        <rFont val="Times New Roman"/>
        <family val="1"/>
      </rPr>
      <t>Schools/Libraries</t>
    </r>
  </si>
  <si>
    <r>
      <rPr>
        <sz val="11"/>
        <rFont val="Times New Roman"/>
        <family val="1"/>
      </rPr>
      <t>82 (except 8221, 8222)</t>
    </r>
  </si>
  <si>
    <r>
      <rPr>
        <sz val="11"/>
        <rFont val="Times New Roman"/>
        <family val="1"/>
      </rPr>
      <t>EDU2</t>
    </r>
  </si>
  <si>
    <r>
      <rPr>
        <sz val="11"/>
        <rFont val="Times New Roman"/>
        <family val="1"/>
      </rPr>
      <t>Colleges/Universities</t>
    </r>
  </si>
  <si>
    <r>
      <rPr>
        <sz val="11"/>
        <rFont val="Times New Roman"/>
        <family val="1"/>
      </rPr>
      <t>8221, 8222</t>
    </r>
  </si>
  <si>
    <t>HAZUS Crop Cost Mapping</t>
  </si>
  <si>
    <t>HAZUS Crop Damage Mapping</t>
  </si>
  <si>
    <t>Unique Crops with Costs</t>
  </si>
  <si>
    <t xml:space="preserve">&lt;-- need to incorporate this into the analysis. </t>
  </si>
  <si>
    <t>UID</t>
  </si>
  <si>
    <t>Base Flood Elevation (BFE)</t>
  </si>
  <si>
    <t>Building Footprint Area (sq m)</t>
  </si>
  <si>
    <t xml:space="preserve">Located in Floodplain (R = In 100-Year Riverine Floodplain; C = In 100-Year Coastal Floodplain; and NO = Not in 100-Year Floodplain) </t>
  </si>
  <si>
    <t>Building Footprint Area (sq ft)</t>
  </si>
  <si>
    <t>Hazus Replacement Value per square foot unless noted in column AG (based on column Y)</t>
  </si>
  <si>
    <t>Hazus Replacement Dollar</t>
  </si>
  <si>
    <t>Hazus Replacement Value note</t>
  </si>
  <si>
    <t>DE_USFWS_15_0001</t>
  </si>
  <si>
    <t>RSMeans - median garage (46)</t>
  </si>
  <si>
    <t>average additional garage cost per residence</t>
  </si>
  <si>
    <t>DE_USFWS_15_0004</t>
  </si>
  <si>
    <t>DE_USFWS_15_0002</t>
  </si>
  <si>
    <t>RSMeans - median recreational (287)</t>
  </si>
  <si>
    <t>based on small townhall</t>
  </si>
  <si>
    <t xml:space="preserve">
11978 Turkle Pond Rd, Milton, DE 19968</t>
  </si>
  <si>
    <t>RS Means - median office building (195)</t>
  </si>
  <si>
    <t>DE_USFWS_15_0003</t>
  </si>
  <si>
    <t>NY_NPS_1A_0036</t>
  </si>
  <si>
    <t>remove - nothing there</t>
  </si>
  <si>
    <t>16325; 1</t>
  </si>
  <si>
    <t>UNK</t>
  </si>
  <si>
    <t>building not on tax map or on google earth</t>
  </si>
  <si>
    <t>Jacob Riis Beach</t>
  </si>
  <si>
    <t>NY_NPS_1A_0037</t>
  </si>
  <si>
    <t>16325; 200</t>
  </si>
  <si>
    <t>dugout for baseball diamond</t>
  </si>
  <si>
    <t>NY_NPS_1A_0038</t>
  </si>
  <si>
    <t>RS Means - median restaurant (335)</t>
  </si>
  <si>
    <t>Based on restuarant</t>
  </si>
  <si>
    <t>https://riisparkbeachbazaar.com/</t>
  </si>
  <si>
    <t>Two Dude's Takeout</t>
  </si>
  <si>
    <t>NY_NPS_1A_0016</t>
  </si>
  <si>
    <t>RS Means - median gymnasium (199)</t>
  </si>
  <si>
    <t>16330; 60</t>
  </si>
  <si>
    <t>https://www.esf.edu/cclp/documents/GATE_CLR_Fort_Tilden_062013.pdf</t>
  </si>
  <si>
    <t>potentially private residence on Fort Tilden (Building T-25)/Senior citizens center/renovated in 1980s</t>
  </si>
  <si>
    <t>Fort Tilden</t>
  </si>
  <si>
    <t>NY_NPS_1A_0017</t>
  </si>
  <si>
    <t>RS Means - median warehouse (123)</t>
  </si>
  <si>
    <t>brick storage shed with corrugated metal pull down doors; entrance to parking lot</t>
  </si>
  <si>
    <t>NY_NPS_1A_0018</t>
  </si>
  <si>
    <t>RS Means - median mixed use (212)</t>
  </si>
  <si>
    <t>Jacob Riis Bathhouse; renovation only partially complete; historic value; may be vendors there</t>
  </si>
  <si>
    <t>NY_NPS_1A_0019</t>
  </si>
  <si>
    <t>NY_NPS_1A_0020</t>
  </si>
  <si>
    <t>remove - abandoned</t>
  </si>
  <si>
    <t>16325; 227</t>
  </si>
  <si>
    <t>https://en.wikipedia.org/wiki/Neponsit_Beach_Hospital</t>
  </si>
  <si>
    <t>abandoned/unused hospital; assumed to have no economic impact and no loss from storm damage</t>
  </si>
  <si>
    <t>NEW YORK CITY HEALTH AND HOSPITALS CORPORATION; adjacent to Jacob Riis Beach</t>
  </si>
  <si>
    <t>NY_NPS_1A_0021</t>
  </si>
  <si>
    <t>New York, Low Estimate: https://ccorpinsights.com/costs-per-square-foot/</t>
  </si>
  <si>
    <t>potentially private residence on Fort Tilden (Building 23) Residence</t>
  </si>
  <si>
    <t>NY_NPS_1A_0023</t>
  </si>
  <si>
    <t>NY_NPS_1A_0026</t>
  </si>
  <si>
    <t>https://camprockaway.com/</t>
  </si>
  <si>
    <t>Camp Rockaway (vendor at Jacob Riis)</t>
  </si>
  <si>
    <t>NY_NPS_1A_0027</t>
  </si>
  <si>
    <t>Zillow</t>
  </si>
  <si>
    <t>16323; 20</t>
  </si>
  <si>
    <t>Basement</t>
  </si>
  <si>
    <t>https://www.zillow.com/homedetails/159-Beach-149th-St-Far-Rockaway-NY-11694/32228993_zpid/</t>
  </si>
  <si>
    <t>main structure</t>
  </si>
  <si>
    <t>159 BEACH 149 STREET NEPONSIT NY</t>
  </si>
  <si>
    <t>NY_NPS_1A_0028</t>
  </si>
  <si>
    <t>https://www.esf.edu/cclp/documents/GATE_CLR_Fort_Tilden_062013.pdf; https://www.nps.gov/parkhistory/online_books/gate/tilden_hsr.pdf</t>
  </si>
  <si>
    <t>potentially private residence on Fort Tilden (Building 22) Residence. No. 22 is a two-story Colonial Revival-style brick building with a onestory attached garage and a two-story sleeping porch</t>
  </si>
  <si>
    <t>NY_NPS_1A_0030</t>
  </si>
  <si>
    <t>NY_NPS_1A_0032</t>
  </si>
  <si>
    <t>remove</t>
  </si>
  <si>
    <t>picnic shelter</t>
  </si>
  <si>
    <t>NY_NPS_1A_0033</t>
  </si>
  <si>
    <t>16325; 100</t>
  </si>
  <si>
    <t>container/shed next to firestation</t>
  </si>
  <si>
    <t>NY_NPS_1A_0034</t>
  </si>
  <si>
    <t>NJ_NFWF_43986_1_0001</t>
  </si>
  <si>
    <t>51; 4</t>
  </si>
  <si>
    <t>https://www.zillow.com/homedetails/28-Ocean-Ave-Monmouth-Beach-NJ-07750/39341993_zpid/</t>
  </si>
  <si>
    <t>may be a second home? Garage on first floor with some living space</t>
  </si>
  <si>
    <t>28 Ocean Ave Monmoth Beach NJ</t>
  </si>
  <si>
    <t>NJ_NFWF_43986_1_0002</t>
  </si>
  <si>
    <t>https://www.zillow.com/homedetails/26-Ocean-Ave-Monmouth-Beach-NJ-07750/39341994_zpid/</t>
  </si>
  <si>
    <t>may be a second home? Detached garage not in ZOI</t>
  </si>
  <si>
    <t>26 Ocean Ave Monmoth Beach NJ</t>
  </si>
  <si>
    <t>NJ_NFWF_43986_1_0003</t>
  </si>
  <si>
    <t>Piers</t>
  </si>
  <si>
    <t>https://www.zillow.com/homedetails/24-Ocean-Ave-Monmouth-Beach-NJ-07750/39341995_zpid/</t>
  </si>
  <si>
    <t>24 Ocean Ave Monmoth Beach NJ</t>
  </si>
  <si>
    <t>NJ_NFWF_43986_1_0004</t>
  </si>
  <si>
    <t>R</t>
  </si>
  <si>
    <t>County Property Assessor</t>
  </si>
  <si>
    <t>50; 3.01</t>
  </si>
  <si>
    <t>http://tax1.co.monmouth.nj.us/cgi-bin/m4.cgi?district=1334&amp;l02=133400050____00003__01_____M</t>
  </si>
  <si>
    <t>Monmoth Beach Bathing Pavilion; current structure from 1962 with major renovations in 2007 and 2012</t>
  </si>
  <si>
    <t>29 Ocean Avenue Monmoth Beach NJ</t>
  </si>
  <si>
    <t>NJ_NFWF_43986_1_0005</t>
  </si>
  <si>
    <t>51; 1</t>
  </si>
  <si>
    <t>https://www.zillow.com/homedetails/30-Ocean-Ave-Monmouth-Beach-NJ-07750/39341990_zpid/</t>
  </si>
  <si>
    <t>may be a second home? I think it's been renovated since 1905 (probably in 2003 when it last sold); detached garage not in ZOI</t>
  </si>
  <si>
    <t>30 Ocean Ave Monmoth Beach NJ</t>
  </si>
  <si>
    <t>NJ_NFWF_43429_2_0001</t>
  </si>
  <si>
    <t>0604; 59; 49</t>
  </si>
  <si>
    <t>http://tax1.co.monmouth.nj.us/cgi-bin/m4.cgi?district=0604&amp;l02=060400059____00049_________M</t>
  </si>
  <si>
    <t>probably a second home</t>
  </si>
  <si>
    <t>170 Dyers Creek Rd Newport, NJ 08345</t>
  </si>
  <si>
    <t>NY_NFWF_44225</t>
  </si>
  <si>
    <t>NY_NFWF_44225_2_0001</t>
  </si>
  <si>
    <t>https://jeremynative.com/onthissite/</t>
  </si>
  <si>
    <t>Shinnecock Reservation - no property information available; Assumed residential because not identified as otherwise on reservation run map</t>
  </si>
  <si>
    <t>NY_NFWF_44225_2_0002</t>
  </si>
  <si>
    <t>NY_NFWF_44225_2_0003</t>
  </si>
  <si>
    <t>Months to Days</t>
  </si>
  <si>
    <t>Days Per Month</t>
  </si>
  <si>
    <t>2-Year</t>
  </si>
  <si>
    <t>20-Year</t>
  </si>
  <si>
    <t>100-Year</t>
  </si>
  <si>
    <t>Y</t>
  </si>
  <si>
    <t>Metric: People Exposed to Flooding</t>
  </si>
  <si>
    <t>Metric: People Exposed to Nuisance Flooding</t>
  </si>
  <si>
    <t>Metric: People exposed to water-borne pollutants from a flooding</t>
  </si>
  <si>
    <t>Metric: People exposed to water-borne pollutants from nuisance flooding</t>
  </si>
  <si>
    <t>Metric: Properties exposed to flooding</t>
  </si>
  <si>
    <t>Metric: Properties exposed to nuisance flooding</t>
  </si>
  <si>
    <t>Metric: Economic losses from commercial properties affected by flooding</t>
  </si>
  <si>
    <t>Metric: Economic losses from commercial properties affected by nuisance flooding</t>
  </si>
  <si>
    <t xml:space="preserve">Metric: Expected Annual Damages to properties  </t>
  </si>
  <si>
    <t xml:space="preserve">Metric: Value of properties (residential and commercial) exposed to nuisance flooding </t>
  </si>
  <si>
    <t xml:space="preserve">Metric: Miles of Transportation Infrastructure Exposed to flooding </t>
  </si>
  <si>
    <t xml:space="preserve">Metric: Miles of transportation infrastructure exposed to nuisance flooding </t>
  </si>
  <si>
    <t xml:space="preserve">Metric: Number of Users Affected by flood-impacted transportation infrastructure </t>
  </si>
  <si>
    <t xml:space="preserve">Metric: Number of Users affected by nuisance flooding-impacted transportation infrastructure </t>
  </si>
  <si>
    <t xml:space="preserve">Metric: Delays in transportation from a flood event </t>
  </si>
  <si>
    <t xml:space="preserve">Metric: Delays in Transportation from Nuisance Flooding </t>
  </si>
  <si>
    <t xml:space="preserve">Metric: Economic Losses from Transportation Delays from flooding  </t>
  </si>
  <si>
    <t xml:space="preserve">Metric: Economic Losses from Transportation Delays from Nuisance Flooding </t>
  </si>
  <si>
    <t xml:space="preserve">Metric: Clean-up costs to transportation infrastructure from flooding </t>
  </si>
  <si>
    <t>Metric: Clean-up Costs to Transportation Infrastructure from Nuisance Flooding</t>
  </si>
  <si>
    <t>Metric: Number and type of Critical Service Facilities exposed to flooding</t>
  </si>
  <si>
    <t xml:space="preserve">Metric: Number and Type of Critical Service Facilities Exposed to Nuisance Flooding </t>
  </si>
  <si>
    <t>Metric: Number of People Affected by Disruption of Critical Services from Flooding</t>
  </si>
  <si>
    <t>Metric: Number of People Affected by Disruption of Critical Services from Nuisance Flooding</t>
  </si>
  <si>
    <t xml:space="preserve">Metric: Economic Value of Recreational Activities </t>
  </si>
  <si>
    <t>Metric: Economic Benefits of Habitat Areas</t>
  </si>
  <si>
    <t xml:space="preserve">Metric: Number of Agricultural acres exposed to flooding </t>
  </si>
  <si>
    <t xml:space="preserve">Metric: Economic Losses from Agricultural Properties Due to Flooding </t>
  </si>
  <si>
    <t xml:space="preserve">Metric: Participation or Rating of NFIP’s Community Rating System (CRS) program </t>
  </si>
  <si>
    <t>N</t>
  </si>
  <si>
    <t>Title</t>
  </si>
  <si>
    <t>Location</t>
  </si>
  <si>
    <t>ZOI Model</t>
  </si>
  <si>
    <t>Reason for No ZOI</t>
  </si>
  <si>
    <t>Delta</t>
  </si>
  <si>
    <t>NFWF-41739</t>
  </si>
  <si>
    <t>Rhode Island South Coast Habitat and Community Resiliency</t>
  </si>
  <si>
    <t>Salt Ponds (RI)</t>
  </si>
  <si>
    <t>Visual Inspection</t>
  </si>
  <si>
    <t>NFWF-41766</t>
  </si>
  <si>
    <t>Risk Reduction and Resiliency Enhancement for Great Marsh</t>
  </si>
  <si>
    <t>Great Marsh (MA)</t>
  </si>
  <si>
    <t>NFWF-41795</t>
  </si>
  <si>
    <t>Sachuest Bay Coastal Resiliency Project</t>
  </si>
  <si>
    <t>Middletown (RI)</t>
  </si>
  <si>
    <t>Riverine component?</t>
  </si>
  <si>
    <t>NFWF-41991</t>
  </si>
  <si>
    <t>Increasing Seven Mile Island's Beach Resiliency</t>
  </si>
  <si>
    <t>Cape May County (NJ)</t>
  </si>
  <si>
    <t>NFWF-42279</t>
  </si>
  <si>
    <t>Building Ecological Solutions to Coastal Community Hazards</t>
  </si>
  <si>
    <t xml:space="preserve">Has a riverine component? </t>
  </si>
  <si>
    <t>NFWF-42442</t>
  </si>
  <si>
    <t>Sunken Meadow Comprehensize Resilience and Restoration Plan</t>
  </si>
  <si>
    <t>Long Island (NY)</t>
  </si>
  <si>
    <t>NFWF-42958</t>
  </si>
  <si>
    <t>Spring Creek Salt Marsh and Coastal Upland Restoration</t>
  </si>
  <si>
    <t>Jamaica Bay (NY)</t>
  </si>
  <si>
    <t>NFWF-42959</t>
  </si>
  <si>
    <t>Sunset Cove Salt Marsh and Maritime Forest Restoration</t>
  </si>
  <si>
    <t>Missing from our project list?</t>
  </si>
  <si>
    <t>NFWF-43006</t>
  </si>
  <si>
    <t>Coastal resiliency via integrated salt marsh management</t>
  </si>
  <si>
    <t>Not Implemented yet?</t>
  </si>
  <si>
    <t>NFWF-43095</t>
  </si>
  <si>
    <t>Beneficial Reuse of Dredge Material to Restore Salt Marshes</t>
  </si>
  <si>
    <t>Stone Harbor and Fortescue (NJ)</t>
  </si>
  <si>
    <t>NFWF-43281</t>
  </si>
  <si>
    <t>Restoring Delaware Bay's Wetlands and Beaches in Mispillion Harbor Reserve and Milford Neck Conservation Area</t>
  </si>
  <si>
    <t>Kent County (DE)</t>
  </si>
  <si>
    <t>NFWF-43322</t>
  </si>
  <si>
    <t>Enhancing Wampanoag Tribe of Gay Head's Land Resiliency in Martha's Vineyard</t>
  </si>
  <si>
    <t>Martha's Vineyard (MA)</t>
  </si>
  <si>
    <t>NFWF-43429</t>
  </si>
  <si>
    <t>Creating a Resilient Delaware Bay Shoreline in Cape May and Cumberland Counties</t>
  </si>
  <si>
    <t>Cape May, Cumberland Co (NJ)</t>
  </si>
  <si>
    <t>NFWF-43986</t>
  </si>
  <si>
    <t>Strengthening Monmouth Beach's Marshes and Dunes</t>
  </si>
  <si>
    <t>Cumberland Co (NJ)</t>
  </si>
  <si>
    <t>NFWF-44109</t>
  </si>
  <si>
    <t>Repleneshing Little Egg Harbor's Marshes and Wetlands</t>
  </si>
  <si>
    <t>Little Egg Harbor (NJ)</t>
  </si>
  <si>
    <t>NFWF-44157</t>
  </si>
  <si>
    <t>Repairing Infrastructure and Restoring Wetlands and Beaches along the Central Delaware Bayshore</t>
  </si>
  <si>
    <t>Kent Co (DE)</t>
  </si>
  <si>
    <t>NFWF-44167</t>
  </si>
  <si>
    <t>Protecting North Beach's Salt Marsh and Emergency Route</t>
  </si>
  <si>
    <t>Calvert Co (MD)</t>
  </si>
  <si>
    <t>NFWF-44225</t>
  </si>
  <si>
    <t>Improving Shinnecock Reservation's Shoreline Habitats</t>
  </si>
  <si>
    <t>Shinnecock Reservation (NY)</t>
  </si>
  <si>
    <t>NPS-1A</t>
  </si>
  <si>
    <t>Mitigate Impacts from Artificial Groin to Jacob Riis Beach to Restore Habitats and Recreation Resources</t>
  </si>
  <si>
    <t>Gateway Nat'l Recreation Area (NY)</t>
  </si>
  <si>
    <t>USFWS-01</t>
  </si>
  <si>
    <t>Salt Marsh Restoration and Enhancement at Seatuck, Wertheim and Lido Beach National Wildlife Refuges, Long Island</t>
  </si>
  <si>
    <t>Seatuck, Wertheim and Lido Beach NWR (NY)</t>
  </si>
  <si>
    <t>USFWS-06</t>
  </si>
  <si>
    <t>Increase Resilience of Beach Habitat at Pierce's Point, Reed's Beach, and Moore's Beach</t>
  </si>
  <si>
    <t>Reed's Beach, Pierce's Point, Moore's Beach (NJ)</t>
  </si>
  <si>
    <t>USFWS-09</t>
  </si>
  <si>
    <t>Whittenton and West Britannia Dam Removals, Mill River, Taunton</t>
  </si>
  <si>
    <t>Taunton (MA)</t>
  </si>
  <si>
    <t>Waiting on External Data</t>
  </si>
  <si>
    <t>USFWS-15</t>
  </si>
  <si>
    <t>Prime Hook National Wildlife Refuge Coastal Tidal Marsh /Barrier Beach Restoration</t>
  </si>
  <si>
    <t>Prime Hook (DE)</t>
  </si>
  <si>
    <t>USFWS-21</t>
  </si>
  <si>
    <t>Aquatic Connectivity and Flood Resilience in CT and RI: Removing the White Rock and Bradford Dams and Assessing the Potter Hill Dam Fishway on the Pawcatuck River &amp; Removing the Shady Lea Mill Dam in North Kingstown</t>
  </si>
  <si>
    <t>North Stonington (CT), North Kingstown (RI)</t>
  </si>
  <si>
    <t>CT,RI</t>
  </si>
  <si>
    <t>USFWS-31</t>
  </si>
  <si>
    <t>Fog Point Living Shoreline Restoration, Martin NWR</t>
  </si>
  <si>
    <t>Martin NWR (MD)</t>
  </si>
  <si>
    <t>USFWS-33</t>
  </si>
  <si>
    <t>Parker River Tidal Restoration Project</t>
  </si>
  <si>
    <t>Parker River NWR (MA)</t>
  </si>
  <si>
    <t>USFWS-37</t>
  </si>
  <si>
    <t>Restoring Coastal Marshes in NJ NWRs</t>
  </si>
  <si>
    <t>Cape May and Forsythe NWR (NJ)</t>
  </si>
  <si>
    <t>USFWS-43</t>
  </si>
  <si>
    <t>Restoring resiliency to the Great Marsh; Parker River NWR</t>
  </si>
  <si>
    <t>Waiting on External Data??</t>
  </si>
  <si>
    <t>USFWS-50</t>
  </si>
  <si>
    <t>Increasing Water Management Capability at Great Dismal Swam NWR to Enhance its Resiliency for Wildlife and People</t>
  </si>
  <si>
    <t>Great Dismal Swamp NWR (VA)</t>
  </si>
  <si>
    <t>USFWS-51</t>
  </si>
  <si>
    <t>Pond Lily Dam Removal, West River, New Haven</t>
  </si>
  <si>
    <t>New Haven (CT)</t>
  </si>
  <si>
    <t>USFWS-53</t>
  </si>
  <si>
    <t>Hyde Pond Dam removal, Whitford Brook, Groton</t>
  </si>
  <si>
    <t>Mystic (CT)</t>
  </si>
  <si>
    <t>USFWS-57</t>
  </si>
  <si>
    <t>Hail Cove Living Shoreline Restoration, Eastern Neck NWR</t>
  </si>
  <si>
    <t>Eastern Neck NWR (MD)</t>
  </si>
  <si>
    <t>USFWS-65</t>
  </si>
  <si>
    <t>Protecting Property and Helping Coastal Wildlife: Enhancing Salt marsh and Estuarine Function and Resiliency for Key Habitats on Impacted Wildlife Refuges from Rhode Island to southern Maine</t>
  </si>
  <si>
    <t>MA, ME, RI</t>
  </si>
  <si>
    <t>MA,ME,RI</t>
  </si>
  <si>
    <t>USFWS-76</t>
  </si>
  <si>
    <t>Living Shoreline-Oyster Reef Restoration and Construction at Chincoteague NWR</t>
  </si>
  <si>
    <t>Chincoteague NWR (VA)</t>
  </si>
  <si>
    <t>USFWS-77</t>
  </si>
  <si>
    <t>Gandy's Beach Shoreline Protection Project</t>
  </si>
  <si>
    <t>Gandy's Beach (NJ)</t>
  </si>
  <si>
    <t>USFWS-89</t>
  </si>
  <si>
    <t>Aquatic Connectivity and Flood Resilience in MD: Removing the Centreville Dam in Centreville and the Bloede Dam in Catonsville</t>
  </si>
  <si>
    <t>Centerville, Catonsville (MD)</t>
  </si>
  <si>
    <t>USFWS-94</t>
  </si>
  <si>
    <t>Aquatic Connectivity &amp; Flood Resilience in NJ: Removing the Hughsville Dam in Pohatcong &amp; Restoring the Wreck Pond Inlet and Dune in Sea Girt and Spring Lake</t>
  </si>
  <si>
    <t>Pohatcong (NJ)</t>
  </si>
  <si>
    <t>&lt;null&gt;</t>
  </si>
  <si>
    <t>Concat1</t>
  </si>
  <si>
    <t>Concat2</t>
  </si>
  <si>
    <t>Monitoring/Baseline</t>
  </si>
  <si>
    <t>&lt;-- example</t>
  </si>
  <si>
    <t>Baseline</t>
  </si>
  <si>
    <t>&lt;use Metric_rev name&gt;</t>
  </si>
  <si>
    <t>&lt;Metric on hold pending identification of road segments that meet criteria to run metric&gt;</t>
  </si>
  <si>
    <t>On Hold ---&gt;</t>
  </si>
  <si>
    <t>Concat3</t>
  </si>
  <si>
    <r>
      <t>^^^^  "</t>
    </r>
    <r>
      <rPr>
        <i/>
        <sz val="11"/>
        <color theme="1"/>
        <rFont val="Calibri"/>
        <family val="2"/>
        <scheme val="minor"/>
      </rPr>
      <t>&lt;Metric_rev&gt;</t>
    </r>
    <r>
      <rPr>
        <sz val="11"/>
        <color theme="1"/>
        <rFont val="Calibri"/>
        <family val="2"/>
        <scheme val="minor"/>
      </rPr>
      <t xml:space="preserve"> - </t>
    </r>
    <r>
      <rPr>
        <i/>
        <sz val="11"/>
        <color theme="1"/>
        <rFont val="Calibri"/>
        <family val="2"/>
        <scheme val="minor"/>
      </rPr>
      <t>&lt;Group No Name&gt;"</t>
    </r>
    <r>
      <rPr>
        <sz val="11"/>
        <color theme="1"/>
        <rFont val="Calibri"/>
        <family val="2"/>
        <scheme val="minor"/>
      </rPr>
      <t xml:space="preserve">     </t>
    </r>
    <r>
      <rPr>
        <sz val="11"/>
        <color rgb="FFFF0000"/>
        <rFont val="Calibri"/>
        <family val="2"/>
        <scheme val="minor"/>
      </rPr>
      <t>&lt;-- this is the format of metrics that have one or more groups. Metrics without groups are only titled "&lt;</t>
    </r>
    <r>
      <rPr>
        <i/>
        <sz val="11"/>
        <color rgb="FFFF0000"/>
        <rFont val="Calibri"/>
        <family val="2"/>
        <scheme val="minor"/>
      </rPr>
      <t>Metric_Rev&gt;"</t>
    </r>
  </si>
  <si>
    <t>Dukes</t>
  </si>
  <si>
    <t>None</t>
  </si>
  <si>
    <t>CDL_Rev</t>
  </si>
  <si>
    <t>MA_NFWF_43322_3_0002</t>
  </si>
  <si>
    <t>Town Assessor</t>
  </si>
  <si>
    <t>4-61</t>
  </si>
  <si>
    <t>https://www.axisgis.com/AquinnahMA/Docs/Batch/Vision%20Property%20Card/Vision%20ID_%20783.pdf</t>
  </si>
  <si>
    <t>second home - should we make the population multiplier 0?</t>
  </si>
  <si>
    <t>23 Lobsterville Road Aquinnah, MA 02535</t>
  </si>
  <si>
    <t>MA_NFWF_43322_3_0003</t>
  </si>
  <si>
    <t xml:space="preserve"> 4-108</t>
  </si>
  <si>
    <t>https://www.axisgis.com/AquinnahMA/Docs/Batch/Vision%20Property%20Card/Vision%20ID_%20844.pdf</t>
  </si>
  <si>
    <t>summer rental/guest house - should we make the population multiplier 0?</t>
  </si>
  <si>
    <t>17 Lobsterville Road Aquinnah, MA 02535</t>
  </si>
  <si>
    <t>MA_NFWF_43322_3_0005</t>
  </si>
  <si>
    <t>year round home/second home - should we make the population multiplier 0?</t>
  </si>
  <si>
    <t>Project Summary Level -  Step 1 on this worksheet</t>
  </si>
  <si>
    <t>Overall Project Summary Level - Step 2 on this worksheet</t>
  </si>
  <si>
    <t>CDL Land Cover Type</t>
  </si>
  <si>
    <t>HAZUS Crop Type</t>
  </si>
  <si>
    <r>
      <t xml:space="preserve">Max </t>
    </r>
    <r>
      <rPr>
        <b/>
        <sz val="11"/>
        <color rgb="FFFF0000"/>
        <rFont val="Calibri"/>
        <family val="2"/>
        <scheme val="minor"/>
      </rPr>
      <t>Crop Damage</t>
    </r>
    <r>
      <rPr>
        <b/>
        <sz val="11"/>
        <color theme="1"/>
        <rFont val="Calibri"/>
        <family val="2"/>
        <scheme val="minor"/>
      </rPr>
      <t xml:space="preserve"> and Date</t>
    </r>
  </si>
  <si>
    <r>
      <rPr>
        <b/>
        <sz val="11"/>
        <color rgb="FFFF0000"/>
        <rFont val="Calibri"/>
        <family val="2"/>
        <scheme val="minor"/>
      </rPr>
      <t>Harvest</t>
    </r>
    <r>
      <rPr>
        <b/>
        <sz val="11"/>
        <color theme="1"/>
        <rFont val="Calibri"/>
        <family val="2"/>
        <scheme val="minor"/>
      </rPr>
      <t xml:space="preserve"> </t>
    </r>
    <r>
      <rPr>
        <b/>
        <sz val="11"/>
        <color rgb="FFFF0000"/>
        <rFont val="Calibri"/>
        <family val="2"/>
        <scheme val="minor"/>
      </rPr>
      <t>Cost</t>
    </r>
    <r>
      <rPr>
        <b/>
        <sz val="11"/>
        <color theme="1"/>
        <rFont val="Calibri"/>
        <family val="2"/>
        <scheme val="minor"/>
      </rPr>
      <t xml:space="preserve"> Per Acre by State</t>
    </r>
  </si>
  <si>
    <r>
      <t xml:space="preserve">HAZUS </t>
    </r>
    <r>
      <rPr>
        <b/>
        <sz val="11"/>
        <color rgb="FFFF0000"/>
        <rFont val="Calibri"/>
        <family val="2"/>
        <scheme val="minor"/>
      </rPr>
      <t>Harvest</t>
    </r>
    <r>
      <rPr>
        <b/>
        <sz val="11"/>
        <color theme="1"/>
        <rFont val="Calibri"/>
        <family val="2"/>
        <scheme val="minor"/>
      </rPr>
      <t xml:space="preserve"> </t>
    </r>
    <r>
      <rPr>
        <b/>
        <sz val="11"/>
        <color rgb="FFFF0000"/>
        <rFont val="Calibri"/>
        <family val="2"/>
        <scheme val="minor"/>
      </rPr>
      <t>Cost</t>
    </r>
    <r>
      <rPr>
        <b/>
        <sz val="11"/>
        <color theme="1"/>
        <rFont val="Calibri"/>
        <family val="2"/>
        <scheme val="minor"/>
      </rPr>
      <t xml:space="preserve"> Mapping</t>
    </r>
  </si>
  <si>
    <r>
      <t xml:space="preserve">HAZUS </t>
    </r>
    <r>
      <rPr>
        <b/>
        <sz val="11"/>
        <color rgb="FFFF0000"/>
        <rFont val="Calibri"/>
        <family val="2"/>
        <scheme val="minor"/>
      </rPr>
      <t>Crop</t>
    </r>
    <r>
      <rPr>
        <b/>
        <sz val="11"/>
        <color theme="1"/>
        <rFont val="Calibri"/>
        <family val="2"/>
        <scheme val="minor"/>
      </rPr>
      <t xml:space="preserve"> </t>
    </r>
    <r>
      <rPr>
        <b/>
        <sz val="11"/>
        <color rgb="FFFF0000"/>
        <rFont val="Calibri"/>
        <family val="2"/>
        <scheme val="minor"/>
      </rPr>
      <t>Damage</t>
    </r>
    <r>
      <rPr>
        <b/>
        <sz val="11"/>
        <color theme="1"/>
        <rFont val="Calibri"/>
        <family val="2"/>
        <scheme val="minor"/>
      </rPr>
      <t xml:space="preserve"> Mapping</t>
    </r>
  </si>
  <si>
    <t>Average of HarvestCost (per acre)(2006$)</t>
  </si>
  <si>
    <t>Max Damange Percent and Date</t>
  </si>
  <si>
    <t>Duration and Damage Loss</t>
  </si>
  <si>
    <t>Project Summary Level - Step 1</t>
  </si>
  <si>
    <t>Overall Project Summary Level - Step 2</t>
  </si>
  <si>
    <r>
      <t xml:space="preserve">Table 14.16 HAZUS99 </t>
    </r>
    <r>
      <rPr>
        <b/>
        <sz val="18"/>
        <color rgb="FFFF0000"/>
        <rFont val="Calibri"/>
        <family val="2"/>
        <scheme val="minor"/>
      </rPr>
      <t>Earthquake</t>
    </r>
    <r>
      <rPr>
        <b/>
        <sz val="18"/>
        <color theme="1"/>
        <rFont val="Calibri"/>
        <family val="2"/>
        <scheme val="minor"/>
      </rPr>
      <t xml:space="preserve"> Table of Recapture Factors</t>
    </r>
  </si>
  <si>
    <t>MD_NFWF_44167_1_0001</t>
  </si>
  <si>
    <t>03-049809</t>
  </si>
  <si>
    <t>https://sdat.dat.maryland.gov/RealProperty/Pages/default.aspx</t>
  </si>
  <si>
    <t>Calvert County</t>
  </si>
  <si>
    <t>9333 Bay Ave North Beach MD 20714</t>
  </si>
  <si>
    <t>MD_NFWF_44167_1_0002</t>
  </si>
  <si>
    <t>08-579-01767101</t>
  </si>
  <si>
    <t>Suspect this is a garage. Anne Arundle</t>
  </si>
  <si>
    <t>1107 Bay Front Ave North Beach MD 20714</t>
  </si>
  <si>
    <t>MD_NFWF_44167_1_0003</t>
  </si>
  <si>
    <t>08-579-01868300</t>
  </si>
  <si>
    <t>Anne Arundle</t>
  </si>
  <si>
    <t>805 Beach Ave North Beach MD 20714</t>
  </si>
  <si>
    <t>MD_NFWF_44167_1_0004</t>
  </si>
  <si>
    <t>03-055566</t>
  </si>
  <si>
    <t>house above garage; actually two properties; Calvert County</t>
  </si>
  <si>
    <t>9317 Bay Ave North Beach MD 20714</t>
  </si>
  <si>
    <t>03-052877</t>
  </si>
  <si>
    <t>9315 Bay Ave North Beach MD 20714</t>
  </si>
  <si>
    <t>MD_NFWF_44167_1_0005</t>
  </si>
  <si>
    <t>03-053474</t>
  </si>
  <si>
    <t>9313 Bay Ave North Beach MD 20714</t>
  </si>
  <si>
    <t>03-053172</t>
  </si>
  <si>
    <t>9311 Bay Ave North Beach MD 20714</t>
  </si>
  <si>
    <t>Calvert</t>
  </si>
  <si>
    <t>Ocean</t>
  </si>
  <si>
    <t xml:space="preserve"> Delaware</t>
  </si>
  <si>
    <t>Sussex &amp;  Kent</t>
  </si>
  <si>
    <t>NJ_NFWF_44109_1_0001</t>
  </si>
  <si>
    <t>County Tax Assessor</t>
  </si>
  <si>
    <t>326.204; 42</t>
  </si>
  <si>
    <t>added single garage value</t>
  </si>
  <si>
    <t>http://www.tax.co.ocean.nj.us/frmTaxBoardTaxListDetail?ID=99514</t>
  </si>
  <si>
    <t>garage and some finished space under the piers</t>
  </si>
  <si>
    <t>28 Iowa Ct Little Egg Harbor Township, New Jersey</t>
  </si>
  <si>
    <t>NJ_NFWF_44109_1_0002</t>
  </si>
  <si>
    <t>326.204; 40</t>
  </si>
  <si>
    <t>http://www.tax.co.ocean.nj.us/frmTaxBoardTaxListDetail?ID=99512</t>
  </si>
  <si>
    <t>split level; attached one car garage; looks condemned in most recent google earth pic</t>
  </si>
  <si>
    <t>24 Iowa Ct Little Egg Harbor Township, New Jersey</t>
  </si>
  <si>
    <t>NJ_NFWF_44109_1_0003</t>
  </si>
  <si>
    <t xml:space="preserve"> 326.204; 48</t>
  </si>
  <si>
    <t>added two garage value</t>
  </si>
  <si>
    <t>http://www.tax.co.ocean.nj.us/frmTaxBoardTaxListDetail?ID=99520</t>
  </si>
  <si>
    <t>Split level with two car garage attached</t>
  </si>
  <si>
    <t>40 Iowa Ct Little Egg Harbor Township, New Jersey</t>
  </si>
  <si>
    <t>NJ_NFWF_44109_1_0004</t>
  </si>
  <si>
    <t>326.204; 43</t>
  </si>
  <si>
    <t>http://www.tax.co.ocean.nj.us/frmTaxBoardTaxListDetail?ID=99515</t>
  </si>
  <si>
    <t>two car garage under the piers</t>
  </si>
  <si>
    <t>30 Iowa Ct Little Egg Harbor Township, New Jersey</t>
  </si>
  <si>
    <t>NJ_NFWF_44109_1_0005</t>
  </si>
  <si>
    <t>326.204; 44</t>
  </si>
  <si>
    <t>http://www.tax.co.ocean.nj.us/frmTaxBoardTaxListDetail?ID=99516</t>
  </si>
  <si>
    <t>Significant damage in most recent google earth image; sold as an empty lot; county assessor office indicates a building was built in 2019 but no building data is available. Other county data doesn't seem to be updated yet. Assume 2 stories and piers based on other new building in the area</t>
  </si>
  <si>
    <t>32 Iowa Ct Little Egg Harbor Township, New Jersey</t>
  </si>
  <si>
    <t>NJ_NFWF_44109_1_0006</t>
  </si>
  <si>
    <t>326.204; 46</t>
  </si>
  <si>
    <t>http://www.tax.co.ocean.nj.us/frmTaxBoardTaxListDetail?ID=99518</t>
  </si>
  <si>
    <t>36 Iowa Ct Little Egg Harbor Township, New Jersey</t>
  </si>
  <si>
    <t>NJ_NFWF_44109_1_0007</t>
  </si>
  <si>
    <t>326.204; 41</t>
  </si>
  <si>
    <t>http://www.tax.co.ocean.nj.us/frmTaxBoardTaxListDetail?ID=99513</t>
  </si>
  <si>
    <t>vacant property</t>
  </si>
  <si>
    <t>26 Iowa Ct Little Egg Harbor Township, New Jersey</t>
  </si>
  <si>
    <t>NJ_NFWF_44109_1_0008</t>
  </si>
  <si>
    <t xml:space="preserve"> 326.204; 47</t>
  </si>
  <si>
    <t>http://www.tax.co.ocean.nj.us/frmTaxBoardTaxListDetail?ID=99519</t>
  </si>
  <si>
    <t>attached one car garage</t>
  </si>
  <si>
    <t>38 Iowa Ct Little Egg Harbor Township, New Jersey</t>
  </si>
  <si>
    <t>NJ_NFWF_44109_1_0009</t>
  </si>
  <si>
    <t>326.204; 45</t>
  </si>
  <si>
    <t>http://www.tax.co.ocean.nj.us/frmTaxBoardTaxListDetail?ID=99517</t>
  </si>
  <si>
    <t>Empty lot in most recent google earth image street view but home shows up in zillow listing for property next door: https://www.zillow.com/homedetails/32-Iowa-Ct-Little-Egg-Harbor-Twp-NJ-08087/39654908_zpid/?</t>
  </si>
  <si>
    <t>34 Iowa Ct Little Egg Harbor Township, New Jersey</t>
  </si>
  <si>
    <t>DE_NFWF_43281_1_0001</t>
  </si>
  <si>
    <t>330-5.00-9.00</t>
  </si>
  <si>
    <t>https://property.sussexcountyde.gov/PT/datalets/datalet.aspx?mode=profileall&amp;sIndex=0&amp;idx=1&amp;LMparent=20</t>
  </si>
  <si>
    <t>Dupont nature center</t>
  </si>
  <si>
    <t>2992 Lighthouse Rd, Milford, DE 19963</t>
  </si>
  <si>
    <t>DE_NFWF_43281_1_0002</t>
  </si>
  <si>
    <t>330-5.00-7.04</t>
  </si>
  <si>
    <t>Based on warehouse (might be missing refridgeration costs)</t>
  </si>
  <si>
    <t>That's right fresh seafood (wholesaler)</t>
  </si>
  <si>
    <t>3018 Lighthouse Rd, Milford, DE 19963</t>
  </si>
  <si>
    <t>Workbook Notes / Rules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</si>
</sst>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_);[Red]\(&quot;$&quot;#,##0\)"/>
    <numFmt numFmtId="8" formatCode="&quot;$&quot;#,##0.00_);[Red]\(&quot;$&quot;#,##0.00\)"/>
    <numFmt numFmtId="44" formatCode="_(&quot;$&quot;* #,##0.00_);_(&quot;$&quot;* \(#,##0.00\);_(&quot;$&quot;* &quot;-&quot;??_);_(@_)"/>
    <numFmt numFmtId="43" formatCode="_(* #,##0.00_);_(* \(#,##0.00\);_(* &quot;-&quot;??_);_(@_)"/>
    <numFmt numFmtId="164" formatCode="&quot;$&quot;#,##0;&quot;$&quot;\-#,##0"/>
    <numFmt numFmtId="165" formatCode="00.00"/>
    <numFmt numFmtId="166" formatCode="0.0000"/>
    <numFmt numFmtId="167" formatCode="0.0"/>
    <numFmt numFmtId="168" formatCode="&quot;$&quot;#,##0.00"/>
    <numFmt numFmtId="169" formatCode="_(* #,##0_);_(* \(#,##0\);_(* &quot;-&quot;??_);_(@_)"/>
    <numFmt numFmtId="170" formatCode="##,##0.0"/>
    <numFmt numFmtId="171" formatCode="##,##0.0000"/>
    <numFmt numFmtId="172" formatCode="0.000"/>
    <numFmt numFmtId="173" formatCode="&quot;$&quot;#,##0"/>
    <numFmt numFmtId="174" formatCode="_(* #,##0.0000_);_(* \(#,##0.0000\);_(* &quot;-&quot;??_);_(@_)"/>
    <numFmt numFmtId="175" formatCode="_(* #,##0.00000_);_(* \(#,##0.00000\);_(* &quot;-&quot;??_);_(@_)"/>
    <numFmt numFmtId="176" formatCode="_(* #,##0.000000_);_(* \(#,##0.000000\);_(* &quot;-&quot;??_);_(@_)"/>
    <numFmt numFmtId="177" formatCode="_(* #,##0.0_);_(* \(#,##0.0\);_(* &quot;-&quot;??_);_(@_)"/>
    <numFmt numFmtId="178" formatCode="[$-409]d\-mmm;@"/>
    <numFmt numFmtId="179" formatCode="#,##0.0_);[Red]\(#,##0.0\)"/>
    <numFmt numFmtId="180" formatCode="0.000%"/>
  </numFmts>
  <fonts count="47" x14ac:knownFonts="1">
    <font>
      <sz val="11"/>
      <color theme="1"/>
      <name val="Calibri"/>
      <family val="2"/>
      <scheme val="minor"/>
    </font>
    <font>
      <b/>
      <sz val="11"/>
      <color theme="1"/>
      <name val="Calibri"/>
      <family val="2"/>
      <scheme val="minor"/>
    </font>
    <font>
      <u/>
      <sz val="11"/>
      <color theme="10"/>
      <name val="Calibri"/>
      <family val="2"/>
      <scheme val="minor"/>
    </font>
    <font>
      <b/>
      <sz val="9"/>
      <color indexed="81"/>
      <name val="Tahoma"/>
      <family val="2"/>
    </font>
    <font>
      <sz val="9"/>
      <color indexed="81"/>
      <name val="Tahoma"/>
      <family val="2"/>
    </font>
    <font>
      <sz val="11.5"/>
      <name val="Times New Roman"/>
      <family val="1"/>
    </font>
    <font>
      <vertAlign val="superscript"/>
      <sz val="11.5"/>
      <name val="Times New Roman"/>
      <family val="1"/>
    </font>
    <font>
      <sz val="11"/>
      <name val="Times New Roman"/>
      <family val="1"/>
    </font>
    <font>
      <vertAlign val="superscript"/>
      <sz val="11"/>
      <name val="Times New Roman"/>
      <family val="1"/>
    </font>
    <font>
      <b/>
      <sz val="10"/>
      <name val="Times New Roman"/>
      <family val="1"/>
    </font>
    <font>
      <sz val="10"/>
      <name val="Times New Roman"/>
      <family val="1"/>
    </font>
    <font>
      <sz val="10.5"/>
      <name val="Times New Roman"/>
      <family val="1"/>
    </font>
    <font>
      <b/>
      <sz val="10.5"/>
      <name val="Times New Roman"/>
      <family val="1"/>
    </font>
    <font>
      <sz val="11"/>
      <color theme="1"/>
      <name val="Calibri"/>
      <family val="2"/>
      <scheme val="minor"/>
    </font>
    <font>
      <b/>
      <sz val="16"/>
      <color theme="1"/>
      <name val="Calibri"/>
      <family val="2"/>
      <scheme val="minor"/>
    </font>
    <font>
      <b/>
      <sz val="10.5"/>
      <name val="Times New Roman"/>
      <family val="1"/>
    </font>
    <font>
      <sz val="11.5"/>
      <name val="Times New Roman"/>
      <family val="1"/>
    </font>
    <font>
      <b/>
      <sz val="18"/>
      <color theme="1"/>
      <name val="Calibri"/>
      <family val="2"/>
      <scheme val="minor"/>
    </font>
    <font>
      <b/>
      <sz val="16"/>
      <color rgb="FFFF0000"/>
      <name val="Calibri"/>
      <family val="2"/>
      <scheme val="minor"/>
    </font>
    <font>
      <b/>
      <sz val="11"/>
      <color theme="1" tint="0.499984740745262"/>
      <name val="Calibri"/>
      <family val="2"/>
      <scheme val="minor"/>
    </font>
    <font>
      <b/>
      <sz val="11"/>
      <color rgb="FF00B0F0"/>
      <name val="Calibri"/>
      <family val="2"/>
      <scheme val="minor"/>
    </font>
    <font>
      <i/>
      <sz val="11"/>
      <color theme="1"/>
      <name val="Calibri"/>
      <family val="2"/>
      <scheme val="minor"/>
    </font>
    <font>
      <sz val="11"/>
      <color indexed="8"/>
      <name val="Calibri"/>
      <family val="2"/>
      <scheme val="minor"/>
    </font>
    <font>
      <b/>
      <sz val="10"/>
      <color indexed="8"/>
      <name val="Times New Roman"/>
      <family val="1"/>
    </font>
    <font>
      <sz val="10"/>
      <color indexed="8"/>
      <name val="Times New Roman"/>
      <family val="1"/>
    </font>
    <font>
      <i/>
      <sz val="11"/>
      <color rgb="FFFF0000"/>
      <name val="Calibri"/>
      <family val="2"/>
      <scheme val="minor"/>
    </font>
    <font>
      <sz val="10.5"/>
      <name val="Times New Roman"/>
      <family val="1"/>
    </font>
    <font>
      <b/>
      <u/>
      <sz val="11"/>
      <color theme="1"/>
      <name val="Calibri"/>
      <family val="2"/>
      <scheme val="minor"/>
    </font>
    <font>
      <b/>
      <i/>
      <u/>
      <sz val="11"/>
      <color theme="1"/>
      <name val="Calibri"/>
      <family val="2"/>
      <scheme val="minor"/>
    </font>
    <font>
      <b/>
      <sz val="11"/>
      <color rgb="FF000000"/>
      <name val="Calibri"/>
      <family val="2"/>
      <scheme val="minor"/>
    </font>
    <font>
      <sz val="11"/>
      <color rgb="FF000000"/>
      <name val="Calibri"/>
      <family val="2"/>
      <scheme val="minor"/>
    </font>
    <font>
      <vertAlign val="superscript"/>
      <sz val="11"/>
      <color rgb="FF000000"/>
      <name val="Calibri"/>
      <family val="2"/>
      <scheme val="minor"/>
    </font>
    <font>
      <vertAlign val="superscript"/>
      <sz val="9"/>
      <color rgb="FF000000"/>
      <name val="Calibri"/>
      <family val="2"/>
      <scheme val="minor"/>
    </font>
    <font>
      <sz val="9"/>
      <color rgb="FF000000"/>
      <name val="Calibri"/>
      <family val="2"/>
      <scheme val="minor"/>
    </font>
    <font>
      <b/>
      <i/>
      <sz val="11"/>
      <color rgb="FFFF0000"/>
      <name val="Calibri"/>
      <family val="2"/>
      <scheme val="minor"/>
    </font>
    <font>
      <b/>
      <sz val="11"/>
      <color rgb="FFFF0000"/>
      <name val="Calibri"/>
      <family val="2"/>
      <scheme val="minor"/>
    </font>
    <font>
      <sz val="20"/>
      <color rgb="FFFF0000"/>
      <name val="Calibri"/>
      <family val="2"/>
      <scheme val="minor"/>
    </font>
    <font>
      <b/>
      <i/>
      <sz val="11"/>
      <color theme="1"/>
      <name val="Calibri"/>
      <family val="2"/>
      <scheme val="minor"/>
    </font>
    <font>
      <sz val="11"/>
      <color rgb="FFFF0000"/>
      <name val="Calibri"/>
      <family val="2"/>
      <scheme val="minor"/>
    </font>
    <font>
      <sz val="10"/>
      <name val="Arial"/>
      <family val="2"/>
    </font>
    <font>
      <b/>
      <sz val="11"/>
      <color theme="1"/>
      <name val="Times New Roman"/>
      <family val="1"/>
    </font>
    <font>
      <sz val="11"/>
      <color theme="1"/>
      <name val="Times New Roman"/>
      <family val="1"/>
    </font>
    <font>
      <b/>
      <sz val="11.5"/>
      <name val="Times New Roman"/>
      <family val="1"/>
    </font>
    <font>
      <b/>
      <sz val="11"/>
      <name val="Times New Roman"/>
      <family val="1"/>
    </font>
    <font>
      <b/>
      <sz val="11"/>
      <name val="Calibri"/>
      <family val="2"/>
      <scheme val="minor"/>
    </font>
    <font>
      <sz val="11"/>
      <name val="Calibri"/>
      <family val="2"/>
      <scheme val="minor"/>
    </font>
    <font>
      <b/>
      <sz val="18"/>
      <color rgb="FFFF0000"/>
      <name val="Calibri"/>
      <family val="2"/>
      <scheme val="minor"/>
    </font>
  </fonts>
  <fills count="26">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7" tint="0.79998168889431442"/>
        <bgColor indexed="64"/>
      </patternFill>
    </fill>
    <fill>
      <patternFill patternType="solid">
        <fgColor rgb="FFF165D3"/>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bgColor indexed="64"/>
      </patternFill>
    </fill>
    <fill>
      <patternFill patternType="solid">
        <fgColor rgb="FFFFC0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top style="thin">
        <color indexed="64"/>
      </top>
      <bottom style="thin">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0" fontId="2"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2" fillId="0" borderId="0"/>
    <xf numFmtId="9" fontId="13" fillId="0" borderId="0" applyFont="0" applyFill="0" applyBorder="0" applyAlignment="0" applyProtection="0"/>
  </cellStyleXfs>
  <cellXfs count="361">
    <xf numFmtId="0" fontId="0" fillId="0" borderId="0" xfId="0"/>
    <xf numFmtId="0" fontId="1" fillId="0" borderId="0" xfId="0" applyFont="1"/>
    <xf numFmtId="0" fontId="5" fillId="0" borderId="1" xfId="0" applyFont="1" applyBorder="1" applyAlignment="1">
      <alignment horizontal="center" vertical="center" wrapText="1"/>
    </xf>
    <xf numFmtId="0" fontId="5" fillId="0" borderId="1" xfId="0" applyFont="1" applyBorder="1" applyAlignment="1">
      <alignment horizontal="right" vertical="center" wrapText="1" indent="4"/>
    </xf>
    <xf numFmtId="0" fontId="5" fillId="0" borderId="1" xfId="0" applyFont="1" applyBorder="1" applyAlignment="1">
      <alignment horizontal="left" vertical="top" wrapText="1" indent="2"/>
    </xf>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indent="1"/>
    </xf>
    <xf numFmtId="164" fontId="7" fillId="0" borderId="1" xfId="0" applyNumberFormat="1" applyFont="1" applyBorder="1" applyAlignment="1">
      <alignment horizontal="center" vertical="center" wrapText="1"/>
    </xf>
    <xf numFmtId="0" fontId="7" fillId="0" borderId="1" xfId="0" applyFont="1" applyBorder="1" applyAlignment="1">
      <alignment horizontal="left" vertical="top" wrapText="1" indent="1"/>
    </xf>
    <xf numFmtId="164" fontId="7" fillId="0" borderId="1"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0" fontId="9" fillId="0" borderId="1" xfId="0" applyFont="1" applyBorder="1" applyAlignment="1">
      <alignment horizontal="center" vertical="top"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indent="2"/>
    </xf>
    <xf numFmtId="0" fontId="10" fillId="0" borderId="1" xfId="0" applyFont="1" applyBorder="1" applyAlignment="1">
      <alignment horizontal="center" vertical="center" wrapText="1"/>
    </xf>
    <xf numFmtId="0" fontId="0" fillId="0" borderId="1" xfId="0" applyBorder="1" applyAlignment="1">
      <alignment horizontal="left" vertical="top"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top" wrapText="1"/>
    </xf>
    <xf numFmtId="0" fontId="10" fillId="0" borderId="1" xfId="0" applyFont="1" applyBorder="1" applyAlignment="1">
      <alignment horizontal="left" vertical="center" wrapText="1" indent="1"/>
    </xf>
    <xf numFmtId="0" fontId="10" fillId="0" borderId="1" xfId="0" applyFont="1" applyBorder="1" applyAlignment="1">
      <alignment horizontal="left" vertical="top" wrapText="1"/>
    </xf>
    <xf numFmtId="0" fontId="10" fillId="0" borderId="1" xfId="0" applyFont="1" applyBorder="1" applyAlignment="1">
      <alignment horizontal="left" vertical="top" wrapText="1" indent="1"/>
    </xf>
    <xf numFmtId="0" fontId="10" fillId="0" borderId="1" xfId="0" applyFont="1" applyBorder="1" applyAlignment="1">
      <alignment horizontal="center" vertical="center" wrapText="1"/>
    </xf>
    <xf numFmtId="1" fontId="10" fillId="0" borderId="1" xfId="0" applyNumberFormat="1" applyFont="1" applyBorder="1" applyAlignment="1">
      <alignment horizontal="center" vertical="top" wrapText="1"/>
    </xf>
    <xf numFmtId="0" fontId="10" fillId="0" borderId="1" xfId="0" applyFont="1" applyBorder="1" applyAlignment="1">
      <alignment horizontal="justify" vertical="top" wrapText="1"/>
    </xf>
    <xf numFmtId="0" fontId="7" fillId="0" borderId="1" xfId="0" applyFont="1" applyBorder="1" applyAlignment="1">
      <alignment horizontal="left" vertical="top" wrapText="1"/>
    </xf>
    <xf numFmtId="0" fontId="11"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0" fontId="11" fillId="0" borderId="1" xfId="0" applyFont="1" applyBorder="1" applyAlignment="1">
      <alignment horizontal="left" vertical="center" wrapText="1" indent="1"/>
    </xf>
    <xf numFmtId="2" fontId="11" fillId="0" borderId="1" xfId="0" applyNumberFormat="1" applyFont="1" applyBorder="1" applyAlignment="1">
      <alignment horizontal="right" vertical="center" wrapText="1"/>
    </xf>
    <xf numFmtId="0" fontId="11" fillId="0" borderId="1" xfId="0" applyFont="1" applyBorder="1" applyAlignment="1">
      <alignment horizontal="left" vertical="top" wrapText="1" indent="1"/>
    </xf>
    <xf numFmtId="165" fontId="11" fillId="0" borderId="1" xfId="0" applyNumberFormat="1" applyFont="1" applyBorder="1" applyAlignment="1">
      <alignment horizontal="right" vertical="center" wrapText="1"/>
    </xf>
    <xf numFmtId="0" fontId="12" fillId="0" borderId="1" xfId="0" applyFont="1" applyBorder="1" applyAlignment="1">
      <alignment horizontal="center" vertical="center" wrapText="1"/>
    </xf>
    <xf numFmtId="0" fontId="5" fillId="0" borderId="1" xfId="0" applyFont="1" applyBorder="1" applyAlignment="1">
      <alignment horizontal="left" vertical="center" wrapText="1" indent="1"/>
    </xf>
    <xf numFmtId="1" fontId="5"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0" fontId="0" fillId="0" borderId="0" xfId="0" applyAlignment="1">
      <alignment horizontal="center" vertical="center"/>
    </xf>
    <xf numFmtId="0" fontId="0" fillId="0" borderId="1" xfId="0" applyBorder="1"/>
    <xf numFmtId="0" fontId="1" fillId="0" borderId="1" xfId="0" applyFont="1" applyBorder="1"/>
    <xf numFmtId="0" fontId="0" fillId="0" borderId="1" xfId="0" applyBorder="1" applyAlignment="1">
      <alignment horizontal="center" vertical="center"/>
    </xf>
    <xf numFmtId="0" fontId="0" fillId="6" borderId="1" xfId="0" applyFill="1" applyBorder="1"/>
    <xf numFmtId="0" fontId="11" fillId="0" borderId="1" xfId="0" applyFont="1" applyFill="1" applyBorder="1" applyAlignment="1">
      <alignment horizontal="left" vertical="center" wrapText="1" indent="1"/>
    </xf>
    <xf numFmtId="2" fontId="0" fillId="0" borderId="0" xfId="0" applyNumberFormat="1"/>
    <xf numFmtId="1" fontId="11" fillId="0" borderId="0" xfId="0" applyNumberFormat="1" applyFont="1" applyBorder="1" applyAlignment="1">
      <alignment horizontal="center" vertical="center" wrapText="1"/>
    </xf>
    <xf numFmtId="2" fontId="11" fillId="0" borderId="0" xfId="0" applyNumberFormat="1" applyFont="1" applyBorder="1" applyAlignment="1">
      <alignment horizontal="right" vertical="center" wrapText="1"/>
    </xf>
    <xf numFmtId="0" fontId="0" fillId="0" borderId="0" xfId="0" applyBorder="1"/>
    <xf numFmtId="168" fontId="0" fillId="0" borderId="1" xfId="3" applyNumberFormat="1" applyFont="1" applyBorder="1"/>
    <xf numFmtId="2" fontId="0" fillId="0" borderId="1" xfId="0" applyNumberFormat="1" applyBorder="1"/>
    <xf numFmtId="0" fontId="14" fillId="0" borderId="0" xfId="0" applyFont="1"/>
    <xf numFmtId="0" fontId="1" fillId="0" borderId="1" xfId="0" applyFont="1" applyBorder="1" applyAlignment="1">
      <alignment horizontal="center" vertical="center" wrapText="1"/>
    </xf>
    <xf numFmtId="0" fontId="16" fillId="0" borderId="1" xfId="0" applyFont="1" applyBorder="1" applyAlignment="1">
      <alignment horizontal="left" vertical="center" wrapText="1" indent="1"/>
    </xf>
    <xf numFmtId="0" fontId="1" fillId="0" borderId="2" xfId="0" applyFont="1" applyBorder="1" applyAlignment="1">
      <alignment vertical="center" wrapText="1"/>
    </xf>
    <xf numFmtId="0" fontId="0" fillId="0" borderId="1" xfId="0" applyBorder="1" applyAlignment="1">
      <alignment wrapText="1"/>
    </xf>
    <xf numFmtId="0" fontId="1" fillId="0" borderId="1" xfId="0" applyFont="1" applyBorder="1" applyAlignment="1">
      <alignment horizontal="center" vertical="center"/>
    </xf>
    <xf numFmtId="0" fontId="17" fillId="0" borderId="0" xfId="0" applyFont="1"/>
    <xf numFmtId="0" fontId="1" fillId="0" borderId="1" xfId="0" applyFont="1" applyFill="1" applyBorder="1" applyAlignment="1">
      <alignment horizontal="center" vertical="center" wrapText="1"/>
    </xf>
    <xf numFmtId="0" fontId="18" fillId="0" borderId="0" xfId="0" applyFont="1"/>
    <xf numFmtId="2" fontId="11" fillId="5" borderId="1" xfId="0" applyNumberFormat="1" applyFont="1" applyFill="1" applyBorder="1" applyAlignment="1">
      <alignment horizontal="right" vertical="center" wrapText="1"/>
    </xf>
    <xf numFmtId="1" fontId="5" fillId="5" borderId="1"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0" fontId="1" fillId="0" borderId="0" xfId="0" applyFont="1" applyAlignment="1">
      <alignment horizontal="center" vertical="center" wrapText="1"/>
    </xf>
    <xf numFmtId="0" fontId="0" fillId="0" borderId="4" xfId="0" applyBorder="1" applyAlignment="1">
      <alignment horizontal="left"/>
    </xf>
    <xf numFmtId="0" fontId="0" fillId="0" borderId="8" xfId="0" applyBorder="1" applyAlignment="1">
      <alignment horizontal="left"/>
    </xf>
    <xf numFmtId="0" fontId="0" fillId="0" borderId="5" xfId="0" applyBorder="1" applyAlignment="1">
      <alignment horizontal="left"/>
    </xf>
    <xf numFmtId="0" fontId="0" fillId="0" borderId="1" xfId="0" applyBorder="1" applyAlignment="1">
      <alignment horizontal="left" vertical="center"/>
    </xf>
    <xf numFmtId="14" fontId="0" fillId="0" borderId="1" xfId="0" applyNumberFormat="1" applyBorder="1" applyAlignment="1">
      <alignment horizontal="center" vertical="center"/>
    </xf>
    <xf numFmtId="0" fontId="2" fillId="0" borderId="1" xfId="1" applyBorder="1" applyAlignment="1">
      <alignment horizontal="left" vertical="center"/>
    </xf>
    <xf numFmtId="0" fontId="0" fillId="6" borderId="1" xfId="0" applyFill="1" applyBorder="1" applyAlignment="1">
      <alignment horizontal="center" vertical="center"/>
    </xf>
    <xf numFmtId="0" fontId="1" fillId="5" borderId="1" xfId="0" applyFont="1" applyFill="1" applyBorder="1" applyAlignment="1">
      <alignment horizontal="center" vertical="center" wrapText="1"/>
    </xf>
    <xf numFmtId="0" fontId="21" fillId="0" borderId="1" xfId="0" applyFont="1" applyBorder="1" applyAlignment="1">
      <alignment horizontal="center" vertical="center" wrapText="1"/>
    </xf>
    <xf numFmtId="166" fontId="0" fillId="6" borderId="1" xfId="0" applyNumberFormat="1" applyFill="1" applyBorder="1"/>
    <xf numFmtId="2" fontId="0" fillId="6" borderId="1" xfId="0" applyNumberFormat="1" applyFill="1" applyBorder="1"/>
    <xf numFmtId="0" fontId="2" fillId="6" borderId="1" xfId="1" applyFill="1" applyBorder="1"/>
    <xf numFmtId="3" fontId="0" fillId="6" borderId="1" xfId="0" applyNumberFormat="1" applyFill="1" applyBorder="1"/>
    <xf numFmtId="0" fontId="0" fillId="0" borderId="1" xfId="0" applyFill="1" applyBorder="1"/>
    <xf numFmtId="0" fontId="0" fillId="4" borderId="1" xfId="0" applyFill="1" applyBorder="1"/>
    <xf numFmtId="169" fontId="0" fillId="0" borderId="0" xfId="2" applyNumberFormat="1" applyFont="1"/>
    <xf numFmtId="0" fontId="22" fillId="0" borderId="0" xfId="4"/>
    <xf numFmtId="0" fontId="23" fillId="0" borderId="18" xfId="4" applyNumberFormat="1" applyFont="1" applyBorder="1" applyAlignment="1">
      <alignment horizontal="center" vertical="center" wrapText="1"/>
    </xf>
    <xf numFmtId="0" fontId="23" fillId="0" borderId="20" xfId="4" applyNumberFormat="1" applyFont="1" applyBorder="1" applyAlignment="1">
      <alignment horizontal="center" vertical="center" wrapText="1"/>
    </xf>
    <xf numFmtId="0" fontId="23" fillId="0" borderId="15" xfId="4" applyNumberFormat="1" applyFont="1" applyBorder="1" applyAlignment="1">
      <alignment horizontal="center" vertical="center" wrapText="1"/>
    </xf>
    <xf numFmtId="0" fontId="23" fillId="0" borderId="19" xfId="4" applyNumberFormat="1" applyFont="1" applyBorder="1" applyAlignment="1">
      <alignment horizontal="center" vertical="center" wrapText="1"/>
    </xf>
    <xf numFmtId="170" fontId="24" fillId="0" borderId="21" xfId="4" applyNumberFormat="1" applyFont="1" applyBorder="1" applyAlignment="1">
      <alignment horizontal="right" vertical="top" wrapText="1"/>
    </xf>
    <xf numFmtId="171" fontId="24" fillId="0" borderId="21" xfId="4" applyNumberFormat="1" applyFont="1" applyBorder="1" applyAlignment="1">
      <alignment horizontal="right" vertical="top" wrapText="1"/>
    </xf>
    <xf numFmtId="171" fontId="24" fillId="0" borderId="0" xfId="4" applyNumberFormat="1" applyFont="1" applyAlignment="1">
      <alignment horizontal="right" vertical="top" wrapText="1"/>
    </xf>
    <xf numFmtId="171" fontId="24" fillId="0" borderId="22" xfId="4" applyNumberFormat="1" applyFont="1" applyBorder="1" applyAlignment="1">
      <alignment horizontal="right" vertical="top" wrapText="1"/>
    </xf>
    <xf numFmtId="0" fontId="24" fillId="0" borderId="0" xfId="4" applyNumberFormat="1" applyFont="1" applyAlignment="1">
      <alignment horizontal="left" vertical="top" wrapText="1"/>
    </xf>
    <xf numFmtId="0" fontId="1" fillId="5" borderId="0" xfId="0" applyFont="1" applyFill="1" applyAlignment="1">
      <alignment horizontal="center" vertical="center"/>
    </xf>
    <xf numFmtId="0" fontId="1" fillId="9" borderId="0" xfId="0" applyFont="1" applyFill="1" applyAlignment="1">
      <alignment horizontal="center" vertical="center"/>
    </xf>
    <xf numFmtId="0" fontId="1" fillId="7" borderId="0" xfId="0" applyFont="1" applyFill="1" applyAlignment="1">
      <alignment horizontal="center" vertical="center"/>
    </xf>
    <xf numFmtId="0" fontId="0" fillId="7" borderId="0" xfId="0" applyFill="1" applyAlignment="1">
      <alignment horizontal="center" vertical="center"/>
    </xf>
    <xf numFmtId="168" fontId="0" fillId="0" borderId="0" xfId="0" applyNumberFormat="1"/>
    <xf numFmtId="0" fontId="26" fillId="0" borderId="1" xfId="0" applyFont="1" applyBorder="1" applyAlignment="1">
      <alignment horizontal="center" vertical="center" wrapText="1"/>
    </xf>
    <xf numFmtId="172" fontId="0" fillId="0" borderId="0" xfId="0" applyNumberFormat="1" applyAlignment="1">
      <alignment horizontal="center" vertical="center"/>
    </xf>
    <xf numFmtId="0" fontId="1" fillId="13" borderId="0" xfId="0" applyFont="1" applyFill="1" applyAlignment="1">
      <alignment horizontal="center" vertical="center"/>
    </xf>
    <xf numFmtId="173" fontId="0" fillId="0" borderId="0" xfId="0" applyNumberFormat="1"/>
    <xf numFmtId="0" fontId="0" fillId="0" borderId="0" xfId="0" applyAlignment="1">
      <alignment horizontal="right"/>
    </xf>
    <xf numFmtId="0" fontId="27" fillId="0" borderId="0" xfId="0" applyFont="1"/>
    <xf numFmtId="0" fontId="1" fillId="10" borderId="0" xfId="0" applyFont="1" applyFill="1" applyAlignment="1"/>
    <xf numFmtId="0" fontId="0" fillId="6" borderId="0" xfId="0" applyFill="1" applyBorder="1"/>
    <xf numFmtId="175" fontId="0" fillId="0" borderId="0" xfId="2" applyNumberFormat="1" applyFont="1"/>
    <xf numFmtId="168" fontId="0" fillId="0" borderId="1" xfId="0" applyNumberFormat="1" applyBorder="1"/>
    <xf numFmtId="168" fontId="0" fillId="4" borderId="1" xfId="0" applyNumberFormat="1" applyFill="1" applyBorder="1"/>
    <xf numFmtId="168" fontId="0" fillId="0" borderId="1" xfId="0" applyNumberFormat="1" applyBorder="1" applyAlignment="1">
      <alignment horizontal="center" vertical="center"/>
    </xf>
    <xf numFmtId="175" fontId="0" fillId="0" borderId="1" xfId="2" applyNumberFormat="1" applyFont="1" applyBorder="1" applyAlignment="1">
      <alignment horizontal="center" vertical="center"/>
    </xf>
    <xf numFmtId="174" fontId="0" fillId="0" borderId="1" xfId="2" applyNumberFormat="1" applyFont="1" applyBorder="1" applyAlignment="1">
      <alignment horizontal="center" vertical="center"/>
    </xf>
    <xf numFmtId="168" fontId="0" fillId="14" borderId="1" xfId="0" applyNumberFormat="1" applyFill="1" applyBorder="1"/>
    <xf numFmtId="0" fontId="1" fillId="4" borderId="1" xfId="0" applyFont="1" applyFill="1" applyBorder="1" applyAlignment="1">
      <alignment horizontal="center" vertical="center" wrapText="1"/>
    </xf>
    <xf numFmtId="0" fontId="0" fillId="14" borderId="1" xfId="0" applyFill="1" applyBorder="1"/>
    <xf numFmtId="43" fontId="0" fillId="0" borderId="0" xfId="2" applyNumberFormat="1" applyFont="1"/>
    <xf numFmtId="3" fontId="0" fillId="0" borderId="0" xfId="0" applyNumberFormat="1"/>
    <xf numFmtId="44" fontId="0" fillId="0" borderId="0" xfId="3" applyFont="1"/>
    <xf numFmtId="8" fontId="0" fillId="0" borderId="0" xfId="0" applyNumberFormat="1"/>
    <xf numFmtId="44" fontId="0" fillId="0" borderId="0" xfId="0" applyNumberFormat="1"/>
    <xf numFmtId="0" fontId="30" fillId="0" borderId="0" xfId="0" applyFont="1" applyFill="1" applyBorder="1" applyAlignment="1">
      <alignment vertical="center"/>
    </xf>
    <xf numFmtId="8" fontId="0" fillId="0" borderId="1" xfId="0" applyNumberFormat="1" applyFill="1" applyBorder="1"/>
    <xf numFmtId="3" fontId="0" fillId="0" borderId="1" xfId="0" applyNumberFormat="1" applyFill="1" applyBorder="1"/>
    <xf numFmtId="43" fontId="0" fillId="0" borderId="1" xfId="2" applyNumberFormat="1" applyFont="1" applyFill="1" applyBorder="1"/>
    <xf numFmtId="44" fontId="0" fillId="0" borderId="1" xfId="3" applyFont="1" applyFill="1" applyBorder="1"/>
    <xf numFmtId="169" fontId="0" fillId="0" borderId="1" xfId="2" applyNumberFormat="1" applyFont="1" applyBorder="1"/>
    <xf numFmtId="43" fontId="0" fillId="0" borderId="1" xfId="2" applyNumberFormat="1" applyFont="1" applyBorder="1"/>
    <xf numFmtId="3" fontId="0" fillId="0" borderId="1" xfId="0" applyNumberFormat="1" applyBorder="1"/>
    <xf numFmtId="44" fontId="0" fillId="0" borderId="1" xfId="3" applyFont="1" applyBorder="1"/>
    <xf numFmtId="44" fontId="0" fillId="0" borderId="1" xfId="0" applyNumberFormat="1" applyBorder="1"/>
    <xf numFmtId="8" fontId="0" fillId="0" borderId="1" xfId="0" applyNumberFormat="1" applyBorder="1"/>
    <xf numFmtId="0" fontId="30" fillId="0" borderId="1" xfId="0" applyFont="1" applyBorder="1" applyAlignment="1">
      <alignment vertical="center" wrapText="1"/>
    </xf>
    <xf numFmtId="8" fontId="30" fillId="0" borderId="1" xfId="0" applyNumberFormat="1" applyFont="1" applyBorder="1" applyAlignment="1">
      <alignment vertical="center" wrapText="1"/>
    </xf>
    <xf numFmtId="0" fontId="30" fillId="0" borderId="1" xfId="0" applyFont="1" applyBorder="1" applyAlignment="1">
      <alignment vertical="center"/>
    </xf>
    <xf numFmtId="0" fontId="30" fillId="0" borderId="1" xfId="0" applyFont="1" applyBorder="1" applyAlignment="1">
      <alignment horizontal="center" vertical="center"/>
    </xf>
    <xf numFmtId="0" fontId="30" fillId="4" borderId="1" xfId="0" applyFont="1" applyFill="1" applyBorder="1" applyAlignment="1">
      <alignment horizontal="center" vertical="center"/>
    </xf>
    <xf numFmtId="0" fontId="30" fillId="5" borderId="0" xfId="0" applyFont="1" applyFill="1" applyBorder="1" applyAlignment="1">
      <alignment horizontal="center" vertical="center"/>
    </xf>
    <xf numFmtId="0" fontId="0" fillId="5" borderId="0" xfId="0" applyFill="1"/>
    <xf numFmtId="0" fontId="32" fillId="0" borderId="0" xfId="0" applyFont="1" applyBorder="1" applyAlignment="1">
      <alignment vertical="center" wrapText="1"/>
    </xf>
    <xf numFmtId="0" fontId="1" fillId="4" borderId="1" xfId="0" applyFont="1" applyFill="1" applyBorder="1" applyAlignment="1">
      <alignment vertical="top" wrapText="1"/>
    </xf>
    <xf numFmtId="43" fontId="1" fillId="0" borderId="0" xfId="2" applyNumberFormat="1" applyFont="1"/>
    <xf numFmtId="8" fontId="1" fillId="0" borderId="0" xfId="0" applyNumberFormat="1" applyFont="1"/>
    <xf numFmtId="43" fontId="1" fillId="0" borderId="0" xfId="2" applyFont="1"/>
    <xf numFmtId="44" fontId="1" fillId="0" borderId="0" xfId="3" applyFont="1"/>
    <xf numFmtId="0" fontId="21" fillId="0" borderId="0" xfId="0" applyFont="1"/>
    <xf numFmtId="0" fontId="25" fillId="0" borderId="0" xfId="0" applyFont="1"/>
    <xf numFmtId="0" fontId="29" fillId="11" borderId="1" xfId="0" applyFont="1" applyFill="1" applyBorder="1" applyAlignment="1">
      <alignment horizontal="center" vertical="center"/>
    </xf>
    <xf numFmtId="0" fontId="29" fillId="11" borderId="1" xfId="0" applyFont="1" applyFill="1" applyBorder="1" applyAlignment="1">
      <alignment horizontal="center" vertical="center" wrapText="1"/>
    </xf>
    <xf numFmtId="0" fontId="1" fillId="11" borderId="1" xfId="0" applyFont="1" applyFill="1" applyBorder="1" applyAlignment="1">
      <alignment vertical="top" wrapText="1"/>
    </xf>
    <xf numFmtId="0" fontId="1" fillId="0" borderId="0" xfId="0" applyFont="1" applyFill="1" applyBorder="1" applyAlignment="1">
      <alignment horizontal="center" vertical="center" wrapText="1"/>
    </xf>
    <xf numFmtId="0" fontId="21" fillId="0" borderId="0" xfId="0" applyFont="1" applyAlignment="1">
      <alignment wrapText="1"/>
    </xf>
    <xf numFmtId="0" fontId="34" fillId="0" borderId="0" xfId="0" applyFont="1"/>
    <xf numFmtId="172" fontId="0" fillId="0" borderId="0" xfId="0" applyNumberFormat="1"/>
    <xf numFmtId="0" fontId="21" fillId="0" borderId="1" xfId="0" applyFont="1" applyBorder="1" applyAlignment="1">
      <alignment wrapText="1"/>
    </xf>
    <xf numFmtId="0" fontId="0" fillId="16" borderId="1" xfId="0" applyFill="1" applyBorder="1" applyAlignment="1">
      <alignment horizontal="center" vertical="center"/>
    </xf>
    <xf numFmtId="6" fontId="0" fillId="0" borderId="0" xfId="0" applyNumberFormat="1"/>
    <xf numFmtId="0" fontId="0" fillId="4" borderId="1" xfId="0" applyFill="1" applyBorder="1" applyAlignment="1">
      <alignment horizontal="center" vertical="center"/>
    </xf>
    <xf numFmtId="0" fontId="1" fillId="4" borderId="0" xfId="0" applyFont="1" applyFill="1" applyBorder="1" applyAlignment="1">
      <alignment horizontal="center" vertical="center" wrapText="1"/>
    </xf>
    <xf numFmtId="175" fontId="0" fillId="4" borderId="0" xfId="2" applyNumberFormat="1" applyFont="1" applyFill="1"/>
    <xf numFmtId="0" fontId="35" fillId="0" borderId="0" xfId="0" applyFont="1"/>
    <xf numFmtId="174" fontId="0" fillId="0" borderId="1" xfId="2" applyNumberFormat="1" applyFont="1" applyBorder="1"/>
    <xf numFmtId="174" fontId="0" fillId="14" borderId="1" xfId="2" applyNumberFormat="1" applyFont="1" applyFill="1" applyBorder="1"/>
    <xf numFmtId="0" fontId="0" fillId="0" borderId="0" xfId="0"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4" borderId="0" xfId="0" applyFill="1"/>
    <xf numFmtId="0" fontId="36" fillId="4" borderId="0" xfId="0" applyFont="1" applyFill="1"/>
    <xf numFmtId="0" fontId="1" fillId="0" borderId="1" xfId="0" applyFont="1" applyBorder="1" applyAlignment="1">
      <alignment horizontal="center" vertical="center" wrapText="1"/>
    </xf>
    <xf numFmtId="168" fontId="0" fillId="0" borderId="0" xfId="0" applyNumberFormat="1" applyAlignment="1">
      <alignment horizontal="center" vertical="center"/>
    </xf>
    <xf numFmtId="173" fontId="0" fillId="0" borderId="0" xfId="0" applyNumberFormat="1" applyAlignment="1">
      <alignment horizontal="center" vertical="center"/>
    </xf>
    <xf numFmtId="0" fontId="1" fillId="0" borderId="1" xfId="0" applyFont="1" applyFill="1" applyBorder="1" applyAlignment="1">
      <alignment horizontal="center" vertical="center"/>
    </xf>
    <xf numFmtId="168" fontId="0" fillId="0" borderId="0" xfId="0" applyNumberFormat="1" applyBorder="1" applyAlignment="1">
      <alignment horizontal="center" vertical="center"/>
    </xf>
    <xf numFmtId="176" fontId="0" fillId="0" borderId="1" xfId="2" applyNumberFormat="1" applyFont="1" applyBorder="1" applyAlignment="1">
      <alignment horizontal="center" vertical="center"/>
    </xf>
    <xf numFmtId="177" fontId="0" fillId="0" borderId="1" xfId="2" applyNumberFormat="1" applyFont="1" applyBorder="1"/>
    <xf numFmtId="169" fontId="0" fillId="0" borderId="1" xfId="2" applyNumberFormat="1" applyFont="1" applyBorder="1" applyAlignment="1">
      <alignment horizontal="center" vertical="center"/>
    </xf>
    <xf numFmtId="169" fontId="0" fillId="14" borderId="1" xfId="2" applyNumberFormat="1" applyFont="1" applyFill="1" applyBorder="1"/>
    <xf numFmtId="0" fontId="1" fillId="0" borderId="0" xfId="0" applyFont="1" applyBorder="1" applyAlignment="1">
      <alignment horizontal="center" vertical="center"/>
    </xf>
    <xf numFmtId="174" fontId="0" fillId="0" borderId="0" xfId="2" applyNumberFormat="1" applyFont="1" applyBorder="1" applyAlignment="1">
      <alignment horizontal="center" vertical="center"/>
    </xf>
    <xf numFmtId="169" fontId="0" fillId="4" borderId="1" xfId="2" applyNumberFormat="1" applyFont="1" applyFill="1" applyBorder="1"/>
    <xf numFmtId="0" fontId="1" fillId="0" borderId="0" xfId="0" applyFont="1" applyBorder="1"/>
    <xf numFmtId="9" fontId="0" fillId="0" borderId="1" xfId="5" applyFont="1" applyBorder="1"/>
    <xf numFmtId="9" fontId="0" fillId="0" borderId="1" xfId="5" applyFont="1" applyBorder="1" applyAlignment="1">
      <alignment horizontal="center" vertical="center"/>
    </xf>
    <xf numFmtId="0" fontId="0" fillId="0" borderId="0" xfId="0" applyFont="1" applyBorder="1"/>
    <xf numFmtId="0" fontId="0" fillId="4" borderId="0" xfId="0" applyFont="1" applyFill="1" applyBorder="1"/>
    <xf numFmtId="0" fontId="0" fillId="19" borderId="0" xfId="0" applyFont="1" applyFill="1" applyBorder="1"/>
    <xf numFmtId="0" fontId="1" fillId="0" borderId="0" xfId="0" applyFont="1" applyAlignment="1"/>
    <xf numFmtId="0" fontId="0" fillId="6" borderId="0" xfId="0" applyFill="1"/>
    <xf numFmtId="0" fontId="1" fillId="0" borderId="0" xfId="0" applyFont="1" applyBorder="1" applyAlignment="1">
      <alignment horizontal="right"/>
    </xf>
    <xf numFmtId="0" fontId="1" fillId="0" borderId="1" xfId="0" applyFont="1" applyFill="1" applyBorder="1"/>
    <xf numFmtId="173" fontId="0" fillId="0" borderId="1" xfId="0" applyNumberFormat="1" applyBorder="1"/>
    <xf numFmtId="0" fontId="37" fillId="0" borderId="0" xfId="0" applyFont="1" applyAlignment="1">
      <alignment horizontal="center" vertical="center"/>
    </xf>
    <xf numFmtId="173" fontId="0" fillId="0" borderId="1" xfId="2" applyNumberFormat="1" applyFont="1" applyBorder="1" applyAlignment="1">
      <alignment horizontal="center" vertical="center"/>
    </xf>
    <xf numFmtId="173" fontId="0" fillId="0" borderId="1" xfId="2" applyNumberFormat="1" applyFont="1" applyBorder="1"/>
    <xf numFmtId="173" fontId="0" fillId="0" borderId="0" xfId="2" applyNumberFormat="1" applyFont="1"/>
    <xf numFmtId="0" fontId="7" fillId="0" borderId="1" xfId="0" applyFont="1" applyBorder="1" applyAlignment="1">
      <alignment horizontal="left" vertical="top" wrapText="1" indent="1"/>
    </xf>
    <xf numFmtId="0" fontId="1" fillId="0" borderId="1" xfId="0" applyFont="1" applyBorder="1" applyAlignment="1">
      <alignment horizontal="center" vertical="center" wrapText="1"/>
    </xf>
    <xf numFmtId="0" fontId="39" fillId="0" borderId="0" xfId="0" applyFont="1" applyFill="1" applyBorder="1" applyAlignment="1" applyProtection="1"/>
    <xf numFmtId="177" fontId="0" fillId="0" borderId="1" xfId="2" applyNumberFormat="1" applyFont="1" applyBorder="1" applyAlignment="1">
      <alignment horizontal="center" vertical="center"/>
    </xf>
    <xf numFmtId="43" fontId="0" fillId="0" borderId="1" xfId="2" applyNumberFormat="1" applyFont="1" applyBorder="1" applyAlignment="1">
      <alignment horizontal="center" vertical="center"/>
    </xf>
    <xf numFmtId="43" fontId="0" fillId="0" borderId="0" xfId="0" applyNumberFormat="1"/>
    <xf numFmtId="167" fontId="0" fillId="0" borderId="1" xfId="0" applyNumberFormat="1" applyBorder="1"/>
    <xf numFmtId="0" fontId="0" fillId="0" borderId="24" xfId="0" applyFill="1" applyBorder="1"/>
    <xf numFmtId="177" fontId="0" fillId="0" borderId="0" xfId="0" applyNumberFormat="1"/>
    <xf numFmtId="177" fontId="0" fillId="0" borderId="0" xfId="2" applyNumberFormat="1" applyFont="1"/>
    <xf numFmtId="0" fontId="1" fillId="0" borderId="0" xfId="0" applyFont="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wrapText="1"/>
    </xf>
    <xf numFmtId="179" fontId="0" fillId="0" borderId="1" xfId="2" applyNumberFormat="1" applyFont="1" applyBorder="1" applyAlignment="1">
      <alignment horizontal="center" vertical="center"/>
    </xf>
    <xf numFmtId="0" fontId="40" fillId="0" borderId="25" xfId="0" applyFont="1" applyBorder="1" applyAlignment="1">
      <alignment horizontal="center" vertical="center" wrapText="1"/>
    </xf>
    <xf numFmtId="0" fontId="41" fillId="0" borderId="25" xfId="0" applyFont="1" applyBorder="1" applyAlignment="1">
      <alignment vertical="center" wrapText="1"/>
    </xf>
    <xf numFmtId="0" fontId="42" fillId="0" borderId="1" xfId="0" applyFont="1" applyBorder="1" applyAlignment="1">
      <alignment horizontal="center" vertical="top" wrapText="1"/>
    </xf>
    <xf numFmtId="0" fontId="42" fillId="0" borderId="1" xfId="0" applyFont="1" applyBorder="1" applyAlignment="1">
      <alignment horizontal="right" vertical="center" wrapText="1" indent="10"/>
    </xf>
    <xf numFmtId="0" fontId="42" fillId="0" borderId="4" xfId="0" applyFont="1" applyBorder="1" applyAlignment="1">
      <alignment horizontal="right" vertical="center" wrapText="1" indent="3"/>
    </xf>
    <xf numFmtId="0" fontId="0" fillId="0" borderId="5" xfId="0" applyBorder="1" applyAlignment="1">
      <alignment horizontal="left" vertical="top" wrapText="1"/>
    </xf>
    <xf numFmtId="0" fontId="7" fillId="0" borderId="1" xfId="0" applyFont="1" applyBorder="1" applyAlignment="1">
      <alignment horizontal="left" vertical="center" wrapText="1"/>
    </xf>
    <xf numFmtId="0" fontId="0" fillId="0" borderId="4" xfId="0" applyBorder="1" applyAlignment="1">
      <alignment horizontal="left" vertical="top" wrapText="1"/>
    </xf>
    <xf numFmtId="1" fontId="7" fillId="0" borderId="4" xfId="0" applyNumberFormat="1"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justify" vertical="top" wrapText="1"/>
    </xf>
    <xf numFmtId="0" fontId="7" fillId="0" borderId="5" xfId="0" applyFont="1" applyBorder="1" applyAlignment="1">
      <alignment horizontal="right" vertical="top" wrapText="1" indent="1"/>
    </xf>
    <xf numFmtId="0" fontId="7" fillId="0" borderId="4" xfId="0" applyFont="1" applyBorder="1" applyAlignment="1">
      <alignment horizontal="left" vertical="center" wrapText="1" indent="1"/>
    </xf>
    <xf numFmtId="1" fontId="7" fillId="0" borderId="5" xfId="0" applyNumberFormat="1" applyFont="1" applyBorder="1" applyAlignment="1">
      <alignment horizontal="right" vertical="center" wrapText="1" indent="3"/>
    </xf>
    <xf numFmtId="0" fontId="44" fillId="5" borderId="1" xfId="0" applyFont="1" applyFill="1" applyBorder="1" applyAlignment="1">
      <alignment horizontal="center" vertical="center" wrapText="1"/>
    </xf>
    <xf numFmtId="2" fontId="0" fillId="0" borderId="1" xfId="0" applyNumberFormat="1" applyFill="1" applyBorder="1"/>
    <xf numFmtId="43" fontId="0" fillId="6" borderId="1" xfId="0" applyNumberFormat="1" applyFill="1" applyBorder="1"/>
    <xf numFmtId="0" fontId="0" fillId="6" borderId="1" xfId="0" applyFill="1" applyBorder="1" applyAlignment="1"/>
    <xf numFmtId="2" fontId="0" fillId="4" borderId="1" xfId="0" applyNumberFormat="1" applyFill="1" applyBorder="1"/>
    <xf numFmtId="2" fontId="11" fillId="4" borderId="1" xfId="0" applyNumberFormat="1" applyFont="1" applyFill="1" applyBorder="1" applyAlignment="1">
      <alignment horizontal="right" vertical="center" wrapText="1"/>
    </xf>
    <xf numFmtId="172" fontId="0" fillId="0" borderId="1" xfId="0" applyNumberFormat="1" applyFill="1" applyBorder="1"/>
    <xf numFmtId="0" fontId="0" fillId="0" borderId="0" xfId="0" applyAlignment="1">
      <alignment horizontal="left"/>
    </xf>
    <xf numFmtId="0" fontId="0" fillId="0" borderId="0" xfId="0" applyAlignment="1">
      <alignment horizontal="left" indent="1"/>
    </xf>
    <xf numFmtId="0" fontId="0" fillId="0" borderId="0" xfId="0" applyNumberFormat="1"/>
    <xf numFmtId="0" fontId="29" fillId="0" borderId="1" xfId="0" applyFont="1" applyBorder="1" applyAlignment="1">
      <alignment horizontal="center" vertical="center" wrapText="1"/>
    </xf>
    <xf numFmtId="0" fontId="29" fillId="20" borderId="1" xfId="0" applyFont="1" applyFill="1" applyBorder="1" applyAlignment="1">
      <alignment horizontal="center" vertical="center" wrapText="1"/>
    </xf>
    <xf numFmtId="0" fontId="29" fillId="20" borderId="1" xfId="0" applyFont="1" applyFill="1" applyBorder="1" applyAlignment="1">
      <alignment vertical="center" wrapText="1"/>
    </xf>
    <xf numFmtId="0" fontId="29" fillId="0" borderId="1" xfId="0" applyFont="1" applyBorder="1" applyAlignment="1">
      <alignment vertical="center" wrapText="1"/>
    </xf>
    <xf numFmtId="0" fontId="29" fillId="21" borderId="1" xfId="0" applyFont="1" applyFill="1" applyBorder="1" applyAlignment="1">
      <alignment vertical="center" wrapText="1"/>
    </xf>
    <xf numFmtId="0" fontId="29" fillId="22" borderId="1" xfId="0" applyFont="1" applyFill="1" applyBorder="1" applyAlignment="1">
      <alignment vertical="center" wrapText="1"/>
    </xf>
    <xf numFmtId="0" fontId="1" fillId="0" borderId="1" xfId="0" applyFont="1" applyFill="1" applyBorder="1" applyAlignment="1">
      <alignment vertical="center"/>
    </xf>
    <xf numFmtId="0" fontId="0" fillId="0" borderId="1" xfId="0" applyBorder="1" applyAlignment="1">
      <alignment horizontal="center"/>
    </xf>
    <xf numFmtId="0" fontId="0" fillId="23" borderId="1" xfId="0" applyFill="1" applyBorder="1"/>
    <xf numFmtId="0" fontId="45" fillId="23" borderId="1" xfId="0" applyFont="1" applyFill="1" applyBorder="1"/>
    <xf numFmtId="0" fontId="0" fillId="24" borderId="1" xfId="0" applyFill="1" applyBorder="1"/>
    <xf numFmtId="0" fontId="0" fillId="20" borderId="1" xfId="0" applyFill="1" applyBorder="1"/>
    <xf numFmtId="0" fontId="29" fillId="4" borderId="1"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0" fillId="0" borderId="0" xfId="0" applyFont="1" applyFill="1" applyBorder="1"/>
    <xf numFmtId="0" fontId="1" fillId="0" borderId="24" xfId="0" applyFont="1" applyFill="1" applyBorder="1" applyAlignment="1">
      <alignment horizontal="center" vertical="center"/>
    </xf>
    <xf numFmtId="0" fontId="0" fillId="7" borderId="1" xfId="0" applyFill="1" applyBorder="1"/>
    <xf numFmtId="0" fontId="0" fillId="0" borderId="0" xfId="0" applyFill="1"/>
    <xf numFmtId="168" fontId="0" fillId="0" borderId="1" xfId="0" applyNumberFormat="1" applyFill="1" applyBorder="1"/>
    <xf numFmtId="0" fontId="0" fillId="0" borderId="0" xfId="0" applyAlignment="1">
      <alignment horizontal="center" vertical="center"/>
    </xf>
    <xf numFmtId="40" fontId="0" fillId="0" borderId="1" xfId="2" applyNumberFormat="1" applyFont="1" applyBorder="1" applyAlignment="1">
      <alignment horizontal="center" vertical="center"/>
    </xf>
    <xf numFmtId="0" fontId="1" fillId="0" borderId="1" xfId="0" applyFont="1" applyBorder="1" applyAlignment="1">
      <alignment horizontal="right"/>
    </xf>
    <xf numFmtId="0" fontId="0" fillId="0" borderId="1" xfId="0" applyFont="1" applyBorder="1"/>
    <xf numFmtId="0" fontId="0" fillId="4" borderId="1" xfId="0" applyFont="1" applyFill="1" applyBorder="1"/>
    <xf numFmtId="0" fontId="1" fillId="6" borderId="1" xfId="0" applyFont="1" applyFill="1" applyBorder="1"/>
    <xf numFmtId="0" fontId="38" fillId="6" borderId="1" xfId="0" applyFont="1" applyFill="1" applyBorder="1"/>
    <xf numFmtId="0" fontId="0" fillId="19" borderId="1" xfId="0" applyFont="1" applyFill="1" applyBorder="1"/>
    <xf numFmtId="0" fontId="0" fillId="0" borderId="1" xfId="0" applyFont="1" applyFill="1" applyBorder="1"/>
    <xf numFmtId="168" fontId="0" fillId="6" borderId="1" xfId="0" applyNumberFormat="1" applyFill="1" applyBorder="1"/>
    <xf numFmtId="0" fontId="1" fillId="19" borderId="1" xfId="0" applyFont="1" applyFill="1" applyBorder="1"/>
    <xf numFmtId="0" fontId="1" fillId="25" borderId="1" xfId="0" applyFont="1" applyFill="1" applyBorder="1"/>
    <xf numFmtId="0" fontId="1" fillId="0" borderId="4" xfId="0" applyFont="1" applyBorder="1" applyAlignment="1"/>
    <xf numFmtId="9" fontId="0" fillId="6" borderId="1" xfId="5" applyFont="1" applyFill="1" applyBorder="1" applyAlignment="1">
      <alignment horizontal="center" vertical="center"/>
    </xf>
    <xf numFmtId="178" fontId="0" fillId="6" borderId="1" xfId="0" applyNumberFormat="1" applyFill="1" applyBorder="1" applyAlignment="1">
      <alignment horizontal="center" vertical="center"/>
    </xf>
    <xf numFmtId="180" fontId="0" fillId="0" borderId="0" xfId="0" applyNumberFormat="1"/>
    <xf numFmtId="43" fontId="0" fillId="14" borderId="1" xfId="2" applyNumberFormat="1" applyFont="1" applyFill="1" applyBorder="1"/>
    <xf numFmtId="169" fontId="0" fillId="4" borderId="0" xfId="2" applyNumberFormat="1" applyFont="1" applyFill="1"/>
    <xf numFmtId="0" fontId="0" fillId="0" borderId="0" xfId="0" applyAlignment="1">
      <alignment horizontal="center" vertical="center"/>
    </xf>
    <xf numFmtId="0" fontId="1" fillId="0" borderId="0" xfId="0" applyFont="1" applyAlignment="1">
      <alignment horizontal="center" vertical="center"/>
    </xf>
    <xf numFmtId="0" fontId="0" fillId="0" borderId="4" xfId="0" applyBorder="1" applyAlignment="1">
      <alignment horizontal="left"/>
    </xf>
    <xf numFmtId="0" fontId="0" fillId="0" borderId="8" xfId="0" applyBorder="1" applyAlignment="1">
      <alignment horizontal="left"/>
    </xf>
    <xf numFmtId="0" fontId="0" fillId="0" borderId="5" xfId="0" applyBorder="1" applyAlignment="1">
      <alignment horizontal="left"/>
    </xf>
    <xf numFmtId="0" fontId="0" fillId="0" borderId="4" xfId="0" applyBorder="1" applyAlignment="1">
      <alignment horizontal="left" vertical="top"/>
    </xf>
    <xf numFmtId="0" fontId="0" fillId="0" borderId="8" xfId="0" applyBorder="1" applyAlignment="1">
      <alignment horizontal="left" vertical="top"/>
    </xf>
    <xf numFmtId="0" fontId="0" fillId="0" borderId="5" xfId="0" applyBorder="1" applyAlignment="1">
      <alignment horizontal="left" vertical="top"/>
    </xf>
    <xf numFmtId="0" fontId="29" fillId="20"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44" fillId="2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5" fillId="0" borderId="12" xfId="0" applyFont="1" applyBorder="1" applyAlignment="1">
      <alignment horizontal="center" vertical="center"/>
    </xf>
    <xf numFmtId="0" fontId="25" fillId="0" borderId="14" xfId="0" applyFont="1" applyBorder="1" applyAlignment="1">
      <alignment horizontal="center" vertical="center"/>
    </xf>
    <xf numFmtId="0" fontId="25" fillId="0" borderId="9" xfId="0" applyFont="1" applyBorder="1" applyAlignment="1">
      <alignment horizontal="center" vertical="center"/>
    </xf>
    <xf numFmtId="0" fontId="25" fillId="0" borderId="13" xfId="0" applyFont="1" applyBorder="1" applyAlignment="1">
      <alignment horizontal="center" vertical="center"/>
    </xf>
    <xf numFmtId="0" fontId="25" fillId="0" borderId="0" xfId="0" applyFont="1" applyAlignment="1">
      <alignment horizontal="center" vertical="center"/>
    </xf>
    <xf numFmtId="0" fontId="25" fillId="0" borderId="7" xfId="0" applyFont="1" applyBorder="1" applyAlignment="1">
      <alignment horizontal="center" vertical="center"/>
    </xf>
    <xf numFmtId="0" fontId="21" fillId="8" borderId="9" xfId="0" applyFont="1" applyFill="1" applyBorder="1" applyAlignment="1">
      <alignment horizontal="left" vertical="top" wrapText="1"/>
    </xf>
    <xf numFmtId="0" fontId="0" fillId="0" borderId="0" xfId="0" applyAlignment="1">
      <alignment horizontal="center" vertical="center"/>
    </xf>
    <xf numFmtId="0" fontId="1" fillId="15" borderId="1" xfId="0" applyFont="1" applyFill="1" applyBorder="1" applyAlignment="1">
      <alignment horizontal="center"/>
    </xf>
    <xf numFmtId="0" fontId="32" fillId="0" borderId="1" xfId="0" applyFont="1" applyBorder="1" applyAlignment="1">
      <alignment vertical="center" wrapText="1"/>
    </xf>
    <xf numFmtId="0" fontId="1" fillId="15" borderId="4" xfId="0" applyFont="1" applyFill="1" applyBorder="1" applyAlignment="1">
      <alignment horizontal="center"/>
    </xf>
    <xf numFmtId="0" fontId="1" fillId="15" borderId="8" xfId="0" applyFont="1" applyFill="1" applyBorder="1" applyAlignment="1">
      <alignment horizontal="center"/>
    </xf>
    <xf numFmtId="0" fontId="1" fillId="15" borderId="5" xfId="0" applyFont="1" applyFill="1" applyBorder="1" applyAlignment="1">
      <alignment horizontal="center"/>
    </xf>
    <xf numFmtId="0" fontId="1" fillId="11" borderId="1" xfId="0" applyFont="1" applyFill="1" applyBorder="1" applyAlignment="1">
      <alignment horizontal="center"/>
    </xf>
    <xf numFmtId="0" fontId="1" fillId="12" borderId="1" xfId="0" applyFont="1" applyFill="1" applyBorder="1" applyAlignment="1">
      <alignment horizontal="center"/>
    </xf>
    <xf numFmtId="0" fontId="1" fillId="17" borderId="1" xfId="0" applyFont="1" applyFill="1" applyBorder="1" applyAlignment="1">
      <alignment horizontal="center"/>
    </xf>
    <xf numFmtId="0" fontId="1" fillId="18" borderId="1" xfId="0" applyFont="1" applyFill="1" applyBorder="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1" xfId="0" applyFont="1" applyBorder="1" applyAlignment="1">
      <alignment horizontal="center" vertical="center" wrapText="1"/>
    </xf>
    <xf numFmtId="0" fontId="1" fillId="0" borderId="4" xfId="0" applyFont="1" applyBorder="1" applyAlignment="1">
      <alignment horizontal="center"/>
    </xf>
    <xf numFmtId="0" fontId="1" fillId="0" borderId="8" xfId="0" applyFont="1" applyBorder="1" applyAlignment="1">
      <alignment horizontal="center"/>
    </xf>
    <xf numFmtId="0" fontId="1" fillId="0" borderId="5" xfId="0" applyFont="1" applyBorder="1" applyAlignment="1">
      <alignment horizontal="center"/>
    </xf>
    <xf numFmtId="0" fontId="1" fillId="0" borderId="1" xfId="0" applyFont="1" applyBorder="1" applyAlignment="1">
      <alignment horizontal="center"/>
    </xf>
    <xf numFmtId="0" fontId="1" fillId="25" borderId="8" xfId="0" applyFont="1" applyFill="1" applyBorder="1" applyAlignment="1">
      <alignment horizontal="center"/>
    </xf>
    <xf numFmtId="0" fontId="1" fillId="19" borderId="8" xfId="0" applyFont="1" applyFill="1" applyBorder="1" applyAlignment="1">
      <alignment horizontal="center"/>
    </xf>
    <xf numFmtId="0" fontId="1" fillId="19" borderId="5" xfId="0" applyFont="1" applyFill="1" applyBorder="1" applyAlignment="1">
      <alignment horizontal="center"/>
    </xf>
    <xf numFmtId="0" fontId="1" fillId="0" borderId="0" xfId="0" applyFont="1" applyAlignment="1">
      <alignment horizontal="center" wrapText="1"/>
    </xf>
    <xf numFmtId="0" fontId="0" fillId="4" borderId="9" xfId="0" applyFill="1" applyBorder="1" applyAlignment="1">
      <alignment horizontal="center"/>
    </xf>
    <xf numFmtId="0" fontId="0" fillId="4" borderId="13" xfId="0" applyFill="1" applyBorder="1" applyAlignment="1">
      <alignment horizontal="center"/>
    </xf>
    <xf numFmtId="0" fontId="1" fillId="0" borderId="6" xfId="0" applyFont="1" applyBorder="1" applyAlignment="1">
      <alignment horizontal="center" vertical="center"/>
    </xf>
    <xf numFmtId="0" fontId="21" fillId="0" borderId="14" xfId="0" applyFont="1" applyFill="1" applyBorder="1" applyAlignment="1">
      <alignment horizontal="center"/>
    </xf>
    <xf numFmtId="0" fontId="21" fillId="0" borderId="9" xfId="0" applyFont="1" applyFill="1" applyBorder="1" applyAlignment="1">
      <alignment horizontal="center"/>
    </xf>
    <xf numFmtId="0" fontId="0" fillId="2" borderId="0" xfId="0" applyFill="1" applyBorder="1" applyAlignment="1">
      <alignment horizont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0" fillId="3" borderId="14" xfId="0" applyFill="1" applyBorder="1" applyAlignment="1">
      <alignment horizontal="center" vertical="center"/>
    </xf>
    <xf numFmtId="0" fontId="0" fillId="3" borderId="9" xfId="0" applyFill="1" applyBorder="1" applyAlignment="1">
      <alignment horizontal="center" vertical="center"/>
    </xf>
    <xf numFmtId="0" fontId="0" fillId="3" borderId="13" xfId="0" applyFill="1" applyBorder="1" applyAlignment="1">
      <alignment horizontal="center" vertical="center"/>
    </xf>
    <xf numFmtId="0" fontId="0" fillId="2" borderId="7" xfId="0" applyFill="1" applyBorder="1" applyAlignment="1">
      <alignment horizontal="center"/>
    </xf>
    <xf numFmtId="0" fontId="0" fillId="4" borderId="1" xfId="0" applyFill="1" applyBorder="1" applyAlignment="1">
      <alignment horizontal="center"/>
    </xf>
    <xf numFmtId="0" fontId="21" fillId="0" borderId="1" xfId="0" applyFont="1" applyBorder="1" applyAlignment="1">
      <alignment horizontal="center"/>
    </xf>
    <xf numFmtId="0" fontId="5" fillId="0" borderId="1" xfId="0" applyFont="1" applyBorder="1" applyAlignment="1">
      <alignment horizontal="center" vertical="center" wrapText="1"/>
    </xf>
    <xf numFmtId="0" fontId="10" fillId="0" borderId="1" xfId="0" applyFont="1" applyBorder="1" applyAlignment="1">
      <alignment horizontal="left" vertical="center" wrapText="1" indent="1"/>
    </xf>
    <xf numFmtId="0" fontId="10" fillId="0" borderId="1" xfId="0" applyFont="1" applyBorder="1" applyAlignment="1">
      <alignment horizontal="left" vertical="top" wrapText="1" indent="1"/>
    </xf>
    <xf numFmtId="0" fontId="9" fillId="0" borderId="1" xfId="0" applyFont="1" applyBorder="1" applyAlignment="1">
      <alignment horizontal="right" vertical="center" wrapText="1" indent="14"/>
    </xf>
    <xf numFmtId="0" fontId="9" fillId="0" borderId="1" xfId="0" applyFont="1" applyBorder="1" applyAlignment="1">
      <alignment horizontal="left" vertical="center" wrapText="1" indent="1"/>
    </xf>
    <xf numFmtId="0" fontId="9" fillId="0" borderId="1" xfId="0" applyFont="1" applyBorder="1" applyAlignment="1">
      <alignment horizontal="center" vertical="center" wrapText="1"/>
    </xf>
    <xf numFmtId="0" fontId="9" fillId="0" borderId="1" xfId="0" applyFont="1" applyBorder="1" applyAlignment="1">
      <alignment horizontal="center" vertical="top" wrapText="1"/>
    </xf>
    <xf numFmtId="0" fontId="10" fillId="0" borderId="1" xfId="0" applyFont="1" applyBorder="1" applyAlignment="1">
      <alignment horizontal="justify" vertical="top" wrapText="1"/>
    </xf>
    <xf numFmtId="0" fontId="10" fillId="0" borderId="1" xfId="0" applyFont="1" applyBorder="1" applyAlignment="1">
      <alignment horizontal="left" vertical="center" wrapText="1"/>
    </xf>
    <xf numFmtId="0" fontId="11" fillId="0" borderId="1" xfId="0" applyFont="1" applyBorder="1" applyAlignment="1">
      <alignment horizontal="left" vertical="center" wrapText="1" indent="1"/>
    </xf>
    <xf numFmtId="0" fontId="7" fillId="0" borderId="1" xfId="0" applyFont="1" applyBorder="1" applyAlignment="1">
      <alignment horizontal="left" vertical="top" wrapText="1" indent="1"/>
    </xf>
    <xf numFmtId="0" fontId="10" fillId="0" borderId="1" xfId="0" applyFont="1" applyBorder="1" applyAlignment="1">
      <alignment horizontal="center" vertical="center" wrapText="1"/>
    </xf>
    <xf numFmtId="0" fontId="7" fillId="0" borderId="1" xfId="0" applyFont="1" applyBorder="1" applyAlignment="1">
      <alignment horizontal="left" vertical="top" wrapText="1"/>
    </xf>
    <xf numFmtId="0" fontId="0" fillId="0" borderId="7" xfId="0" applyBorder="1" applyAlignment="1">
      <alignment horizontal="center" vertical="center" wrapText="1"/>
    </xf>
    <xf numFmtId="0" fontId="1" fillId="0" borderId="1" xfId="0" applyFont="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2" fontId="15"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42" fillId="16" borderId="4" xfId="0" applyFont="1" applyFill="1" applyBorder="1" applyAlignment="1">
      <alignment horizontal="center" vertical="center" wrapText="1"/>
    </xf>
    <xf numFmtId="0" fontId="42" fillId="16" borderId="8" xfId="0" applyFont="1" applyFill="1" applyBorder="1" applyAlignment="1">
      <alignment horizontal="center" vertical="center" wrapText="1"/>
    </xf>
    <xf numFmtId="0" fontId="42" fillId="16" borderId="5" xfId="0" applyFont="1" applyFill="1" applyBorder="1" applyAlignment="1">
      <alignment horizontal="center" vertical="center" wrapText="1"/>
    </xf>
    <xf numFmtId="0" fontId="43" fillId="16" borderId="4" xfId="0" applyFont="1" applyFill="1" applyBorder="1" applyAlignment="1">
      <alignment horizontal="center" vertical="center" wrapText="1"/>
    </xf>
    <xf numFmtId="0" fontId="43" fillId="16" borderId="8" xfId="0" applyFont="1" applyFill="1" applyBorder="1" applyAlignment="1">
      <alignment horizontal="center" vertical="center" wrapText="1"/>
    </xf>
    <xf numFmtId="0" fontId="43" fillId="16" borderId="5" xfId="0" applyFont="1" applyFill="1" applyBorder="1" applyAlignment="1">
      <alignment horizontal="center" vertical="center" wrapText="1"/>
    </xf>
    <xf numFmtId="0" fontId="24" fillId="0" borderId="23" xfId="4" applyNumberFormat="1" applyFont="1" applyBorder="1" applyAlignment="1">
      <alignment horizontal="left" vertical="top" wrapText="1"/>
    </xf>
    <xf numFmtId="0" fontId="23" fillId="0" borderId="0" xfId="4" applyNumberFormat="1" applyFont="1" applyAlignment="1">
      <alignment horizontal="center" vertical="center" wrapText="1"/>
    </xf>
    <xf numFmtId="0" fontId="23" fillId="0" borderId="17" xfId="4" applyNumberFormat="1" applyFont="1" applyBorder="1" applyAlignment="1">
      <alignment horizontal="center" vertical="center" wrapText="1"/>
    </xf>
    <xf numFmtId="0" fontId="23" fillId="0" borderId="18" xfId="4" applyNumberFormat="1" applyFont="1" applyBorder="1" applyAlignment="1">
      <alignment horizontal="center" vertical="center" wrapText="1"/>
    </xf>
    <xf numFmtId="0" fontId="23" fillId="0" borderId="15" xfId="4" applyNumberFormat="1" applyFont="1" applyBorder="1" applyAlignment="1">
      <alignment horizontal="center" vertical="center" wrapText="1"/>
    </xf>
    <xf numFmtId="0" fontId="23" fillId="0" borderId="16" xfId="4" applyNumberFormat="1" applyFont="1" applyBorder="1" applyAlignment="1">
      <alignment horizontal="center" vertical="top" wrapText="1"/>
    </xf>
    <xf numFmtId="0" fontId="23" fillId="0" borderId="19" xfId="4" applyNumberFormat="1" applyFont="1" applyBorder="1" applyAlignment="1">
      <alignment horizontal="center" vertical="center" wrapText="1"/>
    </xf>
    <xf numFmtId="0" fontId="24" fillId="0" borderId="0" xfId="4" applyNumberFormat="1" applyFont="1" applyAlignment="1">
      <alignment horizontal="center" vertical="center" wrapText="1"/>
    </xf>
  </cellXfs>
  <cellStyles count="6">
    <cellStyle name="Comma" xfId="2" builtinId="3"/>
    <cellStyle name="Currency" xfId="3" builtinId="4"/>
    <cellStyle name="Hyperlink" xfId="1" builtinId="8"/>
    <cellStyle name="Normal" xfId="0" builtinId="0"/>
    <cellStyle name="Normal 2" xfId="4"/>
    <cellStyle name="Percent" xfId="5" builtinId="5"/>
  </cellStyles>
  <dxfs count="4">
    <dxf>
      <font>
        <b val="0"/>
        <i/>
        <color rgb="FFFF0000"/>
      </font>
      <fill>
        <patternFill patternType="none">
          <fgColor auto="1"/>
          <bgColor auto="1"/>
        </patternFill>
      </fill>
    </dxf>
    <dxf>
      <font>
        <b val="0"/>
        <i/>
        <color rgb="FFFF0000"/>
      </font>
      <fill>
        <patternFill patternType="none">
          <fgColor auto="1"/>
          <bgColor auto="1"/>
        </patternFill>
      </fill>
    </dxf>
    <dxf>
      <font>
        <b val="0"/>
        <i/>
        <color rgb="FFFF0000"/>
      </font>
      <fill>
        <patternFill patternType="none">
          <fgColor auto="1"/>
          <bgColor auto="1"/>
        </patternFill>
      </fill>
    </dxf>
    <dxf>
      <font>
        <color rgb="FF9C0006"/>
      </font>
      <fill>
        <patternFill>
          <bgColor rgb="FFFFC7CE"/>
        </patternFill>
      </fill>
    </dxf>
  </dxfs>
  <tableStyles count="0" defaultTableStyle="TableStyleMedium2" defaultPivotStyle="PivotStyleLight16"/>
  <colors>
    <mruColors>
      <color rgb="FFF7A3E5"/>
      <color rgb="FFA22E91"/>
      <color rgb="FFFFD3C9"/>
      <color rgb="FFF165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Preproject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88254593175854"/>
          <c:y val="0.17526273923623992"/>
          <c:w val="0.80350995188101493"/>
          <c:h val="0.67384734412740277"/>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7'!$B$6:$D$6</c:f>
              <c:numCache>
                <c:formatCode>General</c:formatCode>
                <c:ptCount val="3"/>
                <c:pt idx="0">
                  <c:v>0.5</c:v>
                </c:pt>
                <c:pt idx="1">
                  <c:v>0.05</c:v>
                </c:pt>
                <c:pt idx="2">
                  <c:v>0.01</c:v>
                </c:pt>
              </c:numCache>
            </c:numRef>
          </c:xVal>
          <c:yVal>
            <c:numRef>
              <c:f>'Step 2_Metric 7'!$B$7:$D$7</c:f>
              <c:numCache>
                <c:formatCode>"$"#,##0</c:formatCode>
                <c:ptCount val="3"/>
                <c:pt idx="0">
                  <c:v>0</c:v>
                </c:pt>
                <c:pt idx="1">
                  <c:v>470076.12191285571</c:v>
                </c:pt>
                <c:pt idx="2">
                  <c:v>21171560.890046239</c:v>
                </c:pt>
              </c:numCache>
            </c:numRef>
          </c:yVal>
          <c:smooth val="0"/>
        </c:ser>
        <c:dLbls>
          <c:showLegendKey val="0"/>
          <c:showVal val="0"/>
          <c:showCatName val="0"/>
          <c:showSerName val="0"/>
          <c:showPercent val="0"/>
          <c:showBubbleSize val="0"/>
        </c:dLbls>
        <c:axId val="507639168"/>
        <c:axId val="507635248"/>
      </c:scatterChart>
      <c:valAx>
        <c:axId val="507639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5248"/>
        <c:crosses val="autoZero"/>
        <c:crossBetween val="midCat"/>
      </c:valAx>
      <c:valAx>
        <c:axId val="5076352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9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Economic Output</a:t>
            </a:r>
          </a:p>
          <a:p>
            <a:pPr>
              <a:defRPr/>
            </a:pPr>
            <a:r>
              <a:rPr lang="en-US"/>
              <a:t>Pre-Project &amp; Post-Project</a:t>
            </a:r>
            <a:r>
              <a:rPr lang="en-US" baseline="0"/>
              <a:t> Expected Annual Flood Damages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[1]Metric!$B$17:$B$18</c:f>
              <c:strCache>
                <c:ptCount val="2"/>
                <c:pt idx="0">
                  <c:v>Pre-Project EAD</c:v>
                </c:pt>
                <c:pt idx="1">
                  <c:v>Post-Project EAD</c:v>
                </c:pt>
              </c:strCache>
            </c:strRef>
          </c:cat>
          <c:val>
            <c:numRef>
              <c:f>'Step 2_Metric 30'!$C$19:$C$20</c:f>
              <c:numCache>
                <c:formatCode>_(* #,##0.0_);_(* \(#,##0.0\);_(* "-"??_);_(@_)</c:formatCode>
                <c:ptCount val="2"/>
                <c:pt idx="0">
                  <c:v>11.711083095225</c:v>
                </c:pt>
                <c:pt idx="1">
                  <c:v>11.66424310695</c:v>
                </c:pt>
              </c:numCache>
            </c:numRef>
          </c:val>
        </c:ser>
        <c:dLbls>
          <c:showLegendKey val="0"/>
          <c:showVal val="0"/>
          <c:showCatName val="0"/>
          <c:showSerName val="0"/>
          <c:showPercent val="0"/>
          <c:showBubbleSize val="0"/>
        </c:dLbls>
        <c:gapWidth val="182"/>
        <c:axId val="874474928"/>
        <c:axId val="874471400"/>
      </c:barChart>
      <c:catAx>
        <c:axId val="874474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1400"/>
        <c:crosses val="autoZero"/>
        <c:auto val="1"/>
        <c:lblAlgn val="ctr"/>
        <c:lblOffset val="100"/>
        <c:noMultiLvlLbl val="0"/>
      </c:catAx>
      <c:valAx>
        <c:axId val="874471400"/>
        <c:scaling>
          <c:orientation val="minMax"/>
        </c:scaling>
        <c:delete val="0"/>
        <c:axPos val="b"/>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4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Metric 30:</a:t>
            </a:r>
            <a:r>
              <a:rPr lang="en-US" baseline="0"/>
              <a:t> Agricultural Acres Impacted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'Step 2_Metric 30'!$AY$3</c:f>
              <c:strCache>
                <c:ptCount val="1"/>
                <c:pt idx="0">
                  <c:v>Amount</c:v>
                </c:pt>
              </c:strCache>
            </c:strRef>
          </c:tx>
          <c:spPr>
            <a:solidFill>
              <a:schemeClr val="accent1"/>
            </a:solidFill>
            <a:ln>
              <a:noFill/>
            </a:ln>
            <a:effectLst/>
          </c:spPr>
          <c:invertIfNegative val="0"/>
          <c:dPt>
            <c:idx val="0"/>
            <c:invertIfNegative val="0"/>
            <c:bubble3D val="0"/>
            <c:spPr>
              <a:solidFill>
                <a:schemeClr val="accent2"/>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2"/>
              </a:solidFill>
              <a:ln>
                <a:noFill/>
              </a:ln>
              <a:effectLst/>
            </c:spPr>
          </c:dPt>
          <c:cat>
            <c:multiLvlStrRef>
              <c:f>'Step 2_Metric 7'!$AW$22:$AX$27</c:f>
              <c:multiLvlStrCache>
                <c:ptCount val="6"/>
                <c:lvl>
                  <c:pt idx="0">
                    <c:v>2-Year</c:v>
                  </c:pt>
                  <c:pt idx="1">
                    <c:v>20-Year</c:v>
                  </c:pt>
                  <c:pt idx="2">
                    <c:v>100-Year</c:v>
                  </c:pt>
                  <c:pt idx="3">
                    <c:v>2-Year</c:v>
                  </c:pt>
                  <c:pt idx="4">
                    <c:v>20-Year</c:v>
                  </c:pt>
                  <c:pt idx="5">
                    <c:v>100-Year</c:v>
                  </c:pt>
                </c:lvl>
                <c:lvl>
                  <c:pt idx="0">
                    <c:v>Pre-Project</c:v>
                  </c:pt>
                  <c:pt idx="3">
                    <c:v>Post-Project</c:v>
                  </c:pt>
                </c:lvl>
              </c:multiLvlStrCache>
            </c:multiLvlStrRef>
          </c:cat>
          <c:val>
            <c:numRef>
              <c:f>'Step 2_Metric 30'!$AY$4:$AY$9</c:f>
              <c:numCache>
                <c:formatCode>_(* #,##0.0_);_(* \(#,##0.0\);_(*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219"/>
        <c:overlap val="-27"/>
        <c:axId val="874474144"/>
        <c:axId val="874474536"/>
      </c:barChart>
      <c:catAx>
        <c:axId val="87447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4536"/>
        <c:crosses val="autoZero"/>
        <c:auto val="1"/>
        <c:lblAlgn val="ctr"/>
        <c:lblOffset val="100"/>
        <c:noMultiLvlLbl val="0"/>
      </c:catAx>
      <c:valAx>
        <c:axId val="874474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4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Preproject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88254593175854"/>
          <c:y val="0.17526273923623992"/>
          <c:w val="0.80350995188101493"/>
          <c:h val="0.67384734412740277"/>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31'!$B$6:$D$6</c:f>
              <c:numCache>
                <c:formatCode>General</c:formatCode>
                <c:ptCount val="3"/>
                <c:pt idx="0">
                  <c:v>0.5</c:v>
                </c:pt>
                <c:pt idx="1">
                  <c:v>0.05</c:v>
                </c:pt>
                <c:pt idx="2">
                  <c:v>0.01</c:v>
                </c:pt>
              </c:numCache>
            </c:numRef>
          </c:xVal>
          <c:yVal>
            <c:numRef>
              <c:f>'Step 2_Metric 31'!$B$7:$D$7</c:f>
              <c:numCache>
                <c:formatCode>"$"#,##0</c:formatCode>
                <c:ptCount val="3"/>
                <c:pt idx="0">
                  <c:v>594.05642276154822</c:v>
                </c:pt>
                <c:pt idx="1">
                  <c:v>776.85076222538066</c:v>
                </c:pt>
                <c:pt idx="2">
                  <c:v>850.52887592404591</c:v>
                </c:pt>
              </c:numCache>
            </c:numRef>
          </c:yVal>
          <c:smooth val="0"/>
        </c:ser>
        <c:dLbls>
          <c:showLegendKey val="0"/>
          <c:showVal val="0"/>
          <c:showCatName val="0"/>
          <c:showSerName val="0"/>
          <c:showPercent val="0"/>
          <c:showBubbleSize val="0"/>
        </c:dLbls>
        <c:axId val="507639952"/>
        <c:axId val="877049616"/>
      </c:scatterChart>
      <c:valAx>
        <c:axId val="507639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49616"/>
        <c:crosses val="autoZero"/>
        <c:crossBetween val="midCat"/>
      </c:valAx>
      <c:valAx>
        <c:axId val="87704961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9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Postproject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31'!$F$6:$H$6</c:f>
              <c:numCache>
                <c:formatCode>General</c:formatCode>
                <c:ptCount val="3"/>
                <c:pt idx="0">
                  <c:v>0.5</c:v>
                </c:pt>
                <c:pt idx="1">
                  <c:v>0.05</c:v>
                </c:pt>
                <c:pt idx="2">
                  <c:v>0.01</c:v>
                </c:pt>
              </c:numCache>
            </c:numRef>
          </c:xVal>
          <c:yVal>
            <c:numRef>
              <c:f>'Step 2_Metric 31'!$F$7:$H$7</c:f>
              <c:numCache>
                <c:formatCode>"$"#,##0</c:formatCode>
                <c:ptCount val="3"/>
                <c:pt idx="0">
                  <c:v>589.58520595944208</c:v>
                </c:pt>
                <c:pt idx="1">
                  <c:v>776.63495550677021</c:v>
                </c:pt>
                <c:pt idx="2">
                  <c:v>850.52887592404591</c:v>
                </c:pt>
              </c:numCache>
            </c:numRef>
          </c:yVal>
          <c:smooth val="0"/>
        </c:ser>
        <c:dLbls>
          <c:showLegendKey val="0"/>
          <c:showVal val="0"/>
          <c:showCatName val="0"/>
          <c:showSerName val="0"/>
          <c:showPercent val="0"/>
          <c:showBubbleSize val="0"/>
        </c:dLbls>
        <c:axId val="877050008"/>
        <c:axId val="877044128"/>
      </c:scatterChart>
      <c:valAx>
        <c:axId val="877050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44128"/>
        <c:crosses val="autoZero"/>
        <c:crossBetween val="midCat"/>
      </c:valAx>
      <c:valAx>
        <c:axId val="8770441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500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Economic Output</a:t>
            </a:r>
          </a:p>
          <a:p>
            <a:pPr>
              <a:defRPr/>
            </a:pPr>
            <a:r>
              <a:rPr lang="en-US"/>
              <a:t>Pre-Project &amp; Post-Project</a:t>
            </a:r>
            <a:r>
              <a:rPr lang="en-US" baseline="0"/>
              <a:t> Expected Annual Flood Damages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[1]Metric!$B$17:$B$18</c:f>
              <c:strCache>
                <c:ptCount val="2"/>
                <c:pt idx="0">
                  <c:v>Pre-Project EAD</c:v>
                </c:pt>
                <c:pt idx="1">
                  <c:v>Post-Project EAD</c:v>
                </c:pt>
              </c:strCache>
            </c:strRef>
          </c:cat>
          <c:val>
            <c:numRef>
              <c:f>'Step 2_Metric 31'!$C$19:$C$20</c:f>
              <c:numCache>
                <c:formatCode>"$"#,##0</c:formatCode>
                <c:ptCount val="2"/>
                <c:pt idx="0">
                  <c:v>349.50699814428799</c:v>
                </c:pt>
                <c:pt idx="1">
                  <c:v>348.44810171775458</c:v>
                </c:pt>
              </c:numCache>
            </c:numRef>
          </c:val>
        </c:ser>
        <c:dLbls>
          <c:showLegendKey val="0"/>
          <c:showVal val="0"/>
          <c:showCatName val="0"/>
          <c:showSerName val="0"/>
          <c:showPercent val="0"/>
          <c:showBubbleSize val="0"/>
        </c:dLbls>
        <c:gapWidth val="182"/>
        <c:axId val="877042560"/>
        <c:axId val="877048440"/>
      </c:barChart>
      <c:catAx>
        <c:axId val="877042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48440"/>
        <c:crosses val="autoZero"/>
        <c:auto val="1"/>
        <c:lblAlgn val="ctr"/>
        <c:lblOffset val="100"/>
        <c:noMultiLvlLbl val="0"/>
      </c:catAx>
      <c:valAx>
        <c:axId val="877048440"/>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4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Metric 31:</a:t>
            </a:r>
            <a:r>
              <a:rPr lang="en-US" baseline="0"/>
              <a:t> Expected Production Losses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'Step 2_Metric 30'!$AY$3</c:f>
              <c:strCache>
                <c:ptCount val="1"/>
                <c:pt idx="0">
                  <c:v>Amount</c:v>
                </c:pt>
              </c:strCache>
            </c:strRef>
          </c:tx>
          <c:spPr>
            <a:solidFill>
              <a:schemeClr val="accent1"/>
            </a:solidFill>
            <a:ln>
              <a:noFill/>
            </a:ln>
            <a:effectLst/>
          </c:spPr>
          <c:invertIfNegative val="0"/>
          <c:dPt>
            <c:idx val="0"/>
            <c:invertIfNegative val="0"/>
            <c:bubble3D val="0"/>
            <c:spPr>
              <a:solidFill>
                <a:schemeClr val="accent2"/>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2"/>
              </a:solidFill>
              <a:ln>
                <a:noFill/>
              </a:ln>
              <a:effectLst/>
            </c:spPr>
          </c:dPt>
          <c:cat>
            <c:multiLvlStrRef>
              <c:f>'Step 2_Metric 7'!$AW$22:$AX$27</c:f>
              <c:multiLvlStrCache>
                <c:ptCount val="6"/>
                <c:lvl>
                  <c:pt idx="0">
                    <c:v>2-Year</c:v>
                  </c:pt>
                  <c:pt idx="1">
                    <c:v>20-Year</c:v>
                  </c:pt>
                  <c:pt idx="2">
                    <c:v>100-Year</c:v>
                  </c:pt>
                  <c:pt idx="3">
                    <c:v>2-Year</c:v>
                  </c:pt>
                  <c:pt idx="4">
                    <c:v>20-Year</c:v>
                  </c:pt>
                  <c:pt idx="5">
                    <c:v>100-Year</c:v>
                  </c:pt>
                </c:lvl>
                <c:lvl>
                  <c:pt idx="0">
                    <c:v>Pre-Project</c:v>
                  </c:pt>
                  <c:pt idx="3">
                    <c:v>Post-Project</c:v>
                  </c:pt>
                </c:lvl>
              </c:multiLvlStrCache>
            </c:multiLvlStrRef>
          </c:cat>
          <c:val>
            <c:numRef>
              <c:f>'Step 2_Metric 31'!$AY$4:$AY$9</c:f>
              <c:numCache>
                <c:formatCode>_(* #,##0.0_);_(* \(#,##0.0\);_(*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219"/>
        <c:overlap val="-27"/>
        <c:axId val="877049224"/>
        <c:axId val="877042952"/>
      </c:barChart>
      <c:catAx>
        <c:axId val="877049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42952"/>
        <c:crosses val="autoZero"/>
        <c:auto val="1"/>
        <c:lblAlgn val="ctr"/>
        <c:lblOffset val="100"/>
        <c:noMultiLvlLbl val="0"/>
      </c:catAx>
      <c:valAx>
        <c:axId val="877042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Production Losses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049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Postproject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7'!$F$6:$H$6</c:f>
              <c:numCache>
                <c:formatCode>General</c:formatCode>
                <c:ptCount val="3"/>
                <c:pt idx="0">
                  <c:v>0.5</c:v>
                </c:pt>
                <c:pt idx="1">
                  <c:v>0.05</c:v>
                </c:pt>
                <c:pt idx="2">
                  <c:v>0.01</c:v>
                </c:pt>
              </c:numCache>
            </c:numRef>
          </c:xVal>
          <c:yVal>
            <c:numRef>
              <c:f>'Step 2_Metric 7'!$F$7:$H$7</c:f>
              <c:numCache>
                <c:formatCode>"$"#,##0</c:formatCode>
                <c:ptCount val="3"/>
                <c:pt idx="0">
                  <c:v>0</c:v>
                </c:pt>
                <c:pt idx="1">
                  <c:v>68226.051695324815</c:v>
                </c:pt>
                <c:pt idx="2">
                  <c:v>18592782.256026447</c:v>
                </c:pt>
              </c:numCache>
            </c:numRef>
          </c:yVal>
          <c:smooth val="0"/>
        </c:ser>
        <c:dLbls>
          <c:showLegendKey val="0"/>
          <c:showVal val="0"/>
          <c:showCatName val="0"/>
          <c:showSerName val="0"/>
          <c:showPercent val="0"/>
          <c:showBubbleSize val="0"/>
        </c:dLbls>
        <c:axId val="507636424"/>
        <c:axId val="507634856"/>
      </c:scatterChart>
      <c:valAx>
        <c:axId val="507636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4856"/>
        <c:crosses val="autoZero"/>
        <c:crossBetween val="midCat"/>
      </c:valAx>
      <c:valAx>
        <c:axId val="5076348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64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Economic Output</a:t>
            </a:r>
          </a:p>
          <a:p>
            <a:pPr>
              <a:defRPr/>
            </a:pPr>
            <a:r>
              <a:rPr lang="en-US"/>
              <a:t>Pre-Project &amp; Post-Project</a:t>
            </a:r>
            <a:r>
              <a:rPr lang="en-US" baseline="0"/>
              <a:t> Expected Annual Flood Damages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[1]Metric!$B$17:$B$18</c:f>
              <c:strCache>
                <c:ptCount val="2"/>
                <c:pt idx="0">
                  <c:v>Pre-Project EAD</c:v>
                </c:pt>
                <c:pt idx="1">
                  <c:v>Post-Project EAD</c:v>
                </c:pt>
              </c:strCache>
            </c:strRef>
          </c:cat>
          <c:val>
            <c:numRef>
              <c:f>'Step 2_Metric 7'!$C$19:$C$20</c:f>
              <c:numCache>
                <c:formatCode>"$"#,##0</c:formatCode>
                <c:ptCount val="2"/>
                <c:pt idx="0">
                  <c:v>750315.47657003684</c:v>
                </c:pt>
                <c:pt idx="1">
                  <c:v>574498.8503461479</c:v>
                </c:pt>
              </c:numCache>
            </c:numRef>
          </c:val>
        </c:ser>
        <c:dLbls>
          <c:showLegendKey val="0"/>
          <c:showVal val="0"/>
          <c:showCatName val="0"/>
          <c:showSerName val="0"/>
          <c:showPercent val="0"/>
          <c:showBubbleSize val="0"/>
        </c:dLbls>
        <c:gapWidth val="182"/>
        <c:axId val="507632896"/>
        <c:axId val="507637992"/>
      </c:barChart>
      <c:catAx>
        <c:axId val="50763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7992"/>
        <c:crosses val="autoZero"/>
        <c:auto val="1"/>
        <c:lblAlgn val="ctr"/>
        <c:lblOffset val="100"/>
        <c:noMultiLvlLbl val="0"/>
      </c:catAx>
      <c:valAx>
        <c:axId val="507637992"/>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Metric 7:</a:t>
            </a:r>
            <a:r>
              <a:rPr lang="en-US" baseline="0"/>
              <a:t> Economic Losses from Commercial Properties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'Step 2_Metric 7'!$AY$21</c:f>
              <c:strCache>
                <c:ptCount val="1"/>
                <c:pt idx="0">
                  <c:v>Amount</c:v>
                </c:pt>
              </c:strCache>
            </c:strRef>
          </c:tx>
          <c:spPr>
            <a:solidFill>
              <a:schemeClr val="accent2"/>
            </a:solidFill>
            <a:ln>
              <a:noFill/>
            </a:ln>
            <a:effectLst/>
          </c:spPr>
          <c:invertIfNegative val="0"/>
          <c:dPt>
            <c:idx val="5"/>
            <c:invertIfNegative val="0"/>
            <c:bubble3D val="0"/>
            <c:spPr>
              <a:solidFill>
                <a:schemeClr val="accent1"/>
              </a:solidFill>
              <a:ln>
                <a:noFill/>
              </a:ln>
              <a:effectLst/>
            </c:spPr>
          </c:dPt>
          <c:cat>
            <c:multiLvlStrRef>
              <c:f>'Step 2_Metric 7'!$AW$22:$AX$27</c:f>
              <c:multiLvlStrCache>
                <c:ptCount val="6"/>
                <c:lvl>
                  <c:pt idx="0">
                    <c:v>2-Year</c:v>
                  </c:pt>
                  <c:pt idx="1">
                    <c:v>20-Year</c:v>
                  </c:pt>
                  <c:pt idx="2">
                    <c:v>100-Year</c:v>
                  </c:pt>
                  <c:pt idx="3">
                    <c:v>2-Year</c:v>
                  </c:pt>
                  <c:pt idx="4">
                    <c:v>20-Year</c:v>
                  </c:pt>
                  <c:pt idx="5">
                    <c:v>100-Year</c:v>
                  </c:pt>
                </c:lvl>
                <c:lvl>
                  <c:pt idx="0">
                    <c:v>Pre-Project</c:v>
                  </c:pt>
                  <c:pt idx="3">
                    <c:v>Post-Project</c:v>
                  </c:pt>
                </c:lvl>
              </c:multiLvlStrCache>
            </c:multiLvlStrRef>
          </c:cat>
          <c:val>
            <c:numRef>
              <c:f>'Step 2_Metric 7'!$AY$22:$AY$27</c:f>
              <c:numCache>
                <c:formatCode>"$"#,##0.00</c:formatCode>
                <c:ptCount val="6"/>
                <c:pt idx="0">
                  <c:v>0</c:v>
                </c:pt>
                <c:pt idx="1">
                  <c:v>401850.07021753088</c:v>
                </c:pt>
                <c:pt idx="2">
                  <c:v>613789.20933577558</c:v>
                </c:pt>
                <c:pt idx="3">
                  <c:v>0</c:v>
                </c:pt>
                <c:pt idx="4">
                  <c:v>0</c:v>
                </c:pt>
                <c:pt idx="5">
                  <c:v>467648.92139868613</c:v>
                </c:pt>
              </c:numCache>
            </c:numRef>
          </c:val>
        </c:ser>
        <c:dLbls>
          <c:showLegendKey val="0"/>
          <c:showVal val="0"/>
          <c:showCatName val="0"/>
          <c:showSerName val="0"/>
          <c:showPercent val="0"/>
          <c:showBubbleSize val="0"/>
        </c:dLbls>
        <c:gapWidth val="219"/>
        <c:overlap val="-27"/>
        <c:axId val="507636032"/>
        <c:axId val="507638384"/>
      </c:barChart>
      <c:catAx>
        <c:axId val="50763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8384"/>
        <c:crosses val="autoZero"/>
        <c:auto val="1"/>
        <c:lblAlgn val="ctr"/>
        <c:lblOffset val="100"/>
        <c:noMultiLvlLbl val="0"/>
      </c:catAx>
      <c:valAx>
        <c:axId val="5076383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63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Preproject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17'!$B$4:$D$4</c:f>
              <c:numCache>
                <c:formatCode>General</c:formatCode>
                <c:ptCount val="3"/>
                <c:pt idx="0">
                  <c:v>0.5</c:v>
                </c:pt>
                <c:pt idx="1">
                  <c:v>0.05</c:v>
                </c:pt>
                <c:pt idx="2">
                  <c:v>0.01</c:v>
                </c:pt>
              </c:numCache>
            </c:numRef>
          </c:xVal>
          <c:yVal>
            <c:numRef>
              <c:f>'Step 2_Metric 17'!$B$5:$D$5</c:f>
              <c:numCache>
                <c:formatCode>"$"#,##0</c:formatCode>
                <c:ptCount val="3"/>
                <c:pt idx="0">
                  <c:v>601.58228807235582</c:v>
                </c:pt>
                <c:pt idx="1">
                  <c:v>3954.4452491640182</c:v>
                </c:pt>
                <c:pt idx="2">
                  <c:v>24026.316192570321</c:v>
                </c:pt>
              </c:numCache>
            </c:numRef>
          </c:yVal>
          <c:smooth val="0"/>
        </c:ser>
        <c:dLbls>
          <c:showLegendKey val="0"/>
          <c:showVal val="0"/>
          <c:showCatName val="0"/>
          <c:showSerName val="0"/>
          <c:showPercent val="0"/>
          <c:showBubbleSize val="0"/>
        </c:dLbls>
        <c:axId val="874477280"/>
        <c:axId val="874478456"/>
      </c:scatterChart>
      <c:valAx>
        <c:axId val="874477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8456"/>
        <c:crosses val="autoZero"/>
        <c:crossBetween val="midCat"/>
      </c:valAx>
      <c:valAx>
        <c:axId val="8744784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7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Postproject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17'!$F$4:$H$4</c:f>
              <c:numCache>
                <c:formatCode>General</c:formatCode>
                <c:ptCount val="3"/>
                <c:pt idx="0">
                  <c:v>0.5</c:v>
                </c:pt>
                <c:pt idx="1">
                  <c:v>0.05</c:v>
                </c:pt>
                <c:pt idx="2">
                  <c:v>0.01</c:v>
                </c:pt>
              </c:numCache>
            </c:numRef>
          </c:xVal>
          <c:yVal>
            <c:numRef>
              <c:f>'Step 2_Metric 17'!$F$5:$H$5</c:f>
              <c:numCache>
                <c:formatCode>"$"#,##0</c:formatCode>
                <c:ptCount val="3"/>
                <c:pt idx="0">
                  <c:v>330.74528604749935</c:v>
                </c:pt>
                <c:pt idx="1">
                  <c:v>2353.1074109669844</c:v>
                </c:pt>
                <c:pt idx="2">
                  <c:v>18757.797616910222</c:v>
                </c:pt>
              </c:numCache>
            </c:numRef>
          </c:yVal>
          <c:smooth val="0"/>
        </c:ser>
        <c:dLbls>
          <c:showLegendKey val="0"/>
          <c:showVal val="0"/>
          <c:showCatName val="0"/>
          <c:showSerName val="0"/>
          <c:showPercent val="0"/>
          <c:showBubbleSize val="0"/>
        </c:dLbls>
        <c:axId val="874475320"/>
        <c:axId val="874472576"/>
      </c:scatterChart>
      <c:valAx>
        <c:axId val="874475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2576"/>
        <c:crosses val="autoZero"/>
        <c:crossBetween val="midCat"/>
      </c:valAx>
      <c:valAx>
        <c:axId val="8744725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53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Economic Output</a:t>
            </a:r>
          </a:p>
          <a:p>
            <a:pPr>
              <a:defRPr/>
            </a:pPr>
            <a:r>
              <a:rPr lang="en-US"/>
              <a:t>Pre-Project &amp; Post-Project</a:t>
            </a:r>
            <a:r>
              <a:rPr lang="en-US" baseline="0"/>
              <a:t> Expected Annual Flood Damages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[1]Metric!$B$17:$B$18</c:f>
              <c:strCache>
                <c:ptCount val="2"/>
                <c:pt idx="0">
                  <c:v>Pre-Project EAD</c:v>
                </c:pt>
                <c:pt idx="1">
                  <c:v>Post-Project EAD</c:v>
                </c:pt>
              </c:strCache>
            </c:strRef>
          </c:cat>
          <c:val>
            <c:numRef>
              <c:f>'Step 2_Metric 17'!$C$17:$C$18</c:f>
              <c:numCache>
                <c:formatCode>"$"#,##0</c:formatCode>
                <c:ptCount val="2"/>
                <c:pt idx="0">
                  <c:v>1824.9845866385742</c:v>
                </c:pt>
                <c:pt idx="1">
                  <c:v>1213.6629335549053</c:v>
                </c:pt>
              </c:numCache>
            </c:numRef>
          </c:val>
        </c:ser>
        <c:dLbls>
          <c:showLegendKey val="0"/>
          <c:showVal val="0"/>
          <c:showCatName val="0"/>
          <c:showSerName val="0"/>
          <c:showPercent val="0"/>
          <c:showBubbleSize val="0"/>
        </c:dLbls>
        <c:gapWidth val="182"/>
        <c:axId val="874476104"/>
        <c:axId val="874472968"/>
      </c:barChart>
      <c:catAx>
        <c:axId val="874476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2968"/>
        <c:crosses val="autoZero"/>
        <c:auto val="1"/>
        <c:lblAlgn val="ctr"/>
        <c:lblOffset val="100"/>
        <c:noMultiLvlLbl val="0"/>
      </c:catAx>
      <c:valAx>
        <c:axId val="87447296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6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Preproject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88254593175854"/>
          <c:y val="0.17526273923623992"/>
          <c:w val="0.80350995188101493"/>
          <c:h val="0.67384734412740277"/>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30'!$B$6:$D$6</c:f>
              <c:numCache>
                <c:formatCode>General</c:formatCode>
                <c:ptCount val="3"/>
                <c:pt idx="0">
                  <c:v>0.5</c:v>
                </c:pt>
                <c:pt idx="1">
                  <c:v>0.05</c:v>
                </c:pt>
                <c:pt idx="2">
                  <c:v>0.01</c:v>
                </c:pt>
              </c:numCache>
            </c:numRef>
          </c:xVal>
          <c:yVal>
            <c:numRef>
              <c:f>'Step 2_Metric 30'!$B$7:$D$7</c:f>
              <c:numCache>
                <c:formatCode>_(* #,##0_);_(* \(#,##0\);_(* "-"??_);_(@_)</c:formatCode>
                <c:ptCount val="3"/>
                <c:pt idx="0">
                  <c:v>19.759257115</c:v>
                </c:pt>
                <c:pt idx="1">
                  <c:v>26.126905860000001</c:v>
                </c:pt>
                <c:pt idx="2">
                  <c:v>28.805276954999997</c:v>
                </c:pt>
              </c:numCache>
            </c:numRef>
          </c:yVal>
          <c:smooth val="0"/>
        </c:ser>
        <c:dLbls>
          <c:showLegendKey val="0"/>
          <c:showVal val="0"/>
          <c:showCatName val="0"/>
          <c:showSerName val="0"/>
          <c:showPercent val="0"/>
          <c:showBubbleSize val="0"/>
        </c:dLbls>
        <c:axId val="874473360"/>
        <c:axId val="874475712"/>
      </c:scatterChart>
      <c:valAx>
        <c:axId val="874473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5712"/>
        <c:crosses val="autoZero"/>
        <c:crossBetween val="midCat"/>
      </c:valAx>
      <c:valAx>
        <c:axId val="87447571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33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Postproject EAD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'Step 2_Metric 30'!$F$6:$H$6</c:f>
              <c:numCache>
                <c:formatCode>General</c:formatCode>
                <c:ptCount val="3"/>
                <c:pt idx="0">
                  <c:v>0.5</c:v>
                </c:pt>
                <c:pt idx="1">
                  <c:v>0.05</c:v>
                </c:pt>
                <c:pt idx="2">
                  <c:v>0.01</c:v>
                </c:pt>
              </c:numCache>
            </c:numRef>
          </c:xVal>
          <c:yVal>
            <c:numRef>
              <c:f>'Step 2_Metric 30'!$F$7:$H$7</c:f>
              <c:numCache>
                <c:formatCode>_(* #,##0_);_(* \(#,##0\);_(* "-"??_);_(@_)</c:formatCode>
                <c:ptCount val="3"/>
                <c:pt idx="0">
                  <c:v>19.561573115000002</c:v>
                </c:pt>
                <c:pt idx="1">
                  <c:v>26.117268765000002</c:v>
                </c:pt>
                <c:pt idx="2">
                  <c:v>28.805276954999997</c:v>
                </c:pt>
              </c:numCache>
            </c:numRef>
          </c:yVal>
          <c:smooth val="0"/>
        </c:ser>
        <c:dLbls>
          <c:showLegendKey val="0"/>
          <c:showVal val="0"/>
          <c:showCatName val="0"/>
          <c:showSerName val="0"/>
          <c:showPercent val="0"/>
          <c:showBubbleSize val="0"/>
        </c:dLbls>
        <c:axId val="874471008"/>
        <c:axId val="874473752"/>
      </c:scatterChart>
      <c:valAx>
        <c:axId val="874471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3752"/>
        <c:crosses val="autoZero"/>
        <c:crossBetween val="midCat"/>
      </c:valAx>
      <c:valAx>
        <c:axId val="8744737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4710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1.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5.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581026</xdr:colOff>
      <xdr:row>2</xdr:row>
      <xdr:rowOff>119062</xdr:rowOff>
    </xdr:from>
    <xdr:to>
      <xdr:col>14</xdr:col>
      <xdr:colOff>581026</xdr:colOff>
      <xdr:row>14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552450</xdr:colOff>
      <xdr:row>14</xdr:row>
      <xdr:rowOff>104775</xdr:rowOff>
    </xdr:from>
    <xdr:to>
      <xdr:col>14</xdr:col>
      <xdr:colOff>552450</xdr:colOff>
      <xdr:row>26</xdr:row>
      <xdr:rowOff>23813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304799</xdr:colOff>
      <xdr:row>20</xdr:row>
      <xdr:rowOff>147636</xdr:rowOff>
    </xdr:from>
    <xdr:to>
      <xdr:col>8</xdr:col>
      <xdr:colOff>371474</xdr:colOff>
      <xdr:row>36</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40</xdr:row>
      <xdr:rowOff>9525</xdr:rowOff>
    </xdr:from>
    <xdr:to>
      <xdr:col>9</xdr:col>
      <xdr:colOff>175294</xdr:colOff>
      <xdr:row>57</xdr:row>
      <xdr:rowOff>130035</xdr:rowOff>
    </xdr:to>
    <xdr:pic>
      <xdr:nvPicPr>
        <xdr:cNvPr id="6" name="Picture 5"/>
        <xdr:cNvPicPr>
          <a:picLocks noChangeAspect="1"/>
        </xdr:cNvPicPr>
      </xdr:nvPicPr>
      <xdr:blipFill>
        <a:blip xmlns:r="http://schemas.openxmlformats.org/officeDocument/2006/relationships" r:embed="rId4"/>
        <a:stretch>
          <a:fillRect/>
        </a:stretch>
      </xdr:blipFill>
      <xdr:spPr>
        <a:xfrm>
          <a:off x="609600" y="7248525"/>
          <a:ext cx="5899819" cy="3578085"/>
        </a:xfrm>
        <a:prstGeom prst="rect">
          <a:avLst/>
        </a:prstGeom>
      </xdr:spPr>
    </xdr:pic>
    <xdr:clientData/>
  </xdr:twoCellAnchor>
  <xdr:twoCellAnchor>
    <xdr:from>
      <xdr:col>51</xdr:col>
      <xdr:colOff>428625</xdr:colOff>
      <xdr:row>14</xdr:row>
      <xdr:rowOff>19050</xdr:rowOff>
    </xdr:from>
    <xdr:to>
      <xdr:col>58</xdr:col>
      <xdr:colOff>123825</xdr:colOff>
      <xdr:row>29</xdr:row>
      <xdr:rowOff>228600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581026</xdr:colOff>
      <xdr:row>0</xdr:row>
      <xdr:rowOff>119062</xdr:rowOff>
    </xdr:from>
    <xdr:to>
      <xdr:col>14</xdr:col>
      <xdr:colOff>581026</xdr:colOff>
      <xdr:row>12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552450</xdr:colOff>
      <xdr:row>12</xdr:row>
      <xdr:rowOff>104775</xdr:rowOff>
    </xdr:from>
    <xdr:to>
      <xdr:col>14</xdr:col>
      <xdr:colOff>552450</xdr:colOff>
      <xdr:row>24</xdr:row>
      <xdr:rowOff>23813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304799</xdr:colOff>
      <xdr:row>18</xdr:row>
      <xdr:rowOff>147636</xdr:rowOff>
    </xdr:from>
    <xdr:to>
      <xdr:col>8</xdr:col>
      <xdr:colOff>371474</xdr:colOff>
      <xdr:row>34</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38</xdr:row>
      <xdr:rowOff>9525</xdr:rowOff>
    </xdr:from>
    <xdr:to>
      <xdr:col>10</xdr:col>
      <xdr:colOff>413419</xdr:colOff>
      <xdr:row>56</xdr:row>
      <xdr:rowOff>158610</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7324725"/>
          <a:ext cx="5899819" cy="3578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581026</xdr:colOff>
      <xdr:row>2</xdr:row>
      <xdr:rowOff>119062</xdr:rowOff>
    </xdr:from>
    <xdr:to>
      <xdr:col>14</xdr:col>
      <xdr:colOff>581026</xdr:colOff>
      <xdr:row>14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552450</xdr:colOff>
      <xdr:row>14</xdr:row>
      <xdr:rowOff>104775</xdr:rowOff>
    </xdr:from>
    <xdr:to>
      <xdr:col>14</xdr:col>
      <xdr:colOff>552450</xdr:colOff>
      <xdr:row>26</xdr:row>
      <xdr:rowOff>23813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304799</xdr:colOff>
      <xdr:row>20</xdr:row>
      <xdr:rowOff>147636</xdr:rowOff>
    </xdr:from>
    <xdr:to>
      <xdr:col>8</xdr:col>
      <xdr:colOff>371474</xdr:colOff>
      <xdr:row>36</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40</xdr:row>
      <xdr:rowOff>9525</xdr:rowOff>
    </xdr:from>
    <xdr:to>
      <xdr:col>10</xdr:col>
      <xdr:colOff>270544</xdr:colOff>
      <xdr:row>56</xdr:row>
      <xdr:rowOff>82410</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7781925"/>
          <a:ext cx="5899819" cy="3578085"/>
        </a:xfrm>
        <a:prstGeom prst="rect">
          <a:avLst/>
        </a:prstGeom>
      </xdr:spPr>
    </xdr:pic>
    <xdr:clientData/>
  </xdr:twoCellAnchor>
  <xdr:twoCellAnchor>
    <xdr:from>
      <xdr:col>51</xdr:col>
      <xdr:colOff>466725</xdr:colOff>
      <xdr:row>1</xdr:row>
      <xdr:rowOff>200025</xdr:rowOff>
    </xdr:from>
    <xdr:to>
      <xdr:col>58</xdr:col>
      <xdr:colOff>161925</xdr:colOff>
      <xdr:row>17</xdr:row>
      <xdr:rowOff>28575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581026</xdr:colOff>
      <xdr:row>2</xdr:row>
      <xdr:rowOff>119062</xdr:rowOff>
    </xdr:from>
    <xdr:to>
      <xdr:col>14</xdr:col>
      <xdr:colOff>581026</xdr:colOff>
      <xdr:row>14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552450</xdr:colOff>
      <xdr:row>14</xdr:row>
      <xdr:rowOff>104775</xdr:rowOff>
    </xdr:from>
    <xdr:to>
      <xdr:col>14</xdr:col>
      <xdr:colOff>552450</xdr:colOff>
      <xdr:row>26</xdr:row>
      <xdr:rowOff>23813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304799</xdr:colOff>
      <xdr:row>20</xdr:row>
      <xdr:rowOff>147636</xdr:rowOff>
    </xdr:from>
    <xdr:to>
      <xdr:col>8</xdr:col>
      <xdr:colOff>371474</xdr:colOff>
      <xdr:row>36</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40</xdr:row>
      <xdr:rowOff>9525</xdr:rowOff>
    </xdr:from>
    <xdr:to>
      <xdr:col>10</xdr:col>
      <xdr:colOff>127669</xdr:colOff>
      <xdr:row>58</xdr:row>
      <xdr:rowOff>82410</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7781925"/>
          <a:ext cx="5899819" cy="3578085"/>
        </a:xfrm>
        <a:prstGeom prst="rect">
          <a:avLst/>
        </a:prstGeom>
      </xdr:spPr>
    </xdr:pic>
    <xdr:clientData/>
  </xdr:twoCellAnchor>
  <xdr:twoCellAnchor>
    <xdr:from>
      <xdr:col>52</xdr:col>
      <xdr:colOff>142875</xdr:colOff>
      <xdr:row>1</xdr:row>
      <xdr:rowOff>200025</xdr:rowOff>
    </xdr:from>
    <xdr:to>
      <xdr:col>58</xdr:col>
      <xdr:colOff>447675</xdr:colOff>
      <xdr:row>17</xdr:row>
      <xdr:rowOff>28575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lood_damage/Flood_damage_calculator_cm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btassoc.sharepoint.com/Projects/22415NFWFSandyMonitoring/Shared%20Documents/Socioecon%20Monitoring/Transportation_Monetiz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btassoc.sharepoint.com/Projects/22415NFWFSandyMonitoring/Shared%20Documents/Socioecon%20Monitoring/Pre-Metric%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etric"/>
      <sheetName val="USFWS15ZOI_bldgs2yr"/>
      <sheetName val="USFWS15_ZOI_bldgs20yr"/>
      <sheetName val="USFWS15ZOI_bldgs100yr"/>
      <sheetName val="Coastal_DDF"/>
      <sheetName val="Units"/>
    </sheetNames>
    <sheetDataSet>
      <sheetData sheetId="0"/>
      <sheetData sheetId="1">
        <row r="4">
          <cell r="B4">
            <v>0.5</v>
          </cell>
        </row>
        <row r="17">
          <cell r="B17" t="str">
            <v>Pre-Project EAD</v>
          </cell>
        </row>
        <row r="18">
          <cell r="B18" t="str">
            <v>Post-Project EAD</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VTTS"/>
      <sheetName val="OM"/>
      <sheetName val="Occupancy"/>
      <sheetName val="GDP and Deflators"/>
    </sheetNames>
    <sheetDataSet>
      <sheetData sheetId="0"/>
      <sheetData sheetId="1"/>
      <sheetData sheetId="2"/>
      <sheetData sheetId="3"/>
      <sheetData sheetId="4">
        <row r="88">
          <cell r="D88">
            <v>1.1516</v>
          </cell>
        </row>
        <row r="89">
          <cell r="D89">
            <v>1.1775</v>
          </cell>
        </row>
        <row r="90">
          <cell r="D90">
            <v>1.2037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hangelog"/>
      <sheetName val="Inputs"/>
      <sheetName val="All Buildings"/>
      <sheetName val="Transportation Data"/>
      <sheetName val="Building Structure Data"/>
      <sheetName val="Critical Facilities"/>
      <sheetName val="Agricultural Data"/>
    </sheetNames>
    <sheetDataSet>
      <sheetData sheetId="0"/>
      <sheetData sheetId="1"/>
      <sheetData sheetId="2">
        <row r="6">
          <cell r="D6">
            <v>1.60934</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esf.edu/cclp/documents/GATE_CLR_Fort_Tilden_062013.pdf" TargetMode="External"/><Relationship Id="rId13" Type="http://schemas.openxmlformats.org/officeDocument/2006/relationships/hyperlink" Target="https://www.zillow.com/homedetails/159-Beach-149th-St-Far-Rockaway-NY-11694/32228993_zpid/" TargetMode="External"/><Relationship Id="rId3" Type="http://schemas.openxmlformats.org/officeDocument/2006/relationships/hyperlink" Target="https://property.sussexcountyde.gov/idoc_documents/230-16.00-7.04.pdf" TargetMode="External"/><Relationship Id="rId7" Type="http://schemas.openxmlformats.org/officeDocument/2006/relationships/hyperlink" Target="https://www.esf.edu/cclp/documents/GATE_CLR_Fort_Tilden_062013.pdf" TargetMode="External"/><Relationship Id="rId12" Type="http://schemas.openxmlformats.org/officeDocument/2006/relationships/hyperlink" Target="https://www.zillow.com/homedetails/30-Ocean-Ave-Monmouth-Beach-NJ-07750/39341990_zpid/" TargetMode="External"/><Relationship Id="rId2" Type="http://schemas.openxmlformats.org/officeDocument/2006/relationships/hyperlink" Target="https://property.sussexcountyde.gov/idoc_documents/230-16.00-7.04.pdf" TargetMode="External"/><Relationship Id="rId16" Type="http://schemas.openxmlformats.org/officeDocument/2006/relationships/comments" Target="../comments7.xml"/><Relationship Id="rId1" Type="http://schemas.openxmlformats.org/officeDocument/2006/relationships/hyperlink" Target="https://property.sussexcountyde.gov/idoc_documents/230-16.00-7.04.pdf" TargetMode="External"/><Relationship Id="rId6" Type="http://schemas.openxmlformats.org/officeDocument/2006/relationships/hyperlink" Target="https://property.sussexcountyde.gov/idoc_documents/230-16.00-7.04.pdf" TargetMode="External"/><Relationship Id="rId11" Type="http://schemas.openxmlformats.org/officeDocument/2006/relationships/hyperlink" Target="http://tax1.co.monmouth.nj.us/cgi-bin/m4.cgi?district=0604&amp;l02=060400059____00049_________M" TargetMode="External"/><Relationship Id="rId5" Type="http://schemas.openxmlformats.org/officeDocument/2006/relationships/hyperlink" Target="https://property.sussexcountyde.gov/idoc_documents/230-16.00-7.04.pdf" TargetMode="External"/><Relationship Id="rId15" Type="http://schemas.openxmlformats.org/officeDocument/2006/relationships/vmlDrawing" Target="../drawings/vmlDrawing7.vml"/><Relationship Id="rId10" Type="http://schemas.openxmlformats.org/officeDocument/2006/relationships/hyperlink" Target="https://www.zillow.com/homedetails/24-Ocean-Ave-Monmouth-Beach-NJ-07750/39341995_zpid/" TargetMode="External"/><Relationship Id="rId4" Type="http://schemas.openxmlformats.org/officeDocument/2006/relationships/hyperlink" Target="https://property.sussexcountyde.gov/idoc_documents/230-16.00-7.04.pdf" TargetMode="External"/><Relationship Id="rId9" Type="http://schemas.openxmlformats.org/officeDocument/2006/relationships/hyperlink" Target="https://www.esf.edu/cclp/documents/GATE_CLR_Fort_Tilden_062013.pdf" TargetMode="External"/><Relationship Id="rId1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D53"/>
  <sheetViews>
    <sheetView tabSelected="1" workbookViewId="0">
      <selection activeCell="A26" sqref="A2:XFD26"/>
    </sheetView>
  </sheetViews>
  <sheetFormatPr defaultRowHeight="15" x14ac:dyDescent="0.25"/>
  <cols>
    <col min="2" max="2" width="33.7109375" customWidth="1"/>
    <col min="3" max="3" width="54" customWidth="1"/>
    <col min="4" max="4" width="123.28515625" customWidth="1"/>
  </cols>
  <sheetData>
    <row r="2" spans="2:4" hidden="1" x14ac:dyDescent="0.25"/>
    <row r="3" spans="2:4" hidden="1" x14ac:dyDescent="0.25"/>
    <row r="4" spans="2:4" hidden="1" x14ac:dyDescent="0.25"/>
    <row r="5" spans="2:4" ht="23.25" hidden="1" x14ac:dyDescent="0.35">
      <c r="B5" s="55" t="s">
        <v>352</v>
      </c>
    </row>
    <row r="6" spans="2:4" hidden="1" x14ac:dyDescent="0.25">
      <c r="B6" s="39" t="s">
        <v>353</v>
      </c>
      <c r="C6" s="39" t="s">
        <v>354</v>
      </c>
      <c r="D6" s="39" t="s">
        <v>355</v>
      </c>
    </row>
    <row r="7" spans="2:4" hidden="1" x14ac:dyDescent="0.25">
      <c r="B7" s="67" t="s">
        <v>356</v>
      </c>
      <c r="C7" s="38"/>
      <c r="D7" s="53" t="s">
        <v>357</v>
      </c>
    </row>
    <row r="8" spans="2:4" hidden="1" x14ac:dyDescent="0.25">
      <c r="B8" s="67" t="s">
        <v>373</v>
      </c>
      <c r="C8" s="38"/>
      <c r="D8" s="53" t="s">
        <v>373</v>
      </c>
    </row>
    <row r="9" spans="2:4" hidden="1" x14ac:dyDescent="0.25">
      <c r="B9" s="67" t="s">
        <v>374</v>
      </c>
      <c r="C9" s="38">
        <v>7</v>
      </c>
      <c r="D9" s="53" t="s">
        <v>375</v>
      </c>
    </row>
    <row r="10" spans="2:4" ht="30" hidden="1" x14ac:dyDescent="0.25">
      <c r="B10" s="67" t="s">
        <v>376</v>
      </c>
      <c r="C10" s="38"/>
      <c r="D10" s="53" t="s">
        <v>377</v>
      </c>
    </row>
    <row r="11" spans="2:4" hidden="1" x14ac:dyDescent="0.25">
      <c r="B11" s="65"/>
      <c r="C11" s="38"/>
      <c r="D11" s="53"/>
    </row>
    <row r="12" spans="2:4" hidden="1" x14ac:dyDescent="0.25">
      <c r="B12" s="65"/>
      <c r="C12" s="38"/>
      <c r="D12" s="53"/>
    </row>
    <row r="13" spans="2:4" hidden="1" x14ac:dyDescent="0.25">
      <c r="B13" s="65"/>
      <c r="C13" s="38"/>
      <c r="D13" s="53"/>
    </row>
    <row r="14" spans="2:4" hidden="1" x14ac:dyDescent="0.25">
      <c r="B14" s="65"/>
      <c r="C14" s="38"/>
      <c r="D14" s="53"/>
    </row>
    <row r="15" spans="2:4" hidden="1" x14ac:dyDescent="0.25">
      <c r="B15" s="65"/>
      <c r="C15" s="38"/>
      <c r="D15" s="53"/>
    </row>
    <row r="16" spans="2:4" hidden="1" x14ac:dyDescent="0.25">
      <c r="B16" s="65"/>
      <c r="C16" s="38"/>
      <c r="D16" s="53"/>
    </row>
    <row r="17" spans="2:4" hidden="1" x14ac:dyDescent="0.25">
      <c r="B17" s="65"/>
      <c r="C17" s="38"/>
      <c r="D17" s="53"/>
    </row>
    <row r="18" spans="2:4" hidden="1" x14ac:dyDescent="0.25">
      <c r="B18" s="65"/>
      <c r="C18" s="38"/>
      <c r="D18" s="53"/>
    </row>
    <row r="19" spans="2:4" hidden="1" x14ac:dyDescent="0.25">
      <c r="B19" s="65"/>
      <c r="C19" s="38"/>
      <c r="D19" s="53"/>
    </row>
    <row r="20" spans="2:4" hidden="1" x14ac:dyDescent="0.25">
      <c r="B20" s="65"/>
      <c r="C20" s="38"/>
      <c r="D20" s="53"/>
    </row>
    <row r="21" spans="2:4" hidden="1" x14ac:dyDescent="0.25">
      <c r="B21" s="65"/>
      <c r="C21" s="38"/>
      <c r="D21" s="53"/>
    </row>
    <row r="22" spans="2:4" hidden="1" x14ac:dyDescent="0.25">
      <c r="B22" s="65"/>
      <c r="C22" s="38"/>
      <c r="D22" s="53"/>
    </row>
    <row r="23" spans="2:4" hidden="1" x14ac:dyDescent="0.25">
      <c r="B23" s="65"/>
      <c r="C23" s="38"/>
      <c r="D23" s="53"/>
    </row>
    <row r="24" spans="2:4" hidden="1" x14ac:dyDescent="0.25">
      <c r="B24" s="65"/>
      <c r="C24" s="38"/>
      <c r="D24" s="53"/>
    </row>
    <row r="25" spans="2:4" hidden="1" x14ac:dyDescent="0.25"/>
    <row r="26" spans="2:4" hidden="1" x14ac:dyDescent="0.25"/>
    <row r="28" spans="2:4" ht="23.25" x14ac:dyDescent="0.35">
      <c r="B28" s="55" t="s">
        <v>1499</v>
      </c>
    </row>
    <row r="29" spans="2:4" x14ac:dyDescent="0.25">
      <c r="B29" s="269" t="s">
        <v>358</v>
      </c>
      <c r="C29" s="270"/>
      <c r="D29" s="271"/>
    </row>
    <row r="30" spans="2:4" x14ac:dyDescent="0.25">
      <c r="B30" s="269" t="s">
        <v>359</v>
      </c>
      <c r="C30" s="270"/>
      <c r="D30" s="271"/>
    </row>
    <row r="31" spans="2:4" x14ac:dyDescent="0.25">
      <c r="B31" s="269" t="s">
        <v>360</v>
      </c>
      <c r="C31" s="270"/>
      <c r="D31" s="271"/>
    </row>
    <row r="32" spans="2:4" x14ac:dyDescent="0.25">
      <c r="B32" s="269" t="s">
        <v>361</v>
      </c>
      <c r="C32" s="270"/>
      <c r="D32" s="271"/>
    </row>
    <row r="33" spans="2:4" x14ac:dyDescent="0.25">
      <c r="B33" s="266" t="s">
        <v>362</v>
      </c>
      <c r="C33" s="267"/>
      <c r="D33" s="268"/>
    </row>
    <row r="34" spans="2:4" x14ac:dyDescent="0.25">
      <c r="B34" s="266" t="s">
        <v>363</v>
      </c>
      <c r="C34" s="267"/>
      <c r="D34" s="268"/>
    </row>
    <row r="35" spans="2:4" x14ac:dyDescent="0.25">
      <c r="B35" s="266"/>
      <c r="C35" s="267"/>
      <c r="D35" s="268"/>
    </row>
    <row r="36" spans="2:4" x14ac:dyDescent="0.25">
      <c r="B36" s="266"/>
      <c r="C36" s="267"/>
      <c r="D36" s="268"/>
    </row>
    <row r="37" spans="2:4" x14ac:dyDescent="0.25">
      <c r="B37" s="266"/>
      <c r="C37" s="267"/>
      <c r="D37" s="268"/>
    </row>
    <row r="38" spans="2:4" x14ac:dyDescent="0.25">
      <c r="B38" s="266"/>
      <c r="C38" s="267"/>
      <c r="D38" s="268"/>
    </row>
    <row r="39" spans="2:4" x14ac:dyDescent="0.25">
      <c r="B39" s="266"/>
      <c r="C39" s="267"/>
      <c r="D39" s="268"/>
    </row>
    <row r="40" spans="2:4" x14ac:dyDescent="0.25">
      <c r="B40" s="266"/>
      <c r="C40" s="267"/>
      <c r="D40" s="268"/>
    </row>
    <row r="41" spans="2:4" x14ac:dyDescent="0.25">
      <c r="B41" s="266"/>
      <c r="C41" s="267"/>
      <c r="D41" s="268"/>
    </row>
    <row r="42" spans="2:4" x14ac:dyDescent="0.25">
      <c r="B42" s="266"/>
      <c r="C42" s="267"/>
      <c r="D42" s="268"/>
    </row>
    <row r="43" spans="2:4" x14ac:dyDescent="0.25">
      <c r="B43" s="62"/>
      <c r="C43" s="63"/>
      <c r="D43" s="64"/>
    </row>
    <row r="44" spans="2:4" x14ac:dyDescent="0.25">
      <c r="B44" s="62"/>
      <c r="C44" s="63"/>
      <c r="D44" s="64"/>
    </row>
    <row r="45" spans="2:4" x14ac:dyDescent="0.25">
      <c r="B45" s="62"/>
      <c r="C45" s="63"/>
      <c r="D45" s="64"/>
    </row>
    <row r="46" spans="2:4" x14ac:dyDescent="0.25">
      <c r="B46" s="62"/>
      <c r="C46" s="63"/>
      <c r="D46" s="64"/>
    </row>
    <row r="47" spans="2:4" x14ac:dyDescent="0.25">
      <c r="B47" s="62"/>
      <c r="C47" s="63"/>
      <c r="D47" s="64"/>
    </row>
    <row r="48" spans="2:4" x14ac:dyDescent="0.25">
      <c r="B48" s="62"/>
      <c r="C48" s="63"/>
      <c r="D48" s="64"/>
    </row>
    <row r="49" spans="2:4" x14ac:dyDescent="0.25">
      <c r="B49" s="62"/>
      <c r="C49" s="63"/>
      <c r="D49" s="64"/>
    </row>
    <row r="50" spans="2:4" x14ac:dyDescent="0.25">
      <c r="B50" s="62"/>
      <c r="C50" s="63"/>
      <c r="D50" s="64"/>
    </row>
    <row r="51" spans="2:4" x14ac:dyDescent="0.25">
      <c r="B51" s="62"/>
      <c r="C51" s="63"/>
      <c r="D51" s="64"/>
    </row>
    <row r="52" spans="2:4" x14ac:dyDescent="0.25">
      <c r="B52" s="62"/>
      <c r="C52" s="63"/>
      <c r="D52" s="64"/>
    </row>
    <row r="53" spans="2:4" x14ac:dyDescent="0.25">
      <c r="B53" s="62"/>
      <c r="C53" s="63"/>
      <c r="D53" s="64"/>
    </row>
  </sheetData>
  <mergeCells count="14">
    <mergeCell ref="B34:D34"/>
    <mergeCell ref="B29:D29"/>
    <mergeCell ref="B30:D30"/>
    <mergeCell ref="B31:D31"/>
    <mergeCell ref="B32:D32"/>
    <mergeCell ref="B33:D33"/>
    <mergeCell ref="B41:D41"/>
    <mergeCell ref="B42:D42"/>
    <mergeCell ref="B35:D35"/>
    <mergeCell ref="B36:D36"/>
    <mergeCell ref="B37:D37"/>
    <mergeCell ref="B38:D38"/>
    <mergeCell ref="B39:D39"/>
    <mergeCell ref="B40:D40"/>
  </mergeCells>
  <hyperlinks>
    <hyperlink ref="B7" location="Changelog!A1" display="Changelog"/>
    <hyperlink ref="B8" location="'Generic Inputs'!A1" display="Generic Inputs"/>
    <hyperlink ref="B9" location="'Metric 7 - Impact Calculations'!A1" display="Metric 7 - Impact Calculations"/>
    <hyperlink ref="B10" location="'Data from pre-metric workbook'!A1" display="Data from pre-metric workbook"/>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2E91"/>
  </sheetPr>
  <dimension ref="A3:K41"/>
  <sheetViews>
    <sheetView workbookViewId="0"/>
  </sheetViews>
  <sheetFormatPr defaultRowHeight="15" x14ac:dyDescent="0.25"/>
  <cols>
    <col min="1" max="1" width="16.5703125" customWidth="1"/>
    <col min="2" max="2" width="36.5703125" customWidth="1"/>
    <col min="3" max="3" width="39.140625" customWidth="1"/>
    <col min="4" max="10" width="19.7109375" customWidth="1"/>
    <col min="11" max="11" width="27.42578125" customWidth="1"/>
  </cols>
  <sheetData>
    <row r="3" spans="2:11" ht="23.25" x14ac:dyDescent="0.35">
      <c r="B3" s="55" t="s">
        <v>605</v>
      </c>
    </row>
    <row r="4" spans="2:11" x14ac:dyDescent="0.25">
      <c r="B4" s="289" t="s">
        <v>568</v>
      </c>
      <c r="C4" s="290"/>
      <c r="D4" s="290"/>
      <c r="E4" s="290"/>
      <c r="F4" s="290"/>
      <c r="G4" s="290"/>
      <c r="H4" s="290"/>
      <c r="I4" s="290"/>
      <c r="J4" s="291"/>
    </row>
    <row r="5" spans="2:11" ht="45" x14ac:dyDescent="0.25">
      <c r="B5" s="143" t="s">
        <v>569</v>
      </c>
      <c r="C5" s="143" t="s">
        <v>570</v>
      </c>
      <c r="D5" s="143" t="s">
        <v>571</v>
      </c>
      <c r="E5" s="143" t="s">
        <v>572</v>
      </c>
      <c r="F5" s="143" t="s">
        <v>573</v>
      </c>
      <c r="G5" s="143" t="s">
        <v>574</v>
      </c>
      <c r="H5" s="143" t="s">
        <v>575</v>
      </c>
      <c r="I5" s="143" t="s">
        <v>576</v>
      </c>
      <c r="J5" s="134" t="s">
        <v>577</v>
      </c>
    </row>
    <row r="6" spans="2:11" x14ac:dyDescent="0.25">
      <c r="B6" s="38" t="s">
        <v>578</v>
      </c>
      <c r="C6" s="120">
        <v>1856130</v>
      </c>
      <c r="D6" s="121">
        <f>C6/(C6+F6)</f>
        <v>0.6678696593959369</v>
      </c>
      <c r="E6" s="116">
        <f>28.62/'[2]GDP and Deflators'!D89*'[2]GDP and Deflators'!D90</f>
        <v>29.256810191082803</v>
      </c>
      <c r="F6" s="122">
        <v>923050</v>
      </c>
      <c r="G6" s="121">
        <f>F6/(F6+C6)</f>
        <v>0.33213034060406305</v>
      </c>
      <c r="H6" s="116">
        <f>20.81/'[2]GDP and Deflators'!D89*'[2]GDP and Deflators'!D90</f>
        <v>21.273033545647557</v>
      </c>
      <c r="I6" s="38">
        <f>29.96/19.99</f>
        <v>1.4987493746873439</v>
      </c>
      <c r="J6" s="123">
        <f>((E6*D6)+(G6*H6))*I6</f>
        <v>39.874460520582687</v>
      </c>
    </row>
    <row r="7" spans="2:11" x14ac:dyDescent="0.25">
      <c r="B7" s="1"/>
      <c r="C7" s="1"/>
      <c r="D7" s="135"/>
      <c r="E7" s="136"/>
      <c r="F7" s="1"/>
      <c r="G7" s="135"/>
      <c r="H7" s="136"/>
      <c r="I7" s="137"/>
      <c r="J7" s="138"/>
    </row>
    <row r="8" spans="2:11" x14ac:dyDescent="0.25">
      <c r="B8" s="289" t="s">
        <v>579</v>
      </c>
      <c r="C8" s="290"/>
      <c r="D8" s="290"/>
      <c r="E8" s="290"/>
      <c r="F8" s="290"/>
      <c r="G8" s="290"/>
      <c r="H8" s="290"/>
      <c r="I8" s="290"/>
      <c r="J8" s="291"/>
      <c r="K8" s="140" t="s">
        <v>606</v>
      </c>
    </row>
    <row r="9" spans="2:11" ht="30" x14ac:dyDescent="0.25">
      <c r="B9" s="143" t="s">
        <v>569</v>
      </c>
      <c r="C9" s="143" t="s">
        <v>580</v>
      </c>
      <c r="D9" s="143" t="s">
        <v>576</v>
      </c>
      <c r="E9" s="143"/>
      <c r="F9" s="143"/>
      <c r="G9" s="143"/>
      <c r="H9" s="143"/>
      <c r="I9" s="143"/>
      <c r="J9" s="143" t="s">
        <v>581</v>
      </c>
      <c r="K9" s="140" t="s">
        <v>606</v>
      </c>
    </row>
    <row r="10" spans="2:11" x14ac:dyDescent="0.25">
      <c r="B10" s="75" t="s">
        <v>578</v>
      </c>
      <c r="C10" s="116">
        <f>20.69/'[2]GDP and Deflators'!D89*'[2]GDP and Deflators'!D90</f>
        <v>21.150363481953292</v>
      </c>
      <c r="D10" s="75">
        <f>29.96/19.99</f>
        <v>1.4987493746873439</v>
      </c>
      <c r="E10" s="116"/>
      <c r="F10" s="117"/>
      <c r="G10" s="118"/>
      <c r="H10" s="75"/>
      <c r="I10" s="75"/>
      <c r="J10" s="119">
        <f>C10*D10</f>
        <v>31.699094042987529</v>
      </c>
      <c r="K10" s="140" t="s">
        <v>606</v>
      </c>
    </row>
    <row r="11" spans="2:11" x14ac:dyDescent="0.25">
      <c r="C11" s="77"/>
      <c r="D11" s="110"/>
      <c r="E11" s="113"/>
      <c r="F11" s="111"/>
      <c r="G11" s="110"/>
      <c r="H11" s="113"/>
      <c r="J11" s="112"/>
    </row>
    <row r="12" spans="2:11" x14ac:dyDescent="0.25">
      <c r="B12" s="287" t="s">
        <v>582</v>
      </c>
      <c r="C12" s="287"/>
      <c r="D12" s="287"/>
      <c r="E12" s="287"/>
      <c r="F12" s="287"/>
      <c r="G12" s="287"/>
      <c r="H12" s="287"/>
      <c r="I12" s="287"/>
      <c r="J12" s="287"/>
    </row>
    <row r="13" spans="2:11" ht="45" x14ac:dyDescent="0.25">
      <c r="B13" s="143" t="s">
        <v>569</v>
      </c>
      <c r="C13" s="143" t="s">
        <v>583</v>
      </c>
      <c r="D13" s="143" t="s">
        <v>584</v>
      </c>
      <c r="E13" s="143" t="s">
        <v>585</v>
      </c>
      <c r="F13" s="143" t="s">
        <v>586</v>
      </c>
      <c r="G13" s="143" t="s">
        <v>576</v>
      </c>
      <c r="H13" s="143" t="s">
        <v>587</v>
      </c>
      <c r="I13" s="134" t="s">
        <v>588</v>
      </c>
      <c r="J13" s="143" t="s">
        <v>589</v>
      </c>
    </row>
    <row r="14" spans="2:11" x14ac:dyDescent="0.25">
      <c r="B14" s="38" t="s">
        <v>578</v>
      </c>
      <c r="C14" s="119">
        <f>(61937/2080)/'[2]GDP and Deflators'!D88*'[2]GDP and Deflators'!D90</f>
        <v>31.124575381743128</v>
      </c>
      <c r="D14" s="124">
        <f>C14*0.5</f>
        <v>15.562287690871564</v>
      </c>
      <c r="E14" s="124">
        <f>C14*0.7</f>
        <v>21.787202767220187</v>
      </c>
      <c r="F14" s="116">
        <f>19.14/'[2]GDP and Deflators'!D89*'[2]GDP and Deflators'!D90</f>
        <v>19.56587515923567</v>
      </c>
      <c r="G14" s="38">
        <f>34.72/24.36</f>
        <v>1.4252873563218391</v>
      </c>
      <c r="H14" s="123">
        <f>F14*G14</f>
        <v>27.88699447983015</v>
      </c>
      <c r="I14" s="125">
        <f>(D14*0.954)+(H14*0.046)</f>
        <v>16.129224203163659</v>
      </c>
      <c r="J14" s="125">
        <f>(E14*0.786)+(H14*0.214)</f>
        <v>23.09255819371872</v>
      </c>
    </row>
    <row r="15" spans="2:11" x14ac:dyDescent="0.25">
      <c r="C15" s="146" t="s">
        <v>619</v>
      </c>
    </row>
    <row r="18" spans="1:3" ht="23.25" x14ac:dyDescent="0.35">
      <c r="B18" s="55" t="s">
        <v>603</v>
      </c>
    </row>
    <row r="19" spans="1:3" ht="43.5" customHeight="1" x14ac:dyDescent="0.25">
      <c r="B19" s="141" t="s">
        <v>590</v>
      </c>
      <c r="C19" s="141" t="s">
        <v>591</v>
      </c>
    </row>
    <row r="20" spans="1:3" ht="43.5" customHeight="1" x14ac:dyDescent="0.25">
      <c r="A20" s="145" t="s">
        <v>613</v>
      </c>
      <c r="B20" s="126" t="s">
        <v>592</v>
      </c>
      <c r="C20" s="127">
        <f>0.41*'GDP Deflators'!R85</f>
        <v>0.42620377084844085</v>
      </c>
    </row>
    <row r="21" spans="1:3" ht="43.5" customHeight="1" x14ac:dyDescent="0.25">
      <c r="A21" s="145" t="s">
        <v>614</v>
      </c>
      <c r="B21" s="126" t="s">
        <v>593</v>
      </c>
      <c r="C21" s="127">
        <f>0.96*'GDP Deflators'!R85</f>
        <v>0.99794053662073956</v>
      </c>
    </row>
    <row r="22" spans="1:3" ht="57.75" customHeight="1" x14ac:dyDescent="0.25">
      <c r="B22" s="288" t="s">
        <v>594</v>
      </c>
      <c r="C22" s="288"/>
    </row>
    <row r="23" spans="1:3" x14ac:dyDescent="0.25">
      <c r="B23" s="133"/>
      <c r="C23" s="133"/>
    </row>
    <row r="24" spans="1:3" x14ac:dyDescent="0.25">
      <c r="B24" s="133"/>
      <c r="C24" s="133"/>
    </row>
    <row r="26" spans="1:3" ht="23.25" x14ac:dyDescent="0.35">
      <c r="B26" s="55" t="s">
        <v>604</v>
      </c>
    </row>
    <row r="27" spans="1:3" x14ac:dyDescent="0.25">
      <c r="B27" s="142" t="s">
        <v>590</v>
      </c>
      <c r="C27" s="142" t="s">
        <v>595</v>
      </c>
    </row>
    <row r="28" spans="1:3" ht="17.25" x14ac:dyDescent="0.25">
      <c r="B28" s="128" t="s">
        <v>596</v>
      </c>
      <c r="C28" s="129">
        <v>1.48</v>
      </c>
    </row>
    <row r="29" spans="1:3" x14ac:dyDescent="0.25">
      <c r="B29" s="128" t="s">
        <v>597</v>
      </c>
      <c r="C29" s="129">
        <v>1.58</v>
      </c>
    </row>
    <row r="30" spans="1:3" x14ac:dyDescent="0.25">
      <c r="B30" s="128" t="s">
        <v>598</v>
      </c>
      <c r="C30" s="129">
        <v>2.02</v>
      </c>
    </row>
    <row r="31" spans="1:3" x14ac:dyDescent="0.25">
      <c r="B31" s="128" t="s">
        <v>599</v>
      </c>
      <c r="C31" s="130">
        <v>1.67</v>
      </c>
    </row>
    <row r="32" spans="1:3" ht="30" customHeight="1" x14ac:dyDescent="0.25">
      <c r="B32" s="288" t="s">
        <v>600</v>
      </c>
      <c r="C32" s="288"/>
    </row>
    <row r="33" spans="2:4" x14ac:dyDescent="0.25">
      <c r="B33" s="115" t="s">
        <v>601</v>
      </c>
      <c r="C33" s="131">
        <v>1</v>
      </c>
      <c r="D33" s="132" t="s">
        <v>602</v>
      </c>
    </row>
    <row r="37" spans="2:4" ht="23.25" x14ac:dyDescent="0.35">
      <c r="B37" s="55" t="s">
        <v>623</v>
      </c>
    </row>
    <row r="38" spans="2:4" x14ac:dyDescent="0.25">
      <c r="B38" s="54" t="s">
        <v>624</v>
      </c>
      <c r="C38" s="54" t="s">
        <v>625</v>
      </c>
    </row>
    <row r="39" spans="2:4" x14ac:dyDescent="0.25">
      <c r="B39" s="148" t="s">
        <v>613</v>
      </c>
      <c r="C39" s="149">
        <f>1-C40</f>
        <v>0.95799999999999996</v>
      </c>
    </row>
    <row r="40" spans="2:4" x14ac:dyDescent="0.25">
      <c r="B40" s="148" t="s">
        <v>614</v>
      </c>
      <c r="C40" s="149">
        <v>4.2000000000000003E-2</v>
      </c>
    </row>
    <row r="41" spans="2:4" x14ac:dyDescent="0.25">
      <c r="B41" s="139" t="s">
        <v>410</v>
      </c>
      <c r="C41" s="94">
        <f>SUM(C39:C40)</f>
        <v>1</v>
      </c>
    </row>
  </sheetData>
  <mergeCells count="5">
    <mergeCell ref="B12:J12"/>
    <mergeCell ref="B22:C22"/>
    <mergeCell ref="B32:C32"/>
    <mergeCell ref="B4:J4"/>
    <mergeCell ref="B8:J8"/>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2E91"/>
  </sheetPr>
  <dimension ref="B2:AL58"/>
  <sheetViews>
    <sheetView workbookViewId="0">
      <selection activeCell="U24" sqref="U24"/>
    </sheetView>
  </sheetViews>
  <sheetFormatPr defaultRowHeight="15" x14ac:dyDescent="0.25"/>
  <cols>
    <col min="2" max="4" width="10.85546875" customWidth="1"/>
    <col min="5" max="6" width="16.5703125" customWidth="1"/>
    <col min="7" max="7" width="15.42578125" customWidth="1"/>
    <col min="8" max="8" width="14" bestFit="1" customWidth="1"/>
    <col min="9" max="10" width="14.85546875" bestFit="1" customWidth="1"/>
    <col min="11" max="12" width="3.5703125" customWidth="1"/>
    <col min="13" max="13" width="12.42578125" customWidth="1"/>
    <col min="14" max="16" width="11" customWidth="1"/>
    <col min="17" max="17" width="13.85546875" customWidth="1"/>
    <col min="18" max="18" width="11" customWidth="1"/>
    <col min="19" max="19" width="11.42578125" customWidth="1"/>
    <col min="20" max="24" width="12.28515625" customWidth="1"/>
    <col min="25" max="36" width="11.28515625" customWidth="1"/>
  </cols>
  <sheetData>
    <row r="2" spans="2:38" x14ac:dyDescent="0.25">
      <c r="M2" t="s">
        <v>252</v>
      </c>
      <c r="N2" t="s">
        <v>252</v>
      </c>
      <c r="O2" t="s">
        <v>252</v>
      </c>
      <c r="P2" t="s">
        <v>252</v>
      </c>
      <c r="Q2" t="s">
        <v>252</v>
      </c>
      <c r="R2" t="s">
        <v>252</v>
      </c>
      <c r="S2" t="s">
        <v>252</v>
      </c>
      <c r="T2" t="s">
        <v>252</v>
      </c>
      <c r="U2" t="s">
        <v>252</v>
      </c>
      <c r="V2" t="s">
        <v>252</v>
      </c>
      <c r="W2" t="s">
        <v>252</v>
      </c>
      <c r="X2" t="s">
        <v>252</v>
      </c>
      <c r="Y2" t="s">
        <v>253</v>
      </c>
      <c r="Z2" t="s">
        <v>253</v>
      </c>
      <c r="AA2" t="s">
        <v>253</v>
      </c>
      <c r="AB2" t="s">
        <v>253</v>
      </c>
      <c r="AC2" t="s">
        <v>253</v>
      </c>
      <c r="AD2" t="s">
        <v>253</v>
      </c>
      <c r="AE2" t="s">
        <v>253</v>
      </c>
      <c r="AF2" t="s">
        <v>253</v>
      </c>
      <c r="AG2" t="s">
        <v>253</v>
      </c>
      <c r="AH2" t="s">
        <v>253</v>
      </c>
      <c r="AI2" t="s">
        <v>253</v>
      </c>
      <c r="AJ2" t="s">
        <v>253</v>
      </c>
    </row>
    <row r="3" spans="2:38" x14ac:dyDescent="0.25">
      <c r="M3" s="294" t="s">
        <v>252</v>
      </c>
      <c r="N3" s="294"/>
      <c r="O3" s="294"/>
      <c r="P3" s="294"/>
      <c r="Q3" s="294"/>
      <c r="R3" s="294"/>
      <c r="S3" s="294"/>
      <c r="T3" s="294"/>
      <c r="U3" s="294"/>
      <c r="V3" s="294"/>
      <c r="W3" s="294"/>
      <c r="X3" s="294"/>
      <c r="Y3" s="295" t="s">
        <v>253</v>
      </c>
      <c r="Z3" s="295"/>
      <c r="AA3" s="295"/>
      <c r="AB3" s="295"/>
      <c r="AC3" s="295"/>
      <c r="AD3" s="295"/>
      <c r="AE3" s="295"/>
      <c r="AF3" s="295"/>
      <c r="AG3" s="295"/>
      <c r="AH3" s="295"/>
      <c r="AI3" s="295"/>
      <c r="AJ3" s="295"/>
      <c r="AK3" t="s">
        <v>252</v>
      </c>
      <c r="AL3" t="s">
        <v>253</v>
      </c>
    </row>
    <row r="4" spans="2:38" x14ac:dyDescent="0.25">
      <c r="M4" s="292" t="s">
        <v>613</v>
      </c>
      <c r="N4" s="292"/>
      <c r="O4" s="292"/>
      <c r="P4" s="292"/>
      <c r="Q4" s="292"/>
      <c r="R4" s="292"/>
      <c r="S4" s="293" t="s">
        <v>614</v>
      </c>
      <c r="T4" s="293"/>
      <c r="U4" s="293"/>
      <c r="V4" s="293"/>
      <c r="W4" s="293"/>
      <c r="X4" s="293"/>
      <c r="Y4" s="292" t="s">
        <v>613</v>
      </c>
      <c r="Z4" s="292"/>
      <c r="AA4" s="292"/>
      <c r="AB4" s="292"/>
      <c r="AC4" s="292"/>
      <c r="AD4" s="292"/>
      <c r="AE4" s="293" t="s">
        <v>614</v>
      </c>
      <c r="AF4" s="293"/>
      <c r="AG4" s="293"/>
      <c r="AH4" s="293"/>
      <c r="AI4" s="293"/>
      <c r="AJ4" s="293"/>
      <c r="AK4" t="s">
        <v>627</v>
      </c>
      <c r="AL4" t="s">
        <v>410</v>
      </c>
    </row>
    <row r="5" spans="2:38" ht="30" x14ac:dyDescent="0.25">
      <c r="M5" s="145" t="s">
        <v>613</v>
      </c>
      <c r="N5" s="145" t="s">
        <v>613</v>
      </c>
      <c r="O5" s="145" t="s">
        <v>613</v>
      </c>
      <c r="P5" s="145" t="s">
        <v>613</v>
      </c>
      <c r="Q5" s="145" t="s">
        <v>613</v>
      </c>
      <c r="R5" s="145" t="s">
        <v>613</v>
      </c>
      <c r="S5" s="145" t="s">
        <v>614</v>
      </c>
      <c r="T5" s="145" t="s">
        <v>614</v>
      </c>
      <c r="U5" s="145" t="s">
        <v>614</v>
      </c>
      <c r="V5" s="145" t="s">
        <v>614</v>
      </c>
      <c r="W5" s="145" t="s">
        <v>614</v>
      </c>
      <c r="X5" s="145" t="s">
        <v>614</v>
      </c>
      <c r="Y5" s="145" t="s">
        <v>613</v>
      </c>
      <c r="Z5" s="145" t="s">
        <v>613</v>
      </c>
      <c r="AA5" s="145" t="s">
        <v>613</v>
      </c>
      <c r="AB5" s="145" t="s">
        <v>613</v>
      </c>
      <c r="AC5" s="145" t="s">
        <v>613</v>
      </c>
      <c r="AD5" s="145" t="s">
        <v>613</v>
      </c>
      <c r="AE5" s="145" t="s">
        <v>614</v>
      </c>
      <c r="AF5" s="145" t="s">
        <v>614</v>
      </c>
      <c r="AG5" s="145" t="s">
        <v>614</v>
      </c>
      <c r="AH5" s="145" t="s">
        <v>614</v>
      </c>
      <c r="AI5" s="145" t="s">
        <v>614</v>
      </c>
      <c r="AJ5" s="145" t="s">
        <v>614</v>
      </c>
      <c r="AK5" s="139" t="s">
        <v>628</v>
      </c>
      <c r="AL5" s="145" t="s">
        <v>628</v>
      </c>
    </row>
    <row r="6" spans="2:38" ht="75" x14ac:dyDescent="0.25">
      <c r="B6" s="50" t="s">
        <v>535</v>
      </c>
      <c r="C6" s="50" t="s">
        <v>566</v>
      </c>
      <c r="D6" s="50" t="s">
        <v>567</v>
      </c>
      <c r="E6" s="50" t="s">
        <v>612</v>
      </c>
      <c r="F6" s="50" t="s">
        <v>611</v>
      </c>
      <c r="G6" s="50" t="s">
        <v>607</v>
      </c>
      <c r="H6" s="50" t="s">
        <v>608</v>
      </c>
      <c r="I6" s="50" t="s">
        <v>609</v>
      </c>
      <c r="J6" s="50" t="s">
        <v>610</v>
      </c>
      <c r="M6" s="144" t="s">
        <v>617</v>
      </c>
      <c r="N6" s="144" t="s">
        <v>618</v>
      </c>
      <c r="O6" s="152" t="s">
        <v>616</v>
      </c>
      <c r="P6" s="144" t="s">
        <v>615</v>
      </c>
      <c r="Q6" s="144" t="s">
        <v>620</v>
      </c>
      <c r="R6" s="144" t="s">
        <v>622</v>
      </c>
      <c r="S6" s="144" t="s">
        <v>617</v>
      </c>
      <c r="T6" s="144" t="s">
        <v>618</v>
      </c>
      <c r="U6" s="152" t="s">
        <v>616</v>
      </c>
      <c r="V6" s="144" t="s">
        <v>615</v>
      </c>
      <c r="W6" s="144" t="s">
        <v>621</v>
      </c>
      <c r="X6" s="144" t="s">
        <v>622</v>
      </c>
      <c r="Y6" s="144" t="s">
        <v>617</v>
      </c>
      <c r="Z6" s="144" t="s">
        <v>618</v>
      </c>
      <c r="AA6" s="152" t="s">
        <v>616</v>
      </c>
      <c r="AB6" s="144" t="s">
        <v>615</v>
      </c>
      <c r="AC6" s="144" t="s">
        <v>620</v>
      </c>
      <c r="AD6" s="144" t="s">
        <v>622</v>
      </c>
      <c r="AE6" s="144" t="s">
        <v>617</v>
      </c>
      <c r="AF6" s="144" t="s">
        <v>618</v>
      </c>
      <c r="AG6" s="152" t="s">
        <v>616</v>
      </c>
      <c r="AH6" s="144" t="s">
        <v>615</v>
      </c>
      <c r="AI6" s="144" t="s">
        <v>621</v>
      </c>
      <c r="AJ6" s="144" t="s">
        <v>622</v>
      </c>
      <c r="AK6" s="152" t="s">
        <v>616</v>
      </c>
      <c r="AL6" s="152" t="s">
        <v>616</v>
      </c>
    </row>
    <row r="7" spans="2:38" x14ac:dyDescent="0.25">
      <c r="B7" s="38">
        <f>'Transportation Data'!C5</f>
        <v>2</v>
      </c>
      <c r="C7" s="38">
        <f>'Transportation Data'!D5</f>
        <v>1</v>
      </c>
      <c r="D7" s="38">
        <f>'Transportation Data'!E5</f>
        <v>1</v>
      </c>
      <c r="E7" s="38">
        <f>'Transportation Data'!G5</f>
        <v>100</v>
      </c>
      <c r="F7" s="38">
        <f>'Transportation Data'!H5</f>
        <v>80</v>
      </c>
      <c r="G7" s="38">
        <f>'Transportation Data'!I5</f>
        <v>60</v>
      </c>
      <c r="H7" s="38">
        <f>'Transportation Data'!J5</f>
        <v>51</v>
      </c>
      <c r="I7" s="48">
        <f>'Transportation Data'!P5</f>
        <v>1.2427454732996135</v>
      </c>
      <c r="J7" s="48">
        <f>'Transportation Data'!Q5</f>
        <v>0.62137273664980675</v>
      </c>
      <c r="M7" s="150">
        <f>$E7*($G7/3600)*P7*Q7*R7</f>
        <v>61.57476691967139</v>
      </c>
      <c r="N7" s="113">
        <f>P7*$E7*$I7*'Inputs_Metric 17'!$C$20</f>
        <v>50.741696903427034</v>
      </c>
      <c r="O7" s="150">
        <f>SUM(M7:N7)</f>
        <v>112.31646382309842</v>
      </c>
      <c r="P7" s="147">
        <f>VLOOKUP(P$5,'Inputs_Metric 17'!$B$39:$C$40,2,FALSE)</f>
        <v>0.95799999999999996</v>
      </c>
      <c r="Q7" s="113">
        <f>'Inputs_Metric 17'!$J$14</f>
        <v>23.09255819371872</v>
      </c>
      <c r="R7">
        <f>'Inputs_Metric 17'!$C$31</f>
        <v>1.67</v>
      </c>
      <c r="S7" s="150">
        <f>$E7*($G7/3600)*V7*W7*X7</f>
        <v>2.7912122364407885</v>
      </c>
      <c r="T7" s="113">
        <f>V7*$E7*$I7*'Inputs_Metric 17'!$C$21</f>
        <v>5.208781554931968</v>
      </c>
      <c r="U7" s="150">
        <f>SUM(S7:T7)</f>
        <v>7.9999937913727566</v>
      </c>
      <c r="V7" s="147">
        <f>VLOOKUP(V$5,'Inputs_Metric 17'!$B$39:$C$40,2,FALSE)</f>
        <v>4.2000000000000003E-2</v>
      </c>
      <c r="W7" s="114">
        <f>'Inputs_Metric 17'!$J$6</f>
        <v>39.874460520582687</v>
      </c>
      <c r="X7">
        <f>'Inputs_Metric 17'!$C$33</f>
        <v>1</v>
      </c>
      <c r="Y7" s="150">
        <f>$F7*($H7/3600)*AB7*AC7*AD7</f>
        <v>41.870841505376532</v>
      </c>
      <c r="Z7" s="113">
        <f>AB7*$F7*$J7*'Inputs_Metric 17'!$C$20</f>
        <v>20.296678761370817</v>
      </c>
      <c r="AA7" s="150">
        <f>SUM(Y7:Z7)</f>
        <v>62.167520266747346</v>
      </c>
      <c r="AB7" s="147">
        <f>VLOOKUP(AB$5,'Inputs_Metric 17'!$B$39:$C$40,2,FALSE)</f>
        <v>0.95799999999999996</v>
      </c>
      <c r="AC7" s="113">
        <f>'Inputs_Metric 17'!$J$14</f>
        <v>23.09255819371872</v>
      </c>
      <c r="AD7">
        <f>'Inputs_Metric 17'!$C$31</f>
        <v>1.67</v>
      </c>
      <c r="AE7" s="150">
        <f>$F7*($H7/3600)*AH7*AI7*AJ7</f>
        <v>1.898024320779736</v>
      </c>
      <c r="AF7" s="113">
        <f>AH7*$F7*$J7*'Inputs_Metric 17'!$C$21</f>
        <v>2.0835126219727873</v>
      </c>
      <c r="AG7" s="150">
        <f>SUM(AE7:AF7)</f>
        <v>3.9815369427525233</v>
      </c>
      <c r="AH7" s="147">
        <f>VLOOKUP(AH$5,'Inputs_Metric 17'!$B$39:$C$40,2,FALSE)</f>
        <v>4.2000000000000003E-2</v>
      </c>
      <c r="AI7" s="114">
        <f>'Inputs_Metric 17'!$J$6</f>
        <v>39.874460520582687</v>
      </c>
      <c r="AJ7">
        <f>'Inputs_Metric 17'!$C$33</f>
        <v>1</v>
      </c>
      <c r="AK7" s="150">
        <f>SUM(O7,U7)</f>
        <v>120.31645761447118</v>
      </c>
      <c r="AL7" s="150">
        <f>SUM(AA7,AG7)</f>
        <v>66.149057209499873</v>
      </c>
    </row>
    <row r="8" spans="2:38" x14ac:dyDescent="0.25">
      <c r="B8" s="38">
        <f>'Transportation Data'!C6</f>
        <v>2</v>
      </c>
      <c r="C8" s="38">
        <f>'Transportation Data'!D6</f>
        <v>1</v>
      </c>
      <c r="D8" s="38">
        <f>'Transportation Data'!E6</f>
        <v>1</v>
      </c>
      <c r="E8" s="38">
        <f>'Transportation Data'!G6</f>
        <v>100</v>
      </c>
      <c r="F8" s="38">
        <f>'Transportation Data'!H6</f>
        <v>80</v>
      </c>
      <c r="G8" s="38">
        <f>'Transportation Data'!I6</f>
        <v>60</v>
      </c>
      <c r="H8" s="38">
        <f>'Transportation Data'!J6</f>
        <v>51</v>
      </c>
      <c r="I8" s="48">
        <f>'Transportation Data'!P6</f>
        <v>1.2427454732996135</v>
      </c>
      <c r="J8" s="48">
        <f>'Transportation Data'!Q6</f>
        <v>0.62137273664980675</v>
      </c>
      <c r="M8" s="150">
        <f t="shared" ref="M8:M58" si="0">E8*(G8/3600)*P8*Q8*R8</f>
        <v>61.57476691967139</v>
      </c>
      <c r="N8" s="113">
        <f>P8*E8*I8*'Inputs_Metric 17'!$C$20</f>
        <v>50.741696903427034</v>
      </c>
      <c r="O8" s="150">
        <f t="shared" ref="O8:O58" si="1">SUM(M8:N8)</f>
        <v>112.31646382309842</v>
      </c>
      <c r="P8" s="147">
        <f>VLOOKUP(P$5,'Inputs_Metric 17'!$B$39:$C$40,2,FALSE)</f>
        <v>0.95799999999999996</v>
      </c>
      <c r="Q8" s="113">
        <f>'Inputs_Metric 17'!$J$14</f>
        <v>23.09255819371872</v>
      </c>
      <c r="R8">
        <f>'Inputs_Metric 17'!$C$31</f>
        <v>1.67</v>
      </c>
      <c r="S8" s="150">
        <f t="shared" ref="S8:S58" si="2">$E8*($G8/3600)*V8*W8*X8</f>
        <v>2.7912122364407885</v>
      </c>
      <c r="T8" s="113">
        <f>V8*$E8*$I8*'Inputs_Metric 17'!$C$21</f>
        <v>5.208781554931968</v>
      </c>
      <c r="U8" s="150">
        <f t="shared" ref="U8:U58" si="3">SUM(S8:T8)</f>
        <v>7.9999937913727566</v>
      </c>
      <c r="V8" s="147">
        <f>VLOOKUP(V$5,'Inputs_Metric 17'!$B$39:$C$40,2,FALSE)</f>
        <v>4.2000000000000003E-2</v>
      </c>
      <c r="W8" s="114">
        <f>'Inputs_Metric 17'!$J$6</f>
        <v>39.874460520582687</v>
      </c>
      <c r="X8">
        <f>'Inputs_Metric 17'!$C$33</f>
        <v>1</v>
      </c>
      <c r="Y8" s="150">
        <f t="shared" ref="Y8:Y58" si="4">$F8*($H8/3600)*AB8*AC8*AD8</f>
        <v>41.870841505376532</v>
      </c>
      <c r="Z8" s="113">
        <f>AB8*$F8*$J8*'Inputs_Metric 17'!$C$20</f>
        <v>20.296678761370817</v>
      </c>
      <c r="AA8" s="150">
        <f t="shared" ref="AA8:AA58" si="5">SUM(Y8:Z8)</f>
        <v>62.167520266747346</v>
      </c>
      <c r="AB8" s="147">
        <f>VLOOKUP(AB$5,'Inputs_Metric 17'!$B$39:$C$40,2,FALSE)</f>
        <v>0.95799999999999996</v>
      </c>
      <c r="AC8" s="113">
        <f>'Inputs_Metric 17'!$J$14</f>
        <v>23.09255819371872</v>
      </c>
      <c r="AD8">
        <f>'Inputs_Metric 17'!$C$31</f>
        <v>1.67</v>
      </c>
      <c r="AE8" s="150">
        <f t="shared" ref="AE8:AE58" si="6">$F8*($H8/3600)*AH8*AI8*AJ8</f>
        <v>1.898024320779736</v>
      </c>
      <c r="AF8" s="113">
        <f>AH8*$F8*$J8*'Inputs_Metric 17'!$C$21</f>
        <v>2.0835126219727873</v>
      </c>
      <c r="AG8" s="150">
        <f t="shared" ref="AG8:AG58" si="7">SUM(AE8:AF8)</f>
        <v>3.9815369427525233</v>
      </c>
      <c r="AH8" s="147">
        <f>VLOOKUP(AH$5,'Inputs_Metric 17'!$B$39:$C$40,2,FALSE)</f>
        <v>4.2000000000000003E-2</v>
      </c>
      <c r="AI8" s="114">
        <f>'Inputs_Metric 17'!$J$6</f>
        <v>39.874460520582687</v>
      </c>
      <c r="AJ8">
        <f>'Inputs_Metric 17'!$C$33</f>
        <v>1</v>
      </c>
      <c r="AK8" s="150">
        <f t="shared" ref="AK8:AK58" si="8">SUM(O8,U8)</f>
        <v>120.31645761447118</v>
      </c>
      <c r="AL8" s="150">
        <f t="shared" ref="AL8:AL58" si="9">SUM(AA8,AG8)</f>
        <v>66.149057209499873</v>
      </c>
    </row>
    <row r="9" spans="2:38" x14ac:dyDescent="0.25">
      <c r="B9" s="38">
        <f>'Transportation Data'!C7</f>
        <v>2</v>
      </c>
      <c r="C9" s="38">
        <f>'Transportation Data'!D7</f>
        <v>1</v>
      </c>
      <c r="D9" s="38">
        <f>'Transportation Data'!E7</f>
        <v>1</v>
      </c>
      <c r="E9" s="38">
        <f>'Transportation Data'!G7</f>
        <v>100</v>
      </c>
      <c r="F9" s="38">
        <f>'Transportation Data'!H7</f>
        <v>80</v>
      </c>
      <c r="G9" s="38">
        <f>'Transportation Data'!I7</f>
        <v>60</v>
      </c>
      <c r="H9" s="38">
        <f>'Transportation Data'!J7</f>
        <v>51</v>
      </c>
      <c r="I9" s="48">
        <f>'Transportation Data'!P7</f>
        <v>1.2427454732996135</v>
      </c>
      <c r="J9" s="48">
        <f>'Transportation Data'!Q7</f>
        <v>0.62137273664980675</v>
      </c>
      <c r="M9" s="150">
        <f t="shared" si="0"/>
        <v>61.57476691967139</v>
      </c>
      <c r="N9" s="113">
        <f>P9*E9*I9*'Inputs_Metric 17'!$C$20</f>
        <v>50.741696903427034</v>
      </c>
      <c r="O9" s="150">
        <f t="shared" si="1"/>
        <v>112.31646382309842</v>
      </c>
      <c r="P9" s="147">
        <f>VLOOKUP(P$5,'Inputs_Metric 17'!$B$39:$C$40,2,FALSE)</f>
        <v>0.95799999999999996</v>
      </c>
      <c r="Q9" s="113">
        <f>'Inputs_Metric 17'!$J$14</f>
        <v>23.09255819371872</v>
      </c>
      <c r="R9">
        <f>'Inputs_Metric 17'!$C$31</f>
        <v>1.67</v>
      </c>
      <c r="S9" s="150">
        <f t="shared" si="2"/>
        <v>2.7912122364407885</v>
      </c>
      <c r="T9" s="113">
        <f>V9*$E9*$I9*'Inputs_Metric 17'!$C$21</f>
        <v>5.208781554931968</v>
      </c>
      <c r="U9" s="150">
        <f t="shared" si="3"/>
        <v>7.9999937913727566</v>
      </c>
      <c r="V9" s="147">
        <f>VLOOKUP(V$5,'Inputs_Metric 17'!$B$39:$C$40,2,FALSE)</f>
        <v>4.2000000000000003E-2</v>
      </c>
      <c r="W9" s="114">
        <f>'Inputs_Metric 17'!$J$6</f>
        <v>39.874460520582687</v>
      </c>
      <c r="X9">
        <f>'Inputs_Metric 17'!$C$33</f>
        <v>1</v>
      </c>
      <c r="Y9" s="150">
        <f t="shared" si="4"/>
        <v>41.870841505376532</v>
      </c>
      <c r="Z9" s="113">
        <f>AB9*$F9*$J9*'Inputs_Metric 17'!$C$20</f>
        <v>20.296678761370817</v>
      </c>
      <c r="AA9" s="150">
        <f t="shared" si="5"/>
        <v>62.167520266747346</v>
      </c>
      <c r="AB9" s="147">
        <f>VLOOKUP(AB$5,'Inputs_Metric 17'!$B$39:$C$40,2,FALSE)</f>
        <v>0.95799999999999996</v>
      </c>
      <c r="AC9" s="113">
        <f>'Inputs_Metric 17'!$J$14</f>
        <v>23.09255819371872</v>
      </c>
      <c r="AD9">
        <f>'Inputs_Metric 17'!$C$31</f>
        <v>1.67</v>
      </c>
      <c r="AE9" s="150">
        <f t="shared" si="6"/>
        <v>1.898024320779736</v>
      </c>
      <c r="AF9" s="113">
        <f>AH9*$F9*$J9*'Inputs_Metric 17'!$C$21</f>
        <v>2.0835126219727873</v>
      </c>
      <c r="AG9" s="150">
        <f t="shared" si="7"/>
        <v>3.9815369427525233</v>
      </c>
      <c r="AH9" s="147">
        <f>VLOOKUP(AH$5,'Inputs_Metric 17'!$B$39:$C$40,2,FALSE)</f>
        <v>4.2000000000000003E-2</v>
      </c>
      <c r="AI9" s="114">
        <f>'Inputs_Metric 17'!$J$6</f>
        <v>39.874460520582687</v>
      </c>
      <c r="AJ9">
        <f>'Inputs_Metric 17'!$C$33</f>
        <v>1</v>
      </c>
      <c r="AK9" s="150">
        <f t="shared" si="8"/>
        <v>120.31645761447118</v>
      </c>
      <c r="AL9" s="150">
        <f t="shared" si="9"/>
        <v>66.149057209499873</v>
      </c>
    </row>
    <row r="10" spans="2:38" x14ac:dyDescent="0.25">
      <c r="B10" s="38">
        <f>'Transportation Data'!C8</f>
        <v>2</v>
      </c>
      <c r="C10" s="38">
        <f>'Transportation Data'!D8</f>
        <v>2</v>
      </c>
      <c r="D10" s="38">
        <f>'Transportation Data'!E8</f>
        <v>1</v>
      </c>
      <c r="E10" s="38">
        <f>'Transportation Data'!G8</f>
        <v>100</v>
      </c>
      <c r="F10" s="38">
        <f>'Transportation Data'!H8</f>
        <v>80</v>
      </c>
      <c r="G10" s="38">
        <f>'Transportation Data'!I8</f>
        <v>60</v>
      </c>
      <c r="H10" s="38">
        <f>'Transportation Data'!J8</f>
        <v>51</v>
      </c>
      <c r="I10" s="48">
        <f>'Transportation Data'!P8</f>
        <v>1.2427454732996135</v>
      </c>
      <c r="J10" s="48">
        <f>'Transportation Data'!Q8</f>
        <v>0.62137273664980675</v>
      </c>
      <c r="M10" s="150">
        <f t="shared" si="0"/>
        <v>61.57476691967139</v>
      </c>
      <c r="N10" s="113">
        <f>P10*E10*I10*'Inputs_Metric 17'!$C$20</f>
        <v>50.741696903427034</v>
      </c>
      <c r="O10" s="150">
        <f t="shared" si="1"/>
        <v>112.31646382309842</v>
      </c>
      <c r="P10" s="147">
        <f>VLOOKUP(P$5,'Inputs_Metric 17'!$B$39:$C$40,2,FALSE)</f>
        <v>0.95799999999999996</v>
      </c>
      <c r="Q10" s="113">
        <f>'Inputs_Metric 17'!$J$14</f>
        <v>23.09255819371872</v>
      </c>
      <c r="R10">
        <f>'Inputs_Metric 17'!$C$31</f>
        <v>1.67</v>
      </c>
      <c r="S10" s="150">
        <f t="shared" si="2"/>
        <v>2.7912122364407885</v>
      </c>
      <c r="T10" s="113">
        <f>V10*$E10*$I10*'Inputs_Metric 17'!$C$21</f>
        <v>5.208781554931968</v>
      </c>
      <c r="U10" s="150">
        <f t="shared" si="3"/>
        <v>7.9999937913727566</v>
      </c>
      <c r="V10" s="147">
        <f>VLOOKUP(V$5,'Inputs_Metric 17'!$B$39:$C$40,2,FALSE)</f>
        <v>4.2000000000000003E-2</v>
      </c>
      <c r="W10" s="114">
        <f>'Inputs_Metric 17'!$J$6</f>
        <v>39.874460520582687</v>
      </c>
      <c r="X10">
        <f>'Inputs_Metric 17'!$C$33</f>
        <v>1</v>
      </c>
      <c r="Y10" s="150">
        <f t="shared" si="4"/>
        <v>41.870841505376532</v>
      </c>
      <c r="Z10" s="113">
        <f>AB10*$F10*$J10*'Inputs_Metric 17'!$C$20</f>
        <v>20.296678761370817</v>
      </c>
      <c r="AA10" s="150">
        <f t="shared" si="5"/>
        <v>62.167520266747346</v>
      </c>
      <c r="AB10" s="147">
        <f>VLOOKUP(AB$5,'Inputs_Metric 17'!$B$39:$C$40,2,FALSE)</f>
        <v>0.95799999999999996</v>
      </c>
      <c r="AC10" s="113">
        <f>'Inputs_Metric 17'!$J$14</f>
        <v>23.09255819371872</v>
      </c>
      <c r="AD10">
        <f>'Inputs_Metric 17'!$C$31</f>
        <v>1.67</v>
      </c>
      <c r="AE10" s="150">
        <f t="shared" si="6"/>
        <v>1.898024320779736</v>
      </c>
      <c r="AF10" s="113">
        <f>AH10*$F10*$J10*'Inputs_Metric 17'!$C$21</f>
        <v>2.0835126219727873</v>
      </c>
      <c r="AG10" s="150">
        <f t="shared" si="7"/>
        <v>3.9815369427525233</v>
      </c>
      <c r="AH10" s="147">
        <f>VLOOKUP(AH$5,'Inputs_Metric 17'!$B$39:$C$40,2,FALSE)</f>
        <v>4.2000000000000003E-2</v>
      </c>
      <c r="AI10" s="114">
        <f>'Inputs_Metric 17'!$J$6</f>
        <v>39.874460520582687</v>
      </c>
      <c r="AJ10">
        <f>'Inputs_Metric 17'!$C$33</f>
        <v>1</v>
      </c>
      <c r="AK10" s="150">
        <f t="shared" si="8"/>
        <v>120.31645761447118</v>
      </c>
      <c r="AL10" s="150">
        <f t="shared" si="9"/>
        <v>66.149057209499873</v>
      </c>
    </row>
    <row r="11" spans="2:38" x14ac:dyDescent="0.25">
      <c r="B11" s="38">
        <f>'Transportation Data'!C9</f>
        <v>2</v>
      </c>
      <c r="C11" s="38">
        <f>'Transportation Data'!D9</f>
        <v>2</v>
      </c>
      <c r="D11" s="38">
        <f>'Transportation Data'!E9</f>
        <v>2</v>
      </c>
      <c r="E11" s="38">
        <f>'Transportation Data'!G9</f>
        <v>100</v>
      </c>
      <c r="F11" s="38">
        <f>'Transportation Data'!H9</f>
        <v>80</v>
      </c>
      <c r="G11" s="38">
        <f>'Transportation Data'!I9</f>
        <v>60</v>
      </c>
      <c r="H11" s="38">
        <f>'Transportation Data'!J9</f>
        <v>51</v>
      </c>
      <c r="I11" s="48">
        <f>'Transportation Data'!P9</f>
        <v>1.2427454732996135</v>
      </c>
      <c r="J11" s="48">
        <f>'Transportation Data'!Q9</f>
        <v>0.62137273664980675</v>
      </c>
      <c r="M11" s="150">
        <f t="shared" si="0"/>
        <v>61.57476691967139</v>
      </c>
      <c r="N11" s="113">
        <f>P11*E11*I11*'Inputs_Metric 17'!$C$20</f>
        <v>50.741696903427034</v>
      </c>
      <c r="O11" s="150">
        <f t="shared" si="1"/>
        <v>112.31646382309842</v>
      </c>
      <c r="P11" s="147">
        <f>VLOOKUP(P$5,'Inputs_Metric 17'!$B$39:$C$40,2,FALSE)</f>
        <v>0.95799999999999996</v>
      </c>
      <c r="Q11" s="113">
        <f>'Inputs_Metric 17'!$J$14</f>
        <v>23.09255819371872</v>
      </c>
      <c r="R11">
        <f>'Inputs_Metric 17'!$C$31</f>
        <v>1.67</v>
      </c>
      <c r="S11" s="150">
        <f t="shared" si="2"/>
        <v>2.7912122364407885</v>
      </c>
      <c r="T11" s="113">
        <f>V11*$E11*$I11*'Inputs_Metric 17'!$C$21</f>
        <v>5.208781554931968</v>
      </c>
      <c r="U11" s="150">
        <f t="shared" si="3"/>
        <v>7.9999937913727566</v>
      </c>
      <c r="V11" s="147">
        <f>VLOOKUP(V$5,'Inputs_Metric 17'!$B$39:$C$40,2,FALSE)</f>
        <v>4.2000000000000003E-2</v>
      </c>
      <c r="W11" s="114">
        <f>'Inputs_Metric 17'!$J$6</f>
        <v>39.874460520582687</v>
      </c>
      <c r="X11">
        <f>'Inputs_Metric 17'!$C$33</f>
        <v>1</v>
      </c>
      <c r="Y11" s="150">
        <f t="shared" si="4"/>
        <v>41.870841505376532</v>
      </c>
      <c r="Z11" s="113">
        <f>AB11*$F11*$J11*'Inputs_Metric 17'!$C$20</f>
        <v>20.296678761370817</v>
      </c>
      <c r="AA11" s="150">
        <f t="shared" si="5"/>
        <v>62.167520266747346</v>
      </c>
      <c r="AB11" s="147">
        <f>VLOOKUP(AB$5,'Inputs_Metric 17'!$B$39:$C$40,2,FALSE)</f>
        <v>0.95799999999999996</v>
      </c>
      <c r="AC11" s="113">
        <f>'Inputs_Metric 17'!$J$14</f>
        <v>23.09255819371872</v>
      </c>
      <c r="AD11">
        <f>'Inputs_Metric 17'!$C$31</f>
        <v>1.67</v>
      </c>
      <c r="AE11" s="150">
        <f t="shared" si="6"/>
        <v>1.898024320779736</v>
      </c>
      <c r="AF11" s="113">
        <f>AH11*$F11*$J11*'Inputs_Metric 17'!$C$21</f>
        <v>2.0835126219727873</v>
      </c>
      <c r="AG11" s="150">
        <f t="shared" si="7"/>
        <v>3.9815369427525233</v>
      </c>
      <c r="AH11" s="147">
        <f>VLOOKUP(AH$5,'Inputs_Metric 17'!$B$39:$C$40,2,FALSE)</f>
        <v>4.2000000000000003E-2</v>
      </c>
      <c r="AI11" s="114">
        <f>'Inputs_Metric 17'!$J$6</f>
        <v>39.874460520582687</v>
      </c>
      <c r="AJ11">
        <f>'Inputs_Metric 17'!$C$33</f>
        <v>1</v>
      </c>
      <c r="AK11" s="150">
        <f t="shared" si="8"/>
        <v>120.31645761447118</v>
      </c>
      <c r="AL11" s="150">
        <f t="shared" si="9"/>
        <v>66.149057209499873</v>
      </c>
    </row>
    <row r="12" spans="2:38" x14ac:dyDescent="0.25">
      <c r="B12" s="38">
        <f>'Transportation Data'!C10</f>
        <v>20</v>
      </c>
      <c r="C12" s="38">
        <f>'Transportation Data'!D10</f>
        <v>1</v>
      </c>
      <c r="D12" s="38">
        <f>'Transportation Data'!E10</f>
        <v>1</v>
      </c>
      <c r="E12" s="38">
        <f>'Transportation Data'!G10</f>
        <v>200</v>
      </c>
      <c r="F12" s="38">
        <f>'Transportation Data'!H10</f>
        <v>150</v>
      </c>
      <c r="G12" s="38">
        <f>'Transportation Data'!I10</f>
        <v>80</v>
      </c>
      <c r="H12" s="38">
        <f>'Transportation Data'!J10</f>
        <v>68</v>
      </c>
      <c r="I12" s="48">
        <f>'Transportation Data'!P10</f>
        <v>2.485490946599227</v>
      </c>
      <c r="J12" s="48">
        <f>'Transportation Data'!Q10</f>
        <v>1.8641182099494202</v>
      </c>
      <c r="M12" s="150">
        <f t="shared" si="0"/>
        <v>164.19937845245701</v>
      </c>
      <c r="N12" s="113">
        <f>P12*E12*I12*'Inputs_Metric 17'!$C$20</f>
        <v>202.96678761370814</v>
      </c>
      <c r="O12" s="150">
        <f t="shared" si="1"/>
        <v>367.16616606616515</v>
      </c>
      <c r="P12" s="147">
        <f>VLOOKUP(P$5,'Inputs_Metric 17'!$B$39:$C$40,2,FALSE)</f>
        <v>0.95799999999999996</v>
      </c>
      <c r="Q12" s="113">
        <f>'Inputs_Metric 17'!$J$14</f>
        <v>23.09255819371872</v>
      </c>
      <c r="R12">
        <f>'Inputs_Metric 17'!$C$31</f>
        <v>1.67</v>
      </c>
      <c r="S12" s="150">
        <f t="shared" si="2"/>
        <v>7.4432326305087688</v>
      </c>
      <c r="T12" s="113">
        <f>V12*$E12*$I12*'Inputs_Metric 17'!$C$21</f>
        <v>20.835126219727872</v>
      </c>
      <c r="U12" s="150">
        <f t="shared" si="3"/>
        <v>28.278358850236643</v>
      </c>
      <c r="V12" s="147">
        <f>VLOOKUP(V$5,'Inputs_Metric 17'!$B$39:$C$40,2,FALSE)</f>
        <v>4.2000000000000003E-2</v>
      </c>
      <c r="W12" s="114">
        <f>'Inputs_Metric 17'!$J$6</f>
        <v>39.874460520582687</v>
      </c>
      <c r="X12">
        <f>'Inputs_Metric 17'!$C$33</f>
        <v>1</v>
      </c>
      <c r="Y12" s="150">
        <f t="shared" si="4"/>
        <v>104.67710376344134</v>
      </c>
      <c r="Z12" s="113">
        <f>AB12*$F12*$J12*'Inputs_Metric 17'!$C$20</f>
        <v>114.16881803271083</v>
      </c>
      <c r="AA12" s="150">
        <f t="shared" si="5"/>
        <v>218.84592179615217</v>
      </c>
      <c r="AB12" s="147">
        <f>VLOOKUP(AB$5,'Inputs_Metric 17'!$B$39:$C$40,2,FALSE)</f>
        <v>0.95799999999999996</v>
      </c>
      <c r="AC12" s="113">
        <f>'Inputs_Metric 17'!$J$14</f>
        <v>23.09255819371872</v>
      </c>
      <c r="AD12">
        <f>'Inputs_Metric 17'!$C$31</f>
        <v>1.67</v>
      </c>
      <c r="AE12" s="150">
        <f t="shared" si="6"/>
        <v>4.7450608019493403</v>
      </c>
      <c r="AF12" s="113">
        <f>AH12*$F12*$J12*'Inputs_Metric 17'!$C$21</f>
        <v>11.719758498596928</v>
      </c>
      <c r="AG12" s="150">
        <f t="shared" si="7"/>
        <v>16.464819300546267</v>
      </c>
      <c r="AH12" s="147">
        <f>VLOOKUP(AH$5,'Inputs_Metric 17'!$B$39:$C$40,2,FALSE)</f>
        <v>4.2000000000000003E-2</v>
      </c>
      <c r="AI12" s="114">
        <f>'Inputs_Metric 17'!$J$6</f>
        <v>39.874460520582687</v>
      </c>
      <c r="AJ12">
        <f>'Inputs_Metric 17'!$C$33</f>
        <v>1</v>
      </c>
      <c r="AK12" s="150">
        <f t="shared" si="8"/>
        <v>395.4445249164018</v>
      </c>
      <c r="AL12" s="150">
        <f t="shared" si="9"/>
        <v>235.31074109669845</v>
      </c>
    </row>
    <row r="13" spans="2:38" x14ac:dyDescent="0.25">
      <c r="B13" s="38">
        <f>'Transportation Data'!C11</f>
        <v>20</v>
      </c>
      <c r="C13" s="38">
        <f>'Transportation Data'!D11</f>
        <v>1</v>
      </c>
      <c r="D13" s="38">
        <f>'Transportation Data'!E11</f>
        <v>1</v>
      </c>
      <c r="E13" s="38">
        <f>'Transportation Data'!G11</f>
        <v>200</v>
      </c>
      <c r="F13" s="38">
        <f>'Transportation Data'!H11</f>
        <v>150</v>
      </c>
      <c r="G13" s="38">
        <f>'Transportation Data'!I11</f>
        <v>80</v>
      </c>
      <c r="H13" s="38">
        <f>'Transportation Data'!J11</f>
        <v>68</v>
      </c>
      <c r="I13" s="48">
        <f>'Transportation Data'!P11</f>
        <v>2.485490946599227</v>
      </c>
      <c r="J13" s="48">
        <f>'Transportation Data'!Q11</f>
        <v>1.8641182099494202</v>
      </c>
      <c r="M13" s="150">
        <f t="shared" si="0"/>
        <v>164.19937845245701</v>
      </c>
      <c r="N13" s="113">
        <f>P13*E13*I13*'Inputs_Metric 17'!$C$20</f>
        <v>202.96678761370814</v>
      </c>
      <c r="O13" s="150">
        <f t="shared" si="1"/>
        <v>367.16616606616515</v>
      </c>
      <c r="P13" s="147">
        <f>VLOOKUP(P$5,'Inputs_Metric 17'!$B$39:$C$40,2,FALSE)</f>
        <v>0.95799999999999996</v>
      </c>
      <c r="Q13" s="113">
        <f>'Inputs_Metric 17'!$J$14</f>
        <v>23.09255819371872</v>
      </c>
      <c r="R13">
        <f>'Inputs_Metric 17'!$C$31</f>
        <v>1.67</v>
      </c>
      <c r="S13" s="150">
        <f t="shared" si="2"/>
        <v>7.4432326305087688</v>
      </c>
      <c r="T13" s="113">
        <f>V13*$E13*$I13*'Inputs_Metric 17'!$C$21</f>
        <v>20.835126219727872</v>
      </c>
      <c r="U13" s="150">
        <f t="shared" si="3"/>
        <v>28.278358850236643</v>
      </c>
      <c r="V13" s="147">
        <f>VLOOKUP(V$5,'Inputs_Metric 17'!$B$39:$C$40,2,FALSE)</f>
        <v>4.2000000000000003E-2</v>
      </c>
      <c r="W13" s="114">
        <f>'Inputs_Metric 17'!$J$6</f>
        <v>39.874460520582687</v>
      </c>
      <c r="X13">
        <f>'Inputs_Metric 17'!$C$33</f>
        <v>1</v>
      </c>
      <c r="Y13" s="150">
        <f t="shared" si="4"/>
        <v>104.67710376344134</v>
      </c>
      <c r="Z13" s="113">
        <f>AB13*$F13*$J13*'Inputs_Metric 17'!$C$20</f>
        <v>114.16881803271083</v>
      </c>
      <c r="AA13" s="150">
        <f t="shared" si="5"/>
        <v>218.84592179615217</v>
      </c>
      <c r="AB13" s="147">
        <f>VLOOKUP(AB$5,'Inputs_Metric 17'!$B$39:$C$40,2,FALSE)</f>
        <v>0.95799999999999996</v>
      </c>
      <c r="AC13" s="113">
        <f>'Inputs_Metric 17'!$J$14</f>
        <v>23.09255819371872</v>
      </c>
      <c r="AD13">
        <f>'Inputs_Metric 17'!$C$31</f>
        <v>1.67</v>
      </c>
      <c r="AE13" s="150">
        <f t="shared" si="6"/>
        <v>4.7450608019493403</v>
      </c>
      <c r="AF13" s="113">
        <f>AH13*$F13*$J13*'Inputs_Metric 17'!$C$21</f>
        <v>11.719758498596928</v>
      </c>
      <c r="AG13" s="150">
        <f t="shared" si="7"/>
        <v>16.464819300546267</v>
      </c>
      <c r="AH13" s="147">
        <f>VLOOKUP(AH$5,'Inputs_Metric 17'!$B$39:$C$40,2,FALSE)</f>
        <v>4.2000000000000003E-2</v>
      </c>
      <c r="AI13" s="114">
        <f>'Inputs_Metric 17'!$J$6</f>
        <v>39.874460520582687</v>
      </c>
      <c r="AJ13">
        <f>'Inputs_Metric 17'!$C$33</f>
        <v>1</v>
      </c>
      <c r="AK13" s="150">
        <f t="shared" si="8"/>
        <v>395.4445249164018</v>
      </c>
      <c r="AL13" s="150">
        <f t="shared" si="9"/>
        <v>235.31074109669845</v>
      </c>
    </row>
    <row r="14" spans="2:38" x14ac:dyDescent="0.25">
      <c r="B14" s="38">
        <f>'Transportation Data'!C12</f>
        <v>20</v>
      </c>
      <c r="C14" s="38">
        <f>'Transportation Data'!D12</f>
        <v>1</v>
      </c>
      <c r="D14" s="38">
        <f>'Transportation Data'!E12</f>
        <v>1</v>
      </c>
      <c r="E14" s="38">
        <f>'Transportation Data'!G12</f>
        <v>200</v>
      </c>
      <c r="F14" s="38">
        <f>'Transportation Data'!H12</f>
        <v>150</v>
      </c>
      <c r="G14" s="38">
        <f>'Transportation Data'!I12</f>
        <v>80</v>
      </c>
      <c r="H14" s="38">
        <f>'Transportation Data'!J12</f>
        <v>68</v>
      </c>
      <c r="I14" s="48">
        <f>'Transportation Data'!P12</f>
        <v>2.485490946599227</v>
      </c>
      <c r="J14" s="48">
        <f>'Transportation Data'!Q12</f>
        <v>1.8641182099494202</v>
      </c>
      <c r="M14" s="150">
        <f t="shared" si="0"/>
        <v>164.19937845245701</v>
      </c>
      <c r="N14" s="113">
        <f>P14*E14*I14*'Inputs_Metric 17'!$C$20</f>
        <v>202.96678761370814</v>
      </c>
      <c r="O14" s="150">
        <f t="shared" si="1"/>
        <v>367.16616606616515</v>
      </c>
      <c r="P14" s="147">
        <f>VLOOKUP(P$5,'Inputs_Metric 17'!$B$39:$C$40,2,FALSE)</f>
        <v>0.95799999999999996</v>
      </c>
      <c r="Q14" s="113">
        <f>'Inputs_Metric 17'!$J$14</f>
        <v>23.09255819371872</v>
      </c>
      <c r="R14">
        <f>'Inputs_Metric 17'!$C$31</f>
        <v>1.67</v>
      </c>
      <c r="S14" s="150">
        <f t="shared" si="2"/>
        <v>7.4432326305087688</v>
      </c>
      <c r="T14" s="113">
        <f>V14*$E14*$I14*'Inputs_Metric 17'!$C$21</f>
        <v>20.835126219727872</v>
      </c>
      <c r="U14" s="150">
        <f t="shared" si="3"/>
        <v>28.278358850236643</v>
      </c>
      <c r="V14" s="147">
        <f>VLOOKUP(V$5,'Inputs_Metric 17'!$B$39:$C$40,2,FALSE)</f>
        <v>4.2000000000000003E-2</v>
      </c>
      <c r="W14" s="114">
        <f>'Inputs_Metric 17'!$J$6</f>
        <v>39.874460520582687</v>
      </c>
      <c r="X14">
        <f>'Inputs_Metric 17'!$C$33</f>
        <v>1</v>
      </c>
      <c r="Y14" s="150">
        <f t="shared" si="4"/>
        <v>104.67710376344134</v>
      </c>
      <c r="Z14" s="113">
        <f>AB14*$F14*$J14*'Inputs_Metric 17'!$C$20</f>
        <v>114.16881803271083</v>
      </c>
      <c r="AA14" s="150">
        <f t="shared" si="5"/>
        <v>218.84592179615217</v>
      </c>
      <c r="AB14" s="147">
        <f>VLOOKUP(AB$5,'Inputs_Metric 17'!$B$39:$C$40,2,FALSE)</f>
        <v>0.95799999999999996</v>
      </c>
      <c r="AC14" s="113">
        <f>'Inputs_Metric 17'!$J$14</f>
        <v>23.09255819371872</v>
      </c>
      <c r="AD14">
        <f>'Inputs_Metric 17'!$C$31</f>
        <v>1.67</v>
      </c>
      <c r="AE14" s="150">
        <f t="shared" si="6"/>
        <v>4.7450608019493403</v>
      </c>
      <c r="AF14" s="113">
        <f>AH14*$F14*$J14*'Inputs_Metric 17'!$C$21</f>
        <v>11.719758498596928</v>
      </c>
      <c r="AG14" s="150">
        <f t="shared" si="7"/>
        <v>16.464819300546267</v>
      </c>
      <c r="AH14" s="147">
        <f>VLOOKUP(AH$5,'Inputs_Metric 17'!$B$39:$C$40,2,FALSE)</f>
        <v>4.2000000000000003E-2</v>
      </c>
      <c r="AI14" s="114">
        <f>'Inputs_Metric 17'!$J$6</f>
        <v>39.874460520582687</v>
      </c>
      <c r="AJ14">
        <f>'Inputs_Metric 17'!$C$33</f>
        <v>1</v>
      </c>
      <c r="AK14" s="150">
        <f t="shared" si="8"/>
        <v>395.4445249164018</v>
      </c>
      <c r="AL14" s="150">
        <f t="shared" si="9"/>
        <v>235.31074109669845</v>
      </c>
    </row>
    <row r="15" spans="2:38" x14ac:dyDescent="0.25">
      <c r="B15" s="38">
        <f>'Transportation Data'!C13</f>
        <v>20</v>
      </c>
      <c r="C15" s="38">
        <f>'Transportation Data'!D13</f>
        <v>2</v>
      </c>
      <c r="D15" s="38">
        <f>'Transportation Data'!E13</f>
        <v>1</v>
      </c>
      <c r="E15" s="38">
        <f>'Transportation Data'!G13</f>
        <v>200</v>
      </c>
      <c r="F15" s="38">
        <f>'Transportation Data'!H13</f>
        <v>150</v>
      </c>
      <c r="G15" s="38">
        <f>'Transportation Data'!I13</f>
        <v>80</v>
      </c>
      <c r="H15" s="38">
        <f>'Transportation Data'!J13</f>
        <v>68</v>
      </c>
      <c r="I15" s="48">
        <f>'Transportation Data'!P13</f>
        <v>2.485490946599227</v>
      </c>
      <c r="J15" s="48">
        <f>'Transportation Data'!Q13</f>
        <v>1.8641182099494202</v>
      </c>
      <c r="M15" s="150">
        <f t="shared" si="0"/>
        <v>164.19937845245701</v>
      </c>
      <c r="N15" s="113">
        <f>P15*E15*I15*'Inputs_Metric 17'!$C$20</f>
        <v>202.96678761370814</v>
      </c>
      <c r="O15" s="150">
        <f t="shared" si="1"/>
        <v>367.16616606616515</v>
      </c>
      <c r="P15" s="147">
        <f>VLOOKUP(P$5,'Inputs_Metric 17'!$B$39:$C$40,2,FALSE)</f>
        <v>0.95799999999999996</v>
      </c>
      <c r="Q15" s="113">
        <f>'Inputs_Metric 17'!$J$14</f>
        <v>23.09255819371872</v>
      </c>
      <c r="R15">
        <f>'Inputs_Metric 17'!$C$31</f>
        <v>1.67</v>
      </c>
      <c r="S15" s="150">
        <f t="shared" si="2"/>
        <v>7.4432326305087688</v>
      </c>
      <c r="T15" s="113">
        <f>V15*$E15*$I15*'Inputs_Metric 17'!$C$21</f>
        <v>20.835126219727872</v>
      </c>
      <c r="U15" s="150">
        <f t="shared" si="3"/>
        <v>28.278358850236643</v>
      </c>
      <c r="V15" s="147">
        <f>VLOOKUP(V$5,'Inputs_Metric 17'!$B$39:$C$40,2,FALSE)</f>
        <v>4.2000000000000003E-2</v>
      </c>
      <c r="W15" s="114">
        <f>'Inputs_Metric 17'!$J$6</f>
        <v>39.874460520582687</v>
      </c>
      <c r="X15">
        <f>'Inputs_Metric 17'!$C$33</f>
        <v>1</v>
      </c>
      <c r="Y15" s="150">
        <f t="shared" si="4"/>
        <v>104.67710376344134</v>
      </c>
      <c r="Z15" s="113">
        <f>AB15*$F15*$J15*'Inputs_Metric 17'!$C$20</f>
        <v>114.16881803271083</v>
      </c>
      <c r="AA15" s="150">
        <f t="shared" si="5"/>
        <v>218.84592179615217</v>
      </c>
      <c r="AB15" s="147">
        <f>VLOOKUP(AB$5,'Inputs_Metric 17'!$B$39:$C$40,2,FALSE)</f>
        <v>0.95799999999999996</v>
      </c>
      <c r="AC15" s="113">
        <f>'Inputs_Metric 17'!$J$14</f>
        <v>23.09255819371872</v>
      </c>
      <c r="AD15">
        <f>'Inputs_Metric 17'!$C$31</f>
        <v>1.67</v>
      </c>
      <c r="AE15" s="150">
        <f t="shared" si="6"/>
        <v>4.7450608019493403</v>
      </c>
      <c r="AF15" s="113">
        <f>AH15*$F15*$J15*'Inputs_Metric 17'!$C$21</f>
        <v>11.719758498596928</v>
      </c>
      <c r="AG15" s="150">
        <f t="shared" si="7"/>
        <v>16.464819300546267</v>
      </c>
      <c r="AH15" s="147">
        <f>VLOOKUP(AH$5,'Inputs_Metric 17'!$B$39:$C$40,2,FALSE)</f>
        <v>4.2000000000000003E-2</v>
      </c>
      <c r="AI15" s="114">
        <f>'Inputs_Metric 17'!$J$6</f>
        <v>39.874460520582687</v>
      </c>
      <c r="AJ15">
        <f>'Inputs_Metric 17'!$C$33</f>
        <v>1</v>
      </c>
      <c r="AK15" s="150">
        <f t="shared" si="8"/>
        <v>395.4445249164018</v>
      </c>
      <c r="AL15" s="150">
        <f t="shared" si="9"/>
        <v>235.31074109669845</v>
      </c>
    </row>
    <row r="16" spans="2:38" x14ac:dyDescent="0.25">
      <c r="B16" s="38">
        <f>'Transportation Data'!C14</f>
        <v>20</v>
      </c>
      <c r="C16" s="38">
        <f>'Transportation Data'!D14</f>
        <v>2</v>
      </c>
      <c r="D16" s="38">
        <f>'Transportation Data'!E14</f>
        <v>2</v>
      </c>
      <c r="E16" s="38">
        <f>'Transportation Data'!G14</f>
        <v>200</v>
      </c>
      <c r="F16" s="38">
        <f>'Transportation Data'!H14</f>
        <v>150</v>
      </c>
      <c r="G16" s="38">
        <f>'Transportation Data'!I14</f>
        <v>80</v>
      </c>
      <c r="H16" s="38">
        <f>'Transportation Data'!J14</f>
        <v>68</v>
      </c>
      <c r="I16" s="48">
        <f>'Transportation Data'!P14</f>
        <v>2.485490946599227</v>
      </c>
      <c r="J16" s="48">
        <f>'Transportation Data'!Q14</f>
        <v>1.8641182099494202</v>
      </c>
      <c r="M16" s="150">
        <f t="shared" si="0"/>
        <v>164.19937845245701</v>
      </c>
      <c r="N16" s="113">
        <f>P16*E16*I16*'Inputs_Metric 17'!$C$20</f>
        <v>202.96678761370814</v>
      </c>
      <c r="O16" s="150">
        <f t="shared" si="1"/>
        <v>367.16616606616515</v>
      </c>
      <c r="P16" s="147">
        <f>VLOOKUP(P$5,'Inputs_Metric 17'!$B$39:$C$40,2,FALSE)</f>
        <v>0.95799999999999996</v>
      </c>
      <c r="Q16" s="113">
        <f>'Inputs_Metric 17'!$J$14</f>
        <v>23.09255819371872</v>
      </c>
      <c r="R16">
        <f>'Inputs_Metric 17'!$C$31</f>
        <v>1.67</v>
      </c>
      <c r="S16" s="150">
        <f t="shared" si="2"/>
        <v>7.4432326305087688</v>
      </c>
      <c r="T16" s="113">
        <f>V16*$E16*$I16*'Inputs_Metric 17'!$C$21</f>
        <v>20.835126219727872</v>
      </c>
      <c r="U16" s="150">
        <f t="shared" si="3"/>
        <v>28.278358850236643</v>
      </c>
      <c r="V16" s="147">
        <f>VLOOKUP(V$5,'Inputs_Metric 17'!$B$39:$C$40,2,FALSE)</f>
        <v>4.2000000000000003E-2</v>
      </c>
      <c r="W16" s="114">
        <f>'Inputs_Metric 17'!$J$6</f>
        <v>39.874460520582687</v>
      </c>
      <c r="X16">
        <f>'Inputs_Metric 17'!$C$33</f>
        <v>1</v>
      </c>
      <c r="Y16" s="150">
        <f t="shared" si="4"/>
        <v>104.67710376344134</v>
      </c>
      <c r="Z16" s="113">
        <f>AB16*$F16*$J16*'Inputs_Metric 17'!$C$20</f>
        <v>114.16881803271083</v>
      </c>
      <c r="AA16" s="150">
        <f t="shared" si="5"/>
        <v>218.84592179615217</v>
      </c>
      <c r="AB16" s="147">
        <f>VLOOKUP(AB$5,'Inputs_Metric 17'!$B$39:$C$40,2,FALSE)</f>
        <v>0.95799999999999996</v>
      </c>
      <c r="AC16" s="113">
        <f>'Inputs_Metric 17'!$J$14</f>
        <v>23.09255819371872</v>
      </c>
      <c r="AD16">
        <f>'Inputs_Metric 17'!$C$31</f>
        <v>1.67</v>
      </c>
      <c r="AE16" s="150">
        <f t="shared" si="6"/>
        <v>4.7450608019493403</v>
      </c>
      <c r="AF16" s="113">
        <f>AH16*$F16*$J16*'Inputs_Metric 17'!$C$21</f>
        <v>11.719758498596928</v>
      </c>
      <c r="AG16" s="150">
        <f t="shared" si="7"/>
        <v>16.464819300546267</v>
      </c>
      <c r="AH16" s="147">
        <f>VLOOKUP(AH$5,'Inputs_Metric 17'!$B$39:$C$40,2,FALSE)</f>
        <v>4.2000000000000003E-2</v>
      </c>
      <c r="AI16" s="114">
        <f>'Inputs_Metric 17'!$J$6</f>
        <v>39.874460520582687</v>
      </c>
      <c r="AJ16">
        <f>'Inputs_Metric 17'!$C$33</f>
        <v>1</v>
      </c>
      <c r="AK16" s="150">
        <f t="shared" si="8"/>
        <v>395.4445249164018</v>
      </c>
      <c r="AL16" s="150">
        <f t="shared" si="9"/>
        <v>235.31074109669845</v>
      </c>
    </row>
    <row r="17" spans="2:38" x14ac:dyDescent="0.25">
      <c r="B17" s="38">
        <f>'Transportation Data'!C15</f>
        <v>20</v>
      </c>
      <c r="C17" s="38">
        <f>'Transportation Data'!D15</f>
        <v>2</v>
      </c>
      <c r="D17" s="38">
        <f>'Transportation Data'!E15</f>
        <v>2</v>
      </c>
      <c r="E17" s="38">
        <f>'Transportation Data'!G15</f>
        <v>200</v>
      </c>
      <c r="F17" s="38">
        <f>'Transportation Data'!H15</f>
        <v>150</v>
      </c>
      <c r="G17" s="38">
        <f>'Transportation Data'!I15</f>
        <v>80</v>
      </c>
      <c r="H17" s="38">
        <f>'Transportation Data'!J15</f>
        <v>68</v>
      </c>
      <c r="I17" s="48">
        <f>'Transportation Data'!P15</f>
        <v>2.485490946599227</v>
      </c>
      <c r="J17" s="48">
        <f>'Transportation Data'!Q15</f>
        <v>1.8641182099494202</v>
      </c>
      <c r="M17" s="150">
        <f t="shared" si="0"/>
        <v>164.19937845245701</v>
      </c>
      <c r="N17" s="113">
        <f>P17*E17*I17*'Inputs_Metric 17'!$C$20</f>
        <v>202.96678761370814</v>
      </c>
      <c r="O17" s="150">
        <f t="shared" si="1"/>
        <v>367.16616606616515</v>
      </c>
      <c r="P17" s="147">
        <f>VLOOKUP(P$5,'Inputs_Metric 17'!$B$39:$C$40,2,FALSE)</f>
        <v>0.95799999999999996</v>
      </c>
      <c r="Q17" s="113">
        <f>'Inputs_Metric 17'!$J$14</f>
        <v>23.09255819371872</v>
      </c>
      <c r="R17">
        <f>'Inputs_Metric 17'!$C$31</f>
        <v>1.67</v>
      </c>
      <c r="S17" s="150">
        <f t="shared" si="2"/>
        <v>7.4432326305087688</v>
      </c>
      <c r="T17" s="113">
        <f>V17*$E17*$I17*'Inputs_Metric 17'!$C$21</f>
        <v>20.835126219727872</v>
      </c>
      <c r="U17" s="150">
        <f t="shared" si="3"/>
        <v>28.278358850236643</v>
      </c>
      <c r="V17" s="147">
        <f>VLOOKUP(V$5,'Inputs_Metric 17'!$B$39:$C$40,2,FALSE)</f>
        <v>4.2000000000000003E-2</v>
      </c>
      <c r="W17" s="114">
        <f>'Inputs_Metric 17'!$J$6</f>
        <v>39.874460520582687</v>
      </c>
      <c r="X17">
        <f>'Inputs_Metric 17'!$C$33</f>
        <v>1</v>
      </c>
      <c r="Y17" s="150">
        <f t="shared" si="4"/>
        <v>104.67710376344134</v>
      </c>
      <c r="Z17" s="113">
        <f>AB17*$F17*$J17*'Inputs_Metric 17'!$C$20</f>
        <v>114.16881803271083</v>
      </c>
      <c r="AA17" s="150">
        <f t="shared" si="5"/>
        <v>218.84592179615217</v>
      </c>
      <c r="AB17" s="147">
        <f>VLOOKUP(AB$5,'Inputs_Metric 17'!$B$39:$C$40,2,FALSE)</f>
        <v>0.95799999999999996</v>
      </c>
      <c r="AC17" s="113">
        <f>'Inputs_Metric 17'!$J$14</f>
        <v>23.09255819371872</v>
      </c>
      <c r="AD17">
        <f>'Inputs_Metric 17'!$C$31</f>
        <v>1.67</v>
      </c>
      <c r="AE17" s="150">
        <f t="shared" si="6"/>
        <v>4.7450608019493403</v>
      </c>
      <c r="AF17" s="113">
        <f>AH17*$F17*$J17*'Inputs_Metric 17'!$C$21</f>
        <v>11.719758498596928</v>
      </c>
      <c r="AG17" s="150">
        <f t="shared" si="7"/>
        <v>16.464819300546267</v>
      </c>
      <c r="AH17" s="147">
        <f>VLOOKUP(AH$5,'Inputs_Metric 17'!$B$39:$C$40,2,FALSE)</f>
        <v>4.2000000000000003E-2</v>
      </c>
      <c r="AI17" s="114">
        <f>'Inputs_Metric 17'!$J$6</f>
        <v>39.874460520582687</v>
      </c>
      <c r="AJ17">
        <f>'Inputs_Metric 17'!$C$33</f>
        <v>1</v>
      </c>
      <c r="AK17" s="150">
        <f t="shared" si="8"/>
        <v>395.4445249164018</v>
      </c>
      <c r="AL17" s="150">
        <f t="shared" si="9"/>
        <v>235.31074109669845</v>
      </c>
    </row>
    <row r="18" spans="2:38" x14ac:dyDescent="0.25">
      <c r="B18" s="38">
        <f>'Transportation Data'!C16</f>
        <v>20</v>
      </c>
      <c r="C18" s="38">
        <f>'Transportation Data'!D16</f>
        <v>2</v>
      </c>
      <c r="D18" s="38">
        <f>'Transportation Data'!E16</f>
        <v>2</v>
      </c>
      <c r="E18" s="38">
        <f>'Transportation Data'!G16</f>
        <v>200</v>
      </c>
      <c r="F18" s="38">
        <f>'Transportation Data'!H16</f>
        <v>150</v>
      </c>
      <c r="G18" s="38">
        <f>'Transportation Data'!I16</f>
        <v>80</v>
      </c>
      <c r="H18" s="38">
        <f>'Transportation Data'!J16</f>
        <v>68</v>
      </c>
      <c r="I18" s="48">
        <f>'Transportation Data'!P16</f>
        <v>2.485490946599227</v>
      </c>
      <c r="J18" s="48">
        <f>'Transportation Data'!Q16</f>
        <v>1.8641182099494202</v>
      </c>
      <c r="M18" s="150">
        <f t="shared" si="0"/>
        <v>164.19937845245701</v>
      </c>
      <c r="N18" s="113">
        <f>P18*E18*I18*'Inputs_Metric 17'!$C$20</f>
        <v>202.96678761370814</v>
      </c>
      <c r="O18" s="150">
        <f t="shared" si="1"/>
        <v>367.16616606616515</v>
      </c>
      <c r="P18" s="147">
        <f>VLOOKUP(P$5,'Inputs_Metric 17'!$B$39:$C$40,2,FALSE)</f>
        <v>0.95799999999999996</v>
      </c>
      <c r="Q18" s="113">
        <f>'Inputs_Metric 17'!$J$14</f>
        <v>23.09255819371872</v>
      </c>
      <c r="R18">
        <f>'Inputs_Metric 17'!$C$31</f>
        <v>1.67</v>
      </c>
      <c r="S18" s="150">
        <f t="shared" si="2"/>
        <v>7.4432326305087688</v>
      </c>
      <c r="T18" s="113">
        <f>V18*$E18*$I18*'Inputs_Metric 17'!$C$21</f>
        <v>20.835126219727872</v>
      </c>
      <c r="U18" s="150">
        <f t="shared" si="3"/>
        <v>28.278358850236643</v>
      </c>
      <c r="V18" s="147">
        <f>VLOOKUP(V$5,'Inputs_Metric 17'!$B$39:$C$40,2,FALSE)</f>
        <v>4.2000000000000003E-2</v>
      </c>
      <c r="W18" s="114">
        <f>'Inputs_Metric 17'!$J$6</f>
        <v>39.874460520582687</v>
      </c>
      <c r="X18">
        <f>'Inputs_Metric 17'!$C$33</f>
        <v>1</v>
      </c>
      <c r="Y18" s="150">
        <f t="shared" si="4"/>
        <v>104.67710376344134</v>
      </c>
      <c r="Z18" s="113">
        <f>AB18*$F18*$J18*'Inputs_Metric 17'!$C$20</f>
        <v>114.16881803271083</v>
      </c>
      <c r="AA18" s="150">
        <f t="shared" si="5"/>
        <v>218.84592179615217</v>
      </c>
      <c r="AB18" s="147">
        <f>VLOOKUP(AB$5,'Inputs_Metric 17'!$B$39:$C$40,2,FALSE)</f>
        <v>0.95799999999999996</v>
      </c>
      <c r="AC18" s="113">
        <f>'Inputs_Metric 17'!$J$14</f>
        <v>23.09255819371872</v>
      </c>
      <c r="AD18">
        <f>'Inputs_Metric 17'!$C$31</f>
        <v>1.67</v>
      </c>
      <c r="AE18" s="150">
        <f t="shared" si="6"/>
        <v>4.7450608019493403</v>
      </c>
      <c r="AF18" s="113">
        <f>AH18*$F18*$J18*'Inputs_Metric 17'!$C$21</f>
        <v>11.719758498596928</v>
      </c>
      <c r="AG18" s="150">
        <f t="shared" si="7"/>
        <v>16.464819300546267</v>
      </c>
      <c r="AH18" s="147">
        <f>VLOOKUP(AH$5,'Inputs_Metric 17'!$B$39:$C$40,2,FALSE)</f>
        <v>4.2000000000000003E-2</v>
      </c>
      <c r="AI18" s="114">
        <f>'Inputs_Metric 17'!$J$6</f>
        <v>39.874460520582687</v>
      </c>
      <c r="AJ18">
        <f>'Inputs_Metric 17'!$C$33</f>
        <v>1</v>
      </c>
      <c r="AK18" s="150">
        <f t="shared" si="8"/>
        <v>395.4445249164018</v>
      </c>
      <c r="AL18" s="150">
        <f t="shared" si="9"/>
        <v>235.31074109669845</v>
      </c>
    </row>
    <row r="19" spans="2:38" x14ac:dyDescent="0.25">
      <c r="B19" s="38">
        <f>'Transportation Data'!C17</f>
        <v>20</v>
      </c>
      <c r="C19" s="38">
        <f>'Transportation Data'!D17</f>
        <v>2</v>
      </c>
      <c r="D19" s="38">
        <f>'Transportation Data'!E17</f>
        <v>2</v>
      </c>
      <c r="E19" s="38">
        <f>'Transportation Data'!G17</f>
        <v>200</v>
      </c>
      <c r="F19" s="38">
        <f>'Transportation Data'!H17</f>
        <v>150</v>
      </c>
      <c r="G19" s="38">
        <f>'Transportation Data'!I17</f>
        <v>80</v>
      </c>
      <c r="H19" s="38">
        <f>'Transportation Data'!J17</f>
        <v>68</v>
      </c>
      <c r="I19" s="48">
        <f>'Transportation Data'!P17</f>
        <v>2.485490946599227</v>
      </c>
      <c r="J19" s="48">
        <f>'Transportation Data'!Q17</f>
        <v>1.8641182099494202</v>
      </c>
      <c r="M19" s="150">
        <f t="shared" si="0"/>
        <v>164.19937845245701</v>
      </c>
      <c r="N19" s="113">
        <f>P19*E19*I19*'Inputs_Metric 17'!$C$20</f>
        <v>202.96678761370814</v>
      </c>
      <c r="O19" s="150">
        <f t="shared" si="1"/>
        <v>367.16616606616515</v>
      </c>
      <c r="P19" s="147">
        <f>VLOOKUP(P$5,'Inputs_Metric 17'!$B$39:$C$40,2,FALSE)</f>
        <v>0.95799999999999996</v>
      </c>
      <c r="Q19" s="113">
        <f>'Inputs_Metric 17'!$J$14</f>
        <v>23.09255819371872</v>
      </c>
      <c r="R19">
        <f>'Inputs_Metric 17'!$C$31</f>
        <v>1.67</v>
      </c>
      <c r="S19" s="150">
        <f t="shared" si="2"/>
        <v>7.4432326305087688</v>
      </c>
      <c r="T19" s="113">
        <f>V19*$E19*$I19*'Inputs_Metric 17'!$C$21</f>
        <v>20.835126219727872</v>
      </c>
      <c r="U19" s="150">
        <f t="shared" si="3"/>
        <v>28.278358850236643</v>
      </c>
      <c r="V19" s="147">
        <f>VLOOKUP(V$5,'Inputs_Metric 17'!$B$39:$C$40,2,FALSE)</f>
        <v>4.2000000000000003E-2</v>
      </c>
      <c r="W19" s="114">
        <f>'Inputs_Metric 17'!$J$6</f>
        <v>39.874460520582687</v>
      </c>
      <c r="X19">
        <f>'Inputs_Metric 17'!$C$33</f>
        <v>1</v>
      </c>
      <c r="Y19" s="150">
        <f t="shared" si="4"/>
        <v>104.67710376344134</v>
      </c>
      <c r="Z19" s="113">
        <f>AB19*$F19*$J19*'Inputs_Metric 17'!$C$20</f>
        <v>114.16881803271083</v>
      </c>
      <c r="AA19" s="150">
        <f t="shared" si="5"/>
        <v>218.84592179615217</v>
      </c>
      <c r="AB19" s="147">
        <f>VLOOKUP(AB$5,'Inputs_Metric 17'!$B$39:$C$40,2,FALSE)</f>
        <v>0.95799999999999996</v>
      </c>
      <c r="AC19" s="113">
        <f>'Inputs_Metric 17'!$J$14</f>
        <v>23.09255819371872</v>
      </c>
      <c r="AD19">
        <f>'Inputs_Metric 17'!$C$31</f>
        <v>1.67</v>
      </c>
      <c r="AE19" s="150">
        <f t="shared" si="6"/>
        <v>4.7450608019493403</v>
      </c>
      <c r="AF19" s="113">
        <f>AH19*$F19*$J19*'Inputs_Metric 17'!$C$21</f>
        <v>11.719758498596928</v>
      </c>
      <c r="AG19" s="150">
        <f t="shared" si="7"/>
        <v>16.464819300546267</v>
      </c>
      <c r="AH19" s="147">
        <f>VLOOKUP(AH$5,'Inputs_Metric 17'!$B$39:$C$40,2,FALSE)</f>
        <v>4.2000000000000003E-2</v>
      </c>
      <c r="AI19" s="114">
        <f>'Inputs_Metric 17'!$J$6</f>
        <v>39.874460520582687</v>
      </c>
      <c r="AJ19">
        <f>'Inputs_Metric 17'!$C$33</f>
        <v>1</v>
      </c>
      <c r="AK19" s="150">
        <f t="shared" si="8"/>
        <v>395.4445249164018</v>
      </c>
      <c r="AL19" s="150">
        <f t="shared" si="9"/>
        <v>235.31074109669845</v>
      </c>
    </row>
    <row r="20" spans="2:38" x14ac:dyDescent="0.25">
      <c r="B20" s="38">
        <f>'Transportation Data'!C18</f>
        <v>20</v>
      </c>
      <c r="C20" s="38">
        <f>'Transportation Data'!D18</f>
        <v>3</v>
      </c>
      <c r="D20" s="38">
        <f>'Transportation Data'!E18</f>
        <v>2</v>
      </c>
      <c r="E20" s="38">
        <f>'Transportation Data'!G18</f>
        <v>200</v>
      </c>
      <c r="F20" s="38">
        <f>'Transportation Data'!H18</f>
        <v>150</v>
      </c>
      <c r="G20" s="38">
        <f>'Transportation Data'!I18</f>
        <v>80</v>
      </c>
      <c r="H20" s="38">
        <f>'Transportation Data'!J18</f>
        <v>68</v>
      </c>
      <c r="I20" s="48">
        <f>'Transportation Data'!P18</f>
        <v>2.485490946599227</v>
      </c>
      <c r="J20" s="48">
        <f>'Transportation Data'!Q18</f>
        <v>1.8641182099494202</v>
      </c>
      <c r="M20" s="150">
        <f t="shared" si="0"/>
        <v>164.19937845245701</v>
      </c>
      <c r="N20" s="113">
        <f>P20*E20*I20*'Inputs_Metric 17'!$C$20</f>
        <v>202.96678761370814</v>
      </c>
      <c r="O20" s="150">
        <f t="shared" si="1"/>
        <v>367.16616606616515</v>
      </c>
      <c r="P20" s="147">
        <f>VLOOKUP(P$5,'Inputs_Metric 17'!$B$39:$C$40,2,FALSE)</f>
        <v>0.95799999999999996</v>
      </c>
      <c r="Q20" s="113">
        <f>'Inputs_Metric 17'!$J$14</f>
        <v>23.09255819371872</v>
      </c>
      <c r="R20">
        <f>'Inputs_Metric 17'!$C$31</f>
        <v>1.67</v>
      </c>
      <c r="S20" s="150">
        <f t="shared" si="2"/>
        <v>7.4432326305087688</v>
      </c>
      <c r="T20" s="113">
        <f>V20*$E20*$I20*'Inputs_Metric 17'!$C$21</f>
        <v>20.835126219727872</v>
      </c>
      <c r="U20" s="150">
        <f t="shared" si="3"/>
        <v>28.278358850236643</v>
      </c>
      <c r="V20" s="147">
        <f>VLOOKUP(V$5,'Inputs_Metric 17'!$B$39:$C$40,2,FALSE)</f>
        <v>4.2000000000000003E-2</v>
      </c>
      <c r="W20" s="114">
        <f>'Inputs_Metric 17'!$J$6</f>
        <v>39.874460520582687</v>
      </c>
      <c r="X20">
        <f>'Inputs_Metric 17'!$C$33</f>
        <v>1</v>
      </c>
      <c r="Y20" s="150">
        <f t="shared" si="4"/>
        <v>104.67710376344134</v>
      </c>
      <c r="Z20" s="113">
        <f>AB20*$F20*$J20*'Inputs_Metric 17'!$C$20</f>
        <v>114.16881803271083</v>
      </c>
      <c r="AA20" s="150">
        <f t="shared" si="5"/>
        <v>218.84592179615217</v>
      </c>
      <c r="AB20" s="147">
        <f>VLOOKUP(AB$5,'Inputs_Metric 17'!$B$39:$C$40,2,FALSE)</f>
        <v>0.95799999999999996</v>
      </c>
      <c r="AC20" s="113">
        <f>'Inputs_Metric 17'!$J$14</f>
        <v>23.09255819371872</v>
      </c>
      <c r="AD20">
        <f>'Inputs_Metric 17'!$C$31</f>
        <v>1.67</v>
      </c>
      <c r="AE20" s="150">
        <f t="shared" si="6"/>
        <v>4.7450608019493403</v>
      </c>
      <c r="AF20" s="113">
        <f>AH20*$F20*$J20*'Inputs_Metric 17'!$C$21</f>
        <v>11.719758498596928</v>
      </c>
      <c r="AG20" s="150">
        <f t="shared" si="7"/>
        <v>16.464819300546267</v>
      </c>
      <c r="AH20" s="147">
        <f>VLOOKUP(AH$5,'Inputs_Metric 17'!$B$39:$C$40,2,FALSE)</f>
        <v>4.2000000000000003E-2</v>
      </c>
      <c r="AI20" s="114">
        <f>'Inputs_Metric 17'!$J$6</f>
        <v>39.874460520582687</v>
      </c>
      <c r="AJ20">
        <f>'Inputs_Metric 17'!$C$33</f>
        <v>1</v>
      </c>
      <c r="AK20" s="150">
        <f t="shared" si="8"/>
        <v>395.4445249164018</v>
      </c>
      <c r="AL20" s="150">
        <f t="shared" si="9"/>
        <v>235.31074109669845</v>
      </c>
    </row>
    <row r="21" spans="2:38" x14ac:dyDescent="0.25">
      <c r="B21" s="38">
        <f>'Transportation Data'!C19</f>
        <v>20</v>
      </c>
      <c r="C21" s="38">
        <f>'Transportation Data'!D19</f>
        <v>3</v>
      </c>
      <c r="D21" s="38">
        <f>'Transportation Data'!E19</f>
        <v>2</v>
      </c>
      <c r="E21" s="38">
        <f>'Transportation Data'!G19</f>
        <v>200</v>
      </c>
      <c r="F21" s="38">
        <f>'Transportation Data'!H19</f>
        <v>150</v>
      </c>
      <c r="G21" s="38">
        <f>'Transportation Data'!I19</f>
        <v>80</v>
      </c>
      <c r="H21" s="38">
        <f>'Transportation Data'!J19</f>
        <v>68</v>
      </c>
      <c r="I21" s="48">
        <f>'Transportation Data'!P19</f>
        <v>2.485490946599227</v>
      </c>
      <c r="J21" s="48">
        <f>'Transportation Data'!Q19</f>
        <v>1.8641182099494202</v>
      </c>
      <c r="M21" s="150">
        <f t="shared" si="0"/>
        <v>164.19937845245701</v>
      </c>
      <c r="N21" s="113">
        <f>P21*E21*I21*'Inputs_Metric 17'!$C$20</f>
        <v>202.96678761370814</v>
      </c>
      <c r="O21" s="150">
        <f t="shared" si="1"/>
        <v>367.16616606616515</v>
      </c>
      <c r="P21" s="147">
        <f>VLOOKUP(P$5,'Inputs_Metric 17'!$B$39:$C$40,2,FALSE)</f>
        <v>0.95799999999999996</v>
      </c>
      <c r="Q21" s="113">
        <f>'Inputs_Metric 17'!$J$14</f>
        <v>23.09255819371872</v>
      </c>
      <c r="R21">
        <f>'Inputs_Metric 17'!$C$31</f>
        <v>1.67</v>
      </c>
      <c r="S21" s="150">
        <f t="shared" si="2"/>
        <v>7.4432326305087688</v>
      </c>
      <c r="T21" s="113">
        <f>V21*$E21*$I21*'Inputs_Metric 17'!$C$21</f>
        <v>20.835126219727872</v>
      </c>
      <c r="U21" s="150">
        <f t="shared" si="3"/>
        <v>28.278358850236643</v>
      </c>
      <c r="V21" s="147">
        <f>VLOOKUP(V$5,'Inputs_Metric 17'!$B$39:$C$40,2,FALSE)</f>
        <v>4.2000000000000003E-2</v>
      </c>
      <c r="W21" s="114">
        <f>'Inputs_Metric 17'!$J$6</f>
        <v>39.874460520582687</v>
      </c>
      <c r="X21">
        <f>'Inputs_Metric 17'!$C$33</f>
        <v>1</v>
      </c>
      <c r="Y21" s="150">
        <f t="shared" si="4"/>
        <v>104.67710376344134</v>
      </c>
      <c r="Z21" s="113">
        <f>AB21*$F21*$J21*'Inputs_Metric 17'!$C$20</f>
        <v>114.16881803271083</v>
      </c>
      <c r="AA21" s="150">
        <f t="shared" si="5"/>
        <v>218.84592179615217</v>
      </c>
      <c r="AB21" s="147">
        <f>VLOOKUP(AB$5,'Inputs_Metric 17'!$B$39:$C$40,2,FALSE)</f>
        <v>0.95799999999999996</v>
      </c>
      <c r="AC21" s="113">
        <f>'Inputs_Metric 17'!$J$14</f>
        <v>23.09255819371872</v>
      </c>
      <c r="AD21">
        <f>'Inputs_Metric 17'!$C$31</f>
        <v>1.67</v>
      </c>
      <c r="AE21" s="150">
        <f t="shared" si="6"/>
        <v>4.7450608019493403</v>
      </c>
      <c r="AF21" s="113">
        <f>AH21*$F21*$J21*'Inputs_Metric 17'!$C$21</f>
        <v>11.719758498596928</v>
      </c>
      <c r="AG21" s="150">
        <f t="shared" si="7"/>
        <v>16.464819300546267</v>
      </c>
      <c r="AH21" s="147">
        <f>VLOOKUP(AH$5,'Inputs_Metric 17'!$B$39:$C$40,2,FALSE)</f>
        <v>4.2000000000000003E-2</v>
      </c>
      <c r="AI21" s="114">
        <f>'Inputs_Metric 17'!$J$6</f>
        <v>39.874460520582687</v>
      </c>
      <c r="AJ21">
        <f>'Inputs_Metric 17'!$C$33</f>
        <v>1</v>
      </c>
      <c r="AK21" s="150">
        <f t="shared" si="8"/>
        <v>395.4445249164018</v>
      </c>
      <c r="AL21" s="150">
        <f t="shared" si="9"/>
        <v>235.31074109669845</v>
      </c>
    </row>
    <row r="22" spans="2:38" x14ac:dyDescent="0.25">
      <c r="B22" s="38">
        <f>'Transportation Data'!C20</f>
        <v>100</v>
      </c>
      <c r="C22" s="38">
        <f>'Transportation Data'!D20</f>
        <v>1</v>
      </c>
      <c r="D22" s="38">
        <f>'Transportation Data'!E20</f>
        <v>1</v>
      </c>
      <c r="E22" s="38">
        <f>'Transportation Data'!G20</f>
        <v>500</v>
      </c>
      <c r="F22" s="38">
        <f>'Transportation Data'!H20</f>
        <v>450</v>
      </c>
      <c r="G22" s="38">
        <f>'Transportation Data'!I20</f>
        <v>90</v>
      </c>
      <c r="H22" s="38">
        <f>'Transportation Data'!J20</f>
        <v>76.5</v>
      </c>
      <c r="I22" s="48">
        <f>'Transportation Data'!P20</f>
        <v>4.970981893198454</v>
      </c>
      <c r="J22" s="48">
        <f>'Transportation Data'!Q20</f>
        <v>4.349609156548647</v>
      </c>
      <c r="M22" s="150">
        <f t="shared" si="0"/>
        <v>461.8107518975354</v>
      </c>
      <c r="N22" s="113">
        <f>P22*E22*I22*'Inputs_Metric 17'!$C$20</f>
        <v>1014.8339380685408</v>
      </c>
      <c r="O22" s="150">
        <f t="shared" si="1"/>
        <v>1476.6446899660762</v>
      </c>
      <c r="P22" s="147">
        <f>VLOOKUP(P$5,'Inputs_Metric 17'!$B$39:$C$40,2,FALSE)</f>
        <v>0.95799999999999996</v>
      </c>
      <c r="Q22" s="113">
        <f>'Inputs_Metric 17'!$J$14</f>
        <v>23.09255819371872</v>
      </c>
      <c r="R22">
        <f>'Inputs_Metric 17'!$C$31</f>
        <v>1.67</v>
      </c>
      <c r="S22" s="150">
        <f t="shared" si="2"/>
        <v>20.934091773305912</v>
      </c>
      <c r="T22" s="113">
        <f>V22*$E22*$I22*'Inputs_Metric 17'!$C$21</f>
        <v>104.17563109863934</v>
      </c>
      <c r="U22" s="150">
        <f t="shared" si="3"/>
        <v>125.10972287194525</v>
      </c>
      <c r="V22" s="147">
        <f>VLOOKUP(V$5,'Inputs_Metric 17'!$B$39:$C$40,2,FALSE)</f>
        <v>4.2000000000000003E-2</v>
      </c>
      <c r="W22" s="114">
        <f>'Inputs_Metric 17'!$J$6</f>
        <v>39.874460520582687</v>
      </c>
      <c r="X22">
        <f>'Inputs_Metric 17'!$C$33</f>
        <v>1</v>
      </c>
      <c r="Y22" s="150">
        <f t="shared" si="4"/>
        <v>353.28522520161448</v>
      </c>
      <c r="Z22" s="113">
        <f>AB22*$F22*$J22*'Inputs_Metric 17'!$C$20</f>
        <v>799.18172622897578</v>
      </c>
      <c r="AA22" s="150">
        <f t="shared" si="5"/>
        <v>1152.4669514305901</v>
      </c>
      <c r="AB22" s="147">
        <f>VLOOKUP(AB$5,'Inputs_Metric 17'!$B$39:$C$40,2,FALSE)</f>
        <v>0.95799999999999996</v>
      </c>
      <c r="AC22" s="113">
        <f>'Inputs_Metric 17'!$J$14</f>
        <v>23.09255819371872</v>
      </c>
      <c r="AD22">
        <f>'Inputs_Metric 17'!$C$31</f>
        <v>1.67</v>
      </c>
      <c r="AE22" s="150">
        <f t="shared" si="6"/>
        <v>16.014580206579023</v>
      </c>
      <c r="AF22" s="113">
        <f>AH22*$F22*$J22*'Inputs_Metric 17'!$C$21</f>
        <v>82.038309490178492</v>
      </c>
      <c r="AG22" s="150">
        <f t="shared" si="7"/>
        <v>98.052889696757518</v>
      </c>
      <c r="AH22" s="147">
        <f>VLOOKUP(AH$5,'Inputs_Metric 17'!$B$39:$C$40,2,FALSE)</f>
        <v>4.2000000000000003E-2</v>
      </c>
      <c r="AI22" s="114">
        <f>'Inputs_Metric 17'!$J$6</f>
        <v>39.874460520582687</v>
      </c>
      <c r="AJ22">
        <f>'Inputs_Metric 17'!$C$33</f>
        <v>1</v>
      </c>
      <c r="AK22" s="150">
        <f t="shared" si="8"/>
        <v>1601.7544128380214</v>
      </c>
      <c r="AL22" s="150">
        <f t="shared" si="9"/>
        <v>1250.5198411273477</v>
      </c>
    </row>
    <row r="23" spans="2:38" x14ac:dyDescent="0.25">
      <c r="B23" s="38">
        <f>'Transportation Data'!C21</f>
        <v>100</v>
      </c>
      <c r="C23" s="38">
        <f>'Transportation Data'!D21</f>
        <v>1</v>
      </c>
      <c r="D23" s="38">
        <f>'Transportation Data'!E21</f>
        <v>1</v>
      </c>
      <c r="E23" s="38">
        <f>'Transportation Data'!G21</f>
        <v>500</v>
      </c>
      <c r="F23" s="38">
        <f>'Transportation Data'!H21</f>
        <v>450</v>
      </c>
      <c r="G23" s="38">
        <f>'Transportation Data'!I21</f>
        <v>90</v>
      </c>
      <c r="H23" s="38">
        <f>'Transportation Data'!J21</f>
        <v>76.5</v>
      </c>
      <c r="I23" s="48">
        <f>'Transportation Data'!P21</f>
        <v>4.970981893198454</v>
      </c>
      <c r="J23" s="48">
        <f>'Transportation Data'!Q21</f>
        <v>4.349609156548647</v>
      </c>
      <c r="M23" s="150">
        <f t="shared" si="0"/>
        <v>461.8107518975354</v>
      </c>
      <c r="N23" s="113">
        <f>P23*E23*I23*'Inputs_Metric 17'!$C$20</f>
        <v>1014.8339380685408</v>
      </c>
      <c r="O23" s="150">
        <f t="shared" si="1"/>
        <v>1476.6446899660762</v>
      </c>
      <c r="P23" s="147">
        <f>VLOOKUP(P$5,'Inputs_Metric 17'!$B$39:$C$40,2,FALSE)</f>
        <v>0.95799999999999996</v>
      </c>
      <c r="Q23" s="113">
        <f>'Inputs_Metric 17'!$J$14</f>
        <v>23.09255819371872</v>
      </c>
      <c r="R23">
        <f>'Inputs_Metric 17'!$C$31</f>
        <v>1.67</v>
      </c>
      <c r="S23" s="150">
        <f t="shared" si="2"/>
        <v>20.934091773305912</v>
      </c>
      <c r="T23" s="113">
        <f>V23*$E23*$I23*'Inputs_Metric 17'!$C$21</f>
        <v>104.17563109863934</v>
      </c>
      <c r="U23" s="150">
        <f t="shared" si="3"/>
        <v>125.10972287194525</v>
      </c>
      <c r="V23" s="147">
        <f>VLOOKUP(V$5,'Inputs_Metric 17'!$B$39:$C$40,2,FALSE)</f>
        <v>4.2000000000000003E-2</v>
      </c>
      <c r="W23" s="114">
        <f>'Inputs_Metric 17'!$J$6</f>
        <v>39.874460520582687</v>
      </c>
      <c r="X23">
        <f>'Inputs_Metric 17'!$C$33</f>
        <v>1</v>
      </c>
      <c r="Y23" s="150">
        <f t="shared" si="4"/>
        <v>353.28522520161448</v>
      </c>
      <c r="Z23" s="113">
        <f>AB23*$F23*$J23*'Inputs_Metric 17'!$C$20</f>
        <v>799.18172622897578</v>
      </c>
      <c r="AA23" s="150">
        <f t="shared" si="5"/>
        <v>1152.4669514305901</v>
      </c>
      <c r="AB23" s="147">
        <f>VLOOKUP(AB$5,'Inputs_Metric 17'!$B$39:$C$40,2,FALSE)</f>
        <v>0.95799999999999996</v>
      </c>
      <c r="AC23" s="113">
        <f>'Inputs_Metric 17'!$J$14</f>
        <v>23.09255819371872</v>
      </c>
      <c r="AD23">
        <f>'Inputs_Metric 17'!$C$31</f>
        <v>1.67</v>
      </c>
      <c r="AE23" s="150">
        <f t="shared" si="6"/>
        <v>16.014580206579023</v>
      </c>
      <c r="AF23" s="113">
        <f>AH23*$F23*$J23*'Inputs_Metric 17'!$C$21</f>
        <v>82.038309490178492</v>
      </c>
      <c r="AG23" s="150">
        <f t="shared" si="7"/>
        <v>98.052889696757518</v>
      </c>
      <c r="AH23" s="147">
        <f>VLOOKUP(AH$5,'Inputs_Metric 17'!$B$39:$C$40,2,FALSE)</f>
        <v>4.2000000000000003E-2</v>
      </c>
      <c r="AI23" s="114">
        <f>'Inputs_Metric 17'!$J$6</f>
        <v>39.874460520582687</v>
      </c>
      <c r="AJ23">
        <f>'Inputs_Metric 17'!$C$33</f>
        <v>1</v>
      </c>
      <c r="AK23" s="150">
        <f t="shared" si="8"/>
        <v>1601.7544128380214</v>
      </c>
      <c r="AL23" s="150">
        <f t="shared" si="9"/>
        <v>1250.5198411273477</v>
      </c>
    </row>
    <row r="24" spans="2:38" x14ac:dyDescent="0.25">
      <c r="B24" s="38">
        <f>'Transportation Data'!C22</f>
        <v>100</v>
      </c>
      <c r="C24" s="38">
        <f>'Transportation Data'!D22</f>
        <v>1</v>
      </c>
      <c r="D24" s="38">
        <f>'Transportation Data'!E22</f>
        <v>1</v>
      </c>
      <c r="E24" s="38">
        <f>'Transportation Data'!G22</f>
        <v>500</v>
      </c>
      <c r="F24" s="38">
        <f>'Transportation Data'!H22</f>
        <v>450</v>
      </c>
      <c r="G24" s="38">
        <f>'Transportation Data'!I22</f>
        <v>90</v>
      </c>
      <c r="H24" s="38">
        <f>'Transportation Data'!J22</f>
        <v>76.5</v>
      </c>
      <c r="I24" s="48">
        <f>'Transportation Data'!P22</f>
        <v>4.970981893198454</v>
      </c>
      <c r="J24" s="48">
        <f>'Transportation Data'!Q22</f>
        <v>4.349609156548647</v>
      </c>
      <c r="M24" s="150">
        <f t="shared" si="0"/>
        <v>461.8107518975354</v>
      </c>
      <c r="N24" s="113">
        <f>P24*E24*I24*'Inputs_Metric 17'!$C$20</f>
        <v>1014.8339380685408</v>
      </c>
      <c r="O24" s="150">
        <f t="shared" si="1"/>
        <v>1476.6446899660762</v>
      </c>
      <c r="P24" s="147">
        <f>VLOOKUP(P$5,'Inputs_Metric 17'!$B$39:$C$40,2,FALSE)</f>
        <v>0.95799999999999996</v>
      </c>
      <c r="Q24" s="113">
        <f>'Inputs_Metric 17'!$J$14</f>
        <v>23.09255819371872</v>
      </c>
      <c r="R24">
        <f>'Inputs_Metric 17'!$C$31</f>
        <v>1.67</v>
      </c>
      <c r="S24" s="150">
        <f t="shared" si="2"/>
        <v>20.934091773305912</v>
      </c>
      <c r="T24" s="113">
        <f>V24*$E24*$I24*'Inputs_Metric 17'!$C$21</f>
        <v>104.17563109863934</v>
      </c>
      <c r="U24" s="150">
        <f t="shared" si="3"/>
        <v>125.10972287194525</v>
      </c>
      <c r="V24" s="147">
        <f>VLOOKUP(V$5,'Inputs_Metric 17'!$B$39:$C$40,2,FALSE)</f>
        <v>4.2000000000000003E-2</v>
      </c>
      <c r="W24" s="114">
        <f>'Inputs_Metric 17'!$J$6</f>
        <v>39.874460520582687</v>
      </c>
      <c r="X24">
        <f>'Inputs_Metric 17'!$C$33</f>
        <v>1</v>
      </c>
      <c r="Y24" s="150">
        <f t="shared" si="4"/>
        <v>353.28522520161448</v>
      </c>
      <c r="Z24" s="113">
        <f>AB24*$F24*$J24*'Inputs_Metric 17'!$C$20</f>
        <v>799.18172622897578</v>
      </c>
      <c r="AA24" s="150">
        <f t="shared" si="5"/>
        <v>1152.4669514305901</v>
      </c>
      <c r="AB24" s="147">
        <f>VLOOKUP(AB$5,'Inputs_Metric 17'!$B$39:$C$40,2,FALSE)</f>
        <v>0.95799999999999996</v>
      </c>
      <c r="AC24" s="113">
        <f>'Inputs_Metric 17'!$J$14</f>
        <v>23.09255819371872</v>
      </c>
      <c r="AD24">
        <f>'Inputs_Metric 17'!$C$31</f>
        <v>1.67</v>
      </c>
      <c r="AE24" s="150">
        <f t="shared" si="6"/>
        <v>16.014580206579023</v>
      </c>
      <c r="AF24" s="113">
        <f>AH24*$F24*$J24*'Inputs_Metric 17'!$C$21</f>
        <v>82.038309490178492</v>
      </c>
      <c r="AG24" s="150">
        <f t="shared" si="7"/>
        <v>98.052889696757518</v>
      </c>
      <c r="AH24" s="147">
        <f>VLOOKUP(AH$5,'Inputs_Metric 17'!$B$39:$C$40,2,FALSE)</f>
        <v>4.2000000000000003E-2</v>
      </c>
      <c r="AI24" s="114">
        <f>'Inputs_Metric 17'!$J$6</f>
        <v>39.874460520582687</v>
      </c>
      <c r="AJ24">
        <f>'Inputs_Metric 17'!$C$33</f>
        <v>1</v>
      </c>
      <c r="AK24" s="150">
        <f t="shared" si="8"/>
        <v>1601.7544128380214</v>
      </c>
      <c r="AL24" s="150">
        <f t="shared" si="9"/>
        <v>1250.5198411273477</v>
      </c>
    </row>
    <row r="25" spans="2:38" x14ac:dyDescent="0.25">
      <c r="B25" s="38">
        <f>'Transportation Data'!C23</f>
        <v>100</v>
      </c>
      <c r="C25" s="38">
        <f>'Transportation Data'!D23</f>
        <v>2</v>
      </c>
      <c r="D25" s="38">
        <f>'Transportation Data'!E23</f>
        <v>1</v>
      </c>
      <c r="E25" s="38">
        <f>'Transportation Data'!G23</f>
        <v>500</v>
      </c>
      <c r="F25" s="38">
        <f>'Transportation Data'!H23</f>
        <v>450</v>
      </c>
      <c r="G25" s="38">
        <f>'Transportation Data'!I23</f>
        <v>90</v>
      </c>
      <c r="H25" s="38">
        <f>'Transportation Data'!J23</f>
        <v>76.5</v>
      </c>
      <c r="I25" s="48">
        <f>'Transportation Data'!P23</f>
        <v>4.970981893198454</v>
      </c>
      <c r="J25" s="48">
        <f>'Transportation Data'!Q23</f>
        <v>4.349609156548647</v>
      </c>
      <c r="M25" s="150">
        <f t="shared" si="0"/>
        <v>461.8107518975354</v>
      </c>
      <c r="N25" s="113">
        <f>P25*E25*I25*'Inputs_Metric 17'!$C$20</f>
        <v>1014.8339380685408</v>
      </c>
      <c r="O25" s="150">
        <f t="shared" si="1"/>
        <v>1476.6446899660762</v>
      </c>
      <c r="P25" s="147">
        <f>VLOOKUP(P$5,'Inputs_Metric 17'!$B$39:$C$40,2,FALSE)</f>
        <v>0.95799999999999996</v>
      </c>
      <c r="Q25" s="113">
        <f>'Inputs_Metric 17'!$J$14</f>
        <v>23.09255819371872</v>
      </c>
      <c r="R25">
        <f>'Inputs_Metric 17'!$C$31</f>
        <v>1.67</v>
      </c>
      <c r="S25" s="150">
        <f t="shared" si="2"/>
        <v>20.934091773305912</v>
      </c>
      <c r="T25" s="113">
        <f>V25*$E25*$I25*'Inputs_Metric 17'!$C$21</f>
        <v>104.17563109863934</v>
      </c>
      <c r="U25" s="150">
        <f t="shared" si="3"/>
        <v>125.10972287194525</v>
      </c>
      <c r="V25" s="147">
        <f>VLOOKUP(V$5,'Inputs_Metric 17'!$B$39:$C$40,2,FALSE)</f>
        <v>4.2000000000000003E-2</v>
      </c>
      <c r="W25" s="114">
        <f>'Inputs_Metric 17'!$J$6</f>
        <v>39.874460520582687</v>
      </c>
      <c r="X25">
        <f>'Inputs_Metric 17'!$C$33</f>
        <v>1</v>
      </c>
      <c r="Y25" s="150">
        <f t="shared" si="4"/>
        <v>353.28522520161448</v>
      </c>
      <c r="Z25" s="113">
        <f>AB25*$F25*$J25*'Inputs_Metric 17'!$C$20</f>
        <v>799.18172622897578</v>
      </c>
      <c r="AA25" s="150">
        <f t="shared" si="5"/>
        <v>1152.4669514305901</v>
      </c>
      <c r="AB25" s="147">
        <f>VLOOKUP(AB$5,'Inputs_Metric 17'!$B$39:$C$40,2,FALSE)</f>
        <v>0.95799999999999996</v>
      </c>
      <c r="AC25" s="113">
        <f>'Inputs_Metric 17'!$J$14</f>
        <v>23.09255819371872</v>
      </c>
      <c r="AD25">
        <f>'Inputs_Metric 17'!$C$31</f>
        <v>1.67</v>
      </c>
      <c r="AE25" s="150">
        <f t="shared" si="6"/>
        <v>16.014580206579023</v>
      </c>
      <c r="AF25" s="113">
        <f>AH25*$F25*$J25*'Inputs_Metric 17'!$C$21</f>
        <v>82.038309490178492</v>
      </c>
      <c r="AG25" s="150">
        <f t="shared" si="7"/>
        <v>98.052889696757518</v>
      </c>
      <c r="AH25" s="147">
        <f>VLOOKUP(AH$5,'Inputs_Metric 17'!$B$39:$C$40,2,FALSE)</f>
        <v>4.2000000000000003E-2</v>
      </c>
      <c r="AI25" s="114">
        <f>'Inputs_Metric 17'!$J$6</f>
        <v>39.874460520582687</v>
      </c>
      <c r="AJ25">
        <f>'Inputs_Metric 17'!$C$33</f>
        <v>1</v>
      </c>
      <c r="AK25" s="150">
        <f t="shared" si="8"/>
        <v>1601.7544128380214</v>
      </c>
      <c r="AL25" s="150">
        <f t="shared" si="9"/>
        <v>1250.5198411273477</v>
      </c>
    </row>
    <row r="26" spans="2:38" x14ac:dyDescent="0.25">
      <c r="B26" s="38">
        <f>'Transportation Data'!C24</f>
        <v>100</v>
      </c>
      <c r="C26" s="38">
        <f>'Transportation Data'!D24</f>
        <v>2</v>
      </c>
      <c r="D26" s="38">
        <f>'Transportation Data'!E24</f>
        <v>2</v>
      </c>
      <c r="E26" s="38">
        <f>'Transportation Data'!G24</f>
        <v>500</v>
      </c>
      <c r="F26" s="38">
        <f>'Transportation Data'!H24</f>
        <v>450</v>
      </c>
      <c r="G26" s="38">
        <f>'Transportation Data'!I24</f>
        <v>90</v>
      </c>
      <c r="H26" s="38">
        <f>'Transportation Data'!J24</f>
        <v>76.5</v>
      </c>
      <c r="I26" s="48">
        <f>'Transportation Data'!P24</f>
        <v>4.970981893198454</v>
      </c>
      <c r="J26" s="48">
        <f>'Transportation Data'!Q24</f>
        <v>4.349609156548647</v>
      </c>
      <c r="M26" s="150">
        <f t="shared" si="0"/>
        <v>461.8107518975354</v>
      </c>
      <c r="N26" s="113">
        <f>P26*E26*I26*'Inputs_Metric 17'!$C$20</f>
        <v>1014.8339380685408</v>
      </c>
      <c r="O26" s="150">
        <f t="shared" si="1"/>
        <v>1476.6446899660762</v>
      </c>
      <c r="P26" s="147">
        <f>VLOOKUP(P$5,'Inputs_Metric 17'!$B$39:$C$40,2,FALSE)</f>
        <v>0.95799999999999996</v>
      </c>
      <c r="Q26" s="113">
        <f>'Inputs_Metric 17'!$J$14</f>
        <v>23.09255819371872</v>
      </c>
      <c r="R26">
        <f>'Inputs_Metric 17'!$C$31</f>
        <v>1.67</v>
      </c>
      <c r="S26" s="150">
        <f t="shared" si="2"/>
        <v>20.934091773305912</v>
      </c>
      <c r="T26" s="113">
        <f>V26*$E26*$I26*'Inputs_Metric 17'!$C$21</f>
        <v>104.17563109863934</v>
      </c>
      <c r="U26" s="150">
        <f t="shared" si="3"/>
        <v>125.10972287194525</v>
      </c>
      <c r="V26" s="147">
        <f>VLOOKUP(V$5,'Inputs_Metric 17'!$B$39:$C$40,2,FALSE)</f>
        <v>4.2000000000000003E-2</v>
      </c>
      <c r="W26" s="114">
        <f>'Inputs_Metric 17'!$J$6</f>
        <v>39.874460520582687</v>
      </c>
      <c r="X26">
        <f>'Inputs_Metric 17'!$C$33</f>
        <v>1</v>
      </c>
      <c r="Y26" s="150">
        <f t="shared" si="4"/>
        <v>353.28522520161448</v>
      </c>
      <c r="Z26" s="113">
        <f>AB26*$F26*$J26*'Inputs_Metric 17'!$C$20</f>
        <v>799.18172622897578</v>
      </c>
      <c r="AA26" s="150">
        <f t="shared" si="5"/>
        <v>1152.4669514305901</v>
      </c>
      <c r="AB26" s="147">
        <f>VLOOKUP(AB$5,'Inputs_Metric 17'!$B$39:$C$40,2,FALSE)</f>
        <v>0.95799999999999996</v>
      </c>
      <c r="AC26" s="113">
        <f>'Inputs_Metric 17'!$J$14</f>
        <v>23.09255819371872</v>
      </c>
      <c r="AD26">
        <f>'Inputs_Metric 17'!$C$31</f>
        <v>1.67</v>
      </c>
      <c r="AE26" s="150">
        <f t="shared" si="6"/>
        <v>16.014580206579023</v>
      </c>
      <c r="AF26" s="113">
        <f>AH26*$F26*$J26*'Inputs_Metric 17'!$C$21</f>
        <v>82.038309490178492</v>
      </c>
      <c r="AG26" s="150">
        <f t="shared" si="7"/>
        <v>98.052889696757518</v>
      </c>
      <c r="AH26" s="147">
        <f>VLOOKUP(AH$5,'Inputs_Metric 17'!$B$39:$C$40,2,FALSE)</f>
        <v>4.2000000000000003E-2</v>
      </c>
      <c r="AI26" s="114">
        <f>'Inputs_Metric 17'!$J$6</f>
        <v>39.874460520582687</v>
      </c>
      <c r="AJ26">
        <f>'Inputs_Metric 17'!$C$33</f>
        <v>1</v>
      </c>
      <c r="AK26" s="150">
        <f t="shared" si="8"/>
        <v>1601.7544128380214</v>
      </c>
      <c r="AL26" s="150">
        <f t="shared" si="9"/>
        <v>1250.5198411273477</v>
      </c>
    </row>
    <row r="27" spans="2:38" x14ac:dyDescent="0.25">
      <c r="B27" s="38">
        <f>'Transportation Data'!C25</f>
        <v>100</v>
      </c>
      <c r="C27" s="38">
        <f>'Transportation Data'!D25</f>
        <v>2</v>
      </c>
      <c r="D27" s="38">
        <f>'Transportation Data'!E25</f>
        <v>2</v>
      </c>
      <c r="E27" s="38">
        <f>'Transportation Data'!G25</f>
        <v>500</v>
      </c>
      <c r="F27" s="38">
        <f>'Transportation Data'!H25</f>
        <v>450</v>
      </c>
      <c r="G27" s="38">
        <f>'Transportation Data'!I25</f>
        <v>90</v>
      </c>
      <c r="H27" s="38">
        <f>'Transportation Data'!J25</f>
        <v>76.5</v>
      </c>
      <c r="I27" s="48">
        <f>'Transportation Data'!P25</f>
        <v>4.970981893198454</v>
      </c>
      <c r="J27" s="48">
        <f>'Transportation Data'!Q25</f>
        <v>4.349609156548647</v>
      </c>
      <c r="M27" s="150">
        <f t="shared" si="0"/>
        <v>461.8107518975354</v>
      </c>
      <c r="N27" s="113">
        <f>P27*E27*I27*'Inputs_Metric 17'!$C$20</f>
        <v>1014.8339380685408</v>
      </c>
      <c r="O27" s="150">
        <f t="shared" si="1"/>
        <v>1476.6446899660762</v>
      </c>
      <c r="P27" s="147">
        <f>VLOOKUP(P$5,'Inputs_Metric 17'!$B$39:$C$40,2,FALSE)</f>
        <v>0.95799999999999996</v>
      </c>
      <c r="Q27" s="113">
        <f>'Inputs_Metric 17'!$J$14</f>
        <v>23.09255819371872</v>
      </c>
      <c r="R27">
        <f>'Inputs_Metric 17'!$C$31</f>
        <v>1.67</v>
      </c>
      <c r="S27" s="150">
        <f t="shared" si="2"/>
        <v>20.934091773305912</v>
      </c>
      <c r="T27" s="113">
        <f>V27*$E27*$I27*'Inputs_Metric 17'!$C$21</f>
        <v>104.17563109863934</v>
      </c>
      <c r="U27" s="150">
        <f t="shared" si="3"/>
        <v>125.10972287194525</v>
      </c>
      <c r="V27" s="147">
        <f>VLOOKUP(V$5,'Inputs_Metric 17'!$B$39:$C$40,2,FALSE)</f>
        <v>4.2000000000000003E-2</v>
      </c>
      <c r="W27" s="114">
        <f>'Inputs_Metric 17'!$J$6</f>
        <v>39.874460520582687</v>
      </c>
      <c r="X27">
        <f>'Inputs_Metric 17'!$C$33</f>
        <v>1</v>
      </c>
      <c r="Y27" s="150">
        <f t="shared" si="4"/>
        <v>353.28522520161448</v>
      </c>
      <c r="Z27" s="113">
        <f>AB27*$F27*$J27*'Inputs_Metric 17'!$C$20</f>
        <v>799.18172622897578</v>
      </c>
      <c r="AA27" s="150">
        <f t="shared" si="5"/>
        <v>1152.4669514305901</v>
      </c>
      <c r="AB27" s="147">
        <f>VLOOKUP(AB$5,'Inputs_Metric 17'!$B$39:$C$40,2,FALSE)</f>
        <v>0.95799999999999996</v>
      </c>
      <c r="AC27" s="113">
        <f>'Inputs_Metric 17'!$J$14</f>
        <v>23.09255819371872</v>
      </c>
      <c r="AD27">
        <f>'Inputs_Metric 17'!$C$31</f>
        <v>1.67</v>
      </c>
      <c r="AE27" s="150">
        <f t="shared" si="6"/>
        <v>16.014580206579023</v>
      </c>
      <c r="AF27" s="113">
        <f>AH27*$F27*$J27*'Inputs_Metric 17'!$C$21</f>
        <v>82.038309490178492</v>
      </c>
      <c r="AG27" s="150">
        <f t="shared" si="7"/>
        <v>98.052889696757518</v>
      </c>
      <c r="AH27" s="147">
        <f>VLOOKUP(AH$5,'Inputs_Metric 17'!$B$39:$C$40,2,FALSE)</f>
        <v>4.2000000000000003E-2</v>
      </c>
      <c r="AI27" s="114">
        <f>'Inputs_Metric 17'!$J$6</f>
        <v>39.874460520582687</v>
      </c>
      <c r="AJ27">
        <f>'Inputs_Metric 17'!$C$33</f>
        <v>1</v>
      </c>
      <c r="AK27" s="150">
        <f t="shared" si="8"/>
        <v>1601.7544128380214</v>
      </c>
      <c r="AL27" s="150">
        <f t="shared" si="9"/>
        <v>1250.5198411273477</v>
      </c>
    </row>
    <row r="28" spans="2:38" x14ac:dyDescent="0.25">
      <c r="B28" s="38">
        <f>'Transportation Data'!C26</f>
        <v>100</v>
      </c>
      <c r="C28" s="38">
        <f>'Transportation Data'!D26</f>
        <v>2</v>
      </c>
      <c r="D28" s="38">
        <f>'Transportation Data'!E26</f>
        <v>2</v>
      </c>
      <c r="E28" s="38">
        <f>'Transportation Data'!G26</f>
        <v>500</v>
      </c>
      <c r="F28" s="38">
        <f>'Transportation Data'!H26</f>
        <v>450</v>
      </c>
      <c r="G28" s="38">
        <f>'Transportation Data'!I26</f>
        <v>90</v>
      </c>
      <c r="H28" s="38">
        <f>'Transportation Data'!J26</f>
        <v>76.5</v>
      </c>
      <c r="I28" s="48">
        <f>'Transportation Data'!P26</f>
        <v>4.970981893198454</v>
      </c>
      <c r="J28" s="48">
        <f>'Transportation Data'!Q26</f>
        <v>4.349609156548647</v>
      </c>
      <c r="M28" s="150">
        <f t="shared" si="0"/>
        <v>461.8107518975354</v>
      </c>
      <c r="N28" s="113">
        <f>P28*E28*I28*'Inputs_Metric 17'!$C$20</f>
        <v>1014.8339380685408</v>
      </c>
      <c r="O28" s="150">
        <f t="shared" si="1"/>
        <v>1476.6446899660762</v>
      </c>
      <c r="P28" s="147">
        <f>VLOOKUP(P$5,'Inputs_Metric 17'!$B$39:$C$40,2,FALSE)</f>
        <v>0.95799999999999996</v>
      </c>
      <c r="Q28" s="113">
        <f>'Inputs_Metric 17'!$J$14</f>
        <v>23.09255819371872</v>
      </c>
      <c r="R28">
        <f>'Inputs_Metric 17'!$C$31</f>
        <v>1.67</v>
      </c>
      <c r="S28" s="150">
        <f t="shared" si="2"/>
        <v>20.934091773305912</v>
      </c>
      <c r="T28" s="113">
        <f>V28*$E28*$I28*'Inputs_Metric 17'!$C$21</f>
        <v>104.17563109863934</v>
      </c>
      <c r="U28" s="150">
        <f t="shared" si="3"/>
        <v>125.10972287194525</v>
      </c>
      <c r="V28" s="147">
        <f>VLOOKUP(V$5,'Inputs_Metric 17'!$B$39:$C$40,2,FALSE)</f>
        <v>4.2000000000000003E-2</v>
      </c>
      <c r="W28" s="114">
        <f>'Inputs_Metric 17'!$J$6</f>
        <v>39.874460520582687</v>
      </c>
      <c r="X28">
        <f>'Inputs_Metric 17'!$C$33</f>
        <v>1</v>
      </c>
      <c r="Y28" s="150">
        <f t="shared" si="4"/>
        <v>353.28522520161448</v>
      </c>
      <c r="Z28" s="113">
        <f>AB28*$F28*$J28*'Inputs_Metric 17'!$C$20</f>
        <v>799.18172622897578</v>
      </c>
      <c r="AA28" s="150">
        <f t="shared" si="5"/>
        <v>1152.4669514305901</v>
      </c>
      <c r="AB28" s="147">
        <f>VLOOKUP(AB$5,'Inputs_Metric 17'!$B$39:$C$40,2,FALSE)</f>
        <v>0.95799999999999996</v>
      </c>
      <c r="AC28" s="113">
        <f>'Inputs_Metric 17'!$J$14</f>
        <v>23.09255819371872</v>
      </c>
      <c r="AD28">
        <f>'Inputs_Metric 17'!$C$31</f>
        <v>1.67</v>
      </c>
      <c r="AE28" s="150">
        <f t="shared" si="6"/>
        <v>16.014580206579023</v>
      </c>
      <c r="AF28" s="113">
        <f>AH28*$F28*$J28*'Inputs_Metric 17'!$C$21</f>
        <v>82.038309490178492</v>
      </c>
      <c r="AG28" s="150">
        <f t="shared" si="7"/>
        <v>98.052889696757518</v>
      </c>
      <c r="AH28" s="147">
        <f>VLOOKUP(AH$5,'Inputs_Metric 17'!$B$39:$C$40,2,FALSE)</f>
        <v>4.2000000000000003E-2</v>
      </c>
      <c r="AI28" s="114">
        <f>'Inputs_Metric 17'!$J$6</f>
        <v>39.874460520582687</v>
      </c>
      <c r="AJ28">
        <f>'Inputs_Metric 17'!$C$33</f>
        <v>1</v>
      </c>
      <c r="AK28" s="150">
        <f t="shared" si="8"/>
        <v>1601.7544128380214</v>
      </c>
      <c r="AL28" s="150">
        <f t="shared" si="9"/>
        <v>1250.5198411273477</v>
      </c>
    </row>
    <row r="29" spans="2:38" x14ac:dyDescent="0.25">
      <c r="B29" s="38">
        <f>'Transportation Data'!C27</f>
        <v>100</v>
      </c>
      <c r="C29" s="38">
        <f>'Transportation Data'!D27</f>
        <v>2</v>
      </c>
      <c r="D29" s="38">
        <f>'Transportation Data'!E27</f>
        <v>2</v>
      </c>
      <c r="E29" s="38">
        <f>'Transportation Data'!G27</f>
        <v>500</v>
      </c>
      <c r="F29" s="38">
        <f>'Transportation Data'!H27</f>
        <v>450</v>
      </c>
      <c r="G29" s="38">
        <f>'Transportation Data'!I27</f>
        <v>90</v>
      </c>
      <c r="H29" s="38">
        <f>'Transportation Data'!J27</f>
        <v>76.5</v>
      </c>
      <c r="I29" s="48">
        <f>'Transportation Data'!P27</f>
        <v>4.970981893198454</v>
      </c>
      <c r="J29" s="48">
        <f>'Transportation Data'!Q27</f>
        <v>4.349609156548647</v>
      </c>
      <c r="M29" s="150">
        <f t="shared" si="0"/>
        <v>461.8107518975354</v>
      </c>
      <c r="N29" s="113">
        <f>P29*E29*I29*'Inputs_Metric 17'!$C$20</f>
        <v>1014.8339380685408</v>
      </c>
      <c r="O29" s="150">
        <f t="shared" si="1"/>
        <v>1476.6446899660762</v>
      </c>
      <c r="P29" s="147">
        <f>VLOOKUP(P$5,'Inputs_Metric 17'!$B$39:$C$40,2,FALSE)</f>
        <v>0.95799999999999996</v>
      </c>
      <c r="Q29" s="113">
        <f>'Inputs_Metric 17'!$J$14</f>
        <v>23.09255819371872</v>
      </c>
      <c r="R29">
        <f>'Inputs_Metric 17'!$C$31</f>
        <v>1.67</v>
      </c>
      <c r="S29" s="150">
        <f t="shared" si="2"/>
        <v>20.934091773305912</v>
      </c>
      <c r="T29" s="113">
        <f>V29*$E29*$I29*'Inputs_Metric 17'!$C$21</f>
        <v>104.17563109863934</v>
      </c>
      <c r="U29" s="150">
        <f t="shared" si="3"/>
        <v>125.10972287194525</v>
      </c>
      <c r="V29" s="147">
        <f>VLOOKUP(V$5,'Inputs_Metric 17'!$B$39:$C$40,2,FALSE)</f>
        <v>4.2000000000000003E-2</v>
      </c>
      <c r="W29" s="114">
        <f>'Inputs_Metric 17'!$J$6</f>
        <v>39.874460520582687</v>
      </c>
      <c r="X29">
        <f>'Inputs_Metric 17'!$C$33</f>
        <v>1</v>
      </c>
      <c r="Y29" s="150">
        <f t="shared" si="4"/>
        <v>353.28522520161448</v>
      </c>
      <c r="Z29" s="113">
        <f>AB29*$F29*$J29*'Inputs_Metric 17'!$C$20</f>
        <v>799.18172622897578</v>
      </c>
      <c r="AA29" s="150">
        <f t="shared" si="5"/>
        <v>1152.4669514305901</v>
      </c>
      <c r="AB29" s="147">
        <f>VLOOKUP(AB$5,'Inputs_Metric 17'!$B$39:$C$40,2,FALSE)</f>
        <v>0.95799999999999996</v>
      </c>
      <c r="AC29" s="113">
        <f>'Inputs_Metric 17'!$J$14</f>
        <v>23.09255819371872</v>
      </c>
      <c r="AD29">
        <f>'Inputs_Metric 17'!$C$31</f>
        <v>1.67</v>
      </c>
      <c r="AE29" s="150">
        <f t="shared" si="6"/>
        <v>16.014580206579023</v>
      </c>
      <c r="AF29" s="113">
        <f>AH29*$F29*$J29*'Inputs_Metric 17'!$C$21</f>
        <v>82.038309490178492</v>
      </c>
      <c r="AG29" s="150">
        <f t="shared" si="7"/>
        <v>98.052889696757518</v>
      </c>
      <c r="AH29" s="147">
        <f>VLOOKUP(AH$5,'Inputs_Metric 17'!$B$39:$C$40,2,FALSE)</f>
        <v>4.2000000000000003E-2</v>
      </c>
      <c r="AI29" s="114">
        <f>'Inputs_Metric 17'!$J$6</f>
        <v>39.874460520582687</v>
      </c>
      <c r="AJ29">
        <f>'Inputs_Metric 17'!$C$33</f>
        <v>1</v>
      </c>
      <c r="AK29" s="150">
        <f t="shared" si="8"/>
        <v>1601.7544128380214</v>
      </c>
      <c r="AL29" s="150">
        <f t="shared" si="9"/>
        <v>1250.5198411273477</v>
      </c>
    </row>
    <row r="30" spans="2:38" x14ac:dyDescent="0.25">
      <c r="B30" s="38">
        <f>'Transportation Data'!C28</f>
        <v>100</v>
      </c>
      <c r="C30" s="38">
        <f>'Transportation Data'!D28</f>
        <v>3</v>
      </c>
      <c r="D30" s="38">
        <f>'Transportation Data'!E28</f>
        <v>2</v>
      </c>
      <c r="E30" s="38">
        <f>'Transportation Data'!G28</f>
        <v>500</v>
      </c>
      <c r="F30" s="38">
        <f>'Transportation Data'!H28</f>
        <v>450</v>
      </c>
      <c r="G30" s="38">
        <f>'Transportation Data'!I28</f>
        <v>90</v>
      </c>
      <c r="H30" s="38">
        <f>'Transportation Data'!J28</f>
        <v>76.5</v>
      </c>
      <c r="I30" s="48">
        <f>'Transportation Data'!P28</f>
        <v>4.970981893198454</v>
      </c>
      <c r="J30" s="48">
        <f>'Transportation Data'!Q28</f>
        <v>4.349609156548647</v>
      </c>
      <c r="M30" s="150">
        <f t="shared" si="0"/>
        <v>461.8107518975354</v>
      </c>
      <c r="N30" s="113">
        <f>P30*E30*I30*'Inputs_Metric 17'!$C$20</f>
        <v>1014.8339380685408</v>
      </c>
      <c r="O30" s="150">
        <f t="shared" si="1"/>
        <v>1476.6446899660762</v>
      </c>
      <c r="P30" s="147">
        <f>VLOOKUP(P$5,'Inputs_Metric 17'!$B$39:$C$40,2,FALSE)</f>
        <v>0.95799999999999996</v>
      </c>
      <c r="Q30" s="113">
        <f>'Inputs_Metric 17'!$J$14</f>
        <v>23.09255819371872</v>
      </c>
      <c r="R30">
        <f>'Inputs_Metric 17'!$C$31</f>
        <v>1.67</v>
      </c>
      <c r="S30" s="150">
        <f t="shared" si="2"/>
        <v>20.934091773305912</v>
      </c>
      <c r="T30" s="113">
        <f>V30*$E30*$I30*'Inputs_Metric 17'!$C$21</f>
        <v>104.17563109863934</v>
      </c>
      <c r="U30" s="150">
        <f t="shared" si="3"/>
        <v>125.10972287194525</v>
      </c>
      <c r="V30" s="147">
        <f>VLOOKUP(V$5,'Inputs_Metric 17'!$B$39:$C$40,2,FALSE)</f>
        <v>4.2000000000000003E-2</v>
      </c>
      <c r="W30" s="114">
        <f>'Inputs_Metric 17'!$J$6</f>
        <v>39.874460520582687</v>
      </c>
      <c r="X30">
        <f>'Inputs_Metric 17'!$C$33</f>
        <v>1</v>
      </c>
      <c r="Y30" s="150">
        <f t="shared" si="4"/>
        <v>353.28522520161448</v>
      </c>
      <c r="Z30" s="113">
        <f>AB30*$F30*$J30*'Inputs_Metric 17'!$C$20</f>
        <v>799.18172622897578</v>
      </c>
      <c r="AA30" s="150">
        <f t="shared" si="5"/>
        <v>1152.4669514305901</v>
      </c>
      <c r="AB30" s="147">
        <f>VLOOKUP(AB$5,'Inputs_Metric 17'!$B$39:$C$40,2,FALSE)</f>
        <v>0.95799999999999996</v>
      </c>
      <c r="AC30" s="113">
        <f>'Inputs_Metric 17'!$J$14</f>
        <v>23.09255819371872</v>
      </c>
      <c r="AD30">
        <f>'Inputs_Metric 17'!$C$31</f>
        <v>1.67</v>
      </c>
      <c r="AE30" s="150">
        <f t="shared" si="6"/>
        <v>16.014580206579023</v>
      </c>
      <c r="AF30" s="113">
        <f>AH30*$F30*$J30*'Inputs_Metric 17'!$C$21</f>
        <v>82.038309490178492</v>
      </c>
      <c r="AG30" s="150">
        <f t="shared" si="7"/>
        <v>98.052889696757518</v>
      </c>
      <c r="AH30" s="147">
        <f>VLOOKUP(AH$5,'Inputs_Metric 17'!$B$39:$C$40,2,FALSE)</f>
        <v>4.2000000000000003E-2</v>
      </c>
      <c r="AI30" s="114">
        <f>'Inputs_Metric 17'!$J$6</f>
        <v>39.874460520582687</v>
      </c>
      <c r="AJ30">
        <f>'Inputs_Metric 17'!$C$33</f>
        <v>1</v>
      </c>
      <c r="AK30" s="150">
        <f t="shared" si="8"/>
        <v>1601.7544128380214</v>
      </c>
      <c r="AL30" s="150">
        <f t="shared" si="9"/>
        <v>1250.5198411273477</v>
      </c>
    </row>
    <row r="31" spans="2:38" x14ac:dyDescent="0.25">
      <c r="B31" s="38">
        <f>'Transportation Data'!C29</f>
        <v>100</v>
      </c>
      <c r="C31" s="38">
        <f>'Transportation Data'!D29</f>
        <v>3</v>
      </c>
      <c r="D31" s="38">
        <f>'Transportation Data'!E29</f>
        <v>2</v>
      </c>
      <c r="E31" s="38">
        <f>'Transportation Data'!G29</f>
        <v>500</v>
      </c>
      <c r="F31" s="38">
        <f>'Transportation Data'!H29</f>
        <v>450</v>
      </c>
      <c r="G31" s="38">
        <f>'Transportation Data'!I29</f>
        <v>90</v>
      </c>
      <c r="H31" s="38">
        <f>'Transportation Data'!J29</f>
        <v>76.5</v>
      </c>
      <c r="I31" s="48">
        <f>'Transportation Data'!P29</f>
        <v>4.970981893198454</v>
      </c>
      <c r="J31" s="48">
        <f>'Transportation Data'!Q29</f>
        <v>4.349609156548647</v>
      </c>
      <c r="M31" s="150">
        <f t="shared" si="0"/>
        <v>461.8107518975354</v>
      </c>
      <c r="N31" s="113">
        <f>P31*E31*I31*'Inputs_Metric 17'!$C$20</f>
        <v>1014.8339380685408</v>
      </c>
      <c r="O31" s="150">
        <f t="shared" si="1"/>
        <v>1476.6446899660762</v>
      </c>
      <c r="P31" s="147">
        <f>VLOOKUP(P$5,'Inputs_Metric 17'!$B$39:$C$40,2,FALSE)</f>
        <v>0.95799999999999996</v>
      </c>
      <c r="Q31" s="113">
        <f>'Inputs_Metric 17'!$J$14</f>
        <v>23.09255819371872</v>
      </c>
      <c r="R31">
        <f>'Inputs_Metric 17'!$C$31</f>
        <v>1.67</v>
      </c>
      <c r="S31" s="150">
        <f t="shared" si="2"/>
        <v>20.934091773305912</v>
      </c>
      <c r="T31" s="113">
        <f>V31*$E31*$I31*'Inputs_Metric 17'!$C$21</f>
        <v>104.17563109863934</v>
      </c>
      <c r="U31" s="150">
        <f t="shared" si="3"/>
        <v>125.10972287194525</v>
      </c>
      <c r="V31" s="147">
        <f>VLOOKUP(V$5,'Inputs_Metric 17'!$B$39:$C$40,2,FALSE)</f>
        <v>4.2000000000000003E-2</v>
      </c>
      <c r="W31" s="114">
        <f>'Inputs_Metric 17'!$J$6</f>
        <v>39.874460520582687</v>
      </c>
      <c r="X31">
        <f>'Inputs_Metric 17'!$C$33</f>
        <v>1</v>
      </c>
      <c r="Y31" s="150">
        <f t="shared" si="4"/>
        <v>353.28522520161448</v>
      </c>
      <c r="Z31" s="113">
        <f>AB31*$F31*$J31*'Inputs_Metric 17'!$C$20</f>
        <v>799.18172622897578</v>
      </c>
      <c r="AA31" s="150">
        <f t="shared" si="5"/>
        <v>1152.4669514305901</v>
      </c>
      <c r="AB31" s="147">
        <f>VLOOKUP(AB$5,'Inputs_Metric 17'!$B$39:$C$40,2,FALSE)</f>
        <v>0.95799999999999996</v>
      </c>
      <c r="AC31" s="113">
        <f>'Inputs_Metric 17'!$J$14</f>
        <v>23.09255819371872</v>
      </c>
      <c r="AD31">
        <f>'Inputs_Metric 17'!$C$31</f>
        <v>1.67</v>
      </c>
      <c r="AE31" s="150">
        <f t="shared" si="6"/>
        <v>16.014580206579023</v>
      </c>
      <c r="AF31" s="113">
        <f>AH31*$F31*$J31*'Inputs_Metric 17'!$C$21</f>
        <v>82.038309490178492</v>
      </c>
      <c r="AG31" s="150">
        <f t="shared" si="7"/>
        <v>98.052889696757518</v>
      </c>
      <c r="AH31" s="147">
        <f>VLOOKUP(AH$5,'Inputs_Metric 17'!$B$39:$C$40,2,FALSE)</f>
        <v>4.2000000000000003E-2</v>
      </c>
      <c r="AI31" s="114">
        <f>'Inputs_Metric 17'!$J$6</f>
        <v>39.874460520582687</v>
      </c>
      <c r="AJ31">
        <f>'Inputs_Metric 17'!$C$33</f>
        <v>1</v>
      </c>
      <c r="AK31" s="150">
        <f t="shared" si="8"/>
        <v>1601.7544128380214</v>
      </c>
      <c r="AL31" s="150">
        <f t="shared" si="9"/>
        <v>1250.5198411273477</v>
      </c>
    </row>
    <row r="32" spans="2:38" x14ac:dyDescent="0.25">
      <c r="B32" s="38">
        <f>'Transportation Data'!C30</f>
        <v>100</v>
      </c>
      <c r="C32" s="38">
        <f>'Transportation Data'!D30</f>
        <v>1</v>
      </c>
      <c r="D32" s="38">
        <f>'Transportation Data'!E30</f>
        <v>1</v>
      </c>
      <c r="E32" s="38">
        <f>'Transportation Data'!G30</f>
        <v>500</v>
      </c>
      <c r="F32" s="38">
        <f>'Transportation Data'!H30</f>
        <v>450</v>
      </c>
      <c r="G32" s="38">
        <f>'Transportation Data'!I30</f>
        <v>90</v>
      </c>
      <c r="H32" s="38">
        <f>'Transportation Data'!J30</f>
        <v>76.5</v>
      </c>
      <c r="I32" s="48">
        <f>'Transportation Data'!P30</f>
        <v>4.970981893198454</v>
      </c>
      <c r="J32" s="48">
        <f>'Transportation Data'!Q30</f>
        <v>4.349609156548647</v>
      </c>
      <c r="M32" s="150">
        <f t="shared" si="0"/>
        <v>461.8107518975354</v>
      </c>
      <c r="N32" s="113">
        <f>P32*E32*I32*'Inputs_Metric 17'!$C$20</f>
        <v>1014.8339380685408</v>
      </c>
      <c r="O32" s="150">
        <f t="shared" si="1"/>
        <v>1476.6446899660762</v>
      </c>
      <c r="P32" s="147">
        <f>VLOOKUP(P$5,'Inputs_Metric 17'!$B$39:$C$40,2,FALSE)</f>
        <v>0.95799999999999996</v>
      </c>
      <c r="Q32" s="113">
        <f>'Inputs_Metric 17'!$J$14</f>
        <v>23.09255819371872</v>
      </c>
      <c r="R32">
        <f>'Inputs_Metric 17'!$C$31</f>
        <v>1.67</v>
      </c>
      <c r="S32" s="150">
        <f t="shared" si="2"/>
        <v>20.934091773305912</v>
      </c>
      <c r="T32" s="113">
        <f>V32*$E32*$I32*'Inputs_Metric 17'!$C$21</f>
        <v>104.17563109863934</v>
      </c>
      <c r="U32" s="150">
        <f t="shared" si="3"/>
        <v>125.10972287194525</v>
      </c>
      <c r="V32" s="147">
        <f>VLOOKUP(V$5,'Inputs_Metric 17'!$B$39:$C$40,2,FALSE)</f>
        <v>4.2000000000000003E-2</v>
      </c>
      <c r="W32" s="114">
        <f>'Inputs_Metric 17'!$J$6</f>
        <v>39.874460520582687</v>
      </c>
      <c r="X32">
        <f>'Inputs_Metric 17'!$C$33</f>
        <v>1</v>
      </c>
      <c r="Y32" s="150">
        <f t="shared" si="4"/>
        <v>353.28522520161448</v>
      </c>
      <c r="Z32" s="113">
        <f>AB32*$F32*$J32*'Inputs_Metric 17'!$C$20</f>
        <v>799.18172622897578</v>
      </c>
      <c r="AA32" s="150">
        <f t="shared" si="5"/>
        <v>1152.4669514305901</v>
      </c>
      <c r="AB32" s="147">
        <f>VLOOKUP(AB$5,'Inputs_Metric 17'!$B$39:$C$40,2,FALSE)</f>
        <v>0.95799999999999996</v>
      </c>
      <c r="AC32" s="113">
        <f>'Inputs_Metric 17'!$J$14</f>
        <v>23.09255819371872</v>
      </c>
      <c r="AD32">
        <f>'Inputs_Metric 17'!$C$31</f>
        <v>1.67</v>
      </c>
      <c r="AE32" s="150">
        <f t="shared" si="6"/>
        <v>16.014580206579023</v>
      </c>
      <c r="AF32" s="113">
        <f>AH32*$F32*$J32*'Inputs_Metric 17'!$C$21</f>
        <v>82.038309490178492</v>
      </c>
      <c r="AG32" s="150">
        <f t="shared" si="7"/>
        <v>98.052889696757518</v>
      </c>
      <c r="AH32" s="147">
        <f>VLOOKUP(AH$5,'Inputs_Metric 17'!$B$39:$C$40,2,FALSE)</f>
        <v>4.2000000000000003E-2</v>
      </c>
      <c r="AI32" s="114">
        <f>'Inputs_Metric 17'!$J$6</f>
        <v>39.874460520582687</v>
      </c>
      <c r="AJ32">
        <f>'Inputs_Metric 17'!$C$33</f>
        <v>1</v>
      </c>
      <c r="AK32" s="150">
        <f t="shared" si="8"/>
        <v>1601.7544128380214</v>
      </c>
      <c r="AL32" s="150">
        <f t="shared" si="9"/>
        <v>1250.5198411273477</v>
      </c>
    </row>
    <row r="33" spans="2:38" x14ac:dyDescent="0.25">
      <c r="B33" s="38">
        <f>'Transportation Data'!C31</f>
        <v>100</v>
      </c>
      <c r="C33" s="38">
        <f>'Transportation Data'!D31</f>
        <v>1</v>
      </c>
      <c r="D33" s="38">
        <f>'Transportation Data'!E31</f>
        <v>1</v>
      </c>
      <c r="E33" s="38">
        <f>'Transportation Data'!G31</f>
        <v>500</v>
      </c>
      <c r="F33" s="38">
        <f>'Transportation Data'!H31</f>
        <v>450</v>
      </c>
      <c r="G33" s="38">
        <f>'Transportation Data'!I31</f>
        <v>90</v>
      </c>
      <c r="H33" s="38">
        <f>'Transportation Data'!J31</f>
        <v>76.5</v>
      </c>
      <c r="I33" s="48">
        <f>'Transportation Data'!P31</f>
        <v>4.970981893198454</v>
      </c>
      <c r="J33" s="48">
        <f>'Transportation Data'!Q31</f>
        <v>4.349609156548647</v>
      </c>
      <c r="M33" s="150">
        <f t="shared" si="0"/>
        <v>461.8107518975354</v>
      </c>
      <c r="N33" s="113">
        <f>P33*E33*I33*'Inputs_Metric 17'!$C$20</f>
        <v>1014.8339380685408</v>
      </c>
      <c r="O33" s="150">
        <f t="shared" si="1"/>
        <v>1476.6446899660762</v>
      </c>
      <c r="P33" s="147">
        <f>VLOOKUP(P$5,'Inputs_Metric 17'!$B$39:$C$40,2,FALSE)</f>
        <v>0.95799999999999996</v>
      </c>
      <c r="Q33" s="113">
        <f>'Inputs_Metric 17'!$J$14</f>
        <v>23.09255819371872</v>
      </c>
      <c r="R33">
        <f>'Inputs_Metric 17'!$C$31</f>
        <v>1.67</v>
      </c>
      <c r="S33" s="150">
        <f t="shared" si="2"/>
        <v>20.934091773305912</v>
      </c>
      <c r="T33" s="113">
        <f>V33*$E33*$I33*'Inputs_Metric 17'!$C$21</f>
        <v>104.17563109863934</v>
      </c>
      <c r="U33" s="150">
        <f t="shared" si="3"/>
        <v>125.10972287194525</v>
      </c>
      <c r="V33" s="147">
        <f>VLOOKUP(V$5,'Inputs_Metric 17'!$B$39:$C$40,2,FALSE)</f>
        <v>4.2000000000000003E-2</v>
      </c>
      <c r="W33" s="114">
        <f>'Inputs_Metric 17'!$J$6</f>
        <v>39.874460520582687</v>
      </c>
      <c r="X33">
        <f>'Inputs_Metric 17'!$C$33</f>
        <v>1</v>
      </c>
      <c r="Y33" s="150">
        <f t="shared" si="4"/>
        <v>353.28522520161448</v>
      </c>
      <c r="Z33" s="113">
        <f>AB33*$F33*$J33*'Inputs_Metric 17'!$C$20</f>
        <v>799.18172622897578</v>
      </c>
      <c r="AA33" s="150">
        <f t="shared" si="5"/>
        <v>1152.4669514305901</v>
      </c>
      <c r="AB33" s="147">
        <f>VLOOKUP(AB$5,'Inputs_Metric 17'!$B$39:$C$40,2,FALSE)</f>
        <v>0.95799999999999996</v>
      </c>
      <c r="AC33" s="113">
        <f>'Inputs_Metric 17'!$J$14</f>
        <v>23.09255819371872</v>
      </c>
      <c r="AD33">
        <f>'Inputs_Metric 17'!$C$31</f>
        <v>1.67</v>
      </c>
      <c r="AE33" s="150">
        <f t="shared" si="6"/>
        <v>16.014580206579023</v>
      </c>
      <c r="AF33" s="113">
        <f>AH33*$F33*$J33*'Inputs_Metric 17'!$C$21</f>
        <v>82.038309490178492</v>
      </c>
      <c r="AG33" s="150">
        <f t="shared" si="7"/>
        <v>98.052889696757518</v>
      </c>
      <c r="AH33" s="147">
        <f>VLOOKUP(AH$5,'Inputs_Metric 17'!$B$39:$C$40,2,FALSE)</f>
        <v>4.2000000000000003E-2</v>
      </c>
      <c r="AI33" s="114">
        <f>'Inputs_Metric 17'!$J$6</f>
        <v>39.874460520582687</v>
      </c>
      <c r="AJ33">
        <f>'Inputs_Metric 17'!$C$33</f>
        <v>1</v>
      </c>
      <c r="AK33" s="150">
        <f t="shared" si="8"/>
        <v>1601.7544128380214</v>
      </c>
      <c r="AL33" s="150">
        <f t="shared" si="9"/>
        <v>1250.5198411273477</v>
      </c>
    </row>
    <row r="34" spans="2:38" x14ac:dyDescent="0.25">
      <c r="B34" s="38">
        <f>'Transportation Data'!C32</f>
        <v>100</v>
      </c>
      <c r="C34" s="38">
        <f>'Transportation Data'!D32</f>
        <v>3</v>
      </c>
      <c r="D34" s="38">
        <f>'Transportation Data'!E32</f>
        <v>4</v>
      </c>
      <c r="E34" s="38">
        <f>'Transportation Data'!G32</f>
        <v>500</v>
      </c>
      <c r="F34" s="38">
        <f>'Transportation Data'!H32</f>
        <v>450</v>
      </c>
      <c r="G34" s="38">
        <f>'Transportation Data'!I32</f>
        <v>90</v>
      </c>
      <c r="H34" s="38">
        <f>'Transportation Data'!J32</f>
        <v>76.5</v>
      </c>
      <c r="I34" s="48">
        <f>'Transportation Data'!P32</f>
        <v>4.970981893198454</v>
      </c>
      <c r="J34" s="48">
        <f>'Transportation Data'!Q32</f>
        <v>4.349609156548647</v>
      </c>
      <c r="M34" s="150">
        <f t="shared" si="0"/>
        <v>461.8107518975354</v>
      </c>
      <c r="N34" s="113">
        <f>P34*E34*I34*'Inputs_Metric 17'!$C$20</f>
        <v>1014.8339380685408</v>
      </c>
      <c r="O34" s="150">
        <f t="shared" si="1"/>
        <v>1476.6446899660762</v>
      </c>
      <c r="P34" s="147">
        <f>VLOOKUP(P$5,'Inputs_Metric 17'!$B$39:$C$40,2,FALSE)</f>
        <v>0.95799999999999996</v>
      </c>
      <c r="Q34" s="113">
        <f>'Inputs_Metric 17'!$J$14</f>
        <v>23.09255819371872</v>
      </c>
      <c r="R34">
        <f>'Inputs_Metric 17'!$C$31</f>
        <v>1.67</v>
      </c>
      <c r="S34" s="150">
        <f t="shared" si="2"/>
        <v>20.934091773305912</v>
      </c>
      <c r="T34" s="113">
        <f>V34*$E34*$I34*'Inputs_Metric 17'!$C$21</f>
        <v>104.17563109863934</v>
      </c>
      <c r="U34" s="150">
        <f t="shared" si="3"/>
        <v>125.10972287194525</v>
      </c>
      <c r="V34" s="147">
        <f>VLOOKUP(V$5,'Inputs_Metric 17'!$B$39:$C$40,2,FALSE)</f>
        <v>4.2000000000000003E-2</v>
      </c>
      <c r="W34" s="114">
        <f>'Inputs_Metric 17'!$J$6</f>
        <v>39.874460520582687</v>
      </c>
      <c r="X34">
        <f>'Inputs_Metric 17'!$C$33</f>
        <v>1</v>
      </c>
      <c r="Y34" s="150">
        <f t="shared" si="4"/>
        <v>353.28522520161448</v>
      </c>
      <c r="Z34" s="113">
        <f>AB34*$F34*$J34*'Inputs_Metric 17'!$C$20</f>
        <v>799.18172622897578</v>
      </c>
      <c r="AA34" s="150">
        <f t="shared" si="5"/>
        <v>1152.4669514305901</v>
      </c>
      <c r="AB34" s="147">
        <f>VLOOKUP(AB$5,'Inputs_Metric 17'!$B$39:$C$40,2,FALSE)</f>
        <v>0.95799999999999996</v>
      </c>
      <c r="AC34" s="113">
        <f>'Inputs_Metric 17'!$J$14</f>
        <v>23.09255819371872</v>
      </c>
      <c r="AD34">
        <f>'Inputs_Metric 17'!$C$31</f>
        <v>1.67</v>
      </c>
      <c r="AE34" s="150">
        <f t="shared" si="6"/>
        <v>16.014580206579023</v>
      </c>
      <c r="AF34" s="113">
        <f>AH34*$F34*$J34*'Inputs_Metric 17'!$C$21</f>
        <v>82.038309490178492</v>
      </c>
      <c r="AG34" s="150">
        <f t="shared" si="7"/>
        <v>98.052889696757518</v>
      </c>
      <c r="AH34" s="147">
        <f>VLOOKUP(AH$5,'Inputs_Metric 17'!$B$39:$C$40,2,FALSE)</f>
        <v>4.2000000000000003E-2</v>
      </c>
      <c r="AI34" s="114">
        <f>'Inputs_Metric 17'!$J$6</f>
        <v>39.874460520582687</v>
      </c>
      <c r="AJ34">
        <f>'Inputs_Metric 17'!$C$33</f>
        <v>1</v>
      </c>
      <c r="AK34" s="150">
        <f t="shared" si="8"/>
        <v>1601.7544128380214</v>
      </c>
      <c r="AL34" s="150">
        <f t="shared" si="9"/>
        <v>1250.5198411273477</v>
      </c>
    </row>
    <row r="35" spans="2:38" x14ac:dyDescent="0.25">
      <c r="B35" s="38">
        <f>'Transportation Data'!C33</f>
        <v>100</v>
      </c>
      <c r="C35" s="38">
        <f>'Transportation Data'!D33</f>
        <v>4</v>
      </c>
      <c r="D35" s="38">
        <f>'Transportation Data'!E33</f>
        <v>3</v>
      </c>
      <c r="E35" s="38">
        <f>'Transportation Data'!G33</f>
        <v>500</v>
      </c>
      <c r="F35" s="38">
        <f>'Transportation Data'!H33</f>
        <v>450</v>
      </c>
      <c r="G35" s="38">
        <f>'Transportation Data'!I33</f>
        <v>90</v>
      </c>
      <c r="H35" s="38">
        <f>'Transportation Data'!J33</f>
        <v>76.5</v>
      </c>
      <c r="I35" s="48">
        <f>'Transportation Data'!P33</f>
        <v>4.970981893198454</v>
      </c>
      <c r="J35" s="48">
        <f>'Transportation Data'!Q33</f>
        <v>4.349609156548647</v>
      </c>
      <c r="M35" s="150">
        <f t="shared" si="0"/>
        <v>461.8107518975354</v>
      </c>
      <c r="N35" s="113">
        <f>P35*E35*I35*'Inputs_Metric 17'!$C$20</f>
        <v>1014.8339380685408</v>
      </c>
      <c r="O35" s="150">
        <f t="shared" si="1"/>
        <v>1476.6446899660762</v>
      </c>
      <c r="P35" s="147">
        <f>VLOOKUP(P$5,'Inputs_Metric 17'!$B$39:$C$40,2,FALSE)</f>
        <v>0.95799999999999996</v>
      </c>
      <c r="Q35" s="113">
        <f>'Inputs_Metric 17'!$J$14</f>
        <v>23.09255819371872</v>
      </c>
      <c r="R35">
        <f>'Inputs_Metric 17'!$C$31</f>
        <v>1.67</v>
      </c>
      <c r="S35" s="150">
        <f t="shared" si="2"/>
        <v>20.934091773305912</v>
      </c>
      <c r="T35" s="113">
        <f>V35*$E35*$I35*'Inputs_Metric 17'!$C$21</f>
        <v>104.17563109863934</v>
      </c>
      <c r="U35" s="150">
        <f t="shared" si="3"/>
        <v>125.10972287194525</v>
      </c>
      <c r="V35" s="147">
        <f>VLOOKUP(V$5,'Inputs_Metric 17'!$B$39:$C$40,2,FALSE)</f>
        <v>4.2000000000000003E-2</v>
      </c>
      <c r="W35" s="114">
        <f>'Inputs_Metric 17'!$J$6</f>
        <v>39.874460520582687</v>
      </c>
      <c r="X35">
        <f>'Inputs_Metric 17'!$C$33</f>
        <v>1</v>
      </c>
      <c r="Y35" s="150">
        <f t="shared" si="4"/>
        <v>353.28522520161448</v>
      </c>
      <c r="Z35" s="113">
        <f>AB35*$F35*$J35*'Inputs_Metric 17'!$C$20</f>
        <v>799.18172622897578</v>
      </c>
      <c r="AA35" s="150">
        <f t="shared" si="5"/>
        <v>1152.4669514305901</v>
      </c>
      <c r="AB35" s="147">
        <f>VLOOKUP(AB$5,'Inputs_Metric 17'!$B$39:$C$40,2,FALSE)</f>
        <v>0.95799999999999996</v>
      </c>
      <c r="AC35" s="113">
        <f>'Inputs_Metric 17'!$J$14</f>
        <v>23.09255819371872</v>
      </c>
      <c r="AD35">
        <f>'Inputs_Metric 17'!$C$31</f>
        <v>1.67</v>
      </c>
      <c r="AE35" s="150">
        <f t="shared" si="6"/>
        <v>16.014580206579023</v>
      </c>
      <c r="AF35" s="113">
        <f>AH35*$F35*$J35*'Inputs_Metric 17'!$C$21</f>
        <v>82.038309490178492</v>
      </c>
      <c r="AG35" s="150">
        <f t="shared" si="7"/>
        <v>98.052889696757518</v>
      </c>
      <c r="AH35" s="147">
        <f>VLOOKUP(AH$5,'Inputs_Metric 17'!$B$39:$C$40,2,FALSE)</f>
        <v>4.2000000000000003E-2</v>
      </c>
      <c r="AI35" s="114">
        <f>'Inputs_Metric 17'!$J$6</f>
        <v>39.874460520582687</v>
      </c>
      <c r="AJ35">
        <f>'Inputs_Metric 17'!$C$33</f>
        <v>1</v>
      </c>
      <c r="AK35" s="150">
        <f t="shared" si="8"/>
        <v>1601.7544128380214</v>
      </c>
      <c r="AL35" s="150">
        <f t="shared" si="9"/>
        <v>1250.5198411273477</v>
      </c>
    </row>
    <row r="36" spans="2:38" x14ac:dyDescent="0.25">
      <c r="B36" s="38">
        <f>'Transportation Data'!C34</f>
        <v>100</v>
      </c>
      <c r="C36" s="38">
        <f>'Transportation Data'!D34</f>
        <v>4</v>
      </c>
      <c r="D36" s="38">
        <f>'Transportation Data'!E34</f>
        <v>3</v>
      </c>
      <c r="E36" s="38">
        <f>'Transportation Data'!G34</f>
        <v>500</v>
      </c>
      <c r="F36" s="38">
        <f>'Transportation Data'!H34</f>
        <v>450</v>
      </c>
      <c r="G36" s="38">
        <f>'Transportation Data'!I34</f>
        <v>90</v>
      </c>
      <c r="H36" s="38">
        <f>'Transportation Data'!J34</f>
        <v>76.5</v>
      </c>
      <c r="I36" s="48">
        <f>'Transportation Data'!P34</f>
        <v>4.970981893198454</v>
      </c>
      <c r="J36" s="48">
        <f>'Transportation Data'!Q34</f>
        <v>4.349609156548647</v>
      </c>
      <c r="M36" s="150">
        <f t="shared" si="0"/>
        <v>461.8107518975354</v>
      </c>
      <c r="N36" s="113">
        <f>P36*E36*I36*'Inputs_Metric 17'!$C$20</f>
        <v>1014.8339380685408</v>
      </c>
      <c r="O36" s="150">
        <f t="shared" si="1"/>
        <v>1476.6446899660762</v>
      </c>
      <c r="P36" s="147">
        <f>VLOOKUP(P$5,'Inputs_Metric 17'!$B$39:$C$40,2,FALSE)</f>
        <v>0.95799999999999996</v>
      </c>
      <c r="Q36" s="113">
        <f>'Inputs_Metric 17'!$J$14</f>
        <v>23.09255819371872</v>
      </c>
      <c r="R36">
        <f>'Inputs_Metric 17'!$C$31</f>
        <v>1.67</v>
      </c>
      <c r="S36" s="150">
        <f t="shared" si="2"/>
        <v>20.934091773305912</v>
      </c>
      <c r="T36" s="113">
        <f>V36*$E36*$I36*'Inputs_Metric 17'!$C$21</f>
        <v>104.17563109863934</v>
      </c>
      <c r="U36" s="150">
        <f t="shared" si="3"/>
        <v>125.10972287194525</v>
      </c>
      <c r="V36" s="147">
        <f>VLOOKUP(V$5,'Inputs_Metric 17'!$B$39:$C$40,2,FALSE)</f>
        <v>4.2000000000000003E-2</v>
      </c>
      <c r="W36" s="114">
        <f>'Inputs_Metric 17'!$J$6</f>
        <v>39.874460520582687</v>
      </c>
      <c r="X36">
        <f>'Inputs_Metric 17'!$C$33</f>
        <v>1</v>
      </c>
      <c r="Y36" s="150">
        <f t="shared" si="4"/>
        <v>353.28522520161448</v>
      </c>
      <c r="Z36" s="113">
        <f>AB36*$F36*$J36*'Inputs_Metric 17'!$C$20</f>
        <v>799.18172622897578</v>
      </c>
      <c r="AA36" s="150">
        <f t="shared" si="5"/>
        <v>1152.4669514305901</v>
      </c>
      <c r="AB36" s="147">
        <f>VLOOKUP(AB$5,'Inputs_Metric 17'!$B$39:$C$40,2,FALSE)</f>
        <v>0.95799999999999996</v>
      </c>
      <c r="AC36" s="113">
        <f>'Inputs_Metric 17'!$J$14</f>
        <v>23.09255819371872</v>
      </c>
      <c r="AD36">
        <f>'Inputs_Metric 17'!$C$31</f>
        <v>1.67</v>
      </c>
      <c r="AE36" s="150">
        <f t="shared" si="6"/>
        <v>16.014580206579023</v>
      </c>
      <c r="AF36" s="113">
        <f>AH36*$F36*$J36*'Inputs_Metric 17'!$C$21</f>
        <v>82.038309490178492</v>
      </c>
      <c r="AG36" s="150">
        <f t="shared" si="7"/>
        <v>98.052889696757518</v>
      </c>
      <c r="AH36" s="147">
        <f>VLOOKUP(AH$5,'Inputs_Metric 17'!$B$39:$C$40,2,FALSE)</f>
        <v>4.2000000000000003E-2</v>
      </c>
      <c r="AI36" s="114">
        <f>'Inputs_Metric 17'!$J$6</f>
        <v>39.874460520582687</v>
      </c>
      <c r="AJ36">
        <f>'Inputs_Metric 17'!$C$33</f>
        <v>1</v>
      </c>
      <c r="AK36" s="150">
        <f t="shared" si="8"/>
        <v>1601.7544128380214</v>
      </c>
      <c r="AL36" s="150">
        <f t="shared" si="9"/>
        <v>1250.5198411273477</v>
      </c>
    </row>
    <row r="37" spans="2:38" x14ac:dyDescent="0.25">
      <c r="B37" s="38">
        <f>'Transportation Data'!C35</f>
        <v>0</v>
      </c>
      <c r="C37" s="38">
        <f>'Transportation Data'!D35</f>
        <v>0</v>
      </c>
      <c r="D37" s="38">
        <f>'Transportation Data'!E35</f>
        <v>0</v>
      </c>
      <c r="E37" s="38">
        <f>'Transportation Data'!G35</f>
        <v>0</v>
      </c>
      <c r="F37" s="38">
        <f>'Transportation Data'!H35</f>
        <v>0</v>
      </c>
      <c r="G37" s="38">
        <f>'Transportation Data'!I35</f>
        <v>0</v>
      </c>
      <c r="H37" s="38">
        <f>'Transportation Data'!J35</f>
        <v>0</v>
      </c>
      <c r="I37" s="48">
        <f>'Transportation Data'!P35</f>
        <v>0</v>
      </c>
      <c r="J37" s="48">
        <f>'Transportation Data'!Q35</f>
        <v>0</v>
      </c>
      <c r="M37" s="150">
        <f t="shared" si="0"/>
        <v>0</v>
      </c>
      <c r="N37" s="113">
        <f>P37*E37*I37*'Inputs_Metric 17'!$C$20</f>
        <v>0</v>
      </c>
      <c r="O37" s="150">
        <f t="shared" si="1"/>
        <v>0</v>
      </c>
      <c r="P37" s="147">
        <f>VLOOKUP(P$5,'Inputs_Metric 17'!$B$39:$C$40,2,FALSE)</f>
        <v>0.95799999999999996</v>
      </c>
      <c r="Q37" s="113">
        <f>'Inputs_Metric 17'!$J$14</f>
        <v>23.09255819371872</v>
      </c>
      <c r="R37">
        <f>'Inputs_Metric 17'!$C$31</f>
        <v>1.67</v>
      </c>
      <c r="S37" s="150">
        <f t="shared" si="2"/>
        <v>0</v>
      </c>
      <c r="T37" s="113">
        <f>V37*$E37*$I37*'Inputs_Metric 17'!$C$21</f>
        <v>0</v>
      </c>
      <c r="U37" s="150">
        <f t="shared" si="3"/>
        <v>0</v>
      </c>
      <c r="V37" s="147">
        <f>VLOOKUP(V$5,'Inputs_Metric 17'!$B$39:$C$40,2,FALSE)</f>
        <v>4.2000000000000003E-2</v>
      </c>
      <c r="W37" s="114">
        <f>'Inputs_Metric 17'!$J$6</f>
        <v>39.874460520582687</v>
      </c>
      <c r="X37">
        <f>'Inputs_Metric 17'!$C$33</f>
        <v>1</v>
      </c>
      <c r="Y37" s="150">
        <f t="shared" si="4"/>
        <v>0</v>
      </c>
      <c r="Z37" s="113">
        <f>AB37*$F37*$J37*'Inputs_Metric 17'!$C$20</f>
        <v>0</v>
      </c>
      <c r="AA37" s="150">
        <f t="shared" si="5"/>
        <v>0</v>
      </c>
      <c r="AB37" s="147">
        <f>VLOOKUP(AB$5,'Inputs_Metric 17'!$B$39:$C$40,2,FALSE)</f>
        <v>0.95799999999999996</v>
      </c>
      <c r="AC37" s="113">
        <f>'Inputs_Metric 17'!$J$14</f>
        <v>23.09255819371872</v>
      </c>
      <c r="AD37">
        <f>'Inputs_Metric 17'!$C$31</f>
        <v>1.67</v>
      </c>
      <c r="AE37" s="150">
        <f t="shared" si="6"/>
        <v>0</v>
      </c>
      <c r="AF37" s="113">
        <f>AH37*$F37*$J37*'Inputs_Metric 17'!$C$21</f>
        <v>0</v>
      </c>
      <c r="AG37" s="150">
        <f t="shared" si="7"/>
        <v>0</v>
      </c>
      <c r="AH37" s="147">
        <f>VLOOKUP(AH$5,'Inputs_Metric 17'!$B$39:$C$40,2,FALSE)</f>
        <v>4.2000000000000003E-2</v>
      </c>
      <c r="AI37" s="114">
        <f>'Inputs_Metric 17'!$J$6</f>
        <v>39.874460520582687</v>
      </c>
      <c r="AJ37">
        <f>'Inputs_Metric 17'!$C$33</f>
        <v>1</v>
      </c>
      <c r="AK37" s="150">
        <f t="shared" si="8"/>
        <v>0</v>
      </c>
      <c r="AL37" s="150">
        <f t="shared" si="9"/>
        <v>0</v>
      </c>
    </row>
    <row r="38" spans="2:38" x14ac:dyDescent="0.25">
      <c r="B38" s="38">
        <f>'Transportation Data'!C36</f>
        <v>0</v>
      </c>
      <c r="C38" s="38">
        <f>'Transportation Data'!D36</f>
        <v>0</v>
      </c>
      <c r="D38" s="38">
        <f>'Transportation Data'!E36</f>
        <v>0</v>
      </c>
      <c r="E38" s="38">
        <f>'Transportation Data'!G36</f>
        <v>0</v>
      </c>
      <c r="F38" s="38">
        <f>'Transportation Data'!H36</f>
        <v>0</v>
      </c>
      <c r="G38" s="38">
        <f>'Transportation Data'!I36</f>
        <v>0</v>
      </c>
      <c r="H38" s="38">
        <f>'Transportation Data'!J36</f>
        <v>0</v>
      </c>
      <c r="I38" s="48">
        <f>'Transportation Data'!P36</f>
        <v>0</v>
      </c>
      <c r="J38" s="48">
        <f>'Transportation Data'!Q36</f>
        <v>0</v>
      </c>
      <c r="M38" s="150">
        <f t="shared" si="0"/>
        <v>0</v>
      </c>
      <c r="N38" s="113">
        <f>P38*E38*I38*'Inputs_Metric 17'!$C$20</f>
        <v>0</v>
      </c>
      <c r="O38" s="150">
        <f t="shared" si="1"/>
        <v>0</v>
      </c>
      <c r="P38" s="147">
        <f>VLOOKUP(P$5,'Inputs_Metric 17'!$B$39:$C$40,2,FALSE)</f>
        <v>0.95799999999999996</v>
      </c>
      <c r="Q38" s="113">
        <f>'Inputs_Metric 17'!$J$14</f>
        <v>23.09255819371872</v>
      </c>
      <c r="R38">
        <f>'Inputs_Metric 17'!$C$31</f>
        <v>1.67</v>
      </c>
      <c r="S38" s="150">
        <f t="shared" si="2"/>
        <v>0</v>
      </c>
      <c r="T38" s="113">
        <f>V38*$E38*$I38*'Inputs_Metric 17'!$C$21</f>
        <v>0</v>
      </c>
      <c r="U38" s="150">
        <f t="shared" si="3"/>
        <v>0</v>
      </c>
      <c r="V38" s="147">
        <f>VLOOKUP(V$5,'Inputs_Metric 17'!$B$39:$C$40,2,FALSE)</f>
        <v>4.2000000000000003E-2</v>
      </c>
      <c r="W38" s="114">
        <f>'Inputs_Metric 17'!$J$6</f>
        <v>39.874460520582687</v>
      </c>
      <c r="X38">
        <f>'Inputs_Metric 17'!$C$33</f>
        <v>1</v>
      </c>
      <c r="Y38" s="150">
        <f t="shared" si="4"/>
        <v>0</v>
      </c>
      <c r="Z38" s="113">
        <f>AB38*$F38*$J38*'Inputs_Metric 17'!$C$20</f>
        <v>0</v>
      </c>
      <c r="AA38" s="150">
        <f t="shared" si="5"/>
        <v>0</v>
      </c>
      <c r="AB38" s="147">
        <f>VLOOKUP(AB$5,'Inputs_Metric 17'!$B$39:$C$40,2,FALSE)</f>
        <v>0.95799999999999996</v>
      </c>
      <c r="AC38" s="113">
        <f>'Inputs_Metric 17'!$J$14</f>
        <v>23.09255819371872</v>
      </c>
      <c r="AD38">
        <f>'Inputs_Metric 17'!$C$31</f>
        <v>1.67</v>
      </c>
      <c r="AE38" s="150">
        <f t="shared" si="6"/>
        <v>0</v>
      </c>
      <c r="AF38" s="113">
        <f>AH38*$F38*$J38*'Inputs_Metric 17'!$C$21</f>
        <v>0</v>
      </c>
      <c r="AG38" s="150">
        <f t="shared" si="7"/>
        <v>0</v>
      </c>
      <c r="AH38" s="147">
        <f>VLOOKUP(AH$5,'Inputs_Metric 17'!$B$39:$C$40,2,FALSE)</f>
        <v>4.2000000000000003E-2</v>
      </c>
      <c r="AI38" s="114">
        <f>'Inputs_Metric 17'!$J$6</f>
        <v>39.874460520582687</v>
      </c>
      <c r="AJ38">
        <f>'Inputs_Metric 17'!$C$33</f>
        <v>1</v>
      </c>
      <c r="AK38" s="150">
        <f t="shared" si="8"/>
        <v>0</v>
      </c>
      <c r="AL38" s="150">
        <f t="shared" si="9"/>
        <v>0</v>
      </c>
    </row>
    <row r="39" spans="2:38" x14ac:dyDescent="0.25">
      <c r="B39" s="38">
        <f>'Transportation Data'!C37</f>
        <v>0</v>
      </c>
      <c r="C39" s="38">
        <f>'Transportation Data'!D37</f>
        <v>0</v>
      </c>
      <c r="D39" s="38">
        <f>'Transportation Data'!E37</f>
        <v>0</v>
      </c>
      <c r="E39" s="38">
        <f>'Transportation Data'!G37</f>
        <v>0</v>
      </c>
      <c r="F39" s="38">
        <f>'Transportation Data'!H37</f>
        <v>0</v>
      </c>
      <c r="G39" s="38">
        <f>'Transportation Data'!I37</f>
        <v>0</v>
      </c>
      <c r="H39" s="38">
        <f>'Transportation Data'!J37</f>
        <v>0</v>
      </c>
      <c r="I39" s="48">
        <f>'Transportation Data'!P37</f>
        <v>0</v>
      </c>
      <c r="J39" s="48">
        <f>'Transportation Data'!Q37</f>
        <v>0</v>
      </c>
      <c r="M39" s="150">
        <f t="shared" si="0"/>
        <v>0</v>
      </c>
      <c r="N39" s="113">
        <f>P39*E39*I39*'Inputs_Metric 17'!$C$20</f>
        <v>0</v>
      </c>
      <c r="O39" s="150">
        <f t="shared" si="1"/>
        <v>0</v>
      </c>
      <c r="P39" s="147">
        <f>VLOOKUP(P$5,'Inputs_Metric 17'!$B$39:$C$40,2,FALSE)</f>
        <v>0.95799999999999996</v>
      </c>
      <c r="Q39" s="113">
        <f>'Inputs_Metric 17'!$J$14</f>
        <v>23.09255819371872</v>
      </c>
      <c r="R39">
        <f>'Inputs_Metric 17'!$C$31</f>
        <v>1.67</v>
      </c>
      <c r="S39" s="150">
        <f t="shared" si="2"/>
        <v>0</v>
      </c>
      <c r="T39" s="113">
        <f>V39*$E39*$I39*'Inputs_Metric 17'!$C$21</f>
        <v>0</v>
      </c>
      <c r="U39" s="150">
        <f t="shared" si="3"/>
        <v>0</v>
      </c>
      <c r="V39" s="147">
        <f>VLOOKUP(V$5,'Inputs_Metric 17'!$B$39:$C$40,2,FALSE)</f>
        <v>4.2000000000000003E-2</v>
      </c>
      <c r="W39" s="114">
        <f>'Inputs_Metric 17'!$J$6</f>
        <v>39.874460520582687</v>
      </c>
      <c r="X39">
        <f>'Inputs_Metric 17'!$C$33</f>
        <v>1</v>
      </c>
      <c r="Y39" s="150">
        <f t="shared" si="4"/>
        <v>0</v>
      </c>
      <c r="Z39" s="113">
        <f>AB39*$F39*$J39*'Inputs_Metric 17'!$C$20</f>
        <v>0</v>
      </c>
      <c r="AA39" s="150">
        <f t="shared" si="5"/>
        <v>0</v>
      </c>
      <c r="AB39" s="147">
        <f>VLOOKUP(AB$5,'Inputs_Metric 17'!$B$39:$C$40,2,FALSE)</f>
        <v>0.95799999999999996</v>
      </c>
      <c r="AC39" s="113">
        <f>'Inputs_Metric 17'!$J$14</f>
        <v>23.09255819371872</v>
      </c>
      <c r="AD39">
        <f>'Inputs_Metric 17'!$C$31</f>
        <v>1.67</v>
      </c>
      <c r="AE39" s="150">
        <f t="shared" si="6"/>
        <v>0</v>
      </c>
      <c r="AF39" s="113">
        <f>AH39*$F39*$J39*'Inputs_Metric 17'!$C$21</f>
        <v>0</v>
      </c>
      <c r="AG39" s="150">
        <f t="shared" si="7"/>
        <v>0</v>
      </c>
      <c r="AH39" s="147">
        <f>VLOOKUP(AH$5,'Inputs_Metric 17'!$B$39:$C$40,2,FALSE)</f>
        <v>4.2000000000000003E-2</v>
      </c>
      <c r="AI39" s="114">
        <f>'Inputs_Metric 17'!$J$6</f>
        <v>39.874460520582687</v>
      </c>
      <c r="AJ39">
        <f>'Inputs_Metric 17'!$C$33</f>
        <v>1</v>
      </c>
      <c r="AK39" s="150">
        <f t="shared" si="8"/>
        <v>0</v>
      </c>
      <c r="AL39" s="150">
        <f t="shared" si="9"/>
        <v>0</v>
      </c>
    </row>
    <row r="40" spans="2:38" x14ac:dyDescent="0.25">
      <c r="B40" s="38">
        <f>'Transportation Data'!C38</f>
        <v>0</v>
      </c>
      <c r="C40" s="38">
        <f>'Transportation Data'!D38</f>
        <v>0</v>
      </c>
      <c r="D40" s="38">
        <f>'Transportation Data'!E38</f>
        <v>0</v>
      </c>
      <c r="E40" s="38">
        <f>'Transportation Data'!G38</f>
        <v>0</v>
      </c>
      <c r="F40" s="38">
        <f>'Transportation Data'!H38</f>
        <v>0</v>
      </c>
      <c r="G40" s="38">
        <f>'Transportation Data'!I38</f>
        <v>0</v>
      </c>
      <c r="H40" s="38">
        <f>'Transportation Data'!J38</f>
        <v>0</v>
      </c>
      <c r="I40" s="48">
        <f>'Transportation Data'!P38</f>
        <v>0</v>
      </c>
      <c r="J40" s="48">
        <f>'Transportation Data'!Q38</f>
        <v>0</v>
      </c>
      <c r="M40" s="150">
        <f t="shared" si="0"/>
        <v>0</v>
      </c>
      <c r="N40" s="113">
        <f>P40*E40*I40*'Inputs_Metric 17'!$C$20</f>
        <v>0</v>
      </c>
      <c r="O40" s="150">
        <f t="shared" si="1"/>
        <v>0</v>
      </c>
      <c r="P40" s="147">
        <f>VLOOKUP(P$5,'Inputs_Metric 17'!$B$39:$C$40,2,FALSE)</f>
        <v>0.95799999999999996</v>
      </c>
      <c r="Q40" s="113">
        <f>'Inputs_Metric 17'!$J$14</f>
        <v>23.09255819371872</v>
      </c>
      <c r="R40">
        <f>'Inputs_Metric 17'!$C$31</f>
        <v>1.67</v>
      </c>
      <c r="S40" s="150">
        <f t="shared" si="2"/>
        <v>0</v>
      </c>
      <c r="T40" s="113">
        <f>V40*$E40*$I40*'Inputs_Metric 17'!$C$21</f>
        <v>0</v>
      </c>
      <c r="U40" s="150">
        <f t="shared" si="3"/>
        <v>0</v>
      </c>
      <c r="V40" s="147">
        <f>VLOOKUP(V$5,'Inputs_Metric 17'!$B$39:$C$40,2,FALSE)</f>
        <v>4.2000000000000003E-2</v>
      </c>
      <c r="W40" s="114">
        <f>'Inputs_Metric 17'!$J$6</f>
        <v>39.874460520582687</v>
      </c>
      <c r="X40">
        <f>'Inputs_Metric 17'!$C$33</f>
        <v>1</v>
      </c>
      <c r="Y40" s="150">
        <f t="shared" si="4"/>
        <v>0</v>
      </c>
      <c r="Z40" s="113">
        <f>AB40*$F40*$J40*'Inputs_Metric 17'!$C$20</f>
        <v>0</v>
      </c>
      <c r="AA40" s="150">
        <f t="shared" si="5"/>
        <v>0</v>
      </c>
      <c r="AB40" s="147">
        <f>VLOOKUP(AB$5,'Inputs_Metric 17'!$B$39:$C$40,2,FALSE)</f>
        <v>0.95799999999999996</v>
      </c>
      <c r="AC40" s="113">
        <f>'Inputs_Metric 17'!$J$14</f>
        <v>23.09255819371872</v>
      </c>
      <c r="AD40">
        <f>'Inputs_Metric 17'!$C$31</f>
        <v>1.67</v>
      </c>
      <c r="AE40" s="150">
        <f t="shared" si="6"/>
        <v>0</v>
      </c>
      <c r="AF40" s="113">
        <f>AH40*$F40*$J40*'Inputs_Metric 17'!$C$21</f>
        <v>0</v>
      </c>
      <c r="AG40" s="150">
        <f t="shared" si="7"/>
        <v>0</v>
      </c>
      <c r="AH40" s="147">
        <f>VLOOKUP(AH$5,'Inputs_Metric 17'!$B$39:$C$40,2,FALSE)</f>
        <v>4.2000000000000003E-2</v>
      </c>
      <c r="AI40" s="114">
        <f>'Inputs_Metric 17'!$J$6</f>
        <v>39.874460520582687</v>
      </c>
      <c r="AJ40">
        <f>'Inputs_Metric 17'!$C$33</f>
        <v>1</v>
      </c>
      <c r="AK40" s="150">
        <f t="shared" si="8"/>
        <v>0</v>
      </c>
      <c r="AL40" s="150">
        <f t="shared" si="9"/>
        <v>0</v>
      </c>
    </row>
    <row r="41" spans="2:38" x14ac:dyDescent="0.25">
      <c r="B41" s="38">
        <f>'Transportation Data'!C39</f>
        <v>0</v>
      </c>
      <c r="C41" s="38">
        <f>'Transportation Data'!D39</f>
        <v>0</v>
      </c>
      <c r="D41" s="38">
        <f>'Transportation Data'!E39</f>
        <v>0</v>
      </c>
      <c r="E41" s="38">
        <f>'Transportation Data'!G39</f>
        <v>0</v>
      </c>
      <c r="F41" s="38">
        <f>'Transportation Data'!H39</f>
        <v>0</v>
      </c>
      <c r="G41" s="38">
        <f>'Transportation Data'!I39</f>
        <v>0</v>
      </c>
      <c r="H41" s="38">
        <f>'Transportation Data'!J39</f>
        <v>0</v>
      </c>
      <c r="I41" s="48">
        <f>'Transportation Data'!P39</f>
        <v>0</v>
      </c>
      <c r="J41" s="48">
        <f>'Transportation Data'!Q39</f>
        <v>0</v>
      </c>
      <c r="M41" s="150">
        <f t="shared" si="0"/>
        <v>0</v>
      </c>
      <c r="N41" s="113">
        <f>P41*E41*I41*'Inputs_Metric 17'!$C$20</f>
        <v>0</v>
      </c>
      <c r="O41" s="150">
        <f t="shared" si="1"/>
        <v>0</v>
      </c>
      <c r="P41" s="147">
        <f>VLOOKUP(P$5,'Inputs_Metric 17'!$B$39:$C$40,2,FALSE)</f>
        <v>0.95799999999999996</v>
      </c>
      <c r="Q41" s="113">
        <f>'Inputs_Metric 17'!$J$14</f>
        <v>23.09255819371872</v>
      </c>
      <c r="R41">
        <f>'Inputs_Metric 17'!$C$31</f>
        <v>1.67</v>
      </c>
      <c r="S41" s="150">
        <f t="shared" si="2"/>
        <v>0</v>
      </c>
      <c r="T41" s="113">
        <f>V41*$E41*$I41*'Inputs_Metric 17'!$C$21</f>
        <v>0</v>
      </c>
      <c r="U41" s="150">
        <f t="shared" si="3"/>
        <v>0</v>
      </c>
      <c r="V41" s="147">
        <f>VLOOKUP(V$5,'Inputs_Metric 17'!$B$39:$C$40,2,FALSE)</f>
        <v>4.2000000000000003E-2</v>
      </c>
      <c r="W41" s="114">
        <f>'Inputs_Metric 17'!$J$6</f>
        <v>39.874460520582687</v>
      </c>
      <c r="X41">
        <f>'Inputs_Metric 17'!$C$33</f>
        <v>1</v>
      </c>
      <c r="Y41" s="150">
        <f t="shared" si="4"/>
        <v>0</v>
      </c>
      <c r="Z41" s="113">
        <f>AB41*$F41*$J41*'Inputs_Metric 17'!$C$20</f>
        <v>0</v>
      </c>
      <c r="AA41" s="150">
        <f t="shared" si="5"/>
        <v>0</v>
      </c>
      <c r="AB41" s="147">
        <f>VLOOKUP(AB$5,'Inputs_Metric 17'!$B$39:$C$40,2,FALSE)</f>
        <v>0.95799999999999996</v>
      </c>
      <c r="AC41" s="113">
        <f>'Inputs_Metric 17'!$J$14</f>
        <v>23.09255819371872</v>
      </c>
      <c r="AD41">
        <f>'Inputs_Metric 17'!$C$31</f>
        <v>1.67</v>
      </c>
      <c r="AE41" s="150">
        <f t="shared" si="6"/>
        <v>0</v>
      </c>
      <c r="AF41" s="113">
        <f>AH41*$F41*$J41*'Inputs_Metric 17'!$C$21</f>
        <v>0</v>
      </c>
      <c r="AG41" s="150">
        <f t="shared" si="7"/>
        <v>0</v>
      </c>
      <c r="AH41" s="147">
        <f>VLOOKUP(AH$5,'Inputs_Metric 17'!$B$39:$C$40,2,FALSE)</f>
        <v>4.2000000000000003E-2</v>
      </c>
      <c r="AI41" s="114">
        <f>'Inputs_Metric 17'!$J$6</f>
        <v>39.874460520582687</v>
      </c>
      <c r="AJ41">
        <f>'Inputs_Metric 17'!$C$33</f>
        <v>1</v>
      </c>
      <c r="AK41" s="150">
        <f t="shared" si="8"/>
        <v>0</v>
      </c>
      <c r="AL41" s="150">
        <f t="shared" si="9"/>
        <v>0</v>
      </c>
    </row>
    <row r="42" spans="2:38" x14ac:dyDescent="0.25">
      <c r="B42" s="38">
        <f>'Transportation Data'!C40</f>
        <v>0</v>
      </c>
      <c r="C42" s="38">
        <f>'Transportation Data'!D40</f>
        <v>0</v>
      </c>
      <c r="D42" s="38">
        <f>'Transportation Data'!E40</f>
        <v>0</v>
      </c>
      <c r="E42" s="38">
        <f>'Transportation Data'!G40</f>
        <v>0</v>
      </c>
      <c r="F42" s="38">
        <f>'Transportation Data'!H40</f>
        <v>0</v>
      </c>
      <c r="G42" s="38">
        <f>'Transportation Data'!I40</f>
        <v>0</v>
      </c>
      <c r="H42" s="38">
        <f>'Transportation Data'!J40</f>
        <v>0</v>
      </c>
      <c r="I42" s="48">
        <f>'Transportation Data'!P40</f>
        <v>0</v>
      </c>
      <c r="J42" s="48">
        <f>'Transportation Data'!Q40</f>
        <v>0</v>
      </c>
      <c r="M42" s="150">
        <f t="shared" si="0"/>
        <v>0</v>
      </c>
      <c r="N42" s="113">
        <f>P42*E42*I42*'Inputs_Metric 17'!$C$20</f>
        <v>0</v>
      </c>
      <c r="O42" s="150">
        <f t="shared" si="1"/>
        <v>0</v>
      </c>
      <c r="P42" s="147">
        <f>VLOOKUP(P$5,'Inputs_Metric 17'!$B$39:$C$40,2,FALSE)</f>
        <v>0.95799999999999996</v>
      </c>
      <c r="Q42" s="113">
        <f>'Inputs_Metric 17'!$J$14</f>
        <v>23.09255819371872</v>
      </c>
      <c r="R42">
        <f>'Inputs_Metric 17'!$C$31</f>
        <v>1.67</v>
      </c>
      <c r="S42" s="150">
        <f t="shared" si="2"/>
        <v>0</v>
      </c>
      <c r="T42" s="113">
        <f>V42*$E42*$I42*'Inputs_Metric 17'!$C$21</f>
        <v>0</v>
      </c>
      <c r="U42" s="150">
        <f t="shared" si="3"/>
        <v>0</v>
      </c>
      <c r="V42" s="147">
        <f>VLOOKUP(V$5,'Inputs_Metric 17'!$B$39:$C$40,2,FALSE)</f>
        <v>4.2000000000000003E-2</v>
      </c>
      <c r="W42" s="114">
        <f>'Inputs_Metric 17'!$J$6</f>
        <v>39.874460520582687</v>
      </c>
      <c r="X42">
        <f>'Inputs_Metric 17'!$C$33</f>
        <v>1</v>
      </c>
      <c r="Y42" s="150">
        <f t="shared" si="4"/>
        <v>0</v>
      </c>
      <c r="Z42" s="113">
        <f>AB42*$F42*$J42*'Inputs_Metric 17'!$C$20</f>
        <v>0</v>
      </c>
      <c r="AA42" s="150">
        <f t="shared" si="5"/>
        <v>0</v>
      </c>
      <c r="AB42" s="147">
        <f>VLOOKUP(AB$5,'Inputs_Metric 17'!$B$39:$C$40,2,FALSE)</f>
        <v>0.95799999999999996</v>
      </c>
      <c r="AC42" s="113">
        <f>'Inputs_Metric 17'!$J$14</f>
        <v>23.09255819371872</v>
      </c>
      <c r="AD42">
        <f>'Inputs_Metric 17'!$C$31</f>
        <v>1.67</v>
      </c>
      <c r="AE42" s="150">
        <f t="shared" si="6"/>
        <v>0</v>
      </c>
      <c r="AF42" s="113">
        <f>AH42*$F42*$J42*'Inputs_Metric 17'!$C$21</f>
        <v>0</v>
      </c>
      <c r="AG42" s="150">
        <f t="shared" si="7"/>
        <v>0</v>
      </c>
      <c r="AH42" s="147">
        <f>VLOOKUP(AH$5,'Inputs_Metric 17'!$B$39:$C$40,2,FALSE)</f>
        <v>4.2000000000000003E-2</v>
      </c>
      <c r="AI42" s="114">
        <f>'Inputs_Metric 17'!$J$6</f>
        <v>39.874460520582687</v>
      </c>
      <c r="AJ42">
        <f>'Inputs_Metric 17'!$C$33</f>
        <v>1</v>
      </c>
      <c r="AK42" s="150">
        <f t="shared" si="8"/>
        <v>0</v>
      </c>
      <c r="AL42" s="150">
        <f t="shared" si="9"/>
        <v>0</v>
      </c>
    </row>
    <row r="43" spans="2:38" x14ac:dyDescent="0.25">
      <c r="B43" s="38">
        <f>'Transportation Data'!C41</f>
        <v>0</v>
      </c>
      <c r="C43" s="38">
        <f>'Transportation Data'!D41</f>
        <v>0</v>
      </c>
      <c r="D43" s="38">
        <f>'Transportation Data'!E41</f>
        <v>0</v>
      </c>
      <c r="E43" s="38">
        <f>'Transportation Data'!G41</f>
        <v>0</v>
      </c>
      <c r="F43" s="38">
        <f>'Transportation Data'!H41</f>
        <v>0</v>
      </c>
      <c r="G43" s="38">
        <f>'Transportation Data'!I41</f>
        <v>0</v>
      </c>
      <c r="H43" s="38">
        <f>'Transportation Data'!J41</f>
        <v>0</v>
      </c>
      <c r="I43" s="48">
        <f>'Transportation Data'!P41</f>
        <v>0</v>
      </c>
      <c r="J43" s="48">
        <f>'Transportation Data'!Q41</f>
        <v>0</v>
      </c>
      <c r="M43" s="150">
        <f t="shared" si="0"/>
        <v>0</v>
      </c>
      <c r="N43" s="113">
        <f>P43*E43*I43*'Inputs_Metric 17'!$C$20</f>
        <v>0</v>
      </c>
      <c r="O43" s="150">
        <f t="shared" si="1"/>
        <v>0</v>
      </c>
      <c r="P43" s="147">
        <f>VLOOKUP(P$5,'Inputs_Metric 17'!$B$39:$C$40,2,FALSE)</f>
        <v>0.95799999999999996</v>
      </c>
      <c r="Q43" s="113">
        <f>'Inputs_Metric 17'!$J$14</f>
        <v>23.09255819371872</v>
      </c>
      <c r="R43">
        <f>'Inputs_Metric 17'!$C$31</f>
        <v>1.67</v>
      </c>
      <c r="S43" s="150">
        <f t="shared" si="2"/>
        <v>0</v>
      </c>
      <c r="T43" s="113">
        <f>V43*$E43*$I43*'Inputs_Metric 17'!$C$21</f>
        <v>0</v>
      </c>
      <c r="U43" s="150">
        <f t="shared" si="3"/>
        <v>0</v>
      </c>
      <c r="V43" s="147">
        <f>VLOOKUP(V$5,'Inputs_Metric 17'!$B$39:$C$40,2,FALSE)</f>
        <v>4.2000000000000003E-2</v>
      </c>
      <c r="W43" s="114">
        <f>'Inputs_Metric 17'!$J$6</f>
        <v>39.874460520582687</v>
      </c>
      <c r="X43">
        <f>'Inputs_Metric 17'!$C$33</f>
        <v>1</v>
      </c>
      <c r="Y43" s="150">
        <f t="shared" si="4"/>
        <v>0</v>
      </c>
      <c r="Z43" s="113">
        <f>AB43*$F43*$J43*'Inputs_Metric 17'!$C$20</f>
        <v>0</v>
      </c>
      <c r="AA43" s="150">
        <f t="shared" si="5"/>
        <v>0</v>
      </c>
      <c r="AB43" s="147">
        <f>VLOOKUP(AB$5,'Inputs_Metric 17'!$B$39:$C$40,2,FALSE)</f>
        <v>0.95799999999999996</v>
      </c>
      <c r="AC43" s="113">
        <f>'Inputs_Metric 17'!$J$14</f>
        <v>23.09255819371872</v>
      </c>
      <c r="AD43">
        <f>'Inputs_Metric 17'!$C$31</f>
        <v>1.67</v>
      </c>
      <c r="AE43" s="150">
        <f t="shared" si="6"/>
        <v>0</v>
      </c>
      <c r="AF43" s="113">
        <f>AH43*$F43*$J43*'Inputs_Metric 17'!$C$21</f>
        <v>0</v>
      </c>
      <c r="AG43" s="150">
        <f t="shared" si="7"/>
        <v>0</v>
      </c>
      <c r="AH43" s="147">
        <f>VLOOKUP(AH$5,'Inputs_Metric 17'!$B$39:$C$40,2,FALSE)</f>
        <v>4.2000000000000003E-2</v>
      </c>
      <c r="AI43" s="114">
        <f>'Inputs_Metric 17'!$J$6</f>
        <v>39.874460520582687</v>
      </c>
      <c r="AJ43">
        <f>'Inputs_Metric 17'!$C$33</f>
        <v>1</v>
      </c>
      <c r="AK43" s="150">
        <f t="shared" si="8"/>
        <v>0</v>
      </c>
      <c r="AL43" s="150">
        <f t="shared" si="9"/>
        <v>0</v>
      </c>
    </row>
    <row r="44" spans="2:38" x14ac:dyDescent="0.25">
      <c r="B44" s="38">
        <f>'Transportation Data'!C42</f>
        <v>0</v>
      </c>
      <c r="C44" s="38">
        <f>'Transportation Data'!D42</f>
        <v>0</v>
      </c>
      <c r="D44" s="38">
        <f>'Transportation Data'!E42</f>
        <v>0</v>
      </c>
      <c r="E44" s="38">
        <f>'Transportation Data'!G42</f>
        <v>0</v>
      </c>
      <c r="F44" s="38">
        <f>'Transportation Data'!H42</f>
        <v>0</v>
      </c>
      <c r="G44" s="38">
        <f>'Transportation Data'!I42</f>
        <v>0</v>
      </c>
      <c r="H44" s="38">
        <f>'Transportation Data'!J42</f>
        <v>0</v>
      </c>
      <c r="I44" s="48">
        <f>'Transportation Data'!P42</f>
        <v>0</v>
      </c>
      <c r="J44" s="48">
        <f>'Transportation Data'!Q42</f>
        <v>0</v>
      </c>
      <c r="M44" s="150">
        <f t="shared" si="0"/>
        <v>0</v>
      </c>
      <c r="N44" s="113">
        <f>P44*E44*I44*'Inputs_Metric 17'!$C$20</f>
        <v>0</v>
      </c>
      <c r="O44" s="150">
        <f t="shared" si="1"/>
        <v>0</v>
      </c>
      <c r="P44" s="147">
        <f>VLOOKUP(P$5,'Inputs_Metric 17'!$B$39:$C$40,2,FALSE)</f>
        <v>0.95799999999999996</v>
      </c>
      <c r="Q44" s="113">
        <f>'Inputs_Metric 17'!$J$14</f>
        <v>23.09255819371872</v>
      </c>
      <c r="R44">
        <f>'Inputs_Metric 17'!$C$31</f>
        <v>1.67</v>
      </c>
      <c r="S44" s="150">
        <f t="shared" si="2"/>
        <v>0</v>
      </c>
      <c r="T44" s="113">
        <f>V44*$E44*$I44*'Inputs_Metric 17'!$C$21</f>
        <v>0</v>
      </c>
      <c r="U44" s="150">
        <f t="shared" si="3"/>
        <v>0</v>
      </c>
      <c r="V44" s="147">
        <f>VLOOKUP(V$5,'Inputs_Metric 17'!$B$39:$C$40,2,FALSE)</f>
        <v>4.2000000000000003E-2</v>
      </c>
      <c r="W44" s="114">
        <f>'Inputs_Metric 17'!$J$6</f>
        <v>39.874460520582687</v>
      </c>
      <c r="X44">
        <f>'Inputs_Metric 17'!$C$33</f>
        <v>1</v>
      </c>
      <c r="Y44" s="150">
        <f t="shared" si="4"/>
        <v>0</v>
      </c>
      <c r="Z44" s="113">
        <f>AB44*$F44*$J44*'Inputs_Metric 17'!$C$20</f>
        <v>0</v>
      </c>
      <c r="AA44" s="150">
        <f t="shared" si="5"/>
        <v>0</v>
      </c>
      <c r="AB44" s="147">
        <f>VLOOKUP(AB$5,'Inputs_Metric 17'!$B$39:$C$40,2,FALSE)</f>
        <v>0.95799999999999996</v>
      </c>
      <c r="AC44" s="113">
        <f>'Inputs_Metric 17'!$J$14</f>
        <v>23.09255819371872</v>
      </c>
      <c r="AD44">
        <f>'Inputs_Metric 17'!$C$31</f>
        <v>1.67</v>
      </c>
      <c r="AE44" s="150">
        <f t="shared" si="6"/>
        <v>0</v>
      </c>
      <c r="AF44" s="113">
        <f>AH44*$F44*$J44*'Inputs_Metric 17'!$C$21</f>
        <v>0</v>
      </c>
      <c r="AG44" s="150">
        <f t="shared" si="7"/>
        <v>0</v>
      </c>
      <c r="AH44" s="147">
        <f>VLOOKUP(AH$5,'Inputs_Metric 17'!$B$39:$C$40,2,FALSE)</f>
        <v>4.2000000000000003E-2</v>
      </c>
      <c r="AI44" s="114">
        <f>'Inputs_Metric 17'!$J$6</f>
        <v>39.874460520582687</v>
      </c>
      <c r="AJ44">
        <f>'Inputs_Metric 17'!$C$33</f>
        <v>1</v>
      </c>
      <c r="AK44" s="150">
        <f t="shared" si="8"/>
        <v>0</v>
      </c>
      <c r="AL44" s="150">
        <f t="shared" si="9"/>
        <v>0</v>
      </c>
    </row>
    <row r="45" spans="2:38" x14ac:dyDescent="0.25">
      <c r="B45" s="38">
        <f>'Transportation Data'!C43</f>
        <v>0</v>
      </c>
      <c r="C45" s="38">
        <f>'Transportation Data'!D43</f>
        <v>0</v>
      </c>
      <c r="D45" s="38">
        <f>'Transportation Data'!E43</f>
        <v>0</v>
      </c>
      <c r="E45" s="38">
        <f>'Transportation Data'!G43</f>
        <v>0</v>
      </c>
      <c r="F45" s="38">
        <f>'Transportation Data'!H43</f>
        <v>0</v>
      </c>
      <c r="G45" s="38">
        <f>'Transportation Data'!I43</f>
        <v>0</v>
      </c>
      <c r="H45" s="38">
        <f>'Transportation Data'!J43</f>
        <v>0</v>
      </c>
      <c r="I45" s="48">
        <f>'Transportation Data'!P43</f>
        <v>0</v>
      </c>
      <c r="J45" s="48">
        <f>'Transportation Data'!Q43</f>
        <v>0</v>
      </c>
      <c r="M45" s="150">
        <f t="shared" si="0"/>
        <v>0</v>
      </c>
      <c r="N45" s="113">
        <f>P45*E45*I45*'Inputs_Metric 17'!$C$20</f>
        <v>0</v>
      </c>
      <c r="O45" s="150">
        <f t="shared" si="1"/>
        <v>0</v>
      </c>
      <c r="P45" s="147">
        <f>VLOOKUP(P$5,'Inputs_Metric 17'!$B$39:$C$40,2,FALSE)</f>
        <v>0.95799999999999996</v>
      </c>
      <c r="Q45" s="113">
        <f>'Inputs_Metric 17'!$J$14</f>
        <v>23.09255819371872</v>
      </c>
      <c r="R45">
        <f>'Inputs_Metric 17'!$C$31</f>
        <v>1.67</v>
      </c>
      <c r="S45" s="150">
        <f t="shared" si="2"/>
        <v>0</v>
      </c>
      <c r="T45" s="113">
        <f>V45*$E45*$I45*'Inputs_Metric 17'!$C$21</f>
        <v>0</v>
      </c>
      <c r="U45" s="150">
        <f t="shared" si="3"/>
        <v>0</v>
      </c>
      <c r="V45" s="147">
        <f>VLOOKUP(V$5,'Inputs_Metric 17'!$B$39:$C$40,2,FALSE)</f>
        <v>4.2000000000000003E-2</v>
      </c>
      <c r="W45" s="114">
        <f>'Inputs_Metric 17'!$J$6</f>
        <v>39.874460520582687</v>
      </c>
      <c r="X45">
        <f>'Inputs_Metric 17'!$C$33</f>
        <v>1</v>
      </c>
      <c r="Y45" s="150">
        <f t="shared" si="4"/>
        <v>0</v>
      </c>
      <c r="Z45" s="113">
        <f>AB45*$F45*$J45*'Inputs_Metric 17'!$C$20</f>
        <v>0</v>
      </c>
      <c r="AA45" s="150">
        <f t="shared" si="5"/>
        <v>0</v>
      </c>
      <c r="AB45" s="147">
        <f>VLOOKUP(AB$5,'Inputs_Metric 17'!$B$39:$C$40,2,FALSE)</f>
        <v>0.95799999999999996</v>
      </c>
      <c r="AC45" s="113">
        <f>'Inputs_Metric 17'!$J$14</f>
        <v>23.09255819371872</v>
      </c>
      <c r="AD45">
        <f>'Inputs_Metric 17'!$C$31</f>
        <v>1.67</v>
      </c>
      <c r="AE45" s="150">
        <f t="shared" si="6"/>
        <v>0</v>
      </c>
      <c r="AF45" s="113">
        <f>AH45*$F45*$J45*'Inputs_Metric 17'!$C$21</f>
        <v>0</v>
      </c>
      <c r="AG45" s="150">
        <f t="shared" si="7"/>
        <v>0</v>
      </c>
      <c r="AH45" s="147">
        <f>VLOOKUP(AH$5,'Inputs_Metric 17'!$B$39:$C$40,2,FALSE)</f>
        <v>4.2000000000000003E-2</v>
      </c>
      <c r="AI45" s="114">
        <f>'Inputs_Metric 17'!$J$6</f>
        <v>39.874460520582687</v>
      </c>
      <c r="AJ45">
        <f>'Inputs_Metric 17'!$C$33</f>
        <v>1</v>
      </c>
      <c r="AK45" s="150">
        <f t="shared" si="8"/>
        <v>0</v>
      </c>
      <c r="AL45" s="150">
        <f t="shared" si="9"/>
        <v>0</v>
      </c>
    </row>
    <row r="46" spans="2:38" x14ac:dyDescent="0.25">
      <c r="B46" s="38">
        <f>'Transportation Data'!C44</f>
        <v>0</v>
      </c>
      <c r="C46" s="38">
        <f>'Transportation Data'!D44</f>
        <v>0</v>
      </c>
      <c r="D46" s="38">
        <f>'Transportation Data'!E44</f>
        <v>0</v>
      </c>
      <c r="E46" s="38">
        <f>'Transportation Data'!G44</f>
        <v>0</v>
      </c>
      <c r="F46" s="38">
        <f>'Transportation Data'!H44</f>
        <v>0</v>
      </c>
      <c r="G46" s="38">
        <f>'Transportation Data'!I44</f>
        <v>0</v>
      </c>
      <c r="H46" s="38">
        <f>'Transportation Data'!J44</f>
        <v>0</v>
      </c>
      <c r="I46" s="48">
        <f>'Transportation Data'!P44</f>
        <v>0</v>
      </c>
      <c r="J46" s="48">
        <f>'Transportation Data'!Q44</f>
        <v>0</v>
      </c>
      <c r="M46" s="150">
        <f t="shared" si="0"/>
        <v>0</v>
      </c>
      <c r="N46" s="113">
        <f>P46*E46*I46*'Inputs_Metric 17'!$C$20</f>
        <v>0</v>
      </c>
      <c r="O46" s="150">
        <f t="shared" si="1"/>
        <v>0</v>
      </c>
      <c r="P46" s="147">
        <f>VLOOKUP(P$5,'Inputs_Metric 17'!$B$39:$C$40,2,FALSE)</f>
        <v>0.95799999999999996</v>
      </c>
      <c r="Q46" s="113">
        <f>'Inputs_Metric 17'!$J$14</f>
        <v>23.09255819371872</v>
      </c>
      <c r="R46">
        <f>'Inputs_Metric 17'!$C$31</f>
        <v>1.67</v>
      </c>
      <c r="S46" s="150">
        <f t="shared" si="2"/>
        <v>0</v>
      </c>
      <c r="T46" s="113">
        <f>V46*$E46*$I46*'Inputs_Metric 17'!$C$21</f>
        <v>0</v>
      </c>
      <c r="U46" s="150">
        <f t="shared" si="3"/>
        <v>0</v>
      </c>
      <c r="V46" s="147">
        <f>VLOOKUP(V$5,'Inputs_Metric 17'!$B$39:$C$40,2,FALSE)</f>
        <v>4.2000000000000003E-2</v>
      </c>
      <c r="W46" s="114">
        <f>'Inputs_Metric 17'!$J$6</f>
        <v>39.874460520582687</v>
      </c>
      <c r="X46">
        <f>'Inputs_Metric 17'!$C$33</f>
        <v>1</v>
      </c>
      <c r="Y46" s="150">
        <f t="shared" si="4"/>
        <v>0</v>
      </c>
      <c r="Z46" s="113">
        <f>AB46*$F46*$J46*'Inputs_Metric 17'!$C$20</f>
        <v>0</v>
      </c>
      <c r="AA46" s="150">
        <f t="shared" si="5"/>
        <v>0</v>
      </c>
      <c r="AB46" s="147">
        <f>VLOOKUP(AB$5,'Inputs_Metric 17'!$B$39:$C$40,2,FALSE)</f>
        <v>0.95799999999999996</v>
      </c>
      <c r="AC46" s="113">
        <f>'Inputs_Metric 17'!$J$14</f>
        <v>23.09255819371872</v>
      </c>
      <c r="AD46">
        <f>'Inputs_Metric 17'!$C$31</f>
        <v>1.67</v>
      </c>
      <c r="AE46" s="150">
        <f t="shared" si="6"/>
        <v>0</v>
      </c>
      <c r="AF46" s="113">
        <f>AH46*$F46*$J46*'Inputs_Metric 17'!$C$21</f>
        <v>0</v>
      </c>
      <c r="AG46" s="150">
        <f t="shared" si="7"/>
        <v>0</v>
      </c>
      <c r="AH46" s="147">
        <f>VLOOKUP(AH$5,'Inputs_Metric 17'!$B$39:$C$40,2,FALSE)</f>
        <v>4.2000000000000003E-2</v>
      </c>
      <c r="AI46" s="114">
        <f>'Inputs_Metric 17'!$J$6</f>
        <v>39.874460520582687</v>
      </c>
      <c r="AJ46">
        <f>'Inputs_Metric 17'!$C$33</f>
        <v>1</v>
      </c>
      <c r="AK46" s="150">
        <f t="shared" si="8"/>
        <v>0</v>
      </c>
      <c r="AL46" s="150">
        <f t="shared" si="9"/>
        <v>0</v>
      </c>
    </row>
    <row r="47" spans="2:38" x14ac:dyDescent="0.25">
      <c r="B47" s="38">
        <f>'Transportation Data'!C45</f>
        <v>0</v>
      </c>
      <c r="C47" s="38">
        <f>'Transportation Data'!D45</f>
        <v>0</v>
      </c>
      <c r="D47" s="38">
        <f>'Transportation Data'!E45</f>
        <v>0</v>
      </c>
      <c r="E47" s="38">
        <f>'Transportation Data'!G45</f>
        <v>0</v>
      </c>
      <c r="F47" s="38">
        <f>'Transportation Data'!H45</f>
        <v>0</v>
      </c>
      <c r="G47" s="38">
        <f>'Transportation Data'!I45</f>
        <v>0</v>
      </c>
      <c r="H47" s="38">
        <f>'Transportation Data'!J45</f>
        <v>0</v>
      </c>
      <c r="I47" s="48">
        <f>'Transportation Data'!P45</f>
        <v>0</v>
      </c>
      <c r="J47" s="48">
        <f>'Transportation Data'!Q45</f>
        <v>0</v>
      </c>
      <c r="M47" s="150">
        <f t="shared" si="0"/>
        <v>0</v>
      </c>
      <c r="N47" s="113">
        <f>P47*E47*I47*'Inputs_Metric 17'!$C$20</f>
        <v>0</v>
      </c>
      <c r="O47" s="150">
        <f t="shared" si="1"/>
        <v>0</v>
      </c>
      <c r="P47" s="147">
        <f>VLOOKUP(P$5,'Inputs_Metric 17'!$B$39:$C$40,2,FALSE)</f>
        <v>0.95799999999999996</v>
      </c>
      <c r="Q47" s="113">
        <f>'Inputs_Metric 17'!$J$14</f>
        <v>23.09255819371872</v>
      </c>
      <c r="R47">
        <f>'Inputs_Metric 17'!$C$31</f>
        <v>1.67</v>
      </c>
      <c r="S47" s="150">
        <f t="shared" si="2"/>
        <v>0</v>
      </c>
      <c r="T47" s="113">
        <f>V47*$E47*$I47*'Inputs_Metric 17'!$C$21</f>
        <v>0</v>
      </c>
      <c r="U47" s="150">
        <f t="shared" si="3"/>
        <v>0</v>
      </c>
      <c r="V47" s="147">
        <f>VLOOKUP(V$5,'Inputs_Metric 17'!$B$39:$C$40,2,FALSE)</f>
        <v>4.2000000000000003E-2</v>
      </c>
      <c r="W47" s="114">
        <f>'Inputs_Metric 17'!$J$6</f>
        <v>39.874460520582687</v>
      </c>
      <c r="X47">
        <f>'Inputs_Metric 17'!$C$33</f>
        <v>1</v>
      </c>
      <c r="Y47" s="150">
        <f t="shared" si="4"/>
        <v>0</v>
      </c>
      <c r="Z47" s="113">
        <f>AB47*$F47*$J47*'Inputs_Metric 17'!$C$20</f>
        <v>0</v>
      </c>
      <c r="AA47" s="150">
        <f t="shared" si="5"/>
        <v>0</v>
      </c>
      <c r="AB47" s="147">
        <f>VLOOKUP(AB$5,'Inputs_Metric 17'!$B$39:$C$40,2,FALSE)</f>
        <v>0.95799999999999996</v>
      </c>
      <c r="AC47" s="113">
        <f>'Inputs_Metric 17'!$J$14</f>
        <v>23.09255819371872</v>
      </c>
      <c r="AD47">
        <f>'Inputs_Metric 17'!$C$31</f>
        <v>1.67</v>
      </c>
      <c r="AE47" s="150">
        <f t="shared" si="6"/>
        <v>0</v>
      </c>
      <c r="AF47" s="113">
        <f>AH47*$F47*$J47*'Inputs_Metric 17'!$C$21</f>
        <v>0</v>
      </c>
      <c r="AG47" s="150">
        <f t="shared" si="7"/>
        <v>0</v>
      </c>
      <c r="AH47" s="147">
        <f>VLOOKUP(AH$5,'Inputs_Metric 17'!$B$39:$C$40,2,FALSE)</f>
        <v>4.2000000000000003E-2</v>
      </c>
      <c r="AI47" s="114">
        <f>'Inputs_Metric 17'!$J$6</f>
        <v>39.874460520582687</v>
      </c>
      <c r="AJ47">
        <f>'Inputs_Metric 17'!$C$33</f>
        <v>1</v>
      </c>
      <c r="AK47" s="150">
        <f t="shared" si="8"/>
        <v>0</v>
      </c>
      <c r="AL47" s="150">
        <f t="shared" si="9"/>
        <v>0</v>
      </c>
    </row>
    <row r="48" spans="2:38" x14ac:dyDescent="0.25">
      <c r="B48" s="38">
        <f>'Transportation Data'!C46</f>
        <v>0</v>
      </c>
      <c r="C48" s="38">
        <f>'Transportation Data'!D46</f>
        <v>0</v>
      </c>
      <c r="D48" s="38">
        <f>'Transportation Data'!E46</f>
        <v>0</v>
      </c>
      <c r="E48" s="38">
        <f>'Transportation Data'!G46</f>
        <v>0</v>
      </c>
      <c r="F48" s="38">
        <f>'Transportation Data'!H46</f>
        <v>0</v>
      </c>
      <c r="G48" s="38">
        <f>'Transportation Data'!I46</f>
        <v>0</v>
      </c>
      <c r="H48" s="38">
        <f>'Transportation Data'!J46</f>
        <v>0</v>
      </c>
      <c r="I48" s="48">
        <f>'Transportation Data'!P46</f>
        <v>0</v>
      </c>
      <c r="J48" s="48">
        <f>'Transportation Data'!Q46</f>
        <v>0</v>
      </c>
      <c r="M48" s="150">
        <f t="shared" si="0"/>
        <v>0</v>
      </c>
      <c r="N48" s="113">
        <f>P48*E48*I48*'Inputs_Metric 17'!$C$20</f>
        <v>0</v>
      </c>
      <c r="O48" s="150">
        <f t="shared" si="1"/>
        <v>0</v>
      </c>
      <c r="P48" s="147">
        <f>VLOOKUP(P$5,'Inputs_Metric 17'!$B$39:$C$40,2,FALSE)</f>
        <v>0.95799999999999996</v>
      </c>
      <c r="Q48" s="113">
        <f>'Inputs_Metric 17'!$J$14</f>
        <v>23.09255819371872</v>
      </c>
      <c r="R48">
        <f>'Inputs_Metric 17'!$C$31</f>
        <v>1.67</v>
      </c>
      <c r="S48" s="150">
        <f t="shared" si="2"/>
        <v>0</v>
      </c>
      <c r="T48" s="113">
        <f>V48*$E48*$I48*'Inputs_Metric 17'!$C$21</f>
        <v>0</v>
      </c>
      <c r="U48" s="150">
        <f t="shared" si="3"/>
        <v>0</v>
      </c>
      <c r="V48" s="147">
        <f>VLOOKUP(V$5,'Inputs_Metric 17'!$B$39:$C$40,2,FALSE)</f>
        <v>4.2000000000000003E-2</v>
      </c>
      <c r="W48" s="114">
        <f>'Inputs_Metric 17'!$J$6</f>
        <v>39.874460520582687</v>
      </c>
      <c r="X48">
        <f>'Inputs_Metric 17'!$C$33</f>
        <v>1</v>
      </c>
      <c r="Y48" s="150">
        <f t="shared" si="4"/>
        <v>0</v>
      </c>
      <c r="Z48" s="113">
        <f>AB48*$F48*$J48*'Inputs_Metric 17'!$C$20</f>
        <v>0</v>
      </c>
      <c r="AA48" s="150">
        <f t="shared" si="5"/>
        <v>0</v>
      </c>
      <c r="AB48" s="147">
        <f>VLOOKUP(AB$5,'Inputs_Metric 17'!$B$39:$C$40,2,FALSE)</f>
        <v>0.95799999999999996</v>
      </c>
      <c r="AC48" s="113">
        <f>'Inputs_Metric 17'!$J$14</f>
        <v>23.09255819371872</v>
      </c>
      <c r="AD48">
        <f>'Inputs_Metric 17'!$C$31</f>
        <v>1.67</v>
      </c>
      <c r="AE48" s="150">
        <f t="shared" si="6"/>
        <v>0</v>
      </c>
      <c r="AF48" s="113">
        <f>AH48*$F48*$J48*'Inputs_Metric 17'!$C$21</f>
        <v>0</v>
      </c>
      <c r="AG48" s="150">
        <f t="shared" si="7"/>
        <v>0</v>
      </c>
      <c r="AH48" s="147">
        <f>VLOOKUP(AH$5,'Inputs_Metric 17'!$B$39:$C$40,2,FALSE)</f>
        <v>4.2000000000000003E-2</v>
      </c>
      <c r="AI48" s="114">
        <f>'Inputs_Metric 17'!$J$6</f>
        <v>39.874460520582687</v>
      </c>
      <c r="AJ48">
        <f>'Inputs_Metric 17'!$C$33</f>
        <v>1</v>
      </c>
      <c r="AK48" s="150">
        <f t="shared" si="8"/>
        <v>0</v>
      </c>
      <c r="AL48" s="150">
        <f t="shared" si="9"/>
        <v>0</v>
      </c>
    </row>
    <row r="49" spans="2:38" x14ac:dyDescent="0.25">
      <c r="B49" s="38">
        <f>'Transportation Data'!C47</f>
        <v>0</v>
      </c>
      <c r="C49" s="38">
        <f>'Transportation Data'!D47</f>
        <v>0</v>
      </c>
      <c r="D49" s="38">
        <f>'Transportation Data'!E47</f>
        <v>0</v>
      </c>
      <c r="E49" s="38">
        <f>'Transportation Data'!G47</f>
        <v>0</v>
      </c>
      <c r="F49" s="38">
        <f>'Transportation Data'!H47</f>
        <v>0</v>
      </c>
      <c r="G49" s="38">
        <f>'Transportation Data'!I47</f>
        <v>0</v>
      </c>
      <c r="H49" s="38">
        <f>'Transportation Data'!J47</f>
        <v>0</v>
      </c>
      <c r="I49" s="48">
        <f>'Transportation Data'!P47</f>
        <v>0</v>
      </c>
      <c r="J49" s="48">
        <f>'Transportation Data'!Q47</f>
        <v>0</v>
      </c>
      <c r="M49" s="150">
        <f t="shared" si="0"/>
        <v>0</v>
      </c>
      <c r="N49" s="113">
        <f>P49*E49*I49*'Inputs_Metric 17'!$C$20</f>
        <v>0</v>
      </c>
      <c r="O49" s="150">
        <f t="shared" si="1"/>
        <v>0</v>
      </c>
      <c r="P49" s="147">
        <f>VLOOKUP(P$5,'Inputs_Metric 17'!$B$39:$C$40,2,FALSE)</f>
        <v>0.95799999999999996</v>
      </c>
      <c r="Q49" s="113">
        <f>'Inputs_Metric 17'!$J$14</f>
        <v>23.09255819371872</v>
      </c>
      <c r="R49">
        <f>'Inputs_Metric 17'!$C$31</f>
        <v>1.67</v>
      </c>
      <c r="S49" s="150">
        <f t="shared" si="2"/>
        <v>0</v>
      </c>
      <c r="T49" s="113">
        <f>V49*$E49*$I49*'Inputs_Metric 17'!$C$21</f>
        <v>0</v>
      </c>
      <c r="U49" s="150">
        <f t="shared" si="3"/>
        <v>0</v>
      </c>
      <c r="V49" s="147">
        <f>VLOOKUP(V$5,'Inputs_Metric 17'!$B$39:$C$40,2,FALSE)</f>
        <v>4.2000000000000003E-2</v>
      </c>
      <c r="W49" s="114">
        <f>'Inputs_Metric 17'!$J$6</f>
        <v>39.874460520582687</v>
      </c>
      <c r="X49">
        <f>'Inputs_Metric 17'!$C$33</f>
        <v>1</v>
      </c>
      <c r="Y49" s="150">
        <f t="shared" si="4"/>
        <v>0</v>
      </c>
      <c r="Z49" s="113">
        <f>AB49*$F49*$J49*'Inputs_Metric 17'!$C$20</f>
        <v>0</v>
      </c>
      <c r="AA49" s="150">
        <f t="shared" si="5"/>
        <v>0</v>
      </c>
      <c r="AB49" s="147">
        <f>VLOOKUP(AB$5,'Inputs_Metric 17'!$B$39:$C$40,2,FALSE)</f>
        <v>0.95799999999999996</v>
      </c>
      <c r="AC49" s="113">
        <f>'Inputs_Metric 17'!$J$14</f>
        <v>23.09255819371872</v>
      </c>
      <c r="AD49">
        <f>'Inputs_Metric 17'!$C$31</f>
        <v>1.67</v>
      </c>
      <c r="AE49" s="150">
        <f t="shared" si="6"/>
        <v>0</v>
      </c>
      <c r="AF49" s="113">
        <f>AH49*$F49*$J49*'Inputs_Metric 17'!$C$21</f>
        <v>0</v>
      </c>
      <c r="AG49" s="150">
        <f t="shared" si="7"/>
        <v>0</v>
      </c>
      <c r="AH49" s="147">
        <f>VLOOKUP(AH$5,'Inputs_Metric 17'!$B$39:$C$40,2,FALSE)</f>
        <v>4.2000000000000003E-2</v>
      </c>
      <c r="AI49" s="114">
        <f>'Inputs_Metric 17'!$J$6</f>
        <v>39.874460520582687</v>
      </c>
      <c r="AJ49">
        <f>'Inputs_Metric 17'!$C$33</f>
        <v>1</v>
      </c>
      <c r="AK49" s="150">
        <f t="shared" si="8"/>
        <v>0</v>
      </c>
      <c r="AL49" s="150">
        <f t="shared" si="9"/>
        <v>0</v>
      </c>
    </row>
    <row r="50" spans="2:38" x14ac:dyDescent="0.25">
      <c r="B50" s="38">
        <f>'Transportation Data'!C48</f>
        <v>0</v>
      </c>
      <c r="C50" s="38">
        <f>'Transportation Data'!D48</f>
        <v>0</v>
      </c>
      <c r="D50" s="38">
        <f>'Transportation Data'!E48</f>
        <v>0</v>
      </c>
      <c r="E50" s="38">
        <f>'Transportation Data'!G48</f>
        <v>0</v>
      </c>
      <c r="F50" s="38">
        <f>'Transportation Data'!H48</f>
        <v>0</v>
      </c>
      <c r="G50" s="38">
        <f>'Transportation Data'!I48</f>
        <v>0</v>
      </c>
      <c r="H50" s="38">
        <f>'Transportation Data'!J48</f>
        <v>0</v>
      </c>
      <c r="I50" s="48">
        <f>'Transportation Data'!P48</f>
        <v>0</v>
      </c>
      <c r="J50" s="48">
        <f>'Transportation Data'!Q48</f>
        <v>0</v>
      </c>
      <c r="M50" s="150">
        <f t="shared" si="0"/>
        <v>0</v>
      </c>
      <c r="N50" s="113">
        <f>P50*E50*I50*'Inputs_Metric 17'!$C$20</f>
        <v>0</v>
      </c>
      <c r="O50" s="150">
        <f t="shared" si="1"/>
        <v>0</v>
      </c>
      <c r="P50" s="147">
        <f>VLOOKUP(P$5,'Inputs_Metric 17'!$B$39:$C$40,2,FALSE)</f>
        <v>0.95799999999999996</v>
      </c>
      <c r="Q50" s="113">
        <f>'Inputs_Metric 17'!$J$14</f>
        <v>23.09255819371872</v>
      </c>
      <c r="R50">
        <f>'Inputs_Metric 17'!$C$31</f>
        <v>1.67</v>
      </c>
      <c r="S50" s="150">
        <f t="shared" si="2"/>
        <v>0</v>
      </c>
      <c r="T50" s="113">
        <f>V50*$E50*$I50*'Inputs_Metric 17'!$C$21</f>
        <v>0</v>
      </c>
      <c r="U50" s="150">
        <f t="shared" si="3"/>
        <v>0</v>
      </c>
      <c r="V50" s="147">
        <f>VLOOKUP(V$5,'Inputs_Metric 17'!$B$39:$C$40,2,FALSE)</f>
        <v>4.2000000000000003E-2</v>
      </c>
      <c r="W50" s="114">
        <f>'Inputs_Metric 17'!$J$6</f>
        <v>39.874460520582687</v>
      </c>
      <c r="X50">
        <f>'Inputs_Metric 17'!$C$33</f>
        <v>1</v>
      </c>
      <c r="Y50" s="150">
        <f t="shared" si="4"/>
        <v>0</v>
      </c>
      <c r="Z50" s="113">
        <f>AB50*$F50*$J50*'Inputs_Metric 17'!$C$20</f>
        <v>0</v>
      </c>
      <c r="AA50" s="150">
        <f t="shared" si="5"/>
        <v>0</v>
      </c>
      <c r="AB50" s="147">
        <f>VLOOKUP(AB$5,'Inputs_Metric 17'!$B$39:$C$40,2,FALSE)</f>
        <v>0.95799999999999996</v>
      </c>
      <c r="AC50" s="113">
        <f>'Inputs_Metric 17'!$J$14</f>
        <v>23.09255819371872</v>
      </c>
      <c r="AD50">
        <f>'Inputs_Metric 17'!$C$31</f>
        <v>1.67</v>
      </c>
      <c r="AE50" s="150">
        <f t="shared" si="6"/>
        <v>0</v>
      </c>
      <c r="AF50" s="113">
        <f>AH50*$F50*$J50*'Inputs_Metric 17'!$C$21</f>
        <v>0</v>
      </c>
      <c r="AG50" s="150">
        <f t="shared" si="7"/>
        <v>0</v>
      </c>
      <c r="AH50" s="147">
        <f>VLOOKUP(AH$5,'Inputs_Metric 17'!$B$39:$C$40,2,FALSE)</f>
        <v>4.2000000000000003E-2</v>
      </c>
      <c r="AI50" s="114">
        <f>'Inputs_Metric 17'!$J$6</f>
        <v>39.874460520582687</v>
      </c>
      <c r="AJ50">
        <f>'Inputs_Metric 17'!$C$33</f>
        <v>1</v>
      </c>
      <c r="AK50" s="150">
        <f t="shared" si="8"/>
        <v>0</v>
      </c>
      <c r="AL50" s="150">
        <f t="shared" si="9"/>
        <v>0</v>
      </c>
    </row>
    <row r="51" spans="2:38" x14ac:dyDescent="0.25">
      <c r="B51" s="38">
        <f>'Transportation Data'!C49</f>
        <v>0</v>
      </c>
      <c r="C51" s="38">
        <f>'Transportation Data'!D49</f>
        <v>0</v>
      </c>
      <c r="D51" s="38">
        <f>'Transportation Data'!E49</f>
        <v>0</v>
      </c>
      <c r="E51" s="38">
        <f>'Transportation Data'!G49</f>
        <v>0</v>
      </c>
      <c r="F51" s="38">
        <f>'Transportation Data'!H49</f>
        <v>0</v>
      </c>
      <c r="G51" s="38">
        <f>'Transportation Data'!I49</f>
        <v>0</v>
      </c>
      <c r="H51" s="38">
        <f>'Transportation Data'!J49</f>
        <v>0</v>
      </c>
      <c r="I51" s="48">
        <f>'Transportation Data'!P49</f>
        <v>0</v>
      </c>
      <c r="J51" s="48">
        <f>'Transportation Data'!Q49</f>
        <v>0</v>
      </c>
      <c r="M51" s="150">
        <f t="shared" si="0"/>
        <v>0</v>
      </c>
      <c r="N51" s="113">
        <f>P51*E51*I51*'Inputs_Metric 17'!$C$20</f>
        <v>0</v>
      </c>
      <c r="O51" s="150">
        <f t="shared" si="1"/>
        <v>0</v>
      </c>
      <c r="P51" s="147">
        <f>VLOOKUP(P$5,'Inputs_Metric 17'!$B$39:$C$40,2,FALSE)</f>
        <v>0.95799999999999996</v>
      </c>
      <c r="Q51" s="113">
        <f>'Inputs_Metric 17'!$J$14</f>
        <v>23.09255819371872</v>
      </c>
      <c r="R51">
        <f>'Inputs_Metric 17'!$C$31</f>
        <v>1.67</v>
      </c>
      <c r="S51" s="150">
        <f t="shared" si="2"/>
        <v>0</v>
      </c>
      <c r="T51" s="113">
        <f>V51*$E51*$I51*'Inputs_Metric 17'!$C$21</f>
        <v>0</v>
      </c>
      <c r="U51" s="150">
        <f t="shared" si="3"/>
        <v>0</v>
      </c>
      <c r="V51" s="147">
        <f>VLOOKUP(V$5,'Inputs_Metric 17'!$B$39:$C$40,2,FALSE)</f>
        <v>4.2000000000000003E-2</v>
      </c>
      <c r="W51" s="114">
        <f>'Inputs_Metric 17'!$J$6</f>
        <v>39.874460520582687</v>
      </c>
      <c r="X51">
        <f>'Inputs_Metric 17'!$C$33</f>
        <v>1</v>
      </c>
      <c r="Y51" s="150">
        <f t="shared" si="4"/>
        <v>0</v>
      </c>
      <c r="Z51" s="113">
        <f>AB51*$F51*$J51*'Inputs_Metric 17'!$C$20</f>
        <v>0</v>
      </c>
      <c r="AA51" s="150">
        <f t="shared" si="5"/>
        <v>0</v>
      </c>
      <c r="AB51" s="147">
        <f>VLOOKUP(AB$5,'Inputs_Metric 17'!$B$39:$C$40,2,FALSE)</f>
        <v>0.95799999999999996</v>
      </c>
      <c r="AC51" s="113">
        <f>'Inputs_Metric 17'!$J$14</f>
        <v>23.09255819371872</v>
      </c>
      <c r="AD51">
        <f>'Inputs_Metric 17'!$C$31</f>
        <v>1.67</v>
      </c>
      <c r="AE51" s="150">
        <f t="shared" si="6"/>
        <v>0</v>
      </c>
      <c r="AF51" s="113">
        <f>AH51*$F51*$J51*'Inputs_Metric 17'!$C$21</f>
        <v>0</v>
      </c>
      <c r="AG51" s="150">
        <f t="shared" si="7"/>
        <v>0</v>
      </c>
      <c r="AH51" s="147">
        <f>VLOOKUP(AH$5,'Inputs_Metric 17'!$B$39:$C$40,2,FALSE)</f>
        <v>4.2000000000000003E-2</v>
      </c>
      <c r="AI51" s="114">
        <f>'Inputs_Metric 17'!$J$6</f>
        <v>39.874460520582687</v>
      </c>
      <c r="AJ51">
        <f>'Inputs_Metric 17'!$C$33</f>
        <v>1</v>
      </c>
      <c r="AK51" s="150">
        <f t="shared" si="8"/>
        <v>0</v>
      </c>
      <c r="AL51" s="150">
        <f t="shared" si="9"/>
        <v>0</v>
      </c>
    </row>
    <row r="52" spans="2:38" x14ac:dyDescent="0.25">
      <c r="B52" s="38">
        <f>'Transportation Data'!C50</f>
        <v>0</v>
      </c>
      <c r="C52" s="38">
        <f>'Transportation Data'!D50</f>
        <v>0</v>
      </c>
      <c r="D52" s="38">
        <f>'Transportation Data'!E50</f>
        <v>0</v>
      </c>
      <c r="E52" s="38">
        <f>'Transportation Data'!G50</f>
        <v>0</v>
      </c>
      <c r="F52" s="38">
        <f>'Transportation Data'!H50</f>
        <v>0</v>
      </c>
      <c r="G52" s="38">
        <f>'Transportation Data'!I50</f>
        <v>0</v>
      </c>
      <c r="H52" s="38">
        <f>'Transportation Data'!J50</f>
        <v>0</v>
      </c>
      <c r="I52" s="48">
        <f>'Transportation Data'!P50</f>
        <v>0</v>
      </c>
      <c r="J52" s="48">
        <f>'Transportation Data'!Q50</f>
        <v>0</v>
      </c>
      <c r="M52" s="150">
        <f t="shared" si="0"/>
        <v>0</v>
      </c>
      <c r="N52" s="113">
        <f>P52*E52*I52*'Inputs_Metric 17'!$C$20</f>
        <v>0</v>
      </c>
      <c r="O52" s="150">
        <f t="shared" si="1"/>
        <v>0</v>
      </c>
      <c r="P52" s="147">
        <f>VLOOKUP(P$5,'Inputs_Metric 17'!$B$39:$C$40,2,FALSE)</f>
        <v>0.95799999999999996</v>
      </c>
      <c r="Q52" s="113">
        <f>'Inputs_Metric 17'!$J$14</f>
        <v>23.09255819371872</v>
      </c>
      <c r="R52">
        <f>'Inputs_Metric 17'!$C$31</f>
        <v>1.67</v>
      </c>
      <c r="S52" s="150">
        <f t="shared" si="2"/>
        <v>0</v>
      </c>
      <c r="T52" s="113">
        <f>V52*$E52*$I52*'Inputs_Metric 17'!$C$21</f>
        <v>0</v>
      </c>
      <c r="U52" s="150">
        <f t="shared" si="3"/>
        <v>0</v>
      </c>
      <c r="V52" s="147">
        <f>VLOOKUP(V$5,'Inputs_Metric 17'!$B$39:$C$40,2,FALSE)</f>
        <v>4.2000000000000003E-2</v>
      </c>
      <c r="W52" s="114">
        <f>'Inputs_Metric 17'!$J$6</f>
        <v>39.874460520582687</v>
      </c>
      <c r="X52">
        <f>'Inputs_Metric 17'!$C$33</f>
        <v>1</v>
      </c>
      <c r="Y52" s="150">
        <f t="shared" si="4"/>
        <v>0</v>
      </c>
      <c r="Z52" s="113">
        <f>AB52*$F52*$J52*'Inputs_Metric 17'!$C$20</f>
        <v>0</v>
      </c>
      <c r="AA52" s="150">
        <f t="shared" si="5"/>
        <v>0</v>
      </c>
      <c r="AB52" s="147">
        <f>VLOOKUP(AB$5,'Inputs_Metric 17'!$B$39:$C$40,2,FALSE)</f>
        <v>0.95799999999999996</v>
      </c>
      <c r="AC52" s="113">
        <f>'Inputs_Metric 17'!$J$14</f>
        <v>23.09255819371872</v>
      </c>
      <c r="AD52">
        <f>'Inputs_Metric 17'!$C$31</f>
        <v>1.67</v>
      </c>
      <c r="AE52" s="150">
        <f t="shared" si="6"/>
        <v>0</v>
      </c>
      <c r="AF52" s="113">
        <f>AH52*$F52*$J52*'Inputs_Metric 17'!$C$21</f>
        <v>0</v>
      </c>
      <c r="AG52" s="150">
        <f t="shared" si="7"/>
        <v>0</v>
      </c>
      <c r="AH52" s="147">
        <f>VLOOKUP(AH$5,'Inputs_Metric 17'!$B$39:$C$40,2,FALSE)</f>
        <v>4.2000000000000003E-2</v>
      </c>
      <c r="AI52" s="114">
        <f>'Inputs_Metric 17'!$J$6</f>
        <v>39.874460520582687</v>
      </c>
      <c r="AJ52">
        <f>'Inputs_Metric 17'!$C$33</f>
        <v>1</v>
      </c>
      <c r="AK52" s="150">
        <f t="shared" si="8"/>
        <v>0</v>
      </c>
      <c r="AL52" s="150">
        <f t="shared" si="9"/>
        <v>0</v>
      </c>
    </row>
    <row r="53" spans="2:38" x14ac:dyDescent="0.25">
      <c r="B53" s="38">
        <f>'Transportation Data'!C51</f>
        <v>0</v>
      </c>
      <c r="C53" s="38">
        <f>'Transportation Data'!D51</f>
        <v>0</v>
      </c>
      <c r="D53" s="38">
        <f>'Transportation Data'!E51</f>
        <v>0</v>
      </c>
      <c r="E53" s="38">
        <f>'Transportation Data'!G51</f>
        <v>0</v>
      </c>
      <c r="F53" s="38">
        <f>'Transportation Data'!H51</f>
        <v>0</v>
      </c>
      <c r="G53" s="38">
        <f>'Transportation Data'!I51</f>
        <v>0</v>
      </c>
      <c r="H53" s="38">
        <f>'Transportation Data'!J51</f>
        <v>0</v>
      </c>
      <c r="I53" s="48">
        <f>'Transportation Data'!P51</f>
        <v>0</v>
      </c>
      <c r="J53" s="48">
        <f>'Transportation Data'!Q51</f>
        <v>0</v>
      </c>
      <c r="M53" s="150">
        <f t="shared" si="0"/>
        <v>0</v>
      </c>
      <c r="N53" s="113">
        <f>P53*E53*I53*'Inputs_Metric 17'!$C$20</f>
        <v>0</v>
      </c>
      <c r="O53" s="150">
        <f t="shared" si="1"/>
        <v>0</v>
      </c>
      <c r="P53" s="147">
        <f>VLOOKUP(P$5,'Inputs_Metric 17'!$B$39:$C$40,2,FALSE)</f>
        <v>0.95799999999999996</v>
      </c>
      <c r="Q53" s="113">
        <f>'Inputs_Metric 17'!$J$14</f>
        <v>23.09255819371872</v>
      </c>
      <c r="R53">
        <f>'Inputs_Metric 17'!$C$31</f>
        <v>1.67</v>
      </c>
      <c r="S53" s="150">
        <f t="shared" si="2"/>
        <v>0</v>
      </c>
      <c r="T53" s="113">
        <f>V53*$E53*$I53*'Inputs_Metric 17'!$C$21</f>
        <v>0</v>
      </c>
      <c r="U53" s="150">
        <f t="shared" si="3"/>
        <v>0</v>
      </c>
      <c r="V53" s="147">
        <f>VLOOKUP(V$5,'Inputs_Metric 17'!$B$39:$C$40,2,FALSE)</f>
        <v>4.2000000000000003E-2</v>
      </c>
      <c r="W53" s="114">
        <f>'Inputs_Metric 17'!$J$6</f>
        <v>39.874460520582687</v>
      </c>
      <c r="X53">
        <f>'Inputs_Metric 17'!$C$33</f>
        <v>1</v>
      </c>
      <c r="Y53" s="150">
        <f t="shared" si="4"/>
        <v>0</v>
      </c>
      <c r="Z53" s="113">
        <f>AB53*$F53*$J53*'Inputs_Metric 17'!$C$20</f>
        <v>0</v>
      </c>
      <c r="AA53" s="150">
        <f t="shared" si="5"/>
        <v>0</v>
      </c>
      <c r="AB53" s="147">
        <f>VLOOKUP(AB$5,'Inputs_Metric 17'!$B$39:$C$40,2,FALSE)</f>
        <v>0.95799999999999996</v>
      </c>
      <c r="AC53" s="113">
        <f>'Inputs_Metric 17'!$J$14</f>
        <v>23.09255819371872</v>
      </c>
      <c r="AD53">
        <f>'Inputs_Metric 17'!$C$31</f>
        <v>1.67</v>
      </c>
      <c r="AE53" s="150">
        <f t="shared" si="6"/>
        <v>0</v>
      </c>
      <c r="AF53" s="113">
        <f>AH53*$F53*$J53*'Inputs_Metric 17'!$C$21</f>
        <v>0</v>
      </c>
      <c r="AG53" s="150">
        <f t="shared" si="7"/>
        <v>0</v>
      </c>
      <c r="AH53" s="147">
        <f>VLOOKUP(AH$5,'Inputs_Metric 17'!$B$39:$C$40,2,FALSE)</f>
        <v>4.2000000000000003E-2</v>
      </c>
      <c r="AI53" s="114">
        <f>'Inputs_Metric 17'!$J$6</f>
        <v>39.874460520582687</v>
      </c>
      <c r="AJ53">
        <f>'Inputs_Metric 17'!$C$33</f>
        <v>1</v>
      </c>
      <c r="AK53" s="150">
        <f t="shared" si="8"/>
        <v>0</v>
      </c>
      <c r="AL53" s="150">
        <f t="shared" si="9"/>
        <v>0</v>
      </c>
    </row>
    <row r="54" spans="2:38" x14ac:dyDescent="0.25">
      <c r="B54" s="38">
        <f>'Transportation Data'!C52</f>
        <v>0</v>
      </c>
      <c r="C54" s="38">
        <f>'Transportation Data'!D52</f>
        <v>0</v>
      </c>
      <c r="D54" s="38">
        <f>'Transportation Data'!E52</f>
        <v>0</v>
      </c>
      <c r="E54" s="38">
        <f>'Transportation Data'!G52</f>
        <v>0</v>
      </c>
      <c r="F54" s="38">
        <f>'Transportation Data'!H52</f>
        <v>0</v>
      </c>
      <c r="G54" s="38">
        <f>'Transportation Data'!I52</f>
        <v>0</v>
      </c>
      <c r="H54" s="38">
        <f>'Transportation Data'!J52</f>
        <v>0</v>
      </c>
      <c r="I54" s="48">
        <f>'Transportation Data'!P52</f>
        <v>0</v>
      </c>
      <c r="J54" s="48">
        <f>'Transportation Data'!Q52</f>
        <v>0</v>
      </c>
      <c r="M54" s="150">
        <f t="shared" si="0"/>
        <v>0</v>
      </c>
      <c r="N54" s="113">
        <f>P54*E54*I54*'Inputs_Metric 17'!$C$20</f>
        <v>0</v>
      </c>
      <c r="O54" s="150">
        <f t="shared" si="1"/>
        <v>0</v>
      </c>
      <c r="P54" s="147">
        <f>VLOOKUP(P$5,'Inputs_Metric 17'!$B$39:$C$40,2,FALSE)</f>
        <v>0.95799999999999996</v>
      </c>
      <c r="Q54" s="113">
        <f>'Inputs_Metric 17'!$J$14</f>
        <v>23.09255819371872</v>
      </c>
      <c r="R54">
        <f>'Inputs_Metric 17'!$C$31</f>
        <v>1.67</v>
      </c>
      <c r="S54" s="150">
        <f t="shared" si="2"/>
        <v>0</v>
      </c>
      <c r="T54" s="113">
        <f>V54*$E54*$I54*'Inputs_Metric 17'!$C$21</f>
        <v>0</v>
      </c>
      <c r="U54" s="150">
        <f t="shared" si="3"/>
        <v>0</v>
      </c>
      <c r="V54" s="147">
        <f>VLOOKUP(V$5,'Inputs_Metric 17'!$B$39:$C$40,2,FALSE)</f>
        <v>4.2000000000000003E-2</v>
      </c>
      <c r="W54" s="114">
        <f>'Inputs_Metric 17'!$J$6</f>
        <v>39.874460520582687</v>
      </c>
      <c r="X54">
        <f>'Inputs_Metric 17'!$C$33</f>
        <v>1</v>
      </c>
      <c r="Y54" s="150">
        <f t="shared" si="4"/>
        <v>0</v>
      </c>
      <c r="Z54" s="113">
        <f>AB54*$F54*$J54*'Inputs_Metric 17'!$C$20</f>
        <v>0</v>
      </c>
      <c r="AA54" s="150">
        <f t="shared" si="5"/>
        <v>0</v>
      </c>
      <c r="AB54" s="147">
        <f>VLOOKUP(AB$5,'Inputs_Metric 17'!$B$39:$C$40,2,FALSE)</f>
        <v>0.95799999999999996</v>
      </c>
      <c r="AC54" s="113">
        <f>'Inputs_Metric 17'!$J$14</f>
        <v>23.09255819371872</v>
      </c>
      <c r="AD54">
        <f>'Inputs_Metric 17'!$C$31</f>
        <v>1.67</v>
      </c>
      <c r="AE54" s="150">
        <f t="shared" si="6"/>
        <v>0</v>
      </c>
      <c r="AF54" s="113">
        <f>AH54*$F54*$J54*'Inputs_Metric 17'!$C$21</f>
        <v>0</v>
      </c>
      <c r="AG54" s="150">
        <f t="shared" si="7"/>
        <v>0</v>
      </c>
      <c r="AH54" s="147">
        <f>VLOOKUP(AH$5,'Inputs_Metric 17'!$B$39:$C$40,2,FALSE)</f>
        <v>4.2000000000000003E-2</v>
      </c>
      <c r="AI54" s="114">
        <f>'Inputs_Metric 17'!$J$6</f>
        <v>39.874460520582687</v>
      </c>
      <c r="AJ54">
        <f>'Inputs_Metric 17'!$C$33</f>
        <v>1</v>
      </c>
      <c r="AK54" s="150">
        <f t="shared" si="8"/>
        <v>0</v>
      </c>
      <c r="AL54" s="150">
        <f t="shared" si="9"/>
        <v>0</v>
      </c>
    </row>
    <row r="55" spans="2:38" x14ac:dyDescent="0.25">
      <c r="B55" s="38">
        <f>'Transportation Data'!C53</f>
        <v>0</v>
      </c>
      <c r="C55" s="38">
        <f>'Transportation Data'!D53</f>
        <v>0</v>
      </c>
      <c r="D55" s="38">
        <f>'Transportation Data'!E53</f>
        <v>0</v>
      </c>
      <c r="E55" s="38">
        <f>'Transportation Data'!G53</f>
        <v>0</v>
      </c>
      <c r="F55" s="38">
        <f>'Transportation Data'!H53</f>
        <v>0</v>
      </c>
      <c r="G55" s="38">
        <f>'Transportation Data'!I53</f>
        <v>0</v>
      </c>
      <c r="H55" s="38">
        <f>'Transportation Data'!J53</f>
        <v>0</v>
      </c>
      <c r="I55" s="48">
        <f>'Transportation Data'!P53</f>
        <v>0</v>
      </c>
      <c r="J55" s="48">
        <f>'Transportation Data'!Q53</f>
        <v>0</v>
      </c>
      <c r="M55" s="150">
        <f t="shared" si="0"/>
        <v>0</v>
      </c>
      <c r="N55" s="113">
        <f>P55*E55*I55*'Inputs_Metric 17'!$C$20</f>
        <v>0</v>
      </c>
      <c r="O55" s="150">
        <f t="shared" si="1"/>
        <v>0</v>
      </c>
      <c r="P55" s="147">
        <f>VLOOKUP(P$5,'Inputs_Metric 17'!$B$39:$C$40,2,FALSE)</f>
        <v>0.95799999999999996</v>
      </c>
      <c r="Q55" s="113">
        <f>'Inputs_Metric 17'!$J$14</f>
        <v>23.09255819371872</v>
      </c>
      <c r="R55">
        <f>'Inputs_Metric 17'!$C$31</f>
        <v>1.67</v>
      </c>
      <c r="S55" s="150">
        <f t="shared" si="2"/>
        <v>0</v>
      </c>
      <c r="T55" s="113">
        <f>V55*$E55*$I55*'Inputs_Metric 17'!$C$21</f>
        <v>0</v>
      </c>
      <c r="U55" s="150">
        <f t="shared" si="3"/>
        <v>0</v>
      </c>
      <c r="V55" s="147">
        <f>VLOOKUP(V$5,'Inputs_Metric 17'!$B$39:$C$40,2,FALSE)</f>
        <v>4.2000000000000003E-2</v>
      </c>
      <c r="W55" s="114">
        <f>'Inputs_Metric 17'!$J$6</f>
        <v>39.874460520582687</v>
      </c>
      <c r="X55">
        <f>'Inputs_Metric 17'!$C$33</f>
        <v>1</v>
      </c>
      <c r="Y55" s="150">
        <f t="shared" si="4"/>
        <v>0</v>
      </c>
      <c r="Z55" s="113">
        <f>AB55*$F55*$J55*'Inputs_Metric 17'!$C$20</f>
        <v>0</v>
      </c>
      <c r="AA55" s="150">
        <f t="shared" si="5"/>
        <v>0</v>
      </c>
      <c r="AB55" s="147">
        <f>VLOOKUP(AB$5,'Inputs_Metric 17'!$B$39:$C$40,2,FALSE)</f>
        <v>0.95799999999999996</v>
      </c>
      <c r="AC55" s="113">
        <f>'Inputs_Metric 17'!$J$14</f>
        <v>23.09255819371872</v>
      </c>
      <c r="AD55">
        <f>'Inputs_Metric 17'!$C$31</f>
        <v>1.67</v>
      </c>
      <c r="AE55" s="150">
        <f t="shared" si="6"/>
        <v>0</v>
      </c>
      <c r="AF55" s="113">
        <f>AH55*$F55*$J55*'Inputs_Metric 17'!$C$21</f>
        <v>0</v>
      </c>
      <c r="AG55" s="150">
        <f t="shared" si="7"/>
        <v>0</v>
      </c>
      <c r="AH55" s="147">
        <f>VLOOKUP(AH$5,'Inputs_Metric 17'!$B$39:$C$40,2,FALSE)</f>
        <v>4.2000000000000003E-2</v>
      </c>
      <c r="AI55" s="114">
        <f>'Inputs_Metric 17'!$J$6</f>
        <v>39.874460520582687</v>
      </c>
      <c r="AJ55">
        <f>'Inputs_Metric 17'!$C$33</f>
        <v>1</v>
      </c>
      <c r="AK55" s="150">
        <f t="shared" si="8"/>
        <v>0</v>
      </c>
      <c r="AL55" s="150">
        <f t="shared" si="9"/>
        <v>0</v>
      </c>
    </row>
    <row r="56" spans="2:38" x14ac:dyDescent="0.25">
      <c r="B56" s="38">
        <f>'Transportation Data'!C54</f>
        <v>0</v>
      </c>
      <c r="C56" s="38">
        <f>'Transportation Data'!D54</f>
        <v>0</v>
      </c>
      <c r="D56" s="38">
        <f>'Transportation Data'!E54</f>
        <v>0</v>
      </c>
      <c r="E56" s="38">
        <f>'Transportation Data'!G54</f>
        <v>0</v>
      </c>
      <c r="F56" s="38">
        <f>'Transportation Data'!H54</f>
        <v>0</v>
      </c>
      <c r="G56" s="38">
        <f>'Transportation Data'!I54</f>
        <v>0</v>
      </c>
      <c r="H56" s="38">
        <f>'Transportation Data'!J54</f>
        <v>0</v>
      </c>
      <c r="I56" s="48">
        <f>'Transportation Data'!P54</f>
        <v>0</v>
      </c>
      <c r="J56" s="48">
        <f>'Transportation Data'!Q54</f>
        <v>0</v>
      </c>
      <c r="M56" s="150">
        <f t="shared" si="0"/>
        <v>0</v>
      </c>
      <c r="N56" s="113">
        <f>P56*E56*I56*'Inputs_Metric 17'!$C$20</f>
        <v>0</v>
      </c>
      <c r="O56" s="150">
        <f t="shared" si="1"/>
        <v>0</v>
      </c>
      <c r="P56" s="147">
        <f>VLOOKUP(P$5,'Inputs_Metric 17'!$B$39:$C$40,2,FALSE)</f>
        <v>0.95799999999999996</v>
      </c>
      <c r="Q56" s="113">
        <f>'Inputs_Metric 17'!$J$14</f>
        <v>23.09255819371872</v>
      </c>
      <c r="R56">
        <f>'Inputs_Metric 17'!$C$31</f>
        <v>1.67</v>
      </c>
      <c r="S56" s="150">
        <f t="shared" si="2"/>
        <v>0</v>
      </c>
      <c r="T56" s="113">
        <f>V56*$E56*$I56*'Inputs_Metric 17'!$C$21</f>
        <v>0</v>
      </c>
      <c r="U56" s="150">
        <f t="shared" si="3"/>
        <v>0</v>
      </c>
      <c r="V56" s="147">
        <f>VLOOKUP(V$5,'Inputs_Metric 17'!$B$39:$C$40,2,FALSE)</f>
        <v>4.2000000000000003E-2</v>
      </c>
      <c r="W56" s="114">
        <f>'Inputs_Metric 17'!$J$6</f>
        <v>39.874460520582687</v>
      </c>
      <c r="X56">
        <f>'Inputs_Metric 17'!$C$33</f>
        <v>1</v>
      </c>
      <c r="Y56" s="150">
        <f t="shared" si="4"/>
        <v>0</v>
      </c>
      <c r="Z56" s="113">
        <f>AB56*$F56*$J56*'Inputs_Metric 17'!$C$20</f>
        <v>0</v>
      </c>
      <c r="AA56" s="150">
        <f t="shared" si="5"/>
        <v>0</v>
      </c>
      <c r="AB56" s="147">
        <f>VLOOKUP(AB$5,'Inputs_Metric 17'!$B$39:$C$40,2,FALSE)</f>
        <v>0.95799999999999996</v>
      </c>
      <c r="AC56" s="113">
        <f>'Inputs_Metric 17'!$J$14</f>
        <v>23.09255819371872</v>
      </c>
      <c r="AD56">
        <f>'Inputs_Metric 17'!$C$31</f>
        <v>1.67</v>
      </c>
      <c r="AE56" s="150">
        <f t="shared" si="6"/>
        <v>0</v>
      </c>
      <c r="AF56" s="113">
        <f>AH56*$F56*$J56*'Inputs_Metric 17'!$C$21</f>
        <v>0</v>
      </c>
      <c r="AG56" s="150">
        <f t="shared" si="7"/>
        <v>0</v>
      </c>
      <c r="AH56" s="147">
        <f>VLOOKUP(AH$5,'Inputs_Metric 17'!$B$39:$C$40,2,FALSE)</f>
        <v>4.2000000000000003E-2</v>
      </c>
      <c r="AI56" s="114">
        <f>'Inputs_Metric 17'!$J$6</f>
        <v>39.874460520582687</v>
      </c>
      <c r="AJ56">
        <f>'Inputs_Metric 17'!$C$33</f>
        <v>1</v>
      </c>
      <c r="AK56" s="150">
        <f t="shared" si="8"/>
        <v>0</v>
      </c>
      <c r="AL56" s="150">
        <f t="shared" si="9"/>
        <v>0</v>
      </c>
    </row>
    <row r="57" spans="2:38" x14ac:dyDescent="0.25">
      <c r="B57" s="38">
        <f>'Transportation Data'!C55</f>
        <v>0</v>
      </c>
      <c r="C57" s="38">
        <f>'Transportation Data'!D55</f>
        <v>0</v>
      </c>
      <c r="D57" s="38">
        <f>'Transportation Data'!E55</f>
        <v>0</v>
      </c>
      <c r="E57" s="38">
        <f>'Transportation Data'!G55</f>
        <v>0</v>
      </c>
      <c r="F57" s="38">
        <f>'Transportation Data'!H55</f>
        <v>0</v>
      </c>
      <c r="G57" s="38">
        <f>'Transportation Data'!I55</f>
        <v>0</v>
      </c>
      <c r="H57" s="38">
        <f>'Transportation Data'!J55</f>
        <v>0</v>
      </c>
      <c r="I57" s="48">
        <f>'Transportation Data'!P55</f>
        <v>0</v>
      </c>
      <c r="J57" s="48">
        <f>'Transportation Data'!Q55</f>
        <v>0</v>
      </c>
      <c r="M57" s="150">
        <f t="shared" si="0"/>
        <v>0</v>
      </c>
      <c r="N57" s="113">
        <f>P57*E57*I57*'Inputs_Metric 17'!$C$20</f>
        <v>0</v>
      </c>
      <c r="O57" s="150">
        <f t="shared" si="1"/>
        <v>0</v>
      </c>
      <c r="P57" s="147">
        <f>VLOOKUP(P$5,'Inputs_Metric 17'!$B$39:$C$40,2,FALSE)</f>
        <v>0.95799999999999996</v>
      </c>
      <c r="Q57" s="113">
        <f>'Inputs_Metric 17'!$J$14</f>
        <v>23.09255819371872</v>
      </c>
      <c r="R57">
        <f>'Inputs_Metric 17'!$C$31</f>
        <v>1.67</v>
      </c>
      <c r="S57" s="150">
        <f t="shared" si="2"/>
        <v>0</v>
      </c>
      <c r="T57" s="113">
        <f>V57*$E57*$I57*'Inputs_Metric 17'!$C$21</f>
        <v>0</v>
      </c>
      <c r="U57" s="150">
        <f t="shared" si="3"/>
        <v>0</v>
      </c>
      <c r="V57" s="147">
        <f>VLOOKUP(V$5,'Inputs_Metric 17'!$B$39:$C$40,2,FALSE)</f>
        <v>4.2000000000000003E-2</v>
      </c>
      <c r="W57" s="114">
        <f>'Inputs_Metric 17'!$J$6</f>
        <v>39.874460520582687</v>
      </c>
      <c r="X57">
        <f>'Inputs_Metric 17'!$C$33</f>
        <v>1</v>
      </c>
      <c r="Y57" s="150">
        <f t="shared" si="4"/>
        <v>0</v>
      </c>
      <c r="Z57" s="113">
        <f>AB57*$F57*$J57*'Inputs_Metric 17'!$C$20</f>
        <v>0</v>
      </c>
      <c r="AA57" s="150">
        <f t="shared" si="5"/>
        <v>0</v>
      </c>
      <c r="AB57" s="147">
        <f>VLOOKUP(AB$5,'Inputs_Metric 17'!$B$39:$C$40,2,FALSE)</f>
        <v>0.95799999999999996</v>
      </c>
      <c r="AC57" s="113">
        <f>'Inputs_Metric 17'!$J$14</f>
        <v>23.09255819371872</v>
      </c>
      <c r="AD57">
        <f>'Inputs_Metric 17'!$C$31</f>
        <v>1.67</v>
      </c>
      <c r="AE57" s="150">
        <f t="shared" si="6"/>
        <v>0</v>
      </c>
      <c r="AF57" s="113">
        <f>AH57*$F57*$J57*'Inputs_Metric 17'!$C$21</f>
        <v>0</v>
      </c>
      <c r="AG57" s="150">
        <f t="shared" si="7"/>
        <v>0</v>
      </c>
      <c r="AH57" s="147">
        <f>VLOOKUP(AH$5,'Inputs_Metric 17'!$B$39:$C$40,2,FALSE)</f>
        <v>4.2000000000000003E-2</v>
      </c>
      <c r="AI57" s="114">
        <f>'Inputs_Metric 17'!$J$6</f>
        <v>39.874460520582687</v>
      </c>
      <c r="AJ57">
        <f>'Inputs_Metric 17'!$C$33</f>
        <v>1</v>
      </c>
      <c r="AK57" s="150">
        <f t="shared" si="8"/>
        <v>0</v>
      </c>
      <c r="AL57" s="150">
        <f t="shared" si="9"/>
        <v>0</v>
      </c>
    </row>
    <row r="58" spans="2:38" x14ac:dyDescent="0.25">
      <c r="B58" s="38">
        <f>'Transportation Data'!C56</f>
        <v>0</v>
      </c>
      <c r="C58" s="38">
        <f>'Transportation Data'!D56</f>
        <v>0</v>
      </c>
      <c r="D58" s="38">
        <f>'Transportation Data'!E56</f>
        <v>0</v>
      </c>
      <c r="E58" s="38">
        <f>'Transportation Data'!G56</f>
        <v>0</v>
      </c>
      <c r="F58" s="38">
        <f>'Transportation Data'!H56</f>
        <v>0</v>
      </c>
      <c r="G58" s="38">
        <f>'Transportation Data'!I56</f>
        <v>0</v>
      </c>
      <c r="H58" s="38">
        <f>'Transportation Data'!J56</f>
        <v>0</v>
      </c>
      <c r="I58" s="48">
        <f>'Transportation Data'!P56</f>
        <v>0</v>
      </c>
      <c r="J58" s="48">
        <f>'Transportation Data'!Q56</f>
        <v>0</v>
      </c>
      <c r="M58" s="150">
        <f t="shared" si="0"/>
        <v>0</v>
      </c>
      <c r="N58" s="113">
        <f>P58*E58*I58*'Inputs_Metric 17'!$C$20</f>
        <v>0</v>
      </c>
      <c r="O58" s="150">
        <f t="shared" si="1"/>
        <v>0</v>
      </c>
      <c r="P58" s="147">
        <f>VLOOKUP(P$5,'Inputs_Metric 17'!$B$39:$C$40,2,FALSE)</f>
        <v>0.95799999999999996</v>
      </c>
      <c r="Q58" s="113">
        <f>'Inputs_Metric 17'!$J$14</f>
        <v>23.09255819371872</v>
      </c>
      <c r="R58">
        <f>'Inputs_Metric 17'!$C$31</f>
        <v>1.67</v>
      </c>
      <c r="S58" s="150">
        <f t="shared" si="2"/>
        <v>0</v>
      </c>
      <c r="T58" s="113">
        <f>V58*$E58*$I58*'Inputs_Metric 17'!$C$21</f>
        <v>0</v>
      </c>
      <c r="U58" s="150">
        <f t="shared" si="3"/>
        <v>0</v>
      </c>
      <c r="V58" s="147">
        <f>VLOOKUP(V$5,'Inputs_Metric 17'!$B$39:$C$40,2,FALSE)</f>
        <v>4.2000000000000003E-2</v>
      </c>
      <c r="W58" s="114">
        <f>'Inputs_Metric 17'!$J$6</f>
        <v>39.874460520582687</v>
      </c>
      <c r="X58">
        <f>'Inputs_Metric 17'!$C$33</f>
        <v>1</v>
      </c>
      <c r="Y58" s="150">
        <f t="shared" si="4"/>
        <v>0</v>
      </c>
      <c r="Z58" s="113">
        <f>AB58*$F58*$J58*'Inputs_Metric 17'!$C$20</f>
        <v>0</v>
      </c>
      <c r="AA58" s="150">
        <f t="shared" si="5"/>
        <v>0</v>
      </c>
      <c r="AB58" s="147">
        <f>VLOOKUP(AB$5,'Inputs_Metric 17'!$B$39:$C$40,2,FALSE)</f>
        <v>0.95799999999999996</v>
      </c>
      <c r="AC58" s="113">
        <f>'Inputs_Metric 17'!$J$14</f>
        <v>23.09255819371872</v>
      </c>
      <c r="AD58">
        <f>'Inputs_Metric 17'!$C$31</f>
        <v>1.67</v>
      </c>
      <c r="AE58" s="150">
        <f t="shared" si="6"/>
        <v>0</v>
      </c>
      <c r="AF58" s="113">
        <f>AH58*$F58*$J58*'Inputs_Metric 17'!$C$21</f>
        <v>0</v>
      </c>
      <c r="AG58" s="150">
        <f t="shared" si="7"/>
        <v>0</v>
      </c>
      <c r="AH58" s="147">
        <f>VLOOKUP(AH$5,'Inputs_Metric 17'!$B$39:$C$40,2,FALSE)</f>
        <v>4.2000000000000003E-2</v>
      </c>
      <c r="AI58" s="114">
        <f>'Inputs_Metric 17'!$J$6</f>
        <v>39.874460520582687</v>
      </c>
      <c r="AJ58">
        <f>'Inputs_Metric 17'!$C$33</f>
        <v>1</v>
      </c>
      <c r="AK58" s="150">
        <f t="shared" si="8"/>
        <v>0</v>
      </c>
      <c r="AL58" s="150">
        <f t="shared" si="9"/>
        <v>0</v>
      </c>
    </row>
  </sheetData>
  <mergeCells count="6">
    <mergeCell ref="M4:R4"/>
    <mergeCell ref="S4:X4"/>
    <mergeCell ref="M3:X3"/>
    <mergeCell ref="Y3:AJ3"/>
    <mergeCell ref="Y4:AD4"/>
    <mergeCell ref="AE4:AJ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2E91"/>
  </sheetPr>
  <dimension ref="B1:AD38"/>
  <sheetViews>
    <sheetView topLeftCell="A4" workbookViewId="0">
      <selection activeCell="T44" sqref="T44"/>
    </sheetView>
  </sheetViews>
  <sheetFormatPr defaultRowHeight="15" x14ac:dyDescent="0.25"/>
  <cols>
    <col min="17" max="17" width="6.85546875" bestFit="1" customWidth="1"/>
    <col min="18" max="18" width="25.140625" bestFit="1" customWidth="1"/>
    <col min="19" max="19" width="26.5703125" bestFit="1" customWidth="1"/>
    <col min="20" max="20" width="17.28515625" bestFit="1" customWidth="1"/>
    <col min="21" max="21" width="10.5703125" bestFit="1" customWidth="1"/>
    <col min="22" max="22" width="14.140625" bestFit="1" customWidth="1"/>
    <col min="23" max="23" width="10.7109375" bestFit="1" customWidth="1"/>
    <col min="24" max="24" width="13.7109375" bestFit="1" customWidth="1"/>
    <col min="25" max="30" width="7.5703125" bestFit="1" customWidth="1"/>
  </cols>
  <sheetData>
    <row r="1" spans="2:30" x14ac:dyDescent="0.25">
      <c r="B1" t="s">
        <v>536</v>
      </c>
      <c r="Q1" s="54" t="s">
        <v>533</v>
      </c>
      <c r="R1" s="54" t="s">
        <v>538</v>
      </c>
      <c r="S1" s="54" t="s">
        <v>537</v>
      </c>
      <c r="T1" s="54" t="s">
        <v>539</v>
      </c>
      <c r="U1" s="54" t="s">
        <v>534</v>
      </c>
      <c r="V1" s="54" t="s">
        <v>535</v>
      </c>
      <c r="W1" s="54" t="s">
        <v>541</v>
      </c>
      <c r="X1" s="54" t="s">
        <v>545</v>
      </c>
      <c r="Y1" s="158" t="s">
        <v>640</v>
      </c>
      <c r="Z1" s="158" t="s">
        <v>641</v>
      </c>
      <c r="AA1" s="158" t="s">
        <v>642</v>
      </c>
      <c r="AB1" s="158" t="s">
        <v>643</v>
      </c>
      <c r="AC1" s="158" t="s">
        <v>644</v>
      </c>
      <c r="AD1" s="54" t="s">
        <v>546</v>
      </c>
    </row>
    <row r="2" spans="2:30" x14ac:dyDescent="0.25">
      <c r="B2" t="s">
        <v>524</v>
      </c>
      <c r="F2" t="s">
        <v>525</v>
      </c>
      <c r="Q2" s="40">
        <v>17</v>
      </c>
      <c r="R2" s="40" t="s">
        <v>626</v>
      </c>
      <c r="S2" s="40">
        <v>1</v>
      </c>
      <c r="T2" s="40" t="s">
        <v>540</v>
      </c>
      <c r="U2" s="40" t="s">
        <v>252</v>
      </c>
      <c r="V2" s="40">
        <v>2</v>
      </c>
      <c r="W2" s="40">
        <f>VLOOKUP(V2,'Inputs_Metric 7'!$G$49:$H$51,2,FALSE)</f>
        <v>0.5</v>
      </c>
      <c r="X2" s="104">
        <f>SUMIFS(   INDEX('Step 1_Metric 17'!$AK$1:$AL$99999,1,MATCH($U2,'Step 1_Metric 17'!$AK$3:$AL$3,0)):INDEX('Step 1_Metric 17'!$AK$1:$AL$99999,99999,MATCH($U2,'Step 1_Metric 17'!$AK$3:$AL$3,0)), 'Step 1_Metric 17'!$B$1:$B$99999,$V2)</f>
        <v>601.58228807235582</v>
      </c>
      <c r="Y2" s="104" t="str">
        <f t="shared" ref="Y2:Y7" si="0">IF(W2=0.01,X2*W2,"")</f>
        <v/>
      </c>
      <c r="Z2" s="104" t="str">
        <f t="shared" ref="Z2:Z7" si="1">IF(W2=0.01,(0.5)*(W1-W2)*(X2-X1),"")</f>
        <v/>
      </c>
      <c r="AA2" s="104" t="str">
        <f>IF(W2=0.05,(W2-W3)*X2,"")</f>
        <v/>
      </c>
      <c r="AB2" s="104" t="str">
        <f t="shared" ref="AB2:AB7" si="2">IF(W2=0.05,(0.5)*(W1-W2)*(X2-X1),"")</f>
        <v/>
      </c>
      <c r="AC2" s="104">
        <f>IF(W2=0.5,(W2-W3)*X2,"")</f>
        <v>270.71202963256013</v>
      </c>
      <c r="AD2" s="104">
        <f>SUM(Y2:AC2)</f>
        <v>270.71202963256013</v>
      </c>
    </row>
    <row r="3" spans="2:30" x14ac:dyDescent="0.25">
      <c r="B3" t="s">
        <v>526</v>
      </c>
      <c r="C3" t="s">
        <v>527</v>
      </c>
      <c r="D3" t="s">
        <v>528</v>
      </c>
      <c r="F3" t="s">
        <v>526</v>
      </c>
      <c r="G3" t="s">
        <v>527</v>
      </c>
      <c r="H3" t="s">
        <v>528</v>
      </c>
      <c r="Q3" s="40">
        <v>17</v>
      </c>
      <c r="R3" s="40" t="s">
        <v>626</v>
      </c>
      <c r="S3" s="40">
        <v>1</v>
      </c>
      <c r="T3" s="40" t="s">
        <v>540</v>
      </c>
      <c r="U3" s="40" t="s">
        <v>252</v>
      </c>
      <c r="V3" s="40">
        <v>20</v>
      </c>
      <c r="W3" s="40">
        <f>VLOOKUP(V3,'Inputs_Metric 7'!$G$49:$H$51,2,FALSE)</f>
        <v>0.05</v>
      </c>
      <c r="X3" s="104">
        <f>SUMIFS(   INDEX('Step 1_Metric 17'!$AK$1:$AL$99999,1,MATCH($U3,'Step 1_Metric 17'!$AK$3:$AL$3,0)):INDEX('Step 1_Metric 17'!$AK$1:$AL$99999,99999,MATCH($U3,'Step 1_Metric 17'!$AK$3:$AL$3,0)), 'Step 1_Metric 17'!$B$1:$B$99999,$V3)</f>
        <v>3954.4452491640182</v>
      </c>
      <c r="Y3" s="104" t="str">
        <f t="shared" si="0"/>
        <v/>
      </c>
      <c r="Z3" s="104" t="str">
        <f t="shared" si="1"/>
        <v/>
      </c>
      <c r="AA3" s="104">
        <f t="shared" ref="AA3:AA7" si="3">IF(W3=0.05,(W3-W4)*X3,"")</f>
        <v>158.17780996656072</v>
      </c>
      <c r="AB3" s="104">
        <f t="shared" si="2"/>
        <v>754.39416624562409</v>
      </c>
      <c r="AC3" s="104" t="str">
        <f t="shared" ref="AC3:AC7" si="4">IF(W3=0.5,(W3-W4)*X3,"")</f>
        <v/>
      </c>
      <c r="AD3" s="104">
        <f t="shared" ref="AD3:AD7" si="5">SUM(Y3:AC3)</f>
        <v>912.57197621218484</v>
      </c>
    </row>
    <row r="4" spans="2:30" x14ac:dyDescent="0.25">
      <c r="B4">
        <v>0.5</v>
      </c>
      <c r="C4">
        <f>1/20</f>
        <v>0.05</v>
      </c>
      <c r="D4">
        <v>0.01</v>
      </c>
      <c r="F4">
        <v>0.5</v>
      </c>
      <c r="G4">
        <f>1/20</f>
        <v>0.05</v>
      </c>
      <c r="H4">
        <v>0.01</v>
      </c>
      <c r="Q4" s="40">
        <v>17</v>
      </c>
      <c r="R4" s="40" t="s">
        <v>626</v>
      </c>
      <c r="S4" s="40">
        <v>1</v>
      </c>
      <c r="T4" s="40" t="s">
        <v>540</v>
      </c>
      <c r="U4" s="40" t="s">
        <v>252</v>
      </c>
      <c r="V4" s="40">
        <v>100</v>
      </c>
      <c r="W4" s="40">
        <f>VLOOKUP(V4,'Inputs_Metric 7'!$G$49:$H$51,2,FALSE)</f>
        <v>0.01</v>
      </c>
      <c r="X4" s="104">
        <f>SUMIFS(   INDEX('Step 1_Metric 17'!$AK$1:$AL$99999,1,MATCH($U4,'Step 1_Metric 17'!$AK$3:$AL$3,0)):INDEX('Step 1_Metric 17'!$AK$1:$AL$99999,99999,MATCH($U4,'Step 1_Metric 17'!$AK$3:$AL$3,0)), 'Step 1_Metric 17'!$B$1:$B$99999,$V4)</f>
        <v>24026.316192570321</v>
      </c>
      <c r="Y4" s="104">
        <f t="shared" si="0"/>
        <v>240.2631619257032</v>
      </c>
      <c r="Z4" s="104">
        <f t="shared" si="1"/>
        <v>401.43741886812603</v>
      </c>
      <c r="AA4" s="104" t="str">
        <f t="shared" si="3"/>
        <v/>
      </c>
      <c r="AB4" s="104" t="str">
        <f t="shared" si="2"/>
        <v/>
      </c>
      <c r="AC4" s="104" t="str">
        <f t="shared" si="4"/>
        <v/>
      </c>
      <c r="AD4" s="104">
        <f t="shared" si="5"/>
        <v>641.7005807938292</v>
      </c>
    </row>
    <row r="5" spans="2:30" x14ac:dyDescent="0.25">
      <c r="B5" s="96">
        <f>X2</f>
        <v>601.58228807235582</v>
      </c>
      <c r="C5" s="96">
        <f>X3</f>
        <v>3954.4452491640182</v>
      </c>
      <c r="D5" s="96">
        <f>X4</f>
        <v>24026.316192570321</v>
      </c>
      <c r="F5" s="96">
        <f>X5</f>
        <v>330.74528604749935</v>
      </c>
      <c r="G5" s="96">
        <f>X6</f>
        <v>2353.1074109669844</v>
      </c>
      <c r="H5" s="96">
        <f>X7</f>
        <v>18757.797616910222</v>
      </c>
      <c r="Q5" s="40">
        <v>17</v>
      </c>
      <c r="R5" s="40" t="s">
        <v>626</v>
      </c>
      <c r="S5" s="40">
        <v>1</v>
      </c>
      <c r="T5" s="40" t="s">
        <v>540</v>
      </c>
      <c r="U5" s="40" t="s">
        <v>253</v>
      </c>
      <c r="V5" s="40">
        <v>2</v>
      </c>
      <c r="W5" s="40">
        <f>VLOOKUP(V5,'Inputs_Metric 7'!$G$49:$H$51,2,FALSE)</f>
        <v>0.5</v>
      </c>
      <c r="X5" s="104">
        <f>SUMIFS(   INDEX('Step 1_Metric 17'!$AK$1:$AL$99999,1,MATCH($U5,'Step 1_Metric 17'!$AK$3:$AL$3,0)):INDEX('Step 1_Metric 17'!$AK$1:$AL$99999,99999,MATCH($U5,'Step 1_Metric 17'!$AK$3:$AL$3,0)), 'Step 1_Metric 17'!$B$1:$B$99999,$V5)</f>
        <v>330.74528604749935</v>
      </c>
      <c r="Y5" s="104" t="str">
        <f t="shared" si="0"/>
        <v/>
      </c>
      <c r="Z5" s="104" t="str">
        <f t="shared" si="1"/>
        <v/>
      </c>
      <c r="AA5" s="104" t="str">
        <f t="shared" si="3"/>
        <v/>
      </c>
      <c r="AB5" s="104" t="str">
        <f t="shared" si="2"/>
        <v/>
      </c>
      <c r="AC5" s="104">
        <f t="shared" si="4"/>
        <v>148.83537872137472</v>
      </c>
      <c r="AD5" s="104">
        <f t="shared" si="5"/>
        <v>148.83537872137472</v>
      </c>
    </row>
    <row r="6" spans="2:30" x14ac:dyDescent="0.25">
      <c r="Q6" s="40">
        <v>17</v>
      </c>
      <c r="R6" s="40" t="s">
        <v>626</v>
      </c>
      <c r="S6" s="40">
        <v>1</v>
      </c>
      <c r="T6" s="40" t="s">
        <v>540</v>
      </c>
      <c r="U6" s="40" t="s">
        <v>253</v>
      </c>
      <c r="V6" s="40">
        <v>20</v>
      </c>
      <c r="W6" s="40">
        <f>VLOOKUP(V6,'Inputs_Metric 7'!$G$49:$H$51,2,FALSE)</f>
        <v>0.05</v>
      </c>
      <c r="X6" s="104">
        <f>SUMIFS(   INDEX('Step 1_Metric 17'!$AK$1:$AL$99999,1,MATCH($U6,'Step 1_Metric 17'!$AK$3:$AL$3,0)):INDEX('Step 1_Metric 17'!$AK$1:$AL$99999,99999,MATCH($U6,'Step 1_Metric 17'!$AK$3:$AL$3,0)), 'Step 1_Metric 17'!$B$1:$B$99999,$V6)</f>
        <v>2353.1074109669844</v>
      </c>
      <c r="Y6" s="104" t="str">
        <f t="shared" si="0"/>
        <v/>
      </c>
      <c r="Z6" s="104" t="str">
        <f t="shared" si="1"/>
        <v/>
      </c>
      <c r="AA6" s="104">
        <f t="shared" si="3"/>
        <v>94.12429643867938</v>
      </c>
      <c r="AB6" s="104">
        <f t="shared" si="2"/>
        <v>455.03147810688415</v>
      </c>
      <c r="AC6" s="104" t="str">
        <f t="shared" si="4"/>
        <v/>
      </c>
      <c r="AD6" s="104">
        <f t="shared" si="5"/>
        <v>549.15577454556353</v>
      </c>
    </row>
    <row r="7" spans="2:30" x14ac:dyDescent="0.25">
      <c r="Q7" s="40">
        <v>17</v>
      </c>
      <c r="R7" s="40" t="s">
        <v>626</v>
      </c>
      <c r="S7" s="40">
        <v>1</v>
      </c>
      <c r="T7" s="40" t="s">
        <v>540</v>
      </c>
      <c r="U7" s="40" t="s">
        <v>253</v>
      </c>
      <c r="V7" s="40">
        <v>100</v>
      </c>
      <c r="W7" s="40">
        <f>VLOOKUP(V7,'Inputs_Metric 7'!$G$49:$H$51,2,FALSE)</f>
        <v>0.01</v>
      </c>
      <c r="X7" s="104">
        <f>SUMIFS(   INDEX('Step 1_Metric 17'!$AK$1:$AL$99999,1,MATCH($U7,'Step 1_Metric 17'!$AK$3:$AL$3,0)):INDEX('Step 1_Metric 17'!$AK$1:$AL$99999,99999,MATCH($U7,'Step 1_Metric 17'!$AK$3:$AL$3,0)), 'Step 1_Metric 17'!$B$1:$B$99999,$V7)</f>
        <v>18757.797616910222</v>
      </c>
      <c r="Y7" s="104">
        <f t="shared" si="0"/>
        <v>187.57797616910221</v>
      </c>
      <c r="Z7" s="104">
        <f t="shared" si="1"/>
        <v>328.0938041188648</v>
      </c>
      <c r="AA7" s="104" t="str">
        <f t="shared" si="3"/>
        <v/>
      </c>
      <c r="AB7" s="104" t="str">
        <f t="shared" si="2"/>
        <v/>
      </c>
      <c r="AC7" s="104" t="str">
        <f t="shared" si="4"/>
        <v/>
      </c>
      <c r="AD7" s="104">
        <f t="shared" si="5"/>
        <v>515.67178028796707</v>
      </c>
    </row>
    <row r="8" spans="2:30" x14ac:dyDescent="0.25">
      <c r="B8" s="1" t="s">
        <v>529</v>
      </c>
      <c r="F8" s="1" t="s">
        <v>529</v>
      </c>
    </row>
    <row r="9" spans="2:30" x14ac:dyDescent="0.25">
      <c r="B9" t="s">
        <v>640</v>
      </c>
      <c r="C9" s="92">
        <f>D4*D5</f>
        <v>240.2631619257032</v>
      </c>
      <c r="F9" t="s">
        <v>640</v>
      </c>
      <c r="G9" s="96">
        <f>H4*H5</f>
        <v>187.57797616910221</v>
      </c>
    </row>
    <row r="10" spans="2:30" x14ac:dyDescent="0.25">
      <c r="B10" t="s">
        <v>641</v>
      </c>
      <c r="C10" s="96">
        <f>(0.5)*(C4-D4)*(D5-C5)</f>
        <v>401.43741886812603</v>
      </c>
      <c r="F10" t="s">
        <v>641</v>
      </c>
      <c r="G10" s="96">
        <f>(0.5)*(G4-H4)*(H5-G5)</f>
        <v>328.0938041188648</v>
      </c>
    </row>
    <row r="11" spans="2:30" x14ac:dyDescent="0.25">
      <c r="B11" t="s">
        <v>642</v>
      </c>
      <c r="C11" s="92">
        <f>(C4-D4)*C5</f>
        <v>158.17780996656072</v>
      </c>
      <c r="F11" t="s">
        <v>642</v>
      </c>
      <c r="G11" s="96">
        <f>(G4-H4)*G5</f>
        <v>94.12429643867938</v>
      </c>
    </row>
    <row r="12" spans="2:30" x14ac:dyDescent="0.25">
      <c r="B12" t="s">
        <v>643</v>
      </c>
      <c r="C12" s="92">
        <f>(0.5)*(B4-C4)*(C5-B5)</f>
        <v>754.39416624562409</v>
      </c>
      <c r="F12" t="s">
        <v>643</v>
      </c>
      <c r="G12" s="96">
        <f>(0.5)*(F4-G4)*(G5-F5)</f>
        <v>455.03147810688415</v>
      </c>
    </row>
    <row r="13" spans="2:30" x14ac:dyDescent="0.25">
      <c r="B13" t="s">
        <v>644</v>
      </c>
      <c r="C13" s="92">
        <f>(B4-C4)*B5</f>
        <v>270.71202963256013</v>
      </c>
      <c r="F13" t="s">
        <v>644</v>
      </c>
      <c r="G13" s="96">
        <f>(F4-G4)*F5</f>
        <v>148.83537872137472</v>
      </c>
    </row>
    <row r="14" spans="2:30" x14ac:dyDescent="0.25">
      <c r="B14" t="s">
        <v>530</v>
      </c>
      <c r="C14" s="96">
        <f>SUM(C9:C13)</f>
        <v>1824.9845866385742</v>
      </c>
      <c r="F14" t="s">
        <v>530</v>
      </c>
      <c r="G14" s="96">
        <f>SUM(G9:G13)</f>
        <v>1213.6629335549053</v>
      </c>
    </row>
    <row r="17" spans="2:23" x14ac:dyDescent="0.25">
      <c r="B17" s="97" t="s">
        <v>531</v>
      </c>
      <c r="C17" s="96">
        <f>C14</f>
        <v>1824.9845866385742</v>
      </c>
    </row>
    <row r="18" spans="2:23" x14ac:dyDescent="0.25">
      <c r="B18" s="97" t="s">
        <v>532</v>
      </c>
      <c r="C18" s="96">
        <f>G14</f>
        <v>1213.6629335549053</v>
      </c>
    </row>
    <row r="28" spans="2:23" ht="21" x14ac:dyDescent="0.35">
      <c r="Q28" s="49" t="s">
        <v>549</v>
      </c>
    </row>
    <row r="29" spans="2:23" x14ac:dyDescent="0.25">
      <c r="Q29" s="54" t="str">
        <f>Q1</f>
        <v>Metric</v>
      </c>
      <c r="R29" s="54" t="str">
        <f>R1</f>
        <v>Group or Metric Name</v>
      </c>
      <c r="S29" s="54" t="str">
        <f>S1</f>
        <v>Group or Submetric Number</v>
      </c>
      <c r="T29" s="54" t="str">
        <f>T1</f>
        <v>Row Classification</v>
      </c>
      <c r="U29" s="54" t="str">
        <f>U1</f>
        <v>Pre or Post</v>
      </c>
      <c r="V29" s="54" t="s">
        <v>547</v>
      </c>
      <c r="W29" s="54" t="s">
        <v>548</v>
      </c>
    </row>
    <row r="30" spans="2:23" x14ac:dyDescent="0.25">
      <c r="Q30" s="40">
        <v>17</v>
      </c>
      <c r="R30" s="40" t="s">
        <v>626</v>
      </c>
      <c r="S30" s="38">
        <f>VLOOKUP(R30,$R$2:$T$25,2,FALSE)</f>
        <v>1</v>
      </c>
      <c r="T30" s="38" t="str">
        <f>VLOOKUP(R30,$R$2:$T$25,3,FALSE)</f>
        <v>Priority Metric</v>
      </c>
      <c r="U30" s="38" t="s">
        <v>252</v>
      </c>
      <c r="V30" s="102">
        <f>SUMIFS($AD$2:$AD$7,$R$2:$R$7,R30,$U$2:$U$7,U30)</f>
        <v>1824.9845866385742</v>
      </c>
      <c r="W30" s="38"/>
    </row>
    <row r="31" spans="2:23" x14ac:dyDescent="0.25">
      <c r="Q31" s="40">
        <v>17</v>
      </c>
      <c r="R31" s="151" t="s">
        <v>626</v>
      </c>
      <c r="S31" s="38">
        <f t="shared" ref="S31" si="6">VLOOKUP(R31,$R$2:$S$25,2,FALSE)</f>
        <v>1</v>
      </c>
      <c r="T31" s="38" t="str">
        <f t="shared" ref="T31" si="7">VLOOKUP(R31,$R$2:$T$25,3,FALSE)</f>
        <v>Priority Metric</v>
      </c>
      <c r="U31" s="38" t="s">
        <v>253</v>
      </c>
      <c r="V31" s="102">
        <f t="shared" ref="V31" si="8">SUMIFS($AD$2:$AD$25,$R$2:$R$25,R31,$U$2:$U$25,U31)</f>
        <v>1213.6629335549053</v>
      </c>
      <c r="W31" s="103">
        <f>V30-V31</f>
        <v>611.32165308366893</v>
      </c>
    </row>
    <row r="38" spans="2:2" x14ac:dyDescent="0.25">
      <c r="B38" s="98" t="s">
        <v>554</v>
      </c>
    </row>
  </sheetData>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C2:E139"/>
  <sheetViews>
    <sheetView workbookViewId="0">
      <selection activeCell="C5" sqref="C5"/>
    </sheetView>
  </sheetViews>
  <sheetFormatPr defaultRowHeight="15" x14ac:dyDescent="0.25"/>
  <cols>
    <col min="3" max="3" width="48.85546875" bestFit="1" customWidth="1"/>
    <col min="4" max="4" width="28.42578125" bestFit="1" customWidth="1"/>
    <col min="5" max="5" width="20.140625" bestFit="1" customWidth="1"/>
  </cols>
  <sheetData>
    <row r="2" spans="3:5" x14ac:dyDescent="0.25">
      <c r="C2" s="1" t="s">
        <v>722</v>
      </c>
    </row>
    <row r="3" spans="3:5" x14ac:dyDescent="0.25">
      <c r="C3" s="296" t="s">
        <v>844</v>
      </c>
      <c r="D3" s="296"/>
      <c r="E3" s="297" t="s">
        <v>845</v>
      </c>
    </row>
    <row r="4" spans="3:5" x14ac:dyDescent="0.25">
      <c r="C4" s="182" t="s">
        <v>723</v>
      </c>
      <c r="D4" s="174" t="s">
        <v>724</v>
      </c>
      <c r="E4" s="297"/>
    </row>
    <row r="5" spans="3:5" x14ac:dyDescent="0.25">
      <c r="C5" s="177">
        <v>152</v>
      </c>
      <c r="D5" s="177" t="s">
        <v>725</v>
      </c>
      <c r="E5" t="str">
        <f>IF('Inputs_Metric 31'!T6="","",'Inputs_Metric 31'!T6)</f>
        <v/>
      </c>
    </row>
    <row r="6" spans="3:5" x14ac:dyDescent="0.25">
      <c r="C6" s="177">
        <v>176</v>
      </c>
      <c r="D6" s="178" t="s">
        <v>726</v>
      </c>
      <c r="E6" t="str">
        <f>IF('Inputs_Metric 31'!T7="","",'Inputs_Metric 31'!T7)</f>
        <v>Other Hay</v>
      </c>
    </row>
    <row r="7" spans="3:5" x14ac:dyDescent="0.25">
      <c r="C7" s="177">
        <v>142</v>
      </c>
      <c r="D7" s="177" t="s">
        <v>727</v>
      </c>
      <c r="E7" t="str">
        <f>IF('Inputs_Metric 31'!T8="","",'Inputs_Metric 31'!T8)</f>
        <v/>
      </c>
    </row>
    <row r="8" spans="3:5" x14ac:dyDescent="0.25">
      <c r="C8" s="177">
        <v>141</v>
      </c>
      <c r="D8" s="177" t="s">
        <v>728</v>
      </c>
      <c r="E8" t="str">
        <f>IF('Inputs_Metric 31'!T9="","",'Inputs_Metric 31'!T9)</f>
        <v/>
      </c>
    </row>
    <row r="9" spans="3:5" x14ac:dyDescent="0.25">
      <c r="C9" s="177">
        <v>1</v>
      </c>
      <c r="D9" s="178" t="s">
        <v>655</v>
      </c>
      <c r="E9" t="str">
        <f>IF('Inputs_Metric 31'!T10="","",'Inputs_Metric 31'!T10)</f>
        <v>Corn</v>
      </c>
    </row>
    <row r="10" spans="3:5" x14ac:dyDescent="0.25">
      <c r="C10" s="177">
        <v>190</v>
      </c>
      <c r="D10" s="177" t="s">
        <v>729</v>
      </c>
      <c r="E10" t="str">
        <f>IF('Inputs_Metric 31'!T11="","",'Inputs_Metric 31'!T11)</f>
        <v/>
      </c>
    </row>
    <row r="11" spans="3:5" x14ac:dyDescent="0.25">
      <c r="C11" s="177">
        <v>5</v>
      </c>
      <c r="D11" s="178" t="s">
        <v>656</v>
      </c>
      <c r="E11" t="str">
        <f>IF('Inputs_Metric 31'!T12="","",'Inputs_Metric 31'!T12)</f>
        <v>Soybeans</v>
      </c>
    </row>
    <row r="12" spans="3:5" x14ac:dyDescent="0.25">
      <c r="C12" s="177">
        <v>143</v>
      </c>
      <c r="D12" s="177" t="s">
        <v>730</v>
      </c>
      <c r="E12" t="str">
        <f>IF('Inputs_Metric 31'!T13="","",'Inputs_Metric 31'!T13)</f>
        <v/>
      </c>
    </row>
    <row r="13" spans="3:5" x14ac:dyDescent="0.25">
      <c r="C13" s="177">
        <v>121</v>
      </c>
      <c r="D13" s="177" t="s">
        <v>731</v>
      </c>
      <c r="E13" t="str">
        <f>IF('Inputs_Metric 31'!T14="","",'Inputs_Metric 31'!T14)</f>
        <v/>
      </c>
    </row>
    <row r="14" spans="3:5" x14ac:dyDescent="0.25">
      <c r="C14" s="177">
        <v>61</v>
      </c>
      <c r="D14" s="177" t="s">
        <v>732</v>
      </c>
      <c r="E14" t="str">
        <f>IF('Inputs_Metric 31'!T15="","",'Inputs_Metric 31'!T15)</f>
        <v/>
      </c>
    </row>
    <row r="15" spans="3:5" x14ac:dyDescent="0.25">
      <c r="C15" s="177">
        <v>111</v>
      </c>
      <c r="D15" s="177" t="s">
        <v>733</v>
      </c>
      <c r="E15" t="str">
        <f>IF('Inputs_Metric 31'!T16="","",'Inputs_Metric 31'!T16)</f>
        <v/>
      </c>
    </row>
    <row r="16" spans="3:5" x14ac:dyDescent="0.25">
      <c r="C16" s="177">
        <v>37</v>
      </c>
      <c r="D16" s="177" t="s">
        <v>734</v>
      </c>
      <c r="E16" t="str">
        <f>IF('Inputs_Metric 31'!T17="","",'Inputs_Metric 31'!T17)</f>
        <v>Other Hay</v>
      </c>
    </row>
    <row r="17" spans="3:5" x14ac:dyDescent="0.25">
      <c r="C17" s="177">
        <v>24</v>
      </c>
      <c r="D17" s="178" t="s">
        <v>658</v>
      </c>
      <c r="E17" t="str">
        <f>IF('Inputs_Metric 31'!T18="","",'Inputs_Metric 31'!T18)</f>
        <v>Wheat, winter</v>
      </c>
    </row>
    <row r="18" spans="3:5" x14ac:dyDescent="0.25">
      <c r="C18" s="177">
        <v>122</v>
      </c>
      <c r="D18" s="177" t="s">
        <v>735</v>
      </c>
      <c r="E18" t="str">
        <f>IF('Inputs_Metric 31'!T19="","",'Inputs_Metric 31'!T19)</f>
        <v/>
      </c>
    </row>
    <row r="19" spans="3:5" x14ac:dyDescent="0.25">
      <c r="C19" s="177">
        <v>195</v>
      </c>
      <c r="D19" s="177" t="s">
        <v>736</v>
      </c>
      <c r="E19" t="str">
        <f>IF('Inputs_Metric 31'!T20="","",'Inputs_Metric 31'!T20)</f>
        <v/>
      </c>
    </row>
    <row r="20" spans="3:5" x14ac:dyDescent="0.25">
      <c r="C20" s="177">
        <v>36</v>
      </c>
      <c r="D20" s="178" t="s">
        <v>737</v>
      </c>
      <c r="E20" t="str">
        <f>IF('Inputs_Metric 31'!T21="","",'Inputs_Metric 31'!T21)</f>
        <v>Alfalfa Hay</v>
      </c>
    </row>
    <row r="21" spans="3:5" x14ac:dyDescent="0.25">
      <c r="C21" s="177">
        <v>131</v>
      </c>
      <c r="D21" s="177" t="s">
        <v>738</v>
      </c>
      <c r="E21" t="str">
        <f>IF('Inputs_Metric 31'!T22="","",'Inputs_Metric 31'!T22)</f>
        <v/>
      </c>
    </row>
    <row r="22" spans="3:5" x14ac:dyDescent="0.25">
      <c r="C22" s="177">
        <v>2</v>
      </c>
      <c r="D22" s="178" t="s">
        <v>709</v>
      </c>
      <c r="E22" t="str">
        <f>IF('Inputs_Metric 31'!T23="","",'Inputs_Metric 31'!T23)</f>
        <v>Cotton</v>
      </c>
    </row>
    <row r="23" spans="3:5" x14ac:dyDescent="0.25">
      <c r="C23" s="177">
        <v>23</v>
      </c>
      <c r="D23" s="178" t="s">
        <v>739</v>
      </c>
      <c r="E23" t="str">
        <f>IF('Inputs_Metric 31'!T24="","",'Inputs_Metric 31'!T24)</f>
        <v>Wheat</v>
      </c>
    </row>
    <row r="24" spans="3:5" x14ac:dyDescent="0.25">
      <c r="C24" s="177">
        <v>123</v>
      </c>
      <c r="D24" s="177" t="s">
        <v>740</v>
      </c>
      <c r="E24" t="str">
        <f>IF('Inputs_Metric 31'!T25="","",'Inputs_Metric 31'!T25)</f>
        <v/>
      </c>
    </row>
    <row r="25" spans="3:5" x14ac:dyDescent="0.25">
      <c r="C25" s="177">
        <v>4</v>
      </c>
      <c r="D25" s="178" t="s">
        <v>741</v>
      </c>
      <c r="E25" t="str">
        <f>IF('Inputs_Metric 31'!T26="","",'Inputs_Metric 31'!T26)</f>
        <v>Other Hay</v>
      </c>
    </row>
    <row r="26" spans="3:5" x14ac:dyDescent="0.25">
      <c r="C26" s="177">
        <v>124</v>
      </c>
      <c r="D26" s="177" t="s">
        <v>742</v>
      </c>
      <c r="E26" t="str">
        <f>IF('Inputs_Metric 31'!T27="","",'Inputs_Metric 31'!T27)</f>
        <v/>
      </c>
    </row>
    <row r="27" spans="3:5" x14ac:dyDescent="0.25">
      <c r="C27" s="177">
        <v>3</v>
      </c>
      <c r="D27" s="178" t="s">
        <v>714</v>
      </c>
      <c r="E27" t="str">
        <f>IF('Inputs_Metric 31'!T28="","",'Inputs_Metric 31'!T28)</f>
        <v>Rice</v>
      </c>
    </row>
    <row r="28" spans="3:5" x14ac:dyDescent="0.25">
      <c r="C28" s="177">
        <v>26</v>
      </c>
      <c r="D28" s="177" t="s">
        <v>743</v>
      </c>
      <c r="E28" t="str">
        <f>IF('Inputs_Metric 31'!T29="","",'Inputs_Metric 31'!T29)</f>
        <v/>
      </c>
    </row>
    <row r="29" spans="3:5" x14ac:dyDescent="0.25">
      <c r="C29" s="177">
        <v>21</v>
      </c>
      <c r="D29" s="178" t="s">
        <v>707</v>
      </c>
      <c r="E29" t="str">
        <f>IF('Inputs_Metric 31'!T30="","",'Inputs_Metric 31'!T30)</f>
        <v>Barley</v>
      </c>
    </row>
    <row r="30" spans="3:5" x14ac:dyDescent="0.25">
      <c r="C30" s="177">
        <v>31</v>
      </c>
      <c r="D30" s="178" t="s">
        <v>744</v>
      </c>
      <c r="E30" t="str">
        <f>IF('Inputs_Metric 31'!T31="","",'Inputs_Metric 31'!T31)</f>
        <v>Oilseed</v>
      </c>
    </row>
    <row r="31" spans="3:5" x14ac:dyDescent="0.25">
      <c r="C31" s="177">
        <v>28</v>
      </c>
      <c r="D31" s="178" t="s">
        <v>657</v>
      </c>
      <c r="E31" t="str">
        <f>IF('Inputs_Metric 31'!T32="","",'Inputs_Metric 31'!T32)</f>
        <v>Oats</v>
      </c>
    </row>
    <row r="32" spans="3:5" x14ac:dyDescent="0.25">
      <c r="C32" s="177">
        <v>42</v>
      </c>
      <c r="D32" s="178" t="s">
        <v>745</v>
      </c>
      <c r="E32" t="str">
        <f>IF('Inputs_Metric 31'!T33="","",'Inputs_Metric 31'!T33)</f>
        <v>Soybeans</v>
      </c>
    </row>
    <row r="33" spans="3:5" x14ac:dyDescent="0.25">
      <c r="C33" s="177">
        <v>10</v>
      </c>
      <c r="D33" s="178" t="s">
        <v>746</v>
      </c>
      <c r="E33" t="str">
        <f>IF('Inputs_Metric 31'!T34="","",'Inputs_Metric 31'!T34)</f>
        <v>Fruits &amp; Nuts</v>
      </c>
    </row>
    <row r="34" spans="3:5" x14ac:dyDescent="0.25">
      <c r="C34" s="177">
        <v>59</v>
      </c>
      <c r="D34" s="179" t="s">
        <v>747</v>
      </c>
      <c r="E34" t="str">
        <f>IF('Inputs_Metric 31'!T35="","",'Inputs_Metric 31'!T35)</f>
        <v>Sod Grass</v>
      </c>
    </row>
    <row r="35" spans="3:5" x14ac:dyDescent="0.25">
      <c r="C35" s="177">
        <v>75</v>
      </c>
      <c r="D35" s="178" t="s">
        <v>706</v>
      </c>
      <c r="E35" t="str">
        <f>IF('Inputs_Metric 31'!T36="","",'Inputs_Metric 31'!T36)</f>
        <v>Almonds</v>
      </c>
    </row>
    <row r="36" spans="3:5" x14ac:dyDescent="0.25">
      <c r="C36" s="177">
        <v>6</v>
      </c>
      <c r="D36" s="178" t="s">
        <v>748</v>
      </c>
      <c r="E36" t="str">
        <f>IF('Inputs_Metric 31'!T37="","",'Inputs_Metric 31'!T37)</f>
        <v>Fruits &amp; Nuts</v>
      </c>
    </row>
    <row r="37" spans="3:5" x14ac:dyDescent="0.25">
      <c r="C37" s="177">
        <v>53</v>
      </c>
      <c r="D37" s="178" t="s">
        <v>749</v>
      </c>
      <c r="E37" t="str">
        <f>IF('Inputs_Metric 31'!T38="","",'Inputs_Metric 31'!T38)</f>
        <v/>
      </c>
    </row>
    <row r="38" spans="3:5" x14ac:dyDescent="0.25">
      <c r="C38" s="177">
        <v>22</v>
      </c>
      <c r="D38" s="178" t="s">
        <v>750</v>
      </c>
      <c r="E38" t="str">
        <f>IF('Inputs_Metric 31'!T39="","",'Inputs_Metric 31'!T39)</f>
        <v>Wheat</v>
      </c>
    </row>
    <row r="39" spans="3:5" x14ac:dyDescent="0.25">
      <c r="C39" s="177">
        <v>41</v>
      </c>
      <c r="D39" s="178" t="s">
        <v>716</v>
      </c>
      <c r="E39" t="str">
        <f>IF('Inputs_Metric 31'!T40="","",'Inputs_Metric 31'!T40)</f>
        <v>Sugarbeets</v>
      </c>
    </row>
    <row r="40" spans="3:5" x14ac:dyDescent="0.25">
      <c r="C40" s="177">
        <v>69</v>
      </c>
      <c r="D40" s="178" t="s">
        <v>712</v>
      </c>
      <c r="E40" t="str">
        <f>IF('Inputs_Metric 31'!T41="","",'Inputs_Metric 31'!T41)</f>
        <v>Grapes</v>
      </c>
    </row>
    <row r="41" spans="3:5" x14ac:dyDescent="0.25">
      <c r="C41" s="177">
        <v>45</v>
      </c>
      <c r="D41" s="178" t="s">
        <v>751</v>
      </c>
      <c r="E41" t="str">
        <f>IF('Inputs_Metric 31'!T42="","",'Inputs_Metric 31'!T42)</f>
        <v/>
      </c>
    </row>
    <row r="42" spans="3:5" x14ac:dyDescent="0.25">
      <c r="C42" s="177">
        <v>43</v>
      </c>
      <c r="D42" s="178" t="s">
        <v>659</v>
      </c>
      <c r="E42" t="str">
        <f>IF('Inputs_Metric 31'!T43="","",'Inputs_Metric 31'!T43)</f>
        <v>Truck Crops</v>
      </c>
    </row>
    <row r="43" spans="3:5" x14ac:dyDescent="0.25">
      <c r="C43" s="177">
        <v>29</v>
      </c>
      <c r="D43" s="178" t="s">
        <v>752</v>
      </c>
      <c r="E43" t="str">
        <f>IF('Inputs_Metric 31'!T44="","",'Inputs_Metric 31'!T44)</f>
        <v/>
      </c>
    </row>
    <row r="44" spans="3:5" x14ac:dyDescent="0.25">
      <c r="C44" s="177">
        <v>27</v>
      </c>
      <c r="D44" s="178" t="s">
        <v>753</v>
      </c>
      <c r="E44" t="str">
        <f>IF('Inputs_Metric 31'!T45="","",'Inputs_Metric 31'!T45)</f>
        <v/>
      </c>
    </row>
    <row r="45" spans="3:5" x14ac:dyDescent="0.25">
      <c r="C45" s="177">
        <v>212</v>
      </c>
      <c r="D45" s="178" t="s">
        <v>754</v>
      </c>
      <c r="E45" t="str">
        <f>IF('Inputs_Metric 31'!T46="","",'Inputs_Metric 31'!T46)</f>
        <v>Fruits &amp; Nuts</v>
      </c>
    </row>
    <row r="46" spans="3:5" x14ac:dyDescent="0.25">
      <c r="C46" s="177">
        <v>76</v>
      </c>
      <c r="D46" s="178" t="s">
        <v>719</v>
      </c>
      <c r="E46" t="str">
        <f>IF('Inputs_Metric 31'!T47="","",'Inputs_Metric 31'!T47)</f>
        <v>Walnuts</v>
      </c>
    </row>
    <row r="47" spans="3:5" x14ac:dyDescent="0.25">
      <c r="C47" s="177">
        <v>205</v>
      </c>
      <c r="D47" s="178" t="s">
        <v>755</v>
      </c>
      <c r="E47" t="str">
        <f>IF('Inputs_Metric 31'!T48="","",'Inputs_Metric 31'!T48)</f>
        <v/>
      </c>
    </row>
    <row r="48" spans="3:5" x14ac:dyDescent="0.25">
      <c r="C48" s="177">
        <v>68</v>
      </c>
      <c r="D48" s="178" t="s">
        <v>756</v>
      </c>
      <c r="E48" t="str">
        <f>IF('Inputs_Metric 31'!T49="","",'Inputs_Metric 31'!T49)</f>
        <v>Fruits &amp; Nuts</v>
      </c>
    </row>
    <row r="49" spans="3:5" x14ac:dyDescent="0.25">
      <c r="C49" s="177">
        <v>52</v>
      </c>
      <c r="D49" s="178" t="s">
        <v>757</v>
      </c>
      <c r="E49" t="str">
        <f>IF('Inputs_Metric 31'!T50="","",'Inputs_Metric 31'!T50)</f>
        <v/>
      </c>
    </row>
    <row r="50" spans="3:5" x14ac:dyDescent="0.25">
      <c r="C50" s="177">
        <v>74</v>
      </c>
      <c r="D50" s="178" t="s">
        <v>758</v>
      </c>
      <c r="E50" t="str">
        <f>IF('Inputs_Metric 31'!T51="","",'Inputs_Metric 31'!T51)</f>
        <v>Fruits &amp; Nuts</v>
      </c>
    </row>
    <row r="51" spans="3:5" x14ac:dyDescent="0.25">
      <c r="C51" s="177">
        <v>204</v>
      </c>
      <c r="D51" s="178" t="s">
        <v>759</v>
      </c>
      <c r="E51" t="str">
        <f>IF('Inputs_Metric 31'!T52="","",'Inputs_Metric 31'!T52)</f>
        <v/>
      </c>
    </row>
    <row r="52" spans="3:5" x14ac:dyDescent="0.25">
      <c r="C52" s="177">
        <v>72</v>
      </c>
      <c r="D52" s="178" t="s">
        <v>760</v>
      </c>
      <c r="E52" t="str">
        <f>IF('Inputs_Metric 31'!T53="","",'Inputs_Metric 31'!T53)</f>
        <v>Fruits &amp; Nuts</v>
      </c>
    </row>
    <row r="53" spans="3:5" x14ac:dyDescent="0.25">
      <c r="C53" s="177">
        <v>54</v>
      </c>
      <c r="D53" s="178" t="s">
        <v>761</v>
      </c>
      <c r="E53" t="str">
        <f>IF('Inputs_Metric 31'!T54="","",'Inputs_Metric 31'!T54)</f>
        <v>Fruits &amp; Nuts</v>
      </c>
    </row>
    <row r="54" spans="3:5" x14ac:dyDescent="0.25">
      <c r="C54" s="177">
        <v>32</v>
      </c>
      <c r="D54" s="178" t="s">
        <v>762</v>
      </c>
      <c r="E54" t="str">
        <f>IF('Inputs_Metric 31'!T55="","",'Inputs_Metric 31'!T55)</f>
        <v>Flax</v>
      </c>
    </row>
    <row r="55" spans="3:5" x14ac:dyDescent="0.25">
      <c r="C55" s="177">
        <v>225</v>
      </c>
      <c r="D55" s="177" t="s">
        <v>763</v>
      </c>
      <c r="E55" t="str">
        <f>IF('Inputs_Metric 31'!T56="","",'Inputs_Metric 31'!T56)</f>
        <v/>
      </c>
    </row>
    <row r="56" spans="3:5" x14ac:dyDescent="0.25">
      <c r="C56" s="177">
        <v>51</v>
      </c>
      <c r="D56" s="177" t="s">
        <v>764</v>
      </c>
      <c r="E56" t="str">
        <f>IF('Inputs_Metric 31'!T57="","",'Inputs_Metric 31'!T57)</f>
        <v/>
      </c>
    </row>
    <row r="57" spans="3:5" x14ac:dyDescent="0.25">
      <c r="C57" s="177">
        <v>44</v>
      </c>
      <c r="D57" s="177" t="s">
        <v>765</v>
      </c>
      <c r="E57" t="str">
        <f>IF('Inputs_Metric 31'!T58="","",'Inputs_Metric 31'!T58)</f>
        <v/>
      </c>
    </row>
    <row r="58" spans="3:5" x14ac:dyDescent="0.25">
      <c r="C58" s="177">
        <v>12</v>
      </c>
      <c r="D58" s="177" t="s">
        <v>766</v>
      </c>
      <c r="E58" t="str">
        <f>IF('Inputs_Metric 31'!T59="","",'Inputs_Metric 31'!T59)</f>
        <v>Corn</v>
      </c>
    </row>
    <row r="59" spans="3:5" x14ac:dyDescent="0.25">
      <c r="C59" s="177">
        <v>71</v>
      </c>
      <c r="D59" s="177" t="s">
        <v>767</v>
      </c>
      <c r="E59" t="str">
        <f>IF('Inputs_Metric 31'!T60="","",'Inputs_Metric 31'!T60)</f>
        <v/>
      </c>
    </row>
    <row r="60" spans="3:5" x14ac:dyDescent="0.25">
      <c r="C60" s="177">
        <v>92</v>
      </c>
      <c r="D60" s="177" t="s">
        <v>768</v>
      </c>
      <c r="E60" t="str">
        <f>IF('Inputs_Metric 31'!T61="","",'Inputs_Metric 31'!T61)</f>
        <v/>
      </c>
    </row>
    <row r="61" spans="3:5" x14ac:dyDescent="0.25">
      <c r="C61" s="177">
        <v>66</v>
      </c>
      <c r="D61" s="177" t="s">
        <v>769</v>
      </c>
      <c r="E61" t="str">
        <f>IF('Inputs_Metric 31'!T62="","",'Inputs_Metric 31'!T62)</f>
        <v>Fruits &amp; Nuts</v>
      </c>
    </row>
    <row r="62" spans="3:5" x14ac:dyDescent="0.25">
      <c r="C62" s="177">
        <v>242</v>
      </c>
      <c r="D62" s="177" t="s">
        <v>770</v>
      </c>
      <c r="E62" t="str">
        <f>IF('Inputs_Metric 31'!T63="","",'Inputs_Metric 31'!T63)</f>
        <v>Fruits &amp; Nuts</v>
      </c>
    </row>
    <row r="63" spans="3:5" x14ac:dyDescent="0.25">
      <c r="C63" s="177">
        <v>58</v>
      </c>
      <c r="D63" s="177" t="s">
        <v>771</v>
      </c>
      <c r="E63" t="str">
        <f>IF('Inputs_Metric 31'!T64="","",'Inputs_Metric 31'!T64)</f>
        <v/>
      </c>
    </row>
    <row r="64" spans="3:5" x14ac:dyDescent="0.25">
      <c r="C64" s="177">
        <v>33</v>
      </c>
      <c r="D64" s="177" t="s">
        <v>715</v>
      </c>
      <c r="E64" t="str">
        <f>IF('Inputs_Metric 31'!T65="","",'Inputs_Metric 31'!T65)</f>
        <v/>
      </c>
    </row>
    <row r="65" spans="3:5" x14ac:dyDescent="0.25">
      <c r="C65" s="177">
        <v>228</v>
      </c>
      <c r="D65" t="s">
        <v>772</v>
      </c>
      <c r="E65" t="str">
        <f>IF('Inputs_Metric 31'!T66="","",'Inputs_Metric 31'!T66)</f>
        <v/>
      </c>
    </row>
    <row r="66" spans="3:5" x14ac:dyDescent="0.25">
      <c r="C66" s="177">
        <v>13</v>
      </c>
      <c r="D66" s="177" t="s">
        <v>773</v>
      </c>
      <c r="E66" t="str">
        <f>IF('Inputs_Metric 31'!T67="","",'Inputs_Metric 31'!T67)</f>
        <v/>
      </c>
    </row>
    <row r="67" spans="3:5" x14ac:dyDescent="0.25">
      <c r="C67" s="177">
        <v>236</v>
      </c>
      <c r="D67" s="177" t="s">
        <v>774</v>
      </c>
      <c r="E67" t="str">
        <f>IF('Inputs_Metric 31'!T68="","",'Inputs_Metric 31'!T68)</f>
        <v/>
      </c>
    </row>
    <row r="68" spans="3:5" x14ac:dyDescent="0.25">
      <c r="C68" s="177">
        <v>49</v>
      </c>
      <c r="D68" s="177" t="s">
        <v>775</v>
      </c>
      <c r="E68" t="str">
        <f>IF('Inputs_Metric 31'!T69="","",'Inputs_Metric 31'!T69)</f>
        <v/>
      </c>
    </row>
    <row r="69" spans="3:5" x14ac:dyDescent="0.25">
      <c r="C69" s="177">
        <v>46</v>
      </c>
      <c r="D69" s="177" t="s">
        <v>776</v>
      </c>
      <c r="E69" t="str">
        <f>IF('Inputs_Metric 31'!T70="","",'Inputs_Metric 31'!T70)</f>
        <v/>
      </c>
    </row>
    <row r="70" spans="3:5" x14ac:dyDescent="0.25">
      <c r="C70" s="177">
        <v>11</v>
      </c>
      <c r="D70" s="177" t="s">
        <v>777</v>
      </c>
      <c r="E70" t="str">
        <f>IF('Inputs_Metric 31'!T71="","",'Inputs_Metric 31'!T71)</f>
        <v/>
      </c>
    </row>
    <row r="71" spans="3:5" x14ac:dyDescent="0.25">
      <c r="C71" s="177">
        <v>112</v>
      </c>
      <c r="D71" s="177" t="s">
        <v>778</v>
      </c>
      <c r="E71" t="str">
        <f>IF('Inputs_Metric 31'!T72="","",'Inputs_Metric 31'!T72)</f>
        <v/>
      </c>
    </row>
    <row r="72" spans="3:5" x14ac:dyDescent="0.25">
      <c r="C72" s="177">
        <v>57</v>
      </c>
      <c r="D72" s="177" t="s">
        <v>779</v>
      </c>
      <c r="E72" t="str">
        <f>IF('Inputs_Metric 31'!T73="","",'Inputs_Metric 31'!T73)</f>
        <v/>
      </c>
    </row>
    <row r="73" spans="3:5" x14ac:dyDescent="0.25">
      <c r="C73" s="177">
        <v>70</v>
      </c>
      <c r="D73" s="177" t="s">
        <v>780</v>
      </c>
      <c r="E73" t="str">
        <f>IF('Inputs_Metric 31'!T74="","",'Inputs_Metric 31'!T74)</f>
        <v/>
      </c>
    </row>
    <row r="74" spans="3:5" x14ac:dyDescent="0.25">
      <c r="C74" s="177">
        <v>227</v>
      </c>
      <c r="D74" s="177" t="s">
        <v>781</v>
      </c>
      <c r="E74" t="str">
        <f>IF('Inputs_Metric 31'!T75="","",'Inputs_Metric 31'!T75)</f>
        <v/>
      </c>
    </row>
    <row r="75" spans="3:5" x14ac:dyDescent="0.25">
      <c r="C75" s="177">
        <v>220</v>
      </c>
      <c r="D75" s="177" t="s">
        <v>782</v>
      </c>
      <c r="E75" t="str">
        <f>IF('Inputs_Metric 31'!T76="","",'Inputs_Metric 31'!T76)</f>
        <v>Fruits &amp; Nuts</v>
      </c>
    </row>
    <row r="76" spans="3:5" x14ac:dyDescent="0.25">
      <c r="C76" s="177">
        <v>67</v>
      </c>
      <c r="D76" s="177" t="s">
        <v>783</v>
      </c>
      <c r="E76" t="str">
        <f>IF('Inputs_Metric 31'!T77="","",'Inputs_Metric 31'!T77)</f>
        <v>Fruits &amp; Nuts</v>
      </c>
    </row>
    <row r="77" spans="3:5" x14ac:dyDescent="0.25">
      <c r="C77" s="177">
        <v>35</v>
      </c>
      <c r="D77" s="177" t="s">
        <v>784</v>
      </c>
      <c r="E77" t="str">
        <f>IF('Inputs_Metric 31'!T78="","",'Inputs_Metric 31'!T78)</f>
        <v/>
      </c>
    </row>
    <row r="78" spans="3:5" x14ac:dyDescent="0.25">
      <c r="C78" s="177">
        <v>211</v>
      </c>
      <c r="D78" s="177" t="s">
        <v>785</v>
      </c>
      <c r="E78" t="str">
        <f>IF('Inputs_Metric 31'!T79="","",'Inputs_Metric 31'!T79)</f>
        <v/>
      </c>
    </row>
    <row r="79" spans="3:5" x14ac:dyDescent="0.25">
      <c r="C79" s="177">
        <v>226</v>
      </c>
      <c r="D79" s="177" t="s">
        <v>786</v>
      </c>
      <c r="E79" t="str">
        <f>IF('Inputs_Metric 31'!T80="","",'Inputs_Metric 31'!T80)</f>
        <v/>
      </c>
    </row>
    <row r="80" spans="3:5" x14ac:dyDescent="0.25">
      <c r="C80" s="177">
        <v>14</v>
      </c>
      <c r="D80" s="177" t="s">
        <v>787</v>
      </c>
      <c r="E80" t="str">
        <f>IF('Inputs_Metric 31'!T81="","",'Inputs_Metric 31'!T81)</f>
        <v/>
      </c>
    </row>
    <row r="81" spans="3:5" x14ac:dyDescent="0.25">
      <c r="C81" s="177">
        <v>56</v>
      </c>
      <c r="D81" s="177" t="s">
        <v>788</v>
      </c>
      <c r="E81" t="str">
        <f>IF('Inputs_Metric 31'!T82="","",'Inputs_Metric 31'!T82)</f>
        <v/>
      </c>
    </row>
    <row r="82" spans="3:5" x14ac:dyDescent="0.25">
      <c r="C82" s="177">
        <v>215</v>
      </c>
      <c r="D82" s="177" t="s">
        <v>789</v>
      </c>
      <c r="E82" t="str">
        <f>IF('Inputs_Metric 31'!T83="","",'Inputs_Metric 31'!T83)</f>
        <v/>
      </c>
    </row>
    <row r="83" spans="3:5" x14ac:dyDescent="0.25">
      <c r="C83" s="177">
        <v>77</v>
      </c>
      <c r="D83" s="177" t="s">
        <v>790</v>
      </c>
      <c r="E83" t="str">
        <f>IF('Inputs_Metric 31'!T84="","",'Inputs_Metric 31'!T84)</f>
        <v>Fruits &amp; Nuts</v>
      </c>
    </row>
    <row r="84" spans="3:5" x14ac:dyDescent="0.25">
      <c r="C84" s="177">
        <v>238</v>
      </c>
      <c r="D84" s="177" t="s">
        <v>791</v>
      </c>
      <c r="E84" t="str">
        <f>IF('Inputs_Metric 31'!T85="","",'Inputs_Metric 31'!T85)</f>
        <v/>
      </c>
    </row>
    <row r="85" spans="3:5" x14ac:dyDescent="0.25">
      <c r="C85" s="177">
        <v>206</v>
      </c>
      <c r="D85" s="177" t="s">
        <v>792</v>
      </c>
      <c r="E85" t="str">
        <f>IF('Inputs_Metric 31'!T86="","",'Inputs_Metric 31'!T86)</f>
        <v/>
      </c>
    </row>
    <row r="86" spans="3:5" x14ac:dyDescent="0.25">
      <c r="C86" s="177">
        <v>221</v>
      </c>
      <c r="D86" s="177" t="s">
        <v>793</v>
      </c>
      <c r="E86" t="str">
        <f>IF('Inputs_Metric 31'!T87="","",'Inputs_Metric 31'!T87)</f>
        <v>Fruits &amp; Nuts</v>
      </c>
    </row>
    <row r="87" spans="3:5" x14ac:dyDescent="0.25">
      <c r="C87" s="177">
        <v>50</v>
      </c>
      <c r="D87" s="177" t="s">
        <v>794</v>
      </c>
      <c r="E87" t="str">
        <f>IF('Inputs_Metric 31'!T88="","",'Inputs_Metric 31'!T88)</f>
        <v/>
      </c>
    </row>
    <row r="88" spans="3:5" x14ac:dyDescent="0.25">
      <c r="C88" s="177">
        <v>214</v>
      </c>
      <c r="D88" s="177" t="s">
        <v>795</v>
      </c>
      <c r="E88" t="str">
        <f>IF('Inputs_Metric 31'!T89="","",'Inputs_Metric 31'!T89)</f>
        <v/>
      </c>
    </row>
    <row r="89" spans="3:5" x14ac:dyDescent="0.25">
      <c r="C89" s="177">
        <v>219</v>
      </c>
      <c r="D89" s="177" t="s">
        <v>796</v>
      </c>
      <c r="E89" t="str">
        <f>IF('Inputs_Metric 31'!T90="","",'Inputs_Metric 31'!T90)</f>
        <v/>
      </c>
    </row>
    <row r="90" spans="3:5" x14ac:dyDescent="0.25">
      <c r="C90" s="177">
        <v>217</v>
      </c>
      <c r="D90" s="177" t="s">
        <v>797</v>
      </c>
      <c r="E90" t="str">
        <f>IF('Inputs_Metric 31'!T91="","",'Inputs_Metric 31'!T91)</f>
        <v>Fruits &amp; Nuts</v>
      </c>
    </row>
    <row r="91" spans="3:5" x14ac:dyDescent="0.25">
      <c r="C91" s="177">
        <v>48</v>
      </c>
      <c r="D91" s="177" t="s">
        <v>798</v>
      </c>
      <c r="E91" t="str">
        <f>IF('Inputs_Metric 31'!T92="","",'Inputs_Metric 31'!T92)</f>
        <v>Fruits &amp; Nuts</v>
      </c>
    </row>
    <row r="92" spans="3:5" x14ac:dyDescent="0.25">
      <c r="C92" s="177">
        <v>254</v>
      </c>
      <c r="D92" s="177" t="s">
        <v>799</v>
      </c>
      <c r="E92" t="str">
        <f>IF('Inputs_Metric 31'!T93="","",'Inputs_Metric 31'!T93)</f>
        <v/>
      </c>
    </row>
    <row r="93" spans="3:5" x14ac:dyDescent="0.25">
      <c r="C93" s="177">
        <v>208</v>
      </c>
      <c r="D93" s="177" t="s">
        <v>800</v>
      </c>
      <c r="E93" t="str">
        <f>IF('Inputs_Metric 31'!T94="","",'Inputs_Metric 31'!T94)</f>
        <v/>
      </c>
    </row>
    <row r="94" spans="3:5" x14ac:dyDescent="0.25">
      <c r="C94" s="177">
        <v>229</v>
      </c>
      <c r="D94" s="177" t="s">
        <v>801</v>
      </c>
      <c r="E94" t="str">
        <f>IF('Inputs_Metric 31'!T95="","",'Inputs_Metric 31'!T95)</f>
        <v/>
      </c>
    </row>
    <row r="95" spans="3:5" x14ac:dyDescent="0.25">
      <c r="C95" s="177">
        <v>243</v>
      </c>
      <c r="D95" s="177" t="s">
        <v>802</v>
      </c>
      <c r="E95" t="str">
        <f>IF('Inputs_Metric 31'!T96="","",'Inputs_Metric 31'!T96)</f>
        <v/>
      </c>
    </row>
    <row r="96" spans="3:5" x14ac:dyDescent="0.25">
      <c r="C96" s="177">
        <v>216</v>
      </c>
      <c r="D96" s="177" t="s">
        <v>803</v>
      </c>
      <c r="E96" t="str">
        <f>IF('Inputs_Metric 31'!T97="","",'Inputs_Metric 31'!T97)</f>
        <v/>
      </c>
    </row>
    <row r="97" spans="3:5" x14ac:dyDescent="0.25">
      <c r="C97" s="177">
        <v>237</v>
      </c>
      <c r="D97" s="177" t="s">
        <v>804</v>
      </c>
      <c r="E97" t="str">
        <f>IF('Inputs_Metric 31'!T98="","",'Inputs_Metric 31'!T98)</f>
        <v/>
      </c>
    </row>
    <row r="98" spans="3:5" x14ac:dyDescent="0.25">
      <c r="C98" s="177">
        <v>55</v>
      </c>
      <c r="D98" s="177" t="s">
        <v>805</v>
      </c>
      <c r="E98" t="str">
        <f>IF('Inputs_Metric 31'!T99="","",'Inputs_Metric 31'!T99)</f>
        <v>Fruits &amp; Nuts</v>
      </c>
    </row>
    <row r="99" spans="3:5" x14ac:dyDescent="0.25">
      <c r="C99" s="177">
        <v>39</v>
      </c>
      <c r="D99" s="177" t="s">
        <v>806</v>
      </c>
      <c r="E99" t="str">
        <f>IF('Inputs_Metric 31'!T100="","",'Inputs_Metric 31'!T100)</f>
        <v/>
      </c>
    </row>
    <row r="100" spans="3:5" x14ac:dyDescent="0.25">
      <c r="C100" s="177">
        <v>250</v>
      </c>
      <c r="D100" s="177" t="s">
        <v>807</v>
      </c>
      <c r="E100" t="str">
        <f>IF('Inputs_Metric 31'!T101="","",'Inputs_Metric 31'!T101)</f>
        <v>Fruits &amp; Nuts</v>
      </c>
    </row>
    <row r="101" spans="3:5" x14ac:dyDescent="0.25">
      <c r="C101" s="177">
        <v>209</v>
      </c>
      <c r="D101" s="177" t="s">
        <v>808</v>
      </c>
      <c r="E101" t="str">
        <f>IF('Inputs_Metric 31'!T102="","",'Inputs_Metric 31'!T102)</f>
        <v>Fruits &amp; Nuts</v>
      </c>
    </row>
    <row r="102" spans="3:5" x14ac:dyDescent="0.25">
      <c r="C102" s="177">
        <v>222</v>
      </c>
      <c r="D102" s="177" t="s">
        <v>809</v>
      </c>
      <c r="E102" t="str">
        <f>IF('Inputs_Metric 31'!T103="","",'Inputs_Metric 31'!T103)</f>
        <v>Fruits &amp; Nuts</v>
      </c>
    </row>
    <row r="103" spans="3:5" x14ac:dyDescent="0.25">
      <c r="C103" s="177">
        <v>240</v>
      </c>
      <c r="D103" s="177" t="s">
        <v>810</v>
      </c>
      <c r="E103" t="str">
        <f>IF('Inputs_Metric 31'!T104="","",'Inputs_Metric 31'!T104)</f>
        <v/>
      </c>
    </row>
    <row r="104" spans="3:5" x14ac:dyDescent="0.25">
      <c r="C104" s="177">
        <v>218</v>
      </c>
      <c r="D104" s="177" t="s">
        <v>811</v>
      </c>
      <c r="E104" t="str">
        <f>IF('Inputs_Metric 31'!T105="","",'Inputs_Metric 31'!T105)</f>
        <v>Fruits &amp; Nuts</v>
      </c>
    </row>
    <row r="105" spans="3:5" x14ac:dyDescent="0.25">
      <c r="C105" s="177">
        <v>232</v>
      </c>
      <c r="D105" s="177" t="s">
        <v>812</v>
      </c>
      <c r="E105" t="str">
        <f>IF('Inputs_Metric 31'!T106="","",'Inputs_Metric 31'!T106)</f>
        <v/>
      </c>
    </row>
    <row r="106" spans="3:5" x14ac:dyDescent="0.25">
      <c r="C106" s="177">
        <v>246</v>
      </c>
      <c r="D106" s="177" t="s">
        <v>813</v>
      </c>
      <c r="E106" t="str">
        <f>IF('Inputs_Metric 31'!T107="","",'Inputs_Metric 31'!T107)</f>
        <v/>
      </c>
    </row>
    <row r="107" spans="3:5" x14ac:dyDescent="0.25">
      <c r="C107" s="177">
        <v>60</v>
      </c>
      <c r="D107" s="177" t="s">
        <v>814</v>
      </c>
      <c r="E107" t="str">
        <f>IF('Inputs_Metric 31'!T108="","",'Inputs_Metric 31'!T108)</f>
        <v/>
      </c>
    </row>
    <row r="108" spans="3:5" x14ac:dyDescent="0.25">
      <c r="C108" s="177">
        <v>47</v>
      </c>
      <c r="D108" s="177" t="s">
        <v>815</v>
      </c>
      <c r="E108" t="str">
        <f>IF('Inputs_Metric 31'!T109="","",'Inputs_Metric 31'!T109)</f>
        <v>Fruits &amp; Nuts</v>
      </c>
    </row>
    <row r="109" spans="3:5" x14ac:dyDescent="0.25">
      <c r="C109" s="177">
        <v>241</v>
      </c>
      <c r="D109" s="177" t="s">
        <v>816</v>
      </c>
      <c r="E109" t="str">
        <f>IF('Inputs_Metric 31'!T110="","",'Inputs_Metric 31'!T110)</f>
        <v/>
      </c>
    </row>
    <row r="110" spans="3:5" x14ac:dyDescent="0.25">
      <c r="C110" s="177">
        <v>213</v>
      </c>
      <c r="D110" s="177" t="s">
        <v>817</v>
      </c>
      <c r="E110" t="str">
        <f>IF('Inputs_Metric 31'!T111="","",'Inputs_Metric 31'!T111)</f>
        <v>Fruits &amp; Nuts</v>
      </c>
    </row>
    <row r="111" spans="3:5" x14ac:dyDescent="0.25">
      <c r="C111" s="177">
        <v>244</v>
      </c>
      <c r="D111" s="177" t="s">
        <v>818</v>
      </c>
      <c r="E111" t="str">
        <f>IF('Inputs_Metric 31'!T112="","",'Inputs_Metric 31'!T112)</f>
        <v/>
      </c>
    </row>
    <row r="112" spans="3:5" x14ac:dyDescent="0.25">
      <c r="C112" s="177">
        <v>224</v>
      </c>
      <c r="D112" s="177" t="s">
        <v>819</v>
      </c>
      <c r="E112" t="str">
        <f>IF('Inputs_Metric 31'!T113="","",'Inputs_Metric 31'!T113)</f>
        <v/>
      </c>
    </row>
    <row r="113" spans="3:5" x14ac:dyDescent="0.25">
      <c r="C113" s="177">
        <v>30</v>
      </c>
      <c r="D113" s="177" t="s">
        <v>820</v>
      </c>
      <c r="E113" t="str">
        <f>IF('Inputs_Metric 31'!T114="","",'Inputs_Metric 31'!T114)</f>
        <v/>
      </c>
    </row>
    <row r="114" spans="3:5" x14ac:dyDescent="0.25">
      <c r="C114" s="177">
        <v>247</v>
      </c>
      <c r="D114" s="177" t="s">
        <v>821</v>
      </c>
      <c r="E114" t="str">
        <f>IF('Inputs_Metric 31'!T115="","",'Inputs_Metric 31'!T115)</f>
        <v/>
      </c>
    </row>
    <row r="115" spans="3:5" x14ac:dyDescent="0.25">
      <c r="C115" s="177">
        <v>207</v>
      </c>
      <c r="D115" s="177" t="s">
        <v>822</v>
      </c>
      <c r="E115" t="str">
        <f>IF('Inputs_Metric 31'!T116="","",'Inputs_Metric 31'!T116)</f>
        <v/>
      </c>
    </row>
    <row r="116" spans="3:5" x14ac:dyDescent="0.25">
      <c r="C116" s="177">
        <v>25</v>
      </c>
      <c r="D116" s="177" t="s">
        <v>823</v>
      </c>
      <c r="E116" t="str">
        <f>IF('Inputs_Metric 31'!T117="","",'Inputs_Metric 31'!T117)</f>
        <v/>
      </c>
    </row>
    <row r="117" spans="3:5" x14ac:dyDescent="0.25">
      <c r="C117" s="177">
        <v>231</v>
      </c>
      <c r="D117" s="177" t="s">
        <v>824</v>
      </c>
      <c r="E117" t="str">
        <f>IF('Inputs_Metric 31'!T118="","",'Inputs_Metric 31'!T118)</f>
        <v/>
      </c>
    </row>
    <row r="118" spans="3:5" x14ac:dyDescent="0.25">
      <c r="C118" s="177">
        <v>34</v>
      </c>
      <c r="D118" s="177" t="s">
        <v>825</v>
      </c>
      <c r="E118" t="str">
        <f>IF('Inputs_Metric 31'!T119="","",'Inputs_Metric 31'!T119)</f>
        <v/>
      </c>
    </row>
    <row r="119" spans="3:5" x14ac:dyDescent="0.25">
      <c r="C119" s="177">
        <v>223</v>
      </c>
      <c r="D119" s="177" t="s">
        <v>826</v>
      </c>
      <c r="E119" t="str">
        <f>IF('Inputs_Metric 31'!T120="","",'Inputs_Metric 31'!T120)</f>
        <v>Fruits &amp; Nuts</v>
      </c>
    </row>
    <row r="120" spans="3:5" x14ac:dyDescent="0.25">
      <c r="C120" s="177">
        <v>233</v>
      </c>
      <c r="D120" s="177" t="s">
        <v>827</v>
      </c>
      <c r="E120" t="str">
        <f>IF('Inputs_Metric 31'!T121="","",'Inputs_Metric 31'!T121)</f>
        <v/>
      </c>
    </row>
    <row r="121" spans="3:5" x14ac:dyDescent="0.25">
      <c r="C121" s="177">
        <v>249</v>
      </c>
      <c r="D121" s="177" t="s">
        <v>828</v>
      </c>
      <c r="E121" t="str">
        <f>IF('Inputs_Metric 31'!T122="","",'Inputs_Metric 31'!T122)</f>
        <v/>
      </c>
    </row>
    <row r="122" spans="3:5" x14ac:dyDescent="0.25">
      <c r="C122" s="177">
        <v>245</v>
      </c>
      <c r="D122" s="177" t="s">
        <v>829</v>
      </c>
      <c r="E122" t="str">
        <f>IF('Inputs_Metric 31'!T123="","",'Inputs_Metric 31'!T123)</f>
        <v/>
      </c>
    </row>
    <row r="123" spans="3:5" x14ac:dyDescent="0.25">
      <c r="C123" s="177">
        <v>38</v>
      </c>
      <c r="D123" s="177" t="s">
        <v>830</v>
      </c>
      <c r="E123" t="str">
        <f>IF('Inputs_Metric 31'!T124="","",'Inputs_Metric 31'!T124)</f>
        <v/>
      </c>
    </row>
    <row r="124" spans="3:5" x14ac:dyDescent="0.25">
      <c r="C124" s="177">
        <v>248</v>
      </c>
      <c r="D124" s="177" t="s">
        <v>831</v>
      </c>
      <c r="E124" t="str">
        <f>IF('Inputs_Metric 31'!T125="","",'Inputs_Metric 31'!T125)</f>
        <v/>
      </c>
    </row>
    <row r="125" spans="3:5" x14ac:dyDescent="0.25">
      <c r="C125" s="177">
        <v>239</v>
      </c>
      <c r="D125" s="177" t="s">
        <v>832</v>
      </c>
      <c r="E125" t="str">
        <f>IF('Inputs_Metric 31'!T126="","",'Inputs_Metric 31'!T126)</f>
        <v/>
      </c>
    </row>
    <row r="126" spans="3:5" x14ac:dyDescent="0.25">
      <c r="C126" s="177">
        <v>62</v>
      </c>
      <c r="D126" s="177" t="s">
        <v>833</v>
      </c>
      <c r="E126" t="str">
        <f>IF('Inputs_Metric 31'!T127="","",'Inputs_Metric 31'!T127)</f>
        <v/>
      </c>
    </row>
    <row r="127" spans="3:5" x14ac:dyDescent="0.25">
      <c r="C127" s="177">
        <v>63</v>
      </c>
      <c r="D127" s="177" t="s">
        <v>834</v>
      </c>
      <c r="E127" t="str">
        <f>IF('Inputs_Metric 31'!T128="","",'Inputs_Metric 31'!T128)</f>
        <v/>
      </c>
    </row>
    <row r="128" spans="3:5" x14ac:dyDescent="0.25">
      <c r="C128" s="177">
        <v>64</v>
      </c>
      <c r="D128" s="177" t="s">
        <v>725</v>
      </c>
      <c r="E128" t="str">
        <f>IF('Inputs_Metric 31'!T129="","",'Inputs_Metric 31'!T129)</f>
        <v/>
      </c>
    </row>
    <row r="129" spans="3:5" x14ac:dyDescent="0.25">
      <c r="C129" s="177">
        <v>65</v>
      </c>
      <c r="D129" s="177" t="s">
        <v>738</v>
      </c>
      <c r="E129" t="str">
        <f>IF('Inputs_Metric 31'!T130="","",'Inputs_Metric 31'!T130)</f>
        <v/>
      </c>
    </row>
    <row r="130" spans="3:5" x14ac:dyDescent="0.25">
      <c r="C130" s="177">
        <v>81</v>
      </c>
      <c r="D130" s="177" t="s">
        <v>835</v>
      </c>
      <c r="E130" t="str">
        <f>IF('Inputs_Metric 31'!T131="","",'Inputs_Metric 31'!T131)</f>
        <v/>
      </c>
    </row>
    <row r="131" spans="3:5" x14ac:dyDescent="0.25">
      <c r="C131" s="177">
        <v>82</v>
      </c>
      <c r="D131" s="177" t="s">
        <v>836</v>
      </c>
      <c r="E131" t="str">
        <f>IF('Inputs_Metric 31'!T132="","",'Inputs_Metric 31'!T132)</f>
        <v/>
      </c>
    </row>
    <row r="132" spans="3:5" x14ac:dyDescent="0.25">
      <c r="C132" s="177">
        <v>83</v>
      </c>
      <c r="D132" s="177" t="s">
        <v>837</v>
      </c>
      <c r="E132" t="str">
        <f>IF('Inputs_Metric 31'!T133="","",'Inputs_Metric 31'!T133)</f>
        <v/>
      </c>
    </row>
    <row r="133" spans="3:5" x14ac:dyDescent="0.25">
      <c r="C133" s="177">
        <v>87</v>
      </c>
      <c r="D133" s="177" t="s">
        <v>838</v>
      </c>
      <c r="E133" t="str">
        <f>IF('Inputs_Metric 31'!T134="","",'Inputs_Metric 31'!T134)</f>
        <v/>
      </c>
    </row>
    <row r="134" spans="3:5" x14ac:dyDescent="0.25">
      <c r="C134" s="177">
        <v>88</v>
      </c>
      <c r="D134" s="177" t="s">
        <v>839</v>
      </c>
      <c r="E134" t="str">
        <f>IF('Inputs_Metric 31'!T135="","",'Inputs_Metric 31'!T135)</f>
        <v/>
      </c>
    </row>
    <row r="135" spans="3:5" x14ac:dyDescent="0.25">
      <c r="C135" s="177">
        <v>210</v>
      </c>
      <c r="D135" s="177" t="s">
        <v>840</v>
      </c>
      <c r="E135" t="str">
        <f>IF('Inputs_Metric 31'!T136="","",'Inputs_Metric 31'!T136)</f>
        <v>Fruits &amp; Nuts</v>
      </c>
    </row>
    <row r="136" spans="3:5" x14ac:dyDescent="0.25">
      <c r="C136" s="177">
        <v>230</v>
      </c>
      <c r="D136" s="177" t="s">
        <v>841</v>
      </c>
      <c r="E136" t="str">
        <f>IF('Inputs_Metric 31'!T137="","",'Inputs_Metric 31'!T137)</f>
        <v/>
      </c>
    </row>
    <row r="137" spans="3:5" x14ac:dyDescent="0.25">
      <c r="C137" s="177">
        <v>234</v>
      </c>
      <c r="D137" s="177" t="s">
        <v>842</v>
      </c>
      <c r="E137" t="str">
        <f>IF('Inputs_Metric 31'!T138="","",'Inputs_Metric 31'!T138)</f>
        <v/>
      </c>
    </row>
    <row r="138" spans="3:5" x14ac:dyDescent="0.25">
      <c r="C138" s="177" t="s">
        <v>1373</v>
      </c>
      <c r="D138" s="241" t="s">
        <v>1386</v>
      </c>
    </row>
    <row r="139" spans="3:5" x14ac:dyDescent="0.25">
      <c r="C139" s="177">
        <v>235</v>
      </c>
      <c r="D139" s="177" t="s">
        <v>843</v>
      </c>
      <c r="E139" t="str">
        <f>IF('Inputs_Metric 31'!T139="","",'Inputs_Metric 31'!T139)</f>
        <v/>
      </c>
    </row>
  </sheetData>
  <mergeCells count="2">
    <mergeCell ref="C3:D3"/>
    <mergeCell ref="E3:E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C2:R1538"/>
  <sheetViews>
    <sheetView topLeftCell="A145" zoomScale="55" zoomScaleNormal="55" workbookViewId="0">
      <selection activeCell="E137" sqref="E137"/>
    </sheetView>
  </sheetViews>
  <sheetFormatPr defaultRowHeight="15" x14ac:dyDescent="0.25"/>
  <cols>
    <col min="5" max="9" width="18.28515625" customWidth="1"/>
    <col min="10" max="12" width="31.42578125" customWidth="1"/>
    <col min="13" max="14" width="18.28515625" customWidth="1"/>
    <col min="15" max="15" width="29" customWidth="1"/>
  </cols>
  <sheetData>
    <row r="2" spans="3:18" x14ac:dyDescent="0.25">
      <c r="M2" t="s">
        <v>252</v>
      </c>
      <c r="N2" t="s">
        <v>253</v>
      </c>
    </row>
    <row r="3" spans="3:18" ht="58.5" customHeight="1" x14ac:dyDescent="0.25">
      <c r="E3" s="159" t="s">
        <v>647</v>
      </c>
      <c r="F3" s="159" t="s">
        <v>387</v>
      </c>
      <c r="G3" s="159" t="s">
        <v>388</v>
      </c>
      <c r="H3" s="159" t="s">
        <v>648</v>
      </c>
      <c r="I3" s="159" t="s">
        <v>649</v>
      </c>
      <c r="J3" s="159" t="s">
        <v>1402</v>
      </c>
      <c r="K3" s="162" t="s">
        <v>855</v>
      </c>
      <c r="L3" s="162" t="s">
        <v>856</v>
      </c>
      <c r="M3" s="159" t="s">
        <v>651</v>
      </c>
      <c r="N3" s="159" t="s">
        <v>652</v>
      </c>
      <c r="O3" s="56" t="s">
        <v>1403</v>
      </c>
    </row>
    <row r="4" spans="3:18" x14ac:dyDescent="0.25">
      <c r="C4">
        <f>IF(D4=1,C3+1,C3)</f>
        <v>1</v>
      </c>
      <c r="D4">
        <f>COUNTIF($F$4:F4,F4)</f>
        <v>1</v>
      </c>
      <c r="E4" s="40">
        <f>'Agricultural Data'!C4</f>
        <v>2</v>
      </c>
      <c r="F4" s="40" t="str">
        <f>'Agricultural Data'!D4</f>
        <v>NFWF-43322</v>
      </c>
      <c r="G4" s="40">
        <f>'Agricultural Data'!E4</f>
        <v>3</v>
      </c>
      <c r="H4" s="38" t="str">
        <f>'Agricultural Data'!F4</f>
        <v>Massachusetts</v>
      </c>
      <c r="I4" s="38" t="str">
        <f>'Agricultural Data'!G4</f>
        <v>Dukes</v>
      </c>
      <c r="J4" s="38" t="str">
        <f>'Agricultural Data'!H4</f>
        <v>Open Water</v>
      </c>
      <c r="K4" s="195">
        <f>'Agricultural Data'!I4</f>
        <v>0.61726829000000005</v>
      </c>
      <c r="L4" s="195">
        <f>'Agricultural Data'!J4</f>
        <v>0.61726829000000005</v>
      </c>
      <c r="M4" s="168" t="str">
        <f>IF($O4="","",K4)</f>
        <v/>
      </c>
      <c r="N4" s="168" t="str">
        <f>IF($O4="","",L4)</f>
        <v/>
      </c>
      <c r="O4" s="38" t="str">
        <f>IFERROR(IF(VLOOKUP(J4,'Inputs_Metric 30'!$D$5:$E$139,2,FALSE)=0,"",VLOOKUP(J4,'Inputs_Metric 30'!$D$5:$E$139,2,FALSE)),"")</f>
        <v/>
      </c>
    </row>
    <row r="5" spans="3:18" x14ac:dyDescent="0.25">
      <c r="C5">
        <f t="shared" ref="C5:C30" si="0">IF(D5=1,C4+1,C4)</f>
        <v>1</v>
      </c>
      <c r="D5">
        <f>COUNTIF($F$4:F5,F5)</f>
        <v>2</v>
      </c>
      <c r="E5" s="40">
        <f>'Agricultural Data'!C5</f>
        <v>2</v>
      </c>
      <c r="F5" s="40" t="str">
        <f>'Agricultural Data'!D5</f>
        <v>NFWF-43322</v>
      </c>
      <c r="G5" s="40">
        <f>'Agricultural Data'!E5</f>
        <v>3</v>
      </c>
      <c r="H5" s="38" t="str">
        <f>'Agricultural Data'!F5</f>
        <v>Massachusetts</v>
      </c>
      <c r="I5" s="38" t="str">
        <f>'Agricultural Data'!G5</f>
        <v>Dukes</v>
      </c>
      <c r="J5" s="38" t="str">
        <f>'Agricultural Data'!H5</f>
        <v>Developed/Open Space</v>
      </c>
      <c r="K5" s="195">
        <f>'Agricultural Data'!I5</f>
        <v>2.2486554999999998E-2</v>
      </c>
      <c r="L5" s="195">
        <f>'Agricultural Data'!J5</f>
        <v>2.2486554999999998E-2</v>
      </c>
      <c r="M5" s="168" t="str">
        <f t="shared" ref="M5:M68" si="1">IF($O5="","",K5)</f>
        <v/>
      </c>
      <c r="N5" s="168" t="str">
        <f t="shared" ref="N5:N68" si="2">IF($O5="","",L5)</f>
        <v/>
      </c>
      <c r="O5" s="38" t="str">
        <f>IFERROR(IF(VLOOKUP(J5,'Inputs_Metric 30'!$D$5:$E$139,2,FALSE)=0,"",VLOOKUP(J5,'Inputs_Metric 30'!$D$5:$E$139,2,FALSE)),"")</f>
        <v/>
      </c>
    </row>
    <row r="6" spans="3:18" x14ac:dyDescent="0.25">
      <c r="C6">
        <f t="shared" si="0"/>
        <v>1</v>
      </c>
      <c r="D6">
        <f>COUNTIF($F$4:F6,F6)</f>
        <v>3</v>
      </c>
      <c r="E6" s="40">
        <f>'Agricultural Data'!C6</f>
        <v>2</v>
      </c>
      <c r="F6" s="40" t="str">
        <f>'Agricultural Data'!D6</f>
        <v>NFWF-43322</v>
      </c>
      <c r="G6" s="40">
        <f>'Agricultural Data'!E6</f>
        <v>3</v>
      </c>
      <c r="H6" s="38" t="str">
        <f>'Agricultural Data'!F6</f>
        <v>Massachusetts</v>
      </c>
      <c r="I6" s="38" t="str">
        <f>'Agricultural Data'!G6</f>
        <v>Dukes</v>
      </c>
      <c r="J6" s="38" t="str">
        <f>'Agricultural Data'!H6</f>
        <v>Developed/Low Intensity</v>
      </c>
      <c r="K6" s="195">
        <f>'Agricultural Data'!I6</f>
        <v>0.13195407000000001</v>
      </c>
      <c r="L6" s="195">
        <f>'Agricultural Data'!J6</f>
        <v>0.13195407000000001</v>
      </c>
      <c r="M6" s="168" t="str">
        <f t="shared" si="1"/>
        <v/>
      </c>
      <c r="N6" s="168" t="str">
        <f t="shared" si="2"/>
        <v/>
      </c>
      <c r="O6" s="38" t="str">
        <f>IFERROR(IF(VLOOKUP(J6,'Inputs_Metric 30'!$D$5:$E$139,2,FALSE)=0,"",VLOOKUP(J6,'Inputs_Metric 30'!$D$5:$E$139,2,FALSE)),"")</f>
        <v/>
      </c>
    </row>
    <row r="7" spans="3:18" x14ac:dyDescent="0.25">
      <c r="C7">
        <f t="shared" si="0"/>
        <v>1</v>
      </c>
      <c r="D7">
        <f>COUNTIF($F$4:F7,F7)</f>
        <v>4</v>
      </c>
      <c r="E7" s="40">
        <f>'Agricultural Data'!C7</f>
        <v>2</v>
      </c>
      <c r="F7" s="40" t="str">
        <f>'Agricultural Data'!D7</f>
        <v>NFWF-43322</v>
      </c>
      <c r="G7" s="40">
        <f>'Agricultural Data'!E7</f>
        <v>3</v>
      </c>
      <c r="H7" s="38" t="str">
        <f>'Agricultural Data'!F7</f>
        <v>Massachusetts</v>
      </c>
      <c r="I7" s="38" t="str">
        <f>'Agricultural Data'!G7</f>
        <v>Dukes</v>
      </c>
      <c r="J7" s="38" t="str">
        <f>'Agricultural Data'!H7</f>
        <v>Developed/Med Intensity</v>
      </c>
      <c r="K7" s="195">
        <f>'Agricultural Data'!I7</f>
        <v>1.48263E-3</v>
      </c>
      <c r="L7" s="195" t="str">
        <f>'Agricultural Data'!J7</f>
        <v>None</v>
      </c>
      <c r="M7" s="168" t="str">
        <f t="shared" si="1"/>
        <v/>
      </c>
      <c r="N7" s="168" t="str">
        <f t="shared" si="2"/>
        <v/>
      </c>
      <c r="O7" s="38" t="str">
        <f>IFERROR(IF(VLOOKUP(J7,'Inputs_Metric 30'!$D$5:$E$139,2,FALSE)=0,"",VLOOKUP(J7,'Inputs_Metric 30'!$D$5:$E$139,2,FALSE)),"")</f>
        <v/>
      </c>
      <c r="P7" s="197"/>
      <c r="Q7" s="197"/>
      <c r="R7" s="194"/>
    </row>
    <row r="8" spans="3:18" x14ac:dyDescent="0.25">
      <c r="C8">
        <f t="shared" si="0"/>
        <v>1</v>
      </c>
      <c r="D8">
        <f>COUNTIF($F$4:F8,F8)</f>
        <v>5</v>
      </c>
      <c r="E8" s="40">
        <f>'Agricultural Data'!C8</f>
        <v>2</v>
      </c>
      <c r="F8" s="40" t="str">
        <f>'Agricultural Data'!D8</f>
        <v>NFWF-43322</v>
      </c>
      <c r="G8" s="40">
        <f>'Agricultural Data'!E8</f>
        <v>3</v>
      </c>
      <c r="H8" s="38" t="str">
        <f>'Agricultural Data'!F8</f>
        <v>Massachusetts</v>
      </c>
      <c r="I8" s="38" t="str">
        <f>'Agricultural Data'!G8</f>
        <v>Dukes</v>
      </c>
      <c r="J8" s="38" t="str">
        <f>'Agricultural Data'!H8</f>
        <v>Barren</v>
      </c>
      <c r="K8" s="195">
        <f>'Agricultural Data'!I8</f>
        <v>1.040559155</v>
      </c>
      <c r="L8" s="195">
        <f>'Agricultural Data'!J8</f>
        <v>1.0400649449999999</v>
      </c>
      <c r="M8" s="168" t="str">
        <f t="shared" si="1"/>
        <v/>
      </c>
      <c r="N8" s="168" t="str">
        <f t="shared" si="2"/>
        <v/>
      </c>
      <c r="O8" s="38" t="str">
        <f>IFERROR(IF(VLOOKUP(J8,'Inputs_Metric 30'!$D$5:$E$139,2,FALSE)=0,"",VLOOKUP(J8,'Inputs_Metric 30'!$D$5:$E$139,2,FALSE)),"")</f>
        <v/>
      </c>
    </row>
    <row r="9" spans="3:18" x14ac:dyDescent="0.25">
      <c r="C9">
        <f t="shared" si="0"/>
        <v>1</v>
      </c>
      <c r="D9">
        <f>COUNTIF($F$4:F9,F9)</f>
        <v>6</v>
      </c>
      <c r="E9" s="40">
        <f>'Agricultural Data'!C9</f>
        <v>2</v>
      </c>
      <c r="F9" s="40" t="str">
        <f>'Agricultural Data'!D9</f>
        <v>NFWF-43322</v>
      </c>
      <c r="G9" s="40">
        <f>'Agricultural Data'!E9</f>
        <v>3</v>
      </c>
      <c r="H9" s="38" t="str">
        <f>'Agricultural Data'!F9</f>
        <v>Massachusetts</v>
      </c>
      <c r="I9" s="38" t="str">
        <f>'Agricultural Data'!G9</f>
        <v>Dukes</v>
      </c>
      <c r="J9" s="38" t="str">
        <f>'Agricultural Data'!H9</f>
        <v>Herbaceous Wetlands</v>
      </c>
      <c r="K9" s="195">
        <f>'Agricultural Data'!I9</f>
        <v>0.28491206499999999</v>
      </c>
      <c r="L9" s="195">
        <f>'Agricultural Data'!J9</f>
        <v>0.28491206499999999</v>
      </c>
      <c r="M9" s="168" t="str">
        <f t="shared" si="1"/>
        <v/>
      </c>
      <c r="N9" s="168" t="str">
        <f t="shared" si="2"/>
        <v/>
      </c>
      <c r="O9" s="38" t="str">
        <f>IFERROR(IF(VLOOKUP(J9,'Inputs_Metric 30'!$D$5:$E$139,2,FALSE)=0,"",VLOOKUP(J9,'Inputs_Metric 30'!$D$5:$E$139,2,FALSE)),"")</f>
        <v/>
      </c>
    </row>
    <row r="10" spans="3:18" x14ac:dyDescent="0.25">
      <c r="C10">
        <f t="shared" si="0"/>
        <v>1</v>
      </c>
      <c r="D10">
        <f>COUNTIF($F$4:F10,F10)</f>
        <v>7</v>
      </c>
      <c r="E10" s="40">
        <f>'Agricultural Data'!C10</f>
        <v>20</v>
      </c>
      <c r="F10" s="40" t="str">
        <f>'Agricultural Data'!D10</f>
        <v>NFWF-43322</v>
      </c>
      <c r="G10" s="40">
        <f>'Agricultural Data'!E10</f>
        <v>3</v>
      </c>
      <c r="H10" s="38" t="str">
        <f>'Agricultural Data'!F10</f>
        <v>Massachusetts</v>
      </c>
      <c r="I10" s="38" t="str">
        <f>'Agricultural Data'!G10</f>
        <v>Dukes</v>
      </c>
      <c r="J10" s="38" t="str">
        <f>'Agricultural Data'!H10</f>
        <v>Open Water</v>
      </c>
      <c r="K10" s="195">
        <f>'Agricultural Data'!I10</f>
        <v>0.73563158500000003</v>
      </c>
      <c r="L10" s="195">
        <f>'Agricultural Data'!J10</f>
        <v>0.73563158500000003</v>
      </c>
      <c r="M10" s="168" t="str">
        <f t="shared" si="1"/>
        <v/>
      </c>
      <c r="N10" s="168" t="str">
        <f t="shared" si="2"/>
        <v/>
      </c>
      <c r="O10" s="38" t="str">
        <f>IFERROR(IF(VLOOKUP(J10,'Inputs_Metric 30'!$D$5:$E$139,2,FALSE)=0,"",VLOOKUP(J10,'Inputs_Metric 30'!$D$5:$E$139,2,FALSE)),"")</f>
        <v/>
      </c>
    </row>
    <row r="11" spans="3:18" x14ac:dyDescent="0.25">
      <c r="C11">
        <f t="shared" si="0"/>
        <v>1</v>
      </c>
      <c r="D11">
        <f>COUNTIF($F$4:F11,F11)</f>
        <v>8</v>
      </c>
      <c r="E11" s="40">
        <f>'Agricultural Data'!C11</f>
        <v>20</v>
      </c>
      <c r="F11" s="40" t="str">
        <f>'Agricultural Data'!D11</f>
        <v>NFWF-43322</v>
      </c>
      <c r="G11" s="40">
        <f>'Agricultural Data'!E11</f>
        <v>3</v>
      </c>
      <c r="H11" s="38" t="str">
        <f>'Agricultural Data'!F11</f>
        <v>Massachusetts</v>
      </c>
      <c r="I11" s="38" t="str">
        <f>'Agricultural Data'!G11</f>
        <v>Dukes</v>
      </c>
      <c r="J11" s="38" t="str">
        <f>'Agricultural Data'!H11</f>
        <v>Developed/Open Space</v>
      </c>
      <c r="K11" s="195">
        <f>'Agricultural Data'!I11</f>
        <v>7.7838075000000007E-2</v>
      </c>
      <c r="L11" s="195">
        <f>'Agricultural Data'!J11</f>
        <v>7.7838075000000007E-2</v>
      </c>
      <c r="M11" s="168" t="str">
        <f t="shared" si="1"/>
        <v/>
      </c>
      <c r="N11" s="168" t="str">
        <f t="shared" si="2"/>
        <v/>
      </c>
      <c r="O11" s="38" t="str">
        <f>IFERROR(IF(VLOOKUP(J11,'Inputs_Metric 30'!$D$5:$E$139,2,FALSE)=0,"",VLOOKUP(J11,'Inputs_Metric 30'!$D$5:$E$139,2,FALSE)),"")</f>
        <v/>
      </c>
    </row>
    <row r="12" spans="3:18" x14ac:dyDescent="0.25">
      <c r="C12">
        <f t="shared" si="0"/>
        <v>1</v>
      </c>
      <c r="D12">
        <f>COUNTIF($F$4:F12,F12)</f>
        <v>9</v>
      </c>
      <c r="E12" s="40">
        <f>'Agricultural Data'!C12</f>
        <v>20</v>
      </c>
      <c r="F12" s="40" t="str">
        <f>'Agricultural Data'!D12</f>
        <v>NFWF-43322</v>
      </c>
      <c r="G12" s="40">
        <f>'Agricultural Data'!E12</f>
        <v>3</v>
      </c>
      <c r="H12" s="38" t="str">
        <f>'Agricultural Data'!F12</f>
        <v>Massachusetts</v>
      </c>
      <c r="I12" s="38" t="str">
        <f>'Agricultural Data'!G12</f>
        <v>Dukes</v>
      </c>
      <c r="J12" s="38" t="str">
        <f>'Agricultural Data'!H12</f>
        <v>Developed/Low Intensity</v>
      </c>
      <c r="K12" s="195">
        <f>'Agricultural Data'!I12</f>
        <v>5.7580407100000004</v>
      </c>
      <c r="L12" s="195">
        <f>'Agricultural Data'!J12</f>
        <v>5.3473521999999996</v>
      </c>
      <c r="M12" s="168" t="str">
        <f t="shared" si="1"/>
        <v/>
      </c>
      <c r="N12" s="168" t="str">
        <f t="shared" si="2"/>
        <v/>
      </c>
      <c r="O12" s="38" t="str">
        <f>IFERROR(IF(VLOOKUP(J12,'Inputs_Metric 30'!$D$5:$E$139,2,FALSE)=0,"",VLOOKUP(J12,'Inputs_Metric 30'!$D$5:$E$139,2,FALSE)),"")</f>
        <v/>
      </c>
    </row>
    <row r="13" spans="3:18" x14ac:dyDescent="0.25">
      <c r="C13">
        <f t="shared" si="0"/>
        <v>1</v>
      </c>
      <c r="D13">
        <f>COUNTIF($F$4:F13,F13)</f>
        <v>10</v>
      </c>
      <c r="E13" s="40">
        <f>'Agricultural Data'!C13</f>
        <v>20</v>
      </c>
      <c r="F13" s="40" t="str">
        <f>'Agricultural Data'!D13</f>
        <v>NFWF-43322</v>
      </c>
      <c r="G13" s="40">
        <f>'Agricultural Data'!E13</f>
        <v>3</v>
      </c>
      <c r="H13" s="38" t="str">
        <f>'Agricultural Data'!F13</f>
        <v>Massachusetts</v>
      </c>
      <c r="I13" s="38" t="str">
        <f>'Agricultural Data'!G13</f>
        <v>Dukes</v>
      </c>
      <c r="J13" s="38" t="str">
        <f>'Agricultural Data'!H13</f>
        <v>Developed/Med Intensity</v>
      </c>
      <c r="K13" s="195">
        <f>'Agricultural Data'!I13</f>
        <v>0.76874365499999997</v>
      </c>
      <c r="L13" s="195">
        <f>'Agricultural Data'!J13</f>
        <v>0.75836524500000002</v>
      </c>
      <c r="M13" s="168" t="str">
        <f t="shared" si="1"/>
        <v/>
      </c>
      <c r="N13" s="168" t="str">
        <f t="shared" si="2"/>
        <v/>
      </c>
      <c r="O13" s="38" t="str">
        <f>IFERROR(IF(VLOOKUP(J13,'Inputs_Metric 30'!$D$5:$E$139,2,FALSE)=0,"",VLOOKUP(J13,'Inputs_Metric 30'!$D$5:$E$139,2,FALSE)),"")</f>
        <v/>
      </c>
    </row>
    <row r="14" spans="3:18" x14ac:dyDescent="0.25">
      <c r="C14">
        <f t="shared" si="0"/>
        <v>1</v>
      </c>
      <c r="D14">
        <f>COUNTIF($F$4:F14,F14)</f>
        <v>11</v>
      </c>
      <c r="E14" s="40">
        <f>'Agricultural Data'!C14</f>
        <v>20</v>
      </c>
      <c r="F14" s="40" t="str">
        <f>'Agricultural Data'!D14</f>
        <v>NFWF-43322</v>
      </c>
      <c r="G14" s="40">
        <f>'Agricultural Data'!E14</f>
        <v>3</v>
      </c>
      <c r="H14" s="38" t="str">
        <f>'Agricultural Data'!F14</f>
        <v>Massachusetts</v>
      </c>
      <c r="I14" s="38" t="str">
        <f>'Agricultural Data'!G14</f>
        <v>Dukes</v>
      </c>
      <c r="J14" s="38" t="str">
        <f>'Agricultural Data'!H14</f>
        <v>Barren</v>
      </c>
      <c r="K14" s="195">
        <f>'Agricultural Data'!I14</f>
        <v>18.53040395</v>
      </c>
      <c r="L14" s="195">
        <f>'Agricultural Data'!J14</f>
        <v>16.73147955</v>
      </c>
      <c r="M14" s="168" t="str">
        <f t="shared" si="1"/>
        <v/>
      </c>
      <c r="N14" s="168" t="str">
        <f t="shared" si="2"/>
        <v/>
      </c>
      <c r="O14" s="38" t="str">
        <f>IFERROR(IF(VLOOKUP(J14,'Inputs_Metric 30'!$D$5:$E$139,2,FALSE)=0,"",VLOOKUP(J14,'Inputs_Metric 30'!$D$5:$E$139,2,FALSE)),"")</f>
        <v/>
      </c>
    </row>
    <row r="15" spans="3:18" x14ac:dyDescent="0.25">
      <c r="C15">
        <f t="shared" si="0"/>
        <v>1</v>
      </c>
      <c r="D15">
        <f>COUNTIF($F$4:F15,F15)</f>
        <v>12</v>
      </c>
      <c r="E15" s="40">
        <f>'Agricultural Data'!C15</f>
        <v>20</v>
      </c>
      <c r="F15" s="40" t="str">
        <f>'Agricultural Data'!D15</f>
        <v>NFWF-43322</v>
      </c>
      <c r="G15" s="40">
        <f>'Agricultural Data'!E15</f>
        <v>3</v>
      </c>
      <c r="H15" s="38" t="str">
        <f>'Agricultural Data'!F15</f>
        <v>Massachusetts</v>
      </c>
      <c r="I15" s="38" t="str">
        <f>'Agricultural Data'!G15</f>
        <v>Dukes</v>
      </c>
      <c r="J15" s="38" t="str">
        <f>'Agricultural Data'!H15</f>
        <v>Herbaceous Wetlands</v>
      </c>
      <c r="K15" s="195">
        <f>'Agricultural Data'!I15</f>
        <v>1.3578419749999999</v>
      </c>
      <c r="L15" s="195">
        <f>'Agricultural Data'!J15</f>
        <v>1.3452396200000001</v>
      </c>
      <c r="M15" s="168" t="str">
        <f t="shared" si="1"/>
        <v/>
      </c>
      <c r="N15" s="168" t="str">
        <f t="shared" si="2"/>
        <v/>
      </c>
      <c r="O15" s="38" t="str">
        <f>IFERROR(IF(VLOOKUP(J15,'Inputs_Metric 30'!$D$5:$E$139,2,FALSE)=0,"",VLOOKUP(J15,'Inputs_Metric 30'!$D$5:$E$139,2,FALSE)),"")</f>
        <v/>
      </c>
    </row>
    <row r="16" spans="3:18" x14ac:dyDescent="0.25">
      <c r="C16">
        <f t="shared" si="0"/>
        <v>1</v>
      </c>
      <c r="D16">
        <f>COUNTIF($F$4:F16,F16)</f>
        <v>13</v>
      </c>
      <c r="E16" s="40">
        <f>'Agricultural Data'!C16</f>
        <v>100</v>
      </c>
      <c r="F16" s="40" t="str">
        <f>'Agricultural Data'!D16</f>
        <v>NFWF-43322</v>
      </c>
      <c r="G16" s="40">
        <f>'Agricultural Data'!E16</f>
        <v>3</v>
      </c>
      <c r="H16" s="38" t="str">
        <f>'Agricultural Data'!F16</f>
        <v>Massachusetts</v>
      </c>
      <c r="I16" s="38" t="str">
        <f>'Agricultural Data'!G16</f>
        <v>Dukes</v>
      </c>
      <c r="J16" s="38" t="str">
        <f>'Agricultural Data'!H16</f>
        <v>Open Water</v>
      </c>
      <c r="K16" s="195">
        <f>'Agricultural Data'!I16</f>
        <v>0.78406416499999998</v>
      </c>
      <c r="L16" s="195">
        <f>'Agricultural Data'!J16</f>
        <v>0.78406416499999998</v>
      </c>
      <c r="M16" s="168" t="str">
        <f t="shared" si="1"/>
        <v/>
      </c>
      <c r="N16" s="168" t="str">
        <f t="shared" si="2"/>
        <v/>
      </c>
      <c r="O16" s="38" t="str">
        <f>IFERROR(IF(VLOOKUP(J16,'Inputs_Metric 30'!$D$5:$E$139,2,FALSE)=0,"",VLOOKUP(J16,'Inputs_Metric 30'!$D$5:$E$139,2,FALSE)),"")</f>
        <v/>
      </c>
    </row>
    <row r="17" spans="3:18" x14ac:dyDescent="0.25">
      <c r="C17">
        <f t="shared" si="0"/>
        <v>1</v>
      </c>
      <c r="D17">
        <f>COUNTIF($F$4:F17,F17)</f>
        <v>14</v>
      </c>
      <c r="E17" s="40">
        <f>'Agricultural Data'!C17</f>
        <v>100</v>
      </c>
      <c r="F17" s="40" t="str">
        <f>'Agricultural Data'!D17</f>
        <v>NFWF-43322</v>
      </c>
      <c r="G17" s="40">
        <f>'Agricultural Data'!E17</f>
        <v>3</v>
      </c>
      <c r="H17" s="38" t="str">
        <f>'Agricultural Data'!F17</f>
        <v>Massachusetts</v>
      </c>
      <c r="I17" s="38" t="str">
        <f>'Agricultural Data'!G17</f>
        <v>Dukes</v>
      </c>
      <c r="J17" s="38" t="str">
        <f>'Agricultural Data'!H17</f>
        <v>Developed/Open Space</v>
      </c>
      <c r="K17" s="195">
        <f>'Agricultural Data'!I17</f>
        <v>0.31678861000000003</v>
      </c>
      <c r="L17" s="195">
        <f>'Agricultural Data'!J17</f>
        <v>0.31678861000000003</v>
      </c>
      <c r="M17" s="168" t="str">
        <f t="shared" si="1"/>
        <v/>
      </c>
      <c r="N17" s="168" t="str">
        <f t="shared" si="2"/>
        <v/>
      </c>
      <c r="O17" s="38" t="str">
        <f>IFERROR(IF(VLOOKUP(J17,'Inputs_Metric 30'!$D$5:$E$139,2,FALSE)=0,"",VLOOKUP(J17,'Inputs_Metric 30'!$D$5:$E$139,2,FALSE)),"")</f>
        <v/>
      </c>
    </row>
    <row r="18" spans="3:18" x14ac:dyDescent="0.25">
      <c r="C18">
        <f t="shared" si="0"/>
        <v>1</v>
      </c>
      <c r="D18">
        <f>COUNTIF($F$4:F18,F18)</f>
        <v>15</v>
      </c>
      <c r="E18" s="40">
        <f>'Agricultural Data'!C18</f>
        <v>100</v>
      </c>
      <c r="F18" s="40" t="str">
        <f>'Agricultural Data'!D18</f>
        <v>NFWF-43322</v>
      </c>
      <c r="G18" s="40">
        <f>'Agricultural Data'!E18</f>
        <v>3</v>
      </c>
      <c r="H18" s="38" t="str">
        <f>'Agricultural Data'!F18</f>
        <v>Massachusetts</v>
      </c>
      <c r="I18" s="38" t="str">
        <f>'Agricultural Data'!G18</f>
        <v>Dukes</v>
      </c>
      <c r="J18" s="38" t="str">
        <f>'Agricultural Data'!H18</f>
        <v>Developed/Low Intensity</v>
      </c>
      <c r="K18" s="195">
        <f>'Agricultural Data'!I18</f>
        <v>9.3435342600000002</v>
      </c>
      <c r="L18" s="195">
        <f>'Agricultural Data'!J18</f>
        <v>9.1858812699999994</v>
      </c>
      <c r="M18" s="168" t="str">
        <f t="shared" si="1"/>
        <v/>
      </c>
      <c r="N18" s="168" t="str">
        <f t="shared" si="2"/>
        <v/>
      </c>
      <c r="O18" s="38" t="str">
        <f>IFERROR(IF(VLOOKUP(J18,'Inputs_Metric 30'!$D$5:$E$139,2,FALSE)=0,"",VLOOKUP(J18,'Inputs_Metric 30'!$D$5:$E$139,2,FALSE)),"")</f>
        <v/>
      </c>
    </row>
    <row r="19" spans="3:18" x14ac:dyDescent="0.25">
      <c r="C19">
        <f t="shared" si="0"/>
        <v>1</v>
      </c>
      <c r="D19">
        <f>COUNTIF($F$4:F19,F19)</f>
        <v>16</v>
      </c>
      <c r="E19" s="40">
        <f>'Agricultural Data'!C19</f>
        <v>100</v>
      </c>
      <c r="F19" s="40" t="str">
        <f>'Agricultural Data'!D19</f>
        <v>NFWF-43322</v>
      </c>
      <c r="G19" s="40">
        <f>'Agricultural Data'!E19</f>
        <v>3</v>
      </c>
      <c r="H19" s="38" t="str">
        <f>'Agricultural Data'!F19</f>
        <v>Massachusetts</v>
      </c>
      <c r="I19" s="38" t="str">
        <f>'Agricultural Data'!G19</f>
        <v>Dukes</v>
      </c>
      <c r="J19" s="38" t="str">
        <f>'Agricultural Data'!H19</f>
        <v>Developed/Med Intensity</v>
      </c>
      <c r="K19" s="195">
        <f>'Agricultural Data'!I19</f>
        <v>0.98150106000000004</v>
      </c>
      <c r="L19" s="195">
        <f>'Agricultural Data'!J19</f>
        <v>0.96988712499999996</v>
      </c>
      <c r="M19" s="168" t="str">
        <f t="shared" si="1"/>
        <v/>
      </c>
      <c r="N19" s="168" t="str">
        <f t="shared" si="2"/>
        <v/>
      </c>
      <c r="O19" s="38" t="str">
        <f>IFERROR(IF(VLOOKUP(J19,'Inputs_Metric 30'!$D$5:$E$139,2,FALSE)=0,"",VLOOKUP(J19,'Inputs_Metric 30'!$D$5:$E$139,2,FALSE)),"")</f>
        <v/>
      </c>
    </row>
    <row r="20" spans="3:18" x14ac:dyDescent="0.25">
      <c r="C20">
        <f t="shared" si="0"/>
        <v>1</v>
      </c>
      <c r="D20">
        <f>COUNTIF($F$4:F20,F20)</f>
        <v>17</v>
      </c>
      <c r="E20" s="40">
        <f>'Agricultural Data'!C20</f>
        <v>100</v>
      </c>
      <c r="F20" s="40" t="str">
        <f>'Agricultural Data'!D20</f>
        <v>NFWF-43322</v>
      </c>
      <c r="G20" s="40">
        <f>'Agricultural Data'!E20</f>
        <v>3</v>
      </c>
      <c r="H20" s="38" t="str">
        <f>'Agricultural Data'!F20</f>
        <v>Massachusetts</v>
      </c>
      <c r="I20" s="38" t="str">
        <f>'Agricultural Data'!G20</f>
        <v>Dukes</v>
      </c>
      <c r="J20" s="38" t="str">
        <f>'Agricultural Data'!H20</f>
        <v>Barren</v>
      </c>
      <c r="K20" s="195">
        <f>'Agricultural Data'!I20</f>
        <v>26.39031979</v>
      </c>
      <c r="L20" s="195">
        <f>'Agricultural Data'!J20</f>
        <v>26.097994575000001</v>
      </c>
      <c r="M20" s="168" t="str">
        <f t="shared" si="1"/>
        <v/>
      </c>
      <c r="N20" s="168" t="str">
        <f t="shared" si="2"/>
        <v/>
      </c>
      <c r="O20" s="38" t="str">
        <f>IFERROR(IF(VLOOKUP(J20,'Inputs_Metric 30'!$D$5:$E$139,2,FALSE)=0,"",VLOOKUP(J20,'Inputs_Metric 30'!$D$5:$E$139,2,FALSE)),"")</f>
        <v/>
      </c>
    </row>
    <row r="21" spans="3:18" x14ac:dyDescent="0.25">
      <c r="C21">
        <f t="shared" si="0"/>
        <v>1</v>
      </c>
      <c r="D21">
        <f>COUNTIF($F$4:F21,F21)</f>
        <v>18</v>
      </c>
      <c r="E21" s="40">
        <f>'Agricultural Data'!C21</f>
        <v>100</v>
      </c>
      <c r="F21" s="40" t="str">
        <f>'Agricultural Data'!D21</f>
        <v>NFWF-43322</v>
      </c>
      <c r="G21" s="40">
        <f>'Agricultural Data'!E21</f>
        <v>3</v>
      </c>
      <c r="H21" s="38" t="str">
        <f>'Agricultural Data'!F21</f>
        <v>Massachusetts</v>
      </c>
      <c r="I21" s="38" t="str">
        <f>'Agricultural Data'!G21</f>
        <v>Dukes</v>
      </c>
      <c r="J21" s="38" t="str">
        <f>'Agricultural Data'!H21</f>
        <v>Herbaceous Wetlands</v>
      </c>
      <c r="K21" s="195">
        <f>'Agricultural Data'!I21</f>
        <v>2.211836855</v>
      </c>
      <c r="L21" s="195">
        <f>'Agricultural Data'!J21</f>
        <v>2.2056592300000002</v>
      </c>
      <c r="M21" s="168" t="str">
        <f t="shared" si="1"/>
        <v/>
      </c>
      <c r="N21" s="168" t="str">
        <f t="shared" si="2"/>
        <v/>
      </c>
      <c r="O21" s="38" t="str">
        <f>IFERROR(IF(VLOOKUP(J21,'Inputs_Metric 30'!$D$5:$E$139,2,FALSE)=0,"",VLOOKUP(J21,'Inputs_Metric 30'!$D$5:$E$139,2,FALSE)),"")</f>
        <v/>
      </c>
    </row>
    <row r="22" spans="3:18" x14ac:dyDescent="0.25">
      <c r="C22">
        <f t="shared" si="0"/>
        <v>2</v>
      </c>
      <c r="D22">
        <f>COUNTIF($F$4:F22,F22)</f>
        <v>1</v>
      </c>
      <c r="E22" s="40">
        <f>'Agricultural Data'!C22</f>
        <v>2</v>
      </c>
      <c r="F22" s="40" t="str">
        <f>'Agricultural Data'!D22</f>
        <v>NFWF-43429</v>
      </c>
      <c r="G22" s="40">
        <f>'Agricultural Data'!E22</f>
        <v>4</v>
      </c>
      <c r="H22" s="38" t="str">
        <f>'Agricultural Data'!F22</f>
        <v>New Jersey</v>
      </c>
      <c r="I22" s="38" t="str">
        <f>'Agricultural Data'!G22</f>
        <v>Cumberland</v>
      </c>
      <c r="J22" s="38" t="str">
        <f>'Agricultural Data'!H22</f>
        <v>Developed/Low Intensity</v>
      </c>
      <c r="K22" s="195">
        <f>'Agricultural Data'!I22</f>
        <v>0.46801686999999997</v>
      </c>
      <c r="L22" s="195">
        <f>'Agricultural Data'!J22</f>
        <v>0.46801686999999997</v>
      </c>
      <c r="M22" s="168" t="str">
        <f t="shared" si="1"/>
        <v/>
      </c>
      <c r="N22" s="168" t="str">
        <f t="shared" si="2"/>
        <v/>
      </c>
      <c r="O22" s="38" t="str">
        <f>IFERROR(IF(VLOOKUP(J22,'Inputs_Metric 30'!$D$5:$E$139,2,FALSE)=0,"",VLOOKUP(J22,'Inputs_Metric 30'!$D$5:$E$139,2,FALSE)),"")</f>
        <v/>
      </c>
    </row>
    <row r="23" spans="3:18" x14ac:dyDescent="0.25">
      <c r="C23">
        <f t="shared" si="0"/>
        <v>2</v>
      </c>
      <c r="D23">
        <f>COUNTIF($F$4:F23,F23)</f>
        <v>2</v>
      </c>
      <c r="E23" s="40">
        <f>'Agricultural Data'!C23</f>
        <v>2</v>
      </c>
      <c r="F23" s="40" t="str">
        <f>'Agricultural Data'!D23</f>
        <v>NFWF-43429</v>
      </c>
      <c r="G23" s="40">
        <f>'Agricultural Data'!E23</f>
        <v>4</v>
      </c>
      <c r="H23" s="38" t="str">
        <f>'Agricultural Data'!F23</f>
        <v>New Jersey</v>
      </c>
      <c r="I23" s="38" t="str">
        <f>'Agricultural Data'!G23</f>
        <v>Cumberland</v>
      </c>
      <c r="J23" s="38" t="str">
        <f>'Agricultural Data'!H23</f>
        <v>Developed/Med Intensity</v>
      </c>
      <c r="K23" s="195">
        <f>'Agricultural Data'!I23</f>
        <v>2.374431945</v>
      </c>
      <c r="L23" s="195">
        <f>'Agricultural Data'!J23</f>
        <v>2.3484859199999999</v>
      </c>
      <c r="M23" s="168" t="str">
        <f t="shared" si="1"/>
        <v/>
      </c>
      <c r="N23" s="168" t="str">
        <f t="shared" si="2"/>
        <v/>
      </c>
      <c r="O23" s="38" t="str">
        <f>IFERROR(IF(VLOOKUP(J23,'Inputs_Metric 30'!$D$5:$E$139,2,FALSE)=0,"",VLOOKUP(J23,'Inputs_Metric 30'!$D$5:$E$139,2,FALSE)),"")</f>
        <v/>
      </c>
    </row>
    <row r="24" spans="3:18" x14ac:dyDescent="0.25">
      <c r="C24">
        <f t="shared" si="0"/>
        <v>2</v>
      </c>
      <c r="D24">
        <f>COUNTIF($F$4:F24,F24)</f>
        <v>3</v>
      </c>
      <c r="E24" s="40">
        <f>'Agricultural Data'!C24</f>
        <v>2</v>
      </c>
      <c r="F24" s="40" t="str">
        <f>'Agricultural Data'!D24</f>
        <v>NFWF-43429</v>
      </c>
      <c r="G24" s="40">
        <f>'Agricultural Data'!E24</f>
        <v>4</v>
      </c>
      <c r="H24" s="38" t="str">
        <f>'Agricultural Data'!F24</f>
        <v>New Jersey</v>
      </c>
      <c r="I24" s="38" t="str">
        <f>'Agricultural Data'!G24</f>
        <v>Cumberland</v>
      </c>
      <c r="J24" s="38" t="str">
        <f>'Agricultural Data'!H24</f>
        <v>Developed/High Intensity</v>
      </c>
      <c r="K24" s="195">
        <f>'Agricultural Data'!I24</f>
        <v>8.6486750000000001E-2</v>
      </c>
      <c r="L24" s="195">
        <f>'Agricultural Data'!J24</f>
        <v>8.6486750000000001E-2</v>
      </c>
      <c r="M24" s="168" t="str">
        <f t="shared" si="1"/>
        <v/>
      </c>
      <c r="N24" s="168" t="str">
        <f t="shared" si="2"/>
        <v/>
      </c>
      <c r="O24" s="38" t="str">
        <f>IFERROR(IF(VLOOKUP(J24,'Inputs_Metric 30'!$D$5:$E$139,2,FALSE)=0,"",VLOOKUP(J24,'Inputs_Metric 30'!$D$5:$E$139,2,FALSE)),"")</f>
        <v/>
      </c>
      <c r="P24" s="197"/>
      <c r="Q24" s="197"/>
      <c r="R24" s="194"/>
    </row>
    <row r="25" spans="3:18" x14ac:dyDescent="0.25">
      <c r="C25">
        <f t="shared" si="0"/>
        <v>2</v>
      </c>
      <c r="D25">
        <f>COUNTIF($F$4:F25,F25)</f>
        <v>4</v>
      </c>
      <c r="E25" s="40">
        <f>'Agricultural Data'!C25</f>
        <v>2</v>
      </c>
      <c r="F25" s="40" t="str">
        <f>'Agricultural Data'!D25</f>
        <v>NFWF-43429</v>
      </c>
      <c r="G25" s="40">
        <f>'Agricultural Data'!E25</f>
        <v>4</v>
      </c>
      <c r="H25" s="38" t="str">
        <f>'Agricultural Data'!F25</f>
        <v>New Jersey</v>
      </c>
      <c r="I25" s="38" t="str">
        <f>'Agricultural Data'!G25</f>
        <v>Cumberland</v>
      </c>
      <c r="J25" s="38" t="str">
        <f>'Agricultural Data'!H25</f>
        <v>Herbaceous Wetlands</v>
      </c>
      <c r="K25" s="195">
        <f>'Agricultural Data'!I25</f>
        <v>0.91873638999999996</v>
      </c>
      <c r="L25" s="195">
        <f>'Agricultural Data'!J25</f>
        <v>0.91873638999999996</v>
      </c>
      <c r="M25" s="168" t="str">
        <f t="shared" si="1"/>
        <v/>
      </c>
      <c r="N25" s="168" t="str">
        <f t="shared" si="2"/>
        <v/>
      </c>
      <c r="O25" s="38" t="str">
        <f>IFERROR(IF(VLOOKUP(J25,'Inputs_Metric 30'!$D$5:$E$139,2,FALSE)=0,"",VLOOKUP(J25,'Inputs_Metric 30'!$D$5:$E$139,2,FALSE)),"")</f>
        <v/>
      </c>
    </row>
    <row r="26" spans="3:18" x14ac:dyDescent="0.25">
      <c r="C26">
        <f t="shared" si="0"/>
        <v>2</v>
      </c>
      <c r="D26">
        <f>COUNTIF($F$4:F26,F26)</f>
        <v>5</v>
      </c>
      <c r="E26" s="40">
        <f>'Agricultural Data'!C26</f>
        <v>20</v>
      </c>
      <c r="F26" s="40" t="str">
        <f>'Agricultural Data'!D26</f>
        <v>NFWF-43429</v>
      </c>
      <c r="G26" s="40">
        <f>'Agricultural Data'!E26</f>
        <v>4</v>
      </c>
      <c r="H26" s="38" t="str">
        <f>'Agricultural Data'!F26</f>
        <v>New Jersey</v>
      </c>
      <c r="I26" s="38" t="str">
        <f>'Agricultural Data'!G26</f>
        <v>Cumberland</v>
      </c>
      <c r="J26" s="38" t="str">
        <f>'Agricultural Data'!H26</f>
        <v>Developed/Low Intensity</v>
      </c>
      <c r="K26" s="195">
        <f>'Agricultural Data'!I26</f>
        <v>0.46801686999999997</v>
      </c>
      <c r="L26" s="195">
        <f>'Agricultural Data'!J26</f>
        <v>0.46801686999999997</v>
      </c>
      <c r="M26" s="168" t="str">
        <f t="shared" si="1"/>
        <v/>
      </c>
      <c r="N26" s="168" t="str">
        <f t="shared" si="2"/>
        <v/>
      </c>
      <c r="O26" s="38" t="str">
        <f>IFERROR(IF(VLOOKUP(J26,'Inputs_Metric 30'!$D$5:$E$139,2,FALSE)=0,"",VLOOKUP(J26,'Inputs_Metric 30'!$D$5:$E$139,2,FALSE)),"")</f>
        <v/>
      </c>
    </row>
    <row r="27" spans="3:18" x14ac:dyDescent="0.25">
      <c r="C27">
        <f t="shared" si="0"/>
        <v>2</v>
      </c>
      <c r="D27">
        <f>COUNTIF($F$4:F27,F27)</f>
        <v>6</v>
      </c>
      <c r="E27" s="40">
        <f>'Agricultural Data'!C27</f>
        <v>20</v>
      </c>
      <c r="F27" s="40" t="str">
        <f>'Agricultural Data'!D27</f>
        <v>NFWF-43429</v>
      </c>
      <c r="G27" s="40">
        <f>'Agricultural Data'!E27</f>
        <v>4</v>
      </c>
      <c r="H27" s="38" t="str">
        <f>'Agricultural Data'!F27</f>
        <v>New Jersey</v>
      </c>
      <c r="I27" s="38" t="str">
        <f>'Agricultural Data'!G27</f>
        <v>Cumberland</v>
      </c>
      <c r="J27" s="38" t="str">
        <f>'Agricultural Data'!H27</f>
        <v>Developed/Med Intensity</v>
      </c>
      <c r="K27" s="195">
        <f>'Agricultural Data'!I27</f>
        <v>2.5264015199999998</v>
      </c>
      <c r="L27" s="195">
        <f>'Agricultural Data'!J27</f>
        <v>2.5340617750000001</v>
      </c>
      <c r="M27" s="168" t="str">
        <f t="shared" si="1"/>
        <v/>
      </c>
      <c r="N27" s="168" t="str">
        <f t="shared" si="2"/>
        <v/>
      </c>
      <c r="O27" s="38" t="str">
        <f>IFERROR(IF(VLOOKUP(J27,'Inputs_Metric 30'!$D$5:$E$139,2,FALSE)=0,"",VLOOKUP(J27,'Inputs_Metric 30'!$D$5:$E$139,2,FALSE)),"")</f>
        <v/>
      </c>
    </row>
    <row r="28" spans="3:18" x14ac:dyDescent="0.25">
      <c r="C28">
        <f t="shared" si="0"/>
        <v>2</v>
      </c>
      <c r="D28">
        <f>COUNTIF($F$4:F28,F28)</f>
        <v>7</v>
      </c>
      <c r="E28" s="40">
        <f>'Agricultural Data'!C28</f>
        <v>20</v>
      </c>
      <c r="F28" s="40" t="str">
        <f>'Agricultural Data'!D28</f>
        <v>NFWF-43429</v>
      </c>
      <c r="G28" s="40">
        <f>'Agricultural Data'!E28</f>
        <v>4</v>
      </c>
      <c r="H28" s="38" t="str">
        <f>'Agricultural Data'!F28</f>
        <v>New Jersey</v>
      </c>
      <c r="I28" s="38" t="str">
        <f>'Agricultural Data'!G28</f>
        <v>Cumberland</v>
      </c>
      <c r="J28" s="38" t="str">
        <f>'Agricultural Data'!H28</f>
        <v>Developed/High Intensity</v>
      </c>
      <c r="K28" s="195">
        <f>'Agricultural Data'!I28</f>
        <v>0.16383061500000001</v>
      </c>
      <c r="L28" s="195">
        <f>'Agricultural Data'!J28</f>
        <v>0.21498134999999999</v>
      </c>
      <c r="M28" s="168" t="str">
        <f t="shared" si="1"/>
        <v/>
      </c>
      <c r="N28" s="168" t="str">
        <f t="shared" si="2"/>
        <v/>
      </c>
      <c r="O28" s="38" t="str">
        <f>IFERROR(IF(VLOOKUP(J28,'Inputs_Metric 30'!$D$5:$E$139,2,FALSE)=0,"",VLOOKUP(J28,'Inputs_Metric 30'!$D$5:$E$139,2,FALSE)),"")</f>
        <v/>
      </c>
    </row>
    <row r="29" spans="3:18" x14ac:dyDescent="0.25">
      <c r="C29">
        <f t="shared" si="0"/>
        <v>2</v>
      </c>
      <c r="D29">
        <f>COUNTIF($F$4:F29,F29)</f>
        <v>8</v>
      </c>
      <c r="E29" s="40">
        <f>'Agricultural Data'!C29</f>
        <v>20</v>
      </c>
      <c r="F29" s="40" t="str">
        <f>'Agricultural Data'!D29</f>
        <v>NFWF-43429</v>
      </c>
      <c r="G29" s="40">
        <f>'Agricultural Data'!E29</f>
        <v>4</v>
      </c>
      <c r="H29" s="38" t="str">
        <f>'Agricultural Data'!F29</f>
        <v>New Jersey</v>
      </c>
      <c r="I29" s="38" t="str">
        <f>'Agricultural Data'!G29</f>
        <v>Cumberland</v>
      </c>
      <c r="J29" s="38" t="str">
        <f>'Agricultural Data'!H29</f>
        <v>Herbaceous Wetlands</v>
      </c>
      <c r="K29" s="195">
        <f>'Agricultural Data'!I29</f>
        <v>0.95036582999999997</v>
      </c>
      <c r="L29" s="195">
        <f>'Agricultural Data'!J29</f>
        <v>0.95036582999999997</v>
      </c>
      <c r="M29" s="168" t="str">
        <f t="shared" si="1"/>
        <v/>
      </c>
      <c r="N29" s="168" t="str">
        <f t="shared" si="2"/>
        <v/>
      </c>
      <c r="O29" s="38" t="str">
        <f>IFERROR(IF(VLOOKUP(J29,'Inputs_Metric 30'!$D$5:$E$139,2,FALSE)=0,"",VLOOKUP(J29,'Inputs_Metric 30'!$D$5:$E$139,2,FALSE)),"")</f>
        <v/>
      </c>
    </row>
    <row r="30" spans="3:18" x14ac:dyDescent="0.25">
      <c r="C30">
        <f t="shared" si="0"/>
        <v>2</v>
      </c>
      <c r="D30">
        <f>COUNTIF($F$4:F30,F30)</f>
        <v>9</v>
      </c>
      <c r="E30" s="40">
        <f>'Agricultural Data'!C30</f>
        <v>100</v>
      </c>
      <c r="F30" s="40" t="str">
        <f>'Agricultural Data'!D30</f>
        <v>NFWF-43429</v>
      </c>
      <c r="G30" s="40">
        <f>'Agricultural Data'!E30</f>
        <v>4</v>
      </c>
      <c r="H30" s="38" t="str">
        <f>'Agricultural Data'!F30</f>
        <v>New Jersey</v>
      </c>
      <c r="I30" s="38" t="str">
        <f>'Agricultural Data'!G30</f>
        <v>Cumberland</v>
      </c>
      <c r="J30" s="38" t="str">
        <f>'Agricultural Data'!H30</f>
        <v>Developed/Low Intensity</v>
      </c>
      <c r="K30" s="195">
        <f>'Agricultural Data'!I30</f>
        <v>1.32300017</v>
      </c>
      <c r="L30" s="195">
        <f>'Agricultural Data'!J30</f>
        <v>1.32300017</v>
      </c>
      <c r="M30" s="168" t="str">
        <f t="shared" si="1"/>
        <v/>
      </c>
      <c r="N30" s="168" t="str">
        <f t="shared" si="2"/>
        <v/>
      </c>
      <c r="O30" s="38" t="str">
        <f>IFERROR(IF(VLOOKUP(J30,'Inputs_Metric 30'!$D$5:$E$139,2,FALSE)=0,"",VLOOKUP(J30,'Inputs_Metric 30'!$D$5:$E$139,2,FALSE)),"")</f>
        <v/>
      </c>
    </row>
    <row r="31" spans="3:18" x14ac:dyDescent="0.25">
      <c r="C31">
        <f t="shared" ref="C31:C43" si="3">IF(D31=1,C30+1,C30)</f>
        <v>2</v>
      </c>
      <c r="D31">
        <f>COUNTIF($F$4:F31,F31)</f>
        <v>10</v>
      </c>
      <c r="E31" s="40">
        <f>'Agricultural Data'!C31</f>
        <v>100</v>
      </c>
      <c r="F31" s="40" t="str">
        <f>'Agricultural Data'!D31</f>
        <v>NFWF-43429</v>
      </c>
      <c r="G31" s="40">
        <f>'Agricultural Data'!E31</f>
        <v>4</v>
      </c>
      <c r="H31" s="38" t="str">
        <f>'Agricultural Data'!F31</f>
        <v>New Jersey</v>
      </c>
      <c r="I31" s="38" t="str">
        <f>'Agricultural Data'!G31</f>
        <v>Cumberland</v>
      </c>
      <c r="J31" s="38" t="str">
        <f>'Agricultural Data'!H31</f>
        <v>Developed/Med Intensity</v>
      </c>
      <c r="K31" s="195">
        <f>'Agricultural Data'!I31</f>
        <v>2.7475604950000001</v>
      </c>
      <c r="L31" s="195">
        <f>'Agricultural Data'!J31</f>
        <v>2.7475604950000001</v>
      </c>
      <c r="M31" s="168" t="str">
        <f t="shared" si="1"/>
        <v/>
      </c>
      <c r="N31" s="168" t="str">
        <f t="shared" si="2"/>
        <v/>
      </c>
      <c r="O31" s="38" t="str">
        <f>IFERROR(IF(VLOOKUP(J31,'Inputs_Metric 30'!$D$5:$E$139,2,FALSE)=0,"",VLOOKUP(J31,'Inputs_Metric 30'!$D$5:$E$139,2,FALSE)),"")</f>
        <v/>
      </c>
    </row>
    <row r="32" spans="3:18" x14ac:dyDescent="0.25">
      <c r="C32">
        <f t="shared" si="3"/>
        <v>2</v>
      </c>
      <c r="D32">
        <f>COUNTIF($F$4:F32,F32)</f>
        <v>11</v>
      </c>
      <c r="E32" s="40">
        <f>'Agricultural Data'!C32</f>
        <v>100</v>
      </c>
      <c r="F32" s="40" t="str">
        <f>'Agricultural Data'!D32</f>
        <v>NFWF-43429</v>
      </c>
      <c r="G32" s="40">
        <f>'Agricultural Data'!E32</f>
        <v>4</v>
      </c>
      <c r="H32" s="38" t="str">
        <f>'Agricultural Data'!F32</f>
        <v>New Jersey</v>
      </c>
      <c r="I32" s="38" t="str">
        <f>'Agricultural Data'!G32</f>
        <v>Cumberland</v>
      </c>
      <c r="J32" s="38" t="str">
        <f>'Agricultural Data'!H32</f>
        <v>Developed/High Intensity</v>
      </c>
      <c r="K32" s="195">
        <f>'Agricultural Data'!I32</f>
        <v>0.22017055499999999</v>
      </c>
      <c r="L32" s="195">
        <f>'Agricultural Data'!J32</f>
        <v>0.22066476500000001</v>
      </c>
      <c r="M32" s="168" t="str">
        <f t="shared" si="1"/>
        <v/>
      </c>
      <c r="N32" s="168" t="str">
        <f t="shared" si="2"/>
        <v/>
      </c>
      <c r="O32" s="38" t="str">
        <f>IFERROR(IF(VLOOKUP(J32,'Inputs_Metric 30'!$D$5:$E$139,2,FALSE)=0,"",VLOOKUP(J32,'Inputs_Metric 30'!$D$5:$E$139,2,FALSE)),"")</f>
        <v/>
      </c>
    </row>
    <row r="33" spans="3:18" x14ac:dyDescent="0.25">
      <c r="C33">
        <f t="shared" si="3"/>
        <v>2</v>
      </c>
      <c r="D33">
        <f>COUNTIF($F$4:F33,F33)</f>
        <v>12</v>
      </c>
      <c r="E33" s="40">
        <f>'Agricultural Data'!C33</f>
        <v>100</v>
      </c>
      <c r="F33" s="40" t="str">
        <f>'Agricultural Data'!D33</f>
        <v>NFWF-43429</v>
      </c>
      <c r="G33" s="40">
        <f>'Agricultural Data'!E33</f>
        <v>4</v>
      </c>
      <c r="H33" s="38" t="str">
        <f>'Agricultural Data'!F33</f>
        <v>New Jersey</v>
      </c>
      <c r="I33" s="38" t="str">
        <f>'Agricultural Data'!G33</f>
        <v>Cumberland</v>
      </c>
      <c r="J33" s="38" t="str">
        <f>'Agricultural Data'!H33</f>
        <v>Herbaceous Wetlands</v>
      </c>
      <c r="K33" s="195">
        <f>'Agricultural Data'!I33</f>
        <v>18.324812590000001</v>
      </c>
      <c r="L33" s="195">
        <f>'Agricultural Data'!J33</f>
        <v>18.324812590000001</v>
      </c>
      <c r="M33" s="168" t="str">
        <f t="shared" si="1"/>
        <v/>
      </c>
      <c r="N33" s="168" t="str">
        <f t="shared" si="2"/>
        <v/>
      </c>
      <c r="O33" s="38" t="str">
        <f>IFERROR(IF(VLOOKUP(J33,'Inputs_Metric 30'!$D$5:$E$139,2,FALSE)=0,"",VLOOKUP(J33,'Inputs_Metric 30'!$D$5:$E$139,2,FALSE)),"")</f>
        <v/>
      </c>
    </row>
    <row r="34" spans="3:18" x14ac:dyDescent="0.25">
      <c r="C34">
        <f t="shared" si="3"/>
        <v>3</v>
      </c>
      <c r="D34">
        <f>COUNTIF($F$4:F34,F34)</f>
        <v>1</v>
      </c>
      <c r="E34" s="40">
        <f>'Agricultural Data'!C34</f>
        <v>2</v>
      </c>
      <c r="F34" s="40" t="str">
        <f>'Agricultural Data'!D34</f>
        <v>NFWF-44109</v>
      </c>
      <c r="G34" s="40">
        <f>'Agricultural Data'!E34</f>
        <v>1</v>
      </c>
      <c r="H34" s="38" t="str">
        <f>'Agricultural Data'!F34</f>
        <v>New Jersey</v>
      </c>
      <c r="I34" s="38" t="str">
        <f>'Agricultural Data'!G34</f>
        <v>Ocean</v>
      </c>
      <c r="J34" s="38" t="str">
        <f>'Agricultural Data'!H34</f>
        <v>Background</v>
      </c>
      <c r="K34" s="195">
        <f>'Agricultural Data'!I34</f>
        <v>1.560468075</v>
      </c>
      <c r="L34" s="195">
        <f>'Agricultural Data'!J34</f>
        <v>1.560468075</v>
      </c>
      <c r="M34" s="168" t="str">
        <f t="shared" si="1"/>
        <v/>
      </c>
      <c r="N34" s="168" t="str">
        <f t="shared" si="2"/>
        <v/>
      </c>
      <c r="O34" s="38" t="str">
        <f>IFERROR(IF(VLOOKUP(J34,'Inputs_Metric 30'!$D$5:$E$139,2,FALSE)=0,"",VLOOKUP(J34,'Inputs_Metric 30'!$D$5:$E$139,2,FALSE)),"")</f>
        <v/>
      </c>
    </row>
    <row r="35" spans="3:18" x14ac:dyDescent="0.25">
      <c r="C35">
        <f t="shared" si="3"/>
        <v>3</v>
      </c>
      <c r="D35">
        <f>COUNTIF($F$4:F35,F35)</f>
        <v>2</v>
      </c>
      <c r="E35" s="40">
        <f>'Agricultural Data'!C35</f>
        <v>2</v>
      </c>
      <c r="F35" s="40" t="str">
        <f>'Agricultural Data'!D35</f>
        <v>NFWF-44109</v>
      </c>
      <c r="G35" s="40">
        <f>'Agricultural Data'!E35</f>
        <v>1</v>
      </c>
      <c r="H35" s="38" t="str">
        <f>'Agricultural Data'!F35</f>
        <v>New Jersey</v>
      </c>
      <c r="I35" s="38" t="str">
        <f>'Agricultural Data'!G35</f>
        <v>Ocean</v>
      </c>
      <c r="J35" s="38" t="str">
        <f>'Agricultural Data'!H35</f>
        <v>Open Water</v>
      </c>
      <c r="K35" s="195">
        <f>'Agricultural Data'!I35</f>
        <v>2.1572266500000001</v>
      </c>
      <c r="L35" s="195">
        <f>'Agricultural Data'!J35</f>
        <v>2.1572266500000001</v>
      </c>
      <c r="M35" s="168" t="str">
        <f t="shared" si="1"/>
        <v/>
      </c>
      <c r="N35" s="168" t="str">
        <f t="shared" si="2"/>
        <v/>
      </c>
      <c r="O35" s="38" t="str">
        <f>IFERROR(IF(VLOOKUP(J35,'Inputs_Metric 30'!$D$5:$E$139,2,FALSE)=0,"",VLOOKUP(J35,'Inputs_Metric 30'!$D$5:$E$139,2,FALSE)),"")</f>
        <v/>
      </c>
    </row>
    <row r="36" spans="3:18" x14ac:dyDescent="0.25">
      <c r="C36">
        <f t="shared" si="3"/>
        <v>3</v>
      </c>
      <c r="D36">
        <f>COUNTIF($F$4:F36,F36)</f>
        <v>3</v>
      </c>
      <c r="E36" s="40">
        <f>'Agricultural Data'!C36</f>
        <v>2</v>
      </c>
      <c r="F36" s="40" t="str">
        <f>'Agricultural Data'!D36</f>
        <v>NFWF-44109</v>
      </c>
      <c r="G36" s="40">
        <f>'Agricultural Data'!E36</f>
        <v>1</v>
      </c>
      <c r="H36" s="38" t="str">
        <f>'Agricultural Data'!F36</f>
        <v>New Jersey</v>
      </c>
      <c r="I36" s="38" t="str">
        <f>'Agricultural Data'!G36</f>
        <v>Ocean</v>
      </c>
      <c r="J36" s="38" t="str">
        <f>'Agricultural Data'!H36</f>
        <v>Developed/Low Intensity</v>
      </c>
      <c r="K36" s="195">
        <f>'Agricultural Data'!I36</f>
        <v>1.0464896749999999</v>
      </c>
      <c r="L36" s="195">
        <f>'Agricultural Data'!J36</f>
        <v>1.0464896749999999</v>
      </c>
      <c r="M36" s="168" t="str">
        <f t="shared" si="1"/>
        <v/>
      </c>
      <c r="N36" s="168" t="str">
        <f t="shared" si="2"/>
        <v/>
      </c>
      <c r="O36" s="38" t="str">
        <f>IFERROR(IF(VLOOKUP(J36,'Inputs_Metric 30'!$D$5:$E$139,2,FALSE)=0,"",VLOOKUP(J36,'Inputs_Metric 30'!$D$5:$E$139,2,FALSE)),"")</f>
        <v/>
      </c>
    </row>
    <row r="37" spans="3:18" x14ac:dyDescent="0.25">
      <c r="C37">
        <f t="shared" si="3"/>
        <v>3</v>
      </c>
      <c r="D37">
        <f>COUNTIF($F$4:F37,F37)</f>
        <v>4</v>
      </c>
      <c r="E37" s="40">
        <f>'Agricultural Data'!C37</f>
        <v>2</v>
      </c>
      <c r="F37" s="40" t="str">
        <f>'Agricultural Data'!D37</f>
        <v>NFWF-44109</v>
      </c>
      <c r="G37" s="40">
        <f>'Agricultural Data'!E37</f>
        <v>1</v>
      </c>
      <c r="H37" s="38" t="str">
        <f>'Agricultural Data'!F37</f>
        <v>New Jersey</v>
      </c>
      <c r="I37" s="38" t="str">
        <f>'Agricultural Data'!G37</f>
        <v>Ocean</v>
      </c>
      <c r="J37" s="38" t="str">
        <f>'Agricultural Data'!H37</f>
        <v>Developed/Med Intensity</v>
      </c>
      <c r="K37" s="195">
        <f>'Agricultural Data'!I37</f>
        <v>2.45572949</v>
      </c>
      <c r="L37" s="195">
        <f>'Agricultural Data'!J37</f>
        <v>2.45572949</v>
      </c>
      <c r="M37" s="168" t="str">
        <f t="shared" si="1"/>
        <v/>
      </c>
      <c r="N37" s="168" t="str">
        <f t="shared" si="2"/>
        <v/>
      </c>
      <c r="O37" s="38" t="str">
        <f>IFERROR(IF(VLOOKUP(J37,'Inputs_Metric 30'!$D$5:$E$139,2,FALSE)=0,"",VLOOKUP(J37,'Inputs_Metric 30'!$D$5:$E$139,2,FALSE)),"")</f>
        <v/>
      </c>
    </row>
    <row r="38" spans="3:18" x14ac:dyDescent="0.25">
      <c r="C38">
        <f t="shared" si="3"/>
        <v>3</v>
      </c>
      <c r="D38">
        <f>COUNTIF($F$4:F38,F38)</f>
        <v>5</v>
      </c>
      <c r="E38" s="40">
        <f>'Agricultural Data'!C38</f>
        <v>2</v>
      </c>
      <c r="F38" s="40" t="str">
        <f>'Agricultural Data'!D38</f>
        <v>NFWF-44109</v>
      </c>
      <c r="G38" s="40">
        <f>'Agricultural Data'!E38</f>
        <v>1</v>
      </c>
      <c r="H38" s="38" t="str">
        <f>'Agricultural Data'!F38</f>
        <v>New Jersey</v>
      </c>
      <c r="I38" s="38" t="str">
        <f>'Agricultural Data'!G38</f>
        <v>Ocean</v>
      </c>
      <c r="J38" s="38" t="str">
        <f>'Agricultural Data'!H38</f>
        <v>Developed/High Intensity</v>
      </c>
      <c r="K38" s="195">
        <f>'Agricultural Data'!I38</f>
        <v>0.39833326000000002</v>
      </c>
      <c r="L38" s="195">
        <f>'Agricultural Data'!J38</f>
        <v>0.39833326000000002</v>
      </c>
      <c r="M38" s="168" t="str">
        <f t="shared" si="1"/>
        <v/>
      </c>
      <c r="N38" s="168" t="str">
        <f t="shared" si="2"/>
        <v/>
      </c>
      <c r="O38" s="38" t="str">
        <f>IFERROR(IF(VLOOKUP(J38,'Inputs_Metric 30'!$D$5:$E$139,2,FALSE)=0,"",VLOOKUP(J38,'Inputs_Metric 30'!$D$5:$E$139,2,FALSE)),"")</f>
        <v/>
      </c>
    </row>
    <row r="39" spans="3:18" x14ac:dyDescent="0.25">
      <c r="C39">
        <f t="shared" si="3"/>
        <v>3</v>
      </c>
      <c r="D39">
        <f>COUNTIF($F$4:F39,F39)</f>
        <v>6</v>
      </c>
      <c r="E39" s="40">
        <f>'Agricultural Data'!C39</f>
        <v>2</v>
      </c>
      <c r="F39" s="40" t="str">
        <f>'Agricultural Data'!D39</f>
        <v>NFWF-44109</v>
      </c>
      <c r="G39" s="40">
        <f>'Agricultural Data'!E39</f>
        <v>1</v>
      </c>
      <c r="H39" s="38" t="str">
        <f>'Agricultural Data'!F39</f>
        <v>New Jersey</v>
      </c>
      <c r="I39" s="38" t="str">
        <f>'Agricultural Data'!G39</f>
        <v>Ocean</v>
      </c>
      <c r="J39" s="38" t="str">
        <f>'Agricultural Data'!H39</f>
        <v>Herbaceous Wetlands</v>
      </c>
      <c r="K39" s="195">
        <f>'Agricultural Data'!I39</f>
        <v>1.3331314750000001</v>
      </c>
      <c r="L39" s="195">
        <f>'Agricultural Data'!J39</f>
        <v>1.3331314750000001</v>
      </c>
      <c r="M39" s="168" t="str">
        <f t="shared" si="1"/>
        <v/>
      </c>
      <c r="N39" s="168" t="str">
        <f t="shared" si="2"/>
        <v/>
      </c>
      <c r="O39" s="38" t="str">
        <f>IFERROR(IF(VLOOKUP(J39,'Inputs_Metric 30'!$D$5:$E$139,2,FALSE)=0,"",VLOOKUP(J39,'Inputs_Metric 30'!$D$5:$E$139,2,FALSE)),"")</f>
        <v/>
      </c>
    </row>
    <row r="40" spans="3:18" x14ac:dyDescent="0.25">
      <c r="C40">
        <f t="shared" si="3"/>
        <v>3</v>
      </c>
      <c r="D40">
        <f>COUNTIF($F$4:F40,F40)</f>
        <v>7</v>
      </c>
      <c r="E40" s="40">
        <f>'Agricultural Data'!C40</f>
        <v>20</v>
      </c>
      <c r="F40" s="40" t="str">
        <f>'Agricultural Data'!D40</f>
        <v>NFWF-44109</v>
      </c>
      <c r="G40" s="40">
        <f>'Agricultural Data'!E40</f>
        <v>1</v>
      </c>
      <c r="H40" s="38" t="str">
        <f>'Agricultural Data'!F40</f>
        <v>New Jersey</v>
      </c>
      <c r="I40" s="38" t="str">
        <f>'Agricultural Data'!G40</f>
        <v>Ocean</v>
      </c>
      <c r="J40" s="38" t="str">
        <f>'Agricultural Data'!H40</f>
        <v>Background</v>
      </c>
      <c r="K40" s="195">
        <f>'Agricultural Data'!I40</f>
        <v>1.560468075</v>
      </c>
      <c r="L40" s="195">
        <f>'Agricultural Data'!J40</f>
        <v>1.560468075</v>
      </c>
      <c r="M40" s="168" t="str">
        <f t="shared" si="1"/>
        <v/>
      </c>
      <c r="N40" s="168" t="str">
        <f t="shared" si="2"/>
        <v/>
      </c>
      <c r="O40" s="38" t="str">
        <f>IFERROR(IF(VLOOKUP(J40,'Inputs_Metric 30'!$D$5:$E$139,2,FALSE)=0,"",VLOOKUP(J40,'Inputs_Metric 30'!$D$5:$E$139,2,FALSE)),"")</f>
        <v/>
      </c>
    </row>
    <row r="41" spans="3:18" x14ac:dyDescent="0.25">
      <c r="C41">
        <f t="shared" si="3"/>
        <v>3</v>
      </c>
      <c r="D41">
        <f>COUNTIF($F$4:F41,F41)</f>
        <v>8</v>
      </c>
      <c r="E41" s="40">
        <f>'Agricultural Data'!C41</f>
        <v>20</v>
      </c>
      <c r="F41" s="40" t="str">
        <f>'Agricultural Data'!D41</f>
        <v>NFWF-44109</v>
      </c>
      <c r="G41" s="40">
        <f>'Agricultural Data'!E41</f>
        <v>1</v>
      </c>
      <c r="H41" s="38" t="str">
        <f>'Agricultural Data'!F41</f>
        <v>New Jersey</v>
      </c>
      <c r="I41" s="38" t="str">
        <f>'Agricultural Data'!G41</f>
        <v>Ocean</v>
      </c>
      <c r="J41" s="38" t="str">
        <f>'Agricultural Data'!H41</f>
        <v>Open Water</v>
      </c>
      <c r="K41" s="195">
        <f>'Agricultural Data'!I41</f>
        <v>2.1572266500000001</v>
      </c>
      <c r="L41" s="195">
        <f>'Agricultural Data'!J41</f>
        <v>2.1572266500000001</v>
      </c>
      <c r="M41" s="168" t="str">
        <f t="shared" si="1"/>
        <v/>
      </c>
      <c r="N41" s="168" t="str">
        <f t="shared" si="2"/>
        <v/>
      </c>
      <c r="O41" s="38" t="str">
        <f>IFERROR(IF(VLOOKUP(J41,'Inputs_Metric 30'!$D$5:$E$139,2,FALSE)=0,"",VLOOKUP(J41,'Inputs_Metric 30'!$D$5:$E$139,2,FALSE)),"")</f>
        <v/>
      </c>
      <c r="P41" s="197"/>
      <c r="Q41" s="197"/>
      <c r="R41" s="194"/>
    </row>
    <row r="42" spans="3:18" x14ac:dyDescent="0.25">
      <c r="C42">
        <f t="shared" si="3"/>
        <v>3</v>
      </c>
      <c r="D42">
        <f>COUNTIF($F$4:F42,F42)</f>
        <v>9</v>
      </c>
      <c r="E42" s="40">
        <f>'Agricultural Data'!C42</f>
        <v>20</v>
      </c>
      <c r="F42" s="40" t="str">
        <f>'Agricultural Data'!D42</f>
        <v>NFWF-44109</v>
      </c>
      <c r="G42" s="40">
        <f>'Agricultural Data'!E42</f>
        <v>1</v>
      </c>
      <c r="H42" s="38" t="str">
        <f>'Agricultural Data'!F42</f>
        <v>New Jersey</v>
      </c>
      <c r="I42" s="38" t="str">
        <f>'Agricultural Data'!G42</f>
        <v>Ocean</v>
      </c>
      <c r="J42" s="38" t="str">
        <f>'Agricultural Data'!H42</f>
        <v>Developed/Low Intensity</v>
      </c>
      <c r="K42" s="195">
        <f>'Agricultural Data'!I42</f>
        <v>1.0464896749999999</v>
      </c>
      <c r="L42" s="195">
        <f>'Agricultural Data'!J42</f>
        <v>1.0464896749999999</v>
      </c>
      <c r="M42" s="168" t="str">
        <f t="shared" si="1"/>
        <v/>
      </c>
      <c r="N42" s="168" t="str">
        <f t="shared" si="2"/>
        <v/>
      </c>
      <c r="O42" s="38" t="str">
        <f>IFERROR(IF(VLOOKUP(J42,'Inputs_Metric 30'!$D$5:$E$139,2,FALSE)=0,"",VLOOKUP(J42,'Inputs_Metric 30'!$D$5:$E$139,2,FALSE)),"")</f>
        <v/>
      </c>
    </row>
    <row r="43" spans="3:18" x14ac:dyDescent="0.25">
      <c r="C43">
        <f t="shared" si="3"/>
        <v>3</v>
      </c>
      <c r="D43">
        <f>COUNTIF($F$4:F43,F43)</f>
        <v>10</v>
      </c>
      <c r="E43" s="40">
        <f>'Agricultural Data'!C43</f>
        <v>20</v>
      </c>
      <c r="F43" s="40" t="str">
        <f>'Agricultural Data'!D43</f>
        <v>NFWF-44109</v>
      </c>
      <c r="G43" s="40">
        <f>'Agricultural Data'!E43</f>
        <v>1</v>
      </c>
      <c r="H43" s="38" t="str">
        <f>'Agricultural Data'!F43</f>
        <v>New Jersey</v>
      </c>
      <c r="I43" s="38" t="str">
        <f>'Agricultural Data'!G43</f>
        <v>Ocean</v>
      </c>
      <c r="J43" s="38" t="str">
        <f>'Agricultural Data'!H43</f>
        <v>Developed/Med Intensity</v>
      </c>
      <c r="K43" s="195">
        <f>'Agricultural Data'!I43</f>
        <v>2.45572949</v>
      </c>
      <c r="L43" s="195">
        <f>'Agricultural Data'!J43</f>
        <v>2.45572949</v>
      </c>
      <c r="M43" s="168" t="str">
        <f t="shared" si="1"/>
        <v/>
      </c>
      <c r="N43" s="168" t="str">
        <f t="shared" si="2"/>
        <v/>
      </c>
      <c r="O43" s="38" t="str">
        <f>IFERROR(IF(VLOOKUP(J43,'Inputs_Metric 30'!$D$5:$E$139,2,FALSE)=0,"",VLOOKUP(J43,'Inputs_Metric 30'!$D$5:$E$139,2,FALSE)),"")</f>
        <v/>
      </c>
    </row>
    <row r="44" spans="3:18" x14ac:dyDescent="0.25">
      <c r="C44">
        <f t="shared" ref="C44:C107" si="4">IF(D44=1,C43+1,C43)</f>
        <v>3</v>
      </c>
      <c r="D44">
        <f>COUNTIF($F$4:F44,F44)</f>
        <v>11</v>
      </c>
      <c r="E44" s="40">
        <f>'Agricultural Data'!C44</f>
        <v>20</v>
      </c>
      <c r="F44" s="40" t="str">
        <f>'Agricultural Data'!D44</f>
        <v>NFWF-44109</v>
      </c>
      <c r="G44" s="40">
        <f>'Agricultural Data'!E44</f>
        <v>1</v>
      </c>
      <c r="H44" s="38" t="str">
        <f>'Agricultural Data'!F44</f>
        <v>New Jersey</v>
      </c>
      <c r="I44" s="38" t="str">
        <f>'Agricultural Data'!G44</f>
        <v>Ocean</v>
      </c>
      <c r="J44" s="38" t="str">
        <f>'Agricultural Data'!H44</f>
        <v>Developed/High Intensity</v>
      </c>
      <c r="K44" s="195">
        <f>'Agricultural Data'!I44</f>
        <v>0.39833326000000002</v>
      </c>
      <c r="L44" s="195">
        <f>'Agricultural Data'!J44</f>
        <v>0.39833326000000002</v>
      </c>
      <c r="M44" s="168" t="str">
        <f t="shared" si="1"/>
        <v/>
      </c>
      <c r="N44" s="168" t="str">
        <f t="shared" si="2"/>
        <v/>
      </c>
      <c r="O44" s="38" t="str">
        <f>IFERROR(IF(VLOOKUP(J44,'Inputs_Metric 30'!$D$5:$E$139,2,FALSE)=0,"",VLOOKUP(J44,'Inputs_Metric 30'!$D$5:$E$139,2,FALSE)),"")</f>
        <v/>
      </c>
    </row>
    <row r="45" spans="3:18" x14ac:dyDescent="0.25">
      <c r="C45">
        <f t="shared" si="4"/>
        <v>3</v>
      </c>
      <c r="D45">
        <f>COUNTIF($F$4:F45,F45)</f>
        <v>12</v>
      </c>
      <c r="E45" s="40">
        <f>'Agricultural Data'!C45</f>
        <v>20</v>
      </c>
      <c r="F45" s="40" t="str">
        <f>'Agricultural Data'!D45</f>
        <v>NFWF-44109</v>
      </c>
      <c r="G45" s="40">
        <f>'Agricultural Data'!E45</f>
        <v>1</v>
      </c>
      <c r="H45" s="38" t="str">
        <f>'Agricultural Data'!F45</f>
        <v>New Jersey</v>
      </c>
      <c r="I45" s="38" t="str">
        <f>'Agricultural Data'!G45</f>
        <v>Ocean</v>
      </c>
      <c r="J45" s="38" t="str">
        <f>'Agricultural Data'!H45</f>
        <v>Herbaceous Wetlands</v>
      </c>
      <c r="K45" s="195">
        <f>'Agricultural Data'!I45</f>
        <v>1.3331314750000001</v>
      </c>
      <c r="L45" s="195">
        <f>'Agricultural Data'!J45</f>
        <v>1.3331314750000001</v>
      </c>
      <c r="M45" s="168" t="str">
        <f t="shared" si="1"/>
        <v/>
      </c>
      <c r="N45" s="168" t="str">
        <f t="shared" si="2"/>
        <v/>
      </c>
      <c r="O45" s="38" t="str">
        <f>IFERROR(IF(VLOOKUP(J45,'Inputs_Metric 30'!$D$5:$E$139,2,FALSE)=0,"",VLOOKUP(J45,'Inputs_Metric 30'!$D$5:$E$139,2,FALSE)),"")</f>
        <v/>
      </c>
    </row>
    <row r="46" spans="3:18" x14ac:dyDescent="0.25">
      <c r="C46">
        <f t="shared" si="4"/>
        <v>3</v>
      </c>
      <c r="D46">
        <f>COUNTIF($F$4:F46,F46)</f>
        <v>13</v>
      </c>
      <c r="E46" s="40">
        <f>'Agricultural Data'!C46</f>
        <v>100</v>
      </c>
      <c r="F46" s="40" t="str">
        <f>'Agricultural Data'!D46</f>
        <v>NFWF-44109</v>
      </c>
      <c r="G46" s="40">
        <f>'Agricultural Data'!E46</f>
        <v>1</v>
      </c>
      <c r="H46" s="38" t="str">
        <f>'Agricultural Data'!F46</f>
        <v>New Jersey</v>
      </c>
      <c r="I46" s="38" t="str">
        <f>'Agricultural Data'!G46</f>
        <v>Ocean</v>
      </c>
      <c r="J46" s="38" t="str">
        <f>'Agricultural Data'!H46</f>
        <v>Background</v>
      </c>
      <c r="K46" s="195">
        <f>'Agricultural Data'!I46</f>
        <v>1.560468075</v>
      </c>
      <c r="L46" s="195">
        <f>'Agricultural Data'!J46</f>
        <v>1.560468075</v>
      </c>
      <c r="M46" s="168" t="str">
        <f t="shared" si="1"/>
        <v/>
      </c>
      <c r="N46" s="168" t="str">
        <f t="shared" si="2"/>
        <v/>
      </c>
      <c r="O46" s="38" t="str">
        <f>IFERROR(IF(VLOOKUP(J46,'Inputs_Metric 30'!$D$5:$E$139,2,FALSE)=0,"",VLOOKUP(J46,'Inputs_Metric 30'!$D$5:$E$139,2,FALSE)),"")</f>
        <v/>
      </c>
    </row>
    <row r="47" spans="3:18" x14ac:dyDescent="0.25">
      <c r="C47">
        <f t="shared" si="4"/>
        <v>3</v>
      </c>
      <c r="D47">
        <f>COUNTIF($F$4:F47,F47)</f>
        <v>14</v>
      </c>
      <c r="E47" s="40">
        <f>'Agricultural Data'!C47</f>
        <v>100</v>
      </c>
      <c r="F47" s="40" t="str">
        <f>'Agricultural Data'!D47</f>
        <v>NFWF-44109</v>
      </c>
      <c r="G47" s="40">
        <f>'Agricultural Data'!E47</f>
        <v>1</v>
      </c>
      <c r="H47" s="38" t="str">
        <f>'Agricultural Data'!F47</f>
        <v>New Jersey</v>
      </c>
      <c r="I47" s="38" t="str">
        <f>'Agricultural Data'!G47</f>
        <v>Ocean</v>
      </c>
      <c r="J47" s="38" t="str">
        <f>'Agricultural Data'!H47</f>
        <v>Open Water</v>
      </c>
      <c r="K47" s="195">
        <f>'Agricultural Data'!I47</f>
        <v>2.1572266500000001</v>
      </c>
      <c r="L47" s="195">
        <f>'Agricultural Data'!J47</f>
        <v>2.1572266500000001</v>
      </c>
      <c r="M47" s="168" t="str">
        <f t="shared" si="1"/>
        <v/>
      </c>
      <c r="N47" s="168" t="str">
        <f t="shared" si="2"/>
        <v/>
      </c>
      <c r="O47" s="38" t="str">
        <f>IFERROR(IF(VLOOKUP(J47,'Inputs_Metric 30'!$D$5:$E$139,2,FALSE)=0,"",VLOOKUP(J47,'Inputs_Metric 30'!$D$5:$E$139,2,FALSE)),"")</f>
        <v/>
      </c>
    </row>
    <row r="48" spans="3:18" x14ac:dyDescent="0.25">
      <c r="C48">
        <f t="shared" si="4"/>
        <v>3</v>
      </c>
      <c r="D48">
        <f>COUNTIF($F$4:F48,F48)</f>
        <v>15</v>
      </c>
      <c r="E48" s="40">
        <f>'Agricultural Data'!C48</f>
        <v>100</v>
      </c>
      <c r="F48" s="40" t="str">
        <f>'Agricultural Data'!D48</f>
        <v>NFWF-44109</v>
      </c>
      <c r="G48" s="40">
        <f>'Agricultural Data'!E48</f>
        <v>1</v>
      </c>
      <c r="H48" s="38" t="str">
        <f>'Agricultural Data'!F48</f>
        <v>New Jersey</v>
      </c>
      <c r="I48" s="38" t="str">
        <f>'Agricultural Data'!G48</f>
        <v>Ocean</v>
      </c>
      <c r="J48" s="38" t="str">
        <f>'Agricultural Data'!H48</f>
        <v>Developed/Low Intensity</v>
      </c>
      <c r="K48" s="195">
        <f>'Agricultural Data'!I48</f>
        <v>1.0464896749999999</v>
      </c>
      <c r="L48" s="195">
        <f>'Agricultural Data'!J48</f>
        <v>1.0464896749999999</v>
      </c>
      <c r="M48" s="168" t="str">
        <f t="shared" si="1"/>
        <v/>
      </c>
      <c r="N48" s="168" t="str">
        <f t="shared" si="2"/>
        <v/>
      </c>
      <c r="O48" s="38" t="str">
        <f>IFERROR(IF(VLOOKUP(J48,'Inputs_Metric 30'!$D$5:$E$139,2,FALSE)=0,"",VLOOKUP(J48,'Inputs_Metric 30'!$D$5:$E$139,2,FALSE)),"")</f>
        <v/>
      </c>
    </row>
    <row r="49" spans="3:15" x14ac:dyDescent="0.25">
      <c r="C49">
        <f t="shared" si="4"/>
        <v>3</v>
      </c>
      <c r="D49">
        <f>COUNTIF($F$4:F49,F49)</f>
        <v>16</v>
      </c>
      <c r="E49" s="40">
        <f>'Agricultural Data'!C49</f>
        <v>100</v>
      </c>
      <c r="F49" s="40" t="str">
        <f>'Agricultural Data'!D49</f>
        <v>NFWF-44109</v>
      </c>
      <c r="G49" s="40">
        <f>'Agricultural Data'!E49</f>
        <v>1</v>
      </c>
      <c r="H49" s="38" t="str">
        <f>'Agricultural Data'!F49</f>
        <v>New Jersey</v>
      </c>
      <c r="I49" s="38" t="str">
        <f>'Agricultural Data'!G49</f>
        <v>Ocean</v>
      </c>
      <c r="J49" s="38" t="str">
        <f>'Agricultural Data'!H49</f>
        <v>Developed/Med Intensity</v>
      </c>
      <c r="K49" s="195">
        <f>'Agricultural Data'!I49</f>
        <v>2.45572949</v>
      </c>
      <c r="L49" s="195">
        <f>'Agricultural Data'!J49</f>
        <v>2.45572949</v>
      </c>
      <c r="M49" s="168" t="str">
        <f t="shared" si="1"/>
        <v/>
      </c>
      <c r="N49" s="168" t="str">
        <f t="shared" si="2"/>
        <v/>
      </c>
      <c r="O49" s="38" t="str">
        <f>IFERROR(IF(VLOOKUP(J49,'Inputs_Metric 30'!$D$5:$E$139,2,FALSE)=0,"",VLOOKUP(J49,'Inputs_Metric 30'!$D$5:$E$139,2,FALSE)),"")</f>
        <v/>
      </c>
    </row>
    <row r="50" spans="3:15" x14ac:dyDescent="0.25">
      <c r="C50">
        <f t="shared" si="4"/>
        <v>3</v>
      </c>
      <c r="D50">
        <f>COUNTIF($F$4:F50,F50)</f>
        <v>17</v>
      </c>
      <c r="E50" s="40">
        <f>'Agricultural Data'!C50</f>
        <v>100</v>
      </c>
      <c r="F50" s="40" t="str">
        <f>'Agricultural Data'!D50</f>
        <v>NFWF-44109</v>
      </c>
      <c r="G50" s="40">
        <f>'Agricultural Data'!E50</f>
        <v>1</v>
      </c>
      <c r="H50" s="38" t="str">
        <f>'Agricultural Data'!F50</f>
        <v>New Jersey</v>
      </c>
      <c r="I50" s="38" t="str">
        <f>'Agricultural Data'!G50</f>
        <v>Ocean</v>
      </c>
      <c r="J50" s="38" t="str">
        <f>'Agricultural Data'!H50</f>
        <v>Developed/High Intensity</v>
      </c>
      <c r="K50" s="195">
        <f>'Agricultural Data'!I50</f>
        <v>0.39833326000000002</v>
      </c>
      <c r="L50" s="195">
        <f>'Agricultural Data'!J50</f>
        <v>0.39833326000000002</v>
      </c>
      <c r="M50" s="168" t="str">
        <f t="shared" si="1"/>
        <v/>
      </c>
      <c r="N50" s="168" t="str">
        <f t="shared" si="2"/>
        <v/>
      </c>
      <c r="O50" s="38" t="str">
        <f>IFERROR(IF(VLOOKUP(J50,'Inputs_Metric 30'!$D$5:$E$139,2,FALSE)=0,"",VLOOKUP(J50,'Inputs_Metric 30'!$D$5:$E$139,2,FALSE)),"")</f>
        <v/>
      </c>
    </row>
    <row r="51" spans="3:15" x14ac:dyDescent="0.25">
      <c r="C51">
        <f t="shared" si="4"/>
        <v>3</v>
      </c>
      <c r="D51">
        <f>COUNTIF($F$4:F51,F51)</f>
        <v>18</v>
      </c>
      <c r="E51" s="40">
        <f>'Agricultural Data'!C51</f>
        <v>100</v>
      </c>
      <c r="F51" s="40" t="str">
        <f>'Agricultural Data'!D51</f>
        <v>NFWF-44109</v>
      </c>
      <c r="G51" s="40">
        <f>'Agricultural Data'!E51</f>
        <v>1</v>
      </c>
      <c r="H51" s="38" t="str">
        <f>'Agricultural Data'!F51</f>
        <v>New Jersey</v>
      </c>
      <c r="I51" s="38" t="str">
        <f>'Agricultural Data'!G51</f>
        <v>Ocean</v>
      </c>
      <c r="J51" s="38" t="str">
        <f>'Agricultural Data'!H51</f>
        <v>Herbaceous Wetlands</v>
      </c>
      <c r="K51" s="195">
        <f>'Agricultural Data'!I51</f>
        <v>1.3331314750000001</v>
      </c>
      <c r="L51" s="195">
        <f>'Agricultural Data'!J51</f>
        <v>1.3331314750000001</v>
      </c>
      <c r="M51" s="168" t="str">
        <f t="shared" si="1"/>
        <v/>
      </c>
      <c r="N51" s="168" t="str">
        <f t="shared" si="2"/>
        <v/>
      </c>
      <c r="O51" s="38" t="str">
        <f>IFERROR(IF(VLOOKUP(J51,'Inputs_Metric 30'!$D$5:$E$139,2,FALSE)=0,"",VLOOKUP(J51,'Inputs_Metric 30'!$D$5:$E$139,2,FALSE)),"")</f>
        <v/>
      </c>
    </row>
    <row r="52" spans="3:15" x14ac:dyDescent="0.25">
      <c r="C52">
        <f t="shared" si="4"/>
        <v>4</v>
      </c>
      <c r="D52">
        <f>COUNTIF($F$4:F52,F52)</f>
        <v>1</v>
      </c>
      <c r="E52" s="40">
        <f>'Agricultural Data'!C52</f>
        <v>2</v>
      </c>
      <c r="F52" s="40" t="str">
        <f>'Agricultural Data'!D52</f>
        <v>NFWF-43281</v>
      </c>
      <c r="G52" s="40">
        <f>'Agricultural Data'!E52</f>
        <v>1</v>
      </c>
      <c r="H52" s="38" t="str">
        <f>'Agricultural Data'!F52</f>
        <v xml:space="preserve"> Delaware</v>
      </c>
      <c r="I52" s="38" t="str">
        <f>'Agricultural Data'!G52</f>
        <v>Sussex &amp;  Kent</v>
      </c>
      <c r="J52" s="38" t="str">
        <f>'Agricultural Data'!H52</f>
        <v>Open Water</v>
      </c>
      <c r="K52" s="195">
        <f>'Agricultural Data'!I52</f>
        <v>4.0342362300000003</v>
      </c>
      <c r="L52" s="195">
        <f>'Agricultural Data'!J52</f>
        <v>4.0322593900000001</v>
      </c>
      <c r="M52" s="168" t="str">
        <f t="shared" si="1"/>
        <v/>
      </c>
      <c r="N52" s="168" t="str">
        <f t="shared" si="2"/>
        <v/>
      </c>
      <c r="O52" s="38" t="str">
        <f>IFERROR(IF(VLOOKUP(J52,'Inputs_Metric 30'!$D$5:$E$139,2,FALSE)=0,"",VLOOKUP(J52,'Inputs_Metric 30'!$D$5:$E$139,2,FALSE)),"")</f>
        <v/>
      </c>
    </row>
    <row r="53" spans="3:15" x14ac:dyDescent="0.25">
      <c r="C53">
        <f t="shared" si="4"/>
        <v>4</v>
      </c>
      <c r="D53">
        <f>COUNTIF($F$4:F53,F53)</f>
        <v>2</v>
      </c>
      <c r="E53" s="40">
        <f>'Agricultural Data'!C53</f>
        <v>2</v>
      </c>
      <c r="F53" s="40" t="str">
        <f>'Agricultural Data'!D53</f>
        <v>NFWF-43281</v>
      </c>
      <c r="G53" s="40">
        <f>'Agricultural Data'!E53</f>
        <v>1</v>
      </c>
      <c r="H53" s="38" t="str">
        <f>'Agricultural Data'!F53</f>
        <v xml:space="preserve"> Delaware</v>
      </c>
      <c r="I53" s="38" t="str">
        <f>'Agricultural Data'!G53</f>
        <v>Sussex &amp;  Kent</v>
      </c>
      <c r="J53" s="38" t="str">
        <f>'Agricultural Data'!H53</f>
        <v>Barren</v>
      </c>
      <c r="K53" s="195">
        <f>'Agricultural Data'!I53</f>
        <v>0.56611755500000005</v>
      </c>
      <c r="L53" s="195">
        <f>'Agricultural Data'!J53</f>
        <v>0.59972383500000004</v>
      </c>
      <c r="M53" s="168" t="str">
        <f t="shared" si="1"/>
        <v/>
      </c>
      <c r="N53" s="168" t="str">
        <f t="shared" si="2"/>
        <v/>
      </c>
      <c r="O53" s="38" t="str">
        <f>IFERROR(IF(VLOOKUP(J53,'Inputs_Metric 30'!$D$5:$E$139,2,FALSE)=0,"",VLOOKUP(J53,'Inputs_Metric 30'!$D$5:$E$139,2,FALSE)),"")</f>
        <v/>
      </c>
    </row>
    <row r="54" spans="3:15" x14ac:dyDescent="0.25">
      <c r="C54">
        <f t="shared" si="4"/>
        <v>4</v>
      </c>
      <c r="D54">
        <f>COUNTIF($F$4:F54,F54)</f>
        <v>3</v>
      </c>
      <c r="E54" s="40">
        <f>'Agricultural Data'!C54</f>
        <v>2</v>
      </c>
      <c r="F54" s="40" t="str">
        <f>'Agricultural Data'!D54</f>
        <v>NFWF-43281</v>
      </c>
      <c r="G54" s="40">
        <f>'Agricultural Data'!E54</f>
        <v>1</v>
      </c>
      <c r="H54" s="38" t="str">
        <f>'Agricultural Data'!F54</f>
        <v xml:space="preserve"> Delaware</v>
      </c>
      <c r="I54" s="38" t="str">
        <f>'Agricultural Data'!G54</f>
        <v>Sussex &amp;  Kent</v>
      </c>
      <c r="J54" s="38" t="str">
        <f>'Agricultural Data'!H54</f>
        <v>Herbaceous Wetlands</v>
      </c>
      <c r="K54" s="195">
        <f>'Agricultural Data'!I54</f>
        <v>1.64028299</v>
      </c>
      <c r="L54" s="195">
        <f>'Agricultural Data'!J54</f>
        <v>1.6289161599999999</v>
      </c>
      <c r="M54" s="168" t="str">
        <f t="shared" si="1"/>
        <v/>
      </c>
      <c r="N54" s="168" t="str">
        <f t="shared" si="2"/>
        <v/>
      </c>
      <c r="O54" s="38" t="str">
        <f>IFERROR(IF(VLOOKUP(J54,'Inputs_Metric 30'!$D$5:$E$139,2,FALSE)=0,"",VLOOKUP(J54,'Inputs_Metric 30'!$D$5:$E$139,2,FALSE)),"")</f>
        <v/>
      </c>
    </row>
    <row r="55" spans="3:15" x14ac:dyDescent="0.25">
      <c r="C55">
        <f t="shared" si="4"/>
        <v>4</v>
      </c>
      <c r="D55">
        <f>COUNTIF($F$4:F55,F55)</f>
        <v>4</v>
      </c>
      <c r="E55" s="40">
        <f>'Agricultural Data'!C55</f>
        <v>20</v>
      </c>
      <c r="F55" s="40" t="str">
        <f>'Agricultural Data'!D55</f>
        <v>NFWF-43281</v>
      </c>
      <c r="G55" s="40">
        <f>'Agricultural Data'!E55</f>
        <v>1</v>
      </c>
      <c r="H55" s="38" t="str">
        <f>'Agricultural Data'!F55</f>
        <v xml:space="preserve"> Delaware</v>
      </c>
      <c r="I55" s="38" t="str">
        <f>'Agricultural Data'!G55</f>
        <v>Sussex &amp;  Kent</v>
      </c>
      <c r="J55" s="38" t="str">
        <f>'Agricultural Data'!H55</f>
        <v>Open Water</v>
      </c>
      <c r="K55" s="195">
        <f>'Agricultural Data'!I55</f>
        <v>9.3556424049999993</v>
      </c>
      <c r="L55" s="195">
        <f>'Agricultural Data'!J55</f>
        <v>9.3556424049999993</v>
      </c>
      <c r="M55" s="168" t="str">
        <f t="shared" si="1"/>
        <v/>
      </c>
      <c r="N55" s="168" t="str">
        <f t="shared" si="2"/>
        <v/>
      </c>
      <c r="O55" s="38" t="str">
        <f>IFERROR(IF(VLOOKUP(J55,'Inputs_Metric 30'!$D$5:$E$139,2,FALSE)=0,"",VLOOKUP(J55,'Inputs_Metric 30'!$D$5:$E$139,2,FALSE)),"")</f>
        <v/>
      </c>
    </row>
    <row r="56" spans="3:15" x14ac:dyDescent="0.25">
      <c r="C56">
        <f t="shared" si="4"/>
        <v>4</v>
      </c>
      <c r="D56">
        <f>COUNTIF($F$4:F56,F56)</f>
        <v>5</v>
      </c>
      <c r="E56" s="40">
        <f>'Agricultural Data'!C56</f>
        <v>20</v>
      </c>
      <c r="F56" s="40" t="str">
        <f>'Agricultural Data'!D56</f>
        <v>NFWF-43281</v>
      </c>
      <c r="G56" s="40">
        <f>'Agricultural Data'!E56</f>
        <v>1</v>
      </c>
      <c r="H56" s="38" t="str">
        <f>'Agricultural Data'!F56</f>
        <v xml:space="preserve"> Delaware</v>
      </c>
      <c r="I56" s="38" t="str">
        <f>'Agricultural Data'!G56</f>
        <v>Sussex &amp;  Kent</v>
      </c>
      <c r="J56" s="38" t="str">
        <f>'Agricultural Data'!H56</f>
        <v>Developed/Low Intensity</v>
      </c>
      <c r="K56" s="195">
        <f>'Agricultural Data'!I56</f>
        <v>3.4347595000000002E-2</v>
      </c>
      <c r="L56" s="195">
        <f>'Agricultural Data'!J56</f>
        <v>3.4347595000000002E-2</v>
      </c>
      <c r="M56" s="168" t="str">
        <f t="shared" si="1"/>
        <v/>
      </c>
      <c r="N56" s="168" t="str">
        <f t="shared" si="2"/>
        <v/>
      </c>
      <c r="O56" s="38" t="str">
        <f>IFERROR(IF(VLOOKUP(J56,'Inputs_Metric 30'!$D$5:$E$139,2,FALSE)=0,"",VLOOKUP(J56,'Inputs_Metric 30'!$D$5:$E$139,2,FALSE)),"")</f>
        <v/>
      </c>
    </row>
    <row r="57" spans="3:15" x14ac:dyDescent="0.25">
      <c r="C57">
        <f t="shared" si="4"/>
        <v>4</v>
      </c>
      <c r="D57">
        <f>COUNTIF($F$4:F57,F57)</f>
        <v>6</v>
      </c>
      <c r="E57" s="40">
        <f>'Agricultural Data'!C57</f>
        <v>20</v>
      </c>
      <c r="F57" s="40" t="str">
        <f>'Agricultural Data'!D57</f>
        <v>NFWF-43281</v>
      </c>
      <c r="G57" s="40">
        <f>'Agricultural Data'!E57</f>
        <v>1</v>
      </c>
      <c r="H57" s="38" t="str">
        <f>'Agricultural Data'!F57</f>
        <v xml:space="preserve"> Delaware</v>
      </c>
      <c r="I57" s="38" t="str">
        <f>'Agricultural Data'!G57</f>
        <v>Sussex &amp;  Kent</v>
      </c>
      <c r="J57" s="38" t="str">
        <f>'Agricultural Data'!H57</f>
        <v>Barren</v>
      </c>
      <c r="K57" s="195">
        <f>'Agricultural Data'!I57</f>
        <v>1.397872985</v>
      </c>
      <c r="L57" s="195">
        <f>'Agricultural Data'!J57</f>
        <v>1.3981200899999999</v>
      </c>
      <c r="M57" s="168" t="str">
        <f t="shared" si="1"/>
        <v/>
      </c>
      <c r="N57" s="168" t="str">
        <f t="shared" si="2"/>
        <v/>
      </c>
      <c r="O57" s="38" t="str">
        <f>IFERROR(IF(VLOOKUP(J57,'Inputs_Metric 30'!$D$5:$E$139,2,FALSE)=0,"",VLOOKUP(J57,'Inputs_Metric 30'!$D$5:$E$139,2,FALSE)),"")</f>
        <v/>
      </c>
    </row>
    <row r="58" spans="3:15" x14ac:dyDescent="0.25">
      <c r="C58">
        <f t="shared" si="4"/>
        <v>4</v>
      </c>
      <c r="D58">
        <f>COUNTIF($F$4:F58,F58)</f>
        <v>7</v>
      </c>
      <c r="E58" s="40">
        <f>'Agricultural Data'!C58</f>
        <v>20</v>
      </c>
      <c r="F58" s="40" t="str">
        <f>'Agricultural Data'!D58</f>
        <v>NFWF-43281</v>
      </c>
      <c r="G58" s="40">
        <f>'Agricultural Data'!E58</f>
        <v>1</v>
      </c>
      <c r="H58" s="38" t="str">
        <f>'Agricultural Data'!F58</f>
        <v xml:space="preserve"> Delaware</v>
      </c>
      <c r="I58" s="38" t="str">
        <f>'Agricultural Data'!G58</f>
        <v>Sussex &amp;  Kent</v>
      </c>
      <c r="J58" s="38" t="str">
        <f>'Agricultural Data'!H58</f>
        <v>Herbaceous Wetlands</v>
      </c>
      <c r="K58" s="195">
        <f>'Agricultural Data'!I58</f>
        <v>3.1019090650000001</v>
      </c>
      <c r="L58" s="195">
        <f>'Agricultural Data'!J58</f>
        <v>3.1019090650000001</v>
      </c>
      <c r="M58" s="168" t="str">
        <f t="shared" si="1"/>
        <v/>
      </c>
      <c r="N58" s="168" t="str">
        <f t="shared" si="2"/>
        <v/>
      </c>
      <c r="O58" s="38" t="str">
        <f>IFERROR(IF(VLOOKUP(J58,'Inputs_Metric 30'!$D$5:$E$139,2,FALSE)=0,"",VLOOKUP(J58,'Inputs_Metric 30'!$D$5:$E$139,2,FALSE)),"")</f>
        <v/>
      </c>
    </row>
    <row r="59" spans="3:15" x14ac:dyDescent="0.25">
      <c r="C59">
        <f t="shared" si="4"/>
        <v>4</v>
      </c>
      <c r="D59">
        <f>COUNTIF($F$4:F59,F59)</f>
        <v>8</v>
      </c>
      <c r="E59" s="40">
        <f>'Agricultural Data'!C59</f>
        <v>100</v>
      </c>
      <c r="F59" s="40" t="str">
        <f>'Agricultural Data'!D59</f>
        <v>NFWF-43281</v>
      </c>
      <c r="G59" s="40">
        <f>'Agricultural Data'!E59</f>
        <v>1</v>
      </c>
      <c r="H59" s="38" t="str">
        <f>'Agricultural Data'!F59</f>
        <v xml:space="preserve"> Delaware</v>
      </c>
      <c r="I59" s="38" t="str">
        <f>'Agricultural Data'!G59</f>
        <v>Sussex &amp;  Kent</v>
      </c>
      <c r="J59" s="38" t="str">
        <f>'Agricultural Data'!H59</f>
        <v>Open Water</v>
      </c>
      <c r="K59" s="195">
        <f>'Agricultural Data'!I59</f>
        <v>15.703522749999999</v>
      </c>
      <c r="L59" s="195">
        <f>'Agricultural Data'!J59</f>
        <v>15.703522749999999</v>
      </c>
      <c r="M59" s="168" t="str">
        <f t="shared" si="1"/>
        <v/>
      </c>
      <c r="N59" s="168" t="str">
        <f t="shared" si="2"/>
        <v/>
      </c>
      <c r="O59" s="38" t="str">
        <f>IFERROR(IF(VLOOKUP(J59,'Inputs_Metric 30'!$D$5:$E$139,2,FALSE)=0,"",VLOOKUP(J59,'Inputs_Metric 30'!$D$5:$E$139,2,FALSE)),"")</f>
        <v/>
      </c>
    </row>
    <row r="60" spans="3:15" x14ac:dyDescent="0.25">
      <c r="C60">
        <f t="shared" si="4"/>
        <v>4</v>
      </c>
      <c r="D60">
        <f>COUNTIF($F$4:F60,F60)</f>
        <v>9</v>
      </c>
      <c r="E60" s="40">
        <f>'Agricultural Data'!C60</f>
        <v>100</v>
      </c>
      <c r="F60" s="40" t="str">
        <f>'Agricultural Data'!D60</f>
        <v>NFWF-43281</v>
      </c>
      <c r="G60" s="40">
        <f>'Agricultural Data'!E60</f>
        <v>1</v>
      </c>
      <c r="H60" s="38" t="str">
        <f>'Agricultural Data'!F60</f>
        <v xml:space="preserve"> Delaware</v>
      </c>
      <c r="I60" s="38" t="str">
        <f>'Agricultural Data'!G60</f>
        <v>Sussex &amp;  Kent</v>
      </c>
      <c r="J60" s="38" t="str">
        <f>'Agricultural Data'!H60</f>
        <v>Developed/Low Intensity</v>
      </c>
      <c r="K60" s="195">
        <f>'Agricultural Data'!I60</f>
        <v>1.11147829</v>
      </c>
      <c r="L60" s="195">
        <f>'Agricultural Data'!J60</f>
        <v>1.11147829</v>
      </c>
      <c r="M60" s="168" t="str">
        <f t="shared" si="1"/>
        <v/>
      </c>
      <c r="N60" s="168" t="str">
        <f t="shared" si="2"/>
        <v/>
      </c>
      <c r="O60" s="38" t="str">
        <f>IFERROR(IF(VLOOKUP(J60,'Inputs_Metric 30'!$D$5:$E$139,2,FALSE)=0,"",VLOOKUP(J60,'Inputs_Metric 30'!$D$5:$E$139,2,FALSE)),"")</f>
        <v/>
      </c>
    </row>
    <row r="61" spans="3:15" x14ac:dyDescent="0.25">
      <c r="C61">
        <f t="shared" si="4"/>
        <v>4</v>
      </c>
      <c r="D61">
        <f>COUNTIF($F$4:F61,F61)</f>
        <v>10</v>
      </c>
      <c r="E61" s="40">
        <f>'Agricultural Data'!C61</f>
        <v>100</v>
      </c>
      <c r="F61" s="40" t="str">
        <f>'Agricultural Data'!D61</f>
        <v>NFWF-43281</v>
      </c>
      <c r="G61" s="40">
        <f>'Agricultural Data'!E61</f>
        <v>1</v>
      </c>
      <c r="H61" s="38" t="str">
        <f>'Agricultural Data'!F61</f>
        <v xml:space="preserve"> Delaware</v>
      </c>
      <c r="I61" s="38" t="str">
        <f>'Agricultural Data'!G61</f>
        <v>Sussex &amp;  Kent</v>
      </c>
      <c r="J61" s="38" t="str">
        <f>'Agricultural Data'!H61</f>
        <v>Developed/Med Intensity</v>
      </c>
      <c r="K61" s="195">
        <f>'Agricultural Data'!I61</f>
        <v>0.18508164499999999</v>
      </c>
      <c r="L61" s="195">
        <f>'Agricultural Data'!J61</f>
        <v>0.18508164499999999</v>
      </c>
      <c r="M61" s="168" t="str">
        <f t="shared" si="1"/>
        <v/>
      </c>
      <c r="N61" s="168" t="str">
        <f t="shared" si="2"/>
        <v/>
      </c>
      <c r="O61" s="38" t="str">
        <f>IFERROR(IF(VLOOKUP(J61,'Inputs_Metric 30'!$D$5:$E$139,2,FALSE)=0,"",VLOOKUP(J61,'Inputs_Metric 30'!$D$5:$E$139,2,FALSE)),"")</f>
        <v/>
      </c>
    </row>
    <row r="62" spans="3:15" x14ac:dyDescent="0.25">
      <c r="C62">
        <f t="shared" si="4"/>
        <v>4</v>
      </c>
      <c r="D62">
        <f>COUNTIF($F$4:F62,F62)</f>
        <v>11</v>
      </c>
      <c r="E62" s="40">
        <f>'Agricultural Data'!C62</f>
        <v>100</v>
      </c>
      <c r="F62" s="40" t="str">
        <f>'Agricultural Data'!D62</f>
        <v>NFWF-43281</v>
      </c>
      <c r="G62" s="40">
        <f>'Agricultural Data'!E62</f>
        <v>1</v>
      </c>
      <c r="H62" s="38" t="str">
        <f>'Agricultural Data'!F62</f>
        <v xml:space="preserve"> Delaware</v>
      </c>
      <c r="I62" s="38" t="str">
        <f>'Agricultural Data'!G62</f>
        <v>Sussex &amp;  Kent</v>
      </c>
      <c r="J62" s="38" t="str">
        <f>'Agricultural Data'!H62</f>
        <v>Barren</v>
      </c>
      <c r="K62" s="195">
        <f>'Agricultural Data'!I62</f>
        <v>1.8451330349999999</v>
      </c>
      <c r="L62" s="195">
        <f>'Agricultural Data'!J62</f>
        <v>1.8451330349999999</v>
      </c>
      <c r="M62" s="168" t="str">
        <f t="shared" si="1"/>
        <v/>
      </c>
      <c r="N62" s="168" t="str">
        <f t="shared" si="2"/>
        <v/>
      </c>
      <c r="O62" s="38" t="str">
        <f>IFERROR(IF(VLOOKUP(J62,'Inputs_Metric 30'!$D$5:$E$139,2,FALSE)=0,"",VLOOKUP(J62,'Inputs_Metric 30'!$D$5:$E$139,2,FALSE)),"")</f>
        <v/>
      </c>
    </row>
    <row r="63" spans="3:15" x14ac:dyDescent="0.25">
      <c r="C63">
        <f t="shared" si="4"/>
        <v>4</v>
      </c>
      <c r="D63">
        <f>COUNTIF($F$4:F63,F63)</f>
        <v>12</v>
      </c>
      <c r="E63" s="40">
        <f>'Agricultural Data'!C63</f>
        <v>100</v>
      </c>
      <c r="F63" s="40" t="str">
        <f>'Agricultural Data'!D63</f>
        <v>NFWF-43281</v>
      </c>
      <c r="G63" s="40">
        <f>'Agricultural Data'!E63</f>
        <v>1</v>
      </c>
      <c r="H63" s="38" t="str">
        <f>'Agricultural Data'!F63</f>
        <v xml:space="preserve"> Delaware</v>
      </c>
      <c r="I63" s="38" t="str">
        <f>'Agricultural Data'!G63</f>
        <v>Sussex &amp;  Kent</v>
      </c>
      <c r="J63" s="38" t="str">
        <f>'Agricultural Data'!H63</f>
        <v>Herbaceous Wetlands</v>
      </c>
      <c r="K63" s="195">
        <f>'Agricultural Data'!I63</f>
        <v>6.089902725</v>
      </c>
      <c r="L63" s="195">
        <f>'Agricultural Data'!J63</f>
        <v>6.089902725</v>
      </c>
      <c r="M63" s="168" t="str">
        <f t="shared" si="1"/>
        <v/>
      </c>
      <c r="N63" s="168" t="str">
        <f t="shared" si="2"/>
        <v/>
      </c>
      <c r="O63" s="38" t="str">
        <f>IFERROR(IF(VLOOKUP(J63,'Inputs_Metric 30'!$D$5:$E$139,2,FALSE)=0,"",VLOOKUP(J63,'Inputs_Metric 30'!$D$5:$E$139,2,FALSE)),"")</f>
        <v/>
      </c>
    </row>
    <row r="64" spans="3:15" x14ac:dyDescent="0.25">
      <c r="C64">
        <f t="shared" si="4"/>
        <v>4</v>
      </c>
      <c r="D64">
        <f>COUNTIF($F$4:F64,F64)</f>
        <v>13</v>
      </c>
      <c r="E64" s="40">
        <f>'Agricultural Data'!C64</f>
        <v>2</v>
      </c>
      <c r="F64" s="40" t="str">
        <f>'Agricultural Data'!D64</f>
        <v>NFWF-43429</v>
      </c>
      <c r="G64" s="40">
        <f>'Agricultural Data'!E64</f>
        <v>2</v>
      </c>
      <c r="H64" s="38" t="str">
        <f>'Agricultural Data'!F64</f>
        <v>New Jersey</v>
      </c>
      <c r="I64" s="38" t="str">
        <f>'Agricultural Data'!G64</f>
        <v>Cumberland</v>
      </c>
      <c r="J64" s="38" t="str">
        <f>'Agricultural Data'!H64</f>
        <v>Developed/Low Intensity</v>
      </c>
      <c r="K64" s="195">
        <f>'Agricultural Data'!I64</f>
        <v>2.5335675649999998</v>
      </c>
      <c r="L64" s="195">
        <f>'Agricultural Data'!J64</f>
        <v>2.5434517649999999</v>
      </c>
      <c r="M64" s="168" t="str">
        <f t="shared" si="1"/>
        <v/>
      </c>
      <c r="N64" s="168" t="str">
        <f t="shared" si="2"/>
        <v/>
      </c>
      <c r="O64" s="38" t="str">
        <f>IFERROR(IF(VLOOKUP(J64,'Inputs_Metric 30'!$D$5:$E$139,2,FALSE)=0,"",VLOOKUP(J64,'Inputs_Metric 30'!$D$5:$E$139,2,FALSE)),"")</f>
        <v/>
      </c>
    </row>
    <row r="65" spans="3:15" x14ac:dyDescent="0.25">
      <c r="C65">
        <f t="shared" si="4"/>
        <v>4</v>
      </c>
      <c r="D65">
        <f>COUNTIF($F$4:F65,F65)</f>
        <v>14</v>
      </c>
      <c r="E65" s="40">
        <f>'Agricultural Data'!C65</f>
        <v>2</v>
      </c>
      <c r="F65" s="40" t="str">
        <f>'Agricultural Data'!D65</f>
        <v>NFWF-43429</v>
      </c>
      <c r="G65" s="40">
        <f>'Agricultural Data'!E65</f>
        <v>2</v>
      </c>
      <c r="H65" s="38" t="str">
        <f>'Agricultural Data'!F65</f>
        <v>New Jersey</v>
      </c>
      <c r="I65" s="38" t="str">
        <f>'Agricultural Data'!G65</f>
        <v>Cumberland</v>
      </c>
      <c r="J65" s="38" t="str">
        <f>'Agricultural Data'!H65</f>
        <v>Developed/Med Intensity</v>
      </c>
      <c r="K65" s="195">
        <f>'Agricultural Data'!I65</f>
        <v>1.24442078</v>
      </c>
      <c r="L65" s="195">
        <f>'Agricultural Data'!J65</f>
        <v>1.38181116</v>
      </c>
      <c r="M65" s="168" t="str">
        <f t="shared" si="1"/>
        <v/>
      </c>
      <c r="N65" s="168" t="str">
        <f t="shared" si="2"/>
        <v/>
      </c>
      <c r="O65" s="38" t="str">
        <f>IFERROR(IF(VLOOKUP(J65,'Inputs_Metric 30'!$D$5:$E$139,2,FALSE)=0,"",VLOOKUP(J65,'Inputs_Metric 30'!$D$5:$E$139,2,FALSE)),"")</f>
        <v/>
      </c>
    </row>
    <row r="66" spans="3:15" x14ac:dyDescent="0.25">
      <c r="C66">
        <f t="shared" si="4"/>
        <v>4</v>
      </c>
      <c r="D66">
        <f>COUNTIF($F$4:F66,F66)</f>
        <v>15</v>
      </c>
      <c r="E66" s="40">
        <f>'Agricultural Data'!C66</f>
        <v>2</v>
      </c>
      <c r="F66" s="40" t="str">
        <f>'Agricultural Data'!D66</f>
        <v>NFWF-43429</v>
      </c>
      <c r="G66" s="40">
        <f>'Agricultural Data'!E66</f>
        <v>2</v>
      </c>
      <c r="H66" s="38" t="str">
        <f>'Agricultural Data'!F66</f>
        <v>New Jersey</v>
      </c>
      <c r="I66" s="38" t="str">
        <f>'Agricultural Data'!G66</f>
        <v>Cumberland</v>
      </c>
      <c r="J66" s="38" t="str">
        <f>'Agricultural Data'!H66</f>
        <v>Shrubland</v>
      </c>
      <c r="K66" s="195">
        <f>'Agricultural Data'!I66</f>
        <v>0.22239449999999999</v>
      </c>
      <c r="L66" s="195">
        <f>'Agricultural Data'!J66</f>
        <v>0.22239449999999999</v>
      </c>
      <c r="M66" s="168" t="str">
        <f t="shared" si="1"/>
        <v/>
      </c>
      <c r="N66" s="168" t="str">
        <f t="shared" si="2"/>
        <v/>
      </c>
      <c r="O66" s="38" t="str">
        <f>IFERROR(IF(VLOOKUP(J66,'Inputs_Metric 30'!$D$5:$E$139,2,FALSE)=0,"",VLOOKUP(J66,'Inputs_Metric 30'!$D$5:$E$139,2,FALSE)),"")</f>
        <v/>
      </c>
    </row>
    <row r="67" spans="3:15" x14ac:dyDescent="0.25">
      <c r="C67">
        <f t="shared" si="4"/>
        <v>4</v>
      </c>
      <c r="D67">
        <f>COUNTIF($F$4:F67,F67)</f>
        <v>16</v>
      </c>
      <c r="E67" s="40">
        <f>'Agricultural Data'!C67</f>
        <v>2</v>
      </c>
      <c r="F67" s="40" t="str">
        <f>'Agricultural Data'!D67</f>
        <v>NFWF-43429</v>
      </c>
      <c r="G67" s="40">
        <f>'Agricultural Data'!E67</f>
        <v>2</v>
      </c>
      <c r="H67" s="38" t="str">
        <f>'Agricultural Data'!F67</f>
        <v>New Jersey</v>
      </c>
      <c r="I67" s="38" t="str">
        <f>'Agricultural Data'!G67</f>
        <v>Cumberland</v>
      </c>
      <c r="J67" s="38" t="str">
        <f>'Agricultural Data'!H67</f>
        <v>Herbaceous Wetlands</v>
      </c>
      <c r="K67" s="195">
        <f>'Agricultural Data'!I67</f>
        <v>2.6936916050000002</v>
      </c>
      <c r="L67" s="195">
        <f>'Agricultural Data'!J67</f>
        <v>2.6936916050000002</v>
      </c>
      <c r="M67" s="168" t="str">
        <f t="shared" si="1"/>
        <v/>
      </c>
      <c r="N67" s="168" t="str">
        <f t="shared" si="2"/>
        <v/>
      </c>
      <c r="O67" s="38" t="str">
        <f>IFERROR(IF(VLOOKUP(J67,'Inputs_Metric 30'!$D$5:$E$139,2,FALSE)=0,"",VLOOKUP(J67,'Inputs_Metric 30'!$D$5:$E$139,2,FALSE)),"")</f>
        <v/>
      </c>
    </row>
    <row r="68" spans="3:15" x14ac:dyDescent="0.25">
      <c r="C68">
        <f t="shared" si="4"/>
        <v>5</v>
      </c>
      <c r="D68">
        <f>COUNTIF($F$4:F68,F68)</f>
        <v>1</v>
      </c>
      <c r="E68" s="40">
        <f>'Agricultural Data'!C68</f>
        <v>100</v>
      </c>
      <c r="F68" s="40" t="str">
        <f>'Agricultural Data'!D68</f>
        <v>NFWF-43986</v>
      </c>
      <c r="G68" s="40">
        <f>'Agricultural Data'!E68</f>
        <v>1</v>
      </c>
      <c r="H68" s="38" t="str">
        <f>'Agricultural Data'!F68</f>
        <v>New Jersey</v>
      </c>
      <c r="I68" s="38" t="str">
        <f>'Agricultural Data'!G68</f>
        <v>Monmouth</v>
      </c>
      <c r="J68" s="38" t="str">
        <f>'Agricultural Data'!H68</f>
        <v>Developed/Open Space</v>
      </c>
      <c r="K68" s="195">
        <f>'Agricultural Data'!I68</f>
        <v>0.53325259000000003</v>
      </c>
      <c r="L68" s="195">
        <f>'Agricultural Data'!J68</f>
        <v>0.53325259000000003</v>
      </c>
      <c r="M68" s="168" t="str">
        <f t="shared" si="1"/>
        <v/>
      </c>
      <c r="N68" s="168" t="str">
        <f t="shared" si="2"/>
        <v/>
      </c>
      <c r="O68" s="38" t="str">
        <f>IFERROR(IF(VLOOKUP(J68,'Inputs_Metric 30'!$D$5:$E$139,2,FALSE)=0,"",VLOOKUP(J68,'Inputs_Metric 30'!$D$5:$E$139,2,FALSE)),"")</f>
        <v/>
      </c>
    </row>
    <row r="69" spans="3:15" x14ac:dyDescent="0.25">
      <c r="C69">
        <f t="shared" si="4"/>
        <v>5</v>
      </c>
      <c r="D69">
        <f>COUNTIF($F$4:F69,F69)</f>
        <v>2</v>
      </c>
      <c r="E69" s="40">
        <f>'Agricultural Data'!C69</f>
        <v>100</v>
      </c>
      <c r="F69" s="40" t="str">
        <f>'Agricultural Data'!D69</f>
        <v>NFWF-43986</v>
      </c>
      <c r="G69" s="40">
        <f>'Agricultural Data'!E69</f>
        <v>1</v>
      </c>
      <c r="H69" s="38" t="str">
        <f>'Agricultural Data'!F69</f>
        <v>New Jersey</v>
      </c>
      <c r="I69" s="38" t="str">
        <f>'Agricultural Data'!G69</f>
        <v>Monmouth</v>
      </c>
      <c r="J69" s="38" t="str">
        <f>'Agricultural Data'!H69</f>
        <v>Developed/Low Intensity</v>
      </c>
      <c r="K69" s="195">
        <f>'Agricultural Data'!I69</f>
        <v>5.9354620999999996</v>
      </c>
      <c r="L69" s="195">
        <f>'Agricultural Data'!J69</f>
        <v>5.9354620999999996</v>
      </c>
      <c r="M69" s="168" t="str">
        <f t="shared" ref="M69:M121" si="5">IF($O69="","",K69)</f>
        <v/>
      </c>
      <c r="N69" s="168" t="str">
        <f t="shared" ref="N69:N121" si="6">IF($O69="","",L69)</f>
        <v/>
      </c>
      <c r="O69" s="38" t="str">
        <f>IFERROR(IF(VLOOKUP(J69,'Inputs_Metric 30'!$D$5:$E$139,2,FALSE)=0,"",VLOOKUP(J69,'Inputs_Metric 30'!$D$5:$E$139,2,FALSE)),"")</f>
        <v/>
      </c>
    </row>
    <row r="70" spans="3:15" x14ac:dyDescent="0.25">
      <c r="C70">
        <f t="shared" si="4"/>
        <v>5</v>
      </c>
      <c r="D70">
        <f>COUNTIF($F$4:F70,F70)</f>
        <v>3</v>
      </c>
      <c r="E70" s="40">
        <f>'Agricultural Data'!C70</f>
        <v>100</v>
      </c>
      <c r="F70" s="40" t="str">
        <f>'Agricultural Data'!D70</f>
        <v>NFWF-43986</v>
      </c>
      <c r="G70" s="40">
        <f>'Agricultural Data'!E70</f>
        <v>1</v>
      </c>
      <c r="H70" s="38" t="str">
        <f>'Agricultural Data'!F70</f>
        <v>New Jersey</v>
      </c>
      <c r="I70" s="38" t="str">
        <f>'Agricultural Data'!G70</f>
        <v>Monmouth</v>
      </c>
      <c r="J70" s="38" t="str">
        <f>'Agricultural Data'!H70</f>
        <v>Developed/Med Intensity</v>
      </c>
      <c r="K70" s="195">
        <f>'Agricultural Data'!I70</f>
        <v>7.2863851349999997</v>
      </c>
      <c r="L70" s="195">
        <f>'Agricultural Data'!J70</f>
        <v>7.2858909250000004</v>
      </c>
      <c r="M70" s="168" t="str">
        <f t="shared" si="5"/>
        <v/>
      </c>
      <c r="N70" s="168" t="str">
        <f t="shared" si="6"/>
        <v/>
      </c>
      <c r="O70" s="38" t="str">
        <f>IFERROR(IF(VLOOKUP(J70,'Inputs_Metric 30'!$D$5:$E$139,2,FALSE)=0,"",VLOOKUP(J70,'Inputs_Metric 30'!$D$5:$E$139,2,FALSE)),"")</f>
        <v/>
      </c>
    </row>
    <row r="71" spans="3:15" x14ac:dyDescent="0.25">
      <c r="C71">
        <f t="shared" si="4"/>
        <v>5</v>
      </c>
      <c r="D71">
        <f>COUNTIF($F$4:F71,F71)</f>
        <v>4</v>
      </c>
      <c r="E71" s="40">
        <f>'Agricultural Data'!C71</f>
        <v>100</v>
      </c>
      <c r="F71" s="40" t="str">
        <f>'Agricultural Data'!D71</f>
        <v>NFWF-43986</v>
      </c>
      <c r="G71" s="40">
        <f>'Agricultural Data'!E71</f>
        <v>1</v>
      </c>
      <c r="H71" s="38" t="str">
        <f>'Agricultural Data'!F71</f>
        <v>New Jersey</v>
      </c>
      <c r="I71" s="38" t="str">
        <f>'Agricultural Data'!G71</f>
        <v>Monmouth</v>
      </c>
      <c r="J71" s="38" t="str">
        <f>'Agricultural Data'!H71</f>
        <v>Developed/High Intensity</v>
      </c>
      <c r="K71" s="195">
        <f>'Agricultural Data'!I71</f>
        <v>8.2424343800000006</v>
      </c>
      <c r="L71" s="195">
        <f>'Agricultural Data'!J71</f>
        <v>8.2268667650000005</v>
      </c>
      <c r="M71" s="168" t="str">
        <f t="shared" si="5"/>
        <v/>
      </c>
      <c r="N71" s="168" t="str">
        <f t="shared" si="6"/>
        <v/>
      </c>
      <c r="O71" s="38" t="str">
        <f>IFERROR(IF(VLOOKUP(J71,'Inputs_Metric 30'!$D$5:$E$139,2,FALSE)=0,"",VLOOKUP(J71,'Inputs_Metric 30'!$D$5:$E$139,2,FALSE)),"")</f>
        <v/>
      </c>
    </row>
    <row r="72" spans="3:15" x14ac:dyDescent="0.25">
      <c r="C72">
        <f t="shared" si="4"/>
        <v>6</v>
      </c>
      <c r="D72">
        <f>COUNTIF($F$4:F72,F72)</f>
        <v>1</v>
      </c>
      <c r="E72" s="40">
        <f>'Agricultural Data'!C72</f>
        <v>2</v>
      </c>
      <c r="F72" s="40" t="str">
        <f>'Agricultural Data'!D72</f>
        <v>NFWF-44167</v>
      </c>
      <c r="G72" s="40">
        <f>'Agricultural Data'!E72</f>
        <v>1</v>
      </c>
      <c r="H72" s="38" t="str">
        <f>'Agricultural Data'!F72</f>
        <v>Maryland</v>
      </c>
      <c r="I72" s="38" t="str">
        <f>'Agricultural Data'!G72</f>
        <v>Calvert</v>
      </c>
      <c r="J72" s="38" t="str">
        <f>'Agricultural Data'!H72</f>
        <v>Open Water</v>
      </c>
      <c r="K72" s="195">
        <f>'Agricultural Data'!I72</f>
        <v>0.538441795</v>
      </c>
      <c r="L72" s="195">
        <f>'Agricultural Data'!J72</f>
        <v>0.53572363999999995</v>
      </c>
      <c r="M72" s="168" t="str">
        <f t="shared" si="5"/>
        <v/>
      </c>
      <c r="N72" s="168" t="str">
        <f t="shared" si="6"/>
        <v/>
      </c>
      <c r="O72" s="38" t="str">
        <f>IFERROR(IF(VLOOKUP(J72,'Inputs_Metric 30'!$D$5:$E$139,2,FALSE)=0,"",VLOOKUP(J72,'Inputs_Metric 30'!$D$5:$E$139,2,FALSE)),"")</f>
        <v/>
      </c>
    </row>
    <row r="73" spans="3:15" x14ac:dyDescent="0.25">
      <c r="C73">
        <f t="shared" si="4"/>
        <v>6</v>
      </c>
      <c r="D73">
        <f>COUNTIF($F$4:F73,F73)</f>
        <v>2</v>
      </c>
      <c r="E73" s="40">
        <f>'Agricultural Data'!C73</f>
        <v>2</v>
      </c>
      <c r="F73" s="40" t="str">
        <f>'Agricultural Data'!D73</f>
        <v>NFWF-44167</v>
      </c>
      <c r="G73" s="40">
        <f>'Agricultural Data'!E73</f>
        <v>1</v>
      </c>
      <c r="H73" s="38" t="str">
        <f>'Agricultural Data'!F73</f>
        <v>Maryland</v>
      </c>
      <c r="I73" s="38" t="str">
        <f>'Agricultural Data'!G73</f>
        <v>Calvert</v>
      </c>
      <c r="J73" s="38" t="str">
        <f>'Agricultural Data'!H73</f>
        <v>Developed/Open Space</v>
      </c>
      <c r="K73" s="195">
        <f>'Agricultural Data'!I73</f>
        <v>0.41810165999999999</v>
      </c>
      <c r="L73" s="195">
        <f>'Agricultural Data'!J73</f>
        <v>0.34990068000000002</v>
      </c>
      <c r="M73" s="168" t="str">
        <f t="shared" si="5"/>
        <v/>
      </c>
      <c r="N73" s="168" t="str">
        <f t="shared" si="6"/>
        <v/>
      </c>
      <c r="O73" s="38" t="str">
        <f>IFERROR(IF(VLOOKUP(J73,'Inputs_Metric 30'!$D$5:$E$139,2,FALSE)=0,"",VLOOKUP(J73,'Inputs_Metric 30'!$D$5:$E$139,2,FALSE)),"")</f>
        <v/>
      </c>
    </row>
    <row r="74" spans="3:15" x14ac:dyDescent="0.25">
      <c r="C74">
        <f t="shared" si="4"/>
        <v>6</v>
      </c>
      <c r="D74">
        <f>COUNTIF($F$4:F74,F74)</f>
        <v>3</v>
      </c>
      <c r="E74" s="40">
        <f>'Agricultural Data'!C74</f>
        <v>2</v>
      </c>
      <c r="F74" s="40" t="str">
        <f>'Agricultural Data'!D74</f>
        <v>NFWF-44167</v>
      </c>
      <c r="G74" s="40">
        <f>'Agricultural Data'!E74</f>
        <v>1</v>
      </c>
      <c r="H74" s="38" t="str">
        <f>'Agricultural Data'!F74</f>
        <v>Maryland</v>
      </c>
      <c r="I74" s="38" t="str">
        <f>'Agricultural Data'!G74</f>
        <v>Calvert</v>
      </c>
      <c r="J74" s="38" t="str">
        <f>'Agricultural Data'!H74</f>
        <v>Developed/Low Intensity</v>
      </c>
      <c r="K74" s="195">
        <f>'Agricultural Data'!I74</f>
        <v>1.2389844699999999</v>
      </c>
      <c r="L74" s="195">
        <f>'Agricultural Data'!J74</f>
        <v>0.88043511500000005</v>
      </c>
      <c r="M74" s="168" t="str">
        <f t="shared" si="5"/>
        <v/>
      </c>
      <c r="N74" s="168" t="str">
        <f t="shared" si="6"/>
        <v/>
      </c>
      <c r="O74" s="38" t="str">
        <f>IFERROR(IF(VLOOKUP(J74,'Inputs_Metric 30'!$D$5:$E$139,2,FALSE)=0,"",VLOOKUP(J74,'Inputs_Metric 30'!$D$5:$E$139,2,FALSE)),"")</f>
        <v/>
      </c>
    </row>
    <row r="75" spans="3:15" x14ac:dyDescent="0.25">
      <c r="C75">
        <f t="shared" si="4"/>
        <v>6</v>
      </c>
      <c r="D75">
        <f>COUNTIF($F$4:F75,F75)</f>
        <v>4</v>
      </c>
      <c r="E75" s="40">
        <f>'Agricultural Data'!C75</f>
        <v>2</v>
      </c>
      <c r="F75" s="40" t="str">
        <f>'Agricultural Data'!D75</f>
        <v>NFWF-44167</v>
      </c>
      <c r="G75" s="40">
        <f>'Agricultural Data'!E75</f>
        <v>1</v>
      </c>
      <c r="H75" s="38" t="str">
        <f>'Agricultural Data'!F75</f>
        <v>Maryland</v>
      </c>
      <c r="I75" s="38" t="str">
        <f>'Agricultural Data'!G75</f>
        <v>Calvert</v>
      </c>
      <c r="J75" s="38" t="str">
        <f>'Agricultural Data'!H75</f>
        <v>Developed/Med Intensity</v>
      </c>
      <c r="K75" s="195">
        <f>'Agricultural Data'!I75</f>
        <v>0.106996465</v>
      </c>
      <c r="L75" s="195">
        <f>'Agricultural Data'!J75</f>
        <v>9.5135424999999996E-2</v>
      </c>
      <c r="M75" s="168" t="str">
        <f t="shared" si="5"/>
        <v/>
      </c>
      <c r="N75" s="168" t="str">
        <f t="shared" si="6"/>
        <v/>
      </c>
      <c r="O75" s="38" t="str">
        <f>IFERROR(IF(VLOOKUP(J75,'Inputs_Metric 30'!$D$5:$E$139,2,FALSE)=0,"",VLOOKUP(J75,'Inputs_Metric 30'!$D$5:$E$139,2,FALSE)),"")</f>
        <v/>
      </c>
    </row>
    <row r="76" spans="3:15" x14ac:dyDescent="0.25">
      <c r="C76">
        <f t="shared" si="4"/>
        <v>6</v>
      </c>
      <c r="D76">
        <f>COUNTIF($F$4:F76,F76)</f>
        <v>5</v>
      </c>
      <c r="E76" s="40">
        <f>'Agricultural Data'!C76</f>
        <v>2</v>
      </c>
      <c r="F76" s="40" t="str">
        <f>'Agricultural Data'!D76</f>
        <v>NFWF-44167</v>
      </c>
      <c r="G76" s="40">
        <f>'Agricultural Data'!E76</f>
        <v>1</v>
      </c>
      <c r="H76" s="38" t="str">
        <f>'Agricultural Data'!F76</f>
        <v>Maryland</v>
      </c>
      <c r="I76" s="38" t="str">
        <f>'Agricultural Data'!G76</f>
        <v>Calvert</v>
      </c>
      <c r="J76" s="38" t="str">
        <f>'Agricultural Data'!H76</f>
        <v>Herbaceous Wetlands</v>
      </c>
      <c r="K76" s="195">
        <f>'Agricultural Data'!I76</f>
        <v>0.400310099999999</v>
      </c>
      <c r="L76" s="195">
        <f>'Agricultural Data'!J76</f>
        <v>0.37214013000000001</v>
      </c>
      <c r="M76" s="168" t="str">
        <f t="shared" si="5"/>
        <v/>
      </c>
      <c r="N76" s="168" t="str">
        <f t="shared" si="6"/>
        <v/>
      </c>
      <c r="O76" s="38" t="str">
        <f>IFERROR(IF(VLOOKUP(J76,'Inputs_Metric 30'!$D$5:$E$139,2,FALSE)=0,"",VLOOKUP(J76,'Inputs_Metric 30'!$D$5:$E$139,2,FALSE)),"")</f>
        <v/>
      </c>
    </row>
    <row r="77" spans="3:15" x14ac:dyDescent="0.25">
      <c r="C77">
        <f t="shared" si="4"/>
        <v>6</v>
      </c>
      <c r="D77">
        <f>COUNTIF($F$4:F77,F77)</f>
        <v>6</v>
      </c>
      <c r="E77" s="40">
        <f>'Agricultural Data'!C77</f>
        <v>20</v>
      </c>
      <c r="F77" s="40" t="str">
        <f>'Agricultural Data'!D77</f>
        <v>NFWF-44167</v>
      </c>
      <c r="G77" s="40">
        <f>'Agricultural Data'!E77</f>
        <v>1</v>
      </c>
      <c r="H77" s="38" t="str">
        <f>'Agricultural Data'!F77</f>
        <v>Maryland</v>
      </c>
      <c r="I77" s="38" t="str">
        <f>'Agricultural Data'!G77</f>
        <v>Calvert</v>
      </c>
      <c r="J77" s="38" t="str">
        <f>'Agricultural Data'!H77</f>
        <v>Open Water</v>
      </c>
      <c r="K77" s="195">
        <f>'Agricultural Data'!I77</f>
        <v>1.9980910300000001</v>
      </c>
      <c r="L77" s="195">
        <f>'Agricultural Data'!J77</f>
        <v>1.9980910300000001</v>
      </c>
      <c r="M77" s="168" t="str">
        <f t="shared" si="5"/>
        <v/>
      </c>
      <c r="N77" s="168" t="str">
        <f t="shared" si="6"/>
        <v/>
      </c>
      <c r="O77" s="38" t="str">
        <f>IFERROR(IF(VLOOKUP(J77,'Inputs_Metric 30'!$D$5:$E$139,2,FALSE)=0,"",VLOOKUP(J77,'Inputs_Metric 30'!$D$5:$E$139,2,FALSE)),"")</f>
        <v/>
      </c>
    </row>
    <row r="78" spans="3:15" x14ac:dyDescent="0.25">
      <c r="C78">
        <f t="shared" si="4"/>
        <v>6</v>
      </c>
      <c r="D78">
        <f>COUNTIF($F$4:F78,F78)</f>
        <v>7</v>
      </c>
      <c r="E78" s="40">
        <f>'Agricultural Data'!C78</f>
        <v>20</v>
      </c>
      <c r="F78" s="40" t="str">
        <f>'Agricultural Data'!D78</f>
        <v>NFWF-44167</v>
      </c>
      <c r="G78" s="40">
        <f>'Agricultural Data'!E78</f>
        <v>1</v>
      </c>
      <c r="H78" s="38" t="str">
        <f>'Agricultural Data'!F78</f>
        <v>Maryland</v>
      </c>
      <c r="I78" s="38" t="str">
        <f>'Agricultural Data'!G78</f>
        <v>Calvert</v>
      </c>
      <c r="J78" s="38" t="str">
        <f>'Agricultural Data'!H78</f>
        <v>Developed/Open Space</v>
      </c>
      <c r="K78" s="195">
        <f>'Agricultural Data'!I78</f>
        <v>1.0568680850000001</v>
      </c>
      <c r="L78" s="195">
        <f>'Agricultural Data'!J78</f>
        <v>1.0568680850000001</v>
      </c>
      <c r="M78" s="168" t="str">
        <f t="shared" si="5"/>
        <v/>
      </c>
      <c r="N78" s="168" t="str">
        <f t="shared" si="6"/>
        <v/>
      </c>
      <c r="O78" s="38" t="str">
        <f>IFERROR(IF(VLOOKUP(J78,'Inputs_Metric 30'!$D$5:$E$139,2,FALSE)=0,"",VLOOKUP(J78,'Inputs_Metric 30'!$D$5:$E$139,2,FALSE)),"")</f>
        <v/>
      </c>
    </row>
    <row r="79" spans="3:15" x14ac:dyDescent="0.25">
      <c r="C79">
        <f t="shared" si="4"/>
        <v>6</v>
      </c>
      <c r="D79">
        <f>COUNTIF($F$4:F79,F79)</f>
        <v>8</v>
      </c>
      <c r="E79" s="40">
        <f>'Agricultural Data'!C79</f>
        <v>20</v>
      </c>
      <c r="F79" s="40" t="str">
        <f>'Agricultural Data'!D79</f>
        <v>NFWF-44167</v>
      </c>
      <c r="G79" s="40">
        <f>'Agricultural Data'!E79</f>
        <v>1</v>
      </c>
      <c r="H79" s="38" t="str">
        <f>'Agricultural Data'!F79</f>
        <v>Maryland</v>
      </c>
      <c r="I79" s="38" t="str">
        <f>'Agricultural Data'!G79</f>
        <v>Calvert</v>
      </c>
      <c r="J79" s="38" t="str">
        <f>'Agricultural Data'!H79</f>
        <v>Developed/Low Intensity</v>
      </c>
      <c r="K79" s="195">
        <f>'Agricultural Data'!I79</f>
        <v>2.1221377399999999</v>
      </c>
      <c r="L79" s="195">
        <f>'Agricultural Data'!J79</f>
        <v>2.1221377399999999</v>
      </c>
      <c r="M79" s="168" t="str">
        <f t="shared" si="5"/>
        <v/>
      </c>
      <c r="N79" s="168" t="str">
        <f t="shared" si="6"/>
        <v/>
      </c>
      <c r="O79" s="38" t="str">
        <f>IFERROR(IF(VLOOKUP(J79,'Inputs_Metric 30'!$D$5:$E$139,2,FALSE)=0,"",VLOOKUP(J79,'Inputs_Metric 30'!$D$5:$E$139,2,FALSE)),"")</f>
        <v/>
      </c>
    </row>
    <row r="80" spans="3:15" x14ac:dyDescent="0.25">
      <c r="C80">
        <f t="shared" si="4"/>
        <v>6</v>
      </c>
      <c r="D80">
        <f>COUNTIF($F$4:F80,F80)</f>
        <v>9</v>
      </c>
      <c r="E80" s="40">
        <f>'Agricultural Data'!C80</f>
        <v>20</v>
      </c>
      <c r="F80" s="40" t="str">
        <f>'Agricultural Data'!D80</f>
        <v>NFWF-44167</v>
      </c>
      <c r="G80" s="40">
        <f>'Agricultural Data'!E80</f>
        <v>1</v>
      </c>
      <c r="H80" s="38" t="str">
        <f>'Agricultural Data'!F80</f>
        <v>Maryland</v>
      </c>
      <c r="I80" s="38" t="str">
        <f>'Agricultural Data'!G80</f>
        <v>Calvert</v>
      </c>
      <c r="J80" s="38" t="str">
        <f>'Agricultural Data'!H80</f>
        <v>Developed/Med Intensity</v>
      </c>
      <c r="K80" s="195">
        <f>'Agricultural Data'!I80</f>
        <v>0.321977815</v>
      </c>
      <c r="L80" s="195">
        <f>'Agricultural Data'!J80</f>
        <v>0.321977815</v>
      </c>
      <c r="M80" s="168" t="str">
        <f t="shared" si="5"/>
        <v/>
      </c>
      <c r="N80" s="168" t="str">
        <f t="shared" si="6"/>
        <v/>
      </c>
      <c r="O80" s="38" t="str">
        <f>IFERROR(IF(VLOOKUP(J80,'Inputs_Metric 30'!$D$5:$E$139,2,FALSE)=0,"",VLOOKUP(J80,'Inputs_Metric 30'!$D$5:$E$139,2,FALSE)),"")</f>
        <v/>
      </c>
    </row>
    <row r="81" spans="3:15" x14ac:dyDescent="0.25">
      <c r="C81">
        <f t="shared" si="4"/>
        <v>6</v>
      </c>
      <c r="D81">
        <f>COUNTIF($F$4:F81,F81)</f>
        <v>10</v>
      </c>
      <c r="E81" s="40">
        <f>'Agricultural Data'!C81</f>
        <v>20</v>
      </c>
      <c r="F81" s="40" t="str">
        <f>'Agricultural Data'!D81</f>
        <v>NFWF-44167</v>
      </c>
      <c r="G81" s="40">
        <f>'Agricultural Data'!E81</f>
        <v>1</v>
      </c>
      <c r="H81" s="38" t="str">
        <f>'Agricultural Data'!F81</f>
        <v>Maryland</v>
      </c>
      <c r="I81" s="38" t="str">
        <f>'Agricultural Data'!G81</f>
        <v>Calvert</v>
      </c>
      <c r="J81" s="38" t="str">
        <f>'Agricultural Data'!H81</f>
        <v>Woody Wetlands</v>
      </c>
      <c r="K81" s="195">
        <f>'Agricultural Data'!I81</f>
        <v>8.6239645000000004E-2</v>
      </c>
      <c r="L81" s="195">
        <f>'Agricultural Data'!J81</f>
        <v>8.6239645000000004E-2</v>
      </c>
      <c r="M81" s="168" t="str">
        <f t="shared" si="5"/>
        <v/>
      </c>
      <c r="N81" s="168" t="str">
        <f t="shared" si="6"/>
        <v/>
      </c>
      <c r="O81" s="38" t="str">
        <f>IFERROR(IF(VLOOKUP(J81,'Inputs_Metric 30'!$D$5:$E$139,2,FALSE)=0,"",VLOOKUP(J81,'Inputs_Metric 30'!$D$5:$E$139,2,FALSE)),"")</f>
        <v/>
      </c>
    </row>
    <row r="82" spans="3:15" x14ac:dyDescent="0.25">
      <c r="C82">
        <f t="shared" si="4"/>
        <v>6</v>
      </c>
      <c r="D82">
        <f>COUNTIF($F$4:F82,F82)</f>
        <v>11</v>
      </c>
      <c r="E82" s="40">
        <f>'Agricultural Data'!C82</f>
        <v>20</v>
      </c>
      <c r="F82" s="40" t="str">
        <f>'Agricultural Data'!D82</f>
        <v>NFWF-44167</v>
      </c>
      <c r="G82" s="40">
        <f>'Agricultural Data'!E82</f>
        <v>1</v>
      </c>
      <c r="H82" s="38" t="str">
        <f>'Agricultural Data'!F82</f>
        <v>Maryland</v>
      </c>
      <c r="I82" s="38" t="str">
        <f>'Agricultural Data'!G82</f>
        <v>Calvert</v>
      </c>
      <c r="J82" s="38" t="str">
        <f>'Agricultural Data'!H82</f>
        <v>Herbaceous Wetlands</v>
      </c>
      <c r="K82" s="195">
        <f>'Agricultural Data'!I82</f>
        <v>0.68299821999999999</v>
      </c>
      <c r="L82" s="195">
        <f>'Agricultural Data'!J82</f>
        <v>0.68299821999999999</v>
      </c>
      <c r="M82" s="168" t="str">
        <f t="shared" si="5"/>
        <v/>
      </c>
      <c r="N82" s="168" t="str">
        <f t="shared" si="6"/>
        <v/>
      </c>
      <c r="O82" s="38" t="str">
        <f>IFERROR(IF(VLOOKUP(J82,'Inputs_Metric 30'!$D$5:$E$139,2,FALSE)=0,"",VLOOKUP(J82,'Inputs_Metric 30'!$D$5:$E$139,2,FALSE)),"")</f>
        <v/>
      </c>
    </row>
    <row r="83" spans="3:15" x14ac:dyDescent="0.25">
      <c r="C83">
        <f t="shared" si="4"/>
        <v>6</v>
      </c>
      <c r="D83">
        <f>COUNTIF($F$4:F83,F83)</f>
        <v>12</v>
      </c>
      <c r="E83" s="40">
        <f>'Agricultural Data'!C83</f>
        <v>100</v>
      </c>
      <c r="F83" s="40" t="str">
        <f>'Agricultural Data'!D83</f>
        <v>NFWF-44167</v>
      </c>
      <c r="G83" s="40">
        <f>'Agricultural Data'!E83</f>
        <v>1</v>
      </c>
      <c r="H83" s="38" t="str">
        <f>'Agricultural Data'!F83</f>
        <v>Maryland</v>
      </c>
      <c r="I83" s="38" t="str">
        <f>'Agricultural Data'!G83</f>
        <v>Calvert</v>
      </c>
      <c r="J83" s="38" t="str">
        <f>'Agricultural Data'!H83</f>
        <v>Open Water</v>
      </c>
      <c r="K83" s="195">
        <f>'Agricultural Data'!I83</f>
        <v>3.57214988</v>
      </c>
      <c r="L83" s="195">
        <f>'Agricultural Data'!J83</f>
        <v>3.57214988</v>
      </c>
      <c r="M83" s="168" t="str">
        <f t="shared" si="5"/>
        <v/>
      </c>
      <c r="N83" s="168" t="str">
        <f t="shared" si="6"/>
        <v/>
      </c>
      <c r="O83" s="38" t="str">
        <f>IFERROR(IF(VLOOKUP(J83,'Inputs_Metric 30'!$D$5:$E$139,2,FALSE)=0,"",VLOOKUP(J83,'Inputs_Metric 30'!$D$5:$E$139,2,FALSE)),"")</f>
        <v/>
      </c>
    </row>
    <row r="84" spans="3:15" x14ac:dyDescent="0.25">
      <c r="C84">
        <f t="shared" si="4"/>
        <v>6</v>
      </c>
      <c r="D84">
        <f>COUNTIF($F$4:F84,F84)</f>
        <v>13</v>
      </c>
      <c r="E84" s="40">
        <f>'Agricultural Data'!C84</f>
        <v>100</v>
      </c>
      <c r="F84" s="40" t="str">
        <f>'Agricultural Data'!D84</f>
        <v>NFWF-44167</v>
      </c>
      <c r="G84" s="40">
        <f>'Agricultural Data'!E84</f>
        <v>1</v>
      </c>
      <c r="H84" s="38" t="str">
        <f>'Agricultural Data'!F84</f>
        <v>Maryland</v>
      </c>
      <c r="I84" s="38" t="str">
        <f>'Agricultural Data'!G84</f>
        <v>Calvert</v>
      </c>
      <c r="J84" s="38" t="str">
        <f>'Agricultural Data'!H84</f>
        <v>Developed/Open Space</v>
      </c>
      <c r="K84" s="195">
        <f>'Agricultural Data'!I84</f>
        <v>1.3872474699999999</v>
      </c>
      <c r="L84" s="195">
        <f>'Agricultural Data'!J84</f>
        <v>1.3872474699999999</v>
      </c>
      <c r="M84" s="168" t="str">
        <f t="shared" si="5"/>
        <v/>
      </c>
      <c r="N84" s="168" t="str">
        <f t="shared" si="6"/>
        <v/>
      </c>
      <c r="O84" s="38" t="str">
        <f>IFERROR(IF(VLOOKUP(J84,'Inputs_Metric 30'!$D$5:$E$139,2,FALSE)=0,"",VLOOKUP(J84,'Inputs_Metric 30'!$D$5:$E$139,2,FALSE)),"")</f>
        <v/>
      </c>
    </row>
    <row r="85" spans="3:15" x14ac:dyDescent="0.25">
      <c r="C85">
        <f t="shared" si="4"/>
        <v>6</v>
      </c>
      <c r="D85">
        <f>COUNTIF($F$4:F85,F85)</f>
        <v>14</v>
      </c>
      <c r="E85" s="40">
        <f>'Agricultural Data'!C85</f>
        <v>100</v>
      </c>
      <c r="F85" s="40" t="str">
        <f>'Agricultural Data'!D85</f>
        <v>NFWF-44167</v>
      </c>
      <c r="G85" s="40">
        <f>'Agricultural Data'!E85</f>
        <v>1</v>
      </c>
      <c r="H85" s="38" t="str">
        <f>'Agricultural Data'!F85</f>
        <v>Maryland</v>
      </c>
      <c r="I85" s="38" t="str">
        <f>'Agricultural Data'!G85</f>
        <v>Calvert</v>
      </c>
      <c r="J85" s="38" t="str">
        <f>'Agricultural Data'!H85</f>
        <v>Developed/Low Intensity</v>
      </c>
      <c r="K85" s="195">
        <f>'Agricultural Data'!I85</f>
        <v>2.4068027000000001</v>
      </c>
      <c r="L85" s="195">
        <f>'Agricultural Data'!J85</f>
        <v>2.4068027000000001</v>
      </c>
      <c r="M85" s="168" t="str">
        <f t="shared" si="5"/>
        <v/>
      </c>
      <c r="N85" s="168" t="str">
        <f t="shared" si="6"/>
        <v/>
      </c>
      <c r="O85" s="38" t="str">
        <f>IFERROR(IF(VLOOKUP(J85,'Inputs_Metric 30'!$D$5:$E$139,2,FALSE)=0,"",VLOOKUP(J85,'Inputs_Metric 30'!$D$5:$E$139,2,FALSE)),"")</f>
        <v/>
      </c>
    </row>
    <row r="86" spans="3:15" x14ac:dyDescent="0.25">
      <c r="C86">
        <f t="shared" si="4"/>
        <v>6</v>
      </c>
      <c r="D86">
        <f>COUNTIF($F$4:F86,F86)</f>
        <v>15</v>
      </c>
      <c r="E86" s="40">
        <f>'Agricultural Data'!C86</f>
        <v>100</v>
      </c>
      <c r="F86" s="40" t="str">
        <f>'Agricultural Data'!D86</f>
        <v>NFWF-44167</v>
      </c>
      <c r="G86" s="40">
        <f>'Agricultural Data'!E86</f>
        <v>1</v>
      </c>
      <c r="H86" s="38" t="str">
        <f>'Agricultural Data'!F86</f>
        <v>Maryland</v>
      </c>
      <c r="I86" s="38" t="str">
        <f>'Agricultural Data'!G86</f>
        <v>Calvert</v>
      </c>
      <c r="J86" s="38" t="str">
        <f>'Agricultural Data'!H86</f>
        <v>Developed/Med Intensity</v>
      </c>
      <c r="K86" s="195">
        <f>'Agricultural Data'!I86</f>
        <v>0.321977815</v>
      </c>
      <c r="L86" s="195">
        <f>'Agricultural Data'!J86</f>
        <v>0.321977815</v>
      </c>
      <c r="M86" s="168" t="str">
        <f t="shared" si="5"/>
        <v/>
      </c>
      <c r="N86" s="168" t="str">
        <f t="shared" si="6"/>
        <v/>
      </c>
      <c r="O86" s="38" t="str">
        <f>IFERROR(IF(VLOOKUP(J86,'Inputs_Metric 30'!$D$5:$E$139,2,FALSE)=0,"",VLOOKUP(J86,'Inputs_Metric 30'!$D$5:$E$139,2,FALSE)),"")</f>
        <v/>
      </c>
    </row>
    <row r="87" spans="3:15" x14ac:dyDescent="0.25">
      <c r="C87">
        <f t="shared" si="4"/>
        <v>6</v>
      </c>
      <c r="D87">
        <f>COUNTIF($F$4:F87,F87)</f>
        <v>16</v>
      </c>
      <c r="E87" s="40">
        <f>'Agricultural Data'!C87</f>
        <v>100</v>
      </c>
      <c r="F87" s="40" t="str">
        <f>'Agricultural Data'!D87</f>
        <v>NFWF-44167</v>
      </c>
      <c r="G87" s="40">
        <f>'Agricultural Data'!E87</f>
        <v>1</v>
      </c>
      <c r="H87" s="38" t="str">
        <f>'Agricultural Data'!F87</f>
        <v>Maryland</v>
      </c>
      <c r="I87" s="38" t="str">
        <f>'Agricultural Data'!G87</f>
        <v>Calvert</v>
      </c>
      <c r="J87" s="38" t="str">
        <f>'Agricultural Data'!H87</f>
        <v>Woody Wetlands</v>
      </c>
      <c r="K87" s="195">
        <f>'Agricultural Data'!I87</f>
        <v>0.22239449999999999</v>
      </c>
      <c r="L87" s="195">
        <f>'Agricultural Data'!J87</f>
        <v>0.22239449999999999</v>
      </c>
      <c r="M87" s="168" t="str">
        <f t="shared" si="5"/>
        <v/>
      </c>
      <c r="N87" s="168" t="str">
        <f t="shared" si="6"/>
        <v/>
      </c>
      <c r="O87" s="38" t="str">
        <f>IFERROR(IF(VLOOKUP(J87,'Inputs_Metric 30'!$D$5:$E$139,2,FALSE)=0,"",VLOOKUP(J87,'Inputs_Metric 30'!$D$5:$E$139,2,FALSE)),"")</f>
        <v/>
      </c>
    </row>
    <row r="88" spans="3:15" x14ac:dyDescent="0.25">
      <c r="C88">
        <f t="shared" si="4"/>
        <v>6</v>
      </c>
      <c r="D88">
        <f>COUNTIF($F$4:F88,F88)</f>
        <v>17</v>
      </c>
      <c r="E88" s="40">
        <f>'Agricultural Data'!C88</f>
        <v>100</v>
      </c>
      <c r="F88" s="40" t="str">
        <f>'Agricultural Data'!D88</f>
        <v>NFWF-44167</v>
      </c>
      <c r="G88" s="40">
        <f>'Agricultural Data'!E88</f>
        <v>1</v>
      </c>
      <c r="H88" s="38" t="str">
        <f>'Agricultural Data'!F88</f>
        <v>Maryland</v>
      </c>
      <c r="I88" s="38" t="str">
        <f>'Agricultural Data'!G88</f>
        <v>Calvert</v>
      </c>
      <c r="J88" s="38" t="str">
        <f>'Agricultural Data'!H88</f>
        <v>Herbaceous Wetlands</v>
      </c>
      <c r="K88" s="195">
        <f>'Agricultural Data'!I88</f>
        <v>0.87351617500000001</v>
      </c>
      <c r="L88" s="195">
        <f>'Agricultural Data'!J88</f>
        <v>0.87351617500000001</v>
      </c>
      <c r="M88" s="168" t="str">
        <f t="shared" si="5"/>
        <v/>
      </c>
      <c r="N88" s="168" t="str">
        <f t="shared" si="6"/>
        <v/>
      </c>
      <c r="O88" s="38" t="str">
        <f>IFERROR(IF(VLOOKUP(J88,'Inputs_Metric 30'!$D$5:$E$139,2,FALSE)=0,"",VLOOKUP(J88,'Inputs_Metric 30'!$D$5:$E$139,2,FALSE)),"")</f>
        <v/>
      </c>
    </row>
    <row r="89" spans="3:15" x14ac:dyDescent="0.25">
      <c r="C89">
        <f t="shared" si="4"/>
        <v>7</v>
      </c>
      <c r="D89">
        <f>COUNTIF($F$4:F89,F89)</f>
        <v>1</v>
      </c>
      <c r="E89" s="40">
        <f>'Agricultural Data'!C89</f>
        <v>2</v>
      </c>
      <c r="F89" s="40" t="str">
        <f>'Agricultural Data'!D89</f>
        <v>NFWF-44225</v>
      </c>
      <c r="G89" s="40">
        <f>'Agricultural Data'!E89</f>
        <v>2</v>
      </c>
      <c r="H89" s="38" t="str">
        <f>'Agricultural Data'!F89</f>
        <v>New York</v>
      </c>
      <c r="I89" s="38" t="str">
        <f>'Agricultural Data'!G89</f>
        <v>Suffolk</v>
      </c>
      <c r="J89" s="38" t="str">
        <f>'Agricultural Data'!H89</f>
        <v>Open Water</v>
      </c>
      <c r="K89" s="195">
        <f>'Agricultural Data'!I89</f>
        <v>0.98273658500000005</v>
      </c>
      <c r="L89" s="195">
        <f>'Agricultural Data'!J89</f>
        <v>0.98075974499999996</v>
      </c>
      <c r="M89" s="168" t="str">
        <f t="shared" si="5"/>
        <v/>
      </c>
      <c r="N89" s="168" t="str">
        <f t="shared" si="6"/>
        <v/>
      </c>
      <c r="O89" s="38" t="str">
        <f>IFERROR(IF(VLOOKUP(J89,'Inputs_Metric 30'!$D$5:$E$139,2,FALSE)=0,"",VLOOKUP(J89,'Inputs_Metric 30'!$D$5:$E$139,2,FALSE)),"")</f>
        <v/>
      </c>
    </row>
    <row r="90" spans="3:15" x14ac:dyDescent="0.25">
      <c r="C90">
        <f t="shared" si="4"/>
        <v>7</v>
      </c>
      <c r="D90">
        <f>COUNTIF($F$4:F90,F90)</f>
        <v>2</v>
      </c>
      <c r="E90" s="40">
        <f>'Agricultural Data'!C90</f>
        <v>2</v>
      </c>
      <c r="F90" s="40" t="str">
        <f>'Agricultural Data'!D90</f>
        <v>NFWF-44225</v>
      </c>
      <c r="G90" s="40">
        <f>'Agricultural Data'!E90</f>
        <v>2</v>
      </c>
      <c r="H90" s="38" t="str">
        <f>'Agricultural Data'!F90</f>
        <v>New York</v>
      </c>
      <c r="I90" s="38" t="str">
        <f>'Agricultural Data'!G90</f>
        <v>Suffolk</v>
      </c>
      <c r="J90" s="38" t="str">
        <f>'Agricultural Data'!H90</f>
        <v>Developed/Open Space</v>
      </c>
      <c r="K90" s="195">
        <f>'Agricultural Data'!I90</f>
        <v>0.58390911499999998</v>
      </c>
      <c r="L90" s="195">
        <f>'Agricultural Data'!J90</f>
        <v>0.30690441000000002</v>
      </c>
      <c r="M90" s="168" t="str">
        <f t="shared" si="5"/>
        <v/>
      </c>
      <c r="N90" s="168" t="str">
        <f t="shared" si="6"/>
        <v/>
      </c>
      <c r="O90" s="38" t="str">
        <f>IFERROR(IF(VLOOKUP(J90,'Inputs_Metric 30'!$D$5:$E$139,2,FALSE)=0,"",VLOOKUP(J90,'Inputs_Metric 30'!$D$5:$E$139,2,FALSE)),"")</f>
        <v/>
      </c>
    </row>
    <row r="91" spans="3:15" x14ac:dyDescent="0.25">
      <c r="C91">
        <f t="shared" si="4"/>
        <v>7</v>
      </c>
      <c r="D91">
        <f>COUNTIF($F$4:F91,F91)</f>
        <v>3</v>
      </c>
      <c r="E91" s="40">
        <f>'Agricultural Data'!C91</f>
        <v>2</v>
      </c>
      <c r="F91" s="40" t="str">
        <f>'Agricultural Data'!D91</f>
        <v>NFWF-44225</v>
      </c>
      <c r="G91" s="40">
        <f>'Agricultural Data'!E91</f>
        <v>2</v>
      </c>
      <c r="H91" s="38" t="str">
        <f>'Agricultural Data'!F91</f>
        <v>New York</v>
      </c>
      <c r="I91" s="38" t="str">
        <f>'Agricultural Data'!G91</f>
        <v>Suffolk</v>
      </c>
      <c r="J91" s="38" t="str">
        <f>'Agricultural Data'!H91</f>
        <v>Developed/Low Intensity</v>
      </c>
      <c r="K91" s="195">
        <f>'Agricultural Data'!I91</f>
        <v>1.4386453100000001</v>
      </c>
      <c r="L91" s="195">
        <f>'Agricultural Data'!J91</f>
        <v>1.3210233300000001</v>
      </c>
      <c r="M91" s="168" t="str">
        <f t="shared" si="5"/>
        <v/>
      </c>
      <c r="N91" s="168" t="str">
        <f t="shared" si="6"/>
        <v/>
      </c>
      <c r="O91" s="38" t="str">
        <f>IFERROR(IF(VLOOKUP(J91,'Inputs_Metric 30'!$D$5:$E$139,2,FALSE)=0,"",VLOOKUP(J91,'Inputs_Metric 30'!$D$5:$E$139,2,FALSE)),"")</f>
        <v/>
      </c>
    </row>
    <row r="92" spans="3:15" x14ac:dyDescent="0.25">
      <c r="C92">
        <f t="shared" si="4"/>
        <v>7</v>
      </c>
      <c r="D92">
        <f>COUNTIF($F$4:F92,F92)</f>
        <v>4</v>
      </c>
      <c r="E92" s="40">
        <f>'Agricultural Data'!C92</f>
        <v>2</v>
      </c>
      <c r="F92" s="40" t="str">
        <f>'Agricultural Data'!D92</f>
        <v>NFWF-44225</v>
      </c>
      <c r="G92" s="40">
        <f>'Agricultural Data'!E92</f>
        <v>2</v>
      </c>
      <c r="H92" s="38" t="str">
        <f>'Agricultural Data'!F92</f>
        <v>New York</v>
      </c>
      <c r="I92" s="38" t="str">
        <f>'Agricultural Data'!G92</f>
        <v>Suffolk</v>
      </c>
      <c r="J92" s="38" t="str">
        <f>'Agricultural Data'!H92</f>
        <v>Developed/Med Intensity</v>
      </c>
      <c r="K92" s="195">
        <f>'Agricultural Data'!I92</f>
        <v>0.38869616499999998</v>
      </c>
      <c r="L92" s="195">
        <f>'Agricultural Data'!J92</f>
        <v>0.38869616499999998</v>
      </c>
      <c r="M92" s="168" t="str">
        <f t="shared" si="5"/>
        <v/>
      </c>
      <c r="N92" s="168" t="str">
        <f t="shared" si="6"/>
        <v/>
      </c>
      <c r="O92" s="38" t="str">
        <f>IFERROR(IF(VLOOKUP(J92,'Inputs_Metric 30'!$D$5:$E$139,2,FALSE)=0,"",VLOOKUP(J92,'Inputs_Metric 30'!$D$5:$E$139,2,FALSE)),"")</f>
        <v/>
      </c>
    </row>
    <row r="93" spans="3:15" x14ac:dyDescent="0.25">
      <c r="C93">
        <f t="shared" si="4"/>
        <v>7</v>
      </c>
      <c r="D93">
        <f>COUNTIF($F$4:F93,F93)</f>
        <v>5</v>
      </c>
      <c r="E93" s="40">
        <f>'Agricultural Data'!C93</f>
        <v>2</v>
      </c>
      <c r="F93" s="40" t="str">
        <f>'Agricultural Data'!D93</f>
        <v>NFWF-44225</v>
      </c>
      <c r="G93" s="40">
        <f>'Agricultural Data'!E93</f>
        <v>2</v>
      </c>
      <c r="H93" s="38" t="str">
        <f>'Agricultural Data'!F93</f>
        <v>New York</v>
      </c>
      <c r="I93" s="38" t="str">
        <f>'Agricultural Data'!G93</f>
        <v>Suffolk</v>
      </c>
      <c r="J93" s="38" t="str">
        <f>'Agricultural Data'!H93</f>
        <v>Barren</v>
      </c>
      <c r="K93" s="195">
        <f>'Agricultural Data'!I93</f>
        <v>0.73044237999999995</v>
      </c>
      <c r="L93" s="195">
        <f>'Agricultural Data'!J93</f>
        <v>0.663476925</v>
      </c>
      <c r="M93" s="168" t="str">
        <f t="shared" si="5"/>
        <v/>
      </c>
      <c r="N93" s="168" t="str">
        <f t="shared" si="6"/>
        <v/>
      </c>
      <c r="O93" s="38" t="str">
        <f>IFERROR(IF(VLOOKUP(J93,'Inputs_Metric 30'!$D$5:$E$139,2,FALSE)=0,"",VLOOKUP(J93,'Inputs_Metric 30'!$D$5:$E$139,2,FALSE)),"")</f>
        <v/>
      </c>
    </row>
    <row r="94" spans="3:15" x14ac:dyDescent="0.25">
      <c r="C94">
        <f t="shared" si="4"/>
        <v>7</v>
      </c>
      <c r="D94">
        <f>COUNTIF($F$4:F94,F94)</f>
        <v>6</v>
      </c>
      <c r="E94" s="40">
        <f>'Agricultural Data'!C94</f>
        <v>2</v>
      </c>
      <c r="F94" s="40" t="str">
        <f>'Agricultural Data'!D94</f>
        <v>NFWF-44225</v>
      </c>
      <c r="G94" s="40">
        <f>'Agricultural Data'!E94</f>
        <v>2</v>
      </c>
      <c r="H94" s="38" t="str">
        <f>'Agricultural Data'!F94</f>
        <v>New York</v>
      </c>
      <c r="I94" s="38" t="str">
        <f>'Agricultural Data'!G94</f>
        <v>Suffolk</v>
      </c>
      <c r="J94" s="38" t="str">
        <f>'Agricultural Data'!H94</f>
        <v>Deciduous Forest</v>
      </c>
      <c r="K94" s="195">
        <f>'Agricultural Data'!I94</f>
        <v>3.277353615</v>
      </c>
      <c r="L94" s="195">
        <f>'Agricultural Data'!J94</f>
        <v>3.0786811950000001</v>
      </c>
      <c r="M94" s="168" t="str">
        <f t="shared" si="5"/>
        <v/>
      </c>
      <c r="N94" s="168" t="str">
        <f t="shared" si="6"/>
        <v/>
      </c>
      <c r="O94" s="38" t="str">
        <f>IFERROR(IF(VLOOKUP(J94,'Inputs_Metric 30'!$D$5:$E$139,2,FALSE)=0,"",VLOOKUP(J94,'Inputs_Metric 30'!$D$5:$E$139,2,FALSE)),"")</f>
        <v/>
      </c>
    </row>
    <row r="95" spans="3:15" x14ac:dyDescent="0.25">
      <c r="C95">
        <f t="shared" si="4"/>
        <v>7</v>
      </c>
      <c r="D95">
        <f>COUNTIF($F$4:F95,F95)</f>
        <v>7</v>
      </c>
      <c r="E95" s="40">
        <f>'Agricultural Data'!C95</f>
        <v>2</v>
      </c>
      <c r="F95" s="40" t="str">
        <f>'Agricultural Data'!D95</f>
        <v>NFWF-44225</v>
      </c>
      <c r="G95" s="40">
        <f>'Agricultural Data'!E95</f>
        <v>2</v>
      </c>
      <c r="H95" s="38" t="str">
        <f>'Agricultural Data'!F95</f>
        <v>New York</v>
      </c>
      <c r="I95" s="38" t="str">
        <f>'Agricultural Data'!G95</f>
        <v>Suffolk</v>
      </c>
      <c r="J95" s="38" t="str">
        <f>'Agricultural Data'!H95</f>
        <v>Mixed Forest</v>
      </c>
      <c r="K95" s="195">
        <f>'Agricultural Data'!I95</f>
        <v>0.22190029</v>
      </c>
      <c r="L95" s="195">
        <f>'Agricultural Data'!J95</f>
        <v>0.22190029</v>
      </c>
      <c r="M95" s="168" t="str">
        <f t="shared" si="5"/>
        <v/>
      </c>
      <c r="N95" s="168" t="str">
        <f t="shared" si="6"/>
        <v/>
      </c>
      <c r="O95" s="38" t="str">
        <f>IFERROR(IF(VLOOKUP(J95,'Inputs_Metric 30'!$D$5:$E$139,2,FALSE)=0,"",VLOOKUP(J95,'Inputs_Metric 30'!$D$5:$E$139,2,FALSE)),"")</f>
        <v/>
      </c>
    </row>
    <row r="96" spans="3:15" x14ac:dyDescent="0.25">
      <c r="C96">
        <f t="shared" si="4"/>
        <v>7</v>
      </c>
      <c r="D96">
        <f>COUNTIF($F$4:F96,F96)</f>
        <v>8</v>
      </c>
      <c r="E96" s="40">
        <f>'Agricultural Data'!C96</f>
        <v>2</v>
      </c>
      <c r="F96" s="40" t="str">
        <f>'Agricultural Data'!D96</f>
        <v>NFWF-44225</v>
      </c>
      <c r="G96" s="40">
        <f>'Agricultural Data'!E96</f>
        <v>2</v>
      </c>
      <c r="H96" s="38" t="str">
        <f>'Agricultural Data'!F96</f>
        <v>New York</v>
      </c>
      <c r="I96" s="38" t="str">
        <f>'Agricultural Data'!G96</f>
        <v>Suffolk</v>
      </c>
      <c r="J96" s="38" t="str">
        <f>'Agricultural Data'!H96</f>
        <v>Woody Wetlands</v>
      </c>
      <c r="K96" s="195">
        <f>'Agricultural Data'!I96</f>
        <v>7.4131499999999999E-4</v>
      </c>
      <c r="L96" s="195" t="str">
        <f>'Agricultural Data'!J96</f>
        <v>None</v>
      </c>
      <c r="M96" s="168" t="str">
        <f t="shared" si="5"/>
        <v/>
      </c>
      <c r="N96" s="168" t="str">
        <f t="shared" si="6"/>
        <v/>
      </c>
      <c r="O96" s="38" t="str">
        <f>IFERROR(IF(VLOOKUP(J96,'Inputs_Metric 30'!$D$5:$E$139,2,FALSE)=0,"",VLOOKUP(J96,'Inputs_Metric 30'!$D$5:$E$139,2,FALSE)),"")</f>
        <v/>
      </c>
    </row>
    <row r="97" spans="3:15" x14ac:dyDescent="0.25">
      <c r="C97">
        <f t="shared" si="4"/>
        <v>7</v>
      </c>
      <c r="D97">
        <f>COUNTIF($F$4:F97,F97)</f>
        <v>9</v>
      </c>
      <c r="E97" s="40">
        <f>'Agricultural Data'!C97</f>
        <v>2</v>
      </c>
      <c r="F97" s="40" t="str">
        <f>'Agricultural Data'!D97</f>
        <v>NFWF-44225</v>
      </c>
      <c r="G97" s="40">
        <f>'Agricultural Data'!E97</f>
        <v>2</v>
      </c>
      <c r="H97" s="38" t="str">
        <f>'Agricultural Data'!F97</f>
        <v>New York</v>
      </c>
      <c r="I97" s="38" t="str">
        <f>'Agricultural Data'!G97</f>
        <v>Suffolk</v>
      </c>
      <c r="J97" s="38" t="str">
        <f>'Agricultural Data'!H97</f>
        <v>Herbaceous Wetlands</v>
      </c>
      <c r="K97" s="195">
        <f>'Agricultural Data'!I97</f>
        <v>3.8699114049999999</v>
      </c>
      <c r="L97" s="195">
        <f>'Agricultural Data'!J97</f>
        <v>3.2909443899999999</v>
      </c>
      <c r="M97" s="168" t="str">
        <f t="shared" si="5"/>
        <v/>
      </c>
      <c r="N97" s="168" t="str">
        <f t="shared" si="6"/>
        <v/>
      </c>
      <c r="O97" s="38" t="str">
        <f>IFERROR(IF(VLOOKUP(J97,'Inputs_Metric 30'!$D$5:$E$139,2,FALSE)=0,"",VLOOKUP(J97,'Inputs_Metric 30'!$D$5:$E$139,2,FALSE)),"")</f>
        <v/>
      </c>
    </row>
    <row r="98" spans="3:15" x14ac:dyDescent="0.25">
      <c r="C98">
        <f t="shared" si="4"/>
        <v>7</v>
      </c>
      <c r="D98">
        <f>COUNTIF($F$4:F98,F98)</f>
        <v>10</v>
      </c>
      <c r="E98" s="40">
        <f>'Agricultural Data'!C98</f>
        <v>20</v>
      </c>
      <c r="F98" s="40" t="str">
        <f>'Agricultural Data'!D98</f>
        <v>NFWF-44225</v>
      </c>
      <c r="G98" s="40">
        <f>'Agricultural Data'!E98</f>
        <v>2</v>
      </c>
      <c r="H98" s="38" t="str">
        <f>'Agricultural Data'!F98</f>
        <v>New York</v>
      </c>
      <c r="I98" s="38" t="str">
        <f>'Agricultural Data'!G98</f>
        <v>Suffolk</v>
      </c>
      <c r="J98" s="38" t="str">
        <f>'Agricultural Data'!H98</f>
        <v>Open Water</v>
      </c>
      <c r="K98" s="195">
        <f>'Agricultural Data'!I98</f>
        <v>1.08380253</v>
      </c>
      <c r="L98" s="195">
        <f>'Agricultural Data'!J98</f>
        <v>1.08380253</v>
      </c>
      <c r="M98" s="168" t="str">
        <f t="shared" si="5"/>
        <v/>
      </c>
      <c r="N98" s="168" t="str">
        <f t="shared" si="6"/>
        <v/>
      </c>
      <c r="O98" s="38" t="str">
        <f>IFERROR(IF(VLOOKUP(J98,'Inputs_Metric 30'!$D$5:$E$139,2,FALSE)=0,"",VLOOKUP(J98,'Inputs_Metric 30'!$D$5:$E$139,2,FALSE)),"")</f>
        <v/>
      </c>
    </row>
    <row r="99" spans="3:15" x14ac:dyDescent="0.25">
      <c r="C99">
        <f t="shared" si="4"/>
        <v>7</v>
      </c>
      <c r="D99">
        <f>COUNTIF($F$4:F99,F99)</f>
        <v>11</v>
      </c>
      <c r="E99" s="40">
        <f>'Agricultural Data'!C99</f>
        <v>20</v>
      </c>
      <c r="F99" s="40" t="str">
        <f>'Agricultural Data'!D99</f>
        <v>NFWF-44225</v>
      </c>
      <c r="G99" s="40">
        <f>'Agricultural Data'!E99</f>
        <v>2</v>
      </c>
      <c r="H99" s="38" t="str">
        <f>'Agricultural Data'!F99</f>
        <v>New York</v>
      </c>
      <c r="I99" s="38" t="str">
        <f>'Agricultural Data'!G99</f>
        <v>Suffolk</v>
      </c>
      <c r="J99" s="38" t="str">
        <f>'Agricultural Data'!H99</f>
        <v>Developed/Open Space</v>
      </c>
      <c r="K99" s="195">
        <f>'Agricultural Data'!I99</f>
        <v>1.2414555199999999</v>
      </c>
      <c r="L99" s="195">
        <f>'Agricultural Data'!J99</f>
        <v>1.221934225</v>
      </c>
      <c r="M99" s="168" t="str">
        <f t="shared" si="5"/>
        <v/>
      </c>
      <c r="N99" s="168" t="str">
        <f t="shared" si="6"/>
        <v/>
      </c>
      <c r="O99" s="38" t="str">
        <f>IFERROR(IF(VLOOKUP(J99,'Inputs_Metric 30'!$D$5:$E$139,2,FALSE)=0,"",VLOOKUP(J99,'Inputs_Metric 30'!$D$5:$E$139,2,FALSE)),"")</f>
        <v/>
      </c>
    </row>
    <row r="100" spans="3:15" x14ac:dyDescent="0.25">
      <c r="C100">
        <f t="shared" si="4"/>
        <v>7</v>
      </c>
      <c r="D100">
        <f>COUNTIF($F$4:F100,F100)</f>
        <v>12</v>
      </c>
      <c r="E100" s="40">
        <f>'Agricultural Data'!C100</f>
        <v>20</v>
      </c>
      <c r="F100" s="40" t="str">
        <f>'Agricultural Data'!D100</f>
        <v>NFWF-44225</v>
      </c>
      <c r="G100" s="40">
        <f>'Agricultural Data'!E100</f>
        <v>2</v>
      </c>
      <c r="H100" s="38" t="str">
        <f>'Agricultural Data'!F100</f>
        <v>New York</v>
      </c>
      <c r="I100" s="38" t="str">
        <f>'Agricultural Data'!G100</f>
        <v>Suffolk</v>
      </c>
      <c r="J100" s="38" t="str">
        <f>'Agricultural Data'!H100</f>
        <v>Developed/Low Intensity</v>
      </c>
      <c r="K100" s="195">
        <f>'Agricultural Data'!I100</f>
        <v>1.7440670899999999</v>
      </c>
      <c r="L100" s="195">
        <f>'Agricultural Data'!J100</f>
        <v>1.7440670899999999</v>
      </c>
      <c r="M100" s="168" t="str">
        <f t="shared" si="5"/>
        <v/>
      </c>
      <c r="N100" s="168" t="str">
        <f t="shared" si="6"/>
        <v/>
      </c>
      <c r="O100" s="38" t="str">
        <f>IFERROR(IF(VLOOKUP(J100,'Inputs_Metric 30'!$D$5:$E$139,2,FALSE)=0,"",VLOOKUP(J100,'Inputs_Metric 30'!$D$5:$E$139,2,FALSE)),"")</f>
        <v/>
      </c>
    </row>
    <row r="101" spans="3:15" x14ac:dyDescent="0.25">
      <c r="C101">
        <f t="shared" si="4"/>
        <v>7</v>
      </c>
      <c r="D101">
        <f>COUNTIF($F$4:F101,F101)</f>
        <v>13</v>
      </c>
      <c r="E101" s="40">
        <f>'Agricultural Data'!C101</f>
        <v>20</v>
      </c>
      <c r="F101" s="40" t="str">
        <f>'Agricultural Data'!D101</f>
        <v>NFWF-44225</v>
      </c>
      <c r="G101" s="40">
        <f>'Agricultural Data'!E101</f>
        <v>2</v>
      </c>
      <c r="H101" s="38" t="str">
        <f>'Agricultural Data'!F101</f>
        <v>New York</v>
      </c>
      <c r="I101" s="38" t="str">
        <f>'Agricultural Data'!G101</f>
        <v>Suffolk</v>
      </c>
      <c r="J101" s="38" t="str">
        <f>'Agricultural Data'!H101</f>
        <v>Developed/Med Intensity</v>
      </c>
      <c r="K101" s="195">
        <f>'Agricultural Data'!I101</f>
        <v>0.38869616499999998</v>
      </c>
      <c r="L101" s="195">
        <f>'Agricultural Data'!J101</f>
        <v>0.38869616499999998</v>
      </c>
      <c r="M101" s="168" t="str">
        <f t="shared" si="5"/>
        <v/>
      </c>
      <c r="N101" s="168" t="str">
        <f t="shared" si="6"/>
        <v/>
      </c>
      <c r="O101" s="38" t="str">
        <f>IFERROR(IF(VLOOKUP(J101,'Inputs_Metric 30'!$D$5:$E$139,2,FALSE)=0,"",VLOOKUP(J101,'Inputs_Metric 30'!$D$5:$E$139,2,FALSE)),"")</f>
        <v/>
      </c>
    </row>
    <row r="102" spans="3:15" x14ac:dyDescent="0.25">
      <c r="C102">
        <f t="shared" si="4"/>
        <v>7</v>
      </c>
      <c r="D102">
        <f>COUNTIF($F$4:F102,F102)</f>
        <v>14</v>
      </c>
      <c r="E102" s="40">
        <f>'Agricultural Data'!C102</f>
        <v>20</v>
      </c>
      <c r="F102" s="40" t="str">
        <f>'Agricultural Data'!D102</f>
        <v>NFWF-44225</v>
      </c>
      <c r="G102" s="40">
        <f>'Agricultural Data'!E102</f>
        <v>2</v>
      </c>
      <c r="H102" s="38" t="str">
        <f>'Agricultural Data'!F102</f>
        <v>New York</v>
      </c>
      <c r="I102" s="38" t="str">
        <f>'Agricultural Data'!G102</f>
        <v>Suffolk</v>
      </c>
      <c r="J102" s="38" t="str">
        <f>'Agricultural Data'!H102</f>
        <v>Barren</v>
      </c>
      <c r="K102" s="195">
        <f>'Agricultural Data'!I102</f>
        <v>0.74773973000000005</v>
      </c>
      <c r="L102" s="195">
        <f>'Agricultural Data'!J102</f>
        <v>0.74773973000000005</v>
      </c>
      <c r="M102" s="168" t="str">
        <f t="shared" si="5"/>
        <v/>
      </c>
      <c r="N102" s="168" t="str">
        <f t="shared" si="6"/>
        <v/>
      </c>
      <c r="O102" s="38" t="str">
        <f>IFERROR(IF(VLOOKUP(J102,'Inputs_Metric 30'!$D$5:$E$139,2,FALSE)=0,"",VLOOKUP(J102,'Inputs_Metric 30'!$D$5:$E$139,2,FALSE)),"")</f>
        <v/>
      </c>
    </row>
    <row r="103" spans="3:15" x14ac:dyDescent="0.25">
      <c r="C103">
        <f t="shared" si="4"/>
        <v>7</v>
      </c>
      <c r="D103">
        <f>COUNTIF($F$4:F103,F103)</f>
        <v>15</v>
      </c>
      <c r="E103" s="40">
        <f>'Agricultural Data'!C103</f>
        <v>20</v>
      </c>
      <c r="F103" s="40" t="str">
        <f>'Agricultural Data'!D103</f>
        <v>NFWF-44225</v>
      </c>
      <c r="G103" s="40">
        <f>'Agricultural Data'!E103</f>
        <v>2</v>
      </c>
      <c r="H103" s="38" t="str">
        <f>'Agricultural Data'!F103</f>
        <v>New York</v>
      </c>
      <c r="I103" s="38" t="str">
        <f>'Agricultural Data'!G103</f>
        <v>Suffolk</v>
      </c>
      <c r="J103" s="38" t="str">
        <f>'Agricultural Data'!H103</f>
        <v>Deciduous Forest</v>
      </c>
      <c r="K103" s="195">
        <f>'Agricultural Data'!I103</f>
        <v>3.6831000249999999</v>
      </c>
      <c r="L103" s="195">
        <f>'Agricultural Data'!J103</f>
        <v>3.6697563550000001</v>
      </c>
      <c r="M103" s="168" t="str">
        <f t="shared" si="5"/>
        <v/>
      </c>
      <c r="N103" s="168" t="str">
        <f t="shared" si="6"/>
        <v/>
      </c>
      <c r="O103" s="38" t="str">
        <f>IFERROR(IF(VLOOKUP(J103,'Inputs_Metric 30'!$D$5:$E$139,2,FALSE)=0,"",VLOOKUP(J103,'Inputs_Metric 30'!$D$5:$E$139,2,FALSE)),"")</f>
        <v/>
      </c>
    </row>
    <row r="104" spans="3:15" x14ac:dyDescent="0.25">
      <c r="C104">
        <f t="shared" si="4"/>
        <v>7</v>
      </c>
      <c r="D104">
        <f>COUNTIF($F$4:F104,F104)</f>
        <v>16</v>
      </c>
      <c r="E104" s="40">
        <f>'Agricultural Data'!C104</f>
        <v>20</v>
      </c>
      <c r="F104" s="40" t="str">
        <f>'Agricultural Data'!D104</f>
        <v>NFWF-44225</v>
      </c>
      <c r="G104" s="40">
        <f>'Agricultural Data'!E104</f>
        <v>2</v>
      </c>
      <c r="H104" s="38" t="str">
        <f>'Agricultural Data'!F104</f>
        <v>New York</v>
      </c>
      <c r="I104" s="38" t="str">
        <f>'Agricultural Data'!G104</f>
        <v>Suffolk</v>
      </c>
      <c r="J104" s="38" t="str">
        <f>'Agricultural Data'!H104</f>
        <v>Mixed Forest</v>
      </c>
      <c r="K104" s="195">
        <f>'Agricultural Data'!I104</f>
        <v>0.22239449999999999</v>
      </c>
      <c r="L104" s="195">
        <f>'Agricultural Data'!J104</f>
        <v>0.22239449999999999</v>
      </c>
      <c r="M104" s="168" t="str">
        <f t="shared" si="5"/>
        <v/>
      </c>
      <c r="N104" s="168" t="str">
        <f t="shared" si="6"/>
        <v/>
      </c>
      <c r="O104" s="38" t="str">
        <f>IFERROR(IF(VLOOKUP(J104,'Inputs_Metric 30'!$D$5:$E$139,2,FALSE)=0,"",VLOOKUP(J104,'Inputs_Metric 30'!$D$5:$E$139,2,FALSE)),"")</f>
        <v/>
      </c>
    </row>
    <row r="105" spans="3:15" x14ac:dyDescent="0.25">
      <c r="C105">
        <f t="shared" si="4"/>
        <v>7</v>
      </c>
      <c r="D105">
        <f>COUNTIF($F$4:F105,F105)</f>
        <v>17</v>
      </c>
      <c r="E105" s="40">
        <f>'Agricultural Data'!C105</f>
        <v>20</v>
      </c>
      <c r="F105" s="40" t="str">
        <f>'Agricultural Data'!D105</f>
        <v>NFWF-44225</v>
      </c>
      <c r="G105" s="40">
        <f>'Agricultural Data'!E105</f>
        <v>2</v>
      </c>
      <c r="H105" s="38" t="str">
        <f>'Agricultural Data'!F105</f>
        <v>New York</v>
      </c>
      <c r="I105" s="38" t="str">
        <f>'Agricultural Data'!G105</f>
        <v>Suffolk</v>
      </c>
      <c r="J105" s="38" t="str">
        <f>'Agricultural Data'!H105</f>
        <v>Woody Wetlands</v>
      </c>
      <c r="K105" s="195">
        <f>'Agricultural Data'!I105</f>
        <v>0.22264160499999999</v>
      </c>
      <c r="L105" s="195">
        <f>'Agricultural Data'!J105</f>
        <v>8.3521490000000004E-2</v>
      </c>
      <c r="M105" s="168" t="str">
        <f t="shared" si="5"/>
        <v/>
      </c>
      <c r="N105" s="168" t="str">
        <f t="shared" si="6"/>
        <v/>
      </c>
      <c r="O105" s="38" t="str">
        <f>IFERROR(IF(VLOOKUP(J105,'Inputs_Metric 30'!$D$5:$E$139,2,FALSE)=0,"",VLOOKUP(J105,'Inputs_Metric 30'!$D$5:$E$139,2,FALSE)),"")</f>
        <v/>
      </c>
    </row>
    <row r="106" spans="3:15" x14ac:dyDescent="0.25">
      <c r="C106">
        <f t="shared" si="4"/>
        <v>7</v>
      </c>
      <c r="D106">
        <f>COUNTIF($F$4:F106,F106)</f>
        <v>18</v>
      </c>
      <c r="E106" s="40">
        <f>'Agricultural Data'!C106</f>
        <v>20</v>
      </c>
      <c r="F106" s="40" t="str">
        <f>'Agricultural Data'!D106</f>
        <v>NFWF-44225</v>
      </c>
      <c r="G106" s="40">
        <f>'Agricultural Data'!E106</f>
        <v>2</v>
      </c>
      <c r="H106" s="38" t="str">
        <f>'Agricultural Data'!F106</f>
        <v>New York</v>
      </c>
      <c r="I106" s="38" t="str">
        <f>'Agricultural Data'!G106</f>
        <v>Suffolk</v>
      </c>
      <c r="J106" s="38" t="str">
        <f>'Agricultural Data'!H106</f>
        <v>Herbaceous Wetlands</v>
      </c>
      <c r="K106" s="195">
        <f>'Agricultural Data'!I106</f>
        <v>6.175401055</v>
      </c>
      <c r="L106" s="195">
        <f>'Agricultural Data'!J106</f>
        <v>5.3703329650000002</v>
      </c>
      <c r="M106" s="168" t="str">
        <f t="shared" si="5"/>
        <v/>
      </c>
      <c r="N106" s="168" t="str">
        <f t="shared" si="6"/>
        <v/>
      </c>
      <c r="O106" s="38" t="str">
        <f>IFERROR(IF(VLOOKUP(J106,'Inputs_Metric 30'!$D$5:$E$139,2,FALSE)=0,"",VLOOKUP(J106,'Inputs_Metric 30'!$D$5:$E$139,2,FALSE)),"")</f>
        <v/>
      </c>
    </row>
    <row r="107" spans="3:15" x14ac:dyDescent="0.25">
      <c r="C107">
        <f t="shared" si="4"/>
        <v>7</v>
      </c>
      <c r="D107">
        <f>COUNTIF($F$4:F107,F107)</f>
        <v>19</v>
      </c>
      <c r="E107" s="40">
        <f>'Agricultural Data'!C107</f>
        <v>100</v>
      </c>
      <c r="F107" s="40" t="str">
        <f>'Agricultural Data'!D107</f>
        <v>NFWF-44225</v>
      </c>
      <c r="G107" s="40">
        <f>'Agricultural Data'!E107</f>
        <v>2</v>
      </c>
      <c r="H107" s="38" t="str">
        <f>'Agricultural Data'!F107</f>
        <v>New York</v>
      </c>
      <c r="I107" s="38" t="str">
        <f>'Agricultural Data'!G107</f>
        <v>Suffolk</v>
      </c>
      <c r="J107" s="38" t="str">
        <f>'Agricultural Data'!H107</f>
        <v>Open Water</v>
      </c>
      <c r="K107" s="195">
        <f>'Agricultural Data'!I107</f>
        <v>1.11345513</v>
      </c>
      <c r="L107" s="195">
        <f>'Agricultural Data'!J107</f>
        <v>1.11345513</v>
      </c>
      <c r="M107" s="168" t="str">
        <f t="shared" si="5"/>
        <v/>
      </c>
      <c r="N107" s="168" t="str">
        <f t="shared" si="6"/>
        <v/>
      </c>
      <c r="O107" s="38" t="str">
        <f>IFERROR(IF(VLOOKUP(J107,'Inputs_Metric 30'!$D$5:$E$139,2,FALSE)=0,"",VLOOKUP(J107,'Inputs_Metric 30'!$D$5:$E$139,2,FALSE)),"")</f>
        <v/>
      </c>
    </row>
    <row r="108" spans="3:15" x14ac:dyDescent="0.25">
      <c r="C108">
        <f t="shared" ref="C108:C121" si="7">IF(D108=1,C107+1,C107)</f>
        <v>7</v>
      </c>
      <c r="D108">
        <f>COUNTIF($F$4:F108,F108)</f>
        <v>20</v>
      </c>
      <c r="E108" s="40">
        <f>'Agricultural Data'!C108</f>
        <v>100</v>
      </c>
      <c r="F108" s="40" t="str">
        <f>'Agricultural Data'!D108</f>
        <v>NFWF-44225</v>
      </c>
      <c r="G108" s="40">
        <f>'Agricultural Data'!E108</f>
        <v>2</v>
      </c>
      <c r="H108" s="38" t="str">
        <f>'Agricultural Data'!F108</f>
        <v>New York</v>
      </c>
      <c r="I108" s="38" t="str">
        <f>'Agricultural Data'!G108</f>
        <v>Suffolk</v>
      </c>
      <c r="J108" s="38" t="str">
        <f>'Agricultural Data'!H108</f>
        <v>Developed/Open Space</v>
      </c>
      <c r="K108" s="195">
        <f>'Agricultural Data'!I108</f>
        <v>1.27703864</v>
      </c>
      <c r="L108" s="195">
        <f>'Agricultural Data'!J108</f>
        <v>1.27703864</v>
      </c>
      <c r="M108" s="168" t="str">
        <f t="shared" si="5"/>
        <v/>
      </c>
      <c r="N108" s="168" t="str">
        <f t="shared" si="6"/>
        <v/>
      </c>
      <c r="O108" s="38" t="str">
        <f>IFERROR(IF(VLOOKUP(J108,'Inputs_Metric 30'!$D$5:$E$139,2,FALSE)=0,"",VLOOKUP(J108,'Inputs_Metric 30'!$D$5:$E$139,2,FALSE)),"")</f>
        <v/>
      </c>
    </row>
    <row r="109" spans="3:15" x14ac:dyDescent="0.25">
      <c r="C109">
        <f t="shared" si="7"/>
        <v>7</v>
      </c>
      <c r="D109">
        <f>COUNTIF($F$4:F109,F109)</f>
        <v>21</v>
      </c>
      <c r="E109" s="40">
        <f>'Agricultural Data'!C109</f>
        <v>100</v>
      </c>
      <c r="F109" s="40" t="str">
        <f>'Agricultural Data'!D109</f>
        <v>NFWF-44225</v>
      </c>
      <c r="G109" s="40">
        <f>'Agricultural Data'!E109</f>
        <v>2</v>
      </c>
      <c r="H109" s="38" t="str">
        <f>'Agricultural Data'!F109</f>
        <v>New York</v>
      </c>
      <c r="I109" s="38" t="str">
        <f>'Agricultural Data'!G109</f>
        <v>Suffolk</v>
      </c>
      <c r="J109" s="38" t="str">
        <f>'Agricultural Data'!H109</f>
        <v>Developed/Low Intensity</v>
      </c>
      <c r="K109" s="195">
        <f>'Agricultural Data'!I109</f>
        <v>1.746291035</v>
      </c>
      <c r="L109" s="195">
        <f>'Agricultural Data'!J109</f>
        <v>1.746291035</v>
      </c>
      <c r="M109" s="168" t="str">
        <f t="shared" si="5"/>
        <v/>
      </c>
      <c r="N109" s="168" t="str">
        <f t="shared" si="6"/>
        <v/>
      </c>
      <c r="O109" s="38" t="str">
        <f>IFERROR(IF(VLOOKUP(J109,'Inputs_Metric 30'!$D$5:$E$139,2,FALSE)=0,"",VLOOKUP(J109,'Inputs_Metric 30'!$D$5:$E$139,2,FALSE)),"")</f>
        <v/>
      </c>
    </row>
    <row r="110" spans="3:15" x14ac:dyDescent="0.25">
      <c r="C110">
        <f t="shared" si="7"/>
        <v>7</v>
      </c>
      <c r="D110">
        <f>COUNTIF($F$4:F110,F110)</f>
        <v>22</v>
      </c>
      <c r="E110" s="40">
        <f>'Agricultural Data'!C110</f>
        <v>100</v>
      </c>
      <c r="F110" s="40" t="str">
        <f>'Agricultural Data'!D110</f>
        <v>NFWF-44225</v>
      </c>
      <c r="G110" s="40">
        <f>'Agricultural Data'!E110</f>
        <v>2</v>
      </c>
      <c r="H110" s="38" t="str">
        <f>'Agricultural Data'!F110</f>
        <v>New York</v>
      </c>
      <c r="I110" s="38" t="str">
        <f>'Agricultural Data'!G110</f>
        <v>Suffolk</v>
      </c>
      <c r="J110" s="38" t="str">
        <f>'Agricultural Data'!H110</f>
        <v>Developed/Med Intensity</v>
      </c>
      <c r="K110" s="195">
        <f>'Agricultural Data'!I110</f>
        <v>0.38869616499999998</v>
      </c>
      <c r="L110" s="195">
        <f>'Agricultural Data'!J110</f>
        <v>0.38869616499999998</v>
      </c>
      <c r="M110" s="168" t="str">
        <f t="shared" si="5"/>
        <v/>
      </c>
      <c r="N110" s="168" t="str">
        <f t="shared" si="6"/>
        <v/>
      </c>
      <c r="O110" s="38" t="str">
        <f>IFERROR(IF(VLOOKUP(J110,'Inputs_Metric 30'!$D$5:$E$139,2,FALSE)=0,"",VLOOKUP(J110,'Inputs_Metric 30'!$D$5:$E$139,2,FALSE)),"")</f>
        <v/>
      </c>
    </row>
    <row r="111" spans="3:15" x14ac:dyDescent="0.25">
      <c r="C111">
        <f t="shared" si="7"/>
        <v>7</v>
      </c>
      <c r="D111">
        <f>COUNTIF($F$4:F111,F111)</f>
        <v>23</v>
      </c>
      <c r="E111" s="40">
        <f>'Agricultural Data'!C111</f>
        <v>100</v>
      </c>
      <c r="F111" s="40" t="str">
        <f>'Agricultural Data'!D111</f>
        <v>NFWF-44225</v>
      </c>
      <c r="G111" s="40">
        <f>'Agricultural Data'!E111</f>
        <v>2</v>
      </c>
      <c r="H111" s="38" t="str">
        <f>'Agricultural Data'!F111</f>
        <v>New York</v>
      </c>
      <c r="I111" s="38" t="str">
        <f>'Agricultural Data'!G111</f>
        <v>Suffolk</v>
      </c>
      <c r="J111" s="38" t="str">
        <f>'Agricultural Data'!H111</f>
        <v>Barren</v>
      </c>
      <c r="K111" s="195">
        <f>'Agricultural Data'!I111</f>
        <v>0.74773973000000005</v>
      </c>
      <c r="L111" s="195">
        <f>'Agricultural Data'!J111</f>
        <v>0.74773973000000005</v>
      </c>
      <c r="M111" s="168" t="str">
        <f t="shared" si="5"/>
        <v/>
      </c>
      <c r="N111" s="168" t="str">
        <f t="shared" si="6"/>
        <v/>
      </c>
      <c r="O111" s="38" t="str">
        <f>IFERROR(IF(VLOOKUP(J111,'Inputs_Metric 30'!$D$5:$E$139,2,FALSE)=0,"",VLOOKUP(J111,'Inputs_Metric 30'!$D$5:$E$139,2,FALSE)),"")</f>
        <v/>
      </c>
    </row>
    <row r="112" spans="3:15" x14ac:dyDescent="0.25">
      <c r="C112">
        <f t="shared" si="7"/>
        <v>7</v>
      </c>
      <c r="D112">
        <f>COUNTIF($F$4:F112,F112)</f>
        <v>24</v>
      </c>
      <c r="E112" s="40">
        <f>'Agricultural Data'!C112</f>
        <v>100</v>
      </c>
      <c r="F112" s="40" t="str">
        <f>'Agricultural Data'!D112</f>
        <v>NFWF-44225</v>
      </c>
      <c r="G112" s="40">
        <f>'Agricultural Data'!E112</f>
        <v>2</v>
      </c>
      <c r="H112" s="38" t="str">
        <f>'Agricultural Data'!F112</f>
        <v>New York</v>
      </c>
      <c r="I112" s="38" t="str">
        <f>'Agricultural Data'!G112</f>
        <v>Suffolk</v>
      </c>
      <c r="J112" s="38" t="str">
        <f>'Agricultural Data'!H112</f>
        <v>Deciduous Forest</v>
      </c>
      <c r="K112" s="195">
        <f>'Agricultural Data'!I112</f>
        <v>3.7280731349999998</v>
      </c>
      <c r="L112" s="195">
        <f>'Agricultural Data'!J112</f>
        <v>3.7280731349999998</v>
      </c>
      <c r="M112" s="168" t="str">
        <f t="shared" si="5"/>
        <v/>
      </c>
      <c r="N112" s="168" t="str">
        <f t="shared" si="6"/>
        <v/>
      </c>
      <c r="O112" s="38" t="str">
        <f>IFERROR(IF(VLOOKUP(J112,'Inputs_Metric 30'!$D$5:$E$139,2,FALSE)=0,"",VLOOKUP(J112,'Inputs_Metric 30'!$D$5:$E$139,2,FALSE)),"")</f>
        <v/>
      </c>
    </row>
    <row r="113" spans="3:15" x14ac:dyDescent="0.25">
      <c r="C113">
        <f t="shared" si="7"/>
        <v>7</v>
      </c>
      <c r="D113">
        <f>COUNTIF($F$4:F113,F113)</f>
        <v>25</v>
      </c>
      <c r="E113" s="40">
        <f>'Agricultural Data'!C113</f>
        <v>100</v>
      </c>
      <c r="F113" s="40" t="str">
        <f>'Agricultural Data'!D113</f>
        <v>NFWF-44225</v>
      </c>
      <c r="G113" s="40">
        <f>'Agricultural Data'!E113</f>
        <v>2</v>
      </c>
      <c r="H113" s="38" t="str">
        <f>'Agricultural Data'!F113</f>
        <v>New York</v>
      </c>
      <c r="I113" s="38" t="str">
        <f>'Agricultural Data'!G113</f>
        <v>Suffolk</v>
      </c>
      <c r="J113" s="38" t="str">
        <f>'Agricultural Data'!H113</f>
        <v>Mixed Forest</v>
      </c>
      <c r="K113" s="195">
        <f>'Agricultural Data'!I113</f>
        <v>0.22239449999999999</v>
      </c>
      <c r="L113" s="195">
        <f>'Agricultural Data'!J113</f>
        <v>0.22239449999999999</v>
      </c>
      <c r="M113" s="168" t="str">
        <f t="shared" si="5"/>
        <v/>
      </c>
      <c r="N113" s="168" t="str">
        <f t="shared" si="6"/>
        <v/>
      </c>
      <c r="O113" s="38" t="str">
        <f>IFERROR(IF(VLOOKUP(J113,'Inputs_Metric 30'!$D$5:$E$139,2,FALSE)=0,"",VLOOKUP(J113,'Inputs_Metric 30'!$D$5:$E$139,2,FALSE)),"")</f>
        <v/>
      </c>
    </row>
    <row r="114" spans="3:15" x14ac:dyDescent="0.25">
      <c r="C114">
        <f t="shared" si="7"/>
        <v>7</v>
      </c>
      <c r="D114">
        <f>COUNTIF($F$4:F114,F114)</f>
        <v>26</v>
      </c>
      <c r="E114" s="40">
        <f>'Agricultural Data'!C114</f>
        <v>100</v>
      </c>
      <c r="F114" s="40" t="str">
        <f>'Agricultural Data'!D114</f>
        <v>NFWF-44225</v>
      </c>
      <c r="G114" s="40">
        <f>'Agricultural Data'!E114</f>
        <v>2</v>
      </c>
      <c r="H114" s="38" t="str">
        <f>'Agricultural Data'!F114</f>
        <v>New York</v>
      </c>
      <c r="I114" s="38" t="str">
        <f>'Agricultural Data'!G114</f>
        <v>Suffolk</v>
      </c>
      <c r="J114" s="38" t="str">
        <f>'Agricultural Data'!H114</f>
        <v>Woody Wetlands</v>
      </c>
      <c r="K114" s="195">
        <f>'Agricultural Data'!I114</f>
        <v>0.22264160499999999</v>
      </c>
      <c r="L114" s="195">
        <f>'Agricultural Data'!J114</f>
        <v>0.22140608000000001</v>
      </c>
      <c r="M114" s="168" t="str">
        <f t="shared" si="5"/>
        <v/>
      </c>
      <c r="N114" s="168" t="str">
        <f t="shared" si="6"/>
        <v/>
      </c>
      <c r="O114" s="38" t="str">
        <f>IFERROR(IF(VLOOKUP(J114,'Inputs_Metric 30'!$D$5:$E$139,2,FALSE)=0,"",VLOOKUP(J114,'Inputs_Metric 30'!$D$5:$E$139,2,FALSE)),"")</f>
        <v/>
      </c>
    </row>
    <row r="115" spans="3:15" x14ac:dyDescent="0.25">
      <c r="C115">
        <f t="shared" si="7"/>
        <v>7</v>
      </c>
      <c r="D115">
        <f>COUNTIF($F$4:F115,F115)</f>
        <v>27</v>
      </c>
      <c r="E115" s="40">
        <f>'Agricultural Data'!C115</f>
        <v>100</v>
      </c>
      <c r="F115" s="40" t="str">
        <f>'Agricultural Data'!D115</f>
        <v>NFWF-44225</v>
      </c>
      <c r="G115" s="40">
        <f>'Agricultural Data'!E115</f>
        <v>2</v>
      </c>
      <c r="H115" s="38" t="str">
        <f>'Agricultural Data'!F115</f>
        <v>New York</v>
      </c>
      <c r="I115" s="38" t="str">
        <f>'Agricultural Data'!G115</f>
        <v>Suffolk</v>
      </c>
      <c r="J115" s="38" t="str">
        <f>'Agricultural Data'!H115</f>
        <v>Herbaceous Wetlands</v>
      </c>
      <c r="K115" s="195">
        <f>'Agricultural Data'!I115</f>
        <v>6.4375794600000003</v>
      </c>
      <c r="L115" s="195">
        <f>'Agricultural Data'!J115</f>
        <v>6.4304134150000003</v>
      </c>
      <c r="M115" s="168" t="str">
        <f t="shared" si="5"/>
        <v/>
      </c>
      <c r="N115" s="168" t="str">
        <f t="shared" si="6"/>
        <v/>
      </c>
      <c r="O115" s="38" t="str">
        <f>IFERROR(IF(VLOOKUP(J115,'Inputs_Metric 30'!$D$5:$E$139,2,FALSE)=0,"",VLOOKUP(J115,'Inputs_Metric 30'!$D$5:$E$139,2,FALSE)),"")</f>
        <v/>
      </c>
    </row>
    <row r="116" spans="3:15" x14ac:dyDescent="0.25">
      <c r="C116">
        <f t="shared" si="7"/>
        <v>8</v>
      </c>
      <c r="D116">
        <f>COUNTIF($F$4:F116,F116)</f>
        <v>1</v>
      </c>
      <c r="E116" s="40">
        <f>'Agricultural Data'!C116</f>
        <v>2</v>
      </c>
      <c r="F116" s="40" t="str">
        <f>'Agricultural Data'!D116</f>
        <v>NPS-1A</v>
      </c>
      <c r="G116" s="40">
        <f>'Agricultural Data'!E116</f>
        <v>1</v>
      </c>
      <c r="H116" s="38" t="str">
        <f>'Agricultural Data'!F116</f>
        <v>New York</v>
      </c>
      <c r="I116" s="38" t="str">
        <f>'Agricultural Data'!G116</f>
        <v>Queens</v>
      </c>
      <c r="J116" s="38" t="str">
        <f>'Agricultural Data'!H116</f>
        <v>Developed/Open Space</v>
      </c>
      <c r="K116" s="195">
        <f>'Agricultural Data'!I116</f>
        <v>1.1334706349999999</v>
      </c>
      <c r="L116" s="195">
        <f>'Agricultural Data'!J116</f>
        <v>1.1334706349999999</v>
      </c>
      <c r="M116" s="168" t="str">
        <f t="shared" si="5"/>
        <v/>
      </c>
      <c r="N116" s="168" t="str">
        <f t="shared" si="6"/>
        <v/>
      </c>
      <c r="O116" s="38" t="str">
        <f>IFERROR(IF(VLOOKUP(J116,'Inputs_Metric 30'!$D$5:$E$139,2,FALSE)=0,"",VLOOKUP(J116,'Inputs_Metric 30'!$D$5:$E$139,2,FALSE)),"")</f>
        <v/>
      </c>
    </row>
    <row r="117" spans="3:15" x14ac:dyDescent="0.25">
      <c r="C117">
        <f t="shared" si="7"/>
        <v>8</v>
      </c>
      <c r="D117">
        <f>COUNTIF($F$4:F117,F117)</f>
        <v>2</v>
      </c>
      <c r="E117" s="40">
        <f>'Agricultural Data'!C117</f>
        <v>2</v>
      </c>
      <c r="F117" s="40" t="str">
        <f>'Agricultural Data'!D117</f>
        <v>NPS-1A</v>
      </c>
      <c r="G117" s="40">
        <f>'Agricultural Data'!E117</f>
        <v>1</v>
      </c>
      <c r="H117" s="38" t="str">
        <f>'Agricultural Data'!F117</f>
        <v>New York</v>
      </c>
      <c r="I117" s="38" t="str">
        <f>'Agricultural Data'!G117</f>
        <v>Queens</v>
      </c>
      <c r="J117" s="38" t="str">
        <f>'Agricultural Data'!H117</f>
        <v>Developed/Low Intensity</v>
      </c>
      <c r="K117" s="195">
        <f>'Agricultural Data'!I117</f>
        <v>6.8942295000000001E-2</v>
      </c>
      <c r="L117" s="195">
        <f>'Agricultural Data'!J117</f>
        <v>6.8942295000000001E-2</v>
      </c>
      <c r="M117" s="168" t="str">
        <f t="shared" si="5"/>
        <v/>
      </c>
      <c r="N117" s="168" t="str">
        <f t="shared" si="6"/>
        <v/>
      </c>
      <c r="O117" s="38" t="str">
        <f>IFERROR(IF(VLOOKUP(J117,'Inputs_Metric 30'!$D$5:$E$139,2,FALSE)=0,"",VLOOKUP(J117,'Inputs_Metric 30'!$D$5:$E$139,2,FALSE)),"")</f>
        <v/>
      </c>
    </row>
    <row r="118" spans="3:15" x14ac:dyDescent="0.25">
      <c r="C118">
        <f t="shared" si="7"/>
        <v>8</v>
      </c>
      <c r="D118">
        <f>COUNTIF($F$4:F118,F118)</f>
        <v>3</v>
      </c>
      <c r="E118" s="40">
        <f>'Agricultural Data'!C118</f>
        <v>2</v>
      </c>
      <c r="F118" s="40" t="str">
        <f>'Agricultural Data'!D118</f>
        <v>NPS-1A</v>
      </c>
      <c r="G118" s="40">
        <f>'Agricultural Data'!E118</f>
        <v>1</v>
      </c>
      <c r="H118" s="38" t="str">
        <f>'Agricultural Data'!F118</f>
        <v>New York</v>
      </c>
      <c r="I118" s="38" t="str">
        <f>'Agricultural Data'!G118</f>
        <v>Queens</v>
      </c>
      <c r="J118" s="38" t="str">
        <f>'Agricultural Data'!H118</f>
        <v>Developed/Med Intensity</v>
      </c>
      <c r="K118" s="195">
        <f>'Agricultural Data'!I118</f>
        <v>3.8795484999999998E-2</v>
      </c>
      <c r="L118" s="195">
        <f>'Agricultural Data'!J118</f>
        <v>3.8795484999999998E-2</v>
      </c>
      <c r="M118" s="168" t="str">
        <f t="shared" si="5"/>
        <v/>
      </c>
      <c r="N118" s="168" t="str">
        <f t="shared" si="6"/>
        <v/>
      </c>
      <c r="O118" s="38" t="str">
        <f>IFERROR(IF(VLOOKUP(J118,'Inputs_Metric 30'!$D$5:$E$139,2,FALSE)=0,"",VLOOKUP(J118,'Inputs_Metric 30'!$D$5:$E$139,2,FALSE)),"")</f>
        <v/>
      </c>
    </row>
    <row r="119" spans="3:15" x14ac:dyDescent="0.25">
      <c r="C119">
        <f t="shared" si="7"/>
        <v>8</v>
      </c>
      <c r="D119">
        <f>COUNTIF($F$4:F119,F119)</f>
        <v>4</v>
      </c>
      <c r="E119" s="40">
        <f>'Agricultural Data'!C119</f>
        <v>2</v>
      </c>
      <c r="F119" s="40" t="str">
        <f>'Agricultural Data'!D119</f>
        <v>NPS-1A</v>
      </c>
      <c r="G119" s="40">
        <f>'Agricultural Data'!E119</f>
        <v>1</v>
      </c>
      <c r="H119" s="38" t="str">
        <f>'Agricultural Data'!F119</f>
        <v>New York</v>
      </c>
      <c r="I119" s="38" t="str">
        <f>'Agricultural Data'!G119</f>
        <v>Queens</v>
      </c>
      <c r="J119" s="38" t="str">
        <f>'Agricultural Data'!H119</f>
        <v>Developed/High Intensity</v>
      </c>
      <c r="K119" s="195">
        <f>'Agricultural Data'!I119</f>
        <v>7.9073599999999994E-2</v>
      </c>
      <c r="L119" s="195">
        <f>'Agricultural Data'!J119</f>
        <v>7.9073599999999994E-2</v>
      </c>
      <c r="M119" s="168" t="str">
        <f t="shared" si="5"/>
        <v/>
      </c>
      <c r="N119" s="168" t="str">
        <f t="shared" si="6"/>
        <v/>
      </c>
      <c r="O119" s="38" t="str">
        <f>IFERROR(IF(VLOOKUP(J119,'Inputs_Metric 30'!$D$5:$E$139,2,FALSE)=0,"",VLOOKUP(J119,'Inputs_Metric 30'!$D$5:$E$139,2,FALSE)),"")</f>
        <v/>
      </c>
    </row>
    <row r="120" spans="3:15" x14ac:dyDescent="0.25">
      <c r="C120">
        <f t="shared" si="7"/>
        <v>8</v>
      </c>
      <c r="D120">
        <f>COUNTIF($F$4:F120,F120)</f>
        <v>5</v>
      </c>
      <c r="E120" s="40">
        <f>'Agricultural Data'!C120</f>
        <v>2</v>
      </c>
      <c r="F120" s="40" t="str">
        <f>'Agricultural Data'!D120</f>
        <v>NPS-1A</v>
      </c>
      <c r="G120" s="40">
        <f>'Agricultural Data'!E120</f>
        <v>1</v>
      </c>
      <c r="H120" s="38" t="str">
        <f>'Agricultural Data'!F120</f>
        <v>New York</v>
      </c>
      <c r="I120" s="38" t="str">
        <f>'Agricultural Data'!G120</f>
        <v>Queens</v>
      </c>
      <c r="J120" s="38" t="str">
        <f>'Agricultural Data'!H120</f>
        <v>Barren</v>
      </c>
      <c r="K120" s="195">
        <f>'Agricultural Data'!I120</f>
        <v>0.12379960499999999</v>
      </c>
      <c r="L120" s="195">
        <f>'Agricultural Data'!J120</f>
        <v>0.12379960499999999</v>
      </c>
      <c r="M120" s="168" t="str">
        <f t="shared" si="5"/>
        <v/>
      </c>
      <c r="N120" s="168" t="str">
        <f t="shared" si="6"/>
        <v/>
      </c>
      <c r="O120" s="38" t="str">
        <f>IFERROR(IF(VLOOKUP(J120,'Inputs_Metric 30'!$D$5:$E$139,2,FALSE)=0,"",VLOOKUP(J120,'Inputs_Metric 30'!$D$5:$E$139,2,FALSE)),"")</f>
        <v/>
      </c>
    </row>
    <row r="121" spans="3:15" x14ac:dyDescent="0.25">
      <c r="C121">
        <f t="shared" si="7"/>
        <v>8</v>
      </c>
      <c r="D121">
        <f>COUNTIF($F$4:F121,F121)</f>
        <v>6</v>
      </c>
      <c r="E121" s="40">
        <f>'Agricultural Data'!C121</f>
        <v>20</v>
      </c>
      <c r="F121" s="40" t="str">
        <f>'Agricultural Data'!D121</f>
        <v>NPS-1A</v>
      </c>
      <c r="G121" s="40">
        <f>'Agricultural Data'!E121</f>
        <v>1</v>
      </c>
      <c r="H121" s="38" t="str">
        <f>'Agricultural Data'!F121</f>
        <v>New York</v>
      </c>
      <c r="I121" s="38" t="str">
        <f>'Agricultural Data'!G121</f>
        <v>Queens</v>
      </c>
      <c r="J121" s="38" t="str">
        <f>'Agricultural Data'!H121</f>
        <v>Developed/Open Space</v>
      </c>
      <c r="K121" s="195">
        <f>'Agricultural Data'!I121</f>
        <v>20.945114010000001</v>
      </c>
      <c r="L121" s="195">
        <f>'Agricultural Data'!J121</f>
        <v>19.614947794999999</v>
      </c>
      <c r="M121" s="168" t="str">
        <f t="shared" si="5"/>
        <v/>
      </c>
      <c r="N121" s="168" t="str">
        <f t="shared" si="6"/>
        <v/>
      </c>
      <c r="O121" s="38" t="str">
        <f>IFERROR(IF(VLOOKUP(J121,'Inputs_Metric 30'!$D$5:$E$139,2,FALSE)=0,"",VLOOKUP(J121,'Inputs_Metric 30'!$D$5:$E$139,2,FALSE)),"")</f>
        <v/>
      </c>
    </row>
    <row r="122" spans="3:15" x14ac:dyDescent="0.25">
      <c r="C122">
        <f t="shared" ref="C122:C145" si="8">IF(D122=1,C121+1,C121)</f>
        <v>8</v>
      </c>
      <c r="D122">
        <f>COUNTIF($F$4:F122,F122)</f>
        <v>7</v>
      </c>
      <c r="E122" s="40">
        <f>'Agricultural Data'!C122</f>
        <v>20</v>
      </c>
      <c r="F122" s="40" t="str">
        <f>'Agricultural Data'!D122</f>
        <v>NPS-1A</v>
      </c>
      <c r="G122" s="40">
        <f>'Agricultural Data'!E122</f>
        <v>1</v>
      </c>
      <c r="H122" s="38" t="str">
        <f>'Agricultural Data'!F122</f>
        <v>New York</v>
      </c>
      <c r="I122" s="38" t="str">
        <f>'Agricultural Data'!G122</f>
        <v>Queens</v>
      </c>
      <c r="J122" s="38" t="str">
        <f>'Agricultural Data'!H122</f>
        <v>Developed/Low Intensity</v>
      </c>
      <c r="K122" s="195">
        <f>'Agricultural Data'!I122</f>
        <v>20.157837480000001</v>
      </c>
      <c r="L122" s="195">
        <f>'Agricultural Data'!J122</f>
        <v>11.23981803</v>
      </c>
      <c r="M122" s="168" t="str">
        <f t="shared" ref="M122:M133" si="9">IF($O122="","",K122)</f>
        <v/>
      </c>
      <c r="N122" s="168" t="str">
        <f t="shared" ref="N122:N133" si="10">IF($O122="","",L122)</f>
        <v/>
      </c>
      <c r="O122" s="38" t="str">
        <f>IFERROR(IF(VLOOKUP(J122,'Inputs_Metric 30'!$D$5:$E$139,2,FALSE)=0,"",VLOOKUP(J122,'Inputs_Metric 30'!$D$5:$E$139,2,FALSE)),"")</f>
        <v/>
      </c>
    </row>
    <row r="123" spans="3:15" x14ac:dyDescent="0.25">
      <c r="C123">
        <f t="shared" si="8"/>
        <v>8</v>
      </c>
      <c r="D123">
        <f>COUNTIF($F$4:F123,F123)</f>
        <v>8</v>
      </c>
      <c r="E123" s="40">
        <f>'Agricultural Data'!C123</f>
        <v>20</v>
      </c>
      <c r="F123" s="40" t="str">
        <f>'Agricultural Data'!D123</f>
        <v>NPS-1A</v>
      </c>
      <c r="G123" s="40">
        <f>'Agricultural Data'!E123</f>
        <v>1</v>
      </c>
      <c r="H123" s="38" t="str">
        <f>'Agricultural Data'!F123</f>
        <v>New York</v>
      </c>
      <c r="I123" s="38" t="str">
        <f>'Agricultural Data'!G123</f>
        <v>Queens</v>
      </c>
      <c r="J123" s="38" t="str">
        <f>'Agricultural Data'!H123</f>
        <v>Developed/Med Intensity</v>
      </c>
      <c r="K123" s="195">
        <f>'Agricultural Data'!I123</f>
        <v>20.576680455000002</v>
      </c>
      <c r="L123" s="195">
        <f>'Agricultural Data'!J123</f>
        <v>8.3365813850000006</v>
      </c>
      <c r="M123" s="168" t="str">
        <f t="shared" si="9"/>
        <v/>
      </c>
      <c r="N123" s="168" t="str">
        <f t="shared" si="10"/>
        <v/>
      </c>
      <c r="O123" s="38" t="str">
        <f>IFERROR(IF(VLOOKUP(J123,'Inputs_Metric 30'!$D$5:$E$139,2,FALSE)=0,"",VLOOKUP(J123,'Inputs_Metric 30'!$D$5:$E$139,2,FALSE)),"")</f>
        <v/>
      </c>
    </row>
    <row r="124" spans="3:15" x14ac:dyDescent="0.25">
      <c r="C124">
        <f t="shared" si="8"/>
        <v>8</v>
      </c>
      <c r="D124">
        <f>COUNTIF($F$4:F124,F124)</f>
        <v>9</v>
      </c>
      <c r="E124" s="40">
        <f>'Agricultural Data'!C124</f>
        <v>20</v>
      </c>
      <c r="F124" s="40" t="str">
        <f>'Agricultural Data'!D124</f>
        <v>NPS-1A</v>
      </c>
      <c r="G124" s="40">
        <f>'Agricultural Data'!E124</f>
        <v>1</v>
      </c>
      <c r="H124" s="38" t="str">
        <f>'Agricultural Data'!F124</f>
        <v>New York</v>
      </c>
      <c r="I124" s="38" t="str">
        <f>'Agricultural Data'!G124</f>
        <v>Queens</v>
      </c>
      <c r="J124" s="38" t="str">
        <f>'Agricultural Data'!H124</f>
        <v>Developed/High Intensity</v>
      </c>
      <c r="K124" s="195">
        <f>'Agricultural Data'!I124</f>
        <v>2.3717137899999998</v>
      </c>
      <c r="L124" s="195">
        <f>'Agricultural Data'!J124</f>
        <v>1.24194973</v>
      </c>
      <c r="M124" s="168" t="str">
        <f t="shared" si="9"/>
        <v/>
      </c>
      <c r="N124" s="168" t="str">
        <f t="shared" si="10"/>
        <v/>
      </c>
      <c r="O124" s="38" t="str">
        <f>IFERROR(IF(VLOOKUP(J124,'Inputs_Metric 30'!$D$5:$E$139,2,FALSE)=0,"",VLOOKUP(J124,'Inputs_Metric 30'!$D$5:$E$139,2,FALSE)),"")</f>
        <v/>
      </c>
    </row>
    <row r="125" spans="3:15" x14ac:dyDescent="0.25">
      <c r="C125">
        <f t="shared" si="8"/>
        <v>8</v>
      </c>
      <c r="D125">
        <f>COUNTIF($F$4:F125,F125)</f>
        <v>10</v>
      </c>
      <c r="E125" s="40">
        <f>'Agricultural Data'!C125</f>
        <v>20</v>
      </c>
      <c r="F125" s="40" t="str">
        <f>'Agricultural Data'!D125</f>
        <v>NPS-1A</v>
      </c>
      <c r="G125" s="40">
        <f>'Agricultural Data'!E125</f>
        <v>1</v>
      </c>
      <c r="H125" s="38" t="str">
        <f>'Agricultural Data'!F125</f>
        <v>New York</v>
      </c>
      <c r="I125" s="38" t="str">
        <f>'Agricultural Data'!G125</f>
        <v>Queens</v>
      </c>
      <c r="J125" s="38" t="str">
        <f>'Agricultural Data'!H125</f>
        <v>Barren</v>
      </c>
      <c r="K125" s="195">
        <f>'Agricultural Data'!I125</f>
        <v>2.2797907300000002</v>
      </c>
      <c r="L125" s="195">
        <f>'Agricultural Data'!J125</f>
        <v>1.0163428649999999</v>
      </c>
      <c r="M125" s="168" t="str">
        <f t="shared" si="9"/>
        <v/>
      </c>
      <c r="N125" s="168" t="str">
        <f t="shared" si="10"/>
        <v/>
      </c>
      <c r="O125" s="38" t="str">
        <f>IFERROR(IF(VLOOKUP(J125,'Inputs_Metric 30'!$D$5:$E$139,2,FALSE)=0,"",VLOOKUP(J125,'Inputs_Metric 30'!$D$5:$E$139,2,FALSE)),"")</f>
        <v/>
      </c>
    </row>
    <row r="126" spans="3:15" x14ac:dyDescent="0.25">
      <c r="C126">
        <f t="shared" si="8"/>
        <v>8</v>
      </c>
      <c r="D126">
        <f>COUNTIF($F$4:F126,F126)</f>
        <v>11</v>
      </c>
      <c r="E126" s="40">
        <f>'Agricultural Data'!C126</f>
        <v>20</v>
      </c>
      <c r="F126" s="40" t="str">
        <f>'Agricultural Data'!D126</f>
        <v>NPS-1A</v>
      </c>
      <c r="G126" s="40">
        <f>'Agricultural Data'!E126</f>
        <v>1</v>
      </c>
      <c r="H126" s="38" t="str">
        <f>'Agricultural Data'!F126</f>
        <v>New York</v>
      </c>
      <c r="I126" s="38" t="str">
        <f>'Agricultural Data'!G126</f>
        <v>Queens</v>
      </c>
      <c r="J126" s="38" t="str">
        <f>'Agricultural Data'!H126</f>
        <v>Deciduous Forest</v>
      </c>
      <c r="K126" s="195">
        <f>'Agricultural Data'!I126</f>
        <v>9.3899900000000008E-3</v>
      </c>
      <c r="L126" s="195">
        <f>'Agricultural Data'!J126</f>
        <v>9.3899900000000008E-3</v>
      </c>
      <c r="M126" s="168" t="str">
        <f t="shared" si="9"/>
        <v/>
      </c>
      <c r="N126" s="168" t="str">
        <f t="shared" si="10"/>
        <v/>
      </c>
      <c r="O126" s="38" t="str">
        <f>IFERROR(IF(VLOOKUP(J126,'Inputs_Metric 30'!$D$5:$E$139,2,FALSE)=0,"",VLOOKUP(J126,'Inputs_Metric 30'!$D$5:$E$139,2,FALSE)),"")</f>
        <v/>
      </c>
    </row>
    <row r="127" spans="3:15" x14ac:dyDescent="0.25">
      <c r="C127">
        <f t="shared" si="8"/>
        <v>8</v>
      </c>
      <c r="D127">
        <f>COUNTIF($F$4:F127,F127)</f>
        <v>12</v>
      </c>
      <c r="E127" s="40">
        <f>'Agricultural Data'!C127</f>
        <v>20</v>
      </c>
      <c r="F127" s="40" t="str">
        <f>'Agricultural Data'!D127</f>
        <v>NPS-1A</v>
      </c>
      <c r="G127" s="40">
        <f>'Agricultural Data'!E127</f>
        <v>1</v>
      </c>
      <c r="H127" s="38" t="str">
        <f>'Agricultural Data'!F127</f>
        <v>New York</v>
      </c>
      <c r="I127" s="38" t="str">
        <f>'Agricultural Data'!G127</f>
        <v>Queens</v>
      </c>
      <c r="J127" s="38" t="str">
        <f>'Agricultural Data'!H127</f>
        <v>Shrubland</v>
      </c>
      <c r="K127" s="195">
        <f>'Agricultural Data'!I127</f>
        <v>1.4826300000000001E-2</v>
      </c>
      <c r="L127" s="195">
        <f>'Agricultural Data'!J127</f>
        <v>1.4826300000000001E-2</v>
      </c>
      <c r="M127" s="168" t="str">
        <f t="shared" si="9"/>
        <v/>
      </c>
      <c r="N127" s="168" t="str">
        <f t="shared" si="10"/>
        <v/>
      </c>
      <c r="O127" s="38" t="str">
        <f>IFERROR(IF(VLOOKUP(J127,'Inputs_Metric 30'!$D$5:$E$139,2,FALSE)=0,"",VLOOKUP(J127,'Inputs_Metric 30'!$D$5:$E$139,2,FALSE)),"")</f>
        <v/>
      </c>
    </row>
    <row r="128" spans="3:15" x14ac:dyDescent="0.25">
      <c r="C128">
        <f t="shared" si="8"/>
        <v>8</v>
      </c>
      <c r="D128">
        <f>COUNTIF($F$4:F128,F128)</f>
        <v>13</v>
      </c>
      <c r="E128" s="40">
        <f>'Agricultural Data'!C128</f>
        <v>100</v>
      </c>
      <c r="F128" s="40" t="str">
        <f>'Agricultural Data'!D128</f>
        <v>NPS-1A</v>
      </c>
      <c r="G128" s="40">
        <f>'Agricultural Data'!E128</f>
        <v>1</v>
      </c>
      <c r="H128" s="38" t="str">
        <f>'Agricultural Data'!F128</f>
        <v>New York</v>
      </c>
      <c r="I128" s="38" t="str">
        <f>'Agricultural Data'!G128</f>
        <v>Queens</v>
      </c>
      <c r="J128" s="38" t="str">
        <f>'Agricultural Data'!H128</f>
        <v>Developed/Open Space</v>
      </c>
      <c r="K128" s="195">
        <f>'Agricultural Data'!I128</f>
        <v>24.689743180000001</v>
      </c>
      <c r="L128" s="195">
        <f>'Agricultural Data'!J128</f>
        <v>24.662808734999999</v>
      </c>
      <c r="M128" s="168" t="str">
        <f t="shared" si="9"/>
        <v/>
      </c>
      <c r="N128" s="168" t="str">
        <f t="shared" si="10"/>
        <v/>
      </c>
      <c r="O128" s="38" t="str">
        <f>IFERROR(IF(VLOOKUP(J128,'Inputs_Metric 30'!$D$5:$E$139,2,FALSE)=0,"",VLOOKUP(J128,'Inputs_Metric 30'!$D$5:$E$139,2,FALSE)),"")</f>
        <v/>
      </c>
    </row>
    <row r="129" spans="3:15" x14ac:dyDescent="0.25">
      <c r="C129">
        <f t="shared" si="8"/>
        <v>8</v>
      </c>
      <c r="D129">
        <f>COUNTIF($F$4:F129,F129)</f>
        <v>14</v>
      </c>
      <c r="E129" s="40">
        <f>'Agricultural Data'!C129</f>
        <v>100</v>
      </c>
      <c r="F129" s="40" t="str">
        <f>'Agricultural Data'!D129</f>
        <v>NPS-1A</v>
      </c>
      <c r="G129" s="40">
        <f>'Agricultural Data'!E129</f>
        <v>1</v>
      </c>
      <c r="H129" s="38" t="str">
        <f>'Agricultural Data'!F129</f>
        <v>New York</v>
      </c>
      <c r="I129" s="38" t="str">
        <f>'Agricultural Data'!G129</f>
        <v>Queens</v>
      </c>
      <c r="J129" s="38" t="str">
        <f>'Agricultural Data'!H129</f>
        <v>Developed/Low Intensity</v>
      </c>
      <c r="K129" s="195">
        <f>'Agricultural Data'!I129</f>
        <v>42.08000466</v>
      </c>
      <c r="L129" s="195">
        <f>'Agricultural Data'!J129</f>
        <v>40.961360325000001</v>
      </c>
      <c r="M129" s="168" t="str">
        <f t="shared" si="9"/>
        <v/>
      </c>
      <c r="N129" s="168" t="str">
        <f t="shared" si="10"/>
        <v/>
      </c>
      <c r="O129" s="38" t="str">
        <f>IFERROR(IF(VLOOKUP(J129,'Inputs_Metric 30'!$D$5:$E$139,2,FALSE)=0,"",VLOOKUP(J129,'Inputs_Metric 30'!$D$5:$E$139,2,FALSE)),"")</f>
        <v/>
      </c>
    </row>
    <row r="130" spans="3:15" x14ac:dyDescent="0.25">
      <c r="C130">
        <f t="shared" si="8"/>
        <v>8</v>
      </c>
      <c r="D130">
        <f>COUNTIF($F$4:F130,F130)</f>
        <v>15</v>
      </c>
      <c r="E130" s="40">
        <f>'Agricultural Data'!C130</f>
        <v>100</v>
      </c>
      <c r="F130" s="40" t="str">
        <f>'Agricultural Data'!D130</f>
        <v>NPS-1A</v>
      </c>
      <c r="G130" s="40">
        <f>'Agricultural Data'!E130</f>
        <v>1</v>
      </c>
      <c r="H130" s="38" t="str">
        <f>'Agricultural Data'!F130</f>
        <v>New York</v>
      </c>
      <c r="I130" s="38" t="str">
        <f>'Agricultural Data'!G130</f>
        <v>Queens</v>
      </c>
      <c r="J130" s="38" t="str">
        <f>'Agricultural Data'!H130</f>
        <v>Developed/Med Intensity</v>
      </c>
      <c r="K130" s="195">
        <f>'Agricultural Data'!I130</f>
        <v>46.407060315000003</v>
      </c>
      <c r="L130" s="195">
        <f>'Agricultural Data'!J130</f>
        <v>46.259538630000002</v>
      </c>
      <c r="M130" s="168" t="str">
        <f t="shared" si="9"/>
        <v/>
      </c>
      <c r="N130" s="168" t="str">
        <f t="shared" si="10"/>
        <v/>
      </c>
      <c r="O130" s="38" t="str">
        <f>IFERROR(IF(VLOOKUP(J130,'Inputs_Metric 30'!$D$5:$E$139,2,FALSE)=0,"",VLOOKUP(J130,'Inputs_Metric 30'!$D$5:$E$139,2,FALSE)),"")</f>
        <v/>
      </c>
    </row>
    <row r="131" spans="3:15" x14ac:dyDescent="0.25">
      <c r="C131">
        <f t="shared" si="8"/>
        <v>8</v>
      </c>
      <c r="D131">
        <f>COUNTIF($F$4:F131,F131)</f>
        <v>16</v>
      </c>
      <c r="E131" s="40">
        <f>'Agricultural Data'!C131</f>
        <v>100</v>
      </c>
      <c r="F131" s="40" t="str">
        <f>'Agricultural Data'!D131</f>
        <v>NPS-1A</v>
      </c>
      <c r="G131" s="40">
        <f>'Agricultural Data'!E131</f>
        <v>1</v>
      </c>
      <c r="H131" s="38" t="str">
        <f>'Agricultural Data'!F131</f>
        <v>New York</v>
      </c>
      <c r="I131" s="38" t="str">
        <f>'Agricultural Data'!G131</f>
        <v>Queens</v>
      </c>
      <c r="J131" s="38" t="str">
        <f>'Agricultural Data'!H131</f>
        <v>Developed/High Intensity</v>
      </c>
      <c r="K131" s="195">
        <f>'Agricultural Data'!I131</f>
        <v>7.9246573500000004</v>
      </c>
      <c r="L131" s="195">
        <f>'Agricultural Data'!J131</f>
        <v>7.8868502850000004</v>
      </c>
      <c r="M131" s="168" t="str">
        <f t="shared" si="9"/>
        <v/>
      </c>
      <c r="N131" s="168" t="str">
        <f t="shared" si="10"/>
        <v/>
      </c>
      <c r="O131" s="38" t="str">
        <f>IFERROR(IF(VLOOKUP(J131,'Inputs_Metric 30'!$D$5:$E$139,2,FALSE)=0,"",VLOOKUP(J131,'Inputs_Metric 30'!$D$5:$E$139,2,FALSE)),"")</f>
        <v/>
      </c>
    </row>
    <row r="132" spans="3:15" x14ac:dyDescent="0.25">
      <c r="C132">
        <f t="shared" si="8"/>
        <v>8</v>
      </c>
      <c r="D132">
        <f>COUNTIF($F$4:F132,F132)</f>
        <v>17</v>
      </c>
      <c r="E132" s="40">
        <f>'Agricultural Data'!C132</f>
        <v>100</v>
      </c>
      <c r="F132" s="40" t="str">
        <f>'Agricultural Data'!D132</f>
        <v>NPS-1A</v>
      </c>
      <c r="G132" s="40">
        <f>'Agricultural Data'!E132</f>
        <v>1</v>
      </c>
      <c r="H132" s="38" t="str">
        <f>'Agricultural Data'!F132</f>
        <v>New York</v>
      </c>
      <c r="I132" s="38" t="str">
        <f>'Agricultural Data'!G132</f>
        <v>Queens</v>
      </c>
      <c r="J132" s="38" t="str">
        <f>'Agricultural Data'!H132</f>
        <v>Barren</v>
      </c>
      <c r="K132" s="195">
        <f>'Agricultural Data'!I132</f>
        <v>5.4328505299999996</v>
      </c>
      <c r="L132" s="195">
        <f>'Agricultural Data'!J132</f>
        <v>5.2593828199999999</v>
      </c>
      <c r="M132" s="168" t="str">
        <f t="shared" si="9"/>
        <v/>
      </c>
      <c r="N132" s="168" t="str">
        <f t="shared" si="10"/>
        <v/>
      </c>
      <c r="O132" s="38" t="str">
        <f>IFERROR(IF(VLOOKUP(J132,'Inputs_Metric 30'!$D$5:$E$139,2,FALSE)=0,"",VLOOKUP(J132,'Inputs_Metric 30'!$D$5:$E$139,2,FALSE)),"")</f>
        <v/>
      </c>
    </row>
    <row r="133" spans="3:15" x14ac:dyDescent="0.25">
      <c r="C133">
        <f t="shared" si="8"/>
        <v>8</v>
      </c>
      <c r="D133">
        <f>COUNTIF($F$4:F133,F133)</f>
        <v>18</v>
      </c>
      <c r="E133" s="40">
        <f>'Agricultural Data'!C133</f>
        <v>100</v>
      </c>
      <c r="F133" s="40" t="str">
        <f>'Agricultural Data'!D133</f>
        <v>NPS-1A</v>
      </c>
      <c r="G133" s="40">
        <f>'Agricultural Data'!E133</f>
        <v>1</v>
      </c>
      <c r="H133" s="38" t="str">
        <f>'Agricultural Data'!F133</f>
        <v>New York</v>
      </c>
      <c r="I133" s="38" t="str">
        <f>'Agricultural Data'!G133</f>
        <v>Queens</v>
      </c>
      <c r="J133" s="38" t="str">
        <f>'Agricultural Data'!H133</f>
        <v>Deciduous Forest</v>
      </c>
      <c r="K133" s="195">
        <f>'Agricultural Data'!I133</f>
        <v>4.1266535E-2</v>
      </c>
      <c r="L133" s="195">
        <f>'Agricultural Data'!J133</f>
        <v>4.1266535E-2</v>
      </c>
      <c r="M133" s="168" t="str">
        <f t="shared" si="9"/>
        <v/>
      </c>
      <c r="N133" s="168" t="str">
        <f t="shared" si="10"/>
        <v/>
      </c>
      <c r="O133" s="38" t="str">
        <f>IFERROR(IF(VLOOKUP(J133,'Inputs_Metric 30'!$D$5:$E$139,2,FALSE)=0,"",VLOOKUP(J133,'Inputs_Metric 30'!$D$5:$E$139,2,FALSE)),"")</f>
        <v/>
      </c>
    </row>
    <row r="134" spans="3:15" x14ac:dyDescent="0.25">
      <c r="C134">
        <f t="shared" si="8"/>
        <v>8</v>
      </c>
      <c r="D134">
        <f>COUNTIF($F$4:F134,F134)</f>
        <v>19</v>
      </c>
      <c r="E134" s="40">
        <f>'Agricultural Data'!C134</f>
        <v>100</v>
      </c>
      <c r="F134" s="40" t="str">
        <f>'Agricultural Data'!D134</f>
        <v>NPS-1A</v>
      </c>
      <c r="G134" s="40">
        <f>'Agricultural Data'!E134</f>
        <v>1</v>
      </c>
      <c r="H134" s="38" t="str">
        <f>'Agricultural Data'!F134</f>
        <v>New York</v>
      </c>
      <c r="I134" s="38" t="str">
        <f>'Agricultural Data'!G134</f>
        <v>Queens</v>
      </c>
      <c r="J134" s="38" t="str">
        <f>'Agricultural Data'!H134</f>
        <v>Shrubland</v>
      </c>
      <c r="K134" s="195">
        <f>'Agricultural Data'!I134</f>
        <v>0.33210911999999998</v>
      </c>
      <c r="L134" s="195">
        <f>'Agricultural Data'!J134</f>
        <v>0.33210911999999998</v>
      </c>
      <c r="M134" s="168" t="str">
        <f t="shared" ref="M134:M155" si="11">IF($O134="","",K134)</f>
        <v/>
      </c>
      <c r="N134" s="168" t="str">
        <f t="shared" ref="N134:N155" si="12">IF($O134="","",L134)</f>
        <v/>
      </c>
      <c r="O134" s="38" t="str">
        <f>IFERROR(IF(VLOOKUP(J134,'Inputs_Metric 30'!$D$5:$E$139,2,FALSE)=0,"",VLOOKUP(J134,'Inputs_Metric 30'!$D$5:$E$139,2,FALSE)),"")</f>
        <v/>
      </c>
    </row>
    <row r="135" spans="3:15" x14ac:dyDescent="0.25">
      <c r="C135">
        <f t="shared" si="8"/>
        <v>9</v>
      </c>
      <c r="D135">
        <f>COUNTIF($F$4:F135,F135)</f>
        <v>1</v>
      </c>
      <c r="E135" s="40">
        <f>'Agricultural Data'!C135</f>
        <v>2</v>
      </c>
      <c r="F135" s="40" t="str">
        <f>'Agricultural Data'!D135</f>
        <v>USFWS-15</v>
      </c>
      <c r="G135" s="40">
        <f>'Agricultural Data'!E135</f>
        <v>0</v>
      </c>
      <c r="H135" s="38" t="str">
        <f>'Agricultural Data'!F135</f>
        <v>Delaware</v>
      </c>
      <c r="I135" s="38" t="str">
        <f>'Agricultural Data'!G135</f>
        <v>Sussex</v>
      </c>
      <c r="J135" s="38" t="str">
        <f>'Agricultural Data'!H135</f>
        <v>Corn</v>
      </c>
      <c r="K135" s="195">
        <f>'Agricultural Data'!I135</f>
        <v>15.54043345</v>
      </c>
      <c r="L135" s="195">
        <f>'Agricultural Data'!J135</f>
        <v>15.36795416</v>
      </c>
      <c r="M135" s="168">
        <f t="shared" si="11"/>
        <v>15.54043345</v>
      </c>
      <c r="N135" s="168">
        <f t="shared" si="12"/>
        <v>15.36795416</v>
      </c>
      <c r="O135" s="38" t="str">
        <f>IFERROR(IF(VLOOKUP(J135,'Inputs_Metric 30'!$D$5:$E$139,2,FALSE)=0,"",VLOOKUP(J135,'Inputs_Metric 30'!$D$5:$E$139,2,FALSE)),"")</f>
        <v>Corn</v>
      </c>
    </row>
    <row r="136" spans="3:15" x14ac:dyDescent="0.25">
      <c r="C136">
        <f t="shared" si="8"/>
        <v>9</v>
      </c>
      <c r="D136">
        <f>COUNTIF($F$4:F136,F136)</f>
        <v>2</v>
      </c>
      <c r="E136" s="40">
        <f>'Agricultural Data'!C136</f>
        <v>2</v>
      </c>
      <c r="F136" s="40" t="str">
        <f>'Agricultural Data'!D136</f>
        <v>USFWS-15</v>
      </c>
      <c r="G136" s="40">
        <f>'Agricultural Data'!E136</f>
        <v>0</v>
      </c>
      <c r="H136" s="38" t="str">
        <f>'Agricultural Data'!F136</f>
        <v>Delaware</v>
      </c>
      <c r="I136" s="38" t="str">
        <f>'Agricultural Data'!G136</f>
        <v>Sussex</v>
      </c>
      <c r="J136" s="38" t="str">
        <f>'Agricultural Data'!H136</f>
        <v>Soybeans</v>
      </c>
      <c r="K136" s="195">
        <f>'Agricultural Data'!I136</f>
        <v>2.6259848350000001</v>
      </c>
      <c r="L136" s="195">
        <f>'Agricultural Data'!J136</f>
        <v>2.600780125</v>
      </c>
      <c r="M136" s="168">
        <f t="shared" si="11"/>
        <v>2.6259848350000001</v>
      </c>
      <c r="N136" s="168">
        <f t="shared" si="12"/>
        <v>2.600780125</v>
      </c>
      <c r="O136" s="38" t="str">
        <f>IFERROR(IF(VLOOKUP(J136,'Inputs_Metric 30'!$D$5:$E$139,2,FALSE)=0,"",VLOOKUP(J136,'Inputs_Metric 30'!$D$5:$E$139,2,FALSE)),"")</f>
        <v>Soybeans</v>
      </c>
    </row>
    <row r="137" spans="3:15" x14ac:dyDescent="0.25">
      <c r="C137">
        <f t="shared" si="8"/>
        <v>9</v>
      </c>
      <c r="D137">
        <f>COUNTIF($F$4:F137,F137)</f>
        <v>3</v>
      </c>
      <c r="E137" s="40">
        <f>'Agricultural Data'!C137</f>
        <v>2</v>
      </c>
      <c r="F137" s="40" t="str">
        <f>'Agricultural Data'!D137</f>
        <v>USFWS-15</v>
      </c>
      <c r="G137" s="40">
        <f>'Agricultural Data'!E137</f>
        <v>0</v>
      </c>
      <c r="H137" s="38" t="str">
        <f>'Agricultural Data'!F137</f>
        <v>Delaware</v>
      </c>
      <c r="I137" s="38" t="str">
        <f>'Agricultural Data'!G137</f>
        <v>Sussex</v>
      </c>
      <c r="J137" s="38" t="str">
        <f>'Agricultural Data'!H137</f>
        <v>Other Hay/Non Alfalfa</v>
      </c>
      <c r="K137" s="195">
        <f>'Agricultural Data'!I137</f>
        <v>0.66026456</v>
      </c>
      <c r="L137" s="195">
        <f>'Agricultural Data'!J137</f>
        <v>0.66026456</v>
      </c>
      <c r="M137" s="168">
        <f t="shared" si="11"/>
        <v>0.66026456</v>
      </c>
      <c r="N137" s="168">
        <f t="shared" si="12"/>
        <v>0.66026456</v>
      </c>
      <c r="O137" s="38" t="str">
        <f>IFERROR(IF(VLOOKUP(J137,'Inputs_Metric 30'!$D$5:$E$139,2,FALSE)=0,"",VLOOKUP(J137,'Inputs_Metric 30'!$D$5:$E$139,2,FALSE)),"")</f>
        <v>Other Hay</v>
      </c>
    </row>
    <row r="138" spans="3:15" x14ac:dyDescent="0.25">
      <c r="C138">
        <f t="shared" si="8"/>
        <v>9</v>
      </c>
      <c r="D138">
        <f>COUNTIF($F$4:F138,F138)</f>
        <v>4</v>
      </c>
      <c r="E138" s="40">
        <f>'Agricultural Data'!C138</f>
        <v>2</v>
      </c>
      <c r="F138" s="40" t="str">
        <f>'Agricultural Data'!D138</f>
        <v>USFWS-15</v>
      </c>
      <c r="G138" s="40">
        <f>'Agricultural Data'!E138</f>
        <v>0</v>
      </c>
      <c r="H138" s="38" t="str">
        <f>'Agricultural Data'!F138</f>
        <v>Delaware</v>
      </c>
      <c r="I138" s="38" t="str">
        <f>'Agricultural Data'!G138</f>
        <v>Sussex</v>
      </c>
      <c r="J138" s="38" t="str">
        <f>'Agricultural Data'!H138</f>
        <v>Dry Beans</v>
      </c>
      <c r="K138" s="195">
        <f>'Agricultural Data'!I138</f>
        <v>2.9652600000000001E-2</v>
      </c>
      <c r="L138" s="195">
        <f>'Agricultural Data'!J138</f>
        <v>2.9652600000000001E-2</v>
      </c>
      <c r="M138" s="168">
        <f t="shared" si="11"/>
        <v>2.9652600000000001E-2</v>
      </c>
      <c r="N138" s="168">
        <f t="shared" si="12"/>
        <v>2.9652600000000001E-2</v>
      </c>
      <c r="O138" s="38" t="str">
        <f>IFERROR(IF(VLOOKUP(J138,'Inputs_Metric 30'!$D$5:$E$139,2,FALSE)=0,"",VLOOKUP(J138,'Inputs_Metric 30'!$D$5:$E$139,2,FALSE)),"")</f>
        <v>Soybeans</v>
      </c>
    </row>
    <row r="139" spans="3:15" x14ac:dyDescent="0.25">
      <c r="C139">
        <f t="shared" si="8"/>
        <v>9</v>
      </c>
      <c r="D139">
        <f>COUNTIF($F$4:F139,F139)</f>
        <v>5</v>
      </c>
      <c r="E139" s="40">
        <f>'Agricultural Data'!C139</f>
        <v>2</v>
      </c>
      <c r="F139" s="40" t="str">
        <f>'Agricultural Data'!D139</f>
        <v>USFWS-15</v>
      </c>
      <c r="G139" s="40">
        <f>'Agricultural Data'!E139</f>
        <v>0</v>
      </c>
      <c r="H139" s="38" t="str">
        <f>'Agricultural Data'!F139</f>
        <v>Delaware</v>
      </c>
      <c r="I139" s="38" t="str">
        <f>'Agricultural Data'!G139</f>
        <v>Sussex</v>
      </c>
      <c r="J139" s="38" t="str">
        <f>'Agricultural Data'!H139</f>
        <v>Open Water</v>
      </c>
      <c r="K139" s="195">
        <f>'Agricultural Data'!I139</f>
        <v>10.047536405000001</v>
      </c>
      <c r="L139" s="195">
        <f>'Agricultural Data'!J139</f>
        <v>10.047536405000001</v>
      </c>
      <c r="M139" s="168" t="str">
        <f t="shared" si="11"/>
        <v/>
      </c>
      <c r="N139" s="168" t="str">
        <f t="shared" si="12"/>
        <v/>
      </c>
      <c r="O139" s="38" t="str">
        <f>IFERROR(IF(VLOOKUP(J139,'Inputs_Metric 30'!$D$5:$E$139,2,FALSE)=0,"",VLOOKUP(J139,'Inputs_Metric 30'!$D$5:$E$139,2,FALSE)),"")</f>
        <v/>
      </c>
    </row>
    <row r="140" spans="3:15" x14ac:dyDescent="0.25">
      <c r="C140">
        <f t="shared" si="8"/>
        <v>9</v>
      </c>
      <c r="D140">
        <f>COUNTIF($F$4:F140,F140)</f>
        <v>6</v>
      </c>
      <c r="E140" s="40">
        <f>'Agricultural Data'!C140</f>
        <v>2</v>
      </c>
      <c r="F140" s="40" t="str">
        <f>'Agricultural Data'!D140</f>
        <v>USFWS-15</v>
      </c>
      <c r="G140" s="40">
        <f>'Agricultural Data'!E140</f>
        <v>0</v>
      </c>
      <c r="H140" s="38" t="str">
        <f>'Agricultural Data'!F140</f>
        <v>Delaware</v>
      </c>
      <c r="I140" s="38" t="str">
        <f>'Agricultural Data'!G140</f>
        <v>Sussex</v>
      </c>
      <c r="J140" s="38" t="str">
        <f>'Agricultural Data'!H140</f>
        <v>Developed/Open Space</v>
      </c>
      <c r="K140" s="195">
        <f>'Agricultural Data'!I140</f>
        <v>11.643340495</v>
      </c>
      <c r="L140" s="195">
        <f>'Agricultural Data'!J140</f>
        <v>11.559819005</v>
      </c>
      <c r="M140" s="168" t="str">
        <f t="shared" si="11"/>
        <v/>
      </c>
      <c r="N140" s="168" t="str">
        <f t="shared" si="12"/>
        <v/>
      </c>
      <c r="O140" s="38" t="str">
        <f>IFERROR(IF(VLOOKUP(J140,'Inputs_Metric 30'!$D$5:$E$139,2,FALSE)=0,"",VLOOKUP(J140,'Inputs_Metric 30'!$D$5:$E$139,2,FALSE)),"")</f>
        <v/>
      </c>
    </row>
    <row r="141" spans="3:15" x14ac:dyDescent="0.25">
      <c r="C141">
        <f t="shared" si="8"/>
        <v>9</v>
      </c>
      <c r="D141">
        <f>COUNTIF($F$4:F141,F141)</f>
        <v>7</v>
      </c>
      <c r="E141" s="40">
        <f>'Agricultural Data'!C141</f>
        <v>2</v>
      </c>
      <c r="F141" s="40" t="str">
        <f>'Agricultural Data'!D141</f>
        <v>USFWS-15</v>
      </c>
      <c r="G141" s="40">
        <f>'Agricultural Data'!E141</f>
        <v>0</v>
      </c>
      <c r="H141" s="38" t="str">
        <f>'Agricultural Data'!F141</f>
        <v>Delaware</v>
      </c>
      <c r="I141" s="38" t="str">
        <f>'Agricultural Data'!G141</f>
        <v>Sussex</v>
      </c>
      <c r="J141" s="38" t="str">
        <f>'Agricultural Data'!H141</f>
        <v>Developed/Low Intensity</v>
      </c>
      <c r="K141" s="195">
        <f>'Agricultural Data'!I141</f>
        <v>17.371728605000001</v>
      </c>
      <c r="L141" s="195">
        <f>'Agricultural Data'!J141</f>
        <v>17.306245780000001</v>
      </c>
      <c r="M141" s="168" t="str">
        <f t="shared" si="11"/>
        <v/>
      </c>
      <c r="N141" s="168" t="str">
        <f t="shared" si="12"/>
        <v/>
      </c>
      <c r="O141" s="38" t="str">
        <f>IFERROR(IF(VLOOKUP(J141,'Inputs_Metric 30'!$D$5:$E$139,2,FALSE)=0,"",VLOOKUP(J141,'Inputs_Metric 30'!$D$5:$E$139,2,FALSE)),"")</f>
        <v/>
      </c>
    </row>
    <row r="142" spans="3:15" x14ac:dyDescent="0.25">
      <c r="C142">
        <f t="shared" si="8"/>
        <v>9</v>
      </c>
      <c r="D142">
        <f>COUNTIF($F$4:F142,F142)</f>
        <v>8</v>
      </c>
      <c r="E142" s="40">
        <f>'Agricultural Data'!C142</f>
        <v>2</v>
      </c>
      <c r="F142" s="40" t="str">
        <f>'Agricultural Data'!D142</f>
        <v>USFWS-15</v>
      </c>
      <c r="G142" s="40">
        <f>'Agricultural Data'!E142</f>
        <v>0</v>
      </c>
      <c r="H142" s="38" t="str">
        <f>'Agricultural Data'!F142</f>
        <v>Delaware</v>
      </c>
      <c r="I142" s="38" t="str">
        <f>'Agricultural Data'!G142</f>
        <v>Sussex</v>
      </c>
      <c r="J142" s="38" t="str">
        <f>'Agricultural Data'!H142</f>
        <v>Developed/Med Intensity</v>
      </c>
      <c r="K142" s="195">
        <f>'Agricultural Data'!I142</f>
        <v>1.9340908349999999</v>
      </c>
      <c r="L142" s="195">
        <f>'Agricultural Data'!J142</f>
        <v>1.9340908349999999</v>
      </c>
      <c r="M142" s="168" t="str">
        <f t="shared" si="11"/>
        <v/>
      </c>
      <c r="N142" s="168" t="str">
        <f t="shared" si="12"/>
        <v/>
      </c>
      <c r="O142" s="38" t="str">
        <f>IFERROR(IF(VLOOKUP(J142,'Inputs_Metric 30'!$D$5:$E$139,2,FALSE)=0,"",VLOOKUP(J142,'Inputs_Metric 30'!$D$5:$E$139,2,FALSE)),"")</f>
        <v/>
      </c>
    </row>
    <row r="143" spans="3:15" x14ac:dyDescent="0.25">
      <c r="C143">
        <f t="shared" si="8"/>
        <v>9</v>
      </c>
      <c r="D143">
        <f>COUNTIF($F$4:F143,F143)</f>
        <v>9</v>
      </c>
      <c r="E143" s="40">
        <f>'Agricultural Data'!C143</f>
        <v>2</v>
      </c>
      <c r="F143" s="40" t="str">
        <f>'Agricultural Data'!D143</f>
        <v>USFWS-15</v>
      </c>
      <c r="G143" s="40">
        <f>'Agricultural Data'!E143</f>
        <v>0</v>
      </c>
      <c r="H143" s="38" t="str">
        <f>'Agricultural Data'!F143</f>
        <v>Delaware</v>
      </c>
      <c r="I143" s="38" t="str">
        <f>'Agricultural Data'!G143</f>
        <v>Sussex</v>
      </c>
      <c r="J143" s="38" t="str">
        <f>'Agricultural Data'!H143</f>
        <v>Barren</v>
      </c>
      <c r="K143" s="195">
        <f>'Agricultural Data'!I143</f>
        <v>11.732298295</v>
      </c>
      <c r="L143" s="195">
        <f>'Agricultural Data'!J143</f>
        <v>11.732298295</v>
      </c>
      <c r="M143" s="168" t="str">
        <f t="shared" si="11"/>
        <v/>
      </c>
      <c r="N143" s="168" t="str">
        <f t="shared" si="12"/>
        <v/>
      </c>
      <c r="O143" s="38" t="str">
        <f>IFERROR(IF(VLOOKUP(J143,'Inputs_Metric 30'!$D$5:$E$139,2,FALSE)=0,"",VLOOKUP(J143,'Inputs_Metric 30'!$D$5:$E$139,2,FALSE)),"")</f>
        <v/>
      </c>
    </row>
    <row r="144" spans="3:15" x14ac:dyDescent="0.25">
      <c r="C144">
        <f t="shared" si="8"/>
        <v>9</v>
      </c>
      <c r="D144">
        <f>COUNTIF($F$4:F144,F144)</f>
        <v>10</v>
      </c>
      <c r="E144" s="40">
        <f>'Agricultural Data'!C144</f>
        <v>2</v>
      </c>
      <c r="F144" s="40" t="str">
        <f>'Agricultural Data'!D144</f>
        <v>USFWS-15</v>
      </c>
      <c r="G144" s="40">
        <f>'Agricultural Data'!E144</f>
        <v>0</v>
      </c>
      <c r="H144" s="38" t="str">
        <f>'Agricultural Data'!F144</f>
        <v>Delaware</v>
      </c>
      <c r="I144" s="38" t="str">
        <f>'Agricultural Data'!G144</f>
        <v>Sussex</v>
      </c>
      <c r="J144" s="38" t="str">
        <f>'Agricultural Data'!H144</f>
        <v>Deciduous Forest</v>
      </c>
      <c r="K144" s="195">
        <f>'Agricultural Data'!I144</f>
        <v>0.64494404999999999</v>
      </c>
      <c r="L144" s="195">
        <f>'Agricultural Data'!J144</f>
        <v>0.63061195999999997</v>
      </c>
      <c r="M144" s="168" t="str">
        <f t="shared" si="11"/>
        <v/>
      </c>
      <c r="N144" s="168" t="str">
        <f t="shared" si="12"/>
        <v/>
      </c>
      <c r="O144" s="38" t="str">
        <f>IFERROR(IF(VLOOKUP(J144,'Inputs_Metric 30'!$D$5:$E$139,2,FALSE)=0,"",VLOOKUP(J144,'Inputs_Metric 30'!$D$5:$E$139,2,FALSE)),"")</f>
        <v/>
      </c>
    </row>
    <row r="145" spans="3:15" x14ac:dyDescent="0.25">
      <c r="C145">
        <f t="shared" si="8"/>
        <v>9</v>
      </c>
      <c r="D145">
        <f>COUNTIF($F$4:F145,F145)</f>
        <v>11</v>
      </c>
      <c r="E145" s="40">
        <f>'Agricultural Data'!C145</f>
        <v>2</v>
      </c>
      <c r="F145" s="40" t="str">
        <f>'Agricultural Data'!D145</f>
        <v>USFWS-15</v>
      </c>
      <c r="G145" s="40">
        <f>'Agricultural Data'!E145</f>
        <v>0</v>
      </c>
      <c r="H145" s="38" t="str">
        <f>'Agricultural Data'!F145</f>
        <v>Delaware</v>
      </c>
      <c r="I145" s="38" t="str">
        <f>'Agricultural Data'!G145</f>
        <v>Sussex</v>
      </c>
      <c r="J145" s="38" t="str">
        <f>'Agricultural Data'!H145</f>
        <v>Evergreen Forest</v>
      </c>
      <c r="K145" s="195">
        <f>'Agricultural Data'!I145</f>
        <v>1.14014247</v>
      </c>
      <c r="L145" s="195">
        <f>'Agricultural Data'!J145</f>
        <v>1.14014247</v>
      </c>
      <c r="M145" s="168" t="str">
        <f t="shared" si="11"/>
        <v/>
      </c>
      <c r="N145" s="168" t="str">
        <f t="shared" si="12"/>
        <v/>
      </c>
      <c r="O145" s="38" t="str">
        <f>IFERROR(IF(VLOOKUP(J145,'Inputs_Metric 30'!$D$5:$E$139,2,FALSE)=0,"",VLOOKUP(J145,'Inputs_Metric 30'!$D$5:$E$139,2,FALSE)),"")</f>
        <v/>
      </c>
    </row>
    <row r="146" spans="3:15" x14ac:dyDescent="0.25">
      <c r="C146">
        <f t="shared" ref="C146:C155" si="13">IF(D146=1,C145+1,C145)</f>
        <v>9</v>
      </c>
      <c r="D146">
        <f>COUNTIF($F$4:F146,F146)</f>
        <v>12</v>
      </c>
      <c r="E146" s="40">
        <f>'Agricultural Data'!C146</f>
        <v>2</v>
      </c>
      <c r="F146" s="40" t="str">
        <f>'Agricultural Data'!D146</f>
        <v>USFWS-15</v>
      </c>
      <c r="G146" s="40">
        <f>'Agricultural Data'!E146</f>
        <v>0</v>
      </c>
      <c r="H146" s="38" t="str">
        <f>'Agricultural Data'!F146</f>
        <v>Delaware</v>
      </c>
      <c r="I146" s="38" t="str">
        <f>'Agricultural Data'!G146</f>
        <v>Sussex</v>
      </c>
      <c r="J146" s="38" t="str">
        <f>'Agricultural Data'!H146</f>
        <v>Mixed Forest</v>
      </c>
      <c r="K146" s="195">
        <f>'Agricultural Data'!I146</f>
        <v>0.17099665999999999</v>
      </c>
      <c r="L146" s="195">
        <f>'Agricultural Data'!J146</f>
        <v>0.17099665999999999</v>
      </c>
      <c r="M146" s="168" t="str">
        <f t="shared" si="11"/>
        <v/>
      </c>
      <c r="N146" s="168" t="str">
        <f t="shared" si="12"/>
        <v/>
      </c>
      <c r="O146" s="38" t="str">
        <f>IFERROR(IF(VLOOKUP(J146,'Inputs_Metric 30'!$D$5:$E$139,2,FALSE)=0,"",VLOOKUP(J146,'Inputs_Metric 30'!$D$5:$E$139,2,FALSE)),"")</f>
        <v/>
      </c>
    </row>
    <row r="147" spans="3:15" x14ac:dyDescent="0.25">
      <c r="C147">
        <f t="shared" si="13"/>
        <v>9</v>
      </c>
      <c r="D147">
        <f>COUNTIF($F$4:F147,F147)</f>
        <v>13</v>
      </c>
      <c r="E147" s="40">
        <f>'Agricultural Data'!C147</f>
        <v>2</v>
      </c>
      <c r="F147" s="40" t="str">
        <f>'Agricultural Data'!D147</f>
        <v>USFWS-15</v>
      </c>
      <c r="G147" s="40">
        <f>'Agricultural Data'!E147</f>
        <v>0</v>
      </c>
      <c r="H147" s="38" t="str">
        <f>'Agricultural Data'!F147</f>
        <v>Delaware</v>
      </c>
      <c r="I147" s="38" t="str">
        <f>'Agricultural Data'!G147</f>
        <v>Sussex</v>
      </c>
      <c r="J147" s="38" t="str">
        <f>'Agricultural Data'!H147</f>
        <v>Shrubland</v>
      </c>
      <c r="K147" s="195">
        <f>'Agricultural Data'!I147</f>
        <v>0.44775426000000002</v>
      </c>
      <c r="L147" s="195">
        <f>'Agricultural Data'!J147</f>
        <v>0.44775426000000002</v>
      </c>
      <c r="M147" s="168" t="str">
        <f t="shared" si="11"/>
        <v/>
      </c>
      <c r="N147" s="168" t="str">
        <f t="shared" si="12"/>
        <v/>
      </c>
      <c r="O147" s="38" t="str">
        <f>IFERROR(IF(VLOOKUP(J147,'Inputs_Metric 30'!$D$5:$E$139,2,FALSE)=0,"",VLOOKUP(J147,'Inputs_Metric 30'!$D$5:$E$139,2,FALSE)),"")</f>
        <v/>
      </c>
    </row>
    <row r="148" spans="3:15" x14ac:dyDescent="0.25">
      <c r="C148">
        <f t="shared" si="13"/>
        <v>9</v>
      </c>
      <c r="D148">
        <f>COUNTIF($F$4:F148,F148)</f>
        <v>14</v>
      </c>
      <c r="E148" s="40">
        <f>'Agricultural Data'!C148</f>
        <v>2</v>
      </c>
      <c r="F148" s="40" t="str">
        <f>'Agricultural Data'!D148</f>
        <v>USFWS-15</v>
      </c>
      <c r="G148" s="40">
        <f>'Agricultural Data'!E148</f>
        <v>0</v>
      </c>
      <c r="H148" s="38" t="str">
        <f>'Agricultural Data'!F148</f>
        <v>Delaware</v>
      </c>
      <c r="I148" s="38" t="str">
        <f>'Agricultural Data'!G148</f>
        <v>Sussex</v>
      </c>
      <c r="J148" s="38" t="str">
        <f>'Agricultural Data'!H148</f>
        <v>Grassland/Pasture</v>
      </c>
      <c r="K148" s="195">
        <f>'Agricultural Data'!I148</f>
        <v>0.90292167000000001</v>
      </c>
      <c r="L148" s="195">
        <f>'Agricultural Data'!J148</f>
        <v>0.90292167000000001</v>
      </c>
      <c r="M148" s="168">
        <f t="shared" si="11"/>
        <v>0.90292167000000001</v>
      </c>
      <c r="N148" s="168">
        <f t="shared" si="12"/>
        <v>0.90292167000000001</v>
      </c>
      <c r="O148" s="38" t="str">
        <f>IFERROR(IF(VLOOKUP(J148,'Inputs_Metric 30'!$D$5:$E$139,2,FALSE)=0,"",VLOOKUP(J148,'Inputs_Metric 30'!$D$5:$E$139,2,FALSE)),"")</f>
        <v>Other Hay</v>
      </c>
    </row>
    <row r="149" spans="3:15" x14ac:dyDescent="0.25">
      <c r="C149">
        <f t="shared" si="13"/>
        <v>9</v>
      </c>
      <c r="D149">
        <f>COUNTIF($F$4:F149,F149)</f>
        <v>15</v>
      </c>
      <c r="E149" s="40">
        <f>'Agricultural Data'!C149</f>
        <v>2</v>
      </c>
      <c r="F149" s="40" t="str">
        <f>'Agricultural Data'!D149</f>
        <v>USFWS-15</v>
      </c>
      <c r="G149" s="40">
        <f>'Agricultural Data'!E149</f>
        <v>0</v>
      </c>
      <c r="H149" s="38" t="str">
        <f>'Agricultural Data'!F149</f>
        <v>Delaware</v>
      </c>
      <c r="I149" s="38" t="str">
        <f>'Agricultural Data'!G149</f>
        <v>Sussex</v>
      </c>
      <c r="J149" s="38" t="str">
        <f>'Agricultural Data'!H149</f>
        <v>Woody Wetlands</v>
      </c>
      <c r="K149" s="195">
        <f>'Agricultural Data'!I149</f>
        <v>294.51061162000002</v>
      </c>
      <c r="L149" s="195">
        <f>'Agricultural Data'!J149</f>
        <v>293.64623833000002</v>
      </c>
      <c r="M149" s="168" t="str">
        <f t="shared" si="11"/>
        <v/>
      </c>
      <c r="N149" s="168" t="str">
        <f t="shared" si="12"/>
        <v/>
      </c>
      <c r="O149" s="38" t="str">
        <f>IFERROR(IF(VLOOKUP(J149,'Inputs_Metric 30'!$D$5:$E$139,2,FALSE)=0,"",VLOOKUP(J149,'Inputs_Metric 30'!$D$5:$E$139,2,FALSE)),"")</f>
        <v/>
      </c>
    </row>
    <row r="150" spans="3:15" x14ac:dyDescent="0.25">
      <c r="C150">
        <f t="shared" si="13"/>
        <v>9</v>
      </c>
      <c r="D150">
        <f>COUNTIF($F$4:F150,F150)</f>
        <v>16</v>
      </c>
      <c r="E150" s="40">
        <f>'Agricultural Data'!C150</f>
        <v>2</v>
      </c>
      <c r="F150" s="40" t="str">
        <f>'Agricultural Data'!D150</f>
        <v>USFWS-15</v>
      </c>
      <c r="G150" s="40">
        <f>'Agricultural Data'!E150</f>
        <v>0</v>
      </c>
      <c r="H150" s="38" t="str">
        <f>'Agricultural Data'!F150</f>
        <v>Delaware</v>
      </c>
      <c r="I150" s="38" t="str">
        <f>'Agricultural Data'!G150</f>
        <v>Sussex</v>
      </c>
      <c r="J150" s="38" t="str">
        <f>'Agricultural Data'!H150</f>
        <v>Herbaceous Wetlands</v>
      </c>
      <c r="K150" s="195">
        <f>'Agricultural Data'!I150</f>
        <v>142.46295144000001</v>
      </c>
      <c r="L150" s="195">
        <f>'Agricultural Data'!J150</f>
        <v>142.41105938999999</v>
      </c>
      <c r="M150" s="168" t="str">
        <f t="shared" si="11"/>
        <v/>
      </c>
      <c r="N150" s="168" t="str">
        <f t="shared" si="12"/>
        <v/>
      </c>
      <c r="O150" s="38" t="str">
        <f>IFERROR(IF(VLOOKUP(J150,'Inputs_Metric 30'!$D$5:$E$139,2,FALSE)=0,"",VLOOKUP(J150,'Inputs_Metric 30'!$D$5:$E$139,2,FALSE)),"")</f>
        <v/>
      </c>
    </row>
    <row r="151" spans="3:15" x14ac:dyDescent="0.25">
      <c r="C151">
        <f t="shared" si="13"/>
        <v>9</v>
      </c>
      <c r="D151">
        <f>COUNTIF($F$4:F151,F151)</f>
        <v>17</v>
      </c>
      <c r="E151" s="40">
        <f>'Agricultural Data'!C151</f>
        <v>2</v>
      </c>
      <c r="F151" s="40" t="str">
        <f>'Agricultural Data'!D151</f>
        <v>USFWS-15</v>
      </c>
      <c r="G151" s="40">
        <f>'Agricultural Data'!E151</f>
        <v>0</v>
      </c>
      <c r="H151" s="38" t="str">
        <f>'Agricultural Data'!F151</f>
        <v>Delaware</v>
      </c>
      <c r="I151" s="38" t="str">
        <f>'Agricultural Data'!G151</f>
        <v>Sussex</v>
      </c>
      <c r="J151" s="38" t="str">
        <f>'Agricultural Data'!H151</f>
        <v>CDL_Rev</v>
      </c>
      <c r="K151" s="195">
        <f>'Agricultural Data'!I151</f>
        <v>0.56290519000000006</v>
      </c>
      <c r="L151" s="195">
        <f>'Agricultural Data'!J151</f>
        <v>0.56290519000000006</v>
      </c>
      <c r="M151" s="168" t="str">
        <f t="shared" si="11"/>
        <v/>
      </c>
      <c r="N151" s="168" t="str">
        <f t="shared" si="12"/>
        <v/>
      </c>
      <c r="O151" s="38" t="str">
        <f>IFERROR(IF(VLOOKUP(J151,'Inputs_Metric 30'!$D$5:$E$139,2,FALSE)=0,"",VLOOKUP(J151,'Inputs_Metric 30'!$D$5:$E$139,2,FALSE)),"")</f>
        <v/>
      </c>
    </row>
    <row r="152" spans="3:15" x14ac:dyDescent="0.25">
      <c r="C152">
        <f t="shared" si="13"/>
        <v>9</v>
      </c>
      <c r="D152">
        <f>COUNTIF($F$4:F152,F152)</f>
        <v>18</v>
      </c>
      <c r="E152" s="40">
        <f>'Agricultural Data'!C152</f>
        <v>20</v>
      </c>
      <c r="F152" s="40" t="str">
        <f>'Agricultural Data'!D152</f>
        <v>USFWS-15</v>
      </c>
      <c r="G152" s="40">
        <f>'Agricultural Data'!E152</f>
        <v>0</v>
      </c>
      <c r="H152" s="38" t="str">
        <f>'Agricultural Data'!F152</f>
        <v>Delaware</v>
      </c>
      <c r="I152" s="38" t="str">
        <f>'Agricultural Data'!G152</f>
        <v>Sussex</v>
      </c>
      <c r="J152" s="38" t="str">
        <f>'Agricultural Data'!H152</f>
        <v>Corn</v>
      </c>
      <c r="K152" s="195">
        <f>'Agricultural Data'!I152</f>
        <v>19.673511680000001</v>
      </c>
      <c r="L152" s="195">
        <f>'Agricultural Data'!J152</f>
        <v>19.664121690000002</v>
      </c>
      <c r="M152" s="168">
        <f t="shared" si="11"/>
        <v>19.673511680000001</v>
      </c>
      <c r="N152" s="168">
        <f t="shared" si="12"/>
        <v>19.664121690000002</v>
      </c>
      <c r="O152" s="38" t="str">
        <f>IFERROR(IF(VLOOKUP(J152,'Inputs_Metric 30'!$D$5:$E$139,2,FALSE)=0,"",VLOOKUP(J152,'Inputs_Metric 30'!$D$5:$E$139,2,FALSE)),"")</f>
        <v>Corn</v>
      </c>
    </row>
    <row r="153" spans="3:15" x14ac:dyDescent="0.25">
      <c r="C153">
        <f t="shared" si="13"/>
        <v>9</v>
      </c>
      <c r="D153">
        <f>COUNTIF($F$4:F153,F153)</f>
        <v>19</v>
      </c>
      <c r="E153" s="40">
        <f>'Agricultural Data'!C153</f>
        <v>20</v>
      </c>
      <c r="F153" s="40" t="str">
        <f>'Agricultural Data'!D153</f>
        <v>USFWS-15</v>
      </c>
      <c r="G153" s="40">
        <f>'Agricultural Data'!E153</f>
        <v>0</v>
      </c>
      <c r="H153" s="38" t="str">
        <f>'Agricultural Data'!F153</f>
        <v>Delaware</v>
      </c>
      <c r="I153" s="38" t="str">
        <f>'Agricultural Data'!G153</f>
        <v>Sussex</v>
      </c>
      <c r="J153" s="38" t="str">
        <f>'Agricultural Data'!H153</f>
        <v>Soybeans</v>
      </c>
      <c r="K153" s="195">
        <f>'Agricultural Data'!I153</f>
        <v>4.3683221899999998</v>
      </c>
      <c r="L153" s="195">
        <f>'Agricultural Data'!J153</f>
        <v>4.3680750850000001</v>
      </c>
      <c r="M153" s="168">
        <f t="shared" si="11"/>
        <v>4.3683221899999998</v>
      </c>
      <c r="N153" s="168">
        <f t="shared" si="12"/>
        <v>4.3680750850000001</v>
      </c>
      <c r="O153" s="38" t="str">
        <f>IFERROR(IF(VLOOKUP(J153,'Inputs_Metric 30'!$D$5:$E$139,2,FALSE)=0,"",VLOOKUP(J153,'Inputs_Metric 30'!$D$5:$E$139,2,FALSE)),"")</f>
        <v>Soybeans</v>
      </c>
    </row>
    <row r="154" spans="3:15" x14ac:dyDescent="0.25">
      <c r="C154">
        <f t="shared" si="13"/>
        <v>9</v>
      </c>
      <c r="D154">
        <f>COUNTIF($F$4:F154,F154)</f>
        <v>20</v>
      </c>
      <c r="E154" s="40">
        <f>'Agricultural Data'!C154</f>
        <v>20</v>
      </c>
      <c r="F154" s="40" t="str">
        <f>'Agricultural Data'!D154</f>
        <v>USFWS-15</v>
      </c>
      <c r="G154" s="40">
        <f>'Agricultural Data'!E154</f>
        <v>0</v>
      </c>
      <c r="H154" s="38" t="str">
        <f>'Agricultural Data'!F154</f>
        <v>Delaware</v>
      </c>
      <c r="I154" s="38" t="str">
        <f>'Agricultural Data'!G154</f>
        <v>Sussex</v>
      </c>
      <c r="J154" s="38" t="str">
        <f>'Agricultural Data'!H154</f>
        <v>Other Hay/Non Alfalfa</v>
      </c>
      <c r="K154" s="195">
        <f>'Agricultural Data'!I154</f>
        <v>0.66792481500000001</v>
      </c>
      <c r="L154" s="195">
        <f>'Agricultural Data'!J154</f>
        <v>0.66792481500000001</v>
      </c>
      <c r="M154" s="168">
        <f t="shared" si="11"/>
        <v>0.66792481500000001</v>
      </c>
      <c r="N154" s="168">
        <f t="shared" si="12"/>
        <v>0.66792481500000001</v>
      </c>
      <c r="O154" s="38" t="str">
        <f>IFERROR(IF(VLOOKUP(J154,'Inputs_Metric 30'!$D$5:$E$139,2,FALSE)=0,"",VLOOKUP(J154,'Inputs_Metric 30'!$D$5:$E$139,2,FALSE)),"")</f>
        <v>Other Hay</v>
      </c>
    </row>
    <row r="155" spans="3:15" x14ac:dyDescent="0.25">
      <c r="C155">
        <f t="shared" si="13"/>
        <v>9</v>
      </c>
      <c r="D155">
        <f>COUNTIF($F$4:F155,F155)</f>
        <v>21</v>
      </c>
      <c r="E155" s="40">
        <f>'Agricultural Data'!C155</f>
        <v>20</v>
      </c>
      <c r="F155" s="40" t="str">
        <f>'Agricultural Data'!D155</f>
        <v>USFWS-15</v>
      </c>
      <c r="G155" s="40">
        <f>'Agricultural Data'!E155</f>
        <v>0</v>
      </c>
      <c r="H155" s="38" t="str">
        <f>'Agricultural Data'!F155</f>
        <v>Delaware</v>
      </c>
      <c r="I155" s="38" t="str">
        <f>'Agricultural Data'!G155</f>
        <v>Sussex</v>
      </c>
      <c r="J155" s="38" t="str">
        <f>'Agricultural Data'!H155</f>
        <v>Dry Beans</v>
      </c>
      <c r="K155" s="195">
        <f>'Agricultural Data'!I155</f>
        <v>0.13343669999999999</v>
      </c>
      <c r="L155" s="195">
        <f>'Agricultural Data'!J155</f>
        <v>0.13343669999999999</v>
      </c>
      <c r="M155" s="168">
        <f t="shared" si="11"/>
        <v>0.13343669999999999</v>
      </c>
      <c r="N155" s="168">
        <f t="shared" si="12"/>
        <v>0.13343669999999999</v>
      </c>
      <c r="O155" s="38" t="str">
        <f>IFERROR(IF(VLOOKUP(J155,'Inputs_Metric 30'!$D$5:$E$139,2,FALSE)=0,"",VLOOKUP(J155,'Inputs_Metric 30'!$D$5:$E$139,2,FALSE)),"")</f>
        <v>Soybeans</v>
      </c>
    </row>
    <row r="156" spans="3:15" x14ac:dyDescent="0.25">
      <c r="C156">
        <f t="shared" ref="C156:C219" si="14">IF(D156=1,C155+1,C155)</f>
        <v>9</v>
      </c>
      <c r="D156">
        <f>COUNTIF($F$4:F156,F156)</f>
        <v>22</v>
      </c>
      <c r="E156" s="40">
        <f>'Agricultural Data'!C156</f>
        <v>20</v>
      </c>
      <c r="F156" s="40" t="str">
        <f>'Agricultural Data'!D156</f>
        <v>USFWS-15</v>
      </c>
      <c r="G156" s="40">
        <f>'Agricultural Data'!E156</f>
        <v>0</v>
      </c>
      <c r="H156" s="38" t="str">
        <f>'Agricultural Data'!F156</f>
        <v>Delaware</v>
      </c>
      <c r="I156" s="38" t="str">
        <f>'Agricultural Data'!G156</f>
        <v>Sussex</v>
      </c>
      <c r="J156" s="38" t="str">
        <f>'Agricultural Data'!H156</f>
        <v>Open Water</v>
      </c>
      <c r="K156" s="195">
        <f>'Agricultural Data'!I156</f>
        <v>10.96800253</v>
      </c>
      <c r="L156" s="195">
        <f>'Agricultural Data'!J156</f>
        <v>10.96800253</v>
      </c>
      <c r="M156" s="168" t="str">
        <f t="shared" ref="M156:M219" si="15">IF($O156="","",K156)</f>
        <v/>
      </c>
      <c r="N156" s="168" t="str">
        <f t="shared" ref="N156:N219" si="16">IF($O156="","",L156)</f>
        <v/>
      </c>
      <c r="O156" s="38" t="str">
        <f>IFERROR(IF(VLOOKUP(J156,'Inputs_Metric 30'!$D$5:$E$139,2,FALSE)=0,"",VLOOKUP(J156,'Inputs_Metric 30'!$D$5:$E$139,2,FALSE)),"")</f>
        <v/>
      </c>
    </row>
    <row r="157" spans="3:15" x14ac:dyDescent="0.25">
      <c r="C157">
        <f t="shared" si="14"/>
        <v>9</v>
      </c>
      <c r="D157">
        <f>COUNTIF($F$4:F157,F157)</f>
        <v>23</v>
      </c>
      <c r="E157" s="40">
        <f>'Agricultural Data'!C157</f>
        <v>20</v>
      </c>
      <c r="F157" s="40" t="str">
        <f>'Agricultural Data'!D157</f>
        <v>USFWS-15</v>
      </c>
      <c r="G157" s="40">
        <f>'Agricultural Data'!E157</f>
        <v>0</v>
      </c>
      <c r="H157" s="38" t="str">
        <f>'Agricultural Data'!F157</f>
        <v>Delaware</v>
      </c>
      <c r="I157" s="38" t="str">
        <f>'Agricultural Data'!G157</f>
        <v>Sussex</v>
      </c>
      <c r="J157" s="38" t="str">
        <f>'Agricultural Data'!H157</f>
        <v>Developed/Open Space</v>
      </c>
      <c r="K157" s="195">
        <f>'Agricultural Data'!I157</f>
        <v>13.408164405000001</v>
      </c>
      <c r="L157" s="195">
        <f>'Agricultural Data'!J157</f>
        <v>13.30067373</v>
      </c>
      <c r="M157" s="168" t="str">
        <f t="shared" si="15"/>
        <v/>
      </c>
      <c r="N157" s="168" t="str">
        <f t="shared" si="16"/>
        <v/>
      </c>
      <c r="O157" s="38" t="str">
        <f>IFERROR(IF(VLOOKUP(J157,'Inputs_Metric 30'!$D$5:$E$139,2,FALSE)=0,"",VLOOKUP(J157,'Inputs_Metric 30'!$D$5:$E$139,2,FALSE)),"")</f>
        <v/>
      </c>
    </row>
    <row r="158" spans="3:15" x14ac:dyDescent="0.25">
      <c r="C158">
        <f t="shared" si="14"/>
        <v>9</v>
      </c>
      <c r="D158">
        <f>COUNTIF($F$4:F158,F158)</f>
        <v>24</v>
      </c>
      <c r="E158" s="40">
        <f>'Agricultural Data'!C158</f>
        <v>20</v>
      </c>
      <c r="F158" s="40" t="str">
        <f>'Agricultural Data'!D158</f>
        <v>USFWS-15</v>
      </c>
      <c r="G158" s="40">
        <f>'Agricultural Data'!E158</f>
        <v>0</v>
      </c>
      <c r="H158" s="38" t="str">
        <f>'Agricultural Data'!F158</f>
        <v>Delaware</v>
      </c>
      <c r="I158" s="38" t="str">
        <f>'Agricultural Data'!G158</f>
        <v>Sussex</v>
      </c>
      <c r="J158" s="38" t="str">
        <f>'Agricultural Data'!H158</f>
        <v>Developed/Low Intensity</v>
      </c>
      <c r="K158" s="195">
        <f>'Agricultural Data'!I158</f>
        <v>20.05899548</v>
      </c>
      <c r="L158" s="195">
        <f>'Agricultural Data'!J158</f>
        <v>20.05899548</v>
      </c>
      <c r="M158" s="168" t="str">
        <f t="shared" si="15"/>
        <v/>
      </c>
      <c r="N158" s="168" t="str">
        <f t="shared" si="16"/>
        <v/>
      </c>
      <c r="O158" s="38" t="str">
        <f>IFERROR(IF(VLOOKUP(J158,'Inputs_Metric 30'!$D$5:$E$139,2,FALSE)=0,"",VLOOKUP(J158,'Inputs_Metric 30'!$D$5:$E$139,2,FALSE)),"")</f>
        <v/>
      </c>
    </row>
    <row r="159" spans="3:15" x14ac:dyDescent="0.25">
      <c r="C159">
        <f t="shared" si="14"/>
        <v>9</v>
      </c>
      <c r="D159">
        <f>COUNTIF($F$4:F159,F159)</f>
        <v>25</v>
      </c>
      <c r="E159" s="40">
        <f>'Agricultural Data'!C159</f>
        <v>20</v>
      </c>
      <c r="F159" s="40" t="str">
        <f>'Agricultural Data'!D159</f>
        <v>USFWS-15</v>
      </c>
      <c r="G159" s="40">
        <f>'Agricultural Data'!E159</f>
        <v>0</v>
      </c>
      <c r="H159" s="38" t="str">
        <f>'Agricultural Data'!F159</f>
        <v>Delaware</v>
      </c>
      <c r="I159" s="38" t="str">
        <f>'Agricultural Data'!G159</f>
        <v>Sussex</v>
      </c>
      <c r="J159" s="38" t="str">
        <f>'Agricultural Data'!H159</f>
        <v>Developed/Med Intensity</v>
      </c>
      <c r="K159" s="195">
        <f>'Agricultural Data'!I159</f>
        <v>2.06678622</v>
      </c>
      <c r="L159" s="195">
        <f>'Agricultural Data'!J159</f>
        <v>2.06678622</v>
      </c>
      <c r="M159" s="168" t="str">
        <f t="shared" si="15"/>
        <v/>
      </c>
      <c r="N159" s="168" t="str">
        <f t="shared" si="16"/>
        <v/>
      </c>
      <c r="O159" s="38" t="str">
        <f>IFERROR(IF(VLOOKUP(J159,'Inputs_Metric 30'!$D$5:$E$139,2,FALSE)=0,"",VLOOKUP(J159,'Inputs_Metric 30'!$D$5:$E$139,2,FALSE)),"")</f>
        <v/>
      </c>
    </row>
    <row r="160" spans="3:15" x14ac:dyDescent="0.25">
      <c r="C160">
        <f t="shared" si="14"/>
        <v>9</v>
      </c>
      <c r="D160">
        <f>COUNTIF($F$4:F160,F160)</f>
        <v>26</v>
      </c>
      <c r="E160" s="40">
        <f>'Agricultural Data'!C160</f>
        <v>20</v>
      </c>
      <c r="F160" s="40" t="str">
        <f>'Agricultural Data'!D160</f>
        <v>USFWS-15</v>
      </c>
      <c r="G160" s="40">
        <f>'Agricultural Data'!E160</f>
        <v>0</v>
      </c>
      <c r="H160" s="38" t="str">
        <f>'Agricultural Data'!F160</f>
        <v>Delaware</v>
      </c>
      <c r="I160" s="38" t="str">
        <f>'Agricultural Data'!G160</f>
        <v>Sussex</v>
      </c>
      <c r="J160" s="38" t="str">
        <f>'Agricultural Data'!H160</f>
        <v>Barren</v>
      </c>
      <c r="K160" s="195">
        <f>'Agricultural Data'!I160</f>
        <v>13.382465485000001</v>
      </c>
      <c r="L160" s="195">
        <f>'Agricultural Data'!J160</f>
        <v>13.382465485000001</v>
      </c>
      <c r="M160" s="168" t="str">
        <f t="shared" si="15"/>
        <v/>
      </c>
      <c r="N160" s="168" t="str">
        <f t="shared" si="16"/>
        <v/>
      </c>
      <c r="O160" s="38" t="str">
        <f>IFERROR(IF(VLOOKUP(J160,'Inputs_Metric 30'!$D$5:$E$139,2,FALSE)=0,"",VLOOKUP(J160,'Inputs_Metric 30'!$D$5:$E$139,2,FALSE)),"")</f>
        <v/>
      </c>
    </row>
    <row r="161" spans="3:15" x14ac:dyDescent="0.25">
      <c r="C161">
        <f t="shared" si="14"/>
        <v>9</v>
      </c>
      <c r="D161">
        <f>COUNTIF($F$4:F161,F161)</f>
        <v>27</v>
      </c>
      <c r="E161" s="40">
        <f>'Agricultural Data'!C161</f>
        <v>20</v>
      </c>
      <c r="F161" s="40" t="str">
        <f>'Agricultural Data'!D161</f>
        <v>USFWS-15</v>
      </c>
      <c r="G161" s="40">
        <f>'Agricultural Data'!E161</f>
        <v>0</v>
      </c>
      <c r="H161" s="38" t="str">
        <f>'Agricultural Data'!F161</f>
        <v>Delaware</v>
      </c>
      <c r="I161" s="38" t="str">
        <f>'Agricultural Data'!G161</f>
        <v>Sussex</v>
      </c>
      <c r="J161" s="38" t="str">
        <f>'Agricultural Data'!H161</f>
        <v>Deciduous Forest</v>
      </c>
      <c r="K161" s="195">
        <f>'Agricultural Data'!I161</f>
        <v>0.92071323000000005</v>
      </c>
      <c r="L161" s="195">
        <f>'Agricultural Data'!J161</f>
        <v>0.92071323000000005</v>
      </c>
      <c r="M161" s="168" t="str">
        <f t="shared" si="15"/>
        <v/>
      </c>
      <c r="N161" s="168" t="str">
        <f t="shared" si="16"/>
        <v/>
      </c>
      <c r="O161" s="38" t="str">
        <f>IFERROR(IF(VLOOKUP(J161,'Inputs_Metric 30'!$D$5:$E$139,2,FALSE)=0,"",VLOOKUP(J161,'Inputs_Metric 30'!$D$5:$E$139,2,FALSE)),"")</f>
        <v/>
      </c>
    </row>
    <row r="162" spans="3:15" x14ac:dyDescent="0.25">
      <c r="C162">
        <f t="shared" si="14"/>
        <v>9</v>
      </c>
      <c r="D162">
        <f>COUNTIF($F$4:F162,F162)</f>
        <v>28</v>
      </c>
      <c r="E162" s="40">
        <f>'Agricultural Data'!C162</f>
        <v>20</v>
      </c>
      <c r="F162" s="40" t="str">
        <f>'Agricultural Data'!D162</f>
        <v>USFWS-15</v>
      </c>
      <c r="G162" s="40">
        <f>'Agricultural Data'!E162</f>
        <v>0</v>
      </c>
      <c r="H162" s="38" t="str">
        <f>'Agricultural Data'!F162</f>
        <v>Delaware</v>
      </c>
      <c r="I162" s="38" t="str">
        <f>'Agricultural Data'!G162</f>
        <v>Sussex</v>
      </c>
      <c r="J162" s="38" t="str">
        <f>'Agricultural Data'!H162</f>
        <v>Evergreen Forest</v>
      </c>
      <c r="K162" s="195">
        <f>'Agricultural Data'!I162</f>
        <v>1.4821357900000001</v>
      </c>
      <c r="L162" s="195">
        <f>'Agricultural Data'!J162</f>
        <v>1.4821357900000001</v>
      </c>
      <c r="M162" s="168" t="str">
        <f t="shared" si="15"/>
        <v/>
      </c>
      <c r="N162" s="168" t="str">
        <f t="shared" si="16"/>
        <v/>
      </c>
      <c r="O162" s="38" t="str">
        <f>IFERROR(IF(VLOOKUP(J162,'Inputs_Metric 30'!$D$5:$E$139,2,FALSE)=0,"",VLOOKUP(J162,'Inputs_Metric 30'!$D$5:$E$139,2,FALSE)),"")</f>
        <v/>
      </c>
    </row>
    <row r="163" spans="3:15" x14ac:dyDescent="0.25">
      <c r="C163">
        <f t="shared" si="14"/>
        <v>9</v>
      </c>
      <c r="D163">
        <f>COUNTIF($F$4:F163,F163)</f>
        <v>29</v>
      </c>
      <c r="E163" s="40">
        <f>'Agricultural Data'!C163</f>
        <v>20</v>
      </c>
      <c r="F163" s="40" t="str">
        <f>'Agricultural Data'!D163</f>
        <v>USFWS-15</v>
      </c>
      <c r="G163" s="40">
        <f>'Agricultural Data'!E163</f>
        <v>0</v>
      </c>
      <c r="H163" s="38" t="str">
        <f>'Agricultural Data'!F163</f>
        <v>Delaware</v>
      </c>
      <c r="I163" s="38" t="str">
        <f>'Agricultural Data'!G163</f>
        <v>Sussex</v>
      </c>
      <c r="J163" s="38" t="str">
        <f>'Agricultural Data'!H163</f>
        <v>Mixed Forest</v>
      </c>
      <c r="K163" s="195">
        <f>'Agricultural Data'!I163</f>
        <v>0.41192403500000002</v>
      </c>
      <c r="L163" s="195">
        <f>'Agricultural Data'!J163</f>
        <v>0.41192403500000002</v>
      </c>
      <c r="M163" s="168" t="str">
        <f t="shared" si="15"/>
        <v/>
      </c>
      <c r="N163" s="168" t="str">
        <f t="shared" si="16"/>
        <v/>
      </c>
      <c r="O163" s="38" t="str">
        <f>IFERROR(IF(VLOOKUP(J163,'Inputs_Metric 30'!$D$5:$E$139,2,FALSE)=0,"",VLOOKUP(J163,'Inputs_Metric 30'!$D$5:$E$139,2,FALSE)),"")</f>
        <v/>
      </c>
    </row>
    <row r="164" spans="3:15" x14ac:dyDescent="0.25">
      <c r="C164">
        <f t="shared" si="14"/>
        <v>9</v>
      </c>
      <c r="D164">
        <f>COUNTIF($F$4:F164,F164)</f>
        <v>30</v>
      </c>
      <c r="E164" s="40">
        <f>'Agricultural Data'!C164</f>
        <v>20</v>
      </c>
      <c r="F164" s="40" t="str">
        <f>'Agricultural Data'!D164</f>
        <v>USFWS-15</v>
      </c>
      <c r="G164" s="40">
        <f>'Agricultural Data'!E164</f>
        <v>0</v>
      </c>
      <c r="H164" s="38" t="str">
        <f>'Agricultural Data'!F164</f>
        <v>Delaware</v>
      </c>
      <c r="I164" s="38" t="str">
        <f>'Agricultural Data'!G164</f>
        <v>Sussex</v>
      </c>
      <c r="J164" s="38" t="str">
        <f>'Agricultural Data'!H164</f>
        <v>Shrubland</v>
      </c>
      <c r="K164" s="195">
        <f>'Agricultural Data'!I164</f>
        <v>0.44775426000000002</v>
      </c>
      <c r="L164" s="195">
        <f>'Agricultural Data'!J164</f>
        <v>0.44775426000000002</v>
      </c>
      <c r="M164" s="168" t="str">
        <f t="shared" si="15"/>
        <v/>
      </c>
      <c r="N164" s="168" t="str">
        <f t="shared" si="16"/>
        <v/>
      </c>
      <c r="O164" s="38" t="str">
        <f>IFERROR(IF(VLOOKUP(J164,'Inputs_Metric 30'!$D$5:$E$139,2,FALSE)=0,"",VLOOKUP(J164,'Inputs_Metric 30'!$D$5:$E$139,2,FALSE)),"")</f>
        <v/>
      </c>
    </row>
    <row r="165" spans="3:15" x14ac:dyDescent="0.25">
      <c r="C165">
        <f t="shared" si="14"/>
        <v>9</v>
      </c>
      <c r="D165">
        <f>COUNTIF($F$4:F165,F165)</f>
        <v>31</v>
      </c>
      <c r="E165" s="40">
        <f>'Agricultural Data'!C165</f>
        <v>20</v>
      </c>
      <c r="F165" s="40" t="str">
        <f>'Agricultural Data'!D165</f>
        <v>USFWS-15</v>
      </c>
      <c r="G165" s="40">
        <f>'Agricultural Data'!E165</f>
        <v>0</v>
      </c>
      <c r="H165" s="38" t="str">
        <f>'Agricultural Data'!F165</f>
        <v>Delaware</v>
      </c>
      <c r="I165" s="38" t="str">
        <f>'Agricultural Data'!G165</f>
        <v>Sussex</v>
      </c>
      <c r="J165" s="38" t="str">
        <f>'Agricultural Data'!H165</f>
        <v>Grassland/Pasture</v>
      </c>
      <c r="K165" s="195">
        <f>'Agricultural Data'!I165</f>
        <v>1.2837104749999999</v>
      </c>
      <c r="L165" s="195">
        <f>'Agricultural Data'!J165</f>
        <v>1.2837104749999999</v>
      </c>
      <c r="M165" s="168">
        <f t="shared" si="15"/>
        <v>1.2837104749999999</v>
      </c>
      <c r="N165" s="168">
        <f t="shared" si="16"/>
        <v>1.2837104749999999</v>
      </c>
      <c r="O165" s="38" t="str">
        <f>IFERROR(IF(VLOOKUP(J165,'Inputs_Metric 30'!$D$5:$E$139,2,FALSE)=0,"",VLOOKUP(J165,'Inputs_Metric 30'!$D$5:$E$139,2,FALSE)),"")</f>
        <v>Other Hay</v>
      </c>
    </row>
    <row r="166" spans="3:15" x14ac:dyDescent="0.25">
      <c r="C166">
        <f t="shared" si="14"/>
        <v>9</v>
      </c>
      <c r="D166">
        <f>COUNTIF($F$4:F166,F166)</f>
        <v>32</v>
      </c>
      <c r="E166" s="40">
        <f>'Agricultural Data'!C166</f>
        <v>20</v>
      </c>
      <c r="F166" s="40" t="str">
        <f>'Agricultural Data'!D166</f>
        <v>USFWS-15</v>
      </c>
      <c r="G166" s="40">
        <f>'Agricultural Data'!E166</f>
        <v>0</v>
      </c>
      <c r="H166" s="38" t="str">
        <f>'Agricultural Data'!F166</f>
        <v>Delaware</v>
      </c>
      <c r="I166" s="38" t="str">
        <f>'Agricultural Data'!G166</f>
        <v>Sussex</v>
      </c>
      <c r="J166" s="38" t="str">
        <f>'Agricultural Data'!H166</f>
        <v>Woody Wetlands</v>
      </c>
      <c r="K166" s="195">
        <f>'Agricultural Data'!I166</f>
        <v>341.54358889999997</v>
      </c>
      <c r="L166" s="195">
        <f>'Agricultural Data'!J166</f>
        <v>340.94954847999998</v>
      </c>
      <c r="M166" s="168" t="str">
        <f t="shared" si="15"/>
        <v/>
      </c>
      <c r="N166" s="168" t="str">
        <f t="shared" si="16"/>
        <v/>
      </c>
      <c r="O166" s="38" t="str">
        <f>IFERROR(IF(VLOOKUP(J166,'Inputs_Metric 30'!$D$5:$E$139,2,FALSE)=0,"",VLOOKUP(J166,'Inputs_Metric 30'!$D$5:$E$139,2,FALSE)),"")</f>
        <v/>
      </c>
    </row>
    <row r="167" spans="3:15" x14ac:dyDescent="0.25">
      <c r="C167">
        <f t="shared" si="14"/>
        <v>9</v>
      </c>
      <c r="D167">
        <f>COUNTIF($F$4:F167,F167)</f>
        <v>33</v>
      </c>
      <c r="E167" s="40">
        <f>'Agricultural Data'!C167</f>
        <v>20</v>
      </c>
      <c r="F167" s="40" t="str">
        <f>'Agricultural Data'!D167</f>
        <v>USFWS-15</v>
      </c>
      <c r="G167" s="40">
        <f>'Agricultural Data'!E167</f>
        <v>0</v>
      </c>
      <c r="H167" s="38" t="str">
        <f>'Agricultural Data'!F167</f>
        <v>Delaware</v>
      </c>
      <c r="I167" s="38" t="str">
        <f>'Agricultural Data'!G167</f>
        <v>Sussex</v>
      </c>
      <c r="J167" s="38" t="str">
        <f>'Agricultural Data'!H167</f>
        <v>Herbaceous Wetlands</v>
      </c>
      <c r="K167" s="195">
        <f>'Agricultural Data'!I167</f>
        <v>160.95332438</v>
      </c>
      <c r="L167" s="195">
        <f>'Agricultural Data'!J167</f>
        <v>160.91774126000001</v>
      </c>
      <c r="M167" s="168" t="str">
        <f t="shared" si="15"/>
        <v/>
      </c>
      <c r="N167" s="168" t="str">
        <f t="shared" si="16"/>
        <v/>
      </c>
      <c r="O167" s="38" t="str">
        <f>IFERROR(IF(VLOOKUP(J167,'Inputs_Metric 30'!$D$5:$E$139,2,FALSE)=0,"",VLOOKUP(J167,'Inputs_Metric 30'!$D$5:$E$139,2,FALSE)),"")</f>
        <v/>
      </c>
    </row>
    <row r="168" spans="3:15" x14ac:dyDescent="0.25">
      <c r="C168">
        <f t="shared" si="14"/>
        <v>9</v>
      </c>
      <c r="D168">
        <f>COUNTIF($F$4:F168,F168)</f>
        <v>34</v>
      </c>
      <c r="E168" s="40">
        <f>'Agricultural Data'!C168</f>
        <v>20</v>
      </c>
      <c r="F168" s="40" t="str">
        <f>'Agricultural Data'!D168</f>
        <v>USFWS-15</v>
      </c>
      <c r="G168" s="40">
        <f>'Agricultural Data'!E168</f>
        <v>0</v>
      </c>
      <c r="H168" s="38" t="str">
        <f>'Agricultural Data'!F168</f>
        <v>Delaware</v>
      </c>
      <c r="I168" s="38" t="str">
        <f>'Agricultural Data'!G168</f>
        <v>Sussex</v>
      </c>
      <c r="J168" s="38" t="str">
        <f>'Agricultural Data'!H168</f>
        <v>CDL_Rev</v>
      </c>
      <c r="K168" s="195">
        <f>'Agricultural Data'!I168</f>
        <v>0.74551578500000004</v>
      </c>
      <c r="L168" s="195">
        <f>'Agricultural Data'!J168</f>
        <v>0.74551578500000004</v>
      </c>
      <c r="M168" s="168" t="str">
        <f t="shared" si="15"/>
        <v/>
      </c>
      <c r="N168" s="168" t="str">
        <f t="shared" si="16"/>
        <v/>
      </c>
      <c r="O168" s="38" t="str">
        <f>IFERROR(IF(VLOOKUP(J168,'Inputs_Metric 30'!$D$5:$E$139,2,FALSE)=0,"",VLOOKUP(J168,'Inputs_Metric 30'!$D$5:$E$139,2,FALSE)),"")</f>
        <v/>
      </c>
    </row>
    <row r="169" spans="3:15" x14ac:dyDescent="0.25">
      <c r="C169">
        <f t="shared" si="14"/>
        <v>9</v>
      </c>
      <c r="D169">
        <f>COUNTIF($F$4:F169,F169)</f>
        <v>35</v>
      </c>
      <c r="E169" s="40">
        <f>'Agricultural Data'!C169</f>
        <v>100</v>
      </c>
      <c r="F169" s="40" t="str">
        <f>'Agricultural Data'!D169</f>
        <v>USFWS-15</v>
      </c>
      <c r="G169" s="40">
        <f>'Agricultural Data'!E169</f>
        <v>0</v>
      </c>
      <c r="H169" s="38" t="str">
        <f>'Agricultural Data'!F169</f>
        <v>Delaware</v>
      </c>
      <c r="I169" s="38" t="str">
        <f>'Agricultural Data'!G169</f>
        <v>Sussex</v>
      </c>
      <c r="J169" s="38" t="str">
        <f>'Agricultural Data'!H169</f>
        <v>Corn</v>
      </c>
      <c r="K169" s="195">
        <f>'Agricultural Data'!I169</f>
        <v>21.271786819999999</v>
      </c>
      <c r="L169" s="195">
        <f>'Agricultural Data'!J169</f>
        <v>21.271786819999999</v>
      </c>
      <c r="M169" s="168">
        <f t="shared" si="15"/>
        <v>21.271786819999999</v>
      </c>
      <c r="N169" s="168">
        <f t="shared" si="16"/>
        <v>21.271786819999999</v>
      </c>
      <c r="O169" s="38" t="str">
        <f>IFERROR(IF(VLOOKUP(J169,'Inputs_Metric 30'!$D$5:$E$139,2,FALSE)=0,"",VLOOKUP(J169,'Inputs_Metric 30'!$D$5:$E$139,2,FALSE)),"")</f>
        <v>Corn</v>
      </c>
    </row>
    <row r="170" spans="3:15" x14ac:dyDescent="0.25">
      <c r="C170">
        <f t="shared" si="14"/>
        <v>9</v>
      </c>
      <c r="D170">
        <f>COUNTIF($F$4:F170,F170)</f>
        <v>36</v>
      </c>
      <c r="E170" s="40">
        <f>'Agricultural Data'!C170</f>
        <v>100</v>
      </c>
      <c r="F170" s="40" t="str">
        <f>'Agricultural Data'!D170</f>
        <v>USFWS-15</v>
      </c>
      <c r="G170" s="40">
        <f>'Agricultural Data'!E170</f>
        <v>0</v>
      </c>
      <c r="H170" s="38" t="str">
        <f>'Agricultural Data'!F170</f>
        <v>Delaware</v>
      </c>
      <c r="I170" s="38" t="str">
        <f>'Agricultural Data'!G170</f>
        <v>Sussex</v>
      </c>
      <c r="J170" s="38" t="str">
        <f>'Agricultural Data'!H170</f>
        <v>Soybeans</v>
      </c>
      <c r="K170" s="195">
        <f>'Agricultural Data'!I170</f>
        <v>5.2650662349999999</v>
      </c>
      <c r="L170" s="195">
        <f>'Agricultural Data'!J170</f>
        <v>5.2650662349999999</v>
      </c>
      <c r="M170" s="168">
        <f t="shared" si="15"/>
        <v>5.2650662349999999</v>
      </c>
      <c r="N170" s="168">
        <f t="shared" si="16"/>
        <v>5.2650662349999999</v>
      </c>
      <c r="O170" s="38" t="str">
        <f>IFERROR(IF(VLOOKUP(J170,'Inputs_Metric 30'!$D$5:$E$139,2,FALSE)=0,"",VLOOKUP(J170,'Inputs_Metric 30'!$D$5:$E$139,2,FALSE)),"")</f>
        <v>Soybeans</v>
      </c>
    </row>
    <row r="171" spans="3:15" x14ac:dyDescent="0.25">
      <c r="C171">
        <f t="shared" si="14"/>
        <v>9</v>
      </c>
      <c r="D171">
        <f>COUNTIF($F$4:F171,F171)</f>
        <v>37</v>
      </c>
      <c r="E171" s="40">
        <f>'Agricultural Data'!C171</f>
        <v>100</v>
      </c>
      <c r="F171" s="40" t="str">
        <f>'Agricultural Data'!D171</f>
        <v>USFWS-15</v>
      </c>
      <c r="G171" s="40">
        <f>'Agricultural Data'!E171</f>
        <v>0</v>
      </c>
      <c r="H171" s="38" t="str">
        <f>'Agricultural Data'!F171</f>
        <v>Delaware</v>
      </c>
      <c r="I171" s="38" t="str">
        <f>'Agricultural Data'!G171</f>
        <v>Sussex</v>
      </c>
      <c r="J171" s="38" t="str">
        <f>'Agricultural Data'!H171</f>
        <v>Other Hay/Non Alfalfa</v>
      </c>
      <c r="K171" s="195">
        <f>'Agricultural Data'!I171</f>
        <v>0.66792481500000001</v>
      </c>
      <c r="L171" s="195">
        <f>'Agricultural Data'!J171</f>
        <v>0.66792481500000001</v>
      </c>
      <c r="M171" s="168">
        <f t="shared" si="15"/>
        <v>0.66792481500000001</v>
      </c>
      <c r="N171" s="168">
        <f t="shared" si="16"/>
        <v>0.66792481500000001</v>
      </c>
      <c r="O171" s="38" t="str">
        <f>IFERROR(IF(VLOOKUP(J171,'Inputs_Metric 30'!$D$5:$E$139,2,FALSE)=0,"",VLOOKUP(J171,'Inputs_Metric 30'!$D$5:$E$139,2,FALSE)),"")</f>
        <v>Other Hay</v>
      </c>
    </row>
    <row r="172" spans="3:15" x14ac:dyDescent="0.25">
      <c r="C172">
        <f t="shared" si="14"/>
        <v>9</v>
      </c>
      <c r="D172">
        <f>COUNTIF($F$4:F172,F172)</f>
        <v>38</v>
      </c>
      <c r="E172" s="40">
        <f>'Agricultural Data'!C172</f>
        <v>100</v>
      </c>
      <c r="F172" s="40" t="str">
        <f>'Agricultural Data'!D172</f>
        <v>USFWS-15</v>
      </c>
      <c r="G172" s="40">
        <f>'Agricultural Data'!E172</f>
        <v>0</v>
      </c>
      <c r="H172" s="38" t="str">
        <f>'Agricultural Data'!F172</f>
        <v>Delaware</v>
      </c>
      <c r="I172" s="38" t="str">
        <f>'Agricultural Data'!G172</f>
        <v>Sussex</v>
      </c>
      <c r="J172" s="38" t="str">
        <f>'Agricultural Data'!H172</f>
        <v>Dry Beans</v>
      </c>
      <c r="K172" s="195">
        <f>'Agricultural Data'!I172</f>
        <v>0.19175348</v>
      </c>
      <c r="L172" s="195">
        <f>'Agricultural Data'!J172</f>
        <v>0.19175348</v>
      </c>
      <c r="M172" s="168">
        <f t="shared" si="15"/>
        <v>0.19175348</v>
      </c>
      <c r="N172" s="168">
        <f t="shared" si="16"/>
        <v>0.19175348</v>
      </c>
      <c r="O172" s="38" t="str">
        <f>IFERROR(IF(VLOOKUP(J172,'Inputs_Metric 30'!$D$5:$E$139,2,FALSE)=0,"",VLOOKUP(J172,'Inputs_Metric 30'!$D$5:$E$139,2,FALSE)),"")</f>
        <v>Soybeans</v>
      </c>
    </row>
    <row r="173" spans="3:15" x14ac:dyDescent="0.25">
      <c r="C173">
        <f t="shared" si="14"/>
        <v>9</v>
      </c>
      <c r="D173">
        <f>COUNTIF($F$4:F173,F173)</f>
        <v>39</v>
      </c>
      <c r="E173" s="40">
        <f>'Agricultural Data'!C173</f>
        <v>100</v>
      </c>
      <c r="F173" s="40" t="str">
        <f>'Agricultural Data'!D173</f>
        <v>USFWS-15</v>
      </c>
      <c r="G173" s="40">
        <f>'Agricultural Data'!E173</f>
        <v>0</v>
      </c>
      <c r="H173" s="38" t="str">
        <f>'Agricultural Data'!F173</f>
        <v>Delaware</v>
      </c>
      <c r="I173" s="38" t="str">
        <f>'Agricultural Data'!G173</f>
        <v>Sussex</v>
      </c>
      <c r="J173" s="38" t="str">
        <f>'Agricultural Data'!H173</f>
        <v>Open Water</v>
      </c>
      <c r="K173" s="195">
        <f>'Agricultural Data'!I173</f>
        <v>11.596143440000001</v>
      </c>
      <c r="L173" s="195">
        <f>'Agricultural Data'!J173</f>
        <v>11.596143440000001</v>
      </c>
      <c r="M173" s="168" t="str">
        <f t="shared" si="15"/>
        <v/>
      </c>
      <c r="N173" s="168" t="str">
        <f t="shared" si="16"/>
        <v/>
      </c>
      <c r="O173" s="38" t="str">
        <f>IFERROR(IF(VLOOKUP(J173,'Inputs_Metric 30'!$D$5:$E$139,2,FALSE)=0,"",VLOOKUP(J173,'Inputs_Metric 30'!$D$5:$E$139,2,FALSE)),"")</f>
        <v/>
      </c>
    </row>
    <row r="174" spans="3:15" x14ac:dyDescent="0.25">
      <c r="C174">
        <f t="shared" si="14"/>
        <v>9</v>
      </c>
      <c r="D174">
        <f>COUNTIF($F$4:F174,F174)</f>
        <v>40</v>
      </c>
      <c r="E174" s="40">
        <f>'Agricultural Data'!C174</f>
        <v>100</v>
      </c>
      <c r="F174" s="40" t="str">
        <f>'Agricultural Data'!D174</f>
        <v>USFWS-15</v>
      </c>
      <c r="G174" s="40">
        <f>'Agricultural Data'!E174</f>
        <v>0</v>
      </c>
      <c r="H174" s="38" t="str">
        <f>'Agricultural Data'!F174</f>
        <v>Delaware</v>
      </c>
      <c r="I174" s="38" t="str">
        <f>'Agricultural Data'!G174</f>
        <v>Sussex</v>
      </c>
      <c r="J174" s="38" t="str">
        <f>'Agricultural Data'!H174</f>
        <v>Developed/Open Space</v>
      </c>
      <c r="K174" s="195">
        <f>'Agricultural Data'!I174</f>
        <v>13.944382255000001</v>
      </c>
      <c r="L174" s="195">
        <f>'Agricultural Data'!J174</f>
        <v>13.944382255000001</v>
      </c>
      <c r="M174" s="168" t="str">
        <f t="shared" si="15"/>
        <v/>
      </c>
      <c r="N174" s="168" t="str">
        <f t="shared" si="16"/>
        <v/>
      </c>
      <c r="O174" s="38" t="str">
        <f>IFERROR(IF(VLOOKUP(J174,'Inputs_Metric 30'!$D$5:$E$139,2,FALSE)=0,"",VLOOKUP(J174,'Inputs_Metric 30'!$D$5:$E$139,2,FALSE)),"")</f>
        <v/>
      </c>
    </row>
    <row r="175" spans="3:15" x14ac:dyDescent="0.25">
      <c r="C175">
        <f t="shared" si="14"/>
        <v>9</v>
      </c>
      <c r="D175">
        <f>COUNTIF($F$4:F175,F175)</f>
        <v>41</v>
      </c>
      <c r="E175" s="40">
        <f>'Agricultural Data'!C175</f>
        <v>100</v>
      </c>
      <c r="F175" s="40" t="str">
        <f>'Agricultural Data'!D175</f>
        <v>USFWS-15</v>
      </c>
      <c r="G175" s="40">
        <f>'Agricultural Data'!E175</f>
        <v>0</v>
      </c>
      <c r="H175" s="38" t="str">
        <f>'Agricultural Data'!F175</f>
        <v>Delaware</v>
      </c>
      <c r="I175" s="38" t="str">
        <f>'Agricultural Data'!G175</f>
        <v>Sussex</v>
      </c>
      <c r="J175" s="38" t="str">
        <f>'Agricultural Data'!H175</f>
        <v>Developed/Low Intensity</v>
      </c>
      <c r="K175" s="195">
        <f>'Agricultural Data'!I175</f>
        <v>20.830951500000001</v>
      </c>
      <c r="L175" s="195">
        <f>'Agricultural Data'!J175</f>
        <v>20.830951500000001</v>
      </c>
      <c r="M175" s="168" t="str">
        <f t="shared" si="15"/>
        <v/>
      </c>
      <c r="N175" s="168" t="str">
        <f t="shared" si="16"/>
        <v/>
      </c>
      <c r="O175" s="38" t="str">
        <f>IFERROR(IF(VLOOKUP(J175,'Inputs_Metric 30'!$D$5:$E$139,2,FALSE)=0,"",VLOOKUP(J175,'Inputs_Metric 30'!$D$5:$E$139,2,FALSE)),"")</f>
        <v/>
      </c>
    </row>
    <row r="176" spans="3:15" x14ac:dyDescent="0.25">
      <c r="C176">
        <f t="shared" si="14"/>
        <v>9</v>
      </c>
      <c r="D176">
        <f>COUNTIF($F$4:F176,F176)</f>
        <v>42</v>
      </c>
      <c r="E176" s="40">
        <f>'Agricultural Data'!C176</f>
        <v>100</v>
      </c>
      <c r="F176" s="40" t="str">
        <f>'Agricultural Data'!D176</f>
        <v>USFWS-15</v>
      </c>
      <c r="G176" s="40">
        <f>'Agricultural Data'!E176</f>
        <v>0</v>
      </c>
      <c r="H176" s="38" t="str">
        <f>'Agricultural Data'!F176</f>
        <v>Delaware</v>
      </c>
      <c r="I176" s="38" t="str">
        <f>'Agricultural Data'!G176</f>
        <v>Sussex</v>
      </c>
      <c r="J176" s="38" t="str">
        <f>'Agricultural Data'!H176</f>
        <v>Developed/Med Intensity</v>
      </c>
      <c r="K176" s="195">
        <f>'Agricultural Data'!I176</f>
        <v>2.0751877900000002</v>
      </c>
      <c r="L176" s="195">
        <f>'Agricultural Data'!J176</f>
        <v>2.0751877900000002</v>
      </c>
      <c r="M176" s="168" t="str">
        <f t="shared" si="15"/>
        <v/>
      </c>
      <c r="N176" s="168" t="str">
        <f t="shared" si="16"/>
        <v/>
      </c>
      <c r="O176" s="38" t="str">
        <f>IFERROR(IF(VLOOKUP(J176,'Inputs_Metric 30'!$D$5:$E$139,2,FALSE)=0,"",VLOOKUP(J176,'Inputs_Metric 30'!$D$5:$E$139,2,FALSE)),"")</f>
        <v/>
      </c>
    </row>
    <row r="177" spans="3:15" x14ac:dyDescent="0.25">
      <c r="C177">
        <f t="shared" si="14"/>
        <v>9</v>
      </c>
      <c r="D177">
        <f>COUNTIF($F$4:F177,F177)</f>
        <v>43</v>
      </c>
      <c r="E177" s="40">
        <f>'Agricultural Data'!C177</f>
        <v>100</v>
      </c>
      <c r="F177" s="40" t="str">
        <f>'Agricultural Data'!D177</f>
        <v>USFWS-15</v>
      </c>
      <c r="G177" s="40">
        <f>'Agricultural Data'!E177</f>
        <v>0</v>
      </c>
      <c r="H177" s="38" t="str">
        <f>'Agricultural Data'!F177</f>
        <v>Delaware</v>
      </c>
      <c r="I177" s="38" t="str">
        <f>'Agricultural Data'!G177</f>
        <v>Sussex</v>
      </c>
      <c r="J177" s="38" t="str">
        <f>'Agricultural Data'!H177</f>
        <v>Barren</v>
      </c>
      <c r="K177" s="195">
        <f>'Agricultural Data'!I177</f>
        <v>13.93079148</v>
      </c>
      <c r="L177" s="195">
        <f>'Agricultural Data'!J177</f>
        <v>13.93079148</v>
      </c>
      <c r="M177" s="168" t="str">
        <f t="shared" si="15"/>
        <v/>
      </c>
      <c r="N177" s="168" t="str">
        <f t="shared" si="16"/>
        <v/>
      </c>
      <c r="O177" s="38" t="str">
        <f>IFERROR(IF(VLOOKUP(J177,'Inputs_Metric 30'!$D$5:$E$139,2,FALSE)=0,"",VLOOKUP(J177,'Inputs_Metric 30'!$D$5:$E$139,2,FALSE)),"")</f>
        <v/>
      </c>
    </row>
    <row r="178" spans="3:15" x14ac:dyDescent="0.25">
      <c r="C178">
        <f t="shared" si="14"/>
        <v>9</v>
      </c>
      <c r="D178">
        <f>COUNTIF($F$4:F178,F178)</f>
        <v>44</v>
      </c>
      <c r="E178" s="40">
        <f>'Agricultural Data'!C178</f>
        <v>100</v>
      </c>
      <c r="F178" s="40" t="str">
        <f>'Agricultural Data'!D178</f>
        <v>USFWS-15</v>
      </c>
      <c r="G178" s="40">
        <f>'Agricultural Data'!E178</f>
        <v>0</v>
      </c>
      <c r="H178" s="38" t="str">
        <f>'Agricultural Data'!F178</f>
        <v>Delaware</v>
      </c>
      <c r="I178" s="38" t="str">
        <f>'Agricultural Data'!G178</f>
        <v>Sussex</v>
      </c>
      <c r="J178" s="38" t="str">
        <f>'Agricultural Data'!H178</f>
        <v>Deciduous Forest</v>
      </c>
      <c r="K178" s="195">
        <f>'Agricultural Data'!I178</f>
        <v>1.01560155</v>
      </c>
      <c r="L178" s="195">
        <f>'Agricultural Data'!J178</f>
        <v>1.01560155</v>
      </c>
      <c r="M178" s="168" t="str">
        <f t="shared" si="15"/>
        <v/>
      </c>
      <c r="N178" s="168" t="str">
        <f t="shared" si="16"/>
        <v/>
      </c>
      <c r="O178" s="38" t="str">
        <f>IFERROR(IF(VLOOKUP(J178,'Inputs_Metric 30'!$D$5:$E$139,2,FALSE)=0,"",VLOOKUP(J178,'Inputs_Metric 30'!$D$5:$E$139,2,FALSE)),"")</f>
        <v/>
      </c>
    </row>
    <row r="179" spans="3:15" x14ac:dyDescent="0.25">
      <c r="C179">
        <f t="shared" si="14"/>
        <v>9</v>
      </c>
      <c r="D179">
        <f>COUNTIF($F$4:F179,F179)</f>
        <v>45</v>
      </c>
      <c r="E179" s="40">
        <f>'Agricultural Data'!C179</f>
        <v>100</v>
      </c>
      <c r="F179" s="40" t="str">
        <f>'Agricultural Data'!D179</f>
        <v>USFWS-15</v>
      </c>
      <c r="G179" s="40">
        <f>'Agricultural Data'!E179</f>
        <v>0</v>
      </c>
      <c r="H179" s="38" t="str">
        <f>'Agricultural Data'!F179</f>
        <v>Delaware</v>
      </c>
      <c r="I179" s="38" t="str">
        <f>'Agricultural Data'!G179</f>
        <v>Sussex</v>
      </c>
      <c r="J179" s="38" t="str">
        <f>'Agricultural Data'!H179</f>
        <v>Evergreen Forest</v>
      </c>
      <c r="K179" s="195">
        <f>'Agricultural Data'!I179</f>
        <v>1.6355879950000001</v>
      </c>
      <c r="L179" s="195">
        <f>'Agricultural Data'!J179</f>
        <v>1.6355879950000001</v>
      </c>
      <c r="M179" s="168" t="str">
        <f t="shared" si="15"/>
        <v/>
      </c>
      <c r="N179" s="168" t="str">
        <f t="shared" si="16"/>
        <v/>
      </c>
      <c r="O179" s="38" t="str">
        <f>IFERROR(IF(VLOOKUP(J179,'Inputs_Metric 30'!$D$5:$E$139,2,FALSE)=0,"",VLOOKUP(J179,'Inputs_Metric 30'!$D$5:$E$139,2,FALSE)),"")</f>
        <v/>
      </c>
    </row>
    <row r="180" spans="3:15" x14ac:dyDescent="0.25">
      <c r="C180">
        <f t="shared" si="14"/>
        <v>9</v>
      </c>
      <c r="D180">
        <f>COUNTIF($F$4:F180,F180)</f>
        <v>46</v>
      </c>
      <c r="E180" s="40">
        <f>'Agricultural Data'!C180</f>
        <v>100</v>
      </c>
      <c r="F180" s="40" t="str">
        <f>'Agricultural Data'!D180</f>
        <v>USFWS-15</v>
      </c>
      <c r="G180" s="40">
        <f>'Agricultural Data'!E180</f>
        <v>0</v>
      </c>
      <c r="H180" s="38" t="str">
        <f>'Agricultural Data'!F180</f>
        <v>Delaware</v>
      </c>
      <c r="I180" s="38" t="str">
        <f>'Agricultural Data'!G180</f>
        <v>Sussex</v>
      </c>
      <c r="J180" s="38" t="str">
        <f>'Agricultural Data'!H180</f>
        <v>Mixed Forest</v>
      </c>
      <c r="K180" s="195">
        <f>'Agricultural Data'!I180</f>
        <v>0.63728379499999999</v>
      </c>
      <c r="L180" s="195">
        <f>'Agricultural Data'!J180</f>
        <v>0.63728379499999999</v>
      </c>
      <c r="M180" s="168" t="str">
        <f t="shared" si="15"/>
        <v/>
      </c>
      <c r="N180" s="168" t="str">
        <f t="shared" si="16"/>
        <v/>
      </c>
      <c r="O180" s="38" t="str">
        <f>IFERROR(IF(VLOOKUP(J180,'Inputs_Metric 30'!$D$5:$E$139,2,FALSE)=0,"",VLOOKUP(J180,'Inputs_Metric 30'!$D$5:$E$139,2,FALSE)),"")</f>
        <v/>
      </c>
    </row>
    <row r="181" spans="3:15" x14ac:dyDescent="0.25">
      <c r="C181">
        <f t="shared" si="14"/>
        <v>9</v>
      </c>
      <c r="D181">
        <f>COUNTIF($F$4:F181,F181)</f>
        <v>47</v>
      </c>
      <c r="E181" s="40">
        <f>'Agricultural Data'!C181</f>
        <v>100</v>
      </c>
      <c r="F181" s="40" t="str">
        <f>'Agricultural Data'!D181</f>
        <v>USFWS-15</v>
      </c>
      <c r="G181" s="40">
        <f>'Agricultural Data'!E181</f>
        <v>0</v>
      </c>
      <c r="H181" s="38" t="str">
        <f>'Agricultural Data'!F181</f>
        <v>Delaware</v>
      </c>
      <c r="I181" s="38" t="str">
        <f>'Agricultural Data'!G181</f>
        <v>Sussex</v>
      </c>
      <c r="J181" s="38" t="str">
        <f>'Agricultural Data'!H181</f>
        <v>Shrubland</v>
      </c>
      <c r="K181" s="195">
        <f>'Agricultural Data'!I181</f>
        <v>0.44775426000000002</v>
      </c>
      <c r="L181" s="195">
        <f>'Agricultural Data'!J181</f>
        <v>0.44775426000000002</v>
      </c>
      <c r="M181" s="168" t="str">
        <f t="shared" si="15"/>
        <v/>
      </c>
      <c r="N181" s="168" t="str">
        <f t="shared" si="16"/>
        <v/>
      </c>
      <c r="O181" s="38" t="str">
        <f>IFERROR(IF(VLOOKUP(J181,'Inputs_Metric 30'!$D$5:$E$139,2,FALSE)=0,"",VLOOKUP(J181,'Inputs_Metric 30'!$D$5:$E$139,2,FALSE)),"")</f>
        <v/>
      </c>
    </row>
    <row r="182" spans="3:15" x14ac:dyDescent="0.25">
      <c r="C182">
        <f t="shared" si="14"/>
        <v>9</v>
      </c>
      <c r="D182">
        <f>COUNTIF($F$4:F182,F182)</f>
        <v>48</v>
      </c>
      <c r="E182" s="40">
        <f>'Agricultural Data'!C182</f>
        <v>100</v>
      </c>
      <c r="F182" s="40" t="str">
        <f>'Agricultural Data'!D182</f>
        <v>USFWS-15</v>
      </c>
      <c r="G182" s="40">
        <f>'Agricultural Data'!E182</f>
        <v>0</v>
      </c>
      <c r="H182" s="38" t="str">
        <f>'Agricultural Data'!F182</f>
        <v>Delaware</v>
      </c>
      <c r="I182" s="38" t="str">
        <f>'Agricultural Data'!G182</f>
        <v>Sussex</v>
      </c>
      <c r="J182" s="38" t="str">
        <f>'Agricultural Data'!H182</f>
        <v>Grassland/Pasture</v>
      </c>
      <c r="K182" s="195">
        <f>'Agricultural Data'!I182</f>
        <v>1.408745605</v>
      </c>
      <c r="L182" s="195">
        <f>'Agricultural Data'!J182</f>
        <v>1.408745605</v>
      </c>
      <c r="M182" s="168">
        <f t="shared" si="15"/>
        <v>1.408745605</v>
      </c>
      <c r="N182" s="168">
        <f t="shared" si="16"/>
        <v>1.408745605</v>
      </c>
      <c r="O182" s="38" t="str">
        <f>IFERROR(IF(VLOOKUP(J182,'Inputs_Metric 30'!$D$5:$E$139,2,FALSE)=0,"",VLOOKUP(J182,'Inputs_Metric 30'!$D$5:$E$139,2,FALSE)),"")</f>
        <v>Other Hay</v>
      </c>
    </row>
    <row r="183" spans="3:15" x14ac:dyDescent="0.25">
      <c r="C183">
        <f t="shared" si="14"/>
        <v>9</v>
      </c>
      <c r="D183">
        <f>COUNTIF($F$4:F183,F183)</f>
        <v>49</v>
      </c>
      <c r="E183" s="40">
        <f>'Agricultural Data'!C183</f>
        <v>100</v>
      </c>
      <c r="F183" s="40" t="str">
        <f>'Agricultural Data'!D183</f>
        <v>USFWS-15</v>
      </c>
      <c r="G183" s="40">
        <f>'Agricultural Data'!E183</f>
        <v>0</v>
      </c>
      <c r="H183" s="38" t="str">
        <f>'Agricultural Data'!F183</f>
        <v>Delaware</v>
      </c>
      <c r="I183" s="38" t="str">
        <f>'Agricultural Data'!G183</f>
        <v>Sussex</v>
      </c>
      <c r="J183" s="38" t="str">
        <f>'Agricultural Data'!H183</f>
        <v>Woody Wetlands</v>
      </c>
      <c r="K183" s="195">
        <f>'Agricultural Data'!I183</f>
        <v>359.38852358000003</v>
      </c>
      <c r="L183" s="195">
        <f>'Agricultural Data'!J183</f>
        <v>359.38852358000003</v>
      </c>
      <c r="M183" s="168" t="str">
        <f t="shared" si="15"/>
        <v/>
      </c>
      <c r="N183" s="168" t="str">
        <f t="shared" si="16"/>
        <v/>
      </c>
      <c r="O183" s="38" t="str">
        <f>IFERROR(IF(VLOOKUP(J183,'Inputs_Metric 30'!$D$5:$E$139,2,FALSE)=0,"",VLOOKUP(J183,'Inputs_Metric 30'!$D$5:$E$139,2,FALSE)),"")</f>
        <v/>
      </c>
    </row>
    <row r="184" spans="3:15" x14ac:dyDescent="0.25">
      <c r="C184">
        <f t="shared" si="14"/>
        <v>9</v>
      </c>
      <c r="D184">
        <f>COUNTIF($F$4:F184,F184)</f>
        <v>50</v>
      </c>
      <c r="E184" s="40">
        <f>'Agricultural Data'!C184</f>
        <v>100</v>
      </c>
      <c r="F184" s="40" t="str">
        <f>'Agricultural Data'!D184</f>
        <v>USFWS-15</v>
      </c>
      <c r="G184" s="40">
        <f>'Agricultural Data'!E184</f>
        <v>0</v>
      </c>
      <c r="H184" s="38" t="str">
        <f>'Agricultural Data'!F184</f>
        <v>Delaware</v>
      </c>
      <c r="I184" s="38" t="str">
        <f>'Agricultural Data'!G184</f>
        <v>Sussex</v>
      </c>
      <c r="J184" s="38" t="str">
        <f>'Agricultural Data'!H184</f>
        <v>Herbaceous Wetlands</v>
      </c>
      <c r="K184" s="195">
        <f>'Agricultural Data'!I184</f>
        <v>168.05784023499999</v>
      </c>
      <c r="L184" s="195">
        <f>'Agricultural Data'!J184</f>
        <v>168.05784023499999</v>
      </c>
      <c r="M184" s="168" t="str">
        <f t="shared" si="15"/>
        <v/>
      </c>
      <c r="N184" s="168" t="str">
        <f t="shared" si="16"/>
        <v/>
      </c>
      <c r="O184" s="38" t="str">
        <f>IFERROR(IF(VLOOKUP(J184,'Inputs_Metric 30'!$D$5:$E$139,2,FALSE)=0,"",VLOOKUP(J184,'Inputs_Metric 30'!$D$5:$E$139,2,FALSE)),"")</f>
        <v/>
      </c>
    </row>
    <row r="185" spans="3:15" x14ac:dyDescent="0.25">
      <c r="C185">
        <f t="shared" si="14"/>
        <v>9</v>
      </c>
      <c r="D185">
        <f>COUNTIF($F$4:F185,F185)</f>
        <v>51</v>
      </c>
      <c r="E185" s="40">
        <f>'Agricultural Data'!C185</f>
        <v>100</v>
      </c>
      <c r="F185" s="40" t="str">
        <f>'Agricultural Data'!D185</f>
        <v>USFWS-15</v>
      </c>
      <c r="G185" s="40">
        <f>'Agricultural Data'!E185</f>
        <v>0</v>
      </c>
      <c r="H185" s="38" t="str">
        <f>'Agricultural Data'!F185</f>
        <v>Delaware</v>
      </c>
      <c r="I185" s="38" t="str">
        <f>'Agricultural Data'!G185</f>
        <v>Sussex</v>
      </c>
      <c r="J185" s="38" t="str">
        <f>'Agricultural Data'!H185</f>
        <v>CDL_Rev</v>
      </c>
      <c r="K185" s="195">
        <f>'Agricultural Data'!I185</f>
        <v>0.77417996499999997</v>
      </c>
      <c r="L185" s="195">
        <f>'Agricultural Data'!J185</f>
        <v>0.77417996499999997</v>
      </c>
      <c r="M185" s="168" t="str">
        <f t="shared" si="15"/>
        <v/>
      </c>
      <c r="N185" s="168" t="str">
        <f t="shared" si="16"/>
        <v/>
      </c>
      <c r="O185" s="38" t="str">
        <f>IFERROR(IF(VLOOKUP(J185,'Inputs_Metric 30'!$D$5:$E$139,2,FALSE)=0,"",VLOOKUP(J185,'Inputs_Metric 30'!$D$5:$E$139,2,FALSE)),"")</f>
        <v/>
      </c>
    </row>
    <row r="186" spans="3:15" x14ac:dyDescent="0.25">
      <c r="C186">
        <f t="shared" si="14"/>
        <v>10</v>
      </c>
      <c r="D186">
        <f>COUNTIF($F$4:F186,F186)</f>
        <v>1</v>
      </c>
      <c r="E186" s="40">
        <f>'Agricultural Data'!C186</f>
        <v>0</v>
      </c>
      <c r="F186" s="40">
        <f>'Agricultural Data'!D186</f>
        <v>0</v>
      </c>
      <c r="G186" s="40">
        <f>'Agricultural Data'!E186</f>
        <v>0</v>
      </c>
      <c r="H186" s="38">
        <f>'Agricultural Data'!F186</f>
        <v>0</v>
      </c>
      <c r="I186" s="38">
        <f>'Agricultural Data'!G186</f>
        <v>0</v>
      </c>
      <c r="J186" s="38">
        <f>'Agricultural Data'!H186</f>
        <v>0</v>
      </c>
      <c r="K186" s="195">
        <f>'Agricultural Data'!I186</f>
        <v>0</v>
      </c>
      <c r="L186" s="195">
        <f>'Agricultural Data'!J186</f>
        <v>0</v>
      </c>
      <c r="M186" s="168" t="str">
        <f t="shared" si="15"/>
        <v/>
      </c>
      <c r="N186" s="168" t="str">
        <f t="shared" si="16"/>
        <v/>
      </c>
      <c r="O186" s="38" t="str">
        <f>IFERROR(IF(VLOOKUP(J186,'Inputs_Metric 30'!$D$5:$E$139,2,FALSE)=0,"",VLOOKUP(J186,'Inputs_Metric 30'!$D$5:$E$139,2,FALSE)),"")</f>
        <v/>
      </c>
    </row>
    <row r="187" spans="3:15" x14ac:dyDescent="0.25">
      <c r="C187">
        <f t="shared" si="14"/>
        <v>10</v>
      </c>
      <c r="D187">
        <f>COUNTIF($F$4:F187,F187)</f>
        <v>2</v>
      </c>
      <c r="E187" s="40">
        <f>'Agricultural Data'!C187</f>
        <v>0</v>
      </c>
      <c r="F187" s="40">
        <f>'Agricultural Data'!D187</f>
        <v>0</v>
      </c>
      <c r="G187" s="40">
        <f>'Agricultural Data'!E187</f>
        <v>0</v>
      </c>
      <c r="H187" s="38">
        <f>'Agricultural Data'!F187</f>
        <v>0</v>
      </c>
      <c r="I187" s="38">
        <f>'Agricultural Data'!G187</f>
        <v>0</v>
      </c>
      <c r="J187" s="38">
        <f>'Agricultural Data'!H187</f>
        <v>0</v>
      </c>
      <c r="K187" s="195">
        <f>'Agricultural Data'!I187</f>
        <v>0</v>
      </c>
      <c r="L187" s="195">
        <f>'Agricultural Data'!J187</f>
        <v>0</v>
      </c>
      <c r="M187" s="168" t="str">
        <f t="shared" si="15"/>
        <v/>
      </c>
      <c r="N187" s="168" t="str">
        <f t="shared" si="16"/>
        <v/>
      </c>
      <c r="O187" s="38" t="str">
        <f>IFERROR(IF(VLOOKUP(J187,'Inputs_Metric 30'!$D$5:$E$139,2,FALSE)=0,"",VLOOKUP(J187,'Inputs_Metric 30'!$D$5:$E$139,2,FALSE)),"")</f>
        <v/>
      </c>
    </row>
    <row r="188" spans="3:15" x14ac:dyDescent="0.25">
      <c r="C188">
        <f t="shared" si="14"/>
        <v>10</v>
      </c>
      <c r="D188">
        <f>COUNTIF($F$4:F188,F188)</f>
        <v>3</v>
      </c>
      <c r="E188" s="40">
        <f>'Agricultural Data'!C188</f>
        <v>0</v>
      </c>
      <c r="F188" s="40">
        <f>'Agricultural Data'!D188</f>
        <v>0</v>
      </c>
      <c r="G188" s="40">
        <f>'Agricultural Data'!E188</f>
        <v>0</v>
      </c>
      <c r="H188" s="38">
        <f>'Agricultural Data'!F188</f>
        <v>0</v>
      </c>
      <c r="I188" s="38">
        <f>'Agricultural Data'!G188</f>
        <v>0</v>
      </c>
      <c r="J188" s="38">
        <f>'Agricultural Data'!H188</f>
        <v>0</v>
      </c>
      <c r="K188" s="195">
        <f>'Agricultural Data'!I188</f>
        <v>0</v>
      </c>
      <c r="L188" s="195">
        <f>'Agricultural Data'!J188</f>
        <v>0</v>
      </c>
      <c r="M188" s="168" t="str">
        <f t="shared" si="15"/>
        <v/>
      </c>
      <c r="N188" s="168" t="str">
        <f t="shared" si="16"/>
        <v/>
      </c>
      <c r="O188" s="38" t="str">
        <f>IFERROR(IF(VLOOKUP(J188,'Inputs_Metric 30'!$D$5:$E$139,2,FALSE)=0,"",VLOOKUP(J188,'Inputs_Metric 30'!$D$5:$E$139,2,FALSE)),"")</f>
        <v/>
      </c>
    </row>
    <row r="189" spans="3:15" x14ac:dyDescent="0.25">
      <c r="C189">
        <f t="shared" si="14"/>
        <v>10</v>
      </c>
      <c r="D189">
        <f>COUNTIF($F$4:F189,F189)</f>
        <v>4</v>
      </c>
      <c r="E189" s="40">
        <f>'Agricultural Data'!C189</f>
        <v>0</v>
      </c>
      <c r="F189" s="40">
        <f>'Agricultural Data'!D189</f>
        <v>0</v>
      </c>
      <c r="G189" s="40">
        <f>'Agricultural Data'!E189</f>
        <v>0</v>
      </c>
      <c r="H189" s="38">
        <f>'Agricultural Data'!F189</f>
        <v>0</v>
      </c>
      <c r="I189" s="38">
        <f>'Agricultural Data'!G189</f>
        <v>0</v>
      </c>
      <c r="J189" s="38">
        <f>'Agricultural Data'!H189</f>
        <v>0</v>
      </c>
      <c r="K189" s="195">
        <f>'Agricultural Data'!I189</f>
        <v>0</v>
      </c>
      <c r="L189" s="195">
        <f>'Agricultural Data'!J189</f>
        <v>0</v>
      </c>
      <c r="M189" s="168" t="str">
        <f t="shared" si="15"/>
        <v/>
      </c>
      <c r="N189" s="168" t="str">
        <f t="shared" si="16"/>
        <v/>
      </c>
      <c r="O189" s="38" t="str">
        <f>IFERROR(IF(VLOOKUP(J189,'Inputs_Metric 30'!$D$5:$E$139,2,FALSE)=0,"",VLOOKUP(J189,'Inputs_Metric 30'!$D$5:$E$139,2,FALSE)),"")</f>
        <v/>
      </c>
    </row>
    <row r="190" spans="3:15" x14ac:dyDescent="0.25">
      <c r="C190">
        <f t="shared" si="14"/>
        <v>10</v>
      </c>
      <c r="D190">
        <f>COUNTIF($F$4:F190,F190)</f>
        <v>5</v>
      </c>
      <c r="E190" s="40">
        <f>'Agricultural Data'!C190</f>
        <v>0</v>
      </c>
      <c r="F190" s="40">
        <f>'Agricultural Data'!D190</f>
        <v>0</v>
      </c>
      <c r="G190" s="40">
        <f>'Agricultural Data'!E190</f>
        <v>0</v>
      </c>
      <c r="H190" s="38">
        <f>'Agricultural Data'!F190</f>
        <v>0</v>
      </c>
      <c r="I190" s="38">
        <f>'Agricultural Data'!G190</f>
        <v>0</v>
      </c>
      <c r="J190" s="38">
        <f>'Agricultural Data'!H190</f>
        <v>0</v>
      </c>
      <c r="K190" s="195">
        <f>'Agricultural Data'!I190</f>
        <v>0</v>
      </c>
      <c r="L190" s="195">
        <f>'Agricultural Data'!J190</f>
        <v>0</v>
      </c>
      <c r="M190" s="168" t="str">
        <f t="shared" si="15"/>
        <v/>
      </c>
      <c r="N190" s="168" t="str">
        <f t="shared" si="16"/>
        <v/>
      </c>
      <c r="O190" s="38" t="str">
        <f>IFERROR(IF(VLOOKUP(J190,'Inputs_Metric 30'!$D$5:$E$139,2,FALSE)=0,"",VLOOKUP(J190,'Inputs_Metric 30'!$D$5:$E$139,2,FALSE)),"")</f>
        <v/>
      </c>
    </row>
    <row r="191" spans="3:15" x14ac:dyDescent="0.25">
      <c r="C191">
        <f t="shared" si="14"/>
        <v>10</v>
      </c>
      <c r="D191">
        <f>COUNTIF($F$4:F191,F191)</f>
        <v>6</v>
      </c>
      <c r="E191" s="40">
        <f>'Agricultural Data'!C191</f>
        <v>0</v>
      </c>
      <c r="F191" s="40">
        <f>'Agricultural Data'!D191</f>
        <v>0</v>
      </c>
      <c r="G191" s="40">
        <f>'Agricultural Data'!E191</f>
        <v>0</v>
      </c>
      <c r="H191" s="38">
        <f>'Agricultural Data'!F191</f>
        <v>0</v>
      </c>
      <c r="I191" s="38">
        <f>'Agricultural Data'!G191</f>
        <v>0</v>
      </c>
      <c r="J191" s="38">
        <f>'Agricultural Data'!H191</f>
        <v>0</v>
      </c>
      <c r="K191" s="195">
        <f>'Agricultural Data'!I191</f>
        <v>0</v>
      </c>
      <c r="L191" s="195">
        <f>'Agricultural Data'!J191</f>
        <v>0</v>
      </c>
      <c r="M191" s="168" t="str">
        <f t="shared" si="15"/>
        <v/>
      </c>
      <c r="N191" s="168" t="str">
        <f t="shared" si="16"/>
        <v/>
      </c>
      <c r="O191" s="38" t="str">
        <f>IFERROR(IF(VLOOKUP(J191,'Inputs_Metric 30'!$D$5:$E$139,2,FALSE)=0,"",VLOOKUP(J191,'Inputs_Metric 30'!$D$5:$E$139,2,FALSE)),"")</f>
        <v/>
      </c>
    </row>
    <row r="192" spans="3:15" x14ac:dyDescent="0.25">
      <c r="C192">
        <f t="shared" si="14"/>
        <v>10</v>
      </c>
      <c r="D192">
        <f>COUNTIF($F$4:F192,F192)</f>
        <v>7</v>
      </c>
      <c r="E192" s="40">
        <f>'Agricultural Data'!C192</f>
        <v>0</v>
      </c>
      <c r="F192" s="40">
        <f>'Agricultural Data'!D192</f>
        <v>0</v>
      </c>
      <c r="G192" s="40">
        <f>'Agricultural Data'!E192</f>
        <v>0</v>
      </c>
      <c r="H192" s="38">
        <f>'Agricultural Data'!F192</f>
        <v>0</v>
      </c>
      <c r="I192" s="38">
        <f>'Agricultural Data'!G192</f>
        <v>0</v>
      </c>
      <c r="J192" s="38">
        <f>'Agricultural Data'!H192</f>
        <v>0</v>
      </c>
      <c r="K192" s="195">
        <f>'Agricultural Data'!I192</f>
        <v>0</v>
      </c>
      <c r="L192" s="195">
        <f>'Agricultural Data'!J192</f>
        <v>0</v>
      </c>
      <c r="M192" s="168" t="str">
        <f t="shared" si="15"/>
        <v/>
      </c>
      <c r="N192" s="168" t="str">
        <f t="shared" si="16"/>
        <v/>
      </c>
      <c r="O192" s="38" t="str">
        <f>IFERROR(IF(VLOOKUP(J192,'Inputs_Metric 30'!$D$5:$E$139,2,FALSE)=0,"",VLOOKUP(J192,'Inputs_Metric 30'!$D$5:$E$139,2,FALSE)),"")</f>
        <v/>
      </c>
    </row>
    <row r="193" spans="3:15" x14ac:dyDescent="0.25">
      <c r="C193">
        <f t="shared" si="14"/>
        <v>10</v>
      </c>
      <c r="D193">
        <f>COUNTIF($F$4:F193,F193)</f>
        <v>8</v>
      </c>
      <c r="E193" s="40">
        <f>'Agricultural Data'!C193</f>
        <v>0</v>
      </c>
      <c r="F193" s="40">
        <f>'Agricultural Data'!D193</f>
        <v>0</v>
      </c>
      <c r="G193" s="40">
        <f>'Agricultural Data'!E193</f>
        <v>0</v>
      </c>
      <c r="H193" s="38">
        <f>'Agricultural Data'!F193</f>
        <v>0</v>
      </c>
      <c r="I193" s="38">
        <f>'Agricultural Data'!G193</f>
        <v>0</v>
      </c>
      <c r="J193" s="38">
        <f>'Agricultural Data'!H193</f>
        <v>0</v>
      </c>
      <c r="K193" s="195">
        <f>'Agricultural Data'!I193</f>
        <v>0</v>
      </c>
      <c r="L193" s="195">
        <f>'Agricultural Data'!J193</f>
        <v>0</v>
      </c>
      <c r="M193" s="168" t="str">
        <f t="shared" si="15"/>
        <v/>
      </c>
      <c r="N193" s="168" t="str">
        <f t="shared" si="16"/>
        <v/>
      </c>
      <c r="O193" s="38" t="str">
        <f>IFERROR(IF(VLOOKUP(J193,'Inputs_Metric 30'!$D$5:$E$139,2,FALSE)=0,"",VLOOKUP(J193,'Inputs_Metric 30'!$D$5:$E$139,2,FALSE)),"")</f>
        <v/>
      </c>
    </row>
    <row r="194" spans="3:15" x14ac:dyDescent="0.25">
      <c r="C194">
        <f t="shared" si="14"/>
        <v>10</v>
      </c>
      <c r="D194">
        <f>COUNTIF($F$4:F194,F194)</f>
        <v>9</v>
      </c>
      <c r="E194" s="40">
        <f>'Agricultural Data'!C194</f>
        <v>0</v>
      </c>
      <c r="F194" s="40">
        <f>'Agricultural Data'!D194</f>
        <v>0</v>
      </c>
      <c r="G194" s="40">
        <f>'Agricultural Data'!E194</f>
        <v>0</v>
      </c>
      <c r="H194" s="38">
        <f>'Agricultural Data'!F194</f>
        <v>0</v>
      </c>
      <c r="I194" s="38">
        <f>'Agricultural Data'!G194</f>
        <v>0</v>
      </c>
      <c r="J194" s="38">
        <f>'Agricultural Data'!H194</f>
        <v>0</v>
      </c>
      <c r="K194" s="195">
        <f>'Agricultural Data'!I194</f>
        <v>0</v>
      </c>
      <c r="L194" s="195">
        <f>'Agricultural Data'!J194</f>
        <v>0</v>
      </c>
      <c r="M194" s="168" t="str">
        <f t="shared" si="15"/>
        <v/>
      </c>
      <c r="N194" s="168" t="str">
        <f t="shared" si="16"/>
        <v/>
      </c>
      <c r="O194" s="38" t="str">
        <f>IFERROR(IF(VLOOKUP(J194,'Inputs_Metric 30'!$D$5:$E$139,2,FALSE)=0,"",VLOOKUP(J194,'Inputs_Metric 30'!$D$5:$E$139,2,FALSE)),"")</f>
        <v/>
      </c>
    </row>
    <row r="195" spans="3:15" x14ac:dyDescent="0.25">
      <c r="C195">
        <f t="shared" si="14"/>
        <v>10</v>
      </c>
      <c r="D195">
        <f>COUNTIF($F$4:F195,F195)</f>
        <v>10</v>
      </c>
      <c r="E195" s="40">
        <f>'Agricultural Data'!C195</f>
        <v>0</v>
      </c>
      <c r="F195" s="40">
        <f>'Agricultural Data'!D195</f>
        <v>0</v>
      </c>
      <c r="G195" s="40">
        <f>'Agricultural Data'!E195</f>
        <v>0</v>
      </c>
      <c r="H195" s="38">
        <f>'Agricultural Data'!F195</f>
        <v>0</v>
      </c>
      <c r="I195" s="38">
        <f>'Agricultural Data'!G195</f>
        <v>0</v>
      </c>
      <c r="J195" s="38">
        <f>'Agricultural Data'!H195</f>
        <v>0</v>
      </c>
      <c r="K195" s="195">
        <f>'Agricultural Data'!I195</f>
        <v>0</v>
      </c>
      <c r="L195" s="195">
        <f>'Agricultural Data'!J195</f>
        <v>0</v>
      </c>
      <c r="M195" s="168" t="str">
        <f t="shared" si="15"/>
        <v/>
      </c>
      <c r="N195" s="168" t="str">
        <f t="shared" si="16"/>
        <v/>
      </c>
      <c r="O195" s="38" t="str">
        <f>IFERROR(IF(VLOOKUP(J195,'Inputs_Metric 30'!$D$5:$E$139,2,FALSE)=0,"",VLOOKUP(J195,'Inputs_Metric 30'!$D$5:$E$139,2,FALSE)),"")</f>
        <v/>
      </c>
    </row>
    <row r="196" spans="3:15" x14ac:dyDescent="0.25">
      <c r="C196">
        <f t="shared" si="14"/>
        <v>10</v>
      </c>
      <c r="D196">
        <f>COUNTIF($F$4:F196,F196)</f>
        <v>11</v>
      </c>
      <c r="E196" s="40">
        <f>'Agricultural Data'!C196</f>
        <v>0</v>
      </c>
      <c r="F196" s="40">
        <f>'Agricultural Data'!D196</f>
        <v>0</v>
      </c>
      <c r="G196" s="40">
        <f>'Agricultural Data'!E196</f>
        <v>0</v>
      </c>
      <c r="H196" s="38">
        <f>'Agricultural Data'!F196</f>
        <v>0</v>
      </c>
      <c r="I196" s="38">
        <f>'Agricultural Data'!G196</f>
        <v>0</v>
      </c>
      <c r="J196" s="38">
        <f>'Agricultural Data'!H196</f>
        <v>0</v>
      </c>
      <c r="K196" s="195">
        <f>'Agricultural Data'!I196</f>
        <v>0</v>
      </c>
      <c r="L196" s="195">
        <f>'Agricultural Data'!J196</f>
        <v>0</v>
      </c>
      <c r="M196" s="168" t="str">
        <f t="shared" si="15"/>
        <v/>
      </c>
      <c r="N196" s="168" t="str">
        <f t="shared" si="16"/>
        <v/>
      </c>
      <c r="O196" s="38" t="str">
        <f>IFERROR(IF(VLOOKUP(J196,'Inputs_Metric 30'!$D$5:$E$139,2,FALSE)=0,"",VLOOKUP(J196,'Inputs_Metric 30'!$D$5:$E$139,2,FALSE)),"")</f>
        <v/>
      </c>
    </row>
    <row r="197" spans="3:15" x14ac:dyDescent="0.25">
      <c r="C197">
        <f t="shared" si="14"/>
        <v>10</v>
      </c>
      <c r="D197">
        <f>COUNTIF($F$4:F197,F197)</f>
        <v>12</v>
      </c>
      <c r="E197" s="40">
        <f>'Agricultural Data'!C197</f>
        <v>0</v>
      </c>
      <c r="F197" s="40">
        <f>'Agricultural Data'!D197</f>
        <v>0</v>
      </c>
      <c r="G197" s="40">
        <f>'Agricultural Data'!E197</f>
        <v>0</v>
      </c>
      <c r="H197" s="38">
        <f>'Agricultural Data'!F197</f>
        <v>0</v>
      </c>
      <c r="I197" s="38">
        <f>'Agricultural Data'!G197</f>
        <v>0</v>
      </c>
      <c r="J197" s="38">
        <f>'Agricultural Data'!H197</f>
        <v>0</v>
      </c>
      <c r="K197" s="195">
        <f>'Agricultural Data'!I197</f>
        <v>0</v>
      </c>
      <c r="L197" s="195">
        <f>'Agricultural Data'!J197</f>
        <v>0</v>
      </c>
      <c r="M197" s="168" t="str">
        <f t="shared" si="15"/>
        <v/>
      </c>
      <c r="N197" s="168" t="str">
        <f t="shared" si="16"/>
        <v/>
      </c>
      <c r="O197" s="38" t="str">
        <f>IFERROR(IF(VLOOKUP(J197,'Inputs_Metric 30'!$D$5:$E$139,2,FALSE)=0,"",VLOOKUP(J197,'Inputs_Metric 30'!$D$5:$E$139,2,FALSE)),"")</f>
        <v/>
      </c>
    </row>
    <row r="198" spans="3:15" x14ac:dyDescent="0.25">
      <c r="C198">
        <f t="shared" si="14"/>
        <v>10</v>
      </c>
      <c r="D198">
        <f>COUNTIF($F$4:F198,F198)</f>
        <v>13</v>
      </c>
      <c r="E198" s="40">
        <f>'Agricultural Data'!C198</f>
        <v>0</v>
      </c>
      <c r="F198" s="40">
        <f>'Agricultural Data'!D198</f>
        <v>0</v>
      </c>
      <c r="G198" s="40">
        <f>'Agricultural Data'!E198</f>
        <v>0</v>
      </c>
      <c r="H198" s="38">
        <f>'Agricultural Data'!F198</f>
        <v>0</v>
      </c>
      <c r="I198" s="38">
        <f>'Agricultural Data'!G198</f>
        <v>0</v>
      </c>
      <c r="J198" s="38">
        <f>'Agricultural Data'!H198</f>
        <v>0</v>
      </c>
      <c r="K198" s="195">
        <f>'Agricultural Data'!I198</f>
        <v>0</v>
      </c>
      <c r="L198" s="195">
        <f>'Agricultural Data'!J198</f>
        <v>0</v>
      </c>
      <c r="M198" s="168" t="str">
        <f t="shared" si="15"/>
        <v/>
      </c>
      <c r="N198" s="168" t="str">
        <f t="shared" si="16"/>
        <v/>
      </c>
      <c r="O198" s="38" t="str">
        <f>IFERROR(IF(VLOOKUP(J198,'Inputs_Metric 30'!$D$5:$E$139,2,FALSE)=0,"",VLOOKUP(J198,'Inputs_Metric 30'!$D$5:$E$139,2,FALSE)),"")</f>
        <v/>
      </c>
    </row>
    <row r="199" spans="3:15" x14ac:dyDescent="0.25">
      <c r="C199">
        <f t="shared" si="14"/>
        <v>10</v>
      </c>
      <c r="D199">
        <f>COUNTIF($F$4:F199,F199)</f>
        <v>14</v>
      </c>
      <c r="E199" s="40">
        <f>'Agricultural Data'!C199</f>
        <v>0</v>
      </c>
      <c r="F199" s="40">
        <f>'Agricultural Data'!D199</f>
        <v>0</v>
      </c>
      <c r="G199" s="40">
        <f>'Agricultural Data'!E199</f>
        <v>0</v>
      </c>
      <c r="H199" s="38">
        <f>'Agricultural Data'!F199</f>
        <v>0</v>
      </c>
      <c r="I199" s="38">
        <f>'Agricultural Data'!G199</f>
        <v>0</v>
      </c>
      <c r="J199" s="38">
        <f>'Agricultural Data'!H199</f>
        <v>0</v>
      </c>
      <c r="K199" s="195">
        <f>'Agricultural Data'!I199</f>
        <v>0</v>
      </c>
      <c r="L199" s="195">
        <f>'Agricultural Data'!J199</f>
        <v>0</v>
      </c>
      <c r="M199" s="168" t="str">
        <f t="shared" si="15"/>
        <v/>
      </c>
      <c r="N199" s="168" t="str">
        <f t="shared" si="16"/>
        <v/>
      </c>
      <c r="O199" s="38" t="str">
        <f>IFERROR(IF(VLOOKUP(J199,'Inputs_Metric 30'!$D$5:$E$139,2,FALSE)=0,"",VLOOKUP(J199,'Inputs_Metric 30'!$D$5:$E$139,2,FALSE)),"")</f>
        <v/>
      </c>
    </row>
    <row r="200" spans="3:15" x14ac:dyDescent="0.25">
      <c r="C200">
        <f t="shared" si="14"/>
        <v>10</v>
      </c>
      <c r="D200">
        <f>COUNTIF($F$4:F200,F200)</f>
        <v>15</v>
      </c>
      <c r="E200" s="40">
        <f>'Agricultural Data'!C200</f>
        <v>0</v>
      </c>
      <c r="F200" s="40">
        <f>'Agricultural Data'!D200</f>
        <v>0</v>
      </c>
      <c r="G200" s="40">
        <f>'Agricultural Data'!E200</f>
        <v>0</v>
      </c>
      <c r="H200" s="38">
        <f>'Agricultural Data'!F200</f>
        <v>0</v>
      </c>
      <c r="I200" s="38">
        <f>'Agricultural Data'!G200</f>
        <v>0</v>
      </c>
      <c r="J200" s="38">
        <f>'Agricultural Data'!H200</f>
        <v>0</v>
      </c>
      <c r="K200" s="195">
        <f>'Agricultural Data'!I200</f>
        <v>0</v>
      </c>
      <c r="L200" s="195">
        <f>'Agricultural Data'!J200</f>
        <v>0</v>
      </c>
      <c r="M200" s="168" t="str">
        <f t="shared" si="15"/>
        <v/>
      </c>
      <c r="N200" s="168" t="str">
        <f t="shared" si="16"/>
        <v/>
      </c>
      <c r="O200" s="38" t="str">
        <f>IFERROR(IF(VLOOKUP(J200,'Inputs_Metric 30'!$D$5:$E$139,2,FALSE)=0,"",VLOOKUP(J200,'Inputs_Metric 30'!$D$5:$E$139,2,FALSE)),"")</f>
        <v/>
      </c>
    </row>
    <row r="201" spans="3:15" x14ac:dyDescent="0.25">
      <c r="C201">
        <f t="shared" si="14"/>
        <v>10</v>
      </c>
      <c r="D201">
        <f>COUNTIF($F$4:F201,F201)</f>
        <v>16</v>
      </c>
      <c r="E201" s="40">
        <f>'Agricultural Data'!C201</f>
        <v>0</v>
      </c>
      <c r="F201" s="40">
        <f>'Agricultural Data'!D201</f>
        <v>0</v>
      </c>
      <c r="G201" s="40">
        <f>'Agricultural Data'!E201</f>
        <v>0</v>
      </c>
      <c r="H201" s="38">
        <f>'Agricultural Data'!F201</f>
        <v>0</v>
      </c>
      <c r="I201" s="38">
        <f>'Agricultural Data'!G201</f>
        <v>0</v>
      </c>
      <c r="J201" s="38">
        <f>'Agricultural Data'!H201</f>
        <v>0</v>
      </c>
      <c r="K201" s="195">
        <f>'Agricultural Data'!I201</f>
        <v>0</v>
      </c>
      <c r="L201" s="195">
        <f>'Agricultural Data'!J201</f>
        <v>0</v>
      </c>
      <c r="M201" s="168" t="str">
        <f t="shared" si="15"/>
        <v/>
      </c>
      <c r="N201" s="168" t="str">
        <f t="shared" si="16"/>
        <v/>
      </c>
      <c r="O201" s="38" t="str">
        <f>IFERROR(IF(VLOOKUP(J201,'Inputs_Metric 30'!$D$5:$E$139,2,FALSE)=0,"",VLOOKUP(J201,'Inputs_Metric 30'!$D$5:$E$139,2,FALSE)),"")</f>
        <v/>
      </c>
    </row>
    <row r="202" spans="3:15" x14ac:dyDescent="0.25">
      <c r="C202">
        <f t="shared" si="14"/>
        <v>10</v>
      </c>
      <c r="D202">
        <f>COUNTIF($F$4:F202,F202)</f>
        <v>17</v>
      </c>
      <c r="E202" s="40">
        <f>'Agricultural Data'!C202</f>
        <v>0</v>
      </c>
      <c r="F202" s="40">
        <f>'Agricultural Data'!D202</f>
        <v>0</v>
      </c>
      <c r="G202" s="40">
        <f>'Agricultural Data'!E202</f>
        <v>0</v>
      </c>
      <c r="H202" s="38">
        <f>'Agricultural Data'!F202</f>
        <v>0</v>
      </c>
      <c r="I202" s="38">
        <f>'Agricultural Data'!G202</f>
        <v>0</v>
      </c>
      <c r="J202" s="38">
        <f>'Agricultural Data'!H202</f>
        <v>0</v>
      </c>
      <c r="K202" s="195">
        <f>'Agricultural Data'!I202</f>
        <v>0</v>
      </c>
      <c r="L202" s="195">
        <f>'Agricultural Data'!J202</f>
        <v>0</v>
      </c>
      <c r="M202" s="168" t="str">
        <f t="shared" si="15"/>
        <v/>
      </c>
      <c r="N202" s="168" t="str">
        <f t="shared" si="16"/>
        <v/>
      </c>
      <c r="O202" s="38" t="str">
        <f>IFERROR(IF(VLOOKUP(J202,'Inputs_Metric 30'!$D$5:$E$139,2,FALSE)=0,"",VLOOKUP(J202,'Inputs_Metric 30'!$D$5:$E$139,2,FALSE)),"")</f>
        <v/>
      </c>
    </row>
    <row r="203" spans="3:15" x14ac:dyDescent="0.25">
      <c r="C203">
        <f t="shared" si="14"/>
        <v>10</v>
      </c>
      <c r="D203">
        <f>COUNTIF($F$4:F203,F203)</f>
        <v>18</v>
      </c>
      <c r="E203" s="40">
        <f>'Agricultural Data'!C203</f>
        <v>0</v>
      </c>
      <c r="F203" s="40">
        <f>'Agricultural Data'!D203</f>
        <v>0</v>
      </c>
      <c r="G203" s="40">
        <f>'Agricultural Data'!E203</f>
        <v>0</v>
      </c>
      <c r="H203" s="38">
        <f>'Agricultural Data'!F203</f>
        <v>0</v>
      </c>
      <c r="I203" s="38">
        <f>'Agricultural Data'!G203</f>
        <v>0</v>
      </c>
      <c r="J203" s="38">
        <f>'Agricultural Data'!H203</f>
        <v>0</v>
      </c>
      <c r="K203" s="195">
        <f>'Agricultural Data'!I203</f>
        <v>0</v>
      </c>
      <c r="L203" s="195">
        <f>'Agricultural Data'!J203</f>
        <v>0</v>
      </c>
      <c r="M203" s="168" t="str">
        <f t="shared" si="15"/>
        <v/>
      </c>
      <c r="N203" s="168" t="str">
        <f t="shared" si="16"/>
        <v/>
      </c>
      <c r="O203" s="38" t="str">
        <f>IFERROR(IF(VLOOKUP(J203,'Inputs_Metric 30'!$D$5:$E$139,2,FALSE)=0,"",VLOOKUP(J203,'Inputs_Metric 30'!$D$5:$E$139,2,FALSE)),"")</f>
        <v/>
      </c>
    </row>
    <row r="204" spans="3:15" x14ac:dyDescent="0.25">
      <c r="C204">
        <f t="shared" si="14"/>
        <v>10</v>
      </c>
      <c r="D204">
        <f>COUNTIF($F$4:F204,F204)</f>
        <v>19</v>
      </c>
      <c r="E204" s="40">
        <f>'Agricultural Data'!C204</f>
        <v>0</v>
      </c>
      <c r="F204" s="40">
        <f>'Agricultural Data'!D204</f>
        <v>0</v>
      </c>
      <c r="G204" s="40">
        <f>'Agricultural Data'!E204</f>
        <v>0</v>
      </c>
      <c r="H204" s="38">
        <f>'Agricultural Data'!F204</f>
        <v>0</v>
      </c>
      <c r="I204" s="38">
        <f>'Agricultural Data'!G204</f>
        <v>0</v>
      </c>
      <c r="J204" s="38">
        <f>'Agricultural Data'!H204</f>
        <v>0</v>
      </c>
      <c r="K204" s="195">
        <f>'Agricultural Data'!I204</f>
        <v>0</v>
      </c>
      <c r="L204" s="195">
        <f>'Agricultural Data'!J204</f>
        <v>0</v>
      </c>
      <c r="M204" s="168" t="str">
        <f t="shared" si="15"/>
        <v/>
      </c>
      <c r="N204" s="168" t="str">
        <f t="shared" si="16"/>
        <v/>
      </c>
      <c r="O204" s="38" t="str">
        <f>IFERROR(IF(VLOOKUP(J204,'Inputs_Metric 30'!$D$5:$E$139,2,FALSE)=0,"",VLOOKUP(J204,'Inputs_Metric 30'!$D$5:$E$139,2,FALSE)),"")</f>
        <v/>
      </c>
    </row>
    <row r="205" spans="3:15" x14ac:dyDescent="0.25">
      <c r="C205">
        <f t="shared" si="14"/>
        <v>10</v>
      </c>
      <c r="D205">
        <f>COUNTIF($F$4:F205,F205)</f>
        <v>20</v>
      </c>
      <c r="E205" s="40">
        <f>'Agricultural Data'!C205</f>
        <v>0</v>
      </c>
      <c r="F205" s="40">
        <f>'Agricultural Data'!D205</f>
        <v>0</v>
      </c>
      <c r="G205" s="40">
        <f>'Agricultural Data'!E205</f>
        <v>0</v>
      </c>
      <c r="H205" s="38">
        <f>'Agricultural Data'!F205</f>
        <v>0</v>
      </c>
      <c r="I205" s="38">
        <f>'Agricultural Data'!G205</f>
        <v>0</v>
      </c>
      <c r="J205" s="38">
        <f>'Agricultural Data'!H205</f>
        <v>0</v>
      </c>
      <c r="K205" s="195">
        <f>'Agricultural Data'!I205</f>
        <v>0</v>
      </c>
      <c r="L205" s="195">
        <f>'Agricultural Data'!J205</f>
        <v>0</v>
      </c>
      <c r="M205" s="168" t="str">
        <f t="shared" si="15"/>
        <v/>
      </c>
      <c r="N205" s="168" t="str">
        <f t="shared" si="16"/>
        <v/>
      </c>
      <c r="O205" s="38" t="str">
        <f>IFERROR(IF(VLOOKUP(J205,'Inputs_Metric 30'!$D$5:$E$139,2,FALSE)=0,"",VLOOKUP(J205,'Inputs_Metric 30'!$D$5:$E$139,2,FALSE)),"")</f>
        <v/>
      </c>
    </row>
    <row r="206" spans="3:15" x14ac:dyDescent="0.25">
      <c r="C206">
        <f t="shared" si="14"/>
        <v>10</v>
      </c>
      <c r="D206">
        <f>COUNTIF($F$4:F206,F206)</f>
        <v>21</v>
      </c>
      <c r="E206" s="40">
        <f>'Agricultural Data'!C206</f>
        <v>0</v>
      </c>
      <c r="F206" s="40">
        <f>'Agricultural Data'!D206</f>
        <v>0</v>
      </c>
      <c r="G206" s="40">
        <f>'Agricultural Data'!E206</f>
        <v>0</v>
      </c>
      <c r="H206" s="38">
        <f>'Agricultural Data'!F206</f>
        <v>0</v>
      </c>
      <c r="I206" s="38">
        <f>'Agricultural Data'!G206</f>
        <v>0</v>
      </c>
      <c r="J206" s="38">
        <f>'Agricultural Data'!H206</f>
        <v>0</v>
      </c>
      <c r="K206" s="195">
        <f>'Agricultural Data'!I206</f>
        <v>0</v>
      </c>
      <c r="L206" s="195">
        <f>'Agricultural Data'!J206</f>
        <v>0</v>
      </c>
      <c r="M206" s="168" t="str">
        <f t="shared" si="15"/>
        <v/>
      </c>
      <c r="N206" s="168" t="str">
        <f t="shared" si="16"/>
        <v/>
      </c>
      <c r="O206" s="38" t="str">
        <f>IFERROR(IF(VLOOKUP(J206,'Inputs_Metric 30'!$D$5:$E$139,2,FALSE)=0,"",VLOOKUP(J206,'Inputs_Metric 30'!$D$5:$E$139,2,FALSE)),"")</f>
        <v/>
      </c>
    </row>
    <row r="207" spans="3:15" x14ac:dyDescent="0.25">
      <c r="C207">
        <f t="shared" si="14"/>
        <v>10</v>
      </c>
      <c r="D207">
        <f>COUNTIF($F$4:F207,F207)</f>
        <v>22</v>
      </c>
      <c r="E207" s="40">
        <f>'Agricultural Data'!C207</f>
        <v>0</v>
      </c>
      <c r="F207" s="40">
        <f>'Agricultural Data'!D207</f>
        <v>0</v>
      </c>
      <c r="G207" s="40">
        <f>'Agricultural Data'!E207</f>
        <v>0</v>
      </c>
      <c r="H207" s="38">
        <f>'Agricultural Data'!F207</f>
        <v>0</v>
      </c>
      <c r="I207" s="38">
        <f>'Agricultural Data'!G207</f>
        <v>0</v>
      </c>
      <c r="J207" s="38">
        <f>'Agricultural Data'!H207</f>
        <v>0</v>
      </c>
      <c r="K207" s="195">
        <f>'Agricultural Data'!I207</f>
        <v>0</v>
      </c>
      <c r="L207" s="195">
        <f>'Agricultural Data'!J207</f>
        <v>0</v>
      </c>
      <c r="M207" s="168" t="str">
        <f t="shared" si="15"/>
        <v/>
      </c>
      <c r="N207" s="168" t="str">
        <f t="shared" si="16"/>
        <v/>
      </c>
      <c r="O207" s="38" t="str">
        <f>IFERROR(IF(VLOOKUP(J207,'Inputs_Metric 30'!$D$5:$E$139,2,FALSE)=0,"",VLOOKUP(J207,'Inputs_Metric 30'!$D$5:$E$139,2,FALSE)),"")</f>
        <v/>
      </c>
    </row>
    <row r="208" spans="3:15" x14ac:dyDescent="0.25">
      <c r="C208">
        <f t="shared" si="14"/>
        <v>10</v>
      </c>
      <c r="D208">
        <f>COUNTIF($F$4:F208,F208)</f>
        <v>23</v>
      </c>
      <c r="E208" s="40">
        <f>'Agricultural Data'!C208</f>
        <v>0</v>
      </c>
      <c r="F208" s="40">
        <f>'Agricultural Data'!D208</f>
        <v>0</v>
      </c>
      <c r="G208" s="40">
        <f>'Agricultural Data'!E208</f>
        <v>0</v>
      </c>
      <c r="H208" s="38">
        <f>'Agricultural Data'!F208</f>
        <v>0</v>
      </c>
      <c r="I208" s="38">
        <f>'Agricultural Data'!G208</f>
        <v>0</v>
      </c>
      <c r="J208" s="38">
        <f>'Agricultural Data'!H208</f>
        <v>0</v>
      </c>
      <c r="K208" s="195">
        <f>'Agricultural Data'!I208</f>
        <v>0</v>
      </c>
      <c r="L208" s="195">
        <f>'Agricultural Data'!J208</f>
        <v>0</v>
      </c>
      <c r="M208" s="168" t="str">
        <f t="shared" si="15"/>
        <v/>
      </c>
      <c r="N208" s="168" t="str">
        <f t="shared" si="16"/>
        <v/>
      </c>
      <c r="O208" s="38" t="str">
        <f>IFERROR(IF(VLOOKUP(J208,'Inputs_Metric 30'!$D$5:$E$139,2,FALSE)=0,"",VLOOKUP(J208,'Inputs_Metric 30'!$D$5:$E$139,2,FALSE)),"")</f>
        <v/>
      </c>
    </row>
    <row r="209" spans="3:15" x14ac:dyDescent="0.25">
      <c r="C209">
        <f t="shared" si="14"/>
        <v>10</v>
      </c>
      <c r="D209">
        <f>COUNTIF($F$4:F209,F209)</f>
        <v>24</v>
      </c>
      <c r="E209" s="40">
        <f>'Agricultural Data'!C209</f>
        <v>0</v>
      </c>
      <c r="F209" s="40">
        <f>'Agricultural Data'!D209</f>
        <v>0</v>
      </c>
      <c r="G209" s="40">
        <f>'Agricultural Data'!E209</f>
        <v>0</v>
      </c>
      <c r="H209" s="38">
        <f>'Agricultural Data'!F209</f>
        <v>0</v>
      </c>
      <c r="I209" s="38">
        <f>'Agricultural Data'!G209</f>
        <v>0</v>
      </c>
      <c r="J209" s="38">
        <f>'Agricultural Data'!H209</f>
        <v>0</v>
      </c>
      <c r="K209" s="195">
        <f>'Agricultural Data'!I209</f>
        <v>0</v>
      </c>
      <c r="L209" s="195">
        <f>'Agricultural Data'!J209</f>
        <v>0</v>
      </c>
      <c r="M209" s="168" t="str">
        <f t="shared" si="15"/>
        <v/>
      </c>
      <c r="N209" s="168" t="str">
        <f t="shared" si="16"/>
        <v/>
      </c>
      <c r="O209" s="38" t="str">
        <f>IFERROR(IF(VLOOKUP(J209,'Inputs_Metric 30'!$D$5:$E$139,2,FALSE)=0,"",VLOOKUP(J209,'Inputs_Metric 30'!$D$5:$E$139,2,FALSE)),"")</f>
        <v/>
      </c>
    </row>
    <row r="210" spans="3:15" x14ac:dyDescent="0.25">
      <c r="C210">
        <f t="shared" si="14"/>
        <v>10</v>
      </c>
      <c r="D210">
        <f>COUNTIF($F$4:F210,F210)</f>
        <v>25</v>
      </c>
      <c r="E210" s="40">
        <f>'Agricultural Data'!C210</f>
        <v>0</v>
      </c>
      <c r="F210" s="40">
        <f>'Agricultural Data'!D210</f>
        <v>0</v>
      </c>
      <c r="G210" s="40">
        <f>'Agricultural Data'!E210</f>
        <v>0</v>
      </c>
      <c r="H210" s="38">
        <f>'Agricultural Data'!F210</f>
        <v>0</v>
      </c>
      <c r="I210" s="38">
        <f>'Agricultural Data'!G210</f>
        <v>0</v>
      </c>
      <c r="J210" s="38">
        <f>'Agricultural Data'!H210</f>
        <v>0</v>
      </c>
      <c r="K210" s="195">
        <f>'Agricultural Data'!I210</f>
        <v>0</v>
      </c>
      <c r="L210" s="195">
        <f>'Agricultural Data'!J210</f>
        <v>0</v>
      </c>
      <c r="M210" s="168" t="str">
        <f t="shared" si="15"/>
        <v/>
      </c>
      <c r="N210" s="168" t="str">
        <f t="shared" si="16"/>
        <v/>
      </c>
      <c r="O210" s="38" t="str">
        <f>IFERROR(IF(VLOOKUP(J210,'Inputs_Metric 30'!$D$5:$E$139,2,FALSE)=0,"",VLOOKUP(J210,'Inputs_Metric 30'!$D$5:$E$139,2,FALSE)),"")</f>
        <v/>
      </c>
    </row>
    <row r="211" spans="3:15" x14ac:dyDescent="0.25">
      <c r="C211">
        <f t="shared" si="14"/>
        <v>10</v>
      </c>
      <c r="D211">
        <f>COUNTIF($F$4:F211,F211)</f>
        <v>26</v>
      </c>
      <c r="E211" s="40">
        <f>'Agricultural Data'!C211</f>
        <v>0</v>
      </c>
      <c r="F211" s="40">
        <f>'Agricultural Data'!D211</f>
        <v>0</v>
      </c>
      <c r="G211" s="40">
        <f>'Agricultural Data'!E211</f>
        <v>0</v>
      </c>
      <c r="H211" s="38">
        <f>'Agricultural Data'!F211</f>
        <v>0</v>
      </c>
      <c r="I211" s="38">
        <f>'Agricultural Data'!G211</f>
        <v>0</v>
      </c>
      <c r="J211" s="38">
        <f>'Agricultural Data'!H211</f>
        <v>0</v>
      </c>
      <c r="K211" s="195">
        <f>'Agricultural Data'!I211</f>
        <v>0</v>
      </c>
      <c r="L211" s="195">
        <f>'Agricultural Data'!J211</f>
        <v>0</v>
      </c>
      <c r="M211" s="168" t="str">
        <f t="shared" si="15"/>
        <v/>
      </c>
      <c r="N211" s="168" t="str">
        <f t="shared" si="16"/>
        <v/>
      </c>
      <c r="O211" s="38" t="str">
        <f>IFERROR(IF(VLOOKUP(J211,'Inputs_Metric 30'!$D$5:$E$139,2,FALSE)=0,"",VLOOKUP(J211,'Inputs_Metric 30'!$D$5:$E$139,2,FALSE)),"")</f>
        <v/>
      </c>
    </row>
    <row r="212" spans="3:15" x14ac:dyDescent="0.25">
      <c r="C212">
        <f t="shared" si="14"/>
        <v>10</v>
      </c>
      <c r="D212">
        <f>COUNTIF($F$4:F212,F212)</f>
        <v>27</v>
      </c>
      <c r="E212" s="40">
        <f>'Agricultural Data'!C212</f>
        <v>0</v>
      </c>
      <c r="F212" s="40">
        <f>'Agricultural Data'!D212</f>
        <v>0</v>
      </c>
      <c r="G212" s="40">
        <f>'Agricultural Data'!E212</f>
        <v>0</v>
      </c>
      <c r="H212" s="38">
        <f>'Agricultural Data'!F212</f>
        <v>0</v>
      </c>
      <c r="I212" s="38">
        <f>'Agricultural Data'!G212</f>
        <v>0</v>
      </c>
      <c r="J212" s="38">
        <f>'Agricultural Data'!H212</f>
        <v>0</v>
      </c>
      <c r="K212" s="195">
        <f>'Agricultural Data'!I212</f>
        <v>0</v>
      </c>
      <c r="L212" s="195">
        <f>'Agricultural Data'!J212</f>
        <v>0</v>
      </c>
      <c r="M212" s="168" t="str">
        <f t="shared" si="15"/>
        <v/>
      </c>
      <c r="N212" s="168" t="str">
        <f t="shared" si="16"/>
        <v/>
      </c>
      <c r="O212" s="38" t="str">
        <f>IFERROR(IF(VLOOKUP(J212,'Inputs_Metric 30'!$D$5:$E$139,2,FALSE)=0,"",VLOOKUP(J212,'Inputs_Metric 30'!$D$5:$E$139,2,FALSE)),"")</f>
        <v/>
      </c>
    </row>
    <row r="213" spans="3:15" x14ac:dyDescent="0.25">
      <c r="C213">
        <f t="shared" si="14"/>
        <v>10</v>
      </c>
      <c r="D213">
        <f>COUNTIF($F$4:F213,F213)</f>
        <v>28</v>
      </c>
      <c r="E213" s="40">
        <f>'Agricultural Data'!C213</f>
        <v>0</v>
      </c>
      <c r="F213" s="40">
        <f>'Agricultural Data'!D213</f>
        <v>0</v>
      </c>
      <c r="G213" s="40">
        <f>'Agricultural Data'!E213</f>
        <v>0</v>
      </c>
      <c r="H213" s="38">
        <f>'Agricultural Data'!F213</f>
        <v>0</v>
      </c>
      <c r="I213" s="38">
        <f>'Agricultural Data'!G213</f>
        <v>0</v>
      </c>
      <c r="J213" s="38">
        <f>'Agricultural Data'!H213</f>
        <v>0</v>
      </c>
      <c r="K213" s="195">
        <f>'Agricultural Data'!I213</f>
        <v>0</v>
      </c>
      <c r="L213" s="195">
        <f>'Agricultural Data'!J213</f>
        <v>0</v>
      </c>
      <c r="M213" s="168" t="str">
        <f t="shared" si="15"/>
        <v/>
      </c>
      <c r="N213" s="168" t="str">
        <f t="shared" si="16"/>
        <v/>
      </c>
      <c r="O213" s="38" t="str">
        <f>IFERROR(IF(VLOOKUP(J213,'Inputs_Metric 30'!$D$5:$E$139,2,FALSE)=0,"",VLOOKUP(J213,'Inputs_Metric 30'!$D$5:$E$139,2,FALSE)),"")</f>
        <v/>
      </c>
    </row>
    <row r="214" spans="3:15" x14ac:dyDescent="0.25">
      <c r="C214">
        <f t="shared" si="14"/>
        <v>10</v>
      </c>
      <c r="D214">
        <f>COUNTIF($F$4:F214,F214)</f>
        <v>29</v>
      </c>
      <c r="E214" s="40">
        <f>'Agricultural Data'!C214</f>
        <v>0</v>
      </c>
      <c r="F214" s="40">
        <f>'Agricultural Data'!D214</f>
        <v>0</v>
      </c>
      <c r="G214" s="40">
        <f>'Agricultural Data'!E214</f>
        <v>0</v>
      </c>
      <c r="H214" s="38">
        <f>'Agricultural Data'!F214</f>
        <v>0</v>
      </c>
      <c r="I214" s="38">
        <f>'Agricultural Data'!G214</f>
        <v>0</v>
      </c>
      <c r="J214" s="38">
        <f>'Agricultural Data'!H214</f>
        <v>0</v>
      </c>
      <c r="K214" s="195">
        <f>'Agricultural Data'!I214</f>
        <v>0</v>
      </c>
      <c r="L214" s="195">
        <f>'Agricultural Data'!J214</f>
        <v>0</v>
      </c>
      <c r="M214" s="168" t="str">
        <f t="shared" si="15"/>
        <v/>
      </c>
      <c r="N214" s="168" t="str">
        <f t="shared" si="16"/>
        <v/>
      </c>
      <c r="O214" s="38" t="str">
        <f>IFERROR(IF(VLOOKUP(J214,'Inputs_Metric 30'!$D$5:$E$139,2,FALSE)=0,"",VLOOKUP(J214,'Inputs_Metric 30'!$D$5:$E$139,2,FALSE)),"")</f>
        <v/>
      </c>
    </row>
    <row r="215" spans="3:15" x14ac:dyDescent="0.25">
      <c r="C215">
        <f t="shared" si="14"/>
        <v>10</v>
      </c>
      <c r="D215">
        <f>COUNTIF($F$4:F215,F215)</f>
        <v>30</v>
      </c>
      <c r="E215" s="40">
        <f>'Agricultural Data'!C215</f>
        <v>0</v>
      </c>
      <c r="F215" s="40">
        <f>'Agricultural Data'!D215</f>
        <v>0</v>
      </c>
      <c r="G215" s="40">
        <f>'Agricultural Data'!E215</f>
        <v>0</v>
      </c>
      <c r="H215" s="38">
        <f>'Agricultural Data'!F215</f>
        <v>0</v>
      </c>
      <c r="I215" s="38">
        <f>'Agricultural Data'!G215</f>
        <v>0</v>
      </c>
      <c r="J215" s="38">
        <f>'Agricultural Data'!H215</f>
        <v>0</v>
      </c>
      <c r="K215" s="195">
        <f>'Agricultural Data'!I215</f>
        <v>0</v>
      </c>
      <c r="L215" s="195">
        <f>'Agricultural Data'!J215</f>
        <v>0</v>
      </c>
      <c r="M215" s="168" t="str">
        <f t="shared" si="15"/>
        <v/>
      </c>
      <c r="N215" s="168" t="str">
        <f t="shared" si="16"/>
        <v/>
      </c>
      <c r="O215" s="38" t="str">
        <f>IFERROR(IF(VLOOKUP(J215,'Inputs_Metric 30'!$D$5:$E$139,2,FALSE)=0,"",VLOOKUP(J215,'Inputs_Metric 30'!$D$5:$E$139,2,FALSE)),"")</f>
        <v/>
      </c>
    </row>
    <row r="216" spans="3:15" x14ac:dyDescent="0.25">
      <c r="C216">
        <f t="shared" si="14"/>
        <v>10</v>
      </c>
      <c r="D216">
        <f>COUNTIF($F$4:F216,F216)</f>
        <v>31</v>
      </c>
      <c r="E216" s="40">
        <f>'Agricultural Data'!C216</f>
        <v>0</v>
      </c>
      <c r="F216" s="40">
        <f>'Agricultural Data'!D216</f>
        <v>0</v>
      </c>
      <c r="G216" s="40">
        <f>'Agricultural Data'!E216</f>
        <v>0</v>
      </c>
      <c r="H216" s="38">
        <f>'Agricultural Data'!F216</f>
        <v>0</v>
      </c>
      <c r="I216" s="38">
        <f>'Agricultural Data'!G216</f>
        <v>0</v>
      </c>
      <c r="J216" s="38">
        <f>'Agricultural Data'!H216</f>
        <v>0</v>
      </c>
      <c r="K216" s="195">
        <f>'Agricultural Data'!I216</f>
        <v>0</v>
      </c>
      <c r="L216" s="195">
        <f>'Agricultural Data'!J216</f>
        <v>0</v>
      </c>
      <c r="M216" s="168" t="str">
        <f t="shared" si="15"/>
        <v/>
      </c>
      <c r="N216" s="168" t="str">
        <f t="shared" si="16"/>
        <v/>
      </c>
      <c r="O216" s="38" t="str">
        <f>IFERROR(IF(VLOOKUP(J216,'Inputs_Metric 30'!$D$5:$E$139,2,FALSE)=0,"",VLOOKUP(J216,'Inputs_Metric 30'!$D$5:$E$139,2,FALSE)),"")</f>
        <v/>
      </c>
    </row>
    <row r="217" spans="3:15" x14ac:dyDescent="0.25">
      <c r="C217">
        <f t="shared" si="14"/>
        <v>10</v>
      </c>
      <c r="D217">
        <f>COUNTIF($F$4:F217,F217)</f>
        <v>32</v>
      </c>
      <c r="E217" s="40">
        <f>'Agricultural Data'!C217</f>
        <v>0</v>
      </c>
      <c r="F217" s="40">
        <f>'Agricultural Data'!D217</f>
        <v>0</v>
      </c>
      <c r="G217" s="40">
        <f>'Agricultural Data'!E217</f>
        <v>0</v>
      </c>
      <c r="H217" s="38">
        <f>'Agricultural Data'!F217</f>
        <v>0</v>
      </c>
      <c r="I217" s="38">
        <f>'Agricultural Data'!G217</f>
        <v>0</v>
      </c>
      <c r="J217" s="38">
        <f>'Agricultural Data'!H217</f>
        <v>0</v>
      </c>
      <c r="K217" s="195">
        <f>'Agricultural Data'!I217</f>
        <v>0</v>
      </c>
      <c r="L217" s="195">
        <f>'Agricultural Data'!J217</f>
        <v>0</v>
      </c>
      <c r="M217" s="168" t="str">
        <f t="shared" si="15"/>
        <v/>
      </c>
      <c r="N217" s="168" t="str">
        <f t="shared" si="16"/>
        <v/>
      </c>
      <c r="O217" s="38" t="str">
        <f>IFERROR(IF(VLOOKUP(J217,'Inputs_Metric 30'!$D$5:$E$139,2,FALSE)=0,"",VLOOKUP(J217,'Inputs_Metric 30'!$D$5:$E$139,2,FALSE)),"")</f>
        <v/>
      </c>
    </row>
    <row r="218" spans="3:15" x14ac:dyDescent="0.25">
      <c r="C218">
        <f t="shared" si="14"/>
        <v>10</v>
      </c>
      <c r="D218">
        <f>COUNTIF($F$4:F218,F218)</f>
        <v>33</v>
      </c>
      <c r="E218" s="40">
        <f>'Agricultural Data'!C218</f>
        <v>0</v>
      </c>
      <c r="F218" s="40">
        <f>'Agricultural Data'!D218</f>
        <v>0</v>
      </c>
      <c r="G218" s="40">
        <f>'Agricultural Data'!E218</f>
        <v>0</v>
      </c>
      <c r="H218" s="38">
        <f>'Agricultural Data'!F218</f>
        <v>0</v>
      </c>
      <c r="I218" s="38">
        <f>'Agricultural Data'!G218</f>
        <v>0</v>
      </c>
      <c r="J218" s="38">
        <f>'Agricultural Data'!H218</f>
        <v>0</v>
      </c>
      <c r="K218" s="195">
        <f>'Agricultural Data'!I218</f>
        <v>0</v>
      </c>
      <c r="L218" s="195">
        <f>'Agricultural Data'!J218</f>
        <v>0</v>
      </c>
      <c r="M218" s="168" t="str">
        <f t="shared" si="15"/>
        <v/>
      </c>
      <c r="N218" s="168" t="str">
        <f t="shared" si="16"/>
        <v/>
      </c>
      <c r="O218" s="38" t="str">
        <f>IFERROR(IF(VLOOKUP(J218,'Inputs_Metric 30'!$D$5:$E$139,2,FALSE)=0,"",VLOOKUP(J218,'Inputs_Metric 30'!$D$5:$E$139,2,FALSE)),"")</f>
        <v/>
      </c>
    </row>
    <row r="219" spans="3:15" x14ac:dyDescent="0.25">
      <c r="C219">
        <f t="shared" si="14"/>
        <v>10</v>
      </c>
      <c r="D219">
        <f>COUNTIF($F$4:F219,F219)</f>
        <v>34</v>
      </c>
      <c r="E219" s="40">
        <f>'Agricultural Data'!C219</f>
        <v>0</v>
      </c>
      <c r="F219" s="40">
        <f>'Agricultural Data'!D219</f>
        <v>0</v>
      </c>
      <c r="G219" s="40">
        <f>'Agricultural Data'!E219</f>
        <v>0</v>
      </c>
      <c r="H219" s="38">
        <f>'Agricultural Data'!F219</f>
        <v>0</v>
      </c>
      <c r="I219" s="38">
        <f>'Agricultural Data'!G219</f>
        <v>0</v>
      </c>
      <c r="J219" s="38">
        <f>'Agricultural Data'!H219</f>
        <v>0</v>
      </c>
      <c r="K219" s="195">
        <f>'Agricultural Data'!I219</f>
        <v>0</v>
      </c>
      <c r="L219" s="195">
        <f>'Agricultural Data'!J219</f>
        <v>0</v>
      </c>
      <c r="M219" s="168" t="str">
        <f t="shared" si="15"/>
        <v/>
      </c>
      <c r="N219" s="168" t="str">
        <f t="shared" si="16"/>
        <v/>
      </c>
      <c r="O219" s="38" t="str">
        <f>IFERROR(IF(VLOOKUP(J219,'Inputs_Metric 30'!$D$5:$E$139,2,FALSE)=0,"",VLOOKUP(J219,'Inputs_Metric 30'!$D$5:$E$139,2,FALSE)),"")</f>
        <v/>
      </c>
    </row>
    <row r="220" spans="3:15" x14ac:dyDescent="0.25">
      <c r="C220">
        <f t="shared" ref="C220:C283" si="17">IF(D220=1,C219+1,C219)</f>
        <v>10</v>
      </c>
      <c r="D220">
        <f>COUNTIF($F$4:F220,F220)</f>
        <v>35</v>
      </c>
      <c r="E220" s="40">
        <f>'Agricultural Data'!C220</f>
        <v>0</v>
      </c>
      <c r="F220" s="40">
        <f>'Agricultural Data'!D220</f>
        <v>0</v>
      </c>
      <c r="G220" s="40">
        <f>'Agricultural Data'!E220</f>
        <v>0</v>
      </c>
      <c r="H220" s="38">
        <f>'Agricultural Data'!F220</f>
        <v>0</v>
      </c>
      <c r="I220" s="38">
        <f>'Agricultural Data'!G220</f>
        <v>0</v>
      </c>
      <c r="J220" s="38">
        <f>'Agricultural Data'!H220</f>
        <v>0</v>
      </c>
      <c r="K220" s="195">
        <f>'Agricultural Data'!I220</f>
        <v>0</v>
      </c>
      <c r="L220" s="195">
        <f>'Agricultural Data'!J220</f>
        <v>0</v>
      </c>
      <c r="M220" s="168" t="str">
        <f t="shared" ref="M220:M283" si="18">IF($O220="","",K220)</f>
        <v/>
      </c>
      <c r="N220" s="168" t="str">
        <f t="shared" ref="N220:N283" si="19">IF($O220="","",L220)</f>
        <v/>
      </c>
      <c r="O220" s="38" t="str">
        <f>IFERROR(IF(VLOOKUP(J220,'Inputs_Metric 30'!$D$5:$E$139,2,FALSE)=0,"",VLOOKUP(J220,'Inputs_Metric 30'!$D$5:$E$139,2,FALSE)),"")</f>
        <v/>
      </c>
    </row>
    <row r="221" spans="3:15" x14ac:dyDescent="0.25">
      <c r="C221">
        <f t="shared" si="17"/>
        <v>10</v>
      </c>
      <c r="D221">
        <f>COUNTIF($F$4:F221,F221)</f>
        <v>36</v>
      </c>
      <c r="E221" s="40">
        <f>'Agricultural Data'!C221</f>
        <v>0</v>
      </c>
      <c r="F221" s="40">
        <f>'Agricultural Data'!D221</f>
        <v>0</v>
      </c>
      <c r="G221" s="40">
        <f>'Agricultural Data'!E221</f>
        <v>0</v>
      </c>
      <c r="H221" s="38">
        <f>'Agricultural Data'!F221</f>
        <v>0</v>
      </c>
      <c r="I221" s="38">
        <f>'Agricultural Data'!G221</f>
        <v>0</v>
      </c>
      <c r="J221" s="38">
        <f>'Agricultural Data'!H221</f>
        <v>0</v>
      </c>
      <c r="K221" s="195">
        <f>'Agricultural Data'!I221</f>
        <v>0</v>
      </c>
      <c r="L221" s="195">
        <f>'Agricultural Data'!J221</f>
        <v>0</v>
      </c>
      <c r="M221" s="168" t="str">
        <f t="shared" si="18"/>
        <v/>
      </c>
      <c r="N221" s="168" t="str">
        <f t="shared" si="19"/>
        <v/>
      </c>
      <c r="O221" s="38" t="str">
        <f>IFERROR(IF(VLOOKUP(J221,'Inputs_Metric 30'!$D$5:$E$139,2,FALSE)=0,"",VLOOKUP(J221,'Inputs_Metric 30'!$D$5:$E$139,2,FALSE)),"")</f>
        <v/>
      </c>
    </row>
    <row r="222" spans="3:15" x14ac:dyDescent="0.25">
      <c r="C222">
        <f t="shared" si="17"/>
        <v>10</v>
      </c>
      <c r="D222">
        <f>COUNTIF($F$4:F222,F222)</f>
        <v>37</v>
      </c>
      <c r="E222" s="40">
        <f>'Agricultural Data'!C222</f>
        <v>0</v>
      </c>
      <c r="F222" s="40">
        <f>'Agricultural Data'!D222</f>
        <v>0</v>
      </c>
      <c r="G222" s="40">
        <f>'Agricultural Data'!E222</f>
        <v>0</v>
      </c>
      <c r="H222" s="38">
        <f>'Agricultural Data'!F222</f>
        <v>0</v>
      </c>
      <c r="I222" s="38">
        <f>'Agricultural Data'!G222</f>
        <v>0</v>
      </c>
      <c r="J222" s="38">
        <f>'Agricultural Data'!H222</f>
        <v>0</v>
      </c>
      <c r="K222" s="195">
        <f>'Agricultural Data'!I222</f>
        <v>0</v>
      </c>
      <c r="L222" s="195">
        <f>'Agricultural Data'!J222</f>
        <v>0</v>
      </c>
      <c r="M222" s="168" t="str">
        <f t="shared" si="18"/>
        <v/>
      </c>
      <c r="N222" s="168" t="str">
        <f t="shared" si="19"/>
        <v/>
      </c>
      <c r="O222" s="38" t="str">
        <f>IFERROR(IF(VLOOKUP(J222,'Inputs_Metric 30'!$D$5:$E$139,2,FALSE)=0,"",VLOOKUP(J222,'Inputs_Metric 30'!$D$5:$E$139,2,FALSE)),"")</f>
        <v/>
      </c>
    </row>
    <row r="223" spans="3:15" x14ac:dyDescent="0.25">
      <c r="C223">
        <f t="shared" si="17"/>
        <v>10</v>
      </c>
      <c r="D223">
        <f>COUNTIF($F$4:F223,F223)</f>
        <v>38</v>
      </c>
      <c r="E223" s="40">
        <f>'Agricultural Data'!C223</f>
        <v>0</v>
      </c>
      <c r="F223" s="40">
        <f>'Agricultural Data'!D223</f>
        <v>0</v>
      </c>
      <c r="G223" s="40">
        <f>'Agricultural Data'!E223</f>
        <v>0</v>
      </c>
      <c r="H223" s="38">
        <f>'Agricultural Data'!F223</f>
        <v>0</v>
      </c>
      <c r="I223" s="38">
        <f>'Agricultural Data'!G223</f>
        <v>0</v>
      </c>
      <c r="J223" s="38">
        <f>'Agricultural Data'!H223</f>
        <v>0</v>
      </c>
      <c r="K223" s="195">
        <f>'Agricultural Data'!I223</f>
        <v>0</v>
      </c>
      <c r="L223" s="195">
        <f>'Agricultural Data'!J223</f>
        <v>0</v>
      </c>
      <c r="M223" s="168" t="str">
        <f t="shared" si="18"/>
        <v/>
      </c>
      <c r="N223" s="168" t="str">
        <f t="shared" si="19"/>
        <v/>
      </c>
      <c r="O223" s="38" t="str">
        <f>IFERROR(IF(VLOOKUP(J223,'Inputs_Metric 30'!$D$5:$E$139,2,FALSE)=0,"",VLOOKUP(J223,'Inputs_Metric 30'!$D$5:$E$139,2,FALSE)),"")</f>
        <v/>
      </c>
    </row>
    <row r="224" spans="3:15" x14ac:dyDescent="0.25">
      <c r="C224">
        <f t="shared" si="17"/>
        <v>10</v>
      </c>
      <c r="D224">
        <f>COUNTIF($F$4:F224,F224)</f>
        <v>39</v>
      </c>
      <c r="E224" s="40">
        <f>'Agricultural Data'!C224</f>
        <v>0</v>
      </c>
      <c r="F224" s="40">
        <f>'Agricultural Data'!D224</f>
        <v>0</v>
      </c>
      <c r="G224" s="40">
        <f>'Agricultural Data'!E224</f>
        <v>0</v>
      </c>
      <c r="H224" s="38">
        <f>'Agricultural Data'!F224</f>
        <v>0</v>
      </c>
      <c r="I224" s="38">
        <f>'Agricultural Data'!G224</f>
        <v>0</v>
      </c>
      <c r="J224" s="38">
        <f>'Agricultural Data'!H224</f>
        <v>0</v>
      </c>
      <c r="K224" s="195">
        <f>'Agricultural Data'!I224</f>
        <v>0</v>
      </c>
      <c r="L224" s="195">
        <f>'Agricultural Data'!J224</f>
        <v>0</v>
      </c>
      <c r="M224" s="168" t="str">
        <f t="shared" si="18"/>
        <v/>
      </c>
      <c r="N224" s="168" t="str">
        <f t="shared" si="19"/>
        <v/>
      </c>
      <c r="O224" s="38" t="str">
        <f>IFERROR(IF(VLOOKUP(J224,'Inputs_Metric 30'!$D$5:$E$139,2,FALSE)=0,"",VLOOKUP(J224,'Inputs_Metric 30'!$D$5:$E$139,2,FALSE)),"")</f>
        <v/>
      </c>
    </row>
    <row r="225" spans="3:15" x14ac:dyDescent="0.25">
      <c r="C225">
        <f t="shared" si="17"/>
        <v>10</v>
      </c>
      <c r="D225">
        <f>COUNTIF($F$4:F225,F225)</f>
        <v>40</v>
      </c>
      <c r="E225" s="40">
        <f>'Agricultural Data'!C225</f>
        <v>0</v>
      </c>
      <c r="F225" s="40">
        <f>'Agricultural Data'!D225</f>
        <v>0</v>
      </c>
      <c r="G225" s="40">
        <f>'Agricultural Data'!E225</f>
        <v>0</v>
      </c>
      <c r="H225" s="38">
        <f>'Agricultural Data'!F225</f>
        <v>0</v>
      </c>
      <c r="I225" s="38">
        <f>'Agricultural Data'!G225</f>
        <v>0</v>
      </c>
      <c r="J225" s="38">
        <f>'Agricultural Data'!H225</f>
        <v>0</v>
      </c>
      <c r="K225" s="195">
        <f>'Agricultural Data'!I225</f>
        <v>0</v>
      </c>
      <c r="L225" s="195">
        <f>'Agricultural Data'!J225</f>
        <v>0</v>
      </c>
      <c r="M225" s="168" t="str">
        <f t="shared" si="18"/>
        <v/>
      </c>
      <c r="N225" s="168" t="str">
        <f t="shared" si="19"/>
        <v/>
      </c>
      <c r="O225" s="38" t="str">
        <f>IFERROR(IF(VLOOKUP(J225,'Inputs_Metric 30'!$D$5:$E$139,2,FALSE)=0,"",VLOOKUP(J225,'Inputs_Metric 30'!$D$5:$E$139,2,FALSE)),"")</f>
        <v/>
      </c>
    </row>
    <row r="226" spans="3:15" x14ac:dyDescent="0.25">
      <c r="C226">
        <f t="shared" si="17"/>
        <v>10</v>
      </c>
      <c r="D226">
        <f>COUNTIF($F$4:F226,F226)</f>
        <v>41</v>
      </c>
      <c r="E226" s="40">
        <f>'Agricultural Data'!C226</f>
        <v>0</v>
      </c>
      <c r="F226" s="40">
        <f>'Agricultural Data'!D226</f>
        <v>0</v>
      </c>
      <c r="G226" s="40">
        <f>'Agricultural Data'!E226</f>
        <v>0</v>
      </c>
      <c r="H226" s="38">
        <f>'Agricultural Data'!F226</f>
        <v>0</v>
      </c>
      <c r="I226" s="38">
        <f>'Agricultural Data'!G226</f>
        <v>0</v>
      </c>
      <c r="J226" s="38">
        <f>'Agricultural Data'!H226</f>
        <v>0</v>
      </c>
      <c r="K226" s="195">
        <f>'Agricultural Data'!I226</f>
        <v>0</v>
      </c>
      <c r="L226" s="195">
        <f>'Agricultural Data'!J226</f>
        <v>0</v>
      </c>
      <c r="M226" s="168" t="str">
        <f t="shared" si="18"/>
        <v/>
      </c>
      <c r="N226" s="168" t="str">
        <f t="shared" si="19"/>
        <v/>
      </c>
      <c r="O226" s="38" t="str">
        <f>IFERROR(IF(VLOOKUP(J226,'Inputs_Metric 30'!$D$5:$E$139,2,FALSE)=0,"",VLOOKUP(J226,'Inputs_Metric 30'!$D$5:$E$139,2,FALSE)),"")</f>
        <v/>
      </c>
    </row>
    <row r="227" spans="3:15" x14ac:dyDescent="0.25">
      <c r="C227">
        <f t="shared" si="17"/>
        <v>10</v>
      </c>
      <c r="D227">
        <f>COUNTIF($F$4:F227,F227)</f>
        <v>42</v>
      </c>
      <c r="E227" s="40">
        <f>'Agricultural Data'!C227</f>
        <v>0</v>
      </c>
      <c r="F227" s="40">
        <f>'Agricultural Data'!D227</f>
        <v>0</v>
      </c>
      <c r="G227" s="40">
        <f>'Agricultural Data'!E227</f>
        <v>0</v>
      </c>
      <c r="H227" s="38">
        <f>'Agricultural Data'!F227</f>
        <v>0</v>
      </c>
      <c r="I227" s="38">
        <f>'Agricultural Data'!G227</f>
        <v>0</v>
      </c>
      <c r="J227" s="38">
        <f>'Agricultural Data'!H227</f>
        <v>0</v>
      </c>
      <c r="K227" s="195">
        <f>'Agricultural Data'!I227</f>
        <v>0</v>
      </c>
      <c r="L227" s="195">
        <f>'Agricultural Data'!J227</f>
        <v>0</v>
      </c>
      <c r="M227" s="168" t="str">
        <f t="shared" si="18"/>
        <v/>
      </c>
      <c r="N227" s="168" t="str">
        <f t="shared" si="19"/>
        <v/>
      </c>
      <c r="O227" s="38" t="str">
        <f>IFERROR(IF(VLOOKUP(J227,'Inputs_Metric 30'!$D$5:$E$139,2,FALSE)=0,"",VLOOKUP(J227,'Inputs_Metric 30'!$D$5:$E$139,2,FALSE)),"")</f>
        <v/>
      </c>
    </row>
    <row r="228" spans="3:15" x14ac:dyDescent="0.25">
      <c r="C228">
        <f t="shared" si="17"/>
        <v>10</v>
      </c>
      <c r="D228">
        <f>COUNTIF($F$4:F228,F228)</f>
        <v>43</v>
      </c>
      <c r="E228" s="40">
        <f>'Agricultural Data'!C228</f>
        <v>0</v>
      </c>
      <c r="F228" s="40">
        <f>'Agricultural Data'!D228</f>
        <v>0</v>
      </c>
      <c r="G228" s="40">
        <f>'Agricultural Data'!E228</f>
        <v>0</v>
      </c>
      <c r="H228" s="38">
        <f>'Agricultural Data'!F228</f>
        <v>0</v>
      </c>
      <c r="I228" s="38">
        <f>'Agricultural Data'!G228</f>
        <v>0</v>
      </c>
      <c r="J228" s="38">
        <f>'Agricultural Data'!H228</f>
        <v>0</v>
      </c>
      <c r="K228" s="195">
        <f>'Agricultural Data'!I228</f>
        <v>0</v>
      </c>
      <c r="L228" s="195">
        <f>'Agricultural Data'!J228</f>
        <v>0</v>
      </c>
      <c r="M228" s="168" t="str">
        <f t="shared" si="18"/>
        <v/>
      </c>
      <c r="N228" s="168" t="str">
        <f t="shared" si="19"/>
        <v/>
      </c>
      <c r="O228" s="38" t="str">
        <f>IFERROR(IF(VLOOKUP(J228,'Inputs_Metric 30'!$D$5:$E$139,2,FALSE)=0,"",VLOOKUP(J228,'Inputs_Metric 30'!$D$5:$E$139,2,FALSE)),"")</f>
        <v/>
      </c>
    </row>
    <row r="229" spans="3:15" x14ac:dyDescent="0.25">
      <c r="C229">
        <f t="shared" si="17"/>
        <v>10</v>
      </c>
      <c r="D229">
        <f>COUNTIF($F$4:F229,F229)</f>
        <v>44</v>
      </c>
      <c r="E229" s="40">
        <f>'Agricultural Data'!C229</f>
        <v>0</v>
      </c>
      <c r="F229" s="40">
        <f>'Agricultural Data'!D229</f>
        <v>0</v>
      </c>
      <c r="G229" s="40">
        <f>'Agricultural Data'!E229</f>
        <v>0</v>
      </c>
      <c r="H229" s="38">
        <f>'Agricultural Data'!F229</f>
        <v>0</v>
      </c>
      <c r="I229" s="38">
        <f>'Agricultural Data'!G229</f>
        <v>0</v>
      </c>
      <c r="J229" s="38">
        <f>'Agricultural Data'!H229</f>
        <v>0</v>
      </c>
      <c r="K229" s="195">
        <f>'Agricultural Data'!I229</f>
        <v>0</v>
      </c>
      <c r="L229" s="195">
        <f>'Agricultural Data'!J229</f>
        <v>0</v>
      </c>
      <c r="M229" s="168" t="str">
        <f t="shared" si="18"/>
        <v/>
      </c>
      <c r="N229" s="168" t="str">
        <f t="shared" si="19"/>
        <v/>
      </c>
      <c r="O229" s="38" t="str">
        <f>IFERROR(IF(VLOOKUP(J229,'Inputs_Metric 30'!$D$5:$E$139,2,FALSE)=0,"",VLOOKUP(J229,'Inputs_Metric 30'!$D$5:$E$139,2,FALSE)),"")</f>
        <v/>
      </c>
    </row>
    <row r="230" spans="3:15" x14ac:dyDescent="0.25">
      <c r="C230">
        <f t="shared" si="17"/>
        <v>10</v>
      </c>
      <c r="D230">
        <f>COUNTIF($F$4:F230,F230)</f>
        <v>45</v>
      </c>
      <c r="E230" s="40">
        <f>'Agricultural Data'!C230</f>
        <v>0</v>
      </c>
      <c r="F230" s="40">
        <f>'Agricultural Data'!D230</f>
        <v>0</v>
      </c>
      <c r="G230" s="40">
        <f>'Agricultural Data'!E230</f>
        <v>0</v>
      </c>
      <c r="H230" s="38">
        <f>'Agricultural Data'!F230</f>
        <v>0</v>
      </c>
      <c r="I230" s="38">
        <f>'Agricultural Data'!G230</f>
        <v>0</v>
      </c>
      <c r="J230" s="38">
        <f>'Agricultural Data'!H230</f>
        <v>0</v>
      </c>
      <c r="K230" s="195">
        <f>'Agricultural Data'!I230</f>
        <v>0</v>
      </c>
      <c r="L230" s="195">
        <f>'Agricultural Data'!J230</f>
        <v>0</v>
      </c>
      <c r="M230" s="168" t="str">
        <f t="shared" si="18"/>
        <v/>
      </c>
      <c r="N230" s="168" t="str">
        <f t="shared" si="19"/>
        <v/>
      </c>
      <c r="O230" s="38" t="str">
        <f>IFERROR(IF(VLOOKUP(J230,'Inputs_Metric 30'!$D$5:$E$139,2,FALSE)=0,"",VLOOKUP(J230,'Inputs_Metric 30'!$D$5:$E$139,2,FALSE)),"")</f>
        <v/>
      </c>
    </row>
    <row r="231" spans="3:15" x14ac:dyDescent="0.25">
      <c r="C231">
        <f t="shared" si="17"/>
        <v>10</v>
      </c>
      <c r="D231">
        <f>COUNTIF($F$4:F231,F231)</f>
        <v>46</v>
      </c>
      <c r="E231" s="40">
        <f>'Agricultural Data'!C231</f>
        <v>0</v>
      </c>
      <c r="F231" s="40">
        <f>'Agricultural Data'!D231</f>
        <v>0</v>
      </c>
      <c r="G231" s="40">
        <f>'Agricultural Data'!E231</f>
        <v>0</v>
      </c>
      <c r="H231" s="38">
        <f>'Agricultural Data'!F231</f>
        <v>0</v>
      </c>
      <c r="I231" s="38">
        <f>'Agricultural Data'!G231</f>
        <v>0</v>
      </c>
      <c r="J231" s="38">
        <f>'Agricultural Data'!H231</f>
        <v>0</v>
      </c>
      <c r="K231" s="195">
        <f>'Agricultural Data'!I231</f>
        <v>0</v>
      </c>
      <c r="L231" s="195">
        <f>'Agricultural Data'!J231</f>
        <v>0</v>
      </c>
      <c r="M231" s="168" t="str">
        <f t="shared" si="18"/>
        <v/>
      </c>
      <c r="N231" s="168" t="str">
        <f t="shared" si="19"/>
        <v/>
      </c>
      <c r="O231" s="38" t="str">
        <f>IFERROR(IF(VLOOKUP(J231,'Inputs_Metric 30'!$D$5:$E$139,2,FALSE)=0,"",VLOOKUP(J231,'Inputs_Metric 30'!$D$5:$E$139,2,FALSE)),"")</f>
        <v/>
      </c>
    </row>
    <row r="232" spans="3:15" x14ac:dyDescent="0.25">
      <c r="C232">
        <f t="shared" si="17"/>
        <v>10</v>
      </c>
      <c r="D232">
        <f>COUNTIF($F$4:F232,F232)</f>
        <v>47</v>
      </c>
      <c r="E232" s="40">
        <f>'Agricultural Data'!C232</f>
        <v>0</v>
      </c>
      <c r="F232" s="40">
        <f>'Agricultural Data'!D232</f>
        <v>0</v>
      </c>
      <c r="G232" s="40">
        <f>'Agricultural Data'!E232</f>
        <v>0</v>
      </c>
      <c r="H232" s="38">
        <f>'Agricultural Data'!F232</f>
        <v>0</v>
      </c>
      <c r="I232" s="38">
        <f>'Agricultural Data'!G232</f>
        <v>0</v>
      </c>
      <c r="J232" s="38">
        <f>'Agricultural Data'!H232</f>
        <v>0</v>
      </c>
      <c r="K232" s="195">
        <f>'Agricultural Data'!I232</f>
        <v>0</v>
      </c>
      <c r="L232" s="195">
        <f>'Agricultural Data'!J232</f>
        <v>0</v>
      </c>
      <c r="M232" s="168" t="str">
        <f t="shared" si="18"/>
        <v/>
      </c>
      <c r="N232" s="168" t="str">
        <f t="shared" si="19"/>
        <v/>
      </c>
      <c r="O232" s="38" t="str">
        <f>IFERROR(IF(VLOOKUP(J232,'Inputs_Metric 30'!$D$5:$E$139,2,FALSE)=0,"",VLOOKUP(J232,'Inputs_Metric 30'!$D$5:$E$139,2,FALSE)),"")</f>
        <v/>
      </c>
    </row>
    <row r="233" spans="3:15" x14ac:dyDescent="0.25">
      <c r="C233">
        <f t="shared" si="17"/>
        <v>10</v>
      </c>
      <c r="D233">
        <f>COUNTIF($F$4:F233,F233)</f>
        <v>48</v>
      </c>
      <c r="E233" s="40">
        <f>'Agricultural Data'!C233</f>
        <v>0</v>
      </c>
      <c r="F233" s="40">
        <f>'Agricultural Data'!D233</f>
        <v>0</v>
      </c>
      <c r="G233" s="40">
        <f>'Agricultural Data'!E233</f>
        <v>0</v>
      </c>
      <c r="H233" s="38">
        <f>'Agricultural Data'!F233</f>
        <v>0</v>
      </c>
      <c r="I233" s="38">
        <f>'Agricultural Data'!G233</f>
        <v>0</v>
      </c>
      <c r="J233" s="38">
        <f>'Agricultural Data'!H233</f>
        <v>0</v>
      </c>
      <c r="K233" s="195">
        <f>'Agricultural Data'!I233</f>
        <v>0</v>
      </c>
      <c r="L233" s="195">
        <f>'Agricultural Data'!J233</f>
        <v>0</v>
      </c>
      <c r="M233" s="168" t="str">
        <f t="shared" si="18"/>
        <v/>
      </c>
      <c r="N233" s="168" t="str">
        <f t="shared" si="19"/>
        <v/>
      </c>
      <c r="O233" s="38" t="str">
        <f>IFERROR(IF(VLOOKUP(J233,'Inputs_Metric 30'!$D$5:$E$139,2,FALSE)=0,"",VLOOKUP(J233,'Inputs_Metric 30'!$D$5:$E$139,2,FALSE)),"")</f>
        <v/>
      </c>
    </row>
    <row r="234" spans="3:15" x14ac:dyDescent="0.25">
      <c r="C234">
        <f t="shared" si="17"/>
        <v>10</v>
      </c>
      <c r="D234">
        <f>COUNTIF($F$4:F234,F234)</f>
        <v>49</v>
      </c>
      <c r="E234" s="40">
        <f>'Agricultural Data'!C234</f>
        <v>0</v>
      </c>
      <c r="F234" s="40">
        <f>'Agricultural Data'!D234</f>
        <v>0</v>
      </c>
      <c r="G234" s="40">
        <f>'Agricultural Data'!E234</f>
        <v>0</v>
      </c>
      <c r="H234" s="38">
        <f>'Agricultural Data'!F234</f>
        <v>0</v>
      </c>
      <c r="I234" s="38">
        <f>'Agricultural Data'!G234</f>
        <v>0</v>
      </c>
      <c r="J234" s="38">
        <f>'Agricultural Data'!H234</f>
        <v>0</v>
      </c>
      <c r="K234" s="195">
        <f>'Agricultural Data'!I234</f>
        <v>0</v>
      </c>
      <c r="L234" s="195">
        <f>'Agricultural Data'!J234</f>
        <v>0</v>
      </c>
      <c r="M234" s="168" t="str">
        <f t="shared" si="18"/>
        <v/>
      </c>
      <c r="N234" s="168" t="str">
        <f t="shared" si="19"/>
        <v/>
      </c>
      <c r="O234" s="38" t="str">
        <f>IFERROR(IF(VLOOKUP(J234,'Inputs_Metric 30'!$D$5:$E$139,2,FALSE)=0,"",VLOOKUP(J234,'Inputs_Metric 30'!$D$5:$E$139,2,FALSE)),"")</f>
        <v/>
      </c>
    </row>
    <row r="235" spans="3:15" x14ac:dyDescent="0.25">
      <c r="C235">
        <f t="shared" si="17"/>
        <v>10</v>
      </c>
      <c r="D235">
        <f>COUNTIF($F$4:F235,F235)</f>
        <v>50</v>
      </c>
      <c r="E235" s="40">
        <f>'Agricultural Data'!C235</f>
        <v>0</v>
      </c>
      <c r="F235" s="40">
        <f>'Agricultural Data'!D235</f>
        <v>0</v>
      </c>
      <c r="G235" s="40">
        <f>'Agricultural Data'!E235</f>
        <v>0</v>
      </c>
      <c r="H235" s="38">
        <f>'Agricultural Data'!F235</f>
        <v>0</v>
      </c>
      <c r="I235" s="38">
        <f>'Agricultural Data'!G235</f>
        <v>0</v>
      </c>
      <c r="J235" s="38">
        <f>'Agricultural Data'!H235</f>
        <v>0</v>
      </c>
      <c r="K235" s="195">
        <f>'Agricultural Data'!I235</f>
        <v>0</v>
      </c>
      <c r="L235" s="195">
        <f>'Agricultural Data'!J235</f>
        <v>0</v>
      </c>
      <c r="M235" s="168" t="str">
        <f t="shared" si="18"/>
        <v/>
      </c>
      <c r="N235" s="168" t="str">
        <f t="shared" si="19"/>
        <v/>
      </c>
      <c r="O235" s="38" t="str">
        <f>IFERROR(IF(VLOOKUP(J235,'Inputs_Metric 30'!$D$5:$E$139,2,FALSE)=0,"",VLOOKUP(J235,'Inputs_Metric 30'!$D$5:$E$139,2,FALSE)),"")</f>
        <v/>
      </c>
    </row>
    <row r="236" spans="3:15" x14ac:dyDescent="0.25">
      <c r="C236">
        <f t="shared" si="17"/>
        <v>10</v>
      </c>
      <c r="D236">
        <f>COUNTIF($F$4:F236,F236)</f>
        <v>51</v>
      </c>
      <c r="E236" s="40">
        <f>'Agricultural Data'!C236</f>
        <v>0</v>
      </c>
      <c r="F236" s="40">
        <f>'Agricultural Data'!D236</f>
        <v>0</v>
      </c>
      <c r="G236" s="40">
        <f>'Agricultural Data'!E236</f>
        <v>0</v>
      </c>
      <c r="H236" s="38">
        <f>'Agricultural Data'!F236</f>
        <v>0</v>
      </c>
      <c r="I236" s="38">
        <f>'Agricultural Data'!G236</f>
        <v>0</v>
      </c>
      <c r="J236" s="38">
        <f>'Agricultural Data'!H236</f>
        <v>0</v>
      </c>
      <c r="K236" s="195">
        <f>'Agricultural Data'!I236</f>
        <v>0</v>
      </c>
      <c r="L236" s="195">
        <f>'Agricultural Data'!J236</f>
        <v>0</v>
      </c>
      <c r="M236" s="168" t="str">
        <f t="shared" si="18"/>
        <v/>
      </c>
      <c r="N236" s="168" t="str">
        <f t="shared" si="19"/>
        <v/>
      </c>
      <c r="O236" s="38" t="str">
        <f>IFERROR(IF(VLOOKUP(J236,'Inputs_Metric 30'!$D$5:$E$139,2,FALSE)=0,"",VLOOKUP(J236,'Inputs_Metric 30'!$D$5:$E$139,2,FALSE)),"")</f>
        <v/>
      </c>
    </row>
    <row r="237" spans="3:15" x14ac:dyDescent="0.25">
      <c r="C237">
        <f t="shared" si="17"/>
        <v>10</v>
      </c>
      <c r="D237">
        <f>COUNTIF($F$4:F237,F237)</f>
        <v>52</v>
      </c>
      <c r="E237" s="40">
        <f>'Agricultural Data'!C237</f>
        <v>0</v>
      </c>
      <c r="F237" s="40">
        <f>'Agricultural Data'!D237</f>
        <v>0</v>
      </c>
      <c r="G237" s="40">
        <f>'Agricultural Data'!E237</f>
        <v>0</v>
      </c>
      <c r="H237" s="38">
        <f>'Agricultural Data'!F237</f>
        <v>0</v>
      </c>
      <c r="I237" s="38">
        <f>'Agricultural Data'!G237</f>
        <v>0</v>
      </c>
      <c r="J237" s="38">
        <f>'Agricultural Data'!H237</f>
        <v>0</v>
      </c>
      <c r="K237" s="195">
        <f>'Agricultural Data'!I237</f>
        <v>0</v>
      </c>
      <c r="L237" s="195">
        <f>'Agricultural Data'!J237</f>
        <v>0</v>
      </c>
      <c r="M237" s="168" t="str">
        <f t="shared" si="18"/>
        <v/>
      </c>
      <c r="N237" s="168" t="str">
        <f t="shared" si="19"/>
        <v/>
      </c>
      <c r="O237" s="38" t="str">
        <f>IFERROR(IF(VLOOKUP(J237,'Inputs_Metric 30'!$D$5:$E$139,2,FALSE)=0,"",VLOOKUP(J237,'Inputs_Metric 30'!$D$5:$E$139,2,FALSE)),"")</f>
        <v/>
      </c>
    </row>
    <row r="238" spans="3:15" x14ac:dyDescent="0.25">
      <c r="C238">
        <f t="shared" si="17"/>
        <v>10</v>
      </c>
      <c r="D238">
        <f>COUNTIF($F$4:F238,F238)</f>
        <v>53</v>
      </c>
      <c r="E238" s="40">
        <f>'Agricultural Data'!C238</f>
        <v>0</v>
      </c>
      <c r="F238" s="40">
        <f>'Agricultural Data'!D238</f>
        <v>0</v>
      </c>
      <c r="G238" s="40">
        <f>'Agricultural Data'!E238</f>
        <v>0</v>
      </c>
      <c r="H238" s="38">
        <f>'Agricultural Data'!F238</f>
        <v>0</v>
      </c>
      <c r="I238" s="38">
        <f>'Agricultural Data'!G238</f>
        <v>0</v>
      </c>
      <c r="J238" s="38">
        <f>'Agricultural Data'!H238</f>
        <v>0</v>
      </c>
      <c r="K238" s="195">
        <f>'Agricultural Data'!I238</f>
        <v>0</v>
      </c>
      <c r="L238" s="195">
        <f>'Agricultural Data'!J238</f>
        <v>0</v>
      </c>
      <c r="M238" s="168" t="str">
        <f t="shared" si="18"/>
        <v/>
      </c>
      <c r="N238" s="168" t="str">
        <f t="shared" si="19"/>
        <v/>
      </c>
      <c r="O238" s="38" t="str">
        <f>IFERROR(IF(VLOOKUP(J238,'Inputs_Metric 30'!$D$5:$E$139,2,FALSE)=0,"",VLOOKUP(J238,'Inputs_Metric 30'!$D$5:$E$139,2,FALSE)),"")</f>
        <v/>
      </c>
    </row>
    <row r="239" spans="3:15" x14ac:dyDescent="0.25">
      <c r="C239">
        <f t="shared" si="17"/>
        <v>10</v>
      </c>
      <c r="D239">
        <f>COUNTIF($F$4:F239,F239)</f>
        <v>54</v>
      </c>
      <c r="E239" s="40">
        <f>'Agricultural Data'!C239</f>
        <v>0</v>
      </c>
      <c r="F239" s="40">
        <f>'Agricultural Data'!D239</f>
        <v>0</v>
      </c>
      <c r="G239" s="40">
        <f>'Agricultural Data'!E239</f>
        <v>0</v>
      </c>
      <c r="H239" s="38">
        <f>'Agricultural Data'!F239</f>
        <v>0</v>
      </c>
      <c r="I239" s="38">
        <f>'Agricultural Data'!G239</f>
        <v>0</v>
      </c>
      <c r="J239" s="38">
        <f>'Agricultural Data'!H239</f>
        <v>0</v>
      </c>
      <c r="K239" s="195">
        <f>'Agricultural Data'!I239</f>
        <v>0</v>
      </c>
      <c r="L239" s="195">
        <f>'Agricultural Data'!J239</f>
        <v>0</v>
      </c>
      <c r="M239" s="168" t="str">
        <f t="shared" si="18"/>
        <v/>
      </c>
      <c r="N239" s="168" t="str">
        <f t="shared" si="19"/>
        <v/>
      </c>
      <c r="O239" s="38" t="str">
        <f>IFERROR(IF(VLOOKUP(J239,'Inputs_Metric 30'!$D$5:$E$139,2,FALSE)=0,"",VLOOKUP(J239,'Inputs_Metric 30'!$D$5:$E$139,2,FALSE)),"")</f>
        <v/>
      </c>
    </row>
    <row r="240" spans="3:15" x14ac:dyDescent="0.25">
      <c r="C240">
        <f t="shared" si="17"/>
        <v>10</v>
      </c>
      <c r="D240">
        <f>COUNTIF($F$4:F240,F240)</f>
        <v>55</v>
      </c>
      <c r="E240" s="40">
        <f>'Agricultural Data'!C240</f>
        <v>0</v>
      </c>
      <c r="F240" s="40">
        <f>'Agricultural Data'!D240</f>
        <v>0</v>
      </c>
      <c r="G240" s="40">
        <f>'Agricultural Data'!E240</f>
        <v>0</v>
      </c>
      <c r="H240" s="38">
        <f>'Agricultural Data'!F240</f>
        <v>0</v>
      </c>
      <c r="I240" s="38">
        <f>'Agricultural Data'!G240</f>
        <v>0</v>
      </c>
      <c r="J240" s="38">
        <f>'Agricultural Data'!H240</f>
        <v>0</v>
      </c>
      <c r="K240" s="195">
        <f>'Agricultural Data'!I240</f>
        <v>0</v>
      </c>
      <c r="L240" s="195">
        <f>'Agricultural Data'!J240</f>
        <v>0</v>
      </c>
      <c r="M240" s="168" t="str">
        <f t="shared" si="18"/>
        <v/>
      </c>
      <c r="N240" s="168" t="str">
        <f t="shared" si="19"/>
        <v/>
      </c>
      <c r="O240" s="38" t="str">
        <f>IFERROR(IF(VLOOKUP(J240,'Inputs_Metric 30'!$D$5:$E$139,2,FALSE)=0,"",VLOOKUP(J240,'Inputs_Metric 30'!$D$5:$E$139,2,FALSE)),"")</f>
        <v/>
      </c>
    </row>
    <row r="241" spans="3:15" x14ac:dyDescent="0.25">
      <c r="C241">
        <f t="shared" si="17"/>
        <v>10</v>
      </c>
      <c r="D241">
        <f>COUNTIF($F$4:F241,F241)</f>
        <v>56</v>
      </c>
      <c r="E241" s="40">
        <f>'Agricultural Data'!C241</f>
        <v>0</v>
      </c>
      <c r="F241" s="40">
        <f>'Agricultural Data'!D241</f>
        <v>0</v>
      </c>
      <c r="G241" s="40">
        <f>'Agricultural Data'!E241</f>
        <v>0</v>
      </c>
      <c r="H241" s="38">
        <f>'Agricultural Data'!F241</f>
        <v>0</v>
      </c>
      <c r="I241" s="38">
        <f>'Agricultural Data'!G241</f>
        <v>0</v>
      </c>
      <c r="J241" s="38">
        <f>'Agricultural Data'!H241</f>
        <v>0</v>
      </c>
      <c r="K241" s="195">
        <f>'Agricultural Data'!I241</f>
        <v>0</v>
      </c>
      <c r="L241" s="195">
        <f>'Agricultural Data'!J241</f>
        <v>0</v>
      </c>
      <c r="M241" s="168" t="str">
        <f t="shared" si="18"/>
        <v/>
      </c>
      <c r="N241" s="168" t="str">
        <f t="shared" si="19"/>
        <v/>
      </c>
      <c r="O241" s="38" t="str">
        <f>IFERROR(IF(VLOOKUP(J241,'Inputs_Metric 30'!$D$5:$E$139,2,FALSE)=0,"",VLOOKUP(J241,'Inputs_Metric 30'!$D$5:$E$139,2,FALSE)),"")</f>
        <v/>
      </c>
    </row>
    <row r="242" spans="3:15" x14ac:dyDescent="0.25">
      <c r="C242">
        <f t="shared" si="17"/>
        <v>10</v>
      </c>
      <c r="D242">
        <f>COUNTIF($F$4:F242,F242)</f>
        <v>57</v>
      </c>
      <c r="E242" s="40">
        <f>'Agricultural Data'!C242</f>
        <v>0</v>
      </c>
      <c r="F242" s="40">
        <f>'Agricultural Data'!D242</f>
        <v>0</v>
      </c>
      <c r="G242" s="40">
        <f>'Agricultural Data'!E242</f>
        <v>0</v>
      </c>
      <c r="H242" s="38">
        <f>'Agricultural Data'!F242</f>
        <v>0</v>
      </c>
      <c r="I242" s="38">
        <f>'Agricultural Data'!G242</f>
        <v>0</v>
      </c>
      <c r="J242" s="38">
        <f>'Agricultural Data'!H242</f>
        <v>0</v>
      </c>
      <c r="K242" s="195">
        <f>'Agricultural Data'!I242</f>
        <v>0</v>
      </c>
      <c r="L242" s="195">
        <f>'Agricultural Data'!J242</f>
        <v>0</v>
      </c>
      <c r="M242" s="168" t="str">
        <f t="shared" si="18"/>
        <v/>
      </c>
      <c r="N242" s="168" t="str">
        <f t="shared" si="19"/>
        <v/>
      </c>
      <c r="O242" s="38" t="str">
        <f>IFERROR(IF(VLOOKUP(J242,'Inputs_Metric 30'!$D$5:$E$139,2,FALSE)=0,"",VLOOKUP(J242,'Inputs_Metric 30'!$D$5:$E$139,2,FALSE)),"")</f>
        <v/>
      </c>
    </row>
    <row r="243" spans="3:15" x14ac:dyDescent="0.25">
      <c r="C243">
        <f t="shared" si="17"/>
        <v>10</v>
      </c>
      <c r="D243">
        <f>COUNTIF($F$4:F243,F243)</f>
        <v>58</v>
      </c>
      <c r="E243" s="40">
        <f>'Agricultural Data'!C243</f>
        <v>0</v>
      </c>
      <c r="F243" s="40">
        <f>'Agricultural Data'!D243</f>
        <v>0</v>
      </c>
      <c r="G243" s="40">
        <f>'Agricultural Data'!E243</f>
        <v>0</v>
      </c>
      <c r="H243" s="38">
        <f>'Agricultural Data'!F243</f>
        <v>0</v>
      </c>
      <c r="I243" s="38">
        <f>'Agricultural Data'!G243</f>
        <v>0</v>
      </c>
      <c r="J243" s="38">
        <f>'Agricultural Data'!H243</f>
        <v>0</v>
      </c>
      <c r="K243" s="195">
        <f>'Agricultural Data'!I243</f>
        <v>0</v>
      </c>
      <c r="L243" s="195">
        <f>'Agricultural Data'!J243</f>
        <v>0</v>
      </c>
      <c r="M243" s="168" t="str">
        <f t="shared" si="18"/>
        <v/>
      </c>
      <c r="N243" s="168" t="str">
        <f t="shared" si="19"/>
        <v/>
      </c>
      <c r="O243" s="38" t="str">
        <f>IFERROR(IF(VLOOKUP(J243,'Inputs_Metric 30'!$D$5:$E$139,2,FALSE)=0,"",VLOOKUP(J243,'Inputs_Metric 30'!$D$5:$E$139,2,FALSE)),"")</f>
        <v/>
      </c>
    </row>
    <row r="244" spans="3:15" x14ac:dyDescent="0.25">
      <c r="C244">
        <f t="shared" si="17"/>
        <v>10</v>
      </c>
      <c r="D244">
        <f>COUNTIF($F$4:F244,F244)</f>
        <v>59</v>
      </c>
      <c r="E244" s="40">
        <f>'Agricultural Data'!C244</f>
        <v>0</v>
      </c>
      <c r="F244" s="40">
        <f>'Agricultural Data'!D244</f>
        <v>0</v>
      </c>
      <c r="G244" s="40">
        <f>'Agricultural Data'!E244</f>
        <v>0</v>
      </c>
      <c r="H244" s="38">
        <f>'Agricultural Data'!F244</f>
        <v>0</v>
      </c>
      <c r="I244" s="38">
        <f>'Agricultural Data'!G244</f>
        <v>0</v>
      </c>
      <c r="J244" s="38">
        <f>'Agricultural Data'!H244</f>
        <v>0</v>
      </c>
      <c r="K244" s="195">
        <f>'Agricultural Data'!I244</f>
        <v>0</v>
      </c>
      <c r="L244" s="195">
        <f>'Agricultural Data'!J244</f>
        <v>0</v>
      </c>
      <c r="M244" s="168" t="str">
        <f t="shared" si="18"/>
        <v/>
      </c>
      <c r="N244" s="168" t="str">
        <f t="shared" si="19"/>
        <v/>
      </c>
      <c r="O244" s="38" t="str">
        <f>IFERROR(IF(VLOOKUP(J244,'Inputs_Metric 30'!$D$5:$E$139,2,FALSE)=0,"",VLOOKUP(J244,'Inputs_Metric 30'!$D$5:$E$139,2,FALSE)),"")</f>
        <v/>
      </c>
    </row>
    <row r="245" spans="3:15" x14ac:dyDescent="0.25">
      <c r="C245">
        <f t="shared" si="17"/>
        <v>10</v>
      </c>
      <c r="D245">
        <f>COUNTIF($F$4:F245,F245)</f>
        <v>60</v>
      </c>
      <c r="E245" s="40">
        <f>'Agricultural Data'!C245</f>
        <v>0</v>
      </c>
      <c r="F245" s="40">
        <f>'Agricultural Data'!D245</f>
        <v>0</v>
      </c>
      <c r="G245" s="40">
        <f>'Agricultural Data'!E245</f>
        <v>0</v>
      </c>
      <c r="H245" s="38">
        <f>'Agricultural Data'!F245</f>
        <v>0</v>
      </c>
      <c r="I245" s="38">
        <f>'Agricultural Data'!G245</f>
        <v>0</v>
      </c>
      <c r="J245" s="38">
        <f>'Agricultural Data'!H245</f>
        <v>0</v>
      </c>
      <c r="K245" s="195">
        <f>'Agricultural Data'!I245</f>
        <v>0</v>
      </c>
      <c r="L245" s="195">
        <f>'Agricultural Data'!J245</f>
        <v>0</v>
      </c>
      <c r="M245" s="168" t="str">
        <f t="shared" si="18"/>
        <v/>
      </c>
      <c r="N245" s="168" t="str">
        <f t="shared" si="19"/>
        <v/>
      </c>
      <c r="O245" s="38" t="str">
        <f>IFERROR(IF(VLOOKUP(J245,'Inputs_Metric 30'!$D$5:$E$139,2,FALSE)=0,"",VLOOKUP(J245,'Inputs_Metric 30'!$D$5:$E$139,2,FALSE)),"")</f>
        <v/>
      </c>
    </row>
    <row r="246" spans="3:15" x14ac:dyDescent="0.25">
      <c r="C246">
        <f t="shared" si="17"/>
        <v>10</v>
      </c>
      <c r="D246">
        <f>COUNTIF($F$4:F246,F246)</f>
        <v>61</v>
      </c>
      <c r="E246" s="40">
        <f>'Agricultural Data'!C246</f>
        <v>0</v>
      </c>
      <c r="F246" s="40">
        <f>'Agricultural Data'!D246</f>
        <v>0</v>
      </c>
      <c r="G246" s="40">
        <f>'Agricultural Data'!E246</f>
        <v>0</v>
      </c>
      <c r="H246" s="38">
        <f>'Agricultural Data'!F246</f>
        <v>0</v>
      </c>
      <c r="I246" s="38">
        <f>'Agricultural Data'!G246</f>
        <v>0</v>
      </c>
      <c r="J246" s="38">
        <f>'Agricultural Data'!H246</f>
        <v>0</v>
      </c>
      <c r="K246" s="195">
        <f>'Agricultural Data'!I246</f>
        <v>0</v>
      </c>
      <c r="L246" s="195">
        <f>'Agricultural Data'!J246</f>
        <v>0</v>
      </c>
      <c r="M246" s="168" t="str">
        <f t="shared" si="18"/>
        <v/>
      </c>
      <c r="N246" s="168" t="str">
        <f t="shared" si="19"/>
        <v/>
      </c>
      <c r="O246" s="38" t="str">
        <f>IFERROR(IF(VLOOKUP(J246,'Inputs_Metric 30'!$D$5:$E$139,2,FALSE)=0,"",VLOOKUP(J246,'Inputs_Metric 30'!$D$5:$E$139,2,FALSE)),"")</f>
        <v/>
      </c>
    </row>
    <row r="247" spans="3:15" x14ac:dyDescent="0.25">
      <c r="C247">
        <f t="shared" si="17"/>
        <v>10</v>
      </c>
      <c r="D247">
        <f>COUNTIF($F$4:F247,F247)</f>
        <v>62</v>
      </c>
      <c r="E247" s="40">
        <f>'Agricultural Data'!C247</f>
        <v>0</v>
      </c>
      <c r="F247" s="40">
        <f>'Agricultural Data'!D247</f>
        <v>0</v>
      </c>
      <c r="G247" s="40">
        <f>'Agricultural Data'!E247</f>
        <v>0</v>
      </c>
      <c r="H247" s="38">
        <f>'Agricultural Data'!F247</f>
        <v>0</v>
      </c>
      <c r="I247" s="38">
        <f>'Agricultural Data'!G247</f>
        <v>0</v>
      </c>
      <c r="J247" s="38">
        <f>'Agricultural Data'!H247</f>
        <v>0</v>
      </c>
      <c r="K247" s="195">
        <f>'Agricultural Data'!I247</f>
        <v>0</v>
      </c>
      <c r="L247" s="195">
        <f>'Agricultural Data'!J247</f>
        <v>0</v>
      </c>
      <c r="M247" s="168" t="str">
        <f t="shared" si="18"/>
        <v/>
      </c>
      <c r="N247" s="168" t="str">
        <f t="shared" si="19"/>
        <v/>
      </c>
      <c r="O247" s="38" t="str">
        <f>IFERROR(IF(VLOOKUP(J247,'Inputs_Metric 30'!$D$5:$E$139,2,FALSE)=0,"",VLOOKUP(J247,'Inputs_Metric 30'!$D$5:$E$139,2,FALSE)),"")</f>
        <v/>
      </c>
    </row>
    <row r="248" spans="3:15" x14ac:dyDescent="0.25">
      <c r="C248">
        <f t="shared" si="17"/>
        <v>10</v>
      </c>
      <c r="D248">
        <f>COUNTIF($F$4:F248,F248)</f>
        <v>63</v>
      </c>
      <c r="E248" s="40">
        <f>'Agricultural Data'!C248</f>
        <v>0</v>
      </c>
      <c r="F248" s="40">
        <f>'Agricultural Data'!D248</f>
        <v>0</v>
      </c>
      <c r="G248" s="40">
        <f>'Agricultural Data'!E248</f>
        <v>0</v>
      </c>
      <c r="H248" s="38">
        <f>'Agricultural Data'!F248</f>
        <v>0</v>
      </c>
      <c r="I248" s="38">
        <f>'Agricultural Data'!G248</f>
        <v>0</v>
      </c>
      <c r="J248" s="38">
        <f>'Agricultural Data'!H248</f>
        <v>0</v>
      </c>
      <c r="K248" s="195">
        <f>'Agricultural Data'!I248</f>
        <v>0</v>
      </c>
      <c r="L248" s="195">
        <f>'Agricultural Data'!J248</f>
        <v>0</v>
      </c>
      <c r="M248" s="168" t="str">
        <f t="shared" si="18"/>
        <v/>
      </c>
      <c r="N248" s="168" t="str">
        <f t="shared" si="19"/>
        <v/>
      </c>
      <c r="O248" s="38" t="str">
        <f>IFERROR(IF(VLOOKUP(J248,'Inputs_Metric 30'!$D$5:$E$139,2,FALSE)=0,"",VLOOKUP(J248,'Inputs_Metric 30'!$D$5:$E$139,2,FALSE)),"")</f>
        <v/>
      </c>
    </row>
    <row r="249" spans="3:15" x14ac:dyDescent="0.25">
      <c r="C249">
        <f t="shared" si="17"/>
        <v>10</v>
      </c>
      <c r="D249">
        <f>COUNTIF($F$4:F249,F249)</f>
        <v>64</v>
      </c>
      <c r="E249" s="40">
        <f>'Agricultural Data'!C249</f>
        <v>0</v>
      </c>
      <c r="F249" s="40">
        <f>'Agricultural Data'!D249</f>
        <v>0</v>
      </c>
      <c r="G249" s="40">
        <f>'Agricultural Data'!E249</f>
        <v>0</v>
      </c>
      <c r="H249" s="38">
        <f>'Agricultural Data'!F249</f>
        <v>0</v>
      </c>
      <c r="I249" s="38">
        <f>'Agricultural Data'!G249</f>
        <v>0</v>
      </c>
      <c r="J249" s="38">
        <f>'Agricultural Data'!H249</f>
        <v>0</v>
      </c>
      <c r="K249" s="195">
        <f>'Agricultural Data'!I249</f>
        <v>0</v>
      </c>
      <c r="L249" s="195">
        <f>'Agricultural Data'!J249</f>
        <v>0</v>
      </c>
      <c r="M249" s="168" t="str">
        <f t="shared" si="18"/>
        <v/>
      </c>
      <c r="N249" s="168" t="str">
        <f t="shared" si="19"/>
        <v/>
      </c>
      <c r="O249" s="38" t="str">
        <f>IFERROR(IF(VLOOKUP(J249,'Inputs_Metric 30'!$D$5:$E$139,2,FALSE)=0,"",VLOOKUP(J249,'Inputs_Metric 30'!$D$5:$E$139,2,FALSE)),"")</f>
        <v/>
      </c>
    </row>
    <row r="250" spans="3:15" x14ac:dyDescent="0.25">
      <c r="C250">
        <f t="shared" si="17"/>
        <v>10</v>
      </c>
      <c r="D250">
        <f>COUNTIF($F$4:F250,F250)</f>
        <v>65</v>
      </c>
      <c r="E250" s="40">
        <f>'Agricultural Data'!C250</f>
        <v>0</v>
      </c>
      <c r="F250" s="40">
        <f>'Agricultural Data'!D250</f>
        <v>0</v>
      </c>
      <c r="G250" s="40">
        <f>'Agricultural Data'!E250</f>
        <v>0</v>
      </c>
      <c r="H250" s="38">
        <f>'Agricultural Data'!F250</f>
        <v>0</v>
      </c>
      <c r="I250" s="38">
        <f>'Agricultural Data'!G250</f>
        <v>0</v>
      </c>
      <c r="J250" s="38">
        <f>'Agricultural Data'!H250</f>
        <v>0</v>
      </c>
      <c r="K250" s="195">
        <f>'Agricultural Data'!I250</f>
        <v>0</v>
      </c>
      <c r="L250" s="195">
        <f>'Agricultural Data'!J250</f>
        <v>0</v>
      </c>
      <c r="M250" s="168" t="str">
        <f t="shared" si="18"/>
        <v/>
      </c>
      <c r="N250" s="168" t="str">
        <f t="shared" si="19"/>
        <v/>
      </c>
      <c r="O250" s="38" t="str">
        <f>IFERROR(IF(VLOOKUP(J250,'Inputs_Metric 30'!$D$5:$E$139,2,FALSE)=0,"",VLOOKUP(J250,'Inputs_Metric 30'!$D$5:$E$139,2,FALSE)),"")</f>
        <v/>
      </c>
    </row>
    <row r="251" spans="3:15" x14ac:dyDescent="0.25">
      <c r="C251">
        <f t="shared" si="17"/>
        <v>10</v>
      </c>
      <c r="D251">
        <f>COUNTIF($F$4:F251,F251)</f>
        <v>66</v>
      </c>
      <c r="E251" s="40">
        <f>'Agricultural Data'!C251</f>
        <v>0</v>
      </c>
      <c r="F251" s="40">
        <f>'Agricultural Data'!D251</f>
        <v>0</v>
      </c>
      <c r="G251" s="40">
        <f>'Agricultural Data'!E251</f>
        <v>0</v>
      </c>
      <c r="H251" s="38">
        <f>'Agricultural Data'!F251</f>
        <v>0</v>
      </c>
      <c r="I251" s="38">
        <f>'Agricultural Data'!G251</f>
        <v>0</v>
      </c>
      <c r="J251" s="38">
        <f>'Agricultural Data'!H251</f>
        <v>0</v>
      </c>
      <c r="K251" s="195">
        <f>'Agricultural Data'!I251</f>
        <v>0</v>
      </c>
      <c r="L251" s="195">
        <f>'Agricultural Data'!J251</f>
        <v>0</v>
      </c>
      <c r="M251" s="168" t="str">
        <f t="shared" si="18"/>
        <v/>
      </c>
      <c r="N251" s="168" t="str">
        <f t="shared" si="19"/>
        <v/>
      </c>
      <c r="O251" s="38" t="str">
        <f>IFERROR(IF(VLOOKUP(J251,'Inputs_Metric 30'!$D$5:$E$139,2,FALSE)=0,"",VLOOKUP(J251,'Inputs_Metric 30'!$D$5:$E$139,2,FALSE)),"")</f>
        <v/>
      </c>
    </row>
    <row r="252" spans="3:15" x14ac:dyDescent="0.25">
      <c r="C252">
        <f t="shared" si="17"/>
        <v>10</v>
      </c>
      <c r="D252">
        <f>COUNTIF($F$4:F252,F252)</f>
        <v>67</v>
      </c>
      <c r="E252" s="40">
        <f>'Agricultural Data'!C252</f>
        <v>0</v>
      </c>
      <c r="F252" s="40">
        <f>'Agricultural Data'!D252</f>
        <v>0</v>
      </c>
      <c r="G252" s="40">
        <f>'Agricultural Data'!E252</f>
        <v>0</v>
      </c>
      <c r="H252" s="38">
        <f>'Agricultural Data'!F252</f>
        <v>0</v>
      </c>
      <c r="I252" s="38">
        <f>'Agricultural Data'!G252</f>
        <v>0</v>
      </c>
      <c r="J252" s="38">
        <f>'Agricultural Data'!H252</f>
        <v>0</v>
      </c>
      <c r="K252" s="195">
        <f>'Agricultural Data'!I252</f>
        <v>0</v>
      </c>
      <c r="L252" s="195">
        <f>'Agricultural Data'!J252</f>
        <v>0</v>
      </c>
      <c r="M252" s="168" t="str">
        <f t="shared" si="18"/>
        <v/>
      </c>
      <c r="N252" s="168" t="str">
        <f t="shared" si="19"/>
        <v/>
      </c>
      <c r="O252" s="38" t="str">
        <f>IFERROR(IF(VLOOKUP(J252,'Inputs_Metric 30'!$D$5:$E$139,2,FALSE)=0,"",VLOOKUP(J252,'Inputs_Metric 30'!$D$5:$E$139,2,FALSE)),"")</f>
        <v/>
      </c>
    </row>
    <row r="253" spans="3:15" x14ac:dyDescent="0.25">
      <c r="C253">
        <f t="shared" si="17"/>
        <v>10</v>
      </c>
      <c r="D253">
        <f>COUNTIF($F$4:F253,F253)</f>
        <v>68</v>
      </c>
      <c r="E253" s="40">
        <f>'Agricultural Data'!C253</f>
        <v>0</v>
      </c>
      <c r="F253" s="40">
        <f>'Agricultural Data'!D253</f>
        <v>0</v>
      </c>
      <c r="G253" s="40">
        <f>'Agricultural Data'!E253</f>
        <v>0</v>
      </c>
      <c r="H253" s="38">
        <f>'Agricultural Data'!F253</f>
        <v>0</v>
      </c>
      <c r="I253" s="38">
        <f>'Agricultural Data'!G253</f>
        <v>0</v>
      </c>
      <c r="J253" s="38">
        <f>'Agricultural Data'!H253</f>
        <v>0</v>
      </c>
      <c r="K253" s="195">
        <f>'Agricultural Data'!I253</f>
        <v>0</v>
      </c>
      <c r="L253" s="195">
        <f>'Agricultural Data'!J253</f>
        <v>0</v>
      </c>
      <c r="M253" s="168" t="str">
        <f t="shared" si="18"/>
        <v/>
      </c>
      <c r="N253" s="168" t="str">
        <f t="shared" si="19"/>
        <v/>
      </c>
      <c r="O253" s="38" t="str">
        <f>IFERROR(IF(VLOOKUP(J253,'Inputs_Metric 30'!$D$5:$E$139,2,FALSE)=0,"",VLOOKUP(J253,'Inputs_Metric 30'!$D$5:$E$139,2,FALSE)),"")</f>
        <v/>
      </c>
    </row>
    <row r="254" spans="3:15" x14ac:dyDescent="0.25">
      <c r="C254">
        <f t="shared" si="17"/>
        <v>10</v>
      </c>
      <c r="D254">
        <f>COUNTIF($F$4:F254,F254)</f>
        <v>69</v>
      </c>
      <c r="E254" s="40">
        <f>'Agricultural Data'!C254</f>
        <v>0</v>
      </c>
      <c r="F254" s="40">
        <f>'Agricultural Data'!D254</f>
        <v>0</v>
      </c>
      <c r="G254" s="40">
        <f>'Agricultural Data'!E254</f>
        <v>0</v>
      </c>
      <c r="H254" s="38">
        <f>'Agricultural Data'!F254</f>
        <v>0</v>
      </c>
      <c r="I254" s="38">
        <f>'Agricultural Data'!G254</f>
        <v>0</v>
      </c>
      <c r="J254" s="38">
        <f>'Agricultural Data'!H254</f>
        <v>0</v>
      </c>
      <c r="K254" s="195">
        <f>'Agricultural Data'!I254</f>
        <v>0</v>
      </c>
      <c r="L254" s="195">
        <f>'Agricultural Data'!J254</f>
        <v>0</v>
      </c>
      <c r="M254" s="168" t="str">
        <f t="shared" si="18"/>
        <v/>
      </c>
      <c r="N254" s="168" t="str">
        <f t="shared" si="19"/>
        <v/>
      </c>
      <c r="O254" s="38" t="str">
        <f>IFERROR(IF(VLOOKUP(J254,'Inputs_Metric 30'!$D$5:$E$139,2,FALSE)=0,"",VLOOKUP(J254,'Inputs_Metric 30'!$D$5:$E$139,2,FALSE)),"")</f>
        <v/>
      </c>
    </row>
    <row r="255" spans="3:15" x14ac:dyDescent="0.25">
      <c r="C255">
        <f t="shared" si="17"/>
        <v>10</v>
      </c>
      <c r="D255">
        <f>COUNTIF($F$4:F255,F255)</f>
        <v>70</v>
      </c>
      <c r="E255" s="40">
        <f>'Agricultural Data'!C255</f>
        <v>0</v>
      </c>
      <c r="F255" s="40">
        <f>'Agricultural Data'!D255</f>
        <v>0</v>
      </c>
      <c r="G255" s="40">
        <f>'Agricultural Data'!E255</f>
        <v>0</v>
      </c>
      <c r="H255" s="38">
        <f>'Agricultural Data'!F255</f>
        <v>0</v>
      </c>
      <c r="I255" s="38">
        <f>'Agricultural Data'!G255</f>
        <v>0</v>
      </c>
      <c r="J255" s="38">
        <f>'Agricultural Data'!H255</f>
        <v>0</v>
      </c>
      <c r="K255" s="195">
        <f>'Agricultural Data'!I255</f>
        <v>0</v>
      </c>
      <c r="L255" s="195">
        <f>'Agricultural Data'!J255</f>
        <v>0</v>
      </c>
      <c r="M255" s="168" t="str">
        <f t="shared" si="18"/>
        <v/>
      </c>
      <c r="N255" s="168" t="str">
        <f t="shared" si="19"/>
        <v/>
      </c>
      <c r="O255" s="38" t="str">
        <f>IFERROR(IF(VLOOKUP(J255,'Inputs_Metric 30'!$D$5:$E$139,2,FALSE)=0,"",VLOOKUP(J255,'Inputs_Metric 30'!$D$5:$E$139,2,FALSE)),"")</f>
        <v/>
      </c>
    </row>
    <row r="256" spans="3:15" x14ac:dyDescent="0.25">
      <c r="C256">
        <f t="shared" si="17"/>
        <v>10</v>
      </c>
      <c r="D256">
        <f>COUNTIF($F$4:F256,F256)</f>
        <v>71</v>
      </c>
      <c r="E256" s="40">
        <f>'Agricultural Data'!C256</f>
        <v>0</v>
      </c>
      <c r="F256" s="40">
        <f>'Agricultural Data'!D256</f>
        <v>0</v>
      </c>
      <c r="G256" s="40">
        <f>'Agricultural Data'!E256</f>
        <v>0</v>
      </c>
      <c r="H256" s="38">
        <f>'Agricultural Data'!F256</f>
        <v>0</v>
      </c>
      <c r="I256" s="38">
        <f>'Agricultural Data'!G256</f>
        <v>0</v>
      </c>
      <c r="J256" s="38">
        <f>'Agricultural Data'!H256</f>
        <v>0</v>
      </c>
      <c r="K256" s="195">
        <f>'Agricultural Data'!I256</f>
        <v>0</v>
      </c>
      <c r="L256" s="195">
        <f>'Agricultural Data'!J256</f>
        <v>0</v>
      </c>
      <c r="M256" s="168" t="str">
        <f t="shared" si="18"/>
        <v/>
      </c>
      <c r="N256" s="168" t="str">
        <f t="shared" si="19"/>
        <v/>
      </c>
      <c r="O256" s="38" t="str">
        <f>IFERROR(IF(VLOOKUP(J256,'Inputs_Metric 30'!$D$5:$E$139,2,FALSE)=0,"",VLOOKUP(J256,'Inputs_Metric 30'!$D$5:$E$139,2,FALSE)),"")</f>
        <v/>
      </c>
    </row>
    <row r="257" spans="3:15" x14ac:dyDescent="0.25">
      <c r="C257">
        <f t="shared" si="17"/>
        <v>10</v>
      </c>
      <c r="D257">
        <f>COUNTIF($F$4:F257,F257)</f>
        <v>72</v>
      </c>
      <c r="E257" s="40">
        <f>'Agricultural Data'!C257</f>
        <v>0</v>
      </c>
      <c r="F257" s="40">
        <f>'Agricultural Data'!D257</f>
        <v>0</v>
      </c>
      <c r="G257" s="40">
        <f>'Agricultural Data'!E257</f>
        <v>0</v>
      </c>
      <c r="H257" s="38">
        <f>'Agricultural Data'!F257</f>
        <v>0</v>
      </c>
      <c r="I257" s="38">
        <f>'Agricultural Data'!G257</f>
        <v>0</v>
      </c>
      <c r="J257" s="38">
        <f>'Agricultural Data'!H257</f>
        <v>0</v>
      </c>
      <c r="K257" s="195">
        <f>'Agricultural Data'!I257</f>
        <v>0</v>
      </c>
      <c r="L257" s="195">
        <f>'Agricultural Data'!J257</f>
        <v>0</v>
      </c>
      <c r="M257" s="168" t="str">
        <f t="shared" si="18"/>
        <v/>
      </c>
      <c r="N257" s="168" t="str">
        <f t="shared" si="19"/>
        <v/>
      </c>
      <c r="O257" s="38" t="str">
        <f>IFERROR(IF(VLOOKUP(J257,'Inputs_Metric 30'!$D$5:$E$139,2,FALSE)=0,"",VLOOKUP(J257,'Inputs_Metric 30'!$D$5:$E$139,2,FALSE)),"")</f>
        <v/>
      </c>
    </row>
    <row r="258" spans="3:15" x14ac:dyDescent="0.25">
      <c r="C258">
        <f t="shared" si="17"/>
        <v>10</v>
      </c>
      <c r="D258">
        <f>COUNTIF($F$4:F258,F258)</f>
        <v>73</v>
      </c>
      <c r="E258" s="40">
        <f>'Agricultural Data'!C258</f>
        <v>0</v>
      </c>
      <c r="F258" s="40">
        <f>'Agricultural Data'!D258</f>
        <v>0</v>
      </c>
      <c r="G258" s="40">
        <f>'Agricultural Data'!E258</f>
        <v>0</v>
      </c>
      <c r="H258" s="38">
        <f>'Agricultural Data'!F258</f>
        <v>0</v>
      </c>
      <c r="I258" s="38">
        <f>'Agricultural Data'!G258</f>
        <v>0</v>
      </c>
      <c r="J258" s="38">
        <f>'Agricultural Data'!H258</f>
        <v>0</v>
      </c>
      <c r="K258" s="195">
        <f>'Agricultural Data'!I258</f>
        <v>0</v>
      </c>
      <c r="L258" s="195">
        <f>'Agricultural Data'!J258</f>
        <v>0</v>
      </c>
      <c r="M258" s="168" t="str">
        <f t="shared" si="18"/>
        <v/>
      </c>
      <c r="N258" s="168" t="str">
        <f t="shared" si="19"/>
        <v/>
      </c>
      <c r="O258" s="38" t="str">
        <f>IFERROR(IF(VLOOKUP(J258,'Inputs_Metric 30'!$D$5:$E$139,2,FALSE)=0,"",VLOOKUP(J258,'Inputs_Metric 30'!$D$5:$E$139,2,FALSE)),"")</f>
        <v/>
      </c>
    </row>
    <row r="259" spans="3:15" x14ac:dyDescent="0.25">
      <c r="C259">
        <f t="shared" si="17"/>
        <v>10</v>
      </c>
      <c r="D259">
        <f>COUNTIF($F$4:F259,F259)</f>
        <v>74</v>
      </c>
      <c r="E259" s="40">
        <f>'Agricultural Data'!C259</f>
        <v>0</v>
      </c>
      <c r="F259" s="40">
        <f>'Agricultural Data'!D259</f>
        <v>0</v>
      </c>
      <c r="G259" s="40">
        <f>'Agricultural Data'!E259</f>
        <v>0</v>
      </c>
      <c r="H259" s="38">
        <f>'Agricultural Data'!F259</f>
        <v>0</v>
      </c>
      <c r="I259" s="38">
        <f>'Agricultural Data'!G259</f>
        <v>0</v>
      </c>
      <c r="J259" s="38">
        <f>'Agricultural Data'!H259</f>
        <v>0</v>
      </c>
      <c r="K259" s="195">
        <f>'Agricultural Data'!I259</f>
        <v>0</v>
      </c>
      <c r="L259" s="195">
        <f>'Agricultural Data'!J259</f>
        <v>0</v>
      </c>
      <c r="M259" s="168" t="str">
        <f t="shared" si="18"/>
        <v/>
      </c>
      <c r="N259" s="168" t="str">
        <f t="shared" si="19"/>
        <v/>
      </c>
      <c r="O259" s="38" t="str">
        <f>IFERROR(IF(VLOOKUP(J259,'Inputs_Metric 30'!$D$5:$E$139,2,FALSE)=0,"",VLOOKUP(J259,'Inputs_Metric 30'!$D$5:$E$139,2,FALSE)),"")</f>
        <v/>
      </c>
    </row>
    <row r="260" spans="3:15" x14ac:dyDescent="0.25">
      <c r="C260">
        <f t="shared" si="17"/>
        <v>10</v>
      </c>
      <c r="D260">
        <f>COUNTIF($F$4:F260,F260)</f>
        <v>75</v>
      </c>
      <c r="E260" s="40">
        <f>'Agricultural Data'!C260</f>
        <v>0</v>
      </c>
      <c r="F260" s="40">
        <f>'Agricultural Data'!D260</f>
        <v>0</v>
      </c>
      <c r="G260" s="40">
        <f>'Agricultural Data'!E260</f>
        <v>0</v>
      </c>
      <c r="H260" s="38">
        <f>'Agricultural Data'!F260</f>
        <v>0</v>
      </c>
      <c r="I260" s="38">
        <f>'Agricultural Data'!G260</f>
        <v>0</v>
      </c>
      <c r="J260" s="38">
        <f>'Agricultural Data'!H260</f>
        <v>0</v>
      </c>
      <c r="K260" s="195">
        <f>'Agricultural Data'!I260</f>
        <v>0</v>
      </c>
      <c r="L260" s="195">
        <f>'Agricultural Data'!J260</f>
        <v>0</v>
      </c>
      <c r="M260" s="168" t="str">
        <f t="shared" si="18"/>
        <v/>
      </c>
      <c r="N260" s="168" t="str">
        <f t="shared" si="19"/>
        <v/>
      </c>
      <c r="O260" s="38" t="str">
        <f>IFERROR(IF(VLOOKUP(J260,'Inputs_Metric 30'!$D$5:$E$139,2,FALSE)=0,"",VLOOKUP(J260,'Inputs_Metric 30'!$D$5:$E$139,2,FALSE)),"")</f>
        <v/>
      </c>
    </row>
    <row r="261" spans="3:15" x14ac:dyDescent="0.25">
      <c r="C261">
        <f t="shared" si="17"/>
        <v>10</v>
      </c>
      <c r="D261">
        <f>COUNTIF($F$4:F261,F261)</f>
        <v>76</v>
      </c>
      <c r="E261" s="40">
        <f>'Agricultural Data'!C261</f>
        <v>0</v>
      </c>
      <c r="F261" s="40">
        <f>'Agricultural Data'!D261</f>
        <v>0</v>
      </c>
      <c r="G261" s="40">
        <f>'Agricultural Data'!E261</f>
        <v>0</v>
      </c>
      <c r="H261" s="38">
        <f>'Agricultural Data'!F261</f>
        <v>0</v>
      </c>
      <c r="I261" s="38">
        <f>'Agricultural Data'!G261</f>
        <v>0</v>
      </c>
      <c r="J261" s="38">
        <f>'Agricultural Data'!H261</f>
        <v>0</v>
      </c>
      <c r="K261" s="195">
        <f>'Agricultural Data'!I261</f>
        <v>0</v>
      </c>
      <c r="L261" s="195">
        <f>'Agricultural Data'!J261</f>
        <v>0</v>
      </c>
      <c r="M261" s="168" t="str">
        <f t="shared" si="18"/>
        <v/>
      </c>
      <c r="N261" s="168" t="str">
        <f t="shared" si="19"/>
        <v/>
      </c>
      <c r="O261" s="38" t="str">
        <f>IFERROR(IF(VLOOKUP(J261,'Inputs_Metric 30'!$D$5:$E$139,2,FALSE)=0,"",VLOOKUP(J261,'Inputs_Metric 30'!$D$5:$E$139,2,FALSE)),"")</f>
        <v/>
      </c>
    </row>
    <row r="262" spans="3:15" x14ac:dyDescent="0.25">
      <c r="C262">
        <f t="shared" si="17"/>
        <v>10</v>
      </c>
      <c r="D262">
        <f>COUNTIF($F$4:F262,F262)</f>
        <v>77</v>
      </c>
      <c r="E262" s="40">
        <f>'Agricultural Data'!C262</f>
        <v>0</v>
      </c>
      <c r="F262" s="40">
        <f>'Agricultural Data'!D262</f>
        <v>0</v>
      </c>
      <c r="G262" s="40">
        <f>'Agricultural Data'!E262</f>
        <v>0</v>
      </c>
      <c r="H262" s="38">
        <f>'Agricultural Data'!F262</f>
        <v>0</v>
      </c>
      <c r="I262" s="38">
        <f>'Agricultural Data'!G262</f>
        <v>0</v>
      </c>
      <c r="J262" s="38">
        <f>'Agricultural Data'!H262</f>
        <v>0</v>
      </c>
      <c r="K262" s="195">
        <f>'Agricultural Data'!I262</f>
        <v>0</v>
      </c>
      <c r="L262" s="195">
        <f>'Agricultural Data'!J262</f>
        <v>0</v>
      </c>
      <c r="M262" s="168" t="str">
        <f t="shared" si="18"/>
        <v/>
      </c>
      <c r="N262" s="168" t="str">
        <f t="shared" si="19"/>
        <v/>
      </c>
      <c r="O262" s="38" t="str">
        <f>IFERROR(IF(VLOOKUP(J262,'Inputs_Metric 30'!$D$5:$E$139,2,FALSE)=0,"",VLOOKUP(J262,'Inputs_Metric 30'!$D$5:$E$139,2,FALSE)),"")</f>
        <v/>
      </c>
    </row>
    <row r="263" spans="3:15" x14ac:dyDescent="0.25">
      <c r="C263">
        <f t="shared" si="17"/>
        <v>10</v>
      </c>
      <c r="D263">
        <f>COUNTIF($F$4:F263,F263)</f>
        <v>78</v>
      </c>
      <c r="E263" s="40">
        <f>'Agricultural Data'!C263</f>
        <v>0</v>
      </c>
      <c r="F263" s="40">
        <f>'Agricultural Data'!D263</f>
        <v>0</v>
      </c>
      <c r="G263" s="40">
        <f>'Agricultural Data'!E263</f>
        <v>0</v>
      </c>
      <c r="H263" s="38">
        <f>'Agricultural Data'!F263</f>
        <v>0</v>
      </c>
      <c r="I263" s="38">
        <f>'Agricultural Data'!G263</f>
        <v>0</v>
      </c>
      <c r="J263" s="38">
        <f>'Agricultural Data'!H263</f>
        <v>0</v>
      </c>
      <c r="K263" s="195">
        <f>'Agricultural Data'!I263</f>
        <v>0</v>
      </c>
      <c r="L263" s="195">
        <f>'Agricultural Data'!J263</f>
        <v>0</v>
      </c>
      <c r="M263" s="168" t="str">
        <f t="shared" si="18"/>
        <v/>
      </c>
      <c r="N263" s="168" t="str">
        <f t="shared" si="19"/>
        <v/>
      </c>
      <c r="O263" s="38" t="str">
        <f>IFERROR(IF(VLOOKUP(J263,'Inputs_Metric 30'!$D$5:$E$139,2,FALSE)=0,"",VLOOKUP(J263,'Inputs_Metric 30'!$D$5:$E$139,2,FALSE)),"")</f>
        <v/>
      </c>
    </row>
    <row r="264" spans="3:15" x14ac:dyDescent="0.25">
      <c r="C264">
        <f t="shared" si="17"/>
        <v>10</v>
      </c>
      <c r="D264">
        <f>COUNTIF($F$4:F264,F264)</f>
        <v>79</v>
      </c>
      <c r="E264" s="40">
        <f>'Agricultural Data'!C264</f>
        <v>0</v>
      </c>
      <c r="F264" s="40">
        <f>'Agricultural Data'!D264</f>
        <v>0</v>
      </c>
      <c r="G264" s="40">
        <f>'Agricultural Data'!E264</f>
        <v>0</v>
      </c>
      <c r="H264" s="38">
        <f>'Agricultural Data'!F264</f>
        <v>0</v>
      </c>
      <c r="I264" s="38">
        <f>'Agricultural Data'!G264</f>
        <v>0</v>
      </c>
      <c r="J264" s="38">
        <f>'Agricultural Data'!H264</f>
        <v>0</v>
      </c>
      <c r="K264" s="195">
        <f>'Agricultural Data'!I264</f>
        <v>0</v>
      </c>
      <c r="L264" s="195">
        <f>'Agricultural Data'!J264</f>
        <v>0</v>
      </c>
      <c r="M264" s="168" t="str">
        <f t="shared" si="18"/>
        <v/>
      </c>
      <c r="N264" s="168" t="str">
        <f t="shared" si="19"/>
        <v/>
      </c>
      <c r="O264" s="38" t="str">
        <f>IFERROR(IF(VLOOKUP(J264,'Inputs_Metric 30'!$D$5:$E$139,2,FALSE)=0,"",VLOOKUP(J264,'Inputs_Metric 30'!$D$5:$E$139,2,FALSE)),"")</f>
        <v/>
      </c>
    </row>
    <row r="265" spans="3:15" x14ac:dyDescent="0.25">
      <c r="C265">
        <f t="shared" si="17"/>
        <v>10</v>
      </c>
      <c r="D265">
        <f>COUNTIF($F$4:F265,F265)</f>
        <v>80</v>
      </c>
      <c r="E265" s="40">
        <f>'Agricultural Data'!C265</f>
        <v>0</v>
      </c>
      <c r="F265" s="40">
        <f>'Agricultural Data'!D265</f>
        <v>0</v>
      </c>
      <c r="G265" s="40">
        <f>'Agricultural Data'!E265</f>
        <v>0</v>
      </c>
      <c r="H265" s="38">
        <f>'Agricultural Data'!F265</f>
        <v>0</v>
      </c>
      <c r="I265" s="38">
        <f>'Agricultural Data'!G265</f>
        <v>0</v>
      </c>
      <c r="J265" s="38">
        <f>'Agricultural Data'!H265</f>
        <v>0</v>
      </c>
      <c r="K265" s="195">
        <f>'Agricultural Data'!I265</f>
        <v>0</v>
      </c>
      <c r="L265" s="195">
        <f>'Agricultural Data'!J265</f>
        <v>0</v>
      </c>
      <c r="M265" s="168" t="str">
        <f t="shared" si="18"/>
        <v/>
      </c>
      <c r="N265" s="168" t="str">
        <f t="shared" si="19"/>
        <v/>
      </c>
      <c r="O265" s="38" t="str">
        <f>IFERROR(IF(VLOOKUP(J265,'Inputs_Metric 30'!$D$5:$E$139,2,FALSE)=0,"",VLOOKUP(J265,'Inputs_Metric 30'!$D$5:$E$139,2,FALSE)),"")</f>
        <v/>
      </c>
    </row>
    <row r="266" spans="3:15" x14ac:dyDescent="0.25">
      <c r="C266">
        <f t="shared" si="17"/>
        <v>10</v>
      </c>
      <c r="D266">
        <f>COUNTIF($F$4:F266,F266)</f>
        <v>81</v>
      </c>
      <c r="E266" s="40">
        <f>'Agricultural Data'!C266</f>
        <v>0</v>
      </c>
      <c r="F266" s="40">
        <f>'Agricultural Data'!D266</f>
        <v>0</v>
      </c>
      <c r="G266" s="40">
        <f>'Agricultural Data'!E266</f>
        <v>0</v>
      </c>
      <c r="H266" s="38">
        <f>'Agricultural Data'!F266</f>
        <v>0</v>
      </c>
      <c r="I266" s="38">
        <f>'Agricultural Data'!G266</f>
        <v>0</v>
      </c>
      <c r="J266" s="38">
        <f>'Agricultural Data'!H266</f>
        <v>0</v>
      </c>
      <c r="K266" s="195">
        <f>'Agricultural Data'!I266</f>
        <v>0</v>
      </c>
      <c r="L266" s="195">
        <f>'Agricultural Data'!J266</f>
        <v>0</v>
      </c>
      <c r="M266" s="168" t="str">
        <f t="shared" si="18"/>
        <v/>
      </c>
      <c r="N266" s="168" t="str">
        <f t="shared" si="19"/>
        <v/>
      </c>
      <c r="O266" s="38" t="str">
        <f>IFERROR(IF(VLOOKUP(J266,'Inputs_Metric 30'!$D$5:$E$139,2,FALSE)=0,"",VLOOKUP(J266,'Inputs_Metric 30'!$D$5:$E$139,2,FALSE)),"")</f>
        <v/>
      </c>
    </row>
    <row r="267" spans="3:15" x14ac:dyDescent="0.25">
      <c r="C267">
        <f t="shared" si="17"/>
        <v>10</v>
      </c>
      <c r="D267">
        <f>COUNTIF($F$4:F267,F267)</f>
        <v>82</v>
      </c>
      <c r="E267" s="40">
        <f>'Agricultural Data'!C267</f>
        <v>0</v>
      </c>
      <c r="F267" s="40">
        <f>'Agricultural Data'!D267</f>
        <v>0</v>
      </c>
      <c r="G267" s="40">
        <f>'Agricultural Data'!E267</f>
        <v>0</v>
      </c>
      <c r="H267" s="38">
        <f>'Agricultural Data'!F267</f>
        <v>0</v>
      </c>
      <c r="I267" s="38">
        <f>'Agricultural Data'!G267</f>
        <v>0</v>
      </c>
      <c r="J267" s="38">
        <f>'Agricultural Data'!H267</f>
        <v>0</v>
      </c>
      <c r="K267" s="195">
        <f>'Agricultural Data'!I267</f>
        <v>0</v>
      </c>
      <c r="L267" s="195">
        <f>'Agricultural Data'!J267</f>
        <v>0</v>
      </c>
      <c r="M267" s="168" t="str">
        <f t="shared" si="18"/>
        <v/>
      </c>
      <c r="N267" s="168" t="str">
        <f t="shared" si="19"/>
        <v/>
      </c>
      <c r="O267" s="38" t="str">
        <f>IFERROR(IF(VLOOKUP(J267,'Inputs_Metric 30'!$D$5:$E$139,2,FALSE)=0,"",VLOOKUP(J267,'Inputs_Metric 30'!$D$5:$E$139,2,FALSE)),"")</f>
        <v/>
      </c>
    </row>
    <row r="268" spans="3:15" x14ac:dyDescent="0.25">
      <c r="C268">
        <f t="shared" si="17"/>
        <v>10</v>
      </c>
      <c r="D268">
        <f>COUNTIF($F$4:F268,F268)</f>
        <v>83</v>
      </c>
      <c r="E268" s="40">
        <f>'Agricultural Data'!C268</f>
        <v>0</v>
      </c>
      <c r="F268" s="40">
        <f>'Agricultural Data'!D268</f>
        <v>0</v>
      </c>
      <c r="G268" s="40">
        <f>'Agricultural Data'!E268</f>
        <v>0</v>
      </c>
      <c r="H268" s="38">
        <f>'Agricultural Data'!F268</f>
        <v>0</v>
      </c>
      <c r="I268" s="38">
        <f>'Agricultural Data'!G268</f>
        <v>0</v>
      </c>
      <c r="J268" s="38">
        <f>'Agricultural Data'!H268</f>
        <v>0</v>
      </c>
      <c r="K268" s="195">
        <f>'Agricultural Data'!I268</f>
        <v>0</v>
      </c>
      <c r="L268" s="195">
        <f>'Agricultural Data'!J268</f>
        <v>0</v>
      </c>
      <c r="M268" s="168" t="str">
        <f t="shared" si="18"/>
        <v/>
      </c>
      <c r="N268" s="168" t="str">
        <f t="shared" si="19"/>
        <v/>
      </c>
      <c r="O268" s="38" t="str">
        <f>IFERROR(IF(VLOOKUP(J268,'Inputs_Metric 30'!$D$5:$E$139,2,FALSE)=0,"",VLOOKUP(J268,'Inputs_Metric 30'!$D$5:$E$139,2,FALSE)),"")</f>
        <v/>
      </c>
    </row>
    <row r="269" spans="3:15" x14ac:dyDescent="0.25">
      <c r="C269">
        <f t="shared" si="17"/>
        <v>10</v>
      </c>
      <c r="D269">
        <f>COUNTIF($F$4:F269,F269)</f>
        <v>84</v>
      </c>
      <c r="E269" s="40">
        <f>'Agricultural Data'!C269</f>
        <v>0</v>
      </c>
      <c r="F269" s="40">
        <f>'Agricultural Data'!D269</f>
        <v>0</v>
      </c>
      <c r="G269" s="40">
        <f>'Agricultural Data'!E269</f>
        <v>0</v>
      </c>
      <c r="H269" s="38">
        <f>'Agricultural Data'!F269</f>
        <v>0</v>
      </c>
      <c r="I269" s="38">
        <f>'Agricultural Data'!G269</f>
        <v>0</v>
      </c>
      <c r="J269" s="38">
        <f>'Agricultural Data'!H269</f>
        <v>0</v>
      </c>
      <c r="K269" s="195">
        <f>'Agricultural Data'!I269</f>
        <v>0</v>
      </c>
      <c r="L269" s="195">
        <f>'Agricultural Data'!J269</f>
        <v>0</v>
      </c>
      <c r="M269" s="168" t="str">
        <f t="shared" si="18"/>
        <v/>
      </c>
      <c r="N269" s="168" t="str">
        <f t="shared" si="19"/>
        <v/>
      </c>
      <c r="O269" s="38" t="str">
        <f>IFERROR(IF(VLOOKUP(J269,'Inputs_Metric 30'!$D$5:$E$139,2,FALSE)=0,"",VLOOKUP(J269,'Inputs_Metric 30'!$D$5:$E$139,2,FALSE)),"")</f>
        <v/>
      </c>
    </row>
    <row r="270" spans="3:15" x14ac:dyDescent="0.25">
      <c r="C270">
        <f t="shared" si="17"/>
        <v>10</v>
      </c>
      <c r="D270">
        <f>COUNTIF($F$4:F270,F270)</f>
        <v>85</v>
      </c>
      <c r="E270" s="40">
        <f>'Agricultural Data'!C270</f>
        <v>0</v>
      </c>
      <c r="F270" s="40">
        <f>'Agricultural Data'!D270</f>
        <v>0</v>
      </c>
      <c r="G270" s="40">
        <f>'Agricultural Data'!E270</f>
        <v>0</v>
      </c>
      <c r="H270" s="38">
        <f>'Agricultural Data'!F270</f>
        <v>0</v>
      </c>
      <c r="I270" s="38">
        <f>'Agricultural Data'!G270</f>
        <v>0</v>
      </c>
      <c r="J270" s="38">
        <f>'Agricultural Data'!H270</f>
        <v>0</v>
      </c>
      <c r="K270" s="195">
        <f>'Agricultural Data'!I270</f>
        <v>0</v>
      </c>
      <c r="L270" s="195">
        <f>'Agricultural Data'!J270</f>
        <v>0</v>
      </c>
      <c r="M270" s="168" t="str">
        <f t="shared" si="18"/>
        <v/>
      </c>
      <c r="N270" s="168" t="str">
        <f t="shared" si="19"/>
        <v/>
      </c>
      <c r="O270" s="38" t="str">
        <f>IFERROR(IF(VLOOKUP(J270,'Inputs_Metric 30'!$D$5:$E$139,2,FALSE)=0,"",VLOOKUP(J270,'Inputs_Metric 30'!$D$5:$E$139,2,FALSE)),"")</f>
        <v/>
      </c>
    </row>
    <row r="271" spans="3:15" x14ac:dyDescent="0.25">
      <c r="C271">
        <f t="shared" si="17"/>
        <v>10</v>
      </c>
      <c r="D271">
        <f>COUNTIF($F$4:F271,F271)</f>
        <v>86</v>
      </c>
      <c r="E271" s="40">
        <f>'Agricultural Data'!C271</f>
        <v>0</v>
      </c>
      <c r="F271" s="40">
        <f>'Agricultural Data'!D271</f>
        <v>0</v>
      </c>
      <c r="G271" s="40">
        <f>'Agricultural Data'!E271</f>
        <v>0</v>
      </c>
      <c r="H271" s="38">
        <f>'Agricultural Data'!F271</f>
        <v>0</v>
      </c>
      <c r="I271" s="38">
        <f>'Agricultural Data'!G271</f>
        <v>0</v>
      </c>
      <c r="J271" s="38">
        <f>'Agricultural Data'!H271</f>
        <v>0</v>
      </c>
      <c r="K271" s="195">
        <f>'Agricultural Data'!I271</f>
        <v>0</v>
      </c>
      <c r="L271" s="195">
        <f>'Agricultural Data'!J271</f>
        <v>0</v>
      </c>
      <c r="M271" s="168" t="str">
        <f t="shared" si="18"/>
        <v/>
      </c>
      <c r="N271" s="168" t="str">
        <f t="shared" si="19"/>
        <v/>
      </c>
      <c r="O271" s="38" t="str">
        <f>IFERROR(IF(VLOOKUP(J271,'Inputs_Metric 30'!$D$5:$E$139,2,FALSE)=0,"",VLOOKUP(J271,'Inputs_Metric 30'!$D$5:$E$139,2,FALSE)),"")</f>
        <v/>
      </c>
    </row>
    <row r="272" spans="3:15" x14ac:dyDescent="0.25">
      <c r="C272">
        <f t="shared" si="17"/>
        <v>10</v>
      </c>
      <c r="D272">
        <f>COUNTIF($F$4:F272,F272)</f>
        <v>87</v>
      </c>
      <c r="E272" s="40">
        <f>'Agricultural Data'!C272</f>
        <v>0</v>
      </c>
      <c r="F272" s="40">
        <f>'Agricultural Data'!D272</f>
        <v>0</v>
      </c>
      <c r="G272" s="40">
        <f>'Agricultural Data'!E272</f>
        <v>0</v>
      </c>
      <c r="H272" s="38">
        <f>'Agricultural Data'!F272</f>
        <v>0</v>
      </c>
      <c r="I272" s="38">
        <f>'Agricultural Data'!G272</f>
        <v>0</v>
      </c>
      <c r="J272" s="38">
        <f>'Agricultural Data'!H272</f>
        <v>0</v>
      </c>
      <c r="K272" s="195">
        <f>'Agricultural Data'!I272</f>
        <v>0</v>
      </c>
      <c r="L272" s="195">
        <f>'Agricultural Data'!J272</f>
        <v>0</v>
      </c>
      <c r="M272" s="168" t="str">
        <f t="shared" si="18"/>
        <v/>
      </c>
      <c r="N272" s="168" t="str">
        <f t="shared" si="19"/>
        <v/>
      </c>
      <c r="O272" s="38" t="str">
        <f>IFERROR(IF(VLOOKUP(J272,'Inputs_Metric 30'!$D$5:$E$139,2,FALSE)=0,"",VLOOKUP(J272,'Inputs_Metric 30'!$D$5:$E$139,2,FALSE)),"")</f>
        <v/>
      </c>
    </row>
    <row r="273" spans="3:15" x14ac:dyDescent="0.25">
      <c r="C273">
        <f t="shared" si="17"/>
        <v>10</v>
      </c>
      <c r="D273">
        <f>COUNTIF($F$4:F273,F273)</f>
        <v>88</v>
      </c>
      <c r="E273" s="40">
        <f>'Agricultural Data'!C273</f>
        <v>0</v>
      </c>
      <c r="F273" s="40">
        <f>'Agricultural Data'!D273</f>
        <v>0</v>
      </c>
      <c r="G273" s="40">
        <f>'Agricultural Data'!E273</f>
        <v>0</v>
      </c>
      <c r="H273" s="38">
        <f>'Agricultural Data'!F273</f>
        <v>0</v>
      </c>
      <c r="I273" s="38">
        <f>'Agricultural Data'!G273</f>
        <v>0</v>
      </c>
      <c r="J273" s="38">
        <f>'Agricultural Data'!H273</f>
        <v>0</v>
      </c>
      <c r="K273" s="195">
        <f>'Agricultural Data'!I273</f>
        <v>0</v>
      </c>
      <c r="L273" s="195">
        <f>'Agricultural Data'!J273</f>
        <v>0</v>
      </c>
      <c r="M273" s="168" t="str">
        <f t="shared" si="18"/>
        <v/>
      </c>
      <c r="N273" s="168" t="str">
        <f t="shared" si="19"/>
        <v/>
      </c>
      <c r="O273" s="38" t="str">
        <f>IFERROR(IF(VLOOKUP(J273,'Inputs_Metric 30'!$D$5:$E$139,2,FALSE)=0,"",VLOOKUP(J273,'Inputs_Metric 30'!$D$5:$E$139,2,FALSE)),"")</f>
        <v/>
      </c>
    </row>
    <row r="274" spans="3:15" x14ac:dyDescent="0.25">
      <c r="C274">
        <f t="shared" si="17"/>
        <v>10</v>
      </c>
      <c r="D274">
        <f>COUNTIF($F$4:F274,F274)</f>
        <v>89</v>
      </c>
      <c r="E274" s="40">
        <f>'Agricultural Data'!C274</f>
        <v>0</v>
      </c>
      <c r="F274" s="40">
        <f>'Agricultural Data'!D274</f>
        <v>0</v>
      </c>
      <c r="G274" s="40">
        <f>'Agricultural Data'!E274</f>
        <v>0</v>
      </c>
      <c r="H274" s="38">
        <f>'Agricultural Data'!F274</f>
        <v>0</v>
      </c>
      <c r="I274" s="38">
        <f>'Agricultural Data'!G274</f>
        <v>0</v>
      </c>
      <c r="J274" s="38">
        <f>'Agricultural Data'!H274</f>
        <v>0</v>
      </c>
      <c r="K274" s="195">
        <f>'Agricultural Data'!I274</f>
        <v>0</v>
      </c>
      <c r="L274" s="195">
        <f>'Agricultural Data'!J274</f>
        <v>0</v>
      </c>
      <c r="M274" s="168" t="str">
        <f t="shared" si="18"/>
        <v/>
      </c>
      <c r="N274" s="168" t="str">
        <f t="shared" si="19"/>
        <v/>
      </c>
      <c r="O274" s="38" t="str">
        <f>IFERROR(IF(VLOOKUP(J274,'Inputs_Metric 30'!$D$5:$E$139,2,FALSE)=0,"",VLOOKUP(J274,'Inputs_Metric 30'!$D$5:$E$139,2,FALSE)),"")</f>
        <v/>
      </c>
    </row>
    <row r="275" spans="3:15" x14ac:dyDescent="0.25">
      <c r="C275">
        <f t="shared" si="17"/>
        <v>10</v>
      </c>
      <c r="D275">
        <f>COUNTIF($F$4:F275,F275)</f>
        <v>90</v>
      </c>
      <c r="E275" s="40">
        <f>'Agricultural Data'!C275</f>
        <v>0</v>
      </c>
      <c r="F275" s="40">
        <f>'Agricultural Data'!D275</f>
        <v>0</v>
      </c>
      <c r="G275" s="40">
        <f>'Agricultural Data'!E275</f>
        <v>0</v>
      </c>
      <c r="H275" s="38">
        <f>'Agricultural Data'!F275</f>
        <v>0</v>
      </c>
      <c r="I275" s="38">
        <f>'Agricultural Data'!G275</f>
        <v>0</v>
      </c>
      <c r="J275" s="38">
        <f>'Agricultural Data'!H275</f>
        <v>0</v>
      </c>
      <c r="K275" s="195">
        <f>'Agricultural Data'!I275</f>
        <v>0</v>
      </c>
      <c r="L275" s="195">
        <f>'Agricultural Data'!J275</f>
        <v>0</v>
      </c>
      <c r="M275" s="168" t="str">
        <f t="shared" si="18"/>
        <v/>
      </c>
      <c r="N275" s="168" t="str">
        <f t="shared" si="19"/>
        <v/>
      </c>
      <c r="O275" s="38" t="str">
        <f>IFERROR(IF(VLOOKUP(J275,'Inputs_Metric 30'!$D$5:$E$139,2,FALSE)=0,"",VLOOKUP(J275,'Inputs_Metric 30'!$D$5:$E$139,2,FALSE)),"")</f>
        <v/>
      </c>
    </row>
    <row r="276" spans="3:15" x14ac:dyDescent="0.25">
      <c r="C276">
        <f t="shared" si="17"/>
        <v>10</v>
      </c>
      <c r="D276">
        <f>COUNTIF($F$4:F276,F276)</f>
        <v>91</v>
      </c>
      <c r="E276" s="40">
        <f>'Agricultural Data'!C276</f>
        <v>0</v>
      </c>
      <c r="F276" s="40">
        <f>'Agricultural Data'!D276</f>
        <v>0</v>
      </c>
      <c r="G276" s="40">
        <f>'Agricultural Data'!E276</f>
        <v>0</v>
      </c>
      <c r="H276" s="38">
        <f>'Agricultural Data'!F276</f>
        <v>0</v>
      </c>
      <c r="I276" s="38">
        <f>'Agricultural Data'!G276</f>
        <v>0</v>
      </c>
      <c r="J276" s="38">
        <f>'Agricultural Data'!H276</f>
        <v>0</v>
      </c>
      <c r="K276" s="195">
        <f>'Agricultural Data'!I276</f>
        <v>0</v>
      </c>
      <c r="L276" s="195">
        <f>'Agricultural Data'!J276</f>
        <v>0</v>
      </c>
      <c r="M276" s="168" t="str">
        <f t="shared" si="18"/>
        <v/>
      </c>
      <c r="N276" s="168" t="str">
        <f t="shared" si="19"/>
        <v/>
      </c>
      <c r="O276" s="38" t="str">
        <f>IFERROR(IF(VLOOKUP(J276,'Inputs_Metric 30'!$D$5:$E$139,2,FALSE)=0,"",VLOOKUP(J276,'Inputs_Metric 30'!$D$5:$E$139,2,FALSE)),"")</f>
        <v/>
      </c>
    </row>
    <row r="277" spans="3:15" x14ac:dyDescent="0.25">
      <c r="C277">
        <f t="shared" si="17"/>
        <v>10</v>
      </c>
      <c r="D277">
        <f>COUNTIF($F$4:F277,F277)</f>
        <v>92</v>
      </c>
      <c r="E277" s="40">
        <f>'Agricultural Data'!C277</f>
        <v>0</v>
      </c>
      <c r="F277" s="40">
        <f>'Agricultural Data'!D277</f>
        <v>0</v>
      </c>
      <c r="G277" s="40">
        <f>'Agricultural Data'!E277</f>
        <v>0</v>
      </c>
      <c r="H277" s="38">
        <f>'Agricultural Data'!F277</f>
        <v>0</v>
      </c>
      <c r="I277" s="38">
        <f>'Agricultural Data'!G277</f>
        <v>0</v>
      </c>
      <c r="J277" s="38">
        <f>'Agricultural Data'!H277</f>
        <v>0</v>
      </c>
      <c r="K277" s="195">
        <f>'Agricultural Data'!I277</f>
        <v>0</v>
      </c>
      <c r="L277" s="195">
        <f>'Agricultural Data'!J277</f>
        <v>0</v>
      </c>
      <c r="M277" s="168" t="str">
        <f t="shared" si="18"/>
        <v/>
      </c>
      <c r="N277" s="168" t="str">
        <f t="shared" si="19"/>
        <v/>
      </c>
      <c r="O277" s="38" t="str">
        <f>IFERROR(IF(VLOOKUP(J277,'Inputs_Metric 30'!$D$5:$E$139,2,FALSE)=0,"",VLOOKUP(J277,'Inputs_Metric 30'!$D$5:$E$139,2,FALSE)),"")</f>
        <v/>
      </c>
    </row>
    <row r="278" spans="3:15" x14ac:dyDescent="0.25">
      <c r="C278">
        <f t="shared" si="17"/>
        <v>10</v>
      </c>
      <c r="D278">
        <f>COUNTIF($F$4:F278,F278)</f>
        <v>93</v>
      </c>
      <c r="E278" s="40">
        <f>'Agricultural Data'!C278</f>
        <v>0</v>
      </c>
      <c r="F278" s="40">
        <f>'Agricultural Data'!D278</f>
        <v>0</v>
      </c>
      <c r="G278" s="40">
        <f>'Agricultural Data'!E278</f>
        <v>0</v>
      </c>
      <c r="H278" s="38">
        <f>'Agricultural Data'!F278</f>
        <v>0</v>
      </c>
      <c r="I278" s="38">
        <f>'Agricultural Data'!G278</f>
        <v>0</v>
      </c>
      <c r="J278" s="38">
        <f>'Agricultural Data'!H278</f>
        <v>0</v>
      </c>
      <c r="K278" s="195">
        <f>'Agricultural Data'!I278</f>
        <v>0</v>
      </c>
      <c r="L278" s="195">
        <f>'Agricultural Data'!J278</f>
        <v>0</v>
      </c>
      <c r="M278" s="168" t="str">
        <f t="shared" si="18"/>
        <v/>
      </c>
      <c r="N278" s="168" t="str">
        <f t="shared" si="19"/>
        <v/>
      </c>
      <c r="O278" s="38" t="str">
        <f>IFERROR(IF(VLOOKUP(J278,'Inputs_Metric 30'!$D$5:$E$139,2,FALSE)=0,"",VLOOKUP(J278,'Inputs_Metric 30'!$D$5:$E$139,2,FALSE)),"")</f>
        <v/>
      </c>
    </row>
    <row r="279" spans="3:15" x14ac:dyDescent="0.25">
      <c r="C279">
        <f t="shared" si="17"/>
        <v>10</v>
      </c>
      <c r="D279">
        <f>COUNTIF($F$4:F279,F279)</f>
        <v>94</v>
      </c>
      <c r="E279" s="40">
        <f>'Agricultural Data'!C279</f>
        <v>0</v>
      </c>
      <c r="F279" s="40">
        <f>'Agricultural Data'!D279</f>
        <v>0</v>
      </c>
      <c r="G279" s="40">
        <f>'Agricultural Data'!E279</f>
        <v>0</v>
      </c>
      <c r="H279" s="38">
        <f>'Agricultural Data'!F279</f>
        <v>0</v>
      </c>
      <c r="I279" s="38">
        <f>'Agricultural Data'!G279</f>
        <v>0</v>
      </c>
      <c r="J279" s="38">
        <f>'Agricultural Data'!H279</f>
        <v>0</v>
      </c>
      <c r="K279" s="195">
        <f>'Agricultural Data'!I279</f>
        <v>0</v>
      </c>
      <c r="L279" s="195">
        <f>'Agricultural Data'!J279</f>
        <v>0</v>
      </c>
      <c r="M279" s="168" t="str">
        <f t="shared" si="18"/>
        <v/>
      </c>
      <c r="N279" s="168" t="str">
        <f t="shared" si="19"/>
        <v/>
      </c>
      <c r="O279" s="38" t="str">
        <f>IFERROR(IF(VLOOKUP(J279,'Inputs_Metric 30'!$D$5:$E$139,2,FALSE)=0,"",VLOOKUP(J279,'Inputs_Metric 30'!$D$5:$E$139,2,FALSE)),"")</f>
        <v/>
      </c>
    </row>
    <row r="280" spans="3:15" x14ac:dyDescent="0.25">
      <c r="C280">
        <f t="shared" si="17"/>
        <v>10</v>
      </c>
      <c r="D280">
        <f>COUNTIF($F$4:F280,F280)</f>
        <v>95</v>
      </c>
      <c r="E280" s="40">
        <f>'Agricultural Data'!C280</f>
        <v>0</v>
      </c>
      <c r="F280" s="40">
        <f>'Agricultural Data'!D280</f>
        <v>0</v>
      </c>
      <c r="G280" s="40">
        <f>'Agricultural Data'!E280</f>
        <v>0</v>
      </c>
      <c r="H280" s="38">
        <f>'Agricultural Data'!F280</f>
        <v>0</v>
      </c>
      <c r="I280" s="38">
        <f>'Agricultural Data'!G280</f>
        <v>0</v>
      </c>
      <c r="J280" s="38">
        <f>'Agricultural Data'!H280</f>
        <v>0</v>
      </c>
      <c r="K280" s="195">
        <f>'Agricultural Data'!I280</f>
        <v>0</v>
      </c>
      <c r="L280" s="195">
        <f>'Agricultural Data'!J280</f>
        <v>0</v>
      </c>
      <c r="M280" s="168" t="str">
        <f t="shared" si="18"/>
        <v/>
      </c>
      <c r="N280" s="168" t="str">
        <f t="shared" si="19"/>
        <v/>
      </c>
      <c r="O280" s="38" t="str">
        <f>IFERROR(IF(VLOOKUP(J280,'Inputs_Metric 30'!$D$5:$E$139,2,FALSE)=0,"",VLOOKUP(J280,'Inputs_Metric 30'!$D$5:$E$139,2,FALSE)),"")</f>
        <v/>
      </c>
    </row>
    <row r="281" spans="3:15" x14ac:dyDescent="0.25">
      <c r="C281">
        <f t="shared" si="17"/>
        <v>10</v>
      </c>
      <c r="D281">
        <f>COUNTIF($F$4:F281,F281)</f>
        <v>96</v>
      </c>
      <c r="E281" s="40">
        <f>'Agricultural Data'!C281</f>
        <v>0</v>
      </c>
      <c r="F281" s="40">
        <f>'Agricultural Data'!D281</f>
        <v>0</v>
      </c>
      <c r="G281" s="40">
        <f>'Agricultural Data'!E281</f>
        <v>0</v>
      </c>
      <c r="H281" s="38">
        <f>'Agricultural Data'!F281</f>
        <v>0</v>
      </c>
      <c r="I281" s="38">
        <f>'Agricultural Data'!G281</f>
        <v>0</v>
      </c>
      <c r="J281" s="38">
        <f>'Agricultural Data'!H281</f>
        <v>0</v>
      </c>
      <c r="K281" s="195">
        <f>'Agricultural Data'!I281</f>
        <v>0</v>
      </c>
      <c r="L281" s="195">
        <f>'Agricultural Data'!J281</f>
        <v>0</v>
      </c>
      <c r="M281" s="168" t="str">
        <f t="shared" si="18"/>
        <v/>
      </c>
      <c r="N281" s="168" t="str">
        <f t="shared" si="19"/>
        <v/>
      </c>
      <c r="O281" s="38" t="str">
        <f>IFERROR(IF(VLOOKUP(J281,'Inputs_Metric 30'!$D$5:$E$139,2,FALSE)=0,"",VLOOKUP(J281,'Inputs_Metric 30'!$D$5:$E$139,2,FALSE)),"")</f>
        <v/>
      </c>
    </row>
    <row r="282" spans="3:15" x14ac:dyDescent="0.25">
      <c r="C282">
        <f t="shared" si="17"/>
        <v>10</v>
      </c>
      <c r="D282">
        <f>COUNTIF($F$4:F282,F282)</f>
        <v>97</v>
      </c>
      <c r="E282" s="40">
        <f>'Agricultural Data'!C282</f>
        <v>0</v>
      </c>
      <c r="F282" s="40">
        <f>'Agricultural Data'!D282</f>
        <v>0</v>
      </c>
      <c r="G282" s="40">
        <f>'Agricultural Data'!E282</f>
        <v>0</v>
      </c>
      <c r="H282" s="38">
        <f>'Agricultural Data'!F282</f>
        <v>0</v>
      </c>
      <c r="I282" s="38">
        <f>'Agricultural Data'!G282</f>
        <v>0</v>
      </c>
      <c r="J282" s="38">
        <f>'Agricultural Data'!H282</f>
        <v>0</v>
      </c>
      <c r="K282" s="195">
        <f>'Agricultural Data'!I282</f>
        <v>0</v>
      </c>
      <c r="L282" s="195">
        <f>'Agricultural Data'!J282</f>
        <v>0</v>
      </c>
      <c r="M282" s="168" t="str">
        <f t="shared" si="18"/>
        <v/>
      </c>
      <c r="N282" s="168" t="str">
        <f t="shared" si="19"/>
        <v/>
      </c>
      <c r="O282" s="38" t="str">
        <f>IFERROR(IF(VLOOKUP(J282,'Inputs_Metric 30'!$D$5:$E$139,2,FALSE)=0,"",VLOOKUP(J282,'Inputs_Metric 30'!$D$5:$E$139,2,FALSE)),"")</f>
        <v/>
      </c>
    </row>
    <row r="283" spans="3:15" x14ac:dyDescent="0.25">
      <c r="C283">
        <f t="shared" si="17"/>
        <v>10</v>
      </c>
      <c r="D283">
        <f>COUNTIF($F$4:F283,F283)</f>
        <v>98</v>
      </c>
      <c r="E283" s="40">
        <f>'Agricultural Data'!C283</f>
        <v>0</v>
      </c>
      <c r="F283" s="40">
        <f>'Agricultural Data'!D283</f>
        <v>0</v>
      </c>
      <c r="G283" s="40">
        <f>'Agricultural Data'!E283</f>
        <v>0</v>
      </c>
      <c r="H283" s="38">
        <f>'Agricultural Data'!F283</f>
        <v>0</v>
      </c>
      <c r="I283" s="38">
        <f>'Agricultural Data'!G283</f>
        <v>0</v>
      </c>
      <c r="J283" s="38">
        <f>'Agricultural Data'!H283</f>
        <v>0</v>
      </c>
      <c r="K283" s="195">
        <f>'Agricultural Data'!I283</f>
        <v>0</v>
      </c>
      <c r="L283" s="195">
        <f>'Agricultural Data'!J283</f>
        <v>0</v>
      </c>
      <c r="M283" s="168" t="str">
        <f t="shared" si="18"/>
        <v/>
      </c>
      <c r="N283" s="168" t="str">
        <f t="shared" si="19"/>
        <v/>
      </c>
      <c r="O283" s="38" t="str">
        <f>IFERROR(IF(VLOOKUP(J283,'Inputs_Metric 30'!$D$5:$E$139,2,FALSE)=0,"",VLOOKUP(J283,'Inputs_Metric 30'!$D$5:$E$139,2,FALSE)),"")</f>
        <v/>
      </c>
    </row>
    <row r="284" spans="3:15" x14ac:dyDescent="0.25">
      <c r="C284">
        <f t="shared" ref="C284:C347" si="20">IF(D284=1,C283+1,C283)</f>
        <v>10</v>
      </c>
      <c r="D284">
        <f>COUNTIF($F$4:F284,F284)</f>
        <v>99</v>
      </c>
      <c r="E284" s="40">
        <f>'Agricultural Data'!C284</f>
        <v>0</v>
      </c>
      <c r="F284" s="40">
        <f>'Agricultural Data'!D284</f>
        <v>0</v>
      </c>
      <c r="G284" s="40">
        <f>'Agricultural Data'!E284</f>
        <v>0</v>
      </c>
      <c r="H284" s="38">
        <f>'Agricultural Data'!F284</f>
        <v>0</v>
      </c>
      <c r="I284" s="38">
        <f>'Agricultural Data'!G284</f>
        <v>0</v>
      </c>
      <c r="J284" s="38">
        <f>'Agricultural Data'!H284</f>
        <v>0</v>
      </c>
      <c r="K284" s="195">
        <f>'Agricultural Data'!I284</f>
        <v>0</v>
      </c>
      <c r="L284" s="195">
        <f>'Agricultural Data'!J284</f>
        <v>0</v>
      </c>
      <c r="M284" s="168" t="str">
        <f t="shared" ref="M284:M347" si="21">IF($O284="","",K284)</f>
        <v/>
      </c>
      <c r="N284" s="168" t="str">
        <f t="shared" ref="N284:N347" si="22">IF($O284="","",L284)</f>
        <v/>
      </c>
      <c r="O284" s="38" t="str">
        <f>IFERROR(IF(VLOOKUP(J284,'Inputs_Metric 30'!$D$5:$E$139,2,FALSE)=0,"",VLOOKUP(J284,'Inputs_Metric 30'!$D$5:$E$139,2,FALSE)),"")</f>
        <v/>
      </c>
    </row>
    <row r="285" spans="3:15" x14ac:dyDescent="0.25">
      <c r="C285">
        <f t="shared" si="20"/>
        <v>10</v>
      </c>
      <c r="D285">
        <f>COUNTIF($F$4:F285,F285)</f>
        <v>100</v>
      </c>
      <c r="E285" s="40">
        <f>'Agricultural Data'!C285</f>
        <v>0</v>
      </c>
      <c r="F285" s="40">
        <f>'Agricultural Data'!D285</f>
        <v>0</v>
      </c>
      <c r="G285" s="40">
        <f>'Agricultural Data'!E285</f>
        <v>0</v>
      </c>
      <c r="H285" s="38">
        <f>'Agricultural Data'!F285</f>
        <v>0</v>
      </c>
      <c r="I285" s="38">
        <f>'Agricultural Data'!G285</f>
        <v>0</v>
      </c>
      <c r="J285" s="38">
        <f>'Agricultural Data'!H285</f>
        <v>0</v>
      </c>
      <c r="K285" s="195">
        <f>'Agricultural Data'!I285</f>
        <v>0</v>
      </c>
      <c r="L285" s="195">
        <f>'Agricultural Data'!J285</f>
        <v>0</v>
      </c>
      <c r="M285" s="168" t="str">
        <f t="shared" si="21"/>
        <v/>
      </c>
      <c r="N285" s="168" t="str">
        <f t="shared" si="22"/>
        <v/>
      </c>
      <c r="O285" s="38" t="str">
        <f>IFERROR(IF(VLOOKUP(J285,'Inputs_Metric 30'!$D$5:$E$139,2,FALSE)=0,"",VLOOKUP(J285,'Inputs_Metric 30'!$D$5:$E$139,2,FALSE)),"")</f>
        <v/>
      </c>
    </row>
    <row r="286" spans="3:15" x14ac:dyDescent="0.25">
      <c r="C286">
        <f t="shared" si="20"/>
        <v>10</v>
      </c>
      <c r="D286">
        <f>COUNTIF($F$4:F286,F286)</f>
        <v>101</v>
      </c>
      <c r="E286" s="40">
        <f>'Agricultural Data'!C286</f>
        <v>0</v>
      </c>
      <c r="F286" s="40">
        <f>'Agricultural Data'!D286</f>
        <v>0</v>
      </c>
      <c r="G286" s="40">
        <f>'Agricultural Data'!E286</f>
        <v>0</v>
      </c>
      <c r="H286" s="38">
        <f>'Agricultural Data'!F286</f>
        <v>0</v>
      </c>
      <c r="I286" s="38">
        <f>'Agricultural Data'!G286</f>
        <v>0</v>
      </c>
      <c r="J286" s="38">
        <f>'Agricultural Data'!H286</f>
        <v>0</v>
      </c>
      <c r="K286" s="195">
        <f>'Agricultural Data'!I286</f>
        <v>0</v>
      </c>
      <c r="L286" s="195">
        <f>'Agricultural Data'!J286</f>
        <v>0</v>
      </c>
      <c r="M286" s="168" t="str">
        <f t="shared" si="21"/>
        <v/>
      </c>
      <c r="N286" s="168" t="str">
        <f t="shared" si="22"/>
        <v/>
      </c>
      <c r="O286" s="38" t="str">
        <f>IFERROR(IF(VLOOKUP(J286,'Inputs_Metric 30'!$D$5:$E$139,2,FALSE)=0,"",VLOOKUP(J286,'Inputs_Metric 30'!$D$5:$E$139,2,FALSE)),"")</f>
        <v/>
      </c>
    </row>
    <row r="287" spans="3:15" x14ac:dyDescent="0.25">
      <c r="C287">
        <f t="shared" si="20"/>
        <v>10</v>
      </c>
      <c r="D287">
        <f>COUNTIF($F$4:F287,F287)</f>
        <v>102</v>
      </c>
      <c r="E287" s="40">
        <f>'Agricultural Data'!C287</f>
        <v>0</v>
      </c>
      <c r="F287" s="40">
        <f>'Agricultural Data'!D287</f>
        <v>0</v>
      </c>
      <c r="G287" s="40">
        <f>'Agricultural Data'!E287</f>
        <v>0</v>
      </c>
      <c r="H287" s="38">
        <f>'Agricultural Data'!F287</f>
        <v>0</v>
      </c>
      <c r="I287" s="38">
        <f>'Agricultural Data'!G287</f>
        <v>0</v>
      </c>
      <c r="J287" s="38">
        <f>'Agricultural Data'!H287</f>
        <v>0</v>
      </c>
      <c r="K287" s="195">
        <f>'Agricultural Data'!I287</f>
        <v>0</v>
      </c>
      <c r="L287" s="195">
        <f>'Agricultural Data'!J287</f>
        <v>0</v>
      </c>
      <c r="M287" s="168" t="str">
        <f t="shared" si="21"/>
        <v/>
      </c>
      <c r="N287" s="168" t="str">
        <f t="shared" si="22"/>
        <v/>
      </c>
      <c r="O287" s="38" t="str">
        <f>IFERROR(IF(VLOOKUP(J287,'Inputs_Metric 30'!$D$5:$E$139,2,FALSE)=0,"",VLOOKUP(J287,'Inputs_Metric 30'!$D$5:$E$139,2,FALSE)),"")</f>
        <v/>
      </c>
    </row>
    <row r="288" spans="3:15" x14ac:dyDescent="0.25">
      <c r="C288">
        <f t="shared" si="20"/>
        <v>10</v>
      </c>
      <c r="D288">
        <f>COUNTIF($F$4:F288,F288)</f>
        <v>103</v>
      </c>
      <c r="E288" s="40">
        <f>'Agricultural Data'!C288</f>
        <v>0</v>
      </c>
      <c r="F288" s="40">
        <f>'Agricultural Data'!D288</f>
        <v>0</v>
      </c>
      <c r="G288" s="40">
        <f>'Agricultural Data'!E288</f>
        <v>0</v>
      </c>
      <c r="H288" s="38">
        <f>'Agricultural Data'!F288</f>
        <v>0</v>
      </c>
      <c r="I288" s="38">
        <f>'Agricultural Data'!G288</f>
        <v>0</v>
      </c>
      <c r="J288" s="38">
        <f>'Agricultural Data'!H288</f>
        <v>0</v>
      </c>
      <c r="K288" s="195">
        <f>'Agricultural Data'!I288</f>
        <v>0</v>
      </c>
      <c r="L288" s="195">
        <f>'Agricultural Data'!J288</f>
        <v>0</v>
      </c>
      <c r="M288" s="168" t="str">
        <f t="shared" si="21"/>
        <v/>
      </c>
      <c r="N288" s="168" t="str">
        <f t="shared" si="22"/>
        <v/>
      </c>
      <c r="O288" s="38" t="str">
        <f>IFERROR(IF(VLOOKUP(J288,'Inputs_Metric 30'!$D$5:$E$139,2,FALSE)=0,"",VLOOKUP(J288,'Inputs_Metric 30'!$D$5:$E$139,2,FALSE)),"")</f>
        <v/>
      </c>
    </row>
    <row r="289" spans="3:15" x14ac:dyDescent="0.25">
      <c r="C289">
        <f t="shared" si="20"/>
        <v>10</v>
      </c>
      <c r="D289">
        <f>COUNTIF($F$4:F289,F289)</f>
        <v>104</v>
      </c>
      <c r="E289" s="40">
        <f>'Agricultural Data'!C289</f>
        <v>0</v>
      </c>
      <c r="F289" s="40">
        <f>'Agricultural Data'!D289</f>
        <v>0</v>
      </c>
      <c r="G289" s="40">
        <f>'Agricultural Data'!E289</f>
        <v>0</v>
      </c>
      <c r="H289" s="38">
        <f>'Agricultural Data'!F289</f>
        <v>0</v>
      </c>
      <c r="I289" s="38">
        <f>'Agricultural Data'!G289</f>
        <v>0</v>
      </c>
      <c r="J289" s="38">
        <f>'Agricultural Data'!H289</f>
        <v>0</v>
      </c>
      <c r="K289" s="195">
        <f>'Agricultural Data'!I289</f>
        <v>0</v>
      </c>
      <c r="L289" s="195">
        <f>'Agricultural Data'!J289</f>
        <v>0</v>
      </c>
      <c r="M289" s="168" t="str">
        <f t="shared" si="21"/>
        <v/>
      </c>
      <c r="N289" s="168" t="str">
        <f t="shared" si="22"/>
        <v/>
      </c>
      <c r="O289" s="38" t="str">
        <f>IFERROR(IF(VLOOKUP(J289,'Inputs_Metric 30'!$D$5:$E$139,2,FALSE)=0,"",VLOOKUP(J289,'Inputs_Metric 30'!$D$5:$E$139,2,FALSE)),"")</f>
        <v/>
      </c>
    </row>
    <row r="290" spans="3:15" x14ac:dyDescent="0.25">
      <c r="C290">
        <f t="shared" si="20"/>
        <v>10</v>
      </c>
      <c r="D290">
        <f>COUNTIF($F$4:F290,F290)</f>
        <v>105</v>
      </c>
      <c r="E290" s="40">
        <f>'Agricultural Data'!C290</f>
        <v>0</v>
      </c>
      <c r="F290" s="40">
        <f>'Agricultural Data'!D290</f>
        <v>0</v>
      </c>
      <c r="G290" s="40">
        <f>'Agricultural Data'!E290</f>
        <v>0</v>
      </c>
      <c r="H290" s="38">
        <f>'Agricultural Data'!F290</f>
        <v>0</v>
      </c>
      <c r="I290" s="38">
        <f>'Agricultural Data'!G290</f>
        <v>0</v>
      </c>
      <c r="J290" s="38">
        <f>'Agricultural Data'!H290</f>
        <v>0</v>
      </c>
      <c r="K290" s="195">
        <f>'Agricultural Data'!I290</f>
        <v>0</v>
      </c>
      <c r="L290" s="195">
        <f>'Agricultural Data'!J290</f>
        <v>0</v>
      </c>
      <c r="M290" s="168" t="str">
        <f t="shared" si="21"/>
        <v/>
      </c>
      <c r="N290" s="168" t="str">
        <f t="shared" si="22"/>
        <v/>
      </c>
      <c r="O290" s="38" t="str">
        <f>IFERROR(IF(VLOOKUP(J290,'Inputs_Metric 30'!$D$5:$E$139,2,FALSE)=0,"",VLOOKUP(J290,'Inputs_Metric 30'!$D$5:$E$139,2,FALSE)),"")</f>
        <v/>
      </c>
    </row>
    <row r="291" spans="3:15" x14ac:dyDescent="0.25">
      <c r="C291">
        <f t="shared" si="20"/>
        <v>10</v>
      </c>
      <c r="D291">
        <f>COUNTIF($F$4:F291,F291)</f>
        <v>106</v>
      </c>
      <c r="E291" s="40">
        <f>'Agricultural Data'!C291</f>
        <v>0</v>
      </c>
      <c r="F291" s="40">
        <f>'Agricultural Data'!D291</f>
        <v>0</v>
      </c>
      <c r="G291" s="40">
        <f>'Agricultural Data'!E291</f>
        <v>0</v>
      </c>
      <c r="H291" s="38">
        <f>'Agricultural Data'!F291</f>
        <v>0</v>
      </c>
      <c r="I291" s="38">
        <f>'Agricultural Data'!G291</f>
        <v>0</v>
      </c>
      <c r="J291" s="38">
        <f>'Agricultural Data'!H291</f>
        <v>0</v>
      </c>
      <c r="K291" s="195">
        <f>'Agricultural Data'!I291</f>
        <v>0</v>
      </c>
      <c r="L291" s="195">
        <f>'Agricultural Data'!J291</f>
        <v>0</v>
      </c>
      <c r="M291" s="168" t="str">
        <f t="shared" si="21"/>
        <v/>
      </c>
      <c r="N291" s="168" t="str">
        <f t="shared" si="22"/>
        <v/>
      </c>
      <c r="O291" s="38" t="str">
        <f>IFERROR(IF(VLOOKUP(J291,'Inputs_Metric 30'!$D$5:$E$139,2,FALSE)=0,"",VLOOKUP(J291,'Inputs_Metric 30'!$D$5:$E$139,2,FALSE)),"")</f>
        <v/>
      </c>
    </row>
    <row r="292" spans="3:15" x14ac:dyDescent="0.25">
      <c r="C292">
        <f t="shared" si="20"/>
        <v>10</v>
      </c>
      <c r="D292">
        <f>COUNTIF($F$4:F292,F292)</f>
        <v>107</v>
      </c>
      <c r="E292" s="40">
        <f>'Agricultural Data'!C292</f>
        <v>0</v>
      </c>
      <c r="F292" s="40">
        <f>'Agricultural Data'!D292</f>
        <v>0</v>
      </c>
      <c r="G292" s="40">
        <f>'Agricultural Data'!E292</f>
        <v>0</v>
      </c>
      <c r="H292" s="38">
        <f>'Agricultural Data'!F292</f>
        <v>0</v>
      </c>
      <c r="I292" s="38">
        <f>'Agricultural Data'!G292</f>
        <v>0</v>
      </c>
      <c r="J292" s="38">
        <f>'Agricultural Data'!H292</f>
        <v>0</v>
      </c>
      <c r="K292" s="195">
        <f>'Agricultural Data'!I292</f>
        <v>0</v>
      </c>
      <c r="L292" s="195">
        <f>'Agricultural Data'!J292</f>
        <v>0</v>
      </c>
      <c r="M292" s="168" t="str">
        <f t="shared" si="21"/>
        <v/>
      </c>
      <c r="N292" s="168" t="str">
        <f t="shared" si="22"/>
        <v/>
      </c>
      <c r="O292" s="38" t="str">
        <f>IFERROR(IF(VLOOKUP(J292,'Inputs_Metric 30'!$D$5:$E$139,2,FALSE)=0,"",VLOOKUP(J292,'Inputs_Metric 30'!$D$5:$E$139,2,FALSE)),"")</f>
        <v/>
      </c>
    </row>
    <row r="293" spans="3:15" x14ac:dyDescent="0.25">
      <c r="C293">
        <f t="shared" si="20"/>
        <v>10</v>
      </c>
      <c r="D293">
        <f>COUNTIF($F$4:F293,F293)</f>
        <v>108</v>
      </c>
      <c r="E293" s="40">
        <f>'Agricultural Data'!C293</f>
        <v>0</v>
      </c>
      <c r="F293" s="40">
        <f>'Agricultural Data'!D293</f>
        <v>0</v>
      </c>
      <c r="G293" s="40">
        <f>'Agricultural Data'!E293</f>
        <v>0</v>
      </c>
      <c r="H293" s="38">
        <f>'Agricultural Data'!F293</f>
        <v>0</v>
      </c>
      <c r="I293" s="38">
        <f>'Agricultural Data'!G293</f>
        <v>0</v>
      </c>
      <c r="J293" s="38">
        <f>'Agricultural Data'!H293</f>
        <v>0</v>
      </c>
      <c r="K293" s="195">
        <f>'Agricultural Data'!I293</f>
        <v>0</v>
      </c>
      <c r="L293" s="195">
        <f>'Agricultural Data'!J293</f>
        <v>0</v>
      </c>
      <c r="M293" s="168" t="str">
        <f t="shared" si="21"/>
        <v/>
      </c>
      <c r="N293" s="168" t="str">
        <f t="shared" si="22"/>
        <v/>
      </c>
      <c r="O293" s="38" t="str">
        <f>IFERROR(IF(VLOOKUP(J293,'Inputs_Metric 30'!$D$5:$E$139,2,FALSE)=0,"",VLOOKUP(J293,'Inputs_Metric 30'!$D$5:$E$139,2,FALSE)),"")</f>
        <v/>
      </c>
    </row>
    <row r="294" spans="3:15" x14ac:dyDescent="0.25">
      <c r="C294">
        <f t="shared" si="20"/>
        <v>10</v>
      </c>
      <c r="D294">
        <f>COUNTIF($F$4:F294,F294)</f>
        <v>109</v>
      </c>
      <c r="E294" s="40">
        <f>'Agricultural Data'!C294</f>
        <v>0</v>
      </c>
      <c r="F294" s="40">
        <f>'Agricultural Data'!D294</f>
        <v>0</v>
      </c>
      <c r="G294" s="40">
        <f>'Agricultural Data'!E294</f>
        <v>0</v>
      </c>
      <c r="H294" s="38">
        <f>'Agricultural Data'!F294</f>
        <v>0</v>
      </c>
      <c r="I294" s="38">
        <f>'Agricultural Data'!G294</f>
        <v>0</v>
      </c>
      <c r="J294" s="38">
        <f>'Agricultural Data'!H294</f>
        <v>0</v>
      </c>
      <c r="K294" s="195">
        <f>'Agricultural Data'!I294</f>
        <v>0</v>
      </c>
      <c r="L294" s="195">
        <f>'Agricultural Data'!J294</f>
        <v>0</v>
      </c>
      <c r="M294" s="168" t="str">
        <f t="shared" si="21"/>
        <v/>
      </c>
      <c r="N294" s="168" t="str">
        <f t="shared" si="22"/>
        <v/>
      </c>
      <c r="O294" s="38" t="str">
        <f>IFERROR(IF(VLOOKUP(J294,'Inputs_Metric 30'!$D$5:$E$139,2,FALSE)=0,"",VLOOKUP(J294,'Inputs_Metric 30'!$D$5:$E$139,2,FALSE)),"")</f>
        <v/>
      </c>
    </row>
    <row r="295" spans="3:15" x14ac:dyDescent="0.25">
      <c r="C295">
        <f t="shared" si="20"/>
        <v>10</v>
      </c>
      <c r="D295">
        <f>COUNTIF($F$4:F295,F295)</f>
        <v>110</v>
      </c>
      <c r="E295" s="40">
        <f>'Agricultural Data'!C295</f>
        <v>0</v>
      </c>
      <c r="F295" s="40">
        <f>'Agricultural Data'!D295</f>
        <v>0</v>
      </c>
      <c r="G295" s="40">
        <f>'Agricultural Data'!E295</f>
        <v>0</v>
      </c>
      <c r="H295" s="38">
        <f>'Agricultural Data'!F295</f>
        <v>0</v>
      </c>
      <c r="I295" s="38">
        <f>'Agricultural Data'!G295</f>
        <v>0</v>
      </c>
      <c r="J295" s="38">
        <f>'Agricultural Data'!H295</f>
        <v>0</v>
      </c>
      <c r="K295" s="195">
        <f>'Agricultural Data'!I295</f>
        <v>0</v>
      </c>
      <c r="L295" s="195">
        <f>'Agricultural Data'!J295</f>
        <v>0</v>
      </c>
      <c r="M295" s="168" t="str">
        <f t="shared" si="21"/>
        <v/>
      </c>
      <c r="N295" s="168" t="str">
        <f t="shared" si="22"/>
        <v/>
      </c>
      <c r="O295" s="38" t="str">
        <f>IFERROR(IF(VLOOKUP(J295,'Inputs_Metric 30'!$D$5:$E$139,2,FALSE)=0,"",VLOOKUP(J295,'Inputs_Metric 30'!$D$5:$E$139,2,FALSE)),"")</f>
        <v/>
      </c>
    </row>
    <row r="296" spans="3:15" x14ac:dyDescent="0.25">
      <c r="C296">
        <f t="shared" si="20"/>
        <v>10</v>
      </c>
      <c r="D296">
        <f>COUNTIF($F$4:F296,F296)</f>
        <v>111</v>
      </c>
      <c r="E296" s="40">
        <f>'Agricultural Data'!C296</f>
        <v>0</v>
      </c>
      <c r="F296" s="40">
        <f>'Agricultural Data'!D296</f>
        <v>0</v>
      </c>
      <c r="G296" s="40">
        <f>'Agricultural Data'!E296</f>
        <v>0</v>
      </c>
      <c r="H296" s="38">
        <f>'Agricultural Data'!F296</f>
        <v>0</v>
      </c>
      <c r="I296" s="38">
        <f>'Agricultural Data'!G296</f>
        <v>0</v>
      </c>
      <c r="J296" s="38">
        <f>'Agricultural Data'!H296</f>
        <v>0</v>
      </c>
      <c r="K296" s="195">
        <f>'Agricultural Data'!I296</f>
        <v>0</v>
      </c>
      <c r="L296" s="195">
        <f>'Agricultural Data'!J296</f>
        <v>0</v>
      </c>
      <c r="M296" s="168" t="str">
        <f t="shared" si="21"/>
        <v/>
      </c>
      <c r="N296" s="168" t="str">
        <f t="shared" si="22"/>
        <v/>
      </c>
      <c r="O296" s="38" t="str">
        <f>IFERROR(IF(VLOOKUP(J296,'Inputs_Metric 30'!$D$5:$E$139,2,FALSE)=0,"",VLOOKUP(J296,'Inputs_Metric 30'!$D$5:$E$139,2,FALSE)),"")</f>
        <v/>
      </c>
    </row>
    <row r="297" spans="3:15" x14ac:dyDescent="0.25">
      <c r="C297">
        <f t="shared" si="20"/>
        <v>10</v>
      </c>
      <c r="D297">
        <f>COUNTIF($F$4:F297,F297)</f>
        <v>112</v>
      </c>
      <c r="E297" s="40">
        <f>'Agricultural Data'!C297</f>
        <v>0</v>
      </c>
      <c r="F297" s="40">
        <f>'Agricultural Data'!D297</f>
        <v>0</v>
      </c>
      <c r="G297" s="40">
        <f>'Agricultural Data'!E297</f>
        <v>0</v>
      </c>
      <c r="H297" s="38">
        <f>'Agricultural Data'!F297</f>
        <v>0</v>
      </c>
      <c r="I297" s="38">
        <f>'Agricultural Data'!G297</f>
        <v>0</v>
      </c>
      <c r="J297" s="38">
        <f>'Agricultural Data'!H297</f>
        <v>0</v>
      </c>
      <c r="K297" s="195">
        <f>'Agricultural Data'!I297</f>
        <v>0</v>
      </c>
      <c r="L297" s="195">
        <f>'Agricultural Data'!J297</f>
        <v>0</v>
      </c>
      <c r="M297" s="168" t="str">
        <f t="shared" si="21"/>
        <v/>
      </c>
      <c r="N297" s="168" t="str">
        <f t="shared" si="22"/>
        <v/>
      </c>
      <c r="O297" s="38" t="str">
        <f>IFERROR(IF(VLOOKUP(J297,'Inputs_Metric 30'!$D$5:$E$139,2,FALSE)=0,"",VLOOKUP(J297,'Inputs_Metric 30'!$D$5:$E$139,2,FALSE)),"")</f>
        <v/>
      </c>
    </row>
    <row r="298" spans="3:15" x14ac:dyDescent="0.25">
      <c r="C298">
        <f t="shared" si="20"/>
        <v>10</v>
      </c>
      <c r="D298">
        <f>COUNTIF($F$4:F298,F298)</f>
        <v>113</v>
      </c>
      <c r="E298" s="40">
        <f>'Agricultural Data'!C298</f>
        <v>0</v>
      </c>
      <c r="F298" s="40">
        <f>'Agricultural Data'!D298</f>
        <v>0</v>
      </c>
      <c r="G298" s="40">
        <f>'Agricultural Data'!E298</f>
        <v>0</v>
      </c>
      <c r="H298" s="38">
        <f>'Agricultural Data'!F298</f>
        <v>0</v>
      </c>
      <c r="I298" s="38">
        <f>'Agricultural Data'!G298</f>
        <v>0</v>
      </c>
      <c r="J298" s="38">
        <f>'Agricultural Data'!H298</f>
        <v>0</v>
      </c>
      <c r="K298" s="195">
        <f>'Agricultural Data'!I298</f>
        <v>0</v>
      </c>
      <c r="L298" s="195">
        <f>'Agricultural Data'!J298</f>
        <v>0</v>
      </c>
      <c r="M298" s="168" t="str">
        <f t="shared" si="21"/>
        <v/>
      </c>
      <c r="N298" s="168" t="str">
        <f t="shared" si="22"/>
        <v/>
      </c>
      <c r="O298" s="38" t="str">
        <f>IFERROR(IF(VLOOKUP(J298,'Inputs_Metric 30'!$D$5:$E$139,2,FALSE)=0,"",VLOOKUP(J298,'Inputs_Metric 30'!$D$5:$E$139,2,FALSE)),"")</f>
        <v/>
      </c>
    </row>
    <row r="299" spans="3:15" x14ac:dyDescent="0.25">
      <c r="C299">
        <f t="shared" si="20"/>
        <v>10</v>
      </c>
      <c r="D299">
        <f>COUNTIF($F$4:F299,F299)</f>
        <v>114</v>
      </c>
      <c r="E299" s="40">
        <f>'Agricultural Data'!C299</f>
        <v>0</v>
      </c>
      <c r="F299" s="40">
        <f>'Agricultural Data'!D299</f>
        <v>0</v>
      </c>
      <c r="G299" s="40">
        <f>'Agricultural Data'!E299</f>
        <v>0</v>
      </c>
      <c r="H299" s="38">
        <f>'Agricultural Data'!F299</f>
        <v>0</v>
      </c>
      <c r="I299" s="38">
        <f>'Agricultural Data'!G299</f>
        <v>0</v>
      </c>
      <c r="J299" s="38">
        <f>'Agricultural Data'!H299</f>
        <v>0</v>
      </c>
      <c r="K299" s="195">
        <f>'Agricultural Data'!I299</f>
        <v>0</v>
      </c>
      <c r="L299" s="195">
        <f>'Agricultural Data'!J299</f>
        <v>0</v>
      </c>
      <c r="M299" s="168" t="str">
        <f t="shared" si="21"/>
        <v/>
      </c>
      <c r="N299" s="168" t="str">
        <f t="shared" si="22"/>
        <v/>
      </c>
      <c r="O299" s="38" t="str">
        <f>IFERROR(IF(VLOOKUP(J299,'Inputs_Metric 30'!$D$5:$E$139,2,FALSE)=0,"",VLOOKUP(J299,'Inputs_Metric 30'!$D$5:$E$139,2,FALSE)),"")</f>
        <v/>
      </c>
    </row>
    <row r="300" spans="3:15" x14ac:dyDescent="0.25">
      <c r="C300">
        <f t="shared" si="20"/>
        <v>10</v>
      </c>
      <c r="D300">
        <f>COUNTIF($F$4:F300,F300)</f>
        <v>115</v>
      </c>
      <c r="E300" s="40">
        <f>'Agricultural Data'!C300</f>
        <v>0</v>
      </c>
      <c r="F300" s="40">
        <f>'Agricultural Data'!D300</f>
        <v>0</v>
      </c>
      <c r="G300" s="40">
        <f>'Agricultural Data'!E300</f>
        <v>0</v>
      </c>
      <c r="H300" s="38">
        <f>'Agricultural Data'!F300</f>
        <v>0</v>
      </c>
      <c r="I300" s="38">
        <f>'Agricultural Data'!G300</f>
        <v>0</v>
      </c>
      <c r="J300" s="38">
        <f>'Agricultural Data'!H300</f>
        <v>0</v>
      </c>
      <c r="K300" s="195">
        <f>'Agricultural Data'!I300</f>
        <v>0</v>
      </c>
      <c r="L300" s="195">
        <f>'Agricultural Data'!J300</f>
        <v>0</v>
      </c>
      <c r="M300" s="168" t="str">
        <f t="shared" si="21"/>
        <v/>
      </c>
      <c r="N300" s="168" t="str">
        <f t="shared" si="22"/>
        <v/>
      </c>
      <c r="O300" s="38" t="str">
        <f>IFERROR(IF(VLOOKUP(J300,'Inputs_Metric 30'!$D$5:$E$139,2,FALSE)=0,"",VLOOKUP(J300,'Inputs_Metric 30'!$D$5:$E$139,2,FALSE)),"")</f>
        <v/>
      </c>
    </row>
    <row r="301" spans="3:15" x14ac:dyDescent="0.25">
      <c r="C301">
        <f t="shared" si="20"/>
        <v>10</v>
      </c>
      <c r="D301">
        <f>COUNTIF($F$4:F301,F301)</f>
        <v>116</v>
      </c>
      <c r="E301" s="40">
        <f>'Agricultural Data'!C301</f>
        <v>0</v>
      </c>
      <c r="F301" s="40">
        <f>'Agricultural Data'!D301</f>
        <v>0</v>
      </c>
      <c r="G301" s="40">
        <f>'Agricultural Data'!E301</f>
        <v>0</v>
      </c>
      <c r="H301" s="38">
        <f>'Agricultural Data'!F301</f>
        <v>0</v>
      </c>
      <c r="I301" s="38">
        <f>'Agricultural Data'!G301</f>
        <v>0</v>
      </c>
      <c r="J301" s="38">
        <f>'Agricultural Data'!H301</f>
        <v>0</v>
      </c>
      <c r="K301" s="195">
        <f>'Agricultural Data'!I301</f>
        <v>0</v>
      </c>
      <c r="L301" s="195">
        <f>'Agricultural Data'!J301</f>
        <v>0</v>
      </c>
      <c r="M301" s="168" t="str">
        <f t="shared" si="21"/>
        <v/>
      </c>
      <c r="N301" s="168" t="str">
        <f t="shared" si="22"/>
        <v/>
      </c>
      <c r="O301" s="38" t="str">
        <f>IFERROR(IF(VLOOKUP(J301,'Inputs_Metric 30'!$D$5:$E$139,2,FALSE)=0,"",VLOOKUP(J301,'Inputs_Metric 30'!$D$5:$E$139,2,FALSE)),"")</f>
        <v/>
      </c>
    </row>
    <row r="302" spans="3:15" x14ac:dyDescent="0.25">
      <c r="C302">
        <f t="shared" si="20"/>
        <v>10</v>
      </c>
      <c r="D302">
        <f>COUNTIF($F$4:F302,F302)</f>
        <v>117</v>
      </c>
      <c r="E302" s="40">
        <f>'Agricultural Data'!C302</f>
        <v>0</v>
      </c>
      <c r="F302" s="40">
        <f>'Agricultural Data'!D302</f>
        <v>0</v>
      </c>
      <c r="G302" s="40">
        <f>'Agricultural Data'!E302</f>
        <v>0</v>
      </c>
      <c r="H302" s="38">
        <f>'Agricultural Data'!F302</f>
        <v>0</v>
      </c>
      <c r="I302" s="38">
        <f>'Agricultural Data'!G302</f>
        <v>0</v>
      </c>
      <c r="J302" s="38">
        <f>'Agricultural Data'!H302</f>
        <v>0</v>
      </c>
      <c r="K302" s="195">
        <f>'Agricultural Data'!I302</f>
        <v>0</v>
      </c>
      <c r="L302" s="195">
        <f>'Agricultural Data'!J302</f>
        <v>0</v>
      </c>
      <c r="M302" s="168" t="str">
        <f t="shared" si="21"/>
        <v/>
      </c>
      <c r="N302" s="168" t="str">
        <f t="shared" si="22"/>
        <v/>
      </c>
      <c r="O302" s="38" t="str">
        <f>IFERROR(IF(VLOOKUP(J302,'Inputs_Metric 30'!$D$5:$E$139,2,FALSE)=0,"",VLOOKUP(J302,'Inputs_Metric 30'!$D$5:$E$139,2,FALSE)),"")</f>
        <v/>
      </c>
    </row>
    <row r="303" spans="3:15" x14ac:dyDescent="0.25">
      <c r="C303">
        <f t="shared" si="20"/>
        <v>10</v>
      </c>
      <c r="D303">
        <f>COUNTIF($F$4:F303,F303)</f>
        <v>118</v>
      </c>
      <c r="E303" s="40">
        <f>'Agricultural Data'!C303</f>
        <v>0</v>
      </c>
      <c r="F303" s="40">
        <f>'Agricultural Data'!D303</f>
        <v>0</v>
      </c>
      <c r="G303" s="40">
        <f>'Agricultural Data'!E303</f>
        <v>0</v>
      </c>
      <c r="H303" s="38">
        <f>'Agricultural Data'!F303</f>
        <v>0</v>
      </c>
      <c r="I303" s="38">
        <f>'Agricultural Data'!G303</f>
        <v>0</v>
      </c>
      <c r="J303" s="38">
        <f>'Agricultural Data'!H303</f>
        <v>0</v>
      </c>
      <c r="K303" s="195">
        <f>'Agricultural Data'!I303</f>
        <v>0</v>
      </c>
      <c r="L303" s="195">
        <f>'Agricultural Data'!J303</f>
        <v>0</v>
      </c>
      <c r="M303" s="168" t="str">
        <f t="shared" si="21"/>
        <v/>
      </c>
      <c r="N303" s="168" t="str">
        <f t="shared" si="22"/>
        <v/>
      </c>
      <c r="O303" s="38" t="str">
        <f>IFERROR(IF(VLOOKUP(J303,'Inputs_Metric 30'!$D$5:$E$139,2,FALSE)=0,"",VLOOKUP(J303,'Inputs_Metric 30'!$D$5:$E$139,2,FALSE)),"")</f>
        <v/>
      </c>
    </row>
    <row r="304" spans="3:15" x14ac:dyDescent="0.25">
      <c r="C304">
        <f t="shared" si="20"/>
        <v>10</v>
      </c>
      <c r="D304">
        <f>COUNTIF($F$4:F304,F304)</f>
        <v>119</v>
      </c>
      <c r="E304" s="40">
        <f>'Agricultural Data'!C304</f>
        <v>0</v>
      </c>
      <c r="F304" s="40">
        <f>'Agricultural Data'!D304</f>
        <v>0</v>
      </c>
      <c r="G304" s="40">
        <f>'Agricultural Data'!E304</f>
        <v>0</v>
      </c>
      <c r="H304" s="38">
        <f>'Agricultural Data'!F304</f>
        <v>0</v>
      </c>
      <c r="I304" s="38">
        <f>'Agricultural Data'!G304</f>
        <v>0</v>
      </c>
      <c r="J304" s="38">
        <f>'Agricultural Data'!H304</f>
        <v>0</v>
      </c>
      <c r="K304" s="195">
        <f>'Agricultural Data'!I304</f>
        <v>0</v>
      </c>
      <c r="L304" s="195">
        <f>'Agricultural Data'!J304</f>
        <v>0</v>
      </c>
      <c r="M304" s="168" t="str">
        <f t="shared" si="21"/>
        <v/>
      </c>
      <c r="N304" s="168" t="str">
        <f t="shared" si="22"/>
        <v/>
      </c>
      <c r="O304" s="38" t="str">
        <f>IFERROR(IF(VLOOKUP(J304,'Inputs_Metric 30'!$D$5:$E$139,2,FALSE)=0,"",VLOOKUP(J304,'Inputs_Metric 30'!$D$5:$E$139,2,FALSE)),"")</f>
        <v/>
      </c>
    </row>
    <row r="305" spans="3:15" x14ac:dyDescent="0.25">
      <c r="C305">
        <f t="shared" si="20"/>
        <v>10</v>
      </c>
      <c r="D305">
        <f>COUNTIF($F$4:F305,F305)</f>
        <v>120</v>
      </c>
      <c r="E305" s="40">
        <f>'Agricultural Data'!C305</f>
        <v>0</v>
      </c>
      <c r="F305" s="40">
        <f>'Agricultural Data'!D305</f>
        <v>0</v>
      </c>
      <c r="G305" s="40">
        <f>'Agricultural Data'!E305</f>
        <v>0</v>
      </c>
      <c r="H305" s="38">
        <f>'Agricultural Data'!F305</f>
        <v>0</v>
      </c>
      <c r="I305" s="38">
        <f>'Agricultural Data'!G305</f>
        <v>0</v>
      </c>
      <c r="J305" s="38">
        <f>'Agricultural Data'!H305</f>
        <v>0</v>
      </c>
      <c r="K305" s="195">
        <f>'Agricultural Data'!I305</f>
        <v>0</v>
      </c>
      <c r="L305" s="195">
        <f>'Agricultural Data'!J305</f>
        <v>0</v>
      </c>
      <c r="M305" s="168" t="str">
        <f t="shared" si="21"/>
        <v/>
      </c>
      <c r="N305" s="168" t="str">
        <f t="shared" si="22"/>
        <v/>
      </c>
      <c r="O305" s="38" t="str">
        <f>IFERROR(IF(VLOOKUP(J305,'Inputs_Metric 30'!$D$5:$E$139,2,FALSE)=0,"",VLOOKUP(J305,'Inputs_Metric 30'!$D$5:$E$139,2,FALSE)),"")</f>
        <v/>
      </c>
    </row>
    <row r="306" spans="3:15" x14ac:dyDescent="0.25">
      <c r="C306">
        <f t="shared" si="20"/>
        <v>10</v>
      </c>
      <c r="D306">
        <f>COUNTIF($F$4:F306,F306)</f>
        <v>121</v>
      </c>
      <c r="E306" s="40">
        <f>'Agricultural Data'!C306</f>
        <v>0</v>
      </c>
      <c r="F306" s="40">
        <f>'Agricultural Data'!D306</f>
        <v>0</v>
      </c>
      <c r="G306" s="40">
        <f>'Agricultural Data'!E306</f>
        <v>0</v>
      </c>
      <c r="H306" s="38">
        <f>'Agricultural Data'!F306</f>
        <v>0</v>
      </c>
      <c r="I306" s="38">
        <f>'Agricultural Data'!G306</f>
        <v>0</v>
      </c>
      <c r="J306" s="38">
        <f>'Agricultural Data'!H306</f>
        <v>0</v>
      </c>
      <c r="K306" s="195">
        <f>'Agricultural Data'!I306</f>
        <v>0</v>
      </c>
      <c r="L306" s="195">
        <f>'Agricultural Data'!J306</f>
        <v>0</v>
      </c>
      <c r="M306" s="168" t="str">
        <f t="shared" si="21"/>
        <v/>
      </c>
      <c r="N306" s="168" t="str">
        <f t="shared" si="22"/>
        <v/>
      </c>
      <c r="O306" s="38" t="str">
        <f>IFERROR(IF(VLOOKUP(J306,'Inputs_Metric 30'!$D$5:$E$139,2,FALSE)=0,"",VLOOKUP(J306,'Inputs_Metric 30'!$D$5:$E$139,2,FALSE)),"")</f>
        <v/>
      </c>
    </row>
    <row r="307" spans="3:15" x14ac:dyDescent="0.25">
      <c r="C307">
        <f t="shared" si="20"/>
        <v>10</v>
      </c>
      <c r="D307">
        <f>COUNTIF($F$4:F307,F307)</f>
        <v>122</v>
      </c>
      <c r="E307" s="40">
        <f>'Agricultural Data'!C307</f>
        <v>0</v>
      </c>
      <c r="F307" s="40">
        <f>'Agricultural Data'!D307</f>
        <v>0</v>
      </c>
      <c r="G307" s="40">
        <f>'Agricultural Data'!E307</f>
        <v>0</v>
      </c>
      <c r="H307" s="38">
        <f>'Agricultural Data'!F307</f>
        <v>0</v>
      </c>
      <c r="I307" s="38">
        <f>'Agricultural Data'!G307</f>
        <v>0</v>
      </c>
      <c r="J307" s="38">
        <f>'Agricultural Data'!H307</f>
        <v>0</v>
      </c>
      <c r="K307" s="195">
        <f>'Agricultural Data'!I307</f>
        <v>0</v>
      </c>
      <c r="L307" s="195">
        <f>'Agricultural Data'!J307</f>
        <v>0</v>
      </c>
      <c r="M307" s="168" t="str">
        <f t="shared" si="21"/>
        <v/>
      </c>
      <c r="N307" s="168" t="str">
        <f t="shared" si="22"/>
        <v/>
      </c>
      <c r="O307" s="38" t="str">
        <f>IFERROR(IF(VLOOKUP(J307,'Inputs_Metric 30'!$D$5:$E$139,2,FALSE)=0,"",VLOOKUP(J307,'Inputs_Metric 30'!$D$5:$E$139,2,FALSE)),"")</f>
        <v/>
      </c>
    </row>
    <row r="308" spans="3:15" x14ac:dyDescent="0.25">
      <c r="C308">
        <f t="shared" si="20"/>
        <v>10</v>
      </c>
      <c r="D308">
        <f>COUNTIF($F$4:F308,F308)</f>
        <v>123</v>
      </c>
      <c r="E308" s="40">
        <f>'Agricultural Data'!C308</f>
        <v>0</v>
      </c>
      <c r="F308" s="40">
        <f>'Agricultural Data'!D308</f>
        <v>0</v>
      </c>
      <c r="G308" s="40">
        <f>'Agricultural Data'!E308</f>
        <v>0</v>
      </c>
      <c r="H308" s="38">
        <f>'Agricultural Data'!F308</f>
        <v>0</v>
      </c>
      <c r="I308" s="38">
        <f>'Agricultural Data'!G308</f>
        <v>0</v>
      </c>
      <c r="J308" s="38">
        <f>'Agricultural Data'!H308</f>
        <v>0</v>
      </c>
      <c r="K308" s="195">
        <f>'Agricultural Data'!I308</f>
        <v>0</v>
      </c>
      <c r="L308" s="195">
        <f>'Agricultural Data'!J308</f>
        <v>0</v>
      </c>
      <c r="M308" s="168" t="str">
        <f t="shared" si="21"/>
        <v/>
      </c>
      <c r="N308" s="168" t="str">
        <f t="shared" si="22"/>
        <v/>
      </c>
      <c r="O308" s="38" t="str">
        <f>IFERROR(IF(VLOOKUP(J308,'Inputs_Metric 30'!$D$5:$E$139,2,FALSE)=0,"",VLOOKUP(J308,'Inputs_Metric 30'!$D$5:$E$139,2,FALSE)),"")</f>
        <v/>
      </c>
    </row>
    <row r="309" spans="3:15" x14ac:dyDescent="0.25">
      <c r="C309">
        <f t="shared" si="20"/>
        <v>10</v>
      </c>
      <c r="D309">
        <f>COUNTIF($F$4:F309,F309)</f>
        <v>124</v>
      </c>
      <c r="E309" s="40">
        <f>'Agricultural Data'!C309</f>
        <v>0</v>
      </c>
      <c r="F309" s="40">
        <f>'Agricultural Data'!D309</f>
        <v>0</v>
      </c>
      <c r="G309" s="40">
        <f>'Agricultural Data'!E309</f>
        <v>0</v>
      </c>
      <c r="H309" s="38">
        <f>'Agricultural Data'!F309</f>
        <v>0</v>
      </c>
      <c r="I309" s="38">
        <f>'Agricultural Data'!G309</f>
        <v>0</v>
      </c>
      <c r="J309" s="38">
        <f>'Agricultural Data'!H309</f>
        <v>0</v>
      </c>
      <c r="K309" s="195">
        <f>'Agricultural Data'!I309</f>
        <v>0</v>
      </c>
      <c r="L309" s="195">
        <f>'Agricultural Data'!J309</f>
        <v>0</v>
      </c>
      <c r="M309" s="168" t="str">
        <f t="shared" si="21"/>
        <v/>
      </c>
      <c r="N309" s="168" t="str">
        <f t="shared" si="22"/>
        <v/>
      </c>
      <c r="O309" s="38" t="str">
        <f>IFERROR(IF(VLOOKUP(J309,'Inputs_Metric 30'!$D$5:$E$139,2,FALSE)=0,"",VLOOKUP(J309,'Inputs_Metric 30'!$D$5:$E$139,2,FALSE)),"")</f>
        <v/>
      </c>
    </row>
    <row r="310" spans="3:15" x14ac:dyDescent="0.25">
      <c r="C310">
        <f t="shared" si="20"/>
        <v>10</v>
      </c>
      <c r="D310">
        <f>COUNTIF($F$4:F310,F310)</f>
        <v>125</v>
      </c>
      <c r="E310" s="40">
        <f>'Agricultural Data'!C310</f>
        <v>0</v>
      </c>
      <c r="F310" s="40">
        <f>'Agricultural Data'!D310</f>
        <v>0</v>
      </c>
      <c r="G310" s="40">
        <f>'Agricultural Data'!E310</f>
        <v>0</v>
      </c>
      <c r="H310" s="38">
        <f>'Agricultural Data'!F310</f>
        <v>0</v>
      </c>
      <c r="I310" s="38">
        <f>'Agricultural Data'!G310</f>
        <v>0</v>
      </c>
      <c r="J310" s="38">
        <f>'Agricultural Data'!H310</f>
        <v>0</v>
      </c>
      <c r="K310" s="195">
        <f>'Agricultural Data'!I310</f>
        <v>0</v>
      </c>
      <c r="L310" s="195">
        <f>'Agricultural Data'!J310</f>
        <v>0</v>
      </c>
      <c r="M310" s="168" t="str">
        <f t="shared" si="21"/>
        <v/>
      </c>
      <c r="N310" s="168" t="str">
        <f t="shared" si="22"/>
        <v/>
      </c>
      <c r="O310" s="38" t="str">
        <f>IFERROR(IF(VLOOKUP(J310,'Inputs_Metric 30'!$D$5:$E$139,2,FALSE)=0,"",VLOOKUP(J310,'Inputs_Metric 30'!$D$5:$E$139,2,FALSE)),"")</f>
        <v/>
      </c>
    </row>
    <row r="311" spans="3:15" x14ac:dyDescent="0.25">
      <c r="C311">
        <f t="shared" si="20"/>
        <v>10</v>
      </c>
      <c r="D311">
        <f>COUNTIF($F$4:F311,F311)</f>
        <v>126</v>
      </c>
      <c r="E311" s="40">
        <f>'Agricultural Data'!C311</f>
        <v>0</v>
      </c>
      <c r="F311" s="40">
        <f>'Agricultural Data'!D311</f>
        <v>0</v>
      </c>
      <c r="G311" s="40">
        <f>'Agricultural Data'!E311</f>
        <v>0</v>
      </c>
      <c r="H311" s="38">
        <f>'Agricultural Data'!F311</f>
        <v>0</v>
      </c>
      <c r="I311" s="38">
        <f>'Agricultural Data'!G311</f>
        <v>0</v>
      </c>
      <c r="J311" s="38">
        <f>'Agricultural Data'!H311</f>
        <v>0</v>
      </c>
      <c r="K311" s="195">
        <f>'Agricultural Data'!I311</f>
        <v>0</v>
      </c>
      <c r="L311" s="195">
        <f>'Agricultural Data'!J311</f>
        <v>0</v>
      </c>
      <c r="M311" s="168" t="str">
        <f t="shared" si="21"/>
        <v/>
      </c>
      <c r="N311" s="168" t="str">
        <f t="shared" si="22"/>
        <v/>
      </c>
      <c r="O311" s="38" t="str">
        <f>IFERROR(IF(VLOOKUP(J311,'Inputs_Metric 30'!$D$5:$E$139,2,FALSE)=0,"",VLOOKUP(J311,'Inputs_Metric 30'!$D$5:$E$139,2,FALSE)),"")</f>
        <v/>
      </c>
    </row>
    <row r="312" spans="3:15" x14ac:dyDescent="0.25">
      <c r="C312">
        <f t="shared" si="20"/>
        <v>10</v>
      </c>
      <c r="D312">
        <f>COUNTIF($F$4:F312,F312)</f>
        <v>127</v>
      </c>
      <c r="E312" s="40">
        <f>'Agricultural Data'!C312</f>
        <v>0</v>
      </c>
      <c r="F312" s="40">
        <f>'Agricultural Data'!D312</f>
        <v>0</v>
      </c>
      <c r="G312" s="40">
        <f>'Agricultural Data'!E312</f>
        <v>0</v>
      </c>
      <c r="H312" s="38">
        <f>'Agricultural Data'!F312</f>
        <v>0</v>
      </c>
      <c r="I312" s="38">
        <f>'Agricultural Data'!G312</f>
        <v>0</v>
      </c>
      <c r="J312" s="38">
        <f>'Agricultural Data'!H312</f>
        <v>0</v>
      </c>
      <c r="K312" s="195">
        <f>'Agricultural Data'!I312</f>
        <v>0</v>
      </c>
      <c r="L312" s="195">
        <f>'Agricultural Data'!J312</f>
        <v>0</v>
      </c>
      <c r="M312" s="168" t="str">
        <f t="shared" si="21"/>
        <v/>
      </c>
      <c r="N312" s="168" t="str">
        <f t="shared" si="22"/>
        <v/>
      </c>
      <c r="O312" s="38" t="str">
        <f>IFERROR(IF(VLOOKUP(J312,'Inputs_Metric 30'!$D$5:$E$139,2,FALSE)=0,"",VLOOKUP(J312,'Inputs_Metric 30'!$D$5:$E$139,2,FALSE)),"")</f>
        <v/>
      </c>
    </row>
    <row r="313" spans="3:15" x14ac:dyDescent="0.25">
      <c r="C313">
        <f t="shared" si="20"/>
        <v>10</v>
      </c>
      <c r="D313">
        <f>COUNTIF($F$4:F313,F313)</f>
        <v>128</v>
      </c>
      <c r="E313" s="40">
        <f>'Agricultural Data'!C313</f>
        <v>0</v>
      </c>
      <c r="F313" s="40">
        <f>'Agricultural Data'!D313</f>
        <v>0</v>
      </c>
      <c r="G313" s="40">
        <f>'Agricultural Data'!E313</f>
        <v>0</v>
      </c>
      <c r="H313" s="38">
        <f>'Agricultural Data'!F313</f>
        <v>0</v>
      </c>
      <c r="I313" s="38">
        <f>'Agricultural Data'!G313</f>
        <v>0</v>
      </c>
      <c r="J313" s="38">
        <f>'Agricultural Data'!H313</f>
        <v>0</v>
      </c>
      <c r="K313" s="195">
        <f>'Agricultural Data'!I313</f>
        <v>0</v>
      </c>
      <c r="L313" s="195">
        <f>'Agricultural Data'!J313</f>
        <v>0</v>
      </c>
      <c r="M313" s="168" t="str">
        <f t="shared" si="21"/>
        <v/>
      </c>
      <c r="N313" s="168" t="str">
        <f t="shared" si="22"/>
        <v/>
      </c>
      <c r="O313" s="38" t="str">
        <f>IFERROR(IF(VLOOKUP(J313,'Inputs_Metric 30'!$D$5:$E$139,2,FALSE)=0,"",VLOOKUP(J313,'Inputs_Metric 30'!$D$5:$E$139,2,FALSE)),"")</f>
        <v/>
      </c>
    </row>
    <row r="314" spans="3:15" x14ac:dyDescent="0.25">
      <c r="C314">
        <f t="shared" si="20"/>
        <v>10</v>
      </c>
      <c r="D314">
        <f>COUNTIF($F$4:F314,F314)</f>
        <v>129</v>
      </c>
      <c r="E314" s="40">
        <f>'Agricultural Data'!C314</f>
        <v>0</v>
      </c>
      <c r="F314" s="40">
        <f>'Agricultural Data'!D314</f>
        <v>0</v>
      </c>
      <c r="G314" s="40">
        <f>'Agricultural Data'!E314</f>
        <v>0</v>
      </c>
      <c r="H314" s="38">
        <f>'Agricultural Data'!F314</f>
        <v>0</v>
      </c>
      <c r="I314" s="38">
        <f>'Agricultural Data'!G314</f>
        <v>0</v>
      </c>
      <c r="J314" s="38">
        <f>'Agricultural Data'!H314</f>
        <v>0</v>
      </c>
      <c r="K314" s="195">
        <f>'Agricultural Data'!I314</f>
        <v>0</v>
      </c>
      <c r="L314" s="195">
        <f>'Agricultural Data'!J314</f>
        <v>0</v>
      </c>
      <c r="M314" s="168" t="str">
        <f t="shared" si="21"/>
        <v/>
      </c>
      <c r="N314" s="168" t="str">
        <f t="shared" si="22"/>
        <v/>
      </c>
      <c r="O314" s="38" t="str">
        <f>IFERROR(IF(VLOOKUP(J314,'Inputs_Metric 30'!$D$5:$E$139,2,FALSE)=0,"",VLOOKUP(J314,'Inputs_Metric 30'!$D$5:$E$139,2,FALSE)),"")</f>
        <v/>
      </c>
    </row>
    <row r="315" spans="3:15" x14ac:dyDescent="0.25">
      <c r="C315">
        <f t="shared" si="20"/>
        <v>10</v>
      </c>
      <c r="D315">
        <f>COUNTIF($F$4:F315,F315)</f>
        <v>130</v>
      </c>
      <c r="E315" s="40">
        <f>'Agricultural Data'!C315</f>
        <v>0</v>
      </c>
      <c r="F315" s="40">
        <f>'Agricultural Data'!D315</f>
        <v>0</v>
      </c>
      <c r="G315" s="40">
        <f>'Agricultural Data'!E315</f>
        <v>0</v>
      </c>
      <c r="H315" s="38">
        <f>'Agricultural Data'!F315</f>
        <v>0</v>
      </c>
      <c r="I315" s="38">
        <f>'Agricultural Data'!G315</f>
        <v>0</v>
      </c>
      <c r="J315" s="38">
        <f>'Agricultural Data'!H315</f>
        <v>0</v>
      </c>
      <c r="K315" s="195">
        <f>'Agricultural Data'!I315</f>
        <v>0</v>
      </c>
      <c r="L315" s="195">
        <f>'Agricultural Data'!J315</f>
        <v>0</v>
      </c>
      <c r="M315" s="168" t="str">
        <f t="shared" si="21"/>
        <v/>
      </c>
      <c r="N315" s="168" t="str">
        <f t="shared" si="22"/>
        <v/>
      </c>
      <c r="O315" s="38" t="str">
        <f>IFERROR(IF(VLOOKUP(J315,'Inputs_Metric 30'!$D$5:$E$139,2,FALSE)=0,"",VLOOKUP(J315,'Inputs_Metric 30'!$D$5:$E$139,2,FALSE)),"")</f>
        <v/>
      </c>
    </row>
    <row r="316" spans="3:15" x14ac:dyDescent="0.25">
      <c r="C316">
        <f t="shared" si="20"/>
        <v>10</v>
      </c>
      <c r="D316">
        <f>COUNTIF($F$4:F316,F316)</f>
        <v>131</v>
      </c>
      <c r="E316" s="40">
        <f>'Agricultural Data'!C316</f>
        <v>0</v>
      </c>
      <c r="F316" s="40">
        <f>'Agricultural Data'!D316</f>
        <v>0</v>
      </c>
      <c r="G316" s="40">
        <f>'Agricultural Data'!E316</f>
        <v>0</v>
      </c>
      <c r="H316" s="38">
        <f>'Agricultural Data'!F316</f>
        <v>0</v>
      </c>
      <c r="I316" s="38">
        <f>'Agricultural Data'!G316</f>
        <v>0</v>
      </c>
      <c r="J316" s="38">
        <f>'Agricultural Data'!H316</f>
        <v>0</v>
      </c>
      <c r="K316" s="195">
        <f>'Agricultural Data'!I316</f>
        <v>0</v>
      </c>
      <c r="L316" s="195">
        <f>'Agricultural Data'!J316</f>
        <v>0</v>
      </c>
      <c r="M316" s="168" t="str">
        <f t="shared" si="21"/>
        <v/>
      </c>
      <c r="N316" s="168" t="str">
        <f t="shared" si="22"/>
        <v/>
      </c>
      <c r="O316" s="38" t="str">
        <f>IFERROR(IF(VLOOKUP(J316,'Inputs_Metric 30'!$D$5:$E$139,2,FALSE)=0,"",VLOOKUP(J316,'Inputs_Metric 30'!$D$5:$E$139,2,FALSE)),"")</f>
        <v/>
      </c>
    </row>
    <row r="317" spans="3:15" x14ac:dyDescent="0.25">
      <c r="C317">
        <f t="shared" si="20"/>
        <v>10</v>
      </c>
      <c r="D317">
        <f>COUNTIF($F$4:F317,F317)</f>
        <v>132</v>
      </c>
      <c r="E317" s="40">
        <f>'Agricultural Data'!C317</f>
        <v>0</v>
      </c>
      <c r="F317" s="40">
        <f>'Agricultural Data'!D317</f>
        <v>0</v>
      </c>
      <c r="G317" s="40">
        <f>'Agricultural Data'!E317</f>
        <v>0</v>
      </c>
      <c r="H317" s="38">
        <f>'Agricultural Data'!F317</f>
        <v>0</v>
      </c>
      <c r="I317" s="38">
        <f>'Agricultural Data'!G317</f>
        <v>0</v>
      </c>
      <c r="J317" s="38">
        <f>'Agricultural Data'!H317</f>
        <v>0</v>
      </c>
      <c r="K317" s="195">
        <f>'Agricultural Data'!I317</f>
        <v>0</v>
      </c>
      <c r="L317" s="195">
        <f>'Agricultural Data'!J317</f>
        <v>0</v>
      </c>
      <c r="M317" s="168" t="str">
        <f t="shared" si="21"/>
        <v/>
      </c>
      <c r="N317" s="168" t="str">
        <f t="shared" si="22"/>
        <v/>
      </c>
      <c r="O317" s="38" t="str">
        <f>IFERROR(IF(VLOOKUP(J317,'Inputs_Metric 30'!$D$5:$E$139,2,FALSE)=0,"",VLOOKUP(J317,'Inputs_Metric 30'!$D$5:$E$139,2,FALSE)),"")</f>
        <v/>
      </c>
    </row>
    <row r="318" spans="3:15" x14ac:dyDescent="0.25">
      <c r="C318">
        <f t="shared" si="20"/>
        <v>10</v>
      </c>
      <c r="D318">
        <f>COUNTIF($F$4:F318,F318)</f>
        <v>133</v>
      </c>
      <c r="E318" s="40">
        <f>'Agricultural Data'!C318</f>
        <v>0</v>
      </c>
      <c r="F318" s="40">
        <f>'Agricultural Data'!D318</f>
        <v>0</v>
      </c>
      <c r="G318" s="40">
        <f>'Agricultural Data'!E318</f>
        <v>0</v>
      </c>
      <c r="H318" s="38">
        <f>'Agricultural Data'!F318</f>
        <v>0</v>
      </c>
      <c r="I318" s="38">
        <f>'Agricultural Data'!G318</f>
        <v>0</v>
      </c>
      <c r="J318" s="38">
        <f>'Agricultural Data'!H318</f>
        <v>0</v>
      </c>
      <c r="K318" s="195">
        <f>'Agricultural Data'!I318</f>
        <v>0</v>
      </c>
      <c r="L318" s="195">
        <f>'Agricultural Data'!J318</f>
        <v>0</v>
      </c>
      <c r="M318" s="168" t="str">
        <f t="shared" si="21"/>
        <v/>
      </c>
      <c r="N318" s="168" t="str">
        <f t="shared" si="22"/>
        <v/>
      </c>
      <c r="O318" s="38" t="str">
        <f>IFERROR(IF(VLOOKUP(J318,'Inputs_Metric 30'!$D$5:$E$139,2,FALSE)=0,"",VLOOKUP(J318,'Inputs_Metric 30'!$D$5:$E$139,2,FALSE)),"")</f>
        <v/>
      </c>
    </row>
    <row r="319" spans="3:15" x14ac:dyDescent="0.25">
      <c r="C319">
        <f t="shared" si="20"/>
        <v>10</v>
      </c>
      <c r="D319">
        <f>COUNTIF($F$4:F319,F319)</f>
        <v>134</v>
      </c>
      <c r="E319" s="40">
        <f>'Agricultural Data'!C319</f>
        <v>0</v>
      </c>
      <c r="F319" s="40">
        <f>'Agricultural Data'!D319</f>
        <v>0</v>
      </c>
      <c r="G319" s="40">
        <f>'Agricultural Data'!E319</f>
        <v>0</v>
      </c>
      <c r="H319" s="38">
        <f>'Agricultural Data'!F319</f>
        <v>0</v>
      </c>
      <c r="I319" s="38">
        <f>'Agricultural Data'!G319</f>
        <v>0</v>
      </c>
      <c r="J319" s="38">
        <f>'Agricultural Data'!H319</f>
        <v>0</v>
      </c>
      <c r="K319" s="195">
        <f>'Agricultural Data'!I319</f>
        <v>0</v>
      </c>
      <c r="L319" s="195">
        <f>'Agricultural Data'!J319</f>
        <v>0</v>
      </c>
      <c r="M319" s="168" t="str">
        <f t="shared" si="21"/>
        <v/>
      </c>
      <c r="N319" s="168" t="str">
        <f t="shared" si="22"/>
        <v/>
      </c>
      <c r="O319" s="38" t="str">
        <f>IFERROR(IF(VLOOKUP(J319,'Inputs_Metric 30'!$D$5:$E$139,2,FALSE)=0,"",VLOOKUP(J319,'Inputs_Metric 30'!$D$5:$E$139,2,FALSE)),"")</f>
        <v/>
      </c>
    </row>
    <row r="320" spans="3:15" x14ac:dyDescent="0.25">
      <c r="C320">
        <f t="shared" si="20"/>
        <v>10</v>
      </c>
      <c r="D320">
        <f>COUNTIF($F$4:F320,F320)</f>
        <v>135</v>
      </c>
      <c r="E320" s="40">
        <f>'Agricultural Data'!C320</f>
        <v>0</v>
      </c>
      <c r="F320" s="40">
        <f>'Agricultural Data'!D320</f>
        <v>0</v>
      </c>
      <c r="G320" s="40">
        <f>'Agricultural Data'!E320</f>
        <v>0</v>
      </c>
      <c r="H320" s="38">
        <f>'Agricultural Data'!F320</f>
        <v>0</v>
      </c>
      <c r="I320" s="38">
        <f>'Agricultural Data'!G320</f>
        <v>0</v>
      </c>
      <c r="J320" s="38">
        <f>'Agricultural Data'!H320</f>
        <v>0</v>
      </c>
      <c r="K320" s="195">
        <f>'Agricultural Data'!I320</f>
        <v>0</v>
      </c>
      <c r="L320" s="195">
        <f>'Agricultural Data'!J320</f>
        <v>0</v>
      </c>
      <c r="M320" s="168" t="str">
        <f t="shared" si="21"/>
        <v/>
      </c>
      <c r="N320" s="168" t="str">
        <f t="shared" si="22"/>
        <v/>
      </c>
      <c r="O320" s="38" t="str">
        <f>IFERROR(IF(VLOOKUP(J320,'Inputs_Metric 30'!$D$5:$E$139,2,FALSE)=0,"",VLOOKUP(J320,'Inputs_Metric 30'!$D$5:$E$139,2,FALSE)),"")</f>
        <v/>
      </c>
    </row>
    <row r="321" spans="3:15" x14ac:dyDescent="0.25">
      <c r="C321">
        <f t="shared" si="20"/>
        <v>10</v>
      </c>
      <c r="D321">
        <f>COUNTIF($F$4:F321,F321)</f>
        <v>136</v>
      </c>
      <c r="E321" s="40">
        <f>'Agricultural Data'!C321</f>
        <v>0</v>
      </c>
      <c r="F321" s="40">
        <f>'Agricultural Data'!D321</f>
        <v>0</v>
      </c>
      <c r="G321" s="40">
        <f>'Agricultural Data'!E321</f>
        <v>0</v>
      </c>
      <c r="H321" s="38">
        <f>'Agricultural Data'!F321</f>
        <v>0</v>
      </c>
      <c r="I321" s="38">
        <f>'Agricultural Data'!G321</f>
        <v>0</v>
      </c>
      <c r="J321" s="38">
        <f>'Agricultural Data'!H321</f>
        <v>0</v>
      </c>
      <c r="K321" s="195">
        <f>'Agricultural Data'!I321</f>
        <v>0</v>
      </c>
      <c r="L321" s="195">
        <f>'Agricultural Data'!J321</f>
        <v>0</v>
      </c>
      <c r="M321" s="168" t="str">
        <f t="shared" si="21"/>
        <v/>
      </c>
      <c r="N321" s="168" t="str">
        <f t="shared" si="22"/>
        <v/>
      </c>
      <c r="O321" s="38" t="str">
        <f>IFERROR(IF(VLOOKUP(J321,'Inputs_Metric 30'!$D$5:$E$139,2,FALSE)=0,"",VLOOKUP(J321,'Inputs_Metric 30'!$D$5:$E$139,2,FALSE)),"")</f>
        <v/>
      </c>
    </row>
    <row r="322" spans="3:15" x14ac:dyDescent="0.25">
      <c r="C322">
        <f t="shared" si="20"/>
        <v>10</v>
      </c>
      <c r="D322">
        <f>COUNTIF($F$4:F322,F322)</f>
        <v>137</v>
      </c>
      <c r="E322" s="40">
        <f>'Agricultural Data'!C322</f>
        <v>0</v>
      </c>
      <c r="F322" s="40">
        <f>'Agricultural Data'!D322</f>
        <v>0</v>
      </c>
      <c r="G322" s="40">
        <f>'Agricultural Data'!E322</f>
        <v>0</v>
      </c>
      <c r="H322" s="38">
        <f>'Agricultural Data'!F322</f>
        <v>0</v>
      </c>
      <c r="I322" s="38">
        <f>'Agricultural Data'!G322</f>
        <v>0</v>
      </c>
      <c r="J322" s="38">
        <f>'Agricultural Data'!H322</f>
        <v>0</v>
      </c>
      <c r="K322" s="195">
        <f>'Agricultural Data'!I322</f>
        <v>0</v>
      </c>
      <c r="L322" s="195">
        <f>'Agricultural Data'!J322</f>
        <v>0</v>
      </c>
      <c r="M322" s="168" t="str">
        <f t="shared" si="21"/>
        <v/>
      </c>
      <c r="N322" s="168" t="str">
        <f t="shared" si="22"/>
        <v/>
      </c>
      <c r="O322" s="38" t="str">
        <f>IFERROR(IF(VLOOKUP(J322,'Inputs_Metric 30'!$D$5:$E$139,2,FALSE)=0,"",VLOOKUP(J322,'Inputs_Metric 30'!$D$5:$E$139,2,FALSE)),"")</f>
        <v/>
      </c>
    </row>
    <row r="323" spans="3:15" x14ac:dyDescent="0.25">
      <c r="C323">
        <f t="shared" si="20"/>
        <v>10</v>
      </c>
      <c r="D323">
        <f>COUNTIF($F$4:F323,F323)</f>
        <v>138</v>
      </c>
      <c r="E323" s="40">
        <f>'Agricultural Data'!C323</f>
        <v>0</v>
      </c>
      <c r="F323" s="40">
        <f>'Agricultural Data'!D323</f>
        <v>0</v>
      </c>
      <c r="G323" s="40">
        <f>'Agricultural Data'!E323</f>
        <v>0</v>
      </c>
      <c r="H323" s="38">
        <f>'Agricultural Data'!F323</f>
        <v>0</v>
      </c>
      <c r="I323" s="38">
        <f>'Agricultural Data'!G323</f>
        <v>0</v>
      </c>
      <c r="J323" s="38">
        <f>'Agricultural Data'!H323</f>
        <v>0</v>
      </c>
      <c r="K323" s="195">
        <f>'Agricultural Data'!I323</f>
        <v>0</v>
      </c>
      <c r="L323" s="195">
        <f>'Agricultural Data'!J323</f>
        <v>0</v>
      </c>
      <c r="M323" s="168" t="str">
        <f t="shared" si="21"/>
        <v/>
      </c>
      <c r="N323" s="168" t="str">
        <f t="shared" si="22"/>
        <v/>
      </c>
      <c r="O323" s="38" t="str">
        <f>IFERROR(IF(VLOOKUP(J323,'Inputs_Metric 30'!$D$5:$E$139,2,FALSE)=0,"",VLOOKUP(J323,'Inputs_Metric 30'!$D$5:$E$139,2,FALSE)),"")</f>
        <v/>
      </c>
    </row>
    <row r="324" spans="3:15" x14ac:dyDescent="0.25">
      <c r="C324">
        <f t="shared" si="20"/>
        <v>10</v>
      </c>
      <c r="D324">
        <f>COUNTIF($F$4:F324,F324)</f>
        <v>139</v>
      </c>
      <c r="E324" s="40">
        <f>'Agricultural Data'!C324</f>
        <v>0</v>
      </c>
      <c r="F324" s="40">
        <f>'Agricultural Data'!D324</f>
        <v>0</v>
      </c>
      <c r="G324" s="40">
        <f>'Agricultural Data'!E324</f>
        <v>0</v>
      </c>
      <c r="H324" s="38">
        <f>'Agricultural Data'!F324</f>
        <v>0</v>
      </c>
      <c r="I324" s="38">
        <f>'Agricultural Data'!G324</f>
        <v>0</v>
      </c>
      <c r="J324" s="38">
        <f>'Agricultural Data'!H324</f>
        <v>0</v>
      </c>
      <c r="K324" s="195">
        <f>'Agricultural Data'!I324</f>
        <v>0</v>
      </c>
      <c r="L324" s="195">
        <f>'Agricultural Data'!J324</f>
        <v>0</v>
      </c>
      <c r="M324" s="168" t="str">
        <f t="shared" si="21"/>
        <v/>
      </c>
      <c r="N324" s="168" t="str">
        <f t="shared" si="22"/>
        <v/>
      </c>
      <c r="O324" s="38" t="str">
        <f>IFERROR(IF(VLOOKUP(J324,'Inputs_Metric 30'!$D$5:$E$139,2,FALSE)=0,"",VLOOKUP(J324,'Inputs_Metric 30'!$D$5:$E$139,2,FALSE)),"")</f>
        <v/>
      </c>
    </row>
    <row r="325" spans="3:15" x14ac:dyDescent="0.25">
      <c r="C325">
        <f t="shared" si="20"/>
        <v>10</v>
      </c>
      <c r="D325">
        <f>COUNTIF($F$4:F325,F325)</f>
        <v>140</v>
      </c>
      <c r="E325" s="40">
        <f>'Agricultural Data'!C325</f>
        <v>0</v>
      </c>
      <c r="F325" s="40">
        <f>'Agricultural Data'!D325</f>
        <v>0</v>
      </c>
      <c r="G325" s="40">
        <f>'Agricultural Data'!E325</f>
        <v>0</v>
      </c>
      <c r="H325" s="38">
        <f>'Agricultural Data'!F325</f>
        <v>0</v>
      </c>
      <c r="I325" s="38">
        <f>'Agricultural Data'!G325</f>
        <v>0</v>
      </c>
      <c r="J325" s="38">
        <f>'Agricultural Data'!H325</f>
        <v>0</v>
      </c>
      <c r="K325" s="195">
        <f>'Agricultural Data'!I325</f>
        <v>0</v>
      </c>
      <c r="L325" s="195">
        <f>'Agricultural Data'!J325</f>
        <v>0</v>
      </c>
      <c r="M325" s="168" t="str">
        <f t="shared" si="21"/>
        <v/>
      </c>
      <c r="N325" s="168" t="str">
        <f t="shared" si="22"/>
        <v/>
      </c>
      <c r="O325" s="38" t="str">
        <f>IFERROR(IF(VLOOKUP(J325,'Inputs_Metric 30'!$D$5:$E$139,2,FALSE)=0,"",VLOOKUP(J325,'Inputs_Metric 30'!$D$5:$E$139,2,FALSE)),"")</f>
        <v/>
      </c>
    </row>
    <row r="326" spans="3:15" x14ac:dyDescent="0.25">
      <c r="C326">
        <f t="shared" si="20"/>
        <v>10</v>
      </c>
      <c r="D326">
        <f>COUNTIF($F$4:F326,F326)</f>
        <v>141</v>
      </c>
      <c r="E326" s="40">
        <f>'Agricultural Data'!C326</f>
        <v>0</v>
      </c>
      <c r="F326" s="40">
        <f>'Agricultural Data'!D326</f>
        <v>0</v>
      </c>
      <c r="G326" s="40">
        <f>'Agricultural Data'!E326</f>
        <v>0</v>
      </c>
      <c r="H326" s="38">
        <f>'Agricultural Data'!F326</f>
        <v>0</v>
      </c>
      <c r="I326" s="38">
        <f>'Agricultural Data'!G326</f>
        <v>0</v>
      </c>
      <c r="J326" s="38">
        <f>'Agricultural Data'!H326</f>
        <v>0</v>
      </c>
      <c r="K326" s="195">
        <f>'Agricultural Data'!I326</f>
        <v>0</v>
      </c>
      <c r="L326" s="195">
        <f>'Agricultural Data'!J326</f>
        <v>0</v>
      </c>
      <c r="M326" s="168" t="str">
        <f t="shared" si="21"/>
        <v/>
      </c>
      <c r="N326" s="168" t="str">
        <f t="shared" si="22"/>
        <v/>
      </c>
      <c r="O326" s="38" t="str">
        <f>IFERROR(IF(VLOOKUP(J326,'Inputs_Metric 30'!$D$5:$E$139,2,FALSE)=0,"",VLOOKUP(J326,'Inputs_Metric 30'!$D$5:$E$139,2,FALSE)),"")</f>
        <v/>
      </c>
    </row>
    <row r="327" spans="3:15" x14ac:dyDescent="0.25">
      <c r="C327">
        <f t="shared" si="20"/>
        <v>10</v>
      </c>
      <c r="D327">
        <f>COUNTIF($F$4:F327,F327)</f>
        <v>142</v>
      </c>
      <c r="E327" s="40">
        <f>'Agricultural Data'!C327</f>
        <v>0</v>
      </c>
      <c r="F327" s="40">
        <f>'Agricultural Data'!D327</f>
        <v>0</v>
      </c>
      <c r="G327" s="40">
        <f>'Agricultural Data'!E327</f>
        <v>0</v>
      </c>
      <c r="H327" s="38">
        <f>'Agricultural Data'!F327</f>
        <v>0</v>
      </c>
      <c r="I327" s="38">
        <f>'Agricultural Data'!G327</f>
        <v>0</v>
      </c>
      <c r="J327" s="38">
        <f>'Agricultural Data'!H327</f>
        <v>0</v>
      </c>
      <c r="K327" s="195">
        <f>'Agricultural Data'!I327</f>
        <v>0</v>
      </c>
      <c r="L327" s="195">
        <f>'Agricultural Data'!J327</f>
        <v>0</v>
      </c>
      <c r="M327" s="168" t="str">
        <f t="shared" si="21"/>
        <v/>
      </c>
      <c r="N327" s="168" t="str">
        <f t="shared" si="22"/>
        <v/>
      </c>
      <c r="O327" s="38" t="str">
        <f>IFERROR(IF(VLOOKUP(J327,'Inputs_Metric 30'!$D$5:$E$139,2,FALSE)=0,"",VLOOKUP(J327,'Inputs_Metric 30'!$D$5:$E$139,2,FALSE)),"")</f>
        <v/>
      </c>
    </row>
    <row r="328" spans="3:15" x14ac:dyDescent="0.25">
      <c r="C328">
        <f t="shared" si="20"/>
        <v>10</v>
      </c>
      <c r="D328">
        <f>COUNTIF($F$4:F328,F328)</f>
        <v>143</v>
      </c>
      <c r="E328" s="40">
        <f>'Agricultural Data'!C328</f>
        <v>0</v>
      </c>
      <c r="F328" s="40">
        <f>'Agricultural Data'!D328</f>
        <v>0</v>
      </c>
      <c r="G328" s="40">
        <f>'Agricultural Data'!E328</f>
        <v>0</v>
      </c>
      <c r="H328" s="38">
        <f>'Agricultural Data'!F328</f>
        <v>0</v>
      </c>
      <c r="I328" s="38">
        <f>'Agricultural Data'!G328</f>
        <v>0</v>
      </c>
      <c r="J328" s="38">
        <f>'Agricultural Data'!H328</f>
        <v>0</v>
      </c>
      <c r="K328" s="195">
        <f>'Agricultural Data'!I328</f>
        <v>0</v>
      </c>
      <c r="L328" s="195">
        <f>'Agricultural Data'!J328</f>
        <v>0</v>
      </c>
      <c r="M328" s="168" t="str">
        <f t="shared" si="21"/>
        <v/>
      </c>
      <c r="N328" s="168" t="str">
        <f t="shared" si="22"/>
        <v/>
      </c>
      <c r="O328" s="38" t="str">
        <f>IFERROR(IF(VLOOKUP(J328,'Inputs_Metric 30'!$D$5:$E$139,2,FALSE)=0,"",VLOOKUP(J328,'Inputs_Metric 30'!$D$5:$E$139,2,FALSE)),"")</f>
        <v/>
      </c>
    </row>
    <row r="329" spans="3:15" x14ac:dyDescent="0.25">
      <c r="C329">
        <f t="shared" si="20"/>
        <v>10</v>
      </c>
      <c r="D329">
        <f>COUNTIF($F$4:F329,F329)</f>
        <v>144</v>
      </c>
      <c r="E329" s="40">
        <f>'Agricultural Data'!C329</f>
        <v>0</v>
      </c>
      <c r="F329" s="40">
        <f>'Agricultural Data'!D329</f>
        <v>0</v>
      </c>
      <c r="G329" s="40">
        <f>'Agricultural Data'!E329</f>
        <v>0</v>
      </c>
      <c r="H329" s="38">
        <f>'Agricultural Data'!F329</f>
        <v>0</v>
      </c>
      <c r="I329" s="38">
        <f>'Agricultural Data'!G329</f>
        <v>0</v>
      </c>
      <c r="J329" s="38">
        <f>'Agricultural Data'!H329</f>
        <v>0</v>
      </c>
      <c r="K329" s="195">
        <f>'Agricultural Data'!I329</f>
        <v>0</v>
      </c>
      <c r="L329" s="195">
        <f>'Agricultural Data'!J329</f>
        <v>0</v>
      </c>
      <c r="M329" s="168" t="str">
        <f t="shared" si="21"/>
        <v/>
      </c>
      <c r="N329" s="168" t="str">
        <f t="shared" si="22"/>
        <v/>
      </c>
      <c r="O329" s="38" t="str">
        <f>IFERROR(IF(VLOOKUP(J329,'Inputs_Metric 30'!$D$5:$E$139,2,FALSE)=0,"",VLOOKUP(J329,'Inputs_Metric 30'!$D$5:$E$139,2,FALSE)),"")</f>
        <v/>
      </c>
    </row>
    <row r="330" spans="3:15" x14ac:dyDescent="0.25">
      <c r="C330">
        <f t="shared" si="20"/>
        <v>10</v>
      </c>
      <c r="D330">
        <f>COUNTIF($F$4:F330,F330)</f>
        <v>145</v>
      </c>
      <c r="E330" s="40">
        <f>'Agricultural Data'!C330</f>
        <v>0</v>
      </c>
      <c r="F330" s="40">
        <f>'Agricultural Data'!D330</f>
        <v>0</v>
      </c>
      <c r="G330" s="40">
        <f>'Agricultural Data'!E330</f>
        <v>0</v>
      </c>
      <c r="H330" s="38">
        <f>'Agricultural Data'!F330</f>
        <v>0</v>
      </c>
      <c r="I330" s="38">
        <f>'Agricultural Data'!G330</f>
        <v>0</v>
      </c>
      <c r="J330" s="38">
        <f>'Agricultural Data'!H330</f>
        <v>0</v>
      </c>
      <c r="K330" s="195">
        <f>'Agricultural Data'!I330</f>
        <v>0</v>
      </c>
      <c r="L330" s="195">
        <f>'Agricultural Data'!J330</f>
        <v>0</v>
      </c>
      <c r="M330" s="168" t="str">
        <f t="shared" si="21"/>
        <v/>
      </c>
      <c r="N330" s="168" t="str">
        <f t="shared" si="22"/>
        <v/>
      </c>
      <c r="O330" s="38" t="str">
        <f>IFERROR(IF(VLOOKUP(J330,'Inputs_Metric 30'!$D$5:$E$139,2,FALSE)=0,"",VLOOKUP(J330,'Inputs_Metric 30'!$D$5:$E$139,2,FALSE)),"")</f>
        <v/>
      </c>
    </row>
    <row r="331" spans="3:15" x14ac:dyDescent="0.25">
      <c r="C331">
        <f t="shared" si="20"/>
        <v>10</v>
      </c>
      <c r="D331">
        <f>COUNTIF($F$4:F331,F331)</f>
        <v>146</v>
      </c>
      <c r="E331" s="40">
        <f>'Agricultural Data'!C331</f>
        <v>0</v>
      </c>
      <c r="F331" s="40">
        <f>'Agricultural Data'!D331</f>
        <v>0</v>
      </c>
      <c r="G331" s="40">
        <f>'Agricultural Data'!E331</f>
        <v>0</v>
      </c>
      <c r="H331" s="38">
        <f>'Agricultural Data'!F331</f>
        <v>0</v>
      </c>
      <c r="I331" s="38">
        <f>'Agricultural Data'!G331</f>
        <v>0</v>
      </c>
      <c r="J331" s="38">
        <f>'Agricultural Data'!H331</f>
        <v>0</v>
      </c>
      <c r="K331" s="195">
        <f>'Agricultural Data'!I331</f>
        <v>0</v>
      </c>
      <c r="L331" s="195">
        <f>'Agricultural Data'!J331</f>
        <v>0</v>
      </c>
      <c r="M331" s="168" t="str">
        <f t="shared" si="21"/>
        <v/>
      </c>
      <c r="N331" s="168" t="str">
        <f t="shared" si="22"/>
        <v/>
      </c>
      <c r="O331" s="38" t="str">
        <f>IFERROR(IF(VLOOKUP(J331,'Inputs_Metric 30'!$D$5:$E$139,2,FALSE)=0,"",VLOOKUP(J331,'Inputs_Metric 30'!$D$5:$E$139,2,FALSE)),"")</f>
        <v/>
      </c>
    </row>
    <row r="332" spans="3:15" x14ac:dyDescent="0.25">
      <c r="C332">
        <f t="shared" si="20"/>
        <v>10</v>
      </c>
      <c r="D332">
        <f>COUNTIF($F$4:F332,F332)</f>
        <v>147</v>
      </c>
      <c r="E332" s="40">
        <f>'Agricultural Data'!C332</f>
        <v>0</v>
      </c>
      <c r="F332" s="40">
        <f>'Agricultural Data'!D332</f>
        <v>0</v>
      </c>
      <c r="G332" s="40">
        <f>'Agricultural Data'!E332</f>
        <v>0</v>
      </c>
      <c r="H332" s="38">
        <f>'Agricultural Data'!F332</f>
        <v>0</v>
      </c>
      <c r="I332" s="38">
        <f>'Agricultural Data'!G332</f>
        <v>0</v>
      </c>
      <c r="J332" s="38">
        <f>'Agricultural Data'!H332</f>
        <v>0</v>
      </c>
      <c r="K332" s="195">
        <f>'Agricultural Data'!I332</f>
        <v>0</v>
      </c>
      <c r="L332" s="195">
        <f>'Agricultural Data'!J332</f>
        <v>0</v>
      </c>
      <c r="M332" s="168" t="str">
        <f t="shared" si="21"/>
        <v/>
      </c>
      <c r="N332" s="168" t="str">
        <f t="shared" si="22"/>
        <v/>
      </c>
      <c r="O332" s="38" t="str">
        <f>IFERROR(IF(VLOOKUP(J332,'Inputs_Metric 30'!$D$5:$E$139,2,FALSE)=0,"",VLOOKUP(J332,'Inputs_Metric 30'!$D$5:$E$139,2,FALSE)),"")</f>
        <v/>
      </c>
    </row>
    <row r="333" spans="3:15" x14ac:dyDescent="0.25">
      <c r="C333">
        <f t="shared" si="20"/>
        <v>10</v>
      </c>
      <c r="D333">
        <f>COUNTIF($F$4:F333,F333)</f>
        <v>148</v>
      </c>
      <c r="E333" s="40">
        <f>'Agricultural Data'!C333</f>
        <v>0</v>
      </c>
      <c r="F333" s="40">
        <f>'Agricultural Data'!D333</f>
        <v>0</v>
      </c>
      <c r="G333" s="40">
        <f>'Agricultural Data'!E333</f>
        <v>0</v>
      </c>
      <c r="H333" s="38">
        <f>'Agricultural Data'!F333</f>
        <v>0</v>
      </c>
      <c r="I333" s="38">
        <f>'Agricultural Data'!G333</f>
        <v>0</v>
      </c>
      <c r="J333" s="38">
        <f>'Agricultural Data'!H333</f>
        <v>0</v>
      </c>
      <c r="K333" s="195">
        <f>'Agricultural Data'!I333</f>
        <v>0</v>
      </c>
      <c r="L333" s="195">
        <f>'Agricultural Data'!J333</f>
        <v>0</v>
      </c>
      <c r="M333" s="168" t="str">
        <f t="shared" si="21"/>
        <v/>
      </c>
      <c r="N333" s="168" t="str">
        <f t="shared" si="22"/>
        <v/>
      </c>
      <c r="O333" s="38" t="str">
        <f>IFERROR(IF(VLOOKUP(J333,'Inputs_Metric 30'!$D$5:$E$139,2,FALSE)=0,"",VLOOKUP(J333,'Inputs_Metric 30'!$D$5:$E$139,2,FALSE)),"")</f>
        <v/>
      </c>
    </row>
    <row r="334" spans="3:15" x14ac:dyDescent="0.25">
      <c r="C334">
        <f t="shared" si="20"/>
        <v>10</v>
      </c>
      <c r="D334">
        <f>COUNTIF($F$4:F334,F334)</f>
        <v>149</v>
      </c>
      <c r="E334" s="40">
        <f>'Agricultural Data'!C334</f>
        <v>0</v>
      </c>
      <c r="F334" s="40">
        <f>'Agricultural Data'!D334</f>
        <v>0</v>
      </c>
      <c r="G334" s="40">
        <f>'Agricultural Data'!E334</f>
        <v>0</v>
      </c>
      <c r="H334" s="38">
        <f>'Agricultural Data'!F334</f>
        <v>0</v>
      </c>
      <c r="I334" s="38">
        <f>'Agricultural Data'!G334</f>
        <v>0</v>
      </c>
      <c r="J334" s="38">
        <f>'Agricultural Data'!H334</f>
        <v>0</v>
      </c>
      <c r="K334" s="195">
        <f>'Agricultural Data'!I334</f>
        <v>0</v>
      </c>
      <c r="L334" s="195">
        <f>'Agricultural Data'!J334</f>
        <v>0</v>
      </c>
      <c r="M334" s="168" t="str">
        <f t="shared" si="21"/>
        <v/>
      </c>
      <c r="N334" s="168" t="str">
        <f t="shared" si="22"/>
        <v/>
      </c>
      <c r="O334" s="38" t="str">
        <f>IFERROR(IF(VLOOKUP(J334,'Inputs_Metric 30'!$D$5:$E$139,2,FALSE)=0,"",VLOOKUP(J334,'Inputs_Metric 30'!$D$5:$E$139,2,FALSE)),"")</f>
        <v/>
      </c>
    </row>
    <row r="335" spans="3:15" x14ac:dyDescent="0.25">
      <c r="C335">
        <f t="shared" si="20"/>
        <v>10</v>
      </c>
      <c r="D335">
        <f>COUNTIF($F$4:F335,F335)</f>
        <v>150</v>
      </c>
      <c r="E335" s="40">
        <f>'Agricultural Data'!C335</f>
        <v>0</v>
      </c>
      <c r="F335" s="40">
        <f>'Agricultural Data'!D335</f>
        <v>0</v>
      </c>
      <c r="G335" s="40">
        <f>'Agricultural Data'!E335</f>
        <v>0</v>
      </c>
      <c r="H335" s="38">
        <f>'Agricultural Data'!F335</f>
        <v>0</v>
      </c>
      <c r="I335" s="38">
        <f>'Agricultural Data'!G335</f>
        <v>0</v>
      </c>
      <c r="J335" s="38">
        <f>'Agricultural Data'!H335</f>
        <v>0</v>
      </c>
      <c r="K335" s="195">
        <f>'Agricultural Data'!I335</f>
        <v>0</v>
      </c>
      <c r="L335" s="195">
        <f>'Agricultural Data'!J335</f>
        <v>0</v>
      </c>
      <c r="M335" s="168" t="str">
        <f t="shared" si="21"/>
        <v/>
      </c>
      <c r="N335" s="168" t="str">
        <f t="shared" si="22"/>
        <v/>
      </c>
      <c r="O335" s="38" t="str">
        <f>IFERROR(IF(VLOOKUP(J335,'Inputs_Metric 30'!$D$5:$E$139,2,FALSE)=0,"",VLOOKUP(J335,'Inputs_Metric 30'!$D$5:$E$139,2,FALSE)),"")</f>
        <v/>
      </c>
    </row>
    <row r="336" spans="3:15" x14ac:dyDescent="0.25">
      <c r="C336">
        <f t="shared" si="20"/>
        <v>10</v>
      </c>
      <c r="D336">
        <f>COUNTIF($F$4:F336,F336)</f>
        <v>151</v>
      </c>
      <c r="E336" s="40">
        <f>'Agricultural Data'!C336</f>
        <v>0</v>
      </c>
      <c r="F336" s="40">
        <f>'Agricultural Data'!D336</f>
        <v>0</v>
      </c>
      <c r="G336" s="40">
        <f>'Agricultural Data'!E336</f>
        <v>0</v>
      </c>
      <c r="H336" s="38">
        <f>'Agricultural Data'!F336</f>
        <v>0</v>
      </c>
      <c r="I336" s="38">
        <f>'Agricultural Data'!G336</f>
        <v>0</v>
      </c>
      <c r="J336" s="38">
        <f>'Agricultural Data'!H336</f>
        <v>0</v>
      </c>
      <c r="K336" s="195">
        <f>'Agricultural Data'!I336</f>
        <v>0</v>
      </c>
      <c r="L336" s="195">
        <f>'Agricultural Data'!J336</f>
        <v>0</v>
      </c>
      <c r="M336" s="168" t="str">
        <f t="shared" si="21"/>
        <v/>
      </c>
      <c r="N336" s="168" t="str">
        <f t="shared" si="22"/>
        <v/>
      </c>
      <c r="O336" s="38" t="str">
        <f>IFERROR(IF(VLOOKUP(J336,'Inputs_Metric 30'!$D$5:$E$139,2,FALSE)=0,"",VLOOKUP(J336,'Inputs_Metric 30'!$D$5:$E$139,2,FALSE)),"")</f>
        <v/>
      </c>
    </row>
    <row r="337" spans="3:15" x14ac:dyDescent="0.25">
      <c r="C337">
        <f t="shared" si="20"/>
        <v>10</v>
      </c>
      <c r="D337">
        <f>COUNTIF($F$4:F337,F337)</f>
        <v>152</v>
      </c>
      <c r="E337" s="40">
        <f>'Agricultural Data'!C337</f>
        <v>0</v>
      </c>
      <c r="F337" s="40">
        <f>'Agricultural Data'!D337</f>
        <v>0</v>
      </c>
      <c r="G337" s="40">
        <f>'Agricultural Data'!E337</f>
        <v>0</v>
      </c>
      <c r="H337" s="38">
        <f>'Agricultural Data'!F337</f>
        <v>0</v>
      </c>
      <c r="I337" s="38">
        <f>'Agricultural Data'!G337</f>
        <v>0</v>
      </c>
      <c r="J337" s="38">
        <f>'Agricultural Data'!H337</f>
        <v>0</v>
      </c>
      <c r="K337" s="195">
        <f>'Agricultural Data'!I337</f>
        <v>0</v>
      </c>
      <c r="L337" s="195">
        <f>'Agricultural Data'!J337</f>
        <v>0</v>
      </c>
      <c r="M337" s="168" t="str">
        <f t="shared" si="21"/>
        <v/>
      </c>
      <c r="N337" s="168" t="str">
        <f t="shared" si="22"/>
        <v/>
      </c>
      <c r="O337" s="38" t="str">
        <f>IFERROR(IF(VLOOKUP(J337,'Inputs_Metric 30'!$D$5:$E$139,2,FALSE)=0,"",VLOOKUP(J337,'Inputs_Metric 30'!$D$5:$E$139,2,FALSE)),"")</f>
        <v/>
      </c>
    </row>
    <row r="338" spans="3:15" x14ac:dyDescent="0.25">
      <c r="C338">
        <f t="shared" si="20"/>
        <v>10</v>
      </c>
      <c r="D338">
        <f>COUNTIF($F$4:F338,F338)</f>
        <v>153</v>
      </c>
      <c r="E338" s="40">
        <f>'Agricultural Data'!C338</f>
        <v>0</v>
      </c>
      <c r="F338" s="40">
        <f>'Agricultural Data'!D338</f>
        <v>0</v>
      </c>
      <c r="G338" s="40">
        <f>'Agricultural Data'!E338</f>
        <v>0</v>
      </c>
      <c r="H338" s="38">
        <f>'Agricultural Data'!F338</f>
        <v>0</v>
      </c>
      <c r="I338" s="38">
        <f>'Agricultural Data'!G338</f>
        <v>0</v>
      </c>
      <c r="J338" s="38">
        <f>'Agricultural Data'!H338</f>
        <v>0</v>
      </c>
      <c r="K338" s="195">
        <f>'Agricultural Data'!I338</f>
        <v>0</v>
      </c>
      <c r="L338" s="195">
        <f>'Agricultural Data'!J338</f>
        <v>0</v>
      </c>
      <c r="M338" s="168" t="str">
        <f t="shared" si="21"/>
        <v/>
      </c>
      <c r="N338" s="168" t="str">
        <f t="shared" si="22"/>
        <v/>
      </c>
      <c r="O338" s="38" t="str">
        <f>IFERROR(IF(VLOOKUP(J338,'Inputs_Metric 30'!$D$5:$E$139,2,FALSE)=0,"",VLOOKUP(J338,'Inputs_Metric 30'!$D$5:$E$139,2,FALSE)),"")</f>
        <v/>
      </c>
    </row>
    <row r="339" spans="3:15" x14ac:dyDescent="0.25">
      <c r="C339">
        <f t="shared" si="20"/>
        <v>10</v>
      </c>
      <c r="D339">
        <f>COUNTIF($F$4:F339,F339)</f>
        <v>154</v>
      </c>
      <c r="E339" s="40">
        <f>'Agricultural Data'!C339</f>
        <v>0</v>
      </c>
      <c r="F339" s="40">
        <f>'Agricultural Data'!D339</f>
        <v>0</v>
      </c>
      <c r="G339" s="40">
        <f>'Agricultural Data'!E339</f>
        <v>0</v>
      </c>
      <c r="H339" s="38">
        <f>'Agricultural Data'!F339</f>
        <v>0</v>
      </c>
      <c r="I339" s="38">
        <f>'Agricultural Data'!G339</f>
        <v>0</v>
      </c>
      <c r="J339" s="38">
        <f>'Agricultural Data'!H339</f>
        <v>0</v>
      </c>
      <c r="K339" s="195">
        <f>'Agricultural Data'!I339</f>
        <v>0</v>
      </c>
      <c r="L339" s="195">
        <f>'Agricultural Data'!J339</f>
        <v>0</v>
      </c>
      <c r="M339" s="168" t="str">
        <f t="shared" si="21"/>
        <v/>
      </c>
      <c r="N339" s="168" t="str">
        <f t="shared" si="22"/>
        <v/>
      </c>
      <c r="O339" s="38" t="str">
        <f>IFERROR(IF(VLOOKUP(J339,'Inputs_Metric 30'!$D$5:$E$139,2,FALSE)=0,"",VLOOKUP(J339,'Inputs_Metric 30'!$D$5:$E$139,2,FALSE)),"")</f>
        <v/>
      </c>
    </row>
    <row r="340" spans="3:15" x14ac:dyDescent="0.25">
      <c r="C340">
        <f t="shared" si="20"/>
        <v>10</v>
      </c>
      <c r="D340">
        <f>COUNTIF($F$4:F340,F340)</f>
        <v>155</v>
      </c>
      <c r="E340" s="40">
        <f>'Agricultural Data'!C340</f>
        <v>0</v>
      </c>
      <c r="F340" s="40">
        <f>'Agricultural Data'!D340</f>
        <v>0</v>
      </c>
      <c r="G340" s="40">
        <f>'Agricultural Data'!E340</f>
        <v>0</v>
      </c>
      <c r="H340" s="38">
        <f>'Agricultural Data'!F340</f>
        <v>0</v>
      </c>
      <c r="I340" s="38">
        <f>'Agricultural Data'!G340</f>
        <v>0</v>
      </c>
      <c r="J340" s="38">
        <f>'Agricultural Data'!H340</f>
        <v>0</v>
      </c>
      <c r="K340" s="195">
        <f>'Agricultural Data'!I340</f>
        <v>0</v>
      </c>
      <c r="L340" s="195">
        <f>'Agricultural Data'!J340</f>
        <v>0</v>
      </c>
      <c r="M340" s="168" t="str">
        <f t="shared" si="21"/>
        <v/>
      </c>
      <c r="N340" s="168" t="str">
        <f t="shared" si="22"/>
        <v/>
      </c>
      <c r="O340" s="38" t="str">
        <f>IFERROR(IF(VLOOKUP(J340,'Inputs_Metric 30'!$D$5:$E$139,2,FALSE)=0,"",VLOOKUP(J340,'Inputs_Metric 30'!$D$5:$E$139,2,FALSE)),"")</f>
        <v/>
      </c>
    </row>
    <row r="341" spans="3:15" x14ac:dyDescent="0.25">
      <c r="C341">
        <f t="shared" si="20"/>
        <v>10</v>
      </c>
      <c r="D341">
        <f>COUNTIF($F$4:F341,F341)</f>
        <v>156</v>
      </c>
      <c r="E341" s="40">
        <f>'Agricultural Data'!C341</f>
        <v>0</v>
      </c>
      <c r="F341" s="40">
        <f>'Agricultural Data'!D341</f>
        <v>0</v>
      </c>
      <c r="G341" s="40">
        <f>'Agricultural Data'!E341</f>
        <v>0</v>
      </c>
      <c r="H341" s="38">
        <f>'Agricultural Data'!F341</f>
        <v>0</v>
      </c>
      <c r="I341" s="38">
        <f>'Agricultural Data'!G341</f>
        <v>0</v>
      </c>
      <c r="J341" s="38">
        <f>'Agricultural Data'!H341</f>
        <v>0</v>
      </c>
      <c r="K341" s="195">
        <f>'Agricultural Data'!I341</f>
        <v>0</v>
      </c>
      <c r="L341" s="195">
        <f>'Agricultural Data'!J341</f>
        <v>0</v>
      </c>
      <c r="M341" s="168" t="str">
        <f t="shared" si="21"/>
        <v/>
      </c>
      <c r="N341" s="168" t="str">
        <f t="shared" si="22"/>
        <v/>
      </c>
      <c r="O341" s="38" t="str">
        <f>IFERROR(IF(VLOOKUP(J341,'Inputs_Metric 30'!$D$5:$E$139,2,FALSE)=0,"",VLOOKUP(J341,'Inputs_Metric 30'!$D$5:$E$139,2,FALSE)),"")</f>
        <v/>
      </c>
    </row>
    <row r="342" spans="3:15" x14ac:dyDescent="0.25">
      <c r="C342">
        <f t="shared" si="20"/>
        <v>10</v>
      </c>
      <c r="D342">
        <f>COUNTIF($F$4:F342,F342)</f>
        <v>157</v>
      </c>
      <c r="E342" s="40">
        <f>'Agricultural Data'!C342</f>
        <v>0</v>
      </c>
      <c r="F342" s="40">
        <f>'Agricultural Data'!D342</f>
        <v>0</v>
      </c>
      <c r="G342" s="40">
        <f>'Agricultural Data'!E342</f>
        <v>0</v>
      </c>
      <c r="H342" s="38">
        <f>'Agricultural Data'!F342</f>
        <v>0</v>
      </c>
      <c r="I342" s="38">
        <f>'Agricultural Data'!G342</f>
        <v>0</v>
      </c>
      <c r="J342" s="38">
        <f>'Agricultural Data'!H342</f>
        <v>0</v>
      </c>
      <c r="K342" s="195">
        <f>'Agricultural Data'!I342</f>
        <v>0</v>
      </c>
      <c r="L342" s="195">
        <f>'Agricultural Data'!J342</f>
        <v>0</v>
      </c>
      <c r="M342" s="168" t="str">
        <f t="shared" si="21"/>
        <v/>
      </c>
      <c r="N342" s="168" t="str">
        <f t="shared" si="22"/>
        <v/>
      </c>
      <c r="O342" s="38" t="str">
        <f>IFERROR(IF(VLOOKUP(J342,'Inputs_Metric 30'!$D$5:$E$139,2,FALSE)=0,"",VLOOKUP(J342,'Inputs_Metric 30'!$D$5:$E$139,2,FALSE)),"")</f>
        <v/>
      </c>
    </row>
    <row r="343" spans="3:15" x14ac:dyDescent="0.25">
      <c r="C343">
        <f t="shared" si="20"/>
        <v>10</v>
      </c>
      <c r="D343">
        <f>COUNTIF($F$4:F343,F343)</f>
        <v>158</v>
      </c>
      <c r="E343" s="40">
        <f>'Agricultural Data'!C343</f>
        <v>0</v>
      </c>
      <c r="F343" s="40">
        <f>'Agricultural Data'!D343</f>
        <v>0</v>
      </c>
      <c r="G343" s="40">
        <f>'Agricultural Data'!E343</f>
        <v>0</v>
      </c>
      <c r="H343" s="38">
        <f>'Agricultural Data'!F343</f>
        <v>0</v>
      </c>
      <c r="I343" s="38">
        <f>'Agricultural Data'!G343</f>
        <v>0</v>
      </c>
      <c r="J343" s="38">
        <f>'Agricultural Data'!H343</f>
        <v>0</v>
      </c>
      <c r="K343" s="195">
        <f>'Agricultural Data'!I343</f>
        <v>0</v>
      </c>
      <c r="L343" s="195">
        <f>'Agricultural Data'!J343</f>
        <v>0</v>
      </c>
      <c r="M343" s="168" t="str">
        <f t="shared" si="21"/>
        <v/>
      </c>
      <c r="N343" s="168" t="str">
        <f t="shared" si="22"/>
        <v/>
      </c>
      <c r="O343" s="38" t="str">
        <f>IFERROR(IF(VLOOKUP(J343,'Inputs_Metric 30'!$D$5:$E$139,2,FALSE)=0,"",VLOOKUP(J343,'Inputs_Metric 30'!$D$5:$E$139,2,FALSE)),"")</f>
        <v/>
      </c>
    </row>
    <row r="344" spans="3:15" x14ac:dyDescent="0.25">
      <c r="C344">
        <f t="shared" si="20"/>
        <v>10</v>
      </c>
      <c r="D344">
        <f>COUNTIF($F$4:F344,F344)</f>
        <v>159</v>
      </c>
      <c r="E344" s="40">
        <f>'Agricultural Data'!C344</f>
        <v>0</v>
      </c>
      <c r="F344" s="40">
        <f>'Agricultural Data'!D344</f>
        <v>0</v>
      </c>
      <c r="G344" s="40">
        <f>'Agricultural Data'!E344</f>
        <v>0</v>
      </c>
      <c r="H344" s="38">
        <f>'Agricultural Data'!F344</f>
        <v>0</v>
      </c>
      <c r="I344" s="38">
        <f>'Agricultural Data'!G344</f>
        <v>0</v>
      </c>
      <c r="J344" s="38">
        <f>'Agricultural Data'!H344</f>
        <v>0</v>
      </c>
      <c r="K344" s="195">
        <f>'Agricultural Data'!I344</f>
        <v>0</v>
      </c>
      <c r="L344" s="195">
        <f>'Agricultural Data'!J344</f>
        <v>0</v>
      </c>
      <c r="M344" s="168" t="str">
        <f t="shared" si="21"/>
        <v/>
      </c>
      <c r="N344" s="168" t="str">
        <f t="shared" si="22"/>
        <v/>
      </c>
      <c r="O344" s="38" t="str">
        <f>IFERROR(IF(VLOOKUP(J344,'Inputs_Metric 30'!$D$5:$E$139,2,FALSE)=0,"",VLOOKUP(J344,'Inputs_Metric 30'!$D$5:$E$139,2,FALSE)),"")</f>
        <v/>
      </c>
    </row>
    <row r="345" spans="3:15" x14ac:dyDescent="0.25">
      <c r="C345">
        <f t="shared" si="20"/>
        <v>10</v>
      </c>
      <c r="D345">
        <f>COUNTIF($F$4:F345,F345)</f>
        <v>160</v>
      </c>
      <c r="E345" s="40">
        <f>'Agricultural Data'!C345</f>
        <v>0</v>
      </c>
      <c r="F345" s="40">
        <f>'Agricultural Data'!D345</f>
        <v>0</v>
      </c>
      <c r="G345" s="40">
        <f>'Agricultural Data'!E345</f>
        <v>0</v>
      </c>
      <c r="H345" s="38">
        <f>'Agricultural Data'!F345</f>
        <v>0</v>
      </c>
      <c r="I345" s="38">
        <f>'Agricultural Data'!G345</f>
        <v>0</v>
      </c>
      <c r="J345" s="38">
        <f>'Agricultural Data'!H345</f>
        <v>0</v>
      </c>
      <c r="K345" s="195">
        <f>'Agricultural Data'!I345</f>
        <v>0</v>
      </c>
      <c r="L345" s="195">
        <f>'Agricultural Data'!J345</f>
        <v>0</v>
      </c>
      <c r="M345" s="168" t="str">
        <f t="shared" si="21"/>
        <v/>
      </c>
      <c r="N345" s="168" t="str">
        <f t="shared" si="22"/>
        <v/>
      </c>
      <c r="O345" s="38" t="str">
        <f>IFERROR(IF(VLOOKUP(J345,'Inputs_Metric 30'!$D$5:$E$139,2,FALSE)=0,"",VLOOKUP(J345,'Inputs_Metric 30'!$D$5:$E$139,2,FALSE)),"")</f>
        <v/>
      </c>
    </row>
    <row r="346" spans="3:15" x14ac:dyDescent="0.25">
      <c r="C346">
        <f t="shared" si="20"/>
        <v>10</v>
      </c>
      <c r="D346">
        <f>COUNTIF($F$4:F346,F346)</f>
        <v>161</v>
      </c>
      <c r="E346" s="40">
        <f>'Agricultural Data'!C346</f>
        <v>0</v>
      </c>
      <c r="F346" s="40">
        <f>'Agricultural Data'!D346</f>
        <v>0</v>
      </c>
      <c r="G346" s="40">
        <f>'Agricultural Data'!E346</f>
        <v>0</v>
      </c>
      <c r="H346" s="38">
        <f>'Agricultural Data'!F346</f>
        <v>0</v>
      </c>
      <c r="I346" s="38">
        <f>'Agricultural Data'!G346</f>
        <v>0</v>
      </c>
      <c r="J346" s="38">
        <f>'Agricultural Data'!H346</f>
        <v>0</v>
      </c>
      <c r="K346" s="195">
        <f>'Agricultural Data'!I346</f>
        <v>0</v>
      </c>
      <c r="L346" s="195">
        <f>'Agricultural Data'!J346</f>
        <v>0</v>
      </c>
      <c r="M346" s="168" t="str">
        <f t="shared" si="21"/>
        <v/>
      </c>
      <c r="N346" s="168" t="str">
        <f t="shared" si="22"/>
        <v/>
      </c>
      <c r="O346" s="38" t="str">
        <f>IFERROR(IF(VLOOKUP(J346,'Inputs_Metric 30'!$D$5:$E$139,2,FALSE)=0,"",VLOOKUP(J346,'Inputs_Metric 30'!$D$5:$E$139,2,FALSE)),"")</f>
        <v/>
      </c>
    </row>
    <row r="347" spans="3:15" x14ac:dyDescent="0.25">
      <c r="C347">
        <f t="shared" si="20"/>
        <v>10</v>
      </c>
      <c r="D347">
        <f>COUNTIF($F$4:F347,F347)</f>
        <v>162</v>
      </c>
      <c r="E347" s="40">
        <f>'Agricultural Data'!C347</f>
        <v>0</v>
      </c>
      <c r="F347" s="40">
        <f>'Agricultural Data'!D347</f>
        <v>0</v>
      </c>
      <c r="G347" s="40">
        <f>'Agricultural Data'!E347</f>
        <v>0</v>
      </c>
      <c r="H347" s="38">
        <f>'Agricultural Data'!F347</f>
        <v>0</v>
      </c>
      <c r="I347" s="38">
        <f>'Agricultural Data'!G347</f>
        <v>0</v>
      </c>
      <c r="J347" s="38">
        <f>'Agricultural Data'!H347</f>
        <v>0</v>
      </c>
      <c r="K347" s="195">
        <f>'Agricultural Data'!I347</f>
        <v>0</v>
      </c>
      <c r="L347" s="195">
        <f>'Agricultural Data'!J347</f>
        <v>0</v>
      </c>
      <c r="M347" s="168" t="str">
        <f t="shared" si="21"/>
        <v/>
      </c>
      <c r="N347" s="168" t="str">
        <f t="shared" si="22"/>
        <v/>
      </c>
      <c r="O347" s="38" t="str">
        <f>IFERROR(IF(VLOOKUP(J347,'Inputs_Metric 30'!$D$5:$E$139,2,FALSE)=0,"",VLOOKUP(J347,'Inputs_Metric 30'!$D$5:$E$139,2,FALSE)),"")</f>
        <v/>
      </c>
    </row>
    <row r="348" spans="3:15" x14ac:dyDescent="0.25">
      <c r="C348">
        <f t="shared" ref="C348:C411" si="23">IF(D348=1,C347+1,C347)</f>
        <v>10</v>
      </c>
      <c r="D348">
        <f>COUNTIF($F$4:F348,F348)</f>
        <v>163</v>
      </c>
      <c r="E348" s="40">
        <f>'Agricultural Data'!C348</f>
        <v>0</v>
      </c>
      <c r="F348" s="40">
        <f>'Agricultural Data'!D348</f>
        <v>0</v>
      </c>
      <c r="G348" s="40">
        <f>'Agricultural Data'!E348</f>
        <v>0</v>
      </c>
      <c r="H348" s="38">
        <f>'Agricultural Data'!F348</f>
        <v>0</v>
      </c>
      <c r="I348" s="38">
        <f>'Agricultural Data'!G348</f>
        <v>0</v>
      </c>
      <c r="J348" s="38">
        <f>'Agricultural Data'!H348</f>
        <v>0</v>
      </c>
      <c r="K348" s="195">
        <f>'Agricultural Data'!I348</f>
        <v>0</v>
      </c>
      <c r="L348" s="195">
        <f>'Agricultural Data'!J348</f>
        <v>0</v>
      </c>
      <c r="M348" s="168" t="str">
        <f t="shared" ref="M348:M411" si="24">IF($O348="","",K348)</f>
        <v/>
      </c>
      <c r="N348" s="168" t="str">
        <f t="shared" ref="N348:N411" si="25">IF($O348="","",L348)</f>
        <v/>
      </c>
      <c r="O348" s="38" t="str">
        <f>IFERROR(IF(VLOOKUP(J348,'Inputs_Metric 30'!$D$5:$E$139,2,FALSE)=0,"",VLOOKUP(J348,'Inputs_Metric 30'!$D$5:$E$139,2,FALSE)),"")</f>
        <v/>
      </c>
    </row>
    <row r="349" spans="3:15" x14ac:dyDescent="0.25">
      <c r="C349">
        <f t="shared" si="23"/>
        <v>10</v>
      </c>
      <c r="D349">
        <f>COUNTIF($F$4:F349,F349)</f>
        <v>164</v>
      </c>
      <c r="E349" s="40">
        <f>'Agricultural Data'!C349</f>
        <v>0</v>
      </c>
      <c r="F349" s="40">
        <f>'Agricultural Data'!D349</f>
        <v>0</v>
      </c>
      <c r="G349" s="40">
        <f>'Agricultural Data'!E349</f>
        <v>0</v>
      </c>
      <c r="H349" s="38">
        <f>'Agricultural Data'!F349</f>
        <v>0</v>
      </c>
      <c r="I349" s="38">
        <f>'Agricultural Data'!G349</f>
        <v>0</v>
      </c>
      <c r="J349" s="38">
        <f>'Agricultural Data'!H349</f>
        <v>0</v>
      </c>
      <c r="K349" s="195">
        <f>'Agricultural Data'!I349</f>
        <v>0</v>
      </c>
      <c r="L349" s="195">
        <f>'Agricultural Data'!J349</f>
        <v>0</v>
      </c>
      <c r="M349" s="168" t="str">
        <f t="shared" si="24"/>
        <v/>
      </c>
      <c r="N349" s="168" t="str">
        <f t="shared" si="25"/>
        <v/>
      </c>
      <c r="O349" s="38" t="str">
        <f>IFERROR(IF(VLOOKUP(J349,'Inputs_Metric 30'!$D$5:$E$139,2,FALSE)=0,"",VLOOKUP(J349,'Inputs_Metric 30'!$D$5:$E$139,2,FALSE)),"")</f>
        <v/>
      </c>
    </row>
    <row r="350" spans="3:15" x14ac:dyDescent="0.25">
      <c r="C350">
        <f t="shared" si="23"/>
        <v>10</v>
      </c>
      <c r="D350">
        <f>COUNTIF($F$4:F350,F350)</f>
        <v>165</v>
      </c>
      <c r="E350" s="40">
        <f>'Agricultural Data'!C350</f>
        <v>0</v>
      </c>
      <c r="F350" s="40">
        <f>'Agricultural Data'!D350</f>
        <v>0</v>
      </c>
      <c r="G350" s="40">
        <f>'Agricultural Data'!E350</f>
        <v>0</v>
      </c>
      <c r="H350" s="38">
        <f>'Agricultural Data'!F350</f>
        <v>0</v>
      </c>
      <c r="I350" s="38">
        <f>'Agricultural Data'!G350</f>
        <v>0</v>
      </c>
      <c r="J350" s="38">
        <f>'Agricultural Data'!H350</f>
        <v>0</v>
      </c>
      <c r="K350" s="195">
        <f>'Agricultural Data'!I350</f>
        <v>0</v>
      </c>
      <c r="L350" s="195">
        <f>'Agricultural Data'!J350</f>
        <v>0</v>
      </c>
      <c r="M350" s="168" t="str">
        <f t="shared" si="24"/>
        <v/>
      </c>
      <c r="N350" s="168" t="str">
        <f t="shared" si="25"/>
        <v/>
      </c>
      <c r="O350" s="38" t="str">
        <f>IFERROR(IF(VLOOKUP(J350,'Inputs_Metric 30'!$D$5:$E$139,2,FALSE)=0,"",VLOOKUP(J350,'Inputs_Metric 30'!$D$5:$E$139,2,FALSE)),"")</f>
        <v/>
      </c>
    </row>
    <row r="351" spans="3:15" x14ac:dyDescent="0.25">
      <c r="C351">
        <f t="shared" si="23"/>
        <v>10</v>
      </c>
      <c r="D351">
        <f>COUNTIF($F$4:F351,F351)</f>
        <v>166</v>
      </c>
      <c r="E351" s="40">
        <f>'Agricultural Data'!C351</f>
        <v>0</v>
      </c>
      <c r="F351" s="40">
        <f>'Agricultural Data'!D351</f>
        <v>0</v>
      </c>
      <c r="G351" s="40">
        <f>'Agricultural Data'!E351</f>
        <v>0</v>
      </c>
      <c r="H351" s="38">
        <f>'Agricultural Data'!F351</f>
        <v>0</v>
      </c>
      <c r="I351" s="38">
        <f>'Agricultural Data'!G351</f>
        <v>0</v>
      </c>
      <c r="J351" s="38">
        <f>'Agricultural Data'!H351</f>
        <v>0</v>
      </c>
      <c r="K351" s="195">
        <f>'Agricultural Data'!I351</f>
        <v>0</v>
      </c>
      <c r="L351" s="195">
        <f>'Agricultural Data'!J351</f>
        <v>0</v>
      </c>
      <c r="M351" s="168" t="str">
        <f t="shared" si="24"/>
        <v/>
      </c>
      <c r="N351" s="168" t="str">
        <f t="shared" si="25"/>
        <v/>
      </c>
      <c r="O351" s="38" t="str">
        <f>IFERROR(IF(VLOOKUP(J351,'Inputs_Metric 30'!$D$5:$E$139,2,FALSE)=0,"",VLOOKUP(J351,'Inputs_Metric 30'!$D$5:$E$139,2,FALSE)),"")</f>
        <v/>
      </c>
    </row>
    <row r="352" spans="3:15" x14ac:dyDescent="0.25">
      <c r="C352">
        <f t="shared" si="23"/>
        <v>10</v>
      </c>
      <c r="D352">
        <f>COUNTIF($F$4:F352,F352)</f>
        <v>167</v>
      </c>
      <c r="E352" s="40">
        <f>'Agricultural Data'!C352</f>
        <v>0</v>
      </c>
      <c r="F352" s="40">
        <f>'Agricultural Data'!D352</f>
        <v>0</v>
      </c>
      <c r="G352" s="40">
        <f>'Agricultural Data'!E352</f>
        <v>0</v>
      </c>
      <c r="H352" s="38">
        <f>'Agricultural Data'!F352</f>
        <v>0</v>
      </c>
      <c r="I352" s="38">
        <f>'Agricultural Data'!G352</f>
        <v>0</v>
      </c>
      <c r="J352" s="38">
        <f>'Agricultural Data'!H352</f>
        <v>0</v>
      </c>
      <c r="K352" s="195">
        <f>'Agricultural Data'!I352</f>
        <v>0</v>
      </c>
      <c r="L352" s="195">
        <f>'Agricultural Data'!J352</f>
        <v>0</v>
      </c>
      <c r="M352" s="168" t="str">
        <f t="shared" si="24"/>
        <v/>
      </c>
      <c r="N352" s="168" t="str">
        <f t="shared" si="25"/>
        <v/>
      </c>
      <c r="O352" s="38" t="str">
        <f>IFERROR(IF(VLOOKUP(J352,'Inputs_Metric 30'!$D$5:$E$139,2,FALSE)=0,"",VLOOKUP(J352,'Inputs_Metric 30'!$D$5:$E$139,2,FALSE)),"")</f>
        <v/>
      </c>
    </row>
    <row r="353" spans="3:15" x14ac:dyDescent="0.25">
      <c r="C353">
        <f t="shared" si="23"/>
        <v>10</v>
      </c>
      <c r="D353">
        <f>COUNTIF($F$4:F353,F353)</f>
        <v>168</v>
      </c>
      <c r="E353" s="40">
        <f>'Agricultural Data'!C353</f>
        <v>0</v>
      </c>
      <c r="F353" s="40">
        <f>'Agricultural Data'!D353</f>
        <v>0</v>
      </c>
      <c r="G353" s="40">
        <f>'Agricultural Data'!E353</f>
        <v>0</v>
      </c>
      <c r="H353" s="38">
        <f>'Agricultural Data'!F353</f>
        <v>0</v>
      </c>
      <c r="I353" s="38">
        <f>'Agricultural Data'!G353</f>
        <v>0</v>
      </c>
      <c r="J353" s="38">
        <f>'Agricultural Data'!H353</f>
        <v>0</v>
      </c>
      <c r="K353" s="195">
        <f>'Agricultural Data'!I353</f>
        <v>0</v>
      </c>
      <c r="L353" s="195">
        <f>'Agricultural Data'!J353</f>
        <v>0</v>
      </c>
      <c r="M353" s="168" t="str">
        <f t="shared" si="24"/>
        <v/>
      </c>
      <c r="N353" s="168" t="str">
        <f t="shared" si="25"/>
        <v/>
      </c>
      <c r="O353" s="38" t="str">
        <f>IFERROR(IF(VLOOKUP(J353,'Inputs_Metric 30'!$D$5:$E$139,2,FALSE)=0,"",VLOOKUP(J353,'Inputs_Metric 30'!$D$5:$E$139,2,FALSE)),"")</f>
        <v/>
      </c>
    </row>
    <row r="354" spans="3:15" x14ac:dyDescent="0.25">
      <c r="C354">
        <f t="shared" si="23"/>
        <v>10</v>
      </c>
      <c r="D354">
        <f>COUNTIF($F$4:F354,F354)</f>
        <v>169</v>
      </c>
      <c r="E354" s="40">
        <f>'Agricultural Data'!C354</f>
        <v>0</v>
      </c>
      <c r="F354" s="40">
        <f>'Agricultural Data'!D354</f>
        <v>0</v>
      </c>
      <c r="G354" s="40">
        <f>'Agricultural Data'!E354</f>
        <v>0</v>
      </c>
      <c r="H354" s="38">
        <f>'Agricultural Data'!F354</f>
        <v>0</v>
      </c>
      <c r="I354" s="38">
        <f>'Agricultural Data'!G354</f>
        <v>0</v>
      </c>
      <c r="J354" s="38">
        <f>'Agricultural Data'!H354</f>
        <v>0</v>
      </c>
      <c r="K354" s="195">
        <f>'Agricultural Data'!I354</f>
        <v>0</v>
      </c>
      <c r="L354" s="195">
        <f>'Agricultural Data'!J354</f>
        <v>0</v>
      </c>
      <c r="M354" s="168" t="str">
        <f t="shared" si="24"/>
        <v/>
      </c>
      <c r="N354" s="168" t="str">
        <f t="shared" si="25"/>
        <v/>
      </c>
      <c r="O354" s="38" t="str">
        <f>IFERROR(IF(VLOOKUP(J354,'Inputs_Metric 30'!$D$5:$E$139,2,FALSE)=0,"",VLOOKUP(J354,'Inputs_Metric 30'!$D$5:$E$139,2,FALSE)),"")</f>
        <v/>
      </c>
    </row>
    <row r="355" spans="3:15" x14ac:dyDescent="0.25">
      <c r="C355">
        <f t="shared" si="23"/>
        <v>10</v>
      </c>
      <c r="D355">
        <f>COUNTIF($F$4:F355,F355)</f>
        <v>170</v>
      </c>
      <c r="E355" s="40">
        <f>'Agricultural Data'!C355</f>
        <v>0</v>
      </c>
      <c r="F355" s="40">
        <f>'Agricultural Data'!D355</f>
        <v>0</v>
      </c>
      <c r="G355" s="40">
        <f>'Agricultural Data'!E355</f>
        <v>0</v>
      </c>
      <c r="H355" s="38">
        <f>'Agricultural Data'!F355</f>
        <v>0</v>
      </c>
      <c r="I355" s="38">
        <f>'Agricultural Data'!G355</f>
        <v>0</v>
      </c>
      <c r="J355" s="38">
        <f>'Agricultural Data'!H355</f>
        <v>0</v>
      </c>
      <c r="K355" s="195">
        <f>'Agricultural Data'!I355</f>
        <v>0</v>
      </c>
      <c r="L355" s="195">
        <f>'Agricultural Data'!J355</f>
        <v>0</v>
      </c>
      <c r="M355" s="168" t="str">
        <f t="shared" si="24"/>
        <v/>
      </c>
      <c r="N355" s="168" t="str">
        <f t="shared" si="25"/>
        <v/>
      </c>
      <c r="O355" s="38" t="str">
        <f>IFERROR(IF(VLOOKUP(J355,'Inputs_Metric 30'!$D$5:$E$139,2,FALSE)=0,"",VLOOKUP(J355,'Inputs_Metric 30'!$D$5:$E$139,2,FALSE)),"")</f>
        <v/>
      </c>
    </row>
    <row r="356" spans="3:15" x14ac:dyDescent="0.25">
      <c r="C356">
        <f t="shared" si="23"/>
        <v>10</v>
      </c>
      <c r="D356">
        <f>COUNTIF($F$4:F356,F356)</f>
        <v>171</v>
      </c>
      <c r="E356" s="40">
        <f>'Agricultural Data'!C356</f>
        <v>0</v>
      </c>
      <c r="F356" s="40">
        <f>'Agricultural Data'!D356</f>
        <v>0</v>
      </c>
      <c r="G356" s="40">
        <f>'Agricultural Data'!E356</f>
        <v>0</v>
      </c>
      <c r="H356" s="38">
        <f>'Agricultural Data'!F356</f>
        <v>0</v>
      </c>
      <c r="I356" s="38">
        <f>'Agricultural Data'!G356</f>
        <v>0</v>
      </c>
      <c r="J356" s="38">
        <f>'Agricultural Data'!H356</f>
        <v>0</v>
      </c>
      <c r="K356" s="195">
        <f>'Agricultural Data'!I356</f>
        <v>0</v>
      </c>
      <c r="L356" s="195">
        <f>'Agricultural Data'!J356</f>
        <v>0</v>
      </c>
      <c r="M356" s="168" t="str">
        <f t="shared" si="24"/>
        <v/>
      </c>
      <c r="N356" s="168" t="str">
        <f t="shared" si="25"/>
        <v/>
      </c>
      <c r="O356" s="38" t="str">
        <f>IFERROR(IF(VLOOKUP(J356,'Inputs_Metric 30'!$D$5:$E$139,2,FALSE)=0,"",VLOOKUP(J356,'Inputs_Metric 30'!$D$5:$E$139,2,FALSE)),"")</f>
        <v/>
      </c>
    </row>
    <row r="357" spans="3:15" x14ac:dyDescent="0.25">
      <c r="C357">
        <f t="shared" si="23"/>
        <v>10</v>
      </c>
      <c r="D357">
        <f>COUNTIF($F$4:F357,F357)</f>
        <v>172</v>
      </c>
      <c r="E357" s="40">
        <f>'Agricultural Data'!C357</f>
        <v>0</v>
      </c>
      <c r="F357" s="40">
        <f>'Agricultural Data'!D357</f>
        <v>0</v>
      </c>
      <c r="G357" s="40">
        <f>'Agricultural Data'!E357</f>
        <v>0</v>
      </c>
      <c r="H357" s="38">
        <f>'Agricultural Data'!F357</f>
        <v>0</v>
      </c>
      <c r="I357" s="38">
        <f>'Agricultural Data'!G357</f>
        <v>0</v>
      </c>
      <c r="J357" s="38">
        <f>'Agricultural Data'!H357</f>
        <v>0</v>
      </c>
      <c r="K357" s="195">
        <f>'Agricultural Data'!I357</f>
        <v>0</v>
      </c>
      <c r="L357" s="195">
        <f>'Agricultural Data'!J357</f>
        <v>0</v>
      </c>
      <c r="M357" s="168" t="str">
        <f t="shared" si="24"/>
        <v/>
      </c>
      <c r="N357" s="168" t="str">
        <f t="shared" si="25"/>
        <v/>
      </c>
      <c r="O357" s="38" t="str">
        <f>IFERROR(IF(VLOOKUP(J357,'Inputs_Metric 30'!$D$5:$E$139,2,FALSE)=0,"",VLOOKUP(J357,'Inputs_Metric 30'!$D$5:$E$139,2,FALSE)),"")</f>
        <v/>
      </c>
    </row>
    <row r="358" spans="3:15" x14ac:dyDescent="0.25">
      <c r="C358">
        <f t="shared" si="23"/>
        <v>10</v>
      </c>
      <c r="D358">
        <f>COUNTIF($F$4:F358,F358)</f>
        <v>173</v>
      </c>
      <c r="E358" s="40">
        <f>'Agricultural Data'!C358</f>
        <v>0</v>
      </c>
      <c r="F358" s="40">
        <f>'Agricultural Data'!D358</f>
        <v>0</v>
      </c>
      <c r="G358" s="40">
        <f>'Agricultural Data'!E358</f>
        <v>0</v>
      </c>
      <c r="H358" s="38">
        <f>'Agricultural Data'!F358</f>
        <v>0</v>
      </c>
      <c r="I358" s="38">
        <f>'Agricultural Data'!G358</f>
        <v>0</v>
      </c>
      <c r="J358" s="38">
        <f>'Agricultural Data'!H358</f>
        <v>0</v>
      </c>
      <c r="K358" s="195">
        <f>'Agricultural Data'!I358</f>
        <v>0</v>
      </c>
      <c r="L358" s="195">
        <f>'Agricultural Data'!J358</f>
        <v>0</v>
      </c>
      <c r="M358" s="168" t="str">
        <f t="shared" si="24"/>
        <v/>
      </c>
      <c r="N358" s="168" t="str">
        <f t="shared" si="25"/>
        <v/>
      </c>
      <c r="O358" s="38" t="str">
        <f>IFERROR(IF(VLOOKUP(J358,'Inputs_Metric 30'!$D$5:$E$139,2,FALSE)=0,"",VLOOKUP(J358,'Inputs_Metric 30'!$D$5:$E$139,2,FALSE)),"")</f>
        <v/>
      </c>
    </row>
    <row r="359" spans="3:15" x14ac:dyDescent="0.25">
      <c r="C359">
        <f t="shared" si="23"/>
        <v>10</v>
      </c>
      <c r="D359">
        <f>COUNTIF($F$4:F359,F359)</f>
        <v>174</v>
      </c>
      <c r="E359" s="40">
        <f>'Agricultural Data'!C359</f>
        <v>0</v>
      </c>
      <c r="F359" s="40">
        <f>'Agricultural Data'!D359</f>
        <v>0</v>
      </c>
      <c r="G359" s="40">
        <f>'Agricultural Data'!E359</f>
        <v>0</v>
      </c>
      <c r="H359" s="38">
        <f>'Agricultural Data'!F359</f>
        <v>0</v>
      </c>
      <c r="I359" s="38">
        <f>'Agricultural Data'!G359</f>
        <v>0</v>
      </c>
      <c r="J359" s="38">
        <f>'Agricultural Data'!H359</f>
        <v>0</v>
      </c>
      <c r="K359" s="195">
        <f>'Agricultural Data'!I359</f>
        <v>0</v>
      </c>
      <c r="L359" s="195">
        <f>'Agricultural Data'!J359</f>
        <v>0</v>
      </c>
      <c r="M359" s="168" t="str">
        <f t="shared" si="24"/>
        <v/>
      </c>
      <c r="N359" s="168" t="str">
        <f t="shared" si="25"/>
        <v/>
      </c>
      <c r="O359" s="38" t="str">
        <f>IFERROR(IF(VLOOKUP(J359,'Inputs_Metric 30'!$D$5:$E$139,2,FALSE)=0,"",VLOOKUP(J359,'Inputs_Metric 30'!$D$5:$E$139,2,FALSE)),"")</f>
        <v/>
      </c>
    </row>
    <row r="360" spans="3:15" x14ac:dyDescent="0.25">
      <c r="C360">
        <f t="shared" si="23"/>
        <v>10</v>
      </c>
      <c r="D360">
        <f>COUNTIF($F$4:F360,F360)</f>
        <v>175</v>
      </c>
      <c r="E360" s="40">
        <f>'Agricultural Data'!C360</f>
        <v>0</v>
      </c>
      <c r="F360" s="40">
        <f>'Agricultural Data'!D360</f>
        <v>0</v>
      </c>
      <c r="G360" s="40">
        <f>'Agricultural Data'!E360</f>
        <v>0</v>
      </c>
      <c r="H360" s="38">
        <f>'Agricultural Data'!F360</f>
        <v>0</v>
      </c>
      <c r="I360" s="38">
        <f>'Agricultural Data'!G360</f>
        <v>0</v>
      </c>
      <c r="J360" s="38">
        <f>'Agricultural Data'!H360</f>
        <v>0</v>
      </c>
      <c r="K360" s="195">
        <f>'Agricultural Data'!I360</f>
        <v>0</v>
      </c>
      <c r="L360" s="195">
        <f>'Agricultural Data'!J360</f>
        <v>0</v>
      </c>
      <c r="M360" s="168" t="str">
        <f t="shared" si="24"/>
        <v/>
      </c>
      <c r="N360" s="168" t="str">
        <f t="shared" si="25"/>
        <v/>
      </c>
      <c r="O360" s="38" t="str">
        <f>IFERROR(IF(VLOOKUP(J360,'Inputs_Metric 30'!$D$5:$E$139,2,FALSE)=0,"",VLOOKUP(J360,'Inputs_Metric 30'!$D$5:$E$139,2,FALSE)),"")</f>
        <v/>
      </c>
    </row>
    <row r="361" spans="3:15" x14ac:dyDescent="0.25">
      <c r="C361">
        <f t="shared" si="23"/>
        <v>10</v>
      </c>
      <c r="D361">
        <f>COUNTIF($F$4:F361,F361)</f>
        <v>176</v>
      </c>
      <c r="E361" s="40">
        <f>'Agricultural Data'!C361</f>
        <v>0</v>
      </c>
      <c r="F361" s="40">
        <f>'Agricultural Data'!D361</f>
        <v>0</v>
      </c>
      <c r="G361" s="40">
        <f>'Agricultural Data'!E361</f>
        <v>0</v>
      </c>
      <c r="H361" s="38">
        <f>'Agricultural Data'!F361</f>
        <v>0</v>
      </c>
      <c r="I361" s="38">
        <f>'Agricultural Data'!G361</f>
        <v>0</v>
      </c>
      <c r="J361" s="38">
        <f>'Agricultural Data'!H361</f>
        <v>0</v>
      </c>
      <c r="K361" s="195">
        <f>'Agricultural Data'!I361</f>
        <v>0</v>
      </c>
      <c r="L361" s="195">
        <f>'Agricultural Data'!J361</f>
        <v>0</v>
      </c>
      <c r="M361" s="168" t="str">
        <f t="shared" si="24"/>
        <v/>
      </c>
      <c r="N361" s="168" t="str">
        <f t="shared" si="25"/>
        <v/>
      </c>
      <c r="O361" s="38" t="str">
        <f>IFERROR(IF(VLOOKUP(J361,'Inputs_Metric 30'!$D$5:$E$139,2,FALSE)=0,"",VLOOKUP(J361,'Inputs_Metric 30'!$D$5:$E$139,2,FALSE)),"")</f>
        <v/>
      </c>
    </row>
    <row r="362" spans="3:15" x14ac:dyDescent="0.25">
      <c r="C362">
        <f t="shared" si="23"/>
        <v>10</v>
      </c>
      <c r="D362">
        <f>COUNTIF($F$4:F362,F362)</f>
        <v>177</v>
      </c>
      <c r="E362" s="40">
        <f>'Agricultural Data'!C362</f>
        <v>0</v>
      </c>
      <c r="F362" s="40">
        <f>'Agricultural Data'!D362</f>
        <v>0</v>
      </c>
      <c r="G362" s="40">
        <f>'Agricultural Data'!E362</f>
        <v>0</v>
      </c>
      <c r="H362" s="38">
        <f>'Agricultural Data'!F362</f>
        <v>0</v>
      </c>
      <c r="I362" s="38">
        <f>'Agricultural Data'!G362</f>
        <v>0</v>
      </c>
      <c r="J362" s="38">
        <f>'Agricultural Data'!H362</f>
        <v>0</v>
      </c>
      <c r="K362" s="195">
        <f>'Agricultural Data'!I362</f>
        <v>0</v>
      </c>
      <c r="L362" s="195">
        <f>'Agricultural Data'!J362</f>
        <v>0</v>
      </c>
      <c r="M362" s="168" t="str">
        <f t="shared" si="24"/>
        <v/>
      </c>
      <c r="N362" s="168" t="str">
        <f t="shared" si="25"/>
        <v/>
      </c>
      <c r="O362" s="38" t="str">
        <f>IFERROR(IF(VLOOKUP(J362,'Inputs_Metric 30'!$D$5:$E$139,2,FALSE)=0,"",VLOOKUP(J362,'Inputs_Metric 30'!$D$5:$E$139,2,FALSE)),"")</f>
        <v/>
      </c>
    </row>
    <row r="363" spans="3:15" x14ac:dyDescent="0.25">
      <c r="C363">
        <f t="shared" si="23"/>
        <v>10</v>
      </c>
      <c r="D363">
        <f>COUNTIF($F$4:F363,F363)</f>
        <v>178</v>
      </c>
      <c r="E363" s="40">
        <f>'Agricultural Data'!C363</f>
        <v>0</v>
      </c>
      <c r="F363" s="40">
        <f>'Agricultural Data'!D363</f>
        <v>0</v>
      </c>
      <c r="G363" s="40">
        <f>'Agricultural Data'!E363</f>
        <v>0</v>
      </c>
      <c r="H363" s="38">
        <f>'Agricultural Data'!F363</f>
        <v>0</v>
      </c>
      <c r="I363" s="38">
        <f>'Agricultural Data'!G363</f>
        <v>0</v>
      </c>
      <c r="J363" s="38">
        <f>'Agricultural Data'!H363</f>
        <v>0</v>
      </c>
      <c r="K363" s="195">
        <f>'Agricultural Data'!I363</f>
        <v>0</v>
      </c>
      <c r="L363" s="195">
        <f>'Agricultural Data'!J363</f>
        <v>0</v>
      </c>
      <c r="M363" s="168" t="str">
        <f t="shared" si="24"/>
        <v/>
      </c>
      <c r="N363" s="168" t="str">
        <f t="shared" si="25"/>
        <v/>
      </c>
      <c r="O363" s="38" t="str">
        <f>IFERROR(IF(VLOOKUP(J363,'Inputs_Metric 30'!$D$5:$E$139,2,FALSE)=0,"",VLOOKUP(J363,'Inputs_Metric 30'!$D$5:$E$139,2,FALSE)),"")</f>
        <v/>
      </c>
    </row>
    <row r="364" spans="3:15" x14ac:dyDescent="0.25">
      <c r="C364">
        <f t="shared" si="23"/>
        <v>10</v>
      </c>
      <c r="D364">
        <f>COUNTIF($F$4:F364,F364)</f>
        <v>179</v>
      </c>
      <c r="E364" s="40">
        <f>'Agricultural Data'!C364</f>
        <v>0</v>
      </c>
      <c r="F364" s="40">
        <f>'Agricultural Data'!D364</f>
        <v>0</v>
      </c>
      <c r="G364" s="40">
        <f>'Agricultural Data'!E364</f>
        <v>0</v>
      </c>
      <c r="H364" s="38">
        <f>'Agricultural Data'!F364</f>
        <v>0</v>
      </c>
      <c r="I364" s="38">
        <f>'Agricultural Data'!G364</f>
        <v>0</v>
      </c>
      <c r="J364" s="38">
        <f>'Agricultural Data'!H364</f>
        <v>0</v>
      </c>
      <c r="K364" s="195">
        <f>'Agricultural Data'!I364</f>
        <v>0</v>
      </c>
      <c r="L364" s="195">
        <f>'Agricultural Data'!J364</f>
        <v>0</v>
      </c>
      <c r="M364" s="168" t="str">
        <f t="shared" si="24"/>
        <v/>
      </c>
      <c r="N364" s="168" t="str">
        <f t="shared" si="25"/>
        <v/>
      </c>
      <c r="O364" s="38" t="str">
        <f>IFERROR(IF(VLOOKUP(J364,'Inputs_Metric 30'!$D$5:$E$139,2,FALSE)=0,"",VLOOKUP(J364,'Inputs_Metric 30'!$D$5:$E$139,2,FALSE)),"")</f>
        <v/>
      </c>
    </row>
    <row r="365" spans="3:15" x14ac:dyDescent="0.25">
      <c r="C365">
        <f t="shared" si="23"/>
        <v>10</v>
      </c>
      <c r="D365">
        <f>COUNTIF($F$4:F365,F365)</f>
        <v>180</v>
      </c>
      <c r="E365" s="40">
        <f>'Agricultural Data'!C365</f>
        <v>0</v>
      </c>
      <c r="F365" s="40">
        <f>'Agricultural Data'!D365</f>
        <v>0</v>
      </c>
      <c r="G365" s="40">
        <f>'Agricultural Data'!E365</f>
        <v>0</v>
      </c>
      <c r="H365" s="38">
        <f>'Agricultural Data'!F365</f>
        <v>0</v>
      </c>
      <c r="I365" s="38">
        <f>'Agricultural Data'!G365</f>
        <v>0</v>
      </c>
      <c r="J365" s="38">
        <f>'Agricultural Data'!H365</f>
        <v>0</v>
      </c>
      <c r="K365" s="195">
        <f>'Agricultural Data'!I365</f>
        <v>0</v>
      </c>
      <c r="L365" s="195">
        <f>'Agricultural Data'!J365</f>
        <v>0</v>
      </c>
      <c r="M365" s="168" t="str">
        <f t="shared" si="24"/>
        <v/>
      </c>
      <c r="N365" s="168" t="str">
        <f t="shared" si="25"/>
        <v/>
      </c>
      <c r="O365" s="38" t="str">
        <f>IFERROR(IF(VLOOKUP(J365,'Inputs_Metric 30'!$D$5:$E$139,2,FALSE)=0,"",VLOOKUP(J365,'Inputs_Metric 30'!$D$5:$E$139,2,FALSE)),"")</f>
        <v/>
      </c>
    </row>
    <row r="366" spans="3:15" x14ac:dyDescent="0.25">
      <c r="C366">
        <f t="shared" si="23"/>
        <v>10</v>
      </c>
      <c r="D366">
        <f>COUNTIF($F$4:F366,F366)</f>
        <v>181</v>
      </c>
      <c r="E366" s="40">
        <f>'Agricultural Data'!C366</f>
        <v>0</v>
      </c>
      <c r="F366" s="40">
        <f>'Agricultural Data'!D366</f>
        <v>0</v>
      </c>
      <c r="G366" s="40">
        <f>'Agricultural Data'!E366</f>
        <v>0</v>
      </c>
      <c r="H366" s="38">
        <f>'Agricultural Data'!F366</f>
        <v>0</v>
      </c>
      <c r="I366" s="38">
        <f>'Agricultural Data'!G366</f>
        <v>0</v>
      </c>
      <c r="J366" s="38">
        <f>'Agricultural Data'!H366</f>
        <v>0</v>
      </c>
      <c r="K366" s="195">
        <f>'Agricultural Data'!I366</f>
        <v>0</v>
      </c>
      <c r="L366" s="195">
        <f>'Agricultural Data'!J366</f>
        <v>0</v>
      </c>
      <c r="M366" s="168" t="str">
        <f t="shared" si="24"/>
        <v/>
      </c>
      <c r="N366" s="168" t="str">
        <f t="shared" si="25"/>
        <v/>
      </c>
      <c r="O366" s="38" t="str">
        <f>IFERROR(IF(VLOOKUP(J366,'Inputs_Metric 30'!$D$5:$E$139,2,FALSE)=0,"",VLOOKUP(J366,'Inputs_Metric 30'!$D$5:$E$139,2,FALSE)),"")</f>
        <v/>
      </c>
    </row>
    <row r="367" spans="3:15" x14ac:dyDescent="0.25">
      <c r="C367">
        <f t="shared" si="23"/>
        <v>10</v>
      </c>
      <c r="D367">
        <f>COUNTIF($F$4:F367,F367)</f>
        <v>182</v>
      </c>
      <c r="E367" s="40">
        <f>'Agricultural Data'!C367</f>
        <v>0</v>
      </c>
      <c r="F367" s="40">
        <f>'Agricultural Data'!D367</f>
        <v>0</v>
      </c>
      <c r="G367" s="40">
        <f>'Agricultural Data'!E367</f>
        <v>0</v>
      </c>
      <c r="H367" s="38">
        <f>'Agricultural Data'!F367</f>
        <v>0</v>
      </c>
      <c r="I367" s="38">
        <f>'Agricultural Data'!G367</f>
        <v>0</v>
      </c>
      <c r="J367" s="38">
        <f>'Agricultural Data'!H367</f>
        <v>0</v>
      </c>
      <c r="K367" s="195">
        <f>'Agricultural Data'!I367</f>
        <v>0</v>
      </c>
      <c r="L367" s="195">
        <f>'Agricultural Data'!J367</f>
        <v>0</v>
      </c>
      <c r="M367" s="168" t="str">
        <f t="shared" si="24"/>
        <v/>
      </c>
      <c r="N367" s="168" t="str">
        <f t="shared" si="25"/>
        <v/>
      </c>
      <c r="O367" s="38" t="str">
        <f>IFERROR(IF(VLOOKUP(J367,'Inputs_Metric 30'!$D$5:$E$139,2,FALSE)=0,"",VLOOKUP(J367,'Inputs_Metric 30'!$D$5:$E$139,2,FALSE)),"")</f>
        <v/>
      </c>
    </row>
    <row r="368" spans="3:15" x14ac:dyDescent="0.25">
      <c r="C368">
        <f t="shared" si="23"/>
        <v>10</v>
      </c>
      <c r="D368">
        <f>COUNTIF($F$4:F368,F368)</f>
        <v>183</v>
      </c>
      <c r="E368" s="40">
        <f>'Agricultural Data'!C368</f>
        <v>0</v>
      </c>
      <c r="F368" s="40">
        <f>'Agricultural Data'!D368</f>
        <v>0</v>
      </c>
      <c r="G368" s="40">
        <f>'Agricultural Data'!E368</f>
        <v>0</v>
      </c>
      <c r="H368" s="38">
        <f>'Agricultural Data'!F368</f>
        <v>0</v>
      </c>
      <c r="I368" s="38">
        <f>'Agricultural Data'!G368</f>
        <v>0</v>
      </c>
      <c r="J368" s="38">
        <f>'Agricultural Data'!H368</f>
        <v>0</v>
      </c>
      <c r="K368" s="195">
        <f>'Agricultural Data'!I368</f>
        <v>0</v>
      </c>
      <c r="L368" s="195">
        <f>'Agricultural Data'!J368</f>
        <v>0</v>
      </c>
      <c r="M368" s="168" t="str">
        <f t="shared" si="24"/>
        <v/>
      </c>
      <c r="N368" s="168" t="str">
        <f t="shared" si="25"/>
        <v/>
      </c>
      <c r="O368" s="38" t="str">
        <f>IFERROR(IF(VLOOKUP(J368,'Inputs_Metric 30'!$D$5:$E$139,2,FALSE)=0,"",VLOOKUP(J368,'Inputs_Metric 30'!$D$5:$E$139,2,FALSE)),"")</f>
        <v/>
      </c>
    </row>
    <row r="369" spans="3:15" x14ac:dyDescent="0.25">
      <c r="C369">
        <f t="shared" si="23"/>
        <v>10</v>
      </c>
      <c r="D369">
        <f>COUNTIF($F$4:F369,F369)</f>
        <v>184</v>
      </c>
      <c r="E369" s="40">
        <f>'Agricultural Data'!C369</f>
        <v>0</v>
      </c>
      <c r="F369" s="40">
        <f>'Agricultural Data'!D369</f>
        <v>0</v>
      </c>
      <c r="G369" s="40">
        <f>'Agricultural Data'!E369</f>
        <v>0</v>
      </c>
      <c r="H369" s="38">
        <f>'Agricultural Data'!F369</f>
        <v>0</v>
      </c>
      <c r="I369" s="38">
        <f>'Agricultural Data'!G369</f>
        <v>0</v>
      </c>
      <c r="J369" s="38">
        <f>'Agricultural Data'!H369</f>
        <v>0</v>
      </c>
      <c r="K369" s="195">
        <f>'Agricultural Data'!I369</f>
        <v>0</v>
      </c>
      <c r="L369" s="195">
        <f>'Agricultural Data'!J369</f>
        <v>0</v>
      </c>
      <c r="M369" s="168" t="str">
        <f t="shared" si="24"/>
        <v/>
      </c>
      <c r="N369" s="168" t="str">
        <f t="shared" si="25"/>
        <v/>
      </c>
      <c r="O369" s="38" t="str">
        <f>IFERROR(IF(VLOOKUP(J369,'Inputs_Metric 30'!$D$5:$E$139,2,FALSE)=0,"",VLOOKUP(J369,'Inputs_Metric 30'!$D$5:$E$139,2,FALSE)),"")</f>
        <v/>
      </c>
    </row>
    <row r="370" spans="3:15" x14ac:dyDescent="0.25">
      <c r="C370">
        <f t="shared" si="23"/>
        <v>10</v>
      </c>
      <c r="D370">
        <f>COUNTIF($F$4:F370,F370)</f>
        <v>185</v>
      </c>
      <c r="E370" s="40">
        <f>'Agricultural Data'!C370</f>
        <v>0</v>
      </c>
      <c r="F370" s="40">
        <f>'Agricultural Data'!D370</f>
        <v>0</v>
      </c>
      <c r="G370" s="40">
        <f>'Agricultural Data'!E370</f>
        <v>0</v>
      </c>
      <c r="H370" s="38">
        <f>'Agricultural Data'!F370</f>
        <v>0</v>
      </c>
      <c r="I370" s="38">
        <f>'Agricultural Data'!G370</f>
        <v>0</v>
      </c>
      <c r="J370" s="38">
        <f>'Agricultural Data'!H370</f>
        <v>0</v>
      </c>
      <c r="K370" s="195">
        <f>'Agricultural Data'!I370</f>
        <v>0</v>
      </c>
      <c r="L370" s="195">
        <f>'Agricultural Data'!J370</f>
        <v>0</v>
      </c>
      <c r="M370" s="168" t="str">
        <f t="shared" si="24"/>
        <v/>
      </c>
      <c r="N370" s="168" t="str">
        <f t="shared" si="25"/>
        <v/>
      </c>
      <c r="O370" s="38" t="str">
        <f>IFERROR(IF(VLOOKUP(J370,'Inputs_Metric 30'!$D$5:$E$139,2,FALSE)=0,"",VLOOKUP(J370,'Inputs_Metric 30'!$D$5:$E$139,2,FALSE)),"")</f>
        <v/>
      </c>
    </row>
    <row r="371" spans="3:15" x14ac:dyDescent="0.25">
      <c r="C371">
        <f t="shared" si="23"/>
        <v>10</v>
      </c>
      <c r="D371">
        <f>COUNTIF($F$4:F371,F371)</f>
        <v>186</v>
      </c>
      <c r="E371" s="40">
        <f>'Agricultural Data'!C371</f>
        <v>0</v>
      </c>
      <c r="F371" s="40">
        <f>'Agricultural Data'!D371</f>
        <v>0</v>
      </c>
      <c r="G371" s="40">
        <f>'Agricultural Data'!E371</f>
        <v>0</v>
      </c>
      <c r="H371" s="38">
        <f>'Agricultural Data'!F371</f>
        <v>0</v>
      </c>
      <c r="I371" s="38">
        <f>'Agricultural Data'!G371</f>
        <v>0</v>
      </c>
      <c r="J371" s="38">
        <f>'Agricultural Data'!H371</f>
        <v>0</v>
      </c>
      <c r="K371" s="195">
        <f>'Agricultural Data'!I371</f>
        <v>0</v>
      </c>
      <c r="L371" s="195">
        <f>'Agricultural Data'!J371</f>
        <v>0</v>
      </c>
      <c r="M371" s="168" t="str">
        <f t="shared" si="24"/>
        <v/>
      </c>
      <c r="N371" s="168" t="str">
        <f t="shared" si="25"/>
        <v/>
      </c>
      <c r="O371" s="38" t="str">
        <f>IFERROR(IF(VLOOKUP(J371,'Inputs_Metric 30'!$D$5:$E$139,2,FALSE)=0,"",VLOOKUP(J371,'Inputs_Metric 30'!$D$5:$E$139,2,FALSE)),"")</f>
        <v/>
      </c>
    </row>
    <row r="372" spans="3:15" x14ac:dyDescent="0.25">
      <c r="C372">
        <f t="shared" si="23"/>
        <v>10</v>
      </c>
      <c r="D372">
        <f>COUNTIF($F$4:F372,F372)</f>
        <v>187</v>
      </c>
      <c r="E372" s="40">
        <f>'Agricultural Data'!C372</f>
        <v>0</v>
      </c>
      <c r="F372" s="40">
        <f>'Agricultural Data'!D372</f>
        <v>0</v>
      </c>
      <c r="G372" s="40">
        <f>'Agricultural Data'!E372</f>
        <v>0</v>
      </c>
      <c r="H372" s="38">
        <f>'Agricultural Data'!F372</f>
        <v>0</v>
      </c>
      <c r="I372" s="38">
        <f>'Agricultural Data'!G372</f>
        <v>0</v>
      </c>
      <c r="J372" s="38">
        <f>'Agricultural Data'!H372</f>
        <v>0</v>
      </c>
      <c r="K372" s="195">
        <f>'Agricultural Data'!I372</f>
        <v>0</v>
      </c>
      <c r="L372" s="195">
        <f>'Agricultural Data'!J372</f>
        <v>0</v>
      </c>
      <c r="M372" s="168" t="str">
        <f t="shared" si="24"/>
        <v/>
      </c>
      <c r="N372" s="168" t="str">
        <f t="shared" si="25"/>
        <v/>
      </c>
      <c r="O372" s="38" t="str">
        <f>IFERROR(IF(VLOOKUP(J372,'Inputs_Metric 30'!$D$5:$E$139,2,FALSE)=0,"",VLOOKUP(J372,'Inputs_Metric 30'!$D$5:$E$139,2,FALSE)),"")</f>
        <v/>
      </c>
    </row>
    <row r="373" spans="3:15" x14ac:dyDescent="0.25">
      <c r="C373">
        <f t="shared" si="23"/>
        <v>10</v>
      </c>
      <c r="D373">
        <f>COUNTIF($F$4:F373,F373)</f>
        <v>188</v>
      </c>
      <c r="E373" s="40">
        <f>'Agricultural Data'!C373</f>
        <v>0</v>
      </c>
      <c r="F373" s="40">
        <f>'Agricultural Data'!D373</f>
        <v>0</v>
      </c>
      <c r="G373" s="40">
        <f>'Agricultural Data'!E373</f>
        <v>0</v>
      </c>
      <c r="H373" s="38">
        <f>'Agricultural Data'!F373</f>
        <v>0</v>
      </c>
      <c r="I373" s="38">
        <f>'Agricultural Data'!G373</f>
        <v>0</v>
      </c>
      <c r="J373" s="38">
        <f>'Agricultural Data'!H373</f>
        <v>0</v>
      </c>
      <c r="K373" s="195">
        <f>'Agricultural Data'!I373</f>
        <v>0</v>
      </c>
      <c r="L373" s="195">
        <f>'Agricultural Data'!J373</f>
        <v>0</v>
      </c>
      <c r="M373" s="168" t="str">
        <f t="shared" si="24"/>
        <v/>
      </c>
      <c r="N373" s="168" t="str">
        <f t="shared" si="25"/>
        <v/>
      </c>
      <c r="O373" s="38" t="str">
        <f>IFERROR(IF(VLOOKUP(J373,'Inputs_Metric 30'!$D$5:$E$139,2,FALSE)=0,"",VLOOKUP(J373,'Inputs_Metric 30'!$D$5:$E$139,2,FALSE)),"")</f>
        <v/>
      </c>
    </row>
    <row r="374" spans="3:15" x14ac:dyDescent="0.25">
      <c r="C374">
        <f t="shared" si="23"/>
        <v>10</v>
      </c>
      <c r="D374">
        <f>COUNTIF($F$4:F374,F374)</f>
        <v>189</v>
      </c>
      <c r="E374" s="40">
        <f>'Agricultural Data'!C374</f>
        <v>0</v>
      </c>
      <c r="F374" s="40">
        <f>'Agricultural Data'!D374</f>
        <v>0</v>
      </c>
      <c r="G374" s="40">
        <f>'Agricultural Data'!E374</f>
        <v>0</v>
      </c>
      <c r="H374" s="38">
        <f>'Agricultural Data'!F374</f>
        <v>0</v>
      </c>
      <c r="I374" s="38">
        <f>'Agricultural Data'!G374</f>
        <v>0</v>
      </c>
      <c r="J374" s="38">
        <f>'Agricultural Data'!H374</f>
        <v>0</v>
      </c>
      <c r="K374" s="195">
        <f>'Agricultural Data'!I374</f>
        <v>0</v>
      </c>
      <c r="L374" s="195">
        <f>'Agricultural Data'!J374</f>
        <v>0</v>
      </c>
      <c r="M374" s="168" t="str">
        <f t="shared" si="24"/>
        <v/>
      </c>
      <c r="N374" s="168" t="str">
        <f t="shared" si="25"/>
        <v/>
      </c>
      <c r="O374" s="38" t="str">
        <f>IFERROR(IF(VLOOKUP(J374,'Inputs_Metric 30'!$D$5:$E$139,2,FALSE)=0,"",VLOOKUP(J374,'Inputs_Metric 30'!$D$5:$E$139,2,FALSE)),"")</f>
        <v/>
      </c>
    </row>
    <row r="375" spans="3:15" x14ac:dyDescent="0.25">
      <c r="C375">
        <f t="shared" si="23"/>
        <v>10</v>
      </c>
      <c r="D375">
        <f>COUNTIF($F$4:F375,F375)</f>
        <v>190</v>
      </c>
      <c r="E375" s="40">
        <f>'Agricultural Data'!C375</f>
        <v>0</v>
      </c>
      <c r="F375" s="40">
        <f>'Agricultural Data'!D375</f>
        <v>0</v>
      </c>
      <c r="G375" s="40">
        <f>'Agricultural Data'!E375</f>
        <v>0</v>
      </c>
      <c r="H375" s="38">
        <f>'Agricultural Data'!F375</f>
        <v>0</v>
      </c>
      <c r="I375" s="38">
        <f>'Agricultural Data'!G375</f>
        <v>0</v>
      </c>
      <c r="J375" s="38">
        <f>'Agricultural Data'!H375</f>
        <v>0</v>
      </c>
      <c r="K375" s="195">
        <f>'Agricultural Data'!I375</f>
        <v>0</v>
      </c>
      <c r="L375" s="195">
        <f>'Agricultural Data'!J375</f>
        <v>0</v>
      </c>
      <c r="M375" s="168" t="str">
        <f t="shared" si="24"/>
        <v/>
      </c>
      <c r="N375" s="168" t="str">
        <f t="shared" si="25"/>
        <v/>
      </c>
      <c r="O375" s="38" t="str">
        <f>IFERROR(IF(VLOOKUP(J375,'Inputs_Metric 30'!$D$5:$E$139,2,FALSE)=0,"",VLOOKUP(J375,'Inputs_Metric 30'!$D$5:$E$139,2,FALSE)),"")</f>
        <v/>
      </c>
    </row>
    <row r="376" spans="3:15" x14ac:dyDescent="0.25">
      <c r="C376">
        <f t="shared" si="23"/>
        <v>10</v>
      </c>
      <c r="D376">
        <f>COUNTIF($F$4:F376,F376)</f>
        <v>191</v>
      </c>
      <c r="E376" s="40">
        <f>'Agricultural Data'!C376</f>
        <v>0</v>
      </c>
      <c r="F376" s="40">
        <f>'Agricultural Data'!D376</f>
        <v>0</v>
      </c>
      <c r="G376" s="40">
        <f>'Agricultural Data'!E376</f>
        <v>0</v>
      </c>
      <c r="H376" s="38">
        <f>'Agricultural Data'!F376</f>
        <v>0</v>
      </c>
      <c r="I376" s="38">
        <f>'Agricultural Data'!G376</f>
        <v>0</v>
      </c>
      <c r="J376" s="38">
        <f>'Agricultural Data'!H376</f>
        <v>0</v>
      </c>
      <c r="K376" s="195">
        <f>'Agricultural Data'!I376</f>
        <v>0</v>
      </c>
      <c r="L376" s="195">
        <f>'Agricultural Data'!J376</f>
        <v>0</v>
      </c>
      <c r="M376" s="168" t="str">
        <f t="shared" si="24"/>
        <v/>
      </c>
      <c r="N376" s="168" t="str">
        <f t="shared" si="25"/>
        <v/>
      </c>
      <c r="O376" s="38" t="str">
        <f>IFERROR(IF(VLOOKUP(J376,'Inputs_Metric 30'!$D$5:$E$139,2,FALSE)=0,"",VLOOKUP(J376,'Inputs_Metric 30'!$D$5:$E$139,2,FALSE)),"")</f>
        <v/>
      </c>
    </row>
    <row r="377" spans="3:15" x14ac:dyDescent="0.25">
      <c r="C377">
        <f t="shared" si="23"/>
        <v>10</v>
      </c>
      <c r="D377">
        <f>COUNTIF($F$4:F377,F377)</f>
        <v>192</v>
      </c>
      <c r="E377" s="40">
        <f>'Agricultural Data'!C377</f>
        <v>0</v>
      </c>
      <c r="F377" s="40">
        <f>'Agricultural Data'!D377</f>
        <v>0</v>
      </c>
      <c r="G377" s="40">
        <f>'Agricultural Data'!E377</f>
        <v>0</v>
      </c>
      <c r="H377" s="38">
        <f>'Agricultural Data'!F377</f>
        <v>0</v>
      </c>
      <c r="I377" s="38">
        <f>'Agricultural Data'!G377</f>
        <v>0</v>
      </c>
      <c r="J377" s="38">
        <f>'Agricultural Data'!H377</f>
        <v>0</v>
      </c>
      <c r="K377" s="195">
        <f>'Agricultural Data'!I377</f>
        <v>0</v>
      </c>
      <c r="L377" s="195">
        <f>'Agricultural Data'!J377</f>
        <v>0</v>
      </c>
      <c r="M377" s="168" t="str">
        <f t="shared" si="24"/>
        <v/>
      </c>
      <c r="N377" s="168" t="str">
        <f t="shared" si="25"/>
        <v/>
      </c>
      <c r="O377" s="38" t="str">
        <f>IFERROR(IF(VLOOKUP(J377,'Inputs_Metric 30'!$D$5:$E$139,2,FALSE)=0,"",VLOOKUP(J377,'Inputs_Metric 30'!$D$5:$E$139,2,FALSE)),"")</f>
        <v/>
      </c>
    </row>
    <row r="378" spans="3:15" x14ac:dyDescent="0.25">
      <c r="C378">
        <f t="shared" si="23"/>
        <v>10</v>
      </c>
      <c r="D378">
        <f>COUNTIF($F$4:F378,F378)</f>
        <v>193</v>
      </c>
      <c r="E378" s="40">
        <f>'Agricultural Data'!C378</f>
        <v>0</v>
      </c>
      <c r="F378" s="40">
        <f>'Agricultural Data'!D378</f>
        <v>0</v>
      </c>
      <c r="G378" s="40">
        <f>'Agricultural Data'!E378</f>
        <v>0</v>
      </c>
      <c r="H378" s="38">
        <f>'Agricultural Data'!F378</f>
        <v>0</v>
      </c>
      <c r="I378" s="38">
        <f>'Agricultural Data'!G378</f>
        <v>0</v>
      </c>
      <c r="J378" s="38">
        <f>'Agricultural Data'!H378</f>
        <v>0</v>
      </c>
      <c r="K378" s="195">
        <f>'Agricultural Data'!I378</f>
        <v>0</v>
      </c>
      <c r="L378" s="195">
        <f>'Agricultural Data'!J378</f>
        <v>0</v>
      </c>
      <c r="M378" s="168" t="str">
        <f t="shared" si="24"/>
        <v/>
      </c>
      <c r="N378" s="168" t="str">
        <f t="shared" si="25"/>
        <v/>
      </c>
      <c r="O378" s="38" t="str">
        <f>IFERROR(IF(VLOOKUP(J378,'Inputs_Metric 30'!$D$5:$E$139,2,FALSE)=0,"",VLOOKUP(J378,'Inputs_Metric 30'!$D$5:$E$139,2,FALSE)),"")</f>
        <v/>
      </c>
    </row>
    <row r="379" spans="3:15" x14ac:dyDescent="0.25">
      <c r="C379">
        <f t="shared" si="23"/>
        <v>10</v>
      </c>
      <c r="D379">
        <f>COUNTIF($F$4:F379,F379)</f>
        <v>194</v>
      </c>
      <c r="E379" s="40">
        <f>'Agricultural Data'!C379</f>
        <v>0</v>
      </c>
      <c r="F379" s="40">
        <f>'Agricultural Data'!D379</f>
        <v>0</v>
      </c>
      <c r="G379" s="40">
        <f>'Agricultural Data'!E379</f>
        <v>0</v>
      </c>
      <c r="H379" s="38">
        <f>'Agricultural Data'!F379</f>
        <v>0</v>
      </c>
      <c r="I379" s="38">
        <f>'Agricultural Data'!G379</f>
        <v>0</v>
      </c>
      <c r="J379" s="38">
        <f>'Agricultural Data'!H379</f>
        <v>0</v>
      </c>
      <c r="K379" s="195">
        <f>'Agricultural Data'!I379</f>
        <v>0</v>
      </c>
      <c r="L379" s="195">
        <f>'Agricultural Data'!J379</f>
        <v>0</v>
      </c>
      <c r="M379" s="168" t="str">
        <f t="shared" si="24"/>
        <v/>
      </c>
      <c r="N379" s="168" t="str">
        <f t="shared" si="25"/>
        <v/>
      </c>
      <c r="O379" s="38" t="str">
        <f>IFERROR(IF(VLOOKUP(J379,'Inputs_Metric 30'!$D$5:$E$139,2,FALSE)=0,"",VLOOKUP(J379,'Inputs_Metric 30'!$D$5:$E$139,2,FALSE)),"")</f>
        <v/>
      </c>
    </row>
    <row r="380" spans="3:15" x14ac:dyDescent="0.25">
      <c r="C380">
        <f t="shared" si="23"/>
        <v>10</v>
      </c>
      <c r="D380">
        <f>COUNTIF($F$4:F380,F380)</f>
        <v>195</v>
      </c>
      <c r="E380" s="40">
        <f>'Agricultural Data'!C380</f>
        <v>0</v>
      </c>
      <c r="F380" s="40">
        <f>'Agricultural Data'!D380</f>
        <v>0</v>
      </c>
      <c r="G380" s="40">
        <f>'Agricultural Data'!E380</f>
        <v>0</v>
      </c>
      <c r="H380" s="38">
        <f>'Agricultural Data'!F380</f>
        <v>0</v>
      </c>
      <c r="I380" s="38">
        <f>'Agricultural Data'!G380</f>
        <v>0</v>
      </c>
      <c r="J380" s="38">
        <f>'Agricultural Data'!H380</f>
        <v>0</v>
      </c>
      <c r="K380" s="195">
        <f>'Agricultural Data'!I380</f>
        <v>0</v>
      </c>
      <c r="L380" s="195">
        <f>'Agricultural Data'!J380</f>
        <v>0</v>
      </c>
      <c r="M380" s="168" t="str">
        <f t="shared" si="24"/>
        <v/>
      </c>
      <c r="N380" s="168" t="str">
        <f t="shared" si="25"/>
        <v/>
      </c>
      <c r="O380" s="38" t="str">
        <f>IFERROR(IF(VLOOKUP(J380,'Inputs_Metric 30'!$D$5:$E$139,2,FALSE)=0,"",VLOOKUP(J380,'Inputs_Metric 30'!$D$5:$E$139,2,FALSE)),"")</f>
        <v/>
      </c>
    </row>
    <row r="381" spans="3:15" x14ac:dyDescent="0.25">
      <c r="C381">
        <f t="shared" si="23"/>
        <v>10</v>
      </c>
      <c r="D381">
        <f>COUNTIF($F$4:F381,F381)</f>
        <v>196</v>
      </c>
      <c r="E381" s="40">
        <f>'Agricultural Data'!C381</f>
        <v>0</v>
      </c>
      <c r="F381" s="40">
        <f>'Agricultural Data'!D381</f>
        <v>0</v>
      </c>
      <c r="G381" s="40">
        <f>'Agricultural Data'!E381</f>
        <v>0</v>
      </c>
      <c r="H381" s="38">
        <f>'Agricultural Data'!F381</f>
        <v>0</v>
      </c>
      <c r="I381" s="38">
        <f>'Agricultural Data'!G381</f>
        <v>0</v>
      </c>
      <c r="J381" s="38">
        <f>'Agricultural Data'!H381</f>
        <v>0</v>
      </c>
      <c r="K381" s="195">
        <f>'Agricultural Data'!I381</f>
        <v>0</v>
      </c>
      <c r="L381" s="195">
        <f>'Agricultural Data'!J381</f>
        <v>0</v>
      </c>
      <c r="M381" s="168" t="str">
        <f t="shared" si="24"/>
        <v/>
      </c>
      <c r="N381" s="168" t="str">
        <f t="shared" si="25"/>
        <v/>
      </c>
      <c r="O381" s="38" t="str">
        <f>IFERROR(IF(VLOOKUP(J381,'Inputs_Metric 30'!$D$5:$E$139,2,FALSE)=0,"",VLOOKUP(J381,'Inputs_Metric 30'!$D$5:$E$139,2,FALSE)),"")</f>
        <v/>
      </c>
    </row>
    <row r="382" spans="3:15" x14ac:dyDescent="0.25">
      <c r="C382">
        <f t="shared" si="23"/>
        <v>10</v>
      </c>
      <c r="D382">
        <f>COUNTIF($F$4:F382,F382)</f>
        <v>197</v>
      </c>
      <c r="E382" s="40">
        <f>'Agricultural Data'!C382</f>
        <v>0</v>
      </c>
      <c r="F382" s="40">
        <f>'Agricultural Data'!D382</f>
        <v>0</v>
      </c>
      <c r="G382" s="40">
        <f>'Agricultural Data'!E382</f>
        <v>0</v>
      </c>
      <c r="H382" s="38">
        <f>'Agricultural Data'!F382</f>
        <v>0</v>
      </c>
      <c r="I382" s="38">
        <f>'Agricultural Data'!G382</f>
        <v>0</v>
      </c>
      <c r="J382" s="38">
        <f>'Agricultural Data'!H382</f>
        <v>0</v>
      </c>
      <c r="K382" s="195">
        <f>'Agricultural Data'!I382</f>
        <v>0</v>
      </c>
      <c r="L382" s="195">
        <f>'Agricultural Data'!J382</f>
        <v>0</v>
      </c>
      <c r="M382" s="168" t="str">
        <f t="shared" si="24"/>
        <v/>
      </c>
      <c r="N382" s="168" t="str">
        <f t="shared" si="25"/>
        <v/>
      </c>
      <c r="O382" s="38" t="str">
        <f>IFERROR(IF(VLOOKUP(J382,'Inputs_Metric 30'!$D$5:$E$139,2,FALSE)=0,"",VLOOKUP(J382,'Inputs_Metric 30'!$D$5:$E$139,2,FALSE)),"")</f>
        <v/>
      </c>
    </row>
    <row r="383" spans="3:15" x14ac:dyDescent="0.25">
      <c r="C383">
        <f t="shared" si="23"/>
        <v>10</v>
      </c>
      <c r="D383">
        <f>COUNTIF($F$4:F383,F383)</f>
        <v>198</v>
      </c>
      <c r="E383" s="40">
        <f>'Agricultural Data'!C383</f>
        <v>0</v>
      </c>
      <c r="F383" s="40">
        <f>'Agricultural Data'!D383</f>
        <v>0</v>
      </c>
      <c r="G383" s="40">
        <f>'Agricultural Data'!E383</f>
        <v>0</v>
      </c>
      <c r="H383" s="38">
        <f>'Agricultural Data'!F383</f>
        <v>0</v>
      </c>
      <c r="I383" s="38">
        <f>'Agricultural Data'!G383</f>
        <v>0</v>
      </c>
      <c r="J383" s="38">
        <f>'Agricultural Data'!H383</f>
        <v>0</v>
      </c>
      <c r="K383" s="195">
        <f>'Agricultural Data'!I383</f>
        <v>0</v>
      </c>
      <c r="L383" s="195">
        <f>'Agricultural Data'!J383</f>
        <v>0</v>
      </c>
      <c r="M383" s="168" t="str">
        <f t="shared" si="24"/>
        <v/>
      </c>
      <c r="N383" s="168" t="str">
        <f t="shared" si="25"/>
        <v/>
      </c>
      <c r="O383" s="38" t="str">
        <f>IFERROR(IF(VLOOKUP(J383,'Inputs_Metric 30'!$D$5:$E$139,2,FALSE)=0,"",VLOOKUP(J383,'Inputs_Metric 30'!$D$5:$E$139,2,FALSE)),"")</f>
        <v/>
      </c>
    </row>
    <row r="384" spans="3:15" x14ac:dyDescent="0.25">
      <c r="C384">
        <f t="shared" si="23"/>
        <v>10</v>
      </c>
      <c r="D384">
        <f>COUNTIF($F$4:F384,F384)</f>
        <v>199</v>
      </c>
      <c r="E384" s="40">
        <f>'Agricultural Data'!C384</f>
        <v>0</v>
      </c>
      <c r="F384" s="40">
        <f>'Agricultural Data'!D384</f>
        <v>0</v>
      </c>
      <c r="G384" s="40">
        <f>'Agricultural Data'!E384</f>
        <v>0</v>
      </c>
      <c r="H384" s="38">
        <f>'Agricultural Data'!F384</f>
        <v>0</v>
      </c>
      <c r="I384" s="38">
        <f>'Agricultural Data'!G384</f>
        <v>0</v>
      </c>
      <c r="J384" s="38">
        <f>'Agricultural Data'!H384</f>
        <v>0</v>
      </c>
      <c r="K384" s="195">
        <f>'Agricultural Data'!I384</f>
        <v>0</v>
      </c>
      <c r="L384" s="195">
        <f>'Agricultural Data'!J384</f>
        <v>0</v>
      </c>
      <c r="M384" s="168" t="str">
        <f t="shared" si="24"/>
        <v/>
      </c>
      <c r="N384" s="168" t="str">
        <f t="shared" si="25"/>
        <v/>
      </c>
      <c r="O384" s="38" t="str">
        <f>IFERROR(IF(VLOOKUP(J384,'Inputs_Metric 30'!$D$5:$E$139,2,FALSE)=0,"",VLOOKUP(J384,'Inputs_Metric 30'!$D$5:$E$139,2,FALSE)),"")</f>
        <v/>
      </c>
    </row>
    <row r="385" spans="3:15" x14ac:dyDescent="0.25">
      <c r="C385">
        <f t="shared" si="23"/>
        <v>10</v>
      </c>
      <c r="D385">
        <f>COUNTIF($F$4:F385,F385)</f>
        <v>200</v>
      </c>
      <c r="E385" s="40">
        <f>'Agricultural Data'!C385</f>
        <v>0</v>
      </c>
      <c r="F385" s="40">
        <f>'Agricultural Data'!D385</f>
        <v>0</v>
      </c>
      <c r="G385" s="40">
        <f>'Agricultural Data'!E385</f>
        <v>0</v>
      </c>
      <c r="H385" s="38">
        <f>'Agricultural Data'!F385</f>
        <v>0</v>
      </c>
      <c r="I385" s="38">
        <f>'Agricultural Data'!G385</f>
        <v>0</v>
      </c>
      <c r="J385" s="38">
        <f>'Agricultural Data'!H385</f>
        <v>0</v>
      </c>
      <c r="K385" s="195">
        <f>'Agricultural Data'!I385</f>
        <v>0</v>
      </c>
      <c r="L385" s="195">
        <f>'Agricultural Data'!J385</f>
        <v>0</v>
      </c>
      <c r="M385" s="168" t="str">
        <f t="shared" si="24"/>
        <v/>
      </c>
      <c r="N385" s="168" t="str">
        <f t="shared" si="25"/>
        <v/>
      </c>
      <c r="O385" s="38" t="str">
        <f>IFERROR(IF(VLOOKUP(J385,'Inputs_Metric 30'!$D$5:$E$139,2,FALSE)=0,"",VLOOKUP(J385,'Inputs_Metric 30'!$D$5:$E$139,2,FALSE)),"")</f>
        <v/>
      </c>
    </row>
    <row r="386" spans="3:15" x14ac:dyDescent="0.25">
      <c r="C386">
        <f t="shared" si="23"/>
        <v>10</v>
      </c>
      <c r="D386">
        <f>COUNTIF($F$4:F386,F386)</f>
        <v>201</v>
      </c>
      <c r="E386" s="40">
        <f>'Agricultural Data'!C386</f>
        <v>0</v>
      </c>
      <c r="F386" s="40">
        <f>'Agricultural Data'!D386</f>
        <v>0</v>
      </c>
      <c r="G386" s="40">
        <f>'Agricultural Data'!E386</f>
        <v>0</v>
      </c>
      <c r="H386" s="38">
        <f>'Agricultural Data'!F386</f>
        <v>0</v>
      </c>
      <c r="I386" s="38">
        <f>'Agricultural Data'!G386</f>
        <v>0</v>
      </c>
      <c r="J386" s="38">
        <f>'Agricultural Data'!H386</f>
        <v>0</v>
      </c>
      <c r="K386" s="195">
        <f>'Agricultural Data'!I386</f>
        <v>0</v>
      </c>
      <c r="L386" s="195">
        <f>'Agricultural Data'!J386</f>
        <v>0</v>
      </c>
      <c r="M386" s="168" t="str">
        <f t="shared" si="24"/>
        <v/>
      </c>
      <c r="N386" s="168" t="str">
        <f t="shared" si="25"/>
        <v/>
      </c>
      <c r="O386" s="38" t="str">
        <f>IFERROR(IF(VLOOKUP(J386,'Inputs_Metric 30'!$D$5:$E$139,2,FALSE)=0,"",VLOOKUP(J386,'Inputs_Metric 30'!$D$5:$E$139,2,FALSE)),"")</f>
        <v/>
      </c>
    </row>
    <row r="387" spans="3:15" x14ac:dyDescent="0.25">
      <c r="C387">
        <f t="shared" si="23"/>
        <v>10</v>
      </c>
      <c r="D387">
        <f>COUNTIF($F$4:F387,F387)</f>
        <v>202</v>
      </c>
      <c r="E387" s="40">
        <f>'Agricultural Data'!C387</f>
        <v>0</v>
      </c>
      <c r="F387" s="40">
        <f>'Agricultural Data'!D387</f>
        <v>0</v>
      </c>
      <c r="G387" s="40">
        <f>'Agricultural Data'!E387</f>
        <v>0</v>
      </c>
      <c r="H387" s="38">
        <f>'Agricultural Data'!F387</f>
        <v>0</v>
      </c>
      <c r="I387" s="38">
        <f>'Agricultural Data'!G387</f>
        <v>0</v>
      </c>
      <c r="J387" s="38">
        <f>'Agricultural Data'!H387</f>
        <v>0</v>
      </c>
      <c r="K387" s="195">
        <f>'Agricultural Data'!I387</f>
        <v>0</v>
      </c>
      <c r="L387" s="195">
        <f>'Agricultural Data'!J387</f>
        <v>0</v>
      </c>
      <c r="M387" s="168" t="str">
        <f t="shared" si="24"/>
        <v/>
      </c>
      <c r="N387" s="168" t="str">
        <f t="shared" si="25"/>
        <v/>
      </c>
      <c r="O387" s="38" t="str">
        <f>IFERROR(IF(VLOOKUP(J387,'Inputs_Metric 30'!$D$5:$E$139,2,FALSE)=0,"",VLOOKUP(J387,'Inputs_Metric 30'!$D$5:$E$139,2,FALSE)),"")</f>
        <v/>
      </c>
    </row>
    <row r="388" spans="3:15" x14ac:dyDescent="0.25">
      <c r="C388">
        <f t="shared" si="23"/>
        <v>10</v>
      </c>
      <c r="D388">
        <f>COUNTIF($F$4:F388,F388)</f>
        <v>203</v>
      </c>
      <c r="E388" s="40">
        <f>'Agricultural Data'!C388</f>
        <v>0</v>
      </c>
      <c r="F388" s="40">
        <f>'Agricultural Data'!D388</f>
        <v>0</v>
      </c>
      <c r="G388" s="40">
        <f>'Agricultural Data'!E388</f>
        <v>0</v>
      </c>
      <c r="H388" s="38">
        <f>'Agricultural Data'!F388</f>
        <v>0</v>
      </c>
      <c r="I388" s="38">
        <f>'Agricultural Data'!G388</f>
        <v>0</v>
      </c>
      <c r="J388" s="38">
        <f>'Agricultural Data'!H388</f>
        <v>0</v>
      </c>
      <c r="K388" s="195">
        <f>'Agricultural Data'!I388</f>
        <v>0</v>
      </c>
      <c r="L388" s="195">
        <f>'Agricultural Data'!J388</f>
        <v>0</v>
      </c>
      <c r="M388" s="168" t="str">
        <f t="shared" si="24"/>
        <v/>
      </c>
      <c r="N388" s="168" t="str">
        <f t="shared" si="25"/>
        <v/>
      </c>
      <c r="O388" s="38" t="str">
        <f>IFERROR(IF(VLOOKUP(J388,'Inputs_Metric 30'!$D$5:$E$139,2,FALSE)=0,"",VLOOKUP(J388,'Inputs_Metric 30'!$D$5:$E$139,2,FALSE)),"")</f>
        <v/>
      </c>
    </row>
    <row r="389" spans="3:15" x14ac:dyDescent="0.25">
      <c r="C389">
        <f t="shared" si="23"/>
        <v>10</v>
      </c>
      <c r="D389">
        <f>COUNTIF($F$4:F389,F389)</f>
        <v>204</v>
      </c>
      <c r="E389" s="40">
        <f>'Agricultural Data'!C389</f>
        <v>0</v>
      </c>
      <c r="F389" s="40">
        <f>'Agricultural Data'!D389</f>
        <v>0</v>
      </c>
      <c r="G389" s="40">
        <f>'Agricultural Data'!E389</f>
        <v>0</v>
      </c>
      <c r="H389" s="38">
        <f>'Agricultural Data'!F389</f>
        <v>0</v>
      </c>
      <c r="I389" s="38">
        <f>'Agricultural Data'!G389</f>
        <v>0</v>
      </c>
      <c r="J389" s="38">
        <f>'Agricultural Data'!H389</f>
        <v>0</v>
      </c>
      <c r="K389" s="195">
        <f>'Agricultural Data'!I389</f>
        <v>0</v>
      </c>
      <c r="L389" s="195">
        <f>'Agricultural Data'!J389</f>
        <v>0</v>
      </c>
      <c r="M389" s="168" t="str">
        <f t="shared" si="24"/>
        <v/>
      </c>
      <c r="N389" s="168" t="str">
        <f t="shared" si="25"/>
        <v/>
      </c>
      <c r="O389" s="38" t="str">
        <f>IFERROR(IF(VLOOKUP(J389,'Inputs_Metric 30'!$D$5:$E$139,2,FALSE)=0,"",VLOOKUP(J389,'Inputs_Metric 30'!$D$5:$E$139,2,FALSE)),"")</f>
        <v/>
      </c>
    </row>
    <row r="390" spans="3:15" x14ac:dyDescent="0.25">
      <c r="C390">
        <f t="shared" si="23"/>
        <v>10</v>
      </c>
      <c r="D390">
        <f>COUNTIF($F$4:F390,F390)</f>
        <v>205</v>
      </c>
      <c r="E390" s="40">
        <f>'Agricultural Data'!C390</f>
        <v>0</v>
      </c>
      <c r="F390" s="40">
        <f>'Agricultural Data'!D390</f>
        <v>0</v>
      </c>
      <c r="G390" s="40">
        <f>'Agricultural Data'!E390</f>
        <v>0</v>
      </c>
      <c r="H390" s="38">
        <f>'Agricultural Data'!F390</f>
        <v>0</v>
      </c>
      <c r="I390" s="38">
        <f>'Agricultural Data'!G390</f>
        <v>0</v>
      </c>
      <c r="J390" s="38">
        <f>'Agricultural Data'!H390</f>
        <v>0</v>
      </c>
      <c r="K390" s="195">
        <f>'Agricultural Data'!I390</f>
        <v>0</v>
      </c>
      <c r="L390" s="195">
        <f>'Agricultural Data'!J390</f>
        <v>0</v>
      </c>
      <c r="M390" s="168" t="str">
        <f t="shared" si="24"/>
        <v/>
      </c>
      <c r="N390" s="168" t="str">
        <f t="shared" si="25"/>
        <v/>
      </c>
      <c r="O390" s="38" t="str">
        <f>IFERROR(IF(VLOOKUP(J390,'Inputs_Metric 30'!$D$5:$E$139,2,FALSE)=0,"",VLOOKUP(J390,'Inputs_Metric 30'!$D$5:$E$139,2,FALSE)),"")</f>
        <v/>
      </c>
    </row>
    <row r="391" spans="3:15" x14ac:dyDescent="0.25">
      <c r="C391">
        <f t="shared" si="23"/>
        <v>10</v>
      </c>
      <c r="D391">
        <f>COUNTIF($F$4:F391,F391)</f>
        <v>206</v>
      </c>
      <c r="E391" s="40">
        <f>'Agricultural Data'!C391</f>
        <v>0</v>
      </c>
      <c r="F391" s="40">
        <f>'Agricultural Data'!D391</f>
        <v>0</v>
      </c>
      <c r="G391" s="40">
        <f>'Agricultural Data'!E391</f>
        <v>0</v>
      </c>
      <c r="H391" s="38">
        <f>'Agricultural Data'!F391</f>
        <v>0</v>
      </c>
      <c r="I391" s="38">
        <f>'Agricultural Data'!G391</f>
        <v>0</v>
      </c>
      <c r="J391" s="38">
        <f>'Agricultural Data'!H391</f>
        <v>0</v>
      </c>
      <c r="K391" s="195">
        <f>'Agricultural Data'!I391</f>
        <v>0</v>
      </c>
      <c r="L391" s="195">
        <f>'Agricultural Data'!J391</f>
        <v>0</v>
      </c>
      <c r="M391" s="168" t="str">
        <f t="shared" si="24"/>
        <v/>
      </c>
      <c r="N391" s="168" t="str">
        <f t="shared" si="25"/>
        <v/>
      </c>
      <c r="O391" s="38" t="str">
        <f>IFERROR(IF(VLOOKUP(J391,'Inputs_Metric 30'!$D$5:$E$139,2,FALSE)=0,"",VLOOKUP(J391,'Inputs_Metric 30'!$D$5:$E$139,2,FALSE)),"")</f>
        <v/>
      </c>
    </row>
    <row r="392" spans="3:15" x14ac:dyDescent="0.25">
      <c r="C392">
        <f t="shared" si="23"/>
        <v>10</v>
      </c>
      <c r="D392">
        <f>COUNTIF($F$4:F392,F392)</f>
        <v>207</v>
      </c>
      <c r="E392" s="40">
        <f>'Agricultural Data'!C392</f>
        <v>0</v>
      </c>
      <c r="F392" s="40">
        <f>'Agricultural Data'!D392</f>
        <v>0</v>
      </c>
      <c r="G392" s="40">
        <f>'Agricultural Data'!E392</f>
        <v>0</v>
      </c>
      <c r="H392" s="38">
        <f>'Agricultural Data'!F392</f>
        <v>0</v>
      </c>
      <c r="I392" s="38">
        <f>'Agricultural Data'!G392</f>
        <v>0</v>
      </c>
      <c r="J392" s="38">
        <f>'Agricultural Data'!H392</f>
        <v>0</v>
      </c>
      <c r="K392" s="195">
        <f>'Agricultural Data'!I392</f>
        <v>0</v>
      </c>
      <c r="L392" s="195">
        <f>'Agricultural Data'!J392</f>
        <v>0</v>
      </c>
      <c r="M392" s="168" t="str">
        <f t="shared" si="24"/>
        <v/>
      </c>
      <c r="N392" s="168" t="str">
        <f t="shared" si="25"/>
        <v/>
      </c>
      <c r="O392" s="38" t="str">
        <f>IFERROR(IF(VLOOKUP(J392,'Inputs_Metric 30'!$D$5:$E$139,2,FALSE)=0,"",VLOOKUP(J392,'Inputs_Metric 30'!$D$5:$E$139,2,FALSE)),"")</f>
        <v/>
      </c>
    </row>
    <row r="393" spans="3:15" x14ac:dyDescent="0.25">
      <c r="C393">
        <f t="shared" si="23"/>
        <v>10</v>
      </c>
      <c r="D393">
        <f>COUNTIF($F$4:F393,F393)</f>
        <v>208</v>
      </c>
      <c r="E393" s="40">
        <f>'Agricultural Data'!C393</f>
        <v>0</v>
      </c>
      <c r="F393" s="40">
        <f>'Agricultural Data'!D393</f>
        <v>0</v>
      </c>
      <c r="G393" s="40">
        <f>'Agricultural Data'!E393</f>
        <v>0</v>
      </c>
      <c r="H393" s="38">
        <f>'Agricultural Data'!F393</f>
        <v>0</v>
      </c>
      <c r="I393" s="38">
        <f>'Agricultural Data'!G393</f>
        <v>0</v>
      </c>
      <c r="J393" s="38">
        <f>'Agricultural Data'!H393</f>
        <v>0</v>
      </c>
      <c r="K393" s="195">
        <f>'Agricultural Data'!I393</f>
        <v>0</v>
      </c>
      <c r="L393" s="195">
        <f>'Agricultural Data'!J393</f>
        <v>0</v>
      </c>
      <c r="M393" s="168" t="str">
        <f t="shared" si="24"/>
        <v/>
      </c>
      <c r="N393" s="168" t="str">
        <f t="shared" si="25"/>
        <v/>
      </c>
      <c r="O393" s="38" t="str">
        <f>IFERROR(IF(VLOOKUP(J393,'Inputs_Metric 30'!$D$5:$E$139,2,FALSE)=0,"",VLOOKUP(J393,'Inputs_Metric 30'!$D$5:$E$139,2,FALSE)),"")</f>
        <v/>
      </c>
    </row>
    <row r="394" spans="3:15" x14ac:dyDescent="0.25">
      <c r="C394">
        <f t="shared" si="23"/>
        <v>10</v>
      </c>
      <c r="D394">
        <f>COUNTIF($F$4:F394,F394)</f>
        <v>209</v>
      </c>
      <c r="E394" s="40">
        <f>'Agricultural Data'!C394</f>
        <v>0</v>
      </c>
      <c r="F394" s="40">
        <f>'Agricultural Data'!D394</f>
        <v>0</v>
      </c>
      <c r="G394" s="40">
        <f>'Agricultural Data'!E394</f>
        <v>0</v>
      </c>
      <c r="H394" s="38">
        <f>'Agricultural Data'!F394</f>
        <v>0</v>
      </c>
      <c r="I394" s="38">
        <f>'Agricultural Data'!G394</f>
        <v>0</v>
      </c>
      <c r="J394" s="38">
        <f>'Agricultural Data'!H394</f>
        <v>0</v>
      </c>
      <c r="K394" s="195">
        <f>'Agricultural Data'!I394</f>
        <v>0</v>
      </c>
      <c r="L394" s="195">
        <f>'Agricultural Data'!J394</f>
        <v>0</v>
      </c>
      <c r="M394" s="168" t="str">
        <f t="shared" si="24"/>
        <v/>
      </c>
      <c r="N394" s="168" t="str">
        <f t="shared" si="25"/>
        <v/>
      </c>
      <c r="O394" s="38" t="str">
        <f>IFERROR(IF(VLOOKUP(J394,'Inputs_Metric 30'!$D$5:$E$139,2,FALSE)=0,"",VLOOKUP(J394,'Inputs_Metric 30'!$D$5:$E$139,2,FALSE)),"")</f>
        <v/>
      </c>
    </row>
    <row r="395" spans="3:15" x14ac:dyDescent="0.25">
      <c r="C395">
        <f t="shared" si="23"/>
        <v>10</v>
      </c>
      <c r="D395">
        <f>COUNTIF($F$4:F395,F395)</f>
        <v>210</v>
      </c>
      <c r="E395" s="40">
        <f>'Agricultural Data'!C395</f>
        <v>0</v>
      </c>
      <c r="F395" s="40">
        <f>'Agricultural Data'!D395</f>
        <v>0</v>
      </c>
      <c r="G395" s="40">
        <f>'Agricultural Data'!E395</f>
        <v>0</v>
      </c>
      <c r="H395" s="38">
        <f>'Agricultural Data'!F395</f>
        <v>0</v>
      </c>
      <c r="I395" s="38">
        <f>'Agricultural Data'!G395</f>
        <v>0</v>
      </c>
      <c r="J395" s="38">
        <f>'Agricultural Data'!H395</f>
        <v>0</v>
      </c>
      <c r="K395" s="195">
        <f>'Agricultural Data'!I395</f>
        <v>0</v>
      </c>
      <c r="L395" s="195">
        <f>'Agricultural Data'!J395</f>
        <v>0</v>
      </c>
      <c r="M395" s="168" t="str">
        <f t="shared" si="24"/>
        <v/>
      </c>
      <c r="N395" s="168" t="str">
        <f t="shared" si="25"/>
        <v/>
      </c>
      <c r="O395" s="38" t="str">
        <f>IFERROR(IF(VLOOKUP(J395,'Inputs_Metric 30'!$D$5:$E$139,2,FALSE)=0,"",VLOOKUP(J395,'Inputs_Metric 30'!$D$5:$E$139,2,FALSE)),"")</f>
        <v/>
      </c>
    </row>
    <row r="396" spans="3:15" x14ac:dyDescent="0.25">
      <c r="C396">
        <f t="shared" si="23"/>
        <v>10</v>
      </c>
      <c r="D396">
        <f>COUNTIF($F$4:F396,F396)</f>
        <v>211</v>
      </c>
      <c r="E396" s="40">
        <f>'Agricultural Data'!C396</f>
        <v>0</v>
      </c>
      <c r="F396" s="40">
        <f>'Agricultural Data'!D396</f>
        <v>0</v>
      </c>
      <c r="G396" s="40">
        <f>'Agricultural Data'!E396</f>
        <v>0</v>
      </c>
      <c r="H396" s="38">
        <f>'Agricultural Data'!F396</f>
        <v>0</v>
      </c>
      <c r="I396" s="38">
        <f>'Agricultural Data'!G396</f>
        <v>0</v>
      </c>
      <c r="J396" s="38">
        <f>'Agricultural Data'!H396</f>
        <v>0</v>
      </c>
      <c r="K396" s="195">
        <f>'Agricultural Data'!I396</f>
        <v>0</v>
      </c>
      <c r="L396" s="195">
        <f>'Agricultural Data'!J396</f>
        <v>0</v>
      </c>
      <c r="M396" s="168" t="str">
        <f t="shared" si="24"/>
        <v/>
      </c>
      <c r="N396" s="168" t="str">
        <f t="shared" si="25"/>
        <v/>
      </c>
      <c r="O396" s="38" t="str">
        <f>IFERROR(IF(VLOOKUP(J396,'Inputs_Metric 30'!$D$5:$E$139,2,FALSE)=0,"",VLOOKUP(J396,'Inputs_Metric 30'!$D$5:$E$139,2,FALSE)),"")</f>
        <v/>
      </c>
    </row>
    <row r="397" spans="3:15" x14ac:dyDescent="0.25">
      <c r="C397">
        <f t="shared" si="23"/>
        <v>10</v>
      </c>
      <c r="D397">
        <f>COUNTIF($F$4:F397,F397)</f>
        <v>212</v>
      </c>
      <c r="E397" s="40">
        <f>'Agricultural Data'!C397</f>
        <v>0</v>
      </c>
      <c r="F397" s="40">
        <f>'Agricultural Data'!D397</f>
        <v>0</v>
      </c>
      <c r="G397" s="40">
        <f>'Agricultural Data'!E397</f>
        <v>0</v>
      </c>
      <c r="H397" s="38">
        <f>'Agricultural Data'!F397</f>
        <v>0</v>
      </c>
      <c r="I397" s="38">
        <f>'Agricultural Data'!G397</f>
        <v>0</v>
      </c>
      <c r="J397" s="38">
        <f>'Agricultural Data'!H397</f>
        <v>0</v>
      </c>
      <c r="K397" s="195">
        <f>'Agricultural Data'!I397</f>
        <v>0</v>
      </c>
      <c r="L397" s="195">
        <f>'Agricultural Data'!J397</f>
        <v>0</v>
      </c>
      <c r="M397" s="168" t="str">
        <f t="shared" si="24"/>
        <v/>
      </c>
      <c r="N397" s="168" t="str">
        <f t="shared" si="25"/>
        <v/>
      </c>
      <c r="O397" s="38" t="str">
        <f>IFERROR(IF(VLOOKUP(J397,'Inputs_Metric 30'!$D$5:$E$139,2,FALSE)=0,"",VLOOKUP(J397,'Inputs_Metric 30'!$D$5:$E$139,2,FALSE)),"")</f>
        <v/>
      </c>
    </row>
    <row r="398" spans="3:15" x14ac:dyDescent="0.25">
      <c r="C398">
        <f t="shared" si="23"/>
        <v>10</v>
      </c>
      <c r="D398">
        <f>COUNTIF($F$4:F398,F398)</f>
        <v>213</v>
      </c>
      <c r="E398" s="40">
        <f>'Agricultural Data'!C398</f>
        <v>0</v>
      </c>
      <c r="F398" s="40">
        <f>'Agricultural Data'!D398</f>
        <v>0</v>
      </c>
      <c r="G398" s="40">
        <f>'Agricultural Data'!E398</f>
        <v>0</v>
      </c>
      <c r="H398" s="38">
        <f>'Agricultural Data'!F398</f>
        <v>0</v>
      </c>
      <c r="I398" s="38">
        <f>'Agricultural Data'!G398</f>
        <v>0</v>
      </c>
      <c r="J398" s="38">
        <f>'Agricultural Data'!H398</f>
        <v>0</v>
      </c>
      <c r="K398" s="195">
        <f>'Agricultural Data'!I398</f>
        <v>0</v>
      </c>
      <c r="L398" s="195">
        <f>'Agricultural Data'!J398</f>
        <v>0</v>
      </c>
      <c r="M398" s="168" t="str">
        <f t="shared" si="24"/>
        <v/>
      </c>
      <c r="N398" s="168" t="str">
        <f t="shared" si="25"/>
        <v/>
      </c>
      <c r="O398" s="38" t="str">
        <f>IFERROR(IF(VLOOKUP(J398,'Inputs_Metric 30'!$D$5:$E$139,2,FALSE)=0,"",VLOOKUP(J398,'Inputs_Metric 30'!$D$5:$E$139,2,FALSE)),"")</f>
        <v/>
      </c>
    </row>
    <row r="399" spans="3:15" x14ac:dyDescent="0.25">
      <c r="C399">
        <f t="shared" si="23"/>
        <v>10</v>
      </c>
      <c r="D399">
        <f>COUNTIF($F$4:F399,F399)</f>
        <v>214</v>
      </c>
      <c r="E399" s="40">
        <f>'Agricultural Data'!C399</f>
        <v>0</v>
      </c>
      <c r="F399" s="40">
        <f>'Agricultural Data'!D399</f>
        <v>0</v>
      </c>
      <c r="G399" s="40">
        <f>'Agricultural Data'!E399</f>
        <v>0</v>
      </c>
      <c r="H399" s="38">
        <f>'Agricultural Data'!F399</f>
        <v>0</v>
      </c>
      <c r="I399" s="38">
        <f>'Agricultural Data'!G399</f>
        <v>0</v>
      </c>
      <c r="J399" s="38">
        <f>'Agricultural Data'!H399</f>
        <v>0</v>
      </c>
      <c r="K399" s="195">
        <f>'Agricultural Data'!I399</f>
        <v>0</v>
      </c>
      <c r="L399" s="195">
        <f>'Agricultural Data'!J399</f>
        <v>0</v>
      </c>
      <c r="M399" s="168" t="str">
        <f t="shared" si="24"/>
        <v/>
      </c>
      <c r="N399" s="168" t="str">
        <f t="shared" si="25"/>
        <v/>
      </c>
      <c r="O399" s="38" t="str">
        <f>IFERROR(IF(VLOOKUP(J399,'Inputs_Metric 30'!$D$5:$E$139,2,FALSE)=0,"",VLOOKUP(J399,'Inputs_Metric 30'!$D$5:$E$139,2,FALSE)),"")</f>
        <v/>
      </c>
    </row>
    <row r="400" spans="3:15" x14ac:dyDescent="0.25">
      <c r="C400">
        <f t="shared" si="23"/>
        <v>10</v>
      </c>
      <c r="D400">
        <f>COUNTIF($F$4:F400,F400)</f>
        <v>215</v>
      </c>
      <c r="E400" s="40">
        <f>'Agricultural Data'!C400</f>
        <v>0</v>
      </c>
      <c r="F400" s="40">
        <f>'Agricultural Data'!D400</f>
        <v>0</v>
      </c>
      <c r="G400" s="40">
        <f>'Agricultural Data'!E400</f>
        <v>0</v>
      </c>
      <c r="H400" s="38">
        <f>'Agricultural Data'!F400</f>
        <v>0</v>
      </c>
      <c r="I400" s="38">
        <f>'Agricultural Data'!G400</f>
        <v>0</v>
      </c>
      <c r="J400" s="38">
        <f>'Agricultural Data'!H400</f>
        <v>0</v>
      </c>
      <c r="K400" s="195">
        <f>'Agricultural Data'!I400</f>
        <v>0</v>
      </c>
      <c r="L400" s="195">
        <f>'Agricultural Data'!J400</f>
        <v>0</v>
      </c>
      <c r="M400" s="168" t="str">
        <f t="shared" si="24"/>
        <v/>
      </c>
      <c r="N400" s="168" t="str">
        <f t="shared" si="25"/>
        <v/>
      </c>
      <c r="O400" s="38" t="str">
        <f>IFERROR(IF(VLOOKUP(J400,'Inputs_Metric 30'!$D$5:$E$139,2,FALSE)=0,"",VLOOKUP(J400,'Inputs_Metric 30'!$D$5:$E$139,2,FALSE)),"")</f>
        <v/>
      </c>
    </row>
    <row r="401" spans="3:15" x14ac:dyDescent="0.25">
      <c r="C401">
        <f t="shared" si="23"/>
        <v>10</v>
      </c>
      <c r="D401">
        <f>COUNTIF($F$4:F401,F401)</f>
        <v>216</v>
      </c>
      <c r="E401" s="40">
        <f>'Agricultural Data'!C401</f>
        <v>0</v>
      </c>
      <c r="F401" s="40">
        <f>'Agricultural Data'!D401</f>
        <v>0</v>
      </c>
      <c r="G401" s="40">
        <f>'Agricultural Data'!E401</f>
        <v>0</v>
      </c>
      <c r="H401" s="38">
        <f>'Agricultural Data'!F401</f>
        <v>0</v>
      </c>
      <c r="I401" s="38">
        <f>'Agricultural Data'!G401</f>
        <v>0</v>
      </c>
      <c r="J401" s="38">
        <f>'Agricultural Data'!H401</f>
        <v>0</v>
      </c>
      <c r="K401" s="195">
        <f>'Agricultural Data'!I401</f>
        <v>0</v>
      </c>
      <c r="L401" s="195">
        <f>'Agricultural Data'!J401</f>
        <v>0</v>
      </c>
      <c r="M401" s="168" t="str">
        <f t="shared" si="24"/>
        <v/>
      </c>
      <c r="N401" s="168" t="str">
        <f t="shared" si="25"/>
        <v/>
      </c>
      <c r="O401" s="38" t="str">
        <f>IFERROR(IF(VLOOKUP(J401,'Inputs_Metric 30'!$D$5:$E$139,2,FALSE)=0,"",VLOOKUP(J401,'Inputs_Metric 30'!$D$5:$E$139,2,FALSE)),"")</f>
        <v/>
      </c>
    </row>
    <row r="402" spans="3:15" x14ac:dyDescent="0.25">
      <c r="C402">
        <f t="shared" si="23"/>
        <v>10</v>
      </c>
      <c r="D402">
        <f>COUNTIF($F$4:F402,F402)</f>
        <v>217</v>
      </c>
      <c r="E402" s="40">
        <f>'Agricultural Data'!C402</f>
        <v>0</v>
      </c>
      <c r="F402" s="40">
        <f>'Agricultural Data'!D402</f>
        <v>0</v>
      </c>
      <c r="G402" s="40">
        <f>'Agricultural Data'!E402</f>
        <v>0</v>
      </c>
      <c r="H402" s="38">
        <f>'Agricultural Data'!F402</f>
        <v>0</v>
      </c>
      <c r="I402" s="38">
        <f>'Agricultural Data'!G402</f>
        <v>0</v>
      </c>
      <c r="J402" s="38">
        <f>'Agricultural Data'!H402</f>
        <v>0</v>
      </c>
      <c r="K402" s="195">
        <f>'Agricultural Data'!I402</f>
        <v>0</v>
      </c>
      <c r="L402" s="195">
        <f>'Agricultural Data'!J402</f>
        <v>0</v>
      </c>
      <c r="M402" s="168" t="str">
        <f t="shared" si="24"/>
        <v/>
      </c>
      <c r="N402" s="168" t="str">
        <f t="shared" si="25"/>
        <v/>
      </c>
      <c r="O402" s="38" t="str">
        <f>IFERROR(IF(VLOOKUP(J402,'Inputs_Metric 30'!$D$5:$E$139,2,FALSE)=0,"",VLOOKUP(J402,'Inputs_Metric 30'!$D$5:$E$139,2,FALSE)),"")</f>
        <v/>
      </c>
    </row>
    <row r="403" spans="3:15" x14ac:dyDescent="0.25">
      <c r="C403">
        <f t="shared" si="23"/>
        <v>10</v>
      </c>
      <c r="D403">
        <f>COUNTIF($F$4:F403,F403)</f>
        <v>218</v>
      </c>
      <c r="E403" s="40">
        <f>'Agricultural Data'!C403</f>
        <v>0</v>
      </c>
      <c r="F403" s="40">
        <f>'Agricultural Data'!D403</f>
        <v>0</v>
      </c>
      <c r="G403" s="40">
        <f>'Agricultural Data'!E403</f>
        <v>0</v>
      </c>
      <c r="H403" s="38">
        <f>'Agricultural Data'!F403</f>
        <v>0</v>
      </c>
      <c r="I403" s="38">
        <f>'Agricultural Data'!G403</f>
        <v>0</v>
      </c>
      <c r="J403" s="38">
        <f>'Agricultural Data'!H403</f>
        <v>0</v>
      </c>
      <c r="K403" s="195">
        <f>'Agricultural Data'!I403</f>
        <v>0</v>
      </c>
      <c r="L403" s="195">
        <f>'Agricultural Data'!J403</f>
        <v>0</v>
      </c>
      <c r="M403" s="168" t="str">
        <f t="shared" si="24"/>
        <v/>
      </c>
      <c r="N403" s="168" t="str">
        <f t="shared" si="25"/>
        <v/>
      </c>
      <c r="O403" s="38" t="str">
        <f>IFERROR(IF(VLOOKUP(J403,'Inputs_Metric 30'!$D$5:$E$139,2,FALSE)=0,"",VLOOKUP(J403,'Inputs_Metric 30'!$D$5:$E$139,2,FALSE)),"")</f>
        <v/>
      </c>
    </row>
    <row r="404" spans="3:15" x14ac:dyDescent="0.25">
      <c r="C404">
        <f t="shared" si="23"/>
        <v>10</v>
      </c>
      <c r="D404">
        <f>COUNTIF($F$4:F404,F404)</f>
        <v>219</v>
      </c>
      <c r="E404" s="40">
        <f>'Agricultural Data'!C404</f>
        <v>0</v>
      </c>
      <c r="F404" s="40">
        <f>'Agricultural Data'!D404</f>
        <v>0</v>
      </c>
      <c r="G404" s="40">
        <f>'Agricultural Data'!E404</f>
        <v>0</v>
      </c>
      <c r="H404" s="38">
        <f>'Agricultural Data'!F404</f>
        <v>0</v>
      </c>
      <c r="I404" s="38">
        <f>'Agricultural Data'!G404</f>
        <v>0</v>
      </c>
      <c r="J404" s="38">
        <f>'Agricultural Data'!H404</f>
        <v>0</v>
      </c>
      <c r="K404" s="195">
        <f>'Agricultural Data'!I404</f>
        <v>0</v>
      </c>
      <c r="L404" s="195">
        <f>'Agricultural Data'!J404</f>
        <v>0</v>
      </c>
      <c r="M404" s="168" t="str">
        <f t="shared" si="24"/>
        <v/>
      </c>
      <c r="N404" s="168" t="str">
        <f t="shared" si="25"/>
        <v/>
      </c>
      <c r="O404" s="38" t="str">
        <f>IFERROR(IF(VLOOKUP(J404,'Inputs_Metric 30'!$D$5:$E$139,2,FALSE)=0,"",VLOOKUP(J404,'Inputs_Metric 30'!$D$5:$E$139,2,FALSE)),"")</f>
        <v/>
      </c>
    </row>
    <row r="405" spans="3:15" x14ac:dyDescent="0.25">
      <c r="C405">
        <f t="shared" si="23"/>
        <v>10</v>
      </c>
      <c r="D405">
        <f>COUNTIF($F$4:F405,F405)</f>
        <v>220</v>
      </c>
      <c r="E405" s="40">
        <f>'Agricultural Data'!C405</f>
        <v>0</v>
      </c>
      <c r="F405" s="40">
        <f>'Agricultural Data'!D405</f>
        <v>0</v>
      </c>
      <c r="G405" s="40">
        <f>'Agricultural Data'!E405</f>
        <v>0</v>
      </c>
      <c r="H405" s="38">
        <f>'Agricultural Data'!F405</f>
        <v>0</v>
      </c>
      <c r="I405" s="38">
        <f>'Agricultural Data'!G405</f>
        <v>0</v>
      </c>
      <c r="J405" s="38">
        <f>'Agricultural Data'!H405</f>
        <v>0</v>
      </c>
      <c r="K405" s="195">
        <f>'Agricultural Data'!I405</f>
        <v>0</v>
      </c>
      <c r="L405" s="195">
        <f>'Agricultural Data'!J405</f>
        <v>0</v>
      </c>
      <c r="M405" s="168" t="str">
        <f t="shared" si="24"/>
        <v/>
      </c>
      <c r="N405" s="168" t="str">
        <f t="shared" si="25"/>
        <v/>
      </c>
      <c r="O405" s="38" t="str">
        <f>IFERROR(IF(VLOOKUP(J405,'Inputs_Metric 30'!$D$5:$E$139,2,FALSE)=0,"",VLOOKUP(J405,'Inputs_Metric 30'!$D$5:$E$139,2,FALSE)),"")</f>
        <v/>
      </c>
    </row>
    <row r="406" spans="3:15" x14ac:dyDescent="0.25">
      <c r="C406">
        <f t="shared" si="23"/>
        <v>10</v>
      </c>
      <c r="D406">
        <f>COUNTIF($F$4:F406,F406)</f>
        <v>221</v>
      </c>
      <c r="E406" s="40">
        <f>'Agricultural Data'!C406</f>
        <v>0</v>
      </c>
      <c r="F406" s="40">
        <f>'Agricultural Data'!D406</f>
        <v>0</v>
      </c>
      <c r="G406" s="40">
        <f>'Agricultural Data'!E406</f>
        <v>0</v>
      </c>
      <c r="H406" s="38">
        <f>'Agricultural Data'!F406</f>
        <v>0</v>
      </c>
      <c r="I406" s="38">
        <f>'Agricultural Data'!G406</f>
        <v>0</v>
      </c>
      <c r="J406" s="38">
        <f>'Agricultural Data'!H406</f>
        <v>0</v>
      </c>
      <c r="K406" s="195">
        <f>'Agricultural Data'!I406</f>
        <v>0</v>
      </c>
      <c r="L406" s="195">
        <f>'Agricultural Data'!J406</f>
        <v>0</v>
      </c>
      <c r="M406" s="168" t="str">
        <f t="shared" si="24"/>
        <v/>
      </c>
      <c r="N406" s="168" t="str">
        <f t="shared" si="25"/>
        <v/>
      </c>
      <c r="O406" s="38" t="str">
        <f>IFERROR(IF(VLOOKUP(J406,'Inputs_Metric 30'!$D$5:$E$139,2,FALSE)=0,"",VLOOKUP(J406,'Inputs_Metric 30'!$D$5:$E$139,2,FALSE)),"")</f>
        <v/>
      </c>
    </row>
    <row r="407" spans="3:15" x14ac:dyDescent="0.25">
      <c r="C407">
        <f t="shared" si="23"/>
        <v>10</v>
      </c>
      <c r="D407">
        <f>COUNTIF($F$4:F407,F407)</f>
        <v>222</v>
      </c>
      <c r="E407" s="40">
        <f>'Agricultural Data'!C407</f>
        <v>0</v>
      </c>
      <c r="F407" s="40">
        <f>'Agricultural Data'!D407</f>
        <v>0</v>
      </c>
      <c r="G407" s="40">
        <f>'Agricultural Data'!E407</f>
        <v>0</v>
      </c>
      <c r="H407" s="38">
        <f>'Agricultural Data'!F407</f>
        <v>0</v>
      </c>
      <c r="I407" s="38">
        <f>'Agricultural Data'!G407</f>
        <v>0</v>
      </c>
      <c r="J407" s="38">
        <f>'Agricultural Data'!H407</f>
        <v>0</v>
      </c>
      <c r="K407" s="195">
        <f>'Agricultural Data'!I407</f>
        <v>0</v>
      </c>
      <c r="L407" s="195">
        <f>'Agricultural Data'!J407</f>
        <v>0</v>
      </c>
      <c r="M407" s="168" t="str">
        <f t="shared" si="24"/>
        <v/>
      </c>
      <c r="N407" s="168" t="str">
        <f t="shared" si="25"/>
        <v/>
      </c>
      <c r="O407" s="38" t="str">
        <f>IFERROR(IF(VLOOKUP(J407,'Inputs_Metric 30'!$D$5:$E$139,2,FALSE)=0,"",VLOOKUP(J407,'Inputs_Metric 30'!$D$5:$E$139,2,FALSE)),"")</f>
        <v/>
      </c>
    </row>
    <row r="408" spans="3:15" x14ac:dyDescent="0.25">
      <c r="C408">
        <f t="shared" si="23"/>
        <v>10</v>
      </c>
      <c r="D408">
        <f>COUNTIF($F$4:F408,F408)</f>
        <v>223</v>
      </c>
      <c r="E408" s="40">
        <f>'Agricultural Data'!C408</f>
        <v>0</v>
      </c>
      <c r="F408" s="40">
        <f>'Agricultural Data'!D408</f>
        <v>0</v>
      </c>
      <c r="G408" s="40">
        <f>'Agricultural Data'!E408</f>
        <v>0</v>
      </c>
      <c r="H408" s="38">
        <f>'Agricultural Data'!F408</f>
        <v>0</v>
      </c>
      <c r="I408" s="38">
        <f>'Agricultural Data'!G408</f>
        <v>0</v>
      </c>
      <c r="J408" s="38">
        <f>'Agricultural Data'!H408</f>
        <v>0</v>
      </c>
      <c r="K408" s="195">
        <f>'Agricultural Data'!I408</f>
        <v>0</v>
      </c>
      <c r="L408" s="195">
        <f>'Agricultural Data'!J408</f>
        <v>0</v>
      </c>
      <c r="M408" s="168" t="str">
        <f t="shared" si="24"/>
        <v/>
      </c>
      <c r="N408" s="168" t="str">
        <f t="shared" si="25"/>
        <v/>
      </c>
      <c r="O408" s="38" t="str">
        <f>IFERROR(IF(VLOOKUP(J408,'Inputs_Metric 30'!$D$5:$E$139,2,FALSE)=0,"",VLOOKUP(J408,'Inputs_Metric 30'!$D$5:$E$139,2,FALSE)),"")</f>
        <v/>
      </c>
    </row>
    <row r="409" spans="3:15" x14ac:dyDescent="0.25">
      <c r="C409">
        <f t="shared" si="23"/>
        <v>10</v>
      </c>
      <c r="D409">
        <f>COUNTIF($F$4:F409,F409)</f>
        <v>224</v>
      </c>
      <c r="E409" s="40">
        <f>'Agricultural Data'!C409</f>
        <v>0</v>
      </c>
      <c r="F409" s="40">
        <f>'Agricultural Data'!D409</f>
        <v>0</v>
      </c>
      <c r="G409" s="40">
        <f>'Agricultural Data'!E409</f>
        <v>0</v>
      </c>
      <c r="H409" s="38">
        <f>'Agricultural Data'!F409</f>
        <v>0</v>
      </c>
      <c r="I409" s="38">
        <f>'Agricultural Data'!G409</f>
        <v>0</v>
      </c>
      <c r="J409" s="38">
        <f>'Agricultural Data'!H409</f>
        <v>0</v>
      </c>
      <c r="K409" s="195">
        <f>'Agricultural Data'!I409</f>
        <v>0</v>
      </c>
      <c r="L409" s="195">
        <f>'Agricultural Data'!J409</f>
        <v>0</v>
      </c>
      <c r="M409" s="168" t="str">
        <f t="shared" si="24"/>
        <v/>
      </c>
      <c r="N409" s="168" t="str">
        <f t="shared" si="25"/>
        <v/>
      </c>
      <c r="O409" s="38" t="str">
        <f>IFERROR(IF(VLOOKUP(J409,'Inputs_Metric 30'!$D$5:$E$139,2,FALSE)=0,"",VLOOKUP(J409,'Inputs_Metric 30'!$D$5:$E$139,2,FALSE)),"")</f>
        <v/>
      </c>
    </row>
    <row r="410" spans="3:15" x14ac:dyDescent="0.25">
      <c r="C410">
        <f t="shared" si="23"/>
        <v>10</v>
      </c>
      <c r="D410">
        <f>COUNTIF($F$4:F410,F410)</f>
        <v>225</v>
      </c>
      <c r="E410" s="40">
        <f>'Agricultural Data'!C410</f>
        <v>0</v>
      </c>
      <c r="F410" s="40">
        <f>'Agricultural Data'!D410</f>
        <v>0</v>
      </c>
      <c r="G410" s="40">
        <f>'Agricultural Data'!E410</f>
        <v>0</v>
      </c>
      <c r="H410" s="38">
        <f>'Agricultural Data'!F410</f>
        <v>0</v>
      </c>
      <c r="I410" s="38">
        <f>'Agricultural Data'!G410</f>
        <v>0</v>
      </c>
      <c r="J410" s="38">
        <f>'Agricultural Data'!H410</f>
        <v>0</v>
      </c>
      <c r="K410" s="195">
        <f>'Agricultural Data'!I410</f>
        <v>0</v>
      </c>
      <c r="L410" s="195">
        <f>'Agricultural Data'!J410</f>
        <v>0</v>
      </c>
      <c r="M410" s="168" t="str">
        <f t="shared" si="24"/>
        <v/>
      </c>
      <c r="N410" s="168" t="str">
        <f t="shared" si="25"/>
        <v/>
      </c>
      <c r="O410" s="38" t="str">
        <f>IFERROR(IF(VLOOKUP(J410,'Inputs_Metric 30'!$D$5:$E$139,2,FALSE)=0,"",VLOOKUP(J410,'Inputs_Metric 30'!$D$5:$E$139,2,FALSE)),"")</f>
        <v/>
      </c>
    </row>
    <row r="411" spans="3:15" x14ac:dyDescent="0.25">
      <c r="C411">
        <f t="shared" si="23"/>
        <v>10</v>
      </c>
      <c r="D411">
        <f>COUNTIF($F$4:F411,F411)</f>
        <v>226</v>
      </c>
      <c r="E411" s="40">
        <f>'Agricultural Data'!C411</f>
        <v>0</v>
      </c>
      <c r="F411" s="40">
        <f>'Agricultural Data'!D411</f>
        <v>0</v>
      </c>
      <c r="G411" s="40">
        <f>'Agricultural Data'!E411</f>
        <v>0</v>
      </c>
      <c r="H411" s="38">
        <f>'Agricultural Data'!F411</f>
        <v>0</v>
      </c>
      <c r="I411" s="38">
        <f>'Agricultural Data'!G411</f>
        <v>0</v>
      </c>
      <c r="J411" s="38">
        <f>'Agricultural Data'!H411</f>
        <v>0</v>
      </c>
      <c r="K411" s="195">
        <f>'Agricultural Data'!I411</f>
        <v>0</v>
      </c>
      <c r="L411" s="195">
        <f>'Agricultural Data'!J411</f>
        <v>0</v>
      </c>
      <c r="M411" s="168" t="str">
        <f t="shared" si="24"/>
        <v/>
      </c>
      <c r="N411" s="168" t="str">
        <f t="shared" si="25"/>
        <v/>
      </c>
      <c r="O411" s="38" t="str">
        <f>IFERROR(IF(VLOOKUP(J411,'Inputs_Metric 30'!$D$5:$E$139,2,FALSE)=0,"",VLOOKUP(J411,'Inputs_Metric 30'!$D$5:$E$139,2,FALSE)),"")</f>
        <v/>
      </c>
    </row>
    <row r="412" spans="3:15" x14ac:dyDescent="0.25">
      <c r="C412">
        <f t="shared" ref="C412:C475" si="26">IF(D412=1,C411+1,C411)</f>
        <v>10</v>
      </c>
      <c r="D412">
        <f>COUNTIF($F$4:F412,F412)</f>
        <v>227</v>
      </c>
      <c r="E412" s="40">
        <f>'Agricultural Data'!C412</f>
        <v>0</v>
      </c>
      <c r="F412" s="40">
        <f>'Agricultural Data'!D412</f>
        <v>0</v>
      </c>
      <c r="G412" s="40">
        <f>'Agricultural Data'!E412</f>
        <v>0</v>
      </c>
      <c r="H412" s="38">
        <f>'Agricultural Data'!F412</f>
        <v>0</v>
      </c>
      <c r="I412" s="38">
        <f>'Agricultural Data'!G412</f>
        <v>0</v>
      </c>
      <c r="J412" s="38">
        <f>'Agricultural Data'!H412</f>
        <v>0</v>
      </c>
      <c r="K412" s="195">
        <f>'Agricultural Data'!I412</f>
        <v>0</v>
      </c>
      <c r="L412" s="195">
        <f>'Agricultural Data'!J412</f>
        <v>0</v>
      </c>
      <c r="M412" s="168" t="str">
        <f t="shared" ref="M412:M475" si="27">IF($O412="","",K412)</f>
        <v/>
      </c>
      <c r="N412" s="168" t="str">
        <f t="shared" ref="N412:N475" si="28">IF($O412="","",L412)</f>
        <v/>
      </c>
      <c r="O412" s="38" t="str">
        <f>IFERROR(IF(VLOOKUP(J412,'Inputs_Metric 30'!$D$5:$E$139,2,FALSE)=0,"",VLOOKUP(J412,'Inputs_Metric 30'!$D$5:$E$139,2,FALSE)),"")</f>
        <v/>
      </c>
    </row>
    <row r="413" spans="3:15" x14ac:dyDescent="0.25">
      <c r="C413">
        <f t="shared" si="26"/>
        <v>10</v>
      </c>
      <c r="D413">
        <f>COUNTIF($F$4:F413,F413)</f>
        <v>228</v>
      </c>
      <c r="E413" s="40">
        <f>'Agricultural Data'!C413</f>
        <v>0</v>
      </c>
      <c r="F413" s="40">
        <f>'Agricultural Data'!D413</f>
        <v>0</v>
      </c>
      <c r="G413" s="40">
        <f>'Agricultural Data'!E413</f>
        <v>0</v>
      </c>
      <c r="H413" s="38">
        <f>'Agricultural Data'!F413</f>
        <v>0</v>
      </c>
      <c r="I413" s="38">
        <f>'Agricultural Data'!G413</f>
        <v>0</v>
      </c>
      <c r="J413" s="38">
        <f>'Agricultural Data'!H413</f>
        <v>0</v>
      </c>
      <c r="K413" s="195">
        <f>'Agricultural Data'!I413</f>
        <v>0</v>
      </c>
      <c r="L413" s="195">
        <f>'Agricultural Data'!J413</f>
        <v>0</v>
      </c>
      <c r="M413" s="168" t="str">
        <f t="shared" si="27"/>
        <v/>
      </c>
      <c r="N413" s="168" t="str">
        <f t="shared" si="28"/>
        <v/>
      </c>
      <c r="O413" s="38" t="str">
        <f>IFERROR(IF(VLOOKUP(J413,'Inputs_Metric 30'!$D$5:$E$139,2,FALSE)=0,"",VLOOKUP(J413,'Inputs_Metric 30'!$D$5:$E$139,2,FALSE)),"")</f>
        <v/>
      </c>
    </row>
    <row r="414" spans="3:15" x14ac:dyDescent="0.25">
      <c r="C414">
        <f t="shared" si="26"/>
        <v>10</v>
      </c>
      <c r="D414">
        <f>COUNTIF($F$4:F414,F414)</f>
        <v>229</v>
      </c>
      <c r="E414" s="40">
        <f>'Agricultural Data'!C414</f>
        <v>0</v>
      </c>
      <c r="F414" s="40">
        <f>'Agricultural Data'!D414</f>
        <v>0</v>
      </c>
      <c r="G414" s="40">
        <f>'Agricultural Data'!E414</f>
        <v>0</v>
      </c>
      <c r="H414" s="38">
        <f>'Agricultural Data'!F414</f>
        <v>0</v>
      </c>
      <c r="I414" s="38">
        <f>'Agricultural Data'!G414</f>
        <v>0</v>
      </c>
      <c r="J414" s="38">
        <f>'Agricultural Data'!H414</f>
        <v>0</v>
      </c>
      <c r="K414" s="195">
        <f>'Agricultural Data'!I414</f>
        <v>0</v>
      </c>
      <c r="L414" s="195">
        <f>'Agricultural Data'!J414</f>
        <v>0</v>
      </c>
      <c r="M414" s="168" t="str">
        <f t="shared" si="27"/>
        <v/>
      </c>
      <c r="N414" s="168" t="str">
        <f t="shared" si="28"/>
        <v/>
      </c>
      <c r="O414" s="38" t="str">
        <f>IFERROR(IF(VLOOKUP(J414,'Inputs_Metric 30'!$D$5:$E$139,2,FALSE)=0,"",VLOOKUP(J414,'Inputs_Metric 30'!$D$5:$E$139,2,FALSE)),"")</f>
        <v/>
      </c>
    </row>
    <row r="415" spans="3:15" x14ac:dyDescent="0.25">
      <c r="C415">
        <f t="shared" si="26"/>
        <v>10</v>
      </c>
      <c r="D415">
        <f>COUNTIF($F$4:F415,F415)</f>
        <v>230</v>
      </c>
      <c r="E415" s="40">
        <f>'Agricultural Data'!C415</f>
        <v>0</v>
      </c>
      <c r="F415" s="40">
        <f>'Agricultural Data'!D415</f>
        <v>0</v>
      </c>
      <c r="G415" s="40">
        <f>'Agricultural Data'!E415</f>
        <v>0</v>
      </c>
      <c r="H415" s="38">
        <f>'Agricultural Data'!F415</f>
        <v>0</v>
      </c>
      <c r="I415" s="38">
        <f>'Agricultural Data'!G415</f>
        <v>0</v>
      </c>
      <c r="J415" s="38">
        <f>'Agricultural Data'!H415</f>
        <v>0</v>
      </c>
      <c r="K415" s="195">
        <f>'Agricultural Data'!I415</f>
        <v>0</v>
      </c>
      <c r="L415" s="195">
        <f>'Agricultural Data'!J415</f>
        <v>0</v>
      </c>
      <c r="M415" s="168" t="str">
        <f t="shared" si="27"/>
        <v/>
      </c>
      <c r="N415" s="168" t="str">
        <f t="shared" si="28"/>
        <v/>
      </c>
      <c r="O415" s="38" t="str">
        <f>IFERROR(IF(VLOOKUP(J415,'Inputs_Metric 30'!$D$5:$E$139,2,FALSE)=0,"",VLOOKUP(J415,'Inputs_Metric 30'!$D$5:$E$139,2,FALSE)),"")</f>
        <v/>
      </c>
    </row>
    <row r="416" spans="3:15" x14ac:dyDescent="0.25">
      <c r="C416">
        <f t="shared" si="26"/>
        <v>10</v>
      </c>
      <c r="D416">
        <f>COUNTIF($F$4:F416,F416)</f>
        <v>231</v>
      </c>
      <c r="E416" s="40">
        <f>'Agricultural Data'!C416</f>
        <v>0</v>
      </c>
      <c r="F416" s="40">
        <f>'Agricultural Data'!D416</f>
        <v>0</v>
      </c>
      <c r="G416" s="40">
        <f>'Agricultural Data'!E416</f>
        <v>0</v>
      </c>
      <c r="H416" s="38">
        <f>'Agricultural Data'!F416</f>
        <v>0</v>
      </c>
      <c r="I416" s="38">
        <f>'Agricultural Data'!G416</f>
        <v>0</v>
      </c>
      <c r="J416" s="38">
        <f>'Agricultural Data'!H416</f>
        <v>0</v>
      </c>
      <c r="K416" s="195">
        <f>'Agricultural Data'!I416</f>
        <v>0</v>
      </c>
      <c r="L416" s="195">
        <f>'Agricultural Data'!J416</f>
        <v>0</v>
      </c>
      <c r="M416" s="168" t="str">
        <f t="shared" si="27"/>
        <v/>
      </c>
      <c r="N416" s="168" t="str">
        <f t="shared" si="28"/>
        <v/>
      </c>
      <c r="O416" s="38" t="str">
        <f>IFERROR(IF(VLOOKUP(J416,'Inputs_Metric 30'!$D$5:$E$139,2,FALSE)=0,"",VLOOKUP(J416,'Inputs_Metric 30'!$D$5:$E$139,2,FALSE)),"")</f>
        <v/>
      </c>
    </row>
    <row r="417" spans="3:15" x14ac:dyDescent="0.25">
      <c r="C417">
        <f t="shared" si="26"/>
        <v>10</v>
      </c>
      <c r="D417">
        <f>COUNTIF($F$4:F417,F417)</f>
        <v>232</v>
      </c>
      <c r="E417" s="40">
        <f>'Agricultural Data'!C417</f>
        <v>0</v>
      </c>
      <c r="F417" s="40">
        <f>'Agricultural Data'!D417</f>
        <v>0</v>
      </c>
      <c r="G417" s="40">
        <f>'Agricultural Data'!E417</f>
        <v>0</v>
      </c>
      <c r="H417" s="38">
        <f>'Agricultural Data'!F417</f>
        <v>0</v>
      </c>
      <c r="I417" s="38">
        <f>'Agricultural Data'!G417</f>
        <v>0</v>
      </c>
      <c r="J417" s="38">
        <f>'Agricultural Data'!H417</f>
        <v>0</v>
      </c>
      <c r="K417" s="195">
        <f>'Agricultural Data'!I417</f>
        <v>0</v>
      </c>
      <c r="L417" s="195">
        <f>'Agricultural Data'!J417</f>
        <v>0</v>
      </c>
      <c r="M417" s="168" t="str">
        <f t="shared" si="27"/>
        <v/>
      </c>
      <c r="N417" s="168" t="str">
        <f t="shared" si="28"/>
        <v/>
      </c>
      <c r="O417" s="38" t="str">
        <f>IFERROR(IF(VLOOKUP(J417,'Inputs_Metric 30'!$D$5:$E$139,2,FALSE)=0,"",VLOOKUP(J417,'Inputs_Metric 30'!$D$5:$E$139,2,FALSE)),"")</f>
        <v/>
      </c>
    </row>
    <row r="418" spans="3:15" x14ac:dyDescent="0.25">
      <c r="C418">
        <f t="shared" si="26"/>
        <v>10</v>
      </c>
      <c r="D418">
        <f>COUNTIF($F$4:F418,F418)</f>
        <v>233</v>
      </c>
      <c r="E418" s="40">
        <f>'Agricultural Data'!C418</f>
        <v>0</v>
      </c>
      <c r="F418" s="40">
        <f>'Agricultural Data'!D418</f>
        <v>0</v>
      </c>
      <c r="G418" s="40">
        <f>'Agricultural Data'!E418</f>
        <v>0</v>
      </c>
      <c r="H418" s="38">
        <f>'Agricultural Data'!F418</f>
        <v>0</v>
      </c>
      <c r="I418" s="38">
        <f>'Agricultural Data'!G418</f>
        <v>0</v>
      </c>
      <c r="J418" s="38">
        <f>'Agricultural Data'!H418</f>
        <v>0</v>
      </c>
      <c r="K418" s="195">
        <f>'Agricultural Data'!I418</f>
        <v>0</v>
      </c>
      <c r="L418" s="195">
        <f>'Agricultural Data'!J418</f>
        <v>0</v>
      </c>
      <c r="M418" s="168" t="str">
        <f t="shared" si="27"/>
        <v/>
      </c>
      <c r="N418" s="168" t="str">
        <f t="shared" si="28"/>
        <v/>
      </c>
      <c r="O418" s="38" t="str">
        <f>IFERROR(IF(VLOOKUP(J418,'Inputs_Metric 30'!$D$5:$E$139,2,FALSE)=0,"",VLOOKUP(J418,'Inputs_Metric 30'!$D$5:$E$139,2,FALSE)),"")</f>
        <v/>
      </c>
    </row>
    <row r="419" spans="3:15" x14ac:dyDescent="0.25">
      <c r="C419">
        <f t="shared" si="26"/>
        <v>10</v>
      </c>
      <c r="D419">
        <f>COUNTIF($F$4:F419,F419)</f>
        <v>234</v>
      </c>
      <c r="E419" s="40">
        <f>'Agricultural Data'!C419</f>
        <v>0</v>
      </c>
      <c r="F419" s="40">
        <f>'Agricultural Data'!D419</f>
        <v>0</v>
      </c>
      <c r="G419" s="40">
        <f>'Agricultural Data'!E419</f>
        <v>0</v>
      </c>
      <c r="H419" s="38">
        <f>'Agricultural Data'!F419</f>
        <v>0</v>
      </c>
      <c r="I419" s="38">
        <f>'Agricultural Data'!G419</f>
        <v>0</v>
      </c>
      <c r="J419" s="38">
        <f>'Agricultural Data'!H419</f>
        <v>0</v>
      </c>
      <c r="K419" s="195">
        <f>'Agricultural Data'!I419</f>
        <v>0</v>
      </c>
      <c r="L419" s="195">
        <f>'Agricultural Data'!J419</f>
        <v>0</v>
      </c>
      <c r="M419" s="168" t="str">
        <f t="shared" si="27"/>
        <v/>
      </c>
      <c r="N419" s="168" t="str">
        <f t="shared" si="28"/>
        <v/>
      </c>
      <c r="O419" s="38" t="str">
        <f>IFERROR(IF(VLOOKUP(J419,'Inputs_Metric 30'!$D$5:$E$139,2,FALSE)=0,"",VLOOKUP(J419,'Inputs_Metric 30'!$D$5:$E$139,2,FALSE)),"")</f>
        <v/>
      </c>
    </row>
    <row r="420" spans="3:15" x14ac:dyDescent="0.25">
      <c r="C420">
        <f t="shared" si="26"/>
        <v>10</v>
      </c>
      <c r="D420">
        <f>COUNTIF($F$4:F420,F420)</f>
        <v>235</v>
      </c>
      <c r="E420" s="40">
        <f>'Agricultural Data'!C420</f>
        <v>0</v>
      </c>
      <c r="F420" s="40">
        <f>'Agricultural Data'!D420</f>
        <v>0</v>
      </c>
      <c r="G420" s="40">
        <f>'Agricultural Data'!E420</f>
        <v>0</v>
      </c>
      <c r="H420" s="38">
        <f>'Agricultural Data'!F420</f>
        <v>0</v>
      </c>
      <c r="I420" s="38">
        <f>'Agricultural Data'!G420</f>
        <v>0</v>
      </c>
      <c r="J420" s="38">
        <f>'Agricultural Data'!H420</f>
        <v>0</v>
      </c>
      <c r="K420" s="195">
        <f>'Agricultural Data'!I420</f>
        <v>0</v>
      </c>
      <c r="L420" s="195">
        <f>'Agricultural Data'!J420</f>
        <v>0</v>
      </c>
      <c r="M420" s="168" t="str">
        <f t="shared" si="27"/>
        <v/>
      </c>
      <c r="N420" s="168" t="str">
        <f t="shared" si="28"/>
        <v/>
      </c>
      <c r="O420" s="38" t="str">
        <f>IFERROR(IF(VLOOKUP(J420,'Inputs_Metric 30'!$D$5:$E$139,2,FALSE)=0,"",VLOOKUP(J420,'Inputs_Metric 30'!$D$5:$E$139,2,FALSE)),"")</f>
        <v/>
      </c>
    </row>
    <row r="421" spans="3:15" x14ac:dyDescent="0.25">
      <c r="C421">
        <f t="shared" si="26"/>
        <v>10</v>
      </c>
      <c r="D421">
        <f>COUNTIF($F$4:F421,F421)</f>
        <v>236</v>
      </c>
      <c r="E421" s="40">
        <f>'Agricultural Data'!C421</f>
        <v>0</v>
      </c>
      <c r="F421" s="40">
        <f>'Agricultural Data'!D421</f>
        <v>0</v>
      </c>
      <c r="G421" s="40">
        <f>'Agricultural Data'!E421</f>
        <v>0</v>
      </c>
      <c r="H421" s="38">
        <f>'Agricultural Data'!F421</f>
        <v>0</v>
      </c>
      <c r="I421" s="38">
        <f>'Agricultural Data'!G421</f>
        <v>0</v>
      </c>
      <c r="J421" s="38">
        <f>'Agricultural Data'!H421</f>
        <v>0</v>
      </c>
      <c r="K421" s="195">
        <f>'Agricultural Data'!I421</f>
        <v>0</v>
      </c>
      <c r="L421" s="195">
        <f>'Agricultural Data'!J421</f>
        <v>0</v>
      </c>
      <c r="M421" s="168" t="str">
        <f t="shared" si="27"/>
        <v/>
      </c>
      <c r="N421" s="168" t="str">
        <f t="shared" si="28"/>
        <v/>
      </c>
      <c r="O421" s="38" t="str">
        <f>IFERROR(IF(VLOOKUP(J421,'Inputs_Metric 30'!$D$5:$E$139,2,FALSE)=0,"",VLOOKUP(J421,'Inputs_Metric 30'!$D$5:$E$139,2,FALSE)),"")</f>
        <v/>
      </c>
    </row>
    <row r="422" spans="3:15" x14ac:dyDescent="0.25">
      <c r="C422">
        <f t="shared" si="26"/>
        <v>10</v>
      </c>
      <c r="D422">
        <f>COUNTIF($F$4:F422,F422)</f>
        <v>237</v>
      </c>
      <c r="E422" s="40">
        <f>'Agricultural Data'!C422</f>
        <v>0</v>
      </c>
      <c r="F422" s="40">
        <f>'Agricultural Data'!D422</f>
        <v>0</v>
      </c>
      <c r="G422" s="40">
        <f>'Agricultural Data'!E422</f>
        <v>0</v>
      </c>
      <c r="H422" s="38">
        <f>'Agricultural Data'!F422</f>
        <v>0</v>
      </c>
      <c r="I422" s="38">
        <f>'Agricultural Data'!G422</f>
        <v>0</v>
      </c>
      <c r="J422" s="38">
        <f>'Agricultural Data'!H422</f>
        <v>0</v>
      </c>
      <c r="K422" s="195">
        <f>'Agricultural Data'!I422</f>
        <v>0</v>
      </c>
      <c r="L422" s="195">
        <f>'Agricultural Data'!J422</f>
        <v>0</v>
      </c>
      <c r="M422" s="168" t="str">
        <f t="shared" si="27"/>
        <v/>
      </c>
      <c r="N422" s="168" t="str">
        <f t="shared" si="28"/>
        <v/>
      </c>
      <c r="O422" s="38" t="str">
        <f>IFERROR(IF(VLOOKUP(J422,'Inputs_Metric 30'!$D$5:$E$139,2,FALSE)=0,"",VLOOKUP(J422,'Inputs_Metric 30'!$D$5:$E$139,2,FALSE)),"")</f>
        <v/>
      </c>
    </row>
    <row r="423" spans="3:15" x14ac:dyDescent="0.25">
      <c r="C423">
        <f t="shared" si="26"/>
        <v>10</v>
      </c>
      <c r="D423">
        <f>COUNTIF($F$4:F423,F423)</f>
        <v>238</v>
      </c>
      <c r="E423" s="40">
        <f>'Agricultural Data'!C423</f>
        <v>0</v>
      </c>
      <c r="F423" s="40">
        <f>'Agricultural Data'!D423</f>
        <v>0</v>
      </c>
      <c r="G423" s="40">
        <f>'Agricultural Data'!E423</f>
        <v>0</v>
      </c>
      <c r="H423" s="38">
        <f>'Agricultural Data'!F423</f>
        <v>0</v>
      </c>
      <c r="I423" s="38">
        <f>'Agricultural Data'!G423</f>
        <v>0</v>
      </c>
      <c r="J423" s="38">
        <f>'Agricultural Data'!H423</f>
        <v>0</v>
      </c>
      <c r="K423" s="195">
        <f>'Agricultural Data'!I423</f>
        <v>0</v>
      </c>
      <c r="L423" s="195">
        <f>'Agricultural Data'!J423</f>
        <v>0</v>
      </c>
      <c r="M423" s="168" t="str">
        <f t="shared" si="27"/>
        <v/>
      </c>
      <c r="N423" s="168" t="str">
        <f t="shared" si="28"/>
        <v/>
      </c>
      <c r="O423" s="38" t="str">
        <f>IFERROR(IF(VLOOKUP(J423,'Inputs_Metric 30'!$D$5:$E$139,2,FALSE)=0,"",VLOOKUP(J423,'Inputs_Metric 30'!$D$5:$E$139,2,FALSE)),"")</f>
        <v/>
      </c>
    </row>
    <row r="424" spans="3:15" x14ac:dyDescent="0.25">
      <c r="C424">
        <f t="shared" si="26"/>
        <v>10</v>
      </c>
      <c r="D424">
        <f>COUNTIF($F$4:F424,F424)</f>
        <v>239</v>
      </c>
      <c r="E424" s="40">
        <f>'Agricultural Data'!C424</f>
        <v>0</v>
      </c>
      <c r="F424" s="40">
        <f>'Agricultural Data'!D424</f>
        <v>0</v>
      </c>
      <c r="G424" s="40">
        <f>'Agricultural Data'!E424</f>
        <v>0</v>
      </c>
      <c r="H424" s="38">
        <f>'Agricultural Data'!F424</f>
        <v>0</v>
      </c>
      <c r="I424" s="38">
        <f>'Agricultural Data'!G424</f>
        <v>0</v>
      </c>
      <c r="J424" s="38">
        <f>'Agricultural Data'!H424</f>
        <v>0</v>
      </c>
      <c r="K424" s="195">
        <f>'Agricultural Data'!I424</f>
        <v>0</v>
      </c>
      <c r="L424" s="195">
        <f>'Agricultural Data'!J424</f>
        <v>0</v>
      </c>
      <c r="M424" s="168" t="str">
        <f t="shared" si="27"/>
        <v/>
      </c>
      <c r="N424" s="168" t="str">
        <f t="shared" si="28"/>
        <v/>
      </c>
      <c r="O424" s="38" t="str">
        <f>IFERROR(IF(VLOOKUP(J424,'Inputs_Metric 30'!$D$5:$E$139,2,FALSE)=0,"",VLOOKUP(J424,'Inputs_Metric 30'!$D$5:$E$139,2,FALSE)),"")</f>
        <v/>
      </c>
    </row>
    <row r="425" spans="3:15" x14ac:dyDescent="0.25">
      <c r="C425">
        <f t="shared" si="26"/>
        <v>10</v>
      </c>
      <c r="D425">
        <f>COUNTIF($F$4:F425,F425)</f>
        <v>240</v>
      </c>
      <c r="E425" s="40">
        <f>'Agricultural Data'!C425</f>
        <v>0</v>
      </c>
      <c r="F425" s="40">
        <f>'Agricultural Data'!D425</f>
        <v>0</v>
      </c>
      <c r="G425" s="40">
        <f>'Agricultural Data'!E425</f>
        <v>0</v>
      </c>
      <c r="H425" s="38">
        <f>'Agricultural Data'!F425</f>
        <v>0</v>
      </c>
      <c r="I425" s="38">
        <f>'Agricultural Data'!G425</f>
        <v>0</v>
      </c>
      <c r="J425" s="38">
        <f>'Agricultural Data'!H425</f>
        <v>0</v>
      </c>
      <c r="K425" s="195">
        <f>'Agricultural Data'!I425</f>
        <v>0</v>
      </c>
      <c r="L425" s="195">
        <f>'Agricultural Data'!J425</f>
        <v>0</v>
      </c>
      <c r="M425" s="168" t="str">
        <f t="shared" si="27"/>
        <v/>
      </c>
      <c r="N425" s="168" t="str">
        <f t="shared" si="28"/>
        <v/>
      </c>
      <c r="O425" s="38" t="str">
        <f>IFERROR(IF(VLOOKUP(J425,'Inputs_Metric 30'!$D$5:$E$139,2,FALSE)=0,"",VLOOKUP(J425,'Inputs_Metric 30'!$D$5:$E$139,2,FALSE)),"")</f>
        <v/>
      </c>
    </row>
    <row r="426" spans="3:15" x14ac:dyDescent="0.25">
      <c r="C426">
        <f t="shared" si="26"/>
        <v>10</v>
      </c>
      <c r="D426">
        <f>COUNTIF($F$4:F426,F426)</f>
        <v>241</v>
      </c>
      <c r="E426" s="40">
        <f>'Agricultural Data'!C426</f>
        <v>0</v>
      </c>
      <c r="F426" s="40">
        <f>'Agricultural Data'!D426</f>
        <v>0</v>
      </c>
      <c r="G426" s="40">
        <f>'Agricultural Data'!E426</f>
        <v>0</v>
      </c>
      <c r="H426" s="38">
        <f>'Agricultural Data'!F426</f>
        <v>0</v>
      </c>
      <c r="I426" s="38">
        <f>'Agricultural Data'!G426</f>
        <v>0</v>
      </c>
      <c r="J426" s="38">
        <f>'Agricultural Data'!H426</f>
        <v>0</v>
      </c>
      <c r="K426" s="195">
        <f>'Agricultural Data'!I426</f>
        <v>0</v>
      </c>
      <c r="L426" s="195">
        <f>'Agricultural Data'!J426</f>
        <v>0</v>
      </c>
      <c r="M426" s="168" t="str">
        <f t="shared" si="27"/>
        <v/>
      </c>
      <c r="N426" s="168" t="str">
        <f t="shared" si="28"/>
        <v/>
      </c>
      <c r="O426" s="38" t="str">
        <f>IFERROR(IF(VLOOKUP(J426,'Inputs_Metric 30'!$D$5:$E$139,2,FALSE)=0,"",VLOOKUP(J426,'Inputs_Metric 30'!$D$5:$E$139,2,FALSE)),"")</f>
        <v/>
      </c>
    </row>
    <row r="427" spans="3:15" x14ac:dyDescent="0.25">
      <c r="C427">
        <f t="shared" si="26"/>
        <v>10</v>
      </c>
      <c r="D427">
        <f>COUNTIF($F$4:F427,F427)</f>
        <v>242</v>
      </c>
      <c r="E427" s="40">
        <f>'Agricultural Data'!C427</f>
        <v>0</v>
      </c>
      <c r="F427" s="40">
        <f>'Agricultural Data'!D427</f>
        <v>0</v>
      </c>
      <c r="G427" s="40">
        <f>'Agricultural Data'!E427</f>
        <v>0</v>
      </c>
      <c r="H427" s="38">
        <f>'Agricultural Data'!F427</f>
        <v>0</v>
      </c>
      <c r="I427" s="38">
        <f>'Agricultural Data'!G427</f>
        <v>0</v>
      </c>
      <c r="J427" s="38">
        <f>'Agricultural Data'!H427</f>
        <v>0</v>
      </c>
      <c r="K427" s="195">
        <f>'Agricultural Data'!I427</f>
        <v>0</v>
      </c>
      <c r="L427" s="195">
        <f>'Agricultural Data'!J427</f>
        <v>0</v>
      </c>
      <c r="M427" s="168" t="str">
        <f t="shared" si="27"/>
        <v/>
      </c>
      <c r="N427" s="168" t="str">
        <f t="shared" si="28"/>
        <v/>
      </c>
      <c r="O427" s="38" t="str">
        <f>IFERROR(IF(VLOOKUP(J427,'Inputs_Metric 30'!$D$5:$E$139,2,FALSE)=0,"",VLOOKUP(J427,'Inputs_Metric 30'!$D$5:$E$139,2,FALSE)),"")</f>
        <v/>
      </c>
    </row>
    <row r="428" spans="3:15" x14ac:dyDescent="0.25">
      <c r="C428">
        <f t="shared" si="26"/>
        <v>10</v>
      </c>
      <c r="D428">
        <f>COUNTIF($F$4:F428,F428)</f>
        <v>243</v>
      </c>
      <c r="E428" s="40">
        <f>'Agricultural Data'!C428</f>
        <v>0</v>
      </c>
      <c r="F428" s="40">
        <f>'Agricultural Data'!D428</f>
        <v>0</v>
      </c>
      <c r="G428" s="40">
        <f>'Agricultural Data'!E428</f>
        <v>0</v>
      </c>
      <c r="H428" s="38">
        <f>'Agricultural Data'!F428</f>
        <v>0</v>
      </c>
      <c r="I428" s="38">
        <f>'Agricultural Data'!G428</f>
        <v>0</v>
      </c>
      <c r="J428" s="38">
        <f>'Agricultural Data'!H428</f>
        <v>0</v>
      </c>
      <c r="K428" s="195">
        <f>'Agricultural Data'!I428</f>
        <v>0</v>
      </c>
      <c r="L428" s="195">
        <f>'Agricultural Data'!J428</f>
        <v>0</v>
      </c>
      <c r="M428" s="168" t="str">
        <f t="shared" si="27"/>
        <v/>
      </c>
      <c r="N428" s="168" t="str">
        <f t="shared" si="28"/>
        <v/>
      </c>
      <c r="O428" s="38" t="str">
        <f>IFERROR(IF(VLOOKUP(J428,'Inputs_Metric 30'!$D$5:$E$139,2,FALSE)=0,"",VLOOKUP(J428,'Inputs_Metric 30'!$D$5:$E$139,2,FALSE)),"")</f>
        <v/>
      </c>
    </row>
    <row r="429" spans="3:15" x14ac:dyDescent="0.25">
      <c r="C429">
        <f t="shared" si="26"/>
        <v>10</v>
      </c>
      <c r="D429">
        <f>COUNTIF($F$4:F429,F429)</f>
        <v>244</v>
      </c>
      <c r="E429" s="40">
        <f>'Agricultural Data'!C429</f>
        <v>0</v>
      </c>
      <c r="F429" s="40">
        <f>'Agricultural Data'!D429</f>
        <v>0</v>
      </c>
      <c r="G429" s="40">
        <f>'Agricultural Data'!E429</f>
        <v>0</v>
      </c>
      <c r="H429" s="38">
        <f>'Agricultural Data'!F429</f>
        <v>0</v>
      </c>
      <c r="I429" s="38">
        <f>'Agricultural Data'!G429</f>
        <v>0</v>
      </c>
      <c r="J429" s="38">
        <f>'Agricultural Data'!H429</f>
        <v>0</v>
      </c>
      <c r="K429" s="195">
        <f>'Agricultural Data'!I429</f>
        <v>0</v>
      </c>
      <c r="L429" s="195">
        <f>'Agricultural Data'!J429</f>
        <v>0</v>
      </c>
      <c r="M429" s="168" t="str">
        <f t="shared" si="27"/>
        <v/>
      </c>
      <c r="N429" s="168" t="str">
        <f t="shared" si="28"/>
        <v/>
      </c>
      <c r="O429" s="38" t="str">
        <f>IFERROR(IF(VLOOKUP(J429,'Inputs_Metric 30'!$D$5:$E$139,2,FALSE)=0,"",VLOOKUP(J429,'Inputs_Metric 30'!$D$5:$E$139,2,FALSE)),"")</f>
        <v/>
      </c>
    </row>
    <row r="430" spans="3:15" x14ac:dyDescent="0.25">
      <c r="C430">
        <f t="shared" si="26"/>
        <v>10</v>
      </c>
      <c r="D430">
        <f>COUNTIF($F$4:F430,F430)</f>
        <v>245</v>
      </c>
      <c r="E430" s="40">
        <f>'Agricultural Data'!C430</f>
        <v>0</v>
      </c>
      <c r="F430" s="40">
        <f>'Agricultural Data'!D430</f>
        <v>0</v>
      </c>
      <c r="G430" s="40">
        <f>'Agricultural Data'!E430</f>
        <v>0</v>
      </c>
      <c r="H430" s="38">
        <f>'Agricultural Data'!F430</f>
        <v>0</v>
      </c>
      <c r="I430" s="38">
        <f>'Agricultural Data'!G430</f>
        <v>0</v>
      </c>
      <c r="J430" s="38">
        <f>'Agricultural Data'!H430</f>
        <v>0</v>
      </c>
      <c r="K430" s="195">
        <f>'Agricultural Data'!I430</f>
        <v>0</v>
      </c>
      <c r="L430" s="195">
        <f>'Agricultural Data'!J430</f>
        <v>0</v>
      </c>
      <c r="M430" s="168" t="str">
        <f t="shared" si="27"/>
        <v/>
      </c>
      <c r="N430" s="168" t="str">
        <f t="shared" si="28"/>
        <v/>
      </c>
      <c r="O430" s="38" t="str">
        <f>IFERROR(IF(VLOOKUP(J430,'Inputs_Metric 30'!$D$5:$E$139,2,FALSE)=0,"",VLOOKUP(J430,'Inputs_Metric 30'!$D$5:$E$139,2,FALSE)),"")</f>
        <v/>
      </c>
    </row>
    <row r="431" spans="3:15" x14ac:dyDescent="0.25">
      <c r="C431">
        <f t="shared" si="26"/>
        <v>10</v>
      </c>
      <c r="D431">
        <f>COUNTIF($F$4:F431,F431)</f>
        <v>246</v>
      </c>
      <c r="E431" s="40">
        <f>'Agricultural Data'!C431</f>
        <v>0</v>
      </c>
      <c r="F431" s="40">
        <f>'Agricultural Data'!D431</f>
        <v>0</v>
      </c>
      <c r="G431" s="40">
        <f>'Agricultural Data'!E431</f>
        <v>0</v>
      </c>
      <c r="H431" s="38">
        <f>'Agricultural Data'!F431</f>
        <v>0</v>
      </c>
      <c r="I431" s="38">
        <f>'Agricultural Data'!G431</f>
        <v>0</v>
      </c>
      <c r="J431" s="38">
        <f>'Agricultural Data'!H431</f>
        <v>0</v>
      </c>
      <c r="K431" s="195">
        <f>'Agricultural Data'!I431</f>
        <v>0</v>
      </c>
      <c r="L431" s="195">
        <f>'Agricultural Data'!J431</f>
        <v>0</v>
      </c>
      <c r="M431" s="168" t="str">
        <f t="shared" si="27"/>
        <v/>
      </c>
      <c r="N431" s="168" t="str">
        <f t="shared" si="28"/>
        <v/>
      </c>
      <c r="O431" s="38" t="str">
        <f>IFERROR(IF(VLOOKUP(J431,'Inputs_Metric 30'!$D$5:$E$139,2,FALSE)=0,"",VLOOKUP(J431,'Inputs_Metric 30'!$D$5:$E$139,2,FALSE)),"")</f>
        <v/>
      </c>
    </row>
    <row r="432" spans="3:15" x14ac:dyDescent="0.25">
      <c r="C432">
        <f t="shared" si="26"/>
        <v>10</v>
      </c>
      <c r="D432">
        <f>COUNTIF($F$4:F432,F432)</f>
        <v>247</v>
      </c>
      <c r="E432" s="40">
        <f>'Agricultural Data'!C432</f>
        <v>0</v>
      </c>
      <c r="F432" s="40">
        <f>'Agricultural Data'!D432</f>
        <v>0</v>
      </c>
      <c r="G432" s="40">
        <f>'Agricultural Data'!E432</f>
        <v>0</v>
      </c>
      <c r="H432" s="38">
        <f>'Agricultural Data'!F432</f>
        <v>0</v>
      </c>
      <c r="I432" s="38">
        <f>'Agricultural Data'!G432</f>
        <v>0</v>
      </c>
      <c r="J432" s="38">
        <f>'Agricultural Data'!H432</f>
        <v>0</v>
      </c>
      <c r="K432" s="195">
        <f>'Agricultural Data'!I432</f>
        <v>0</v>
      </c>
      <c r="L432" s="195">
        <f>'Agricultural Data'!J432</f>
        <v>0</v>
      </c>
      <c r="M432" s="168" t="str">
        <f t="shared" si="27"/>
        <v/>
      </c>
      <c r="N432" s="168" t="str">
        <f t="shared" si="28"/>
        <v/>
      </c>
      <c r="O432" s="38" t="str">
        <f>IFERROR(IF(VLOOKUP(J432,'Inputs_Metric 30'!$D$5:$E$139,2,FALSE)=0,"",VLOOKUP(J432,'Inputs_Metric 30'!$D$5:$E$139,2,FALSE)),"")</f>
        <v/>
      </c>
    </row>
    <row r="433" spans="3:15" x14ac:dyDescent="0.25">
      <c r="C433">
        <f t="shared" si="26"/>
        <v>10</v>
      </c>
      <c r="D433">
        <f>COUNTIF($F$4:F433,F433)</f>
        <v>248</v>
      </c>
      <c r="E433" s="40">
        <f>'Agricultural Data'!C433</f>
        <v>0</v>
      </c>
      <c r="F433" s="40">
        <f>'Agricultural Data'!D433</f>
        <v>0</v>
      </c>
      <c r="G433" s="40">
        <f>'Agricultural Data'!E433</f>
        <v>0</v>
      </c>
      <c r="H433" s="38">
        <f>'Agricultural Data'!F433</f>
        <v>0</v>
      </c>
      <c r="I433" s="38">
        <f>'Agricultural Data'!G433</f>
        <v>0</v>
      </c>
      <c r="J433" s="38">
        <f>'Agricultural Data'!H433</f>
        <v>0</v>
      </c>
      <c r="K433" s="195">
        <f>'Agricultural Data'!I433</f>
        <v>0</v>
      </c>
      <c r="L433" s="195">
        <f>'Agricultural Data'!J433</f>
        <v>0</v>
      </c>
      <c r="M433" s="168" t="str">
        <f t="shared" si="27"/>
        <v/>
      </c>
      <c r="N433" s="168" t="str">
        <f t="shared" si="28"/>
        <v/>
      </c>
      <c r="O433" s="38" t="str">
        <f>IFERROR(IF(VLOOKUP(J433,'Inputs_Metric 30'!$D$5:$E$139,2,FALSE)=0,"",VLOOKUP(J433,'Inputs_Metric 30'!$D$5:$E$139,2,FALSE)),"")</f>
        <v/>
      </c>
    </row>
    <row r="434" spans="3:15" x14ac:dyDescent="0.25">
      <c r="C434">
        <f t="shared" si="26"/>
        <v>10</v>
      </c>
      <c r="D434">
        <f>COUNTIF($F$4:F434,F434)</f>
        <v>249</v>
      </c>
      <c r="E434" s="40">
        <f>'Agricultural Data'!C434</f>
        <v>0</v>
      </c>
      <c r="F434" s="40">
        <f>'Agricultural Data'!D434</f>
        <v>0</v>
      </c>
      <c r="G434" s="40">
        <f>'Agricultural Data'!E434</f>
        <v>0</v>
      </c>
      <c r="H434" s="38">
        <f>'Agricultural Data'!F434</f>
        <v>0</v>
      </c>
      <c r="I434" s="38">
        <f>'Agricultural Data'!G434</f>
        <v>0</v>
      </c>
      <c r="J434" s="38">
        <f>'Agricultural Data'!H434</f>
        <v>0</v>
      </c>
      <c r="K434" s="195">
        <f>'Agricultural Data'!I434</f>
        <v>0</v>
      </c>
      <c r="L434" s="195">
        <f>'Agricultural Data'!J434</f>
        <v>0</v>
      </c>
      <c r="M434" s="168" t="str">
        <f t="shared" si="27"/>
        <v/>
      </c>
      <c r="N434" s="168" t="str">
        <f t="shared" si="28"/>
        <v/>
      </c>
      <c r="O434" s="38" t="str">
        <f>IFERROR(IF(VLOOKUP(J434,'Inputs_Metric 30'!$D$5:$E$139,2,FALSE)=0,"",VLOOKUP(J434,'Inputs_Metric 30'!$D$5:$E$139,2,FALSE)),"")</f>
        <v/>
      </c>
    </row>
    <row r="435" spans="3:15" x14ac:dyDescent="0.25">
      <c r="C435">
        <f t="shared" si="26"/>
        <v>10</v>
      </c>
      <c r="D435">
        <f>COUNTIF($F$4:F435,F435)</f>
        <v>250</v>
      </c>
      <c r="E435" s="40">
        <f>'Agricultural Data'!C435</f>
        <v>0</v>
      </c>
      <c r="F435" s="40">
        <f>'Agricultural Data'!D435</f>
        <v>0</v>
      </c>
      <c r="G435" s="40">
        <f>'Agricultural Data'!E435</f>
        <v>0</v>
      </c>
      <c r="H435" s="38">
        <f>'Agricultural Data'!F435</f>
        <v>0</v>
      </c>
      <c r="I435" s="38">
        <f>'Agricultural Data'!G435</f>
        <v>0</v>
      </c>
      <c r="J435" s="38">
        <f>'Agricultural Data'!H435</f>
        <v>0</v>
      </c>
      <c r="K435" s="195">
        <f>'Agricultural Data'!I435</f>
        <v>0</v>
      </c>
      <c r="L435" s="195">
        <f>'Agricultural Data'!J435</f>
        <v>0</v>
      </c>
      <c r="M435" s="168" t="str">
        <f t="shared" si="27"/>
        <v/>
      </c>
      <c r="N435" s="168" t="str">
        <f t="shared" si="28"/>
        <v/>
      </c>
      <c r="O435" s="38" t="str">
        <f>IFERROR(IF(VLOOKUP(J435,'Inputs_Metric 30'!$D$5:$E$139,2,FALSE)=0,"",VLOOKUP(J435,'Inputs_Metric 30'!$D$5:$E$139,2,FALSE)),"")</f>
        <v/>
      </c>
    </row>
    <row r="436" spans="3:15" x14ac:dyDescent="0.25">
      <c r="C436">
        <f t="shared" si="26"/>
        <v>10</v>
      </c>
      <c r="D436">
        <f>COUNTIF($F$4:F436,F436)</f>
        <v>251</v>
      </c>
      <c r="E436" s="40">
        <f>'Agricultural Data'!C436</f>
        <v>0</v>
      </c>
      <c r="F436" s="40">
        <f>'Agricultural Data'!D436</f>
        <v>0</v>
      </c>
      <c r="G436" s="40">
        <f>'Agricultural Data'!E436</f>
        <v>0</v>
      </c>
      <c r="H436" s="38">
        <f>'Agricultural Data'!F436</f>
        <v>0</v>
      </c>
      <c r="I436" s="38">
        <f>'Agricultural Data'!G436</f>
        <v>0</v>
      </c>
      <c r="J436" s="38">
        <f>'Agricultural Data'!H436</f>
        <v>0</v>
      </c>
      <c r="K436" s="195">
        <f>'Agricultural Data'!I436</f>
        <v>0</v>
      </c>
      <c r="L436" s="195">
        <f>'Agricultural Data'!J436</f>
        <v>0</v>
      </c>
      <c r="M436" s="168" t="str">
        <f t="shared" si="27"/>
        <v/>
      </c>
      <c r="N436" s="168" t="str">
        <f t="shared" si="28"/>
        <v/>
      </c>
      <c r="O436" s="38" t="str">
        <f>IFERROR(IF(VLOOKUP(J436,'Inputs_Metric 30'!$D$5:$E$139,2,FALSE)=0,"",VLOOKUP(J436,'Inputs_Metric 30'!$D$5:$E$139,2,FALSE)),"")</f>
        <v/>
      </c>
    </row>
    <row r="437" spans="3:15" x14ac:dyDescent="0.25">
      <c r="C437">
        <f t="shared" si="26"/>
        <v>10</v>
      </c>
      <c r="D437">
        <f>COUNTIF($F$4:F437,F437)</f>
        <v>252</v>
      </c>
      <c r="E437" s="40">
        <f>'Agricultural Data'!C437</f>
        <v>0</v>
      </c>
      <c r="F437" s="40">
        <f>'Agricultural Data'!D437</f>
        <v>0</v>
      </c>
      <c r="G437" s="40">
        <f>'Agricultural Data'!E437</f>
        <v>0</v>
      </c>
      <c r="H437" s="38">
        <f>'Agricultural Data'!F437</f>
        <v>0</v>
      </c>
      <c r="I437" s="38">
        <f>'Agricultural Data'!G437</f>
        <v>0</v>
      </c>
      <c r="J437" s="38">
        <f>'Agricultural Data'!H437</f>
        <v>0</v>
      </c>
      <c r="K437" s="195">
        <f>'Agricultural Data'!I437</f>
        <v>0</v>
      </c>
      <c r="L437" s="195">
        <f>'Agricultural Data'!J437</f>
        <v>0</v>
      </c>
      <c r="M437" s="168" t="str">
        <f t="shared" si="27"/>
        <v/>
      </c>
      <c r="N437" s="168" t="str">
        <f t="shared" si="28"/>
        <v/>
      </c>
      <c r="O437" s="38" t="str">
        <f>IFERROR(IF(VLOOKUP(J437,'Inputs_Metric 30'!$D$5:$E$139,2,FALSE)=0,"",VLOOKUP(J437,'Inputs_Metric 30'!$D$5:$E$139,2,FALSE)),"")</f>
        <v/>
      </c>
    </row>
    <row r="438" spans="3:15" x14ac:dyDescent="0.25">
      <c r="C438">
        <f t="shared" si="26"/>
        <v>10</v>
      </c>
      <c r="D438">
        <f>COUNTIF($F$4:F438,F438)</f>
        <v>253</v>
      </c>
      <c r="E438" s="40">
        <f>'Agricultural Data'!C438</f>
        <v>0</v>
      </c>
      <c r="F438" s="40">
        <f>'Agricultural Data'!D438</f>
        <v>0</v>
      </c>
      <c r="G438" s="40">
        <f>'Agricultural Data'!E438</f>
        <v>0</v>
      </c>
      <c r="H438" s="38">
        <f>'Agricultural Data'!F438</f>
        <v>0</v>
      </c>
      <c r="I438" s="38">
        <f>'Agricultural Data'!G438</f>
        <v>0</v>
      </c>
      <c r="J438" s="38">
        <f>'Agricultural Data'!H438</f>
        <v>0</v>
      </c>
      <c r="K438" s="195">
        <f>'Agricultural Data'!I438</f>
        <v>0</v>
      </c>
      <c r="L438" s="195">
        <f>'Agricultural Data'!J438</f>
        <v>0</v>
      </c>
      <c r="M438" s="168" t="str">
        <f t="shared" si="27"/>
        <v/>
      </c>
      <c r="N438" s="168" t="str">
        <f t="shared" si="28"/>
        <v/>
      </c>
      <c r="O438" s="38" t="str">
        <f>IFERROR(IF(VLOOKUP(J438,'Inputs_Metric 30'!$D$5:$E$139,2,FALSE)=0,"",VLOOKUP(J438,'Inputs_Metric 30'!$D$5:$E$139,2,FALSE)),"")</f>
        <v/>
      </c>
    </row>
    <row r="439" spans="3:15" x14ac:dyDescent="0.25">
      <c r="C439">
        <f t="shared" si="26"/>
        <v>10</v>
      </c>
      <c r="D439">
        <f>COUNTIF($F$4:F439,F439)</f>
        <v>254</v>
      </c>
      <c r="E439" s="40">
        <f>'Agricultural Data'!C439</f>
        <v>0</v>
      </c>
      <c r="F439" s="40">
        <f>'Agricultural Data'!D439</f>
        <v>0</v>
      </c>
      <c r="G439" s="40">
        <f>'Agricultural Data'!E439</f>
        <v>0</v>
      </c>
      <c r="H439" s="38">
        <f>'Agricultural Data'!F439</f>
        <v>0</v>
      </c>
      <c r="I439" s="38">
        <f>'Agricultural Data'!G439</f>
        <v>0</v>
      </c>
      <c r="J439" s="38">
        <f>'Agricultural Data'!H439</f>
        <v>0</v>
      </c>
      <c r="K439" s="195">
        <f>'Agricultural Data'!I439</f>
        <v>0</v>
      </c>
      <c r="L439" s="195">
        <f>'Agricultural Data'!J439</f>
        <v>0</v>
      </c>
      <c r="M439" s="168" t="str">
        <f t="shared" si="27"/>
        <v/>
      </c>
      <c r="N439" s="168" t="str">
        <f t="shared" si="28"/>
        <v/>
      </c>
      <c r="O439" s="38" t="str">
        <f>IFERROR(IF(VLOOKUP(J439,'Inputs_Metric 30'!$D$5:$E$139,2,FALSE)=0,"",VLOOKUP(J439,'Inputs_Metric 30'!$D$5:$E$139,2,FALSE)),"")</f>
        <v/>
      </c>
    </row>
    <row r="440" spans="3:15" x14ac:dyDescent="0.25">
      <c r="C440">
        <f t="shared" si="26"/>
        <v>10</v>
      </c>
      <c r="D440">
        <f>COUNTIF($F$4:F440,F440)</f>
        <v>255</v>
      </c>
      <c r="E440" s="40">
        <f>'Agricultural Data'!C440</f>
        <v>0</v>
      </c>
      <c r="F440" s="40">
        <f>'Agricultural Data'!D440</f>
        <v>0</v>
      </c>
      <c r="G440" s="40">
        <f>'Agricultural Data'!E440</f>
        <v>0</v>
      </c>
      <c r="H440" s="38">
        <f>'Agricultural Data'!F440</f>
        <v>0</v>
      </c>
      <c r="I440" s="38">
        <f>'Agricultural Data'!G440</f>
        <v>0</v>
      </c>
      <c r="J440" s="38">
        <f>'Agricultural Data'!H440</f>
        <v>0</v>
      </c>
      <c r="K440" s="195">
        <f>'Agricultural Data'!I440</f>
        <v>0</v>
      </c>
      <c r="L440" s="195">
        <f>'Agricultural Data'!J440</f>
        <v>0</v>
      </c>
      <c r="M440" s="168" t="str">
        <f t="shared" si="27"/>
        <v/>
      </c>
      <c r="N440" s="168" t="str">
        <f t="shared" si="28"/>
        <v/>
      </c>
      <c r="O440" s="38" t="str">
        <f>IFERROR(IF(VLOOKUP(J440,'Inputs_Metric 30'!$D$5:$E$139,2,FALSE)=0,"",VLOOKUP(J440,'Inputs_Metric 30'!$D$5:$E$139,2,FALSE)),"")</f>
        <v/>
      </c>
    </row>
    <row r="441" spans="3:15" x14ac:dyDescent="0.25">
      <c r="C441">
        <f t="shared" si="26"/>
        <v>10</v>
      </c>
      <c r="D441">
        <f>COUNTIF($F$4:F441,F441)</f>
        <v>256</v>
      </c>
      <c r="E441" s="40">
        <f>'Agricultural Data'!C441</f>
        <v>0</v>
      </c>
      <c r="F441" s="40">
        <f>'Agricultural Data'!D441</f>
        <v>0</v>
      </c>
      <c r="G441" s="40">
        <f>'Agricultural Data'!E441</f>
        <v>0</v>
      </c>
      <c r="H441" s="38">
        <f>'Agricultural Data'!F441</f>
        <v>0</v>
      </c>
      <c r="I441" s="38">
        <f>'Agricultural Data'!G441</f>
        <v>0</v>
      </c>
      <c r="J441" s="38">
        <f>'Agricultural Data'!H441</f>
        <v>0</v>
      </c>
      <c r="K441" s="195">
        <f>'Agricultural Data'!I441</f>
        <v>0</v>
      </c>
      <c r="L441" s="195">
        <f>'Agricultural Data'!J441</f>
        <v>0</v>
      </c>
      <c r="M441" s="168" t="str">
        <f t="shared" si="27"/>
        <v/>
      </c>
      <c r="N441" s="168" t="str">
        <f t="shared" si="28"/>
        <v/>
      </c>
      <c r="O441" s="38" t="str">
        <f>IFERROR(IF(VLOOKUP(J441,'Inputs_Metric 30'!$D$5:$E$139,2,FALSE)=0,"",VLOOKUP(J441,'Inputs_Metric 30'!$D$5:$E$139,2,FALSE)),"")</f>
        <v/>
      </c>
    </row>
    <row r="442" spans="3:15" x14ac:dyDescent="0.25">
      <c r="C442">
        <f t="shared" si="26"/>
        <v>10</v>
      </c>
      <c r="D442">
        <f>COUNTIF($F$4:F442,F442)</f>
        <v>257</v>
      </c>
      <c r="E442" s="40">
        <f>'Agricultural Data'!C442</f>
        <v>0</v>
      </c>
      <c r="F442" s="40">
        <f>'Agricultural Data'!D442</f>
        <v>0</v>
      </c>
      <c r="G442" s="40">
        <f>'Agricultural Data'!E442</f>
        <v>0</v>
      </c>
      <c r="H442" s="38">
        <f>'Agricultural Data'!F442</f>
        <v>0</v>
      </c>
      <c r="I442" s="38">
        <f>'Agricultural Data'!G442</f>
        <v>0</v>
      </c>
      <c r="J442" s="38">
        <f>'Agricultural Data'!H442</f>
        <v>0</v>
      </c>
      <c r="K442" s="195">
        <f>'Agricultural Data'!I442</f>
        <v>0</v>
      </c>
      <c r="L442" s="195">
        <f>'Agricultural Data'!J442</f>
        <v>0</v>
      </c>
      <c r="M442" s="168" t="str">
        <f t="shared" si="27"/>
        <v/>
      </c>
      <c r="N442" s="168" t="str">
        <f t="shared" si="28"/>
        <v/>
      </c>
      <c r="O442" s="38" t="str">
        <f>IFERROR(IF(VLOOKUP(J442,'Inputs_Metric 30'!$D$5:$E$139,2,FALSE)=0,"",VLOOKUP(J442,'Inputs_Metric 30'!$D$5:$E$139,2,FALSE)),"")</f>
        <v/>
      </c>
    </row>
    <row r="443" spans="3:15" x14ac:dyDescent="0.25">
      <c r="C443">
        <f t="shared" si="26"/>
        <v>10</v>
      </c>
      <c r="D443">
        <f>COUNTIF($F$4:F443,F443)</f>
        <v>258</v>
      </c>
      <c r="E443" s="40">
        <f>'Agricultural Data'!C443</f>
        <v>0</v>
      </c>
      <c r="F443" s="40">
        <f>'Agricultural Data'!D443</f>
        <v>0</v>
      </c>
      <c r="G443" s="40">
        <f>'Agricultural Data'!E443</f>
        <v>0</v>
      </c>
      <c r="H443" s="38">
        <f>'Agricultural Data'!F443</f>
        <v>0</v>
      </c>
      <c r="I443" s="38">
        <f>'Agricultural Data'!G443</f>
        <v>0</v>
      </c>
      <c r="J443" s="38">
        <f>'Agricultural Data'!H443</f>
        <v>0</v>
      </c>
      <c r="K443" s="195">
        <f>'Agricultural Data'!I443</f>
        <v>0</v>
      </c>
      <c r="L443" s="195">
        <f>'Agricultural Data'!J443</f>
        <v>0</v>
      </c>
      <c r="M443" s="168" t="str">
        <f t="shared" si="27"/>
        <v/>
      </c>
      <c r="N443" s="168" t="str">
        <f t="shared" si="28"/>
        <v/>
      </c>
      <c r="O443" s="38" t="str">
        <f>IFERROR(IF(VLOOKUP(J443,'Inputs_Metric 30'!$D$5:$E$139,2,FALSE)=0,"",VLOOKUP(J443,'Inputs_Metric 30'!$D$5:$E$139,2,FALSE)),"")</f>
        <v/>
      </c>
    </row>
    <row r="444" spans="3:15" x14ac:dyDescent="0.25">
      <c r="C444">
        <f t="shared" si="26"/>
        <v>10</v>
      </c>
      <c r="D444">
        <f>COUNTIF($F$4:F444,F444)</f>
        <v>259</v>
      </c>
      <c r="E444" s="40">
        <f>'Agricultural Data'!C444</f>
        <v>0</v>
      </c>
      <c r="F444" s="40">
        <f>'Agricultural Data'!D444</f>
        <v>0</v>
      </c>
      <c r="G444" s="40">
        <f>'Agricultural Data'!E444</f>
        <v>0</v>
      </c>
      <c r="H444" s="38">
        <f>'Agricultural Data'!F444</f>
        <v>0</v>
      </c>
      <c r="I444" s="38">
        <f>'Agricultural Data'!G444</f>
        <v>0</v>
      </c>
      <c r="J444" s="38">
        <f>'Agricultural Data'!H444</f>
        <v>0</v>
      </c>
      <c r="K444" s="195">
        <f>'Agricultural Data'!I444</f>
        <v>0</v>
      </c>
      <c r="L444" s="195">
        <f>'Agricultural Data'!J444</f>
        <v>0</v>
      </c>
      <c r="M444" s="168" t="str">
        <f t="shared" si="27"/>
        <v/>
      </c>
      <c r="N444" s="168" t="str">
        <f t="shared" si="28"/>
        <v/>
      </c>
      <c r="O444" s="38" t="str">
        <f>IFERROR(IF(VLOOKUP(J444,'Inputs_Metric 30'!$D$5:$E$139,2,FALSE)=0,"",VLOOKUP(J444,'Inputs_Metric 30'!$D$5:$E$139,2,FALSE)),"")</f>
        <v/>
      </c>
    </row>
    <row r="445" spans="3:15" x14ac:dyDescent="0.25">
      <c r="C445">
        <f t="shared" si="26"/>
        <v>10</v>
      </c>
      <c r="D445">
        <f>COUNTIF($F$4:F445,F445)</f>
        <v>260</v>
      </c>
      <c r="E445" s="40">
        <f>'Agricultural Data'!C445</f>
        <v>0</v>
      </c>
      <c r="F445" s="40">
        <f>'Agricultural Data'!D445</f>
        <v>0</v>
      </c>
      <c r="G445" s="40">
        <f>'Agricultural Data'!E445</f>
        <v>0</v>
      </c>
      <c r="H445" s="38">
        <f>'Agricultural Data'!F445</f>
        <v>0</v>
      </c>
      <c r="I445" s="38">
        <f>'Agricultural Data'!G445</f>
        <v>0</v>
      </c>
      <c r="J445" s="38">
        <f>'Agricultural Data'!H445</f>
        <v>0</v>
      </c>
      <c r="K445" s="195">
        <f>'Agricultural Data'!I445</f>
        <v>0</v>
      </c>
      <c r="L445" s="195">
        <f>'Agricultural Data'!J445</f>
        <v>0</v>
      </c>
      <c r="M445" s="168" t="str">
        <f t="shared" si="27"/>
        <v/>
      </c>
      <c r="N445" s="168" t="str">
        <f t="shared" si="28"/>
        <v/>
      </c>
      <c r="O445" s="38" t="str">
        <f>IFERROR(IF(VLOOKUP(J445,'Inputs_Metric 30'!$D$5:$E$139,2,FALSE)=0,"",VLOOKUP(J445,'Inputs_Metric 30'!$D$5:$E$139,2,FALSE)),"")</f>
        <v/>
      </c>
    </row>
    <row r="446" spans="3:15" x14ac:dyDescent="0.25">
      <c r="C446">
        <f t="shared" si="26"/>
        <v>10</v>
      </c>
      <c r="D446">
        <f>COUNTIF($F$4:F446,F446)</f>
        <v>261</v>
      </c>
      <c r="E446" s="40">
        <f>'Agricultural Data'!C446</f>
        <v>0</v>
      </c>
      <c r="F446" s="40">
        <f>'Agricultural Data'!D446</f>
        <v>0</v>
      </c>
      <c r="G446" s="40">
        <f>'Agricultural Data'!E446</f>
        <v>0</v>
      </c>
      <c r="H446" s="38">
        <f>'Agricultural Data'!F446</f>
        <v>0</v>
      </c>
      <c r="I446" s="38">
        <f>'Agricultural Data'!G446</f>
        <v>0</v>
      </c>
      <c r="J446" s="38">
        <f>'Agricultural Data'!H446</f>
        <v>0</v>
      </c>
      <c r="K446" s="195">
        <f>'Agricultural Data'!I446</f>
        <v>0</v>
      </c>
      <c r="L446" s="195">
        <f>'Agricultural Data'!J446</f>
        <v>0</v>
      </c>
      <c r="M446" s="168" t="str">
        <f t="shared" si="27"/>
        <v/>
      </c>
      <c r="N446" s="168" t="str">
        <f t="shared" si="28"/>
        <v/>
      </c>
      <c r="O446" s="38" t="str">
        <f>IFERROR(IF(VLOOKUP(J446,'Inputs_Metric 30'!$D$5:$E$139,2,FALSE)=0,"",VLOOKUP(J446,'Inputs_Metric 30'!$D$5:$E$139,2,FALSE)),"")</f>
        <v/>
      </c>
    </row>
    <row r="447" spans="3:15" x14ac:dyDescent="0.25">
      <c r="C447">
        <f t="shared" si="26"/>
        <v>10</v>
      </c>
      <c r="D447">
        <f>COUNTIF($F$4:F447,F447)</f>
        <v>262</v>
      </c>
      <c r="E447" s="40">
        <f>'Agricultural Data'!C447</f>
        <v>0</v>
      </c>
      <c r="F447" s="40">
        <f>'Agricultural Data'!D447</f>
        <v>0</v>
      </c>
      <c r="G447" s="40">
        <f>'Agricultural Data'!E447</f>
        <v>0</v>
      </c>
      <c r="H447" s="38">
        <f>'Agricultural Data'!F447</f>
        <v>0</v>
      </c>
      <c r="I447" s="38">
        <f>'Agricultural Data'!G447</f>
        <v>0</v>
      </c>
      <c r="J447" s="38">
        <f>'Agricultural Data'!H447</f>
        <v>0</v>
      </c>
      <c r="K447" s="195">
        <f>'Agricultural Data'!I447</f>
        <v>0</v>
      </c>
      <c r="L447" s="195">
        <f>'Agricultural Data'!J447</f>
        <v>0</v>
      </c>
      <c r="M447" s="168" t="str">
        <f t="shared" si="27"/>
        <v/>
      </c>
      <c r="N447" s="168" t="str">
        <f t="shared" si="28"/>
        <v/>
      </c>
      <c r="O447" s="38" t="str">
        <f>IFERROR(IF(VLOOKUP(J447,'Inputs_Metric 30'!$D$5:$E$139,2,FALSE)=0,"",VLOOKUP(J447,'Inputs_Metric 30'!$D$5:$E$139,2,FALSE)),"")</f>
        <v/>
      </c>
    </row>
    <row r="448" spans="3:15" x14ac:dyDescent="0.25">
      <c r="C448">
        <f t="shared" si="26"/>
        <v>10</v>
      </c>
      <c r="D448">
        <f>COUNTIF($F$4:F448,F448)</f>
        <v>263</v>
      </c>
      <c r="E448" s="40">
        <f>'Agricultural Data'!C448</f>
        <v>0</v>
      </c>
      <c r="F448" s="40">
        <f>'Agricultural Data'!D448</f>
        <v>0</v>
      </c>
      <c r="G448" s="40">
        <f>'Agricultural Data'!E448</f>
        <v>0</v>
      </c>
      <c r="H448" s="38">
        <f>'Agricultural Data'!F448</f>
        <v>0</v>
      </c>
      <c r="I448" s="38">
        <f>'Agricultural Data'!G448</f>
        <v>0</v>
      </c>
      <c r="J448" s="38">
        <f>'Agricultural Data'!H448</f>
        <v>0</v>
      </c>
      <c r="K448" s="195">
        <f>'Agricultural Data'!I448</f>
        <v>0</v>
      </c>
      <c r="L448" s="195">
        <f>'Agricultural Data'!J448</f>
        <v>0</v>
      </c>
      <c r="M448" s="168" t="str">
        <f t="shared" si="27"/>
        <v/>
      </c>
      <c r="N448" s="168" t="str">
        <f t="shared" si="28"/>
        <v/>
      </c>
      <c r="O448" s="38" t="str">
        <f>IFERROR(IF(VLOOKUP(J448,'Inputs_Metric 30'!$D$5:$E$139,2,FALSE)=0,"",VLOOKUP(J448,'Inputs_Metric 30'!$D$5:$E$139,2,FALSE)),"")</f>
        <v/>
      </c>
    </row>
    <row r="449" spans="3:15" x14ac:dyDescent="0.25">
      <c r="C449">
        <f t="shared" si="26"/>
        <v>10</v>
      </c>
      <c r="D449">
        <f>COUNTIF($F$4:F449,F449)</f>
        <v>264</v>
      </c>
      <c r="E449" s="40">
        <f>'Agricultural Data'!C449</f>
        <v>0</v>
      </c>
      <c r="F449" s="40">
        <f>'Agricultural Data'!D449</f>
        <v>0</v>
      </c>
      <c r="G449" s="40">
        <f>'Agricultural Data'!E449</f>
        <v>0</v>
      </c>
      <c r="H449" s="38">
        <f>'Agricultural Data'!F449</f>
        <v>0</v>
      </c>
      <c r="I449" s="38">
        <f>'Agricultural Data'!G449</f>
        <v>0</v>
      </c>
      <c r="J449" s="38">
        <f>'Agricultural Data'!H449</f>
        <v>0</v>
      </c>
      <c r="K449" s="195">
        <f>'Agricultural Data'!I449</f>
        <v>0</v>
      </c>
      <c r="L449" s="195">
        <f>'Agricultural Data'!J449</f>
        <v>0</v>
      </c>
      <c r="M449" s="168" t="str">
        <f t="shared" si="27"/>
        <v/>
      </c>
      <c r="N449" s="168" t="str">
        <f t="shared" si="28"/>
        <v/>
      </c>
      <c r="O449" s="38" t="str">
        <f>IFERROR(IF(VLOOKUP(J449,'Inputs_Metric 30'!$D$5:$E$139,2,FALSE)=0,"",VLOOKUP(J449,'Inputs_Metric 30'!$D$5:$E$139,2,FALSE)),"")</f>
        <v/>
      </c>
    </row>
    <row r="450" spans="3:15" x14ac:dyDescent="0.25">
      <c r="C450">
        <f t="shared" si="26"/>
        <v>10</v>
      </c>
      <c r="D450">
        <f>COUNTIF($F$4:F450,F450)</f>
        <v>265</v>
      </c>
      <c r="E450" s="40">
        <f>'Agricultural Data'!C450</f>
        <v>0</v>
      </c>
      <c r="F450" s="40">
        <f>'Agricultural Data'!D450</f>
        <v>0</v>
      </c>
      <c r="G450" s="40">
        <f>'Agricultural Data'!E450</f>
        <v>0</v>
      </c>
      <c r="H450" s="38">
        <f>'Agricultural Data'!F450</f>
        <v>0</v>
      </c>
      <c r="I450" s="38">
        <f>'Agricultural Data'!G450</f>
        <v>0</v>
      </c>
      <c r="J450" s="38">
        <f>'Agricultural Data'!H450</f>
        <v>0</v>
      </c>
      <c r="K450" s="195">
        <f>'Agricultural Data'!I450</f>
        <v>0</v>
      </c>
      <c r="L450" s="195">
        <f>'Agricultural Data'!J450</f>
        <v>0</v>
      </c>
      <c r="M450" s="168" t="str">
        <f t="shared" si="27"/>
        <v/>
      </c>
      <c r="N450" s="168" t="str">
        <f t="shared" si="28"/>
        <v/>
      </c>
      <c r="O450" s="38" t="str">
        <f>IFERROR(IF(VLOOKUP(J450,'Inputs_Metric 30'!$D$5:$E$139,2,FALSE)=0,"",VLOOKUP(J450,'Inputs_Metric 30'!$D$5:$E$139,2,FALSE)),"")</f>
        <v/>
      </c>
    </row>
    <row r="451" spans="3:15" x14ac:dyDescent="0.25">
      <c r="C451">
        <f t="shared" si="26"/>
        <v>10</v>
      </c>
      <c r="D451">
        <f>COUNTIF($F$4:F451,F451)</f>
        <v>266</v>
      </c>
      <c r="E451" s="40">
        <f>'Agricultural Data'!C451</f>
        <v>0</v>
      </c>
      <c r="F451" s="40">
        <f>'Agricultural Data'!D451</f>
        <v>0</v>
      </c>
      <c r="G451" s="40">
        <f>'Agricultural Data'!E451</f>
        <v>0</v>
      </c>
      <c r="H451" s="38">
        <f>'Agricultural Data'!F451</f>
        <v>0</v>
      </c>
      <c r="I451" s="38">
        <f>'Agricultural Data'!G451</f>
        <v>0</v>
      </c>
      <c r="J451" s="38">
        <f>'Agricultural Data'!H451</f>
        <v>0</v>
      </c>
      <c r="K451" s="195">
        <f>'Agricultural Data'!I451</f>
        <v>0</v>
      </c>
      <c r="L451" s="195">
        <f>'Agricultural Data'!J451</f>
        <v>0</v>
      </c>
      <c r="M451" s="168" t="str">
        <f t="shared" si="27"/>
        <v/>
      </c>
      <c r="N451" s="168" t="str">
        <f t="shared" si="28"/>
        <v/>
      </c>
      <c r="O451" s="38" t="str">
        <f>IFERROR(IF(VLOOKUP(J451,'Inputs_Metric 30'!$D$5:$E$139,2,FALSE)=0,"",VLOOKUP(J451,'Inputs_Metric 30'!$D$5:$E$139,2,FALSE)),"")</f>
        <v/>
      </c>
    </row>
    <row r="452" spans="3:15" x14ac:dyDescent="0.25">
      <c r="C452">
        <f t="shared" si="26"/>
        <v>10</v>
      </c>
      <c r="D452">
        <f>COUNTIF($F$4:F452,F452)</f>
        <v>267</v>
      </c>
      <c r="E452" s="40">
        <f>'Agricultural Data'!C452</f>
        <v>0</v>
      </c>
      <c r="F452" s="40">
        <f>'Agricultural Data'!D452</f>
        <v>0</v>
      </c>
      <c r="G452" s="40">
        <f>'Agricultural Data'!E452</f>
        <v>0</v>
      </c>
      <c r="H452" s="38">
        <f>'Agricultural Data'!F452</f>
        <v>0</v>
      </c>
      <c r="I452" s="38">
        <f>'Agricultural Data'!G452</f>
        <v>0</v>
      </c>
      <c r="J452" s="38">
        <f>'Agricultural Data'!H452</f>
        <v>0</v>
      </c>
      <c r="K452" s="195">
        <f>'Agricultural Data'!I452</f>
        <v>0</v>
      </c>
      <c r="L452" s="195">
        <f>'Agricultural Data'!J452</f>
        <v>0</v>
      </c>
      <c r="M452" s="168" t="str">
        <f t="shared" si="27"/>
        <v/>
      </c>
      <c r="N452" s="168" t="str">
        <f t="shared" si="28"/>
        <v/>
      </c>
      <c r="O452" s="38" t="str">
        <f>IFERROR(IF(VLOOKUP(J452,'Inputs_Metric 30'!$D$5:$E$139,2,FALSE)=0,"",VLOOKUP(J452,'Inputs_Metric 30'!$D$5:$E$139,2,FALSE)),"")</f>
        <v/>
      </c>
    </row>
    <row r="453" spans="3:15" x14ac:dyDescent="0.25">
      <c r="C453">
        <f t="shared" si="26"/>
        <v>10</v>
      </c>
      <c r="D453">
        <f>COUNTIF($F$4:F453,F453)</f>
        <v>268</v>
      </c>
      <c r="E453" s="40">
        <f>'Agricultural Data'!C453</f>
        <v>0</v>
      </c>
      <c r="F453" s="40">
        <f>'Agricultural Data'!D453</f>
        <v>0</v>
      </c>
      <c r="G453" s="40">
        <f>'Agricultural Data'!E453</f>
        <v>0</v>
      </c>
      <c r="H453" s="38">
        <f>'Agricultural Data'!F453</f>
        <v>0</v>
      </c>
      <c r="I453" s="38">
        <f>'Agricultural Data'!G453</f>
        <v>0</v>
      </c>
      <c r="J453" s="38">
        <f>'Agricultural Data'!H453</f>
        <v>0</v>
      </c>
      <c r="K453" s="195">
        <f>'Agricultural Data'!I453</f>
        <v>0</v>
      </c>
      <c r="L453" s="195">
        <f>'Agricultural Data'!J453</f>
        <v>0</v>
      </c>
      <c r="M453" s="168" t="str">
        <f t="shared" si="27"/>
        <v/>
      </c>
      <c r="N453" s="168" t="str">
        <f t="shared" si="28"/>
        <v/>
      </c>
      <c r="O453" s="38" t="str">
        <f>IFERROR(IF(VLOOKUP(J453,'Inputs_Metric 30'!$D$5:$E$139,2,FALSE)=0,"",VLOOKUP(J453,'Inputs_Metric 30'!$D$5:$E$139,2,FALSE)),"")</f>
        <v/>
      </c>
    </row>
    <row r="454" spans="3:15" x14ac:dyDescent="0.25">
      <c r="C454">
        <f t="shared" si="26"/>
        <v>10</v>
      </c>
      <c r="D454">
        <f>COUNTIF($F$4:F454,F454)</f>
        <v>269</v>
      </c>
      <c r="E454" s="40">
        <f>'Agricultural Data'!C454</f>
        <v>0</v>
      </c>
      <c r="F454" s="40">
        <f>'Agricultural Data'!D454</f>
        <v>0</v>
      </c>
      <c r="G454" s="40">
        <f>'Agricultural Data'!E454</f>
        <v>0</v>
      </c>
      <c r="H454" s="38">
        <f>'Agricultural Data'!F454</f>
        <v>0</v>
      </c>
      <c r="I454" s="38">
        <f>'Agricultural Data'!G454</f>
        <v>0</v>
      </c>
      <c r="J454" s="38">
        <f>'Agricultural Data'!H454</f>
        <v>0</v>
      </c>
      <c r="K454" s="195">
        <f>'Agricultural Data'!I454</f>
        <v>0</v>
      </c>
      <c r="L454" s="195">
        <f>'Agricultural Data'!J454</f>
        <v>0</v>
      </c>
      <c r="M454" s="168" t="str">
        <f t="shared" si="27"/>
        <v/>
      </c>
      <c r="N454" s="168" t="str">
        <f t="shared" si="28"/>
        <v/>
      </c>
      <c r="O454" s="38" t="str">
        <f>IFERROR(IF(VLOOKUP(J454,'Inputs_Metric 30'!$D$5:$E$139,2,FALSE)=0,"",VLOOKUP(J454,'Inputs_Metric 30'!$D$5:$E$139,2,FALSE)),"")</f>
        <v/>
      </c>
    </row>
    <row r="455" spans="3:15" x14ac:dyDescent="0.25">
      <c r="C455">
        <f t="shared" si="26"/>
        <v>10</v>
      </c>
      <c r="D455">
        <f>COUNTIF($F$4:F455,F455)</f>
        <v>270</v>
      </c>
      <c r="E455" s="40">
        <f>'Agricultural Data'!C455</f>
        <v>0</v>
      </c>
      <c r="F455" s="40">
        <f>'Agricultural Data'!D455</f>
        <v>0</v>
      </c>
      <c r="G455" s="40">
        <f>'Agricultural Data'!E455</f>
        <v>0</v>
      </c>
      <c r="H455" s="38">
        <f>'Agricultural Data'!F455</f>
        <v>0</v>
      </c>
      <c r="I455" s="38">
        <f>'Agricultural Data'!G455</f>
        <v>0</v>
      </c>
      <c r="J455" s="38">
        <f>'Agricultural Data'!H455</f>
        <v>0</v>
      </c>
      <c r="K455" s="195">
        <f>'Agricultural Data'!I455</f>
        <v>0</v>
      </c>
      <c r="L455" s="195">
        <f>'Agricultural Data'!J455</f>
        <v>0</v>
      </c>
      <c r="M455" s="168" t="str">
        <f t="shared" si="27"/>
        <v/>
      </c>
      <c r="N455" s="168" t="str">
        <f t="shared" si="28"/>
        <v/>
      </c>
      <c r="O455" s="38" t="str">
        <f>IFERROR(IF(VLOOKUP(J455,'Inputs_Metric 30'!$D$5:$E$139,2,FALSE)=0,"",VLOOKUP(J455,'Inputs_Metric 30'!$D$5:$E$139,2,FALSE)),"")</f>
        <v/>
      </c>
    </row>
    <row r="456" spans="3:15" x14ac:dyDescent="0.25">
      <c r="C456">
        <f t="shared" si="26"/>
        <v>10</v>
      </c>
      <c r="D456">
        <f>COUNTIF($F$4:F456,F456)</f>
        <v>271</v>
      </c>
      <c r="E456" s="40">
        <f>'Agricultural Data'!C456</f>
        <v>0</v>
      </c>
      <c r="F456" s="40">
        <f>'Agricultural Data'!D456</f>
        <v>0</v>
      </c>
      <c r="G456" s="40">
        <f>'Agricultural Data'!E456</f>
        <v>0</v>
      </c>
      <c r="H456" s="38">
        <f>'Agricultural Data'!F456</f>
        <v>0</v>
      </c>
      <c r="I456" s="38">
        <f>'Agricultural Data'!G456</f>
        <v>0</v>
      </c>
      <c r="J456" s="38">
        <f>'Agricultural Data'!H456</f>
        <v>0</v>
      </c>
      <c r="K456" s="195">
        <f>'Agricultural Data'!I456</f>
        <v>0</v>
      </c>
      <c r="L456" s="195">
        <f>'Agricultural Data'!J456</f>
        <v>0</v>
      </c>
      <c r="M456" s="168" t="str">
        <f t="shared" si="27"/>
        <v/>
      </c>
      <c r="N456" s="168" t="str">
        <f t="shared" si="28"/>
        <v/>
      </c>
      <c r="O456" s="38" t="str">
        <f>IFERROR(IF(VLOOKUP(J456,'Inputs_Metric 30'!$D$5:$E$139,2,FALSE)=0,"",VLOOKUP(J456,'Inputs_Metric 30'!$D$5:$E$139,2,FALSE)),"")</f>
        <v/>
      </c>
    </row>
    <row r="457" spans="3:15" x14ac:dyDescent="0.25">
      <c r="C457">
        <f t="shared" si="26"/>
        <v>10</v>
      </c>
      <c r="D457">
        <f>COUNTIF($F$4:F457,F457)</f>
        <v>272</v>
      </c>
      <c r="E457" s="40">
        <f>'Agricultural Data'!C457</f>
        <v>0</v>
      </c>
      <c r="F457" s="40">
        <f>'Agricultural Data'!D457</f>
        <v>0</v>
      </c>
      <c r="G457" s="40">
        <f>'Agricultural Data'!E457</f>
        <v>0</v>
      </c>
      <c r="H457" s="38">
        <f>'Agricultural Data'!F457</f>
        <v>0</v>
      </c>
      <c r="I457" s="38">
        <f>'Agricultural Data'!G457</f>
        <v>0</v>
      </c>
      <c r="J457" s="38">
        <f>'Agricultural Data'!H457</f>
        <v>0</v>
      </c>
      <c r="K457" s="195">
        <f>'Agricultural Data'!I457</f>
        <v>0</v>
      </c>
      <c r="L457" s="195">
        <f>'Agricultural Data'!J457</f>
        <v>0</v>
      </c>
      <c r="M457" s="168" t="str">
        <f t="shared" si="27"/>
        <v/>
      </c>
      <c r="N457" s="168" t="str">
        <f t="shared" si="28"/>
        <v/>
      </c>
      <c r="O457" s="38" t="str">
        <f>IFERROR(IF(VLOOKUP(J457,'Inputs_Metric 30'!$D$5:$E$139,2,FALSE)=0,"",VLOOKUP(J457,'Inputs_Metric 30'!$D$5:$E$139,2,FALSE)),"")</f>
        <v/>
      </c>
    </row>
    <row r="458" spans="3:15" x14ac:dyDescent="0.25">
      <c r="C458">
        <f t="shared" si="26"/>
        <v>10</v>
      </c>
      <c r="D458">
        <f>COUNTIF($F$4:F458,F458)</f>
        <v>273</v>
      </c>
      <c r="E458" s="40">
        <f>'Agricultural Data'!C458</f>
        <v>0</v>
      </c>
      <c r="F458" s="40">
        <f>'Agricultural Data'!D458</f>
        <v>0</v>
      </c>
      <c r="G458" s="40">
        <f>'Agricultural Data'!E458</f>
        <v>0</v>
      </c>
      <c r="H458" s="38">
        <f>'Agricultural Data'!F458</f>
        <v>0</v>
      </c>
      <c r="I458" s="38">
        <f>'Agricultural Data'!G458</f>
        <v>0</v>
      </c>
      <c r="J458" s="38">
        <f>'Agricultural Data'!H458</f>
        <v>0</v>
      </c>
      <c r="K458" s="195">
        <f>'Agricultural Data'!I458</f>
        <v>0</v>
      </c>
      <c r="L458" s="195">
        <f>'Agricultural Data'!J458</f>
        <v>0</v>
      </c>
      <c r="M458" s="168" t="str">
        <f t="shared" si="27"/>
        <v/>
      </c>
      <c r="N458" s="168" t="str">
        <f t="shared" si="28"/>
        <v/>
      </c>
      <c r="O458" s="38" t="str">
        <f>IFERROR(IF(VLOOKUP(J458,'Inputs_Metric 30'!$D$5:$E$139,2,FALSE)=0,"",VLOOKUP(J458,'Inputs_Metric 30'!$D$5:$E$139,2,FALSE)),"")</f>
        <v/>
      </c>
    </row>
    <row r="459" spans="3:15" x14ac:dyDescent="0.25">
      <c r="C459">
        <f t="shared" si="26"/>
        <v>10</v>
      </c>
      <c r="D459">
        <f>COUNTIF($F$4:F459,F459)</f>
        <v>274</v>
      </c>
      <c r="E459" s="40">
        <f>'Agricultural Data'!C459</f>
        <v>0</v>
      </c>
      <c r="F459" s="40">
        <f>'Agricultural Data'!D459</f>
        <v>0</v>
      </c>
      <c r="G459" s="40">
        <f>'Agricultural Data'!E459</f>
        <v>0</v>
      </c>
      <c r="H459" s="38">
        <f>'Agricultural Data'!F459</f>
        <v>0</v>
      </c>
      <c r="I459" s="38">
        <f>'Agricultural Data'!G459</f>
        <v>0</v>
      </c>
      <c r="J459" s="38">
        <f>'Agricultural Data'!H459</f>
        <v>0</v>
      </c>
      <c r="K459" s="195">
        <f>'Agricultural Data'!I459</f>
        <v>0</v>
      </c>
      <c r="L459" s="195">
        <f>'Agricultural Data'!J459</f>
        <v>0</v>
      </c>
      <c r="M459" s="168" t="str">
        <f t="shared" si="27"/>
        <v/>
      </c>
      <c r="N459" s="168" t="str">
        <f t="shared" si="28"/>
        <v/>
      </c>
      <c r="O459" s="38" t="str">
        <f>IFERROR(IF(VLOOKUP(J459,'Inputs_Metric 30'!$D$5:$E$139,2,FALSE)=0,"",VLOOKUP(J459,'Inputs_Metric 30'!$D$5:$E$139,2,FALSE)),"")</f>
        <v/>
      </c>
    </row>
    <row r="460" spans="3:15" x14ac:dyDescent="0.25">
      <c r="C460">
        <f t="shared" si="26"/>
        <v>10</v>
      </c>
      <c r="D460">
        <f>COUNTIF($F$4:F460,F460)</f>
        <v>275</v>
      </c>
      <c r="E460" s="40">
        <f>'Agricultural Data'!C460</f>
        <v>0</v>
      </c>
      <c r="F460" s="40">
        <f>'Agricultural Data'!D460</f>
        <v>0</v>
      </c>
      <c r="G460" s="40">
        <f>'Agricultural Data'!E460</f>
        <v>0</v>
      </c>
      <c r="H460" s="38">
        <f>'Agricultural Data'!F460</f>
        <v>0</v>
      </c>
      <c r="I460" s="38">
        <f>'Agricultural Data'!G460</f>
        <v>0</v>
      </c>
      <c r="J460" s="38">
        <f>'Agricultural Data'!H460</f>
        <v>0</v>
      </c>
      <c r="K460" s="195">
        <f>'Agricultural Data'!I460</f>
        <v>0</v>
      </c>
      <c r="L460" s="195">
        <f>'Agricultural Data'!J460</f>
        <v>0</v>
      </c>
      <c r="M460" s="168" t="str">
        <f t="shared" si="27"/>
        <v/>
      </c>
      <c r="N460" s="168" t="str">
        <f t="shared" si="28"/>
        <v/>
      </c>
      <c r="O460" s="38" t="str">
        <f>IFERROR(IF(VLOOKUP(J460,'Inputs_Metric 30'!$D$5:$E$139,2,FALSE)=0,"",VLOOKUP(J460,'Inputs_Metric 30'!$D$5:$E$139,2,FALSE)),"")</f>
        <v/>
      </c>
    </row>
    <row r="461" spans="3:15" x14ac:dyDescent="0.25">
      <c r="C461">
        <f t="shared" si="26"/>
        <v>10</v>
      </c>
      <c r="D461">
        <f>COUNTIF($F$4:F461,F461)</f>
        <v>276</v>
      </c>
      <c r="E461" s="40">
        <f>'Agricultural Data'!C461</f>
        <v>0</v>
      </c>
      <c r="F461" s="40">
        <f>'Agricultural Data'!D461</f>
        <v>0</v>
      </c>
      <c r="G461" s="40">
        <f>'Agricultural Data'!E461</f>
        <v>0</v>
      </c>
      <c r="H461" s="38">
        <f>'Agricultural Data'!F461</f>
        <v>0</v>
      </c>
      <c r="I461" s="38">
        <f>'Agricultural Data'!G461</f>
        <v>0</v>
      </c>
      <c r="J461" s="38">
        <f>'Agricultural Data'!H461</f>
        <v>0</v>
      </c>
      <c r="K461" s="195">
        <f>'Agricultural Data'!I461</f>
        <v>0</v>
      </c>
      <c r="L461" s="195">
        <f>'Agricultural Data'!J461</f>
        <v>0</v>
      </c>
      <c r="M461" s="168" t="str">
        <f t="shared" si="27"/>
        <v/>
      </c>
      <c r="N461" s="168" t="str">
        <f t="shared" si="28"/>
        <v/>
      </c>
      <c r="O461" s="38" t="str">
        <f>IFERROR(IF(VLOOKUP(J461,'Inputs_Metric 30'!$D$5:$E$139,2,FALSE)=0,"",VLOOKUP(J461,'Inputs_Metric 30'!$D$5:$E$139,2,FALSE)),"")</f>
        <v/>
      </c>
    </row>
    <row r="462" spans="3:15" x14ac:dyDescent="0.25">
      <c r="C462">
        <f t="shared" si="26"/>
        <v>10</v>
      </c>
      <c r="D462">
        <f>COUNTIF($F$4:F462,F462)</f>
        <v>277</v>
      </c>
      <c r="E462" s="40">
        <f>'Agricultural Data'!C462</f>
        <v>0</v>
      </c>
      <c r="F462" s="40">
        <f>'Agricultural Data'!D462</f>
        <v>0</v>
      </c>
      <c r="G462" s="40">
        <f>'Agricultural Data'!E462</f>
        <v>0</v>
      </c>
      <c r="H462" s="38">
        <f>'Agricultural Data'!F462</f>
        <v>0</v>
      </c>
      <c r="I462" s="38">
        <f>'Agricultural Data'!G462</f>
        <v>0</v>
      </c>
      <c r="J462" s="38">
        <f>'Agricultural Data'!H462</f>
        <v>0</v>
      </c>
      <c r="K462" s="195">
        <f>'Agricultural Data'!I462</f>
        <v>0</v>
      </c>
      <c r="L462" s="195">
        <f>'Agricultural Data'!J462</f>
        <v>0</v>
      </c>
      <c r="M462" s="168" t="str">
        <f t="shared" si="27"/>
        <v/>
      </c>
      <c r="N462" s="168" t="str">
        <f t="shared" si="28"/>
        <v/>
      </c>
      <c r="O462" s="38" t="str">
        <f>IFERROR(IF(VLOOKUP(J462,'Inputs_Metric 30'!$D$5:$E$139,2,FALSE)=0,"",VLOOKUP(J462,'Inputs_Metric 30'!$D$5:$E$139,2,FALSE)),"")</f>
        <v/>
      </c>
    </row>
    <row r="463" spans="3:15" x14ac:dyDescent="0.25">
      <c r="C463">
        <f t="shared" si="26"/>
        <v>10</v>
      </c>
      <c r="D463">
        <f>COUNTIF($F$4:F463,F463)</f>
        <v>278</v>
      </c>
      <c r="E463" s="40">
        <f>'Agricultural Data'!C463</f>
        <v>0</v>
      </c>
      <c r="F463" s="40">
        <f>'Agricultural Data'!D463</f>
        <v>0</v>
      </c>
      <c r="G463" s="40">
        <f>'Agricultural Data'!E463</f>
        <v>0</v>
      </c>
      <c r="H463" s="38">
        <f>'Agricultural Data'!F463</f>
        <v>0</v>
      </c>
      <c r="I463" s="38">
        <f>'Agricultural Data'!G463</f>
        <v>0</v>
      </c>
      <c r="J463" s="38">
        <f>'Agricultural Data'!H463</f>
        <v>0</v>
      </c>
      <c r="K463" s="195">
        <f>'Agricultural Data'!I463</f>
        <v>0</v>
      </c>
      <c r="L463" s="195">
        <f>'Agricultural Data'!J463</f>
        <v>0</v>
      </c>
      <c r="M463" s="168" t="str">
        <f t="shared" si="27"/>
        <v/>
      </c>
      <c r="N463" s="168" t="str">
        <f t="shared" si="28"/>
        <v/>
      </c>
      <c r="O463" s="38" t="str">
        <f>IFERROR(IF(VLOOKUP(J463,'Inputs_Metric 30'!$D$5:$E$139,2,FALSE)=0,"",VLOOKUP(J463,'Inputs_Metric 30'!$D$5:$E$139,2,FALSE)),"")</f>
        <v/>
      </c>
    </row>
    <row r="464" spans="3:15" x14ac:dyDescent="0.25">
      <c r="C464">
        <f t="shared" si="26"/>
        <v>10</v>
      </c>
      <c r="D464">
        <f>COUNTIF($F$4:F464,F464)</f>
        <v>279</v>
      </c>
      <c r="E464" s="40">
        <f>'Agricultural Data'!C464</f>
        <v>0</v>
      </c>
      <c r="F464" s="40">
        <f>'Agricultural Data'!D464</f>
        <v>0</v>
      </c>
      <c r="G464" s="40">
        <f>'Agricultural Data'!E464</f>
        <v>0</v>
      </c>
      <c r="H464" s="38">
        <f>'Agricultural Data'!F464</f>
        <v>0</v>
      </c>
      <c r="I464" s="38">
        <f>'Agricultural Data'!G464</f>
        <v>0</v>
      </c>
      <c r="J464" s="38">
        <f>'Agricultural Data'!H464</f>
        <v>0</v>
      </c>
      <c r="K464" s="195">
        <f>'Agricultural Data'!I464</f>
        <v>0</v>
      </c>
      <c r="L464" s="195">
        <f>'Agricultural Data'!J464</f>
        <v>0</v>
      </c>
      <c r="M464" s="168" t="str">
        <f t="shared" si="27"/>
        <v/>
      </c>
      <c r="N464" s="168" t="str">
        <f t="shared" si="28"/>
        <v/>
      </c>
      <c r="O464" s="38" t="str">
        <f>IFERROR(IF(VLOOKUP(J464,'Inputs_Metric 30'!$D$5:$E$139,2,FALSE)=0,"",VLOOKUP(J464,'Inputs_Metric 30'!$D$5:$E$139,2,FALSE)),"")</f>
        <v/>
      </c>
    </row>
    <row r="465" spans="3:15" x14ac:dyDescent="0.25">
      <c r="C465">
        <f t="shared" si="26"/>
        <v>10</v>
      </c>
      <c r="D465">
        <f>COUNTIF($F$4:F465,F465)</f>
        <v>280</v>
      </c>
      <c r="E465" s="40">
        <f>'Agricultural Data'!C465</f>
        <v>0</v>
      </c>
      <c r="F465" s="40">
        <f>'Agricultural Data'!D465</f>
        <v>0</v>
      </c>
      <c r="G465" s="40">
        <f>'Agricultural Data'!E465</f>
        <v>0</v>
      </c>
      <c r="H465" s="38">
        <f>'Agricultural Data'!F465</f>
        <v>0</v>
      </c>
      <c r="I465" s="38">
        <f>'Agricultural Data'!G465</f>
        <v>0</v>
      </c>
      <c r="J465" s="38">
        <f>'Agricultural Data'!H465</f>
        <v>0</v>
      </c>
      <c r="K465" s="195">
        <f>'Agricultural Data'!I465</f>
        <v>0</v>
      </c>
      <c r="L465" s="195">
        <f>'Agricultural Data'!J465</f>
        <v>0</v>
      </c>
      <c r="M465" s="168" t="str">
        <f t="shared" si="27"/>
        <v/>
      </c>
      <c r="N465" s="168" t="str">
        <f t="shared" si="28"/>
        <v/>
      </c>
      <c r="O465" s="38" t="str">
        <f>IFERROR(IF(VLOOKUP(J465,'Inputs_Metric 30'!$D$5:$E$139,2,FALSE)=0,"",VLOOKUP(J465,'Inputs_Metric 30'!$D$5:$E$139,2,FALSE)),"")</f>
        <v/>
      </c>
    </row>
    <row r="466" spans="3:15" x14ac:dyDescent="0.25">
      <c r="C466">
        <f t="shared" si="26"/>
        <v>10</v>
      </c>
      <c r="D466">
        <f>COUNTIF($F$4:F466,F466)</f>
        <v>281</v>
      </c>
      <c r="E466" s="40">
        <f>'Agricultural Data'!C466</f>
        <v>0</v>
      </c>
      <c r="F466" s="40">
        <f>'Agricultural Data'!D466</f>
        <v>0</v>
      </c>
      <c r="G466" s="40">
        <f>'Agricultural Data'!E466</f>
        <v>0</v>
      </c>
      <c r="H466" s="38">
        <f>'Agricultural Data'!F466</f>
        <v>0</v>
      </c>
      <c r="I466" s="38">
        <f>'Agricultural Data'!G466</f>
        <v>0</v>
      </c>
      <c r="J466" s="38">
        <f>'Agricultural Data'!H466</f>
        <v>0</v>
      </c>
      <c r="K466" s="195">
        <f>'Agricultural Data'!I466</f>
        <v>0</v>
      </c>
      <c r="L466" s="195">
        <f>'Agricultural Data'!J466</f>
        <v>0</v>
      </c>
      <c r="M466" s="168" t="str">
        <f t="shared" si="27"/>
        <v/>
      </c>
      <c r="N466" s="168" t="str">
        <f t="shared" si="28"/>
        <v/>
      </c>
      <c r="O466" s="38" t="str">
        <f>IFERROR(IF(VLOOKUP(J466,'Inputs_Metric 30'!$D$5:$E$139,2,FALSE)=0,"",VLOOKUP(J466,'Inputs_Metric 30'!$D$5:$E$139,2,FALSE)),"")</f>
        <v/>
      </c>
    </row>
    <row r="467" spans="3:15" x14ac:dyDescent="0.25">
      <c r="C467">
        <f t="shared" si="26"/>
        <v>10</v>
      </c>
      <c r="D467">
        <f>COUNTIF($F$4:F467,F467)</f>
        <v>282</v>
      </c>
      <c r="E467" s="40">
        <f>'Agricultural Data'!C467</f>
        <v>0</v>
      </c>
      <c r="F467" s="40">
        <f>'Agricultural Data'!D467</f>
        <v>0</v>
      </c>
      <c r="G467" s="40">
        <f>'Agricultural Data'!E467</f>
        <v>0</v>
      </c>
      <c r="H467" s="38">
        <f>'Agricultural Data'!F467</f>
        <v>0</v>
      </c>
      <c r="I467" s="38">
        <f>'Agricultural Data'!G467</f>
        <v>0</v>
      </c>
      <c r="J467" s="38">
        <f>'Agricultural Data'!H467</f>
        <v>0</v>
      </c>
      <c r="K467" s="195">
        <f>'Agricultural Data'!I467</f>
        <v>0</v>
      </c>
      <c r="L467" s="195">
        <f>'Agricultural Data'!J467</f>
        <v>0</v>
      </c>
      <c r="M467" s="168" t="str">
        <f t="shared" si="27"/>
        <v/>
      </c>
      <c r="N467" s="168" t="str">
        <f t="shared" si="28"/>
        <v/>
      </c>
      <c r="O467" s="38" t="str">
        <f>IFERROR(IF(VLOOKUP(J467,'Inputs_Metric 30'!$D$5:$E$139,2,FALSE)=0,"",VLOOKUP(J467,'Inputs_Metric 30'!$D$5:$E$139,2,FALSE)),"")</f>
        <v/>
      </c>
    </row>
    <row r="468" spans="3:15" x14ac:dyDescent="0.25">
      <c r="C468">
        <f t="shared" si="26"/>
        <v>10</v>
      </c>
      <c r="D468">
        <f>COUNTIF($F$4:F468,F468)</f>
        <v>283</v>
      </c>
      <c r="E468" s="40">
        <f>'Agricultural Data'!C468</f>
        <v>0</v>
      </c>
      <c r="F468" s="40">
        <f>'Agricultural Data'!D468</f>
        <v>0</v>
      </c>
      <c r="G468" s="40">
        <f>'Agricultural Data'!E468</f>
        <v>0</v>
      </c>
      <c r="H468" s="38">
        <f>'Agricultural Data'!F468</f>
        <v>0</v>
      </c>
      <c r="I468" s="38">
        <f>'Agricultural Data'!G468</f>
        <v>0</v>
      </c>
      <c r="J468" s="38">
        <f>'Agricultural Data'!H468</f>
        <v>0</v>
      </c>
      <c r="K468" s="195">
        <f>'Agricultural Data'!I468</f>
        <v>0</v>
      </c>
      <c r="L468" s="195">
        <f>'Agricultural Data'!J468</f>
        <v>0</v>
      </c>
      <c r="M468" s="168" t="str">
        <f t="shared" si="27"/>
        <v/>
      </c>
      <c r="N468" s="168" t="str">
        <f t="shared" si="28"/>
        <v/>
      </c>
      <c r="O468" s="38" t="str">
        <f>IFERROR(IF(VLOOKUP(J468,'Inputs_Metric 30'!$D$5:$E$139,2,FALSE)=0,"",VLOOKUP(J468,'Inputs_Metric 30'!$D$5:$E$139,2,FALSE)),"")</f>
        <v/>
      </c>
    </row>
    <row r="469" spans="3:15" x14ac:dyDescent="0.25">
      <c r="C469">
        <f t="shared" si="26"/>
        <v>10</v>
      </c>
      <c r="D469">
        <f>COUNTIF($F$4:F469,F469)</f>
        <v>284</v>
      </c>
      <c r="E469" s="40">
        <f>'Agricultural Data'!C469</f>
        <v>0</v>
      </c>
      <c r="F469" s="40">
        <f>'Agricultural Data'!D469</f>
        <v>0</v>
      </c>
      <c r="G469" s="40">
        <f>'Agricultural Data'!E469</f>
        <v>0</v>
      </c>
      <c r="H469" s="38">
        <f>'Agricultural Data'!F469</f>
        <v>0</v>
      </c>
      <c r="I469" s="38">
        <f>'Agricultural Data'!G469</f>
        <v>0</v>
      </c>
      <c r="J469" s="38">
        <f>'Agricultural Data'!H469</f>
        <v>0</v>
      </c>
      <c r="K469" s="195">
        <f>'Agricultural Data'!I469</f>
        <v>0</v>
      </c>
      <c r="L469" s="195">
        <f>'Agricultural Data'!J469</f>
        <v>0</v>
      </c>
      <c r="M469" s="168" t="str">
        <f t="shared" si="27"/>
        <v/>
      </c>
      <c r="N469" s="168" t="str">
        <f t="shared" si="28"/>
        <v/>
      </c>
      <c r="O469" s="38" t="str">
        <f>IFERROR(IF(VLOOKUP(J469,'Inputs_Metric 30'!$D$5:$E$139,2,FALSE)=0,"",VLOOKUP(J469,'Inputs_Metric 30'!$D$5:$E$139,2,FALSE)),"")</f>
        <v/>
      </c>
    </row>
    <row r="470" spans="3:15" x14ac:dyDescent="0.25">
      <c r="C470">
        <f t="shared" si="26"/>
        <v>10</v>
      </c>
      <c r="D470">
        <f>COUNTIF($F$4:F470,F470)</f>
        <v>285</v>
      </c>
      <c r="E470" s="40">
        <f>'Agricultural Data'!C470</f>
        <v>0</v>
      </c>
      <c r="F470" s="40">
        <f>'Agricultural Data'!D470</f>
        <v>0</v>
      </c>
      <c r="G470" s="40">
        <f>'Agricultural Data'!E470</f>
        <v>0</v>
      </c>
      <c r="H470" s="38">
        <f>'Agricultural Data'!F470</f>
        <v>0</v>
      </c>
      <c r="I470" s="38">
        <f>'Agricultural Data'!G470</f>
        <v>0</v>
      </c>
      <c r="J470" s="38">
        <f>'Agricultural Data'!H470</f>
        <v>0</v>
      </c>
      <c r="K470" s="195">
        <f>'Agricultural Data'!I470</f>
        <v>0</v>
      </c>
      <c r="L470" s="195">
        <f>'Agricultural Data'!J470</f>
        <v>0</v>
      </c>
      <c r="M470" s="168" t="str">
        <f t="shared" si="27"/>
        <v/>
      </c>
      <c r="N470" s="168" t="str">
        <f t="shared" si="28"/>
        <v/>
      </c>
      <c r="O470" s="38" t="str">
        <f>IFERROR(IF(VLOOKUP(J470,'Inputs_Metric 30'!$D$5:$E$139,2,FALSE)=0,"",VLOOKUP(J470,'Inputs_Metric 30'!$D$5:$E$139,2,FALSE)),"")</f>
        <v/>
      </c>
    </row>
    <row r="471" spans="3:15" x14ac:dyDescent="0.25">
      <c r="C471">
        <f t="shared" si="26"/>
        <v>10</v>
      </c>
      <c r="D471">
        <f>COUNTIF($F$4:F471,F471)</f>
        <v>286</v>
      </c>
      <c r="E471" s="40">
        <f>'Agricultural Data'!C471</f>
        <v>0</v>
      </c>
      <c r="F471" s="40">
        <f>'Agricultural Data'!D471</f>
        <v>0</v>
      </c>
      <c r="G471" s="40">
        <f>'Agricultural Data'!E471</f>
        <v>0</v>
      </c>
      <c r="H471" s="38">
        <f>'Agricultural Data'!F471</f>
        <v>0</v>
      </c>
      <c r="I471" s="38">
        <f>'Agricultural Data'!G471</f>
        <v>0</v>
      </c>
      <c r="J471" s="38">
        <f>'Agricultural Data'!H471</f>
        <v>0</v>
      </c>
      <c r="K471" s="195">
        <f>'Agricultural Data'!I471</f>
        <v>0</v>
      </c>
      <c r="L471" s="195">
        <f>'Agricultural Data'!J471</f>
        <v>0</v>
      </c>
      <c r="M471" s="168" t="str">
        <f t="shared" si="27"/>
        <v/>
      </c>
      <c r="N471" s="168" t="str">
        <f t="shared" si="28"/>
        <v/>
      </c>
      <c r="O471" s="38" t="str">
        <f>IFERROR(IF(VLOOKUP(J471,'Inputs_Metric 30'!$D$5:$E$139,2,FALSE)=0,"",VLOOKUP(J471,'Inputs_Metric 30'!$D$5:$E$139,2,FALSE)),"")</f>
        <v/>
      </c>
    </row>
    <row r="472" spans="3:15" x14ac:dyDescent="0.25">
      <c r="C472">
        <f t="shared" si="26"/>
        <v>10</v>
      </c>
      <c r="D472">
        <f>COUNTIF($F$4:F472,F472)</f>
        <v>287</v>
      </c>
      <c r="E472" s="40">
        <f>'Agricultural Data'!C472</f>
        <v>0</v>
      </c>
      <c r="F472" s="40">
        <f>'Agricultural Data'!D472</f>
        <v>0</v>
      </c>
      <c r="G472" s="40">
        <f>'Agricultural Data'!E472</f>
        <v>0</v>
      </c>
      <c r="H472" s="38">
        <f>'Agricultural Data'!F472</f>
        <v>0</v>
      </c>
      <c r="I472" s="38">
        <f>'Agricultural Data'!G472</f>
        <v>0</v>
      </c>
      <c r="J472" s="38">
        <f>'Agricultural Data'!H472</f>
        <v>0</v>
      </c>
      <c r="K472" s="195">
        <f>'Agricultural Data'!I472</f>
        <v>0</v>
      </c>
      <c r="L472" s="195">
        <f>'Agricultural Data'!J472</f>
        <v>0</v>
      </c>
      <c r="M472" s="168" t="str">
        <f t="shared" si="27"/>
        <v/>
      </c>
      <c r="N472" s="168" t="str">
        <f t="shared" si="28"/>
        <v/>
      </c>
      <c r="O472" s="38" t="str">
        <f>IFERROR(IF(VLOOKUP(J472,'Inputs_Metric 30'!$D$5:$E$139,2,FALSE)=0,"",VLOOKUP(J472,'Inputs_Metric 30'!$D$5:$E$139,2,FALSE)),"")</f>
        <v/>
      </c>
    </row>
    <row r="473" spans="3:15" x14ac:dyDescent="0.25">
      <c r="C473">
        <f t="shared" si="26"/>
        <v>10</v>
      </c>
      <c r="D473">
        <f>COUNTIF($F$4:F473,F473)</f>
        <v>288</v>
      </c>
      <c r="E473" s="40">
        <f>'Agricultural Data'!C473</f>
        <v>0</v>
      </c>
      <c r="F473" s="40">
        <f>'Agricultural Data'!D473</f>
        <v>0</v>
      </c>
      <c r="G473" s="40">
        <f>'Agricultural Data'!E473</f>
        <v>0</v>
      </c>
      <c r="H473" s="38">
        <f>'Agricultural Data'!F473</f>
        <v>0</v>
      </c>
      <c r="I473" s="38">
        <f>'Agricultural Data'!G473</f>
        <v>0</v>
      </c>
      <c r="J473" s="38">
        <f>'Agricultural Data'!H473</f>
        <v>0</v>
      </c>
      <c r="K473" s="195">
        <f>'Agricultural Data'!I473</f>
        <v>0</v>
      </c>
      <c r="L473" s="195">
        <f>'Agricultural Data'!J473</f>
        <v>0</v>
      </c>
      <c r="M473" s="168" t="str">
        <f t="shared" si="27"/>
        <v/>
      </c>
      <c r="N473" s="168" t="str">
        <f t="shared" si="28"/>
        <v/>
      </c>
      <c r="O473" s="38" t="str">
        <f>IFERROR(IF(VLOOKUP(J473,'Inputs_Metric 30'!$D$5:$E$139,2,FALSE)=0,"",VLOOKUP(J473,'Inputs_Metric 30'!$D$5:$E$139,2,FALSE)),"")</f>
        <v/>
      </c>
    </row>
    <row r="474" spans="3:15" x14ac:dyDescent="0.25">
      <c r="C474">
        <f t="shared" si="26"/>
        <v>10</v>
      </c>
      <c r="D474">
        <f>COUNTIF($F$4:F474,F474)</f>
        <v>289</v>
      </c>
      <c r="E474" s="40">
        <f>'Agricultural Data'!C474</f>
        <v>0</v>
      </c>
      <c r="F474" s="40">
        <f>'Agricultural Data'!D474</f>
        <v>0</v>
      </c>
      <c r="G474" s="40">
        <f>'Agricultural Data'!E474</f>
        <v>0</v>
      </c>
      <c r="H474" s="38">
        <f>'Agricultural Data'!F474</f>
        <v>0</v>
      </c>
      <c r="I474" s="38">
        <f>'Agricultural Data'!G474</f>
        <v>0</v>
      </c>
      <c r="J474" s="38">
        <f>'Agricultural Data'!H474</f>
        <v>0</v>
      </c>
      <c r="K474" s="195">
        <f>'Agricultural Data'!I474</f>
        <v>0</v>
      </c>
      <c r="L474" s="195">
        <f>'Agricultural Data'!J474</f>
        <v>0</v>
      </c>
      <c r="M474" s="168" t="str">
        <f t="shared" si="27"/>
        <v/>
      </c>
      <c r="N474" s="168" t="str">
        <f t="shared" si="28"/>
        <v/>
      </c>
      <c r="O474" s="38" t="str">
        <f>IFERROR(IF(VLOOKUP(J474,'Inputs_Metric 30'!$D$5:$E$139,2,FALSE)=0,"",VLOOKUP(J474,'Inputs_Metric 30'!$D$5:$E$139,2,FALSE)),"")</f>
        <v/>
      </c>
    </row>
    <row r="475" spans="3:15" x14ac:dyDescent="0.25">
      <c r="C475">
        <f t="shared" si="26"/>
        <v>10</v>
      </c>
      <c r="D475">
        <f>COUNTIF($F$4:F475,F475)</f>
        <v>290</v>
      </c>
      <c r="E475" s="40">
        <f>'Agricultural Data'!C475</f>
        <v>0</v>
      </c>
      <c r="F475" s="40">
        <f>'Agricultural Data'!D475</f>
        <v>0</v>
      </c>
      <c r="G475" s="40">
        <f>'Agricultural Data'!E475</f>
        <v>0</v>
      </c>
      <c r="H475" s="38">
        <f>'Agricultural Data'!F475</f>
        <v>0</v>
      </c>
      <c r="I475" s="38">
        <f>'Agricultural Data'!G475</f>
        <v>0</v>
      </c>
      <c r="J475" s="38">
        <f>'Agricultural Data'!H475</f>
        <v>0</v>
      </c>
      <c r="K475" s="195">
        <f>'Agricultural Data'!I475</f>
        <v>0</v>
      </c>
      <c r="L475" s="195">
        <f>'Agricultural Data'!J475</f>
        <v>0</v>
      </c>
      <c r="M475" s="168" t="str">
        <f t="shared" si="27"/>
        <v/>
      </c>
      <c r="N475" s="168" t="str">
        <f t="shared" si="28"/>
        <v/>
      </c>
      <c r="O475" s="38" t="str">
        <f>IFERROR(IF(VLOOKUP(J475,'Inputs_Metric 30'!$D$5:$E$139,2,FALSE)=0,"",VLOOKUP(J475,'Inputs_Metric 30'!$D$5:$E$139,2,FALSE)),"")</f>
        <v/>
      </c>
    </row>
    <row r="476" spans="3:15" x14ac:dyDescent="0.25">
      <c r="C476">
        <f t="shared" ref="C476:C539" si="29">IF(D476=1,C475+1,C475)</f>
        <v>10</v>
      </c>
      <c r="D476">
        <f>COUNTIF($F$4:F476,F476)</f>
        <v>291</v>
      </c>
      <c r="E476" s="40">
        <f>'Agricultural Data'!C476</f>
        <v>0</v>
      </c>
      <c r="F476" s="40">
        <f>'Agricultural Data'!D476</f>
        <v>0</v>
      </c>
      <c r="G476" s="40">
        <f>'Agricultural Data'!E476</f>
        <v>0</v>
      </c>
      <c r="H476" s="38">
        <f>'Agricultural Data'!F476</f>
        <v>0</v>
      </c>
      <c r="I476" s="38">
        <f>'Agricultural Data'!G476</f>
        <v>0</v>
      </c>
      <c r="J476" s="38">
        <f>'Agricultural Data'!H476</f>
        <v>0</v>
      </c>
      <c r="K476" s="195">
        <f>'Agricultural Data'!I476</f>
        <v>0</v>
      </c>
      <c r="L476" s="195">
        <f>'Agricultural Data'!J476</f>
        <v>0</v>
      </c>
      <c r="M476" s="168" t="str">
        <f t="shared" ref="M476:M539" si="30">IF($O476="","",K476)</f>
        <v/>
      </c>
      <c r="N476" s="168" t="str">
        <f t="shared" ref="N476:N539" si="31">IF($O476="","",L476)</f>
        <v/>
      </c>
      <c r="O476" s="38" t="str">
        <f>IFERROR(IF(VLOOKUP(J476,'Inputs_Metric 30'!$D$5:$E$139,2,FALSE)=0,"",VLOOKUP(J476,'Inputs_Metric 30'!$D$5:$E$139,2,FALSE)),"")</f>
        <v/>
      </c>
    </row>
    <row r="477" spans="3:15" x14ac:dyDescent="0.25">
      <c r="C477">
        <f t="shared" si="29"/>
        <v>10</v>
      </c>
      <c r="D477">
        <f>COUNTIF($F$4:F477,F477)</f>
        <v>292</v>
      </c>
      <c r="E477" s="40">
        <f>'Agricultural Data'!C477</f>
        <v>0</v>
      </c>
      <c r="F477" s="40">
        <f>'Agricultural Data'!D477</f>
        <v>0</v>
      </c>
      <c r="G477" s="40">
        <f>'Agricultural Data'!E477</f>
        <v>0</v>
      </c>
      <c r="H477" s="38">
        <f>'Agricultural Data'!F477</f>
        <v>0</v>
      </c>
      <c r="I477" s="38">
        <f>'Agricultural Data'!G477</f>
        <v>0</v>
      </c>
      <c r="J477" s="38">
        <f>'Agricultural Data'!H477</f>
        <v>0</v>
      </c>
      <c r="K477" s="195">
        <f>'Agricultural Data'!I477</f>
        <v>0</v>
      </c>
      <c r="L477" s="195">
        <f>'Agricultural Data'!J477</f>
        <v>0</v>
      </c>
      <c r="M477" s="168" t="str">
        <f t="shared" si="30"/>
        <v/>
      </c>
      <c r="N477" s="168" t="str">
        <f t="shared" si="31"/>
        <v/>
      </c>
      <c r="O477" s="38" t="str">
        <f>IFERROR(IF(VLOOKUP(J477,'Inputs_Metric 30'!$D$5:$E$139,2,FALSE)=0,"",VLOOKUP(J477,'Inputs_Metric 30'!$D$5:$E$139,2,FALSE)),"")</f>
        <v/>
      </c>
    </row>
    <row r="478" spans="3:15" x14ac:dyDescent="0.25">
      <c r="C478">
        <f t="shared" si="29"/>
        <v>10</v>
      </c>
      <c r="D478">
        <f>COUNTIF($F$4:F478,F478)</f>
        <v>293</v>
      </c>
      <c r="E478" s="40">
        <f>'Agricultural Data'!C478</f>
        <v>0</v>
      </c>
      <c r="F478" s="40">
        <f>'Agricultural Data'!D478</f>
        <v>0</v>
      </c>
      <c r="G478" s="40">
        <f>'Agricultural Data'!E478</f>
        <v>0</v>
      </c>
      <c r="H478" s="38">
        <f>'Agricultural Data'!F478</f>
        <v>0</v>
      </c>
      <c r="I478" s="38">
        <f>'Agricultural Data'!G478</f>
        <v>0</v>
      </c>
      <c r="J478" s="38">
        <f>'Agricultural Data'!H478</f>
        <v>0</v>
      </c>
      <c r="K478" s="195">
        <f>'Agricultural Data'!I478</f>
        <v>0</v>
      </c>
      <c r="L478" s="195">
        <f>'Agricultural Data'!J478</f>
        <v>0</v>
      </c>
      <c r="M478" s="168" t="str">
        <f t="shared" si="30"/>
        <v/>
      </c>
      <c r="N478" s="168" t="str">
        <f t="shared" si="31"/>
        <v/>
      </c>
      <c r="O478" s="38" t="str">
        <f>IFERROR(IF(VLOOKUP(J478,'Inputs_Metric 30'!$D$5:$E$139,2,FALSE)=0,"",VLOOKUP(J478,'Inputs_Metric 30'!$D$5:$E$139,2,FALSE)),"")</f>
        <v/>
      </c>
    </row>
    <row r="479" spans="3:15" x14ac:dyDescent="0.25">
      <c r="C479">
        <f t="shared" si="29"/>
        <v>10</v>
      </c>
      <c r="D479">
        <f>COUNTIF($F$4:F479,F479)</f>
        <v>294</v>
      </c>
      <c r="E479" s="40">
        <f>'Agricultural Data'!C479</f>
        <v>0</v>
      </c>
      <c r="F479" s="40">
        <f>'Agricultural Data'!D479</f>
        <v>0</v>
      </c>
      <c r="G479" s="40">
        <f>'Agricultural Data'!E479</f>
        <v>0</v>
      </c>
      <c r="H479" s="38">
        <f>'Agricultural Data'!F479</f>
        <v>0</v>
      </c>
      <c r="I479" s="38">
        <f>'Agricultural Data'!G479</f>
        <v>0</v>
      </c>
      <c r="J479" s="38">
        <f>'Agricultural Data'!H479</f>
        <v>0</v>
      </c>
      <c r="K479" s="195">
        <f>'Agricultural Data'!I479</f>
        <v>0</v>
      </c>
      <c r="L479" s="195">
        <f>'Agricultural Data'!J479</f>
        <v>0</v>
      </c>
      <c r="M479" s="168" t="str">
        <f t="shared" si="30"/>
        <v/>
      </c>
      <c r="N479" s="168" t="str">
        <f t="shared" si="31"/>
        <v/>
      </c>
      <c r="O479" s="38" t="str">
        <f>IFERROR(IF(VLOOKUP(J479,'Inputs_Metric 30'!$D$5:$E$139,2,FALSE)=0,"",VLOOKUP(J479,'Inputs_Metric 30'!$D$5:$E$139,2,FALSE)),"")</f>
        <v/>
      </c>
    </row>
    <row r="480" spans="3:15" x14ac:dyDescent="0.25">
      <c r="C480">
        <f t="shared" si="29"/>
        <v>10</v>
      </c>
      <c r="D480">
        <f>COUNTIF($F$4:F480,F480)</f>
        <v>295</v>
      </c>
      <c r="E480" s="40">
        <f>'Agricultural Data'!C480</f>
        <v>0</v>
      </c>
      <c r="F480" s="40">
        <f>'Agricultural Data'!D480</f>
        <v>0</v>
      </c>
      <c r="G480" s="40">
        <f>'Agricultural Data'!E480</f>
        <v>0</v>
      </c>
      <c r="H480" s="38">
        <f>'Agricultural Data'!F480</f>
        <v>0</v>
      </c>
      <c r="I480" s="38">
        <f>'Agricultural Data'!G480</f>
        <v>0</v>
      </c>
      <c r="J480" s="38">
        <f>'Agricultural Data'!H480</f>
        <v>0</v>
      </c>
      <c r="K480" s="195">
        <f>'Agricultural Data'!I480</f>
        <v>0</v>
      </c>
      <c r="L480" s="195">
        <f>'Agricultural Data'!J480</f>
        <v>0</v>
      </c>
      <c r="M480" s="168" t="str">
        <f t="shared" si="30"/>
        <v/>
      </c>
      <c r="N480" s="168" t="str">
        <f t="shared" si="31"/>
        <v/>
      </c>
      <c r="O480" s="38" t="str">
        <f>IFERROR(IF(VLOOKUP(J480,'Inputs_Metric 30'!$D$5:$E$139,2,FALSE)=0,"",VLOOKUP(J480,'Inputs_Metric 30'!$D$5:$E$139,2,FALSE)),"")</f>
        <v/>
      </c>
    </row>
    <row r="481" spans="3:15" x14ac:dyDescent="0.25">
      <c r="C481">
        <f t="shared" si="29"/>
        <v>10</v>
      </c>
      <c r="D481">
        <f>COUNTIF($F$4:F481,F481)</f>
        <v>296</v>
      </c>
      <c r="E481" s="40">
        <f>'Agricultural Data'!C481</f>
        <v>0</v>
      </c>
      <c r="F481" s="40">
        <f>'Agricultural Data'!D481</f>
        <v>0</v>
      </c>
      <c r="G481" s="40">
        <f>'Agricultural Data'!E481</f>
        <v>0</v>
      </c>
      <c r="H481" s="38">
        <f>'Agricultural Data'!F481</f>
        <v>0</v>
      </c>
      <c r="I481" s="38">
        <f>'Agricultural Data'!G481</f>
        <v>0</v>
      </c>
      <c r="J481" s="38">
        <f>'Agricultural Data'!H481</f>
        <v>0</v>
      </c>
      <c r="K481" s="195">
        <f>'Agricultural Data'!I481</f>
        <v>0</v>
      </c>
      <c r="L481" s="195">
        <f>'Agricultural Data'!J481</f>
        <v>0</v>
      </c>
      <c r="M481" s="168" t="str">
        <f t="shared" si="30"/>
        <v/>
      </c>
      <c r="N481" s="168" t="str">
        <f t="shared" si="31"/>
        <v/>
      </c>
      <c r="O481" s="38" t="str">
        <f>IFERROR(IF(VLOOKUP(J481,'Inputs_Metric 30'!$D$5:$E$139,2,FALSE)=0,"",VLOOKUP(J481,'Inputs_Metric 30'!$D$5:$E$139,2,FALSE)),"")</f>
        <v/>
      </c>
    </row>
    <row r="482" spans="3:15" x14ac:dyDescent="0.25">
      <c r="C482">
        <f t="shared" si="29"/>
        <v>10</v>
      </c>
      <c r="D482">
        <f>COUNTIF($F$4:F482,F482)</f>
        <v>297</v>
      </c>
      <c r="E482" s="40">
        <f>'Agricultural Data'!C482</f>
        <v>0</v>
      </c>
      <c r="F482" s="40">
        <f>'Agricultural Data'!D482</f>
        <v>0</v>
      </c>
      <c r="G482" s="40">
        <f>'Agricultural Data'!E482</f>
        <v>0</v>
      </c>
      <c r="H482" s="38">
        <f>'Agricultural Data'!F482</f>
        <v>0</v>
      </c>
      <c r="I482" s="38">
        <f>'Agricultural Data'!G482</f>
        <v>0</v>
      </c>
      <c r="J482" s="38">
        <f>'Agricultural Data'!H482</f>
        <v>0</v>
      </c>
      <c r="K482" s="195">
        <f>'Agricultural Data'!I482</f>
        <v>0</v>
      </c>
      <c r="L482" s="195">
        <f>'Agricultural Data'!J482</f>
        <v>0</v>
      </c>
      <c r="M482" s="168" t="str">
        <f t="shared" si="30"/>
        <v/>
      </c>
      <c r="N482" s="168" t="str">
        <f t="shared" si="31"/>
        <v/>
      </c>
      <c r="O482" s="38" t="str">
        <f>IFERROR(IF(VLOOKUP(J482,'Inputs_Metric 30'!$D$5:$E$139,2,FALSE)=0,"",VLOOKUP(J482,'Inputs_Metric 30'!$D$5:$E$139,2,FALSE)),"")</f>
        <v/>
      </c>
    </row>
    <row r="483" spans="3:15" x14ac:dyDescent="0.25">
      <c r="C483">
        <f t="shared" si="29"/>
        <v>10</v>
      </c>
      <c r="D483">
        <f>COUNTIF($F$4:F483,F483)</f>
        <v>298</v>
      </c>
      <c r="E483" s="40">
        <f>'Agricultural Data'!C483</f>
        <v>0</v>
      </c>
      <c r="F483" s="40">
        <f>'Agricultural Data'!D483</f>
        <v>0</v>
      </c>
      <c r="G483" s="40">
        <f>'Agricultural Data'!E483</f>
        <v>0</v>
      </c>
      <c r="H483" s="38">
        <f>'Agricultural Data'!F483</f>
        <v>0</v>
      </c>
      <c r="I483" s="38">
        <f>'Agricultural Data'!G483</f>
        <v>0</v>
      </c>
      <c r="J483" s="38">
        <f>'Agricultural Data'!H483</f>
        <v>0</v>
      </c>
      <c r="K483" s="195">
        <f>'Agricultural Data'!I483</f>
        <v>0</v>
      </c>
      <c r="L483" s="195">
        <f>'Agricultural Data'!J483</f>
        <v>0</v>
      </c>
      <c r="M483" s="168" t="str">
        <f t="shared" si="30"/>
        <v/>
      </c>
      <c r="N483" s="168" t="str">
        <f t="shared" si="31"/>
        <v/>
      </c>
      <c r="O483" s="38" t="str">
        <f>IFERROR(IF(VLOOKUP(J483,'Inputs_Metric 30'!$D$5:$E$139,2,FALSE)=0,"",VLOOKUP(J483,'Inputs_Metric 30'!$D$5:$E$139,2,FALSE)),"")</f>
        <v/>
      </c>
    </row>
    <row r="484" spans="3:15" x14ac:dyDescent="0.25">
      <c r="C484">
        <f t="shared" si="29"/>
        <v>10</v>
      </c>
      <c r="D484">
        <f>COUNTIF($F$4:F484,F484)</f>
        <v>299</v>
      </c>
      <c r="E484" s="40">
        <f>'Agricultural Data'!C484</f>
        <v>0</v>
      </c>
      <c r="F484" s="40">
        <f>'Agricultural Data'!D484</f>
        <v>0</v>
      </c>
      <c r="G484" s="40">
        <f>'Agricultural Data'!E484</f>
        <v>0</v>
      </c>
      <c r="H484" s="38">
        <f>'Agricultural Data'!F484</f>
        <v>0</v>
      </c>
      <c r="I484" s="38">
        <f>'Agricultural Data'!G484</f>
        <v>0</v>
      </c>
      <c r="J484" s="38">
        <f>'Agricultural Data'!H484</f>
        <v>0</v>
      </c>
      <c r="K484" s="195">
        <f>'Agricultural Data'!I484</f>
        <v>0</v>
      </c>
      <c r="L484" s="195">
        <f>'Agricultural Data'!J484</f>
        <v>0</v>
      </c>
      <c r="M484" s="168" t="str">
        <f t="shared" si="30"/>
        <v/>
      </c>
      <c r="N484" s="168" t="str">
        <f t="shared" si="31"/>
        <v/>
      </c>
      <c r="O484" s="38" t="str">
        <f>IFERROR(IF(VLOOKUP(J484,'Inputs_Metric 30'!$D$5:$E$139,2,FALSE)=0,"",VLOOKUP(J484,'Inputs_Metric 30'!$D$5:$E$139,2,FALSE)),"")</f>
        <v/>
      </c>
    </row>
    <row r="485" spans="3:15" x14ac:dyDescent="0.25">
      <c r="C485">
        <f t="shared" si="29"/>
        <v>10</v>
      </c>
      <c r="D485">
        <f>COUNTIF($F$4:F485,F485)</f>
        <v>300</v>
      </c>
      <c r="E485" s="40">
        <f>'Agricultural Data'!C485</f>
        <v>0</v>
      </c>
      <c r="F485" s="40">
        <f>'Agricultural Data'!D485</f>
        <v>0</v>
      </c>
      <c r="G485" s="40">
        <f>'Agricultural Data'!E485</f>
        <v>0</v>
      </c>
      <c r="H485" s="38">
        <f>'Agricultural Data'!F485</f>
        <v>0</v>
      </c>
      <c r="I485" s="38">
        <f>'Agricultural Data'!G485</f>
        <v>0</v>
      </c>
      <c r="J485" s="38">
        <f>'Agricultural Data'!H485</f>
        <v>0</v>
      </c>
      <c r="K485" s="195">
        <f>'Agricultural Data'!I485</f>
        <v>0</v>
      </c>
      <c r="L485" s="195">
        <f>'Agricultural Data'!J485</f>
        <v>0</v>
      </c>
      <c r="M485" s="168" t="str">
        <f t="shared" si="30"/>
        <v/>
      </c>
      <c r="N485" s="168" t="str">
        <f t="shared" si="31"/>
        <v/>
      </c>
      <c r="O485" s="38" t="str">
        <f>IFERROR(IF(VLOOKUP(J485,'Inputs_Metric 30'!$D$5:$E$139,2,FALSE)=0,"",VLOOKUP(J485,'Inputs_Metric 30'!$D$5:$E$139,2,FALSE)),"")</f>
        <v/>
      </c>
    </row>
    <row r="486" spans="3:15" x14ac:dyDescent="0.25">
      <c r="C486">
        <f t="shared" si="29"/>
        <v>10</v>
      </c>
      <c r="D486">
        <f>COUNTIF($F$4:F486,F486)</f>
        <v>301</v>
      </c>
      <c r="E486" s="40">
        <f>'Agricultural Data'!C486</f>
        <v>0</v>
      </c>
      <c r="F486" s="40">
        <f>'Agricultural Data'!D486</f>
        <v>0</v>
      </c>
      <c r="G486" s="40">
        <f>'Agricultural Data'!E486</f>
        <v>0</v>
      </c>
      <c r="H486" s="38">
        <f>'Agricultural Data'!F486</f>
        <v>0</v>
      </c>
      <c r="I486" s="38">
        <f>'Agricultural Data'!G486</f>
        <v>0</v>
      </c>
      <c r="J486" s="38">
        <f>'Agricultural Data'!H486</f>
        <v>0</v>
      </c>
      <c r="K486" s="195">
        <f>'Agricultural Data'!I486</f>
        <v>0</v>
      </c>
      <c r="L486" s="195">
        <f>'Agricultural Data'!J486</f>
        <v>0</v>
      </c>
      <c r="M486" s="168" t="str">
        <f t="shared" si="30"/>
        <v/>
      </c>
      <c r="N486" s="168" t="str">
        <f t="shared" si="31"/>
        <v/>
      </c>
      <c r="O486" s="38" t="str">
        <f>IFERROR(IF(VLOOKUP(J486,'Inputs_Metric 30'!$D$5:$E$139,2,FALSE)=0,"",VLOOKUP(J486,'Inputs_Metric 30'!$D$5:$E$139,2,FALSE)),"")</f>
        <v/>
      </c>
    </row>
    <row r="487" spans="3:15" x14ac:dyDescent="0.25">
      <c r="C487">
        <f t="shared" si="29"/>
        <v>10</v>
      </c>
      <c r="D487">
        <f>COUNTIF($F$4:F487,F487)</f>
        <v>302</v>
      </c>
      <c r="E487" s="40">
        <f>'Agricultural Data'!C487</f>
        <v>0</v>
      </c>
      <c r="F487" s="40">
        <f>'Agricultural Data'!D487</f>
        <v>0</v>
      </c>
      <c r="G487" s="40">
        <f>'Agricultural Data'!E487</f>
        <v>0</v>
      </c>
      <c r="H487" s="38">
        <f>'Agricultural Data'!F487</f>
        <v>0</v>
      </c>
      <c r="I487" s="38">
        <f>'Agricultural Data'!G487</f>
        <v>0</v>
      </c>
      <c r="J487" s="38">
        <f>'Agricultural Data'!H487</f>
        <v>0</v>
      </c>
      <c r="K487" s="195">
        <f>'Agricultural Data'!I487</f>
        <v>0</v>
      </c>
      <c r="L487" s="195">
        <f>'Agricultural Data'!J487</f>
        <v>0</v>
      </c>
      <c r="M487" s="168" t="str">
        <f t="shared" si="30"/>
        <v/>
      </c>
      <c r="N487" s="168" t="str">
        <f t="shared" si="31"/>
        <v/>
      </c>
      <c r="O487" s="38" t="str">
        <f>IFERROR(IF(VLOOKUP(J487,'Inputs_Metric 30'!$D$5:$E$139,2,FALSE)=0,"",VLOOKUP(J487,'Inputs_Metric 30'!$D$5:$E$139,2,FALSE)),"")</f>
        <v/>
      </c>
    </row>
    <row r="488" spans="3:15" x14ac:dyDescent="0.25">
      <c r="C488">
        <f t="shared" si="29"/>
        <v>10</v>
      </c>
      <c r="D488">
        <f>COUNTIF($F$4:F488,F488)</f>
        <v>303</v>
      </c>
      <c r="E488" s="40">
        <f>'Agricultural Data'!C488</f>
        <v>0</v>
      </c>
      <c r="F488" s="40">
        <f>'Agricultural Data'!D488</f>
        <v>0</v>
      </c>
      <c r="G488" s="40">
        <f>'Agricultural Data'!E488</f>
        <v>0</v>
      </c>
      <c r="H488" s="38">
        <f>'Agricultural Data'!F488</f>
        <v>0</v>
      </c>
      <c r="I488" s="38">
        <f>'Agricultural Data'!G488</f>
        <v>0</v>
      </c>
      <c r="J488" s="38">
        <f>'Agricultural Data'!H488</f>
        <v>0</v>
      </c>
      <c r="K488" s="195">
        <f>'Agricultural Data'!I488</f>
        <v>0</v>
      </c>
      <c r="L488" s="195">
        <f>'Agricultural Data'!J488</f>
        <v>0</v>
      </c>
      <c r="M488" s="168" t="str">
        <f t="shared" si="30"/>
        <v/>
      </c>
      <c r="N488" s="168" t="str">
        <f t="shared" si="31"/>
        <v/>
      </c>
      <c r="O488" s="38" t="str">
        <f>IFERROR(IF(VLOOKUP(J488,'Inputs_Metric 30'!$D$5:$E$139,2,FALSE)=0,"",VLOOKUP(J488,'Inputs_Metric 30'!$D$5:$E$139,2,FALSE)),"")</f>
        <v/>
      </c>
    </row>
    <row r="489" spans="3:15" x14ac:dyDescent="0.25">
      <c r="C489">
        <f t="shared" si="29"/>
        <v>10</v>
      </c>
      <c r="D489">
        <f>COUNTIF($F$4:F489,F489)</f>
        <v>304</v>
      </c>
      <c r="E489" s="40">
        <f>'Agricultural Data'!C489</f>
        <v>0</v>
      </c>
      <c r="F489" s="40">
        <f>'Agricultural Data'!D489</f>
        <v>0</v>
      </c>
      <c r="G489" s="40">
        <f>'Agricultural Data'!E489</f>
        <v>0</v>
      </c>
      <c r="H489" s="38">
        <f>'Agricultural Data'!F489</f>
        <v>0</v>
      </c>
      <c r="I489" s="38">
        <f>'Agricultural Data'!G489</f>
        <v>0</v>
      </c>
      <c r="J489" s="38">
        <f>'Agricultural Data'!H489</f>
        <v>0</v>
      </c>
      <c r="K489" s="195">
        <f>'Agricultural Data'!I489</f>
        <v>0</v>
      </c>
      <c r="L489" s="195">
        <f>'Agricultural Data'!J489</f>
        <v>0</v>
      </c>
      <c r="M489" s="168" t="str">
        <f t="shared" si="30"/>
        <v/>
      </c>
      <c r="N489" s="168" t="str">
        <f t="shared" si="31"/>
        <v/>
      </c>
      <c r="O489" s="38" t="str">
        <f>IFERROR(IF(VLOOKUP(J489,'Inputs_Metric 30'!$D$5:$E$139,2,FALSE)=0,"",VLOOKUP(J489,'Inputs_Metric 30'!$D$5:$E$139,2,FALSE)),"")</f>
        <v/>
      </c>
    </row>
    <row r="490" spans="3:15" x14ac:dyDescent="0.25">
      <c r="C490">
        <f t="shared" si="29"/>
        <v>10</v>
      </c>
      <c r="D490">
        <f>COUNTIF($F$4:F490,F490)</f>
        <v>305</v>
      </c>
      <c r="E490" s="40">
        <f>'Agricultural Data'!C490</f>
        <v>0</v>
      </c>
      <c r="F490" s="40">
        <f>'Agricultural Data'!D490</f>
        <v>0</v>
      </c>
      <c r="G490" s="40">
        <f>'Agricultural Data'!E490</f>
        <v>0</v>
      </c>
      <c r="H490" s="38">
        <f>'Agricultural Data'!F490</f>
        <v>0</v>
      </c>
      <c r="I490" s="38">
        <f>'Agricultural Data'!G490</f>
        <v>0</v>
      </c>
      <c r="J490" s="38">
        <f>'Agricultural Data'!H490</f>
        <v>0</v>
      </c>
      <c r="K490" s="195">
        <f>'Agricultural Data'!I490</f>
        <v>0</v>
      </c>
      <c r="L490" s="195">
        <f>'Agricultural Data'!J490</f>
        <v>0</v>
      </c>
      <c r="M490" s="168" t="str">
        <f t="shared" si="30"/>
        <v/>
      </c>
      <c r="N490" s="168" t="str">
        <f t="shared" si="31"/>
        <v/>
      </c>
      <c r="O490" s="38" t="str">
        <f>IFERROR(IF(VLOOKUP(J490,'Inputs_Metric 30'!$D$5:$E$139,2,FALSE)=0,"",VLOOKUP(J490,'Inputs_Metric 30'!$D$5:$E$139,2,FALSE)),"")</f>
        <v/>
      </c>
    </row>
    <row r="491" spans="3:15" x14ac:dyDescent="0.25">
      <c r="C491">
        <f t="shared" si="29"/>
        <v>10</v>
      </c>
      <c r="D491">
        <f>COUNTIF($F$4:F491,F491)</f>
        <v>306</v>
      </c>
      <c r="E491" s="40">
        <f>'Agricultural Data'!C491</f>
        <v>0</v>
      </c>
      <c r="F491" s="40">
        <f>'Agricultural Data'!D491</f>
        <v>0</v>
      </c>
      <c r="G491" s="40">
        <f>'Agricultural Data'!E491</f>
        <v>0</v>
      </c>
      <c r="H491" s="38">
        <f>'Agricultural Data'!F491</f>
        <v>0</v>
      </c>
      <c r="I491" s="38">
        <f>'Agricultural Data'!G491</f>
        <v>0</v>
      </c>
      <c r="J491" s="38">
        <f>'Agricultural Data'!H491</f>
        <v>0</v>
      </c>
      <c r="K491" s="195">
        <f>'Agricultural Data'!I491</f>
        <v>0</v>
      </c>
      <c r="L491" s="195">
        <f>'Agricultural Data'!J491</f>
        <v>0</v>
      </c>
      <c r="M491" s="168" t="str">
        <f t="shared" si="30"/>
        <v/>
      </c>
      <c r="N491" s="168" t="str">
        <f t="shared" si="31"/>
        <v/>
      </c>
      <c r="O491" s="38" t="str">
        <f>IFERROR(IF(VLOOKUP(J491,'Inputs_Metric 30'!$D$5:$E$139,2,FALSE)=0,"",VLOOKUP(J491,'Inputs_Metric 30'!$D$5:$E$139,2,FALSE)),"")</f>
        <v/>
      </c>
    </row>
    <row r="492" spans="3:15" x14ac:dyDescent="0.25">
      <c r="C492">
        <f t="shared" si="29"/>
        <v>10</v>
      </c>
      <c r="D492">
        <f>COUNTIF($F$4:F492,F492)</f>
        <v>307</v>
      </c>
      <c r="E492" s="40">
        <f>'Agricultural Data'!C492</f>
        <v>0</v>
      </c>
      <c r="F492" s="40">
        <f>'Agricultural Data'!D492</f>
        <v>0</v>
      </c>
      <c r="G492" s="40">
        <f>'Agricultural Data'!E492</f>
        <v>0</v>
      </c>
      <c r="H492" s="38">
        <f>'Agricultural Data'!F492</f>
        <v>0</v>
      </c>
      <c r="I492" s="38">
        <f>'Agricultural Data'!G492</f>
        <v>0</v>
      </c>
      <c r="J492" s="38">
        <f>'Agricultural Data'!H492</f>
        <v>0</v>
      </c>
      <c r="K492" s="195">
        <f>'Agricultural Data'!I492</f>
        <v>0</v>
      </c>
      <c r="L492" s="195">
        <f>'Agricultural Data'!J492</f>
        <v>0</v>
      </c>
      <c r="M492" s="168" t="str">
        <f t="shared" si="30"/>
        <v/>
      </c>
      <c r="N492" s="168" t="str">
        <f t="shared" si="31"/>
        <v/>
      </c>
      <c r="O492" s="38" t="str">
        <f>IFERROR(IF(VLOOKUP(J492,'Inputs_Metric 30'!$D$5:$E$139,2,FALSE)=0,"",VLOOKUP(J492,'Inputs_Metric 30'!$D$5:$E$139,2,FALSE)),"")</f>
        <v/>
      </c>
    </row>
    <row r="493" spans="3:15" x14ac:dyDescent="0.25">
      <c r="C493">
        <f t="shared" si="29"/>
        <v>10</v>
      </c>
      <c r="D493">
        <f>COUNTIF($F$4:F493,F493)</f>
        <v>308</v>
      </c>
      <c r="E493" s="40">
        <f>'Agricultural Data'!C493</f>
        <v>0</v>
      </c>
      <c r="F493" s="40">
        <f>'Agricultural Data'!D493</f>
        <v>0</v>
      </c>
      <c r="G493" s="40">
        <f>'Agricultural Data'!E493</f>
        <v>0</v>
      </c>
      <c r="H493" s="38">
        <f>'Agricultural Data'!F493</f>
        <v>0</v>
      </c>
      <c r="I493" s="38">
        <f>'Agricultural Data'!G493</f>
        <v>0</v>
      </c>
      <c r="J493" s="38">
        <f>'Agricultural Data'!H493</f>
        <v>0</v>
      </c>
      <c r="K493" s="195">
        <f>'Agricultural Data'!I493</f>
        <v>0</v>
      </c>
      <c r="L493" s="195">
        <f>'Agricultural Data'!J493</f>
        <v>0</v>
      </c>
      <c r="M493" s="168" t="str">
        <f t="shared" si="30"/>
        <v/>
      </c>
      <c r="N493" s="168" t="str">
        <f t="shared" si="31"/>
        <v/>
      </c>
      <c r="O493" s="38" t="str">
        <f>IFERROR(IF(VLOOKUP(J493,'Inputs_Metric 30'!$D$5:$E$139,2,FALSE)=0,"",VLOOKUP(J493,'Inputs_Metric 30'!$D$5:$E$139,2,FALSE)),"")</f>
        <v/>
      </c>
    </row>
    <row r="494" spans="3:15" x14ac:dyDescent="0.25">
      <c r="C494">
        <f t="shared" si="29"/>
        <v>10</v>
      </c>
      <c r="D494">
        <f>COUNTIF($F$4:F494,F494)</f>
        <v>309</v>
      </c>
      <c r="E494" s="40">
        <f>'Agricultural Data'!C494</f>
        <v>0</v>
      </c>
      <c r="F494" s="40">
        <f>'Agricultural Data'!D494</f>
        <v>0</v>
      </c>
      <c r="G494" s="40">
        <f>'Agricultural Data'!E494</f>
        <v>0</v>
      </c>
      <c r="H494" s="38">
        <f>'Agricultural Data'!F494</f>
        <v>0</v>
      </c>
      <c r="I494" s="38">
        <f>'Agricultural Data'!G494</f>
        <v>0</v>
      </c>
      <c r="J494" s="38">
        <f>'Agricultural Data'!H494</f>
        <v>0</v>
      </c>
      <c r="K494" s="195">
        <f>'Agricultural Data'!I494</f>
        <v>0</v>
      </c>
      <c r="L494" s="195">
        <f>'Agricultural Data'!J494</f>
        <v>0</v>
      </c>
      <c r="M494" s="168" t="str">
        <f t="shared" si="30"/>
        <v/>
      </c>
      <c r="N494" s="168" t="str">
        <f t="shared" si="31"/>
        <v/>
      </c>
      <c r="O494" s="38" t="str">
        <f>IFERROR(IF(VLOOKUP(J494,'Inputs_Metric 30'!$D$5:$E$139,2,FALSE)=0,"",VLOOKUP(J494,'Inputs_Metric 30'!$D$5:$E$139,2,FALSE)),"")</f>
        <v/>
      </c>
    </row>
    <row r="495" spans="3:15" x14ac:dyDescent="0.25">
      <c r="C495">
        <f t="shared" si="29"/>
        <v>10</v>
      </c>
      <c r="D495">
        <f>COUNTIF($F$4:F495,F495)</f>
        <v>310</v>
      </c>
      <c r="E495" s="40">
        <f>'Agricultural Data'!C495</f>
        <v>0</v>
      </c>
      <c r="F495" s="40">
        <f>'Agricultural Data'!D495</f>
        <v>0</v>
      </c>
      <c r="G495" s="40">
        <f>'Agricultural Data'!E495</f>
        <v>0</v>
      </c>
      <c r="H495" s="38">
        <f>'Agricultural Data'!F495</f>
        <v>0</v>
      </c>
      <c r="I495" s="38">
        <f>'Agricultural Data'!G495</f>
        <v>0</v>
      </c>
      <c r="J495" s="38">
        <f>'Agricultural Data'!H495</f>
        <v>0</v>
      </c>
      <c r="K495" s="195">
        <f>'Agricultural Data'!I495</f>
        <v>0</v>
      </c>
      <c r="L495" s="195">
        <f>'Agricultural Data'!J495</f>
        <v>0</v>
      </c>
      <c r="M495" s="168" t="str">
        <f t="shared" si="30"/>
        <v/>
      </c>
      <c r="N495" s="168" t="str">
        <f t="shared" si="31"/>
        <v/>
      </c>
      <c r="O495" s="38" t="str">
        <f>IFERROR(IF(VLOOKUP(J495,'Inputs_Metric 30'!$D$5:$E$139,2,FALSE)=0,"",VLOOKUP(J495,'Inputs_Metric 30'!$D$5:$E$139,2,FALSE)),"")</f>
        <v/>
      </c>
    </row>
    <row r="496" spans="3:15" x14ac:dyDescent="0.25">
      <c r="C496">
        <f t="shared" si="29"/>
        <v>10</v>
      </c>
      <c r="D496">
        <f>COUNTIF($F$4:F496,F496)</f>
        <v>311</v>
      </c>
      <c r="E496" s="40">
        <f>'Agricultural Data'!C496</f>
        <v>0</v>
      </c>
      <c r="F496" s="40">
        <f>'Agricultural Data'!D496</f>
        <v>0</v>
      </c>
      <c r="G496" s="40">
        <f>'Agricultural Data'!E496</f>
        <v>0</v>
      </c>
      <c r="H496" s="38">
        <f>'Agricultural Data'!F496</f>
        <v>0</v>
      </c>
      <c r="I496" s="38">
        <f>'Agricultural Data'!G496</f>
        <v>0</v>
      </c>
      <c r="J496" s="38">
        <f>'Agricultural Data'!H496</f>
        <v>0</v>
      </c>
      <c r="K496" s="195">
        <f>'Agricultural Data'!I496</f>
        <v>0</v>
      </c>
      <c r="L496" s="195">
        <f>'Agricultural Data'!J496</f>
        <v>0</v>
      </c>
      <c r="M496" s="168" t="str">
        <f t="shared" si="30"/>
        <v/>
      </c>
      <c r="N496" s="168" t="str">
        <f t="shared" si="31"/>
        <v/>
      </c>
      <c r="O496" s="38" t="str">
        <f>IFERROR(IF(VLOOKUP(J496,'Inputs_Metric 30'!$D$5:$E$139,2,FALSE)=0,"",VLOOKUP(J496,'Inputs_Metric 30'!$D$5:$E$139,2,FALSE)),"")</f>
        <v/>
      </c>
    </row>
    <row r="497" spans="3:15" x14ac:dyDescent="0.25">
      <c r="C497">
        <f t="shared" si="29"/>
        <v>10</v>
      </c>
      <c r="D497">
        <f>COUNTIF($F$4:F497,F497)</f>
        <v>312</v>
      </c>
      <c r="E497" s="40">
        <f>'Agricultural Data'!C497</f>
        <v>0</v>
      </c>
      <c r="F497" s="40">
        <f>'Agricultural Data'!D497</f>
        <v>0</v>
      </c>
      <c r="G497" s="40">
        <f>'Agricultural Data'!E497</f>
        <v>0</v>
      </c>
      <c r="H497" s="38">
        <f>'Agricultural Data'!F497</f>
        <v>0</v>
      </c>
      <c r="I497" s="38">
        <f>'Agricultural Data'!G497</f>
        <v>0</v>
      </c>
      <c r="J497" s="38">
        <f>'Agricultural Data'!H497</f>
        <v>0</v>
      </c>
      <c r="K497" s="195">
        <f>'Agricultural Data'!I497</f>
        <v>0</v>
      </c>
      <c r="L497" s="195">
        <f>'Agricultural Data'!J497</f>
        <v>0</v>
      </c>
      <c r="M497" s="168" t="str">
        <f t="shared" si="30"/>
        <v/>
      </c>
      <c r="N497" s="168" t="str">
        <f t="shared" si="31"/>
        <v/>
      </c>
      <c r="O497" s="38" t="str">
        <f>IFERROR(IF(VLOOKUP(J497,'Inputs_Metric 30'!$D$5:$E$139,2,FALSE)=0,"",VLOOKUP(J497,'Inputs_Metric 30'!$D$5:$E$139,2,FALSE)),"")</f>
        <v/>
      </c>
    </row>
    <row r="498" spans="3:15" x14ac:dyDescent="0.25">
      <c r="C498">
        <f t="shared" si="29"/>
        <v>10</v>
      </c>
      <c r="D498">
        <f>COUNTIF($F$4:F498,F498)</f>
        <v>313</v>
      </c>
      <c r="E498" s="40">
        <f>'Agricultural Data'!C498</f>
        <v>0</v>
      </c>
      <c r="F498" s="40">
        <f>'Agricultural Data'!D498</f>
        <v>0</v>
      </c>
      <c r="G498" s="40">
        <f>'Agricultural Data'!E498</f>
        <v>0</v>
      </c>
      <c r="H498" s="38">
        <f>'Agricultural Data'!F498</f>
        <v>0</v>
      </c>
      <c r="I498" s="38">
        <f>'Agricultural Data'!G498</f>
        <v>0</v>
      </c>
      <c r="J498" s="38">
        <f>'Agricultural Data'!H498</f>
        <v>0</v>
      </c>
      <c r="K498" s="195">
        <f>'Agricultural Data'!I498</f>
        <v>0</v>
      </c>
      <c r="L498" s="195">
        <f>'Agricultural Data'!J498</f>
        <v>0</v>
      </c>
      <c r="M498" s="168" t="str">
        <f t="shared" si="30"/>
        <v/>
      </c>
      <c r="N498" s="168" t="str">
        <f t="shared" si="31"/>
        <v/>
      </c>
      <c r="O498" s="38" t="str">
        <f>IFERROR(IF(VLOOKUP(J498,'Inputs_Metric 30'!$D$5:$E$139,2,FALSE)=0,"",VLOOKUP(J498,'Inputs_Metric 30'!$D$5:$E$139,2,FALSE)),"")</f>
        <v/>
      </c>
    </row>
    <row r="499" spans="3:15" x14ac:dyDescent="0.25">
      <c r="C499">
        <f t="shared" si="29"/>
        <v>10</v>
      </c>
      <c r="D499">
        <f>COUNTIF($F$4:F499,F499)</f>
        <v>314</v>
      </c>
      <c r="E499" s="40">
        <f>'Agricultural Data'!C499</f>
        <v>0</v>
      </c>
      <c r="F499" s="40">
        <f>'Agricultural Data'!D499</f>
        <v>0</v>
      </c>
      <c r="G499" s="40">
        <f>'Agricultural Data'!E499</f>
        <v>0</v>
      </c>
      <c r="H499" s="38">
        <f>'Agricultural Data'!F499</f>
        <v>0</v>
      </c>
      <c r="I499" s="38">
        <f>'Agricultural Data'!G499</f>
        <v>0</v>
      </c>
      <c r="J499" s="38">
        <f>'Agricultural Data'!H499</f>
        <v>0</v>
      </c>
      <c r="K499" s="195">
        <f>'Agricultural Data'!I499</f>
        <v>0</v>
      </c>
      <c r="L499" s="195">
        <f>'Agricultural Data'!J499</f>
        <v>0</v>
      </c>
      <c r="M499" s="168" t="str">
        <f t="shared" si="30"/>
        <v/>
      </c>
      <c r="N499" s="168" t="str">
        <f t="shared" si="31"/>
        <v/>
      </c>
      <c r="O499" s="38" t="str">
        <f>IFERROR(IF(VLOOKUP(J499,'Inputs_Metric 30'!$D$5:$E$139,2,FALSE)=0,"",VLOOKUP(J499,'Inputs_Metric 30'!$D$5:$E$139,2,FALSE)),"")</f>
        <v/>
      </c>
    </row>
    <row r="500" spans="3:15" x14ac:dyDescent="0.25">
      <c r="C500">
        <f t="shared" si="29"/>
        <v>10</v>
      </c>
      <c r="D500">
        <f>COUNTIF($F$4:F500,F500)</f>
        <v>315</v>
      </c>
      <c r="E500" s="40">
        <f>'Agricultural Data'!C500</f>
        <v>0</v>
      </c>
      <c r="F500" s="40">
        <f>'Agricultural Data'!D500</f>
        <v>0</v>
      </c>
      <c r="G500" s="40">
        <f>'Agricultural Data'!E500</f>
        <v>0</v>
      </c>
      <c r="H500" s="38">
        <f>'Agricultural Data'!F500</f>
        <v>0</v>
      </c>
      <c r="I500" s="38">
        <f>'Agricultural Data'!G500</f>
        <v>0</v>
      </c>
      <c r="J500" s="38">
        <f>'Agricultural Data'!H500</f>
        <v>0</v>
      </c>
      <c r="K500" s="195">
        <f>'Agricultural Data'!I500</f>
        <v>0</v>
      </c>
      <c r="L500" s="195">
        <f>'Agricultural Data'!J500</f>
        <v>0</v>
      </c>
      <c r="M500" s="168" t="str">
        <f t="shared" si="30"/>
        <v/>
      </c>
      <c r="N500" s="168" t="str">
        <f t="shared" si="31"/>
        <v/>
      </c>
      <c r="O500" s="38" t="str">
        <f>IFERROR(IF(VLOOKUP(J500,'Inputs_Metric 30'!$D$5:$E$139,2,FALSE)=0,"",VLOOKUP(J500,'Inputs_Metric 30'!$D$5:$E$139,2,FALSE)),"")</f>
        <v/>
      </c>
    </row>
    <row r="501" spans="3:15" x14ac:dyDescent="0.25">
      <c r="C501">
        <f t="shared" si="29"/>
        <v>10</v>
      </c>
      <c r="D501">
        <f>COUNTIF($F$4:F501,F501)</f>
        <v>316</v>
      </c>
      <c r="E501" s="40">
        <f>'Agricultural Data'!C501</f>
        <v>0</v>
      </c>
      <c r="F501" s="40">
        <f>'Agricultural Data'!D501</f>
        <v>0</v>
      </c>
      <c r="G501" s="40">
        <f>'Agricultural Data'!E501</f>
        <v>0</v>
      </c>
      <c r="H501" s="38">
        <f>'Agricultural Data'!F501</f>
        <v>0</v>
      </c>
      <c r="I501" s="38">
        <f>'Agricultural Data'!G501</f>
        <v>0</v>
      </c>
      <c r="J501" s="38">
        <f>'Agricultural Data'!H501</f>
        <v>0</v>
      </c>
      <c r="K501" s="195">
        <f>'Agricultural Data'!I501</f>
        <v>0</v>
      </c>
      <c r="L501" s="195">
        <f>'Agricultural Data'!J501</f>
        <v>0</v>
      </c>
      <c r="M501" s="168" t="str">
        <f t="shared" si="30"/>
        <v/>
      </c>
      <c r="N501" s="168" t="str">
        <f t="shared" si="31"/>
        <v/>
      </c>
      <c r="O501" s="38" t="str">
        <f>IFERROR(IF(VLOOKUP(J501,'Inputs_Metric 30'!$D$5:$E$139,2,FALSE)=0,"",VLOOKUP(J501,'Inputs_Metric 30'!$D$5:$E$139,2,FALSE)),"")</f>
        <v/>
      </c>
    </row>
    <row r="502" spans="3:15" x14ac:dyDescent="0.25">
      <c r="C502">
        <f t="shared" si="29"/>
        <v>10</v>
      </c>
      <c r="D502">
        <f>COUNTIF($F$4:F502,F502)</f>
        <v>317</v>
      </c>
      <c r="E502" s="40">
        <f>'Agricultural Data'!C502</f>
        <v>0</v>
      </c>
      <c r="F502" s="40">
        <f>'Agricultural Data'!D502</f>
        <v>0</v>
      </c>
      <c r="G502" s="40">
        <f>'Agricultural Data'!E502</f>
        <v>0</v>
      </c>
      <c r="H502" s="38">
        <f>'Agricultural Data'!F502</f>
        <v>0</v>
      </c>
      <c r="I502" s="38">
        <f>'Agricultural Data'!G502</f>
        <v>0</v>
      </c>
      <c r="J502" s="38">
        <f>'Agricultural Data'!H502</f>
        <v>0</v>
      </c>
      <c r="K502" s="195">
        <f>'Agricultural Data'!I502</f>
        <v>0</v>
      </c>
      <c r="L502" s="195">
        <f>'Agricultural Data'!J502</f>
        <v>0</v>
      </c>
      <c r="M502" s="168" t="str">
        <f t="shared" si="30"/>
        <v/>
      </c>
      <c r="N502" s="168" t="str">
        <f t="shared" si="31"/>
        <v/>
      </c>
      <c r="O502" s="38" t="str">
        <f>IFERROR(IF(VLOOKUP(J502,'Inputs_Metric 30'!$D$5:$E$139,2,FALSE)=0,"",VLOOKUP(J502,'Inputs_Metric 30'!$D$5:$E$139,2,FALSE)),"")</f>
        <v/>
      </c>
    </row>
    <row r="503" spans="3:15" x14ac:dyDescent="0.25">
      <c r="C503">
        <f t="shared" si="29"/>
        <v>10</v>
      </c>
      <c r="D503">
        <f>COUNTIF($F$4:F503,F503)</f>
        <v>318</v>
      </c>
      <c r="E503" s="40">
        <f>'Agricultural Data'!C503</f>
        <v>0</v>
      </c>
      <c r="F503" s="40">
        <f>'Agricultural Data'!D503</f>
        <v>0</v>
      </c>
      <c r="G503" s="40">
        <f>'Agricultural Data'!E503</f>
        <v>0</v>
      </c>
      <c r="H503" s="38">
        <f>'Agricultural Data'!F503</f>
        <v>0</v>
      </c>
      <c r="I503" s="38">
        <f>'Agricultural Data'!G503</f>
        <v>0</v>
      </c>
      <c r="J503" s="38">
        <f>'Agricultural Data'!H503</f>
        <v>0</v>
      </c>
      <c r="K503" s="195">
        <f>'Agricultural Data'!I503</f>
        <v>0</v>
      </c>
      <c r="L503" s="195">
        <f>'Agricultural Data'!J503</f>
        <v>0</v>
      </c>
      <c r="M503" s="168" t="str">
        <f t="shared" si="30"/>
        <v/>
      </c>
      <c r="N503" s="168" t="str">
        <f t="shared" si="31"/>
        <v/>
      </c>
      <c r="O503" s="38" t="str">
        <f>IFERROR(IF(VLOOKUP(J503,'Inputs_Metric 30'!$D$5:$E$139,2,FALSE)=0,"",VLOOKUP(J503,'Inputs_Metric 30'!$D$5:$E$139,2,FALSE)),"")</f>
        <v/>
      </c>
    </row>
    <row r="504" spans="3:15" x14ac:dyDescent="0.25">
      <c r="C504">
        <f t="shared" si="29"/>
        <v>10</v>
      </c>
      <c r="D504">
        <f>COUNTIF($F$4:F504,F504)</f>
        <v>319</v>
      </c>
      <c r="E504" s="40">
        <f>'Agricultural Data'!C504</f>
        <v>0</v>
      </c>
      <c r="F504" s="40">
        <f>'Agricultural Data'!D504</f>
        <v>0</v>
      </c>
      <c r="G504" s="40">
        <f>'Agricultural Data'!E504</f>
        <v>0</v>
      </c>
      <c r="H504" s="38">
        <f>'Agricultural Data'!F504</f>
        <v>0</v>
      </c>
      <c r="I504" s="38">
        <f>'Agricultural Data'!G504</f>
        <v>0</v>
      </c>
      <c r="J504" s="38">
        <f>'Agricultural Data'!H504</f>
        <v>0</v>
      </c>
      <c r="K504" s="195">
        <f>'Agricultural Data'!I504</f>
        <v>0</v>
      </c>
      <c r="L504" s="195">
        <f>'Agricultural Data'!J504</f>
        <v>0</v>
      </c>
      <c r="M504" s="168" t="str">
        <f t="shared" si="30"/>
        <v/>
      </c>
      <c r="N504" s="168" t="str">
        <f t="shared" si="31"/>
        <v/>
      </c>
      <c r="O504" s="38" t="str">
        <f>IFERROR(IF(VLOOKUP(J504,'Inputs_Metric 30'!$D$5:$E$139,2,FALSE)=0,"",VLOOKUP(J504,'Inputs_Metric 30'!$D$5:$E$139,2,FALSE)),"")</f>
        <v/>
      </c>
    </row>
    <row r="505" spans="3:15" x14ac:dyDescent="0.25">
      <c r="C505">
        <f t="shared" si="29"/>
        <v>10</v>
      </c>
      <c r="D505">
        <f>COUNTIF($F$4:F505,F505)</f>
        <v>320</v>
      </c>
      <c r="E505" s="40">
        <f>'Agricultural Data'!C505</f>
        <v>0</v>
      </c>
      <c r="F505" s="40">
        <f>'Agricultural Data'!D505</f>
        <v>0</v>
      </c>
      <c r="G505" s="40">
        <f>'Agricultural Data'!E505</f>
        <v>0</v>
      </c>
      <c r="H505" s="38">
        <f>'Agricultural Data'!F505</f>
        <v>0</v>
      </c>
      <c r="I505" s="38">
        <f>'Agricultural Data'!G505</f>
        <v>0</v>
      </c>
      <c r="J505" s="38">
        <f>'Agricultural Data'!H505</f>
        <v>0</v>
      </c>
      <c r="K505" s="195">
        <f>'Agricultural Data'!I505</f>
        <v>0</v>
      </c>
      <c r="L505" s="195">
        <f>'Agricultural Data'!J505</f>
        <v>0</v>
      </c>
      <c r="M505" s="168" t="str">
        <f t="shared" si="30"/>
        <v/>
      </c>
      <c r="N505" s="168" t="str">
        <f t="shared" si="31"/>
        <v/>
      </c>
      <c r="O505" s="38" t="str">
        <f>IFERROR(IF(VLOOKUP(J505,'Inputs_Metric 30'!$D$5:$E$139,2,FALSE)=0,"",VLOOKUP(J505,'Inputs_Metric 30'!$D$5:$E$139,2,FALSE)),"")</f>
        <v/>
      </c>
    </row>
    <row r="506" spans="3:15" x14ac:dyDescent="0.25">
      <c r="C506">
        <f t="shared" si="29"/>
        <v>10</v>
      </c>
      <c r="D506">
        <f>COUNTIF($F$4:F506,F506)</f>
        <v>321</v>
      </c>
      <c r="E506" s="40">
        <f>'Agricultural Data'!C506</f>
        <v>0</v>
      </c>
      <c r="F506" s="40">
        <f>'Agricultural Data'!D506</f>
        <v>0</v>
      </c>
      <c r="G506" s="40">
        <f>'Agricultural Data'!E506</f>
        <v>0</v>
      </c>
      <c r="H506" s="38">
        <f>'Agricultural Data'!F506</f>
        <v>0</v>
      </c>
      <c r="I506" s="38">
        <f>'Agricultural Data'!G506</f>
        <v>0</v>
      </c>
      <c r="J506" s="38">
        <f>'Agricultural Data'!H506</f>
        <v>0</v>
      </c>
      <c r="K506" s="195">
        <f>'Agricultural Data'!I506</f>
        <v>0</v>
      </c>
      <c r="L506" s="195">
        <f>'Agricultural Data'!J506</f>
        <v>0</v>
      </c>
      <c r="M506" s="168" t="str">
        <f t="shared" si="30"/>
        <v/>
      </c>
      <c r="N506" s="168" t="str">
        <f t="shared" si="31"/>
        <v/>
      </c>
      <c r="O506" s="38" t="str">
        <f>IFERROR(IF(VLOOKUP(J506,'Inputs_Metric 30'!$D$5:$E$139,2,FALSE)=0,"",VLOOKUP(J506,'Inputs_Metric 30'!$D$5:$E$139,2,FALSE)),"")</f>
        <v/>
      </c>
    </row>
    <row r="507" spans="3:15" x14ac:dyDescent="0.25">
      <c r="C507">
        <f t="shared" si="29"/>
        <v>10</v>
      </c>
      <c r="D507">
        <f>COUNTIF($F$4:F507,F507)</f>
        <v>322</v>
      </c>
      <c r="E507" s="40">
        <f>'Agricultural Data'!C507</f>
        <v>0</v>
      </c>
      <c r="F507" s="40">
        <f>'Agricultural Data'!D507</f>
        <v>0</v>
      </c>
      <c r="G507" s="40">
        <f>'Agricultural Data'!E507</f>
        <v>0</v>
      </c>
      <c r="H507" s="38">
        <f>'Agricultural Data'!F507</f>
        <v>0</v>
      </c>
      <c r="I507" s="38">
        <f>'Agricultural Data'!G507</f>
        <v>0</v>
      </c>
      <c r="J507" s="38">
        <f>'Agricultural Data'!H507</f>
        <v>0</v>
      </c>
      <c r="K507" s="195">
        <f>'Agricultural Data'!I507</f>
        <v>0</v>
      </c>
      <c r="L507" s="195">
        <f>'Agricultural Data'!J507</f>
        <v>0</v>
      </c>
      <c r="M507" s="168" t="str">
        <f t="shared" si="30"/>
        <v/>
      </c>
      <c r="N507" s="168" t="str">
        <f t="shared" si="31"/>
        <v/>
      </c>
      <c r="O507" s="38" t="str">
        <f>IFERROR(IF(VLOOKUP(J507,'Inputs_Metric 30'!$D$5:$E$139,2,FALSE)=0,"",VLOOKUP(J507,'Inputs_Metric 30'!$D$5:$E$139,2,FALSE)),"")</f>
        <v/>
      </c>
    </row>
    <row r="508" spans="3:15" x14ac:dyDescent="0.25">
      <c r="C508">
        <f t="shared" si="29"/>
        <v>10</v>
      </c>
      <c r="D508">
        <f>COUNTIF($F$4:F508,F508)</f>
        <v>323</v>
      </c>
      <c r="E508" s="40">
        <f>'Agricultural Data'!C508</f>
        <v>0</v>
      </c>
      <c r="F508" s="40">
        <f>'Agricultural Data'!D508</f>
        <v>0</v>
      </c>
      <c r="G508" s="40">
        <f>'Agricultural Data'!E508</f>
        <v>0</v>
      </c>
      <c r="H508" s="38">
        <f>'Agricultural Data'!F508</f>
        <v>0</v>
      </c>
      <c r="I508" s="38">
        <f>'Agricultural Data'!G508</f>
        <v>0</v>
      </c>
      <c r="J508" s="38">
        <f>'Agricultural Data'!H508</f>
        <v>0</v>
      </c>
      <c r="K508" s="195">
        <f>'Agricultural Data'!I508</f>
        <v>0</v>
      </c>
      <c r="L508" s="195">
        <f>'Agricultural Data'!J508</f>
        <v>0</v>
      </c>
      <c r="M508" s="168" t="str">
        <f t="shared" si="30"/>
        <v/>
      </c>
      <c r="N508" s="168" t="str">
        <f t="shared" si="31"/>
        <v/>
      </c>
      <c r="O508" s="38" t="str">
        <f>IFERROR(IF(VLOOKUP(J508,'Inputs_Metric 30'!$D$5:$E$139,2,FALSE)=0,"",VLOOKUP(J508,'Inputs_Metric 30'!$D$5:$E$139,2,FALSE)),"")</f>
        <v/>
      </c>
    </row>
    <row r="509" spans="3:15" x14ac:dyDescent="0.25">
      <c r="C509">
        <f t="shared" si="29"/>
        <v>10</v>
      </c>
      <c r="D509">
        <f>COUNTIF($F$4:F509,F509)</f>
        <v>324</v>
      </c>
      <c r="E509" s="40">
        <f>'Agricultural Data'!C509</f>
        <v>0</v>
      </c>
      <c r="F509" s="40">
        <f>'Agricultural Data'!D509</f>
        <v>0</v>
      </c>
      <c r="G509" s="40">
        <f>'Agricultural Data'!E509</f>
        <v>0</v>
      </c>
      <c r="H509" s="38">
        <f>'Agricultural Data'!F509</f>
        <v>0</v>
      </c>
      <c r="I509" s="38">
        <f>'Agricultural Data'!G509</f>
        <v>0</v>
      </c>
      <c r="J509" s="38">
        <f>'Agricultural Data'!H509</f>
        <v>0</v>
      </c>
      <c r="K509" s="195">
        <f>'Agricultural Data'!I509</f>
        <v>0</v>
      </c>
      <c r="L509" s="195">
        <f>'Agricultural Data'!J509</f>
        <v>0</v>
      </c>
      <c r="M509" s="168" t="str">
        <f t="shared" si="30"/>
        <v/>
      </c>
      <c r="N509" s="168" t="str">
        <f t="shared" si="31"/>
        <v/>
      </c>
      <c r="O509" s="38" t="str">
        <f>IFERROR(IF(VLOOKUP(J509,'Inputs_Metric 30'!$D$5:$E$139,2,FALSE)=0,"",VLOOKUP(J509,'Inputs_Metric 30'!$D$5:$E$139,2,FALSE)),"")</f>
        <v/>
      </c>
    </row>
    <row r="510" spans="3:15" x14ac:dyDescent="0.25">
      <c r="C510">
        <f t="shared" si="29"/>
        <v>10</v>
      </c>
      <c r="D510">
        <f>COUNTIF($F$4:F510,F510)</f>
        <v>325</v>
      </c>
      <c r="E510" s="40">
        <f>'Agricultural Data'!C510</f>
        <v>0</v>
      </c>
      <c r="F510" s="40">
        <f>'Agricultural Data'!D510</f>
        <v>0</v>
      </c>
      <c r="G510" s="40">
        <f>'Agricultural Data'!E510</f>
        <v>0</v>
      </c>
      <c r="H510" s="38">
        <f>'Agricultural Data'!F510</f>
        <v>0</v>
      </c>
      <c r="I510" s="38">
        <f>'Agricultural Data'!G510</f>
        <v>0</v>
      </c>
      <c r="J510" s="38">
        <f>'Agricultural Data'!H510</f>
        <v>0</v>
      </c>
      <c r="K510" s="195">
        <f>'Agricultural Data'!I510</f>
        <v>0</v>
      </c>
      <c r="L510" s="195">
        <f>'Agricultural Data'!J510</f>
        <v>0</v>
      </c>
      <c r="M510" s="168" t="str">
        <f t="shared" si="30"/>
        <v/>
      </c>
      <c r="N510" s="168" t="str">
        <f t="shared" si="31"/>
        <v/>
      </c>
      <c r="O510" s="38" t="str">
        <f>IFERROR(IF(VLOOKUP(J510,'Inputs_Metric 30'!$D$5:$E$139,2,FALSE)=0,"",VLOOKUP(J510,'Inputs_Metric 30'!$D$5:$E$139,2,FALSE)),"")</f>
        <v/>
      </c>
    </row>
    <row r="511" spans="3:15" x14ac:dyDescent="0.25">
      <c r="C511">
        <f t="shared" si="29"/>
        <v>10</v>
      </c>
      <c r="D511">
        <f>COUNTIF($F$4:F511,F511)</f>
        <v>326</v>
      </c>
      <c r="E511" s="40">
        <f>'Agricultural Data'!C511</f>
        <v>0</v>
      </c>
      <c r="F511" s="40">
        <f>'Agricultural Data'!D511</f>
        <v>0</v>
      </c>
      <c r="G511" s="40">
        <f>'Agricultural Data'!E511</f>
        <v>0</v>
      </c>
      <c r="H511" s="38">
        <f>'Agricultural Data'!F511</f>
        <v>0</v>
      </c>
      <c r="I511" s="38">
        <f>'Agricultural Data'!G511</f>
        <v>0</v>
      </c>
      <c r="J511" s="38">
        <f>'Agricultural Data'!H511</f>
        <v>0</v>
      </c>
      <c r="K511" s="195">
        <f>'Agricultural Data'!I511</f>
        <v>0</v>
      </c>
      <c r="L511" s="195">
        <f>'Agricultural Data'!J511</f>
        <v>0</v>
      </c>
      <c r="M511" s="168" t="str">
        <f t="shared" si="30"/>
        <v/>
      </c>
      <c r="N511" s="168" t="str">
        <f t="shared" si="31"/>
        <v/>
      </c>
      <c r="O511" s="38" t="str">
        <f>IFERROR(IF(VLOOKUP(J511,'Inputs_Metric 30'!$D$5:$E$139,2,FALSE)=0,"",VLOOKUP(J511,'Inputs_Metric 30'!$D$5:$E$139,2,FALSE)),"")</f>
        <v/>
      </c>
    </row>
    <row r="512" spans="3:15" x14ac:dyDescent="0.25">
      <c r="C512">
        <f t="shared" si="29"/>
        <v>10</v>
      </c>
      <c r="D512">
        <f>COUNTIF($F$4:F512,F512)</f>
        <v>327</v>
      </c>
      <c r="E512" s="40">
        <f>'Agricultural Data'!C512</f>
        <v>0</v>
      </c>
      <c r="F512" s="40">
        <f>'Agricultural Data'!D512</f>
        <v>0</v>
      </c>
      <c r="G512" s="40">
        <f>'Agricultural Data'!E512</f>
        <v>0</v>
      </c>
      <c r="H512" s="38">
        <f>'Agricultural Data'!F512</f>
        <v>0</v>
      </c>
      <c r="I512" s="38">
        <f>'Agricultural Data'!G512</f>
        <v>0</v>
      </c>
      <c r="J512" s="38">
        <f>'Agricultural Data'!H512</f>
        <v>0</v>
      </c>
      <c r="K512" s="195">
        <f>'Agricultural Data'!I512</f>
        <v>0</v>
      </c>
      <c r="L512" s="195">
        <f>'Agricultural Data'!J512</f>
        <v>0</v>
      </c>
      <c r="M512" s="168" t="str">
        <f t="shared" si="30"/>
        <v/>
      </c>
      <c r="N512" s="168" t="str">
        <f t="shared" si="31"/>
        <v/>
      </c>
      <c r="O512" s="38" t="str">
        <f>IFERROR(IF(VLOOKUP(J512,'Inputs_Metric 30'!$D$5:$E$139,2,FALSE)=0,"",VLOOKUP(J512,'Inputs_Metric 30'!$D$5:$E$139,2,FALSE)),"")</f>
        <v/>
      </c>
    </row>
    <row r="513" spans="3:15" x14ac:dyDescent="0.25">
      <c r="C513">
        <f t="shared" si="29"/>
        <v>10</v>
      </c>
      <c r="D513">
        <f>COUNTIF($F$4:F513,F513)</f>
        <v>328</v>
      </c>
      <c r="E513" s="40">
        <f>'Agricultural Data'!C513</f>
        <v>0</v>
      </c>
      <c r="F513" s="40">
        <f>'Agricultural Data'!D513</f>
        <v>0</v>
      </c>
      <c r="G513" s="40">
        <f>'Agricultural Data'!E513</f>
        <v>0</v>
      </c>
      <c r="H513" s="38">
        <f>'Agricultural Data'!F513</f>
        <v>0</v>
      </c>
      <c r="I513" s="38">
        <f>'Agricultural Data'!G513</f>
        <v>0</v>
      </c>
      <c r="J513" s="38">
        <f>'Agricultural Data'!H513</f>
        <v>0</v>
      </c>
      <c r="K513" s="195">
        <f>'Agricultural Data'!I513</f>
        <v>0</v>
      </c>
      <c r="L513" s="195">
        <f>'Agricultural Data'!J513</f>
        <v>0</v>
      </c>
      <c r="M513" s="168" t="str">
        <f t="shared" si="30"/>
        <v/>
      </c>
      <c r="N513" s="168" t="str">
        <f t="shared" si="31"/>
        <v/>
      </c>
      <c r="O513" s="38" t="str">
        <f>IFERROR(IF(VLOOKUP(J513,'Inputs_Metric 30'!$D$5:$E$139,2,FALSE)=0,"",VLOOKUP(J513,'Inputs_Metric 30'!$D$5:$E$139,2,FALSE)),"")</f>
        <v/>
      </c>
    </row>
    <row r="514" spans="3:15" x14ac:dyDescent="0.25">
      <c r="C514">
        <f t="shared" si="29"/>
        <v>10</v>
      </c>
      <c r="D514">
        <f>COUNTIF($F$4:F514,F514)</f>
        <v>329</v>
      </c>
      <c r="E514" s="40">
        <f>'Agricultural Data'!C514</f>
        <v>0</v>
      </c>
      <c r="F514" s="40">
        <f>'Agricultural Data'!D514</f>
        <v>0</v>
      </c>
      <c r="G514" s="40">
        <f>'Agricultural Data'!E514</f>
        <v>0</v>
      </c>
      <c r="H514" s="38">
        <f>'Agricultural Data'!F514</f>
        <v>0</v>
      </c>
      <c r="I514" s="38">
        <f>'Agricultural Data'!G514</f>
        <v>0</v>
      </c>
      <c r="J514" s="38">
        <f>'Agricultural Data'!H514</f>
        <v>0</v>
      </c>
      <c r="K514" s="195">
        <f>'Agricultural Data'!I514</f>
        <v>0</v>
      </c>
      <c r="L514" s="195">
        <f>'Agricultural Data'!J514</f>
        <v>0</v>
      </c>
      <c r="M514" s="168" t="str">
        <f t="shared" si="30"/>
        <v/>
      </c>
      <c r="N514" s="168" t="str">
        <f t="shared" si="31"/>
        <v/>
      </c>
      <c r="O514" s="38" t="str">
        <f>IFERROR(IF(VLOOKUP(J514,'Inputs_Metric 30'!$D$5:$E$139,2,FALSE)=0,"",VLOOKUP(J514,'Inputs_Metric 30'!$D$5:$E$139,2,FALSE)),"")</f>
        <v/>
      </c>
    </row>
    <row r="515" spans="3:15" x14ac:dyDescent="0.25">
      <c r="C515">
        <f t="shared" si="29"/>
        <v>10</v>
      </c>
      <c r="D515">
        <f>COUNTIF($F$4:F515,F515)</f>
        <v>330</v>
      </c>
      <c r="E515" s="40">
        <f>'Agricultural Data'!C515</f>
        <v>0</v>
      </c>
      <c r="F515" s="40">
        <f>'Agricultural Data'!D515</f>
        <v>0</v>
      </c>
      <c r="G515" s="40">
        <f>'Agricultural Data'!E515</f>
        <v>0</v>
      </c>
      <c r="H515" s="38">
        <f>'Agricultural Data'!F515</f>
        <v>0</v>
      </c>
      <c r="I515" s="38">
        <f>'Agricultural Data'!G515</f>
        <v>0</v>
      </c>
      <c r="J515" s="38">
        <f>'Agricultural Data'!H515</f>
        <v>0</v>
      </c>
      <c r="K515" s="195">
        <f>'Agricultural Data'!I515</f>
        <v>0</v>
      </c>
      <c r="L515" s="195">
        <f>'Agricultural Data'!J515</f>
        <v>0</v>
      </c>
      <c r="M515" s="168" t="str">
        <f t="shared" si="30"/>
        <v/>
      </c>
      <c r="N515" s="168" t="str">
        <f t="shared" si="31"/>
        <v/>
      </c>
      <c r="O515" s="38" t="str">
        <f>IFERROR(IF(VLOOKUP(J515,'Inputs_Metric 30'!$D$5:$E$139,2,FALSE)=0,"",VLOOKUP(J515,'Inputs_Metric 30'!$D$5:$E$139,2,FALSE)),"")</f>
        <v/>
      </c>
    </row>
    <row r="516" spans="3:15" x14ac:dyDescent="0.25">
      <c r="C516">
        <f t="shared" si="29"/>
        <v>10</v>
      </c>
      <c r="D516">
        <f>COUNTIF($F$4:F516,F516)</f>
        <v>331</v>
      </c>
      <c r="E516" s="40">
        <f>'Agricultural Data'!C516</f>
        <v>0</v>
      </c>
      <c r="F516" s="40">
        <f>'Agricultural Data'!D516</f>
        <v>0</v>
      </c>
      <c r="G516" s="40">
        <f>'Agricultural Data'!E516</f>
        <v>0</v>
      </c>
      <c r="H516" s="38">
        <f>'Agricultural Data'!F516</f>
        <v>0</v>
      </c>
      <c r="I516" s="38">
        <f>'Agricultural Data'!G516</f>
        <v>0</v>
      </c>
      <c r="J516" s="38">
        <f>'Agricultural Data'!H516</f>
        <v>0</v>
      </c>
      <c r="K516" s="195">
        <f>'Agricultural Data'!I516</f>
        <v>0</v>
      </c>
      <c r="L516" s="195">
        <f>'Agricultural Data'!J516</f>
        <v>0</v>
      </c>
      <c r="M516" s="168" t="str">
        <f t="shared" si="30"/>
        <v/>
      </c>
      <c r="N516" s="168" t="str">
        <f t="shared" si="31"/>
        <v/>
      </c>
      <c r="O516" s="38" t="str">
        <f>IFERROR(IF(VLOOKUP(J516,'Inputs_Metric 30'!$D$5:$E$139,2,FALSE)=0,"",VLOOKUP(J516,'Inputs_Metric 30'!$D$5:$E$139,2,FALSE)),"")</f>
        <v/>
      </c>
    </row>
    <row r="517" spans="3:15" x14ac:dyDescent="0.25">
      <c r="C517">
        <f t="shared" si="29"/>
        <v>10</v>
      </c>
      <c r="D517">
        <f>COUNTIF($F$4:F517,F517)</f>
        <v>332</v>
      </c>
      <c r="E517" s="40">
        <f>'Agricultural Data'!C517</f>
        <v>0</v>
      </c>
      <c r="F517" s="40">
        <f>'Agricultural Data'!D517</f>
        <v>0</v>
      </c>
      <c r="G517" s="40">
        <f>'Agricultural Data'!E517</f>
        <v>0</v>
      </c>
      <c r="H517" s="38">
        <f>'Agricultural Data'!F517</f>
        <v>0</v>
      </c>
      <c r="I517" s="38">
        <f>'Agricultural Data'!G517</f>
        <v>0</v>
      </c>
      <c r="J517" s="38">
        <f>'Agricultural Data'!H517</f>
        <v>0</v>
      </c>
      <c r="K517" s="195">
        <f>'Agricultural Data'!I517</f>
        <v>0</v>
      </c>
      <c r="L517" s="195">
        <f>'Agricultural Data'!J517</f>
        <v>0</v>
      </c>
      <c r="M517" s="168" t="str">
        <f t="shared" si="30"/>
        <v/>
      </c>
      <c r="N517" s="168" t="str">
        <f t="shared" si="31"/>
        <v/>
      </c>
      <c r="O517" s="38" t="str">
        <f>IFERROR(IF(VLOOKUP(J517,'Inputs_Metric 30'!$D$5:$E$139,2,FALSE)=0,"",VLOOKUP(J517,'Inputs_Metric 30'!$D$5:$E$139,2,FALSE)),"")</f>
        <v/>
      </c>
    </row>
    <row r="518" spans="3:15" x14ac:dyDescent="0.25">
      <c r="C518">
        <f t="shared" si="29"/>
        <v>10</v>
      </c>
      <c r="D518">
        <f>COUNTIF($F$4:F518,F518)</f>
        <v>333</v>
      </c>
      <c r="E518" s="40">
        <f>'Agricultural Data'!C518</f>
        <v>0</v>
      </c>
      <c r="F518" s="40">
        <f>'Agricultural Data'!D518</f>
        <v>0</v>
      </c>
      <c r="G518" s="40">
        <f>'Agricultural Data'!E518</f>
        <v>0</v>
      </c>
      <c r="H518" s="38">
        <f>'Agricultural Data'!F518</f>
        <v>0</v>
      </c>
      <c r="I518" s="38">
        <f>'Agricultural Data'!G518</f>
        <v>0</v>
      </c>
      <c r="J518" s="38">
        <f>'Agricultural Data'!H518</f>
        <v>0</v>
      </c>
      <c r="K518" s="195">
        <f>'Agricultural Data'!I518</f>
        <v>0</v>
      </c>
      <c r="L518" s="195">
        <f>'Agricultural Data'!J518</f>
        <v>0</v>
      </c>
      <c r="M518" s="168" t="str">
        <f t="shared" si="30"/>
        <v/>
      </c>
      <c r="N518" s="168" t="str">
        <f t="shared" si="31"/>
        <v/>
      </c>
      <c r="O518" s="38" t="str">
        <f>IFERROR(IF(VLOOKUP(J518,'Inputs_Metric 30'!$D$5:$E$139,2,FALSE)=0,"",VLOOKUP(J518,'Inputs_Metric 30'!$D$5:$E$139,2,FALSE)),"")</f>
        <v/>
      </c>
    </row>
    <row r="519" spans="3:15" x14ac:dyDescent="0.25">
      <c r="C519">
        <f t="shared" si="29"/>
        <v>10</v>
      </c>
      <c r="D519">
        <f>COUNTIF($F$4:F519,F519)</f>
        <v>334</v>
      </c>
      <c r="E519" s="40">
        <f>'Agricultural Data'!C519</f>
        <v>0</v>
      </c>
      <c r="F519" s="40">
        <f>'Agricultural Data'!D519</f>
        <v>0</v>
      </c>
      <c r="G519" s="40">
        <f>'Agricultural Data'!E519</f>
        <v>0</v>
      </c>
      <c r="H519" s="38">
        <f>'Agricultural Data'!F519</f>
        <v>0</v>
      </c>
      <c r="I519" s="38">
        <f>'Agricultural Data'!G519</f>
        <v>0</v>
      </c>
      <c r="J519" s="38">
        <f>'Agricultural Data'!H519</f>
        <v>0</v>
      </c>
      <c r="K519" s="195">
        <f>'Agricultural Data'!I519</f>
        <v>0</v>
      </c>
      <c r="L519" s="195">
        <f>'Agricultural Data'!J519</f>
        <v>0</v>
      </c>
      <c r="M519" s="168" t="str">
        <f t="shared" si="30"/>
        <v/>
      </c>
      <c r="N519" s="168" t="str">
        <f t="shared" si="31"/>
        <v/>
      </c>
      <c r="O519" s="38" t="str">
        <f>IFERROR(IF(VLOOKUP(J519,'Inputs_Metric 30'!$D$5:$E$139,2,FALSE)=0,"",VLOOKUP(J519,'Inputs_Metric 30'!$D$5:$E$139,2,FALSE)),"")</f>
        <v/>
      </c>
    </row>
    <row r="520" spans="3:15" x14ac:dyDescent="0.25">
      <c r="C520">
        <f t="shared" si="29"/>
        <v>10</v>
      </c>
      <c r="D520">
        <f>COUNTIF($F$4:F520,F520)</f>
        <v>335</v>
      </c>
      <c r="E520" s="40">
        <f>'Agricultural Data'!C520</f>
        <v>0</v>
      </c>
      <c r="F520" s="40">
        <f>'Agricultural Data'!D520</f>
        <v>0</v>
      </c>
      <c r="G520" s="40">
        <f>'Agricultural Data'!E520</f>
        <v>0</v>
      </c>
      <c r="H520" s="38">
        <f>'Agricultural Data'!F520</f>
        <v>0</v>
      </c>
      <c r="I520" s="38">
        <f>'Agricultural Data'!G520</f>
        <v>0</v>
      </c>
      <c r="J520" s="38">
        <f>'Agricultural Data'!H520</f>
        <v>0</v>
      </c>
      <c r="K520" s="195">
        <f>'Agricultural Data'!I520</f>
        <v>0</v>
      </c>
      <c r="L520" s="195">
        <f>'Agricultural Data'!J520</f>
        <v>0</v>
      </c>
      <c r="M520" s="168" t="str">
        <f t="shared" si="30"/>
        <v/>
      </c>
      <c r="N520" s="168" t="str">
        <f t="shared" si="31"/>
        <v/>
      </c>
      <c r="O520" s="38" t="str">
        <f>IFERROR(IF(VLOOKUP(J520,'Inputs_Metric 30'!$D$5:$E$139,2,FALSE)=0,"",VLOOKUP(J520,'Inputs_Metric 30'!$D$5:$E$139,2,FALSE)),"")</f>
        <v/>
      </c>
    </row>
    <row r="521" spans="3:15" x14ac:dyDescent="0.25">
      <c r="C521">
        <f t="shared" si="29"/>
        <v>10</v>
      </c>
      <c r="D521">
        <f>COUNTIF($F$4:F521,F521)</f>
        <v>336</v>
      </c>
      <c r="E521" s="40">
        <f>'Agricultural Data'!C521</f>
        <v>0</v>
      </c>
      <c r="F521" s="40">
        <f>'Agricultural Data'!D521</f>
        <v>0</v>
      </c>
      <c r="G521" s="40">
        <f>'Agricultural Data'!E521</f>
        <v>0</v>
      </c>
      <c r="H521" s="38">
        <f>'Agricultural Data'!F521</f>
        <v>0</v>
      </c>
      <c r="I521" s="38">
        <f>'Agricultural Data'!G521</f>
        <v>0</v>
      </c>
      <c r="J521" s="38">
        <f>'Agricultural Data'!H521</f>
        <v>0</v>
      </c>
      <c r="K521" s="195">
        <f>'Agricultural Data'!I521</f>
        <v>0</v>
      </c>
      <c r="L521" s="195">
        <f>'Agricultural Data'!J521</f>
        <v>0</v>
      </c>
      <c r="M521" s="168" t="str">
        <f t="shared" si="30"/>
        <v/>
      </c>
      <c r="N521" s="168" t="str">
        <f t="shared" si="31"/>
        <v/>
      </c>
      <c r="O521" s="38" t="str">
        <f>IFERROR(IF(VLOOKUP(J521,'Inputs_Metric 30'!$D$5:$E$139,2,FALSE)=0,"",VLOOKUP(J521,'Inputs_Metric 30'!$D$5:$E$139,2,FALSE)),"")</f>
        <v/>
      </c>
    </row>
    <row r="522" spans="3:15" x14ac:dyDescent="0.25">
      <c r="C522">
        <f t="shared" si="29"/>
        <v>10</v>
      </c>
      <c r="D522">
        <f>COUNTIF($F$4:F522,F522)</f>
        <v>337</v>
      </c>
      <c r="E522" s="40">
        <f>'Agricultural Data'!C522</f>
        <v>0</v>
      </c>
      <c r="F522" s="40">
        <f>'Agricultural Data'!D522</f>
        <v>0</v>
      </c>
      <c r="G522" s="40">
        <f>'Agricultural Data'!E522</f>
        <v>0</v>
      </c>
      <c r="H522" s="38">
        <f>'Agricultural Data'!F522</f>
        <v>0</v>
      </c>
      <c r="I522" s="38">
        <f>'Agricultural Data'!G522</f>
        <v>0</v>
      </c>
      <c r="J522" s="38">
        <f>'Agricultural Data'!H522</f>
        <v>0</v>
      </c>
      <c r="K522" s="195">
        <f>'Agricultural Data'!I522</f>
        <v>0</v>
      </c>
      <c r="L522" s="195">
        <f>'Agricultural Data'!J522</f>
        <v>0</v>
      </c>
      <c r="M522" s="168" t="str">
        <f t="shared" si="30"/>
        <v/>
      </c>
      <c r="N522" s="168" t="str">
        <f t="shared" si="31"/>
        <v/>
      </c>
      <c r="O522" s="38" t="str">
        <f>IFERROR(IF(VLOOKUP(J522,'Inputs_Metric 30'!$D$5:$E$139,2,FALSE)=0,"",VLOOKUP(J522,'Inputs_Metric 30'!$D$5:$E$139,2,FALSE)),"")</f>
        <v/>
      </c>
    </row>
    <row r="523" spans="3:15" x14ac:dyDescent="0.25">
      <c r="C523">
        <f t="shared" si="29"/>
        <v>10</v>
      </c>
      <c r="D523">
        <f>COUNTIF($F$4:F523,F523)</f>
        <v>338</v>
      </c>
      <c r="E523" s="40">
        <f>'Agricultural Data'!C523</f>
        <v>0</v>
      </c>
      <c r="F523" s="40">
        <f>'Agricultural Data'!D523</f>
        <v>0</v>
      </c>
      <c r="G523" s="40">
        <f>'Agricultural Data'!E523</f>
        <v>0</v>
      </c>
      <c r="H523" s="38">
        <f>'Agricultural Data'!F523</f>
        <v>0</v>
      </c>
      <c r="I523" s="38">
        <f>'Agricultural Data'!G523</f>
        <v>0</v>
      </c>
      <c r="J523" s="38">
        <f>'Agricultural Data'!H523</f>
        <v>0</v>
      </c>
      <c r="K523" s="195">
        <f>'Agricultural Data'!I523</f>
        <v>0</v>
      </c>
      <c r="L523" s="195">
        <f>'Agricultural Data'!J523</f>
        <v>0</v>
      </c>
      <c r="M523" s="168" t="str">
        <f t="shared" si="30"/>
        <v/>
      </c>
      <c r="N523" s="168" t="str">
        <f t="shared" si="31"/>
        <v/>
      </c>
      <c r="O523" s="38" t="str">
        <f>IFERROR(IF(VLOOKUP(J523,'Inputs_Metric 30'!$D$5:$E$139,2,FALSE)=0,"",VLOOKUP(J523,'Inputs_Metric 30'!$D$5:$E$139,2,FALSE)),"")</f>
        <v/>
      </c>
    </row>
    <row r="524" spans="3:15" x14ac:dyDescent="0.25">
      <c r="C524">
        <f t="shared" si="29"/>
        <v>10</v>
      </c>
      <c r="D524">
        <f>COUNTIF($F$4:F524,F524)</f>
        <v>339</v>
      </c>
      <c r="E524" s="40">
        <f>'Agricultural Data'!C524</f>
        <v>0</v>
      </c>
      <c r="F524" s="40">
        <f>'Agricultural Data'!D524</f>
        <v>0</v>
      </c>
      <c r="G524" s="40">
        <f>'Agricultural Data'!E524</f>
        <v>0</v>
      </c>
      <c r="H524" s="38">
        <f>'Agricultural Data'!F524</f>
        <v>0</v>
      </c>
      <c r="I524" s="38">
        <f>'Agricultural Data'!G524</f>
        <v>0</v>
      </c>
      <c r="J524" s="38">
        <f>'Agricultural Data'!H524</f>
        <v>0</v>
      </c>
      <c r="K524" s="195">
        <f>'Agricultural Data'!I524</f>
        <v>0</v>
      </c>
      <c r="L524" s="195">
        <f>'Agricultural Data'!J524</f>
        <v>0</v>
      </c>
      <c r="M524" s="168" t="str">
        <f t="shared" si="30"/>
        <v/>
      </c>
      <c r="N524" s="168" t="str">
        <f t="shared" si="31"/>
        <v/>
      </c>
      <c r="O524" s="38" t="str">
        <f>IFERROR(IF(VLOOKUP(J524,'Inputs_Metric 30'!$D$5:$E$139,2,FALSE)=0,"",VLOOKUP(J524,'Inputs_Metric 30'!$D$5:$E$139,2,FALSE)),"")</f>
        <v/>
      </c>
    </row>
    <row r="525" spans="3:15" x14ac:dyDescent="0.25">
      <c r="C525">
        <f t="shared" si="29"/>
        <v>10</v>
      </c>
      <c r="D525">
        <f>COUNTIF($F$4:F525,F525)</f>
        <v>340</v>
      </c>
      <c r="E525" s="40">
        <f>'Agricultural Data'!C525</f>
        <v>0</v>
      </c>
      <c r="F525" s="40">
        <f>'Agricultural Data'!D525</f>
        <v>0</v>
      </c>
      <c r="G525" s="40">
        <f>'Agricultural Data'!E525</f>
        <v>0</v>
      </c>
      <c r="H525" s="38">
        <f>'Agricultural Data'!F525</f>
        <v>0</v>
      </c>
      <c r="I525" s="38">
        <f>'Agricultural Data'!G525</f>
        <v>0</v>
      </c>
      <c r="J525" s="38">
        <f>'Agricultural Data'!H525</f>
        <v>0</v>
      </c>
      <c r="K525" s="195">
        <f>'Agricultural Data'!I525</f>
        <v>0</v>
      </c>
      <c r="L525" s="195">
        <f>'Agricultural Data'!J525</f>
        <v>0</v>
      </c>
      <c r="M525" s="168" t="str">
        <f t="shared" si="30"/>
        <v/>
      </c>
      <c r="N525" s="168" t="str">
        <f t="shared" si="31"/>
        <v/>
      </c>
      <c r="O525" s="38" t="str">
        <f>IFERROR(IF(VLOOKUP(J525,'Inputs_Metric 30'!$D$5:$E$139,2,FALSE)=0,"",VLOOKUP(J525,'Inputs_Metric 30'!$D$5:$E$139,2,FALSE)),"")</f>
        <v/>
      </c>
    </row>
    <row r="526" spans="3:15" x14ac:dyDescent="0.25">
      <c r="C526">
        <f t="shared" si="29"/>
        <v>10</v>
      </c>
      <c r="D526">
        <f>COUNTIF($F$4:F526,F526)</f>
        <v>341</v>
      </c>
      <c r="E526" s="40">
        <f>'Agricultural Data'!C526</f>
        <v>0</v>
      </c>
      <c r="F526" s="40">
        <f>'Agricultural Data'!D526</f>
        <v>0</v>
      </c>
      <c r="G526" s="40">
        <f>'Agricultural Data'!E526</f>
        <v>0</v>
      </c>
      <c r="H526" s="38">
        <f>'Agricultural Data'!F526</f>
        <v>0</v>
      </c>
      <c r="I526" s="38">
        <f>'Agricultural Data'!G526</f>
        <v>0</v>
      </c>
      <c r="J526" s="38">
        <f>'Agricultural Data'!H526</f>
        <v>0</v>
      </c>
      <c r="K526" s="195">
        <f>'Agricultural Data'!I526</f>
        <v>0</v>
      </c>
      <c r="L526" s="195">
        <f>'Agricultural Data'!J526</f>
        <v>0</v>
      </c>
      <c r="M526" s="168" t="str">
        <f t="shared" si="30"/>
        <v/>
      </c>
      <c r="N526" s="168" t="str">
        <f t="shared" si="31"/>
        <v/>
      </c>
      <c r="O526" s="38" t="str">
        <f>IFERROR(IF(VLOOKUP(J526,'Inputs_Metric 30'!$D$5:$E$139,2,FALSE)=0,"",VLOOKUP(J526,'Inputs_Metric 30'!$D$5:$E$139,2,FALSE)),"")</f>
        <v/>
      </c>
    </row>
    <row r="527" spans="3:15" x14ac:dyDescent="0.25">
      <c r="C527">
        <f t="shared" si="29"/>
        <v>10</v>
      </c>
      <c r="D527">
        <f>COUNTIF($F$4:F527,F527)</f>
        <v>342</v>
      </c>
      <c r="E527" s="40">
        <f>'Agricultural Data'!C527</f>
        <v>0</v>
      </c>
      <c r="F527" s="40">
        <f>'Agricultural Data'!D527</f>
        <v>0</v>
      </c>
      <c r="G527" s="40">
        <f>'Agricultural Data'!E527</f>
        <v>0</v>
      </c>
      <c r="H527" s="38">
        <f>'Agricultural Data'!F527</f>
        <v>0</v>
      </c>
      <c r="I527" s="38">
        <f>'Agricultural Data'!G527</f>
        <v>0</v>
      </c>
      <c r="J527" s="38">
        <f>'Agricultural Data'!H527</f>
        <v>0</v>
      </c>
      <c r="K527" s="195">
        <f>'Agricultural Data'!I527</f>
        <v>0</v>
      </c>
      <c r="L527" s="195">
        <f>'Agricultural Data'!J527</f>
        <v>0</v>
      </c>
      <c r="M527" s="168" t="str">
        <f t="shared" si="30"/>
        <v/>
      </c>
      <c r="N527" s="168" t="str">
        <f t="shared" si="31"/>
        <v/>
      </c>
      <c r="O527" s="38" t="str">
        <f>IFERROR(IF(VLOOKUP(J527,'Inputs_Metric 30'!$D$5:$E$139,2,FALSE)=0,"",VLOOKUP(J527,'Inputs_Metric 30'!$D$5:$E$139,2,FALSE)),"")</f>
        <v/>
      </c>
    </row>
    <row r="528" spans="3:15" x14ac:dyDescent="0.25">
      <c r="C528">
        <f t="shared" si="29"/>
        <v>10</v>
      </c>
      <c r="D528">
        <f>COUNTIF($F$4:F528,F528)</f>
        <v>343</v>
      </c>
      <c r="E528" s="40">
        <f>'Agricultural Data'!C528</f>
        <v>0</v>
      </c>
      <c r="F528" s="40">
        <f>'Agricultural Data'!D528</f>
        <v>0</v>
      </c>
      <c r="G528" s="40">
        <f>'Agricultural Data'!E528</f>
        <v>0</v>
      </c>
      <c r="H528" s="38">
        <f>'Agricultural Data'!F528</f>
        <v>0</v>
      </c>
      <c r="I528" s="38">
        <f>'Agricultural Data'!G528</f>
        <v>0</v>
      </c>
      <c r="J528" s="38">
        <f>'Agricultural Data'!H528</f>
        <v>0</v>
      </c>
      <c r="K528" s="195">
        <f>'Agricultural Data'!I528</f>
        <v>0</v>
      </c>
      <c r="L528" s="195">
        <f>'Agricultural Data'!J528</f>
        <v>0</v>
      </c>
      <c r="M528" s="168" t="str">
        <f t="shared" si="30"/>
        <v/>
      </c>
      <c r="N528" s="168" t="str">
        <f t="shared" si="31"/>
        <v/>
      </c>
      <c r="O528" s="38" t="str">
        <f>IFERROR(IF(VLOOKUP(J528,'Inputs_Metric 30'!$D$5:$E$139,2,FALSE)=0,"",VLOOKUP(J528,'Inputs_Metric 30'!$D$5:$E$139,2,FALSE)),"")</f>
        <v/>
      </c>
    </row>
    <row r="529" spans="3:15" x14ac:dyDescent="0.25">
      <c r="C529">
        <f t="shared" si="29"/>
        <v>10</v>
      </c>
      <c r="D529">
        <f>COUNTIF($F$4:F529,F529)</f>
        <v>344</v>
      </c>
      <c r="E529" s="40">
        <f>'Agricultural Data'!C529</f>
        <v>0</v>
      </c>
      <c r="F529" s="40">
        <f>'Agricultural Data'!D529</f>
        <v>0</v>
      </c>
      <c r="G529" s="40">
        <f>'Agricultural Data'!E529</f>
        <v>0</v>
      </c>
      <c r="H529" s="38">
        <f>'Agricultural Data'!F529</f>
        <v>0</v>
      </c>
      <c r="I529" s="38">
        <f>'Agricultural Data'!G529</f>
        <v>0</v>
      </c>
      <c r="J529" s="38">
        <f>'Agricultural Data'!H529</f>
        <v>0</v>
      </c>
      <c r="K529" s="195">
        <f>'Agricultural Data'!I529</f>
        <v>0</v>
      </c>
      <c r="L529" s="195">
        <f>'Agricultural Data'!J529</f>
        <v>0</v>
      </c>
      <c r="M529" s="168" t="str">
        <f t="shared" si="30"/>
        <v/>
      </c>
      <c r="N529" s="168" t="str">
        <f t="shared" si="31"/>
        <v/>
      </c>
      <c r="O529" s="38" t="str">
        <f>IFERROR(IF(VLOOKUP(J529,'Inputs_Metric 30'!$D$5:$E$139,2,FALSE)=0,"",VLOOKUP(J529,'Inputs_Metric 30'!$D$5:$E$139,2,FALSE)),"")</f>
        <v/>
      </c>
    </row>
    <row r="530" spans="3:15" x14ac:dyDescent="0.25">
      <c r="C530">
        <f t="shared" si="29"/>
        <v>10</v>
      </c>
      <c r="D530">
        <f>COUNTIF($F$4:F530,F530)</f>
        <v>345</v>
      </c>
      <c r="E530" s="40">
        <f>'Agricultural Data'!C530</f>
        <v>0</v>
      </c>
      <c r="F530" s="40">
        <f>'Agricultural Data'!D530</f>
        <v>0</v>
      </c>
      <c r="G530" s="40">
        <f>'Agricultural Data'!E530</f>
        <v>0</v>
      </c>
      <c r="H530" s="38">
        <f>'Agricultural Data'!F530</f>
        <v>0</v>
      </c>
      <c r="I530" s="38">
        <f>'Agricultural Data'!G530</f>
        <v>0</v>
      </c>
      <c r="J530" s="38">
        <f>'Agricultural Data'!H530</f>
        <v>0</v>
      </c>
      <c r="K530" s="195">
        <f>'Agricultural Data'!I530</f>
        <v>0</v>
      </c>
      <c r="L530" s="195">
        <f>'Agricultural Data'!J530</f>
        <v>0</v>
      </c>
      <c r="M530" s="168" t="str">
        <f t="shared" si="30"/>
        <v/>
      </c>
      <c r="N530" s="168" t="str">
        <f t="shared" si="31"/>
        <v/>
      </c>
      <c r="O530" s="38" t="str">
        <f>IFERROR(IF(VLOOKUP(J530,'Inputs_Metric 30'!$D$5:$E$139,2,FALSE)=0,"",VLOOKUP(J530,'Inputs_Metric 30'!$D$5:$E$139,2,FALSE)),"")</f>
        <v/>
      </c>
    </row>
    <row r="531" spans="3:15" x14ac:dyDescent="0.25">
      <c r="C531">
        <f t="shared" si="29"/>
        <v>10</v>
      </c>
      <c r="D531">
        <f>COUNTIF($F$4:F531,F531)</f>
        <v>346</v>
      </c>
      <c r="E531" s="40">
        <f>'Agricultural Data'!C531</f>
        <v>0</v>
      </c>
      <c r="F531" s="40">
        <f>'Agricultural Data'!D531</f>
        <v>0</v>
      </c>
      <c r="G531" s="40">
        <f>'Agricultural Data'!E531</f>
        <v>0</v>
      </c>
      <c r="H531" s="38">
        <f>'Agricultural Data'!F531</f>
        <v>0</v>
      </c>
      <c r="I531" s="38">
        <f>'Agricultural Data'!G531</f>
        <v>0</v>
      </c>
      <c r="J531" s="38">
        <f>'Agricultural Data'!H531</f>
        <v>0</v>
      </c>
      <c r="K531" s="195">
        <f>'Agricultural Data'!I531</f>
        <v>0</v>
      </c>
      <c r="L531" s="195">
        <f>'Agricultural Data'!J531</f>
        <v>0</v>
      </c>
      <c r="M531" s="168" t="str">
        <f t="shared" si="30"/>
        <v/>
      </c>
      <c r="N531" s="168" t="str">
        <f t="shared" si="31"/>
        <v/>
      </c>
      <c r="O531" s="38" t="str">
        <f>IFERROR(IF(VLOOKUP(J531,'Inputs_Metric 30'!$D$5:$E$139,2,FALSE)=0,"",VLOOKUP(J531,'Inputs_Metric 30'!$D$5:$E$139,2,FALSE)),"")</f>
        <v/>
      </c>
    </row>
    <row r="532" spans="3:15" x14ac:dyDescent="0.25">
      <c r="C532">
        <f t="shared" si="29"/>
        <v>10</v>
      </c>
      <c r="D532">
        <f>COUNTIF($F$4:F532,F532)</f>
        <v>347</v>
      </c>
      <c r="E532" s="40">
        <f>'Agricultural Data'!C532</f>
        <v>0</v>
      </c>
      <c r="F532" s="40">
        <f>'Agricultural Data'!D532</f>
        <v>0</v>
      </c>
      <c r="G532" s="40">
        <f>'Agricultural Data'!E532</f>
        <v>0</v>
      </c>
      <c r="H532" s="38">
        <f>'Agricultural Data'!F532</f>
        <v>0</v>
      </c>
      <c r="I532" s="38">
        <f>'Agricultural Data'!G532</f>
        <v>0</v>
      </c>
      <c r="J532" s="38">
        <f>'Agricultural Data'!H532</f>
        <v>0</v>
      </c>
      <c r="K532" s="195">
        <f>'Agricultural Data'!I532</f>
        <v>0</v>
      </c>
      <c r="L532" s="195">
        <f>'Agricultural Data'!J532</f>
        <v>0</v>
      </c>
      <c r="M532" s="168" t="str">
        <f t="shared" si="30"/>
        <v/>
      </c>
      <c r="N532" s="168" t="str">
        <f t="shared" si="31"/>
        <v/>
      </c>
      <c r="O532" s="38" t="str">
        <f>IFERROR(IF(VLOOKUP(J532,'Inputs_Metric 30'!$D$5:$E$139,2,FALSE)=0,"",VLOOKUP(J532,'Inputs_Metric 30'!$D$5:$E$139,2,FALSE)),"")</f>
        <v/>
      </c>
    </row>
    <row r="533" spans="3:15" x14ac:dyDescent="0.25">
      <c r="C533">
        <f t="shared" si="29"/>
        <v>10</v>
      </c>
      <c r="D533">
        <f>COUNTIF($F$4:F533,F533)</f>
        <v>348</v>
      </c>
      <c r="E533" s="40">
        <f>'Agricultural Data'!C533</f>
        <v>0</v>
      </c>
      <c r="F533" s="40">
        <f>'Agricultural Data'!D533</f>
        <v>0</v>
      </c>
      <c r="G533" s="40">
        <f>'Agricultural Data'!E533</f>
        <v>0</v>
      </c>
      <c r="H533" s="38">
        <f>'Agricultural Data'!F533</f>
        <v>0</v>
      </c>
      <c r="I533" s="38">
        <f>'Agricultural Data'!G533</f>
        <v>0</v>
      </c>
      <c r="J533" s="38">
        <f>'Agricultural Data'!H533</f>
        <v>0</v>
      </c>
      <c r="K533" s="195">
        <f>'Agricultural Data'!I533</f>
        <v>0</v>
      </c>
      <c r="L533" s="195">
        <f>'Agricultural Data'!J533</f>
        <v>0</v>
      </c>
      <c r="M533" s="168" t="str">
        <f t="shared" si="30"/>
        <v/>
      </c>
      <c r="N533" s="168" t="str">
        <f t="shared" si="31"/>
        <v/>
      </c>
      <c r="O533" s="38" t="str">
        <f>IFERROR(IF(VLOOKUP(J533,'Inputs_Metric 30'!$D$5:$E$139,2,FALSE)=0,"",VLOOKUP(J533,'Inputs_Metric 30'!$D$5:$E$139,2,FALSE)),"")</f>
        <v/>
      </c>
    </row>
    <row r="534" spans="3:15" x14ac:dyDescent="0.25">
      <c r="C534">
        <f t="shared" si="29"/>
        <v>10</v>
      </c>
      <c r="D534">
        <f>COUNTIF($F$4:F534,F534)</f>
        <v>349</v>
      </c>
      <c r="E534" s="40">
        <f>'Agricultural Data'!C534</f>
        <v>0</v>
      </c>
      <c r="F534" s="40">
        <f>'Agricultural Data'!D534</f>
        <v>0</v>
      </c>
      <c r="G534" s="40">
        <f>'Agricultural Data'!E534</f>
        <v>0</v>
      </c>
      <c r="H534" s="38">
        <f>'Agricultural Data'!F534</f>
        <v>0</v>
      </c>
      <c r="I534" s="38">
        <f>'Agricultural Data'!G534</f>
        <v>0</v>
      </c>
      <c r="J534" s="38">
        <f>'Agricultural Data'!H534</f>
        <v>0</v>
      </c>
      <c r="K534" s="195">
        <f>'Agricultural Data'!I534</f>
        <v>0</v>
      </c>
      <c r="L534" s="195">
        <f>'Agricultural Data'!J534</f>
        <v>0</v>
      </c>
      <c r="M534" s="168" t="str">
        <f t="shared" si="30"/>
        <v/>
      </c>
      <c r="N534" s="168" t="str">
        <f t="shared" si="31"/>
        <v/>
      </c>
      <c r="O534" s="38" t="str">
        <f>IFERROR(IF(VLOOKUP(J534,'Inputs_Metric 30'!$D$5:$E$139,2,FALSE)=0,"",VLOOKUP(J534,'Inputs_Metric 30'!$D$5:$E$139,2,FALSE)),"")</f>
        <v/>
      </c>
    </row>
    <row r="535" spans="3:15" x14ac:dyDescent="0.25">
      <c r="C535">
        <f t="shared" si="29"/>
        <v>10</v>
      </c>
      <c r="D535">
        <f>COUNTIF($F$4:F535,F535)</f>
        <v>350</v>
      </c>
      <c r="E535" s="40">
        <f>'Agricultural Data'!C535</f>
        <v>0</v>
      </c>
      <c r="F535" s="40">
        <f>'Agricultural Data'!D535</f>
        <v>0</v>
      </c>
      <c r="G535" s="40">
        <f>'Agricultural Data'!E535</f>
        <v>0</v>
      </c>
      <c r="H535" s="38">
        <f>'Agricultural Data'!F535</f>
        <v>0</v>
      </c>
      <c r="I535" s="38">
        <f>'Agricultural Data'!G535</f>
        <v>0</v>
      </c>
      <c r="J535" s="38">
        <f>'Agricultural Data'!H535</f>
        <v>0</v>
      </c>
      <c r="K535" s="195">
        <f>'Agricultural Data'!I535</f>
        <v>0</v>
      </c>
      <c r="L535" s="195">
        <f>'Agricultural Data'!J535</f>
        <v>0</v>
      </c>
      <c r="M535" s="168" t="str">
        <f t="shared" si="30"/>
        <v/>
      </c>
      <c r="N535" s="168" t="str">
        <f t="shared" si="31"/>
        <v/>
      </c>
      <c r="O535" s="38" t="str">
        <f>IFERROR(IF(VLOOKUP(J535,'Inputs_Metric 30'!$D$5:$E$139,2,FALSE)=0,"",VLOOKUP(J535,'Inputs_Metric 30'!$D$5:$E$139,2,FALSE)),"")</f>
        <v/>
      </c>
    </row>
    <row r="536" spans="3:15" x14ac:dyDescent="0.25">
      <c r="C536">
        <f t="shared" si="29"/>
        <v>10</v>
      </c>
      <c r="D536">
        <f>COUNTIF($F$4:F536,F536)</f>
        <v>351</v>
      </c>
      <c r="E536" s="40">
        <f>'Agricultural Data'!C536</f>
        <v>0</v>
      </c>
      <c r="F536" s="40">
        <f>'Agricultural Data'!D536</f>
        <v>0</v>
      </c>
      <c r="G536" s="40">
        <f>'Agricultural Data'!E536</f>
        <v>0</v>
      </c>
      <c r="H536" s="38">
        <f>'Agricultural Data'!F536</f>
        <v>0</v>
      </c>
      <c r="I536" s="38">
        <f>'Agricultural Data'!G536</f>
        <v>0</v>
      </c>
      <c r="J536" s="38">
        <f>'Agricultural Data'!H536</f>
        <v>0</v>
      </c>
      <c r="K536" s="195">
        <f>'Agricultural Data'!I536</f>
        <v>0</v>
      </c>
      <c r="L536" s="195">
        <f>'Agricultural Data'!J536</f>
        <v>0</v>
      </c>
      <c r="M536" s="168" t="str">
        <f t="shared" si="30"/>
        <v/>
      </c>
      <c r="N536" s="168" t="str">
        <f t="shared" si="31"/>
        <v/>
      </c>
      <c r="O536" s="38" t="str">
        <f>IFERROR(IF(VLOOKUP(J536,'Inputs_Metric 30'!$D$5:$E$139,2,FALSE)=0,"",VLOOKUP(J536,'Inputs_Metric 30'!$D$5:$E$139,2,FALSE)),"")</f>
        <v/>
      </c>
    </row>
    <row r="537" spans="3:15" x14ac:dyDescent="0.25">
      <c r="C537">
        <f t="shared" si="29"/>
        <v>10</v>
      </c>
      <c r="D537">
        <f>COUNTIF($F$4:F537,F537)</f>
        <v>352</v>
      </c>
      <c r="E537" s="40">
        <f>'Agricultural Data'!C537</f>
        <v>0</v>
      </c>
      <c r="F537" s="40">
        <f>'Agricultural Data'!D537</f>
        <v>0</v>
      </c>
      <c r="G537" s="40">
        <f>'Agricultural Data'!E537</f>
        <v>0</v>
      </c>
      <c r="H537" s="38">
        <f>'Agricultural Data'!F537</f>
        <v>0</v>
      </c>
      <c r="I537" s="38">
        <f>'Agricultural Data'!G537</f>
        <v>0</v>
      </c>
      <c r="J537" s="38">
        <f>'Agricultural Data'!H537</f>
        <v>0</v>
      </c>
      <c r="K537" s="195">
        <f>'Agricultural Data'!I537</f>
        <v>0</v>
      </c>
      <c r="L537" s="195">
        <f>'Agricultural Data'!J537</f>
        <v>0</v>
      </c>
      <c r="M537" s="168" t="str">
        <f t="shared" si="30"/>
        <v/>
      </c>
      <c r="N537" s="168" t="str">
        <f t="shared" si="31"/>
        <v/>
      </c>
      <c r="O537" s="38" t="str">
        <f>IFERROR(IF(VLOOKUP(J537,'Inputs_Metric 30'!$D$5:$E$139,2,FALSE)=0,"",VLOOKUP(J537,'Inputs_Metric 30'!$D$5:$E$139,2,FALSE)),"")</f>
        <v/>
      </c>
    </row>
    <row r="538" spans="3:15" x14ac:dyDescent="0.25">
      <c r="C538">
        <f t="shared" si="29"/>
        <v>10</v>
      </c>
      <c r="D538">
        <f>COUNTIF($F$4:F538,F538)</f>
        <v>353</v>
      </c>
      <c r="E538" s="40">
        <f>'Agricultural Data'!C538</f>
        <v>0</v>
      </c>
      <c r="F538" s="40">
        <f>'Agricultural Data'!D538</f>
        <v>0</v>
      </c>
      <c r="G538" s="40">
        <f>'Agricultural Data'!E538</f>
        <v>0</v>
      </c>
      <c r="H538" s="38">
        <f>'Agricultural Data'!F538</f>
        <v>0</v>
      </c>
      <c r="I538" s="38">
        <f>'Agricultural Data'!G538</f>
        <v>0</v>
      </c>
      <c r="J538" s="38">
        <f>'Agricultural Data'!H538</f>
        <v>0</v>
      </c>
      <c r="K538" s="195">
        <f>'Agricultural Data'!I538</f>
        <v>0</v>
      </c>
      <c r="L538" s="195">
        <f>'Agricultural Data'!J538</f>
        <v>0</v>
      </c>
      <c r="M538" s="168" t="str">
        <f t="shared" si="30"/>
        <v/>
      </c>
      <c r="N538" s="168" t="str">
        <f t="shared" si="31"/>
        <v/>
      </c>
      <c r="O538" s="38" t="str">
        <f>IFERROR(IF(VLOOKUP(J538,'Inputs_Metric 30'!$D$5:$E$139,2,FALSE)=0,"",VLOOKUP(J538,'Inputs_Metric 30'!$D$5:$E$139,2,FALSE)),"")</f>
        <v/>
      </c>
    </row>
    <row r="539" spans="3:15" x14ac:dyDescent="0.25">
      <c r="C539">
        <f t="shared" si="29"/>
        <v>10</v>
      </c>
      <c r="D539">
        <f>COUNTIF($F$4:F539,F539)</f>
        <v>354</v>
      </c>
      <c r="E539" s="40">
        <f>'Agricultural Data'!C539</f>
        <v>0</v>
      </c>
      <c r="F539" s="40">
        <f>'Agricultural Data'!D539</f>
        <v>0</v>
      </c>
      <c r="G539" s="40">
        <f>'Agricultural Data'!E539</f>
        <v>0</v>
      </c>
      <c r="H539" s="38">
        <f>'Agricultural Data'!F539</f>
        <v>0</v>
      </c>
      <c r="I539" s="38">
        <f>'Agricultural Data'!G539</f>
        <v>0</v>
      </c>
      <c r="J539" s="38">
        <f>'Agricultural Data'!H539</f>
        <v>0</v>
      </c>
      <c r="K539" s="195">
        <f>'Agricultural Data'!I539</f>
        <v>0</v>
      </c>
      <c r="L539" s="195">
        <f>'Agricultural Data'!J539</f>
        <v>0</v>
      </c>
      <c r="M539" s="168" t="str">
        <f t="shared" si="30"/>
        <v/>
      </c>
      <c r="N539" s="168" t="str">
        <f t="shared" si="31"/>
        <v/>
      </c>
      <c r="O539" s="38" t="str">
        <f>IFERROR(IF(VLOOKUP(J539,'Inputs_Metric 30'!$D$5:$E$139,2,FALSE)=0,"",VLOOKUP(J539,'Inputs_Metric 30'!$D$5:$E$139,2,FALSE)),"")</f>
        <v/>
      </c>
    </row>
    <row r="540" spans="3:15" x14ac:dyDescent="0.25">
      <c r="C540">
        <f t="shared" ref="C540:C603" si="32">IF(D540=1,C539+1,C539)</f>
        <v>10</v>
      </c>
      <c r="D540">
        <f>COUNTIF($F$4:F540,F540)</f>
        <v>355</v>
      </c>
      <c r="E540" s="40">
        <f>'Agricultural Data'!C540</f>
        <v>0</v>
      </c>
      <c r="F540" s="40">
        <f>'Agricultural Data'!D540</f>
        <v>0</v>
      </c>
      <c r="G540" s="40">
        <f>'Agricultural Data'!E540</f>
        <v>0</v>
      </c>
      <c r="H540" s="38">
        <f>'Agricultural Data'!F540</f>
        <v>0</v>
      </c>
      <c r="I540" s="38">
        <f>'Agricultural Data'!G540</f>
        <v>0</v>
      </c>
      <c r="J540" s="38">
        <f>'Agricultural Data'!H540</f>
        <v>0</v>
      </c>
      <c r="K540" s="195">
        <f>'Agricultural Data'!I540</f>
        <v>0</v>
      </c>
      <c r="L540" s="195">
        <f>'Agricultural Data'!J540</f>
        <v>0</v>
      </c>
      <c r="M540" s="168" t="str">
        <f t="shared" ref="M540:M603" si="33">IF($O540="","",K540)</f>
        <v/>
      </c>
      <c r="N540" s="168" t="str">
        <f t="shared" ref="N540:N603" si="34">IF($O540="","",L540)</f>
        <v/>
      </c>
      <c r="O540" s="38" t="str">
        <f>IFERROR(IF(VLOOKUP(J540,'Inputs_Metric 30'!$D$5:$E$139,2,FALSE)=0,"",VLOOKUP(J540,'Inputs_Metric 30'!$D$5:$E$139,2,FALSE)),"")</f>
        <v/>
      </c>
    </row>
    <row r="541" spans="3:15" x14ac:dyDescent="0.25">
      <c r="C541">
        <f t="shared" si="32"/>
        <v>10</v>
      </c>
      <c r="D541">
        <f>COUNTIF($F$4:F541,F541)</f>
        <v>356</v>
      </c>
      <c r="E541" s="40">
        <f>'Agricultural Data'!C541</f>
        <v>0</v>
      </c>
      <c r="F541" s="40">
        <f>'Agricultural Data'!D541</f>
        <v>0</v>
      </c>
      <c r="G541" s="40">
        <f>'Agricultural Data'!E541</f>
        <v>0</v>
      </c>
      <c r="H541" s="38">
        <f>'Agricultural Data'!F541</f>
        <v>0</v>
      </c>
      <c r="I541" s="38">
        <f>'Agricultural Data'!G541</f>
        <v>0</v>
      </c>
      <c r="J541" s="38">
        <f>'Agricultural Data'!H541</f>
        <v>0</v>
      </c>
      <c r="K541" s="195">
        <f>'Agricultural Data'!I541</f>
        <v>0</v>
      </c>
      <c r="L541" s="195">
        <f>'Agricultural Data'!J541</f>
        <v>0</v>
      </c>
      <c r="M541" s="168" t="str">
        <f t="shared" si="33"/>
        <v/>
      </c>
      <c r="N541" s="168" t="str">
        <f t="shared" si="34"/>
        <v/>
      </c>
      <c r="O541" s="38" t="str">
        <f>IFERROR(IF(VLOOKUP(J541,'Inputs_Metric 30'!$D$5:$E$139,2,FALSE)=0,"",VLOOKUP(J541,'Inputs_Metric 30'!$D$5:$E$139,2,FALSE)),"")</f>
        <v/>
      </c>
    </row>
    <row r="542" spans="3:15" x14ac:dyDescent="0.25">
      <c r="C542">
        <f t="shared" si="32"/>
        <v>10</v>
      </c>
      <c r="D542">
        <f>COUNTIF($F$4:F542,F542)</f>
        <v>357</v>
      </c>
      <c r="E542" s="40">
        <f>'Agricultural Data'!C542</f>
        <v>0</v>
      </c>
      <c r="F542" s="40">
        <f>'Agricultural Data'!D542</f>
        <v>0</v>
      </c>
      <c r="G542" s="40">
        <f>'Agricultural Data'!E542</f>
        <v>0</v>
      </c>
      <c r="H542" s="38">
        <f>'Agricultural Data'!F542</f>
        <v>0</v>
      </c>
      <c r="I542" s="38">
        <f>'Agricultural Data'!G542</f>
        <v>0</v>
      </c>
      <c r="J542" s="38">
        <f>'Agricultural Data'!H542</f>
        <v>0</v>
      </c>
      <c r="K542" s="195">
        <f>'Agricultural Data'!I542</f>
        <v>0</v>
      </c>
      <c r="L542" s="195">
        <f>'Agricultural Data'!J542</f>
        <v>0</v>
      </c>
      <c r="M542" s="168" t="str">
        <f t="shared" si="33"/>
        <v/>
      </c>
      <c r="N542" s="168" t="str">
        <f t="shared" si="34"/>
        <v/>
      </c>
      <c r="O542" s="38" t="str">
        <f>IFERROR(IF(VLOOKUP(J542,'Inputs_Metric 30'!$D$5:$E$139,2,FALSE)=0,"",VLOOKUP(J542,'Inputs_Metric 30'!$D$5:$E$139,2,FALSE)),"")</f>
        <v/>
      </c>
    </row>
    <row r="543" spans="3:15" x14ac:dyDescent="0.25">
      <c r="C543">
        <f t="shared" si="32"/>
        <v>10</v>
      </c>
      <c r="D543">
        <f>COUNTIF($F$4:F543,F543)</f>
        <v>358</v>
      </c>
      <c r="E543" s="40">
        <f>'Agricultural Data'!C543</f>
        <v>0</v>
      </c>
      <c r="F543" s="40">
        <f>'Agricultural Data'!D543</f>
        <v>0</v>
      </c>
      <c r="G543" s="40">
        <f>'Agricultural Data'!E543</f>
        <v>0</v>
      </c>
      <c r="H543" s="38">
        <f>'Agricultural Data'!F543</f>
        <v>0</v>
      </c>
      <c r="I543" s="38">
        <f>'Agricultural Data'!G543</f>
        <v>0</v>
      </c>
      <c r="J543" s="38">
        <f>'Agricultural Data'!H543</f>
        <v>0</v>
      </c>
      <c r="K543" s="195">
        <f>'Agricultural Data'!I543</f>
        <v>0</v>
      </c>
      <c r="L543" s="195">
        <f>'Agricultural Data'!J543</f>
        <v>0</v>
      </c>
      <c r="M543" s="168" t="str">
        <f t="shared" si="33"/>
        <v/>
      </c>
      <c r="N543" s="168" t="str">
        <f t="shared" si="34"/>
        <v/>
      </c>
      <c r="O543" s="38" t="str">
        <f>IFERROR(IF(VLOOKUP(J543,'Inputs_Metric 30'!$D$5:$E$139,2,FALSE)=0,"",VLOOKUP(J543,'Inputs_Metric 30'!$D$5:$E$139,2,FALSE)),"")</f>
        <v/>
      </c>
    </row>
    <row r="544" spans="3:15" x14ac:dyDescent="0.25">
      <c r="C544">
        <f t="shared" si="32"/>
        <v>10</v>
      </c>
      <c r="D544">
        <f>COUNTIF($F$4:F544,F544)</f>
        <v>359</v>
      </c>
      <c r="E544" s="40">
        <f>'Agricultural Data'!C544</f>
        <v>0</v>
      </c>
      <c r="F544" s="40">
        <f>'Agricultural Data'!D544</f>
        <v>0</v>
      </c>
      <c r="G544" s="40">
        <f>'Agricultural Data'!E544</f>
        <v>0</v>
      </c>
      <c r="H544" s="38">
        <f>'Agricultural Data'!F544</f>
        <v>0</v>
      </c>
      <c r="I544" s="38">
        <f>'Agricultural Data'!G544</f>
        <v>0</v>
      </c>
      <c r="J544" s="38">
        <f>'Agricultural Data'!H544</f>
        <v>0</v>
      </c>
      <c r="K544" s="195">
        <f>'Agricultural Data'!I544</f>
        <v>0</v>
      </c>
      <c r="L544" s="195">
        <f>'Agricultural Data'!J544</f>
        <v>0</v>
      </c>
      <c r="M544" s="168" t="str">
        <f t="shared" si="33"/>
        <v/>
      </c>
      <c r="N544" s="168" t="str">
        <f t="shared" si="34"/>
        <v/>
      </c>
      <c r="O544" s="38" t="str">
        <f>IFERROR(IF(VLOOKUP(J544,'Inputs_Metric 30'!$D$5:$E$139,2,FALSE)=0,"",VLOOKUP(J544,'Inputs_Metric 30'!$D$5:$E$139,2,FALSE)),"")</f>
        <v/>
      </c>
    </row>
    <row r="545" spans="3:15" x14ac:dyDescent="0.25">
      <c r="C545">
        <f t="shared" si="32"/>
        <v>10</v>
      </c>
      <c r="D545">
        <f>COUNTIF($F$4:F545,F545)</f>
        <v>360</v>
      </c>
      <c r="E545" s="40">
        <f>'Agricultural Data'!C545</f>
        <v>0</v>
      </c>
      <c r="F545" s="40">
        <f>'Agricultural Data'!D545</f>
        <v>0</v>
      </c>
      <c r="G545" s="40">
        <f>'Agricultural Data'!E545</f>
        <v>0</v>
      </c>
      <c r="H545" s="38">
        <f>'Agricultural Data'!F545</f>
        <v>0</v>
      </c>
      <c r="I545" s="38">
        <f>'Agricultural Data'!G545</f>
        <v>0</v>
      </c>
      <c r="J545" s="38">
        <f>'Agricultural Data'!H545</f>
        <v>0</v>
      </c>
      <c r="K545" s="195">
        <f>'Agricultural Data'!I545</f>
        <v>0</v>
      </c>
      <c r="L545" s="195">
        <f>'Agricultural Data'!J545</f>
        <v>0</v>
      </c>
      <c r="M545" s="168" t="str">
        <f t="shared" si="33"/>
        <v/>
      </c>
      <c r="N545" s="168" t="str">
        <f t="shared" si="34"/>
        <v/>
      </c>
      <c r="O545" s="38" t="str">
        <f>IFERROR(IF(VLOOKUP(J545,'Inputs_Metric 30'!$D$5:$E$139,2,FALSE)=0,"",VLOOKUP(J545,'Inputs_Metric 30'!$D$5:$E$139,2,FALSE)),"")</f>
        <v/>
      </c>
    </row>
    <row r="546" spans="3:15" x14ac:dyDescent="0.25">
      <c r="C546">
        <f t="shared" si="32"/>
        <v>10</v>
      </c>
      <c r="D546">
        <f>COUNTIF($F$4:F546,F546)</f>
        <v>361</v>
      </c>
      <c r="E546" s="40">
        <f>'Agricultural Data'!C546</f>
        <v>0</v>
      </c>
      <c r="F546" s="40">
        <f>'Agricultural Data'!D546</f>
        <v>0</v>
      </c>
      <c r="G546" s="40">
        <f>'Agricultural Data'!E546</f>
        <v>0</v>
      </c>
      <c r="H546" s="38">
        <f>'Agricultural Data'!F546</f>
        <v>0</v>
      </c>
      <c r="I546" s="38">
        <f>'Agricultural Data'!G546</f>
        <v>0</v>
      </c>
      <c r="J546" s="38">
        <f>'Agricultural Data'!H546</f>
        <v>0</v>
      </c>
      <c r="K546" s="195">
        <f>'Agricultural Data'!I546</f>
        <v>0</v>
      </c>
      <c r="L546" s="195">
        <f>'Agricultural Data'!J546</f>
        <v>0</v>
      </c>
      <c r="M546" s="168" t="str">
        <f t="shared" si="33"/>
        <v/>
      </c>
      <c r="N546" s="168" t="str">
        <f t="shared" si="34"/>
        <v/>
      </c>
      <c r="O546" s="38" t="str">
        <f>IFERROR(IF(VLOOKUP(J546,'Inputs_Metric 30'!$D$5:$E$139,2,FALSE)=0,"",VLOOKUP(J546,'Inputs_Metric 30'!$D$5:$E$139,2,FALSE)),"")</f>
        <v/>
      </c>
    </row>
    <row r="547" spans="3:15" x14ac:dyDescent="0.25">
      <c r="C547">
        <f t="shared" si="32"/>
        <v>10</v>
      </c>
      <c r="D547">
        <f>COUNTIF($F$4:F547,F547)</f>
        <v>362</v>
      </c>
      <c r="E547" s="40">
        <f>'Agricultural Data'!C547</f>
        <v>0</v>
      </c>
      <c r="F547" s="40">
        <f>'Agricultural Data'!D547</f>
        <v>0</v>
      </c>
      <c r="G547" s="40">
        <f>'Agricultural Data'!E547</f>
        <v>0</v>
      </c>
      <c r="H547" s="38">
        <f>'Agricultural Data'!F547</f>
        <v>0</v>
      </c>
      <c r="I547" s="38">
        <f>'Agricultural Data'!G547</f>
        <v>0</v>
      </c>
      <c r="J547" s="38">
        <f>'Agricultural Data'!H547</f>
        <v>0</v>
      </c>
      <c r="K547" s="195">
        <f>'Agricultural Data'!I547</f>
        <v>0</v>
      </c>
      <c r="L547" s="195">
        <f>'Agricultural Data'!J547</f>
        <v>0</v>
      </c>
      <c r="M547" s="168" t="str">
        <f t="shared" si="33"/>
        <v/>
      </c>
      <c r="N547" s="168" t="str">
        <f t="shared" si="34"/>
        <v/>
      </c>
      <c r="O547" s="38" t="str">
        <f>IFERROR(IF(VLOOKUP(J547,'Inputs_Metric 30'!$D$5:$E$139,2,FALSE)=0,"",VLOOKUP(J547,'Inputs_Metric 30'!$D$5:$E$139,2,FALSE)),"")</f>
        <v/>
      </c>
    </row>
    <row r="548" spans="3:15" x14ac:dyDescent="0.25">
      <c r="C548">
        <f t="shared" si="32"/>
        <v>10</v>
      </c>
      <c r="D548">
        <f>COUNTIF($F$4:F548,F548)</f>
        <v>363</v>
      </c>
      <c r="E548" s="40">
        <f>'Agricultural Data'!C548</f>
        <v>0</v>
      </c>
      <c r="F548" s="40">
        <f>'Agricultural Data'!D548</f>
        <v>0</v>
      </c>
      <c r="G548" s="40">
        <f>'Agricultural Data'!E548</f>
        <v>0</v>
      </c>
      <c r="H548" s="38">
        <f>'Agricultural Data'!F548</f>
        <v>0</v>
      </c>
      <c r="I548" s="38">
        <f>'Agricultural Data'!G548</f>
        <v>0</v>
      </c>
      <c r="J548" s="38">
        <f>'Agricultural Data'!H548</f>
        <v>0</v>
      </c>
      <c r="K548" s="195">
        <f>'Agricultural Data'!I548</f>
        <v>0</v>
      </c>
      <c r="L548" s="195">
        <f>'Agricultural Data'!J548</f>
        <v>0</v>
      </c>
      <c r="M548" s="168" t="str">
        <f t="shared" si="33"/>
        <v/>
      </c>
      <c r="N548" s="168" t="str">
        <f t="shared" si="34"/>
        <v/>
      </c>
      <c r="O548" s="38" t="str">
        <f>IFERROR(IF(VLOOKUP(J548,'Inputs_Metric 30'!$D$5:$E$139,2,FALSE)=0,"",VLOOKUP(J548,'Inputs_Metric 30'!$D$5:$E$139,2,FALSE)),"")</f>
        <v/>
      </c>
    </row>
    <row r="549" spans="3:15" x14ac:dyDescent="0.25">
      <c r="C549">
        <f t="shared" si="32"/>
        <v>10</v>
      </c>
      <c r="D549">
        <f>COUNTIF($F$4:F549,F549)</f>
        <v>364</v>
      </c>
      <c r="E549" s="40">
        <f>'Agricultural Data'!C549</f>
        <v>0</v>
      </c>
      <c r="F549" s="40">
        <f>'Agricultural Data'!D549</f>
        <v>0</v>
      </c>
      <c r="G549" s="40">
        <f>'Agricultural Data'!E549</f>
        <v>0</v>
      </c>
      <c r="H549" s="38">
        <f>'Agricultural Data'!F549</f>
        <v>0</v>
      </c>
      <c r="I549" s="38">
        <f>'Agricultural Data'!G549</f>
        <v>0</v>
      </c>
      <c r="J549" s="38">
        <f>'Agricultural Data'!H549</f>
        <v>0</v>
      </c>
      <c r="K549" s="195">
        <f>'Agricultural Data'!I549</f>
        <v>0</v>
      </c>
      <c r="L549" s="195">
        <f>'Agricultural Data'!J549</f>
        <v>0</v>
      </c>
      <c r="M549" s="168" t="str">
        <f t="shared" si="33"/>
        <v/>
      </c>
      <c r="N549" s="168" t="str">
        <f t="shared" si="34"/>
        <v/>
      </c>
      <c r="O549" s="38" t="str">
        <f>IFERROR(IF(VLOOKUP(J549,'Inputs_Metric 30'!$D$5:$E$139,2,FALSE)=0,"",VLOOKUP(J549,'Inputs_Metric 30'!$D$5:$E$139,2,FALSE)),"")</f>
        <v/>
      </c>
    </row>
    <row r="550" spans="3:15" x14ac:dyDescent="0.25">
      <c r="C550">
        <f t="shared" si="32"/>
        <v>10</v>
      </c>
      <c r="D550">
        <f>COUNTIF($F$4:F550,F550)</f>
        <v>365</v>
      </c>
      <c r="E550" s="40">
        <f>'Agricultural Data'!C550</f>
        <v>0</v>
      </c>
      <c r="F550" s="40">
        <f>'Agricultural Data'!D550</f>
        <v>0</v>
      </c>
      <c r="G550" s="40">
        <f>'Agricultural Data'!E550</f>
        <v>0</v>
      </c>
      <c r="H550" s="38">
        <f>'Agricultural Data'!F550</f>
        <v>0</v>
      </c>
      <c r="I550" s="38">
        <f>'Agricultural Data'!G550</f>
        <v>0</v>
      </c>
      <c r="J550" s="38">
        <f>'Agricultural Data'!H550</f>
        <v>0</v>
      </c>
      <c r="K550" s="195">
        <f>'Agricultural Data'!I550</f>
        <v>0</v>
      </c>
      <c r="L550" s="195">
        <f>'Agricultural Data'!J550</f>
        <v>0</v>
      </c>
      <c r="M550" s="168" t="str">
        <f t="shared" si="33"/>
        <v/>
      </c>
      <c r="N550" s="168" t="str">
        <f t="shared" si="34"/>
        <v/>
      </c>
      <c r="O550" s="38" t="str">
        <f>IFERROR(IF(VLOOKUP(J550,'Inputs_Metric 30'!$D$5:$E$139,2,FALSE)=0,"",VLOOKUP(J550,'Inputs_Metric 30'!$D$5:$E$139,2,FALSE)),"")</f>
        <v/>
      </c>
    </row>
    <row r="551" spans="3:15" x14ac:dyDescent="0.25">
      <c r="C551">
        <f t="shared" si="32"/>
        <v>10</v>
      </c>
      <c r="D551">
        <f>COUNTIF($F$4:F551,F551)</f>
        <v>366</v>
      </c>
      <c r="E551" s="40">
        <f>'Agricultural Data'!C551</f>
        <v>0</v>
      </c>
      <c r="F551" s="40">
        <f>'Agricultural Data'!D551</f>
        <v>0</v>
      </c>
      <c r="G551" s="40">
        <f>'Agricultural Data'!E551</f>
        <v>0</v>
      </c>
      <c r="H551" s="38">
        <f>'Agricultural Data'!F551</f>
        <v>0</v>
      </c>
      <c r="I551" s="38">
        <f>'Agricultural Data'!G551</f>
        <v>0</v>
      </c>
      <c r="J551" s="38">
        <f>'Agricultural Data'!H551</f>
        <v>0</v>
      </c>
      <c r="K551" s="195">
        <f>'Agricultural Data'!I551</f>
        <v>0</v>
      </c>
      <c r="L551" s="195">
        <f>'Agricultural Data'!J551</f>
        <v>0</v>
      </c>
      <c r="M551" s="168" t="str">
        <f t="shared" si="33"/>
        <v/>
      </c>
      <c r="N551" s="168" t="str">
        <f t="shared" si="34"/>
        <v/>
      </c>
      <c r="O551" s="38" t="str">
        <f>IFERROR(IF(VLOOKUP(J551,'Inputs_Metric 30'!$D$5:$E$139,2,FALSE)=0,"",VLOOKUP(J551,'Inputs_Metric 30'!$D$5:$E$139,2,FALSE)),"")</f>
        <v/>
      </c>
    </row>
    <row r="552" spans="3:15" x14ac:dyDescent="0.25">
      <c r="C552">
        <f t="shared" si="32"/>
        <v>10</v>
      </c>
      <c r="D552">
        <f>COUNTIF($F$4:F552,F552)</f>
        <v>367</v>
      </c>
      <c r="E552" s="40">
        <f>'Agricultural Data'!C552</f>
        <v>0</v>
      </c>
      <c r="F552" s="40">
        <f>'Agricultural Data'!D552</f>
        <v>0</v>
      </c>
      <c r="G552" s="40">
        <f>'Agricultural Data'!E552</f>
        <v>0</v>
      </c>
      <c r="H552" s="38">
        <f>'Agricultural Data'!F552</f>
        <v>0</v>
      </c>
      <c r="I552" s="38">
        <f>'Agricultural Data'!G552</f>
        <v>0</v>
      </c>
      <c r="J552" s="38">
        <f>'Agricultural Data'!H552</f>
        <v>0</v>
      </c>
      <c r="K552" s="195">
        <f>'Agricultural Data'!I552</f>
        <v>0</v>
      </c>
      <c r="L552" s="195">
        <f>'Agricultural Data'!J552</f>
        <v>0</v>
      </c>
      <c r="M552" s="168" t="str">
        <f t="shared" si="33"/>
        <v/>
      </c>
      <c r="N552" s="168" t="str">
        <f t="shared" si="34"/>
        <v/>
      </c>
      <c r="O552" s="38" t="str">
        <f>IFERROR(IF(VLOOKUP(J552,'Inputs_Metric 30'!$D$5:$E$139,2,FALSE)=0,"",VLOOKUP(J552,'Inputs_Metric 30'!$D$5:$E$139,2,FALSE)),"")</f>
        <v/>
      </c>
    </row>
    <row r="553" spans="3:15" x14ac:dyDescent="0.25">
      <c r="C553">
        <f t="shared" si="32"/>
        <v>10</v>
      </c>
      <c r="D553">
        <f>COUNTIF($F$4:F553,F553)</f>
        <v>368</v>
      </c>
      <c r="E553" s="40">
        <f>'Agricultural Data'!C553</f>
        <v>0</v>
      </c>
      <c r="F553" s="40">
        <f>'Agricultural Data'!D553</f>
        <v>0</v>
      </c>
      <c r="G553" s="40">
        <f>'Agricultural Data'!E553</f>
        <v>0</v>
      </c>
      <c r="H553" s="38">
        <f>'Agricultural Data'!F553</f>
        <v>0</v>
      </c>
      <c r="I553" s="38">
        <f>'Agricultural Data'!G553</f>
        <v>0</v>
      </c>
      <c r="J553" s="38">
        <f>'Agricultural Data'!H553</f>
        <v>0</v>
      </c>
      <c r="K553" s="195">
        <f>'Agricultural Data'!I553</f>
        <v>0</v>
      </c>
      <c r="L553" s="195">
        <f>'Agricultural Data'!J553</f>
        <v>0</v>
      </c>
      <c r="M553" s="168" t="str">
        <f t="shared" si="33"/>
        <v/>
      </c>
      <c r="N553" s="168" t="str">
        <f t="shared" si="34"/>
        <v/>
      </c>
      <c r="O553" s="38" t="str">
        <f>IFERROR(IF(VLOOKUP(J553,'Inputs_Metric 30'!$D$5:$E$139,2,FALSE)=0,"",VLOOKUP(J553,'Inputs_Metric 30'!$D$5:$E$139,2,FALSE)),"")</f>
        <v/>
      </c>
    </row>
    <row r="554" spans="3:15" x14ac:dyDescent="0.25">
      <c r="C554">
        <f t="shared" si="32"/>
        <v>10</v>
      </c>
      <c r="D554">
        <f>COUNTIF($F$4:F554,F554)</f>
        <v>369</v>
      </c>
      <c r="E554" s="40">
        <f>'Agricultural Data'!C554</f>
        <v>0</v>
      </c>
      <c r="F554" s="40">
        <f>'Agricultural Data'!D554</f>
        <v>0</v>
      </c>
      <c r="G554" s="40">
        <f>'Agricultural Data'!E554</f>
        <v>0</v>
      </c>
      <c r="H554" s="38">
        <f>'Agricultural Data'!F554</f>
        <v>0</v>
      </c>
      <c r="I554" s="38">
        <f>'Agricultural Data'!G554</f>
        <v>0</v>
      </c>
      <c r="J554" s="38">
        <f>'Agricultural Data'!H554</f>
        <v>0</v>
      </c>
      <c r="K554" s="195">
        <f>'Agricultural Data'!I554</f>
        <v>0</v>
      </c>
      <c r="L554" s="195">
        <f>'Agricultural Data'!J554</f>
        <v>0</v>
      </c>
      <c r="M554" s="168" t="str">
        <f t="shared" si="33"/>
        <v/>
      </c>
      <c r="N554" s="168" t="str">
        <f t="shared" si="34"/>
        <v/>
      </c>
      <c r="O554" s="38" t="str">
        <f>IFERROR(IF(VLOOKUP(J554,'Inputs_Metric 30'!$D$5:$E$139,2,FALSE)=0,"",VLOOKUP(J554,'Inputs_Metric 30'!$D$5:$E$139,2,FALSE)),"")</f>
        <v/>
      </c>
    </row>
    <row r="555" spans="3:15" x14ac:dyDescent="0.25">
      <c r="C555">
        <f t="shared" si="32"/>
        <v>10</v>
      </c>
      <c r="D555">
        <f>COUNTIF($F$4:F555,F555)</f>
        <v>370</v>
      </c>
      <c r="E555" s="40">
        <f>'Agricultural Data'!C555</f>
        <v>0</v>
      </c>
      <c r="F555" s="40">
        <f>'Agricultural Data'!D555</f>
        <v>0</v>
      </c>
      <c r="G555" s="40">
        <f>'Agricultural Data'!E555</f>
        <v>0</v>
      </c>
      <c r="H555" s="38">
        <f>'Agricultural Data'!F555</f>
        <v>0</v>
      </c>
      <c r="I555" s="38">
        <f>'Agricultural Data'!G555</f>
        <v>0</v>
      </c>
      <c r="J555" s="38">
        <f>'Agricultural Data'!H555</f>
        <v>0</v>
      </c>
      <c r="K555" s="195">
        <f>'Agricultural Data'!I555</f>
        <v>0</v>
      </c>
      <c r="L555" s="195">
        <f>'Agricultural Data'!J555</f>
        <v>0</v>
      </c>
      <c r="M555" s="168" t="str">
        <f t="shared" si="33"/>
        <v/>
      </c>
      <c r="N555" s="168" t="str">
        <f t="shared" si="34"/>
        <v/>
      </c>
      <c r="O555" s="38" t="str">
        <f>IFERROR(IF(VLOOKUP(J555,'Inputs_Metric 30'!$D$5:$E$139,2,FALSE)=0,"",VLOOKUP(J555,'Inputs_Metric 30'!$D$5:$E$139,2,FALSE)),"")</f>
        <v/>
      </c>
    </row>
    <row r="556" spans="3:15" x14ac:dyDescent="0.25">
      <c r="C556">
        <f t="shared" si="32"/>
        <v>10</v>
      </c>
      <c r="D556">
        <f>COUNTIF($F$4:F556,F556)</f>
        <v>371</v>
      </c>
      <c r="E556" s="40">
        <f>'Agricultural Data'!C556</f>
        <v>0</v>
      </c>
      <c r="F556" s="40">
        <f>'Agricultural Data'!D556</f>
        <v>0</v>
      </c>
      <c r="G556" s="40">
        <f>'Agricultural Data'!E556</f>
        <v>0</v>
      </c>
      <c r="H556" s="38">
        <f>'Agricultural Data'!F556</f>
        <v>0</v>
      </c>
      <c r="I556" s="38">
        <f>'Agricultural Data'!G556</f>
        <v>0</v>
      </c>
      <c r="J556" s="38">
        <f>'Agricultural Data'!H556</f>
        <v>0</v>
      </c>
      <c r="K556" s="195">
        <f>'Agricultural Data'!I556</f>
        <v>0</v>
      </c>
      <c r="L556" s="195">
        <f>'Agricultural Data'!J556</f>
        <v>0</v>
      </c>
      <c r="M556" s="168" t="str">
        <f t="shared" si="33"/>
        <v/>
      </c>
      <c r="N556" s="168" t="str">
        <f t="shared" si="34"/>
        <v/>
      </c>
      <c r="O556" s="38" t="str">
        <f>IFERROR(IF(VLOOKUP(J556,'Inputs_Metric 30'!$D$5:$E$139,2,FALSE)=0,"",VLOOKUP(J556,'Inputs_Metric 30'!$D$5:$E$139,2,FALSE)),"")</f>
        <v/>
      </c>
    </row>
    <row r="557" spans="3:15" x14ac:dyDescent="0.25">
      <c r="C557">
        <f t="shared" si="32"/>
        <v>10</v>
      </c>
      <c r="D557">
        <f>COUNTIF($F$4:F557,F557)</f>
        <v>372</v>
      </c>
      <c r="E557" s="40">
        <f>'Agricultural Data'!C557</f>
        <v>0</v>
      </c>
      <c r="F557" s="40">
        <f>'Agricultural Data'!D557</f>
        <v>0</v>
      </c>
      <c r="G557" s="40">
        <f>'Agricultural Data'!E557</f>
        <v>0</v>
      </c>
      <c r="H557" s="38">
        <f>'Agricultural Data'!F557</f>
        <v>0</v>
      </c>
      <c r="I557" s="38">
        <f>'Agricultural Data'!G557</f>
        <v>0</v>
      </c>
      <c r="J557" s="38">
        <f>'Agricultural Data'!H557</f>
        <v>0</v>
      </c>
      <c r="K557" s="195">
        <f>'Agricultural Data'!I557</f>
        <v>0</v>
      </c>
      <c r="L557" s="195">
        <f>'Agricultural Data'!J557</f>
        <v>0</v>
      </c>
      <c r="M557" s="168" t="str">
        <f t="shared" si="33"/>
        <v/>
      </c>
      <c r="N557" s="168" t="str">
        <f t="shared" si="34"/>
        <v/>
      </c>
      <c r="O557" s="38" t="str">
        <f>IFERROR(IF(VLOOKUP(J557,'Inputs_Metric 30'!$D$5:$E$139,2,FALSE)=0,"",VLOOKUP(J557,'Inputs_Metric 30'!$D$5:$E$139,2,FALSE)),"")</f>
        <v/>
      </c>
    </row>
    <row r="558" spans="3:15" x14ac:dyDescent="0.25">
      <c r="C558">
        <f t="shared" si="32"/>
        <v>10</v>
      </c>
      <c r="D558">
        <f>COUNTIF($F$4:F558,F558)</f>
        <v>373</v>
      </c>
      <c r="E558" s="40">
        <f>'Agricultural Data'!C558</f>
        <v>0</v>
      </c>
      <c r="F558" s="40">
        <f>'Agricultural Data'!D558</f>
        <v>0</v>
      </c>
      <c r="G558" s="40">
        <f>'Agricultural Data'!E558</f>
        <v>0</v>
      </c>
      <c r="H558" s="38">
        <f>'Agricultural Data'!F558</f>
        <v>0</v>
      </c>
      <c r="I558" s="38">
        <f>'Agricultural Data'!G558</f>
        <v>0</v>
      </c>
      <c r="J558" s="38">
        <f>'Agricultural Data'!H558</f>
        <v>0</v>
      </c>
      <c r="K558" s="195">
        <f>'Agricultural Data'!I558</f>
        <v>0</v>
      </c>
      <c r="L558" s="195">
        <f>'Agricultural Data'!J558</f>
        <v>0</v>
      </c>
      <c r="M558" s="168" t="str">
        <f t="shared" si="33"/>
        <v/>
      </c>
      <c r="N558" s="168" t="str">
        <f t="shared" si="34"/>
        <v/>
      </c>
      <c r="O558" s="38" t="str">
        <f>IFERROR(IF(VLOOKUP(J558,'Inputs_Metric 30'!$D$5:$E$139,2,FALSE)=0,"",VLOOKUP(J558,'Inputs_Metric 30'!$D$5:$E$139,2,FALSE)),"")</f>
        <v/>
      </c>
    </row>
    <row r="559" spans="3:15" x14ac:dyDescent="0.25">
      <c r="C559">
        <f t="shared" si="32"/>
        <v>10</v>
      </c>
      <c r="D559">
        <f>COUNTIF($F$4:F559,F559)</f>
        <v>374</v>
      </c>
      <c r="E559" s="40">
        <f>'Agricultural Data'!C559</f>
        <v>0</v>
      </c>
      <c r="F559" s="40">
        <f>'Agricultural Data'!D559</f>
        <v>0</v>
      </c>
      <c r="G559" s="40">
        <f>'Agricultural Data'!E559</f>
        <v>0</v>
      </c>
      <c r="H559" s="38">
        <f>'Agricultural Data'!F559</f>
        <v>0</v>
      </c>
      <c r="I559" s="38">
        <f>'Agricultural Data'!G559</f>
        <v>0</v>
      </c>
      <c r="J559" s="38">
        <f>'Agricultural Data'!H559</f>
        <v>0</v>
      </c>
      <c r="K559" s="195">
        <f>'Agricultural Data'!I559</f>
        <v>0</v>
      </c>
      <c r="L559" s="195">
        <f>'Agricultural Data'!J559</f>
        <v>0</v>
      </c>
      <c r="M559" s="168" t="str">
        <f t="shared" si="33"/>
        <v/>
      </c>
      <c r="N559" s="168" t="str">
        <f t="shared" si="34"/>
        <v/>
      </c>
      <c r="O559" s="38" t="str">
        <f>IFERROR(IF(VLOOKUP(J559,'Inputs_Metric 30'!$D$5:$E$139,2,FALSE)=0,"",VLOOKUP(J559,'Inputs_Metric 30'!$D$5:$E$139,2,FALSE)),"")</f>
        <v/>
      </c>
    </row>
    <row r="560" spans="3:15" x14ac:dyDescent="0.25">
      <c r="C560">
        <f t="shared" si="32"/>
        <v>10</v>
      </c>
      <c r="D560">
        <f>COUNTIF($F$4:F560,F560)</f>
        <v>375</v>
      </c>
      <c r="E560" s="40">
        <f>'Agricultural Data'!C560</f>
        <v>0</v>
      </c>
      <c r="F560" s="40">
        <f>'Agricultural Data'!D560</f>
        <v>0</v>
      </c>
      <c r="G560" s="40">
        <f>'Agricultural Data'!E560</f>
        <v>0</v>
      </c>
      <c r="H560" s="38">
        <f>'Agricultural Data'!F560</f>
        <v>0</v>
      </c>
      <c r="I560" s="38">
        <f>'Agricultural Data'!G560</f>
        <v>0</v>
      </c>
      <c r="J560" s="38">
        <f>'Agricultural Data'!H560</f>
        <v>0</v>
      </c>
      <c r="K560" s="195">
        <f>'Agricultural Data'!I560</f>
        <v>0</v>
      </c>
      <c r="L560" s="195">
        <f>'Agricultural Data'!J560</f>
        <v>0</v>
      </c>
      <c r="M560" s="168" t="str">
        <f t="shared" si="33"/>
        <v/>
      </c>
      <c r="N560" s="168" t="str">
        <f t="shared" si="34"/>
        <v/>
      </c>
      <c r="O560" s="38" t="str">
        <f>IFERROR(IF(VLOOKUP(J560,'Inputs_Metric 30'!$D$5:$E$139,2,FALSE)=0,"",VLOOKUP(J560,'Inputs_Metric 30'!$D$5:$E$139,2,FALSE)),"")</f>
        <v/>
      </c>
    </row>
    <row r="561" spans="3:15" x14ac:dyDescent="0.25">
      <c r="C561">
        <f t="shared" si="32"/>
        <v>10</v>
      </c>
      <c r="D561">
        <f>COUNTIF($F$4:F561,F561)</f>
        <v>376</v>
      </c>
      <c r="E561" s="40">
        <f>'Agricultural Data'!C561</f>
        <v>0</v>
      </c>
      <c r="F561" s="40">
        <f>'Agricultural Data'!D561</f>
        <v>0</v>
      </c>
      <c r="G561" s="40">
        <f>'Agricultural Data'!E561</f>
        <v>0</v>
      </c>
      <c r="H561" s="38">
        <f>'Agricultural Data'!F561</f>
        <v>0</v>
      </c>
      <c r="I561" s="38">
        <f>'Agricultural Data'!G561</f>
        <v>0</v>
      </c>
      <c r="J561" s="38">
        <f>'Agricultural Data'!H561</f>
        <v>0</v>
      </c>
      <c r="K561" s="195">
        <f>'Agricultural Data'!I561</f>
        <v>0</v>
      </c>
      <c r="L561" s="195">
        <f>'Agricultural Data'!J561</f>
        <v>0</v>
      </c>
      <c r="M561" s="168" t="str">
        <f t="shared" si="33"/>
        <v/>
      </c>
      <c r="N561" s="168" t="str">
        <f t="shared" si="34"/>
        <v/>
      </c>
      <c r="O561" s="38" t="str">
        <f>IFERROR(IF(VLOOKUP(J561,'Inputs_Metric 30'!$D$5:$E$139,2,FALSE)=0,"",VLOOKUP(J561,'Inputs_Metric 30'!$D$5:$E$139,2,FALSE)),"")</f>
        <v/>
      </c>
    </row>
    <row r="562" spans="3:15" x14ac:dyDescent="0.25">
      <c r="C562">
        <f t="shared" si="32"/>
        <v>10</v>
      </c>
      <c r="D562">
        <f>COUNTIF($F$4:F562,F562)</f>
        <v>377</v>
      </c>
      <c r="E562" s="40">
        <f>'Agricultural Data'!C562</f>
        <v>0</v>
      </c>
      <c r="F562" s="40">
        <f>'Agricultural Data'!D562</f>
        <v>0</v>
      </c>
      <c r="G562" s="40">
        <f>'Agricultural Data'!E562</f>
        <v>0</v>
      </c>
      <c r="H562" s="38">
        <f>'Agricultural Data'!F562</f>
        <v>0</v>
      </c>
      <c r="I562" s="38">
        <f>'Agricultural Data'!G562</f>
        <v>0</v>
      </c>
      <c r="J562" s="38">
        <f>'Agricultural Data'!H562</f>
        <v>0</v>
      </c>
      <c r="K562" s="195">
        <f>'Agricultural Data'!I562</f>
        <v>0</v>
      </c>
      <c r="L562" s="195">
        <f>'Agricultural Data'!J562</f>
        <v>0</v>
      </c>
      <c r="M562" s="168" t="str">
        <f t="shared" si="33"/>
        <v/>
      </c>
      <c r="N562" s="168" t="str">
        <f t="shared" si="34"/>
        <v/>
      </c>
      <c r="O562" s="38" t="str">
        <f>IFERROR(IF(VLOOKUP(J562,'Inputs_Metric 30'!$D$5:$E$139,2,FALSE)=0,"",VLOOKUP(J562,'Inputs_Metric 30'!$D$5:$E$139,2,FALSE)),"")</f>
        <v/>
      </c>
    </row>
    <row r="563" spans="3:15" x14ac:dyDescent="0.25">
      <c r="C563">
        <f t="shared" si="32"/>
        <v>10</v>
      </c>
      <c r="D563">
        <f>COUNTIF($F$4:F563,F563)</f>
        <v>378</v>
      </c>
      <c r="E563" s="40">
        <f>'Agricultural Data'!C563</f>
        <v>0</v>
      </c>
      <c r="F563" s="40">
        <f>'Agricultural Data'!D563</f>
        <v>0</v>
      </c>
      <c r="G563" s="40">
        <f>'Agricultural Data'!E563</f>
        <v>0</v>
      </c>
      <c r="H563" s="38">
        <f>'Agricultural Data'!F563</f>
        <v>0</v>
      </c>
      <c r="I563" s="38">
        <f>'Agricultural Data'!G563</f>
        <v>0</v>
      </c>
      <c r="J563" s="38">
        <f>'Agricultural Data'!H563</f>
        <v>0</v>
      </c>
      <c r="K563" s="195">
        <f>'Agricultural Data'!I563</f>
        <v>0</v>
      </c>
      <c r="L563" s="195">
        <f>'Agricultural Data'!J563</f>
        <v>0</v>
      </c>
      <c r="M563" s="168" t="str">
        <f t="shared" si="33"/>
        <v/>
      </c>
      <c r="N563" s="168" t="str">
        <f t="shared" si="34"/>
        <v/>
      </c>
      <c r="O563" s="38" t="str">
        <f>IFERROR(IF(VLOOKUP(J563,'Inputs_Metric 30'!$D$5:$E$139,2,FALSE)=0,"",VLOOKUP(J563,'Inputs_Metric 30'!$D$5:$E$139,2,FALSE)),"")</f>
        <v/>
      </c>
    </row>
    <row r="564" spans="3:15" x14ac:dyDescent="0.25">
      <c r="C564">
        <f t="shared" si="32"/>
        <v>10</v>
      </c>
      <c r="D564">
        <f>COUNTIF($F$4:F564,F564)</f>
        <v>379</v>
      </c>
      <c r="E564" s="40">
        <f>'Agricultural Data'!C564</f>
        <v>0</v>
      </c>
      <c r="F564" s="40">
        <f>'Agricultural Data'!D564</f>
        <v>0</v>
      </c>
      <c r="G564" s="40">
        <f>'Agricultural Data'!E564</f>
        <v>0</v>
      </c>
      <c r="H564" s="38">
        <f>'Agricultural Data'!F564</f>
        <v>0</v>
      </c>
      <c r="I564" s="38">
        <f>'Agricultural Data'!G564</f>
        <v>0</v>
      </c>
      <c r="J564" s="38">
        <f>'Agricultural Data'!H564</f>
        <v>0</v>
      </c>
      <c r="K564" s="195">
        <f>'Agricultural Data'!I564</f>
        <v>0</v>
      </c>
      <c r="L564" s="195">
        <f>'Agricultural Data'!J564</f>
        <v>0</v>
      </c>
      <c r="M564" s="168" t="str">
        <f t="shared" si="33"/>
        <v/>
      </c>
      <c r="N564" s="168" t="str">
        <f t="shared" si="34"/>
        <v/>
      </c>
      <c r="O564" s="38" t="str">
        <f>IFERROR(IF(VLOOKUP(J564,'Inputs_Metric 30'!$D$5:$E$139,2,FALSE)=0,"",VLOOKUP(J564,'Inputs_Metric 30'!$D$5:$E$139,2,FALSE)),"")</f>
        <v/>
      </c>
    </row>
    <row r="565" spans="3:15" x14ac:dyDescent="0.25">
      <c r="C565">
        <f t="shared" si="32"/>
        <v>10</v>
      </c>
      <c r="D565">
        <f>COUNTIF($F$4:F565,F565)</f>
        <v>380</v>
      </c>
      <c r="E565" s="40">
        <f>'Agricultural Data'!C565</f>
        <v>0</v>
      </c>
      <c r="F565" s="40">
        <f>'Agricultural Data'!D565</f>
        <v>0</v>
      </c>
      <c r="G565" s="40">
        <f>'Agricultural Data'!E565</f>
        <v>0</v>
      </c>
      <c r="H565" s="38">
        <f>'Agricultural Data'!F565</f>
        <v>0</v>
      </c>
      <c r="I565" s="38">
        <f>'Agricultural Data'!G565</f>
        <v>0</v>
      </c>
      <c r="J565" s="38">
        <f>'Agricultural Data'!H565</f>
        <v>0</v>
      </c>
      <c r="K565" s="195">
        <f>'Agricultural Data'!I565</f>
        <v>0</v>
      </c>
      <c r="L565" s="195">
        <f>'Agricultural Data'!J565</f>
        <v>0</v>
      </c>
      <c r="M565" s="168" t="str">
        <f t="shared" si="33"/>
        <v/>
      </c>
      <c r="N565" s="168" t="str">
        <f t="shared" si="34"/>
        <v/>
      </c>
      <c r="O565" s="38" t="str">
        <f>IFERROR(IF(VLOOKUP(J565,'Inputs_Metric 30'!$D$5:$E$139,2,FALSE)=0,"",VLOOKUP(J565,'Inputs_Metric 30'!$D$5:$E$139,2,FALSE)),"")</f>
        <v/>
      </c>
    </row>
    <row r="566" spans="3:15" x14ac:dyDescent="0.25">
      <c r="C566">
        <f t="shared" si="32"/>
        <v>10</v>
      </c>
      <c r="D566">
        <f>COUNTIF($F$4:F566,F566)</f>
        <v>381</v>
      </c>
      <c r="E566" s="40">
        <f>'Agricultural Data'!C566</f>
        <v>0</v>
      </c>
      <c r="F566" s="40">
        <f>'Agricultural Data'!D566</f>
        <v>0</v>
      </c>
      <c r="G566" s="40">
        <f>'Agricultural Data'!E566</f>
        <v>0</v>
      </c>
      <c r="H566" s="38">
        <f>'Agricultural Data'!F566</f>
        <v>0</v>
      </c>
      <c r="I566" s="38">
        <f>'Agricultural Data'!G566</f>
        <v>0</v>
      </c>
      <c r="J566" s="38">
        <f>'Agricultural Data'!H566</f>
        <v>0</v>
      </c>
      <c r="K566" s="195">
        <f>'Agricultural Data'!I566</f>
        <v>0</v>
      </c>
      <c r="L566" s="195">
        <f>'Agricultural Data'!J566</f>
        <v>0</v>
      </c>
      <c r="M566" s="168" t="str">
        <f t="shared" si="33"/>
        <v/>
      </c>
      <c r="N566" s="168" t="str">
        <f t="shared" si="34"/>
        <v/>
      </c>
      <c r="O566" s="38" t="str">
        <f>IFERROR(IF(VLOOKUP(J566,'Inputs_Metric 30'!$D$5:$E$139,2,FALSE)=0,"",VLOOKUP(J566,'Inputs_Metric 30'!$D$5:$E$139,2,FALSE)),"")</f>
        <v/>
      </c>
    </row>
    <row r="567" spans="3:15" x14ac:dyDescent="0.25">
      <c r="C567">
        <f t="shared" si="32"/>
        <v>10</v>
      </c>
      <c r="D567">
        <f>COUNTIF($F$4:F567,F567)</f>
        <v>382</v>
      </c>
      <c r="E567" s="40">
        <f>'Agricultural Data'!C567</f>
        <v>0</v>
      </c>
      <c r="F567" s="40">
        <f>'Agricultural Data'!D567</f>
        <v>0</v>
      </c>
      <c r="G567" s="40">
        <f>'Agricultural Data'!E567</f>
        <v>0</v>
      </c>
      <c r="H567" s="38">
        <f>'Agricultural Data'!F567</f>
        <v>0</v>
      </c>
      <c r="I567" s="38">
        <f>'Agricultural Data'!G567</f>
        <v>0</v>
      </c>
      <c r="J567" s="38">
        <f>'Agricultural Data'!H567</f>
        <v>0</v>
      </c>
      <c r="K567" s="195">
        <f>'Agricultural Data'!I567</f>
        <v>0</v>
      </c>
      <c r="L567" s="195">
        <f>'Agricultural Data'!J567</f>
        <v>0</v>
      </c>
      <c r="M567" s="168" t="str">
        <f t="shared" si="33"/>
        <v/>
      </c>
      <c r="N567" s="168" t="str">
        <f t="shared" si="34"/>
        <v/>
      </c>
      <c r="O567" s="38" t="str">
        <f>IFERROR(IF(VLOOKUP(J567,'Inputs_Metric 30'!$D$5:$E$139,2,FALSE)=0,"",VLOOKUP(J567,'Inputs_Metric 30'!$D$5:$E$139,2,FALSE)),"")</f>
        <v/>
      </c>
    </row>
    <row r="568" spans="3:15" x14ac:dyDescent="0.25">
      <c r="C568">
        <f t="shared" si="32"/>
        <v>10</v>
      </c>
      <c r="D568">
        <f>COUNTIF($F$4:F568,F568)</f>
        <v>383</v>
      </c>
      <c r="E568" s="40">
        <f>'Agricultural Data'!C568</f>
        <v>0</v>
      </c>
      <c r="F568" s="40">
        <f>'Agricultural Data'!D568</f>
        <v>0</v>
      </c>
      <c r="G568" s="40">
        <f>'Agricultural Data'!E568</f>
        <v>0</v>
      </c>
      <c r="H568" s="38">
        <f>'Agricultural Data'!F568</f>
        <v>0</v>
      </c>
      <c r="I568" s="38">
        <f>'Agricultural Data'!G568</f>
        <v>0</v>
      </c>
      <c r="J568" s="38">
        <f>'Agricultural Data'!H568</f>
        <v>0</v>
      </c>
      <c r="K568" s="195">
        <f>'Agricultural Data'!I568</f>
        <v>0</v>
      </c>
      <c r="L568" s="195">
        <f>'Agricultural Data'!J568</f>
        <v>0</v>
      </c>
      <c r="M568" s="168" t="str">
        <f t="shared" si="33"/>
        <v/>
      </c>
      <c r="N568" s="168" t="str">
        <f t="shared" si="34"/>
        <v/>
      </c>
      <c r="O568" s="38" t="str">
        <f>IFERROR(IF(VLOOKUP(J568,'Inputs_Metric 30'!$D$5:$E$139,2,FALSE)=0,"",VLOOKUP(J568,'Inputs_Metric 30'!$D$5:$E$139,2,FALSE)),"")</f>
        <v/>
      </c>
    </row>
    <row r="569" spans="3:15" x14ac:dyDescent="0.25">
      <c r="C569">
        <f t="shared" si="32"/>
        <v>10</v>
      </c>
      <c r="D569">
        <f>COUNTIF($F$4:F569,F569)</f>
        <v>384</v>
      </c>
      <c r="E569" s="40">
        <f>'Agricultural Data'!C569</f>
        <v>0</v>
      </c>
      <c r="F569" s="40">
        <f>'Agricultural Data'!D569</f>
        <v>0</v>
      </c>
      <c r="G569" s="40">
        <f>'Agricultural Data'!E569</f>
        <v>0</v>
      </c>
      <c r="H569" s="38">
        <f>'Agricultural Data'!F569</f>
        <v>0</v>
      </c>
      <c r="I569" s="38">
        <f>'Agricultural Data'!G569</f>
        <v>0</v>
      </c>
      <c r="J569" s="38">
        <f>'Agricultural Data'!H569</f>
        <v>0</v>
      </c>
      <c r="K569" s="195">
        <f>'Agricultural Data'!I569</f>
        <v>0</v>
      </c>
      <c r="L569" s="195">
        <f>'Agricultural Data'!J569</f>
        <v>0</v>
      </c>
      <c r="M569" s="168" t="str">
        <f t="shared" si="33"/>
        <v/>
      </c>
      <c r="N569" s="168" t="str">
        <f t="shared" si="34"/>
        <v/>
      </c>
      <c r="O569" s="38" t="str">
        <f>IFERROR(IF(VLOOKUP(J569,'Inputs_Metric 30'!$D$5:$E$139,2,FALSE)=0,"",VLOOKUP(J569,'Inputs_Metric 30'!$D$5:$E$139,2,FALSE)),"")</f>
        <v/>
      </c>
    </row>
    <row r="570" spans="3:15" x14ac:dyDescent="0.25">
      <c r="C570">
        <f t="shared" si="32"/>
        <v>10</v>
      </c>
      <c r="D570">
        <f>COUNTIF($F$4:F570,F570)</f>
        <v>385</v>
      </c>
      <c r="E570" s="40">
        <f>'Agricultural Data'!C570</f>
        <v>0</v>
      </c>
      <c r="F570" s="40">
        <f>'Agricultural Data'!D570</f>
        <v>0</v>
      </c>
      <c r="G570" s="40">
        <f>'Agricultural Data'!E570</f>
        <v>0</v>
      </c>
      <c r="H570" s="38">
        <f>'Agricultural Data'!F570</f>
        <v>0</v>
      </c>
      <c r="I570" s="38">
        <f>'Agricultural Data'!G570</f>
        <v>0</v>
      </c>
      <c r="J570" s="38">
        <f>'Agricultural Data'!H570</f>
        <v>0</v>
      </c>
      <c r="K570" s="195">
        <f>'Agricultural Data'!I570</f>
        <v>0</v>
      </c>
      <c r="L570" s="195">
        <f>'Agricultural Data'!J570</f>
        <v>0</v>
      </c>
      <c r="M570" s="168" t="str">
        <f t="shared" si="33"/>
        <v/>
      </c>
      <c r="N570" s="168" t="str">
        <f t="shared" si="34"/>
        <v/>
      </c>
      <c r="O570" s="38" t="str">
        <f>IFERROR(IF(VLOOKUP(J570,'Inputs_Metric 30'!$D$5:$E$139,2,FALSE)=0,"",VLOOKUP(J570,'Inputs_Metric 30'!$D$5:$E$139,2,FALSE)),"")</f>
        <v/>
      </c>
    </row>
    <row r="571" spans="3:15" x14ac:dyDescent="0.25">
      <c r="C571">
        <f t="shared" si="32"/>
        <v>10</v>
      </c>
      <c r="D571">
        <f>COUNTIF($F$4:F571,F571)</f>
        <v>386</v>
      </c>
      <c r="E571" s="40">
        <f>'Agricultural Data'!C571</f>
        <v>0</v>
      </c>
      <c r="F571" s="40">
        <f>'Agricultural Data'!D571</f>
        <v>0</v>
      </c>
      <c r="G571" s="40">
        <f>'Agricultural Data'!E571</f>
        <v>0</v>
      </c>
      <c r="H571" s="38">
        <f>'Agricultural Data'!F571</f>
        <v>0</v>
      </c>
      <c r="I571" s="38">
        <f>'Agricultural Data'!G571</f>
        <v>0</v>
      </c>
      <c r="J571" s="38">
        <f>'Agricultural Data'!H571</f>
        <v>0</v>
      </c>
      <c r="K571" s="195">
        <f>'Agricultural Data'!I571</f>
        <v>0</v>
      </c>
      <c r="L571" s="195">
        <f>'Agricultural Data'!J571</f>
        <v>0</v>
      </c>
      <c r="M571" s="168" t="str">
        <f t="shared" si="33"/>
        <v/>
      </c>
      <c r="N571" s="168" t="str">
        <f t="shared" si="34"/>
        <v/>
      </c>
      <c r="O571" s="38" t="str">
        <f>IFERROR(IF(VLOOKUP(J571,'Inputs_Metric 30'!$D$5:$E$139,2,FALSE)=0,"",VLOOKUP(J571,'Inputs_Metric 30'!$D$5:$E$139,2,FALSE)),"")</f>
        <v/>
      </c>
    </row>
    <row r="572" spans="3:15" x14ac:dyDescent="0.25">
      <c r="C572">
        <f t="shared" si="32"/>
        <v>10</v>
      </c>
      <c r="D572">
        <f>COUNTIF($F$4:F572,F572)</f>
        <v>387</v>
      </c>
      <c r="E572" s="40">
        <f>'Agricultural Data'!C572</f>
        <v>0</v>
      </c>
      <c r="F572" s="40">
        <f>'Agricultural Data'!D572</f>
        <v>0</v>
      </c>
      <c r="G572" s="40">
        <f>'Agricultural Data'!E572</f>
        <v>0</v>
      </c>
      <c r="H572" s="38">
        <f>'Agricultural Data'!F572</f>
        <v>0</v>
      </c>
      <c r="I572" s="38">
        <f>'Agricultural Data'!G572</f>
        <v>0</v>
      </c>
      <c r="J572" s="38">
        <f>'Agricultural Data'!H572</f>
        <v>0</v>
      </c>
      <c r="K572" s="195">
        <f>'Agricultural Data'!I572</f>
        <v>0</v>
      </c>
      <c r="L572" s="195">
        <f>'Agricultural Data'!J572</f>
        <v>0</v>
      </c>
      <c r="M572" s="168" t="str">
        <f t="shared" si="33"/>
        <v/>
      </c>
      <c r="N572" s="168" t="str">
        <f t="shared" si="34"/>
        <v/>
      </c>
      <c r="O572" s="38" t="str">
        <f>IFERROR(IF(VLOOKUP(J572,'Inputs_Metric 30'!$D$5:$E$139,2,FALSE)=0,"",VLOOKUP(J572,'Inputs_Metric 30'!$D$5:$E$139,2,FALSE)),"")</f>
        <v/>
      </c>
    </row>
    <row r="573" spans="3:15" x14ac:dyDescent="0.25">
      <c r="C573">
        <f t="shared" si="32"/>
        <v>10</v>
      </c>
      <c r="D573">
        <f>COUNTIF($F$4:F573,F573)</f>
        <v>388</v>
      </c>
      <c r="E573" s="40">
        <f>'Agricultural Data'!C573</f>
        <v>0</v>
      </c>
      <c r="F573" s="40">
        <f>'Agricultural Data'!D573</f>
        <v>0</v>
      </c>
      <c r="G573" s="40">
        <f>'Agricultural Data'!E573</f>
        <v>0</v>
      </c>
      <c r="H573" s="38">
        <f>'Agricultural Data'!F573</f>
        <v>0</v>
      </c>
      <c r="I573" s="38">
        <f>'Agricultural Data'!G573</f>
        <v>0</v>
      </c>
      <c r="J573" s="38">
        <f>'Agricultural Data'!H573</f>
        <v>0</v>
      </c>
      <c r="K573" s="195">
        <f>'Agricultural Data'!I573</f>
        <v>0</v>
      </c>
      <c r="L573" s="195">
        <f>'Agricultural Data'!J573</f>
        <v>0</v>
      </c>
      <c r="M573" s="168" t="str">
        <f t="shared" si="33"/>
        <v/>
      </c>
      <c r="N573" s="168" t="str">
        <f t="shared" si="34"/>
        <v/>
      </c>
      <c r="O573" s="38" t="str">
        <f>IFERROR(IF(VLOOKUP(J573,'Inputs_Metric 30'!$D$5:$E$139,2,FALSE)=0,"",VLOOKUP(J573,'Inputs_Metric 30'!$D$5:$E$139,2,FALSE)),"")</f>
        <v/>
      </c>
    </row>
    <row r="574" spans="3:15" x14ac:dyDescent="0.25">
      <c r="C574">
        <f t="shared" si="32"/>
        <v>10</v>
      </c>
      <c r="D574">
        <f>COUNTIF($F$4:F574,F574)</f>
        <v>389</v>
      </c>
      <c r="E574" s="40">
        <f>'Agricultural Data'!C574</f>
        <v>0</v>
      </c>
      <c r="F574" s="40">
        <f>'Agricultural Data'!D574</f>
        <v>0</v>
      </c>
      <c r="G574" s="40">
        <f>'Agricultural Data'!E574</f>
        <v>0</v>
      </c>
      <c r="H574" s="38">
        <f>'Agricultural Data'!F574</f>
        <v>0</v>
      </c>
      <c r="I574" s="38">
        <f>'Agricultural Data'!G574</f>
        <v>0</v>
      </c>
      <c r="J574" s="38">
        <f>'Agricultural Data'!H574</f>
        <v>0</v>
      </c>
      <c r="K574" s="195">
        <f>'Agricultural Data'!I574</f>
        <v>0</v>
      </c>
      <c r="L574" s="195">
        <f>'Agricultural Data'!J574</f>
        <v>0</v>
      </c>
      <c r="M574" s="168" t="str">
        <f t="shared" si="33"/>
        <v/>
      </c>
      <c r="N574" s="168" t="str">
        <f t="shared" si="34"/>
        <v/>
      </c>
      <c r="O574" s="38" t="str">
        <f>IFERROR(IF(VLOOKUP(J574,'Inputs_Metric 30'!$D$5:$E$139,2,FALSE)=0,"",VLOOKUP(J574,'Inputs_Metric 30'!$D$5:$E$139,2,FALSE)),"")</f>
        <v/>
      </c>
    </row>
    <row r="575" spans="3:15" x14ac:dyDescent="0.25">
      <c r="C575">
        <f t="shared" si="32"/>
        <v>10</v>
      </c>
      <c r="D575">
        <f>COUNTIF($F$4:F575,F575)</f>
        <v>390</v>
      </c>
      <c r="E575" s="40">
        <f>'Agricultural Data'!C575</f>
        <v>0</v>
      </c>
      <c r="F575" s="40">
        <f>'Agricultural Data'!D575</f>
        <v>0</v>
      </c>
      <c r="G575" s="40">
        <f>'Agricultural Data'!E575</f>
        <v>0</v>
      </c>
      <c r="H575" s="38">
        <f>'Agricultural Data'!F575</f>
        <v>0</v>
      </c>
      <c r="I575" s="38">
        <f>'Agricultural Data'!G575</f>
        <v>0</v>
      </c>
      <c r="J575" s="38">
        <f>'Agricultural Data'!H575</f>
        <v>0</v>
      </c>
      <c r="K575" s="195">
        <f>'Agricultural Data'!I575</f>
        <v>0</v>
      </c>
      <c r="L575" s="195">
        <f>'Agricultural Data'!J575</f>
        <v>0</v>
      </c>
      <c r="M575" s="168" t="str">
        <f t="shared" si="33"/>
        <v/>
      </c>
      <c r="N575" s="168" t="str">
        <f t="shared" si="34"/>
        <v/>
      </c>
      <c r="O575" s="38" t="str">
        <f>IFERROR(IF(VLOOKUP(J575,'Inputs_Metric 30'!$D$5:$E$139,2,FALSE)=0,"",VLOOKUP(J575,'Inputs_Metric 30'!$D$5:$E$139,2,FALSE)),"")</f>
        <v/>
      </c>
    </row>
    <row r="576" spans="3:15" x14ac:dyDescent="0.25">
      <c r="C576">
        <f t="shared" si="32"/>
        <v>10</v>
      </c>
      <c r="D576">
        <f>COUNTIF($F$4:F576,F576)</f>
        <v>391</v>
      </c>
      <c r="E576" s="40">
        <f>'Agricultural Data'!C576</f>
        <v>0</v>
      </c>
      <c r="F576" s="40">
        <f>'Agricultural Data'!D576</f>
        <v>0</v>
      </c>
      <c r="G576" s="40">
        <f>'Agricultural Data'!E576</f>
        <v>0</v>
      </c>
      <c r="H576" s="38">
        <f>'Agricultural Data'!F576</f>
        <v>0</v>
      </c>
      <c r="I576" s="38">
        <f>'Agricultural Data'!G576</f>
        <v>0</v>
      </c>
      <c r="J576" s="38">
        <f>'Agricultural Data'!H576</f>
        <v>0</v>
      </c>
      <c r="K576" s="195">
        <f>'Agricultural Data'!I576</f>
        <v>0</v>
      </c>
      <c r="L576" s="195">
        <f>'Agricultural Data'!J576</f>
        <v>0</v>
      </c>
      <c r="M576" s="168" t="str">
        <f t="shared" si="33"/>
        <v/>
      </c>
      <c r="N576" s="168" t="str">
        <f t="shared" si="34"/>
        <v/>
      </c>
      <c r="O576" s="38" t="str">
        <f>IFERROR(IF(VLOOKUP(J576,'Inputs_Metric 30'!$D$5:$E$139,2,FALSE)=0,"",VLOOKUP(J576,'Inputs_Metric 30'!$D$5:$E$139,2,FALSE)),"")</f>
        <v/>
      </c>
    </row>
    <row r="577" spans="3:15" x14ac:dyDescent="0.25">
      <c r="C577">
        <f t="shared" si="32"/>
        <v>10</v>
      </c>
      <c r="D577">
        <f>COUNTIF($F$4:F577,F577)</f>
        <v>392</v>
      </c>
      <c r="E577" s="40">
        <f>'Agricultural Data'!C577</f>
        <v>0</v>
      </c>
      <c r="F577" s="40">
        <f>'Agricultural Data'!D577</f>
        <v>0</v>
      </c>
      <c r="G577" s="40">
        <f>'Agricultural Data'!E577</f>
        <v>0</v>
      </c>
      <c r="H577" s="38">
        <f>'Agricultural Data'!F577</f>
        <v>0</v>
      </c>
      <c r="I577" s="38">
        <f>'Agricultural Data'!G577</f>
        <v>0</v>
      </c>
      <c r="J577" s="38">
        <f>'Agricultural Data'!H577</f>
        <v>0</v>
      </c>
      <c r="K577" s="195">
        <f>'Agricultural Data'!I577</f>
        <v>0</v>
      </c>
      <c r="L577" s="195">
        <f>'Agricultural Data'!J577</f>
        <v>0</v>
      </c>
      <c r="M577" s="168" t="str">
        <f t="shared" si="33"/>
        <v/>
      </c>
      <c r="N577" s="168" t="str">
        <f t="shared" si="34"/>
        <v/>
      </c>
      <c r="O577" s="38" t="str">
        <f>IFERROR(IF(VLOOKUP(J577,'Inputs_Metric 30'!$D$5:$E$139,2,FALSE)=0,"",VLOOKUP(J577,'Inputs_Metric 30'!$D$5:$E$139,2,FALSE)),"")</f>
        <v/>
      </c>
    </row>
    <row r="578" spans="3:15" x14ac:dyDescent="0.25">
      <c r="C578">
        <f t="shared" si="32"/>
        <v>10</v>
      </c>
      <c r="D578">
        <f>COUNTIF($F$4:F578,F578)</f>
        <v>393</v>
      </c>
      <c r="E578" s="40">
        <f>'Agricultural Data'!C578</f>
        <v>0</v>
      </c>
      <c r="F578" s="40">
        <f>'Agricultural Data'!D578</f>
        <v>0</v>
      </c>
      <c r="G578" s="40">
        <f>'Agricultural Data'!E578</f>
        <v>0</v>
      </c>
      <c r="H578" s="38">
        <f>'Agricultural Data'!F578</f>
        <v>0</v>
      </c>
      <c r="I578" s="38">
        <f>'Agricultural Data'!G578</f>
        <v>0</v>
      </c>
      <c r="J578" s="38">
        <f>'Agricultural Data'!H578</f>
        <v>0</v>
      </c>
      <c r="K578" s="195">
        <f>'Agricultural Data'!I578</f>
        <v>0</v>
      </c>
      <c r="L578" s="195">
        <f>'Agricultural Data'!J578</f>
        <v>0</v>
      </c>
      <c r="M578" s="168" t="str">
        <f t="shared" si="33"/>
        <v/>
      </c>
      <c r="N578" s="168" t="str">
        <f t="shared" si="34"/>
        <v/>
      </c>
      <c r="O578" s="38" t="str">
        <f>IFERROR(IF(VLOOKUP(J578,'Inputs_Metric 30'!$D$5:$E$139,2,FALSE)=0,"",VLOOKUP(J578,'Inputs_Metric 30'!$D$5:$E$139,2,FALSE)),"")</f>
        <v/>
      </c>
    </row>
    <row r="579" spans="3:15" x14ac:dyDescent="0.25">
      <c r="C579">
        <f t="shared" si="32"/>
        <v>10</v>
      </c>
      <c r="D579">
        <f>COUNTIF($F$4:F579,F579)</f>
        <v>394</v>
      </c>
      <c r="E579" s="40">
        <f>'Agricultural Data'!C579</f>
        <v>0</v>
      </c>
      <c r="F579" s="40">
        <f>'Agricultural Data'!D579</f>
        <v>0</v>
      </c>
      <c r="G579" s="40">
        <f>'Agricultural Data'!E579</f>
        <v>0</v>
      </c>
      <c r="H579" s="38">
        <f>'Agricultural Data'!F579</f>
        <v>0</v>
      </c>
      <c r="I579" s="38">
        <f>'Agricultural Data'!G579</f>
        <v>0</v>
      </c>
      <c r="J579" s="38">
        <f>'Agricultural Data'!H579</f>
        <v>0</v>
      </c>
      <c r="K579" s="195">
        <f>'Agricultural Data'!I579</f>
        <v>0</v>
      </c>
      <c r="L579" s="195">
        <f>'Agricultural Data'!J579</f>
        <v>0</v>
      </c>
      <c r="M579" s="168" t="str">
        <f t="shared" si="33"/>
        <v/>
      </c>
      <c r="N579" s="168" t="str">
        <f t="shared" si="34"/>
        <v/>
      </c>
      <c r="O579" s="38" t="str">
        <f>IFERROR(IF(VLOOKUP(J579,'Inputs_Metric 30'!$D$5:$E$139,2,FALSE)=0,"",VLOOKUP(J579,'Inputs_Metric 30'!$D$5:$E$139,2,FALSE)),"")</f>
        <v/>
      </c>
    </row>
    <row r="580" spans="3:15" x14ac:dyDescent="0.25">
      <c r="C580">
        <f t="shared" si="32"/>
        <v>10</v>
      </c>
      <c r="D580">
        <f>COUNTIF($F$4:F580,F580)</f>
        <v>395</v>
      </c>
      <c r="E580" s="40">
        <f>'Agricultural Data'!C580</f>
        <v>0</v>
      </c>
      <c r="F580" s="40">
        <f>'Agricultural Data'!D580</f>
        <v>0</v>
      </c>
      <c r="G580" s="40">
        <f>'Agricultural Data'!E580</f>
        <v>0</v>
      </c>
      <c r="H580" s="38">
        <f>'Agricultural Data'!F580</f>
        <v>0</v>
      </c>
      <c r="I580" s="38">
        <f>'Agricultural Data'!G580</f>
        <v>0</v>
      </c>
      <c r="J580" s="38">
        <f>'Agricultural Data'!H580</f>
        <v>0</v>
      </c>
      <c r="K580" s="195">
        <f>'Agricultural Data'!I580</f>
        <v>0</v>
      </c>
      <c r="L580" s="195">
        <f>'Agricultural Data'!J580</f>
        <v>0</v>
      </c>
      <c r="M580" s="168" t="str">
        <f t="shared" si="33"/>
        <v/>
      </c>
      <c r="N580" s="168" t="str">
        <f t="shared" si="34"/>
        <v/>
      </c>
      <c r="O580" s="38" t="str">
        <f>IFERROR(IF(VLOOKUP(J580,'Inputs_Metric 30'!$D$5:$E$139,2,FALSE)=0,"",VLOOKUP(J580,'Inputs_Metric 30'!$D$5:$E$139,2,FALSE)),"")</f>
        <v/>
      </c>
    </row>
    <row r="581" spans="3:15" x14ac:dyDescent="0.25">
      <c r="C581">
        <f t="shared" si="32"/>
        <v>10</v>
      </c>
      <c r="D581">
        <f>COUNTIF($F$4:F581,F581)</f>
        <v>396</v>
      </c>
      <c r="E581" s="40">
        <f>'Agricultural Data'!C581</f>
        <v>0</v>
      </c>
      <c r="F581" s="40">
        <f>'Agricultural Data'!D581</f>
        <v>0</v>
      </c>
      <c r="G581" s="40">
        <f>'Agricultural Data'!E581</f>
        <v>0</v>
      </c>
      <c r="H581" s="38">
        <f>'Agricultural Data'!F581</f>
        <v>0</v>
      </c>
      <c r="I581" s="38">
        <f>'Agricultural Data'!G581</f>
        <v>0</v>
      </c>
      <c r="J581" s="38">
        <f>'Agricultural Data'!H581</f>
        <v>0</v>
      </c>
      <c r="K581" s="195">
        <f>'Agricultural Data'!I581</f>
        <v>0</v>
      </c>
      <c r="L581" s="195">
        <f>'Agricultural Data'!J581</f>
        <v>0</v>
      </c>
      <c r="M581" s="168" t="str">
        <f t="shared" si="33"/>
        <v/>
      </c>
      <c r="N581" s="168" t="str">
        <f t="shared" si="34"/>
        <v/>
      </c>
      <c r="O581" s="38" t="str">
        <f>IFERROR(IF(VLOOKUP(J581,'Inputs_Metric 30'!$D$5:$E$139,2,FALSE)=0,"",VLOOKUP(J581,'Inputs_Metric 30'!$D$5:$E$139,2,FALSE)),"")</f>
        <v/>
      </c>
    </row>
    <row r="582" spans="3:15" x14ac:dyDescent="0.25">
      <c r="C582">
        <f t="shared" si="32"/>
        <v>10</v>
      </c>
      <c r="D582">
        <f>COUNTIF($F$4:F582,F582)</f>
        <v>397</v>
      </c>
      <c r="E582" s="40">
        <f>'Agricultural Data'!C582</f>
        <v>0</v>
      </c>
      <c r="F582" s="40">
        <f>'Agricultural Data'!D582</f>
        <v>0</v>
      </c>
      <c r="G582" s="40">
        <f>'Agricultural Data'!E582</f>
        <v>0</v>
      </c>
      <c r="H582" s="38">
        <f>'Agricultural Data'!F582</f>
        <v>0</v>
      </c>
      <c r="I582" s="38">
        <f>'Agricultural Data'!G582</f>
        <v>0</v>
      </c>
      <c r="J582" s="38">
        <f>'Agricultural Data'!H582</f>
        <v>0</v>
      </c>
      <c r="K582" s="195">
        <f>'Agricultural Data'!I582</f>
        <v>0</v>
      </c>
      <c r="L582" s="195">
        <f>'Agricultural Data'!J582</f>
        <v>0</v>
      </c>
      <c r="M582" s="168" t="str">
        <f t="shared" si="33"/>
        <v/>
      </c>
      <c r="N582" s="168" t="str">
        <f t="shared" si="34"/>
        <v/>
      </c>
      <c r="O582" s="38" t="str">
        <f>IFERROR(IF(VLOOKUP(J582,'Inputs_Metric 30'!$D$5:$E$139,2,FALSE)=0,"",VLOOKUP(J582,'Inputs_Metric 30'!$D$5:$E$139,2,FALSE)),"")</f>
        <v/>
      </c>
    </row>
    <row r="583" spans="3:15" x14ac:dyDescent="0.25">
      <c r="C583">
        <f t="shared" si="32"/>
        <v>10</v>
      </c>
      <c r="D583">
        <f>COUNTIF($F$4:F583,F583)</f>
        <v>398</v>
      </c>
      <c r="E583" s="40">
        <f>'Agricultural Data'!C583</f>
        <v>0</v>
      </c>
      <c r="F583" s="40">
        <f>'Agricultural Data'!D583</f>
        <v>0</v>
      </c>
      <c r="G583" s="40">
        <f>'Agricultural Data'!E583</f>
        <v>0</v>
      </c>
      <c r="H583" s="38">
        <f>'Agricultural Data'!F583</f>
        <v>0</v>
      </c>
      <c r="I583" s="38">
        <f>'Agricultural Data'!G583</f>
        <v>0</v>
      </c>
      <c r="J583" s="38">
        <f>'Agricultural Data'!H583</f>
        <v>0</v>
      </c>
      <c r="K583" s="195">
        <f>'Agricultural Data'!I583</f>
        <v>0</v>
      </c>
      <c r="L583" s="195">
        <f>'Agricultural Data'!J583</f>
        <v>0</v>
      </c>
      <c r="M583" s="168" t="str">
        <f t="shared" si="33"/>
        <v/>
      </c>
      <c r="N583" s="168" t="str">
        <f t="shared" si="34"/>
        <v/>
      </c>
      <c r="O583" s="38" t="str">
        <f>IFERROR(IF(VLOOKUP(J583,'Inputs_Metric 30'!$D$5:$E$139,2,FALSE)=0,"",VLOOKUP(J583,'Inputs_Metric 30'!$D$5:$E$139,2,FALSE)),"")</f>
        <v/>
      </c>
    </row>
    <row r="584" spans="3:15" x14ac:dyDescent="0.25">
      <c r="C584">
        <f t="shared" si="32"/>
        <v>10</v>
      </c>
      <c r="D584">
        <f>COUNTIF($F$4:F584,F584)</f>
        <v>399</v>
      </c>
      <c r="E584" s="40">
        <f>'Agricultural Data'!C584</f>
        <v>0</v>
      </c>
      <c r="F584" s="40">
        <f>'Agricultural Data'!D584</f>
        <v>0</v>
      </c>
      <c r="G584" s="40">
        <f>'Agricultural Data'!E584</f>
        <v>0</v>
      </c>
      <c r="H584" s="38">
        <f>'Agricultural Data'!F584</f>
        <v>0</v>
      </c>
      <c r="I584" s="38">
        <f>'Agricultural Data'!G584</f>
        <v>0</v>
      </c>
      <c r="J584" s="38">
        <f>'Agricultural Data'!H584</f>
        <v>0</v>
      </c>
      <c r="K584" s="195">
        <f>'Agricultural Data'!I584</f>
        <v>0</v>
      </c>
      <c r="L584" s="195">
        <f>'Agricultural Data'!J584</f>
        <v>0</v>
      </c>
      <c r="M584" s="168" t="str">
        <f t="shared" si="33"/>
        <v/>
      </c>
      <c r="N584" s="168" t="str">
        <f t="shared" si="34"/>
        <v/>
      </c>
      <c r="O584" s="38" t="str">
        <f>IFERROR(IF(VLOOKUP(J584,'Inputs_Metric 30'!$D$5:$E$139,2,FALSE)=0,"",VLOOKUP(J584,'Inputs_Metric 30'!$D$5:$E$139,2,FALSE)),"")</f>
        <v/>
      </c>
    </row>
    <row r="585" spans="3:15" x14ac:dyDescent="0.25">
      <c r="C585">
        <f t="shared" si="32"/>
        <v>10</v>
      </c>
      <c r="D585">
        <f>COUNTIF($F$4:F585,F585)</f>
        <v>400</v>
      </c>
      <c r="E585" s="40">
        <f>'Agricultural Data'!C585</f>
        <v>0</v>
      </c>
      <c r="F585" s="40">
        <f>'Agricultural Data'!D585</f>
        <v>0</v>
      </c>
      <c r="G585" s="40">
        <f>'Agricultural Data'!E585</f>
        <v>0</v>
      </c>
      <c r="H585" s="38">
        <f>'Agricultural Data'!F585</f>
        <v>0</v>
      </c>
      <c r="I585" s="38">
        <f>'Agricultural Data'!G585</f>
        <v>0</v>
      </c>
      <c r="J585" s="38">
        <f>'Agricultural Data'!H585</f>
        <v>0</v>
      </c>
      <c r="K585" s="195">
        <f>'Agricultural Data'!I585</f>
        <v>0</v>
      </c>
      <c r="L585" s="195">
        <f>'Agricultural Data'!J585</f>
        <v>0</v>
      </c>
      <c r="M585" s="168" t="str">
        <f t="shared" si="33"/>
        <v/>
      </c>
      <c r="N585" s="168" t="str">
        <f t="shared" si="34"/>
        <v/>
      </c>
      <c r="O585" s="38" t="str">
        <f>IFERROR(IF(VLOOKUP(J585,'Inputs_Metric 30'!$D$5:$E$139,2,FALSE)=0,"",VLOOKUP(J585,'Inputs_Metric 30'!$D$5:$E$139,2,FALSE)),"")</f>
        <v/>
      </c>
    </row>
    <row r="586" spans="3:15" x14ac:dyDescent="0.25">
      <c r="C586">
        <f t="shared" si="32"/>
        <v>10</v>
      </c>
      <c r="D586">
        <f>COUNTIF($F$4:F586,F586)</f>
        <v>401</v>
      </c>
      <c r="E586" s="40">
        <f>'Agricultural Data'!C586</f>
        <v>0</v>
      </c>
      <c r="F586" s="40">
        <f>'Agricultural Data'!D586</f>
        <v>0</v>
      </c>
      <c r="G586" s="40">
        <f>'Agricultural Data'!E586</f>
        <v>0</v>
      </c>
      <c r="H586" s="38">
        <f>'Agricultural Data'!F586</f>
        <v>0</v>
      </c>
      <c r="I586" s="38">
        <f>'Agricultural Data'!G586</f>
        <v>0</v>
      </c>
      <c r="J586" s="38">
        <f>'Agricultural Data'!H586</f>
        <v>0</v>
      </c>
      <c r="K586" s="195">
        <f>'Agricultural Data'!I586</f>
        <v>0</v>
      </c>
      <c r="L586" s="195">
        <f>'Agricultural Data'!J586</f>
        <v>0</v>
      </c>
      <c r="M586" s="168" t="str">
        <f t="shared" si="33"/>
        <v/>
      </c>
      <c r="N586" s="168" t="str">
        <f t="shared" si="34"/>
        <v/>
      </c>
      <c r="O586" s="38" t="str">
        <f>IFERROR(IF(VLOOKUP(J586,'Inputs_Metric 30'!$D$5:$E$139,2,FALSE)=0,"",VLOOKUP(J586,'Inputs_Metric 30'!$D$5:$E$139,2,FALSE)),"")</f>
        <v/>
      </c>
    </row>
    <row r="587" spans="3:15" x14ac:dyDescent="0.25">
      <c r="C587">
        <f t="shared" si="32"/>
        <v>10</v>
      </c>
      <c r="D587">
        <f>COUNTIF($F$4:F587,F587)</f>
        <v>402</v>
      </c>
      <c r="E587" s="40">
        <f>'Agricultural Data'!C587</f>
        <v>0</v>
      </c>
      <c r="F587" s="40">
        <f>'Agricultural Data'!D587</f>
        <v>0</v>
      </c>
      <c r="G587" s="40">
        <f>'Agricultural Data'!E587</f>
        <v>0</v>
      </c>
      <c r="H587" s="38">
        <f>'Agricultural Data'!F587</f>
        <v>0</v>
      </c>
      <c r="I587" s="38">
        <f>'Agricultural Data'!G587</f>
        <v>0</v>
      </c>
      <c r="J587" s="38">
        <f>'Agricultural Data'!H587</f>
        <v>0</v>
      </c>
      <c r="K587" s="195">
        <f>'Agricultural Data'!I587</f>
        <v>0</v>
      </c>
      <c r="L587" s="195">
        <f>'Agricultural Data'!J587</f>
        <v>0</v>
      </c>
      <c r="M587" s="168" t="str">
        <f t="shared" si="33"/>
        <v/>
      </c>
      <c r="N587" s="168" t="str">
        <f t="shared" si="34"/>
        <v/>
      </c>
      <c r="O587" s="38" t="str">
        <f>IFERROR(IF(VLOOKUP(J587,'Inputs_Metric 30'!$D$5:$E$139,2,FALSE)=0,"",VLOOKUP(J587,'Inputs_Metric 30'!$D$5:$E$139,2,FALSE)),"")</f>
        <v/>
      </c>
    </row>
    <row r="588" spans="3:15" x14ac:dyDescent="0.25">
      <c r="C588">
        <f t="shared" si="32"/>
        <v>10</v>
      </c>
      <c r="D588">
        <f>COUNTIF($F$4:F588,F588)</f>
        <v>403</v>
      </c>
      <c r="E588" s="40">
        <f>'Agricultural Data'!C588</f>
        <v>0</v>
      </c>
      <c r="F588" s="40">
        <f>'Agricultural Data'!D588</f>
        <v>0</v>
      </c>
      <c r="G588" s="40">
        <f>'Agricultural Data'!E588</f>
        <v>0</v>
      </c>
      <c r="H588" s="38">
        <f>'Agricultural Data'!F588</f>
        <v>0</v>
      </c>
      <c r="I588" s="38">
        <f>'Agricultural Data'!G588</f>
        <v>0</v>
      </c>
      <c r="J588" s="38">
        <f>'Agricultural Data'!H588</f>
        <v>0</v>
      </c>
      <c r="K588" s="195">
        <f>'Agricultural Data'!I588</f>
        <v>0</v>
      </c>
      <c r="L588" s="195">
        <f>'Agricultural Data'!J588</f>
        <v>0</v>
      </c>
      <c r="M588" s="168" t="str">
        <f t="shared" si="33"/>
        <v/>
      </c>
      <c r="N588" s="168" t="str">
        <f t="shared" si="34"/>
        <v/>
      </c>
      <c r="O588" s="38" t="str">
        <f>IFERROR(IF(VLOOKUP(J588,'Inputs_Metric 30'!$D$5:$E$139,2,FALSE)=0,"",VLOOKUP(J588,'Inputs_Metric 30'!$D$5:$E$139,2,FALSE)),"")</f>
        <v/>
      </c>
    </row>
    <row r="589" spans="3:15" x14ac:dyDescent="0.25">
      <c r="C589">
        <f t="shared" si="32"/>
        <v>10</v>
      </c>
      <c r="D589">
        <f>COUNTIF($F$4:F589,F589)</f>
        <v>404</v>
      </c>
      <c r="E589" s="40">
        <f>'Agricultural Data'!C589</f>
        <v>0</v>
      </c>
      <c r="F589" s="40">
        <f>'Agricultural Data'!D589</f>
        <v>0</v>
      </c>
      <c r="G589" s="40">
        <f>'Agricultural Data'!E589</f>
        <v>0</v>
      </c>
      <c r="H589" s="38">
        <f>'Agricultural Data'!F589</f>
        <v>0</v>
      </c>
      <c r="I589" s="38">
        <f>'Agricultural Data'!G589</f>
        <v>0</v>
      </c>
      <c r="J589" s="38">
        <f>'Agricultural Data'!H589</f>
        <v>0</v>
      </c>
      <c r="K589" s="195">
        <f>'Agricultural Data'!I589</f>
        <v>0</v>
      </c>
      <c r="L589" s="195">
        <f>'Agricultural Data'!J589</f>
        <v>0</v>
      </c>
      <c r="M589" s="168" t="str">
        <f t="shared" si="33"/>
        <v/>
      </c>
      <c r="N589" s="168" t="str">
        <f t="shared" si="34"/>
        <v/>
      </c>
      <c r="O589" s="38" t="str">
        <f>IFERROR(IF(VLOOKUP(J589,'Inputs_Metric 30'!$D$5:$E$139,2,FALSE)=0,"",VLOOKUP(J589,'Inputs_Metric 30'!$D$5:$E$139,2,FALSE)),"")</f>
        <v/>
      </c>
    </row>
    <row r="590" spans="3:15" x14ac:dyDescent="0.25">
      <c r="C590">
        <f t="shared" si="32"/>
        <v>10</v>
      </c>
      <c r="D590">
        <f>COUNTIF($F$4:F590,F590)</f>
        <v>405</v>
      </c>
      <c r="E590" s="40">
        <f>'Agricultural Data'!C590</f>
        <v>0</v>
      </c>
      <c r="F590" s="40">
        <f>'Agricultural Data'!D590</f>
        <v>0</v>
      </c>
      <c r="G590" s="40">
        <f>'Agricultural Data'!E590</f>
        <v>0</v>
      </c>
      <c r="H590" s="38">
        <f>'Agricultural Data'!F590</f>
        <v>0</v>
      </c>
      <c r="I590" s="38">
        <f>'Agricultural Data'!G590</f>
        <v>0</v>
      </c>
      <c r="J590" s="38">
        <f>'Agricultural Data'!H590</f>
        <v>0</v>
      </c>
      <c r="K590" s="195">
        <f>'Agricultural Data'!I590</f>
        <v>0</v>
      </c>
      <c r="L590" s="195">
        <f>'Agricultural Data'!J590</f>
        <v>0</v>
      </c>
      <c r="M590" s="168" t="str">
        <f t="shared" si="33"/>
        <v/>
      </c>
      <c r="N590" s="168" t="str">
        <f t="shared" si="34"/>
        <v/>
      </c>
      <c r="O590" s="38" t="str">
        <f>IFERROR(IF(VLOOKUP(J590,'Inputs_Metric 30'!$D$5:$E$139,2,FALSE)=0,"",VLOOKUP(J590,'Inputs_Metric 30'!$D$5:$E$139,2,FALSE)),"")</f>
        <v/>
      </c>
    </row>
    <row r="591" spans="3:15" x14ac:dyDescent="0.25">
      <c r="C591">
        <f t="shared" si="32"/>
        <v>10</v>
      </c>
      <c r="D591">
        <f>COUNTIF($F$4:F591,F591)</f>
        <v>406</v>
      </c>
      <c r="E591" s="40">
        <f>'Agricultural Data'!C591</f>
        <v>0</v>
      </c>
      <c r="F591" s="40">
        <f>'Agricultural Data'!D591</f>
        <v>0</v>
      </c>
      <c r="G591" s="40">
        <f>'Agricultural Data'!E591</f>
        <v>0</v>
      </c>
      <c r="H591" s="38">
        <f>'Agricultural Data'!F591</f>
        <v>0</v>
      </c>
      <c r="I591" s="38">
        <f>'Agricultural Data'!G591</f>
        <v>0</v>
      </c>
      <c r="J591" s="38">
        <f>'Agricultural Data'!H591</f>
        <v>0</v>
      </c>
      <c r="K591" s="195">
        <f>'Agricultural Data'!I591</f>
        <v>0</v>
      </c>
      <c r="L591" s="195">
        <f>'Agricultural Data'!J591</f>
        <v>0</v>
      </c>
      <c r="M591" s="168" t="str">
        <f t="shared" si="33"/>
        <v/>
      </c>
      <c r="N591" s="168" t="str">
        <f t="shared" si="34"/>
        <v/>
      </c>
      <c r="O591" s="38" t="str">
        <f>IFERROR(IF(VLOOKUP(J591,'Inputs_Metric 30'!$D$5:$E$139,2,FALSE)=0,"",VLOOKUP(J591,'Inputs_Metric 30'!$D$5:$E$139,2,FALSE)),"")</f>
        <v/>
      </c>
    </row>
    <row r="592" spans="3:15" x14ac:dyDescent="0.25">
      <c r="C592">
        <f t="shared" si="32"/>
        <v>10</v>
      </c>
      <c r="D592">
        <f>COUNTIF($F$4:F592,F592)</f>
        <v>407</v>
      </c>
      <c r="E592" s="40">
        <f>'Agricultural Data'!C592</f>
        <v>0</v>
      </c>
      <c r="F592" s="40">
        <f>'Agricultural Data'!D592</f>
        <v>0</v>
      </c>
      <c r="G592" s="40">
        <f>'Agricultural Data'!E592</f>
        <v>0</v>
      </c>
      <c r="H592" s="38">
        <f>'Agricultural Data'!F592</f>
        <v>0</v>
      </c>
      <c r="I592" s="38">
        <f>'Agricultural Data'!G592</f>
        <v>0</v>
      </c>
      <c r="J592" s="38">
        <f>'Agricultural Data'!H592</f>
        <v>0</v>
      </c>
      <c r="K592" s="195">
        <f>'Agricultural Data'!I592</f>
        <v>0</v>
      </c>
      <c r="L592" s="195">
        <f>'Agricultural Data'!J592</f>
        <v>0</v>
      </c>
      <c r="M592" s="168" t="str">
        <f t="shared" si="33"/>
        <v/>
      </c>
      <c r="N592" s="168" t="str">
        <f t="shared" si="34"/>
        <v/>
      </c>
      <c r="O592" s="38" t="str">
        <f>IFERROR(IF(VLOOKUP(J592,'Inputs_Metric 30'!$D$5:$E$139,2,FALSE)=0,"",VLOOKUP(J592,'Inputs_Metric 30'!$D$5:$E$139,2,FALSE)),"")</f>
        <v/>
      </c>
    </row>
    <row r="593" spans="3:15" x14ac:dyDescent="0.25">
      <c r="C593">
        <f t="shared" si="32"/>
        <v>10</v>
      </c>
      <c r="D593">
        <f>COUNTIF($F$4:F593,F593)</f>
        <v>408</v>
      </c>
      <c r="E593" s="40">
        <f>'Agricultural Data'!C593</f>
        <v>0</v>
      </c>
      <c r="F593" s="40">
        <f>'Agricultural Data'!D593</f>
        <v>0</v>
      </c>
      <c r="G593" s="40">
        <f>'Agricultural Data'!E593</f>
        <v>0</v>
      </c>
      <c r="H593" s="38">
        <f>'Agricultural Data'!F593</f>
        <v>0</v>
      </c>
      <c r="I593" s="38">
        <f>'Agricultural Data'!G593</f>
        <v>0</v>
      </c>
      <c r="J593" s="38">
        <f>'Agricultural Data'!H593</f>
        <v>0</v>
      </c>
      <c r="K593" s="195">
        <f>'Agricultural Data'!I593</f>
        <v>0</v>
      </c>
      <c r="L593" s="195">
        <f>'Agricultural Data'!J593</f>
        <v>0</v>
      </c>
      <c r="M593" s="168" t="str">
        <f t="shared" si="33"/>
        <v/>
      </c>
      <c r="N593" s="168" t="str">
        <f t="shared" si="34"/>
        <v/>
      </c>
      <c r="O593" s="38" t="str">
        <f>IFERROR(IF(VLOOKUP(J593,'Inputs_Metric 30'!$D$5:$E$139,2,FALSE)=0,"",VLOOKUP(J593,'Inputs_Metric 30'!$D$5:$E$139,2,FALSE)),"")</f>
        <v/>
      </c>
    </row>
    <row r="594" spans="3:15" x14ac:dyDescent="0.25">
      <c r="C594">
        <f t="shared" si="32"/>
        <v>10</v>
      </c>
      <c r="D594">
        <f>COUNTIF($F$4:F594,F594)</f>
        <v>409</v>
      </c>
      <c r="E594" s="40">
        <f>'Agricultural Data'!C594</f>
        <v>0</v>
      </c>
      <c r="F594" s="40">
        <f>'Agricultural Data'!D594</f>
        <v>0</v>
      </c>
      <c r="G594" s="40">
        <f>'Agricultural Data'!E594</f>
        <v>0</v>
      </c>
      <c r="H594" s="38">
        <f>'Agricultural Data'!F594</f>
        <v>0</v>
      </c>
      <c r="I594" s="38">
        <f>'Agricultural Data'!G594</f>
        <v>0</v>
      </c>
      <c r="J594" s="38">
        <f>'Agricultural Data'!H594</f>
        <v>0</v>
      </c>
      <c r="K594" s="195">
        <f>'Agricultural Data'!I594</f>
        <v>0</v>
      </c>
      <c r="L594" s="195">
        <f>'Agricultural Data'!J594</f>
        <v>0</v>
      </c>
      <c r="M594" s="168" t="str">
        <f t="shared" si="33"/>
        <v/>
      </c>
      <c r="N594" s="168" t="str">
        <f t="shared" si="34"/>
        <v/>
      </c>
      <c r="O594" s="38" t="str">
        <f>IFERROR(IF(VLOOKUP(J594,'Inputs_Metric 30'!$D$5:$E$139,2,FALSE)=0,"",VLOOKUP(J594,'Inputs_Metric 30'!$D$5:$E$139,2,FALSE)),"")</f>
        <v/>
      </c>
    </row>
    <row r="595" spans="3:15" x14ac:dyDescent="0.25">
      <c r="C595">
        <f t="shared" si="32"/>
        <v>10</v>
      </c>
      <c r="D595">
        <f>COUNTIF($F$4:F595,F595)</f>
        <v>410</v>
      </c>
      <c r="E595" s="40">
        <f>'Agricultural Data'!C595</f>
        <v>0</v>
      </c>
      <c r="F595" s="40">
        <f>'Agricultural Data'!D595</f>
        <v>0</v>
      </c>
      <c r="G595" s="40">
        <f>'Agricultural Data'!E595</f>
        <v>0</v>
      </c>
      <c r="H595" s="38">
        <f>'Agricultural Data'!F595</f>
        <v>0</v>
      </c>
      <c r="I595" s="38">
        <f>'Agricultural Data'!G595</f>
        <v>0</v>
      </c>
      <c r="J595" s="38">
        <f>'Agricultural Data'!H595</f>
        <v>0</v>
      </c>
      <c r="K595" s="195">
        <f>'Agricultural Data'!I595</f>
        <v>0</v>
      </c>
      <c r="L595" s="195">
        <f>'Agricultural Data'!J595</f>
        <v>0</v>
      </c>
      <c r="M595" s="168" t="str">
        <f t="shared" si="33"/>
        <v/>
      </c>
      <c r="N595" s="168" t="str">
        <f t="shared" si="34"/>
        <v/>
      </c>
      <c r="O595" s="38" t="str">
        <f>IFERROR(IF(VLOOKUP(J595,'Inputs_Metric 30'!$D$5:$E$139,2,FALSE)=0,"",VLOOKUP(J595,'Inputs_Metric 30'!$D$5:$E$139,2,FALSE)),"")</f>
        <v/>
      </c>
    </row>
    <row r="596" spans="3:15" x14ac:dyDescent="0.25">
      <c r="C596">
        <f t="shared" si="32"/>
        <v>10</v>
      </c>
      <c r="D596">
        <f>COUNTIF($F$4:F596,F596)</f>
        <v>411</v>
      </c>
      <c r="E596" s="40">
        <f>'Agricultural Data'!C596</f>
        <v>0</v>
      </c>
      <c r="F596" s="40">
        <f>'Agricultural Data'!D596</f>
        <v>0</v>
      </c>
      <c r="G596" s="40">
        <f>'Agricultural Data'!E596</f>
        <v>0</v>
      </c>
      <c r="H596" s="38">
        <f>'Agricultural Data'!F596</f>
        <v>0</v>
      </c>
      <c r="I596" s="38">
        <f>'Agricultural Data'!G596</f>
        <v>0</v>
      </c>
      <c r="J596" s="38">
        <f>'Agricultural Data'!H596</f>
        <v>0</v>
      </c>
      <c r="K596" s="195">
        <f>'Agricultural Data'!I596</f>
        <v>0</v>
      </c>
      <c r="L596" s="195">
        <f>'Agricultural Data'!J596</f>
        <v>0</v>
      </c>
      <c r="M596" s="168" t="str">
        <f t="shared" si="33"/>
        <v/>
      </c>
      <c r="N596" s="168" t="str">
        <f t="shared" si="34"/>
        <v/>
      </c>
      <c r="O596" s="38" t="str">
        <f>IFERROR(IF(VLOOKUP(J596,'Inputs_Metric 30'!$D$5:$E$139,2,FALSE)=0,"",VLOOKUP(J596,'Inputs_Metric 30'!$D$5:$E$139,2,FALSE)),"")</f>
        <v/>
      </c>
    </row>
    <row r="597" spans="3:15" x14ac:dyDescent="0.25">
      <c r="C597">
        <f t="shared" si="32"/>
        <v>10</v>
      </c>
      <c r="D597">
        <f>COUNTIF($F$4:F597,F597)</f>
        <v>412</v>
      </c>
      <c r="E597" s="40">
        <f>'Agricultural Data'!C597</f>
        <v>0</v>
      </c>
      <c r="F597" s="40">
        <f>'Agricultural Data'!D597</f>
        <v>0</v>
      </c>
      <c r="G597" s="40">
        <f>'Agricultural Data'!E597</f>
        <v>0</v>
      </c>
      <c r="H597" s="38">
        <f>'Agricultural Data'!F597</f>
        <v>0</v>
      </c>
      <c r="I597" s="38">
        <f>'Agricultural Data'!G597</f>
        <v>0</v>
      </c>
      <c r="J597" s="38">
        <f>'Agricultural Data'!H597</f>
        <v>0</v>
      </c>
      <c r="K597" s="195">
        <f>'Agricultural Data'!I597</f>
        <v>0</v>
      </c>
      <c r="L597" s="195">
        <f>'Agricultural Data'!J597</f>
        <v>0</v>
      </c>
      <c r="M597" s="168" t="str">
        <f t="shared" si="33"/>
        <v/>
      </c>
      <c r="N597" s="168" t="str">
        <f t="shared" si="34"/>
        <v/>
      </c>
      <c r="O597" s="38" t="str">
        <f>IFERROR(IF(VLOOKUP(J597,'Inputs_Metric 30'!$D$5:$E$139,2,FALSE)=0,"",VLOOKUP(J597,'Inputs_Metric 30'!$D$5:$E$139,2,FALSE)),"")</f>
        <v/>
      </c>
    </row>
    <row r="598" spans="3:15" x14ac:dyDescent="0.25">
      <c r="C598">
        <f t="shared" si="32"/>
        <v>10</v>
      </c>
      <c r="D598">
        <f>COUNTIF($F$4:F598,F598)</f>
        <v>413</v>
      </c>
      <c r="E598" s="40">
        <f>'Agricultural Data'!C598</f>
        <v>0</v>
      </c>
      <c r="F598" s="40">
        <f>'Agricultural Data'!D598</f>
        <v>0</v>
      </c>
      <c r="G598" s="40">
        <f>'Agricultural Data'!E598</f>
        <v>0</v>
      </c>
      <c r="H598" s="38">
        <f>'Agricultural Data'!F598</f>
        <v>0</v>
      </c>
      <c r="I598" s="38">
        <f>'Agricultural Data'!G598</f>
        <v>0</v>
      </c>
      <c r="J598" s="38">
        <f>'Agricultural Data'!H598</f>
        <v>0</v>
      </c>
      <c r="K598" s="195">
        <f>'Agricultural Data'!I598</f>
        <v>0</v>
      </c>
      <c r="L598" s="195">
        <f>'Agricultural Data'!J598</f>
        <v>0</v>
      </c>
      <c r="M598" s="168" t="str">
        <f t="shared" si="33"/>
        <v/>
      </c>
      <c r="N598" s="168" t="str">
        <f t="shared" si="34"/>
        <v/>
      </c>
      <c r="O598" s="38" t="str">
        <f>IFERROR(IF(VLOOKUP(J598,'Inputs_Metric 30'!$D$5:$E$139,2,FALSE)=0,"",VLOOKUP(J598,'Inputs_Metric 30'!$D$5:$E$139,2,FALSE)),"")</f>
        <v/>
      </c>
    </row>
    <row r="599" spans="3:15" x14ac:dyDescent="0.25">
      <c r="C599">
        <f t="shared" si="32"/>
        <v>10</v>
      </c>
      <c r="D599">
        <f>COUNTIF($F$4:F599,F599)</f>
        <v>414</v>
      </c>
      <c r="E599" s="40">
        <f>'Agricultural Data'!C599</f>
        <v>0</v>
      </c>
      <c r="F599" s="40">
        <f>'Agricultural Data'!D599</f>
        <v>0</v>
      </c>
      <c r="G599" s="40">
        <f>'Agricultural Data'!E599</f>
        <v>0</v>
      </c>
      <c r="H599" s="38">
        <f>'Agricultural Data'!F599</f>
        <v>0</v>
      </c>
      <c r="I599" s="38">
        <f>'Agricultural Data'!G599</f>
        <v>0</v>
      </c>
      <c r="J599" s="38">
        <f>'Agricultural Data'!H599</f>
        <v>0</v>
      </c>
      <c r="K599" s="195">
        <f>'Agricultural Data'!I599</f>
        <v>0</v>
      </c>
      <c r="L599" s="195">
        <f>'Agricultural Data'!J599</f>
        <v>0</v>
      </c>
      <c r="M599" s="168" t="str">
        <f t="shared" si="33"/>
        <v/>
      </c>
      <c r="N599" s="168" t="str">
        <f t="shared" si="34"/>
        <v/>
      </c>
      <c r="O599" s="38" t="str">
        <f>IFERROR(IF(VLOOKUP(J599,'Inputs_Metric 30'!$D$5:$E$139,2,FALSE)=0,"",VLOOKUP(J599,'Inputs_Metric 30'!$D$5:$E$139,2,FALSE)),"")</f>
        <v/>
      </c>
    </row>
    <row r="600" spans="3:15" x14ac:dyDescent="0.25">
      <c r="C600">
        <f t="shared" si="32"/>
        <v>10</v>
      </c>
      <c r="D600">
        <f>COUNTIF($F$4:F600,F600)</f>
        <v>415</v>
      </c>
      <c r="E600" s="40">
        <f>'Agricultural Data'!C600</f>
        <v>0</v>
      </c>
      <c r="F600" s="40">
        <f>'Agricultural Data'!D600</f>
        <v>0</v>
      </c>
      <c r="G600" s="40">
        <f>'Agricultural Data'!E600</f>
        <v>0</v>
      </c>
      <c r="H600" s="38">
        <f>'Agricultural Data'!F600</f>
        <v>0</v>
      </c>
      <c r="I600" s="38">
        <f>'Agricultural Data'!G600</f>
        <v>0</v>
      </c>
      <c r="J600" s="38">
        <f>'Agricultural Data'!H600</f>
        <v>0</v>
      </c>
      <c r="K600" s="195">
        <f>'Agricultural Data'!I600</f>
        <v>0</v>
      </c>
      <c r="L600" s="195">
        <f>'Agricultural Data'!J600</f>
        <v>0</v>
      </c>
      <c r="M600" s="168" t="str">
        <f t="shared" si="33"/>
        <v/>
      </c>
      <c r="N600" s="168" t="str">
        <f t="shared" si="34"/>
        <v/>
      </c>
      <c r="O600" s="38" t="str">
        <f>IFERROR(IF(VLOOKUP(J600,'Inputs_Metric 30'!$D$5:$E$139,2,FALSE)=0,"",VLOOKUP(J600,'Inputs_Metric 30'!$D$5:$E$139,2,FALSE)),"")</f>
        <v/>
      </c>
    </row>
    <row r="601" spans="3:15" x14ac:dyDescent="0.25">
      <c r="C601">
        <f t="shared" si="32"/>
        <v>10</v>
      </c>
      <c r="D601">
        <f>COUNTIF($F$4:F601,F601)</f>
        <v>416</v>
      </c>
      <c r="E601" s="40">
        <f>'Agricultural Data'!C601</f>
        <v>0</v>
      </c>
      <c r="F601" s="40">
        <f>'Agricultural Data'!D601</f>
        <v>0</v>
      </c>
      <c r="G601" s="40">
        <f>'Agricultural Data'!E601</f>
        <v>0</v>
      </c>
      <c r="H601" s="38">
        <f>'Agricultural Data'!F601</f>
        <v>0</v>
      </c>
      <c r="I601" s="38">
        <f>'Agricultural Data'!G601</f>
        <v>0</v>
      </c>
      <c r="J601" s="38">
        <f>'Agricultural Data'!H601</f>
        <v>0</v>
      </c>
      <c r="K601" s="195">
        <f>'Agricultural Data'!I601</f>
        <v>0</v>
      </c>
      <c r="L601" s="195">
        <f>'Agricultural Data'!J601</f>
        <v>0</v>
      </c>
      <c r="M601" s="168" t="str">
        <f t="shared" si="33"/>
        <v/>
      </c>
      <c r="N601" s="168" t="str">
        <f t="shared" si="34"/>
        <v/>
      </c>
      <c r="O601" s="38" t="str">
        <f>IFERROR(IF(VLOOKUP(J601,'Inputs_Metric 30'!$D$5:$E$139,2,FALSE)=0,"",VLOOKUP(J601,'Inputs_Metric 30'!$D$5:$E$139,2,FALSE)),"")</f>
        <v/>
      </c>
    </row>
    <row r="602" spans="3:15" x14ac:dyDescent="0.25">
      <c r="C602">
        <f t="shared" si="32"/>
        <v>10</v>
      </c>
      <c r="D602">
        <f>COUNTIF($F$4:F602,F602)</f>
        <v>417</v>
      </c>
      <c r="E602" s="40">
        <f>'Agricultural Data'!C602</f>
        <v>0</v>
      </c>
      <c r="F602" s="40">
        <f>'Agricultural Data'!D602</f>
        <v>0</v>
      </c>
      <c r="G602" s="40">
        <f>'Agricultural Data'!E602</f>
        <v>0</v>
      </c>
      <c r="H602" s="38">
        <f>'Agricultural Data'!F602</f>
        <v>0</v>
      </c>
      <c r="I602" s="38">
        <f>'Agricultural Data'!G602</f>
        <v>0</v>
      </c>
      <c r="J602" s="38">
        <f>'Agricultural Data'!H602</f>
        <v>0</v>
      </c>
      <c r="K602" s="195">
        <f>'Agricultural Data'!I602</f>
        <v>0</v>
      </c>
      <c r="L602" s="195">
        <f>'Agricultural Data'!J602</f>
        <v>0</v>
      </c>
      <c r="M602" s="168" t="str">
        <f t="shared" si="33"/>
        <v/>
      </c>
      <c r="N602" s="168" t="str">
        <f t="shared" si="34"/>
        <v/>
      </c>
      <c r="O602" s="38" t="str">
        <f>IFERROR(IF(VLOOKUP(J602,'Inputs_Metric 30'!$D$5:$E$139,2,FALSE)=0,"",VLOOKUP(J602,'Inputs_Metric 30'!$D$5:$E$139,2,FALSE)),"")</f>
        <v/>
      </c>
    </row>
    <row r="603" spans="3:15" x14ac:dyDescent="0.25">
      <c r="C603">
        <f t="shared" si="32"/>
        <v>10</v>
      </c>
      <c r="D603">
        <f>COUNTIF($F$4:F603,F603)</f>
        <v>418</v>
      </c>
      <c r="E603" s="40">
        <f>'Agricultural Data'!C603</f>
        <v>0</v>
      </c>
      <c r="F603" s="40">
        <f>'Agricultural Data'!D603</f>
        <v>0</v>
      </c>
      <c r="G603" s="40">
        <f>'Agricultural Data'!E603</f>
        <v>0</v>
      </c>
      <c r="H603" s="38">
        <f>'Agricultural Data'!F603</f>
        <v>0</v>
      </c>
      <c r="I603" s="38">
        <f>'Agricultural Data'!G603</f>
        <v>0</v>
      </c>
      <c r="J603" s="38">
        <f>'Agricultural Data'!H603</f>
        <v>0</v>
      </c>
      <c r="K603" s="195">
        <f>'Agricultural Data'!I603</f>
        <v>0</v>
      </c>
      <c r="L603" s="195">
        <f>'Agricultural Data'!J603</f>
        <v>0</v>
      </c>
      <c r="M603" s="168" t="str">
        <f t="shared" si="33"/>
        <v/>
      </c>
      <c r="N603" s="168" t="str">
        <f t="shared" si="34"/>
        <v/>
      </c>
      <c r="O603" s="38" t="str">
        <f>IFERROR(IF(VLOOKUP(J603,'Inputs_Metric 30'!$D$5:$E$139,2,FALSE)=0,"",VLOOKUP(J603,'Inputs_Metric 30'!$D$5:$E$139,2,FALSE)),"")</f>
        <v/>
      </c>
    </row>
    <row r="604" spans="3:15" x14ac:dyDescent="0.25">
      <c r="C604">
        <f t="shared" ref="C604:C667" si="35">IF(D604=1,C603+1,C603)</f>
        <v>10</v>
      </c>
      <c r="D604">
        <f>COUNTIF($F$4:F604,F604)</f>
        <v>419</v>
      </c>
      <c r="E604" s="40">
        <f>'Agricultural Data'!C604</f>
        <v>0</v>
      </c>
      <c r="F604" s="40">
        <f>'Agricultural Data'!D604</f>
        <v>0</v>
      </c>
      <c r="G604" s="40">
        <f>'Agricultural Data'!E604</f>
        <v>0</v>
      </c>
      <c r="H604" s="38">
        <f>'Agricultural Data'!F604</f>
        <v>0</v>
      </c>
      <c r="I604" s="38">
        <f>'Agricultural Data'!G604</f>
        <v>0</v>
      </c>
      <c r="J604" s="38">
        <f>'Agricultural Data'!H604</f>
        <v>0</v>
      </c>
      <c r="K604" s="195">
        <f>'Agricultural Data'!I604</f>
        <v>0</v>
      </c>
      <c r="L604" s="195">
        <f>'Agricultural Data'!J604</f>
        <v>0</v>
      </c>
      <c r="M604" s="168" t="str">
        <f t="shared" ref="M604:M667" si="36">IF($O604="","",K604)</f>
        <v/>
      </c>
      <c r="N604" s="168" t="str">
        <f t="shared" ref="N604:N667" si="37">IF($O604="","",L604)</f>
        <v/>
      </c>
      <c r="O604" s="38" t="str">
        <f>IFERROR(IF(VLOOKUP(J604,'Inputs_Metric 30'!$D$5:$E$139,2,FALSE)=0,"",VLOOKUP(J604,'Inputs_Metric 30'!$D$5:$E$139,2,FALSE)),"")</f>
        <v/>
      </c>
    </row>
    <row r="605" spans="3:15" x14ac:dyDescent="0.25">
      <c r="C605">
        <f t="shared" si="35"/>
        <v>10</v>
      </c>
      <c r="D605">
        <f>COUNTIF($F$4:F605,F605)</f>
        <v>420</v>
      </c>
      <c r="E605" s="40">
        <f>'Agricultural Data'!C605</f>
        <v>0</v>
      </c>
      <c r="F605" s="40">
        <f>'Agricultural Data'!D605</f>
        <v>0</v>
      </c>
      <c r="G605" s="40">
        <f>'Agricultural Data'!E605</f>
        <v>0</v>
      </c>
      <c r="H605" s="38">
        <f>'Agricultural Data'!F605</f>
        <v>0</v>
      </c>
      <c r="I605" s="38">
        <f>'Agricultural Data'!G605</f>
        <v>0</v>
      </c>
      <c r="J605" s="38">
        <f>'Agricultural Data'!H605</f>
        <v>0</v>
      </c>
      <c r="K605" s="195">
        <f>'Agricultural Data'!I605</f>
        <v>0</v>
      </c>
      <c r="L605" s="195">
        <f>'Agricultural Data'!J605</f>
        <v>0</v>
      </c>
      <c r="M605" s="168" t="str">
        <f t="shared" si="36"/>
        <v/>
      </c>
      <c r="N605" s="168" t="str">
        <f t="shared" si="37"/>
        <v/>
      </c>
      <c r="O605" s="38" t="str">
        <f>IFERROR(IF(VLOOKUP(J605,'Inputs_Metric 30'!$D$5:$E$139,2,FALSE)=0,"",VLOOKUP(J605,'Inputs_Metric 30'!$D$5:$E$139,2,FALSE)),"")</f>
        <v/>
      </c>
    </row>
    <row r="606" spans="3:15" x14ac:dyDescent="0.25">
      <c r="C606">
        <f t="shared" si="35"/>
        <v>10</v>
      </c>
      <c r="D606">
        <f>COUNTIF($F$4:F606,F606)</f>
        <v>421</v>
      </c>
      <c r="E606" s="40">
        <f>'Agricultural Data'!C606</f>
        <v>0</v>
      </c>
      <c r="F606" s="40">
        <f>'Agricultural Data'!D606</f>
        <v>0</v>
      </c>
      <c r="G606" s="40">
        <f>'Agricultural Data'!E606</f>
        <v>0</v>
      </c>
      <c r="H606" s="38">
        <f>'Agricultural Data'!F606</f>
        <v>0</v>
      </c>
      <c r="I606" s="38">
        <f>'Agricultural Data'!G606</f>
        <v>0</v>
      </c>
      <c r="J606" s="38">
        <f>'Agricultural Data'!H606</f>
        <v>0</v>
      </c>
      <c r="K606" s="195">
        <f>'Agricultural Data'!I606</f>
        <v>0</v>
      </c>
      <c r="L606" s="195">
        <f>'Agricultural Data'!J606</f>
        <v>0</v>
      </c>
      <c r="M606" s="168" t="str">
        <f t="shared" si="36"/>
        <v/>
      </c>
      <c r="N606" s="168" t="str">
        <f t="shared" si="37"/>
        <v/>
      </c>
      <c r="O606" s="38" t="str">
        <f>IFERROR(IF(VLOOKUP(J606,'Inputs_Metric 30'!$D$5:$E$139,2,FALSE)=0,"",VLOOKUP(J606,'Inputs_Metric 30'!$D$5:$E$139,2,FALSE)),"")</f>
        <v/>
      </c>
    </row>
    <row r="607" spans="3:15" x14ac:dyDescent="0.25">
      <c r="C607">
        <f t="shared" si="35"/>
        <v>10</v>
      </c>
      <c r="D607">
        <f>COUNTIF($F$4:F607,F607)</f>
        <v>422</v>
      </c>
      <c r="E607" s="40">
        <f>'Agricultural Data'!C607</f>
        <v>0</v>
      </c>
      <c r="F607" s="40">
        <f>'Agricultural Data'!D607</f>
        <v>0</v>
      </c>
      <c r="G607" s="40">
        <f>'Agricultural Data'!E607</f>
        <v>0</v>
      </c>
      <c r="H607" s="38">
        <f>'Agricultural Data'!F607</f>
        <v>0</v>
      </c>
      <c r="I607" s="38">
        <f>'Agricultural Data'!G607</f>
        <v>0</v>
      </c>
      <c r="J607" s="38">
        <f>'Agricultural Data'!H607</f>
        <v>0</v>
      </c>
      <c r="K607" s="195">
        <f>'Agricultural Data'!I607</f>
        <v>0</v>
      </c>
      <c r="L607" s="195">
        <f>'Agricultural Data'!J607</f>
        <v>0</v>
      </c>
      <c r="M607" s="168" t="str">
        <f t="shared" si="36"/>
        <v/>
      </c>
      <c r="N607" s="168" t="str">
        <f t="shared" si="37"/>
        <v/>
      </c>
      <c r="O607" s="38" t="str">
        <f>IFERROR(IF(VLOOKUP(J607,'Inputs_Metric 30'!$D$5:$E$139,2,FALSE)=0,"",VLOOKUP(J607,'Inputs_Metric 30'!$D$5:$E$139,2,FALSE)),"")</f>
        <v/>
      </c>
    </row>
    <row r="608" spans="3:15" x14ac:dyDescent="0.25">
      <c r="C608">
        <f t="shared" si="35"/>
        <v>10</v>
      </c>
      <c r="D608">
        <f>COUNTIF($F$4:F608,F608)</f>
        <v>423</v>
      </c>
      <c r="E608" s="40">
        <f>'Agricultural Data'!C608</f>
        <v>0</v>
      </c>
      <c r="F608" s="40">
        <f>'Agricultural Data'!D608</f>
        <v>0</v>
      </c>
      <c r="G608" s="40">
        <f>'Agricultural Data'!E608</f>
        <v>0</v>
      </c>
      <c r="H608" s="38">
        <f>'Agricultural Data'!F608</f>
        <v>0</v>
      </c>
      <c r="I608" s="38">
        <f>'Agricultural Data'!G608</f>
        <v>0</v>
      </c>
      <c r="J608" s="38">
        <f>'Agricultural Data'!H608</f>
        <v>0</v>
      </c>
      <c r="K608" s="195">
        <f>'Agricultural Data'!I608</f>
        <v>0</v>
      </c>
      <c r="L608" s="195">
        <f>'Agricultural Data'!J608</f>
        <v>0</v>
      </c>
      <c r="M608" s="168" t="str">
        <f t="shared" si="36"/>
        <v/>
      </c>
      <c r="N608" s="168" t="str">
        <f t="shared" si="37"/>
        <v/>
      </c>
      <c r="O608" s="38" t="str">
        <f>IFERROR(IF(VLOOKUP(J608,'Inputs_Metric 30'!$D$5:$E$139,2,FALSE)=0,"",VLOOKUP(J608,'Inputs_Metric 30'!$D$5:$E$139,2,FALSE)),"")</f>
        <v/>
      </c>
    </row>
    <row r="609" spans="3:15" x14ac:dyDescent="0.25">
      <c r="C609">
        <f t="shared" si="35"/>
        <v>10</v>
      </c>
      <c r="D609">
        <f>COUNTIF($F$4:F609,F609)</f>
        <v>424</v>
      </c>
      <c r="E609" s="40">
        <f>'Agricultural Data'!C609</f>
        <v>0</v>
      </c>
      <c r="F609" s="40">
        <f>'Agricultural Data'!D609</f>
        <v>0</v>
      </c>
      <c r="G609" s="40">
        <f>'Agricultural Data'!E609</f>
        <v>0</v>
      </c>
      <c r="H609" s="38">
        <f>'Agricultural Data'!F609</f>
        <v>0</v>
      </c>
      <c r="I609" s="38">
        <f>'Agricultural Data'!G609</f>
        <v>0</v>
      </c>
      <c r="J609" s="38">
        <f>'Agricultural Data'!H609</f>
        <v>0</v>
      </c>
      <c r="K609" s="195">
        <f>'Agricultural Data'!I609</f>
        <v>0</v>
      </c>
      <c r="L609" s="195">
        <f>'Agricultural Data'!J609</f>
        <v>0</v>
      </c>
      <c r="M609" s="168" t="str">
        <f t="shared" si="36"/>
        <v/>
      </c>
      <c r="N609" s="168" t="str">
        <f t="shared" si="37"/>
        <v/>
      </c>
      <c r="O609" s="38" t="str">
        <f>IFERROR(IF(VLOOKUP(J609,'Inputs_Metric 30'!$D$5:$E$139,2,FALSE)=0,"",VLOOKUP(J609,'Inputs_Metric 30'!$D$5:$E$139,2,FALSE)),"")</f>
        <v/>
      </c>
    </row>
    <row r="610" spans="3:15" x14ac:dyDescent="0.25">
      <c r="C610">
        <f t="shared" si="35"/>
        <v>10</v>
      </c>
      <c r="D610">
        <f>COUNTIF($F$4:F610,F610)</f>
        <v>425</v>
      </c>
      <c r="E610" s="40">
        <f>'Agricultural Data'!C610</f>
        <v>0</v>
      </c>
      <c r="F610" s="40">
        <f>'Agricultural Data'!D610</f>
        <v>0</v>
      </c>
      <c r="G610" s="40">
        <f>'Agricultural Data'!E610</f>
        <v>0</v>
      </c>
      <c r="H610" s="38">
        <f>'Agricultural Data'!F610</f>
        <v>0</v>
      </c>
      <c r="I610" s="38">
        <f>'Agricultural Data'!G610</f>
        <v>0</v>
      </c>
      <c r="J610" s="38">
        <f>'Agricultural Data'!H610</f>
        <v>0</v>
      </c>
      <c r="K610" s="195">
        <f>'Agricultural Data'!I610</f>
        <v>0</v>
      </c>
      <c r="L610" s="195">
        <f>'Agricultural Data'!J610</f>
        <v>0</v>
      </c>
      <c r="M610" s="168" t="str">
        <f t="shared" si="36"/>
        <v/>
      </c>
      <c r="N610" s="168" t="str">
        <f t="shared" si="37"/>
        <v/>
      </c>
      <c r="O610" s="38" t="str">
        <f>IFERROR(IF(VLOOKUP(J610,'Inputs_Metric 30'!$D$5:$E$139,2,FALSE)=0,"",VLOOKUP(J610,'Inputs_Metric 30'!$D$5:$E$139,2,FALSE)),"")</f>
        <v/>
      </c>
    </row>
    <row r="611" spans="3:15" x14ac:dyDescent="0.25">
      <c r="C611">
        <f t="shared" si="35"/>
        <v>10</v>
      </c>
      <c r="D611">
        <f>COUNTIF($F$4:F611,F611)</f>
        <v>426</v>
      </c>
      <c r="E611" s="40">
        <f>'Agricultural Data'!C611</f>
        <v>0</v>
      </c>
      <c r="F611" s="40">
        <f>'Agricultural Data'!D611</f>
        <v>0</v>
      </c>
      <c r="G611" s="40">
        <f>'Agricultural Data'!E611</f>
        <v>0</v>
      </c>
      <c r="H611" s="38">
        <f>'Agricultural Data'!F611</f>
        <v>0</v>
      </c>
      <c r="I611" s="38">
        <f>'Agricultural Data'!G611</f>
        <v>0</v>
      </c>
      <c r="J611" s="38">
        <f>'Agricultural Data'!H611</f>
        <v>0</v>
      </c>
      <c r="K611" s="195">
        <f>'Agricultural Data'!I611</f>
        <v>0</v>
      </c>
      <c r="L611" s="195">
        <f>'Agricultural Data'!J611</f>
        <v>0</v>
      </c>
      <c r="M611" s="168" t="str">
        <f t="shared" si="36"/>
        <v/>
      </c>
      <c r="N611" s="168" t="str">
        <f t="shared" si="37"/>
        <v/>
      </c>
      <c r="O611" s="38" t="str">
        <f>IFERROR(IF(VLOOKUP(J611,'Inputs_Metric 30'!$D$5:$E$139,2,FALSE)=0,"",VLOOKUP(J611,'Inputs_Metric 30'!$D$5:$E$139,2,FALSE)),"")</f>
        <v/>
      </c>
    </row>
    <row r="612" spans="3:15" x14ac:dyDescent="0.25">
      <c r="C612">
        <f t="shared" si="35"/>
        <v>10</v>
      </c>
      <c r="D612">
        <f>COUNTIF($F$4:F612,F612)</f>
        <v>427</v>
      </c>
      <c r="E612" s="40">
        <f>'Agricultural Data'!C612</f>
        <v>0</v>
      </c>
      <c r="F612" s="40">
        <f>'Agricultural Data'!D612</f>
        <v>0</v>
      </c>
      <c r="G612" s="40">
        <f>'Agricultural Data'!E612</f>
        <v>0</v>
      </c>
      <c r="H612" s="38">
        <f>'Agricultural Data'!F612</f>
        <v>0</v>
      </c>
      <c r="I612" s="38">
        <f>'Agricultural Data'!G612</f>
        <v>0</v>
      </c>
      <c r="J612" s="38">
        <f>'Agricultural Data'!H612</f>
        <v>0</v>
      </c>
      <c r="K612" s="195">
        <f>'Agricultural Data'!I612</f>
        <v>0</v>
      </c>
      <c r="L612" s="195">
        <f>'Agricultural Data'!J612</f>
        <v>0</v>
      </c>
      <c r="M612" s="168" t="str">
        <f t="shared" si="36"/>
        <v/>
      </c>
      <c r="N612" s="168" t="str">
        <f t="shared" si="37"/>
        <v/>
      </c>
      <c r="O612" s="38" t="str">
        <f>IFERROR(IF(VLOOKUP(J612,'Inputs_Metric 30'!$D$5:$E$139,2,FALSE)=0,"",VLOOKUP(J612,'Inputs_Metric 30'!$D$5:$E$139,2,FALSE)),"")</f>
        <v/>
      </c>
    </row>
    <row r="613" spans="3:15" x14ac:dyDescent="0.25">
      <c r="C613">
        <f t="shared" si="35"/>
        <v>10</v>
      </c>
      <c r="D613">
        <f>COUNTIF($F$4:F613,F613)</f>
        <v>428</v>
      </c>
      <c r="E613" s="40">
        <f>'Agricultural Data'!C613</f>
        <v>0</v>
      </c>
      <c r="F613" s="40">
        <f>'Agricultural Data'!D613</f>
        <v>0</v>
      </c>
      <c r="G613" s="40">
        <f>'Agricultural Data'!E613</f>
        <v>0</v>
      </c>
      <c r="H613" s="38">
        <f>'Agricultural Data'!F613</f>
        <v>0</v>
      </c>
      <c r="I613" s="38">
        <f>'Agricultural Data'!G613</f>
        <v>0</v>
      </c>
      <c r="J613" s="38">
        <f>'Agricultural Data'!H613</f>
        <v>0</v>
      </c>
      <c r="K613" s="195">
        <f>'Agricultural Data'!I613</f>
        <v>0</v>
      </c>
      <c r="L613" s="195">
        <f>'Agricultural Data'!J613</f>
        <v>0</v>
      </c>
      <c r="M613" s="168" t="str">
        <f t="shared" si="36"/>
        <v/>
      </c>
      <c r="N613" s="168" t="str">
        <f t="shared" si="37"/>
        <v/>
      </c>
      <c r="O613" s="38" t="str">
        <f>IFERROR(IF(VLOOKUP(J613,'Inputs_Metric 30'!$D$5:$E$139,2,FALSE)=0,"",VLOOKUP(J613,'Inputs_Metric 30'!$D$5:$E$139,2,FALSE)),"")</f>
        <v/>
      </c>
    </row>
    <row r="614" spans="3:15" x14ac:dyDescent="0.25">
      <c r="C614">
        <f t="shared" si="35"/>
        <v>10</v>
      </c>
      <c r="D614">
        <f>COUNTIF($F$4:F614,F614)</f>
        <v>429</v>
      </c>
      <c r="E614" s="40">
        <f>'Agricultural Data'!C614</f>
        <v>0</v>
      </c>
      <c r="F614" s="40">
        <f>'Agricultural Data'!D614</f>
        <v>0</v>
      </c>
      <c r="G614" s="40">
        <f>'Agricultural Data'!E614</f>
        <v>0</v>
      </c>
      <c r="H614" s="38">
        <f>'Agricultural Data'!F614</f>
        <v>0</v>
      </c>
      <c r="I614" s="38">
        <f>'Agricultural Data'!G614</f>
        <v>0</v>
      </c>
      <c r="J614" s="38">
        <f>'Agricultural Data'!H614</f>
        <v>0</v>
      </c>
      <c r="K614" s="195">
        <f>'Agricultural Data'!I614</f>
        <v>0</v>
      </c>
      <c r="L614" s="195">
        <f>'Agricultural Data'!J614</f>
        <v>0</v>
      </c>
      <c r="M614" s="168" t="str">
        <f t="shared" si="36"/>
        <v/>
      </c>
      <c r="N614" s="168" t="str">
        <f t="shared" si="37"/>
        <v/>
      </c>
      <c r="O614" s="38" t="str">
        <f>IFERROR(IF(VLOOKUP(J614,'Inputs_Metric 30'!$D$5:$E$139,2,FALSE)=0,"",VLOOKUP(J614,'Inputs_Metric 30'!$D$5:$E$139,2,FALSE)),"")</f>
        <v/>
      </c>
    </row>
    <row r="615" spans="3:15" x14ac:dyDescent="0.25">
      <c r="C615">
        <f t="shared" si="35"/>
        <v>10</v>
      </c>
      <c r="D615">
        <f>COUNTIF($F$4:F615,F615)</f>
        <v>430</v>
      </c>
      <c r="E615" s="40">
        <f>'Agricultural Data'!C615</f>
        <v>0</v>
      </c>
      <c r="F615" s="40">
        <f>'Agricultural Data'!D615</f>
        <v>0</v>
      </c>
      <c r="G615" s="40">
        <f>'Agricultural Data'!E615</f>
        <v>0</v>
      </c>
      <c r="H615" s="38">
        <f>'Agricultural Data'!F615</f>
        <v>0</v>
      </c>
      <c r="I615" s="38">
        <f>'Agricultural Data'!G615</f>
        <v>0</v>
      </c>
      <c r="J615" s="38">
        <f>'Agricultural Data'!H615</f>
        <v>0</v>
      </c>
      <c r="K615" s="195">
        <f>'Agricultural Data'!I615</f>
        <v>0</v>
      </c>
      <c r="L615" s="195">
        <f>'Agricultural Data'!J615</f>
        <v>0</v>
      </c>
      <c r="M615" s="168" t="str">
        <f t="shared" si="36"/>
        <v/>
      </c>
      <c r="N615" s="168" t="str">
        <f t="shared" si="37"/>
        <v/>
      </c>
      <c r="O615" s="38" t="str">
        <f>IFERROR(IF(VLOOKUP(J615,'Inputs_Metric 30'!$D$5:$E$139,2,FALSE)=0,"",VLOOKUP(J615,'Inputs_Metric 30'!$D$5:$E$139,2,FALSE)),"")</f>
        <v/>
      </c>
    </row>
    <row r="616" spans="3:15" x14ac:dyDescent="0.25">
      <c r="C616">
        <f t="shared" si="35"/>
        <v>10</v>
      </c>
      <c r="D616">
        <f>COUNTIF($F$4:F616,F616)</f>
        <v>431</v>
      </c>
      <c r="E616" s="40">
        <f>'Agricultural Data'!C616</f>
        <v>0</v>
      </c>
      <c r="F616" s="40">
        <f>'Agricultural Data'!D616</f>
        <v>0</v>
      </c>
      <c r="G616" s="40">
        <f>'Agricultural Data'!E616</f>
        <v>0</v>
      </c>
      <c r="H616" s="38">
        <f>'Agricultural Data'!F616</f>
        <v>0</v>
      </c>
      <c r="I616" s="38">
        <f>'Agricultural Data'!G616</f>
        <v>0</v>
      </c>
      <c r="J616" s="38">
        <f>'Agricultural Data'!H616</f>
        <v>0</v>
      </c>
      <c r="K616" s="195">
        <f>'Agricultural Data'!I616</f>
        <v>0</v>
      </c>
      <c r="L616" s="195">
        <f>'Agricultural Data'!J616</f>
        <v>0</v>
      </c>
      <c r="M616" s="168" t="str">
        <f t="shared" si="36"/>
        <v/>
      </c>
      <c r="N616" s="168" t="str">
        <f t="shared" si="37"/>
        <v/>
      </c>
      <c r="O616" s="38" t="str">
        <f>IFERROR(IF(VLOOKUP(J616,'Inputs_Metric 30'!$D$5:$E$139,2,FALSE)=0,"",VLOOKUP(J616,'Inputs_Metric 30'!$D$5:$E$139,2,FALSE)),"")</f>
        <v/>
      </c>
    </row>
    <row r="617" spans="3:15" x14ac:dyDescent="0.25">
      <c r="C617">
        <f t="shared" si="35"/>
        <v>10</v>
      </c>
      <c r="D617">
        <f>COUNTIF($F$4:F617,F617)</f>
        <v>432</v>
      </c>
      <c r="E617" s="40">
        <f>'Agricultural Data'!C617</f>
        <v>0</v>
      </c>
      <c r="F617" s="40">
        <f>'Agricultural Data'!D617</f>
        <v>0</v>
      </c>
      <c r="G617" s="40">
        <f>'Agricultural Data'!E617</f>
        <v>0</v>
      </c>
      <c r="H617" s="38">
        <f>'Agricultural Data'!F617</f>
        <v>0</v>
      </c>
      <c r="I617" s="38">
        <f>'Agricultural Data'!G617</f>
        <v>0</v>
      </c>
      <c r="J617" s="38">
        <f>'Agricultural Data'!H617</f>
        <v>0</v>
      </c>
      <c r="K617" s="195">
        <f>'Agricultural Data'!I617</f>
        <v>0</v>
      </c>
      <c r="L617" s="195">
        <f>'Agricultural Data'!J617</f>
        <v>0</v>
      </c>
      <c r="M617" s="168" t="str">
        <f t="shared" si="36"/>
        <v/>
      </c>
      <c r="N617" s="168" t="str">
        <f t="shared" si="37"/>
        <v/>
      </c>
      <c r="O617" s="38" t="str">
        <f>IFERROR(IF(VLOOKUP(J617,'Inputs_Metric 30'!$D$5:$E$139,2,FALSE)=0,"",VLOOKUP(J617,'Inputs_Metric 30'!$D$5:$E$139,2,FALSE)),"")</f>
        <v/>
      </c>
    </row>
    <row r="618" spans="3:15" x14ac:dyDescent="0.25">
      <c r="C618">
        <f t="shared" si="35"/>
        <v>10</v>
      </c>
      <c r="D618">
        <f>COUNTIF($F$4:F618,F618)</f>
        <v>433</v>
      </c>
      <c r="E618" s="40">
        <f>'Agricultural Data'!C618</f>
        <v>0</v>
      </c>
      <c r="F618" s="40">
        <f>'Agricultural Data'!D618</f>
        <v>0</v>
      </c>
      <c r="G618" s="40">
        <f>'Agricultural Data'!E618</f>
        <v>0</v>
      </c>
      <c r="H618" s="38">
        <f>'Agricultural Data'!F618</f>
        <v>0</v>
      </c>
      <c r="I618" s="38">
        <f>'Agricultural Data'!G618</f>
        <v>0</v>
      </c>
      <c r="J618" s="38">
        <f>'Agricultural Data'!H618</f>
        <v>0</v>
      </c>
      <c r="K618" s="195">
        <f>'Agricultural Data'!I618</f>
        <v>0</v>
      </c>
      <c r="L618" s="195">
        <f>'Agricultural Data'!J618</f>
        <v>0</v>
      </c>
      <c r="M618" s="168" t="str">
        <f t="shared" si="36"/>
        <v/>
      </c>
      <c r="N618" s="168" t="str">
        <f t="shared" si="37"/>
        <v/>
      </c>
      <c r="O618" s="38" t="str">
        <f>IFERROR(IF(VLOOKUP(J618,'Inputs_Metric 30'!$D$5:$E$139,2,FALSE)=0,"",VLOOKUP(J618,'Inputs_Metric 30'!$D$5:$E$139,2,FALSE)),"")</f>
        <v/>
      </c>
    </row>
    <row r="619" spans="3:15" x14ac:dyDescent="0.25">
      <c r="C619">
        <f t="shared" si="35"/>
        <v>10</v>
      </c>
      <c r="D619">
        <f>COUNTIF($F$4:F619,F619)</f>
        <v>434</v>
      </c>
      <c r="E619" s="40">
        <f>'Agricultural Data'!C619</f>
        <v>0</v>
      </c>
      <c r="F619" s="40">
        <f>'Agricultural Data'!D619</f>
        <v>0</v>
      </c>
      <c r="G619" s="40">
        <f>'Agricultural Data'!E619</f>
        <v>0</v>
      </c>
      <c r="H619" s="38">
        <f>'Agricultural Data'!F619</f>
        <v>0</v>
      </c>
      <c r="I619" s="38">
        <f>'Agricultural Data'!G619</f>
        <v>0</v>
      </c>
      <c r="J619" s="38">
        <f>'Agricultural Data'!H619</f>
        <v>0</v>
      </c>
      <c r="K619" s="195">
        <f>'Agricultural Data'!I619</f>
        <v>0</v>
      </c>
      <c r="L619" s="195">
        <f>'Agricultural Data'!J619</f>
        <v>0</v>
      </c>
      <c r="M619" s="168" t="str">
        <f t="shared" si="36"/>
        <v/>
      </c>
      <c r="N619" s="168" t="str">
        <f t="shared" si="37"/>
        <v/>
      </c>
      <c r="O619" s="38" t="str">
        <f>IFERROR(IF(VLOOKUP(J619,'Inputs_Metric 30'!$D$5:$E$139,2,FALSE)=0,"",VLOOKUP(J619,'Inputs_Metric 30'!$D$5:$E$139,2,FALSE)),"")</f>
        <v/>
      </c>
    </row>
    <row r="620" spans="3:15" x14ac:dyDescent="0.25">
      <c r="C620">
        <f t="shared" si="35"/>
        <v>10</v>
      </c>
      <c r="D620">
        <f>COUNTIF($F$4:F620,F620)</f>
        <v>435</v>
      </c>
      <c r="E620" s="40">
        <f>'Agricultural Data'!C620</f>
        <v>0</v>
      </c>
      <c r="F620" s="40">
        <f>'Agricultural Data'!D620</f>
        <v>0</v>
      </c>
      <c r="G620" s="40">
        <f>'Agricultural Data'!E620</f>
        <v>0</v>
      </c>
      <c r="H620" s="38">
        <f>'Agricultural Data'!F620</f>
        <v>0</v>
      </c>
      <c r="I620" s="38">
        <f>'Agricultural Data'!G620</f>
        <v>0</v>
      </c>
      <c r="J620" s="38">
        <f>'Agricultural Data'!H620</f>
        <v>0</v>
      </c>
      <c r="K620" s="195">
        <f>'Agricultural Data'!I620</f>
        <v>0</v>
      </c>
      <c r="L620" s="195">
        <f>'Agricultural Data'!J620</f>
        <v>0</v>
      </c>
      <c r="M620" s="168" t="str">
        <f t="shared" si="36"/>
        <v/>
      </c>
      <c r="N620" s="168" t="str">
        <f t="shared" si="37"/>
        <v/>
      </c>
      <c r="O620" s="38" t="str">
        <f>IFERROR(IF(VLOOKUP(J620,'Inputs_Metric 30'!$D$5:$E$139,2,FALSE)=0,"",VLOOKUP(J620,'Inputs_Metric 30'!$D$5:$E$139,2,FALSE)),"")</f>
        <v/>
      </c>
    </row>
    <row r="621" spans="3:15" x14ac:dyDescent="0.25">
      <c r="C621">
        <f t="shared" si="35"/>
        <v>10</v>
      </c>
      <c r="D621">
        <f>COUNTIF($F$4:F621,F621)</f>
        <v>436</v>
      </c>
      <c r="E621" s="40">
        <f>'Agricultural Data'!C621</f>
        <v>0</v>
      </c>
      <c r="F621" s="40">
        <f>'Agricultural Data'!D621</f>
        <v>0</v>
      </c>
      <c r="G621" s="40">
        <f>'Agricultural Data'!E621</f>
        <v>0</v>
      </c>
      <c r="H621" s="38">
        <f>'Agricultural Data'!F621</f>
        <v>0</v>
      </c>
      <c r="I621" s="38">
        <f>'Agricultural Data'!G621</f>
        <v>0</v>
      </c>
      <c r="J621" s="38">
        <f>'Agricultural Data'!H621</f>
        <v>0</v>
      </c>
      <c r="K621" s="195">
        <f>'Agricultural Data'!I621</f>
        <v>0</v>
      </c>
      <c r="L621" s="195">
        <f>'Agricultural Data'!J621</f>
        <v>0</v>
      </c>
      <c r="M621" s="168" t="str">
        <f t="shared" si="36"/>
        <v/>
      </c>
      <c r="N621" s="168" t="str">
        <f t="shared" si="37"/>
        <v/>
      </c>
      <c r="O621" s="38" t="str">
        <f>IFERROR(IF(VLOOKUP(J621,'Inputs_Metric 30'!$D$5:$E$139,2,FALSE)=0,"",VLOOKUP(J621,'Inputs_Metric 30'!$D$5:$E$139,2,FALSE)),"")</f>
        <v/>
      </c>
    </row>
    <row r="622" spans="3:15" x14ac:dyDescent="0.25">
      <c r="C622">
        <f t="shared" si="35"/>
        <v>10</v>
      </c>
      <c r="D622">
        <f>COUNTIF($F$4:F622,F622)</f>
        <v>437</v>
      </c>
      <c r="E622" s="40">
        <f>'Agricultural Data'!C622</f>
        <v>0</v>
      </c>
      <c r="F622" s="40">
        <f>'Agricultural Data'!D622</f>
        <v>0</v>
      </c>
      <c r="G622" s="40">
        <f>'Agricultural Data'!E622</f>
        <v>0</v>
      </c>
      <c r="H622" s="38">
        <f>'Agricultural Data'!F622</f>
        <v>0</v>
      </c>
      <c r="I622" s="38">
        <f>'Agricultural Data'!G622</f>
        <v>0</v>
      </c>
      <c r="J622" s="38">
        <f>'Agricultural Data'!H622</f>
        <v>0</v>
      </c>
      <c r="K622" s="195">
        <f>'Agricultural Data'!I622</f>
        <v>0</v>
      </c>
      <c r="L622" s="195">
        <f>'Agricultural Data'!J622</f>
        <v>0</v>
      </c>
      <c r="M622" s="168" t="str">
        <f t="shared" si="36"/>
        <v/>
      </c>
      <c r="N622" s="168" t="str">
        <f t="shared" si="37"/>
        <v/>
      </c>
      <c r="O622" s="38" t="str">
        <f>IFERROR(IF(VLOOKUP(J622,'Inputs_Metric 30'!$D$5:$E$139,2,FALSE)=0,"",VLOOKUP(J622,'Inputs_Metric 30'!$D$5:$E$139,2,FALSE)),"")</f>
        <v/>
      </c>
    </row>
    <row r="623" spans="3:15" x14ac:dyDescent="0.25">
      <c r="C623">
        <f t="shared" si="35"/>
        <v>10</v>
      </c>
      <c r="D623">
        <f>COUNTIF($F$4:F623,F623)</f>
        <v>438</v>
      </c>
      <c r="E623" s="40">
        <f>'Agricultural Data'!C623</f>
        <v>0</v>
      </c>
      <c r="F623" s="40">
        <f>'Agricultural Data'!D623</f>
        <v>0</v>
      </c>
      <c r="G623" s="40">
        <f>'Agricultural Data'!E623</f>
        <v>0</v>
      </c>
      <c r="H623" s="38">
        <f>'Agricultural Data'!F623</f>
        <v>0</v>
      </c>
      <c r="I623" s="38">
        <f>'Agricultural Data'!G623</f>
        <v>0</v>
      </c>
      <c r="J623" s="38">
        <f>'Agricultural Data'!H623</f>
        <v>0</v>
      </c>
      <c r="K623" s="195">
        <f>'Agricultural Data'!I623</f>
        <v>0</v>
      </c>
      <c r="L623" s="195">
        <f>'Agricultural Data'!J623</f>
        <v>0</v>
      </c>
      <c r="M623" s="168" t="str">
        <f t="shared" si="36"/>
        <v/>
      </c>
      <c r="N623" s="168" t="str">
        <f t="shared" si="37"/>
        <v/>
      </c>
      <c r="O623" s="38" t="str">
        <f>IFERROR(IF(VLOOKUP(J623,'Inputs_Metric 30'!$D$5:$E$139,2,FALSE)=0,"",VLOOKUP(J623,'Inputs_Metric 30'!$D$5:$E$139,2,FALSE)),"")</f>
        <v/>
      </c>
    </row>
    <row r="624" spans="3:15" x14ac:dyDescent="0.25">
      <c r="C624">
        <f t="shared" si="35"/>
        <v>10</v>
      </c>
      <c r="D624">
        <f>COUNTIF($F$4:F624,F624)</f>
        <v>439</v>
      </c>
      <c r="E624" s="40">
        <f>'Agricultural Data'!C624</f>
        <v>0</v>
      </c>
      <c r="F624" s="40">
        <f>'Agricultural Data'!D624</f>
        <v>0</v>
      </c>
      <c r="G624" s="40">
        <f>'Agricultural Data'!E624</f>
        <v>0</v>
      </c>
      <c r="H624" s="38">
        <f>'Agricultural Data'!F624</f>
        <v>0</v>
      </c>
      <c r="I624" s="38">
        <f>'Agricultural Data'!G624</f>
        <v>0</v>
      </c>
      <c r="J624" s="38">
        <f>'Agricultural Data'!H624</f>
        <v>0</v>
      </c>
      <c r="K624" s="195">
        <f>'Agricultural Data'!I624</f>
        <v>0</v>
      </c>
      <c r="L624" s="195">
        <f>'Agricultural Data'!J624</f>
        <v>0</v>
      </c>
      <c r="M624" s="168" t="str">
        <f t="shared" si="36"/>
        <v/>
      </c>
      <c r="N624" s="168" t="str">
        <f t="shared" si="37"/>
        <v/>
      </c>
      <c r="O624" s="38" t="str">
        <f>IFERROR(IF(VLOOKUP(J624,'Inputs_Metric 30'!$D$5:$E$139,2,FALSE)=0,"",VLOOKUP(J624,'Inputs_Metric 30'!$D$5:$E$139,2,FALSE)),"")</f>
        <v/>
      </c>
    </row>
    <row r="625" spans="3:15" x14ac:dyDescent="0.25">
      <c r="C625">
        <f t="shared" si="35"/>
        <v>10</v>
      </c>
      <c r="D625">
        <f>COUNTIF($F$4:F625,F625)</f>
        <v>440</v>
      </c>
      <c r="E625" s="40">
        <f>'Agricultural Data'!C625</f>
        <v>0</v>
      </c>
      <c r="F625" s="40">
        <f>'Agricultural Data'!D625</f>
        <v>0</v>
      </c>
      <c r="G625" s="40">
        <f>'Agricultural Data'!E625</f>
        <v>0</v>
      </c>
      <c r="H625" s="38">
        <f>'Agricultural Data'!F625</f>
        <v>0</v>
      </c>
      <c r="I625" s="38">
        <f>'Agricultural Data'!G625</f>
        <v>0</v>
      </c>
      <c r="J625" s="38">
        <f>'Agricultural Data'!H625</f>
        <v>0</v>
      </c>
      <c r="K625" s="195">
        <f>'Agricultural Data'!I625</f>
        <v>0</v>
      </c>
      <c r="L625" s="195">
        <f>'Agricultural Data'!J625</f>
        <v>0</v>
      </c>
      <c r="M625" s="168" t="str">
        <f t="shared" si="36"/>
        <v/>
      </c>
      <c r="N625" s="168" t="str">
        <f t="shared" si="37"/>
        <v/>
      </c>
      <c r="O625" s="38" t="str">
        <f>IFERROR(IF(VLOOKUP(J625,'Inputs_Metric 30'!$D$5:$E$139,2,FALSE)=0,"",VLOOKUP(J625,'Inputs_Metric 30'!$D$5:$E$139,2,FALSE)),"")</f>
        <v/>
      </c>
    </row>
    <row r="626" spans="3:15" x14ac:dyDescent="0.25">
      <c r="C626">
        <f t="shared" si="35"/>
        <v>10</v>
      </c>
      <c r="D626">
        <f>COUNTIF($F$4:F626,F626)</f>
        <v>441</v>
      </c>
      <c r="E626" s="40">
        <f>'Agricultural Data'!C626</f>
        <v>0</v>
      </c>
      <c r="F626" s="40">
        <f>'Agricultural Data'!D626</f>
        <v>0</v>
      </c>
      <c r="G626" s="40">
        <f>'Agricultural Data'!E626</f>
        <v>0</v>
      </c>
      <c r="H626" s="38">
        <f>'Agricultural Data'!F626</f>
        <v>0</v>
      </c>
      <c r="I626" s="38">
        <f>'Agricultural Data'!G626</f>
        <v>0</v>
      </c>
      <c r="J626" s="38">
        <f>'Agricultural Data'!H626</f>
        <v>0</v>
      </c>
      <c r="K626" s="195">
        <f>'Agricultural Data'!I626</f>
        <v>0</v>
      </c>
      <c r="L626" s="195">
        <f>'Agricultural Data'!J626</f>
        <v>0</v>
      </c>
      <c r="M626" s="168" t="str">
        <f t="shared" si="36"/>
        <v/>
      </c>
      <c r="N626" s="168" t="str">
        <f t="shared" si="37"/>
        <v/>
      </c>
      <c r="O626" s="38" t="str">
        <f>IFERROR(IF(VLOOKUP(J626,'Inputs_Metric 30'!$D$5:$E$139,2,FALSE)=0,"",VLOOKUP(J626,'Inputs_Metric 30'!$D$5:$E$139,2,FALSE)),"")</f>
        <v/>
      </c>
    </row>
    <row r="627" spans="3:15" x14ac:dyDescent="0.25">
      <c r="C627">
        <f t="shared" si="35"/>
        <v>10</v>
      </c>
      <c r="D627">
        <f>COUNTIF($F$4:F627,F627)</f>
        <v>442</v>
      </c>
      <c r="E627" s="40">
        <f>'Agricultural Data'!C627</f>
        <v>0</v>
      </c>
      <c r="F627" s="40">
        <f>'Agricultural Data'!D627</f>
        <v>0</v>
      </c>
      <c r="G627" s="40">
        <f>'Agricultural Data'!E627</f>
        <v>0</v>
      </c>
      <c r="H627" s="38">
        <f>'Agricultural Data'!F627</f>
        <v>0</v>
      </c>
      <c r="I627" s="38">
        <f>'Agricultural Data'!G627</f>
        <v>0</v>
      </c>
      <c r="J627" s="38">
        <f>'Agricultural Data'!H627</f>
        <v>0</v>
      </c>
      <c r="K627" s="195">
        <f>'Agricultural Data'!I627</f>
        <v>0</v>
      </c>
      <c r="L627" s="195">
        <f>'Agricultural Data'!J627</f>
        <v>0</v>
      </c>
      <c r="M627" s="168" t="str">
        <f t="shared" si="36"/>
        <v/>
      </c>
      <c r="N627" s="168" t="str">
        <f t="shared" si="37"/>
        <v/>
      </c>
      <c r="O627" s="38" t="str">
        <f>IFERROR(IF(VLOOKUP(J627,'Inputs_Metric 30'!$D$5:$E$139,2,FALSE)=0,"",VLOOKUP(J627,'Inputs_Metric 30'!$D$5:$E$139,2,FALSE)),"")</f>
        <v/>
      </c>
    </row>
    <row r="628" spans="3:15" x14ac:dyDescent="0.25">
      <c r="C628">
        <f t="shared" si="35"/>
        <v>10</v>
      </c>
      <c r="D628">
        <f>COUNTIF($F$4:F628,F628)</f>
        <v>443</v>
      </c>
      <c r="E628" s="40">
        <f>'Agricultural Data'!C628</f>
        <v>0</v>
      </c>
      <c r="F628" s="40">
        <f>'Agricultural Data'!D628</f>
        <v>0</v>
      </c>
      <c r="G628" s="40">
        <f>'Agricultural Data'!E628</f>
        <v>0</v>
      </c>
      <c r="H628" s="38">
        <f>'Agricultural Data'!F628</f>
        <v>0</v>
      </c>
      <c r="I628" s="38">
        <f>'Agricultural Data'!G628</f>
        <v>0</v>
      </c>
      <c r="J628" s="38">
        <f>'Agricultural Data'!H628</f>
        <v>0</v>
      </c>
      <c r="K628" s="195">
        <f>'Agricultural Data'!I628</f>
        <v>0</v>
      </c>
      <c r="L628" s="195">
        <f>'Agricultural Data'!J628</f>
        <v>0</v>
      </c>
      <c r="M628" s="168" t="str">
        <f t="shared" si="36"/>
        <v/>
      </c>
      <c r="N628" s="168" t="str">
        <f t="shared" si="37"/>
        <v/>
      </c>
      <c r="O628" s="38" t="str">
        <f>IFERROR(IF(VLOOKUP(J628,'Inputs_Metric 30'!$D$5:$E$139,2,FALSE)=0,"",VLOOKUP(J628,'Inputs_Metric 30'!$D$5:$E$139,2,FALSE)),"")</f>
        <v/>
      </c>
    </row>
    <row r="629" spans="3:15" x14ac:dyDescent="0.25">
      <c r="C629">
        <f t="shared" si="35"/>
        <v>10</v>
      </c>
      <c r="D629">
        <f>COUNTIF($F$4:F629,F629)</f>
        <v>444</v>
      </c>
      <c r="E629" s="40">
        <f>'Agricultural Data'!C629</f>
        <v>0</v>
      </c>
      <c r="F629" s="40">
        <f>'Agricultural Data'!D629</f>
        <v>0</v>
      </c>
      <c r="G629" s="40">
        <f>'Agricultural Data'!E629</f>
        <v>0</v>
      </c>
      <c r="H629" s="38">
        <f>'Agricultural Data'!F629</f>
        <v>0</v>
      </c>
      <c r="I629" s="38">
        <f>'Agricultural Data'!G629</f>
        <v>0</v>
      </c>
      <c r="J629" s="38">
        <f>'Agricultural Data'!H629</f>
        <v>0</v>
      </c>
      <c r="K629" s="195">
        <f>'Agricultural Data'!I629</f>
        <v>0</v>
      </c>
      <c r="L629" s="195">
        <f>'Agricultural Data'!J629</f>
        <v>0</v>
      </c>
      <c r="M629" s="168" t="str">
        <f t="shared" si="36"/>
        <v/>
      </c>
      <c r="N629" s="168" t="str">
        <f t="shared" si="37"/>
        <v/>
      </c>
      <c r="O629" s="38" t="str">
        <f>IFERROR(IF(VLOOKUP(J629,'Inputs_Metric 30'!$D$5:$E$139,2,FALSE)=0,"",VLOOKUP(J629,'Inputs_Metric 30'!$D$5:$E$139,2,FALSE)),"")</f>
        <v/>
      </c>
    </row>
    <row r="630" spans="3:15" x14ac:dyDescent="0.25">
      <c r="C630">
        <f t="shared" si="35"/>
        <v>10</v>
      </c>
      <c r="D630">
        <f>COUNTIF($F$4:F630,F630)</f>
        <v>445</v>
      </c>
      <c r="E630" s="40">
        <f>'Agricultural Data'!C630</f>
        <v>0</v>
      </c>
      <c r="F630" s="40">
        <f>'Agricultural Data'!D630</f>
        <v>0</v>
      </c>
      <c r="G630" s="40">
        <f>'Agricultural Data'!E630</f>
        <v>0</v>
      </c>
      <c r="H630" s="38">
        <f>'Agricultural Data'!F630</f>
        <v>0</v>
      </c>
      <c r="I630" s="38">
        <f>'Agricultural Data'!G630</f>
        <v>0</v>
      </c>
      <c r="J630" s="38">
        <f>'Agricultural Data'!H630</f>
        <v>0</v>
      </c>
      <c r="K630" s="195">
        <f>'Agricultural Data'!I630</f>
        <v>0</v>
      </c>
      <c r="L630" s="195">
        <f>'Agricultural Data'!J630</f>
        <v>0</v>
      </c>
      <c r="M630" s="168" t="str">
        <f t="shared" si="36"/>
        <v/>
      </c>
      <c r="N630" s="168" t="str">
        <f t="shared" si="37"/>
        <v/>
      </c>
      <c r="O630" s="38" t="str">
        <f>IFERROR(IF(VLOOKUP(J630,'Inputs_Metric 30'!$D$5:$E$139,2,FALSE)=0,"",VLOOKUP(J630,'Inputs_Metric 30'!$D$5:$E$139,2,FALSE)),"")</f>
        <v/>
      </c>
    </row>
    <row r="631" spans="3:15" x14ac:dyDescent="0.25">
      <c r="C631">
        <f t="shared" si="35"/>
        <v>10</v>
      </c>
      <c r="D631">
        <f>COUNTIF($F$4:F631,F631)</f>
        <v>446</v>
      </c>
      <c r="E631" s="40">
        <f>'Agricultural Data'!C631</f>
        <v>0</v>
      </c>
      <c r="F631" s="40">
        <f>'Agricultural Data'!D631</f>
        <v>0</v>
      </c>
      <c r="G631" s="40">
        <f>'Agricultural Data'!E631</f>
        <v>0</v>
      </c>
      <c r="H631" s="38">
        <f>'Agricultural Data'!F631</f>
        <v>0</v>
      </c>
      <c r="I631" s="38">
        <f>'Agricultural Data'!G631</f>
        <v>0</v>
      </c>
      <c r="J631" s="38">
        <f>'Agricultural Data'!H631</f>
        <v>0</v>
      </c>
      <c r="K631" s="195">
        <f>'Agricultural Data'!I631</f>
        <v>0</v>
      </c>
      <c r="L631" s="195">
        <f>'Agricultural Data'!J631</f>
        <v>0</v>
      </c>
      <c r="M631" s="168" t="str">
        <f t="shared" si="36"/>
        <v/>
      </c>
      <c r="N631" s="168" t="str">
        <f t="shared" si="37"/>
        <v/>
      </c>
      <c r="O631" s="38" t="str">
        <f>IFERROR(IF(VLOOKUP(J631,'Inputs_Metric 30'!$D$5:$E$139,2,FALSE)=0,"",VLOOKUP(J631,'Inputs_Metric 30'!$D$5:$E$139,2,FALSE)),"")</f>
        <v/>
      </c>
    </row>
    <row r="632" spans="3:15" x14ac:dyDescent="0.25">
      <c r="C632">
        <f t="shared" si="35"/>
        <v>10</v>
      </c>
      <c r="D632">
        <f>COUNTIF($F$4:F632,F632)</f>
        <v>447</v>
      </c>
      <c r="E632" s="40">
        <f>'Agricultural Data'!C632</f>
        <v>0</v>
      </c>
      <c r="F632" s="40">
        <f>'Agricultural Data'!D632</f>
        <v>0</v>
      </c>
      <c r="G632" s="40">
        <f>'Agricultural Data'!E632</f>
        <v>0</v>
      </c>
      <c r="H632" s="38">
        <f>'Agricultural Data'!F632</f>
        <v>0</v>
      </c>
      <c r="I632" s="38">
        <f>'Agricultural Data'!G632</f>
        <v>0</v>
      </c>
      <c r="J632" s="38">
        <f>'Agricultural Data'!H632</f>
        <v>0</v>
      </c>
      <c r="K632" s="195">
        <f>'Agricultural Data'!I632</f>
        <v>0</v>
      </c>
      <c r="L632" s="195">
        <f>'Agricultural Data'!J632</f>
        <v>0</v>
      </c>
      <c r="M632" s="168" t="str">
        <f t="shared" si="36"/>
        <v/>
      </c>
      <c r="N632" s="168" t="str">
        <f t="shared" si="37"/>
        <v/>
      </c>
      <c r="O632" s="38" t="str">
        <f>IFERROR(IF(VLOOKUP(J632,'Inputs_Metric 30'!$D$5:$E$139,2,FALSE)=0,"",VLOOKUP(J632,'Inputs_Metric 30'!$D$5:$E$139,2,FALSE)),"")</f>
        <v/>
      </c>
    </row>
    <row r="633" spans="3:15" x14ac:dyDescent="0.25">
      <c r="C633">
        <f t="shared" si="35"/>
        <v>10</v>
      </c>
      <c r="D633">
        <f>COUNTIF($F$4:F633,F633)</f>
        <v>448</v>
      </c>
      <c r="E633" s="40">
        <f>'Agricultural Data'!C633</f>
        <v>0</v>
      </c>
      <c r="F633" s="40">
        <f>'Agricultural Data'!D633</f>
        <v>0</v>
      </c>
      <c r="G633" s="40">
        <f>'Agricultural Data'!E633</f>
        <v>0</v>
      </c>
      <c r="H633" s="38">
        <f>'Agricultural Data'!F633</f>
        <v>0</v>
      </c>
      <c r="I633" s="38">
        <f>'Agricultural Data'!G633</f>
        <v>0</v>
      </c>
      <c r="J633" s="38">
        <f>'Agricultural Data'!H633</f>
        <v>0</v>
      </c>
      <c r="K633" s="195">
        <f>'Agricultural Data'!I633</f>
        <v>0</v>
      </c>
      <c r="L633" s="195">
        <f>'Agricultural Data'!J633</f>
        <v>0</v>
      </c>
      <c r="M633" s="168" t="str">
        <f t="shared" si="36"/>
        <v/>
      </c>
      <c r="N633" s="168" t="str">
        <f t="shared" si="37"/>
        <v/>
      </c>
      <c r="O633" s="38" t="str">
        <f>IFERROR(IF(VLOOKUP(J633,'Inputs_Metric 30'!$D$5:$E$139,2,FALSE)=0,"",VLOOKUP(J633,'Inputs_Metric 30'!$D$5:$E$139,2,FALSE)),"")</f>
        <v/>
      </c>
    </row>
    <row r="634" spans="3:15" x14ac:dyDescent="0.25">
      <c r="C634">
        <f t="shared" si="35"/>
        <v>10</v>
      </c>
      <c r="D634">
        <f>COUNTIF($F$4:F634,F634)</f>
        <v>449</v>
      </c>
      <c r="E634" s="40">
        <f>'Agricultural Data'!C634</f>
        <v>0</v>
      </c>
      <c r="F634" s="40">
        <f>'Agricultural Data'!D634</f>
        <v>0</v>
      </c>
      <c r="G634" s="40">
        <f>'Agricultural Data'!E634</f>
        <v>0</v>
      </c>
      <c r="H634" s="38">
        <f>'Agricultural Data'!F634</f>
        <v>0</v>
      </c>
      <c r="I634" s="38">
        <f>'Agricultural Data'!G634</f>
        <v>0</v>
      </c>
      <c r="J634" s="38">
        <f>'Agricultural Data'!H634</f>
        <v>0</v>
      </c>
      <c r="K634" s="195">
        <f>'Agricultural Data'!I634</f>
        <v>0</v>
      </c>
      <c r="L634" s="195">
        <f>'Agricultural Data'!J634</f>
        <v>0</v>
      </c>
      <c r="M634" s="168" t="str">
        <f t="shared" si="36"/>
        <v/>
      </c>
      <c r="N634" s="168" t="str">
        <f t="shared" si="37"/>
        <v/>
      </c>
      <c r="O634" s="38" t="str">
        <f>IFERROR(IF(VLOOKUP(J634,'Inputs_Metric 30'!$D$5:$E$139,2,FALSE)=0,"",VLOOKUP(J634,'Inputs_Metric 30'!$D$5:$E$139,2,FALSE)),"")</f>
        <v/>
      </c>
    </row>
    <row r="635" spans="3:15" x14ac:dyDescent="0.25">
      <c r="C635">
        <f t="shared" si="35"/>
        <v>10</v>
      </c>
      <c r="D635">
        <f>COUNTIF($F$4:F635,F635)</f>
        <v>450</v>
      </c>
      <c r="E635" s="40">
        <f>'Agricultural Data'!C635</f>
        <v>0</v>
      </c>
      <c r="F635" s="40">
        <f>'Agricultural Data'!D635</f>
        <v>0</v>
      </c>
      <c r="G635" s="40">
        <f>'Agricultural Data'!E635</f>
        <v>0</v>
      </c>
      <c r="H635" s="38">
        <f>'Agricultural Data'!F635</f>
        <v>0</v>
      </c>
      <c r="I635" s="38">
        <f>'Agricultural Data'!G635</f>
        <v>0</v>
      </c>
      <c r="J635" s="38">
        <f>'Agricultural Data'!H635</f>
        <v>0</v>
      </c>
      <c r="K635" s="195">
        <f>'Agricultural Data'!I635</f>
        <v>0</v>
      </c>
      <c r="L635" s="195">
        <f>'Agricultural Data'!J635</f>
        <v>0</v>
      </c>
      <c r="M635" s="168" t="str">
        <f t="shared" si="36"/>
        <v/>
      </c>
      <c r="N635" s="168" t="str">
        <f t="shared" si="37"/>
        <v/>
      </c>
      <c r="O635" s="38" t="str">
        <f>IFERROR(IF(VLOOKUP(J635,'Inputs_Metric 30'!$D$5:$E$139,2,FALSE)=0,"",VLOOKUP(J635,'Inputs_Metric 30'!$D$5:$E$139,2,FALSE)),"")</f>
        <v/>
      </c>
    </row>
    <row r="636" spans="3:15" x14ac:dyDescent="0.25">
      <c r="C636">
        <f t="shared" si="35"/>
        <v>10</v>
      </c>
      <c r="D636">
        <f>COUNTIF($F$4:F636,F636)</f>
        <v>451</v>
      </c>
      <c r="E636" s="40">
        <f>'Agricultural Data'!C636</f>
        <v>0</v>
      </c>
      <c r="F636" s="40">
        <f>'Agricultural Data'!D636</f>
        <v>0</v>
      </c>
      <c r="G636" s="40">
        <f>'Agricultural Data'!E636</f>
        <v>0</v>
      </c>
      <c r="H636" s="38">
        <f>'Agricultural Data'!F636</f>
        <v>0</v>
      </c>
      <c r="I636" s="38">
        <f>'Agricultural Data'!G636</f>
        <v>0</v>
      </c>
      <c r="J636" s="38">
        <f>'Agricultural Data'!H636</f>
        <v>0</v>
      </c>
      <c r="K636" s="195">
        <f>'Agricultural Data'!I636</f>
        <v>0</v>
      </c>
      <c r="L636" s="195">
        <f>'Agricultural Data'!J636</f>
        <v>0</v>
      </c>
      <c r="M636" s="168" t="str">
        <f t="shared" si="36"/>
        <v/>
      </c>
      <c r="N636" s="168" t="str">
        <f t="shared" si="37"/>
        <v/>
      </c>
      <c r="O636" s="38" t="str">
        <f>IFERROR(IF(VLOOKUP(J636,'Inputs_Metric 30'!$D$5:$E$139,2,FALSE)=0,"",VLOOKUP(J636,'Inputs_Metric 30'!$D$5:$E$139,2,FALSE)),"")</f>
        <v/>
      </c>
    </row>
    <row r="637" spans="3:15" x14ac:dyDescent="0.25">
      <c r="C637">
        <f t="shared" si="35"/>
        <v>10</v>
      </c>
      <c r="D637">
        <f>COUNTIF($F$4:F637,F637)</f>
        <v>452</v>
      </c>
      <c r="E637" s="40">
        <f>'Agricultural Data'!C637</f>
        <v>0</v>
      </c>
      <c r="F637" s="40">
        <f>'Agricultural Data'!D637</f>
        <v>0</v>
      </c>
      <c r="G637" s="40">
        <f>'Agricultural Data'!E637</f>
        <v>0</v>
      </c>
      <c r="H637" s="38">
        <f>'Agricultural Data'!F637</f>
        <v>0</v>
      </c>
      <c r="I637" s="38">
        <f>'Agricultural Data'!G637</f>
        <v>0</v>
      </c>
      <c r="J637" s="38">
        <f>'Agricultural Data'!H637</f>
        <v>0</v>
      </c>
      <c r="K637" s="195">
        <f>'Agricultural Data'!I637</f>
        <v>0</v>
      </c>
      <c r="L637" s="195">
        <f>'Agricultural Data'!J637</f>
        <v>0</v>
      </c>
      <c r="M637" s="168" t="str">
        <f t="shared" si="36"/>
        <v/>
      </c>
      <c r="N637" s="168" t="str">
        <f t="shared" si="37"/>
        <v/>
      </c>
      <c r="O637" s="38" t="str">
        <f>IFERROR(IF(VLOOKUP(J637,'Inputs_Metric 30'!$D$5:$E$139,2,FALSE)=0,"",VLOOKUP(J637,'Inputs_Metric 30'!$D$5:$E$139,2,FALSE)),"")</f>
        <v/>
      </c>
    </row>
    <row r="638" spans="3:15" x14ac:dyDescent="0.25">
      <c r="C638">
        <f t="shared" si="35"/>
        <v>10</v>
      </c>
      <c r="D638">
        <f>COUNTIF($F$4:F638,F638)</f>
        <v>453</v>
      </c>
      <c r="E638" s="40">
        <f>'Agricultural Data'!C638</f>
        <v>0</v>
      </c>
      <c r="F638" s="40">
        <f>'Agricultural Data'!D638</f>
        <v>0</v>
      </c>
      <c r="G638" s="40">
        <f>'Agricultural Data'!E638</f>
        <v>0</v>
      </c>
      <c r="H638" s="38">
        <f>'Agricultural Data'!F638</f>
        <v>0</v>
      </c>
      <c r="I638" s="38">
        <f>'Agricultural Data'!G638</f>
        <v>0</v>
      </c>
      <c r="J638" s="38">
        <f>'Agricultural Data'!H638</f>
        <v>0</v>
      </c>
      <c r="K638" s="195">
        <f>'Agricultural Data'!I638</f>
        <v>0</v>
      </c>
      <c r="L638" s="195">
        <f>'Agricultural Data'!J638</f>
        <v>0</v>
      </c>
      <c r="M638" s="168" t="str">
        <f t="shared" si="36"/>
        <v/>
      </c>
      <c r="N638" s="168" t="str">
        <f t="shared" si="37"/>
        <v/>
      </c>
      <c r="O638" s="38" t="str">
        <f>IFERROR(IF(VLOOKUP(J638,'Inputs_Metric 30'!$D$5:$E$139,2,FALSE)=0,"",VLOOKUP(J638,'Inputs_Metric 30'!$D$5:$E$139,2,FALSE)),"")</f>
        <v/>
      </c>
    </row>
    <row r="639" spans="3:15" x14ac:dyDescent="0.25">
      <c r="C639">
        <f t="shared" si="35"/>
        <v>10</v>
      </c>
      <c r="D639">
        <f>COUNTIF($F$4:F639,F639)</f>
        <v>454</v>
      </c>
      <c r="E639" s="40">
        <f>'Agricultural Data'!C639</f>
        <v>0</v>
      </c>
      <c r="F639" s="40">
        <f>'Agricultural Data'!D639</f>
        <v>0</v>
      </c>
      <c r="G639" s="40">
        <f>'Agricultural Data'!E639</f>
        <v>0</v>
      </c>
      <c r="H639" s="38">
        <f>'Agricultural Data'!F639</f>
        <v>0</v>
      </c>
      <c r="I639" s="38">
        <f>'Agricultural Data'!G639</f>
        <v>0</v>
      </c>
      <c r="J639" s="38">
        <f>'Agricultural Data'!H639</f>
        <v>0</v>
      </c>
      <c r="K639" s="195">
        <f>'Agricultural Data'!I639</f>
        <v>0</v>
      </c>
      <c r="L639" s="195">
        <f>'Agricultural Data'!J639</f>
        <v>0</v>
      </c>
      <c r="M639" s="168" t="str">
        <f t="shared" si="36"/>
        <v/>
      </c>
      <c r="N639" s="168" t="str">
        <f t="shared" si="37"/>
        <v/>
      </c>
      <c r="O639" s="38" t="str">
        <f>IFERROR(IF(VLOOKUP(J639,'Inputs_Metric 30'!$D$5:$E$139,2,FALSE)=0,"",VLOOKUP(J639,'Inputs_Metric 30'!$D$5:$E$139,2,FALSE)),"")</f>
        <v/>
      </c>
    </row>
    <row r="640" spans="3:15" x14ac:dyDescent="0.25">
      <c r="C640">
        <f t="shared" si="35"/>
        <v>10</v>
      </c>
      <c r="D640">
        <f>COUNTIF($F$4:F640,F640)</f>
        <v>455</v>
      </c>
      <c r="E640" s="40">
        <f>'Agricultural Data'!C640</f>
        <v>0</v>
      </c>
      <c r="F640" s="40">
        <f>'Agricultural Data'!D640</f>
        <v>0</v>
      </c>
      <c r="G640" s="40">
        <f>'Agricultural Data'!E640</f>
        <v>0</v>
      </c>
      <c r="H640" s="38">
        <f>'Agricultural Data'!F640</f>
        <v>0</v>
      </c>
      <c r="I640" s="38">
        <f>'Agricultural Data'!G640</f>
        <v>0</v>
      </c>
      <c r="J640" s="38">
        <f>'Agricultural Data'!H640</f>
        <v>0</v>
      </c>
      <c r="K640" s="195">
        <f>'Agricultural Data'!I640</f>
        <v>0</v>
      </c>
      <c r="L640" s="195">
        <f>'Agricultural Data'!J640</f>
        <v>0</v>
      </c>
      <c r="M640" s="168" t="str">
        <f t="shared" si="36"/>
        <v/>
      </c>
      <c r="N640" s="168" t="str">
        <f t="shared" si="37"/>
        <v/>
      </c>
      <c r="O640" s="38" t="str">
        <f>IFERROR(IF(VLOOKUP(J640,'Inputs_Metric 30'!$D$5:$E$139,2,FALSE)=0,"",VLOOKUP(J640,'Inputs_Metric 30'!$D$5:$E$139,2,FALSE)),"")</f>
        <v/>
      </c>
    </row>
    <row r="641" spans="3:15" x14ac:dyDescent="0.25">
      <c r="C641">
        <f t="shared" si="35"/>
        <v>10</v>
      </c>
      <c r="D641">
        <f>COUNTIF($F$4:F641,F641)</f>
        <v>456</v>
      </c>
      <c r="E641" s="40">
        <f>'Agricultural Data'!C641</f>
        <v>0</v>
      </c>
      <c r="F641" s="40">
        <f>'Agricultural Data'!D641</f>
        <v>0</v>
      </c>
      <c r="G641" s="40">
        <f>'Agricultural Data'!E641</f>
        <v>0</v>
      </c>
      <c r="H641" s="38">
        <f>'Agricultural Data'!F641</f>
        <v>0</v>
      </c>
      <c r="I641" s="38">
        <f>'Agricultural Data'!G641</f>
        <v>0</v>
      </c>
      <c r="J641" s="38">
        <f>'Agricultural Data'!H641</f>
        <v>0</v>
      </c>
      <c r="K641" s="195">
        <f>'Agricultural Data'!I641</f>
        <v>0</v>
      </c>
      <c r="L641" s="195">
        <f>'Agricultural Data'!J641</f>
        <v>0</v>
      </c>
      <c r="M641" s="168" t="str">
        <f t="shared" si="36"/>
        <v/>
      </c>
      <c r="N641" s="168" t="str">
        <f t="shared" si="37"/>
        <v/>
      </c>
      <c r="O641" s="38" t="str">
        <f>IFERROR(IF(VLOOKUP(J641,'Inputs_Metric 30'!$D$5:$E$139,2,FALSE)=0,"",VLOOKUP(J641,'Inputs_Metric 30'!$D$5:$E$139,2,FALSE)),"")</f>
        <v/>
      </c>
    </row>
    <row r="642" spans="3:15" x14ac:dyDescent="0.25">
      <c r="C642">
        <f t="shared" si="35"/>
        <v>10</v>
      </c>
      <c r="D642">
        <f>COUNTIF($F$4:F642,F642)</f>
        <v>457</v>
      </c>
      <c r="E642" s="40">
        <f>'Agricultural Data'!C642</f>
        <v>0</v>
      </c>
      <c r="F642" s="40">
        <f>'Agricultural Data'!D642</f>
        <v>0</v>
      </c>
      <c r="G642" s="40">
        <f>'Agricultural Data'!E642</f>
        <v>0</v>
      </c>
      <c r="H642" s="38">
        <f>'Agricultural Data'!F642</f>
        <v>0</v>
      </c>
      <c r="I642" s="38">
        <f>'Agricultural Data'!G642</f>
        <v>0</v>
      </c>
      <c r="J642" s="38">
        <f>'Agricultural Data'!H642</f>
        <v>0</v>
      </c>
      <c r="K642" s="195">
        <f>'Agricultural Data'!I642</f>
        <v>0</v>
      </c>
      <c r="L642" s="195">
        <f>'Agricultural Data'!J642</f>
        <v>0</v>
      </c>
      <c r="M642" s="168" t="str">
        <f t="shared" si="36"/>
        <v/>
      </c>
      <c r="N642" s="168" t="str">
        <f t="shared" si="37"/>
        <v/>
      </c>
      <c r="O642" s="38" t="str">
        <f>IFERROR(IF(VLOOKUP(J642,'Inputs_Metric 30'!$D$5:$E$139,2,FALSE)=0,"",VLOOKUP(J642,'Inputs_Metric 30'!$D$5:$E$139,2,FALSE)),"")</f>
        <v/>
      </c>
    </row>
    <row r="643" spans="3:15" x14ac:dyDescent="0.25">
      <c r="C643">
        <f t="shared" si="35"/>
        <v>10</v>
      </c>
      <c r="D643">
        <f>COUNTIF($F$4:F643,F643)</f>
        <v>458</v>
      </c>
      <c r="E643" s="40">
        <f>'Agricultural Data'!C643</f>
        <v>0</v>
      </c>
      <c r="F643" s="40">
        <f>'Agricultural Data'!D643</f>
        <v>0</v>
      </c>
      <c r="G643" s="40">
        <f>'Agricultural Data'!E643</f>
        <v>0</v>
      </c>
      <c r="H643" s="38">
        <f>'Agricultural Data'!F643</f>
        <v>0</v>
      </c>
      <c r="I643" s="38">
        <f>'Agricultural Data'!G643</f>
        <v>0</v>
      </c>
      <c r="J643" s="38">
        <f>'Agricultural Data'!H643</f>
        <v>0</v>
      </c>
      <c r="K643" s="195">
        <f>'Agricultural Data'!I643</f>
        <v>0</v>
      </c>
      <c r="L643" s="195">
        <f>'Agricultural Data'!J643</f>
        <v>0</v>
      </c>
      <c r="M643" s="168" t="str">
        <f t="shared" si="36"/>
        <v/>
      </c>
      <c r="N643" s="168" t="str">
        <f t="shared" si="37"/>
        <v/>
      </c>
      <c r="O643" s="38" t="str">
        <f>IFERROR(IF(VLOOKUP(J643,'Inputs_Metric 30'!$D$5:$E$139,2,FALSE)=0,"",VLOOKUP(J643,'Inputs_Metric 30'!$D$5:$E$139,2,FALSE)),"")</f>
        <v/>
      </c>
    </row>
    <row r="644" spans="3:15" x14ac:dyDescent="0.25">
      <c r="C644">
        <f t="shared" si="35"/>
        <v>10</v>
      </c>
      <c r="D644">
        <f>COUNTIF($F$4:F644,F644)</f>
        <v>459</v>
      </c>
      <c r="E644" s="40">
        <f>'Agricultural Data'!C644</f>
        <v>0</v>
      </c>
      <c r="F644" s="40">
        <f>'Agricultural Data'!D644</f>
        <v>0</v>
      </c>
      <c r="G644" s="40">
        <f>'Agricultural Data'!E644</f>
        <v>0</v>
      </c>
      <c r="H644" s="38">
        <f>'Agricultural Data'!F644</f>
        <v>0</v>
      </c>
      <c r="I644" s="38">
        <f>'Agricultural Data'!G644</f>
        <v>0</v>
      </c>
      <c r="J644" s="38">
        <f>'Agricultural Data'!H644</f>
        <v>0</v>
      </c>
      <c r="K644" s="195">
        <f>'Agricultural Data'!I644</f>
        <v>0</v>
      </c>
      <c r="L644" s="195">
        <f>'Agricultural Data'!J644</f>
        <v>0</v>
      </c>
      <c r="M644" s="168" t="str">
        <f t="shared" si="36"/>
        <v/>
      </c>
      <c r="N644" s="168" t="str">
        <f t="shared" si="37"/>
        <v/>
      </c>
      <c r="O644" s="38" t="str">
        <f>IFERROR(IF(VLOOKUP(J644,'Inputs_Metric 30'!$D$5:$E$139,2,FALSE)=0,"",VLOOKUP(J644,'Inputs_Metric 30'!$D$5:$E$139,2,FALSE)),"")</f>
        <v/>
      </c>
    </row>
    <row r="645" spans="3:15" x14ac:dyDescent="0.25">
      <c r="C645">
        <f t="shared" si="35"/>
        <v>10</v>
      </c>
      <c r="D645">
        <f>COUNTIF($F$4:F645,F645)</f>
        <v>460</v>
      </c>
      <c r="E645" s="40">
        <f>'Agricultural Data'!C645</f>
        <v>0</v>
      </c>
      <c r="F645" s="40">
        <f>'Agricultural Data'!D645</f>
        <v>0</v>
      </c>
      <c r="G645" s="40">
        <f>'Agricultural Data'!E645</f>
        <v>0</v>
      </c>
      <c r="H645" s="38">
        <f>'Agricultural Data'!F645</f>
        <v>0</v>
      </c>
      <c r="I645" s="38">
        <f>'Agricultural Data'!G645</f>
        <v>0</v>
      </c>
      <c r="J645" s="38">
        <f>'Agricultural Data'!H645</f>
        <v>0</v>
      </c>
      <c r="K645" s="195">
        <f>'Agricultural Data'!I645</f>
        <v>0</v>
      </c>
      <c r="L645" s="195">
        <f>'Agricultural Data'!J645</f>
        <v>0</v>
      </c>
      <c r="M645" s="168" t="str">
        <f t="shared" si="36"/>
        <v/>
      </c>
      <c r="N645" s="168" t="str">
        <f t="shared" si="37"/>
        <v/>
      </c>
      <c r="O645" s="38" t="str">
        <f>IFERROR(IF(VLOOKUP(J645,'Inputs_Metric 30'!$D$5:$E$139,2,FALSE)=0,"",VLOOKUP(J645,'Inputs_Metric 30'!$D$5:$E$139,2,FALSE)),"")</f>
        <v/>
      </c>
    </row>
    <row r="646" spans="3:15" x14ac:dyDescent="0.25">
      <c r="C646">
        <f t="shared" si="35"/>
        <v>10</v>
      </c>
      <c r="D646">
        <f>COUNTIF($F$4:F646,F646)</f>
        <v>461</v>
      </c>
      <c r="E646" s="40">
        <f>'Agricultural Data'!C646</f>
        <v>0</v>
      </c>
      <c r="F646" s="40">
        <f>'Agricultural Data'!D646</f>
        <v>0</v>
      </c>
      <c r="G646" s="40">
        <f>'Agricultural Data'!E646</f>
        <v>0</v>
      </c>
      <c r="H646" s="38">
        <f>'Agricultural Data'!F646</f>
        <v>0</v>
      </c>
      <c r="I646" s="38">
        <f>'Agricultural Data'!G646</f>
        <v>0</v>
      </c>
      <c r="J646" s="38">
        <f>'Agricultural Data'!H646</f>
        <v>0</v>
      </c>
      <c r="K646" s="195">
        <f>'Agricultural Data'!I646</f>
        <v>0</v>
      </c>
      <c r="L646" s="195">
        <f>'Agricultural Data'!J646</f>
        <v>0</v>
      </c>
      <c r="M646" s="168" t="str">
        <f t="shared" si="36"/>
        <v/>
      </c>
      <c r="N646" s="168" t="str">
        <f t="shared" si="37"/>
        <v/>
      </c>
      <c r="O646" s="38" t="str">
        <f>IFERROR(IF(VLOOKUP(J646,'Inputs_Metric 30'!$D$5:$E$139,2,FALSE)=0,"",VLOOKUP(J646,'Inputs_Metric 30'!$D$5:$E$139,2,FALSE)),"")</f>
        <v/>
      </c>
    </row>
    <row r="647" spans="3:15" x14ac:dyDescent="0.25">
      <c r="C647">
        <f t="shared" si="35"/>
        <v>10</v>
      </c>
      <c r="D647">
        <f>COUNTIF($F$4:F647,F647)</f>
        <v>462</v>
      </c>
      <c r="E647" s="40">
        <f>'Agricultural Data'!C647</f>
        <v>0</v>
      </c>
      <c r="F647" s="40">
        <f>'Agricultural Data'!D647</f>
        <v>0</v>
      </c>
      <c r="G647" s="40">
        <f>'Agricultural Data'!E647</f>
        <v>0</v>
      </c>
      <c r="H647" s="38">
        <f>'Agricultural Data'!F647</f>
        <v>0</v>
      </c>
      <c r="I647" s="38">
        <f>'Agricultural Data'!G647</f>
        <v>0</v>
      </c>
      <c r="J647" s="38">
        <f>'Agricultural Data'!H647</f>
        <v>0</v>
      </c>
      <c r="K647" s="195">
        <f>'Agricultural Data'!I647</f>
        <v>0</v>
      </c>
      <c r="L647" s="195">
        <f>'Agricultural Data'!J647</f>
        <v>0</v>
      </c>
      <c r="M647" s="168" t="str">
        <f t="shared" si="36"/>
        <v/>
      </c>
      <c r="N647" s="168" t="str">
        <f t="shared" si="37"/>
        <v/>
      </c>
      <c r="O647" s="38" t="str">
        <f>IFERROR(IF(VLOOKUP(J647,'Inputs_Metric 30'!$D$5:$E$139,2,FALSE)=0,"",VLOOKUP(J647,'Inputs_Metric 30'!$D$5:$E$139,2,FALSE)),"")</f>
        <v/>
      </c>
    </row>
    <row r="648" spans="3:15" x14ac:dyDescent="0.25">
      <c r="C648">
        <f t="shared" si="35"/>
        <v>10</v>
      </c>
      <c r="D648">
        <f>COUNTIF($F$4:F648,F648)</f>
        <v>463</v>
      </c>
      <c r="E648" s="40">
        <f>'Agricultural Data'!C648</f>
        <v>0</v>
      </c>
      <c r="F648" s="40">
        <f>'Agricultural Data'!D648</f>
        <v>0</v>
      </c>
      <c r="G648" s="40">
        <f>'Agricultural Data'!E648</f>
        <v>0</v>
      </c>
      <c r="H648" s="38">
        <f>'Agricultural Data'!F648</f>
        <v>0</v>
      </c>
      <c r="I648" s="38">
        <f>'Agricultural Data'!G648</f>
        <v>0</v>
      </c>
      <c r="J648" s="38">
        <f>'Agricultural Data'!H648</f>
        <v>0</v>
      </c>
      <c r="K648" s="195">
        <f>'Agricultural Data'!I648</f>
        <v>0</v>
      </c>
      <c r="L648" s="195">
        <f>'Agricultural Data'!J648</f>
        <v>0</v>
      </c>
      <c r="M648" s="168" t="str">
        <f t="shared" si="36"/>
        <v/>
      </c>
      <c r="N648" s="168" t="str">
        <f t="shared" si="37"/>
        <v/>
      </c>
      <c r="O648" s="38" t="str">
        <f>IFERROR(IF(VLOOKUP(J648,'Inputs_Metric 30'!$D$5:$E$139,2,FALSE)=0,"",VLOOKUP(J648,'Inputs_Metric 30'!$D$5:$E$139,2,FALSE)),"")</f>
        <v/>
      </c>
    </row>
    <row r="649" spans="3:15" x14ac:dyDescent="0.25">
      <c r="C649">
        <f t="shared" si="35"/>
        <v>10</v>
      </c>
      <c r="D649">
        <f>COUNTIF($F$4:F649,F649)</f>
        <v>464</v>
      </c>
      <c r="E649" s="40">
        <f>'Agricultural Data'!C649</f>
        <v>0</v>
      </c>
      <c r="F649" s="40">
        <f>'Agricultural Data'!D649</f>
        <v>0</v>
      </c>
      <c r="G649" s="40">
        <f>'Agricultural Data'!E649</f>
        <v>0</v>
      </c>
      <c r="H649" s="38">
        <f>'Agricultural Data'!F649</f>
        <v>0</v>
      </c>
      <c r="I649" s="38">
        <f>'Agricultural Data'!G649</f>
        <v>0</v>
      </c>
      <c r="J649" s="38">
        <f>'Agricultural Data'!H649</f>
        <v>0</v>
      </c>
      <c r="K649" s="195">
        <f>'Agricultural Data'!I649</f>
        <v>0</v>
      </c>
      <c r="L649" s="195">
        <f>'Agricultural Data'!J649</f>
        <v>0</v>
      </c>
      <c r="M649" s="168" t="str">
        <f t="shared" si="36"/>
        <v/>
      </c>
      <c r="N649" s="168" t="str">
        <f t="shared" si="37"/>
        <v/>
      </c>
      <c r="O649" s="38" t="str">
        <f>IFERROR(IF(VLOOKUP(J649,'Inputs_Metric 30'!$D$5:$E$139,2,FALSE)=0,"",VLOOKUP(J649,'Inputs_Metric 30'!$D$5:$E$139,2,FALSE)),"")</f>
        <v/>
      </c>
    </row>
    <row r="650" spans="3:15" x14ac:dyDescent="0.25">
      <c r="C650">
        <f t="shared" si="35"/>
        <v>10</v>
      </c>
      <c r="D650">
        <f>COUNTIF($F$4:F650,F650)</f>
        <v>465</v>
      </c>
      <c r="E650" s="40">
        <f>'Agricultural Data'!C650</f>
        <v>0</v>
      </c>
      <c r="F650" s="40">
        <f>'Agricultural Data'!D650</f>
        <v>0</v>
      </c>
      <c r="G650" s="40">
        <f>'Agricultural Data'!E650</f>
        <v>0</v>
      </c>
      <c r="H650" s="38">
        <f>'Agricultural Data'!F650</f>
        <v>0</v>
      </c>
      <c r="I650" s="38">
        <f>'Agricultural Data'!G650</f>
        <v>0</v>
      </c>
      <c r="J650" s="38">
        <f>'Agricultural Data'!H650</f>
        <v>0</v>
      </c>
      <c r="K650" s="195">
        <f>'Agricultural Data'!I650</f>
        <v>0</v>
      </c>
      <c r="L650" s="195">
        <f>'Agricultural Data'!J650</f>
        <v>0</v>
      </c>
      <c r="M650" s="168" t="str">
        <f t="shared" si="36"/>
        <v/>
      </c>
      <c r="N650" s="168" t="str">
        <f t="shared" si="37"/>
        <v/>
      </c>
      <c r="O650" s="38" t="str">
        <f>IFERROR(IF(VLOOKUP(J650,'Inputs_Metric 30'!$D$5:$E$139,2,FALSE)=0,"",VLOOKUP(J650,'Inputs_Metric 30'!$D$5:$E$139,2,FALSE)),"")</f>
        <v/>
      </c>
    </row>
    <row r="651" spans="3:15" x14ac:dyDescent="0.25">
      <c r="C651">
        <f t="shared" si="35"/>
        <v>10</v>
      </c>
      <c r="D651">
        <f>COUNTIF($F$4:F651,F651)</f>
        <v>466</v>
      </c>
      <c r="E651" s="40">
        <f>'Agricultural Data'!C651</f>
        <v>0</v>
      </c>
      <c r="F651" s="40">
        <f>'Agricultural Data'!D651</f>
        <v>0</v>
      </c>
      <c r="G651" s="40">
        <f>'Agricultural Data'!E651</f>
        <v>0</v>
      </c>
      <c r="H651" s="38">
        <f>'Agricultural Data'!F651</f>
        <v>0</v>
      </c>
      <c r="I651" s="38">
        <f>'Agricultural Data'!G651</f>
        <v>0</v>
      </c>
      <c r="J651" s="38">
        <f>'Agricultural Data'!H651</f>
        <v>0</v>
      </c>
      <c r="K651" s="195">
        <f>'Agricultural Data'!I651</f>
        <v>0</v>
      </c>
      <c r="L651" s="195">
        <f>'Agricultural Data'!J651</f>
        <v>0</v>
      </c>
      <c r="M651" s="168" t="str">
        <f t="shared" si="36"/>
        <v/>
      </c>
      <c r="N651" s="168" t="str">
        <f t="shared" si="37"/>
        <v/>
      </c>
      <c r="O651" s="38" t="str">
        <f>IFERROR(IF(VLOOKUP(J651,'Inputs_Metric 30'!$D$5:$E$139,2,FALSE)=0,"",VLOOKUP(J651,'Inputs_Metric 30'!$D$5:$E$139,2,FALSE)),"")</f>
        <v/>
      </c>
    </row>
    <row r="652" spans="3:15" x14ac:dyDescent="0.25">
      <c r="C652">
        <f t="shared" si="35"/>
        <v>10</v>
      </c>
      <c r="D652">
        <f>COUNTIF($F$4:F652,F652)</f>
        <v>467</v>
      </c>
      <c r="E652" s="40">
        <f>'Agricultural Data'!C652</f>
        <v>0</v>
      </c>
      <c r="F652" s="40">
        <f>'Agricultural Data'!D652</f>
        <v>0</v>
      </c>
      <c r="G652" s="40">
        <f>'Agricultural Data'!E652</f>
        <v>0</v>
      </c>
      <c r="H652" s="38">
        <f>'Agricultural Data'!F652</f>
        <v>0</v>
      </c>
      <c r="I652" s="38">
        <f>'Agricultural Data'!G652</f>
        <v>0</v>
      </c>
      <c r="J652" s="38">
        <f>'Agricultural Data'!H652</f>
        <v>0</v>
      </c>
      <c r="K652" s="195">
        <f>'Agricultural Data'!I652</f>
        <v>0</v>
      </c>
      <c r="L652" s="195">
        <f>'Agricultural Data'!J652</f>
        <v>0</v>
      </c>
      <c r="M652" s="168" t="str">
        <f t="shared" si="36"/>
        <v/>
      </c>
      <c r="N652" s="168" t="str">
        <f t="shared" si="37"/>
        <v/>
      </c>
      <c r="O652" s="38" t="str">
        <f>IFERROR(IF(VLOOKUP(J652,'Inputs_Metric 30'!$D$5:$E$139,2,FALSE)=0,"",VLOOKUP(J652,'Inputs_Metric 30'!$D$5:$E$139,2,FALSE)),"")</f>
        <v/>
      </c>
    </row>
    <row r="653" spans="3:15" x14ac:dyDescent="0.25">
      <c r="C653">
        <f t="shared" si="35"/>
        <v>10</v>
      </c>
      <c r="D653">
        <f>COUNTIF($F$4:F653,F653)</f>
        <v>468</v>
      </c>
      <c r="E653" s="40">
        <f>'Agricultural Data'!C653</f>
        <v>0</v>
      </c>
      <c r="F653" s="40">
        <f>'Agricultural Data'!D653</f>
        <v>0</v>
      </c>
      <c r="G653" s="40">
        <f>'Agricultural Data'!E653</f>
        <v>0</v>
      </c>
      <c r="H653" s="38">
        <f>'Agricultural Data'!F653</f>
        <v>0</v>
      </c>
      <c r="I653" s="38">
        <f>'Agricultural Data'!G653</f>
        <v>0</v>
      </c>
      <c r="J653" s="38">
        <f>'Agricultural Data'!H653</f>
        <v>0</v>
      </c>
      <c r="K653" s="195">
        <f>'Agricultural Data'!I653</f>
        <v>0</v>
      </c>
      <c r="L653" s="195">
        <f>'Agricultural Data'!J653</f>
        <v>0</v>
      </c>
      <c r="M653" s="168" t="str">
        <f t="shared" si="36"/>
        <v/>
      </c>
      <c r="N653" s="168" t="str">
        <f t="shared" si="37"/>
        <v/>
      </c>
      <c r="O653" s="38" t="str">
        <f>IFERROR(IF(VLOOKUP(J653,'Inputs_Metric 30'!$D$5:$E$139,2,FALSE)=0,"",VLOOKUP(J653,'Inputs_Metric 30'!$D$5:$E$139,2,FALSE)),"")</f>
        <v/>
      </c>
    </row>
    <row r="654" spans="3:15" x14ac:dyDescent="0.25">
      <c r="C654">
        <f t="shared" si="35"/>
        <v>10</v>
      </c>
      <c r="D654">
        <f>COUNTIF($F$4:F654,F654)</f>
        <v>469</v>
      </c>
      <c r="E654" s="40">
        <f>'Agricultural Data'!C654</f>
        <v>0</v>
      </c>
      <c r="F654" s="40">
        <f>'Agricultural Data'!D654</f>
        <v>0</v>
      </c>
      <c r="G654" s="40">
        <f>'Agricultural Data'!E654</f>
        <v>0</v>
      </c>
      <c r="H654" s="38">
        <f>'Agricultural Data'!F654</f>
        <v>0</v>
      </c>
      <c r="I654" s="38">
        <f>'Agricultural Data'!G654</f>
        <v>0</v>
      </c>
      <c r="J654" s="38">
        <f>'Agricultural Data'!H654</f>
        <v>0</v>
      </c>
      <c r="K654" s="195">
        <f>'Agricultural Data'!I654</f>
        <v>0</v>
      </c>
      <c r="L654" s="195">
        <f>'Agricultural Data'!J654</f>
        <v>0</v>
      </c>
      <c r="M654" s="168" t="str">
        <f t="shared" si="36"/>
        <v/>
      </c>
      <c r="N654" s="168" t="str">
        <f t="shared" si="37"/>
        <v/>
      </c>
      <c r="O654" s="38" t="str">
        <f>IFERROR(IF(VLOOKUP(J654,'Inputs_Metric 30'!$D$5:$E$139,2,FALSE)=0,"",VLOOKUP(J654,'Inputs_Metric 30'!$D$5:$E$139,2,FALSE)),"")</f>
        <v/>
      </c>
    </row>
    <row r="655" spans="3:15" x14ac:dyDescent="0.25">
      <c r="C655">
        <f t="shared" si="35"/>
        <v>10</v>
      </c>
      <c r="D655">
        <f>COUNTIF($F$4:F655,F655)</f>
        <v>470</v>
      </c>
      <c r="E655" s="40">
        <f>'Agricultural Data'!C655</f>
        <v>0</v>
      </c>
      <c r="F655" s="40">
        <f>'Agricultural Data'!D655</f>
        <v>0</v>
      </c>
      <c r="G655" s="40">
        <f>'Agricultural Data'!E655</f>
        <v>0</v>
      </c>
      <c r="H655" s="38">
        <f>'Agricultural Data'!F655</f>
        <v>0</v>
      </c>
      <c r="I655" s="38">
        <f>'Agricultural Data'!G655</f>
        <v>0</v>
      </c>
      <c r="J655" s="38">
        <f>'Agricultural Data'!H655</f>
        <v>0</v>
      </c>
      <c r="K655" s="195">
        <f>'Agricultural Data'!I655</f>
        <v>0</v>
      </c>
      <c r="L655" s="195">
        <f>'Agricultural Data'!J655</f>
        <v>0</v>
      </c>
      <c r="M655" s="168" t="str">
        <f t="shared" si="36"/>
        <v/>
      </c>
      <c r="N655" s="168" t="str">
        <f t="shared" si="37"/>
        <v/>
      </c>
      <c r="O655" s="38" t="str">
        <f>IFERROR(IF(VLOOKUP(J655,'Inputs_Metric 30'!$D$5:$E$139,2,FALSE)=0,"",VLOOKUP(J655,'Inputs_Metric 30'!$D$5:$E$139,2,FALSE)),"")</f>
        <v/>
      </c>
    </row>
    <row r="656" spans="3:15" x14ac:dyDescent="0.25">
      <c r="C656">
        <f t="shared" si="35"/>
        <v>10</v>
      </c>
      <c r="D656">
        <f>COUNTIF($F$4:F656,F656)</f>
        <v>471</v>
      </c>
      <c r="E656" s="40">
        <f>'Agricultural Data'!C656</f>
        <v>0</v>
      </c>
      <c r="F656" s="40">
        <f>'Agricultural Data'!D656</f>
        <v>0</v>
      </c>
      <c r="G656" s="40">
        <f>'Agricultural Data'!E656</f>
        <v>0</v>
      </c>
      <c r="H656" s="38">
        <f>'Agricultural Data'!F656</f>
        <v>0</v>
      </c>
      <c r="I656" s="38">
        <f>'Agricultural Data'!G656</f>
        <v>0</v>
      </c>
      <c r="J656" s="38">
        <f>'Agricultural Data'!H656</f>
        <v>0</v>
      </c>
      <c r="K656" s="195">
        <f>'Agricultural Data'!I656</f>
        <v>0</v>
      </c>
      <c r="L656" s="195">
        <f>'Agricultural Data'!J656</f>
        <v>0</v>
      </c>
      <c r="M656" s="168" t="str">
        <f t="shared" si="36"/>
        <v/>
      </c>
      <c r="N656" s="168" t="str">
        <f t="shared" si="37"/>
        <v/>
      </c>
      <c r="O656" s="38" t="str">
        <f>IFERROR(IF(VLOOKUP(J656,'Inputs_Metric 30'!$D$5:$E$139,2,FALSE)=0,"",VLOOKUP(J656,'Inputs_Metric 30'!$D$5:$E$139,2,FALSE)),"")</f>
        <v/>
      </c>
    </row>
    <row r="657" spans="3:15" x14ac:dyDescent="0.25">
      <c r="C657">
        <f t="shared" si="35"/>
        <v>10</v>
      </c>
      <c r="D657">
        <f>COUNTIF($F$4:F657,F657)</f>
        <v>472</v>
      </c>
      <c r="E657" s="40">
        <f>'Agricultural Data'!C657</f>
        <v>0</v>
      </c>
      <c r="F657" s="40">
        <f>'Agricultural Data'!D657</f>
        <v>0</v>
      </c>
      <c r="G657" s="40">
        <f>'Agricultural Data'!E657</f>
        <v>0</v>
      </c>
      <c r="H657" s="38">
        <f>'Agricultural Data'!F657</f>
        <v>0</v>
      </c>
      <c r="I657" s="38">
        <f>'Agricultural Data'!G657</f>
        <v>0</v>
      </c>
      <c r="J657" s="38">
        <f>'Agricultural Data'!H657</f>
        <v>0</v>
      </c>
      <c r="K657" s="195">
        <f>'Agricultural Data'!I657</f>
        <v>0</v>
      </c>
      <c r="L657" s="195">
        <f>'Agricultural Data'!J657</f>
        <v>0</v>
      </c>
      <c r="M657" s="168" t="str">
        <f t="shared" si="36"/>
        <v/>
      </c>
      <c r="N657" s="168" t="str">
        <f t="shared" si="37"/>
        <v/>
      </c>
      <c r="O657" s="38" t="str">
        <f>IFERROR(IF(VLOOKUP(J657,'Inputs_Metric 30'!$D$5:$E$139,2,FALSE)=0,"",VLOOKUP(J657,'Inputs_Metric 30'!$D$5:$E$139,2,FALSE)),"")</f>
        <v/>
      </c>
    </row>
    <row r="658" spans="3:15" x14ac:dyDescent="0.25">
      <c r="C658">
        <f t="shared" si="35"/>
        <v>10</v>
      </c>
      <c r="D658">
        <f>COUNTIF($F$4:F658,F658)</f>
        <v>473</v>
      </c>
      <c r="E658" s="40">
        <f>'Agricultural Data'!C658</f>
        <v>0</v>
      </c>
      <c r="F658" s="40">
        <f>'Agricultural Data'!D658</f>
        <v>0</v>
      </c>
      <c r="G658" s="40">
        <f>'Agricultural Data'!E658</f>
        <v>0</v>
      </c>
      <c r="H658" s="38">
        <f>'Agricultural Data'!F658</f>
        <v>0</v>
      </c>
      <c r="I658" s="38">
        <f>'Agricultural Data'!G658</f>
        <v>0</v>
      </c>
      <c r="J658" s="38">
        <f>'Agricultural Data'!H658</f>
        <v>0</v>
      </c>
      <c r="K658" s="195">
        <f>'Agricultural Data'!I658</f>
        <v>0</v>
      </c>
      <c r="L658" s="195">
        <f>'Agricultural Data'!J658</f>
        <v>0</v>
      </c>
      <c r="M658" s="168" t="str">
        <f t="shared" si="36"/>
        <v/>
      </c>
      <c r="N658" s="168" t="str">
        <f t="shared" si="37"/>
        <v/>
      </c>
      <c r="O658" s="38" t="str">
        <f>IFERROR(IF(VLOOKUP(J658,'Inputs_Metric 30'!$D$5:$E$139,2,FALSE)=0,"",VLOOKUP(J658,'Inputs_Metric 30'!$D$5:$E$139,2,FALSE)),"")</f>
        <v/>
      </c>
    </row>
    <row r="659" spans="3:15" x14ac:dyDescent="0.25">
      <c r="C659">
        <f t="shared" si="35"/>
        <v>10</v>
      </c>
      <c r="D659">
        <f>COUNTIF($F$4:F659,F659)</f>
        <v>474</v>
      </c>
      <c r="E659" s="40">
        <f>'Agricultural Data'!C659</f>
        <v>0</v>
      </c>
      <c r="F659" s="40">
        <f>'Agricultural Data'!D659</f>
        <v>0</v>
      </c>
      <c r="G659" s="40">
        <f>'Agricultural Data'!E659</f>
        <v>0</v>
      </c>
      <c r="H659" s="38">
        <f>'Agricultural Data'!F659</f>
        <v>0</v>
      </c>
      <c r="I659" s="38">
        <f>'Agricultural Data'!G659</f>
        <v>0</v>
      </c>
      <c r="J659" s="38">
        <f>'Agricultural Data'!H659</f>
        <v>0</v>
      </c>
      <c r="K659" s="195">
        <f>'Agricultural Data'!I659</f>
        <v>0</v>
      </c>
      <c r="L659" s="195">
        <f>'Agricultural Data'!J659</f>
        <v>0</v>
      </c>
      <c r="M659" s="168" t="str">
        <f t="shared" si="36"/>
        <v/>
      </c>
      <c r="N659" s="168" t="str">
        <f t="shared" si="37"/>
        <v/>
      </c>
      <c r="O659" s="38" t="str">
        <f>IFERROR(IF(VLOOKUP(J659,'Inputs_Metric 30'!$D$5:$E$139,2,FALSE)=0,"",VLOOKUP(J659,'Inputs_Metric 30'!$D$5:$E$139,2,FALSE)),"")</f>
        <v/>
      </c>
    </row>
    <row r="660" spans="3:15" x14ac:dyDescent="0.25">
      <c r="C660">
        <f t="shared" si="35"/>
        <v>10</v>
      </c>
      <c r="D660">
        <f>COUNTIF($F$4:F660,F660)</f>
        <v>475</v>
      </c>
      <c r="E660" s="40">
        <f>'Agricultural Data'!C660</f>
        <v>0</v>
      </c>
      <c r="F660" s="40">
        <f>'Agricultural Data'!D660</f>
        <v>0</v>
      </c>
      <c r="G660" s="40">
        <f>'Agricultural Data'!E660</f>
        <v>0</v>
      </c>
      <c r="H660" s="38">
        <f>'Agricultural Data'!F660</f>
        <v>0</v>
      </c>
      <c r="I660" s="38">
        <f>'Agricultural Data'!G660</f>
        <v>0</v>
      </c>
      <c r="J660" s="38">
        <f>'Agricultural Data'!H660</f>
        <v>0</v>
      </c>
      <c r="K660" s="195">
        <f>'Agricultural Data'!I660</f>
        <v>0</v>
      </c>
      <c r="L660" s="195">
        <f>'Agricultural Data'!J660</f>
        <v>0</v>
      </c>
      <c r="M660" s="168" t="str">
        <f t="shared" si="36"/>
        <v/>
      </c>
      <c r="N660" s="168" t="str">
        <f t="shared" si="37"/>
        <v/>
      </c>
      <c r="O660" s="38" t="str">
        <f>IFERROR(IF(VLOOKUP(J660,'Inputs_Metric 30'!$D$5:$E$139,2,FALSE)=0,"",VLOOKUP(J660,'Inputs_Metric 30'!$D$5:$E$139,2,FALSE)),"")</f>
        <v/>
      </c>
    </row>
    <row r="661" spans="3:15" x14ac:dyDescent="0.25">
      <c r="C661">
        <f t="shared" si="35"/>
        <v>10</v>
      </c>
      <c r="D661">
        <f>COUNTIF($F$4:F661,F661)</f>
        <v>476</v>
      </c>
      <c r="E661" s="40">
        <f>'Agricultural Data'!C661</f>
        <v>0</v>
      </c>
      <c r="F661" s="40">
        <f>'Agricultural Data'!D661</f>
        <v>0</v>
      </c>
      <c r="G661" s="40">
        <f>'Agricultural Data'!E661</f>
        <v>0</v>
      </c>
      <c r="H661" s="38">
        <f>'Agricultural Data'!F661</f>
        <v>0</v>
      </c>
      <c r="I661" s="38">
        <f>'Agricultural Data'!G661</f>
        <v>0</v>
      </c>
      <c r="J661" s="38">
        <f>'Agricultural Data'!H661</f>
        <v>0</v>
      </c>
      <c r="K661" s="195">
        <f>'Agricultural Data'!I661</f>
        <v>0</v>
      </c>
      <c r="L661" s="195">
        <f>'Agricultural Data'!J661</f>
        <v>0</v>
      </c>
      <c r="M661" s="168" t="str">
        <f t="shared" si="36"/>
        <v/>
      </c>
      <c r="N661" s="168" t="str">
        <f t="shared" si="37"/>
        <v/>
      </c>
      <c r="O661" s="38" t="str">
        <f>IFERROR(IF(VLOOKUP(J661,'Inputs_Metric 30'!$D$5:$E$139,2,FALSE)=0,"",VLOOKUP(J661,'Inputs_Metric 30'!$D$5:$E$139,2,FALSE)),"")</f>
        <v/>
      </c>
    </row>
    <row r="662" spans="3:15" x14ac:dyDescent="0.25">
      <c r="C662">
        <f t="shared" si="35"/>
        <v>10</v>
      </c>
      <c r="D662">
        <f>COUNTIF($F$4:F662,F662)</f>
        <v>477</v>
      </c>
      <c r="E662" s="40">
        <f>'Agricultural Data'!C662</f>
        <v>0</v>
      </c>
      <c r="F662" s="40">
        <f>'Agricultural Data'!D662</f>
        <v>0</v>
      </c>
      <c r="G662" s="40">
        <f>'Agricultural Data'!E662</f>
        <v>0</v>
      </c>
      <c r="H662" s="38">
        <f>'Agricultural Data'!F662</f>
        <v>0</v>
      </c>
      <c r="I662" s="38">
        <f>'Agricultural Data'!G662</f>
        <v>0</v>
      </c>
      <c r="J662" s="38">
        <f>'Agricultural Data'!H662</f>
        <v>0</v>
      </c>
      <c r="K662" s="195">
        <f>'Agricultural Data'!I662</f>
        <v>0</v>
      </c>
      <c r="L662" s="195">
        <f>'Agricultural Data'!J662</f>
        <v>0</v>
      </c>
      <c r="M662" s="168" t="str">
        <f t="shared" si="36"/>
        <v/>
      </c>
      <c r="N662" s="168" t="str">
        <f t="shared" si="37"/>
        <v/>
      </c>
      <c r="O662" s="38" t="str">
        <f>IFERROR(IF(VLOOKUP(J662,'Inputs_Metric 30'!$D$5:$E$139,2,FALSE)=0,"",VLOOKUP(J662,'Inputs_Metric 30'!$D$5:$E$139,2,FALSE)),"")</f>
        <v/>
      </c>
    </row>
    <row r="663" spans="3:15" x14ac:dyDescent="0.25">
      <c r="C663">
        <f t="shared" si="35"/>
        <v>10</v>
      </c>
      <c r="D663">
        <f>COUNTIF($F$4:F663,F663)</f>
        <v>478</v>
      </c>
      <c r="E663" s="40">
        <f>'Agricultural Data'!C663</f>
        <v>0</v>
      </c>
      <c r="F663" s="40">
        <f>'Agricultural Data'!D663</f>
        <v>0</v>
      </c>
      <c r="G663" s="40">
        <f>'Agricultural Data'!E663</f>
        <v>0</v>
      </c>
      <c r="H663" s="38">
        <f>'Agricultural Data'!F663</f>
        <v>0</v>
      </c>
      <c r="I663" s="38">
        <f>'Agricultural Data'!G663</f>
        <v>0</v>
      </c>
      <c r="J663" s="38">
        <f>'Agricultural Data'!H663</f>
        <v>0</v>
      </c>
      <c r="K663" s="195">
        <f>'Agricultural Data'!I663</f>
        <v>0</v>
      </c>
      <c r="L663" s="195">
        <f>'Agricultural Data'!J663</f>
        <v>0</v>
      </c>
      <c r="M663" s="168" t="str">
        <f t="shared" si="36"/>
        <v/>
      </c>
      <c r="N663" s="168" t="str">
        <f t="shared" si="37"/>
        <v/>
      </c>
      <c r="O663" s="38" t="str">
        <f>IFERROR(IF(VLOOKUP(J663,'Inputs_Metric 30'!$D$5:$E$139,2,FALSE)=0,"",VLOOKUP(J663,'Inputs_Metric 30'!$D$5:$E$139,2,FALSE)),"")</f>
        <v/>
      </c>
    </row>
    <row r="664" spans="3:15" x14ac:dyDescent="0.25">
      <c r="C664">
        <f t="shared" si="35"/>
        <v>10</v>
      </c>
      <c r="D664">
        <f>COUNTIF($F$4:F664,F664)</f>
        <v>479</v>
      </c>
      <c r="E664" s="40">
        <f>'Agricultural Data'!C664</f>
        <v>0</v>
      </c>
      <c r="F664" s="40">
        <f>'Agricultural Data'!D664</f>
        <v>0</v>
      </c>
      <c r="G664" s="40">
        <f>'Agricultural Data'!E664</f>
        <v>0</v>
      </c>
      <c r="H664" s="38">
        <f>'Agricultural Data'!F664</f>
        <v>0</v>
      </c>
      <c r="I664" s="38">
        <f>'Agricultural Data'!G664</f>
        <v>0</v>
      </c>
      <c r="J664" s="38">
        <f>'Agricultural Data'!H664</f>
        <v>0</v>
      </c>
      <c r="K664" s="195">
        <f>'Agricultural Data'!I664</f>
        <v>0</v>
      </c>
      <c r="L664" s="195">
        <f>'Agricultural Data'!J664</f>
        <v>0</v>
      </c>
      <c r="M664" s="168" t="str">
        <f t="shared" si="36"/>
        <v/>
      </c>
      <c r="N664" s="168" t="str">
        <f t="shared" si="37"/>
        <v/>
      </c>
      <c r="O664" s="38" t="str">
        <f>IFERROR(IF(VLOOKUP(J664,'Inputs_Metric 30'!$D$5:$E$139,2,FALSE)=0,"",VLOOKUP(J664,'Inputs_Metric 30'!$D$5:$E$139,2,FALSE)),"")</f>
        <v/>
      </c>
    </row>
    <row r="665" spans="3:15" x14ac:dyDescent="0.25">
      <c r="C665">
        <f t="shared" si="35"/>
        <v>10</v>
      </c>
      <c r="D665">
        <f>COUNTIF($F$4:F665,F665)</f>
        <v>480</v>
      </c>
      <c r="E665" s="40">
        <f>'Agricultural Data'!C665</f>
        <v>0</v>
      </c>
      <c r="F665" s="40">
        <f>'Agricultural Data'!D665</f>
        <v>0</v>
      </c>
      <c r="G665" s="40">
        <f>'Agricultural Data'!E665</f>
        <v>0</v>
      </c>
      <c r="H665" s="38">
        <f>'Agricultural Data'!F665</f>
        <v>0</v>
      </c>
      <c r="I665" s="38">
        <f>'Agricultural Data'!G665</f>
        <v>0</v>
      </c>
      <c r="J665" s="38">
        <f>'Agricultural Data'!H665</f>
        <v>0</v>
      </c>
      <c r="K665" s="195">
        <f>'Agricultural Data'!I665</f>
        <v>0</v>
      </c>
      <c r="L665" s="195">
        <f>'Agricultural Data'!J665</f>
        <v>0</v>
      </c>
      <c r="M665" s="168" t="str">
        <f t="shared" si="36"/>
        <v/>
      </c>
      <c r="N665" s="168" t="str">
        <f t="shared" si="37"/>
        <v/>
      </c>
      <c r="O665" s="38" t="str">
        <f>IFERROR(IF(VLOOKUP(J665,'Inputs_Metric 30'!$D$5:$E$139,2,FALSE)=0,"",VLOOKUP(J665,'Inputs_Metric 30'!$D$5:$E$139,2,FALSE)),"")</f>
        <v/>
      </c>
    </row>
    <row r="666" spans="3:15" x14ac:dyDescent="0.25">
      <c r="C666">
        <f t="shared" si="35"/>
        <v>10</v>
      </c>
      <c r="D666">
        <f>COUNTIF($F$4:F666,F666)</f>
        <v>481</v>
      </c>
      <c r="E666" s="40">
        <f>'Agricultural Data'!C666</f>
        <v>0</v>
      </c>
      <c r="F666" s="40">
        <f>'Agricultural Data'!D666</f>
        <v>0</v>
      </c>
      <c r="G666" s="40">
        <f>'Agricultural Data'!E666</f>
        <v>0</v>
      </c>
      <c r="H666" s="38">
        <f>'Agricultural Data'!F666</f>
        <v>0</v>
      </c>
      <c r="I666" s="38">
        <f>'Agricultural Data'!G666</f>
        <v>0</v>
      </c>
      <c r="J666" s="38">
        <f>'Agricultural Data'!H666</f>
        <v>0</v>
      </c>
      <c r="K666" s="195">
        <f>'Agricultural Data'!I666</f>
        <v>0</v>
      </c>
      <c r="L666" s="195">
        <f>'Agricultural Data'!J666</f>
        <v>0</v>
      </c>
      <c r="M666" s="168" t="str">
        <f t="shared" si="36"/>
        <v/>
      </c>
      <c r="N666" s="168" t="str">
        <f t="shared" si="37"/>
        <v/>
      </c>
      <c r="O666" s="38" t="str">
        <f>IFERROR(IF(VLOOKUP(J666,'Inputs_Metric 30'!$D$5:$E$139,2,FALSE)=0,"",VLOOKUP(J666,'Inputs_Metric 30'!$D$5:$E$139,2,FALSE)),"")</f>
        <v/>
      </c>
    </row>
    <row r="667" spans="3:15" x14ac:dyDescent="0.25">
      <c r="C667">
        <f t="shared" si="35"/>
        <v>10</v>
      </c>
      <c r="D667">
        <f>COUNTIF($F$4:F667,F667)</f>
        <v>482</v>
      </c>
      <c r="E667" s="40">
        <f>'Agricultural Data'!C667</f>
        <v>0</v>
      </c>
      <c r="F667" s="40">
        <f>'Agricultural Data'!D667</f>
        <v>0</v>
      </c>
      <c r="G667" s="40">
        <f>'Agricultural Data'!E667</f>
        <v>0</v>
      </c>
      <c r="H667" s="38">
        <f>'Agricultural Data'!F667</f>
        <v>0</v>
      </c>
      <c r="I667" s="38">
        <f>'Agricultural Data'!G667</f>
        <v>0</v>
      </c>
      <c r="J667" s="38">
        <f>'Agricultural Data'!H667</f>
        <v>0</v>
      </c>
      <c r="K667" s="195">
        <f>'Agricultural Data'!I667</f>
        <v>0</v>
      </c>
      <c r="L667" s="195">
        <f>'Agricultural Data'!J667</f>
        <v>0</v>
      </c>
      <c r="M667" s="168" t="str">
        <f t="shared" si="36"/>
        <v/>
      </c>
      <c r="N667" s="168" t="str">
        <f t="shared" si="37"/>
        <v/>
      </c>
      <c r="O667" s="38" t="str">
        <f>IFERROR(IF(VLOOKUP(J667,'Inputs_Metric 30'!$D$5:$E$139,2,FALSE)=0,"",VLOOKUP(J667,'Inputs_Metric 30'!$D$5:$E$139,2,FALSE)),"")</f>
        <v/>
      </c>
    </row>
    <row r="668" spans="3:15" x14ac:dyDescent="0.25">
      <c r="C668">
        <f t="shared" ref="C668:C731" si="38">IF(D668=1,C667+1,C667)</f>
        <v>10</v>
      </c>
      <c r="D668">
        <f>COUNTIF($F$4:F668,F668)</f>
        <v>483</v>
      </c>
      <c r="E668" s="40">
        <f>'Agricultural Data'!C668</f>
        <v>0</v>
      </c>
      <c r="F668" s="40">
        <f>'Agricultural Data'!D668</f>
        <v>0</v>
      </c>
      <c r="G668" s="40">
        <f>'Agricultural Data'!E668</f>
        <v>0</v>
      </c>
      <c r="H668" s="38">
        <f>'Agricultural Data'!F668</f>
        <v>0</v>
      </c>
      <c r="I668" s="38">
        <f>'Agricultural Data'!G668</f>
        <v>0</v>
      </c>
      <c r="J668" s="38">
        <f>'Agricultural Data'!H668</f>
        <v>0</v>
      </c>
      <c r="K668" s="195">
        <f>'Agricultural Data'!I668</f>
        <v>0</v>
      </c>
      <c r="L668" s="195">
        <f>'Agricultural Data'!J668</f>
        <v>0</v>
      </c>
      <c r="M668" s="168" t="str">
        <f t="shared" ref="M668:M731" si="39">IF($O668="","",K668)</f>
        <v/>
      </c>
      <c r="N668" s="168" t="str">
        <f t="shared" ref="N668:N731" si="40">IF($O668="","",L668)</f>
        <v/>
      </c>
      <c r="O668" s="38" t="str">
        <f>IFERROR(IF(VLOOKUP(J668,'Inputs_Metric 30'!$D$5:$E$139,2,FALSE)=0,"",VLOOKUP(J668,'Inputs_Metric 30'!$D$5:$E$139,2,FALSE)),"")</f>
        <v/>
      </c>
    </row>
    <row r="669" spans="3:15" x14ac:dyDescent="0.25">
      <c r="C669">
        <f t="shared" si="38"/>
        <v>10</v>
      </c>
      <c r="D669">
        <f>COUNTIF($F$4:F669,F669)</f>
        <v>484</v>
      </c>
      <c r="E669" s="40">
        <f>'Agricultural Data'!C669</f>
        <v>0</v>
      </c>
      <c r="F669" s="40">
        <f>'Agricultural Data'!D669</f>
        <v>0</v>
      </c>
      <c r="G669" s="40">
        <f>'Agricultural Data'!E669</f>
        <v>0</v>
      </c>
      <c r="H669" s="38">
        <f>'Agricultural Data'!F669</f>
        <v>0</v>
      </c>
      <c r="I669" s="38">
        <f>'Agricultural Data'!G669</f>
        <v>0</v>
      </c>
      <c r="J669" s="38">
        <f>'Agricultural Data'!H669</f>
        <v>0</v>
      </c>
      <c r="K669" s="195">
        <f>'Agricultural Data'!I669</f>
        <v>0</v>
      </c>
      <c r="L669" s="195">
        <f>'Agricultural Data'!J669</f>
        <v>0</v>
      </c>
      <c r="M669" s="168" t="str">
        <f t="shared" si="39"/>
        <v/>
      </c>
      <c r="N669" s="168" t="str">
        <f t="shared" si="40"/>
        <v/>
      </c>
      <c r="O669" s="38" t="str">
        <f>IFERROR(IF(VLOOKUP(J669,'Inputs_Metric 30'!$D$5:$E$139,2,FALSE)=0,"",VLOOKUP(J669,'Inputs_Metric 30'!$D$5:$E$139,2,FALSE)),"")</f>
        <v/>
      </c>
    </row>
    <row r="670" spans="3:15" x14ac:dyDescent="0.25">
      <c r="C670">
        <f t="shared" si="38"/>
        <v>10</v>
      </c>
      <c r="D670">
        <f>COUNTIF($F$4:F670,F670)</f>
        <v>485</v>
      </c>
      <c r="E670" s="40">
        <f>'Agricultural Data'!C670</f>
        <v>0</v>
      </c>
      <c r="F670" s="40">
        <f>'Agricultural Data'!D670</f>
        <v>0</v>
      </c>
      <c r="G670" s="40">
        <f>'Agricultural Data'!E670</f>
        <v>0</v>
      </c>
      <c r="H670" s="38">
        <f>'Agricultural Data'!F670</f>
        <v>0</v>
      </c>
      <c r="I670" s="38">
        <f>'Agricultural Data'!G670</f>
        <v>0</v>
      </c>
      <c r="J670" s="38">
        <f>'Agricultural Data'!H670</f>
        <v>0</v>
      </c>
      <c r="K670" s="195">
        <f>'Agricultural Data'!I670</f>
        <v>0</v>
      </c>
      <c r="L670" s="195">
        <f>'Agricultural Data'!J670</f>
        <v>0</v>
      </c>
      <c r="M670" s="168" t="str">
        <f t="shared" si="39"/>
        <v/>
      </c>
      <c r="N670" s="168" t="str">
        <f t="shared" si="40"/>
        <v/>
      </c>
      <c r="O670" s="38" t="str">
        <f>IFERROR(IF(VLOOKUP(J670,'Inputs_Metric 30'!$D$5:$E$139,2,FALSE)=0,"",VLOOKUP(J670,'Inputs_Metric 30'!$D$5:$E$139,2,FALSE)),"")</f>
        <v/>
      </c>
    </row>
    <row r="671" spans="3:15" x14ac:dyDescent="0.25">
      <c r="C671">
        <f t="shared" si="38"/>
        <v>10</v>
      </c>
      <c r="D671">
        <f>COUNTIF($F$4:F671,F671)</f>
        <v>486</v>
      </c>
      <c r="E671" s="40">
        <f>'Agricultural Data'!C671</f>
        <v>0</v>
      </c>
      <c r="F671" s="40">
        <f>'Agricultural Data'!D671</f>
        <v>0</v>
      </c>
      <c r="G671" s="40">
        <f>'Agricultural Data'!E671</f>
        <v>0</v>
      </c>
      <c r="H671" s="38">
        <f>'Agricultural Data'!F671</f>
        <v>0</v>
      </c>
      <c r="I671" s="38">
        <f>'Agricultural Data'!G671</f>
        <v>0</v>
      </c>
      <c r="J671" s="38">
        <f>'Agricultural Data'!H671</f>
        <v>0</v>
      </c>
      <c r="K671" s="195">
        <f>'Agricultural Data'!I671</f>
        <v>0</v>
      </c>
      <c r="L671" s="195">
        <f>'Agricultural Data'!J671</f>
        <v>0</v>
      </c>
      <c r="M671" s="168" t="str">
        <f t="shared" si="39"/>
        <v/>
      </c>
      <c r="N671" s="168" t="str">
        <f t="shared" si="40"/>
        <v/>
      </c>
      <c r="O671" s="38" t="str">
        <f>IFERROR(IF(VLOOKUP(J671,'Inputs_Metric 30'!$D$5:$E$139,2,FALSE)=0,"",VLOOKUP(J671,'Inputs_Metric 30'!$D$5:$E$139,2,FALSE)),"")</f>
        <v/>
      </c>
    </row>
    <row r="672" spans="3:15" x14ac:dyDescent="0.25">
      <c r="C672">
        <f t="shared" si="38"/>
        <v>10</v>
      </c>
      <c r="D672">
        <f>COUNTIF($F$4:F672,F672)</f>
        <v>487</v>
      </c>
      <c r="E672" s="40">
        <f>'Agricultural Data'!C672</f>
        <v>0</v>
      </c>
      <c r="F672" s="40">
        <f>'Agricultural Data'!D672</f>
        <v>0</v>
      </c>
      <c r="G672" s="40">
        <f>'Agricultural Data'!E672</f>
        <v>0</v>
      </c>
      <c r="H672" s="38">
        <f>'Agricultural Data'!F672</f>
        <v>0</v>
      </c>
      <c r="I672" s="38">
        <f>'Agricultural Data'!G672</f>
        <v>0</v>
      </c>
      <c r="J672" s="38">
        <f>'Agricultural Data'!H672</f>
        <v>0</v>
      </c>
      <c r="K672" s="195">
        <f>'Agricultural Data'!I672</f>
        <v>0</v>
      </c>
      <c r="L672" s="195">
        <f>'Agricultural Data'!J672</f>
        <v>0</v>
      </c>
      <c r="M672" s="168" t="str">
        <f t="shared" si="39"/>
        <v/>
      </c>
      <c r="N672" s="168" t="str">
        <f t="shared" si="40"/>
        <v/>
      </c>
      <c r="O672" s="38" t="str">
        <f>IFERROR(IF(VLOOKUP(J672,'Inputs_Metric 30'!$D$5:$E$139,2,FALSE)=0,"",VLOOKUP(J672,'Inputs_Metric 30'!$D$5:$E$139,2,FALSE)),"")</f>
        <v/>
      </c>
    </row>
    <row r="673" spans="3:15" x14ac:dyDescent="0.25">
      <c r="C673">
        <f t="shared" si="38"/>
        <v>10</v>
      </c>
      <c r="D673">
        <f>COUNTIF($F$4:F673,F673)</f>
        <v>488</v>
      </c>
      <c r="E673" s="40">
        <f>'Agricultural Data'!C673</f>
        <v>0</v>
      </c>
      <c r="F673" s="40">
        <f>'Agricultural Data'!D673</f>
        <v>0</v>
      </c>
      <c r="G673" s="40">
        <f>'Agricultural Data'!E673</f>
        <v>0</v>
      </c>
      <c r="H673" s="38">
        <f>'Agricultural Data'!F673</f>
        <v>0</v>
      </c>
      <c r="I673" s="38">
        <f>'Agricultural Data'!G673</f>
        <v>0</v>
      </c>
      <c r="J673" s="38">
        <f>'Agricultural Data'!H673</f>
        <v>0</v>
      </c>
      <c r="K673" s="195">
        <f>'Agricultural Data'!I673</f>
        <v>0</v>
      </c>
      <c r="L673" s="195">
        <f>'Agricultural Data'!J673</f>
        <v>0</v>
      </c>
      <c r="M673" s="168" t="str">
        <f t="shared" si="39"/>
        <v/>
      </c>
      <c r="N673" s="168" t="str">
        <f t="shared" si="40"/>
        <v/>
      </c>
      <c r="O673" s="38" t="str">
        <f>IFERROR(IF(VLOOKUP(J673,'Inputs_Metric 30'!$D$5:$E$139,2,FALSE)=0,"",VLOOKUP(J673,'Inputs_Metric 30'!$D$5:$E$139,2,FALSE)),"")</f>
        <v/>
      </c>
    </row>
    <row r="674" spans="3:15" x14ac:dyDescent="0.25">
      <c r="C674">
        <f t="shared" si="38"/>
        <v>10</v>
      </c>
      <c r="D674">
        <f>COUNTIF($F$4:F674,F674)</f>
        <v>489</v>
      </c>
      <c r="E674" s="40">
        <f>'Agricultural Data'!C674</f>
        <v>0</v>
      </c>
      <c r="F674" s="40">
        <f>'Agricultural Data'!D674</f>
        <v>0</v>
      </c>
      <c r="G674" s="40">
        <f>'Agricultural Data'!E674</f>
        <v>0</v>
      </c>
      <c r="H674" s="38">
        <f>'Agricultural Data'!F674</f>
        <v>0</v>
      </c>
      <c r="I674" s="38">
        <f>'Agricultural Data'!G674</f>
        <v>0</v>
      </c>
      <c r="J674" s="38">
        <f>'Agricultural Data'!H674</f>
        <v>0</v>
      </c>
      <c r="K674" s="195">
        <f>'Agricultural Data'!I674</f>
        <v>0</v>
      </c>
      <c r="L674" s="195">
        <f>'Agricultural Data'!J674</f>
        <v>0</v>
      </c>
      <c r="M674" s="168" t="str">
        <f t="shared" si="39"/>
        <v/>
      </c>
      <c r="N674" s="168" t="str">
        <f t="shared" si="40"/>
        <v/>
      </c>
      <c r="O674" s="38" t="str">
        <f>IFERROR(IF(VLOOKUP(J674,'Inputs_Metric 30'!$D$5:$E$139,2,FALSE)=0,"",VLOOKUP(J674,'Inputs_Metric 30'!$D$5:$E$139,2,FALSE)),"")</f>
        <v/>
      </c>
    </row>
    <row r="675" spans="3:15" x14ac:dyDescent="0.25">
      <c r="C675">
        <f t="shared" si="38"/>
        <v>10</v>
      </c>
      <c r="D675">
        <f>COUNTIF($F$4:F675,F675)</f>
        <v>490</v>
      </c>
      <c r="E675" s="40">
        <f>'Agricultural Data'!C675</f>
        <v>0</v>
      </c>
      <c r="F675" s="40">
        <f>'Agricultural Data'!D675</f>
        <v>0</v>
      </c>
      <c r="G675" s="40">
        <f>'Agricultural Data'!E675</f>
        <v>0</v>
      </c>
      <c r="H675" s="38">
        <f>'Agricultural Data'!F675</f>
        <v>0</v>
      </c>
      <c r="I675" s="38">
        <f>'Agricultural Data'!G675</f>
        <v>0</v>
      </c>
      <c r="J675" s="38">
        <f>'Agricultural Data'!H675</f>
        <v>0</v>
      </c>
      <c r="K675" s="195">
        <f>'Agricultural Data'!I675</f>
        <v>0</v>
      </c>
      <c r="L675" s="195">
        <f>'Agricultural Data'!J675</f>
        <v>0</v>
      </c>
      <c r="M675" s="168" t="str">
        <f t="shared" si="39"/>
        <v/>
      </c>
      <c r="N675" s="168" t="str">
        <f t="shared" si="40"/>
        <v/>
      </c>
      <c r="O675" s="38" t="str">
        <f>IFERROR(IF(VLOOKUP(J675,'Inputs_Metric 30'!$D$5:$E$139,2,FALSE)=0,"",VLOOKUP(J675,'Inputs_Metric 30'!$D$5:$E$139,2,FALSE)),"")</f>
        <v/>
      </c>
    </row>
    <row r="676" spans="3:15" x14ac:dyDescent="0.25">
      <c r="C676">
        <f t="shared" si="38"/>
        <v>10</v>
      </c>
      <c r="D676">
        <f>COUNTIF($F$4:F676,F676)</f>
        <v>491</v>
      </c>
      <c r="E676" s="40">
        <f>'Agricultural Data'!C676</f>
        <v>0</v>
      </c>
      <c r="F676" s="40">
        <f>'Agricultural Data'!D676</f>
        <v>0</v>
      </c>
      <c r="G676" s="40">
        <f>'Agricultural Data'!E676</f>
        <v>0</v>
      </c>
      <c r="H676" s="38">
        <f>'Agricultural Data'!F676</f>
        <v>0</v>
      </c>
      <c r="I676" s="38">
        <f>'Agricultural Data'!G676</f>
        <v>0</v>
      </c>
      <c r="J676" s="38">
        <f>'Agricultural Data'!H676</f>
        <v>0</v>
      </c>
      <c r="K676" s="195">
        <f>'Agricultural Data'!I676</f>
        <v>0</v>
      </c>
      <c r="L676" s="195">
        <f>'Agricultural Data'!J676</f>
        <v>0</v>
      </c>
      <c r="M676" s="168" t="str">
        <f t="shared" si="39"/>
        <v/>
      </c>
      <c r="N676" s="168" t="str">
        <f t="shared" si="40"/>
        <v/>
      </c>
      <c r="O676" s="38" t="str">
        <f>IFERROR(IF(VLOOKUP(J676,'Inputs_Metric 30'!$D$5:$E$139,2,FALSE)=0,"",VLOOKUP(J676,'Inputs_Metric 30'!$D$5:$E$139,2,FALSE)),"")</f>
        <v/>
      </c>
    </row>
    <row r="677" spans="3:15" x14ac:dyDescent="0.25">
      <c r="C677">
        <f t="shared" si="38"/>
        <v>10</v>
      </c>
      <c r="D677">
        <f>COUNTIF($F$4:F677,F677)</f>
        <v>492</v>
      </c>
      <c r="E677" s="40">
        <f>'Agricultural Data'!C677</f>
        <v>0</v>
      </c>
      <c r="F677" s="40">
        <f>'Agricultural Data'!D677</f>
        <v>0</v>
      </c>
      <c r="G677" s="40">
        <f>'Agricultural Data'!E677</f>
        <v>0</v>
      </c>
      <c r="H677" s="38">
        <f>'Agricultural Data'!F677</f>
        <v>0</v>
      </c>
      <c r="I677" s="38">
        <f>'Agricultural Data'!G677</f>
        <v>0</v>
      </c>
      <c r="J677" s="38">
        <f>'Agricultural Data'!H677</f>
        <v>0</v>
      </c>
      <c r="K677" s="195">
        <f>'Agricultural Data'!I677</f>
        <v>0</v>
      </c>
      <c r="L677" s="195">
        <f>'Agricultural Data'!J677</f>
        <v>0</v>
      </c>
      <c r="M677" s="168" t="str">
        <f t="shared" si="39"/>
        <v/>
      </c>
      <c r="N677" s="168" t="str">
        <f t="shared" si="40"/>
        <v/>
      </c>
      <c r="O677" s="38" t="str">
        <f>IFERROR(IF(VLOOKUP(J677,'Inputs_Metric 30'!$D$5:$E$139,2,FALSE)=0,"",VLOOKUP(J677,'Inputs_Metric 30'!$D$5:$E$139,2,FALSE)),"")</f>
        <v/>
      </c>
    </row>
    <row r="678" spans="3:15" x14ac:dyDescent="0.25">
      <c r="C678">
        <f t="shared" si="38"/>
        <v>10</v>
      </c>
      <c r="D678">
        <f>COUNTIF($F$4:F678,F678)</f>
        <v>493</v>
      </c>
      <c r="E678" s="40">
        <f>'Agricultural Data'!C678</f>
        <v>0</v>
      </c>
      <c r="F678" s="40">
        <f>'Agricultural Data'!D678</f>
        <v>0</v>
      </c>
      <c r="G678" s="40">
        <f>'Agricultural Data'!E678</f>
        <v>0</v>
      </c>
      <c r="H678" s="38">
        <f>'Agricultural Data'!F678</f>
        <v>0</v>
      </c>
      <c r="I678" s="38">
        <f>'Agricultural Data'!G678</f>
        <v>0</v>
      </c>
      <c r="J678" s="38">
        <f>'Agricultural Data'!H678</f>
        <v>0</v>
      </c>
      <c r="K678" s="195">
        <f>'Agricultural Data'!I678</f>
        <v>0</v>
      </c>
      <c r="L678" s="195">
        <f>'Agricultural Data'!J678</f>
        <v>0</v>
      </c>
      <c r="M678" s="168" t="str">
        <f t="shared" si="39"/>
        <v/>
      </c>
      <c r="N678" s="168" t="str">
        <f t="shared" si="40"/>
        <v/>
      </c>
      <c r="O678" s="38" t="str">
        <f>IFERROR(IF(VLOOKUP(J678,'Inputs_Metric 30'!$D$5:$E$139,2,FALSE)=0,"",VLOOKUP(J678,'Inputs_Metric 30'!$D$5:$E$139,2,FALSE)),"")</f>
        <v/>
      </c>
    </row>
    <row r="679" spans="3:15" x14ac:dyDescent="0.25">
      <c r="C679">
        <f t="shared" si="38"/>
        <v>10</v>
      </c>
      <c r="D679">
        <f>COUNTIF($F$4:F679,F679)</f>
        <v>494</v>
      </c>
      <c r="E679" s="40">
        <f>'Agricultural Data'!C679</f>
        <v>0</v>
      </c>
      <c r="F679" s="40">
        <f>'Agricultural Data'!D679</f>
        <v>0</v>
      </c>
      <c r="G679" s="40">
        <f>'Agricultural Data'!E679</f>
        <v>0</v>
      </c>
      <c r="H679" s="38">
        <f>'Agricultural Data'!F679</f>
        <v>0</v>
      </c>
      <c r="I679" s="38">
        <f>'Agricultural Data'!G679</f>
        <v>0</v>
      </c>
      <c r="J679" s="38">
        <f>'Agricultural Data'!H679</f>
        <v>0</v>
      </c>
      <c r="K679" s="195">
        <f>'Agricultural Data'!I679</f>
        <v>0</v>
      </c>
      <c r="L679" s="195">
        <f>'Agricultural Data'!J679</f>
        <v>0</v>
      </c>
      <c r="M679" s="168" t="str">
        <f t="shared" si="39"/>
        <v/>
      </c>
      <c r="N679" s="168" t="str">
        <f t="shared" si="40"/>
        <v/>
      </c>
      <c r="O679" s="38" t="str">
        <f>IFERROR(IF(VLOOKUP(J679,'Inputs_Metric 30'!$D$5:$E$139,2,FALSE)=0,"",VLOOKUP(J679,'Inputs_Metric 30'!$D$5:$E$139,2,FALSE)),"")</f>
        <v/>
      </c>
    </row>
    <row r="680" spans="3:15" x14ac:dyDescent="0.25">
      <c r="C680">
        <f t="shared" si="38"/>
        <v>10</v>
      </c>
      <c r="D680">
        <f>COUNTIF($F$4:F680,F680)</f>
        <v>495</v>
      </c>
      <c r="E680" s="40">
        <f>'Agricultural Data'!C680</f>
        <v>0</v>
      </c>
      <c r="F680" s="40">
        <f>'Agricultural Data'!D680</f>
        <v>0</v>
      </c>
      <c r="G680" s="40">
        <f>'Agricultural Data'!E680</f>
        <v>0</v>
      </c>
      <c r="H680" s="38">
        <f>'Agricultural Data'!F680</f>
        <v>0</v>
      </c>
      <c r="I680" s="38">
        <f>'Agricultural Data'!G680</f>
        <v>0</v>
      </c>
      <c r="J680" s="38">
        <f>'Agricultural Data'!H680</f>
        <v>0</v>
      </c>
      <c r="K680" s="195">
        <f>'Agricultural Data'!I680</f>
        <v>0</v>
      </c>
      <c r="L680" s="195">
        <f>'Agricultural Data'!J680</f>
        <v>0</v>
      </c>
      <c r="M680" s="168" t="str">
        <f t="shared" si="39"/>
        <v/>
      </c>
      <c r="N680" s="168" t="str">
        <f t="shared" si="40"/>
        <v/>
      </c>
      <c r="O680" s="38" t="str">
        <f>IFERROR(IF(VLOOKUP(J680,'Inputs_Metric 30'!$D$5:$E$139,2,FALSE)=0,"",VLOOKUP(J680,'Inputs_Metric 30'!$D$5:$E$139,2,FALSE)),"")</f>
        <v/>
      </c>
    </row>
    <row r="681" spans="3:15" x14ac:dyDescent="0.25">
      <c r="C681">
        <f t="shared" si="38"/>
        <v>10</v>
      </c>
      <c r="D681">
        <f>COUNTIF($F$4:F681,F681)</f>
        <v>496</v>
      </c>
      <c r="E681" s="40">
        <f>'Agricultural Data'!C681</f>
        <v>0</v>
      </c>
      <c r="F681" s="40">
        <f>'Agricultural Data'!D681</f>
        <v>0</v>
      </c>
      <c r="G681" s="40">
        <f>'Agricultural Data'!E681</f>
        <v>0</v>
      </c>
      <c r="H681" s="38">
        <f>'Agricultural Data'!F681</f>
        <v>0</v>
      </c>
      <c r="I681" s="38">
        <f>'Agricultural Data'!G681</f>
        <v>0</v>
      </c>
      <c r="J681" s="38">
        <f>'Agricultural Data'!H681</f>
        <v>0</v>
      </c>
      <c r="K681" s="195">
        <f>'Agricultural Data'!I681</f>
        <v>0</v>
      </c>
      <c r="L681" s="195">
        <f>'Agricultural Data'!J681</f>
        <v>0</v>
      </c>
      <c r="M681" s="168" t="str">
        <f t="shared" si="39"/>
        <v/>
      </c>
      <c r="N681" s="168" t="str">
        <f t="shared" si="40"/>
        <v/>
      </c>
      <c r="O681" s="38" t="str">
        <f>IFERROR(IF(VLOOKUP(J681,'Inputs_Metric 30'!$D$5:$E$139,2,FALSE)=0,"",VLOOKUP(J681,'Inputs_Metric 30'!$D$5:$E$139,2,FALSE)),"")</f>
        <v/>
      </c>
    </row>
    <row r="682" spans="3:15" x14ac:dyDescent="0.25">
      <c r="C682">
        <f t="shared" si="38"/>
        <v>10</v>
      </c>
      <c r="D682">
        <f>COUNTIF($F$4:F682,F682)</f>
        <v>497</v>
      </c>
      <c r="E682" s="40">
        <f>'Agricultural Data'!C682</f>
        <v>0</v>
      </c>
      <c r="F682" s="40">
        <f>'Agricultural Data'!D682</f>
        <v>0</v>
      </c>
      <c r="G682" s="40">
        <f>'Agricultural Data'!E682</f>
        <v>0</v>
      </c>
      <c r="H682" s="38">
        <f>'Agricultural Data'!F682</f>
        <v>0</v>
      </c>
      <c r="I682" s="38">
        <f>'Agricultural Data'!G682</f>
        <v>0</v>
      </c>
      <c r="J682" s="38">
        <f>'Agricultural Data'!H682</f>
        <v>0</v>
      </c>
      <c r="K682" s="195">
        <f>'Agricultural Data'!I682</f>
        <v>0</v>
      </c>
      <c r="L682" s="195">
        <f>'Agricultural Data'!J682</f>
        <v>0</v>
      </c>
      <c r="M682" s="168" t="str">
        <f t="shared" si="39"/>
        <v/>
      </c>
      <c r="N682" s="168" t="str">
        <f t="shared" si="40"/>
        <v/>
      </c>
      <c r="O682" s="38" t="str">
        <f>IFERROR(IF(VLOOKUP(J682,'Inputs_Metric 30'!$D$5:$E$139,2,FALSE)=0,"",VLOOKUP(J682,'Inputs_Metric 30'!$D$5:$E$139,2,FALSE)),"")</f>
        <v/>
      </c>
    </row>
    <row r="683" spans="3:15" x14ac:dyDescent="0.25">
      <c r="C683">
        <f t="shared" si="38"/>
        <v>10</v>
      </c>
      <c r="D683">
        <f>COUNTIF($F$4:F683,F683)</f>
        <v>498</v>
      </c>
      <c r="E683" s="40">
        <f>'Agricultural Data'!C683</f>
        <v>0</v>
      </c>
      <c r="F683" s="40">
        <f>'Agricultural Data'!D683</f>
        <v>0</v>
      </c>
      <c r="G683" s="40">
        <f>'Agricultural Data'!E683</f>
        <v>0</v>
      </c>
      <c r="H683" s="38">
        <f>'Agricultural Data'!F683</f>
        <v>0</v>
      </c>
      <c r="I683" s="38">
        <f>'Agricultural Data'!G683</f>
        <v>0</v>
      </c>
      <c r="J683" s="38">
        <f>'Agricultural Data'!H683</f>
        <v>0</v>
      </c>
      <c r="K683" s="195">
        <f>'Agricultural Data'!I683</f>
        <v>0</v>
      </c>
      <c r="L683" s="195">
        <f>'Agricultural Data'!J683</f>
        <v>0</v>
      </c>
      <c r="M683" s="168" t="str">
        <f t="shared" si="39"/>
        <v/>
      </c>
      <c r="N683" s="168" t="str">
        <f t="shared" si="40"/>
        <v/>
      </c>
      <c r="O683" s="38" t="str">
        <f>IFERROR(IF(VLOOKUP(J683,'Inputs_Metric 30'!$D$5:$E$139,2,FALSE)=0,"",VLOOKUP(J683,'Inputs_Metric 30'!$D$5:$E$139,2,FALSE)),"")</f>
        <v/>
      </c>
    </row>
    <row r="684" spans="3:15" x14ac:dyDescent="0.25">
      <c r="C684">
        <f t="shared" si="38"/>
        <v>10</v>
      </c>
      <c r="D684">
        <f>COUNTIF($F$4:F684,F684)</f>
        <v>499</v>
      </c>
      <c r="E684" s="40">
        <f>'Agricultural Data'!C684</f>
        <v>0</v>
      </c>
      <c r="F684" s="40">
        <f>'Agricultural Data'!D684</f>
        <v>0</v>
      </c>
      <c r="G684" s="40">
        <f>'Agricultural Data'!E684</f>
        <v>0</v>
      </c>
      <c r="H684" s="38">
        <f>'Agricultural Data'!F684</f>
        <v>0</v>
      </c>
      <c r="I684" s="38">
        <f>'Agricultural Data'!G684</f>
        <v>0</v>
      </c>
      <c r="J684" s="38">
        <f>'Agricultural Data'!H684</f>
        <v>0</v>
      </c>
      <c r="K684" s="195">
        <f>'Agricultural Data'!I684</f>
        <v>0</v>
      </c>
      <c r="L684" s="195">
        <f>'Agricultural Data'!J684</f>
        <v>0</v>
      </c>
      <c r="M684" s="168" t="str">
        <f t="shared" si="39"/>
        <v/>
      </c>
      <c r="N684" s="168" t="str">
        <f t="shared" si="40"/>
        <v/>
      </c>
      <c r="O684" s="38" t="str">
        <f>IFERROR(IF(VLOOKUP(J684,'Inputs_Metric 30'!$D$5:$E$139,2,FALSE)=0,"",VLOOKUP(J684,'Inputs_Metric 30'!$D$5:$E$139,2,FALSE)),"")</f>
        <v/>
      </c>
    </row>
    <row r="685" spans="3:15" x14ac:dyDescent="0.25">
      <c r="C685">
        <f t="shared" si="38"/>
        <v>10</v>
      </c>
      <c r="D685">
        <f>COUNTIF($F$4:F685,F685)</f>
        <v>500</v>
      </c>
      <c r="E685" s="40">
        <f>'Agricultural Data'!C685</f>
        <v>0</v>
      </c>
      <c r="F685" s="40">
        <f>'Agricultural Data'!D685</f>
        <v>0</v>
      </c>
      <c r="G685" s="40">
        <f>'Agricultural Data'!E685</f>
        <v>0</v>
      </c>
      <c r="H685" s="38">
        <f>'Agricultural Data'!F685</f>
        <v>0</v>
      </c>
      <c r="I685" s="38">
        <f>'Agricultural Data'!G685</f>
        <v>0</v>
      </c>
      <c r="J685" s="38">
        <f>'Agricultural Data'!H685</f>
        <v>0</v>
      </c>
      <c r="K685" s="195">
        <f>'Agricultural Data'!I685</f>
        <v>0</v>
      </c>
      <c r="L685" s="195">
        <f>'Agricultural Data'!J685</f>
        <v>0</v>
      </c>
      <c r="M685" s="168" t="str">
        <f t="shared" si="39"/>
        <v/>
      </c>
      <c r="N685" s="168" t="str">
        <f t="shared" si="40"/>
        <v/>
      </c>
      <c r="O685" s="38" t="str">
        <f>IFERROR(IF(VLOOKUP(J685,'Inputs_Metric 30'!$D$5:$E$139,2,FALSE)=0,"",VLOOKUP(J685,'Inputs_Metric 30'!$D$5:$E$139,2,FALSE)),"")</f>
        <v/>
      </c>
    </row>
    <row r="686" spans="3:15" x14ac:dyDescent="0.25">
      <c r="C686">
        <f t="shared" si="38"/>
        <v>10</v>
      </c>
      <c r="D686">
        <f>COUNTIF($F$4:F686,F686)</f>
        <v>501</v>
      </c>
      <c r="E686" s="40">
        <f>'Agricultural Data'!C686</f>
        <v>0</v>
      </c>
      <c r="F686" s="40">
        <f>'Agricultural Data'!D686</f>
        <v>0</v>
      </c>
      <c r="G686" s="40">
        <f>'Agricultural Data'!E686</f>
        <v>0</v>
      </c>
      <c r="H686" s="38">
        <f>'Agricultural Data'!F686</f>
        <v>0</v>
      </c>
      <c r="I686" s="38">
        <f>'Agricultural Data'!G686</f>
        <v>0</v>
      </c>
      <c r="J686" s="38">
        <f>'Agricultural Data'!H686</f>
        <v>0</v>
      </c>
      <c r="K686" s="195">
        <f>'Agricultural Data'!I686</f>
        <v>0</v>
      </c>
      <c r="L686" s="195">
        <f>'Agricultural Data'!J686</f>
        <v>0</v>
      </c>
      <c r="M686" s="168" t="str">
        <f t="shared" si="39"/>
        <v/>
      </c>
      <c r="N686" s="168" t="str">
        <f t="shared" si="40"/>
        <v/>
      </c>
      <c r="O686" s="38" t="str">
        <f>IFERROR(IF(VLOOKUP(J686,'Inputs_Metric 30'!$D$5:$E$139,2,FALSE)=0,"",VLOOKUP(J686,'Inputs_Metric 30'!$D$5:$E$139,2,FALSE)),"")</f>
        <v/>
      </c>
    </row>
    <row r="687" spans="3:15" x14ac:dyDescent="0.25">
      <c r="C687">
        <f t="shared" si="38"/>
        <v>10</v>
      </c>
      <c r="D687">
        <f>COUNTIF($F$4:F687,F687)</f>
        <v>502</v>
      </c>
      <c r="E687" s="40">
        <f>'Agricultural Data'!C687</f>
        <v>0</v>
      </c>
      <c r="F687" s="40">
        <f>'Agricultural Data'!D687</f>
        <v>0</v>
      </c>
      <c r="G687" s="40">
        <f>'Agricultural Data'!E687</f>
        <v>0</v>
      </c>
      <c r="H687" s="38">
        <f>'Agricultural Data'!F687</f>
        <v>0</v>
      </c>
      <c r="I687" s="38">
        <f>'Agricultural Data'!G687</f>
        <v>0</v>
      </c>
      <c r="J687" s="38">
        <f>'Agricultural Data'!H687</f>
        <v>0</v>
      </c>
      <c r="K687" s="195">
        <f>'Agricultural Data'!I687</f>
        <v>0</v>
      </c>
      <c r="L687" s="195">
        <f>'Agricultural Data'!J687</f>
        <v>0</v>
      </c>
      <c r="M687" s="168" t="str">
        <f t="shared" si="39"/>
        <v/>
      </c>
      <c r="N687" s="168" t="str">
        <f t="shared" si="40"/>
        <v/>
      </c>
      <c r="O687" s="38" t="str">
        <f>IFERROR(IF(VLOOKUP(J687,'Inputs_Metric 30'!$D$5:$E$139,2,FALSE)=0,"",VLOOKUP(J687,'Inputs_Metric 30'!$D$5:$E$139,2,FALSE)),"")</f>
        <v/>
      </c>
    </row>
    <row r="688" spans="3:15" x14ac:dyDescent="0.25">
      <c r="C688">
        <f t="shared" si="38"/>
        <v>10</v>
      </c>
      <c r="D688">
        <f>COUNTIF($F$4:F688,F688)</f>
        <v>503</v>
      </c>
      <c r="E688" s="40">
        <f>'Agricultural Data'!C688</f>
        <v>0</v>
      </c>
      <c r="F688" s="40">
        <f>'Agricultural Data'!D688</f>
        <v>0</v>
      </c>
      <c r="G688" s="40">
        <f>'Agricultural Data'!E688</f>
        <v>0</v>
      </c>
      <c r="H688" s="38">
        <f>'Agricultural Data'!F688</f>
        <v>0</v>
      </c>
      <c r="I688" s="38">
        <f>'Agricultural Data'!G688</f>
        <v>0</v>
      </c>
      <c r="J688" s="38">
        <f>'Agricultural Data'!H688</f>
        <v>0</v>
      </c>
      <c r="K688" s="195">
        <f>'Agricultural Data'!I688</f>
        <v>0</v>
      </c>
      <c r="L688" s="195">
        <f>'Agricultural Data'!J688</f>
        <v>0</v>
      </c>
      <c r="M688" s="168" t="str">
        <f t="shared" si="39"/>
        <v/>
      </c>
      <c r="N688" s="168" t="str">
        <f t="shared" si="40"/>
        <v/>
      </c>
      <c r="O688" s="38" t="str">
        <f>IFERROR(IF(VLOOKUP(J688,'Inputs_Metric 30'!$D$5:$E$139,2,FALSE)=0,"",VLOOKUP(J688,'Inputs_Metric 30'!$D$5:$E$139,2,FALSE)),"")</f>
        <v/>
      </c>
    </row>
    <row r="689" spans="3:15" x14ac:dyDescent="0.25">
      <c r="C689">
        <f t="shared" si="38"/>
        <v>10</v>
      </c>
      <c r="D689">
        <f>COUNTIF($F$4:F689,F689)</f>
        <v>504</v>
      </c>
      <c r="E689" s="40">
        <f>'Agricultural Data'!C689</f>
        <v>0</v>
      </c>
      <c r="F689" s="40">
        <f>'Agricultural Data'!D689</f>
        <v>0</v>
      </c>
      <c r="G689" s="40">
        <f>'Agricultural Data'!E689</f>
        <v>0</v>
      </c>
      <c r="H689" s="38">
        <f>'Agricultural Data'!F689</f>
        <v>0</v>
      </c>
      <c r="I689" s="38">
        <f>'Agricultural Data'!G689</f>
        <v>0</v>
      </c>
      <c r="J689" s="38">
        <f>'Agricultural Data'!H689</f>
        <v>0</v>
      </c>
      <c r="K689" s="195">
        <f>'Agricultural Data'!I689</f>
        <v>0</v>
      </c>
      <c r="L689" s="195">
        <f>'Agricultural Data'!J689</f>
        <v>0</v>
      </c>
      <c r="M689" s="168" t="str">
        <f t="shared" si="39"/>
        <v/>
      </c>
      <c r="N689" s="168" t="str">
        <f t="shared" si="40"/>
        <v/>
      </c>
      <c r="O689" s="38" t="str">
        <f>IFERROR(IF(VLOOKUP(J689,'Inputs_Metric 30'!$D$5:$E$139,2,FALSE)=0,"",VLOOKUP(J689,'Inputs_Metric 30'!$D$5:$E$139,2,FALSE)),"")</f>
        <v/>
      </c>
    </row>
    <row r="690" spans="3:15" x14ac:dyDescent="0.25">
      <c r="C690">
        <f t="shared" si="38"/>
        <v>10</v>
      </c>
      <c r="D690">
        <f>COUNTIF($F$4:F690,F690)</f>
        <v>505</v>
      </c>
      <c r="E690" s="40">
        <f>'Agricultural Data'!C690</f>
        <v>0</v>
      </c>
      <c r="F690" s="40">
        <f>'Agricultural Data'!D690</f>
        <v>0</v>
      </c>
      <c r="G690" s="40">
        <f>'Agricultural Data'!E690</f>
        <v>0</v>
      </c>
      <c r="H690" s="38">
        <f>'Agricultural Data'!F690</f>
        <v>0</v>
      </c>
      <c r="I690" s="38">
        <f>'Agricultural Data'!G690</f>
        <v>0</v>
      </c>
      <c r="J690" s="38">
        <f>'Agricultural Data'!H690</f>
        <v>0</v>
      </c>
      <c r="K690" s="195">
        <f>'Agricultural Data'!I690</f>
        <v>0</v>
      </c>
      <c r="L690" s="195">
        <f>'Agricultural Data'!J690</f>
        <v>0</v>
      </c>
      <c r="M690" s="168" t="str">
        <f t="shared" si="39"/>
        <v/>
      </c>
      <c r="N690" s="168" t="str">
        <f t="shared" si="40"/>
        <v/>
      </c>
      <c r="O690" s="38" t="str">
        <f>IFERROR(IF(VLOOKUP(J690,'Inputs_Metric 30'!$D$5:$E$139,2,FALSE)=0,"",VLOOKUP(J690,'Inputs_Metric 30'!$D$5:$E$139,2,FALSE)),"")</f>
        <v/>
      </c>
    </row>
    <row r="691" spans="3:15" x14ac:dyDescent="0.25">
      <c r="C691">
        <f t="shared" si="38"/>
        <v>10</v>
      </c>
      <c r="D691">
        <f>COUNTIF($F$4:F691,F691)</f>
        <v>506</v>
      </c>
      <c r="E691" s="40">
        <f>'Agricultural Data'!C691</f>
        <v>0</v>
      </c>
      <c r="F691" s="40">
        <f>'Agricultural Data'!D691</f>
        <v>0</v>
      </c>
      <c r="G691" s="40">
        <f>'Agricultural Data'!E691</f>
        <v>0</v>
      </c>
      <c r="H691" s="38">
        <f>'Agricultural Data'!F691</f>
        <v>0</v>
      </c>
      <c r="I691" s="38">
        <f>'Agricultural Data'!G691</f>
        <v>0</v>
      </c>
      <c r="J691" s="38">
        <f>'Agricultural Data'!H691</f>
        <v>0</v>
      </c>
      <c r="K691" s="195">
        <f>'Agricultural Data'!I691</f>
        <v>0</v>
      </c>
      <c r="L691" s="195">
        <f>'Agricultural Data'!J691</f>
        <v>0</v>
      </c>
      <c r="M691" s="168" t="str">
        <f t="shared" si="39"/>
        <v/>
      </c>
      <c r="N691" s="168" t="str">
        <f t="shared" si="40"/>
        <v/>
      </c>
      <c r="O691" s="38" t="str">
        <f>IFERROR(IF(VLOOKUP(J691,'Inputs_Metric 30'!$D$5:$E$139,2,FALSE)=0,"",VLOOKUP(J691,'Inputs_Metric 30'!$D$5:$E$139,2,FALSE)),"")</f>
        <v/>
      </c>
    </row>
    <row r="692" spans="3:15" x14ac:dyDescent="0.25">
      <c r="C692">
        <f t="shared" si="38"/>
        <v>10</v>
      </c>
      <c r="D692">
        <f>COUNTIF($F$4:F692,F692)</f>
        <v>507</v>
      </c>
      <c r="E692" s="40">
        <f>'Agricultural Data'!C692</f>
        <v>0</v>
      </c>
      <c r="F692" s="40">
        <f>'Agricultural Data'!D692</f>
        <v>0</v>
      </c>
      <c r="G692" s="40">
        <f>'Agricultural Data'!E692</f>
        <v>0</v>
      </c>
      <c r="H692" s="38">
        <f>'Agricultural Data'!F692</f>
        <v>0</v>
      </c>
      <c r="I692" s="38">
        <f>'Agricultural Data'!G692</f>
        <v>0</v>
      </c>
      <c r="J692" s="38">
        <f>'Agricultural Data'!H692</f>
        <v>0</v>
      </c>
      <c r="K692" s="195">
        <f>'Agricultural Data'!I692</f>
        <v>0</v>
      </c>
      <c r="L692" s="195">
        <f>'Agricultural Data'!J692</f>
        <v>0</v>
      </c>
      <c r="M692" s="168" t="str">
        <f t="shared" si="39"/>
        <v/>
      </c>
      <c r="N692" s="168" t="str">
        <f t="shared" si="40"/>
        <v/>
      </c>
      <c r="O692" s="38" t="str">
        <f>IFERROR(IF(VLOOKUP(J692,'Inputs_Metric 30'!$D$5:$E$139,2,FALSE)=0,"",VLOOKUP(J692,'Inputs_Metric 30'!$D$5:$E$139,2,FALSE)),"")</f>
        <v/>
      </c>
    </row>
    <row r="693" spans="3:15" x14ac:dyDescent="0.25">
      <c r="C693">
        <f t="shared" si="38"/>
        <v>10</v>
      </c>
      <c r="D693">
        <f>COUNTIF($F$4:F693,F693)</f>
        <v>508</v>
      </c>
      <c r="E693" s="40">
        <f>'Agricultural Data'!C693</f>
        <v>0</v>
      </c>
      <c r="F693" s="40">
        <f>'Agricultural Data'!D693</f>
        <v>0</v>
      </c>
      <c r="G693" s="40">
        <f>'Agricultural Data'!E693</f>
        <v>0</v>
      </c>
      <c r="H693" s="38">
        <f>'Agricultural Data'!F693</f>
        <v>0</v>
      </c>
      <c r="I693" s="38">
        <f>'Agricultural Data'!G693</f>
        <v>0</v>
      </c>
      <c r="J693" s="38">
        <f>'Agricultural Data'!H693</f>
        <v>0</v>
      </c>
      <c r="K693" s="195">
        <f>'Agricultural Data'!I693</f>
        <v>0</v>
      </c>
      <c r="L693" s="195">
        <f>'Agricultural Data'!J693</f>
        <v>0</v>
      </c>
      <c r="M693" s="168" t="str">
        <f t="shared" si="39"/>
        <v/>
      </c>
      <c r="N693" s="168" t="str">
        <f t="shared" si="40"/>
        <v/>
      </c>
      <c r="O693" s="38" t="str">
        <f>IFERROR(IF(VLOOKUP(J693,'Inputs_Metric 30'!$D$5:$E$139,2,FALSE)=0,"",VLOOKUP(J693,'Inputs_Metric 30'!$D$5:$E$139,2,FALSE)),"")</f>
        <v/>
      </c>
    </row>
    <row r="694" spans="3:15" x14ac:dyDescent="0.25">
      <c r="C694">
        <f t="shared" si="38"/>
        <v>10</v>
      </c>
      <c r="D694">
        <f>COUNTIF($F$4:F694,F694)</f>
        <v>509</v>
      </c>
      <c r="E694" s="40">
        <f>'Agricultural Data'!C694</f>
        <v>0</v>
      </c>
      <c r="F694" s="40">
        <f>'Agricultural Data'!D694</f>
        <v>0</v>
      </c>
      <c r="G694" s="40">
        <f>'Agricultural Data'!E694</f>
        <v>0</v>
      </c>
      <c r="H694" s="38">
        <f>'Agricultural Data'!F694</f>
        <v>0</v>
      </c>
      <c r="I694" s="38">
        <f>'Agricultural Data'!G694</f>
        <v>0</v>
      </c>
      <c r="J694" s="38">
        <f>'Agricultural Data'!H694</f>
        <v>0</v>
      </c>
      <c r="K694" s="195">
        <f>'Agricultural Data'!I694</f>
        <v>0</v>
      </c>
      <c r="L694" s="195">
        <f>'Agricultural Data'!J694</f>
        <v>0</v>
      </c>
      <c r="M694" s="168" t="str">
        <f t="shared" si="39"/>
        <v/>
      </c>
      <c r="N694" s="168" t="str">
        <f t="shared" si="40"/>
        <v/>
      </c>
      <c r="O694" s="38" t="str">
        <f>IFERROR(IF(VLOOKUP(J694,'Inputs_Metric 30'!$D$5:$E$139,2,FALSE)=0,"",VLOOKUP(J694,'Inputs_Metric 30'!$D$5:$E$139,2,FALSE)),"")</f>
        <v/>
      </c>
    </row>
    <row r="695" spans="3:15" x14ac:dyDescent="0.25">
      <c r="C695">
        <f t="shared" si="38"/>
        <v>10</v>
      </c>
      <c r="D695">
        <f>COUNTIF($F$4:F695,F695)</f>
        <v>510</v>
      </c>
      <c r="E695" s="40">
        <f>'Agricultural Data'!C695</f>
        <v>0</v>
      </c>
      <c r="F695" s="40">
        <f>'Agricultural Data'!D695</f>
        <v>0</v>
      </c>
      <c r="G695" s="40">
        <f>'Agricultural Data'!E695</f>
        <v>0</v>
      </c>
      <c r="H695" s="38">
        <f>'Agricultural Data'!F695</f>
        <v>0</v>
      </c>
      <c r="I695" s="38">
        <f>'Agricultural Data'!G695</f>
        <v>0</v>
      </c>
      <c r="J695" s="38">
        <f>'Agricultural Data'!H695</f>
        <v>0</v>
      </c>
      <c r="K695" s="195">
        <f>'Agricultural Data'!I695</f>
        <v>0</v>
      </c>
      <c r="L695" s="195">
        <f>'Agricultural Data'!J695</f>
        <v>0</v>
      </c>
      <c r="M695" s="168" t="str">
        <f t="shared" si="39"/>
        <v/>
      </c>
      <c r="N695" s="168" t="str">
        <f t="shared" si="40"/>
        <v/>
      </c>
      <c r="O695" s="38" t="str">
        <f>IFERROR(IF(VLOOKUP(J695,'Inputs_Metric 30'!$D$5:$E$139,2,FALSE)=0,"",VLOOKUP(J695,'Inputs_Metric 30'!$D$5:$E$139,2,FALSE)),"")</f>
        <v/>
      </c>
    </row>
    <row r="696" spans="3:15" x14ac:dyDescent="0.25">
      <c r="C696">
        <f t="shared" si="38"/>
        <v>10</v>
      </c>
      <c r="D696">
        <f>COUNTIF($F$4:F696,F696)</f>
        <v>511</v>
      </c>
      <c r="E696" s="40">
        <f>'Agricultural Data'!C696</f>
        <v>0</v>
      </c>
      <c r="F696" s="40">
        <f>'Agricultural Data'!D696</f>
        <v>0</v>
      </c>
      <c r="G696" s="40">
        <f>'Agricultural Data'!E696</f>
        <v>0</v>
      </c>
      <c r="H696" s="38">
        <f>'Agricultural Data'!F696</f>
        <v>0</v>
      </c>
      <c r="I696" s="38">
        <f>'Agricultural Data'!G696</f>
        <v>0</v>
      </c>
      <c r="J696" s="38">
        <f>'Agricultural Data'!H696</f>
        <v>0</v>
      </c>
      <c r="K696" s="195">
        <f>'Agricultural Data'!I696</f>
        <v>0</v>
      </c>
      <c r="L696" s="195">
        <f>'Agricultural Data'!J696</f>
        <v>0</v>
      </c>
      <c r="M696" s="168" t="str">
        <f t="shared" si="39"/>
        <v/>
      </c>
      <c r="N696" s="168" t="str">
        <f t="shared" si="40"/>
        <v/>
      </c>
      <c r="O696" s="38" t="str">
        <f>IFERROR(IF(VLOOKUP(J696,'Inputs_Metric 30'!$D$5:$E$139,2,FALSE)=0,"",VLOOKUP(J696,'Inputs_Metric 30'!$D$5:$E$139,2,FALSE)),"")</f>
        <v/>
      </c>
    </row>
    <row r="697" spans="3:15" x14ac:dyDescent="0.25">
      <c r="C697">
        <f t="shared" si="38"/>
        <v>10</v>
      </c>
      <c r="D697">
        <f>COUNTIF($F$4:F697,F697)</f>
        <v>512</v>
      </c>
      <c r="E697" s="40">
        <f>'Agricultural Data'!C697</f>
        <v>0</v>
      </c>
      <c r="F697" s="40">
        <f>'Agricultural Data'!D697</f>
        <v>0</v>
      </c>
      <c r="G697" s="40">
        <f>'Agricultural Data'!E697</f>
        <v>0</v>
      </c>
      <c r="H697" s="38">
        <f>'Agricultural Data'!F697</f>
        <v>0</v>
      </c>
      <c r="I697" s="38">
        <f>'Agricultural Data'!G697</f>
        <v>0</v>
      </c>
      <c r="J697" s="38">
        <f>'Agricultural Data'!H697</f>
        <v>0</v>
      </c>
      <c r="K697" s="195">
        <f>'Agricultural Data'!I697</f>
        <v>0</v>
      </c>
      <c r="L697" s="195">
        <f>'Agricultural Data'!J697</f>
        <v>0</v>
      </c>
      <c r="M697" s="168" t="str">
        <f t="shared" si="39"/>
        <v/>
      </c>
      <c r="N697" s="168" t="str">
        <f t="shared" si="40"/>
        <v/>
      </c>
      <c r="O697" s="38" t="str">
        <f>IFERROR(IF(VLOOKUP(J697,'Inputs_Metric 30'!$D$5:$E$139,2,FALSE)=0,"",VLOOKUP(J697,'Inputs_Metric 30'!$D$5:$E$139,2,FALSE)),"")</f>
        <v/>
      </c>
    </row>
    <row r="698" spans="3:15" x14ac:dyDescent="0.25">
      <c r="C698">
        <f t="shared" si="38"/>
        <v>10</v>
      </c>
      <c r="D698">
        <f>COUNTIF($F$4:F698,F698)</f>
        <v>513</v>
      </c>
      <c r="E698" s="40">
        <f>'Agricultural Data'!C698</f>
        <v>0</v>
      </c>
      <c r="F698" s="40">
        <f>'Agricultural Data'!D698</f>
        <v>0</v>
      </c>
      <c r="G698" s="40">
        <f>'Agricultural Data'!E698</f>
        <v>0</v>
      </c>
      <c r="H698" s="38">
        <f>'Agricultural Data'!F698</f>
        <v>0</v>
      </c>
      <c r="I698" s="38">
        <f>'Agricultural Data'!G698</f>
        <v>0</v>
      </c>
      <c r="J698" s="38">
        <f>'Agricultural Data'!H698</f>
        <v>0</v>
      </c>
      <c r="K698" s="195">
        <f>'Agricultural Data'!I698</f>
        <v>0</v>
      </c>
      <c r="L698" s="195">
        <f>'Agricultural Data'!J698</f>
        <v>0</v>
      </c>
      <c r="M698" s="168" t="str">
        <f t="shared" si="39"/>
        <v/>
      </c>
      <c r="N698" s="168" t="str">
        <f t="shared" si="40"/>
        <v/>
      </c>
      <c r="O698" s="38" t="str">
        <f>IFERROR(IF(VLOOKUP(J698,'Inputs_Metric 30'!$D$5:$E$139,2,FALSE)=0,"",VLOOKUP(J698,'Inputs_Metric 30'!$D$5:$E$139,2,FALSE)),"")</f>
        <v/>
      </c>
    </row>
    <row r="699" spans="3:15" x14ac:dyDescent="0.25">
      <c r="C699">
        <f t="shared" si="38"/>
        <v>10</v>
      </c>
      <c r="D699">
        <f>COUNTIF($F$4:F699,F699)</f>
        <v>514</v>
      </c>
      <c r="E699" s="40">
        <f>'Agricultural Data'!C699</f>
        <v>0</v>
      </c>
      <c r="F699" s="40">
        <f>'Agricultural Data'!D699</f>
        <v>0</v>
      </c>
      <c r="G699" s="40">
        <f>'Agricultural Data'!E699</f>
        <v>0</v>
      </c>
      <c r="H699" s="38">
        <f>'Agricultural Data'!F699</f>
        <v>0</v>
      </c>
      <c r="I699" s="38">
        <f>'Agricultural Data'!G699</f>
        <v>0</v>
      </c>
      <c r="J699" s="38">
        <f>'Agricultural Data'!H699</f>
        <v>0</v>
      </c>
      <c r="K699" s="195">
        <f>'Agricultural Data'!I699</f>
        <v>0</v>
      </c>
      <c r="L699" s="195">
        <f>'Agricultural Data'!J699</f>
        <v>0</v>
      </c>
      <c r="M699" s="168" t="str">
        <f t="shared" si="39"/>
        <v/>
      </c>
      <c r="N699" s="168" t="str">
        <f t="shared" si="40"/>
        <v/>
      </c>
      <c r="O699" s="38" t="str">
        <f>IFERROR(IF(VLOOKUP(J699,'Inputs_Metric 30'!$D$5:$E$139,2,FALSE)=0,"",VLOOKUP(J699,'Inputs_Metric 30'!$D$5:$E$139,2,FALSE)),"")</f>
        <v/>
      </c>
    </row>
    <row r="700" spans="3:15" x14ac:dyDescent="0.25">
      <c r="C700">
        <f t="shared" si="38"/>
        <v>10</v>
      </c>
      <c r="D700">
        <f>COUNTIF($F$4:F700,F700)</f>
        <v>515</v>
      </c>
      <c r="E700" s="40">
        <f>'Agricultural Data'!C700</f>
        <v>0</v>
      </c>
      <c r="F700" s="40">
        <f>'Agricultural Data'!D700</f>
        <v>0</v>
      </c>
      <c r="G700" s="40">
        <f>'Agricultural Data'!E700</f>
        <v>0</v>
      </c>
      <c r="H700" s="38">
        <f>'Agricultural Data'!F700</f>
        <v>0</v>
      </c>
      <c r="I700" s="38">
        <f>'Agricultural Data'!G700</f>
        <v>0</v>
      </c>
      <c r="J700" s="38">
        <f>'Agricultural Data'!H700</f>
        <v>0</v>
      </c>
      <c r="K700" s="195">
        <f>'Agricultural Data'!I700</f>
        <v>0</v>
      </c>
      <c r="L700" s="195">
        <f>'Agricultural Data'!J700</f>
        <v>0</v>
      </c>
      <c r="M700" s="168" t="str">
        <f t="shared" si="39"/>
        <v/>
      </c>
      <c r="N700" s="168" t="str">
        <f t="shared" si="40"/>
        <v/>
      </c>
      <c r="O700" s="38" t="str">
        <f>IFERROR(IF(VLOOKUP(J700,'Inputs_Metric 30'!$D$5:$E$139,2,FALSE)=0,"",VLOOKUP(J700,'Inputs_Metric 30'!$D$5:$E$139,2,FALSE)),"")</f>
        <v/>
      </c>
    </row>
    <row r="701" spans="3:15" x14ac:dyDescent="0.25">
      <c r="C701">
        <f t="shared" si="38"/>
        <v>10</v>
      </c>
      <c r="D701">
        <f>COUNTIF($F$4:F701,F701)</f>
        <v>516</v>
      </c>
      <c r="E701" s="40">
        <f>'Agricultural Data'!C701</f>
        <v>0</v>
      </c>
      <c r="F701" s="40">
        <f>'Agricultural Data'!D701</f>
        <v>0</v>
      </c>
      <c r="G701" s="40">
        <f>'Agricultural Data'!E701</f>
        <v>0</v>
      </c>
      <c r="H701" s="38">
        <f>'Agricultural Data'!F701</f>
        <v>0</v>
      </c>
      <c r="I701" s="38">
        <f>'Agricultural Data'!G701</f>
        <v>0</v>
      </c>
      <c r="J701" s="38">
        <f>'Agricultural Data'!H701</f>
        <v>0</v>
      </c>
      <c r="K701" s="195">
        <f>'Agricultural Data'!I701</f>
        <v>0</v>
      </c>
      <c r="L701" s="195">
        <f>'Agricultural Data'!J701</f>
        <v>0</v>
      </c>
      <c r="M701" s="168" t="str">
        <f t="shared" si="39"/>
        <v/>
      </c>
      <c r="N701" s="168" t="str">
        <f t="shared" si="40"/>
        <v/>
      </c>
      <c r="O701" s="38" t="str">
        <f>IFERROR(IF(VLOOKUP(J701,'Inputs_Metric 30'!$D$5:$E$139,2,FALSE)=0,"",VLOOKUP(J701,'Inputs_Metric 30'!$D$5:$E$139,2,FALSE)),"")</f>
        <v/>
      </c>
    </row>
    <row r="702" spans="3:15" x14ac:dyDescent="0.25">
      <c r="C702">
        <f t="shared" si="38"/>
        <v>10</v>
      </c>
      <c r="D702">
        <f>COUNTIF($F$4:F702,F702)</f>
        <v>517</v>
      </c>
      <c r="E702" s="40">
        <f>'Agricultural Data'!C702</f>
        <v>0</v>
      </c>
      <c r="F702" s="40">
        <f>'Agricultural Data'!D702</f>
        <v>0</v>
      </c>
      <c r="G702" s="40">
        <f>'Agricultural Data'!E702</f>
        <v>0</v>
      </c>
      <c r="H702" s="38">
        <f>'Agricultural Data'!F702</f>
        <v>0</v>
      </c>
      <c r="I702" s="38">
        <f>'Agricultural Data'!G702</f>
        <v>0</v>
      </c>
      <c r="J702" s="38">
        <f>'Agricultural Data'!H702</f>
        <v>0</v>
      </c>
      <c r="K702" s="195">
        <f>'Agricultural Data'!I702</f>
        <v>0</v>
      </c>
      <c r="L702" s="195">
        <f>'Agricultural Data'!J702</f>
        <v>0</v>
      </c>
      <c r="M702" s="168" t="str">
        <f t="shared" si="39"/>
        <v/>
      </c>
      <c r="N702" s="168" t="str">
        <f t="shared" si="40"/>
        <v/>
      </c>
      <c r="O702" s="38" t="str">
        <f>IFERROR(IF(VLOOKUP(J702,'Inputs_Metric 30'!$D$5:$E$139,2,FALSE)=0,"",VLOOKUP(J702,'Inputs_Metric 30'!$D$5:$E$139,2,FALSE)),"")</f>
        <v/>
      </c>
    </row>
    <row r="703" spans="3:15" x14ac:dyDescent="0.25">
      <c r="C703">
        <f t="shared" si="38"/>
        <v>10</v>
      </c>
      <c r="D703">
        <f>COUNTIF($F$4:F703,F703)</f>
        <v>518</v>
      </c>
      <c r="E703" s="40">
        <f>'Agricultural Data'!C703</f>
        <v>0</v>
      </c>
      <c r="F703" s="40">
        <f>'Agricultural Data'!D703</f>
        <v>0</v>
      </c>
      <c r="G703" s="40">
        <f>'Agricultural Data'!E703</f>
        <v>0</v>
      </c>
      <c r="H703" s="38">
        <f>'Agricultural Data'!F703</f>
        <v>0</v>
      </c>
      <c r="I703" s="38">
        <f>'Agricultural Data'!G703</f>
        <v>0</v>
      </c>
      <c r="J703" s="38">
        <f>'Agricultural Data'!H703</f>
        <v>0</v>
      </c>
      <c r="K703" s="195">
        <f>'Agricultural Data'!I703</f>
        <v>0</v>
      </c>
      <c r="L703" s="195">
        <f>'Agricultural Data'!J703</f>
        <v>0</v>
      </c>
      <c r="M703" s="168" t="str">
        <f t="shared" si="39"/>
        <v/>
      </c>
      <c r="N703" s="168" t="str">
        <f t="shared" si="40"/>
        <v/>
      </c>
      <c r="O703" s="38" t="str">
        <f>IFERROR(IF(VLOOKUP(J703,'Inputs_Metric 30'!$D$5:$E$139,2,FALSE)=0,"",VLOOKUP(J703,'Inputs_Metric 30'!$D$5:$E$139,2,FALSE)),"")</f>
        <v/>
      </c>
    </row>
    <row r="704" spans="3:15" x14ac:dyDescent="0.25">
      <c r="C704">
        <f t="shared" si="38"/>
        <v>10</v>
      </c>
      <c r="D704">
        <f>COUNTIF($F$4:F704,F704)</f>
        <v>519</v>
      </c>
      <c r="E704" s="40">
        <f>'Agricultural Data'!C704</f>
        <v>0</v>
      </c>
      <c r="F704" s="40">
        <f>'Agricultural Data'!D704</f>
        <v>0</v>
      </c>
      <c r="G704" s="40">
        <f>'Agricultural Data'!E704</f>
        <v>0</v>
      </c>
      <c r="H704" s="38">
        <f>'Agricultural Data'!F704</f>
        <v>0</v>
      </c>
      <c r="I704" s="38">
        <f>'Agricultural Data'!G704</f>
        <v>0</v>
      </c>
      <c r="J704" s="38">
        <f>'Agricultural Data'!H704</f>
        <v>0</v>
      </c>
      <c r="K704" s="195">
        <f>'Agricultural Data'!I704</f>
        <v>0</v>
      </c>
      <c r="L704" s="195">
        <f>'Agricultural Data'!J704</f>
        <v>0</v>
      </c>
      <c r="M704" s="168" t="str">
        <f t="shared" si="39"/>
        <v/>
      </c>
      <c r="N704" s="168" t="str">
        <f t="shared" si="40"/>
        <v/>
      </c>
      <c r="O704" s="38" t="str">
        <f>IFERROR(IF(VLOOKUP(J704,'Inputs_Metric 30'!$D$5:$E$139,2,FALSE)=0,"",VLOOKUP(J704,'Inputs_Metric 30'!$D$5:$E$139,2,FALSE)),"")</f>
        <v/>
      </c>
    </row>
    <row r="705" spans="3:15" x14ac:dyDescent="0.25">
      <c r="C705">
        <f t="shared" si="38"/>
        <v>10</v>
      </c>
      <c r="D705">
        <f>COUNTIF($F$4:F705,F705)</f>
        <v>520</v>
      </c>
      <c r="E705" s="40">
        <f>'Agricultural Data'!C705</f>
        <v>0</v>
      </c>
      <c r="F705" s="40">
        <f>'Agricultural Data'!D705</f>
        <v>0</v>
      </c>
      <c r="G705" s="40">
        <f>'Agricultural Data'!E705</f>
        <v>0</v>
      </c>
      <c r="H705" s="38">
        <f>'Agricultural Data'!F705</f>
        <v>0</v>
      </c>
      <c r="I705" s="38">
        <f>'Agricultural Data'!G705</f>
        <v>0</v>
      </c>
      <c r="J705" s="38">
        <f>'Agricultural Data'!H705</f>
        <v>0</v>
      </c>
      <c r="K705" s="195">
        <f>'Agricultural Data'!I705</f>
        <v>0</v>
      </c>
      <c r="L705" s="195">
        <f>'Agricultural Data'!J705</f>
        <v>0</v>
      </c>
      <c r="M705" s="168" t="str">
        <f t="shared" si="39"/>
        <v/>
      </c>
      <c r="N705" s="168" t="str">
        <f t="shared" si="40"/>
        <v/>
      </c>
      <c r="O705" s="38" t="str">
        <f>IFERROR(IF(VLOOKUP(J705,'Inputs_Metric 30'!$D$5:$E$139,2,FALSE)=0,"",VLOOKUP(J705,'Inputs_Metric 30'!$D$5:$E$139,2,FALSE)),"")</f>
        <v/>
      </c>
    </row>
    <row r="706" spans="3:15" x14ac:dyDescent="0.25">
      <c r="C706">
        <f t="shared" si="38"/>
        <v>10</v>
      </c>
      <c r="D706">
        <f>COUNTIF($F$4:F706,F706)</f>
        <v>521</v>
      </c>
      <c r="E706" s="40">
        <f>'Agricultural Data'!C706</f>
        <v>0</v>
      </c>
      <c r="F706" s="40">
        <f>'Agricultural Data'!D706</f>
        <v>0</v>
      </c>
      <c r="G706" s="40">
        <f>'Agricultural Data'!E706</f>
        <v>0</v>
      </c>
      <c r="H706" s="38">
        <f>'Agricultural Data'!F706</f>
        <v>0</v>
      </c>
      <c r="I706" s="38">
        <f>'Agricultural Data'!G706</f>
        <v>0</v>
      </c>
      <c r="J706" s="38">
        <f>'Agricultural Data'!H706</f>
        <v>0</v>
      </c>
      <c r="K706" s="195">
        <f>'Agricultural Data'!I706</f>
        <v>0</v>
      </c>
      <c r="L706" s="195">
        <f>'Agricultural Data'!J706</f>
        <v>0</v>
      </c>
      <c r="M706" s="168" t="str">
        <f t="shared" si="39"/>
        <v/>
      </c>
      <c r="N706" s="168" t="str">
        <f t="shared" si="40"/>
        <v/>
      </c>
      <c r="O706" s="38" t="str">
        <f>IFERROR(IF(VLOOKUP(J706,'Inputs_Metric 30'!$D$5:$E$139,2,FALSE)=0,"",VLOOKUP(J706,'Inputs_Metric 30'!$D$5:$E$139,2,FALSE)),"")</f>
        <v/>
      </c>
    </row>
    <row r="707" spans="3:15" x14ac:dyDescent="0.25">
      <c r="C707">
        <f t="shared" si="38"/>
        <v>10</v>
      </c>
      <c r="D707">
        <f>COUNTIF($F$4:F707,F707)</f>
        <v>522</v>
      </c>
      <c r="E707" s="40">
        <f>'Agricultural Data'!C707</f>
        <v>0</v>
      </c>
      <c r="F707" s="40">
        <f>'Agricultural Data'!D707</f>
        <v>0</v>
      </c>
      <c r="G707" s="40">
        <f>'Agricultural Data'!E707</f>
        <v>0</v>
      </c>
      <c r="H707" s="38">
        <f>'Agricultural Data'!F707</f>
        <v>0</v>
      </c>
      <c r="I707" s="38">
        <f>'Agricultural Data'!G707</f>
        <v>0</v>
      </c>
      <c r="J707" s="38">
        <f>'Agricultural Data'!H707</f>
        <v>0</v>
      </c>
      <c r="K707" s="195">
        <f>'Agricultural Data'!I707</f>
        <v>0</v>
      </c>
      <c r="L707" s="195">
        <f>'Agricultural Data'!J707</f>
        <v>0</v>
      </c>
      <c r="M707" s="168" t="str">
        <f t="shared" si="39"/>
        <v/>
      </c>
      <c r="N707" s="168" t="str">
        <f t="shared" si="40"/>
        <v/>
      </c>
      <c r="O707" s="38" t="str">
        <f>IFERROR(IF(VLOOKUP(J707,'Inputs_Metric 30'!$D$5:$E$139,2,FALSE)=0,"",VLOOKUP(J707,'Inputs_Metric 30'!$D$5:$E$139,2,FALSE)),"")</f>
        <v/>
      </c>
    </row>
    <row r="708" spans="3:15" x14ac:dyDescent="0.25">
      <c r="C708">
        <f t="shared" si="38"/>
        <v>10</v>
      </c>
      <c r="D708">
        <f>COUNTIF($F$4:F708,F708)</f>
        <v>523</v>
      </c>
      <c r="E708" s="40">
        <f>'Agricultural Data'!C708</f>
        <v>0</v>
      </c>
      <c r="F708" s="40">
        <f>'Agricultural Data'!D708</f>
        <v>0</v>
      </c>
      <c r="G708" s="40">
        <f>'Agricultural Data'!E708</f>
        <v>0</v>
      </c>
      <c r="H708" s="38">
        <f>'Agricultural Data'!F708</f>
        <v>0</v>
      </c>
      <c r="I708" s="38">
        <f>'Agricultural Data'!G708</f>
        <v>0</v>
      </c>
      <c r="J708" s="38">
        <f>'Agricultural Data'!H708</f>
        <v>0</v>
      </c>
      <c r="K708" s="195">
        <f>'Agricultural Data'!I708</f>
        <v>0</v>
      </c>
      <c r="L708" s="195">
        <f>'Agricultural Data'!J708</f>
        <v>0</v>
      </c>
      <c r="M708" s="168" t="str">
        <f t="shared" si="39"/>
        <v/>
      </c>
      <c r="N708" s="168" t="str">
        <f t="shared" si="40"/>
        <v/>
      </c>
      <c r="O708" s="38" t="str">
        <f>IFERROR(IF(VLOOKUP(J708,'Inputs_Metric 30'!$D$5:$E$139,2,FALSE)=0,"",VLOOKUP(J708,'Inputs_Metric 30'!$D$5:$E$139,2,FALSE)),"")</f>
        <v/>
      </c>
    </row>
    <row r="709" spans="3:15" x14ac:dyDescent="0.25">
      <c r="C709">
        <f t="shared" si="38"/>
        <v>10</v>
      </c>
      <c r="D709">
        <f>COUNTIF($F$4:F709,F709)</f>
        <v>524</v>
      </c>
      <c r="E709" s="40">
        <f>'Agricultural Data'!C709</f>
        <v>0</v>
      </c>
      <c r="F709" s="40">
        <f>'Agricultural Data'!D709</f>
        <v>0</v>
      </c>
      <c r="G709" s="40">
        <f>'Agricultural Data'!E709</f>
        <v>0</v>
      </c>
      <c r="H709" s="38">
        <f>'Agricultural Data'!F709</f>
        <v>0</v>
      </c>
      <c r="I709" s="38">
        <f>'Agricultural Data'!G709</f>
        <v>0</v>
      </c>
      <c r="J709" s="38">
        <f>'Agricultural Data'!H709</f>
        <v>0</v>
      </c>
      <c r="K709" s="195">
        <f>'Agricultural Data'!I709</f>
        <v>0</v>
      </c>
      <c r="L709" s="195">
        <f>'Agricultural Data'!J709</f>
        <v>0</v>
      </c>
      <c r="M709" s="168" t="str">
        <f t="shared" si="39"/>
        <v/>
      </c>
      <c r="N709" s="168" t="str">
        <f t="shared" si="40"/>
        <v/>
      </c>
      <c r="O709" s="38" t="str">
        <f>IFERROR(IF(VLOOKUP(J709,'Inputs_Metric 30'!$D$5:$E$139,2,FALSE)=0,"",VLOOKUP(J709,'Inputs_Metric 30'!$D$5:$E$139,2,FALSE)),"")</f>
        <v/>
      </c>
    </row>
    <row r="710" spans="3:15" x14ac:dyDescent="0.25">
      <c r="C710">
        <f t="shared" si="38"/>
        <v>10</v>
      </c>
      <c r="D710">
        <f>COUNTIF($F$4:F710,F710)</f>
        <v>525</v>
      </c>
      <c r="E710" s="40">
        <f>'Agricultural Data'!C710</f>
        <v>0</v>
      </c>
      <c r="F710" s="40">
        <f>'Agricultural Data'!D710</f>
        <v>0</v>
      </c>
      <c r="G710" s="40">
        <f>'Agricultural Data'!E710</f>
        <v>0</v>
      </c>
      <c r="H710" s="38">
        <f>'Agricultural Data'!F710</f>
        <v>0</v>
      </c>
      <c r="I710" s="38">
        <f>'Agricultural Data'!G710</f>
        <v>0</v>
      </c>
      <c r="J710" s="38">
        <f>'Agricultural Data'!H710</f>
        <v>0</v>
      </c>
      <c r="K710" s="195">
        <f>'Agricultural Data'!I710</f>
        <v>0</v>
      </c>
      <c r="L710" s="195">
        <f>'Agricultural Data'!J710</f>
        <v>0</v>
      </c>
      <c r="M710" s="168" t="str">
        <f t="shared" si="39"/>
        <v/>
      </c>
      <c r="N710" s="168" t="str">
        <f t="shared" si="40"/>
        <v/>
      </c>
      <c r="O710" s="38" t="str">
        <f>IFERROR(IF(VLOOKUP(J710,'Inputs_Metric 30'!$D$5:$E$139,2,FALSE)=0,"",VLOOKUP(J710,'Inputs_Metric 30'!$D$5:$E$139,2,FALSE)),"")</f>
        <v/>
      </c>
    </row>
    <row r="711" spans="3:15" x14ac:dyDescent="0.25">
      <c r="C711">
        <f t="shared" si="38"/>
        <v>10</v>
      </c>
      <c r="D711">
        <f>COUNTIF($F$4:F711,F711)</f>
        <v>526</v>
      </c>
      <c r="E711" s="40">
        <f>'Agricultural Data'!C711</f>
        <v>0</v>
      </c>
      <c r="F711" s="40">
        <f>'Agricultural Data'!D711</f>
        <v>0</v>
      </c>
      <c r="G711" s="40">
        <f>'Agricultural Data'!E711</f>
        <v>0</v>
      </c>
      <c r="H711" s="38">
        <f>'Agricultural Data'!F711</f>
        <v>0</v>
      </c>
      <c r="I711" s="38">
        <f>'Agricultural Data'!G711</f>
        <v>0</v>
      </c>
      <c r="J711" s="38">
        <f>'Agricultural Data'!H711</f>
        <v>0</v>
      </c>
      <c r="K711" s="195">
        <f>'Agricultural Data'!I711</f>
        <v>0</v>
      </c>
      <c r="L711" s="195">
        <f>'Agricultural Data'!J711</f>
        <v>0</v>
      </c>
      <c r="M711" s="168" t="str">
        <f t="shared" si="39"/>
        <v/>
      </c>
      <c r="N711" s="168" t="str">
        <f t="shared" si="40"/>
        <v/>
      </c>
      <c r="O711" s="38" t="str">
        <f>IFERROR(IF(VLOOKUP(J711,'Inputs_Metric 30'!$D$5:$E$139,2,FALSE)=0,"",VLOOKUP(J711,'Inputs_Metric 30'!$D$5:$E$139,2,FALSE)),"")</f>
        <v/>
      </c>
    </row>
    <row r="712" spans="3:15" x14ac:dyDescent="0.25">
      <c r="C712">
        <f t="shared" si="38"/>
        <v>10</v>
      </c>
      <c r="D712">
        <f>COUNTIF($F$4:F712,F712)</f>
        <v>527</v>
      </c>
      <c r="E712" s="40">
        <f>'Agricultural Data'!C712</f>
        <v>0</v>
      </c>
      <c r="F712" s="40">
        <f>'Agricultural Data'!D712</f>
        <v>0</v>
      </c>
      <c r="G712" s="40">
        <f>'Agricultural Data'!E712</f>
        <v>0</v>
      </c>
      <c r="H712" s="38">
        <f>'Agricultural Data'!F712</f>
        <v>0</v>
      </c>
      <c r="I712" s="38">
        <f>'Agricultural Data'!G712</f>
        <v>0</v>
      </c>
      <c r="J712" s="38">
        <f>'Agricultural Data'!H712</f>
        <v>0</v>
      </c>
      <c r="K712" s="195">
        <f>'Agricultural Data'!I712</f>
        <v>0</v>
      </c>
      <c r="L712" s="195">
        <f>'Agricultural Data'!J712</f>
        <v>0</v>
      </c>
      <c r="M712" s="168" t="str">
        <f t="shared" si="39"/>
        <v/>
      </c>
      <c r="N712" s="168" t="str">
        <f t="shared" si="40"/>
        <v/>
      </c>
      <c r="O712" s="38" t="str">
        <f>IFERROR(IF(VLOOKUP(J712,'Inputs_Metric 30'!$D$5:$E$139,2,FALSE)=0,"",VLOOKUP(J712,'Inputs_Metric 30'!$D$5:$E$139,2,FALSE)),"")</f>
        <v/>
      </c>
    </row>
    <row r="713" spans="3:15" x14ac:dyDescent="0.25">
      <c r="C713">
        <f t="shared" si="38"/>
        <v>10</v>
      </c>
      <c r="D713">
        <f>COUNTIF($F$4:F713,F713)</f>
        <v>528</v>
      </c>
      <c r="E713" s="40">
        <f>'Agricultural Data'!C713</f>
        <v>0</v>
      </c>
      <c r="F713" s="40">
        <f>'Agricultural Data'!D713</f>
        <v>0</v>
      </c>
      <c r="G713" s="40">
        <f>'Agricultural Data'!E713</f>
        <v>0</v>
      </c>
      <c r="H713" s="38">
        <f>'Agricultural Data'!F713</f>
        <v>0</v>
      </c>
      <c r="I713" s="38">
        <f>'Agricultural Data'!G713</f>
        <v>0</v>
      </c>
      <c r="J713" s="38">
        <f>'Agricultural Data'!H713</f>
        <v>0</v>
      </c>
      <c r="K713" s="195">
        <f>'Agricultural Data'!I713</f>
        <v>0</v>
      </c>
      <c r="L713" s="195">
        <f>'Agricultural Data'!J713</f>
        <v>0</v>
      </c>
      <c r="M713" s="168" t="str">
        <f t="shared" si="39"/>
        <v/>
      </c>
      <c r="N713" s="168" t="str">
        <f t="shared" si="40"/>
        <v/>
      </c>
      <c r="O713" s="38" t="str">
        <f>IFERROR(IF(VLOOKUP(J713,'Inputs_Metric 30'!$D$5:$E$139,2,FALSE)=0,"",VLOOKUP(J713,'Inputs_Metric 30'!$D$5:$E$139,2,FALSE)),"")</f>
        <v/>
      </c>
    </row>
    <row r="714" spans="3:15" x14ac:dyDescent="0.25">
      <c r="C714">
        <f t="shared" si="38"/>
        <v>10</v>
      </c>
      <c r="D714">
        <f>COUNTIF($F$4:F714,F714)</f>
        <v>529</v>
      </c>
      <c r="E714" s="40">
        <f>'Agricultural Data'!C714</f>
        <v>0</v>
      </c>
      <c r="F714" s="40">
        <f>'Agricultural Data'!D714</f>
        <v>0</v>
      </c>
      <c r="G714" s="40">
        <f>'Agricultural Data'!E714</f>
        <v>0</v>
      </c>
      <c r="H714" s="38">
        <f>'Agricultural Data'!F714</f>
        <v>0</v>
      </c>
      <c r="I714" s="38">
        <f>'Agricultural Data'!G714</f>
        <v>0</v>
      </c>
      <c r="J714" s="38">
        <f>'Agricultural Data'!H714</f>
        <v>0</v>
      </c>
      <c r="K714" s="195">
        <f>'Agricultural Data'!I714</f>
        <v>0</v>
      </c>
      <c r="L714" s="195">
        <f>'Agricultural Data'!J714</f>
        <v>0</v>
      </c>
      <c r="M714" s="168" t="str">
        <f t="shared" si="39"/>
        <v/>
      </c>
      <c r="N714" s="168" t="str">
        <f t="shared" si="40"/>
        <v/>
      </c>
      <c r="O714" s="38" t="str">
        <f>IFERROR(IF(VLOOKUP(J714,'Inputs_Metric 30'!$D$5:$E$139,2,FALSE)=0,"",VLOOKUP(J714,'Inputs_Metric 30'!$D$5:$E$139,2,FALSE)),"")</f>
        <v/>
      </c>
    </row>
    <row r="715" spans="3:15" x14ac:dyDescent="0.25">
      <c r="C715">
        <f t="shared" si="38"/>
        <v>10</v>
      </c>
      <c r="D715">
        <f>COUNTIF($F$4:F715,F715)</f>
        <v>530</v>
      </c>
      <c r="E715" s="40">
        <f>'Agricultural Data'!C715</f>
        <v>0</v>
      </c>
      <c r="F715" s="40">
        <f>'Agricultural Data'!D715</f>
        <v>0</v>
      </c>
      <c r="G715" s="40">
        <f>'Agricultural Data'!E715</f>
        <v>0</v>
      </c>
      <c r="H715" s="38">
        <f>'Agricultural Data'!F715</f>
        <v>0</v>
      </c>
      <c r="I715" s="38">
        <f>'Agricultural Data'!G715</f>
        <v>0</v>
      </c>
      <c r="J715" s="38">
        <f>'Agricultural Data'!H715</f>
        <v>0</v>
      </c>
      <c r="K715" s="195">
        <f>'Agricultural Data'!I715</f>
        <v>0</v>
      </c>
      <c r="L715" s="195">
        <f>'Agricultural Data'!J715</f>
        <v>0</v>
      </c>
      <c r="M715" s="168" t="str">
        <f t="shared" si="39"/>
        <v/>
      </c>
      <c r="N715" s="168" t="str">
        <f t="shared" si="40"/>
        <v/>
      </c>
      <c r="O715" s="38" t="str">
        <f>IFERROR(IF(VLOOKUP(J715,'Inputs_Metric 30'!$D$5:$E$139,2,FALSE)=0,"",VLOOKUP(J715,'Inputs_Metric 30'!$D$5:$E$139,2,FALSE)),"")</f>
        <v/>
      </c>
    </row>
    <row r="716" spans="3:15" x14ac:dyDescent="0.25">
      <c r="C716">
        <f t="shared" si="38"/>
        <v>10</v>
      </c>
      <c r="D716">
        <f>COUNTIF($F$4:F716,F716)</f>
        <v>531</v>
      </c>
      <c r="E716" s="40">
        <f>'Agricultural Data'!C716</f>
        <v>0</v>
      </c>
      <c r="F716" s="40">
        <f>'Agricultural Data'!D716</f>
        <v>0</v>
      </c>
      <c r="G716" s="40">
        <f>'Agricultural Data'!E716</f>
        <v>0</v>
      </c>
      <c r="H716" s="38">
        <f>'Agricultural Data'!F716</f>
        <v>0</v>
      </c>
      <c r="I716" s="38">
        <f>'Agricultural Data'!G716</f>
        <v>0</v>
      </c>
      <c r="J716" s="38">
        <f>'Agricultural Data'!H716</f>
        <v>0</v>
      </c>
      <c r="K716" s="195">
        <f>'Agricultural Data'!I716</f>
        <v>0</v>
      </c>
      <c r="L716" s="195">
        <f>'Agricultural Data'!J716</f>
        <v>0</v>
      </c>
      <c r="M716" s="168" t="str">
        <f t="shared" si="39"/>
        <v/>
      </c>
      <c r="N716" s="168" t="str">
        <f t="shared" si="40"/>
        <v/>
      </c>
      <c r="O716" s="38" t="str">
        <f>IFERROR(IF(VLOOKUP(J716,'Inputs_Metric 30'!$D$5:$E$139,2,FALSE)=0,"",VLOOKUP(J716,'Inputs_Metric 30'!$D$5:$E$139,2,FALSE)),"")</f>
        <v/>
      </c>
    </row>
    <row r="717" spans="3:15" x14ac:dyDescent="0.25">
      <c r="C717">
        <f t="shared" si="38"/>
        <v>10</v>
      </c>
      <c r="D717">
        <f>COUNTIF($F$4:F717,F717)</f>
        <v>532</v>
      </c>
      <c r="E717" s="40">
        <f>'Agricultural Data'!C717</f>
        <v>0</v>
      </c>
      <c r="F717" s="40">
        <f>'Agricultural Data'!D717</f>
        <v>0</v>
      </c>
      <c r="G717" s="40">
        <f>'Agricultural Data'!E717</f>
        <v>0</v>
      </c>
      <c r="H717" s="38">
        <f>'Agricultural Data'!F717</f>
        <v>0</v>
      </c>
      <c r="I717" s="38">
        <f>'Agricultural Data'!G717</f>
        <v>0</v>
      </c>
      <c r="J717" s="38">
        <f>'Agricultural Data'!H717</f>
        <v>0</v>
      </c>
      <c r="K717" s="195">
        <f>'Agricultural Data'!I717</f>
        <v>0</v>
      </c>
      <c r="L717" s="195">
        <f>'Agricultural Data'!J717</f>
        <v>0</v>
      </c>
      <c r="M717" s="168" t="str">
        <f t="shared" si="39"/>
        <v/>
      </c>
      <c r="N717" s="168" t="str">
        <f t="shared" si="40"/>
        <v/>
      </c>
      <c r="O717" s="38" t="str">
        <f>IFERROR(IF(VLOOKUP(J717,'Inputs_Metric 30'!$D$5:$E$139,2,FALSE)=0,"",VLOOKUP(J717,'Inputs_Metric 30'!$D$5:$E$139,2,FALSE)),"")</f>
        <v/>
      </c>
    </row>
    <row r="718" spans="3:15" x14ac:dyDescent="0.25">
      <c r="C718">
        <f t="shared" si="38"/>
        <v>10</v>
      </c>
      <c r="D718">
        <f>COUNTIF($F$4:F718,F718)</f>
        <v>533</v>
      </c>
      <c r="E718" s="40">
        <f>'Agricultural Data'!C718</f>
        <v>0</v>
      </c>
      <c r="F718" s="40">
        <f>'Agricultural Data'!D718</f>
        <v>0</v>
      </c>
      <c r="G718" s="40">
        <f>'Agricultural Data'!E718</f>
        <v>0</v>
      </c>
      <c r="H718" s="38">
        <f>'Agricultural Data'!F718</f>
        <v>0</v>
      </c>
      <c r="I718" s="38">
        <f>'Agricultural Data'!G718</f>
        <v>0</v>
      </c>
      <c r="J718" s="38">
        <f>'Agricultural Data'!H718</f>
        <v>0</v>
      </c>
      <c r="K718" s="195">
        <f>'Agricultural Data'!I718</f>
        <v>0</v>
      </c>
      <c r="L718" s="195">
        <f>'Agricultural Data'!J718</f>
        <v>0</v>
      </c>
      <c r="M718" s="168" t="str">
        <f t="shared" si="39"/>
        <v/>
      </c>
      <c r="N718" s="168" t="str">
        <f t="shared" si="40"/>
        <v/>
      </c>
      <c r="O718" s="38" t="str">
        <f>IFERROR(IF(VLOOKUP(J718,'Inputs_Metric 30'!$D$5:$E$139,2,FALSE)=0,"",VLOOKUP(J718,'Inputs_Metric 30'!$D$5:$E$139,2,FALSE)),"")</f>
        <v/>
      </c>
    </row>
    <row r="719" spans="3:15" x14ac:dyDescent="0.25">
      <c r="C719">
        <f t="shared" si="38"/>
        <v>10</v>
      </c>
      <c r="D719">
        <f>COUNTIF($F$4:F719,F719)</f>
        <v>534</v>
      </c>
      <c r="E719" s="40">
        <f>'Agricultural Data'!C719</f>
        <v>0</v>
      </c>
      <c r="F719" s="40">
        <f>'Agricultural Data'!D719</f>
        <v>0</v>
      </c>
      <c r="G719" s="40">
        <f>'Agricultural Data'!E719</f>
        <v>0</v>
      </c>
      <c r="H719" s="38">
        <f>'Agricultural Data'!F719</f>
        <v>0</v>
      </c>
      <c r="I719" s="38">
        <f>'Agricultural Data'!G719</f>
        <v>0</v>
      </c>
      <c r="J719" s="38">
        <f>'Agricultural Data'!H719</f>
        <v>0</v>
      </c>
      <c r="K719" s="195">
        <f>'Agricultural Data'!I719</f>
        <v>0</v>
      </c>
      <c r="L719" s="195">
        <f>'Agricultural Data'!J719</f>
        <v>0</v>
      </c>
      <c r="M719" s="168" t="str">
        <f t="shared" si="39"/>
        <v/>
      </c>
      <c r="N719" s="168" t="str">
        <f t="shared" si="40"/>
        <v/>
      </c>
      <c r="O719" s="38" t="str">
        <f>IFERROR(IF(VLOOKUP(J719,'Inputs_Metric 30'!$D$5:$E$139,2,FALSE)=0,"",VLOOKUP(J719,'Inputs_Metric 30'!$D$5:$E$139,2,FALSE)),"")</f>
        <v/>
      </c>
    </row>
    <row r="720" spans="3:15" x14ac:dyDescent="0.25">
      <c r="C720">
        <f t="shared" si="38"/>
        <v>10</v>
      </c>
      <c r="D720">
        <f>COUNTIF($F$4:F720,F720)</f>
        <v>535</v>
      </c>
      <c r="E720" s="40">
        <f>'Agricultural Data'!C720</f>
        <v>0</v>
      </c>
      <c r="F720" s="40">
        <f>'Agricultural Data'!D720</f>
        <v>0</v>
      </c>
      <c r="G720" s="40">
        <f>'Agricultural Data'!E720</f>
        <v>0</v>
      </c>
      <c r="H720" s="38">
        <f>'Agricultural Data'!F720</f>
        <v>0</v>
      </c>
      <c r="I720" s="38">
        <f>'Agricultural Data'!G720</f>
        <v>0</v>
      </c>
      <c r="J720" s="38">
        <f>'Agricultural Data'!H720</f>
        <v>0</v>
      </c>
      <c r="K720" s="195">
        <f>'Agricultural Data'!I720</f>
        <v>0</v>
      </c>
      <c r="L720" s="195">
        <f>'Agricultural Data'!J720</f>
        <v>0</v>
      </c>
      <c r="M720" s="168" t="str">
        <f t="shared" si="39"/>
        <v/>
      </c>
      <c r="N720" s="168" t="str">
        <f t="shared" si="40"/>
        <v/>
      </c>
      <c r="O720" s="38" t="str">
        <f>IFERROR(IF(VLOOKUP(J720,'Inputs_Metric 30'!$D$5:$E$139,2,FALSE)=0,"",VLOOKUP(J720,'Inputs_Metric 30'!$D$5:$E$139,2,FALSE)),"")</f>
        <v/>
      </c>
    </row>
    <row r="721" spans="3:15" x14ac:dyDescent="0.25">
      <c r="C721">
        <f t="shared" si="38"/>
        <v>10</v>
      </c>
      <c r="D721">
        <f>COUNTIF($F$4:F721,F721)</f>
        <v>536</v>
      </c>
      <c r="E721" s="40">
        <f>'Agricultural Data'!C721</f>
        <v>0</v>
      </c>
      <c r="F721" s="40">
        <f>'Agricultural Data'!D721</f>
        <v>0</v>
      </c>
      <c r="G721" s="40">
        <f>'Agricultural Data'!E721</f>
        <v>0</v>
      </c>
      <c r="H721" s="38">
        <f>'Agricultural Data'!F721</f>
        <v>0</v>
      </c>
      <c r="I721" s="38">
        <f>'Agricultural Data'!G721</f>
        <v>0</v>
      </c>
      <c r="J721" s="38">
        <f>'Agricultural Data'!H721</f>
        <v>0</v>
      </c>
      <c r="K721" s="195">
        <f>'Agricultural Data'!I721</f>
        <v>0</v>
      </c>
      <c r="L721" s="195">
        <f>'Agricultural Data'!J721</f>
        <v>0</v>
      </c>
      <c r="M721" s="168" t="str">
        <f t="shared" si="39"/>
        <v/>
      </c>
      <c r="N721" s="168" t="str">
        <f t="shared" si="40"/>
        <v/>
      </c>
      <c r="O721" s="38" t="str">
        <f>IFERROR(IF(VLOOKUP(J721,'Inputs_Metric 30'!$D$5:$E$139,2,FALSE)=0,"",VLOOKUP(J721,'Inputs_Metric 30'!$D$5:$E$139,2,FALSE)),"")</f>
        <v/>
      </c>
    </row>
    <row r="722" spans="3:15" x14ac:dyDescent="0.25">
      <c r="C722">
        <f t="shared" si="38"/>
        <v>10</v>
      </c>
      <c r="D722">
        <f>COUNTIF($F$4:F722,F722)</f>
        <v>537</v>
      </c>
      <c r="E722" s="40">
        <f>'Agricultural Data'!C722</f>
        <v>0</v>
      </c>
      <c r="F722" s="40">
        <f>'Agricultural Data'!D722</f>
        <v>0</v>
      </c>
      <c r="G722" s="40">
        <f>'Agricultural Data'!E722</f>
        <v>0</v>
      </c>
      <c r="H722" s="38">
        <f>'Agricultural Data'!F722</f>
        <v>0</v>
      </c>
      <c r="I722" s="38">
        <f>'Agricultural Data'!G722</f>
        <v>0</v>
      </c>
      <c r="J722" s="38">
        <f>'Agricultural Data'!H722</f>
        <v>0</v>
      </c>
      <c r="K722" s="195">
        <f>'Agricultural Data'!I722</f>
        <v>0</v>
      </c>
      <c r="L722" s="195">
        <f>'Agricultural Data'!J722</f>
        <v>0</v>
      </c>
      <c r="M722" s="168" t="str">
        <f t="shared" si="39"/>
        <v/>
      </c>
      <c r="N722" s="168" t="str">
        <f t="shared" si="40"/>
        <v/>
      </c>
      <c r="O722" s="38" t="str">
        <f>IFERROR(IF(VLOOKUP(J722,'Inputs_Metric 30'!$D$5:$E$139,2,FALSE)=0,"",VLOOKUP(J722,'Inputs_Metric 30'!$D$5:$E$139,2,FALSE)),"")</f>
        <v/>
      </c>
    </row>
    <row r="723" spans="3:15" x14ac:dyDescent="0.25">
      <c r="C723">
        <f t="shared" si="38"/>
        <v>10</v>
      </c>
      <c r="D723">
        <f>COUNTIF($F$4:F723,F723)</f>
        <v>538</v>
      </c>
      <c r="E723" s="40">
        <f>'Agricultural Data'!C723</f>
        <v>0</v>
      </c>
      <c r="F723" s="40">
        <f>'Agricultural Data'!D723</f>
        <v>0</v>
      </c>
      <c r="G723" s="40">
        <f>'Agricultural Data'!E723</f>
        <v>0</v>
      </c>
      <c r="H723" s="38">
        <f>'Agricultural Data'!F723</f>
        <v>0</v>
      </c>
      <c r="I723" s="38">
        <f>'Agricultural Data'!G723</f>
        <v>0</v>
      </c>
      <c r="J723" s="38">
        <f>'Agricultural Data'!H723</f>
        <v>0</v>
      </c>
      <c r="K723" s="195">
        <f>'Agricultural Data'!I723</f>
        <v>0</v>
      </c>
      <c r="L723" s="195">
        <f>'Agricultural Data'!J723</f>
        <v>0</v>
      </c>
      <c r="M723" s="168" t="str">
        <f t="shared" si="39"/>
        <v/>
      </c>
      <c r="N723" s="168" t="str">
        <f t="shared" si="40"/>
        <v/>
      </c>
      <c r="O723" s="38" t="str">
        <f>IFERROR(IF(VLOOKUP(J723,'Inputs_Metric 30'!$D$5:$E$139,2,FALSE)=0,"",VLOOKUP(J723,'Inputs_Metric 30'!$D$5:$E$139,2,FALSE)),"")</f>
        <v/>
      </c>
    </row>
    <row r="724" spans="3:15" x14ac:dyDescent="0.25">
      <c r="C724">
        <f t="shared" si="38"/>
        <v>10</v>
      </c>
      <c r="D724">
        <f>COUNTIF($F$4:F724,F724)</f>
        <v>539</v>
      </c>
      <c r="E724" s="40">
        <f>'Agricultural Data'!C724</f>
        <v>0</v>
      </c>
      <c r="F724" s="40">
        <f>'Agricultural Data'!D724</f>
        <v>0</v>
      </c>
      <c r="G724" s="40">
        <f>'Agricultural Data'!E724</f>
        <v>0</v>
      </c>
      <c r="H724" s="38">
        <f>'Agricultural Data'!F724</f>
        <v>0</v>
      </c>
      <c r="I724" s="38">
        <f>'Agricultural Data'!G724</f>
        <v>0</v>
      </c>
      <c r="J724" s="38">
        <f>'Agricultural Data'!H724</f>
        <v>0</v>
      </c>
      <c r="K724" s="195">
        <f>'Agricultural Data'!I724</f>
        <v>0</v>
      </c>
      <c r="L724" s="195">
        <f>'Agricultural Data'!J724</f>
        <v>0</v>
      </c>
      <c r="M724" s="168" t="str">
        <f t="shared" si="39"/>
        <v/>
      </c>
      <c r="N724" s="168" t="str">
        <f t="shared" si="40"/>
        <v/>
      </c>
      <c r="O724" s="38" t="str">
        <f>IFERROR(IF(VLOOKUP(J724,'Inputs_Metric 30'!$D$5:$E$139,2,FALSE)=0,"",VLOOKUP(J724,'Inputs_Metric 30'!$D$5:$E$139,2,FALSE)),"")</f>
        <v/>
      </c>
    </row>
    <row r="725" spans="3:15" x14ac:dyDescent="0.25">
      <c r="C725">
        <f t="shared" si="38"/>
        <v>10</v>
      </c>
      <c r="D725">
        <f>COUNTIF($F$4:F725,F725)</f>
        <v>540</v>
      </c>
      <c r="E725" s="40">
        <f>'Agricultural Data'!C725</f>
        <v>0</v>
      </c>
      <c r="F725" s="40">
        <f>'Agricultural Data'!D725</f>
        <v>0</v>
      </c>
      <c r="G725" s="40">
        <f>'Agricultural Data'!E725</f>
        <v>0</v>
      </c>
      <c r="H725" s="38">
        <f>'Agricultural Data'!F725</f>
        <v>0</v>
      </c>
      <c r="I725" s="38">
        <f>'Agricultural Data'!G725</f>
        <v>0</v>
      </c>
      <c r="J725" s="38">
        <f>'Agricultural Data'!H725</f>
        <v>0</v>
      </c>
      <c r="K725" s="195">
        <f>'Agricultural Data'!I725</f>
        <v>0</v>
      </c>
      <c r="L725" s="195">
        <f>'Agricultural Data'!J725</f>
        <v>0</v>
      </c>
      <c r="M725" s="168" t="str">
        <f t="shared" si="39"/>
        <v/>
      </c>
      <c r="N725" s="168" t="str">
        <f t="shared" si="40"/>
        <v/>
      </c>
      <c r="O725" s="38" t="str">
        <f>IFERROR(IF(VLOOKUP(J725,'Inputs_Metric 30'!$D$5:$E$139,2,FALSE)=0,"",VLOOKUP(J725,'Inputs_Metric 30'!$D$5:$E$139,2,FALSE)),"")</f>
        <v/>
      </c>
    </row>
    <row r="726" spans="3:15" x14ac:dyDescent="0.25">
      <c r="C726">
        <f t="shared" si="38"/>
        <v>10</v>
      </c>
      <c r="D726">
        <f>COUNTIF($F$4:F726,F726)</f>
        <v>541</v>
      </c>
      <c r="E726" s="40">
        <f>'Agricultural Data'!C726</f>
        <v>0</v>
      </c>
      <c r="F726" s="40">
        <f>'Agricultural Data'!D726</f>
        <v>0</v>
      </c>
      <c r="G726" s="40">
        <f>'Agricultural Data'!E726</f>
        <v>0</v>
      </c>
      <c r="H726" s="38">
        <f>'Agricultural Data'!F726</f>
        <v>0</v>
      </c>
      <c r="I726" s="38">
        <f>'Agricultural Data'!G726</f>
        <v>0</v>
      </c>
      <c r="J726" s="38">
        <f>'Agricultural Data'!H726</f>
        <v>0</v>
      </c>
      <c r="K726" s="195">
        <f>'Agricultural Data'!I726</f>
        <v>0</v>
      </c>
      <c r="L726" s="195">
        <f>'Agricultural Data'!J726</f>
        <v>0</v>
      </c>
      <c r="M726" s="168" t="str">
        <f t="shared" si="39"/>
        <v/>
      </c>
      <c r="N726" s="168" t="str">
        <f t="shared" si="40"/>
        <v/>
      </c>
      <c r="O726" s="38" t="str">
        <f>IFERROR(IF(VLOOKUP(J726,'Inputs_Metric 30'!$D$5:$E$139,2,FALSE)=0,"",VLOOKUP(J726,'Inputs_Metric 30'!$D$5:$E$139,2,FALSE)),"")</f>
        <v/>
      </c>
    </row>
    <row r="727" spans="3:15" x14ac:dyDescent="0.25">
      <c r="C727">
        <f t="shared" si="38"/>
        <v>10</v>
      </c>
      <c r="D727">
        <f>COUNTIF($F$4:F727,F727)</f>
        <v>542</v>
      </c>
      <c r="E727" s="40">
        <f>'Agricultural Data'!C727</f>
        <v>0</v>
      </c>
      <c r="F727" s="40">
        <f>'Agricultural Data'!D727</f>
        <v>0</v>
      </c>
      <c r="G727" s="40">
        <f>'Agricultural Data'!E727</f>
        <v>0</v>
      </c>
      <c r="H727" s="38">
        <f>'Agricultural Data'!F727</f>
        <v>0</v>
      </c>
      <c r="I727" s="38">
        <f>'Agricultural Data'!G727</f>
        <v>0</v>
      </c>
      <c r="J727" s="38">
        <f>'Agricultural Data'!H727</f>
        <v>0</v>
      </c>
      <c r="K727" s="195">
        <f>'Agricultural Data'!I727</f>
        <v>0</v>
      </c>
      <c r="L727" s="195">
        <f>'Agricultural Data'!J727</f>
        <v>0</v>
      </c>
      <c r="M727" s="168" t="str">
        <f t="shared" si="39"/>
        <v/>
      </c>
      <c r="N727" s="168" t="str">
        <f t="shared" si="40"/>
        <v/>
      </c>
      <c r="O727" s="38" t="str">
        <f>IFERROR(IF(VLOOKUP(J727,'Inputs_Metric 30'!$D$5:$E$139,2,FALSE)=0,"",VLOOKUP(J727,'Inputs_Metric 30'!$D$5:$E$139,2,FALSE)),"")</f>
        <v/>
      </c>
    </row>
    <row r="728" spans="3:15" x14ac:dyDescent="0.25">
      <c r="C728">
        <f t="shared" si="38"/>
        <v>10</v>
      </c>
      <c r="D728">
        <f>COUNTIF($F$4:F728,F728)</f>
        <v>543</v>
      </c>
      <c r="E728" s="40">
        <f>'Agricultural Data'!C728</f>
        <v>0</v>
      </c>
      <c r="F728" s="40">
        <f>'Agricultural Data'!D728</f>
        <v>0</v>
      </c>
      <c r="G728" s="40">
        <f>'Agricultural Data'!E728</f>
        <v>0</v>
      </c>
      <c r="H728" s="38">
        <f>'Agricultural Data'!F728</f>
        <v>0</v>
      </c>
      <c r="I728" s="38">
        <f>'Agricultural Data'!G728</f>
        <v>0</v>
      </c>
      <c r="J728" s="38">
        <f>'Agricultural Data'!H728</f>
        <v>0</v>
      </c>
      <c r="K728" s="195">
        <f>'Agricultural Data'!I728</f>
        <v>0</v>
      </c>
      <c r="L728" s="195">
        <f>'Agricultural Data'!J728</f>
        <v>0</v>
      </c>
      <c r="M728" s="168" t="str">
        <f t="shared" si="39"/>
        <v/>
      </c>
      <c r="N728" s="168" t="str">
        <f t="shared" si="40"/>
        <v/>
      </c>
      <c r="O728" s="38" t="str">
        <f>IFERROR(IF(VLOOKUP(J728,'Inputs_Metric 30'!$D$5:$E$139,2,FALSE)=0,"",VLOOKUP(J728,'Inputs_Metric 30'!$D$5:$E$139,2,FALSE)),"")</f>
        <v/>
      </c>
    </row>
    <row r="729" spans="3:15" x14ac:dyDescent="0.25">
      <c r="C729">
        <f t="shared" si="38"/>
        <v>10</v>
      </c>
      <c r="D729">
        <f>COUNTIF($F$4:F729,F729)</f>
        <v>544</v>
      </c>
      <c r="E729" s="40">
        <f>'Agricultural Data'!C729</f>
        <v>0</v>
      </c>
      <c r="F729" s="40">
        <f>'Agricultural Data'!D729</f>
        <v>0</v>
      </c>
      <c r="G729" s="40">
        <f>'Agricultural Data'!E729</f>
        <v>0</v>
      </c>
      <c r="H729" s="38">
        <f>'Agricultural Data'!F729</f>
        <v>0</v>
      </c>
      <c r="I729" s="38">
        <f>'Agricultural Data'!G729</f>
        <v>0</v>
      </c>
      <c r="J729" s="38">
        <f>'Agricultural Data'!H729</f>
        <v>0</v>
      </c>
      <c r="K729" s="195">
        <f>'Agricultural Data'!I729</f>
        <v>0</v>
      </c>
      <c r="L729" s="195">
        <f>'Agricultural Data'!J729</f>
        <v>0</v>
      </c>
      <c r="M729" s="168" t="str">
        <f t="shared" si="39"/>
        <v/>
      </c>
      <c r="N729" s="168" t="str">
        <f t="shared" si="40"/>
        <v/>
      </c>
      <c r="O729" s="38" t="str">
        <f>IFERROR(IF(VLOOKUP(J729,'Inputs_Metric 30'!$D$5:$E$139,2,FALSE)=0,"",VLOOKUP(J729,'Inputs_Metric 30'!$D$5:$E$139,2,FALSE)),"")</f>
        <v/>
      </c>
    </row>
    <row r="730" spans="3:15" x14ac:dyDescent="0.25">
      <c r="C730">
        <f t="shared" si="38"/>
        <v>10</v>
      </c>
      <c r="D730">
        <f>COUNTIF($F$4:F730,F730)</f>
        <v>545</v>
      </c>
      <c r="E730" s="40">
        <f>'Agricultural Data'!C730</f>
        <v>0</v>
      </c>
      <c r="F730" s="40">
        <f>'Agricultural Data'!D730</f>
        <v>0</v>
      </c>
      <c r="G730" s="40">
        <f>'Agricultural Data'!E730</f>
        <v>0</v>
      </c>
      <c r="H730" s="38">
        <f>'Agricultural Data'!F730</f>
        <v>0</v>
      </c>
      <c r="I730" s="38">
        <f>'Agricultural Data'!G730</f>
        <v>0</v>
      </c>
      <c r="J730" s="38">
        <f>'Agricultural Data'!H730</f>
        <v>0</v>
      </c>
      <c r="K730" s="195">
        <f>'Agricultural Data'!I730</f>
        <v>0</v>
      </c>
      <c r="L730" s="195">
        <f>'Agricultural Data'!J730</f>
        <v>0</v>
      </c>
      <c r="M730" s="168" t="str">
        <f t="shared" si="39"/>
        <v/>
      </c>
      <c r="N730" s="168" t="str">
        <f t="shared" si="40"/>
        <v/>
      </c>
      <c r="O730" s="38" t="str">
        <f>IFERROR(IF(VLOOKUP(J730,'Inputs_Metric 30'!$D$5:$E$139,2,FALSE)=0,"",VLOOKUP(J730,'Inputs_Metric 30'!$D$5:$E$139,2,FALSE)),"")</f>
        <v/>
      </c>
    </row>
    <row r="731" spans="3:15" x14ac:dyDescent="0.25">
      <c r="C731">
        <f t="shared" si="38"/>
        <v>10</v>
      </c>
      <c r="D731">
        <f>COUNTIF($F$4:F731,F731)</f>
        <v>546</v>
      </c>
      <c r="E731" s="40">
        <f>'Agricultural Data'!C731</f>
        <v>0</v>
      </c>
      <c r="F731" s="40">
        <f>'Agricultural Data'!D731</f>
        <v>0</v>
      </c>
      <c r="G731" s="40">
        <f>'Agricultural Data'!E731</f>
        <v>0</v>
      </c>
      <c r="H731" s="38">
        <f>'Agricultural Data'!F731</f>
        <v>0</v>
      </c>
      <c r="I731" s="38">
        <f>'Agricultural Data'!G731</f>
        <v>0</v>
      </c>
      <c r="J731" s="38">
        <f>'Agricultural Data'!H731</f>
        <v>0</v>
      </c>
      <c r="K731" s="195">
        <f>'Agricultural Data'!I731</f>
        <v>0</v>
      </c>
      <c r="L731" s="195">
        <f>'Agricultural Data'!J731</f>
        <v>0</v>
      </c>
      <c r="M731" s="168" t="str">
        <f t="shared" si="39"/>
        <v/>
      </c>
      <c r="N731" s="168" t="str">
        <f t="shared" si="40"/>
        <v/>
      </c>
      <c r="O731" s="38" t="str">
        <f>IFERROR(IF(VLOOKUP(J731,'Inputs_Metric 30'!$D$5:$E$139,2,FALSE)=0,"",VLOOKUP(J731,'Inputs_Metric 30'!$D$5:$E$139,2,FALSE)),"")</f>
        <v/>
      </c>
    </row>
    <row r="732" spans="3:15" x14ac:dyDescent="0.25">
      <c r="C732">
        <f t="shared" ref="C732:C795" si="41">IF(D732=1,C731+1,C731)</f>
        <v>10</v>
      </c>
      <c r="D732">
        <f>COUNTIF($F$4:F732,F732)</f>
        <v>547</v>
      </c>
      <c r="E732" s="40">
        <f>'Agricultural Data'!C732</f>
        <v>0</v>
      </c>
      <c r="F732" s="40">
        <f>'Agricultural Data'!D732</f>
        <v>0</v>
      </c>
      <c r="G732" s="40">
        <f>'Agricultural Data'!E732</f>
        <v>0</v>
      </c>
      <c r="H732" s="38">
        <f>'Agricultural Data'!F732</f>
        <v>0</v>
      </c>
      <c r="I732" s="38">
        <f>'Agricultural Data'!G732</f>
        <v>0</v>
      </c>
      <c r="J732" s="38">
        <f>'Agricultural Data'!H732</f>
        <v>0</v>
      </c>
      <c r="K732" s="195">
        <f>'Agricultural Data'!I732</f>
        <v>0</v>
      </c>
      <c r="L732" s="195">
        <f>'Agricultural Data'!J732</f>
        <v>0</v>
      </c>
      <c r="M732" s="168" t="str">
        <f t="shared" ref="M732:M795" si="42">IF($O732="","",K732)</f>
        <v/>
      </c>
      <c r="N732" s="168" t="str">
        <f t="shared" ref="N732:N795" si="43">IF($O732="","",L732)</f>
        <v/>
      </c>
      <c r="O732" s="38" t="str">
        <f>IFERROR(IF(VLOOKUP(J732,'Inputs_Metric 30'!$D$5:$E$139,2,FALSE)=0,"",VLOOKUP(J732,'Inputs_Metric 30'!$D$5:$E$139,2,FALSE)),"")</f>
        <v/>
      </c>
    </row>
    <row r="733" spans="3:15" x14ac:dyDescent="0.25">
      <c r="C733">
        <f t="shared" si="41"/>
        <v>10</v>
      </c>
      <c r="D733">
        <f>COUNTIF($F$4:F733,F733)</f>
        <v>548</v>
      </c>
      <c r="E733" s="40">
        <f>'Agricultural Data'!C733</f>
        <v>0</v>
      </c>
      <c r="F733" s="40">
        <f>'Agricultural Data'!D733</f>
        <v>0</v>
      </c>
      <c r="G733" s="40">
        <f>'Agricultural Data'!E733</f>
        <v>0</v>
      </c>
      <c r="H733" s="38">
        <f>'Agricultural Data'!F733</f>
        <v>0</v>
      </c>
      <c r="I733" s="38">
        <f>'Agricultural Data'!G733</f>
        <v>0</v>
      </c>
      <c r="J733" s="38">
        <f>'Agricultural Data'!H733</f>
        <v>0</v>
      </c>
      <c r="K733" s="195">
        <f>'Agricultural Data'!I733</f>
        <v>0</v>
      </c>
      <c r="L733" s="195">
        <f>'Agricultural Data'!J733</f>
        <v>0</v>
      </c>
      <c r="M733" s="168" t="str">
        <f t="shared" si="42"/>
        <v/>
      </c>
      <c r="N733" s="168" t="str">
        <f t="shared" si="43"/>
        <v/>
      </c>
      <c r="O733" s="38" t="str">
        <f>IFERROR(IF(VLOOKUP(J733,'Inputs_Metric 30'!$D$5:$E$139,2,FALSE)=0,"",VLOOKUP(J733,'Inputs_Metric 30'!$D$5:$E$139,2,FALSE)),"")</f>
        <v/>
      </c>
    </row>
    <row r="734" spans="3:15" x14ac:dyDescent="0.25">
      <c r="C734">
        <f t="shared" si="41"/>
        <v>10</v>
      </c>
      <c r="D734">
        <f>COUNTIF($F$4:F734,F734)</f>
        <v>549</v>
      </c>
      <c r="E734" s="40">
        <f>'Agricultural Data'!C734</f>
        <v>0</v>
      </c>
      <c r="F734" s="40">
        <f>'Agricultural Data'!D734</f>
        <v>0</v>
      </c>
      <c r="G734" s="40">
        <f>'Agricultural Data'!E734</f>
        <v>0</v>
      </c>
      <c r="H734" s="38">
        <f>'Agricultural Data'!F734</f>
        <v>0</v>
      </c>
      <c r="I734" s="38">
        <f>'Agricultural Data'!G734</f>
        <v>0</v>
      </c>
      <c r="J734" s="38">
        <f>'Agricultural Data'!H734</f>
        <v>0</v>
      </c>
      <c r="K734" s="195">
        <f>'Agricultural Data'!I734</f>
        <v>0</v>
      </c>
      <c r="L734" s="195">
        <f>'Agricultural Data'!J734</f>
        <v>0</v>
      </c>
      <c r="M734" s="168" t="str">
        <f t="shared" si="42"/>
        <v/>
      </c>
      <c r="N734" s="168" t="str">
        <f t="shared" si="43"/>
        <v/>
      </c>
      <c r="O734" s="38" t="str">
        <f>IFERROR(IF(VLOOKUP(J734,'Inputs_Metric 30'!$D$5:$E$139,2,FALSE)=0,"",VLOOKUP(J734,'Inputs_Metric 30'!$D$5:$E$139,2,FALSE)),"")</f>
        <v/>
      </c>
    </row>
    <row r="735" spans="3:15" x14ac:dyDescent="0.25">
      <c r="C735">
        <f t="shared" si="41"/>
        <v>10</v>
      </c>
      <c r="D735">
        <f>COUNTIF($F$4:F735,F735)</f>
        <v>550</v>
      </c>
      <c r="E735" s="40">
        <f>'Agricultural Data'!C735</f>
        <v>0</v>
      </c>
      <c r="F735" s="40">
        <f>'Agricultural Data'!D735</f>
        <v>0</v>
      </c>
      <c r="G735" s="40">
        <f>'Agricultural Data'!E735</f>
        <v>0</v>
      </c>
      <c r="H735" s="38">
        <f>'Agricultural Data'!F735</f>
        <v>0</v>
      </c>
      <c r="I735" s="38">
        <f>'Agricultural Data'!G735</f>
        <v>0</v>
      </c>
      <c r="J735" s="38">
        <f>'Agricultural Data'!H735</f>
        <v>0</v>
      </c>
      <c r="K735" s="195">
        <f>'Agricultural Data'!I735</f>
        <v>0</v>
      </c>
      <c r="L735" s="195">
        <f>'Agricultural Data'!J735</f>
        <v>0</v>
      </c>
      <c r="M735" s="168" t="str">
        <f t="shared" si="42"/>
        <v/>
      </c>
      <c r="N735" s="168" t="str">
        <f t="shared" si="43"/>
        <v/>
      </c>
      <c r="O735" s="38" t="str">
        <f>IFERROR(IF(VLOOKUP(J735,'Inputs_Metric 30'!$D$5:$E$139,2,FALSE)=0,"",VLOOKUP(J735,'Inputs_Metric 30'!$D$5:$E$139,2,FALSE)),"")</f>
        <v/>
      </c>
    </row>
    <row r="736" spans="3:15" x14ac:dyDescent="0.25">
      <c r="C736">
        <f t="shared" si="41"/>
        <v>10</v>
      </c>
      <c r="D736">
        <f>COUNTIF($F$4:F736,F736)</f>
        <v>551</v>
      </c>
      <c r="E736" s="40">
        <f>'Agricultural Data'!C736</f>
        <v>0</v>
      </c>
      <c r="F736" s="40">
        <f>'Agricultural Data'!D736</f>
        <v>0</v>
      </c>
      <c r="G736" s="40">
        <f>'Agricultural Data'!E736</f>
        <v>0</v>
      </c>
      <c r="H736" s="38">
        <f>'Agricultural Data'!F736</f>
        <v>0</v>
      </c>
      <c r="I736" s="38">
        <f>'Agricultural Data'!G736</f>
        <v>0</v>
      </c>
      <c r="J736" s="38">
        <f>'Agricultural Data'!H736</f>
        <v>0</v>
      </c>
      <c r="K736" s="195">
        <f>'Agricultural Data'!I736</f>
        <v>0</v>
      </c>
      <c r="L736" s="195">
        <f>'Agricultural Data'!J736</f>
        <v>0</v>
      </c>
      <c r="M736" s="168" t="str">
        <f t="shared" si="42"/>
        <v/>
      </c>
      <c r="N736" s="168" t="str">
        <f t="shared" si="43"/>
        <v/>
      </c>
      <c r="O736" s="38" t="str">
        <f>IFERROR(IF(VLOOKUP(J736,'Inputs_Metric 30'!$D$5:$E$139,2,FALSE)=0,"",VLOOKUP(J736,'Inputs_Metric 30'!$D$5:$E$139,2,FALSE)),"")</f>
        <v/>
      </c>
    </row>
    <row r="737" spans="3:15" x14ac:dyDescent="0.25">
      <c r="C737">
        <f t="shared" si="41"/>
        <v>10</v>
      </c>
      <c r="D737">
        <f>COUNTIF($F$4:F737,F737)</f>
        <v>552</v>
      </c>
      <c r="E737" s="40">
        <f>'Agricultural Data'!C737</f>
        <v>0</v>
      </c>
      <c r="F737" s="40">
        <f>'Agricultural Data'!D737</f>
        <v>0</v>
      </c>
      <c r="G737" s="40">
        <f>'Agricultural Data'!E737</f>
        <v>0</v>
      </c>
      <c r="H737" s="38">
        <f>'Agricultural Data'!F737</f>
        <v>0</v>
      </c>
      <c r="I737" s="38">
        <f>'Agricultural Data'!G737</f>
        <v>0</v>
      </c>
      <c r="J737" s="38">
        <f>'Agricultural Data'!H737</f>
        <v>0</v>
      </c>
      <c r="K737" s="195">
        <f>'Agricultural Data'!I737</f>
        <v>0</v>
      </c>
      <c r="L737" s="195">
        <f>'Agricultural Data'!J737</f>
        <v>0</v>
      </c>
      <c r="M737" s="168" t="str">
        <f t="shared" si="42"/>
        <v/>
      </c>
      <c r="N737" s="168" t="str">
        <f t="shared" si="43"/>
        <v/>
      </c>
      <c r="O737" s="38" t="str">
        <f>IFERROR(IF(VLOOKUP(J737,'Inputs_Metric 30'!$D$5:$E$139,2,FALSE)=0,"",VLOOKUP(J737,'Inputs_Metric 30'!$D$5:$E$139,2,FALSE)),"")</f>
        <v/>
      </c>
    </row>
    <row r="738" spans="3:15" x14ac:dyDescent="0.25">
      <c r="C738">
        <f t="shared" si="41"/>
        <v>10</v>
      </c>
      <c r="D738">
        <f>COUNTIF($F$4:F738,F738)</f>
        <v>553</v>
      </c>
      <c r="E738" s="40">
        <f>'Agricultural Data'!C738</f>
        <v>0</v>
      </c>
      <c r="F738" s="40">
        <f>'Agricultural Data'!D738</f>
        <v>0</v>
      </c>
      <c r="G738" s="40">
        <f>'Agricultural Data'!E738</f>
        <v>0</v>
      </c>
      <c r="H738" s="38">
        <f>'Agricultural Data'!F738</f>
        <v>0</v>
      </c>
      <c r="I738" s="38">
        <f>'Agricultural Data'!G738</f>
        <v>0</v>
      </c>
      <c r="J738" s="38">
        <f>'Agricultural Data'!H738</f>
        <v>0</v>
      </c>
      <c r="K738" s="195">
        <f>'Agricultural Data'!I738</f>
        <v>0</v>
      </c>
      <c r="L738" s="195">
        <f>'Agricultural Data'!J738</f>
        <v>0</v>
      </c>
      <c r="M738" s="168" t="str">
        <f t="shared" si="42"/>
        <v/>
      </c>
      <c r="N738" s="168" t="str">
        <f t="shared" si="43"/>
        <v/>
      </c>
      <c r="O738" s="38" t="str">
        <f>IFERROR(IF(VLOOKUP(J738,'Inputs_Metric 30'!$D$5:$E$139,2,FALSE)=0,"",VLOOKUP(J738,'Inputs_Metric 30'!$D$5:$E$139,2,FALSE)),"")</f>
        <v/>
      </c>
    </row>
    <row r="739" spans="3:15" x14ac:dyDescent="0.25">
      <c r="C739">
        <f t="shared" si="41"/>
        <v>10</v>
      </c>
      <c r="D739">
        <f>COUNTIF($F$4:F739,F739)</f>
        <v>554</v>
      </c>
      <c r="E739" s="40">
        <f>'Agricultural Data'!C739</f>
        <v>0</v>
      </c>
      <c r="F739" s="40">
        <f>'Agricultural Data'!D739</f>
        <v>0</v>
      </c>
      <c r="G739" s="40">
        <f>'Agricultural Data'!E739</f>
        <v>0</v>
      </c>
      <c r="H739" s="38">
        <f>'Agricultural Data'!F739</f>
        <v>0</v>
      </c>
      <c r="I739" s="38">
        <f>'Agricultural Data'!G739</f>
        <v>0</v>
      </c>
      <c r="J739" s="38">
        <f>'Agricultural Data'!H739</f>
        <v>0</v>
      </c>
      <c r="K739" s="195">
        <f>'Agricultural Data'!I739</f>
        <v>0</v>
      </c>
      <c r="L739" s="195">
        <f>'Agricultural Data'!J739</f>
        <v>0</v>
      </c>
      <c r="M739" s="168" t="str">
        <f t="shared" si="42"/>
        <v/>
      </c>
      <c r="N739" s="168" t="str">
        <f t="shared" si="43"/>
        <v/>
      </c>
      <c r="O739" s="38" t="str">
        <f>IFERROR(IF(VLOOKUP(J739,'Inputs_Metric 30'!$D$5:$E$139,2,FALSE)=0,"",VLOOKUP(J739,'Inputs_Metric 30'!$D$5:$E$139,2,FALSE)),"")</f>
        <v/>
      </c>
    </row>
    <row r="740" spans="3:15" x14ac:dyDescent="0.25">
      <c r="C740">
        <f t="shared" si="41"/>
        <v>10</v>
      </c>
      <c r="D740">
        <f>COUNTIF($F$4:F740,F740)</f>
        <v>555</v>
      </c>
      <c r="E740" s="40">
        <f>'Agricultural Data'!C740</f>
        <v>0</v>
      </c>
      <c r="F740" s="40">
        <f>'Agricultural Data'!D740</f>
        <v>0</v>
      </c>
      <c r="G740" s="40">
        <f>'Agricultural Data'!E740</f>
        <v>0</v>
      </c>
      <c r="H740" s="38">
        <f>'Agricultural Data'!F740</f>
        <v>0</v>
      </c>
      <c r="I740" s="38">
        <f>'Agricultural Data'!G740</f>
        <v>0</v>
      </c>
      <c r="J740" s="38">
        <f>'Agricultural Data'!H740</f>
        <v>0</v>
      </c>
      <c r="K740" s="195">
        <f>'Agricultural Data'!I740</f>
        <v>0</v>
      </c>
      <c r="L740" s="195">
        <f>'Agricultural Data'!J740</f>
        <v>0</v>
      </c>
      <c r="M740" s="168" t="str">
        <f t="shared" si="42"/>
        <v/>
      </c>
      <c r="N740" s="168" t="str">
        <f t="shared" si="43"/>
        <v/>
      </c>
      <c r="O740" s="38" t="str">
        <f>IFERROR(IF(VLOOKUP(J740,'Inputs_Metric 30'!$D$5:$E$139,2,FALSE)=0,"",VLOOKUP(J740,'Inputs_Metric 30'!$D$5:$E$139,2,FALSE)),"")</f>
        <v/>
      </c>
    </row>
    <row r="741" spans="3:15" x14ac:dyDescent="0.25">
      <c r="C741">
        <f t="shared" si="41"/>
        <v>10</v>
      </c>
      <c r="D741">
        <f>COUNTIF($F$4:F741,F741)</f>
        <v>556</v>
      </c>
      <c r="E741" s="40">
        <f>'Agricultural Data'!C741</f>
        <v>0</v>
      </c>
      <c r="F741" s="40">
        <f>'Agricultural Data'!D741</f>
        <v>0</v>
      </c>
      <c r="G741" s="40">
        <f>'Agricultural Data'!E741</f>
        <v>0</v>
      </c>
      <c r="H741" s="38">
        <f>'Agricultural Data'!F741</f>
        <v>0</v>
      </c>
      <c r="I741" s="38">
        <f>'Agricultural Data'!G741</f>
        <v>0</v>
      </c>
      <c r="J741" s="38">
        <f>'Agricultural Data'!H741</f>
        <v>0</v>
      </c>
      <c r="K741" s="195">
        <f>'Agricultural Data'!I741</f>
        <v>0</v>
      </c>
      <c r="L741" s="195">
        <f>'Agricultural Data'!J741</f>
        <v>0</v>
      </c>
      <c r="M741" s="168" t="str">
        <f t="shared" si="42"/>
        <v/>
      </c>
      <c r="N741" s="168" t="str">
        <f t="shared" si="43"/>
        <v/>
      </c>
      <c r="O741" s="38" t="str">
        <f>IFERROR(IF(VLOOKUP(J741,'Inputs_Metric 30'!$D$5:$E$139,2,FALSE)=0,"",VLOOKUP(J741,'Inputs_Metric 30'!$D$5:$E$139,2,FALSE)),"")</f>
        <v/>
      </c>
    </row>
    <row r="742" spans="3:15" x14ac:dyDescent="0.25">
      <c r="C742">
        <f t="shared" si="41"/>
        <v>10</v>
      </c>
      <c r="D742">
        <f>COUNTIF($F$4:F742,F742)</f>
        <v>557</v>
      </c>
      <c r="E742" s="40">
        <f>'Agricultural Data'!C742</f>
        <v>0</v>
      </c>
      <c r="F742" s="40">
        <f>'Agricultural Data'!D742</f>
        <v>0</v>
      </c>
      <c r="G742" s="40">
        <f>'Agricultural Data'!E742</f>
        <v>0</v>
      </c>
      <c r="H742" s="38">
        <f>'Agricultural Data'!F742</f>
        <v>0</v>
      </c>
      <c r="I742" s="38">
        <f>'Agricultural Data'!G742</f>
        <v>0</v>
      </c>
      <c r="J742" s="38">
        <f>'Agricultural Data'!H742</f>
        <v>0</v>
      </c>
      <c r="K742" s="195">
        <f>'Agricultural Data'!I742</f>
        <v>0</v>
      </c>
      <c r="L742" s="195">
        <f>'Agricultural Data'!J742</f>
        <v>0</v>
      </c>
      <c r="M742" s="168" t="str">
        <f t="shared" si="42"/>
        <v/>
      </c>
      <c r="N742" s="168" t="str">
        <f t="shared" si="43"/>
        <v/>
      </c>
      <c r="O742" s="38" t="str">
        <f>IFERROR(IF(VLOOKUP(J742,'Inputs_Metric 30'!$D$5:$E$139,2,FALSE)=0,"",VLOOKUP(J742,'Inputs_Metric 30'!$D$5:$E$139,2,FALSE)),"")</f>
        <v/>
      </c>
    </row>
    <row r="743" spans="3:15" x14ac:dyDescent="0.25">
      <c r="C743">
        <f t="shared" si="41"/>
        <v>10</v>
      </c>
      <c r="D743">
        <f>COUNTIF($F$4:F743,F743)</f>
        <v>558</v>
      </c>
      <c r="E743" s="40">
        <f>'Agricultural Data'!C743</f>
        <v>0</v>
      </c>
      <c r="F743" s="40">
        <f>'Agricultural Data'!D743</f>
        <v>0</v>
      </c>
      <c r="G743" s="40">
        <f>'Agricultural Data'!E743</f>
        <v>0</v>
      </c>
      <c r="H743" s="38">
        <f>'Agricultural Data'!F743</f>
        <v>0</v>
      </c>
      <c r="I743" s="38">
        <f>'Agricultural Data'!G743</f>
        <v>0</v>
      </c>
      <c r="J743" s="38">
        <f>'Agricultural Data'!H743</f>
        <v>0</v>
      </c>
      <c r="K743" s="195">
        <f>'Agricultural Data'!I743</f>
        <v>0</v>
      </c>
      <c r="L743" s="195">
        <f>'Agricultural Data'!J743</f>
        <v>0</v>
      </c>
      <c r="M743" s="168" t="str">
        <f t="shared" si="42"/>
        <v/>
      </c>
      <c r="N743" s="168" t="str">
        <f t="shared" si="43"/>
        <v/>
      </c>
      <c r="O743" s="38" t="str">
        <f>IFERROR(IF(VLOOKUP(J743,'Inputs_Metric 30'!$D$5:$E$139,2,FALSE)=0,"",VLOOKUP(J743,'Inputs_Metric 30'!$D$5:$E$139,2,FALSE)),"")</f>
        <v/>
      </c>
    </row>
    <row r="744" spans="3:15" x14ac:dyDescent="0.25">
      <c r="C744">
        <f t="shared" si="41"/>
        <v>10</v>
      </c>
      <c r="D744">
        <f>COUNTIF($F$4:F744,F744)</f>
        <v>559</v>
      </c>
      <c r="E744" s="40">
        <f>'Agricultural Data'!C744</f>
        <v>0</v>
      </c>
      <c r="F744" s="40">
        <f>'Agricultural Data'!D744</f>
        <v>0</v>
      </c>
      <c r="G744" s="40">
        <f>'Agricultural Data'!E744</f>
        <v>0</v>
      </c>
      <c r="H744" s="38">
        <f>'Agricultural Data'!F744</f>
        <v>0</v>
      </c>
      <c r="I744" s="38">
        <f>'Agricultural Data'!G744</f>
        <v>0</v>
      </c>
      <c r="J744" s="38">
        <f>'Agricultural Data'!H744</f>
        <v>0</v>
      </c>
      <c r="K744" s="195">
        <f>'Agricultural Data'!I744</f>
        <v>0</v>
      </c>
      <c r="L744" s="195">
        <f>'Agricultural Data'!J744</f>
        <v>0</v>
      </c>
      <c r="M744" s="168" t="str">
        <f t="shared" si="42"/>
        <v/>
      </c>
      <c r="N744" s="168" t="str">
        <f t="shared" si="43"/>
        <v/>
      </c>
      <c r="O744" s="38" t="str">
        <f>IFERROR(IF(VLOOKUP(J744,'Inputs_Metric 30'!$D$5:$E$139,2,FALSE)=0,"",VLOOKUP(J744,'Inputs_Metric 30'!$D$5:$E$139,2,FALSE)),"")</f>
        <v/>
      </c>
    </row>
    <row r="745" spans="3:15" x14ac:dyDescent="0.25">
      <c r="C745">
        <f t="shared" si="41"/>
        <v>10</v>
      </c>
      <c r="D745">
        <f>COUNTIF($F$4:F745,F745)</f>
        <v>560</v>
      </c>
      <c r="E745" s="40">
        <f>'Agricultural Data'!C745</f>
        <v>0</v>
      </c>
      <c r="F745" s="40">
        <f>'Agricultural Data'!D745</f>
        <v>0</v>
      </c>
      <c r="G745" s="40">
        <f>'Agricultural Data'!E745</f>
        <v>0</v>
      </c>
      <c r="H745" s="38">
        <f>'Agricultural Data'!F745</f>
        <v>0</v>
      </c>
      <c r="I745" s="38">
        <f>'Agricultural Data'!G745</f>
        <v>0</v>
      </c>
      <c r="J745" s="38">
        <f>'Agricultural Data'!H745</f>
        <v>0</v>
      </c>
      <c r="K745" s="195">
        <f>'Agricultural Data'!I745</f>
        <v>0</v>
      </c>
      <c r="L745" s="195">
        <f>'Agricultural Data'!J745</f>
        <v>0</v>
      </c>
      <c r="M745" s="168" t="str">
        <f t="shared" si="42"/>
        <v/>
      </c>
      <c r="N745" s="168" t="str">
        <f t="shared" si="43"/>
        <v/>
      </c>
      <c r="O745" s="38" t="str">
        <f>IFERROR(IF(VLOOKUP(J745,'Inputs_Metric 30'!$D$5:$E$139,2,FALSE)=0,"",VLOOKUP(J745,'Inputs_Metric 30'!$D$5:$E$139,2,FALSE)),"")</f>
        <v/>
      </c>
    </row>
    <row r="746" spans="3:15" x14ac:dyDescent="0.25">
      <c r="C746">
        <f t="shared" si="41"/>
        <v>10</v>
      </c>
      <c r="D746">
        <f>COUNTIF($F$4:F746,F746)</f>
        <v>561</v>
      </c>
      <c r="E746" s="40">
        <f>'Agricultural Data'!C746</f>
        <v>0</v>
      </c>
      <c r="F746" s="40">
        <f>'Agricultural Data'!D746</f>
        <v>0</v>
      </c>
      <c r="G746" s="40">
        <f>'Agricultural Data'!E746</f>
        <v>0</v>
      </c>
      <c r="H746" s="38">
        <f>'Agricultural Data'!F746</f>
        <v>0</v>
      </c>
      <c r="I746" s="38">
        <f>'Agricultural Data'!G746</f>
        <v>0</v>
      </c>
      <c r="J746" s="38">
        <f>'Agricultural Data'!H746</f>
        <v>0</v>
      </c>
      <c r="K746" s="195">
        <f>'Agricultural Data'!I746</f>
        <v>0</v>
      </c>
      <c r="L746" s="195">
        <f>'Agricultural Data'!J746</f>
        <v>0</v>
      </c>
      <c r="M746" s="168" t="str">
        <f t="shared" si="42"/>
        <v/>
      </c>
      <c r="N746" s="168" t="str">
        <f t="shared" si="43"/>
        <v/>
      </c>
      <c r="O746" s="38" t="str">
        <f>IFERROR(IF(VLOOKUP(J746,'Inputs_Metric 30'!$D$5:$E$139,2,FALSE)=0,"",VLOOKUP(J746,'Inputs_Metric 30'!$D$5:$E$139,2,FALSE)),"")</f>
        <v/>
      </c>
    </row>
    <row r="747" spans="3:15" x14ac:dyDescent="0.25">
      <c r="C747">
        <f t="shared" si="41"/>
        <v>10</v>
      </c>
      <c r="D747">
        <f>COUNTIF($F$4:F747,F747)</f>
        <v>562</v>
      </c>
      <c r="E747" s="40">
        <f>'Agricultural Data'!C747</f>
        <v>0</v>
      </c>
      <c r="F747" s="40">
        <f>'Agricultural Data'!D747</f>
        <v>0</v>
      </c>
      <c r="G747" s="40">
        <f>'Agricultural Data'!E747</f>
        <v>0</v>
      </c>
      <c r="H747" s="38">
        <f>'Agricultural Data'!F747</f>
        <v>0</v>
      </c>
      <c r="I747" s="38">
        <f>'Agricultural Data'!G747</f>
        <v>0</v>
      </c>
      <c r="J747" s="38">
        <f>'Agricultural Data'!H747</f>
        <v>0</v>
      </c>
      <c r="K747" s="195">
        <f>'Agricultural Data'!I747</f>
        <v>0</v>
      </c>
      <c r="L747" s="195">
        <f>'Agricultural Data'!J747</f>
        <v>0</v>
      </c>
      <c r="M747" s="168" t="str">
        <f t="shared" si="42"/>
        <v/>
      </c>
      <c r="N747" s="168" t="str">
        <f t="shared" si="43"/>
        <v/>
      </c>
      <c r="O747" s="38" t="str">
        <f>IFERROR(IF(VLOOKUP(J747,'Inputs_Metric 30'!$D$5:$E$139,2,FALSE)=0,"",VLOOKUP(J747,'Inputs_Metric 30'!$D$5:$E$139,2,FALSE)),"")</f>
        <v/>
      </c>
    </row>
    <row r="748" spans="3:15" x14ac:dyDescent="0.25">
      <c r="C748">
        <f t="shared" si="41"/>
        <v>10</v>
      </c>
      <c r="D748">
        <f>COUNTIF($F$4:F748,F748)</f>
        <v>563</v>
      </c>
      <c r="E748" s="40">
        <f>'Agricultural Data'!C748</f>
        <v>0</v>
      </c>
      <c r="F748" s="40">
        <f>'Agricultural Data'!D748</f>
        <v>0</v>
      </c>
      <c r="G748" s="40">
        <f>'Agricultural Data'!E748</f>
        <v>0</v>
      </c>
      <c r="H748" s="38">
        <f>'Agricultural Data'!F748</f>
        <v>0</v>
      </c>
      <c r="I748" s="38">
        <f>'Agricultural Data'!G748</f>
        <v>0</v>
      </c>
      <c r="J748" s="38">
        <f>'Agricultural Data'!H748</f>
        <v>0</v>
      </c>
      <c r="K748" s="195">
        <f>'Agricultural Data'!I748</f>
        <v>0</v>
      </c>
      <c r="L748" s="195">
        <f>'Agricultural Data'!J748</f>
        <v>0</v>
      </c>
      <c r="M748" s="168" t="str">
        <f t="shared" si="42"/>
        <v/>
      </c>
      <c r="N748" s="168" t="str">
        <f t="shared" si="43"/>
        <v/>
      </c>
      <c r="O748" s="38" t="str">
        <f>IFERROR(IF(VLOOKUP(J748,'Inputs_Metric 30'!$D$5:$E$139,2,FALSE)=0,"",VLOOKUP(J748,'Inputs_Metric 30'!$D$5:$E$139,2,FALSE)),"")</f>
        <v/>
      </c>
    </row>
    <row r="749" spans="3:15" x14ac:dyDescent="0.25">
      <c r="C749">
        <f t="shared" si="41"/>
        <v>10</v>
      </c>
      <c r="D749">
        <f>COUNTIF($F$4:F749,F749)</f>
        <v>564</v>
      </c>
      <c r="E749" s="40">
        <f>'Agricultural Data'!C749</f>
        <v>0</v>
      </c>
      <c r="F749" s="40">
        <f>'Agricultural Data'!D749</f>
        <v>0</v>
      </c>
      <c r="G749" s="40">
        <f>'Agricultural Data'!E749</f>
        <v>0</v>
      </c>
      <c r="H749" s="38">
        <f>'Agricultural Data'!F749</f>
        <v>0</v>
      </c>
      <c r="I749" s="38">
        <f>'Agricultural Data'!G749</f>
        <v>0</v>
      </c>
      <c r="J749" s="38">
        <f>'Agricultural Data'!H749</f>
        <v>0</v>
      </c>
      <c r="K749" s="195">
        <f>'Agricultural Data'!I749</f>
        <v>0</v>
      </c>
      <c r="L749" s="195">
        <f>'Agricultural Data'!J749</f>
        <v>0</v>
      </c>
      <c r="M749" s="168" t="str">
        <f t="shared" si="42"/>
        <v/>
      </c>
      <c r="N749" s="168" t="str">
        <f t="shared" si="43"/>
        <v/>
      </c>
      <c r="O749" s="38" t="str">
        <f>IFERROR(IF(VLOOKUP(J749,'Inputs_Metric 30'!$D$5:$E$139,2,FALSE)=0,"",VLOOKUP(J749,'Inputs_Metric 30'!$D$5:$E$139,2,FALSE)),"")</f>
        <v/>
      </c>
    </row>
    <row r="750" spans="3:15" x14ac:dyDescent="0.25">
      <c r="C750">
        <f t="shared" si="41"/>
        <v>10</v>
      </c>
      <c r="D750">
        <f>COUNTIF($F$4:F750,F750)</f>
        <v>565</v>
      </c>
      <c r="E750" s="40">
        <f>'Agricultural Data'!C750</f>
        <v>0</v>
      </c>
      <c r="F750" s="40">
        <f>'Agricultural Data'!D750</f>
        <v>0</v>
      </c>
      <c r="G750" s="40">
        <f>'Agricultural Data'!E750</f>
        <v>0</v>
      </c>
      <c r="H750" s="38">
        <f>'Agricultural Data'!F750</f>
        <v>0</v>
      </c>
      <c r="I750" s="38">
        <f>'Agricultural Data'!G750</f>
        <v>0</v>
      </c>
      <c r="J750" s="38">
        <f>'Agricultural Data'!H750</f>
        <v>0</v>
      </c>
      <c r="K750" s="195">
        <f>'Agricultural Data'!I750</f>
        <v>0</v>
      </c>
      <c r="L750" s="195">
        <f>'Agricultural Data'!J750</f>
        <v>0</v>
      </c>
      <c r="M750" s="168" t="str">
        <f t="shared" si="42"/>
        <v/>
      </c>
      <c r="N750" s="168" t="str">
        <f t="shared" si="43"/>
        <v/>
      </c>
      <c r="O750" s="38" t="str">
        <f>IFERROR(IF(VLOOKUP(J750,'Inputs_Metric 30'!$D$5:$E$139,2,FALSE)=0,"",VLOOKUP(J750,'Inputs_Metric 30'!$D$5:$E$139,2,FALSE)),"")</f>
        <v/>
      </c>
    </row>
    <row r="751" spans="3:15" x14ac:dyDescent="0.25">
      <c r="C751">
        <f t="shared" si="41"/>
        <v>10</v>
      </c>
      <c r="D751">
        <f>COUNTIF($F$4:F751,F751)</f>
        <v>566</v>
      </c>
      <c r="E751" s="40">
        <f>'Agricultural Data'!C751</f>
        <v>0</v>
      </c>
      <c r="F751" s="40">
        <f>'Agricultural Data'!D751</f>
        <v>0</v>
      </c>
      <c r="G751" s="40">
        <f>'Agricultural Data'!E751</f>
        <v>0</v>
      </c>
      <c r="H751" s="38">
        <f>'Agricultural Data'!F751</f>
        <v>0</v>
      </c>
      <c r="I751" s="38">
        <f>'Agricultural Data'!G751</f>
        <v>0</v>
      </c>
      <c r="J751" s="38">
        <f>'Agricultural Data'!H751</f>
        <v>0</v>
      </c>
      <c r="K751" s="195">
        <f>'Agricultural Data'!I751</f>
        <v>0</v>
      </c>
      <c r="L751" s="195">
        <f>'Agricultural Data'!J751</f>
        <v>0</v>
      </c>
      <c r="M751" s="168" t="str">
        <f t="shared" si="42"/>
        <v/>
      </c>
      <c r="N751" s="168" t="str">
        <f t="shared" si="43"/>
        <v/>
      </c>
      <c r="O751" s="38" t="str">
        <f>IFERROR(IF(VLOOKUP(J751,'Inputs_Metric 30'!$D$5:$E$139,2,FALSE)=0,"",VLOOKUP(J751,'Inputs_Metric 30'!$D$5:$E$139,2,FALSE)),"")</f>
        <v/>
      </c>
    </row>
    <row r="752" spans="3:15" x14ac:dyDescent="0.25">
      <c r="C752">
        <f t="shared" si="41"/>
        <v>10</v>
      </c>
      <c r="D752">
        <f>COUNTIF($F$4:F752,F752)</f>
        <v>567</v>
      </c>
      <c r="E752" s="40">
        <f>'Agricultural Data'!C752</f>
        <v>0</v>
      </c>
      <c r="F752" s="40">
        <f>'Agricultural Data'!D752</f>
        <v>0</v>
      </c>
      <c r="G752" s="40">
        <f>'Agricultural Data'!E752</f>
        <v>0</v>
      </c>
      <c r="H752" s="38">
        <f>'Agricultural Data'!F752</f>
        <v>0</v>
      </c>
      <c r="I752" s="38">
        <f>'Agricultural Data'!G752</f>
        <v>0</v>
      </c>
      <c r="J752" s="38">
        <f>'Agricultural Data'!H752</f>
        <v>0</v>
      </c>
      <c r="K752" s="195">
        <f>'Agricultural Data'!I752</f>
        <v>0</v>
      </c>
      <c r="L752" s="195">
        <f>'Agricultural Data'!J752</f>
        <v>0</v>
      </c>
      <c r="M752" s="168" t="str">
        <f t="shared" si="42"/>
        <v/>
      </c>
      <c r="N752" s="168" t="str">
        <f t="shared" si="43"/>
        <v/>
      </c>
      <c r="O752" s="38" t="str">
        <f>IFERROR(IF(VLOOKUP(J752,'Inputs_Metric 30'!$D$5:$E$139,2,FALSE)=0,"",VLOOKUP(J752,'Inputs_Metric 30'!$D$5:$E$139,2,FALSE)),"")</f>
        <v/>
      </c>
    </row>
    <row r="753" spans="3:15" x14ac:dyDescent="0.25">
      <c r="C753">
        <f t="shared" si="41"/>
        <v>10</v>
      </c>
      <c r="D753">
        <f>COUNTIF($F$4:F753,F753)</f>
        <v>568</v>
      </c>
      <c r="E753" s="40">
        <f>'Agricultural Data'!C753</f>
        <v>0</v>
      </c>
      <c r="F753" s="40">
        <f>'Agricultural Data'!D753</f>
        <v>0</v>
      </c>
      <c r="G753" s="40">
        <f>'Agricultural Data'!E753</f>
        <v>0</v>
      </c>
      <c r="H753" s="38">
        <f>'Agricultural Data'!F753</f>
        <v>0</v>
      </c>
      <c r="I753" s="38">
        <f>'Agricultural Data'!G753</f>
        <v>0</v>
      </c>
      <c r="J753" s="38">
        <f>'Agricultural Data'!H753</f>
        <v>0</v>
      </c>
      <c r="K753" s="195">
        <f>'Agricultural Data'!I753</f>
        <v>0</v>
      </c>
      <c r="L753" s="195">
        <f>'Agricultural Data'!J753</f>
        <v>0</v>
      </c>
      <c r="M753" s="168" t="str">
        <f t="shared" si="42"/>
        <v/>
      </c>
      <c r="N753" s="168" t="str">
        <f t="shared" si="43"/>
        <v/>
      </c>
      <c r="O753" s="38" t="str">
        <f>IFERROR(IF(VLOOKUP(J753,'Inputs_Metric 30'!$D$5:$E$139,2,FALSE)=0,"",VLOOKUP(J753,'Inputs_Metric 30'!$D$5:$E$139,2,FALSE)),"")</f>
        <v/>
      </c>
    </row>
    <row r="754" spans="3:15" x14ac:dyDescent="0.25">
      <c r="C754">
        <f t="shared" si="41"/>
        <v>10</v>
      </c>
      <c r="D754">
        <f>COUNTIF($F$4:F754,F754)</f>
        <v>569</v>
      </c>
      <c r="E754" s="40">
        <f>'Agricultural Data'!C754</f>
        <v>0</v>
      </c>
      <c r="F754" s="40">
        <f>'Agricultural Data'!D754</f>
        <v>0</v>
      </c>
      <c r="G754" s="40">
        <f>'Agricultural Data'!E754</f>
        <v>0</v>
      </c>
      <c r="H754" s="38">
        <f>'Agricultural Data'!F754</f>
        <v>0</v>
      </c>
      <c r="I754" s="38">
        <f>'Agricultural Data'!G754</f>
        <v>0</v>
      </c>
      <c r="J754" s="38">
        <f>'Agricultural Data'!H754</f>
        <v>0</v>
      </c>
      <c r="K754" s="195">
        <f>'Agricultural Data'!I754</f>
        <v>0</v>
      </c>
      <c r="L754" s="195">
        <f>'Agricultural Data'!J754</f>
        <v>0</v>
      </c>
      <c r="M754" s="168" t="str">
        <f t="shared" si="42"/>
        <v/>
      </c>
      <c r="N754" s="168" t="str">
        <f t="shared" si="43"/>
        <v/>
      </c>
      <c r="O754" s="38" t="str">
        <f>IFERROR(IF(VLOOKUP(J754,'Inputs_Metric 30'!$D$5:$E$139,2,FALSE)=0,"",VLOOKUP(J754,'Inputs_Metric 30'!$D$5:$E$139,2,FALSE)),"")</f>
        <v/>
      </c>
    </row>
    <row r="755" spans="3:15" x14ac:dyDescent="0.25">
      <c r="C755">
        <f t="shared" si="41"/>
        <v>10</v>
      </c>
      <c r="D755">
        <f>COUNTIF($F$4:F755,F755)</f>
        <v>570</v>
      </c>
      <c r="E755" s="40">
        <f>'Agricultural Data'!C755</f>
        <v>0</v>
      </c>
      <c r="F755" s="40">
        <f>'Agricultural Data'!D755</f>
        <v>0</v>
      </c>
      <c r="G755" s="40">
        <f>'Agricultural Data'!E755</f>
        <v>0</v>
      </c>
      <c r="H755" s="38">
        <f>'Agricultural Data'!F755</f>
        <v>0</v>
      </c>
      <c r="I755" s="38">
        <f>'Agricultural Data'!G755</f>
        <v>0</v>
      </c>
      <c r="J755" s="38">
        <f>'Agricultural Data'!H755</f>
        <v>0</v>
      </c>
      <c r="K755" s="195">
        <f>'Agricultural Data'!I755</f>
        <v>0</v>
      </c>
      <c r="L755" s="195">
        <f>'Agricultural Data'!J755</f>
        <v>0</v>
      </c>
      <c r="M755" s="168" t="str">
        <f t="shared" si="42"/>
        <v/>
      </c>
      <c r="N755" s="168" t="str">
        <f t="shared" si="43"/>
        <v/>
      </c>
      <c r="O755" s="38" t="str">
        <f>IFERROR(IF(VLOOKUP(J755,'Inputs_Metric 30'!$D$5:$E$139,2,FALSE)=0,"",VLOOKUP(J755,'Inputs_Metric 30'!$D$5:$E$139,2,FALSE)),"")</f>
        <v/>
      </c>
    </row>
    <row r="756" spans="3:15" x14ac:dyDescent="0.25">
      <c r="C756">
        <f t="shared" si="41"/>
        <v>10</v>
      </c>
      <c r="D756">
        <f>COUNTIF($F$4:F756,F756)</f>
        <v>571</v>
      </c>
      <c r="E756" s="40">
        <f>'Agricultural Data'!C756</f>
        <v>0</v>
      </c>
      <c r="F756" s="40">
        <f>'Agricultural Data'!D756</f>
        <v>0</v>
      </c>
      <c r="G756" s="40">
        <f>'Agricultural Data'!E756</f>
        <v>0</v>
      </c>
      <c r="H756" s="38">
        <f>'Agricultural Data'!F756</f>
        <v>0</v>
      </c>
      <c r="I756" s="38">
        <f>'Agricultural Data'!G756</f>
        <v>0</v>
      </c>
      <c r="J756" s="38">
        <f>'Agricultural Data'!H756</f>
        <v>0</v>
      </c>
      <c r="K756" s="195">
        <f>'Agricultural Data'!I756</f>
        <v>0</v>
      </c>
      <c r="L756" s="195">
        <f>'Agricultural Data'!J756</f>
        <v>0</v>
      </c>
      <c r="M756" s="168" t="str">
        <f t="shared" si="42"/>
        <v/>
      </c>
      <c r="N756" s="168" t="str">
        <f t="shared" si="43"/>
        <v/>
      </c>
      <c r="O756" s="38" t="str">
        <f>IFERROR(IF(VLOOKUP(J756,'Inputs_Metric 30'!$D$5:$E$139,2,FALSE)=0,"",VLOOKUP(J756,'Inputs_Metric 30'!$D$5:$E$139,2,FALSE)),"")</f>
        <v/>
      </c>
    </row>
    <row r="757" spans="3:15" x14ac:dyDescent="0.25">
      <c r="C757">
        <f t="shared" si="41"/>
        <v>10</v>
      </c>
      <c r="D757">
        <f>COUNTIF($F$4:F757,F757)</f>
        <v>572</v>
      </c>
      <c r="E757" s="40">
        <f>'Agricultural Data'!C757</f>
        <v>0</v>
      </c>
      <c r="F757" s="40">
        <f>'Agricultural Data'!D757</f>
        <v>0</v>
      </c>
      <c r="G757" s="40">
        <f>'Agricultural Data'!E757</f>
        <v>0</v>
      </c>
      <c r="H757" s="38">
        <f>'Agricultural Data'!F757</f>
        <v>0</v>
      </c>
      <c r="I757" s="38">
        <f>'Agricultural Data'!G757</f>
        <v>0</v>
      </c>
      <c r="J757" s="38">
        <f>'Agricultural Data'!H757</f>
        <v>0</v>
      </c>
      <c r="K757" s="195">
        <f>'Agricultural Data'!I757</f>
        <v>0</v>
      </c>
      <c r="L757" s="195">
        <f>'Agricultural Data'!J757</f>
        <v>0</v>
      </c>
      <c r="M757" s="168" t="str">
        <f t="shared" si="42"/>
        <v/>
      </c>
      <c r="N757" s="168" t="str">
        <f t="shared" si="43"/>
        <v/>
      </c>
      <c r="O757" s="38" t="str">
        <f>IFERROR(IF(VLOOKUP(J757,'Inputs_Metric 30'!$D$5:$E$139,2,FALSE)=0,"",VLOOKUP(J757,'Inputs_Metric 30'!$D$5:$E$139,2,FALSE)),"")</f>
        <v/>
      </c>
    </row>
    <row r="758" spans="3:15" x14ac:dyDescent="0.25">
      <c r="C758">
        <f t="shared" si="41"/>
        <v>10</v>
      </c>
      <c r="D758">
        <f>COUNTIF($F$4:F758,F758)</f>
        <v>573</v>
      </c>
      <c r="E758" s="40">
        <f>'Agricultural Data'!C758</f>
        <v>0</v>
      </c>
      <c r="F758" s="40">
        <f>'Agricultural Data'!D758</f>
        <v>0</v>
      </c>
      <c r="G758" s="40">
        <f>'Agricultural Data'!E758</f>
        <v>0</v>
      </c>
      <c r="H758" s="38">
        <f>'Agricultural Data'!F758</f>
        <v>0</v>
      </c>
      <c r="I758" s="38">
        <f>'Agricultural Data'!G758</f>
        <v>0</v>
      </c>
      <c r="J758" s="38">
        <f>'Agricultural Data'!H758</f>
        <v>0</v>
      </c>
      <c r="K758" s="195">
        <f>'Agricultural Data'!I758</f>
        <v>0</v>
      </c>
      <c r="L758" s="195">
        <f>'Agricultural Data'!J758</f>
        <v>0</v>
      </c>
      <c r="M758" s="168" t="str">
        <f t="shared" si="42"/>
        <v/>
      </c>
      <c r="N758" s="168" t="str">
        <f t="shared" si="43"/>
        <v/>
      </c>
      <c r="O758" s="38" t="str">
        <f>IFERROR(IF(VLOOKUP(J758,'Inputs_Metric 30'!$D$5:$E$139,2,FALSE)=0,"",VLOOKUP(J758,'Inputs_Metric 30'!$D$5:$E$139,2,FALSE)),"")</f>
        <v/>
      </c>
    </row>
    <row r="759" spans="3:15" x14ac:dyDescent="0.25">
      <c r="C759">
        <f t="shared" si="41"/>
        <v>10</v>
      </c>
      <c r="D759">
        <f>COUNTIF($F$4:F759,F759)</f>
        <v>574</v>
      </c>
      <c r="E759" s="40">
        <f>'Agricultural Data'!C759</f>
        <v>0</v>
      </c>
      <c r="F759" s="40">
        <f>'Agricultural Data'!D759</f>
        <v>0</v>
      </c>
      <c r="G759" s="40">
        <f>'Agricultural Data'!E759</f>
        <v>0</v>
      </c>
      <c r="H759" s="38">
        <f>'Agricultural Data'!F759</f>
        <v>0</v>
      </c>
      <c r="I759" s="38">
        <f>'Agricultural Data'!G759</f>
        <v>0</v>
      </c>
      <c r="J759" s="38">
        <f>'Agricultural Data'!H759</f>
        <v>0</v>
      </c>
      <c r="K759" s="195">
        <f>'Agricultural Data'!I759</f>
        <v>0</v>
      </c>
      <c r="L759" s="195">
        <f>'Agricultural Data'!J759</f>
        <v>0</v>
      </c>
      <c r="M759" s="168" t="str">
        <f t="shared" si="42"/>
        <v/>
      </c>
      <c r="N759" s="168" t="str">
        <f t="shared" si="43"/>
        <v/>
      </c>
      <c r="O759" s="38" t="str">
        <f>IFERROR(IF(VLOOKUP(J759,'Inputs_Metric 30'!$D$5:$E$139,2,FALSE)=0,"",VLOOKUP(J759,'Inputs_Metric 30'!$D$5:$E$139,2,FALSE)),"")</f>
        <v/>
      </c>
    </row>
    <row r="760" spans="3:15" x14ac:dyDescent="0.25">
      <c r="C760">
        <f t="shared" si="41"/>
        <v>10</v>
      </c>
      <c r="D760">
        <f>COUNTIF($F$4:F760,F760)</f>
        <v>575</v>
      </c>
      <c r="E760" s="40">
        <f>'Agricultural Data'!C760</f>
        <v>0</v>
      </c>
      <c r="F760" s="40">
        <f>'Agricultural Data'!D760</f>
        <v>0</v>
      </c>
      <c r="G760" s="40">
        <f>'Agricultural Data'!E760</f>
        <v>0</v>
      </c>
      <c r="H760" s="38">
        <f>'Agricultural Data'!F760</f>
        <v>0</v>
      </c>
      <c r="I760" s="38">
        <f>'Agricultural Data'!G760</f>
        <v>0</v>
      </c>
      <c r="J760" s="38">
        <f>'Agricultural Data'!H760</f>
        <v>0</v>
      </c>
      <c r="K760" s="195">
        <f>'Agricultural Data'!I760</f>
        <v>0</v>
      </c>
      <c r="L760" s="195">
        <f>'Agricultural Data'!J760</f>
        <v>0</v>
      </c>
      <c r="M760" s="168" t="str">
        <f t="shared" si="42"/>
        <v/>
      </c>
      <c r="N760" s="168" t="str">
        <f t="shared" si="43"/>
        <v/>
      </c>
      <c r="O760" s="38" t="str">
        <f>IFERROR(IF(VLOOKUP(J760,'Inputs_Metric 30'!$D$5:$E$139,2,FALSE)=0,"",VLOOKUP(J760,'Inputs_Metric 30'!$D$5:$E$139,2,FALSE)),"")</f>
        <v/>
      </c>
    </row>
    <row r="761" spans="3:15" x14ac:dyDescent="0.25">
      <c r="C761">
        <f t="shared" si="41"/>
        <v>10</v>
      </c>
      <c r="D761">
        <f>COUNTIF($F$4:F761,F761)</f>
        <v>576</v>
      </c>
      <c r="E761" s="40">
        <f>'Agricultural Data'!C761</f>
        <v>0</v>
      </c>
      <c r="F761" s="40">
        <f>'Agricultural Data'!D761</f>
        <v>0</v>
      </c>
      <c r="G761" s="40">
        <f>'Agricultural Data'!E761</f>
        <v>0</v>
      </c>
      <c r="H761" s="38">
        <f>'Agricultural Data'!F761</f>
        <v>0</v>
      </c>
      <c r="I761" s="38">
        <f>'Agricultural Data'!G761</f>
        <v>0</v>
      </c>
      <c r="J761" s="38">
        <f>'Agricultural Data'!H761</f>
        <v>0</v>
      </c>
      <c r="K761" s="195">
        <f>'Agricultural Data'!I761</f>
        <v>0</v>
      </c>
      <c r="L761" s="195">
        <f>'Agricultural Data'!J761</f>
        <v>0</v>
      </c>
      <c r="M761" s="168" t="str">
        <f t="shared" si="42"/>
        <v/>
      </c>
      <c r="N761" s="168" t="str">
        <f t="shared" si="43"/>
        <v/>
      </c>
      <c r="O761" s="38" t="str">
        <f>IFERROR(IF(VLOOKUP(J761,'Inputs_Metric 30'!$D$5:$E$139,2,FALSE)=0,"",VLOOKUP(J761,'Inputs_Metric 30'!$D$5:$E$139,2,FALSE)),"")</f>
        <v/>
      </c>
    </row>
    <row r="762" spans="3:15" x14ac:dyDescent="0.25">
      <c r="C762">
        <f t="shared" si="41"/>
        <v>10</v>
      </c>
      <c r="D762">
        <f>COUNTIF($F$4:F762,F762)</f>
        <v>577</v>
      </c>
      <c r="E762" s="40">
        <f>'Agricultural Data'!C762</f>
        <v>0</v>
      </c>
      <c r="F762" s="40">
        <f>'Agricultural Data'!D762</f>
        <v>0</v>
      </c>
      <c r="G762" s="40">
        <f>'Agricultural Data'!E762</f>
        <v>0</v>
      </c>
      <c r="H762" s="38">
        <f>'Agricultural Data'!F762</f>
        <v>0</v>
      </c>
      <c r="I762" s="38">
        <f>'Agricultural Data'!G762</f>
        <v>0</v>
      </c>
      <c r="J762" s="38">
        <f>'Agricultural Data'!H762</f>
        <v>0</v>
      </c>
      <c r="K762" s="195">
        <f>'Agricultural Data'!I762</f>
        <v>0</v>
      </c>
      <c r="L762" s="195">
        <f>'Agricultural Data'!J762</f>
        <v>0</v>
      </c>
      <c r="M762" s="168" t="str">
        <f t="shared" si="42"/>
        <v/>
      </c>
      <c r="N762" s="168" t="str">
        <f t="shared" si="43"/>
        <v/>
      </c>
      <c r="O762" s="38" t="str">
        <f>IFERROR(IF(VLOOKUP(J762,'Inputs_Metric 30'!$D$5:$E$139,2,FALSE)=0,"",VLOOKUP(J762,'Inputs_Metric 30'!$D$5:$E$139,2,FALSE)),"")</f>
        <v/>
      </c>
    </row>
    <row r="763" spans="3:15" x14ac:dyDescent="0.25">
      <c r="C763">
        <f t="shared" si="41"/>
        <v>10</v>
      </c>
      <c r="D763">
        <f>COUNTIF($F$4:F763,F763)</f>
        <v>578</v>
      </c>
      <c r="E763" s="40">
        <f>'Agricultural Data'!C763</f>
        <v>0</v>
      </c>
      <c r="F763" s="40">
        <f>'Agricultural Data'!D763</f>
        <v>0</v>
      </c>
      <c r="G763" s="40">
        <f>'Agricultural Data'!E763</f>
        <v>0</v>
      </c>
      <c r="H763" s="38">
        <f>'Agricultural Data'!F763</f>
        <v>0</v>
      </c>
      <c r="I763" s="38">
        <f>'Agricultural Data'!G763</f>
        <v>0</v>
      </c>
      <c r="J763" s="38">
        <f>'Agricultural Data'!H763</f>
        <v>0</v>
      </c>
      <c r="K763" s="195">
        <f>'Agricultural Data'!I763</f>
        <v>0</v>
      </c>
      <c r="L763" s="195">
        <f>'Agricultural Data'!J763</f>
        <v>0</v>
      </c>
      <c r="M763" s="168" t="str">
        <f t="shared" si="42"/>
        <v/>
      </c>
      <c r="N763" s="168" t="str">
        <f t="shared" si="43"/>
        <v/>
      </c>
      <c r="O763" s="38" t="str">
        <f>IFERROR(IF(VLOOKUP(J763,'Inputs_Metric 30'!$D$5:$E$139,2,FALSE)=0,"",VLOOKUP(J763,'Inputs_Metric 30'!$D$5:$E$139,2,FALSE)),"")</f>
        <v/>
      </c>
    </row>
    <row r="764" spans="3:15" x14ac:dyDescent="0.25">
      <c r="C764">
        <f t="shared" si="41"/>
        <v>10</v>
      </c>
      <c r="D764">
        <f>COUNTIF($F$4:F764,F764)</f>
        <v>579</v>
      </c>
      <c r="E764" s="40">
        <f>'Agricultural Data'!C764</f>
        <v>0</v>
      </c>
      <c r="F764" s="40">
        <f>'Agricultural Data'!D764</f>
        <v>0</v>
      </c>
      <c r="G764" s="40">
        <f>'Agricultural Data'!E764</f>
        <v>0</v>
      </c>
      <c r="H764" s="38">
        <f>'Agricultural Data'!F764</f>
        <v>0</v>
      </c>
      <c r="I764" s="38">
        <f>'Agricultural Data'!G764</f>
        <v>0</v>
      </c>
      <c r="J764" s="38">
        <f>'Agricultural Data'!H764</f>
        <v>0</v>
      </c>
      <c r="K764" s="195">
        <f>'Agricultural Data'!I764</f>
        <v>0</v>
      </c>
      <c r="L764" s="195">
        <f>'Agricultural Data'!J764</f>
        <v>0</v>
      </c>
      <c r="M764" s="168" t="str">
        <f t="shared" si="42"/>
        <v/>
      </c>
      <c r="N764" s="168" t="str">
        <f t="shared" si="43"/>
        <v/>
      </c>
      <c r="O764" s="38" t="str">
        <f>IFERROR(IF(VLOOKUP(J764,'Inputs_Metric 30'!$D$5:$E$139,2,FALSE)=0,"",VLOOKUP(J764,'Inputs_Metric 30'!$D$5:$E$139,2,FALSE)),"")</f>
        <v/>
      </c>
    </row>
    <row r="765" spans="3:15" x14ac:dyDescent="0.25">
      <c r="C765">
        <f t="shared" si="41"/>
        <v>10</v>
      </c>
      <c r="D765">
        <f>COUNTIF($F$4:F765,F765)</f>
        <v>580</v>
      </c>
      <c r="E765" s="40">
        <f>'Agricultural Data'!C765</f>
        <v>0</v>
      </c>
      <c r="F765" s="40">
        <f>'Agricultural Data'!D765</f>
        <v>0</v>
      </c>
      <c r="G765" s="40">
        <f>'Agricultural Data'!E765</f>
        <v>0</v>
      </c>
      <c r="H765" s="38">
        <f>'Agricultural Data'!F765</f>
        <v>0</v>
      </c>
      <c r="I765" s="38">
        <f>'Agricultural Data'!G765</f>
        <v>0</v>
      </c>
      <c r="J765" s="38">
        <f>'Agricultural Data'!H765</f>
        <v>0</v>
      </c>
      <c r="K765" s="195">
        <f>'Agricultural Data'!I765</f>
        <v>0</v>
      </c>
      <c r="L765" s="195">
        <f>'Agricultural Data'!J765</f>
        <v>0</v>
      </c>
      <c r="M765" s="168" t="str">
        <f t="shared" si="42"/>
        <v/>
      </c>
      <c r="N765" s="168" t="str">
        <f t="shared" si="43"/>
        <v/>
      </c>
      <c r="O765" s="38" t="str">
        <f>IFERROR(IF(VLOOKUP(J765,'Inputs_Metric 30'!$D$5:$E$139,2,FALSE)=0,"",VLOOKUP(J765,'Inputs_Metric 30'!$D$5:$E$139,2,FALSE)),"")</f>
        <v/>
      </c>
    </row>
    <row r="766" spans="3:15" x14ac:dyDescent="0.25">
      <c r="C766">
        <f t="shared" si="41"/>
        <v>10</v>
      </c>
      <c r="D766">
        <f>COUNTIF($F$4:F766,F766)</f>
        <v>581</v>
      </c>
      <c r="E766" s="40">
        <f>'Agricultural Data'!C766</f>
        <v>0</v>
      </c>
      <c r="F766" s="40">
        <f>'Agricultural Data'!D766</f>
        <v>0</v>
      </c>
      <c r="G766" s="40">
        <f>'Agricultural Data'!E766</f>
        <v>0</v>
      </c>
      <c r="H766" s="38">
        <f>'Agricultural Data'!F766</f>
        <v>0</v>
      </c>
      <c r="I766" s="38">
        <f>'Agricultural Data'!G766</f>
        <v>0</v>
      </c>
      <c r="J766" s="38">
        <f>'Agricultural Data'!H766</f>
        <v>0</v>
      </c>
      <c r="K766" s="195">
        <f>'Agricultural Data'!I766</f>
        <v>0</v>
      </c>
      <c r="L766" s="195">
        <f>'Agricultural Data'!J766</f>
        <v>0</v>
      </c>
      <c r="M766" s="168" t="str">
        <f t="shared" si="42"/>
        <v/>
      </c>
      <c r="N766" s="168" t="str">
        <f t="shared" si="43"/>
        <v/>
      </c>
      <c r="O766" s="38" t="str">
        <f>IFERROR(IF(VLOOKUP(J766,'Inputs_Metric 30'!$D$5:$E$139,2,FALSE)=0,"",VLOOKUP(J766,'Inputs_Metric 30'!$D$5:$E$139,2,FALSE)),"")</f>
        <v/>
      </c>
    </row>
    <row r="767" spans="3:15" x14ac:dyDescent="0.25">
      <c r="C767">
        <f t="shared" si="41"/>
        <v>10</v>
      </c>
      <c r="D767">
        <f>COUNTIF($F$4:F767,F767)</f>
        <v>582</v>
      </c>
      <c r="E767" s="40">
        <f>'Agricultural Data'!C767</f>
        <v>0</v>
      </c>
      <c r="F767" s="40">
        <f>'Agricultural Data'!D767</f>
        <v>0</v>
      </c>
      <c r="G767" s="40">
        <f>'Agricultural Data'!E767</f>
        <v>0</v>
      </c>
      <c r="H767" s="38">
        <f>'Agricultural Data'!F767</f>
        <v>0</v>
      </c>
      <c r="I767" s="38">
        <f>'Agricultural Data'!G767</f>
        <v>0</v>
      </c>
      <c r="J767" s="38">
        <f>'Agricultural Data'!H767</f>
        <v>0</v>
      </c>
      <c r="K767" s="195">
        <f>'Agricultural Data'!I767</f>
        <v>0</v>
      </c>
      <c r="L767" s="195">
        <f>'Agricultural Data'!J767</f>
        <v>0</v>
      </c>
      <c r="M767" s="168" t="str">
        <f t="shared" si="42"/>
        <v/>
      </c>
      <c r="N767" s="168" t="str">
        <f t="shared" si="43"/>
        <v/>
      </c>
      <c r="O767" s="38" t="str">
        <f>IFERROR(IF(VLOOKUP(J767,'Inputs_Metric 30'!$D$5:$E$139,2,FALSE)=0,"",VLOOKUP(J767,'Inputs_Metric 30'!$D$5:$E$139,2,FALSE)),"")</f>
        <v/>
      </c>
    </row>
    <row r="768" spans="3:15" x14ac:dyDescent="0.25">
      <c r="C768">
        <f t="shared" si="41"/>
        <v>10</v>
      </c>
      <c r="D768">
        <f>COUNTIF($F$4:F768,F768)</f>
        <v>583</v>
      </c>
      <c r="E768" s="40">
        <f>'Agricultural Data'!C768</f>
        <v>0</v>
      </c>
      <c r="F768" s="40">
        <f>'Agricultural Data'!D768</f>
        <v>0</v>
      </c>
      <c r="G768" s="40">
        <f>'Agricultural Data'!E768</f>
        <v>0</v>
      </c>
      <c r="H768" s="38">
        <f>'Agricultural Data'!F768</f>
        <v>0</v>
      </c>
      <c r="I768" s="38">
        <f>'Agricultural Data'!G768</f>
        <v>0</v>
      </c>
      <c r="J768" s="38">
        <f>'Agricultural Data'!H768</f>
        <v>0</v>
      </c>
      <c r="K768" s="195">
        <f>'Agricultural Data'!I768</f>
        <v>0</v>
      </c>
      <c r="L768" s="195">
        <f>'Agricultural Data'!J768</f>
        <v>0</v>
      </c>
      <c r="M768" s="168" t="str">
        <f t="shared" si="42"/>
        <v/>
      </c>
      <c r="N768" s="168" t="str">
        <f t="shared" si="43"/>
        <v/>
      </c>
      <c r="O768" s="38" t="str">
        <f>IFERROR(IF(VLOOKUP(J768,'Inputs_Metric 30'!$D$5:$E$139,2,FALSE)=0,"",VLOOKUP(J768,'Inputs_Metric 30'!$D$5:$E$139,2,FALSE)),"")</f>
        <v/>
      </c>
    </row>
    <row r="769" spans="3:15" x14ac:dyDescent="0.25">
      <c r="C769">
        <f t="shared" si="41"/>
        <v>10</v>
      </c>
      <c r="D769">
        <f>COUNTIF($F$4:F769,F769)</f>
        <v>584</v>
      </c>
      <c r="E769" s="40">
        <f>'Agricultural Data'!C769</f>
        <v>0</v>
      </c>
      <c r="F769" s="40">
        <f>'Agricultural Data'!D769</f>
        <v>0</v>
      </c>
      <c r="G769" s="40">
        <f>'Agricultural Data'!E769</f>
        <v>0</v>
      </c>
      <c r="H769" s="38">
        <f>'Agricultural Data'!F769</f>
        <v>0</v>
      </c>
      <c r="I769" s="38">
        <f>'Agricultural Data'!G769</f>
        <v>0</v>
      </c>
      <c r="J769" s="38">
        <f>'Agricultural Data'!H769</f>
        <v>0</v>
      </c>
      <c r="K769" s="195">
        <f>'Agricultural Data'!I769</f>
        <v>0</v>
      </c>
      <c r="L769" s="195">
        <f>'Agricultural Data'!J769</f>
        <v>0</v>
      </c>
      <c r="M769" s="168" t="str">
        <f t="shared" si="42"/>
        <v/>
      </c>
      <c r="N769" s="168" t="str">
        <f t="shared" si="43"/>
        <v/>
      </c>
      <c r="O769" s="38" t="str">
        <f>IFERROR(IF(VLOOKUP(J769,'Inputs_Metric 30'!$D$5:$E$139,2,FALSE)=0,"",VLOOKUP(J769,'Inputs_Metric 30'!$D$5:$E$139,2,FALSE)),"")</f>
        <v/>
      </c>
    </row>
    <row r="770" spans="3:15" x14ac:dyDescent="0.25">
      <c r="C770">
        <f t="shared" si="41"/>
        <v>10</v>
      </c>
      <c r="D770">
        <f>COUNTIF($F$4:F770,F770)</f>
        <v>585</v>
      </c>
      <c r="E770" s="40">
        <f>'Agricultural Data'!C770</f>
        <v>0</v>
      </c>
      <c r="F770" s="40">
        <f>'Agricultural Data'!D770</f>
        <v>0</v>
      </c>
      <c r="G770" s="40">
        <f>'Agricultural Data'!E770</f>
        <v>0</v>
      </c>
      <c r="H770" s="38">
        <f>'Agricultural Data'!F770</f>
        <v>0</v>
      </c>
      <c r="I770" s="38">
        <f>'Agricultural Data'!G770</f>
        <v>0</v>
      </c>
      <c r="J770" s="38">
        <f>'Agricultural Data'!H770</f>
        <v>0</v>
      </c>
      <c r="K770" s="195">
        <f>'Agricultural Data'!I770</f>
        <v>0</v>
      </c>
      <c r="L770" s="195">
        <f>'Agricultural Data'!J770</f>
        <v>0</v>
      </c>
      <c r="M770" s="168" t="str">
        <f t="shared" si="42"/>
        <v/>
      </c>
      <c r="N770" s="168" t="str">
        <f t="shared" si="43"/>
        <v/>
      </c>
      <c r="O770" s="38" t="str">
        <f>IFERROR(IF(VLOOKUP(J770,'Inputs_Metric 30'!$D$5:$E$139,2,FALSE)=0,"",VLOOKUP(J770,'Inputs_Metric 30'!$D$5:$E$139,2,FALSE)),"")</f>
        <v/>
      </c>
    </row>
    <row r="771" spans="3:15" x14ac:dyDescent="0.25">
      <c r="C771">
        <f t="shared" si="41"/>
        <v>10</v>
      </c>
      <c r="D771">
        <f>COUNTIF($F$4:F771,F771)</f>
        <v>586</v>
      </c>
      <c r="E771" s="40">
        <f>'Agricultural Data'!C771</f>
        <v>0</v>
      </c>
      <c r="F771" s="40">
        <f>'Agricultural Data'!D771</f>
        <v>0</v>
      </c>
      <c r="G771" s="40">
        <f>'Agricultural Data'!E771</f>
        <v>0</v>
      </c>
      <c r="H771" s="38">
        <f>'Agricultural Data'!F771</f>
        <v>0</v>
      </c>
      <c r="I771" s="38">
        <f>'Agricultural Data'!G771</f>
        <v>0</v>
      </c>
      <c r="J771" s="38">
        <f>'Agricultural Data'!H771</f>
        <v>0</v>
      </c>
      <c r="K771" s="195">
        <f>'Agricultural Data'!I771</f>
        <v>0</v>
      </c>
      <c r="L771" s="195">
        <f>'Agricultural Data'!J771</f>
        <v>0</v>
      </c>
      <c r="M771" s="168" t="str">
        <f t="shared" si="42"/>
        <v/>
      </c>
      <c r="N771" s="168" t="str">
        <f t="shared" si="43"/>
        <v/>
      </c>
      <c r="O771" s="38" t="str">
        <f>IFERROR(IF(VLOOKUP(J771,'Inputs_Metric 30'!$D$5:$E$139,2,FALSE)=0,"",VLOOKUP(J771,'Inputs_Metric 30'!$D$5:$E$139,2,FALSE)),"")</f>
        <v/>
      </c>
    </row>
    <row r="772" spans="3:15" x14ac:dyDescent="0.25">
      <c r="C772">
        <f t="shared" si="41"/>
        <v>10</v>
      </c>
      <c r="D772">
        <f>COUNTIF($F$4:F772,F772)</f>
        <v>587</v>
      </c>
      <c r="E772" s="40">
        <f>'Agricultural Data'!C772</f>
        <v>0</v>
      </c>
      <c r="F772" s="40">
        <f>'Agricultural Data'!D772</f>
        <v>0</v>
      </c>
      <c r="G772" s="40">
        <f>'Agricultural Data'!E772</f>
        <v>0</v>
      </c>
      <c r="H772" s="38">
        <f>'Agricultural Data'!F772</f>
        <v>0</v>
      </c>
      <c r="I772" s="38">
        <f>'Agricultural Data'!G772</f>
        <v>0</v>
      </c>
      <c r="J772" s="38">
        <f>'Agricultural Data'!H772</f>
        <v>0</v>
      </c>
      <c r="K772" s="195">
        <f>'Agricultural Data'!I772</f>
        <v>0</v>
      </c>
      <c r="L772" s="195">
        <f>'Agricultural Data'!J772</f>
        <v>0</v>
      </c>
      <c r="M772" s="168" t="str">
        <f t="shared" si="42"/>
        <v/>
      </c>
      <c r="N772" s="168" t="str">
        <f t="shared" si="43"/>
        <v/>
      </c>
      <c r="O772" s="38" t="str">
        <f>IFERROR(IF(VLOOKUP(J772,'Inputs_Metric 30'!$D$5:$E$139,2,FALSE)=0,"",VLOOKUP(J772,'Inputs_Metric 30'!$D$5:$E$139,2,FALSE)),"")</f>
        <v/>
      </c>
    </row>
    <row r="773" spans="3:15" x14ac:dyDescent="0.25">
      <c r="C773">
        <f t="shared" si="41"/>
        <v>10</v>
      </c>
      <c r="D773">
        <f>COUNTIF($F$4:F773,F773)</f>
        <v>588</v>
      </c>
      <c r="E773" s="40">
        <f>'Agricultural Data'!C773</f>
        <v>0</v>
      </c>
      <c r="F773" s="40">
        <f>'Agricultural Data'!D773</f>
        <v>0</v>
      </c>
      <c r="G773" s="40">
        <f>'Agricultural Data'!E773</f>
        <v>0</v>
      </c>
      <c r="H773" s="38">
        <f>'Agricultural Data'!F773</f>
        <v>0</v>
      </c>
      <c r="I773" s="38">
        <f>'Agricultural Data'!G773</f>
        <v>0</v>
      </c>
      <c r="J773" s="38">
        <f>'Agricultural Data'!H773</f>
        <v>0</v>
      </c>
      <c r="K773" s="195">
        <f>'Agricultural Data'!I773</f>
        <v>0</v>
      </c>
      <c r="L773" s="195">
        <f>'Agricultural Data'!J773</f>
        <v>0</v>
      </c>
      <c r="M773" s="168" t="str">
        <f t="shared" si="42"/>
        <v/>
      </c>
      <c r="N773" s="168" t="str">
        <f t="shared" si="43"/>
        <v/>
      </c>
      <c r="O773" s="38" t="str">
        <f>IFERROR(IF(VLOOKUP(J773,'Inputs_Metric 30'!$D$5:$E$139,2,FALSE)=0,"",VLOOKUP(J773,'Inputs_Metric 30'!$D$5:$E$139,2,FALSE)),"")</f>
        <v/>
      </c>
    </row>
    <row r="774" spans="3:15" x14ac:dyDescent="0.25">
      <c r="C774">
        <f t="shared" si="41"/>
        <v>10</v>
      </c>
      <c r="D774">
        <f>COUNTIF($F$4:F774,F774)</f>
        <v>589</v>
      </c>
      <c r="E774" s="40">
        <f>'Agricultural Data'!C774</f>
        <v>0</v>
      </c>
      <c r="F774" s="40">
        <f>'Agricultural Data'!D774</f>
        <v>0</v>
      </c>
      <c r="G774" s="40">
        <f>'Agricultural Data'!E774</f>
        <v>0</v>
      </c>
      <c r="H774" s="38">
        <f>'Agricultural Data'!F774</f>
        <v>0</v>
      </c>
      <c r="I774" s="38">
        <f>'Agricultural Data'!G774</f>
        <v>0</v>
      </c>
      <c r="J774" s="38">
        <f>'Agricultural Data'!H774</f>
        <v>0</v>
      </c>
      <c r="K774" s="195">
        <f>'Agricultural Data'!I774</f>
        <v>0</v>
      </c>
      <c r="L774" s="195">
        <f>'Agricultural Data'!J774</f>
        <v>0</v>
      </c>
      <c r="M774" s="168" t="str">
        <f t="shared" si="42"/>
        <v/>
      </c>
      <c r="N774" s="168" t="str">
        <f t="shared" si="43"/>
        <v/>
      </c>
      <c r="O774" s="38" t="str">
        <f>IFERROR(IF(VLOOKUP(J774,'Inputs_Metric 30'!$D$5:$E$139,2,FALSE)=0,"",VLOOKUP(J774,'Inputs_Metric 30'!$D$5:$E$139,2,FALSE)),"")</f>
        <v/>
      </c>
    </row>
    <row r="775" spans="3:15" x14ac:dyDescent="0.25">
      <c r="C775">
        <f t="shared" si="41"/>
        <v>10</v>
      </c>
      <c r="D775">
        <f>COUNTIF($F$4:F775,F775)</f>
        <v>590</v>
      </c>
      <c r="E775" s="40">
        <f>'Agricultural Data'!C775</f>
        <v>0</v>
      </c>
      <c r="F775" s="40">
        <f>'Agricultural Data'!D775</f>
        <v>0</v>
      </c>
      <c r="G775" s="40">
        <f>'Agricultural Data'!E775</f>
        <v>0</v>
      </c>
      <c r="H775" s="38">
        <f>'Agricultural Data'!F775</f>
        <v>0</v>
      </c>
      <c r="I775" s="38">
        <f>'Agricultural Data'!G775</f>
        <v>0</v>
      </c>
      <c r="J775" s="38">
        <f>'Agricultural Data'!H775</f>
        <v>0</v>
      </c>
      <c r="K775" s="195">
        <f>'Agricultural Data'!I775</f>
        <v>0</v>
      </c>
      <c r="L775" s="195">
        <f>'Agricultural Data'!J775</f>
        <v>0</v>
      </c>
      <c r="M775" s="168" t="str">
        <f t="shared" si="42"/>
        <v/>
      </c>
      <c r="N775" s="168" t="str">
        <f t="shared" si="43"/>
        <v/>
      </c>
      <c r="O775" s="38" t="str">
        <f>IFERROR(IF(VLOOKUP(J775,'Inputs_Metric 30'!$D$5:$E$139,2,FALSE)=0,"",VLOOKUP(J775,'Inputs_Metric 30'!$D$5:$E$139,2,FALSE)),"")</f>
        <v/>
      </c>
    </row>
    <row r="776" spans="3:15" x14ac:dyDescent="0.25">
      <c r="C776">
        <f t="shared" si="41"/>
        <v>10</v>
      </c>
      <c r="D776">
        <f>COUNTIF($F$4:F776,F776)</f>
        <v>591</v>
      </c>
      <c r="E776" s="40">
        <f>'Agricultural Data'!C776</f>
        <v>0</v>
      </c>
      <c r="F776" s="40">
        <f>'Agricultural Data'!D776</f>
        <v>0</v>
      </c>
      <c r="G776" s="40">
        <f>'Agricultural Data'!E776</f>
        <v>0</v>
      </c>
      <c r="H776" s="38">
        <f>'Agricultural Data'!F776</f>
        <v>0</v>
      </c>
      <c r="I776" s="38">
        <f>'Agricultural Data'!G776</f>
        <v>0</v>
      </c>
      <c r="J776" s="38">
        <f>'Agricultural Data'!H776</f>
        <v>0</v>
      </c>
      <c r="K776" s="195">
        <f>'Agricultural Data'!I776</f>
        <v>0</v>
      </c>
      <c r="L776" s="195">
        <f>'Agricultural Data'!J776</f>
        <v>0</v>
      </c>
      <c r="M776" s="168" t="str">
        <f t="shared" si="42"/>
        <v/>
      </c>
      <c r="N776" s="168" t="str">
        <f t="shared" si="43"/>
        <v/>
      </c>
      <c r="O776" s="38" t="str">
        <f>IFERROR(IF(VLOOKUP(J776,'Inputs_Metric 30'!$D$5:$E$139,2,FALSE)=0,"",VLOOKUP(J776,'Inputs_Metric 30'!$D$5:$E$139,2,FALSE)),"")</f>
        <v/>
      </c>
    </row>
    <row r="777" spans="3:15" x14ac:dyDescent="0.25">
      <c r="C777">
        <f t="shared" si="41"/>
        <v>10</v>
      </c>
      <c r="D777">
        <f>COUNTIF($F$4:F777,F777)</f>
        <v>592</v>
      </c>
      <c r="E777" s="40">
        <f>'Agricultural Data'!C777</f>
        <v>0</v>
      </c>
      <c r="F777" s="40">
        <f>'Agricultural Data'!D777</f>
        <v>0</v>
      </c>
      <c r="G777" s="40">
        <f>'Agricultural Data'!E777</f>
        <v>0</v>
      </c>
      <c r="H777" s="38">
        <f>'Agricultural Data'!F777</f>
        <v>0</v>
      </c>
      <c r="I777" s="38">
        <f>'Agricultural Data'!G777</f>
        <v>0</v>
      </c>
      <c r="J777" s="38">
        <f>'Agricultural Data'!H777</f>
        <v>0</v>
      </c>
      <c r="K777" s="195">
        <f>'Agricultural Data'!I777</f>
        <v>0</v>
      </c>
      <c r="L777" s="195">
        <f>'Agricultural Data'!J777</f>
        <v>0</v>
      </c>
      <c r="M777" s="168" t="str">
        <f t="shared" si="42"/>
        <v/>
      </c>
      <c r="N777" s="168" t="str">
        <f t="shared" si="43"/>
        <v/>
      </c>
      <c r="O777" s="38" t="str">
        <f>IFERROR(IF(VLOOKUP(J777,'Inputs_Metric 30'!$D$5:$E$139,2,FALSE)=0,"",VLOOKUP(J777,'Inputs_Metric 30'!$D$5:$E$139,2,FALSE)),"")</f>
        <v/>
      </c>
    </row>
    <row r="778" spans="3:15" x14ac:dyDescent="0.25">
      <c r="C778">
        <f t="shared" si="41"/>
        <v>10</v>
      </c>
      <c r="D778">
        <f>COUNTIF($F$4:F778,F778)</f>
        <v>593</v>
      </c>
      <c r="E778" s="40">
        <f>'Agricultural Data'!C778</f>
        <v>0</v>
      </c>
      <c r="F778" s="40">
        <f>'Agricultural Data'!D778</f>
        <v>0</v>
      </c>
      <c r="G778" s="40">
        <f>'Agricultural Data'!E778</f>
        <v>0</v>
      </c>
      <c r="H778" s="38">
        <f>'Agricultural Data'!F778</f>
        <v>0</v>
      </c>
      <c r="I778" s="38">
        <f>'Agricultural Data'!G778</f>
        <v>0</v>
      </c>
      <c r="J778" s="38">
        <f>'Agricultural Data'!H778</f>
        <v>0</v>
      </c>
      <c r="K778" s="195">
        <f>'Agricultural Data'!I778</f>
        <v>0</v>
      </c>
      <c r="L778" s="195">
        <f>'Agricultural Data'!J778</f>
        <v>0</v>
      </c>
      <c r="M778" s="168" t="str">
        <f t="shared" si="42"/>
        <v/>
      </c>
      <c r="N778" s="168" t="str">
        <f t="shared" si="43"/>
        <v/>
      </c>
      <c r="O778" s="38" t="str">
        <f>IFERROR(IF(VLOOKUP(J778,'Inputs_Metric 30'!$D$5:$E$139,2,FALSE)=0,"",VLOOKUP(J778,'Inputs_Metric 30'!$D$5:$E$139,2,FALSE)),"")</f>
        <v/>
      </c>
    </row>
    <row r="779" spans="3:15" x14ac:dyDescent="0.25">
      <c r="C779">
        <f t="shared" si="41"/>
        <v>10</v>
      </c>
      <c r="D779">
        <f>COUNTIF($F$4:F779,F779)</f>
        <v>594</v>
      </c>
      <c r="E779" s="40">
        <f>'Agricultural Data'!C779</f>
        <v>0</v>
      </c>
      <c r="F779" s="40">
        <f>'Agricultural Data'!D779</f>
        <v>0</v>
      </c>
      <c r="G779" s="40">
        <f>'Agricultural Data'!E779</f>
        <v>0</v>
      </c>
      <c r="H779" s="38">
        <f>'Agricultural Data'!F779</f>
        <v>0</v>
      </c>
      <c r="I779" s="38">
        <f>'Agricultural Data'!G779</f>
        <v>0</v>
      </c>
      <c r="J779" s="38">
        <f>'Agricultural Data'!H779</f>
        <v>0</v>
      </c>
      <c r="K779" s="195">
        <f>'Agricultural Data'!I779</f>
        <v>0</v>
      </c>
      <c r="L779" s="195">
        <f>'Agricultural Data'!J779</f>
        <v>0</v>
      </c>
      <c r="M779" s="168" t="str">
        <f t="shared" si="42"/>
        <v/>
      </c>
      <c r="N779" s="168" t="str">
        <f t="shared" si="43"/>
        <v/>
      </c>
      <c r="O779" s="38" t="str">
        <f>IFERROR(IF(VLOOKUP(J779,'Inputs_Metric 30'!$D$5:$E$139,2,FALSE)=0,"",VLOOKUP(J779,'Inputs_Metric 30'!$D$5:$E$139,2,FALSE)),"")</f>
        <v/>
      </c>
    </row>
    <row r="780" spans="3:15" x14ac:dyDescent="0.25">
      <c r="C780">
        <f t="shared" si="41"/>
        <v>10</v>
      </c>
      <c r="D780">
        <f>COUNTIF($F$4:F780,F780)</f>
        <v>595</v>
      </c>
      <c r="E780" s="40">
        <f>'Agricultural Data'!C780</f>
        <v>0</v>
      </c>
      <c r="F780" s="40">
        <f>'Agricultural Data'!D780</f>
        <v>0</v>
      </c>
      <c r="G780" s="40">
        <f>'Agricultural Data'!E780</f>
        <v>0</v>
      </c>
      <c r="H780" s="38">
        <f>'Agricultural Data'!F780</f>
        <v>0</v>
      </c>
      <c r="I780" s="38">
        <f>'Agricultural Data'!G780</f>
        <v>0</v>
      </c>
      <c r="J780" s="38">
        <f>'Agricultural Data'!H780</f>
        <v>0</v>
      </c>
      <c r="K780" s="195">
        <f>'Agricultural Data'!I780</f>
        <v>0</v>
      </c>
      <c r="L780" s="195">
        <f>'Agricultural Data'!J780</f>
        <v>0</v>
      </c>
      <c r="M780" s="168" t="str">
        <f t="shared" si="42"/>
        <v/>
      </c>
      <c r="N780" s="168" t="str">
        <f t="shared" si="43"/>
        <v/>
      </c>
      <c r="O780" s="38" t="str">
        <f>IFERROR(IF(VLOOKUP(J780,'Inputs_Metric 30'!$D$5:$E$139,2,FALSE)=0,"",VLOOKUP(J780,'Inputs_Metric 30'!$D$5:$E$139,2,FALSE)),"")</f>
        <v/>
      </c>
    </row>
    <row r="781" spans="3:15" x14ac:dyDescent="0.25">
      <c r="C781">
        <f t="shared" si="41"/>
        <v>10</v>
      </c>
      <c r="D781">
        <f>COUNTIF($F$4:F781,F781)</f>
        <v>596</v>
      </c>
      <c r="E781" s="40">
        <f>'Agricultural Data'!C781</f>
        <v>0</v>
      </c>
      <c r="F781" s="40">
        <f>'Agricultural Data'!D781</f>
        <v>0</v>
      </c>
      <c r="G781" s="40">
        <f>'Agricultural Data'!E781</f>
        <v>0</v>
      </c>
      <c r="H781" s="38">
        <f>'Agricultural Data'!F781</f>
        <v>0</v>
      </c>
      <c r="I781" s="38">
        <f>'Agricultural Data'!G781</f>
        <v>0</v>
      </c>
      <c r="J781" s="38">
        <f>'Agricultural Data'!H781</f>
        <v>0</v>
      </c>
      <c r="K781" s="195">
        <f>'Agricultural Data'!I781</f>
        <v>0</v>
      </c>
      <c r="L781" s="195">
        <f>'Agricultural Data'!J781</f>
        <v>0</v>
      </c>
      <c r="M781" s="168" t="str">
        <f t="shared" si="42"/>
        <v/>
      </c>
      <c r="N781" s="168" t="str">
        <f t="shared" si="43"/>
        <v/>
      </c>
      <c r="O781" s="38" t="str">
        <f>IFERROR(IF(VLOOKUP(J781,'Inputs_Metric 30'!$D$5:$E$139,2,FALSE)=0,"",VLOOKUP(J781,'Inputs_Metric 30'!$D$5:$E$139,2,FALSE)),"")</f>
        <v/>
      </c>
    </row>
    <row r="782" spans="3:15" x14ac:dyDescent="0.25">
      <c r="C782">
        <f t="shared" si="41"/>
        <v>10</v>
      </c>
      <c r="D782">
        <f>COUNTIF($F$4:F782,F782)</f>
        <v>597</v>
      </c>
      <c r="E782" s="40">
        <f>'Agricultural Data'!C782</f>
        <v>0</v>
      </c>
      <c r="F782" s="40">
        <f>'Agricultural Data'!D782</f>
        <v>0</v>
      </c>
      <c r="G782" s="40">
        <f>'Agricultural Data'!E782</f>
        <v>0</v>
      </c>
      <c r="H782" s="38">
        <f>'Agricultural Data'!F782</f>
        <v>0</v>
      </c>
      <c r="I782" s="38">
        <f>'Agricultural Data'!G782</f>
        <v>0</v>
      </c>
      <c r="J782" s="38">
        <f>'Agricultural Data'!H782</f>
        <v>0</v>
      </c>
      <c r="K782" s="195">
        <f>'Agricultural Data'!I782</f>
        <v>0</v>
      </c>
      <c r="L782" s="195">
        <f>'Agricultural Data'!J782</f>
        <v>0</v>
      </c>
      <c r="M782" s="168" t="str">
        <f t="shared" si="42"/>
        <v/>
      </c>
      <c r="N782" s="168" t="str">
        <f t="shared" si="43"/>
        <v/>
      </c>
      <c r="O782" s="38" t="str">
        <f>IFERROR(IF(VLOOKUP(J782,'Inputs_Metric 30'!$D$5:$E$139,2,FALSE)=0,"",VLOOKUP(J782,'Inputs_Metric 30'!$D$5:$E$139,2,FALSE)),"")</f>
        <v/>
      </c>
    </row>
    <row r="783" spans="3:15" x14ac:dyDescent="0.25">
      <c r="C783">
        <f t="shared" si="41"/>
        <v>10</v>
      </c>
      <c r="D783">
        <f>COUNTIF($F$4:F783,F783)</f>
        <v>598</v>
      </c>
      <c r="E783" s="40">
        <f>'Agricultural Data'!C783</f>
        <v>0</v>
      </c>
      <c r="F783" s="40">
        <f>'Agricultural Data'!D783</f>
        <v>0</v>
      </c>
      <c r="G783" s="40">
        <f>'Agricultural Data'!E783</f>
        <v>0</v>
      </c>
      <c r="H783" s="38">
        <f>'Agricultural Data'!F783</f>
        <v>0</v>
      </c>
      <c r="I783" s="38">
        <f>'Agricultural Data'!G783</f>
        <v>0</v>
      </c>
      <c r="J783" s="38">
        <f>'Agricultural Data'!H783</f>
        <v>0</v>
      </c>
      <c r="K783" s="195">
        <f>'Agricultural Data'!I783</f>
        <v>0</v>
      </c>
      <c r="L783" s="195">
        <f>'Agricultural Data'!J783</f>
        <v>0</v>
      </c>
      <c r="M783" s="168" t="str">
        <f t="shared" si="42"/>
        <v/>
      </c>
      <c r="N783" s="168" t="str">
        <f t="shared" si="43"/>
        <v/>
      </c>
      <c r="O783" s="38" t="str">
        <f>IFERROR(IF(VLOOKUP(J783,'Inputs_Metric 30'!$D$5:$E$139,2,FALSE)=0,"",VLOOKUP(J783,'Inputs_Metric 30'!$D$5:$E$139,2,FALSE)),"")</f>
        <v/>
      </c>
    </row>
    <row r="784" spans="3:15" x14ac:dyDescent="0.25">
      <c r="C784">
        <f t="shared" si="41"/>
        <v>10</v>
      </c>
      <c r="D784">
        <f>COUNTIF($F$4:F784,F784)</f>
        <v>599</v>
      </c>
      <c r="E784" s="40">
        <f>'Agricultural Data'!C784</f>
        <v>0</v>
      </c>
      <c r="F784" s="40">
        <f>'Agricultural Data'!D784</f>
        <v>0</v>
      </c>
      <c r="G784" s="40">
        <f>'Agricultural Data'!E784</f>
        <v>0</v>
      </c>
      <c r="H784" s="38">
        <f>'Agricultural Data'!F784</f>
        <v>0</v>
      </c>
      <c r="I784" s="38">
        <f>'Agricultural Data'!G784</f>
        <v>0</v>
      </c>
      <c r="J784" s="38">
        <f>'Agricultural Data'!H784</f>
        <v>0</v>
      </c>
      <c r="K784" s="195">
        <f>'Agricultural Data'!I784</f>
        <v>0</v>
      </c>
      <c r="L784" s="195">
        <f>'Agricultural Data'!J784</f>
        <v>0</v>
      </c>
      <c r="M784" s="168" t="str">
        <f t="shared" si="42"/>
        <v/>
      </c>
      <c r="N784" s="168" t="str">
        <f t="shared" si="43"/>
        <v/>
      </c>
      <c r="O784" s="38" t="str">
        <f>IFERROR(IF(VLOOKUP(J784,'Inputs_Metric 30'!$D$5:$E$139,2,FALSE)=0,"",VLOOKUP(J784,'Inputs_Metric 30'!$D$5:$E$139,2,FALSE)),"")</f>
        <v/>
      </c>
    </row>
    <row r="785" spans="3:15" x14ac:dyDescent="0.25">
      <c r="C785">
        <f t="shared" si="41"/>
        <v>10</v>
      </c>
      <c r="D785">
        <f>COUNTIF($F$4:F785,F785)</f>
        <v>600</v>
      </c>
      <c r="E785" s="40">
        <f>'Agricultural Data'!C785</f>
        <v>0</v>
      </c>
      <c r="F785" s="40">
        <f>'Agricultural Data'!D785</f>
        <v>0</v>
      </c>
      <c r="G785" s="40">
        <f>'Agricultural Data'!E785</f>
        <v>0</v>
      </c>
      <c r="H785" s="38">
        <f>'Agricultural Data'!F785</f>
        <v>0</v>
      </c>
      <c r="I785" s="38">
        <f>'Agricultural Data'!G785</f>
        <v>0</v>
      </c>
      <c r="J785" s="38">
        <f>'Agricultural Data'!H785</f>
        <v>0</v>
      </c>
      <c r="K785" s="195">
        <f>'Agricultural Data'!I785</f>
        <v>0</v>
      </c>
      <c r="L785" s="195">
        <f>'Agricultural Data'!J785</f>
        <v>0</v>
      </c>
      <c r="M785" s="168" t="str">
        <f t="shared" si="42"/>
        <v/>
      </c>
      <c r="N785" s="168" t="str">
        <f t="shared" si="43"/>
        <v/>
      </c>
      <c r="O785" s="38" t="str">
        <f>IFERROR(IF(VLOOKUP(J785,'Inputs_Metric 30'!$D$5:$E$139,2,FALSE)=0,"",VLOOKUP(J785,'Inputs_Metric 30'!$D$5:$E$139,2,FALSE)),"")</f>
        <v/>
      </c>
    </row>
    <row r="786" spans="3:15" x14ac:dyDescent="0.25">
      <c r="C786">
        <f t="shared" si="41"/>
        <v>10</v>
      </c>
      <c r="D786">
        <f>COUNTIF($F$4:F786,F786)</f>
        <v>601</v>
      </c>
      <c r="E786" s="40">
        <f>'Agricultural Data'!C786</f>
        <v>0</v>
      </c>
      <c r="F786" s="40">
        <f>'Agricultural Data'!D786</f>
        <v>0</v>
      </c>
      <c r="G786" s="40">
        <f>'Agricultural Data'!E786</f>
        <v>0</v>
      </c>
      <c r="H786" s="38">
        <f>'Agricultural Data'!F786</f>
        <v>0</v>
      </c>
      <c r="I786" s="38">
        <f>'Agricultural Data'!G786</f>
        <v>0</v>
      </c>
      <c r="J786" s="38">
        <f>'Agricultural Data'!H786</f>
        <v>0</v>
      </c>
      <c r="K786" s="195">
        <f>'Agricultural Data'!I786</f>
        <v>0</v>
      </c>
      <c r="L786" s="195">
        <f>'Agricultural Data'!J786</f>
        <v>0</v>
      </c>
      <c r="M786" s="168" t="str">
        <f t="shared" si="42"/>
        <v/>
      </c>
      <c r="N786" s="168" t="str">
        <f t="shared" si="43"/>
        <v/>
      </c>
      <c r="O786" s="38" t="str">
        <f>IFERROR(IF(VLOOKUP(J786,'Inputs_Metric 30'!$D$5:$E$139,2,FALSE)=0,"",VLOOKUP(J786,'Inputs_Metric 30'!$D$5:$E$139,2,FALSE)),"")</f>
        <v/>
      </c>
    </row>
    <row r="787" spans="3:15" x14ac:dyDescent="0.25">
      <c r="C787">
        <f t="shared" si="41"/>
        <v>10</v>
      </c>
      <c r="D787">
        <f>COUNTIF($F$4:F787,F787)</f>
        <v>602</v>
      </c>
      <c r="E787" s="40">
        <f>'Agricultural Data'!C787</f>
        <v>0</v>
      </c>
      <c r="F787" s="40">
        <f>'Agricultural Data'!D787</f>
        <v>0</v>
      </c>
      <c r="G787" s="40">
        <f>'Agricultural Data'!E787</f>
        <v>0</v>
      </c>
      <c r="H787" s="38">
        <f>'Agricultural Data'!F787</f>
        <v>0</v>
      </c>
      <c r="I787" s="38">
        <f>'Agricultural Data'!G787</f>
        <v>0</v>
      </c>
      <c r="J787" s="38">
        <f>'Agricultural Data'!H787</f>
        <v>0</v>
      </c>
      <c r="K787" s="195">
        <f>'Agricultural Data'!I787</f>
        <v>0</v>
      </c>
      <c r="L787" s="195">
        <f>'Agricultural Data'!J787</f>
        <v>0</v>
      </c>
      <c r="M787" s="168" t="str">
        <f t="shared" si="42"/>
        <v/>
      </c>
      <c r="N787" s="168" t="str">
        <f t="shared" si="43"/>
        <v/>
      </c>
      <c r="O787" s="38" t="str">
        <f>IFERROR(IF(VLOOKUP(J787,'Inputs_Metric 30'!$D$5:$E$139,2,FALSE)=0,"",VLOOKUP(J787,'Inputs_Metric 30'!$D$5:$E$139,2,FALSE)),"")</f>
        <v/>
      </c>
    </row>
    <row r="788" spans="3:15" x14ac:dyDescent="0.25">
      <c r="C788">
        <f t="shared" si="41"/>
        <v>10</v>
      </c>
      <c r="D788">
        <f>COUNTIF($F$4:F788,F788)</f>
        <v>603</v>
      </c>
      <c r="E788" s="40">
        <f>'Agricultural Data'!C788</f>
        <v>0</v>
      </c>
      <c r="F788" s="40">
        <f>'Agricultural Data'!D788</f>
        <v>0</v>
      </c>
      <c r="G788" s="40">
        <f>'Agricultural Data'!E788</f>
        <v>0</v>
      </c>
      <c r="H788" s="38">
        <f>'Agricultural Data'!F788</f>
        <v>0</v>
      </c>
      <c r="I788" s="38">
        <f>'Agricultural Data'!G788</f>
        <v>0</v>
      </c>
      <c r="J788" s="38">
        <f>'Agricultural Data'!H788</f>
        <v>0</v>
      </c>
      <c r="K788" s="195">
        <f>'Agricultural Data'!I788</f>
        <v>0</v>
      </c>
      <c r="L788" s="195">
        <f>'Agricultural Data'!J788</f>
        <v>0</v>
      </c>
      <c r="M788" s="168" t="str">
        <f t="shared" si="42"/>
        <v/>
      </c>
      <c r="N788" s="168" t="str">
        <f t="shared" si="43"/>
        <v/>
      </c>
      <c r="O788" s="38" t="str">
        <f>IFERROR(IF(VLOOKUP(J788,'Inputs_Metric 30'!$D$5:$E$139,2,FALSE)=0,"",VLOOKUP(J788,'Inputs_Metric 30'!$D$5:$E$139,2,FALSE)),"")</f>
        <v/>
      </c>
    </row>
    <row r="789" spans="3:15" x14ac:dyDescent="0.25">
      <c r="C789">
        <f t="shared" si="41"/>
        <v>10</v>
      </c>
      <c r="D789">
        <f>COUNTIF($F$4:F789,F789)</f>
        <v>604</v>
      </c>
      <c r="E789" s="40">
        <f>'Agricultural Data'!C789</f>
        <v>0</v>
      </c>
      <c r="F789" s="40">
        <f>'Agricultural Data'!D789</f>
        <v>0</v>
      </c>
      <c r="G789" s="40">
        <f>'Agricultural Data'!E789</f>
        <v>0</v>
      </c>
      <c r="H789" s="38">
        <f>'Agricultural Data'!F789</f>
        <v>0</v>
      </c>
      <c r="I789" s="38">
        <f>'Agricultural Data'!G789</f>
        <v>0</v>
      </c>
      <c r="J789" s="38">
        <f>'Agricultural Data'!H789</f>
        <v>0</v>
      </c>
      <c r="K789" s="195">
        <f>'Agricultural Data'!I789</f>
        <v>0</v>
      </c>
      <c r="L789" s="195">
        <f>'Agricultural Data'!J789</f>
        <v>0</v>
      </c>
      <c r="M789" s="168" t="str">
        <f t="shared" si="42"/>
        <v/>
      </c>
      <c r="N789" s="168" t="str">
        <f t="shared" si="43"/>
        <v/>
      </c>
      <c r="O789" s="38" t="str">
        <f>IFERROR(IF(VLOOKUP(J789,'Inputs_Metric 30'!$D$5:$E$139,2,FALSE)=0,"",VLOOKUP(J789,'Inputs_Metric 30'!$D$5:$E$139,2,FALSE)),"")</f>
        <v/>
      </c>
    </row>
    <row r="790" spans="3:15" x14ac:dyDescent="0.25">
      <c r="C790">
        <f t="shared" si="41"/>
        <v>10</v>
      </c>
      <c r="D790">
        <f>COUNTIF($F$4:F790,F790)</f>
        <v>605</v>
      </c>
      <c r="E790" s="40">
        <f>'Agricultural Data'!C790</f>
        <v>0</v>
      </c>
      <c r="F790" s="40">
        <f>'Agricultural Data'!D790</f>
        <v>0</v>
      </c>
      <c r="G790" s="40">
        <f>'Agricultural Data'!E790</f>
        <v>0</v>
      </c>
      <c r="H790" s="38">
        <f>'Agricultural Data'!F790</f>
        <v>0</v>
      </c>
      <c r="I790" s="38">
        <f>'Agricultural Data'!G790</f>
        <v>0</v>
      </c>
      <c r="J790" s="38">
        <f>'Agricultural Data'!H790</f>
        <v>0</v>
      </c>
      <c r="K790" s="195">
        <f>'Agricultural Data'!I790</f>
        <v>0</v>
      </c>
      <c r="L790" s="195">
        <f>'Agricultural Data'!J790</f>
        <v>0</v>
      </c>
      <c r="M790" s="168" t="str">
        <f t="shared" si="42"/>
        <v/>
      </c>
      <c r="N790" s="168" t="str">
        <f t="shared" si="43"/>
        <v/>
      </c>
      <c r="O790" s="38" t="str">
        <f>IFERROR(IF(VLOOKUP(J790,'Inputs_Metric 30'!$D$5:$E$139,2,FALSE)=0,"",VLOOKUP(J790,'Inputs_Metric 30'!$D$5:$E$139,2,FALSE)),"")</f>
        <v/>
      </c>
    </row>
    <row r="791" spans="3:15" x14ac:dyDescent="0.25">
      <c r="C791">
        <f t="shared" si="41"/>
        <v>10</v>
      </c>
      <c r="D791">
        <f>COUNTIF($F$4:F791,F791)</f>
        <v>606</v>
      </c>
      <c r="E791" s="40">
        <f>'Agricultural Data'!C791</f>
        <v>0</v>
      </c>
      <c r="F791" s="40">
        <f>'Agricultural Data'!D791</f>
        <v>0</v>
      </c>
      <c r="G791" s="40">
        <f>'Agricultural Data'!E791</f>
        <v>0</v>
      </c>
      <c r="H791" s="38">
        <f>'Agricultural Data'!F791</f>
        <v>0</v>
      </c>
      <c r="I791" s="38">
        <f>'Agricultural Data'!G791</f>
        <v>0</v>
      </c>
      <c r="J791" s="38">
        <f>'Agricultural Data'!H791</f>
        <v>0</v>
      </c>
      <c r="K791" s="195">
        <f>'Agricultural Data'!I791</f>
        <v>0</v>
      </c>
      <c r="L791" s="195">
        <f>'Agricultural Data'!J791</f>
        <v>0</v>
      </c>
      <c r="M791" s="168" t="str">
        <f t="shared" si="42"/>
        <v/>
      </c>
      <c r="N791" s="168" t="str">
        <f t="shared" si="43"/>
        <v/>
      </c>
      <c r="O791" s="38" t="str">
        <f>IFERROR(IF(VLOOKUP(J791,'Inputs_Metric 30'!$D$5:$E$139,2,FALSE)=0,"",VLOOKUP(J791,'Inputs_Metric 30'!$D$5:$E$139,2,FALSE)),"")</f>
        <v/>
      </c>
    </row>
    <row r="792" spans="3:15" x14ac:dyDescent="0.25">
      <c r="C792">
        <f t="shared" si="41"/>
        <v>10</v>
      </c>
      <c r="D792">
        <f>COUNTIF($F$4:F792,F792)</f>
        <v>607</v>
      </c>
      <c r="E792" s="40">
        <f>'Agricultural Data'!C792</f>
        <v>0</v>
      </c>
      <c r="F792" s="40">
        <f>'Agricultural Data'!D792</f>
        <v>0</v>
      </c>
      <c r="G792" s="40">
        <f>'Agricultural Data'!E792</f>
        <v>0</v>
      </c>
      <c r="H792" s="38">
        <f>'Agricultural Data'!F792</f>
        <v>0</v>
      </c>
      <c r="I792" s="38">
        <f>'Agricultural Data'!G792</f>
        <v>0</v>
      </c>
      <c r="J792" s="38">
        <f>'Agricultural Data'!H792</f>
        <v>0</v>
      </c>
      <c r="K792" s="195">
        <f>'Agricultural Data'!I792</f>
        <v>0</v>
      </c>
      <c r="L792" s="195">
        <f>'Agricultural Data'!J792</f>
        <v>0</v>
      </c>
      <c r="M792" s="168" t="str">
        <f t="shared" si="42"/>
        <v/>
      </c>
      <c r="N792" s="168" t="str">
        <f t="shared" si="43"/>
        <v/>
      </c>
      <c r="O792" s="38" t="str">
        <f>IFERROR(IF(VLOOKUP(J792,'Inputs_Metric 30'!$D$5:$E$139,2,FALSE)=0,"",VLOOKUP(J792,'Inputs_Metric 30'!$D$5:$E$139,2,FALSE)),"")</f>
        <v/>
      </c>
    </row>
    <row r="793" spans="3:15" x14ac:dyDescent="0.25">
      <c r="C793">
        <f t="shared" si="41"/>
        <v>10</v>
      </c>
      <c r="D793">
        <f>COUNTIF($F$4:F793,F793)</f>
        <v>608</v>
      </c>
      <c r="E793" s="40">
        <f>'Agricultural Data'!C793</f>
        <v>0</v>
      </c>
      <c r="F793" s="40">
        <f>'Agricultural Data'!D793</f>
        <v>0</v>
      </c>
      <c r="G793" s="40">
        <f>'Agricultural Data'!E793</f>
        <v>0</v>
      </c>
      <c r="H793" s="38">
        <f>'Agricultural Data'!F793</f>
        <v>0</v>
      </c>
      <c r="I793" s="38">
        <f>'Agricultural Data'!G793</f>
        <v>0</v>
      </c>
      <c r="J793" s="38">
        <f>'Agricultural Data'!H793</f>
        <v>0</v>
      </c>
      <c r="K793" s="195">
        <f>'Agricultural Data'!I793</f>
        <v>0</v>
      </c>
      <c r="L793" s="195">
        <f>'Agricultural Data'!J793</f>
        <v>0</v>
      </c>
      <c r="M793" s="168" t="str">
        <f t="shared" si="42"/>
        <v/>
      </c>
      <c r="N793" s="168" t="str">
        <f t="shared" si="43"/>
        <v/>
      </c>
      <c r="O793" s="38" t="str">
        <f>IFERROR(IF(VLOOKUP(J793,'Inputs_Metric 30'!$D$5:$E$139,2,FALSE)=0,"",VLOOKUP(J793,'Inputs_Metric 30'!$D$5:$E$139,2,FALSE)),"")</f>
        <v/>
      </c>
    </row>
    <row r="794" spans="3:15" x14ac:dyDescent="0.25">
      <c r="C794">
        <f t="shared" si="41"/>
        <v>10</v>
      </c>
      <c r="D794">
        <f>COUNTIF($F$4:F794,F794)</f>
        <v>609</v>
      </c>
      <c r="E794" s="40">
        <f>'Agricultural Data'!C794</f>
        <v>0</v>
      </c>
      <c r="F794" s="40">
        <f>'Agricultural Data'!D794</f>
        <v>0</v>
      </c>
      <c r="G794" s="40">
        <f>'Agricultural Data'!E794</f>
        <v>0</v>
      </c>
      <c r="H794" s="38">
        <f>'Agricultural Data'!F794</f>
        <v>0</v>
      </c>
      <c r="I794" s="38">
        <f>'Agricultural Data'!G794</f>
        <v>0</v>
      </c>
      <c r="J794" s="38">
        <f>'Agricultural Data'!H794</f>
        <v>0</v>
      </c>
      <c r="K794" s="195">
        <f>'Agricultural Data'!I794</f>
        <v>0</v>
      </c>
      <c r="L794" s="195">
        <f>'Agricultural Data'!J794</f>
        <v>0</v>
      </c>
      <c r="M794" s="168" t="str">
        <f t="shared" si="42"/>
        <v/>
      </c>
      <c r="N794" s="168" t="str">
        <f t="shared" si="43"/>
        <v/>
      </c>
      <c r="O794" s="38" t="str">
        <f>IFERROR(IF(VLOOKUP(J794,'Inputs_Metric 30'!$D$5:$E$139,2,FALSE)=0,"",VLOOKUP(J794,'Inputs_Metric 30'!$D$5:$E$139,2,FALSE)),"")</f>
        <v/>
      </c>
    </row>
    <row r="795" spans="3:15" x14ac:dyDescent="0.25">
      <c r="C795">
        <f t="shared" si="41"/>
        <v>10</v>
      </c>
      <c r="D795">
        <f>COUNTIF($F$4:F795,F795)</f>
        <v>610</v>
      </c>
      <c r="E795" s="40">
        <f>'Agricultural Data'!C795</f>
        <v>0</v>
      </c>
      <c r="F795" s="40">
        <f>'Agricultural Data'!D795</f>
        <v>0</v>
      </c>
      <c r="G795" s="40">
        <f>'Agricultural Data'!E795</f>
        <v>0</v>
      </c>
      <c r="H795" s="38">
        <f>'Agricultural Data'!F795</f>
        <v>0</v>
      </c>
      <c r="I795" s="38">
        <f>'Agricultural Data'!G795</f>
        <v>0</v>
      </c>
      <c r="J795" s="38">
        <f>'Agricultural Data'!H795</f>
        <v>0</v>
      </c>
      <c r="K795" s="195">
        <f>'Agricultural Data'!I795</f>
        <v>0</v>
      </c>
      <c r="L795" s="195">
        <f>'Agricultural Data'!J795</f>
        <v>0</v>
      </c>
      <c r="M795" s="168" t="str">
        <f t="shared" si="42"/>
        <v/>
      </c>
      <c r="N795" s="168" t="str">
        <f t="shared" si="43"/>
        <v/>
      </c>
      <c r="O795" s="38" t="str">
        <f>IFERROR(IF(VLOOKUP(J795,'Inputs_Metric 30'!$D$5:$E$139,2,FALSE)=0,"",VLOOKUP(J795,'Inputs_Metric 30'!$D$5:$E$139,2,FALSE)),"")</f>
        <v/>
      </c>
    </row>
    <row r="796" spans="3:15" x14ac:dyDescent="0.25">
      <c r="C796">
        <f t="shared" ref="C796:C859" si="44">IF(D796=1,C795+1,C795)</f>
        <v>10</v>
      </c>
      <c r="D796">
        <f>COUNTIF($F$4:F796,F796)</f>
        <v>611</v>
      </c>
      <c r="E796" s="40">
        <f>'Agricultural Data'!C796</f>
        <v>0</v>
      </c>
      <c r="F796" s="40">
        <f>'Agricultural Data'!D796</f>
        <v>0</v>
      </c>
      <c r="G796" s="40">
        <f>'Agricultural Data'!E796</f>
        <v>0</v>
      </c>
      <c r="H796" s="38">
        <f>'Agricultural Data'!F796</f>
        <v>0</v>
      </c>
      <c r="I796" s="38">
        <f>'Agricultural Data'!G796</f>
        <v>0</v>
      </c>
      <c r="J796" s="38">
        <f>'Agricultural Data'!H796</f>
        <v>0</v>
      </c>
      <c r="K796" s="195">
        <f>'Agricultural Data'!I796</f>
        <v>0</v>
      </c>
      <c r="L796" s="195">
        <f>'Agricultural Data'!J796</f>
        <v>0</v>
      </c>
      <c r="M796" s="168" t="str">
        <f t="shared" ref="M796:M859" si="45">IF($O796="","",K796)</f>
        <v/>
      </c>
      <c r="N796" s="168" t="str">
        <f t="shared" ref="N796:N859" si="46">IF($O796="","",L796)</f>
        <v/>
      </c>
      <c r="O796" s="38" t="str">
        <f>IFERROR(IF(VLOOKUP(J796,'Inputs_Metric 30'!$D$5:$E$139,2,FALSE)=0,"",VLOOKUP(J796,'Inputs_Metric 30'!$D$5:$E$139,2,FALSE)),"")</f>
        <v/>
      </c>
    </row>
    <row r="797" spans="3:15" x14ac:dyDescent="0.25">
      <c r="C797">
        <f t="shared" si="44"/>
        <v>10</v>
      </c>
      <c r="D797">
        <f>COUNTIF($F$4:F797,F797)</f>
        <v>612</v>
      </c>
      <c r="E797" s="40">
        <f>'Agricultural Data'!C797</f>
        <v>0</v>
      </c>
      <c r="F797" s="40">
        <f>'Agricultural Data'!D797</f>
        <v>0</v>
      </c>
      <c r="G797" s="40">
        <f>'Agricultural Data'!E797</f>
        <v>0</v>
      </c>
      <c r="H797" s="38">
        <f>'Agricultural Data'!F797</f>
        <v>0</v>
      </c>
      <c r="I797" s="38">
        <f>'Agricultural Data'!G797</f>
        <v>0</v>
      </c>
      <c r="J797" s="38">
        <f>'Agricultural Data'!H797</f>
        <v>0</v>
      </c>
      <c r="K797" s="195">
        <f>'Agricultural Data'!I797</f>
        <v>0</v>
      </c>
      <c r="L797" s="195">
        <f>'Agricultural Data'!J797</f>
        <v>0</v>
      </c>
      <c r="M797" s="168" t="str">
        <f t="shared" si="45"/>
        <v/>
      </c>
      <c r="N797" s="168" t="str">
        <f t="shared" si="46"/>
        <v/>
      </c>
      <c r="O797" s="38" t="str">
        <f>IFERROR(IF(VLOOKUP(J797,'Inputs_Metric 30'!$D$5:$E$139,2,FALSE)=0,"",VLOOKUP(J797,'Inputs_Metric 30'!$D$5:$E$139,2,FALSE)),"")</f>
        <v/>
      </c>
    </row>
    <row r="798" spans="3:15" x14ac:dyDescent="0.25">
      <c r="C798">
        <f t="shared" si="44"/>
        <v>10</v>
      </c>
      <c r="D798">
        <f>COUNTIF($F$4:F798,F798)</f>
        <v>613</v>
      </c>
      <c r="E798" s="40">
        <f>'Agricultural Data'!C798</f>
        <v>0</v>
      </c>
      <c r="F798" s="40">
        <f>'Agricultural Data'!D798</f>
        <v>0</v>
      </c>
      <c r="G798" s="40">
        <f>'Agricultural Data'!E798</f>
        <v>0</v>
      </c>
      <c r="H798" s="38">
        <f>'Agricultural Data'!F798</f>
        <v>0</v>
      </c>
      <c r="I798" s="38">
        <f>'Agricultural Data'!G798</f>
        <v>0</v>
      </c>
      <c r="J798" s="38">
        <f>'Agricultural Data'!H798</f>
        <v>0</v>
      </c>
      <c r="K798" s="195">
        <f>'Agricultural Data'!I798</f>
        <v>0</v>
      </c>
      <c r="L798" s="195">
        <f>'Agricultural Data'!J798</f>
        <v>0</v>
      </c>
      <c r="M798" s="168" t="str">
        <f t="shared" si="45"/>
        <v/>
      </c>
      <c r="N798" s="168" t="str">
        <f t="shared" si="46"/>
        <v/>
      </c>
      <c r="O798" s="38" t="str">
        <f>IFERROR(IF(VLOOKUP(J798,'Inputs_Metric 30'!$D$5:$E$139,2,FALSE)=0,"",VLOOKUP(J798,'Inputs_Metric 30'!$D$5:$E$139,2,FALSE)),"")</f>
        <v/>
      </c>
    </row>
    <row r="799" spans="3:15" x14ac:dyDescent="0.25">
      <c r="C799">
        <f t="shared" si="44"/>
        <v>10</v>
      </c>
      <c r="D799">
        <f>COUNTIF($F$4:F799,F799)</f>
        <v>614</v>
      </c>
      <c r="E799" s="40">
        <f>'Agricultural Data'!C799</f>
        <v>0</v>
      </c>
      <c r="F799" s="40">
        <f>'Agricultural Data'!D799</f>
        <v>0</v>
      </c>
      <c r="G799" s="40">
        <f>'Agricultural Data'!E799</f>
        <v>0</v>
      </c>
      <c r="H799" s="38">
        <f>'Agricultural Data'!F799</f>
        <v>0</v>
      </c>
      <c r="I799" s="38">
        <f>'Agricultural Data'!G799</f>
        <v>0</v>
      </c>
      <c r="J799" s="38">
        <f>'Agricultural Data'!H799</f>
        <v>0</v>
      </c>
      <c r="K799" s="195">
        <f>'Agricultural Data'!I799</f>
        <v>0</v>
      </c>
      <c r="L799" s="195">
        <f>'Agricultural Data'!J799</f>
        <v>0</v>
      </c>
      <c r="M799" s="168" t="str">
        <f t="shared" si="45"/>
        <v/>
      </c>
      <c r="N799" s="168" t="str">
        <f t="shared" si="46"/>
        <v/>
      </c>
      <c r="O799" s="38" t="str">
        <f>IFERROR(IF(VLOOKUP(J799,'Inputs_Metric 30'!$D$5:$E$139,2,FALSE)=0,"",VLOOKUP(J799,'Inputs_Metric 30'!$D$5:$E$139,2,FALSE)),"")</f>
        <v/>
      </c>
    </row>
    <row r="800" spans="3:15" x14ac:dyDescent="0.25">
      <c r="C800">
        <f t="shared" si="44"/>
        <v>10</v>
      </c>
      <c r="D800">
        <f>COUNTIF($F$4:F800,F800)</f>
        <v>615</v>
      </c>
      <c r="E800" s="40">
        <f>'Agricultural Data'!C800</f>
        <v>0</v>
      </c>
      <c r="F800" s="40">
        <f>'Agricultural Data'!D800</f>
        <v>0</v>
      </c>
      <c r="G800" s="40">
        <f>'Agricultural Data'!E800</f>
        <v>0</v>
      </c>
      <c r="H800" s="38">
        <f>'Agricultural Data'!F800</f>
        <v>0</v>
      </c>
      <c r="I800" s="38">
        <f>'Agricultural Data'!G800</f>
        <v>0</v>
      </c>
      <c r="J800" s="38">
        <f>'Agricultural Data'!H800</f>
        <v>0</v>
      </c>
      <c r="K800" s="195">
        <f>'Agricultural Data'!I800</f>
        <v>0</v>
      </c>
      <c r="L800" s="195">
        <f>'Agricultural Data'!J800</f>
        <v>0</v>
      </c>
      <c r="M800" s="168" t="str">
        <f t="shared" si="45"/>
        <v/>
      </c>
      <c r="N800" s="168" t="str">
        <f t="shared" si="46"/>
        <v/>
      </c>
      <c r="O800" s="38" t="str">
        <f>IFERROR(IF(VLOOKUP(J800,'Inputs_Metric 30'!$D$5:$E$139,2,FALSE)=0,"",VLOOKUP(J800,'Inputs_Metric 30'!$D$5:$E$139,2,FALSE)),"")</f>
        <v/>
      </c>
    </row>
    <row r="801" spans="3:15" x14ac:dyDescent="0.25">
      <c r="C801">
        <f t="shared" si="44"/>
        <v>10</v>
      </c>
      <c r="D801">
        <f>COUNTIF($F$4:F801,F801)</f>
        <v>616</v>
      </c>
      <c r="E801" s="40">
        <f>'Agricultural Data'!C801</f>
        <v>0</v>
      </c>
      <c r="F801" s="40">
        <f>'Agricultural Data'!D801</f>
        <v>0</v>
      </c>
      <c r="G801" s="40">
        <f>'Agricultural Data'!E801</f>
        <v>0</v>
      </c>
      <c r="H801" s="38">
        <f>'Agricultural Data'!F801</f>
        <v>0</v>
      </c>
      <c r="I801" s="38">
        <f>'Agricultural Data'!G801</f>
        <v>0</v>
      </c>
      <c r="J801" s="38">
        <f>'Agricultural Data'!H801</f>
        <v>0</v>
      </c>
      <c r="K801" s="195">
        <f>'Agricultural Data'!I801</f>
        <v>0</v>
      </c>
      <c r="L801" s="195">
        <f>'Agricultural Data'!J801</f>
        <v>0</v>
      </c>
      <c r="M801" s="168" t="str">
        <f t="shared" si="45"/>
        <v/>
      </c>
      <c r="N801" s="168" t="str">
        <f t="shared" si="46"/>
        <v/>
      </c>
      <c r="O801" s="38" t="str">
        <f>IFERROR(IF(VLOOKUP(J801,'Inputs_Metric 30'!$D$5:$E$139,2,FALSE)=0,"",VLOOKUP(J801,'Inputs_Metric 30'!$D$5:$E$139,2,FALSE)),"")</f>
        <v/>
      </c>
    </row>
    <row r="802" spans="3:15" x14ac:dyDescent="0.25">
      <c r="C802">
        <f t="shared" si="44"/>
        <v>10</v>
      </c>
      <c r="D802">
        <f>COUNTIF($F$4:F802,F802)</f>
        <v>617</v>
      </c>
      <c r="E802" s="40">
        <f>'Agricultural Data'!C802</f>
        <v>0</v>
      </c>
      <c r="F802" s="40">
        <f>'Agricultural Data'!D802</f>
        <v>0</v>
      </c>
      <c r="G802" s="40">
        <f>'Agricultural Data'!E802</f>
        <v>0</v>
      </c>
      <c r="H802" s="38">
        <f>'Agricultural Data'!F802</f>
        <v>0</v>
      </c>
      <c r="I802" s="38">
        <f>'Agricultural Data'!G802</f>
        <v>0</v>
      </c>
      <c r="J802" s="38">
        <f>'Agricultural Data'!H802</f>
        <v>0</v>
      </c>
      <c r="K802" s="195">
        <f>'Agricultural Data'!I802</f>
        <v>0</v>
      </c>
      <c r="L802" s="195">
        <f>'Agricultural Data'!J802</f>
        <v>0</v>
      </c>
      <c r="M802" s="168" t="str">
        <f t="shared" si="45"/>
        <v/>
      </c>
      <c r="N802" s="168" t="str">
        <f t="shared" si="46"/>
        <v/>
      </c>
      <c r="O802" s="38" t="str">
        <f>IFERROR(IF(VLOOKUP(J802,'Inputs_Metric 30'!$D$5:$E$139,2,FALSE)=0,"",VLOOKUP(J802,'Inputs_Metric 30'!$D$5:$E$139,2,FALSE)),"")</f>
        <v/>
      </c>
    </row>
    <row r="803" spans="3:15" x14ac:dyDescent="0.25">
      <c r="C803">
        <f t="shared" si="44"/>
        <v>10</v>
      </c>
      <c r="D803">
        <f>COUNTIF($F$4:F803,F803)</f>
        <v>618</v>
      </c>
      <c r="E803" s="40">
        <f>'Agricultural Data'!C803</f>
        <v>0</v>
      </c>
      <c r="F803" s="40">
        <f>'Agricultural Data'!D803</f>
        <v>0</v>
      </c>
      <c r="G803" s="40">
        <f>'Agricultural Data'!E803</f>
        <v>0</v>
      </c>
      <c r="H803" s="38">
        <f>'Agricultural Data'!F803</f>
        <v>0</v>
      </c>
      <c r="I803" s="38">
        <f>'Agricultural Data'!G803</f>
        <v>0</v>
      </c>
      <c r="J803" s="38">
        <f>'Agricultural Data'!H803</f>
        <v>0</v>
      </c>
      <c r="K803" s="195">
        <f>'Agricultural Data'!I803</f>
        <v>0</v>
      </c>
      <c r="L803" s="195">
        <f>'Agricultural Data'!J803</f>
        <v>0</v>
      </c>
      <c r="M803" s="168" t="str">
        <f t="shared" si="45"/>
        <v/>
      </c>
      <c r="N803" s="168" t="str">
        <f t="shared" si="46"/>
        <v/>
      </c>
      <c r="O803" s="38" t="str">
        <f>IFERROR(IF(VLOOKUP(J803,'Inputs_Metric 30'!$D$5:$E$139,2,FALSE)=0,"",VLOOKUP(J803,'Inputs_Metric 30'!$D$5:$E$139,2,FALSE)),"")</f>
        <v/>
      </c>
    </row>
    <row r="804" spans="3:15" x14ac:dyDescent="0.25">
      <c r="C804">
        <f t="shared" si="44"/>
        <v>10</v>
      </c>
      <c r="D804">
        <f>COUNTIF($F$4:F804,F804)</f>
        <v>619</v>
      </c>
      <c r="E804" s="40">
        <f>'Agricultural Data'!C804</f>
        <v>0</v>
      </c>
      <c r="F804" s="40">
        <f>'Agricultural Data'!D804</f>
        <v>0</v>
      </c>
      <c r="G804" s="40">
        <f>'Agricultural Data'!E804</f>
        <v>0</v>
      </c>
      <c r="H804" s="38">
        <f>'Agricultural Data'!F804</f>
        <v>0</v>
      </c>
      <c r="I804" s="38">
        <f>'Agricultural Data'!G804</f>
        <v>0</v>
      </c>
      <c r="J804" s="38">
        <f>'Agricultural Data'!H804</f>
        <v>0</v>
      </c>
      <c r="K804" s="195">
        <f>'Agricultural Data'!I804</f>
        <v>0</v>
      </c>
      <c r="L804" s="195">
        <f>'Agricultural Data'!J804</f>
        <v>0</v>
      </c>
      <c r="M804" s="168" t="str">
        <f t="shared" si="45"/>
        <v/>
      </c>
      <c r="N804" s="168" t="str">
        <f t="shared" si="46"/>
        <v/>
      </c>
      <c r="O804" s="38" t="str">
        <f>IFERROR(IF(VLOOKUP(J804,'Inputs_Metric 30'!$D$5:$E$139,2,FALSE)=0,"",VLOOKUP(J804,'Inputs_Metric 30'!$D$5:$E$139,2,FALSE)),"")</f>
        <v/>
      </c>
    </row>
    <row r="805" spans="3:15" x14ac:dyDescent="0.25">
      <c r="C805">
        <f t="shared" si="44"/>
        <v>10</v>
      </c>
      <c r="D805">
        <f>COUNTIF($F$4:F805,F805)</f>
        <v>620</v>
      </c>
      <c r="E805" s="40">
        <f>'Agricultural Data'!C805</f>
        <v>0</v>
      </c>
      <c r="F805" s="40">
        <f>'Agricultural Data'!D805</f>
        <v>0</v>
      </c>
      <c r="G805" s="40">
        <f>'Agricultural Data'!E805</f>
        <v>0</v>
      </c>
      <c r="H805" s="38">
        <f>'Agricultural Data'!F805</f>
        <v>0</v>
      </c>
      <c r="I805" s="38">
        <f>'Agricultural Data'!G805</f>
        <v>0</v>
      </c>
      <c r="J805" s="38">
        <f>'Agricultural Data'!H805</f>
        <v>0</v>
      </c>
      <c r="K805" s="195">
        <f>'Agricultural Data'!I805</f>
        <v>0</v>
      </c>
      <c r="L805" s="195">
        <f>'Agricultural Data'!J805</f>
        <v>0</v>
      </c>
      <c r="M805" s="168" t="str">
        <f t="shared" si="45"/>
        <v/>
      </c>
      <c r="N805" s="168" t="str">
        <f t="shared" si="46"/>
        <v/>
      </c>
      <c r="O805" s="38" t="str">
        <f>IFERROR(IF(VLOOKUP(J805,'Inputs_Metric 30'!$D$5:$E$139,2,FALSE)=0,"",VLOOKUP(J805,'Inputs_Metric 30'!$D$5:$E$139,2,FALSE)),"")</f>
        <v/>
      </c>
    </row>
    <row r="806" spans="3:15" x14ac:dyDescent="0.25">
      <c r="C806">
        <f t="shared" si="44"/>
        <v>10</v>
      </c>
      <c r="D806">
        <f>COUNTIF($F$4:F806,F806)</f>
        <v>621</v>
      </c>
      <c r="E806" s="40">
        <f>'Agricultural Data'!C806</f>
        <v>0</v>
      </c>
      <c r="F806" s="40">
        <f>'Agricultural Data'!D806</f>
        <v>0</v>
      </c>
      <c r="G806" s="40">
        <f>'Agricultural Data'!E806</f>
        <v>0</v>
      </c>
      <c r="H806" s="38">
        <f>'Agricultural Data'!F806</f>
        <v>0</v>
      </c>
      <c r="I806" s="38">
        <f>'Agricultural Data'!G806</f>
        <v>0</v>
      </c>
      <c r="J806" s="38">
        <f>'Agricultural Data'!H806</f>
        <v>0</v>
      </c>
      <c r="K806" s="195">
        <f>'Agricultural Data'!I806</f>
        <v>0</v>
      </c>
      <c r="L806" s="195">
        <f>'Agricultural Data'!J806</f>
        <v>0</v>
      </c>
      <c r="M806" s="168" t="str">
        <f t="shared" si="45"/>
        <v/>
      </c>
      <c r="N806" s="168" t="str">
        <f t="shared" si="46"/>
        <v/>
      </c>
      <c r="O806" s="38" t="str">
        <f>IFERROR(IF(VLOOKUP(J806,'Inputs_Metric 30'!$D$5:$E$139,2,FALSE)=0,"",VLOOKUP(J806,'Inputs_Metric 30'!$D$5:$E$139,2,FALSE)),"")</f>
        <v/>
      </c>
    </row>
    <row r="807" spans="3:15" x14ac:dyDescent="0.25">
      <c r="C807">
        <f t="shared" si="44"/>
        <v>10</v>
      </c>
      <c r="D807">
        <f>COUNTIF($F$4:F807,F807)</f>
        <v>622</v>
      </c>
      <c r="E807" s="40">
        <f>'Agricultural Data'!C807</f>
        <v>0</v>
      </c>
      <c r="F807" s="40">
        <f>'Agricultural Data'!D807</f>
        <v>0</v>
      </c>
      <c r="G807" s="40">
        <f>'Agricultural Data'!E807</f>
        <v>0</v>
      </c>
      <c r="H807" s="38">
        <f>'Agricultural Data'!F807</f>
        <v>0</v>
      </c>
      <c r="I807" s="38">
        <f>'Agricultural Data'!G807</f>
        <v>0</v>
      </c>
      <c r="J807" s="38">
        <f>'Agricultural Data'!H807</f>
        <v>0</v>
      </c>
      <c r="K807" s="195">
        <f>'Agricultural Data'!I807</f>
        <v>0</v>
      </c>
      <c r="L807" s="195">
        <f>'Agricultural Data'!J807</f>
        <v>0</v>
      </c>
      <c r="M807" s="168" t="str">
        <f t="shared" si="45"/>
        <v/>
      </c>
      <c r="N807" s="168" t="str">
        <f t="shared" si="46"/>
        <v/>
      </c>
      <c r="O807" s="38" t="str">
        <f>IFERROR(IF(VLOOKUP(J807,'Inputs_Metric 30'!$D$5:$E$139,2,FALSE)=0,"",VLOOKUP(J807,'Inputs_Metric 30'!$D$5:$E$139,2,FALSE)),"")</f>
        <v/>
      </c>
    </row>
    <row r="808" spans="3:15" x14ac:dyDescent="0.25">
      <c r="C808">
        <f t="shared" si="44"/>
        <v>10</v>
      </c>
      <c r="D808">
        <f>COUNTIF($F$4:F808,F808)</f>
        <v>623</v>
      </c>
      <c r="E808" s="40">
        <f>'Agricultural Data'!C808</f>
        <v>0</v>
      </c>
      <c r="F808" s="40">
        <f>'Agricultural Data'!D808</f>
        <v>0</v>
      </c>
      <c r="G808" s="40">
        <f>'Agricultural Data'!E808</f>
        <v>0</v>
      </c>
      <c r="H808" s="38">
        <f>'Agricultural Data'!F808</f>
        <v>0</v>
      </c>
      <c r="I808" s="38">
        <f>'Agricultural Data'!G808</f>
        <v>0</v>
      </c>
      <c r="J808" s="38">
        <f>'Agricultural Data'!H808</f>
        <v>0</v>
      </c>
      <c r="K808" s="195">
        <f>'Agricultural Data'!I808</f>
        <v>0</v>
      </c>
      <c r="L808" s="195">
        <f>'Agricultural Data'!J808</f>
        <v>0</v>
      </c>
      <c r="M808" s="168" t="str">
        <f t="shared" si="45"/>
        <v/>
      </c>
      <c r="N808" s="168" t="str">
        <f t="shared" si="46"/>
        <v/>
      </c>
      <c r="O808" s="38" t="str">
        <f>IFERROR(IF(VLOOKUP(J808,'Inputs_Metric 30'!$D$5:$E$139,2,FALSE)=0,"",VLOOKUP(J808,'Inputs_Metric 30'!$D$5:$E$139,2,FALSE)),"")</f>
        <v/>
      </c>
    </row>
    <row r="809" spans="3:15" x14ac:dyDescent="0.25">
      <c r="C809">
        <f t="shared" si="44"/>
        <v>10</v>
      </c>
      <c r="D809">
        <f>COUNTIF($F$4:F809,F809)</f>
        <v>624</v>
      </c>
      <c r="E809" s="40">
        <f>'Agricultural Data'!C809</f>
        <v>0</v>
      </c>
      <c r="F809" s="40">
        <f>'Agricultural Data'!D809</f>
        <v>0</v>
      </c>
      <c r="G809" s="40">
        <f>'Agricultural Data'!E809</f>
        <v>0</v>
      </c>
      <c r="H809" s="38">
        <f>'Agricultural Data'!F809</f>
        <v>0</v>
      </c>
      <c r="I809" s="38">
        <f>'Agricultural Data'!G809</f>
        <v>0</v>
      </c>
      <c r="J809" s="38">
        <f>'Agricultural Data'!H809</f>
        <v>0</v>
      </c>
      <c r="K809" s="195">
        <f>'Agricultural Data'!I809</f>
        <v>0</v>
      </c>
      <c r="L809" s="195">
        <f>'Agricultural Data'!J809</f>
        <v>0</v>
      </c>
      <c r="M809" s="168" t="str">
        <f t="shared" si="45"/>
        <v/>
      </c>
      <c r="N809" s="168" t="str">
        <f t="shared" si="46"/>
        <v/>
      </c>
      <c r="O809" s="38" t="str">
        <f>IFERROR(IF(VLOOKUP(J809,'Inputs_Metric 30'!$D$5:$E$139,2,FALSE)=0,"",VLOOKUP(J809,'Inputs_Metric 30'!$D$5:$E$139,2,FALSE)),"")</f>
        <v/>
      </c>
    </row>
    <row r="810" spans="3:15" x14ac:dyDescent="0.25">
      <c r="C810">
        <f t="shared" si="44"/>
        <v>10</v>
      </c>
      <c r="D810">
        <f>COUNTIF($F$4:F810,F810)</f>
        <v>625</v>
      </c>
      <c r="E810" s="40">
        <f>'Agricultural Data'!C810</f>
        <v>0</v>
      </c>
      <c r="F810" s="40">
        <f>'Agricultural Data'!D810</f>
        <v>0</v>
      </c>
      <c r="G810" s="40">
        <f>'Agricultural Data'!E810</f>
        <v>0</v>
      </c>
      <c r="H810" s="38">
        <f>'Agricultural Data'!F810</f>
        <v>0</v>
      </c>
      <c r="I810" s="38">
        <f>'Agricultural Data'!G810</f>
        <v>0</v>
      </c>
      <c r="J810" s="38">
        <f>'Agricultural Data'!H810</f>
        <v>0</v>
      </c>
      <c r="K810" s="195">
        <f>'Agricultural Data'!I810</f>
        <v>0</v>
      </c>
      <c r="L810" s="195">
        <f>'Agricultural Data'!J810</f>
        <v>0</v>
      </c>
      <c r="M810" s="168" t="str">
        <f t="shared" si="45"/>
        <v/>
      </c>
      <c r="N810" s="168" t="str">
        <f t="shared" si="46"/>
        <v/>
      </c>
      <c r="O810" s="38" t="str">
        <f>IFERROR(IF(VLOOKUP(J810,'Inputs_Metric 30'!$D$5:$E$139,2,FALSE)=0,"",VLOOKUP(J810,'Inputs_Metric 30'!$D$5:$E$139,2,FALSE)),"")</f>
        <v/>
      </c>
    </row>
    <row r="811" spans="3:15" x14ac:dyDescent="0.25">
      <c r="C811">
        <f t="shared" si="44"/>
        <v>10</v>
      </c>
      <c r="D811">
        <f>COUNTIF($F$4:F811,F811)</f>
        <v>626</v>
      </c>
      <c r="E811" s="40">
        <f>'Agricultural Data'!C811</f>
        <v>0</v>
      </c>
      <c r="F811" s="40">
        <f>'Agricultural Data'!D811</f>
        <v>0</v>
      </c>
      <c r="G811" s="40">
        <f>'Agricultural Data'!E811</f>
        <v>0</v>
      </c>
      <c r="H811" s="38">
        <f>'Agricultural Data'!F811</f>
        <v>0</v>
      </c>
      <c r="I811" s="38">
        <f>'Agricultural Data'!G811</f>
        <v>0</v>
      </c>
      <c r="J811" s="38">
        <f>'Agricultural Data'!H811</f>
        <v>0</v>
      </c>
      <c r="K811" s="195">
        <f>'Agricultural Data'!I811</f>
        <v>0</v>
      </c>
      <c r="L811" s="195">
        <f>'Agricultural Data'!J811</f>
        <v>0</v>
      </c>
      <c r="M811" s="168" t="str">
        <f t="shared" si="45"/>
        <v/>
      </c>
      <c r="N811" s="168" t="str">
        <f t="shared" si="46"/>
        <v/>
      </c>
      <c r="O811" s="38" t="str">
        <f>IFERROR(IF(VLOOKUP(J811,'Inputs_Metric 30'!$D$5:$E$139,2,FALSE)=0,"",VLOOKUP(J811,'Inputs_Metric 30'!$D$5:$E$139,2,FALSE)),"")</f>
        <v/>
      </c>
    </row>
    <row r="812" spans="3:15" x14ac:dyDescent="0.25">
      <c r="C812">
        <f t="shared" si="44"/>
        <v>10</v>
      </c>
      <c r="D812">
        <f>COUNTIF($F$4:F812,F812)</f>
        <v>627</v>
      </c>
      <c r="E812" s="40">
        <f>'Agricultural Data'!C812</f>
        <v>0</v>
      </c>
      <c r="F812" s="40">
        <f>'Agricultural Data'!D812</f>
        <v>0</v>
      </c>
      <c r="G812" s="40">
        <f>'Agricultural Data'!E812</f>
        <v>0</v>
      </c>
      <c r="H812" s="38">
        <f>'Agricultural Data'!F812</f>
        <v>0</v>
      </c>
      <c r="I812" s="38">
        <f>'Agricultural Data'!G812</f>
        <v>0</v>
      </c>
      <c r="J812" s="38">
        <f>'Agricultural Data'!H812</f>
        <v>0</v>
      </c>
      <c r="K812" s="195">
        <f>'Agricultural Data'!I812</f>
        <v>0</v>
      </c>
      <c r="L812" s="195">
        <f>'Agricultural Data'!J812</f>
        <v>0</v>
      </c>
      <c r="M812" s="168" t="str">
        <f t="shared" si="45"/>
        <v/>
      </c>
      <c r="N812" s="168" t="str">
        <f t="shared" si="46"/>
        <v/>
      </c>
      <c r="O812" s="38" t="str">
        <f>IFERROR(IF(VLOOKUP(J812,'Inputs_Metric 30'!$D$5:$E$139,2,FALSE)=0,"",VLOOKUP(J812,'Inputs_Metric 30'!$D$5:$E$139,2,FALSE)),"")</f>
        <v/>
      </c>
    </row>
    <row r="813" spans="3:15" x14ac:dyDescent="0.25">
      <c r="C813">
        <f t="shared" si="44"/>
        <v>10</v>
      </c>
      <c r="D813">
        <f>COUNTIF($F$4:F813,F813)</f>
        <v>628</v>
      </c>
      <c r="E813" s="40">
        <f>'Agricultural Data'!C813</f>
        <v>0</v>
      </c>
      <c r="F813" s="40">
        <f>'Agricultural Data'!D813</f>
        <v>0</v>
      </c>
      <c r="G813" s="40">
        <f>'Agricultural Data'!E813</f>
        <v>0</v>
      </c>
      <c r="H813" s="38">
        <f>'Agricultural Data'!F813</f>
        <v>0</v>
      </c>
      <c r="I813" s="38">
        <f>'Agricultural Data'!G813</f>
        <v>0</v>
      </c>
      <c r="J813" s="38">
        <f>'Agricultural Data'!H813</f>
        <v>0</v>
      </c>
      <c r="K813" s="195">
        <f>'Agricultural Data'!I813</f>
        <v>0</v>
      </c>
      <c r="L813" s="195">
        <f>'Agricultural Data'!J813</f>
        <v>0</v>
      </c>
      <c r="M813" s="168" t="str">
        <f t="shared" si="45"/>
        <v/>
      </c>
      <c r="N813" s="168" t="str">
        <f t="shared" si="46"/>
        <v/>
      </c>
      <c r="O813" s="38" t="str">
        <f>IFERROR(IF(VLOOKUP(J813,'Inputs_Metric 30'!$D$5:$E$139,2,FALSE)=0,"",VLOOKUP(J813,'Inputs_Metric 30'!$D$5:$E$139,2,FALSE)),"")</f>
        <v/>
      </c>
    </row>
    <row r="814" spans="3:15" x14ac:dyDescent="0.25">
      <c r="C814">
        <f t="shared" si="44"/>
        <v>10</v>
      </c>
      <c r="D814">
        <f>COUNTIF($F$4:F814,F814)</f>
        <v>629</v>
      </c>
      <c r="E814" s="40">
        <f>'Agricultural Data'!C814</f>
        <v>0</v>
      </c>
      <c r="F814" s="40">
        <f>'Agricultural Data'!D814</f>
        <v>0</v>
      </c>
      <c r="G814" s="40">
        <f>'Agricultural Data'!E814</f>
        <v>0</v>
      </c>
      <c r="H814" s="38">
        <f>'Agricultural Data'!F814</f>
        <v>0</v>
      </c>
      <c r="I814" s="38">
        <f>'Agricultural Data'!G814</f>
        <v>0</v>
      </c>
      <c r="J814" s="38">
        <f>'Agricultural Data'!H814</f>
        <v>0</v>
      </c>
      <c r="K814" s="195">
        <f>'Agricultural Data'!I814</f>
        <v>0</v>
      </c>
      <c r="L814" s="195">
        <f>'Agricultural Data'!J814</f>
        <v>0</v>
      </c>
      <c r="M814" s="168" t="str">
        <f t="shared" si="45"/>
        <v/>
      </c>
      <c r="N814" s="168" t="str">
        <f t="shared" si="46"/>
        <v/>
      </c>
      <c r="O814" s="38" t="str">
        <f>IFERROR(IF(VLOOKUP(J814,'Inputs_Metric 30'!$D$5:$E$139,2,FALSE)=0,"",VLOOKUP(J814,'Inputs_Metric 30'!$D$5:$E$139,2,FALSE)),"")</f>
        <v/>
      </c>
    </row>
    <row r="815" spans="3:15" x14ac:dyDescent="0.25">
      <c r="C815">
        <f t="shared" si="44"/>
        <v>10</v>
      </c>
      <c r="D815">
        <f>COUNTIF($F$4:F815,F815)</f>
        <v>630</v>
      </c>
      <c r="E815" s="40">
        <f>'Agricultural Data'!C815</f>
        <v>0</v>
      </c>
      <c r="F815" s="40">
        <f>'Agricultural Data'!D815</f>
        <v>0</v>
      </c>
      <c r="G815" s="40">
        <f>'Agricultural Data'!E815</f>
        <v>0</v>
      </c>
      <c r="H815" s="38">
        <f>'Agricultural Data'!F815</f>
        <v>0</v>
      </c>
      <c r="I815" s="38">
        <f>'Agricultural Data'!G815</f>
        <v>0</v>
      </c>
      <c r="J815" s="38">
        <f>'Agricultural Data'!H815</f>
        <v>0</v>
      </c>
      <c r="K815" s="195">
        <f>'Agricultural Data'!I815</f>
        <v>0</v>
      </c>
      <c r="L815" s="195">
        <f>'Agricultural Data'!J815</f>
        <v>0</v>
      </c>
      <c r="M815" s="168" t="str">
        <f t="shared" si="45"/>
        <v/>
      </c>
      <c r="N815" s="168" t="str">
        <f t="shared" si="46"/>
        <v/>
      </c>
      <c r="O815" s="38" t="str">
        <f>IFERROR(IF(VLOOKUP(J815,'Inputs_Metric 30'!$D$5:$E$139,2,FALSE)=0,"",VLOOKUP(J815,'Inputs_Metric 30'!$D$5:$E$139,2,FALSE)),"")</f>
        <v/>
      </c>
    </row>
    <row r="816" spans="3:15" x14ac:dyDescent="0.25">
      <c r="C816">
        <f t="shared" si="44"/>
        <v>10</v>
      </c>
      <c r="D816">
        <f>COUNTIF($F$4:F816,F816)</f>
        <v>631</v>
      </c>
      <c r="E816" s="40">
        <f>'Agricultural Data'!C816</f>
        <v>0</v>
      </c>
      <c r="F816" s="40">
        <f>'Agricultural Data'!D816</f>
        <v>0</v>
      </c>
      <c r="G816" s="40">
        <f>'Agricultural Data'!E816</f>
        <v>0</v>
      </c>
      <c r="H816" s="38">
        <f>'Agricultural Data'!F816</f>
        <v>0</v>
      </c>
      <c r="I816" s="38">
        <f>'Agricultural Data'!G816</f>
        <v>0</v>
      </c>
      <c r="J816" s="38">
        <f>'Agricultural Data'!H816</f>
        <v>0</v>
      </c>
      <c r="K816" s="195">
        <f>'Agricultural Data'!I816</f>
        <v>0</v>
      </c>
      <c r="L816" s="195">
        <f>'Agricultural Data'!J816</f>
        <v>0</v>
      </c>
      <c r="M816" s="168" t="str">
        <f t="shared" si="45"/>
        <v/>
      </c>
      <c r="N816" s="168" t="str">
        <f t="shared" si="46"/>
        <v/>
      </c>
      <c r="O816" s="38" t="str">
        <f>IFERROR(IF(VLOOKUP(J816,'Inputs_Metric 30'!$D$5:$E$139,2,FALSE)=0,"",VLOOKUP(J816,'Inputs_Metric 30'!$D$5:$E$139,2,FALSE)),"")</f>
        <v/>
      </c>
    </row>
    <row r="817" spans="3:15" x14ac:dyDescent="0.25">
      <c r="C817">
        <f t="shared" si="44"/>
        <v>10</v>
      </c>
      <c r="D817">
        <f>COUNTIF($F$4:F817,F817)</f>
        <v>632</v>
      </c>
      <c r="E817" s="40">
        <f>'Agricultural Data'!C817</f>
        <v>0</v>
      </c>
      <c r="F817" s="40">
        <f>'Agricultural Data'!D817</f>
        <v>0</v>
      </c>
      <c r="G817" s="40">
        <f>'Agricultural Data'!E817</f>
        <v>0</v>
      </c>
      <c r="H817" s="38">
        <f>'Agricultural Data'!F817</f>
        <v>0</v>
      </c>
      <c r="I817" s="38">
        <f>'Agricultural Data'!G817</f>
        <v>0</v>
      </c>
      <c r="J817" s="38">
        <f>'Agricultural Data'!H817</f>
        <v>0</v>
      </c>
      <c r="K817" s="195">
        <f>'Agricultural Data'!I817</f>
        <v>0</v>
      </c>
      <c r="L817" s="195">
        <f>'Agricultural Data'!J817</f>
        <v>0</v>
      </c>
      <c r="M817" s="168" t="str">
        <f t="shared" si="45"/>
        <v/>
      </c>
      <c r="N817" s="168" t="str">
        <f t="shared" si="46"/>
        <v/>
      </c>
      <c r="O817" s="38" t="str">
        <f>IFERROR(IF(VLOOKUP(J817,'Inputs_Metric 30'!$D$5:$E$139,2,FALSE)=0,"",VLOOKUP(J817,'Inputs_Metric 30'!$D$5:$E$139,2,FALSE)),"")</f>
        <v/>
      </c>
    </row>
    <row r="818" spans="3:15" x14ac:dyDescent="0.25">
      <c r="C818">
        <f t="shared" si="44"/>
        <v>10</v>
      </c>
      <c r="D818">
        <f>COUNTIF($F$4:F818,F818)</f>
        <v>633</v>
      </c>
      <c r="E818" s="40">
        <f>'Agricultural Data'!C818</f>
        <v>0</v>
      </c>
      <c r="F818" s="40">
        <f>'Agricultural Data'!D818</f>
        <v>0</v>
      </c>
      <c r="G818" s="40">
        <f>'Agricultural Data'!E818</f>
        <v>0</v>
      </c>
      <c r="H818" s="38">
        <f>'Agricultural Data'!F818</f>
        <v>0</v>
      </c>
      <c r="I818" s="38">
        <f>'Agricultural Data'!G818</f>
        <v>0</v>
      </c>
      <c r="J818" s="38">
        <f>'Agricultural Data'!H818</f>
        <v>0</v>
      </c>
      <c r="K818" s="195">
        <f>'Agricultural Data'!I818</f>
        <v>0</v>
      </c>
      <c r="L818" s="195">
        <f>'Agricultural Data'!J818</f>
        <v>0</v>
      </c>
      <c r="M818" s="168" t="str">
        <f t="shared" si="45"/>
        <v/>
      </c>
      <c r="N818" s="168" t="str">
        <f t="shared" si="46"/>
        <v/>
      </c>
      <c r="O818" s="38" t="str">
        <f>IFERROR(IF(VLOOKUP(J818,'Inputs_Metric 30'!$D$5:$E$139,2,FALSE)=0,"",VLOOKUP(J818,'Inputs_Metric 30'!$D$5:$E$139,2,FALSE)),"")</f>
        <v/>
      </c>
    </row>
    <row r="819" spans="3:15" x14ac:dyDescent="0.25">
      <c r="C819">
        <f t="shared" si="44"/>
        <v>10</v>
      </c>
      <c r="D819">
        <f>COUNTIF($F$4:F819,F819)</f>
        <v>634</v>
      </c>
      <c r="E819" s="40">
        <f>'Agricultural Data'!C819</f>
        <v>0</v>
      </c>
      <c r="F819" s="40">
        <f>'Agricultural Data'!D819</f>
        <v>0</v>
      </c>
      <c r="G819" s="40">
        <f>'Agricultural Data'!E819</f>
        <v>0</v>
      </c>
      <c r="H819" s="38">
        <f>'Agricultural Data'!F819</f>
        <v>0</v>
      </c>
      <c r="I819" s="38">
        <f>'Agricultural Data'!G819</f>
        <v>0</v>
      </c>
      <c r="J819" s="38">
        <f>'Agricultural Data'!H819</f>
        <v>0</v>
      </c>
      <c r="K819" s="195">
        <f>'Agricultural Data'!I819</f>
        <v>0</v>
      </c>
      <c r="L819" s="195">
        <f>'Agricultural Data'!J819</f>
        <v>0</v>
      </c>
      <c r="M819" s="168" t="str">
        <f t="shared" si="45"/>
        <v/>
      </c>
      <c r="N819" s="168" t="str">
        <f t="shared" si="46"/>
        <v/>
      </c>
      <c r="O819" s="38" t="str">
        <f>IFERROR(IF(VLOOKUP(J819,'Inputs_Metric 30'!$D$5:$E$139,2,FALSE)=0,"",VLOOKUP(J819,'Inputs_Metric 30'!$D$5:$E$139,2,FALSE)),"")</f>
        <v/>
      </c>
    </row>
    <row r="820" spans="3:15" x14ac:dyDescent="0.25">
      <c r="C820">
        <f t="shared" si="44"/>
        <v>10</v>
      </c>
      <c r="D820">
        <f>COUNTIF($F$4:F820,F820)</f>
        <v>635</v>
      </c>
      <c r="E820" s="40">
        <f>'Agricultural Data'!C820</f>
        <v>0</v>
      </c>
      <c r="F820" s="40">
        <f>'Agricultural Data'!D820</f>
        <v>0</v>
      </c>
      <c r="G820" s="40">
        <f>'Agricultural Data'!E820</f>
        <v>0</v>
      </c>
      <c r="H820" s="38">
        <f>'Agricultural Data'!F820</f>
        <v>0</v>
      </c>
      <c r="I820" s="38">
        <f>'Agricultural Data'!G820</f>
        <v>0</v>
      </c>
      <c r="J820" s="38">
        <f>'Agricultural Data'!H820</f>
        <v>0</v>
      </c>
      <c r="K820" s="195">
        <f>'Agricultural Data'!I820</f>
        <v>0</v>
      </c>
      <c r="L820" s="195">
        <f>'Agricultural Data'!J820</f>
        <v>0</v>
      </c>
      <c r="M820" s="168" t="str">
        <f t="shared" si="45"/>
        <v/>
      </c>
      <c r="N820" s="168" t="str">
        <f t="shared" si="46"/>
        <v/>
      </c>
      <c r="O820" s="38" t="str">
        <f>IFERROR(IF(VLOOKUP(J820,'Inputs_Metric 30'!$D$5:$E$139,2,FALSE)=0,"",VLOOKUP(J820,'Inputs_Metric 30'!$D$5:$E$139,2,FALSE)),"")</f>
        <v/>
      </c>
    </row>
    <row r="821" spans="3:15" x14ac:dyDescent="0.25">
      <c r="C821">
        <f t="shared" si="44"/>
        <v>10</v>
      </c>
      <c r="D821">
        <f>COUNTIF($F$4:F821,F821)</f>
        <v>636</v>
      </c>
      <c r="E821" s="40">
        <f>'Agricultural Data'!C821</f>
        <v>0</v>
      </c>
      <c r="F821" s="40">
        <f>'Agricultural Data'!D821</f>
        <v>0</v>
      </c>
      <c r="G821" s="40">
        <f>'Agricultural Data'!E821</f>
        <v>0</v>
      </c>
      <c r="H821" s="38">
        <f>'Agricultural Data'!F821</f>
        <v>0</v>
      </c>
      <c r="I821" s="38">
        <f>'Agricultural Data'!G821</f>
        <v>0</v>
      </c>
      <c r="J821" s="38">
        <f>'Agricultural Data'!H821</f>
        <v>0</v>
      </c>
      <c r="K821" s="195">
        <f>'Agricultural Data'!I821</f>
        <v>0</v>
      </c>
      <c r="L821" s="195">
        <f>'Agricultural Data'!J821</f>
        <v>0</v>
      </c>
      <c r="M821" s="168" t="str">
        <f t="shared" si="45"/>
        <v/>
      </c>
      <c r="N821" s="168" t="str">
        <f t="shared" si="46"/>
        <v/>
      </c>
      <c r="O821" s="38" t="str">
        <f>IFERROR(IF(VLOOKUP(J821,'Inputs_Metric 30'!$D$5:$E$139,2,FALSE)=0,"",VLOOKUP(J821,'Inputs_Metric 30'!$D$5:$E$139,2,FALSE)),"")</f>
        <v/>
      </c>
    </row>
    <row r="822" spans="3:15" x14ac:dyDescent="0.25">
      <c r="C822">
        <f t="shared" si="44"/>
        <v>10</v>
      </c>
      <c r="D822">
        <f>COUNTIF($F$4:F822,F822)</f>
        <v>637</v>
      </c>
      <c r="E822" s="40">
        <f>'Agricultural Data'!C822</f>
        <v>0</v>
      </c>
      <c r="F822" s="40">
        <f>'Agricultural Data'!D822</f>
        <v>0</v>
      </c>
      <c r="G822" s="40">
        <f>'Agricultural Data'!E822</f>
        <v>0</v>
      </c>
      <c r="H822" s="38">
        <f>'Agricultural Data'!F822</f>
        <v>0</v>
      </c>
      <c r="I822" s="38">
        <f>'Agricultural Data'!G822</f>
        <v>0</v>
      </c>
      <c r="J822" s="38">
        <f>'Agricultural Data'!H822</f>
        <v>0</v>
      </c>
      <c r="K822" s="195">
        <f>'Agricultural Data'!I822</f>
        <v>0</v>
      </c>
      <c r="L822" s="195">
        <f>'Agricultural Data'!J822</f>
        <v>0</v>
      </c>
      <c r="M822" s="168" t="str">
        <f t="shared" si="45"/>
        <v/>
      </c>
      <c r="N822" s="168" t="str">
        <f t="shared" si="46"/>
        <v/>
      </c>
      <c r="O822" s="38" t="str">
        <f>IFERROR(IF(VLOOKUP(J822,'Inputs_Metric 30'!$D$5:$E$139,2,FALSE)=0,"",VLOOKUP(J822,'Inputs_Metric 30'!$D$5:$E$139,2,FALSE)),"")</f>
        <v/>
      </c>
    </row>
    <row r="823" spans="3:15" x14ac:dyDescent="0.25">
      <c r="C823">
        <f t="shared" si="44"/>
        <v>10</v>
      </c>
      <c r="D823">
        <f>COUNTIF($F$4:F823,F823)</f>
        <v>638</v>
      </c>
      <c r="E823" s="40">
        <f>'Agricultural Data'!C823</f>
        <v>0</v>
      </c>
      <c r="F823" s="40">
        <f>'Agricultural Data'!D823</f>
        <v>0</v>
      </c>
      <c r="G823" s="40">
        <f>'Agricultural Data'!E823</f>
        <v>0</v>
      </c>
      <c r="H823" s="38">
        <f>'Agricultural Data'!F823</f>
        <v>0</v>
      </c>
      <c r="I823" s="38">
        <f>'Agricultural Data'!G823</f>
        <v>0</v>
      </c>
      <c r="J823" s="38">
        <f>'Agricultural Data'!H823</f>
        <v>0</v>
      </c>
      <c r="K823" s="195">
        <f>'Agricultural Data'!I823</f>
        <v>0</v>
      </c>
      <c r="L823" s="195">
        <f>'Agricultural Data'!J823</f>
        <v>0</v>
      </c>
      <c r="M823" s="168" t="str">
        <f t="shared" si="45"/>
        <v/>
      </c>
      <c r="N823" s="168" t="str">
        <f t="shared" si="46"/>
        <v/>
      </c>
      <c r="O823" s="38" t="str">
        <f>IFERROR(IF(VLOOKUP(J823,'Inputs_Metric 30'!$D$5:$E$139,2,FALSE)=0,"",VLOOKUP(J823,'Inputs_Metric 30'!$D$5:$E$139,2,FALSE)),"")</f>
        <v/>
      </c>
    </row>
    <row r="824" spans="3:15" x14ac:dyDescent="0.25">
      <c r="C824">
        <f t="shared" si="44"/>
        <v>10</v>
      </c>
      <c r="D824">
        <f>COUNTIF($F$4:F824,F824)</f>
        <v>639</v>
      </c>
      <c r="E824" s="40">
        <f>'Agricultural Data'!C824</f>
        <v>0</v>
      </c>
      <c r="F824" s="40">
        <f>'Agricultural Data'!D824</f>
        <v>0</v>
      </c>
      <c r="G824" s="40">
        <f>'Agricultural Data'!E824</f>
        <v>0</v>
      </c>
      <c r="H824" s="38">
        <f>'Agricultural Data'!F824</f>
        <v>0</v>
      </c>
      <c r="I824" s="38">
        <f>'Agricultural Data'!G824</f>
        <v>0</v>
      </c>
      <c r="J824" s="38">
        <f>'Agricultural Data'!H824</f>
        <v>0</v>
      </c>
      <c r="K824" s="195">
        <f>'Agricultural Data'!I824</f>
        <v>0</v>
      </c>
      <c r="L824" s="195">
        <f>'Agricultural Data'!J824</f>
        <v>0</v>
      </c>
      <c r="M824" s="168" t="str">
        <f t="shared" si="45"/>
        <v/>
      </c>
      <c r="N824" s="168" t="str">
        <f t="shared" si="46"/>
        <v/>
      </c>
      <c r="O824" s="38" t="str">
        <f>IFERROR(IF(VLOOKUP(J824,'Inputs_Metric 30'!$D$5:$E$139,2,FALSE)=0,"",VLOOKUP(J824,'Inputs_Metric 30'!$D$5:$E$139,2,FALSE)),"")</f>
        <v/>
      </c>
    </row>
    <row r="825" spans="3:15" x14ac:dyDescent="0.25">
      <c r="C825">
        <f t="shared" si="44"/>
        <v>10</v>
      </c>
      <c r="D825">
        <f>COUNTIF($F$4:F825,F825)</f>
        <v>640</v>
      </c>
      <c r="E825" s="40">
        <f>'Agricultural Data'!C825</f>
        <v>0</v>
      </c>
      <c r="F825" s="40">
        <f>'Agricultural Data'!D825</f>
        <v>0</v>
      </c>
      <c r="G825" s="40">
        <f>'Agricultural Data'!E825</f>
        <v>0</v>
      </c>
      <c r="H825" s="38">
        <f>'Agricultural Data'!F825</f>
        <v>0</v>
      </c>
      <c r="I825" s="38">
        <f>'Agricultural Data'!G825</f>
        <v>0</v>
      </c>
      <c r="J825" s="38">
        <f>'Agricultural Data'!H825</f>
        <v>0</v>
      </c>
      <c r="K825" s="195">
        <f>'Agricultural Data'!I825</f>
        <v>0</v>
      </c>
      <c r="L825" s="195">
        <f>'Agricultural Data'!J825</f>
        <v>0</v>
      </c>
      <c r="M825" s="168" t="str">
        <f t="shared" si="45"/>
        <v/>
      </c>
      <c r="N825" s="168" t="str">
        <f t="shared" si="46"/>
        <v/>
      </c>
      <c r="O825" s="38" t="str">
        <f>IFERROR(IF(VLOOKUP(J825,'Inputs_Metric 30'!$D$5:$E$139,2,FALSE)=0,"",VLOOKUP(J825,'Inputs_Metric 30'!$D$5:$E$139,2,FALSE)),"")</f>
        <v/>
      </c>
    </row>
    <row r="826" spans="3:15" x14ac:dyDescent="0.25">
      <c r="C826">
        <f t="shared" si="44"/>
        <v>10</v>
      </c>
      <c r="D826">
        <f>COUNTIF($F$4:F826,F826)</f>
        <v>641</v>
      </c>
      <c r="E826" s="40">
        <f>'Agricultural Data'!C826</f>
        <v>0</v>
      </c>
      <c r="F826" s="40">
        <f>'Agricultural Data'!D826</f>
        <v>0</v>
      </c>
      <c r="G826" s="40">
        <f>'Agricultural Data'!E826</f>
        <v>0</v>
      </c>
      <c r="H826" s="38">
        <f>'Agricultural Data'!F826</f>
        <v>0</v>
      </c>
      <c r="I826" s="38">
        <f>'Agricultural Data'!G826</f>
        <v>0</v>
      </c>
      <c r="J826" s="38">
        <f>'Agricultural Data'!H826</f>
        <v>0</v>
      </c>
      <c r="K826" s="195">
        <f>'Agricultural Data'!I826</f>
        <v>0</v>
      </c>
      <c r="L826" s="195">
        <f>'Agricultural Data'!J826</f>
        <v>0</v>
      </c>
      <c r="M826" s="168" t="str">
        <f t="shared" si="45"/>
        <v/>
      </c>
      <c r="N826" s="168" t="str">
        <f t="shared" si="46"/>
        <v/>
      </c>
      <c r="O826" s="38" t="str">
        <f>IFERROR(IF(VLOOKUP(J826,'Inputs_Metric 30'!$D$5:$E$139,2,FALSE)=0,"",VLOOKUP(J826,'Inputs_Metric 30'!$D$5:$E$139,2,FALSE)),"")</f>
        <v/>
      </c>
    </row>
    <row r="827" spans="3:15" x14ac:dyDescent="0.25">
      <c r="C827">
        <f t="shared" si="44"/>
        <v>10</v>
      </c>
      <c r="D827">
        <f>COUNTIF($F$4:F827,F827)</f>
        <v>642</v>
      </c>
      <c r="E827" s="40">
        <f>'Agricultural Data'!C827</f>
        <v>0</v>
      </c>
      <c r="F827" s="40">
        <f>'Agricultural Data'!D827</f>
        <v>0</v>
      </c>
      <c r="G827" s="40">
        <f>'Agricultural Data'!E827</f>
        <v>0</v>
      </c>
      <c r="H827" s="38">
        <f>'Agricultural Data'!F827</f>
        <v>0</v>
      </c>
      <c r="I827" s="38">
        <f>'Agricultural Data'!G827</f>
        <v>0</v>
      </c>
      <c r="J827" s="38">
        <f>'Agricultural Data'!H827</f>
        <v>0</v>
      </c>
      <c r="K827" s="195">
        <f>'Agricultural Data'!I827</f>
        <v>0</v>
      </c>
      <c r="L827" s="195">
        <f>'Agricultural Data'!J827</f>
        <v>0</v>
      </c>
      <c r="M827" s="168" t="str">
        <f t="shared" si="45"/>
        <v/>
      </c>
      <c r="N827" s="168" t="str">
        <f t="shared" si="46"/>
        <v/>
      </c>
      <c r="O827" s="38" t="str">
        <f>IFERROR(IF(VLOOKUP(J827,'Inputs_Metric 30'!$D$5:$E$139,2,FALSE)=0,"",VLOOKUP(J827,'Inputs_Metric 30'!$D$5:$E$139,2,FALSE)),"")</f>
        <v/>
      </c>
    </row>
    <row r="828" spans="3:15" x14ac:dyDescent="0.25">
      <c r="C828">
        <f t="shared" si="44"/>
        <v>10</v>
      </c>
      <c r="D828">
        <f>COUNTIF($F$4:F828,F828)</f>
        <v>643</v>
      </c>
      <c r="E828" s="40">
        <f>'Agricultural Data'!C828</f>
        <v>0</v>
      </c>
      <c r="F828" s="40">
        <f>'Agricultural Data'!D828</f>
        <v>0</v>
      </c>
      <c r="G828" s="40">
        <f>'Agricultural Data'!E828</f>
        <v>0</v>
      </c>
      <c r="H828" s="38">
        <f>'Agricultural Data'!F828</f>
        <v>0</v>
      </c>
      <c r="I828" s="38">
        <f>'Agricultural Data'!G828</f>
        <v>0</v>
      </c>
      <c r="J828" s="38">
        <f>'Agricultural Data'!H828</f>
        <v>0</v>
      </c>
      <c r="K828" s="195">
        <f>'Agricultural Data'!I828</f>
        <v>0</v>
      </c>
      <c r="L828" s="195">
        <f>'Agricultural Data'!J828</f>
        <v>0</v>
      </c>
      <c r="M828" s="168" t="str">
        <f t="shared" si="45"/>
        <v/>
      </c>
      <c r="N828" s="168" t="str">
        <f t="shared" si="46"/>
        <v/>
      </c>
      <c r="O828" s="38" t="str">
        <f>IFERROR(IF(VLOOKUP(J828,'Inputs_Metric 30'!$D$5:$E$139,2,FALSE)=0,"",VLOOKUP(J828,'Inputs_Metric 30'!$D$5:$E$139,2,FALSE)),"")</f>
        <v/>
      </c>
    </row>
    <row r="829" spans="3:15" x14ac:dyDescent="0.25">
      <c r="C829">
        <f t="shared" si="44"/>
        <v>10</v>
      </c>
      <c r="D829">
        <f>COUNTIF($F$4:F829,F829)</f>
        <v>644</v>
      </c>
      <c r="E829" s="40">
        <f>'Agricultural Data'!C829</f>
        <v>0</v>
      </c>
      <c r="F829" s="40">
        <f>'Agricultural Data'!D829</f>
        <v>0</v>
      </c>
      <c r="G829" s="40">
        <f>'Agricultural Data'!E829</f>
        <v>0</v>
      </c>
      <c r="H829" s="38">
        <f>'Agricultural Data'!F829</f>
        <v>0</v>
      </c>
      <c r="I829" s="38">
        <f>'Agricultural Data'!G829</f>
        <v>0</v>
      </c>
      <c r="J829" s="38">
        <f>'Agricultural Data'!H829</f>
        <v>0</v>
      </c>
      <c r="K829" s="195">
        <f>'Agricultural Data'!I829</f>
        <v>0</v>
      </c>
      <c r="L829" s="195">
        <f>'Agricultural Data'!J829</f>
        <v>0</v>
      </c>
      <c r="M829" s="168" t="str">
        <f t="shared" si="45"/>
        <v/>
      </c>
      <c r="N829" s="168" t="str">
        <f t="shared" si="46"/>
        <v/>
      </c>
      <c r="O829" s="38" t="str">
        <f>IFERROR(IF(VLOOKUP(J829,'Inputs_Metric 30'!$D$5:$E$139,2,FALSE)=0,"",VLOOKUP(J829,'Inputs_Metric 30'!$D$5:$E$139,2,FALSE)),"")</f>
        <v/>
      </c>
    </row>
    <row r="830" spans="3:15" x14ac:dyDescent="0.25">
      <c r="C830">
        <f t="shared" si="44"/>
        <v>10</v>
      </c>
      <c r="D830">
        <f>COUNTIF($F$4:F830,F830)</f>
        <v>645</v>
      </c>
      <c r="E830" s="40">
        <f>'Agricultural Data'!C830</f>
        <v>0</v>
      </c>
      <c r="F830" s="40">
        <f>'Agricultural Data'!D830</f>
        <v>0</v>
      </c>
      <c r="G830" s="40">
        <f>'Agricultural Data'!E830</f>
        <v>0</v>
      </c>
      <c r="H830" s="38">
        <f>'Agricultural Data'!F830</f>
        <v>0</v>
      </c>
      <c r="I830" s="38">
        <f>'Agricultural Data'!G830</f>
        <v>0</v>
      </c>
      <c r="J830" s="38">
        <f>'Agricultural Data'!H830</f>
        <v>0</v>
      </c>
      <c r="K830" s="195">
        <f>'Agricultural Data'!I830</f>
        <v>0</v>
      </c>
      <c r="L830" s="195">
        <f>'Agricultural Data'!J830</f>
        <v>0</v>
      </c>
      <c r="M830" s="168" t="str">
        <f t="shared" si="45"/>
        <v/>
      </c>
      <c r="N830" s="168" t="str">
        <f t="shared" si="46"/>
        <v/>
      </c>
      <c r="O830" s="38" t="str">
        <f>IFERROR(IF(VLOOKUP(J830,'Inputs_Metric 30'!$D$5:$E$139,2,FALSE)=0,"",VLOOKUP(J830,'Inputs_Metric 30'!$D$5:$E$139,2,FALSE)),"")</f>
        <v/>
      </c>
    </row>
    <row r="831" spans="3:15" x14ac:dyDescent="0.25">
      <c r="C831">
        <f t="shared" si="44"/>
        <v>10</v>
      </c>
      <c r="D831">
        <f>COUNTIF($F$4:F831,F831)</f>
        <v>646</v>
      </c>
      <c r="E831" s="40">
        <f>'Agricultural Data'!C831</f>
        <v>0</v>
      </c>
      <c r="F831" s="40">
        <f>'Agricultural Data'!D831</f>
        <v>0</v>
      </c>
      <c r="G831" s="40">
        <f>'Agricultural Data'!E831</f>
        <v>0</v>
      </c>
      <c r="H831" s="38">
        <f>'Agricultural Data'!F831</f>
        <v>0</v>
      </c>
      <c r="I831" s="38">
        <f>'Agricultural Data'!G831</f>
        <v>0</v>
      </c>
      <c r="J831" s="38">
        <f>'Agricultural Data'!H831</f>
        <v>0</v>
      </c>
      <c r="K831" s="195">
        <f>'Agricultural Data'!I831</f>
        <v>0</v>
      </c>
      <c r="L831" s="195">
        <f>'Agricultural Data'!J831</f>
        <v>0</v>
      </c>
      <c r="M831" s="168" t="str">
        <f t="shared" si="45"/>
        <v/>
      </c>
      <c r="N831" s="168" t="str">
        <f t="shared" si="46"/>
        <v/>
      </c>
      <c r="O831" s="38" t="str">
        <f>IFERROR(IF(VLOOKUP(J831,'Inputs_Metric 30'!$D$5:$E$139,2,FALSE)=0,"",VLOOKUP(J831,'Inputs_Metric 30'!$D$5:$E$139,2,FALSE)),"")</f>
        <v/>
      </c>
    </row>
    <row r="832" spans="3:15" x14ac:dyDescent="0.25">
      <c r="C832">
        <f t="shared" si="44"/>
        <v>10</v>
      </c>
      <c r="D832">
        <f>COUNTIF($F$4:F832,F832)</f>
        <v>647</v>
      </c>
      <c r="E832" s="40">
        <f>'Agricultural Data'!C832</f>
        <v>0</v>
      </c>
      <c r="F832" s="40">
        <f>'Agricultural Data'!D832</f>
        <v>0</v>
      </c>
      <c r="G832" s="40">
        <f>'Agricultural Data'!E832</f>
        <v>0</v>
      </c>
      <c r="H832" s="38">
        <f>'Agricultural Data'!F832</f>
        <v>0</v>
      </c>
      <c r="I832" s="38">
        <f>'Agricultural Data'!G832</f>
        <v>0</v>
      </c>
      <c r="J832" s="38">
        <f>'Agricultural Data'!H832</f>
        <v>0</v>
      </c>
      <c r="K832" s="195">
        <f>'Agricultural Data'!I832</f>
        <v>0</v>
      </c>
      <c r="L832" s="195">
        <f>'Agricultural Data'!J832</f>
        <v>0</v>
      </c>
      <c r="M832" s="168" t="str">
        <f t="shared" si="45"/>
        <v/>
      </c>
      <c r="N832" s="168" t="str">
        <f t="shared" si="46"/>
        <v/>
      </c>
      <c r="O832" s="38" t="str">
        <f>IFERROR(IF(VLOOKUP(J832,'Inputs_Metric 30'!$D$5:$E$139,2,FALSE)=0,"",VLOOKUP(J832,'Inputs_Metric 30'!$D$5:$E$139,2,FALSE)),"")</f>
        <v/>
      </c>
    </row>
    <row r="833" spans="3:15" x14ac:dyDescent="0.25">
      <c r="C833">
        <f t="shared" si="44"/>
        <v>10</v>
      </c>
      <c r="D833">
        <f>COUNTIF($F$4:F833,F833)</f>
        <v>648</v>
      </c>
      <c r="E833" s="40">
        <f>'Agricultural Data'!C833</f>
        <v>0</v>
      </c>
      <c r="F833" s="40">
        <f>'Agricultural Data'!D833</f>
        <v>0</v>
      </c>
      <c r="G833" s="40">
        <f>'Agricultural Data'!E833</f>
        <v>0</v>
      </c>
      <c r="H833" s="38">
        <f>'Agricultural Data'!F833</f>
        <v>0</v>
      </c>
      <c r="I833" s="38">
        <f>'Agricultural Data'!G833</f>
        <v>0</v>
      </c>
      <c r="J833" s="38">
        <f>'Agricultural Data'!H833</f>
        <v>0</v>
      </c>
      <c r="K833" s="195">
        <f>'Agricultural Data'!I833</f>
        <v>0</v>
      </c>
      <c r="L833" s="195">
        <f>'Agricultural Data'!J833</f>
        <v>0</v>
      </c>
      <c r="M833" s="168" t="str">
        <f t="shared" si="45"/>
        <v/>
      </c>
      <c r="N833" s="168" t="str">
        <f t="shared" si="46"/>
        <v/>
      </c>
      <c r="O833" s="38" t="str">
        <f>IFERROR(IF(VLOOKUP(J833,'Inputs_Metric 30'!$D$5:$E$139,2,FALSE)=0,"",VLOOKUP(J833,'Inputs_Metric 30'!$D$5:$E$139,2,FALSE)),"")</f>
        <v/>
      </c>
    </row>
    <row r="834" spans="3:15" x14ac:dyDescent="0.25">
      <c r="C834">
        <f t="shared" si="44"/>
        <v>10</v>
      </c>
      <c r="D834">
        <f>COUNTIF($F$4:F834,F834)</f>
        <v>649</v>
      </c>
      <c r="E834" s="40">
        <f>'Agricultural Data'!C834</f>
        <v>0</v>
      </c>
      <c r="F834" s="40">
        <f>'Agricultural Data'!D834</f>
        <v>0</v>
      </c>
      <c r="G834" s="40">
        <f>'Agricultural Data'!E834</f>
        <v>0</v>
      </c>
      <c r="H834" s="38">
        <f>'Agricultural Data'!F834</f>
        <v>0</v>
      </c>
      <c r="I834" s="38">
        <f>'Agricultural Data'!G834</f>
        <v>0</v>
      </c>
      <c r="J834" s="38">
        <f>'Agricultural Data'!H834</f>
        <v>0</v>
      </c>
      <c r="K834" s="195">
        <f>'Agricultural Data'!I834</f>
        <v>0</v>
      </c>
      <c r="L834" s="195">
        <f>'Agricultural Data'!J834</f>
        <v>0</v>
      </c>
      <c r="M834" s="168" t="str">
        <f t="shared" si="45"/>
        <v/>
      </c>
      <c r="N834" s="168" t="str">
        <f t="shared" si="46"/>
        <v/>
      </c>
      <c r="O834" s="38" t="str">
        <f>IFERROR(IF(VLOOKUP(J834,'Inputs_Metric 30'!$D$5:$E$139,2,FALSE)=0,"",VLOOKUP(J834,'Inputs_Metric 30'!$D$5:$E$139,2,FALSE)),"")</f>
        <v/>
      </c>
    </row>
    <row r="835" spans="3:15" x14ac:dyDescent="0.25">
      <c r="C835">
        <f t="shared" si="44"/>
        <v>10</v>
      </c>
      <c r="D835">
        <f>COUNTIF($F$4:F835,F835)</f>
        <v>650</v>
      </c>
      <c r="E835" s="40">
        <f>'Agricultural Data'!C835</f>
        <v>0</v>
      </c>
      <c r="F835" s="40">
        <f>'Agricultural Data'!D835</f>
        <v>0</v>
      </c>
      <c r="G835" s="40">
        <f>'Agricultural Data'!E835</f>
        <v>0</v>
      </c>
      <c r="H835" s="38">
        <f>'Agricultural Data'!F835</f>
        <v>0</v>
      </c>
      <c r="I835" s="38">
        <f>'Agricultural Data'!G835</f>
        <v>0</v>
      </c>
      <c r="J835" s="38">
        <f>'Agricultural Data'!H835</f>
        <v>0</v>
      </c>
      <c r="K835" s="195">
        <f>'Agricultural Data'!I835</f>
        <v>0</v>
      </c>
      <c r="L835" s="195">
        <f>'Agricultural Data'!J835</f>
        <v>0</v>
      </c>
      <c r="M835" s="168" t="str">
        <f t="shared" si="45"/>
        <v/>
      </c>
      <c r="N835" s="168" t="str">
        <f t="shared" si="46"/>
        <v/>
      </c>
      <c r="O835" s="38" t="str">
        <f>IFERROR(IF(VLOOKUP(J835,'Inputs_Metric 30'!$D$5:$E$139,2,FALSE)=0,"",VLOOKUP(J835,'Inputs_Metric 30'!$D$5:$E$139,2,FALSE)),"")</f>
        <v/>
      </c>
    </row>
    <row r="836" spans="3:15" x14ac:dyDescent="0.25">
      <c r="C836">
        <f t="shared" si="44"/>
        <v>10</v>
      </c>
      <c r="D836">
        <f>COUNTIF($F$4:F836,F836)</f>
        <v>651</v>
      </c>
      <c r="E836" s="40">
        <f>'Agricultural Data'!C836</f>
        <v>0</v>
      </c>
      <c r="F836" s="40">
        <f>'Agricultural Data'!D836</f>
        <v>0</v>
      </c>
      <c r="G836" s="40">
        <f>'Agricultural Data'!E836</f>
        <v>0</v>
      </c>
      <c r="H836" s="38">
        <f>'Agricultural Data'!F836</f>
        <v>0</v>
      </c>
      <c r="I836" s="38">
        <f>'Agricultural Data'!G836</f>
        <v>0</v>
      </c>
      <c r="J836" s="38">
        <f>'Agricultural Data'!H836</f>
        <v>0</v>
      </c>
      <c r="K836" s="195">
        <f>'Agricultural Data'!I836</f>
        <v>0</v>
      </c>
      <c r="L836" s="195">
        <f>'Agricultural Data'!J836</f>
        <v>0</v>
      </c>
      <c r="M836" s="168" t="str">
        <f t="shared" si="45"/>
        <v/>
      </c>
      <c r="N836" s="168" t="str">
        <f t="shared" si="46"/>
        <v/>
      </c>
      <c r="O836" s="38" t="str">
        <f>IFERROR(IF(VLOOKUP(J836,'Inputs_Metric 30'!$D$5:$E$139,2,FALSE)=0,"",VLOOKUP(J836,'Inputs_Metric 30'!$D$5:$E$139,2,FALSE)),"")</f>
        <v/>
      </c>
    </row>
    <row r="837" spans="3:15" x14ac:dyDescent="0.25">
      <c r="C837">
        <f t="shared" si="44"/>
        <v>10</v>
      </c>
      <c r="D837">
        <f>COUNTIF($F$4:F837,F837)</f>
        <v>652</v>
      </c>
      <c r="E837" s="40">
        <f>'Agricultural Data'!C837</f>
        <v>0</v>
      </c>
      <c r="F837" s="40">
        <f>'Agricultural Data'!D837</f>
        <v>0</v>
      </c>
      <c r="G837" s="40">
        <f>'Agricultural Data'!E837</f>
        <v>0</v>
      </c>
      <c r="H837" s="38">
        <f>'Agricultural Data'!F837</f>
        <v>0</v>
      </c>
      <c r="I837" s="38">
        <f>'Agricultural Data'!G837</f>
        <v>0</v>
      </c>
      <c r="J837" s="38">
        <f>'Agricultural Data'!H837</f>
        <v>0</v>
      </c>
      <c r="K837" s="195">
        <f>'Agricultural Data'!I837</f>
        <v>0</v>
      </c>
      <c r="L837" s="195">
        <f>'Agricultural Data'!J837</f>
        <v>0</v>
      </c>
      <c r="M837" s="168" t="str">
        <f t="shared" si="45"/>
        <v/>
      </c>
      <c r="N837" s="168" t="str">
        <f t="shared" si="46"/>
        <v/>
      </c>
      <c r="O837" s="38" t="str">
        <f>IFERROR(IF(VLOOKUP(J837,'Inputs_Metric 30'!$D$5:$E$139,2,FALSE)=0,"",VLOOKUP(J837,'Inputs_Metric 30'!$D$5:$E$139,2,FALSE)),"")</f>
        <v/>
      </c>
    </row>
    <row r="838" spans="3:15" x14ac:dyDescent="0.25">
      <c r="C838">
        <f t="shared" si="44"/>
        <v>10</v>
      </c>
      <c r="D838">
        <f>COUNTIF($F$4:F838,F838)</f>
        <v>653</v>
      </c>
      <c r="E838" s="40">
        <f>'Agricultural Data'!C838</f>
        <v>0</v>
      </c>
      <c r="F838" s="40">
        <f>'Agricultural Data'!D838</f>
        <v>0</v>
      </c>
      <c r="G838" s="40">
        <f>'Agricultural Data'!E838</f>
        <v>0</v>
      </c>
      <c r="H838" s="38">
        <f>'Agricultural Data'!F838</f>
        <v>0</v>
      </c>
      <c r="I838" s="38">
        <f>'Agricultural Data'!G838</f>
        <v>0</v>
      </c>
      <c r="J838" s="38">
        <f>'Agricultural Data'!H838</f>
        <v>0</v>
      </c>
      <c r="K838" s="195">
        <f>'Agricultural Data'!I838</f>
        <v>0</v>
      </c>
      <c r="L838" s="195">
        <f>'Agricultural Data'!J838</f>
        <v>0</v>
      </c>
      <c r="M838" s="168" t="str">
        <f t="shared" si="45"/>
        <v/>
      </c>
      <c r="N838" s="168" t="str">
        <f t="shared" si="46"/>
        <v/>
      </c>
      <c r="O838" s="38" t="str">
        <f>IFERROR(IF(VLOOKUP(J838,'Inputs_Metric 30'!$D$5:$E$139,2,FALSE)=0,"",VLOOKUP(J838,'Inputs_Metric 30'!$D$5:$E$139,2,FALSE)),"")</f>
        <v/>
      </c>
    </row>
    <row r="839" spans="3:15" x14ac:dyDescent="0.25">
      <c r="C839">
        <f t="shared" si="44"/>
        <v>10</v>
      </c>
      <c r="D839">
        <f>COUNTIF($F$4:F839,F839)</f>
        <v>654</v>
      </c>
      <c r="E839" s="40">
        <f>'Agricultural Data'!C839</f>
        <v>0</v>
      </c>
      <c r="F839" s="40">
        <f>'Agricultural Data'!D839</f>
        <v>0</v>
      </c>
      <c r="G839" s="40">
        <f>'Agricultural Data'!E839</f>
        <v>0</v>
      </c>
      <c r="H839" s="38">
        <f>'Agricultural Data'!F839</f>
        <v>0</v>
      </c>
      <c r="I839" s="38">
        <f>'Agricultural Data'!G839</f>
        <v>0</v>
      </c>
      <c r="J839" s="38">
        <f>'Agricultural Data'!H839</f>
        <v>0</v>
      </c>
      <c r="K839" s="195">
        <f>'Agricultural Data'!I839</f>
        <v>0</v>
      </c>
      <c r="L839" s="195">
        <f>'Agricultural Data'!J839</f>
        <v>0</v>
      </c>
      <c r="M839" s="168" t="str">
        <f t="shared" si="45"/>
        <v/>
      </c>
      <c r="N839" s="168" t="str">
        <f t="shared" si="46"/>
        <v/>
      </c>
      <c r="O839" s="38" t="str">
        <f>IFERROR(IF(VLOOKUP(J839,'Inputs_Metric 30'!$D$5:$E$139,2,FALSE)=0,"",VLOOKUP(J839,'Inputs_Metric 30'!$D$5:$E$139,2,FALSE)),"")</f>
        <v/>
      </c>
    </row>
    <row r="840" spans="3:15" x14ac:dyDescent="0.25">
      <c r="C840">
        <f t="shared" si="44"/>
        <v>10</v>
      </c>
      <c r="D840">
        <f>COUNTIF($F$4:F840,F840)</f>
        <v>655</v>
      </c>
      <c r="E840" s="40">
        <f>'Agricultural Data'!C840</f>
        <v>0</v>
      </c>
      <c r="F840" s="40">
        <f>'Agricultural Data'!D840</f>
        <v>0</v>
      </c>
      <c r="G840" s="40">
        <f>'Agricultural Data'!E840</f>
        <v>0</v>
      </c>
      <c r="H840" s="38">
        <f>'Agricultural Data'!F840</f>
        <v>0</v>
      </c>
      <c r="I840" s="38">
        <f>'Agricultural Data'!G840</f>
        <v>0</v>
      </c>
      <c r="J840" s="38">
        <f>'Agricultural Data'!H840</f>
        <v>0</v>
      </c>
      <c r="K840" s="195">
        <f>'Agricultural Data'!I840</f>
        <v>0</v>
      </c>
      <c r="L840" s="195">
        <f>'Agricultural Data'!J840</f>
        <v>0</v>
      </c>
      <c r="M840" s="168" t="str">
        <f t="shared" si="45"/>
        <v/>
      </c>
      <c r="N840" s="168" t="str">
        <f t="shared" si="46"/>
        <v/>
      </c>
      <c r="O840" s="38" t="str">
        <f>IFERROR(IF(VLOOKUP(J840,'Inputs_Metric 30'!$D$5:$E$139,2,FALSE)=0,"",VLOOKUP(J840,'Inputs_Metric 30'!$D$5:$E$139,2,FALSE)),"")</f>
        <v/>
      </c>
    </row>
    <row r="841" spans="3:15" x14ac:dyDescent="0.25">
      <c r="C841">
        <f t="shared" si="44"/>
        <v>10</v>
      </c>
      <c r="D841">
        <f>COUNTIF($F$4:F841,F841)</f>
        <v>656</v>
      </c>
      <c r="E841" s="40">
        <f>'Agricultural Data'!C841</f>
        <v>0</v>
      </c>
      <c r="F841" s="40">
        <f>'Agricultural Data'!D841</f>
        <v>0</v>
      </c>
      <c r="G841" s="40">
        <f>'Agricultural Data'!E841</f>
        <v>0</v>
      </c>
      <c r="H841" s="38">
        <f>'Agricultural Data'!F841</f>
        <v>0</v>
      </c>
      <c r="I841" s="38">
        <f>'Agricultural Data'!G841</f>
        <v>0</v>
      </c>
      <c r="J841" s="38">
        <f>'Agricultural Data'!H841</f>
        <v>0</v>
      </c>
      <c r="K841" s="195">
        <f>'Agricultural Data'!I841</f>
        <v>0</v>
      </c>
      <c r="L841" s="195">
        <f>'Agricultural Data'!J841</f>
        <v>0</v>
      </c>
      <c r="M841" s="168" t="str">
        <f t="shared" si="45"/>
        <v/>
      </c>
      <c r="N841" s="168" t="str">
        <f t="shared" si="46"/>
        <v/>
      </c>
      <c r="O841" s="38" t="str">
        <f>IFERROR(IF(VLOOKUP(J841,'Inputs_Metric 30'!$D$5:$E$139,2,FALSE)=0,"",VLOOKUP(J841,'Inputs_Metric 30'!$D$5:$E$139,2,FALSE)),"")</f>
        <v/>
      </c>
    </row>
    <row r="842" spans="3:15" x14ac:dyDescent="0.25">
      <c r="C842">
        <f t="shared" si="44"/>
        <v>10</v>
      </c>
      <c r="D842">
        <f>COUNTIF($F$4:F842,F842)</f>
        <v>657</v>
      </c>
      <c r="E842" s="40">
        <f>'Agricultural Data'!C842</f>
        <v>0</v>
      </c>
      <c r="F842" s="40">
        <f>'Agricultural Data'!D842</f>
        <v>0</v>
      </c>
      <c r="G842" s="40">
        <f>'Agricultural Data'!E842</f>
        <v>0</v>
      </c>
      <c r="H842" s="38">
        <f>'Agricultural Data'!F842</f>
        <v>0</v>
      </c>
      <c r="I842" s="38">
        <f>'Agricultural Data'!G842</f>
        <v>0</v>
      </c>
      <c r="J842" s="38">
        <f>'Agricultural Data'!H842</f>
        <v>0</v>
      </c>
      <c r="K842" s="195">
        <f>'Agricultural Data'!I842</f>
        <v>0</v>
      </c>
      <c r="L842" s="195">
        <f>'Agricultural Data'!J842</f>
        <v>0</v>
      </c>
      <c r="M842" s="168" t="str">
        <f t="shared" si="45"/>
        <v/>
      </c>
      <c r="N842" s="168" t="str">
        <f t="shared" si="46"/>
        <v/>
      </c>
      <c r="O842" s="38" t="str">
        <f>IFERROR(IF(VLOOKUP(J842,'Inputs_Metric 30'!$D$5:$E$139,2,FALSE)=0,"",VLOOKUP(J842,'Inputs_Metric 30'!$D$5:$E$139,2,FALSE)),"")</f>
        <v/>
      </c>
    </row>
    <row r="843" spans="3:15" x14ac:dyDescent="0.25">
      <c r="C843">
        <f t="shared" si="44"/>
        <v>10</v>
      </c>
      <c r="D843">
        <f>COUNTIF($F$4:F843,F843)</f>
        <v>658</v>
      </c>
      <c r="E843" s="40">
        <f>'Agricultural Data'!C843</f>
        <v>0</v>
      </c>
      <c r="F843" s="40">
        <f>'Agricultural Data'!D843</f>
        <v>0</v>
      </c>
      <c r="G843" s="40">
        <f>'Agricultural Data'!E843</f>
        <v>0</v>
      </c>
      <c r="H843" s="38">
        <f>'Agricultural Data'!F843</f>
        <v>0</v>
      </c>
      <c r="I843" s="38">
        <f>'Agricultural Data'!G843</f>
        <v>0</v>
      </c>
      <c r="J843" s="38">
        <f>'Agricultural Data'!H843</f>
        <v>0</v>
      </c>
      <c r="K843" s="195">
        <f>'Agricultural Data'!I843</f>
        <v>0</v>
      </c>
      <c r="L843" s="195">
        <f>'Agricultural Data'!J843</f>
        <v>0</v>
      </c>
      <c r="M843" s="168" t="str">
        <f t="shared" si="45"/>
        <v/>
      </c>
      <c r="N843" s="168" t="str">
        <f t="shared" si="46"/>
        <v/>
      </c>
      <c r="O843" s="38" t="str">
        <f>IFERROR(IF(VLOOKUP(J843,'Inputs_Metric 30'!$D$5:$E$139,2,FALSE)=0,"",VLOOKUP(J843,'Inputs_Metric 30'!$D$5:$E$139,2,FALSE)),"")</f>
        <v/>
      </c>
    </row>
    <row r="844" spans="3:15" x14ac:dyDescent="0.25">
      <c r="C844">
        <f t="shared" si="44"/>
        <v>10</v>
      </c>
      <c r="D844">
        <f>COUNTIF($F$4:F844,F844)</f>
        <v>659</v>
      </c>
      <c r="E844" s="40">
        <f>'Agricultural Data'!C844</f>
        <v>0</v>
      </c>
      <c r="F844" s="40">
        <f>'Agricultural Data'!D844</f>
        <v>0</v>
      </c>
      <c r="G844" s="40">
        <f>'Agricultural Data'!E844</f>
        <v>0</v>
      </c>
      <c r="H844" s="38">
        <f>'Agricultural Data'!F844</f>
        <v>0</v>
      </c>
      <c r="I844" s="38">
        <f>'Agricultural Data'!G844</f>
        <v>0</v>
      </c>
      <c r="J844" s="38">
        <f>'Agricultural Data'!H844</f>
        <v>0</v>
      </c>
      <c r="K844" s="195">
        <f>'Agricultural Data'!I844</f>
        <v>0</v>
      </c>
      <c r="L844" s="195">
        <f>'Agricultural Data'!J844</f>
        <v>0</v>
      </c>
      <c r="M844" s="168" t="str">
        <f t="shared" si="45"/>
        <v/>
      </c>
      <c r="N844" s="168" t="str">
        <f t="shared" si="46"/>
        <v/>
      </c>
      <c r="O844" s="38" t="str">
        <f>IFERROR(IF(VLOOKUP(J844,'Inputs_Metric 30'!$D$5:$E$139,2,FALSE)=0,"",VLOOKUP(J844,'Inputs_Metric 30'!$D$5:$E$139,2,FALSE)),"")</f>
        <v/>
      </c>
    </row>
    <row r="845" spans="3:15" x14ac:dyDescent="0.25">
      <c r="C845">
        <f t="shared" si="44"/>
        <v>10</v>
      </c>
      <c r="D845">
        <f>COUNTIF($F$4:F845,F845)</f>
        <v>660</v>
      </c>
      <c r="E845" s="40">
        <f>'Agricultural Data'!C845</f>
        <v>0</v>
      </c>
      <c r="F845" s="40">
        <f>'Agricultural Data'!D845</f>
        <v>0</v>
      </c>
      <c r="G845" s="40">
        <f>'Agricultural Data'!E845</f>
        <v>0</v>
      </c>
      <c r="H845" s="38">
        <f>'Agricultural Data'!F845</f>
        <v>0</v>
      </c>
      <c r="I845" s="38">
        <f>'Agricultural Data'!G845</f>
        <v>0</v>
      </c>
      <c r="J845" s="38">
        <f>'Agricultural Data'!H845</f>
        <v>0</v>
      </c>
      <c r="K845" s="195">
        <f>'Agricultural Data'!I845</f>
        <v>0</v>
      </c>
      <c r="L845" s="195">
        <f>'Agricultural Data'!J845</f>
        <v>0</v>
      </c>
      <c r="M845" s="168" t="str">
        <f t="shared" si="45"/>
        <v/>
      </c>
      <c r="N845" s="168" t="str">
        <f t="shared" si="46"/>
        <v/>
      </c>
      <c r="O845" s="38" t="str">
        <f>IFERROR(IF(VLOOKUP(J845,'Inputs_Metric 30'!$D$5:$E$139,2,FALSE)=0,"",VLOOKUP(J845,'Inputs_Metric 30'!$D$5:$E$139,2,FALSE)),"")</f>
        <v/>
      </c>
    </row>
    <row r="846" spans="3:15" x14ac:dyDescent="0.25">
      <c r="C846">
        <f t="shared" si="44"/>
        <v>10</v>
      </c>
      <c r="D846">
        <f>COUNTIF($F$4:F846,F846)</f>
        <v>661</v>
      </c>
      <c r="E846" s="40">
        <f>'Agricultural Data'!C846</f>
        <v>0</v>
      </c>
      <c r="F846" s="40">
        <f>'Agricultural Data'!D846</f>
        <v>0</v>
      </c>
      <c r="G846" s="40">
        <f>'Agricultural Data'!E846</f>
        <v>0</v>
      </c>
      <c r="H846" s="38">
        <f>'Agricultural Data'!F846</f>
        <v>0</v>
      </c>
      <c r="I846" s="38">
        <f>'Agricultural Data'!G846</f>
        <v>0</v>
      </c>
      <c r="J846" s="38">
        <f>'Agricultural Data'!H846</f>
        <v>0</v>
      </c>
      <c r="K846" s="195">
        <f>'Agricultural Data'!I846</f>
        <v>0</v>
      </c>
      <c r="L846" s="195">
        <f>'Agricultural Data'!J846</f>
        <v>0</v>
      </c>
      <c r="M846" s="168" t="str">
        <f t="shared" si="45"/>
        <v/>
      </c>
      <c r="N846" s="168" t="str">
        <f t="shared" si="46"/>
        <v/>
      </c>
      <c r="O846" s="38" t="str">
        <f>IFERROR(IF(VLOOKUP(J846,'Inputs_Metric 30'!$D$5:$E$139,2,FALSE)=0,"",VLOOKUP(J846,'Inputs_Metric 30'!$D$5:$E$139,2,FALSE)),"")</f>
        <v/>
      </c>
    </row>
    <row r="847" spans="3:15" x14ac:dyDescent="0.25">
      <c r="C847">
        <f t="shared" si="44"/>
        <v>10</v>
      </c>
      <c r="D847">
        <f>COUNTIF($F$4:F847,F847)</f>
        <v>662</v>
      </c>
      <c r="E847" s="40">
        <f>'Agricultural Data'!C847</f>
        <v>0</v>
      </c>
      <c r="F847" s="40">
        <f>'Agricultural Data'!D847</f>
        <v>0</v>
      </c>
      <c r="G847" s="40">
        <f>'Agricultural Data'!E847</f>
        <v>0</v>
      </c>
      <c r="H847" s="38">
        <f>'Agricultural Data'!F847</f>
        <v>0</v>
      </c>
      <c r="I847" s="38">
        <f>'Agricultural Data'!G847</f>
        <v>0</v>
      </c>
      <c r="J847" s="38">
        <f>'Agricultural Data'!H847</f>
        <v>0</v>
      </c>
      <c r="K847" s="195">
        <f>'Agricultural Data'!I847</f>
        <v>0</v>
      </c>
      <c r="L847" s="195">
        <f>'Agricultural Data'!J847</f>
        <v>0</v>
      </c>
      <c r="M847" s="168" t="str">
        <f t="shared" si="45"/>
        <v/>
      </c>
      <c r="N847" s="168" t="str">
        <f t="shared" si="46"/>
        <v/>
      </c>
      <c r="O847" s="38" t="str">
        <f>IFERROR(IF(VLOOKUP(J847,'Inputs_Metric 30'!$D$5:$E$139,2,FALSE)=0,"",VLOOKUP(J847,'Inputs_Metric 30'!$D$5:$E$139,2,FALSE)),"")</f>
        <v/>
      </c>
    </row>
    <row r="848" spans="3:15" x14ac:dyDescent="0.25">
      <c r="C848">
        <f t="shared" si="44"/>
        <v>10</v>
      </c>
      <c r="D848">
        <f>COUNTIF($F$4:F848,F848)</f>
        <v>663</v>
      </c>
      <c r="E848" s="40">
        <f>'Agricultural Data'!C848</f>
        <v>0</v>
      </c>
      <c r="F848" s="40">
        <f>'Agricultural Data'!D848</f>
        <v>0</v>
      </c>
      <c r="G848" s="40">
        <f>'Agricultural Data'!E848</f>
        <v>0</v>
      </c>
      <c r="H848" s="38">
        <f>'Agricultural Data'!F848</f>
        <v>0</v>
      </c>
      <c r="I848" s="38">
        <f>'Agricultural Data'!G848</f>
        <v>0</v>
      </c>
      <c r="J848" s="38">
        <f>'Agricultural Data'!H848</f>
        <v>0</v>
      </c>
      <c r="K848" s="195">
        <f>'Agricultural Data'!I848</f>
        <v>0</v>
      </c>
      <c r="L848" s="195">
        <f>'Agricultural Data'!J848</f>
        <v>0</v>
      </c>
      <c r="M848" s="168" t="str">
        <f t="shared" si="45"/>
        <v/>
      </c>
      <c r="N848" s="168" t="str">
        <f t="shared" si="46"/>
        <v/>
      </c>
      <c r="O848" s="38" t="str">
        <f>IFERROR(IF(VLOOKUP(J848,'Inputs_Metric 30'!$D$5:$E$139,2,FALSE)=0,"",VLOOKUP(J848,'Inputs_Metric 30'!$D$5:$E$139,2,FALSE)),"")</f>
        <v/>
      </c>
    </row>
    <row r="849" spans="3:15" x14ac:dyDescent="0.25">
      <c r="C849">
        <f t="shared" si="44"/>
        <v>10</v>
      </c>
      <c r="D849">
        <f>COUNTIF($F$4:F849,F849)</f>
        <v>664</v>
      </c>
      <c r="E849" s="40">
        <f>'Agricultural Data'!C849</f>
        <v>0</v>
      </c>
      <c r="F849" s="40">
        <f>'Agricultural Data'!D849</f>
        <v>0</v>
      </c>
      <c r="G849" s="40">
        <f>'Agricultural Data'!E849</f>
        <v>0</v>
      </c>
      <c r="H849" s="38">
        <f>'Agricultural Data'!F849</f>
        <v>0</v>
      </c>
      <c r="I849" s="38">
        <f>'Agricultural Data'!G849</f>
        <v>0</v>
      </c>
      <c r="J849" s="38">
        <f>'Agricultural Data'!H849</f>
        <v>0</v>
      </c>
      <c r="K849" s="195">
        <f>'Agricultural Data'!I849</f>
        <v>0</v>
      </c>
      <c r="L849" s="195">
        <f>'Agricultural Data'!J849</f>
        <v>0</v>
      </c>
      <c r="M849" s="168" t="str">
        <f t="shared" si="45"/>
        <v/>
      </c>
      <c r="N849" s="168" t="str">
        <f t="shared" si="46"/>
        <v/>
      </c>
      <c r="O849" s="38" t="str">
        <f>IFERROR(IF(VLOOKUP(J849,'Inputs_Metric 30'!$D$5:$E$139,2,FALSE)=0,"",VLOOKUP(J849,'Inputs_Metric 30'!$D$5:$E$139,2,FALSE)),"")</f>
        <v/>
      </c>
    </row>
    <row r="850" spans="3:15" x14ac:dyDescent="0.25">
      <c r="C850">
        <f t="shared" si="44"/>
        <v>10</v>
      </c>
      <c r="D850">
        <f>COUNTIF($F$4:F850,F850)</f>
        <v>665</v>
      </c>
      <c r="E850" s="40">
        <f>'Agricultural Data'!C850</f>
        <v>0</v>
      </c>
      <c r="F850" s="40">
        <f>'Agricultural Data'!D850</f>
        <v>0</v>
      </c>
      <c r="G850" s="40">
        <f>'Agricultural Data'!E850</f>
        <v>0</v>
      </c>
      <c r="H850" s="38">
        <f>'Agricultural Data'!F850</f>
        <v>0</v>
      </c>
      <c r="I850" s="38">
        <f>'Agricultural Data'!G850</f>
        <v>0</v>
      </c>
      <c r="J850" s="38">
        <f>'Agricultural Data'!H850</f>
        <v>0</v>
      </c>
      <c r="K850" s="195">
        <f>'Agricultural Data'!I850</f>
        <v>0</v>
      </c>
      <c r="L850" s="195">
        <f>'Agricultural Data'!J850</f>
        <v>0</v>
      </c>
      <c r="M850" s="168" t="str">
        <f t="shared" si="45"/>
        <v/>
      </c>
      <c r="N850" s="168" t="str">
        <f t="shared" si="46"/>
        <v/>
      </c>
      <c r="O850" s="38" t="str">
        <f>IFERROR(IF(VLOOKUP(J850,'Inputs_Metric 30'!$D$5:$E$139,2,FALSE)=0,"",VLOOKUP(J850,'Inputs_Metric 30'!$D$5:$E$139,2,FALSE)),"")</f>
        <v/>
      </c>
    </row>
    <row r="851" spans="3:15" x14ac:dyDescent="0.25">
      <c r="C851">
        <f t="shared" si="44"/>
        <v>10</v>
      </c>
      <c r="D851">
        <f>COUNTIF($F$4:F851,F851)</f>
        <v>666</v>
      </c>
      <c r="E851" s="40">
        <f>'Agricultural Data'!C851</f>
        <v>0</v>
      </c>
      <c r="F851" s="40">
        <f>'Agricultural Data'!D851</f>
        <v>0</v>
      </c>
      <c r="G851" s="40">
        <f>'Agricultural Data'!E851</f>
        <v>0</v>
      </c>
      <c r="H851" s="38">
        <f>'Agricultural Data'!F851</f>
        <v>0</v>
      </c>
      <c r="I851" s="38">
        <f>'Agricultural Data'!G851</f>
        <v>0</v>
      </c>
      <c r="J851" s="38">
        <f>'Agricultural Data'!H851</f>
        <v>0</v>
      </c>
      <c r="K851" s="195">
        <f>'Agricultural Data'!I851</f>
        <v>0</v>
      </c>
      <c r="L851" s="195">
        <f>'Agricultural Data'!J851</f>
        <v>0</v>
      </c>
      <c r="M851" s="168" t="str">
        <f t="shared" si="45"/>
        <v/>
      </c>
      <c r="N851" s="168" t="str">
        <f t="shared" si="46"/>
        <v/>
      </c>
      <c r="O851" s="38" t="str">
        <f>IFERROR(IF(VLOOKUP(J851,'Inputs_Metric 30'!$D$5:$E$139,2,FALSE)=0,"",VLOOKUP(J851,'Inputs_Metric 30'!$D$5:$E$139,2,FALSE)),"")</f>
        <v/>
      </c>
    </row>
    <row r="852" spans="3:15" x14ac:dyDescent="0.25">
      <c r="C852">
        <f t="shared" si="44"/>
        <v>10</v>
      </c>
      <c r="D852">
        <f>COUNTIF($F$4:F852,F852)</f>
        <v>667</v>
      </c>
      <c r="E852" s="40">
        <f>'Agricultural Data'!C852</f>
        <v>0</v>
      </c>
      <c r="F852" s="40">
        <f>'Agricultural Data'!D852</f>
        <v>0</v>
      </c>
      <c r="G852" s="40">
        <f>'Agricultural Data'!E852</f>
        <v>0</v>
      </c>
      <c r="H852" s="38">
        <f>'Agricultural Data'!F852</f>
        <v>0</v>
      </c>
      <c r="I852" s="38">
        <f>'Agricultural Data'!G852</f>
        <v>0</v>
      </c>
      <c r="J852" s="38">
        <f>'Agricultural Data'!H852</f>
        <v>0</v>
      </c>
      <c r="K852" s="195">
        <f>'Agricultural Data'!I852</f>
        <v>0</v>
      </c>
      <c r="L852" s="195">
        <f>'Agricultural Data'!J852</f>
        <v>0</v>
      </c>
      <c r="M852" s="168" t="str">
        <f t="shared" si="45"/>
        <v/>
      </c>
      <c r="N852" s="168" t="str">
        <f t="shared" si="46"/>
        <v/>
      </c>
      <c r="O852" s="38" t="str">
        <f>IFERROR(IF(VLOOKUP(J852,'Inputs_Metric 30'!$D$5:$E$139,2,FALSE)=0,"",VLOOKUP(J852,'Inputs_Metric 30'!$D$5:$E$139,2,FALSE)),"")</f>
        <v/>
      </c>
    </row>
    <row r="853" spans="3:15" x14ac:dyDescent="0.25">
      <c r="C853">
        <f t="shared" si="44"/>
        <v>10</v>
      </c>
      <c r="D853">
        <f>COUNTIF($F$4:F853,F853)</f>
        <v>668</v>
      </c>
      <c r="E853" s="40">
        <f>'Agricultural Data'!C853</f>
        <v>0</v>
      </c>
      <c r="F853" s="40">
        <f>'Agricultural Data'!D853</f>
        <v>0</v>
      </c>
      <c r="G853" s="40">
        <f>'Agricultural Data'!E853</f>
        <v>0</v>
      </c>
      <c r="H853" s="38">
        <f>'Agricultural Data'!F853</f>
        <v>0</v>
      </c>
      <c r="I853" s="38">
        <f>'Agricultural Data'!G853</f>
        <v>0</v>
      </c>
      <c r="J853" s="38">
        <f>'Agricultural Data'!H853</f>
        <v>0</v>
      </c>
      <c r="K853" s="195">
        <f>'Agricultural Data'!I853</f>
        <v>0</v>
      </c>
      <c r="L853" s="195">
        <f>'Agricultural Data'!J853</f>
        <v>0</v>
      </c>
      <c r="M853" s="168" t="str">
        <f t="shared" si="45"/>
        <v/>
      </c>
      <c r="N853" s="168" t="str">
        <f t="shared" si="46"/>
        <v/>
      </c>
      <c r="O853" s="38" t="str">
        <f>IFERROR(IF(VLOOKUP(J853,'Inputs_Metric 30'!$D$5:$E$139,2,FALSE)=0,"",VLOOKUP(J853,'Inputs_Metric 30'!$D$5:$E$139,2,FALSE)),"")</f>
        <v/>
      </c>
    </row>
    <row r="854" spans="3:15" x14ac:dyDescent="0.25">
      <c r="C854">
        <f t="shared" si="44"/>
        <v>10</v>
      </c>
      <c r="D854">
        <f>COUNTIF($F$4:F854,F854)</f>
        <v>669</v>
      </c>
      <c r="E854" s="40">
        <f>'Agricultural Data'!C854</f>
        <v>0</v>
      </c>
      <c r="F854" s="40">
        <f>'Agricultural Data'!D854</f>
        <v>0</v>
      </c>
      <c r="G854" s="40">
        <f>'Agricultural Data'!E854</f>
        <v>0</v>
      </c>
      <c r="H854" s="38">
        <f>'Agricultural Data'!F854</f>
        <v>0</v>
      </c>
      <c r="I854" s="38">
        <f>'Agricultural Data'!G854</f>
        <v>0</v>
      </c>
      <c r="J854" s="38">
        <f>'Agricultural Data'!H854</f>
        <v>0</v>
      </c>
      <c r="K854" s="195">
        <f>'Agricultural Data'!I854</f>
        <v>0</v>
      </c>
      <c r="L854" s="195">
        <f>'Agricultural Data'!J854</f>
        <v>0</v>
      </c>
      <c r="M854" s="168" t="str">
        <f t="shared" si="45"/>
        <v/>
      </c>
      <c r="N854" s="168" t="str">
        <f t="shared" si="46"/>
        <v/>
      </c>
      <c r="O854" s="38" t="str">
        <f>IFERROR(IF(VLOOKUP(J854,'Inputs_Metric 30'!$D$5:$E$139,2,FALSE)=0,"",VLOOKUP(J854,'Inputs_Metric 30'!$D$5:$E$139,2,FALSE)),"")</f>
        <v/>
      </c>
    </row>
    <row r="855" spans="3:15" x14ac:dyDescent="0.25">
      <c r="C855">
        <f t="shared" si="44"/>
        <v>10</v>
      </c>
      <c r="D855">
        <f>COUNTIF($F$4:F855,F855)</f>
        <v>670</v>
      </c>
      <c r="E855" s="40">
        <f>'Agricultural Data'!C855</f>
        <v>0</v>
      </c>
      <c r="F855" s="40">
        <f>'Agricultural Data'!D855</f>
        <v>0</v>
      </c>
      <c r="G855" s="40">
        <f>'Agricultural Data'!E855</f>
        <v>0</v>
      </c>
      <c r="H855" s="38">
        <f>'Agricultural Data'!F855</f>
        <v>0</v>
      </c>
      <c r="I855" s="38">
        <f>'Agricultural Data'!G855</f>
        <v>0</v>
      </c>
      <c r="J855" s="38">
        <f>'Agricultural Data'!H855</f>
        <v>0</v>
      </c>
      <c r="K855" s="195">
        <f>'Agricultural Data'!I855</f>
        <v>0</v>
      </c>
      <c r="L855" s="195">
        <f>'Agricultural Data'!J855</f>
        <v>0</v>
      </c>
      <c r="M855" s="168" t="str">
        <f t="shared" si="45"/>
        <v/>
      </c>
      <c r="N855" s="168" t="str">
        <f t="shared" si="46"/>
        <v/>
      </c>
      <c r="O855" s="38" t="str">
        <f>IFERROR(IF(VLOOKUP(J855,'Inputs_Metric 30'!$D$5:$E$139,2,FALSE)=0,"",VLOOKUP(J855,'Inputs_Metric 30'!$D$5:$E$139,2,FALSE)),"")</f>
        <v/>
      </c>
    </row>
    <row r="856" spans="3:15" x14ac:dyDescent="0.25">
      <c r="C856">
        <f t="shared" si="44"/>
        <v>10</v>
      </c>
      <c r="D856">
        <f>COUNTIF($F$4:F856,F856)</f>
        <v>671</v>
      </c>
      <c r="E856" s="40">
        <f>'Agricultural Data'!C856</f>
        <v>0</v>
      </c>
      <c r="F856" s="40">
        <f>'Agricultural Data'!D856</f>
        <v>0</v>
      </c>
      <c r="G856" s="40">
        <f>'Agricultural Data'!E856</f>
        <v>0</v>
      </c>
      <c r="H856" s="38">
        <f>'Agricultural Data'!F856</f>
        <v>0</v>
      </c>
      <c r="I856" s="38">
        <f>'Agricultural Data'!G856</f>
        <v>0</v>
      </c>
      <c r="J856" s="38">
        <f>'Agricultural Data'!H856</f>
        <v>0</v>
      </c>
      <c r="K856" s="195">
        <f>'Agricultural Data'!I856</f>
        <v>0</v>
      </c>
      <c r="L856" s="195">
        <f>'Agricultural Data'!J856</f>
        <v>0</v>
      </c>
      <c r="M856" s="168" t="str">
        <f t="shared" si="45"/>
        <v/>
      </c>
      <c r="N856" s="168" t="str">
        <f t="shared" si="46"/>
        <v/>
      </c>
      <c r="O856" s="38" t="str">
        <f>IFERROR(IF(VLOOKUP(J856,'Inputs_Metric 30'!$D$5:$E$139,2,FALSE)=0,"",VLOOKUP(J856,'Inputs_Metric 30'!$D$5:$E$139,2,FALSE)),"")</f>
        <v/>
      </c>
    </row>
    <row r="857" spans="3:15" x14ac:dyDescent="0.25">
      <c r="C857">
        <f t="shared" si="44"/>
        <v>10</v>
      </c>
      <c r="D857">
        <f>COUNTIF($F$4:F857,F857)</f>
        <v>672</v>
      </c>
      <c r="E857" s="40">
        <f>'Agricultural Data'!C857</f>
        <v>0</v>
      </c>
      <c r="F857" s="40">
        <f>'Agricultural Data'!D857</f>
        <v>0</v>
      </c>
      <c r="G857" s="40">
        <f>'Agricultural Data'!E857</f>
        <v>0</v>
      </c>
      <c r="H857" s="38">
        <f>'Agricultural Data'!F857</f>
        <v>0</v>
      </c>
      <c r="I857" s="38">
        <f>'Agricultural Data'!G857</f>
        <v>0</v>
      </c>
      <c r="J857" s="38">
        <f>'Agricultural Data'!H857</f>
        <v>0</v>
      </c>
      <c r="K857" s="195">
        <f>'Agricultural Data'!I857</f>
        <v>0</v>
      </c>
      <c r="L857" s="195">
        <f>'Agricultural Data'!J857</f>
        <v>0</v>
      </c>
      <c r="M857" s="168" t="str">
        <f t="shared" si="45"/>
        <v/>
      </c>
      <c r="N857" s="168" t="str">
        <f t="shared" si="46"/>
        <v/>
      </c>
      <c r="O857" s="38" t="str">
        <f>IFERROR(IF(VLOOKUP(J857,'Inputs_Metric 30'!$D$5:$E$139,2,FALSE)=0,"",VLOOKUP(J857,'Inputs_Metric 30'!$D$5:$E$139,2,FALSE)),"")</f>
        <v/>
      </c>
    </row>
    <row r="858" spans="3:15" x14ac:dyDescent="0.25">
      <c r="C858">
        <f t="shared" si="44"/>
        <v>10</v>
      </c>
      <c r="D858">
        <f>COUNTIF($F$4:F858,F858)</f>
        <v>673</v>
      </c>
      <c r="E858" s="40">
        <f>'Agricultural Data'!C858</f>
        <v>0</v>
      </c>
      <c r="F858" s="40">
        <f>'Agricultural Data'!D858</f>
        <v>0</v>
      </c>
      <c r="G858" s="40">
        <f>'Agricultural Data'!E858</f>
        <v>0</v>
      </c>
      <c r="H858" s="38">
        <f>'Agricultural Data'!F858</f>
        <v>0</v>
      </c>
      <c r="I858" s="38">
        <f>'Agricultural Data'!G858</f>
        <v>0</v>
      </c>
      <c r="J858" s="38">
        <f>'Agricultural Data'!H858</f>
        <v>0</v>
      </c>
      <c r="K858" s="195">
        <f>'Agricultural Data'!I858</f>
        <v>0</v>
      </c>
      <c r="L858" s="195">
        <f>'Agricultural Data'!J858</f>
        <v>0</v>
      </c>
      <c r="M858" s="168" t="str">
        <f t="shared" si="45"/>
        <v/>
      </c>
      <c r="N858" s="168" t="str">
        <f t="shared" si="46"/>
        <v/>
      </c>
      <c r="O858" s="38" t="str">
        <f>IFERROR(IF(VLOOKUP(J858,'Inputs_Metric 30'!$D$5:$E$139,2,FALSE)=0,"",VLOOKUP(J858,'Inputs_Metric 30'!$D$5:$E$139,2,FALSE)),"")</f>
        <v/>
      </c>
    </row>
    <row r="859" spans="3:15" x14ac:dyDescent="0.25">
      <c r="C859">
        <f t="shared" si="44"/>
        <v>10</v>
      </c>
      <c r="D859">
        <f>COUNTIF($F$4:F859,F859)</f>
        <v>674</v>
      </c>
      <c r="E859" s="40">
        <f>'Agricultural Data'!C859</f>
        <v>0</v>
      </c>
      <c r="F859" s="40">
        <f>'Agricultural Data'!D859</f>
        <v>0</v>
      </c>
      <c r="G859" s="40">
        <f>'Agricultural Data'!E859</f>
        <v>0</v>
      </c>
      <c r="H859" s="38">
        <f>'Agricultural Data'!F859</f>
        <v>0</v>
      </c>
      <c r="I859" s="38">
        <f>'Agricultural Data'!G859</f>
        <v>0</v>
      </c>
      <c r="J859" s="38">
        <f>'Agricultural Data'!H859</f>
        <v>0</v>
      </c>
      <c r="K859" s="195">
        <f>'Agricultural Data'!I859</f>
        <v>0</v>
      </c>
      <c r="L859" s="195">
        <f>'Agricultural Data'!J859</f>
        <v>0</v>
      </c>
      <c r="M859" s="168" t="str">
        <f t="shared" si="45"/>
        <v/>
      </c>
      <c r="N859" s="168" t="str">
        <f t="shared" si="46"/>
        <v/>
      </c>
      <c r="O859" s="38" t="str">
        <f>IFERROR(IF(VLOOKUP(J859,'Inputs_Metric 30'!$D$5:$E$139,2,FALSE)=0,"",VLOOKUP(J859,'Inputs_Metric 30'!$D$5:$E$139,2,FALSE)),"")</f>
        <v/>
      </c>
    </row>
    <row r="860" spans="3:15" x14ac:dyDescent="0.25">
      <c r="C860">
        <f t="shared" ref="C860:C923" si="47">IF(D860=1,C859+1,C859)</f>
        <v>10</v>
      </c>
      <c r="D860">
        <f>COUNTIF($F$4:F860,F860)</f>
        <v>675</v>
      </c>
      <c r="E860" s="40">
        <f>'Agricultural Data'!C860</f>
        <v>0</v>
      </c>
      <c r="F860" s="40">
        <f>'Agricultural Data'!D860</f>
        <v>0</v>
      </c>
      <c r="G860" s="40">
        <f>'Agricultural Data'!E860</f>
        <v>0</v>
      </c>
      <c r="H860" s="38">
        <f>'Agricultural Data'!F860</f>
        <v>0</v>
      </c>
      <c r="I860" s="38">
        <f>'Agricultural Data'!G860</f>
        <v>0</v>
      </c>
      <c r="J860" s="38">
        <f>'Agricultural Data'!H860</f>
        <v>0</v>
      </c>
      <c r="K860" s="195">
        <f>'Agricultural Data'!I860</f>
        <v>0</v>
      </c>
      <c r="L860" s="195">
        <f>'Agricultural Data'!J860</f>
        <v>0</v>
      </c>
      <c r="M860" s="168" t="str">
        <f t="shared" ref="M860:M923" si="48">IF($O860="","",K860)</f>
        <v/>
      </c>
      <c r="N860" s="168" t="str">
        <f t="shared" ref="N860:N923" si="49">IF($O860="","",L860)</f>
        <v/>
      </c>
      <c r="O860" s="38" t="str">
        <f>IFERROR(IF(VLOOKUP(J860,'Inputs_Metric 30'!$D$5:$E$139,2,FALSE)=0,"",VLOOKUP(J860,'Inputs_Metric 30'!$D$5:$E$139,2,FALSE)),"")</f>
        <v/>
      </c>
    </row>
    <row r="861" spans="3:15" x14ac:dyDescent="0.25">
      <c r="C861">
        <f t="shared" si="47"/>
        <v>10</v>
      </c>
      <c r="D861">
        <f>COUNTIF($F$4:F861,F861)</f>
        <v>676</v>
      </c>
      <c r="E861" s="40">
        <f>'Agricultural Data'!C861</f>
        <v>0</v>
      </c>
      <c r="F861" s="40">
        <f>'Agricultural Data'!D861</f>
        <v>0</v>
      </c>
      <c r="G861" s="40">
        <f>'Agricultural Data'!E861</f>
        <v>0</v>
      </c>
      <c r="H861" s="38">
        <f>'Agricultural Data'!F861</f>
        <v>0</v>
      </c>
      <c r="I861" s="38">
        <f>'Agricultural Data'!G861</f>
        <v>0</v>
      </c>
      <c r="J861" s="38">
        <f>'Agricultural Data'!H861</f>
        <v>0</v>
      </c>
      <c r="K861" s="195">
        <f>'Agricultural Data'!I861</f>
        <v>0</v>
      </c>
      <c r="L861" s="195">
        <f>'Agricultural Data'!J861</f>
        <v>0</v>
      </c>
      <c r="M861" s="168" t="str">
        <f t="shared" si="48"/>
        <v/>
      </c>
      <c r="N861" s="168" t="str">
        <f t="shared" si="49"/>
        <v/>
      </c>
      <c r="O861" s="38" t="str">
        <f>IFERROR(IF(VLOOKUP(J861,'Inputs_Metric 30'!$D$5:$E$139,2,FALSE)=0,"",VLOOKUP(J861,'Inputs_Metric 30'!$D$5:$E$139,2,FALSE)),"")</f>
        <v/>
      </c>
    </row>
    <row r="862" spans="3:15" x14ac:dyDescent="0.25">
      <c r="C862">
        <f t="shared" si="47"/>
        <v>10</v>
      </c>
      <c r="D862">
        <f>COUNTIF($F$4:F862,F862)</f>
        <v>677</v>
      </c>
      <c r="E862" s="40">
        <f>'Agricultural Data'!C862</f>
        <v>0</v>
      </c>
      <c r="F862" s="40">
        <f>'Agricultural Data'!D862</f>
        <v>0</v>
      </c>
      <c r="G862" s="40">
        <f>'Agricultural Data'!E862</f>
        <v>0</v>
      </c>
      <c r="H862" s="38">
        <f>'Agricultural Data'!F862</f>
        <v>0</v>
      </c>
      <c r="I862" s="38">
        <f>'Agricultural Data'!G862</f>
        <v>0</v>
      </c>
      <c r="J862" s="38">
        <f>'Agricultural Data'!H862</f>
        <v>0</v>
      </c>
      <c r="K862" s="195">
        <f>'Agricultural Data'!I862</f>
        <v>0</v>
      </c>
      <c r="L862" s="195">
        <f>'Agricultural Data'!J862</f>
        <v>0</v>
      </c>
      <c r="M862" s="168" t="str">
        <f t="shared" si="48"/>
        <v/>
      </c>
      <c r="N862" s="168" t="str">
        <f t="shared" si="49"/>
        <v/>
      </c>
      <c r="O862" s="38" t="str">
        <f>IFERROR(IF(VLOOKUP(J862,'Inputs_Metric 30'!$D$5:$E$139,2,FALSE)=0,"",VLOOKUP(J862,'Inputs_Metric 30'!$D$5:$E$139,2,FALSE)),"")</f>
        <v/>
      </c>
    </row>
    <row r="863" spans="3:15" x14ac:dyDescent="0.25">
      <c r="C863">
        <f t="shared" si="47"/>
        <v>10</v>
      </c>
      <c r="D863">
        <f>COUNTIF($F$4:F863,F863)</f>
        <v>678</v>
      </c>
      <c r="E863" s="40">
        <f>'Agricultural Data'!C863</f>
        <v>0</v>
      </c>
      <c r="F863" s="40">
        <f>'Agricultural Data'!D863</f>
        <v>0</v>
      </c>
      <c r="G863" s="40">
        <f>'Agricultural Data'!E863</f>
        <v>0</v>
      </c>
      <c r="H863" s="38">
        <f>'Agricultural Data'!F863</f>
        <v>0</v>
      </c>
      <c r="I863" s="38">
        <f>'Agricultural Data'!G863</f>
        <v>0</v>
      </c>
      <c r="J863" s="38">
        <f>'Agricultural Data'!H863</f>
        <v>0</v>
      </c>
      <c r="K863" s="195">
        <f>'Agricultural Data'!I863</f>
        <v>0</v>
      </c>
      <c r="L863" s="195">
        <f>'Agricultural Data'!J863</f>
        <v>0</v>
      </c>
      <c r="M863" s="168" t="str">
        <f t="shared" si="48"/>
        <v/>
      </c>
      <c r="N863" s="168" t="str">
        <f t="shared" si="49"/>
        <v/>
      </c>
      <c r="O863" s="38" t="str">
        <f>IFERROR(IF(VLOOKUP(J863,'Inputs_Metric 30'!$D$5:$E$139,2,FALSE)=0,"",VLOOKUP(J863,'Inputs_Metric 30'!$D$5:$E$139,2,FALSE)),"")</f>
        <v/>
      </c>
    </row>
    <row r="864" spans="3:15" x14ac:dyDescent="0.25">
      <c r="C864">
        <f t="shared" si="47"/>
        <v>10</v>
      </c>
      <c r="D864">
        <f>COUNTIF($F$4:F864,F864)</f>
        <v>679</v>
      </c>
      <c r="E864" s="40">
        <f>'Agricultural Data'!C864</f>
        <v>0</v>
      </c>
      <c r="F864" s="40">
        <f>'Agricultural Data'!D864</f>
        <v>0</v>
      </c>
      <c r="G864" s="40">
        <f>'Agricultural Data'!E864</f>
        <v>0</v>
      </c>
      <c r="H864" s="38">
        <f>'Agricultural Data'!F864</f>
        <v>0</v>
      </c>
      <c r="I864" s="38">
        <f>'Agricultural Data'!G864</f>
        <v>0</v>
      </c>
      <c r="J864" s="38">
        <f>'Agricultural Data'!H864</f>
        <v>0</v>
      </c>
      <c r="K864" s="195">
        <f>'Agricultural Data'!I864</f>
        <v>0</v>
      </c>
      <c r="L864" s="195">
        <f>'Agricultural Data'!J864</f>
        <v>0</v>
      </c>
      <c r="M864" s="168" t="str">
        <f t="shared" si="48"/>
        <v/>
      </c>
      <c r="N864" s="168" t="str">
        <f t="shared" si="49"/>
        <v/>
      </c>
      <c r="O864" s="38" t="str">
        <f>IFERROR(IF(VLOOKUP(J864,'Inputs_Metric 30'!$D$5:$E$139,2,FALSE)=0,"",VLOOKUP(J864,'Inputs_Metric 30'!$D$5:$E$139,2,FALSE)),"")</f>
        <v/>
      </c>
    </row>
    <row r="865" spans="3:15" x14ac:dyDescent="0.25">
      <c r="C865">
        <f t="shared" si="47"/>
        <v>10</v>
      </c>
      <c r="D865">
        <f>COUNTIF($F$4:F865,F865)</f>
        <v>680</v>
      </c>
      <c r="E865" s="40">
        <f>'Agricultural Data'!C865</f>
        <v>0</v>
      </c>
      <c r="F865" s="40">
        <f>'Agricultural Data'!D865</f>
        <v>0</v>
      </c>
      <c r="G865" s="40">
        <f>'Agricultural Data'!E865</f>
        <v>0</v>
      </c>
      <c r="H865" s="38">
        <f>'Agricultural Data'!F865</f>
        <v>0</v>
      </c>
      <c r="I865" s="38">
        <f>'Agricultural Data'!G865</f>
        <v>0</v>
      </c>
      <c r="J865" s="38">
        <f>'Agricultural Data'!H865</f>
        <v>0</v>
      </c>
      <c r="K865" s="195">
        <f>'Agricultural Data'!I865</f>
        <v>0</v>
      </c>
      <c r="L865" s="195">
        <f>'Agricultural Data'!J865</f>
        <v>0</v>
      </c>
      <c r="M865" s="168" t="str">
        <f t="shared" si="48"/>
        <v/>
      </c>
      <c r="N865" s="168" t="str">
        <f t="shared" si="49"/>
        <v/>
      </c>
      <c r="O865" s="38" t="str">
        <f>IFERROR(IF(VLOOKUP(J865,'Inputs_Metric 30'!$D$5:$E$139,2,FALSE)=0,"",VLOOKUP(J865,'Inputs_Metric 30'!$D$5:$E$139,2,FALSE)),"")</f>
        <v/>
      </c>
    </row>
    <row r="866" spans="3:15" x14ac:dyDescent="0.25">
      <c r="C866">
        <f t="shared" si="47"/>
        <v>10</v>
      </c>
      <c r="D866">
        <f>COUNTIF($F$4:F866,F866)</f>
        <v>681</v>
      </c>
      <c r="E866" s="40">
        <f>'Agricultural Data'!C866</f>
        <v>0</v>
      </c>
      <c r="F866" s="40">
        <f>'Agricultural Data'!D866</f>
        <v>0</v>
      </c>
      <c r="G866" s="40">
        <f>'Agricultural Data'!E866</f>
        <v>0</v>
      </c>
      <c r="H866" s="38">
        <f>'Agricultural Data'!F866</f>
        <v>0</v>
      </c>
      <c r="I866" s="38">
        <f>'Agricultural Data'!G866</f>
        <v>0</v>
      </c>
      <c r="J866" s="38">
        <f>'Agricultural Data'!H866</f>
        <v>0</v>
      </c>
      <c r="K866" s="195">
        <f>'Agricultural Data'!I866</f>
        <v>0</v>
      </c>
      <c r="L866" s="195">
        <f>'Agricultural Data'!J866</f>
        <v>0</v>
      </c>
      <c r="M866" s="168" t="str">
        <f t="shared" si="48"/>
        <v/>
      </c>
      <c r="N866" s="168" t="str">
        <f t="shared" si="49"/>
        <v/>
      </c>
      <c r="O866" s="38" t="str">
        <f>IFERROR(IF(VLOOKUP(J866,'Inputs_Metric 30'!$D$5:$E$139,2,FALSE)=0,"",VLOOKUP(J866,'Inputs_Metric 30'!$D$5:$E$139,2,FALSE)),"")</f>
        <v/>
      </c>
    </row>
    <row r="867" spans="3:15" x14ac:dyDescent="0.25">
      <c r="C867">
        <f t="shared" si="47"/>
        <v>10</v>
      </c>
      <c r="D867">
        <f>COUNTIF($F$4:F867,F867)</f>
        <v>682</v>
      </c>
      <c r="E867" s="40">
        <f>'Agricultural Data'!C867</f>
        <v>0</v>
      </c>
      <c r="F867" s="40">
        <f>'Agricultural Data'!D867</f>
        <v>0</v>
      </c>
      <c r="G867" s="40">
        <f>'Agricultural Data'!E867</f>
        <v>0</v>
      </c>
      <c r="H867" s="38">
        <f>'Agricultural Data'!F867</f>
        <v>0</v>
      </c>
      <c r="I867" s="38">
        <f>'Agricultural Data'!G867</f>
        <v>0</v>
      </c>
      <c r="J867" s="38">
        <f>'Agricultural Data'!H867</f>
        <v>0</v>
      </c>
      <c r="K867" s="195">
        <f>'Agricultural Data'!I867</f>
        <v>0</v>
      </c>
      <c r="L867" s="195">
        <f>'Agricultural Data'!J867</f>
        <v>0</v>
      </c>
      <c r="M867" s="168" t="str">
        <f t="shared" si="48"/>
        <v/>
      </c>
      <c r="N867" s="168" t="str">
        <f t="shared" si="49"/>
        <v/>
      </c>
      <c r="O867" s="38" t="str">
        <f>IFERROR(IF(VLOOKUP(J867,'Inputs_Metric 30'!$D$5:$E$139,2,FALSE)=0,"",VLOOKUP(J867,'Inputs_Metric 30'!$D$5:$E$139,2,FALSE)),"")</f>
        <v/>
      </c>
    </row>
    <row r="868" spans="3:15" x14ac:dyDescent="0.25">
      <c r="C868">
        <f t="shared" si="47"/>
        <v>10</v>
      </c>
      <c r="D868">
        <f>COUNTIF($F$4:F868,F868)</f>
        <v>683</v>
      </c>
      <c r="E868" s="40">
        <f>'Agricultural Data'!C868</f>
        <v>0</v>
      </c>
      <c r="F868" s="40">
        <f>'Agricultural Data'!D868</f>
        <v>0</v>
      </c>
      <c r="G868" s="40">
        <f>'Agricultural Data'!E868</f>
        <v>0</v>
      </c>
      <c r="H868" s="38">
        <f>'Agricultural Data'!F868</f>
        <v>0</v>
      </c>
      <c r="I868" s="38">
        <f>'Agricultural Data'!G868</f>
        <v>0</v>
      </c>
      <c r="J868" s="38">
        <f>'Agricultural Data'!H868</f>
        <v>0</v>
      </c>
      <c r="K868" s="195">
        <f>'Agricultural Data'!I868</f>
        <v>0</v>
      </c>
      <c r="L868" s="195">
        <f>'Agricultural Data'!J868</f>
        <v>0</v>
      </c>
      <c r="M868" s="168" t="str">
        <f t="shared" si="48"/>
        <v/>
      </c>
      <c r="N868" s="168" t="str">
        <f t="shared" si="49"/>
        <v/>
      </c>
      <c r="O868" s="38" t="str">
        <f>IFERROR(IF(VLOOKUP(J868,'Inputs_Metric 30'!$D$5:$E$139,2,FALSE)=0,"",VLOOKUP(J868,'Inputs_Metric 30'!$D$5:$E$139,2,FALSE)),"")</f>
        <v/>
      </c>
    </row>
    <row r="869" spans="3:15" x14ac:dyDescent="0.25">
      <c r="C869">
        <f t="shared" si="47"/>
        <v>10</v>
      </c>
      <c r="D869">
        <f>COUNTIF($F$4:F869,F869)</f>
        <v>684</v>
      </c>
      <c r="E869" s="40">
        <f>'Agricultural Data'!C869</f>
        <v>0</v>
      </c>
      <c r="F869" s="40">
        <f>'Agricultural Data'!D869</f>
        <v>0</v>
      </c>
      <c r="G869" s="40">
        <f>'Agricultural Data'!E869</f>
        <v>0</v>
      </c>
      <c r="H869" s="38">
        <f>'Agricultural Data'!F869</f>
        <v>0</v>
      </c>
      <c r="I869" s="38">
        <f>'Agricultural Data'!G869</f>
        <v>0</v>
      </c>
      <c r="J869" s="38">
        <f>'Agricultural Data'!H869</f>
        <v>0</v>
      </c>
      <c r="K869" s="195">
        <f>'Agricultural Data'!I869</f>
        <v>0</v>
      </c>
      <c r="L869" s="195">
        <f>'Agricultural Data'!J869</f>
        <v>0</v>
      </c>
      <c r="M869" s="168" t="str">
        <f t="shared" si="48"/>
        <v/>
      </c>
      <c r="N869" s="168" t="str">
        <f t="shared" si="49"/>
        <v/>
      </c>
      <c r="O869" s="38" t="str">
        <f>IFERROR(IF(VLOOKUP(J869,'Inputs_Metric 30'!$D$5:$E$139,2,FALSE)=0,"",VLOOKUP(J869,'Inputs_Metric 30'!$D$5:$E$139,2,FALSE)),"")</f>
        <v/>
      </c>
    </row>
    <row r="870" spans="3:15" x14ac:dyDescent="0.25">
      <c r="C870">
        <f t="shared" si="47"/>
        <v>10</v>
      </c>
      <c r="D870">
        <f>COUNTIF($F$4:F870,F870)</f>
        <v>685</v>
      </c>
      <c r="E870" s="40">
        <f>'Agricultural Data'!C870</f>
        <v>0</v>
      </c>
      <c r="F870" s="40">
        <f>'Agricultural Data'!D870</f>
        <v>0</v>
      </c>
      <c r="G870" s="40">
        <f>'Agricultural Data'!E870</f>
        <v>0</v>
      </c>
      <c r="H870" s="38">
        <f>'Agricultural Data'!F870</f>
        <v>0</v>
      </c>
      <c r="I870" s="38">
        <f>'Agricultural Data'!G870</f>
        <v>0</v>
      </c>
      <c r="J870" s="38">
        <f>'Agricultural Data'!H870</f>
        <v>0</v>
      </c>
      <c r="K870" s="195">
        <f>'Agricultural Data'!I870</f>
        <v>0</v>
      </c>
      <c r="L870" s="195">
        <f>'Agricultural Data'!J870</f>
        <v>0</v>
      </c>
      <c r="M870" s="168" t="str">
        <f t="shared" si="48"/>
        <v/>
      </c>
      <c r="N870" s="168" t="str">
        <f t="shared" si="49"/>
        <v/>
      </c>
      <c r="O870" s="38" t="str">
        <f>IFERROR(IF(VLOOKUP(J870,'Inputs_Metric 30'!$D$5:$E$139,2,FALSE)=0,"",VLOOKUP(J870,'Inputs_Metric 30'!$D$5:$E$139,2,FALSE)),"")</f>
        <v/>
      </c>
    </row>
    <row r="871" spans="3:15" x14ac:dyDescent="0.25">
      <c r="C871">
        <f t="shared" si="47"/>
        <v>10</v>
      </c>
      <c r="D871">
        <f>COUNTIF($F$4:F871,F871)</f>
        <v>686</v>
      </c>
      <c r="E871" s="40">
        <f>'Agricultural Data'!C871</f>
        <v>0</v>
      </c>
      <c r="F871" s="40">
        <f>'Agricultural Data'!D871</f>
        <v>0</v>
      </c>
      <c r="G871" s="40">
        <f>'Agricultural Data'!E871</f>
        <v>0</v>
      </c>
      <c r="H871" s="38">
        <f>'Agricultural Data'!F871</f>
        <v>0</v>
      </c>
      <c r="I871" s="38">
        <f>'Agricultural Data'!G871</f>
        <v>0</v>
      </c>
      <c r="J871" s="38">
        <f>'Agricultural Data'!H871</f>
        <v>0</v>
      </c>
      <c r="K871" s="195">
        <f>'Agricultural Data'!I871</f>
        <v>0</v>
      </c>
      <c r="L871" s="195">
        <f>'Agricultural Data'!J871</f>
        <v>0</v>
      </c>
      <c r="M871" s="168" t="str">
        <f t="shared" si="48"/>
        <v/>
      </c>
      <c r="N871" s="168" t="str">
        <f t="shared" si="49"/>
        <v/>
      </c>
      <c r="O871" s="38" t="str">
        <f>IFERROR(IF(VLOOKUP(J871,'Inputs_Metric 30'!$D$5:$E$139,2,FALSE)=0,"",VLOOKUP(J871,'Inputs_Metric 30'!$D$5:$E$139,2,FALSE)),"")</f>
        <v/>
      </c>
    </row>
    <row r="872" spans="3:15" x14ac:dyDescent="0.25">
      <c r="C872">
        <f t="shared" si="47"/>
        <v>10</v>
      </c>
      <c r="D872">
        <f>COUNTIF($F$4:F872,F872)</f>
        <v>687</v>
      </c>
      <c r="E872" s="40">
        <f>'Agricultural Data'!C872</f>
        <v>0</v>
      </c>
      <c r="F872" s="40">
        <f>'Agricultural Data'!D872</f>
        <v>0</v>
      </c>
      <c r="G872" s="40">
        <f>'Agricultural Data'!E872</f>
        <v>0</v>
      </c>
      <c r="H872" s="38">
        <f>'Agricultural Data'!F872</f>
        <v>0</v>
      </c>
      <c r="I872" s="38">
        <f>'Agricultural Data'!G872</f>
        <v>0</v>
      </c>
      <c r="J872" s="38">
        <f>'Agricultural Data'!H872</f>
        <v>0</v>
      </c>
      <c r="K872" s="195">
        <f>'Agricultural Data'!I872</f>
        <v>0</v>
      </c>
      <c r="L872" s="195">
        <f>'Agricultural Data'!J872</f>
        <v>0</v>
      </c>
      <c r="M872" s="168" t="str">
        <f t="shared" si="48"/>
        <v/>
      </c>
      <c r="N872" s="168" t="str">
        <f t="shared" si="49"/>
        <v/>
      </c>
      <c r="O872" s="38" t="str">
        <f>IFERROR(IF(VLOOKUP(J872,'Inputs_Metric 30'!$D$5:$E$139,2,FALSE)=0,"",VLOOKUP(J872,'Inputs_Metric 30'!$D$5:$E$139,2,FALSE)),"")</f>
        <v/>
      </c>
    </row>
    <row r="873" spans="3:15" x14ac:dyDescent="0.25">
      <c r="C873">
        <f t="shared" si="47"/>
        <v>10</v>
      </c>
      <c r="D873">
        <f>COUNTIF($F$4:F873,F873)</f>
        <v>688</v>
      </c>
      <c r="E873" s="40">
        <f>'Agricultural Data'!C873</f>
        <v>0</v>
      </c>
      <c r="F873" s="40">
        <f>'Agricultural Data'!D873</f>
        <v>0</v>
      </c>
      <c r="G873" s="40">
        <f>'Agricultural Data'!E873</f>
        <v>0</v>
      </c>
      <c r="H873" s="38">
        <f>'Agricultural Data'!F873</f>
        <v>0</v>
      </c>
      <c r="I873" s="38">
        <f>'Agricultural Data'!G873</f>
        <v>0</v>
      </c>
      <c r="J873" s="38">
        <f>'Agricultural Data'!H873</f>
        <v>0</v>
      </c>
      <c r="K873" s="195">
        <f>'Agricultural Data'!I873</f>
        <v>0</v>
      </c>
      <c r="L873" s="195">
        <f>'Agricultural Data'!J873</f>
        <v>0</v>
      </c>
      <c r="M873" s="168" t="str">
        <f t="shared" si="48"/>
        <v/>
      </c>
      <c r="N873" s="168" t="str">
        <f t="shared" si="49"/>
        <v/>
      </c>
      <c r="O873" s="38" t="str">
        <f>IFERROR(IF(VLOOKUP(J873,'Inputs_Metric 30'!$D$5:$E$139,2,FALSE)=0,"",VLOOKUP(J873,'Inputs_Metric 30'!$D$5:$E$139,2,FALSE)),"")</f>
        <v/>
      </c>
    </row>
    <row r="874" spans="3:15" x14ac:dyDescent="0.25">
      <c r="C874">
        <f t="shared" si="47"/>
        <v>10</v>
      </c>
      <c r="D874">
        <f>COUNTIF($F$4:F874,F874)</f>
        <v>689</v>
      </c>
      <c r="E874" s="40">
        <f>'Agricultural Data'!C874</f>
        <v>0</v>
      </c>
      <c r="F874" s="40">
        <f>'Agricultural Data'!D874</f>
        <v>0</v>
      </c>
      <c r="G874" s="40">
        <f>'Agricultural Data'!E874</f>
        <v>0</v>
      </c>
      <c r="H874" s="38">
        <f>'Agricultural Data'!F874</f>
        <v>0</v>
      </c>
      <c r="I874" s="38">
        <f>'Agricultural Data'!G874</f>
        <v>0</v>
      </c>
      <c r="J874" s="38">
        <f>'Agricultural Data'!H874</f>
        <v>0</v>
      </c>
      <c r="K874" s="195">
        <f>'Agricultural Data'!I874</f>
        <v>0</v>
      </c>
      <c r="L874" s="195">
        <f>'Agricultural Data'!J874</f>
        <v>0</v>
      </c>
      <c r="M874" s="168" t="str">
        <f t="shared" si="48"/>
        <v/>
      </c>
      <c r="N874" s="168" t="str">
        <f t="shared" si="49"/>
        <v/>
      </c>
      <c r="O874" s="38" t="str">
        <f>IFERROR(IF(VLOOKUP(J874,'Inputs_Metric 30'!$D$5:$E$139,2,FALSE)=0,"",VLOOKUP(J874,'Inputs_Metric 30'!$D$5:$E$139,2,FALSE)),"")</f>
        <v/>
      </c>
    </row>
    <row r="875" spans="3:15" x14ac:dyDescent="0.25">
      <c r="C875">
        <f t="shared" si="47"/>
        <v>10</v>
      </c>
      <c r="D875">
        <f>COUNTIF($F$4:F875,F875)</f>
        <v>690</v>
      </c>
      <c r="E875" s="40">
        <f>'Agricultural Data'!C875</f>
        <v>0</v>
      </c>
      <c r="F875" s="40">
        <f>'Agricultural Data'!D875</f>
        <v>0</v>
      </c>
      <c r="G875" s="40">
        <f>'Agricultural Data'!E875</f>
        <v>0</v>
      </c>
      <c r="H875" s="38">
        <f>'Agricultural Data'!F875</f>
        <v>0</v>
      </c>
      <c r="I875" s="38">
        <f>'Agricultural Data'!G875</f>
        <v>0</v>
      </c>
      <c r="J875" s="38">
        <f>'Agricultural Data'!H875</f>
        <v>0</v>
      </c>
      <c r="K875" s="195">
        <f>'Agricultural Data'!I875</f>
        <v>0</v>
      </c>
      <c r="L875" s="195">
        <f>'Agricultural Data'!J875</f>
        <v>0</v>
      </c>
      <c r="M875" s="168" t="str">
        <f t="shared" si="48"/>
        <v/>
      </c>
      <c r="N875" s="168" t="str">
        <f t="shared" si="49"/>
        <v/>
      </c>
      <c r="O875" s="38" t="str">
        <f>IFERROR(IF(VLOOKUP(J875,'Inputs_Metric 30'!$D$5:$E$139,2,FALSE)=0,"",VLOOKUP(J875,'Inputs_Metric 30'!$D$5:$E$139,2,FALSE)),"")</f>
        <v/>
      </c>
    </row>
    <row r="876" spans="3:15" x14ac:dyDescent="0.25">
      <c r="C876">
        <f t="shared" si="47"/>
        <v>10</v>
      </c>
      <c r="D876">
        <f>COUNTIF($F$4:F876,F876)</f>
        <v>691</v>
      </c>
      <c r="E876" s="40">
        <f>'Agricultural Data'!C876</f>
        <v>0</v>
      </c>
      <c r="F876" s="40">
        <f>'Agricultural Data'!D876</f>
        <v>0</v>
      </c>
      <c r="G876" s="40">
        <f>'Agricultural Data'!E876</f>
        <v>0</v>
      </c>
      <c r="H876" s="38">
        <f>'Agricultural Data'!F876</f>
        <v>0</v>
      </c>
      <c r="I876" s="38">
        <f>'Agricultural Data'!G876</f>
        <v>0</v>
      </c>
      <c r="J876" s="38">
        <f>'Agricultural Data'!H876</f>
        <v>0</v>
      </c>
      <c r="K876" s="195">
        <f>'Agricultural Data'!I876</f>
        <v>0</v>
      </c>
      <c r="L876" s="195">
        <f>'Agricultural Data'!J876</f>
        <v>0</v>
      </c>
      <c r="M876" s="168" t="str">
        <f t="shared" si="48"/>
        <v/>
      </c>
      <c r="N876" s="168" t="str">
        <f t="shared" si="49"/>
        <v/>
      </c>
      <c r="O876" s="38" t="str">
        <f>IFERROR(IF(VLOOKUP(J876,'Inputs_Metric 30'!$D$5:$E$139,2,FALSE)=0,"",VLOOKUP(J876,'Inputs_Metric 30'!$D$5:$E$139,2,FALSE)),"")</f>
        <v/>
      </c>
    </row>
    <row r="877" spans="3:15" x14ac:dyDescent="0.25">
      <c r="C877">
        <f t="shared" si="47"/>
        <v>10</v>
      </c>
      <c r="D877">
        <f>COUNTIF($F$4:F877,F877)</f>
        <v>692</v>
      </c>
      <c r="E877" s="40">
        <f>'Agricultural Data'!C877</f>
        <v>0</v>
      </c>
      <c r="F877" s="40">
        <f>'Agricultural Data'!D877</f>
        <v>0</v>
      </c>
      <c r="G877" s="40">
        <f>'Agricultural Data'!E877</f>
        <v>0</v>
      </c>
      <c r="H877" s="38">
        <f>'Agricultural Data'!F877</f>
        <v>0</v>
      </c>
      <c r="I877" s="38">
        <f>'Agricultural Data'!G877</f>
        <v>0</v>
      </c>
      <c r="J877" s="38">
        <f>'Agricultural Data'!H877</f>
        <v>0</v>
      </c>
      <c r="K877" s="195">
        <f>'Agricultural Data'!I877</f>
        <v>0</v>
      </c>
      <c r="L877" s="195">
        <f>'Agricultural Data'!J877</f>
        <v>0</v>
      </c>
      <c r="M877" s="168" t="str">
        <f t="shared" si="48"/>
        <v/>
      </c>
      <c r="N877" s="168" t="str">
        <f t="shared" si="49"/>
        <v/>
      </c>
      <c r="O877" s="38" t="str">
        <f>IFERROR(IF(VLOOKUP(J877,'Inputs_Metric 30'!$D$5:$E$139,2,FALSE)=0,"",VLOOKUP(J877,'Inputs_Metric 30'!$D$5:$E$139,2,FALSE)),"")</f>
        <v/>
      </c>
    </row>
    <row r="878" spans="3:15" x14ac:dyDescent="0.25">
      <c r="C878">
        <f t="shared" si="47"/>
        <v>10</v>
      </c>
      <c r="D878">
        <f>COUNTIF($F$4:F878,F878)</f>
        <v>693</v>
      </c>
      <c r="E878" s="40">
        <f>'Agricultural Data'!C878</f>
        <v>0</v>
      </c>
      <c r="F878" s="40">
        <f>'Agricultural Data'!D878</f>
        <v>0</v>
      </c>
      <c r="G878" s="40">
        <f>'Agricultural Data'!E878</f>
        <v>0</v>
      </c>
      <c r="H878" s="38">
        <f>'Agricultural Data'!F878</f>
        <v>0</v>
      </c>
      <c r="I878" s="38">
        <f>'Agricultural Data'!G878</f>
        <v>0</v>
      </c>
      <c r="J878" s="38">
        <f>'Agricultural Data'!H878</f>
        <v>0</v>
      </c>
      <c r="K878" s="195">
        <f>'Agricultural Data'!I878</f>
        <v>0</v>
      </c>
      <c r="L878" s="195">
        <f>'Agricultural Data'!J878</f>
        <v>0</v>
      </c>
      <c r="M878" s="168" t="str">
        <f t="shared" si="48"/>
        <v/>
      </c>
      <c r="N878" s="168" t="str">
        <f t="shared" si="49"/>
        <v/>
      </c>
      <c r="O878" s="38" t="str">
        <f>IFERROR(IF(VLOOKUP(J878,'Inputs_Metric 30'!$D$5:$E$139,2,FALSE)=0,"",VLOOKUP(J878,'Inputs_Metric 30'!$D$5:$E$139,2,FALSE)),"")</f>
        <v/>
      </c>
    </row>
    <row r="879" spans="3:15" x14ac:dyDescent="0.25">
      <c r="C879">
        <f t="shared" si="47"/>
        <v>10</v>
      </c>
      <c r="D879">
        <f>COUNTIF($F$4:F879,F879)</f>
        <v>694</v>
      </c>
      <c r="E879" s="40">
        <f>'Agricultural Data'!C879</f>
        <v>0</v>
      </c>
      <c r="F879" s="40">
        <f>'Agricultural Data'!D879</f>
        <v>0</v>
      </c>
      <c r="G879" s="40">
        <f>'Agricultural Data'!E879</f>
        <v>0</v>
      </c>
      <c r="H879" s="38">
        <f>'Agricultural Data'!F879</f>
        <v>0</v>
      </c>
      <c r="I879" s="38">
        <f>'Agricultural Data'!G879</f>
        <v>0</v>
      </c>
      <c r="J879" s="38">
        <f>'Agricultural Data'!H879</f>
        <v>0</v>
      </c>
      <c r="K879" s="195">
        <f>'Agricultural Data'!I879</f>
        <v>0</v>
      </c>
      <c r="L879" s="195">
        <f>'Agricultural Data'!J879</f>
        <v>0</v>
      </c>
      <c r="M879" s="168" t="str">
        <f t="shared" si="48"/>
        <v/>
      </c>
      <c r="N879" s="168" t="str">
        <f t="shared" si="49"/>
        <v/>
      </c>
      <c r="O879" s="38" t="str">
        <f>IFERROR(IF(VLOOKUP(J879,'Inputs_Metric 30'!$D$5:$E$139,2,FALSE)=0,"",VLOOKUP(J879,'Inputs_Metric 30'!$D$5:$E$139,2,FALSE)),"")</f>
        <v/>
      </c>
    </row>
    <row r="880" spans="3:15" x14ac:dyDescent="0.25">
      <c r="C880">
        <f t="shared" si="47"/>
        <v>10</v>
      </c>
      <c r="D880">
        <f>COUNTIF($F$4:F880,F880)</f>
        <v>695</v>
      </c>
      <c r="E880" s="40">
        <f>'Agricultural Data'!C880</f>
        <v>0</v>
      </c>
      <c r="F880" s="40">
        <f>'Agricultural Data'!D880</f>
        <v>0</v>
      </c>
      <c r="G880" s="40">
        <f>'Agricultural Data'!E880</f>
        <v>0</v>
      </c>
      <c r="H880" s="38">
        <f>'Agricultural Data'!F880</f>
        <v>0</v>
      </c>
      <c r="I880" s="38">
        <f>'Agricultural Data'!G880</f>
        <v>0</v>
      </c>
      <c r="J880" s="38">
        <f>'Agricultural Data'!H880</f>
        <v>0</v>
      </c>
      <c r="K880" s="195">
        <f>'Agricultural Data'!I880</f>
        <v>0</v>
      </c>
      <c r="L880" s="195">
        <f>'Agricultural Data'!J880</f>
        <v>0</v>
      </c>
      <c r="M880" s="168" t="str">
        <f t="shared" si="48"/>
        <v/>
      </c>
      <c r="N880" s="168" t="str">
        <f t="shared" si="49"/>
        <v/>
      </c>
      <c r="O880" s="38" t="str">
        <f>IFERROR(IF(VLOOKUP(J880,'Inputs_Metric 30'!$D$5:$E$139,2,FALSE)=0,"",VLOOKUP(J880,'Inputs_Metric 30'!$D$5:$E$139,2,FALSE)),"")</f>
        <v/>
      </c>
    </row>
    <row r="881" spans="3:15" x14ac:dyDescent="0.25">
      <c r="C881">
        <f t="shared" si="47"/>
        <v>10</v>
      </c>
      <c r="D881">
        <f>COUNTIF($F$4:F881,F881)</f>
        <v>696</v>
      </c>
      <c r="E881" s="40">
        <f>'Agricultural Data'!C881</f>
        <v>0</v>
      </c>
      <c r="F881" s="40">
        <f>'Agricultural Data'!D881</f>
        <v>0</v>
      </c>
      <c r="G881" s="40">
        <f>'Agricultural Data'!E881</f>
        <v>0</v>
      </c>
      <c r="H881" s="38">
        <f>'Agricultural Data'!F881</f>
        <v>0</v>
      </c>
      <c r="I881" s="38">
        <f>'Agricultural Data'!G881</f>
        <v>0</v>
      </c>
      <c r="J881" s="38">
        <f>'Agricultural Data'!H881</f>
        <v>0</v>
      </c>
      <c r="K881" s="195">
        <f>'Agricultural Data'!I881</f>
        <v>0</v>
      </c>
      <c r="L881" s="195">
        <f>'Agricultural Data'!J881</f>
        <v>0</v>
      </c>
      <c r="M881" s="168" t="str">
        <f t="shared" si="48"/>
        <v/>
      </c>
      <c r="N881" s="168" t="str">
        <f t="shared" si="49"/>
        <v/>
      </c>
      <c r="O881" s="38" t="str">
        <f>IFERROR(IF(VLOOKUP(J881,'Inputs_Metric 30'!$D$5:$E$139,2,FALSE)=0,"",VLOOKUP(J881,'Inputs_Metric 30'!$D$5:$E$139,2,FALSE)),"")</f>
        <v/>
      </c>
    </row>
    <row r="882" spans="3:15" x14ac:dyDescent="0.25">
      <c r="C882">
        <f t="shared" si="47"/>
        <v>10</v>
      </c>
      <c r="D882">
        <f>COUNTIF($F$4:F882,F882)</f>
        <v>697</v>
      </c>
      <c r="E882" s="40">
        <f>'Agricultural Data'!C882</f>
        <v>0</v>
      </c>
      <c r="F882" s="40">
        <f>'Agricultural Data'!D882</f>
        <v>0</v>
      </c>
      <c r="G882" s="40">
        <f>'Agricultural Data'!E882</f>
        <v>0</v>
      </c>
      <c r="H882" s="38">
        <f>'Agricultural Data'!F882</f>
        <v>0</v>
      </c>
      <c r="I882" s="38">
        <f>'Agricultural Data'!G882</f>
        <v>0</v>
      </c>
      <c r="J882" s="38">
        <f>'Agricultural Data'!H882</f>
        <v>0</v>
      </c>
      <c r="K882" s="195">
        <f>'Agricultural Data'!I882</f>
        <v>0</v>
      </c>
      <c r="L882" s="195">
        <f>'Agricultural Data'!J882</f>
        <v>0</v>
      </c>
      <c r="M882" s="168" t="str">
        <f t="shared" si="48"/>
        <v/>
      </c>
      <c r="N882" s="168" t="str">
        <f t="shared" si="49"/>
        <v/>
      </c>
      <c r="O882" s="38" t="str">
        <f>IFERROR(IF(VLOOKUP(J882,'Inputs_Metric 30'!$D$5:$E$139,2,FALSE)=0,"",VLOOKUP(J882,'Inputs_Metric 30'!$D$5:$E$139,2,FALSE)),"")</f>
        <v/>
      </c>
    </row>
    <row r="883" spans="3:15" x14ac:dyDescent="0.25">
      <c r="C883">
        <f t="shared" si="47"/>
        <v>10</v>
      </c>
      <c r="D883">
        <f>COUNTIF($F$4:F883,F883)</f>
        <v>698</v>
      </c>
      <c r="E883" s="40">
        <f>'Agricultural Data'!C883</f>
        <v>0</v>
      </c>
      <c r="F883" s="40">
        <f>'Agricultural Data'!D883</f>
        <v>0</v>
      </c>
      <c r="G883" s="40">
        <f>'Agricultural Data'!E883</f>
        <v>0</v>
      </c>
      <c r="H883" s="38">
        <f>'Agricultural Data'!F883</f>
        <v>0</v>
      </c>
      <c r="I883" s="38">
        <f>'Agricultural Data'!G883</f>
        <v>0</v>
      </c>
      <c r="J883" s="38">
        <f>'Agricultural Data'!H883</f>
        <v>0</v>
      </c>
      <c r="K883" s="195">
        <f>'Agricultural Data'!I883</f>
        <v>0</v>
      </c>
      <c r="L883" s="195">
        <f>'Agricultural Data'!J883</f>
        <v>0</v>
      </c>
      <c r="M883" s="168" t="str">
        <f t="shared" si="48"/>
        <v/>
      </c>
      <c r="N883" s="168" t="str">
        <f t="shared" si="49"/>
        <v/>
      </c>
      <c r="O883" s="38" t="str">
        <f>IFERROR(IF(VLOOKUP(J883,'Inputs_Metric 30'!$D$5:$E$139,2,FALSE)=0,"",VLOOKUP(J883,'Inputs_Metric 30'!$D$5:$E$139,2,FALSE)),"")</f>
        <v/>
      </c>
    </row>
    <row r="884" spans="3:15" x14ac:dyDescent="0.25">
      <c r="C884">
        <f t="shared" si="47"/>
        <v>10</v>
      </c>
      <c r="D884">
        <f>COUNTIF($F$4:F884,F884)</f>
        <v>699</v>
      </c>
      <c r="E884" s="40">
        <f>'Agricultural Data'!C884</f>
        <v>0</v>
      </c>
      <c r="F884" s="40">
        <f>'Agricultural Data'!D884</f>
        <v>0</v>
      </c>
      <c r="G884" s="40">
        <f>'Agricultural Data'!E884</f>
        <v>0</v>
      </c>
      <c r="H884" s="38">
        <f>'Agricultural Data'!F884</f>
        <v>0</v>
      </c>
      <c r="I884" s="38">
        <f>'Agricultural Data'!G884</f>
        <v>0</v>
      </c>
      <c r="J884" s="38">
        <f>'Agricultural Data'!H884</f>
        <v>0</v>
      </c>
      <c r="K884" s="195">
        <f>'Agricultural Data'!I884</f>
        <v>0</v>
      </c>
      <c r="L884" s="195">
        <f>'Agricultural Data'!J884</f>
        <v>0</v>
      </c>
      <c r="M884" s="168" t="str">
        <f t="shared" si="48"/>
        <v/>
      </c>
      <c r="N884" s="168" t="str">
        <f t="shared" si="49"/>
        <v/>
      </c>
      <c r="O884" s="38" t="str">
        <f>IFERROR(IF(VLOOKUP(J884,'Inputs_Metric 30'!$D$5:$E$139,2,FALSE)=0,"",VLOOKUP(J884,'Inputs_Metric 30'!$D$5:$E$139,2,FALSE)),"")</f>
        <v/>
      </c>
    </row>
    <row r="885" spans="3:15" x14ac:dyDescent="0.25">
      <c r="C885">
        <f t="shared" si="47"/>
        <v>10</v>
      </c>
      <c r="D885">
        <f>COUNTIF($F$4:F885,F885)</f>
        <v>700</v>
      </c>
      <c r="E885" s="40">
        <f>'Agricultural Data'!C885</f>
        <v>0</v>
      </c>
      <c r="F885" s="40">
        <f>'Agricultural Data'!D885</f>
        <v>0</v>
      </c>
      <c r="G885" s="40">
        <f>'Agricultural Data'!E885</f>
        <v>0</v>
      </c>
      <c r="H885" s="38">
        <f>'Agricultural Data'!F885</f>
        <v>0</v>
      </c>
      <c r="I885" s="38">
        <f>'Agricultural Data'!G885</f>
        <v>0</v>
      </c>
      <c r="J885" s="38">
        <f>'Agricultural Data'!H885</f>
        <v>0</v>
      </c>
      <c r="K885" s="195">
        <f>'Agricultural Data'!I885</f>
        <v>0</v>
      </c>
      <c r="L885" s="195">
        <f>'Agricultural Data'!J885</f>
        <v>0</v>
      </c>
      <c r="M885" s="168" t="str">
        <f t="shared" si="48"/>
        <v/>
      </c>
      <c r="N885" s="168" t="str">
        <f t="shared" si="49"/>
        <v/>
      </c>
      <c r="O885" s="38" t="str">
        <f>IFERROR(IF(VLOOKUP(J885,'Inputs_Metric 30'!$D$5:$E$139,2,FALSE)=0,"",VLOOKUP(J885,'Inputs_Metric 30'!$D$5:$E$139,2,FALSE)),"")</f>
        <v/>
      </c>
    </row>
    <row r="886" spans="3:15" x14ac:dyDescent="0.25">
      <c r="C886">
        <f t="shared" si="47"/>
        <v>10</v>
      </c>
      <c r="D886">
        <f>COUNTIF($F$4:F886,F886)</f>
        <v>701</v>
      </c>
      <c r="E886" s="40">
        <f>'Agricultural Data'!C886</f>
        <v>0</v>
      </c>
      <c r="F886" s="40">
        <f>'Agricultural Data'!D886</f>
        <v>0</v>
      </c>
      <c r="G886" s="40">
        <f>'Agricultural Data'!E886</f>
        <v>0</v>
      </c>
      <c r="H886" s="38">
        <f>'Agricultural Data'!F886</f>
        <v>0</v>
      </c>
      <c r="I886" s="38">
        <f>'Agricultural Data'!G886</f>
        <v>0</v>
      </c>
      <c r="J886" s="38">
        <f>'Agricultural Data'!H886</f>
        <v>0</v>
      </c>
      <c r="K886" s="195">
        <f>'Agricultural Data'!I886</f>
        <v>0</v>
      </c>
      <c r="L886" s="195">
        <f>'Agricultural Data'!J886</f>
        <v>0</v>
      </c>
      <c r="M886" s="168" t="str">
        <f t="shared" si="48"/>
        <v/>
      </c>
      <c r="N886" s="168" t="str">
        <f t="shared" si="49"/>
        <v/>
      </c>
      <c r="O886" s="38" t="str">
        <f>IFERROR(IF(VLOOKUP(J886,'Inputs_Metric 30'!$D$5:$E$139,2,FALSE)=0,"",VLOOKUP(J886,'Inputs_Metric 30'!$D$5:$E$139,2,FALSE)),"")</f>
        <v/>
      </c>
    </row>
    <row r="887" spans="3:15" x14ac:dyDescent="0.25">
      <c r="C887">
        <f t="shared" si="47"/>
        <v>10</v>
      </c>
      <c r="D887">
        <f>COUNTIF($F$4:F887,F887)</f>
        <v>702</v>
      </c>
      <c r="E887" s="40">
        <f>'Agricultural Data'!C887</f>
        <v>0</v>
      </c>
      <c r="F887" s="40">
        <f>'Agricultural Data'!D887</f>
        <v>0</v>
      </c>
      <c r="G887" s="40">
        <f>'Agricultural Data'!E887</f>
        <v>0</v>
      </c>
      <c r="H887" s="38">
        <f>'Agricultural Data'!F887</f>
        <v>0</v>
      </c>
      <c r="I887" s="38">
        <f>'Agricultural Data'!G887</f>
        <v>0</v>
      </c>
      <c r="J887" s="38">
        <f>'Agricultural Data'!H887</f>
        <v>0</v>
      </c>
      <c r="K887" s="195">
        <f>'Agricultural Data'!I887</f>
        <v>0</v>
      </c>
      <c r="L887" s="195">
        <f>'Agricultural Data'!J887</f>
        <v>0</v>
      </c>
      <c r="M887" s="168" t="str">
        <f t="shared" si="48"/>
        <v/>
      </c>
      <c r="N887" s="168" t="str">
        <f t="shared" si="49"/>
        <v/>
      </c>
      <c r="O887" s="38" t="str">
        <f>IFERROR(IF(VLOOKUP(J887,'Inputs_Metric 30'!$D$5:$E$139,2,FALSE)=0,"",VLOOKUP(J887,'Inputs_Metric 30'!$D$5:$E$139,2,FALSE)),"")</f>
        <v/>
      </c>
    </row>
    <row r="888" spans="3:15" x14ac:dyDescent="0.25">
      <c r="C888">
        <f t="shared" si="47"/>
        <v>10</v>
      </c>
      <c r="D888">
        <f>COUNTIF($F$4:F888,F888)</f>
        <v>703</v>
      </c>
      <c r="E888" s="40">
        <f>'Agricultural Data'!C888</f>
        <v>0</v>
      </c>
      <c r="F888" s="40">
        <f>'Agricultural Data'!D888</f>
        <v>0</v>
      </c>
      <c r="G888" s="40">
        <f>'Agricultural Data'!E888</f>
        <v>0</v>
      </c>
      <c r="H888" s="38">
        <f>'Agricultural Data'!F888</f>
        <v>0</v>
      </c>
      <c r="I888" s="38">
        <f>'Agricultural Data'!G888</f>
        <v>0</v>
      </c>
      <c r="J888" s="38">
        <f>'Agricultural Data'!H888</f>
        <v>0</v>
      </c>
      <c r="K888" s="195">
        <f>'Agricultural Data'!I888</f>
        <v>0</v>
      </c>
      <c r="L888" s="195">
        <f>'Agricultural Data'!J888</f>
        <v>0</v>
      </c>
      <c r="M888" s="168" t="str">
        <f t="shared" si="48"/>
        <v/>
      </c>
      <c r="N888" s="168" t="str">
        <f t="shared" si="49"/>
        <v/>
      </c>
      <c r="O888" s="38" t="str">
        <f>IFERROR(IF(VLOOKUP(J888,'Inputs_Metric 30'!$D$5:$E$139,2,FALSE)=0,"",VLOOKUP(J888,'Inputs_Metric 30'!$D$5:$E$139,2,FALSE)),"")</f>
        <v/>
      </c>
    </row>
    <row r="889" spans="3:15" x14ac:dyDescent="0.25">
      <c r="C889">
        <f t="shared" si="47"/>
        <v>10</v>
      </c>
      <c r="D889">
        <f>COUNTIF($F$4:F889,F889)</f>
        <v>704</v>
      </c>
      <c r="E889" s="40">
        <f>'Agricultural Data'!C889</f>
        <v>0</v>
      </c>
      <c r="F889" s="40">
        <f>'Agricultural Data'!D889</f>
        <v>0</v>
      </c>
      <c r="G889" s="40">
        <f>'Agricultural Data'!E889</f>
        <v>0</v>
      </c>
      <c r="H889" s="38">
        <f>'Agricultural Data'!F889</f>
        <v>0</v>
      </c>
      <c r="I889" s="38">
        <f>'Agricultural Data'!G889</f>
        <v>0</v>
      </c>
      <c r="J889" s="38">
        <f>'Agricultural Data'!H889</f>
        <v>0</v>
      </c>
      <c r="K889" s="195">
        <f>'Agricultural Data'!I889</f>
        <v>0</v>
      </c>
      <c r="L889" s="195">
        <f>'Agricultural Data'!J889</f>
        <v>0</v>
      </c>
      <c r="M889" s="168" t="str">
        <f t="shared" si="48"/>
        <v/>
      </c>
      <c r="N889" s="168" t="str">
        <f t="shared" si="49"/>
        <v/>
      </c>
      <c r="O889" s="38" t="str">
        <f>IFERROR(IF(VLOOKUP(J889,'Inputs_Metric 30'!$D$5:$E$139,2,FALSE)=0,"",VLOOKUP(J889,'Inputs_Metric 30'!$D$5:$E$139,2,FALSE)),"")</f>
        <v/>
      </c>
    </row>
    <row r="890" spans="3:15" x14ac:dyDescent="0.25">
      <c r="C890">
        <f t="shared" si="47"/>
        <v>10</v>
      </c>
      <c r="D890">
        <f>COUNTIF($F$4:F890,F890)</f>
        <v>705</v>
      </c>
      <c r="E890" s="40">
        <f>'Agricultural Data'!C890</f>
        <v>0</v>
      </c>
      <c r="F890" s="40">
        <f>'Agricultural Data'!D890</f>
        <v>0</v>
      </c>
      <c r="G890" s="40">
        <f>'Agricultural Data'!E890</f>
        <v>0</v>
      </c>
      <c r="H890" s="38">
        <f>'Agricultural Data'!F890</f>
        <v>0</v>
      </c>
      <c r="I890" s="38">
        <f>'Agricultural Data'!G890</f>
        <v>0</v>
      </c>
      <c r="J890" s="38">
        <f>'Agricultural Data'!H890</f>
        <v>0</v>
      </c>
      <c r="K890" s="195">
        <f>'Agricultural Data'!I890</f>
        <v>0</v>
      </c>
      <c r="L890" s="195">
        <f>'Agricultural Data'!J890</f>
        <v>0</v>
      </c>
      <c r="M890" s="168" t="str">
        <f t="shared" si="48"/>
        <v/>
      </c>
      <c r="N890" s="168" t="str">
        <f t="shared" si="49"/>
        <v/>
      </c>
      <c r="O890" s="38" t="str">
        <f>IFERROR(IF(VLOOKUP(J890,'Inputs_Metric 30'!$D$5:$E$139,2,FALSE)=0,"",VLOOKUP(J890,'Inputs_Metric 30'!$D$5:$E$139,2,FALSE)),"")</f>
        <v/>
      </c>
    </row>
    <row r="891" spans="3:15" x14ac:dyDescent="0.25">
      <c r="C891">
        <f t="shared" si="47"/>
        <v>10</v>
      </c>
      <c r="D891">
        <f>COUNTIF($F$4:F891,F891)</f>
        <v>706</v>
      </c>
      <c r="E891" s="40">
        <f>'Agricultural Data'!C891</f>
        <v>0</v>
      </c>
      <c r="F891" s="40">
        <f>'Agricultural Data'!D891</f>
        <v>0</v>
      </c>
      <c r="G891" s="40">
        <f>'Agricultural Data'!E891</f>
        <v>0</v>
      </c>
      <c r="H891" s="38">
        <f>'Agricultural Data'!F891</f>
        <v>0</v>
      </c>
      <c r="I891" s="38">
        <f>'Agricultural Data'!G891</f>
        <v>0</v>
      </c>
      <c r="J891" s="38">
        <f>'Agricultural Data'!H891</f>
        <v>0</v>
      </c>
      <c r="K891" s="195">
        <f>'Agricultural Data'!I891</f>
        <v>0</v>
      </c>
      <c r="L891" s="195">
        <f>'Agricultural Data'!J891</f>
        <v>0</v>
      </c>
      <c r="M891" s="168" t="str">
        <f t="shared" si="48"/>
        <v/>
      </c>
      <c r="N891" s="168" t="str">
        <f t="shared" si="49"/>
        <v/>
      </c>
      <c r="O891" s="38" t="str">
        <f>IFERROR(IF(VLOOKUP(J891,'Inputs_Metric 30'!$D$5:$E$139,2,FALSE)=0,"",VLOOKUP(J891,'Inputs_Metric 30'!$D$5:$E$139,2,FALSE)),"")</f>
        <v/>
      </c>
    </row>
    <row r="892" spans="3:15" x14ac:dyDescent="0.25">
      <c r="C892">
        <f t="shared" si="47"/>
        <v>10</v>
      </c>
      <c r="D892">
        <f>COUNTIF($F$4:F892,F892)</f>
        <v>707</v>
      </c>
      <c r="E892" s="40">
        <f>'Agricultural Data'!C892</f>
        <v>0</v>
      </c>
      <c r="F892" s="40">
        <f>'Agricultural Data'!D892</f>
        <v>0</v>
      </c>
      <c r="G892" s="40">
        <f>'Agricultural Data'!E892</f>
        <v>0</v>
      </c>
      <c r="H892" s="38">
        <f>'Agricultural Data'!F892</f>
        <v>0</v>
      </c>
      <c r="I892" s="38">
        <f>'Agricultural Data'!G892</f>
        <v>0</v>
      </c>
      <c r="J892" s="38">
        <f>'Agricultural Data'!H892</f>
        <v>0</v>
      </c>
      <c r="K892" s="195">
        <f>'Agricultural Data'!I892</f>
        <v>0</v>
      </c>
      <c r="L892" s="195">
        <f>'Agricultural Data'!J892</f>
        <v>0</v>
      </c>
      <c r="M892" s="168" t="str">
        <f t="shared" si="48"/>
        <v/>
      </c>
      <c r="N892" s="168" t="str">
        <f t="shared" si="49"/>
        <v/>
      </c>
      <c r="O892" s="38" t="str">
        <f>IFERROR(IF(VLOOKUP(J892,'Inputs_Metric 30'!$D$5:$E$139,2,FALSE)=0,"",VLOOKUP(J892,'Inputs_Metric 30'!$D$5:$E$139,2,FALSE)),"")</f>
        <v/>
      </c>
    </row>
    <row r="893" spans="3:15" x14ac:dyDescent="0.25">
      <c r="C893">
        <f t="shared" si="47"/>
        <v>10</v>
      </c>
      <c r="D893">
        <f>COUNTIF($F$4:F893,F893)</f>
        <v>708</v>
      </c>
      <c r="E893" s="40">
        <f>'Agricultural Data'!C893</f>
        <v>0</v>
      </c>
      <c r="F893" s="40">
        <f>'Agricultural Data'!D893</f>
        <v>0</v>
      </c>
      <c r="G893" s="40">
        <f>'Agricultural Data'!E893</f>
        <v>0</v>
      </c>
      <c r="H893" s="38">
        <f>'Agricultural Data'!F893</f>
        <v>0</v>
      </c>
      <c r="I893" s="38">
        <f>'Agricultural Data'!G893</f>
        <v>0</v>
      </c>
      <c r="J893" s="38">
        <f>'Agricultural Data'!H893</f>
        <v>0</v>
      </c>
      <c r="K893" s="195">
        <f>'Agricultural Data'!I893</f>
        <v>0</v>
      </c>
      <c r="L893" s="195">
        <f>'Agricultural Data'!J893</f>
        <v>0</v>
      </c>
      <c r="M893" s="168" t="str">
        <f t="shared" si="48"/>
        <v/>
      </c>
      <c r="N893" s="168" t="str">
        <f t="shared" si="49"/>
        <v/>
      </c>
      <c r="O893" s="38" t="str">
        <f>IFERROR(IF(VLOOKUP(J893,'Inputs_Metric 30'!$D$5:$E$139,2,FALSE)=0,"",VLOOKUP(J893,'Inputs_Metric 30'!$D$5:$E$139,2,FALSE)),"")</f>
        <v/>
      </c>
    </row>
    <row r="894" spans="3:15" x14ac:dyDescent="0.25">
      <c r="C894">
        <f t="shared" si="47"/>
        <v>10</v>
      </c>
      <c r="D894">
        <f>COUNTIF($F$4:F894,F894)</f>
        <v>709</v>
      </c>
      <c r="E894" s="40">
        <f>'Agricultural Data'!C894</f>
        <v>0</v>
      </c>
      <c r="F894" s="40">
        <f>'Agricultural Data'!D894</f>
        <v>0</v>
      </c>
      <c r="G894" s="40">
        <f>'Agricultural Data'!E894</f>
        <v>0</v>
      </c>
      <c r="H894" s="38">
        <f>'Agricultural Data'!F894</f>
        <v>0</v>
      </c>
      <c r="I894" s="38">
        <f>'Agricultural Data'!G894</f>
        <v>0</v>
      </c>
      <c r="J894" s="38">
        <f>'Agricultural Data'!H894</f>
        <v>0</v>
      </c>
      <c r="K894" s="195">
        <f>'Agricultural Data'!I894</f>
        <v>0</v>
      </c>
      <c r="L894" s="195">
        <f>'Agricultural Data'!J894</f>
        <v>0</v>
      </c>
      <c r="M894" s="168" t="str">
        <f t="shared" si="48"/>
        <v/>
      </c>
      <c r="N894" s="168" t="str">
        <f t="shared" si="49"/>
        <v/>
      </c>
      <c r="O894" s="38" t="str">
        <f>IFERROR(IF(VLOOKUP(J894,'Inputs_Metric 30'!$D$5:$E$139,2,FALSE)=0,"",VLOOKUP(J894,'Inputs_Metric 30'!$D$5:$E$139,2,FALSE)),"")</f>
        <v/>
      </c>
    </row>
    <row r="895" spans="3:15" x14ac:dyDescent="0.25">
      <c r="C895">
        <f t="shared" si="47"/>
        <v>10</v>
      </c>
      <c r="D895">
        <f>COUNTIF($F$4:F895,F895)</f>
        <v>710</v>
      </c>
      <c r="E895" s="40">
        <f>'Agricultural Data'!C895</f>
        <v>0</v>
      </c>
      <c r="F895" s="40">
        <f>'Agricultural Data'!D895</f>
        <v>0</v>
      </c>
      <c r="G895" s="40">
        <f>'Agricultural Data'!E895</f>
        <v>0</v>
      </c>
      <c r="H895" s="38">
        <f>'Agricultural Data'!F895</f>
        <v>0</v>
      </c>
      <c r="I895" s="38">
        <f>'Agricultural Data'!G895</f>
        <v>0</v>
      </c>
      <c r="J895" s="38">
        <f>'Agricultural Data'!H895</f>
        <v>0</v>
      </c>
      <c r="K895" s="195">
        <f>'Agricultural Data'!I895</f>
        <v>0</v>
      </c>
      <c r="L895" s="195">
        <f>'Agricultural Data'!J895</f>
        <v>0</v>
      </c>
      <c r="M895" s="168" t="str">
        <f t="shared" si="48"/>
        <v/>
      </c>
      <c r="N895" s="168" t="str">
        <f t="shared" si="49"/>
        <v/>
      </c>
      <c r="O895" s="38" t="str">
        <f>IFERROR(IF(VLOOKUP(J895,'Inputs_Metric 30'!$D$5:$E$139,2,FALSE)=0,"",VLOOKUP(J895,'Inputs_Metric 30'!$D$5:$E$139,2,FALSE)),"")</f>
        <v/>
      </c>
    </row>
    <row r="896" spans="3:15" x14ac:dyDescent="0.25">
      <c r="C896">
        <f t="shared" si="47"/>
        <v>10</v>
      </c>
      <c r="D896">
        <f>COUNTIF($F$4:F896,F896)</f>
        <v>711</v>
      </c>
      <c r="E896" s="40">
        <f>'Agricultural Data'!C896</f>
        <v>0</v>
      </c>
      <c r="F896" s="40">
        <f>'Agricultural Data'!D896</f>
        <v>0</v>
      </c>
      <c r="G896" s="40">
        <f>'Agricultural Data'!E896</f>
        <v>0</v>
      </c>
      <c r="H896" s="38">
        <f>'Agricultural Data'!F896</f>
        <v>0</v>
      </c>
      <c r="I896" s="38">
        <f>'Agricultural Data'!G896</f>
        <v>0</v>
      </c>
      <c r="J896" s="38">
        <f>'Agricultural Data'!H896</f>
        <v>0</v>
      </c>
      <c r="K896" s="195">
        <f>'Agricultural Data'!I896</f>
        <v>0</v>
      </c>
      <c r="L896" s="195">
        <f>'Agricultural Data'!J896</f>
        <v>0</v>
      </c>
      <c r="M896" s="168" t="str">
        <f t="shared" si="48"/>
        <v/>
      </c>
      <c r="N896" s="168" t="str">
        <f t="shared" si="49"/>
        <v/>
      </c>
      <c r="O896" s="38" t="str">
        <f>IFERROR(IF(VLOOKUP(J896,'Inputs_Metric 30'!$D$5:$E$139,2,FALSE)=0,"",VLOOKUP(J896,'Inputs_Metric 30'!$D$5:$E$139,2,FALSE)),"")</f>
        <v/>
      </c>
    </row>
    <row r="897" spans="3:15" x14ac:dyDescent="0.25">
      <c r="C897">
        <f t="shared" si="47"/>
        <v>10</v>
      </c>
      <c r="D897">
        <f>COUNTIF($F$4:F897,F897)</f>
        <v>712</v>
      </c>
      <c r="E897" s="40">
        <f>'Agricultural Data'!C897</f>
        <v>0</v>
      </c>
      <c r="F897" s="40">
        <f>'Agricultural Data'!D897</f>
        <v>0</v>
      </c>
      <c r="G897" s="40">
        <f>'Agricultural Data'!E897</f>
        <v>0</v>
      </c>
      <c r="H897" s="38">
        <f>'Agricultural Data'!F897</f>
        <v>0</v>
      </c>
      <c r="I897" s="38">
        <f>'Agricultural Data'!G897</f>
        <v>0</v>
      </c>
      <c r="J897" s="38">
        <f>'Agricultural Data'!H897</f>
        <v>0</v>
      </c>
      <c r="K897" s="195">
        <f>'Agricultural Data'!I897</f>
        <v>0</v>
      </c>
      <c r="L897" s="195">
        <f>'Agricultural Data'!J897</f>
        <v>0</v>
      </c>
      <c r="M897" s="168" t="str">
        <f t="shared" si="48"/>
        <v/>
      </c>
      <c r="N897" s="168" t="str">
        <f t="shared" si="49"/>
        <v/>
      </c>
      <c r="O897" s="38" t="str">
        <f>IFERROR(IF(VLOOKUP(J897,'Inputs_Metric 30'!$D$5:$E$139,2,FALSE)=0,"",VLOOKUP(J897,'Inputs_Metric 30'!$D$5:$E$139,2,FALSE)),"")</f>
        <v/>
      </c>
    </row>
    <row r="898" spans="3:15" x14ac:dyDescent="0.25">
      <c r="C898">
        <f t="shared" si="47"/>
        <v>10</v>
      </c>
      <c r="D898">
        <f>COUNTIF($F$4:F898,F898)</f>
        <v>713</v>
      </c>
      <c r="E898" s="40">
        <f>'Agricultural Data'!C898</f>
        <v>0</v>
      </c>
      <c r="F898" s="40">
        <f>'Agricultural Data'!D898</f>
        <v>0</v>
      </c>
      <c r="G898" s="40">
        <f>'Agricultural Data'!E898</f>
        <v>0</v>
      </c>
      <c r="H898" s="38">
        <f>'Agricultural Data'!F898</f>
        <v>0</v>
      </c>
      <c r="I898" s="38">
        <f>'Agricultural Data'!G898</f>
        <v>0</v>
      </c>
      <c r="J898" s="38">
        <f>'Agricultural Data'!H898</f>
        <v>0</v>
      </c>
      <c r="K898" s="195">
        <f>'Agricultural Data'!I898</f>
        <v>0</v>
      </c>
      <c r="L898" s="195">
        <f>'Agricultural Data'!J898</f>
        <v>0</v>
      </c>
      <c r="M898" s="168" t="str">
        <f t="shared" si="48"/>
        <v/>
      </c>
      <c r="N898" s="168" t="str">
        <f t="shared" si="49"/>
        <v/>
      </c>
      <c r="O898" s="38" t="str">
        <f>IFERROR(IF(VLOOKUP(J898,'Inputs_Metric 30'!$D$5:$E$139,2,FALSE)=0,"",VLOOKUP(J898,'Inputs_Metric 30'!$D$5:$E$139,2,FALSE)),"")</f>
        <v/>
      </c>
    </row>
    <row r="899" spans="3:15" x14ac:dyDescent="0.25">
      <c r="C899">
        <f t="shared" si="47"/>
        <v>10</v>
      </c>
      <c r="D899">
        <f>COUNTIF($F$4:F899,F899)</f>
        <v>714</v>
      </c>
      <c r="E899" s="40">
        <f>'Agricultural Data'!C899</f>
        <v>0</v>
      </c>
      <c r="F899" s="40">
        <f>'Agricultural Data'!D899</f>
        <v>0</v>
      </c>
      <c r="G899" s="40">
        <f>'Agricultural Data'!E899</f>
        <v>0</v>
      </c>
      <c r="H899" s="38">
        <f>'Agricultural Data'!F899</f>
        <v>0</v>
      </c>
      <c r="I899" s="38">
        <f>'Agricultural Data'!G899</f>
        <v>0</v>
      </c>
      <c r="J899" s="38">
        <f>'Agricultural Data'!H899</f>
        <v>0</v>
      </c>
      <c r="K899" s="195">
        <f>'Agricultural Data'!I899</f>
        <v>0</v>
      </c>
      <c r="L899" s="195">
        <f>'Agricultural Data'!J899</f>
        <v>0</v>
      </c>
      <c r="M899" s="168" t="str">
        <f t="shared" si="48"/>
        <v/>
      </c>
      <c r="N899" s="168" t="str">
        <f t="shared" si="49"/>
        <v/>
      </c>
      <c r="O899" s="38" t="str">
        <f>IFERROR(IF(VLOOKUP(J899,'Inputs_Metric 30'!$D$5:$E$139,2,FALSE)=0,"",VLOOKUP(J899,'Inputs_Metric 30'!$D$5:$E$139,2,FALSE)),"")</f>
        <v/>
      </c>
    </row>
    <row r="900" spans="3:15" x14ac:dyDescent="0.25">
      <c r="C900">
        <f t="shared" si="47"/>
        <v>10</v>
      </c>
      <c r="D900">
        <f>COUNTIF($F$4:F900,F900)</f>
        <v>715</v>
      </c>
      <c r="E900" s="40">
        <f>'Agricultural Data'!C900</f>
        <v>0</v>
      </c>
      <c r="F900" s="40">
        <f>'Agricultural Data'!D900</f>
        <v>0</v>
      </c>
      <c r="G900" s="40">
        <f>'Agricultural Data'!E900</f>
        <v>0</v>
      </c>
      <c r="H900" s="38">
        <f>'Agricultural Data'!F900</f>
        <v>0</v>
      </c>
      <c r="I900" s="38">
        <f>'Agricultural Data'!G900</f>
        <v>0</v>
      </c>
      <c r="J900" s="38">
        <f>'Agricultural Data'!H900</f>
        <v>0</v>
      </c>
      <c r="K900" s="195">
        <f>'Agricultural Data'!I900</f>
        <v>0</v>
      </c>
      <c r="L900" s="195">
        <f>'Agricultural Data'!J900</f>
        <v>0</v>
      </c>
      <c r="M900" s="168" t="str">
        <f t="shared" si="48"/>
        <v/>
      </c>
      <c r="N900" s="168" t="str">
        <f t="shared" si="49"/>
        <v/>
      </c>
      <c r="O900" s="38" t="str">
        <f>IFERROR(IF(VLOOKUP(J900,'Inputs_Metric 30'!$D$5:$E$139,2,FALSE)=0,"",VLOOKUP(J900,'Inputs_Metric 30'!$D$5:$E$139,2,FALSE)),"")</f>
        <v/>
      </c>
    </row>
    <row r="901" spans="3:15" x14ac:dyDescent="0.25">
      <c r="C901">
        <f t="shared" si="47"/>
        <v>10</v>
      </c>
      <c r="D901">
        <f>COUNTIF($F$4:F901,F901)</f>
        <v>716</v>
      </c>
      <c r="E901" s="40">
        <f>'Agricultural Data'!C901</f>
        <v>0</v>
      </c>
      <c r="F901" s="40">
        <f>'Agricultural Data'!D901</f>
        <v>0</v>
      </c>
      <c r="G901" s="40">
        <f>'Agricultural Data'!E901</f>
        <v>0</v>
      </c>
      <c r="H901" s="38">
        <f>'Agricultural Data'!F901</f>
        <v>0</v>
      </c>
      <c r="I901" s="38">
        <f>'Agricultural Data'!G901</f>
        <v>0</v>
      </c>
      <c r="J901" s="38">
        <f>'Agricultural Data'!H901</f>
        <v>0</v>
      </c>
      <c r="K901" s="195">
        <f>'Agricultural Data'!I901</f>
        <v>0</v>
      </c>
      <c r="L901" s="195">
        <f>'Agricultural Data'!J901</f>
        <v>0</v>
      </c>
      <c r="M901" s="168" t="str">
        <f t="shared" si="48"/>
        <v/>
      </c>
      <c r="N901" s="168" t="str">
        <f t="shared" si="49"/>
        <v/>
      </c>
      <c r="O901" s="38" t="str">
        <f>IFERROR(IF(VLOOKUP(J901,'Inputs_Metric 30'!$D$5:$E$139,2,FALSE)=0,"",VLOOKUP(J901,'Inputs_Metric 30'!$D$5:$E$139,2,FALSE)),"")</f>
        <v/>
      </c>
    </row>
    <row r="902" spans="3:15" x14ac:dyDescent="0.25">
      <c r="C902">
        <f t="shared" si="47"/>
        <v>10</v>
      </c>
      <c r="D902">
        <f>COUNTIF($F$4:F902,F902)</f>
        <v>717</v>
      </c>
      <c r="E902" s="40">
        <f>'Agricultural Data'!C902</f>
        <v>0</v>
      </c>
      <c r="F902" s="40">
        <f>'Agricultural Data'!D902</f>
        <v>0</v>
      </c>
      <c r="G902" s="40">
        <f>'Agricultural Data'!E902</f>
        <v>0</v>
      </c>
      <c r="H902" s="38">
        <f>'Agricultural Data'!F902</f>
        <v>0</v>
      </c>
      <c r="I902" s="38">
        <f>'Agricultural Data'!G902</f>
        <v>0</v>
      </c>
      <c r="J902" s="38">
        <f>'Agricultural Data'!H902</f>
        <v>0</v>
      </c>
      <c r="K902" s="195">
        <f>'Agricultural Data'!I902</f>
        <v>0</v>
      </c>
      <c r="L902" s="195">
        <f>'Agricultural Data'!J902</f>
        <v>0</v>
      </c>
      <c r="M902" s="168" t="str">
        <f t="shared" si="48"/>
        <v/>
      </c>
      <c r="N902" s="168" t="str">
        <f t="shared" si="49"/>
        <v/>
      </c>
      <c r="O902" s="38" t="str">
        <f>IFERROR(IF(VLOOKUP(J902,'Inputs_Metric 30'!$D$5:$E$139,2,FALSE)=0,"",VLOOKUP(J902,'Inputs_Metric 30'!$D$5:$E$139,2,FALSE)),"")</f>
        <v/>
      </c>
    </row>
    <row r="903" spans="3:15" x14ac:dyDescent="0.25">
      <c r="C903">
        <f t="shared" si="47"/>
        <v>10</v>
      </c>
      <c r="D903">
        <f>COUNTIF($F$4:F903,F903)</f>
        <v>718</v>
      </c>
      <c r="E903" s="40">
        <f>'Agricultural Data'!C903</f>
        <v>0</v>
      </c>
      <c r="F903" s="40">
        <f>'Agricultural Data'!D903</f>
        <v>0</v>
      </c>
      <c r="G903" s="40">
        <f>'Agricultural Data'!E903</f>
        <v>0</v>
      </c>
      <c r="H903" s="38">
        <f>'Agricultural Data'!F903</f>
        <v>0</v>
      </c>
      <c r="I903" s="38">
        <f>'Agricultural Data'!G903</f>
        <v>0</v>
      </c>
      <c r="J903" s="38">
        <f>'Agricultural Data'!H903</f>
        <v>0</v>
      </c>
      <c r="K903" s="195">
        <f>'Agricultural Data'!I903</f>
        <v>0</v>
      </c>
      <c r="L903" s="195">
        <f>'Agricultural Data'!J903</f>
        <v>0</v>
      </c>
      <c r="M903" s="168" t="str">
        <f t="shared" si="48"/>
        <v/>
      </c>
      <c r="N903" s="168" t="str">
        <f t="shared" si="49"/>
        <v/>
      </c>
      <c r="O903" s="38" t="str">
        <f>IFERROR(IF(VLOOKUP(J903,'Inputs_Metric 30'!$D$5:$E$139,2,FALSE)=0,"",VLOOKUP(J903,'Inputs_Metric 30'!$D$5:$E$139,2,FALSE)),"")</f>
        <v/>
      </c>
    </row>
    <row r="904" spans="3:15" x14ac:dyDescent="0.25">
      <c r="C904">
        <f t="shared" si="47"/>
        <v>10</v>
      </c>
      <c r="D904">
        <f>COUNTIF($F$4:F904,F904)</f>
        <v>719</v>
      </c>
      <c r="E904" s="40">
        <f>'Agricultural Data'!C904</f>
        <v>0</v>
      </c>
      <c r="F904" s="40">
        <f>'Agricultural Data'!D904</f>
        <v>0</v>
      </c>
      <c r="G904" s="40">
        <f>'Agricultural Data'!E904</f>
        <v>0</v>
      </c>
      <c r="H904" s="38">
        <f>'Agricultural Data'!F904</f>
        <v>0</v>
      </c>
      <c r="I904" s="38">
        <f>'Agricultural Data'!G904</f>
        <v>0</v>
      </c>
      <c r="J904" s="38">
        <f>'Agricultural Data'!H904</f>
        <v>0</v>
      </c>
      <c r="K904" s="195">
        <f>'Agricultural Data'!I904</f>
        <v>0</v>
      </c>
      <c r="L904" s="195">
        <f>'Agricultural Data'!J904</f>
        <v>0</v>
      </c>
      <c r="M904" s="168" t="str">
        <f t="shared" si="48"/>
        <v/>
      </c>
      <c r="N904" s="168" t="str">
        <f t="shared" si="49"/>
        <v/>
      </c>
      <c r="O904" s="38" t="str">
        <f>IFERROR(IF(VLOOKUP(J904,'Inputs_Metric 30'!$D$5:$E$139,2,FALSE)=0,"",VLOOKUP(J904,'Inputs_Metric 30'!$D$5:$E$139,2,FALSE)),"")</f>
        <v/>
      </c>
    </row>
    <row r="905" spans="3:15" x14ac:dyDescent="0.25">
      <c r="C905">
        <f t="shared" si="47"/>
        <v>10</v>
      </c>
      <c r="D905">
        <f>COUNTIF($F$4:F905,F905)</f>
        <v>720</v>
      </c>
      <c r="E905" s="40">
        <f>'Agricultural Data'!C905</f>
        <v>0</v>
      </c>
      <c r="F905" s="40">
        <f>'Agricultural Data'!D905</f>
        <v>0</v>
      </c>
      <c r="G905" s="40">
        <f>'Agricultural Data'!E905</f>
        <v>0</v>
      </c>
      <c r="H905" s="38">
        <f>'Agricultural Data'!F905</f>
        <v>0</v>
      </c>
      <c r="I905" s="38">
        <f>'Agricultural Data'!G905</f>
        <v>0</v>
      </c>
      <c r="J905" s="38">
        <f>'Agricultural Data'!H905</f>
        <v>0</v>
      </c>
      <c r="K905" s="195">
        <f>'Agricultural Data'!I905</f>
        <v>0</v>
      </c>
      <c r="L905" s="195">
        <f>'Agricultural Data'!J905</f>
        <v>0</v>
      </c>
      <c r="M905" s="168" t="str">
        <f t="shared" si="48"/>
        <v/>
      </c>
      <c r="N905" s="168" t="str">
        <f t="shared" si="49"/>
        <v/>
      </c>
      <c r="O905" s="38" t="str">
        <f>IFERROR(IF(VLOOKUP(J905,'Inputs_Metric 30'!$D$5:$E$139,2,FALSE)=0,"",VLOOKUP(J905,'Inputs_Metric 30'!$D$5:$E$139,2,FALSE)),"")</f>
        <v/>
      </c>
    </row>
    <row r="906" spans="3:15" x14ac:dyDescent="0.25">
      <c r="C906">
        <f t="shared" si="47"/>
        <v>10</v>
      </c>
      <c r="D906">
        <f>COUNTIF($F$4:F906,F906)</f>
        <v>721</v>
      </c>
      <c r="E906" s="40">
        <f>'Agricultural Data'!C906</f>
        <v>0</v>
      </c>
      <c r="F906" s="40">
        <f>'Agricultural Data'!D906</f>
        <v>0</v>
      </c>
      <c r="G906" s="40">
        <f>'Agricultural Data'!E906</f>
        <v>0</v>
      </c>
      <c r="H906" s="38">
        <f>'Agricultural Data'!F906</f>
        <v>0</v>
      </c>
      <c r="I906" s="38">
        <f>'Agricultural Data'!G906</f>
        <v>0</v>
      </c>
      <c r="J906" s="38">
        <f>'Agricultural Data'!H906</f>
        <v>0</v>
      </c>
      <c r="K906" s="195">
        <f>'Agricultural Data'!I906</f>
        <v>0</v>
      </c>
      <c r="L906" s="195">
        <f>'Agricultural Data'!J906</f>
        <v>0</v>
      </c>
      <c r="M906" s="168" t="str">
        <f t="shared" si="48"/>
        <v/>
      </c>
      <c r="N906" s="168" t="str">
        <f t="shared" si="49"/>
        <v/>
      </c>
      <c r="O906" s="38" t="str">
        <f>IFERROR(IF(VLOOKUP(J906,'Inputs_Metric 30'!$D$5:$E$139,2,FALSE)=0,"",VLOOKUP(J906,'Inputs_Metric 30'!$D$5:$E$139,2,FALSE)),"")</f>
        <v/>
      </c>
    </row>
    <row r="907" spans="3:15" x14ac:dyDescent="0.25">
      <c r="C907">
        <f t="shared" si="47"/>
        <v>10</v>
      </c>
      <c r="D907">
        <f>COUNTIF($F$4:F907,F907)</f>
        <v>722</v>
      </c>
      <c r="E907" s="40">
        <f>'Agricultural Data'!C907</f>
        <v>0</v>
      </c>
      <c r="F907" s="40">
        <f>'Agricultural Data'!D907</f>
        <v>0</v>
      </c>
      <c r="G907" s="40">
        <f>'Agricultural Data'!E907</f>
        <v>0</v>
      </c>
      <c r="H907" s="38">
        <f>'Agricultural Data'!F907</f>
        <v>0</v>
      </c>
      <c r="I907" s="38">
        <f>'Agricultural Data'!G907</f>
        <v>0</v>
      </c>
      <c r="J907" s="38">
        <f>'Agricultural Data'!H907</f>
        <v>0</v>
      </c>
      <c r="K907" s="195">
        <f>'Agricultural Data'!I907</f>
        <v>0</v>
      </c>
      <c r="L907" s="195">
        <f>'Agricultural Data'!J907</f>
        <v>0</v>
      </c>
      <c r="M907" s="168" t="str">
        <f t="shared" si="48"/>
        <v/>
      </c>
      <c r="N907" s="168" t="str">
        <f t="shared" si="49"/>
        <v/>
      </c>
      <c r="O907" s="38" t="str">
        <f>IFERROR(IF(VLOOKUP(J907,'Inputs_Metric 30'!$D$5:$E$139,2,FALSE)=0,"",VLOOKUP(J907,'Inputs_Metric 30'!$D$5:$E$139,2,FALSE)),"")</f>
        <v/>
      </c>
    </row>
    <row r="908" spans="3:15" x14ac:dyDescent="0.25">
      <c r="C908">
        <f t="shared" si="47"/>
        <v>10</v>
      </c>
      <c r="D908">
        <f>COUNTIF($F$4:F908,F908)</f>
        <v>723</v>
      </c>
      <c r="E908" s="40">
        <f>'Agricultural Data'!C908</f>
        <v>0</v>
      </c>
      <c r="F908" s="40">
        <f>'Agricultural Data'!D908</f>
        <v>0</v>
      </c>
      <c r="G908" s="40">
        <f>'Agricultural Data'!E908</f>
        <v>0</v>
      </c>
      <c r="H908" s="38">
        <f>'Agricultural Data'!F908</f>
        <v>0</v>
      </c>
      <c r="I908" s="38">
        <f>'Agricultural Data'!G908</f>
        <v>0</v>
      </c>
      <c r="J908" s="38">
        <f>'Agricultural Data'!H908</f>
        <v>0</v>
      </c>
      <c r="K908" s="195">
        <f>'Agricultural Data'!I908</f>
        <v>0</v>
      </c>
      <c r="L908" s="195">
        <f>'Agricultural Data'!J908</f>
        <v>0</v>
      </c>
      <c r="M908" s="168" t="str">
        <f t="shared" si="48"/>
        <v/>
      </c>
      <c r="N908" s="168" t="str">
        <f t="shared" si="49"/>
        <v/>
      </c>
      <c r="O908" s="38" t="str">
        <f>IFERROR(IF(VLOOKUP(J908,'Inputs_Metric 30'!$D$5:$E$139,2,FALSE)=0,"",VLOOKUP(J908,'Inputs_Metric 30'!$D$5:$E$139,2,FALSE)),"")</f>
        <v/>
      </c>
    </row>
    <row r="909" spans="3:15" x14ac:dyDescent="0.25">
      <c r="C909">
        <f t="shared" si="47"/>
        <v>10</v>
      </c>
      <c r="D909">
        <f>COUNTIF($F$4:F909,F909)</f>
        <v>724</v>
      </c>
      <c r="E909" s="40">
        <f>'Agricultural Data'!C909</f>
        <v>0</v>
      </c>
      <c r="F909" s="40">
        <f>'Agricultural Data'!D909</f>
        <v>0</v>
      </c>
      <c r="G909" s="40">
        <f>'Agricultural Data'!E909</f>
        <v>0</v>
      </c>
      <c r="H909" s="38">
        <f>'Agricultural Data'!F909</f>
        <v>0</v>
      </c>
      <c r="I909" s="38">
        <f>'Agricultural Data'!G909</f>
        <v>0</v>
      </c>
      <c r="J909" s="38">
        <f>'Agricultural Data'!H909</f>
        <v>0</v>
      </c>
      <c r="K909" s="195">
        <f>'Agricultural Data'!I909</f>
        <v>0</v>
      </c>
      <c r="L909" s="195">
        <f>'Agricultural Data'!J909</f>
        <v>0</v>
      </c>
      <c r="M909" s="168" t="str">
        <f t="shared" si="48"/>
        <v/>
      </c>
      <c r="N909" s="168" t="str">
        <f t="shared" si="49"/>
        <v/>
      </c>
      <c r="O909" s="38" t="str">
        <f>IFERROR(IF(VLOOKUP(J909,'Inputs_Metric 30'!$D$5:$E$139,2,FALSE)=0,"",VLOOKUP(J909,'Inputs_Metric 30'!$D$5:$E$139,2,FALSE)),"")</f>
        <v/>
      </c>
    </row>
    <row r="910" spans="3:15" x14ac:dyDescent="0.25">
      <c r="C910">
        <f t="shared" si="47"/>
        <v>10</v>
      </c>
      <c r="D910">
        <f>COUNTIF($F$4:F910,F910)</f>
        <v>725</v>
      </c>
      <c r="E910" s="40">
        <f>'Agricultural Data'!C910</f>
        <v>0</v>
      </c>
      <c r="F910" s="40">
        <f>'Agricultural Data'!D910</f>
        <v>0</v>
      </c>
      <c r="G910" s="40">
        <f>'Agricultural Data'!E910</f>
        <v>0</v>
      </c>
      <c r="H910" s="38">
        <f>'Agricultural Data'!F910</f>
        <v>0</v>
      </c>
      <c r="I910" s="38">
        <f>'Agricultural Data'!G910</f>
        <v>0</v>
      </c>
      <c r="J910" s="38">
        <f>'Agricultural Data'!H910</f>
        <v>0</v>
      </c>
      <c r="K910" s="195">
        <f>'Agricultural Data'!I910</f>
        <v>0</v>
      </c>
      <c r="L910" s="195">
        <f>'Agricultural Data'!J910</f>
        <v>0</v>
      </c>
      <c r="M910" s="168" t="str">
        <f t="shared" si="48"/>
        <v/>
      </c>
      <c r="N910" s="168" t="str">
        <f t="shared" si="49"/>
        <v/>
      </c>
      <c r="O910" s="38" t="str">
        <f>IFERROR(IF(VLOOKUP(J910,'Inputs_Metric 30'!$D$5:$E$139,2,FALSE)=0,"",VLOOKUP(J910,'Inputs_Metric 30'!$D$5:$E$139,2,FALSE)),"")</f>
        <v/>
      </c>
    </row>
    <row r="911" spans="3:15" x14ac:dyDescent="0.25">
      <c r="C911">
        <f t="shared" si="47"/>
        <v>10</v>
      </c>
      <c r="D911">
        <f>COUNTIF($F$4:F911,F911)</f>
        <v>726</v>
      </c>
      <c r="E911" s="40">
        <f>'Agricultural Data'!C911</f>
        <v>0</v>
      </c>
      <c r="F911" s="40">
        <f>'Agricultural Data'!D911</f>
        <v>0</v>
      </c>
      <c r="G911" s="40">
        <f>'Agricultural Data'!E911</f>
        <v>0</v>
      </c>
      <c r="H911" s="38">
        <f>'Agricultural Data'!F911</f>
        <v>0</v>
      </c>
      <c r="I911" s="38">
        <f>'Agricultural Data'!G911</f>
        <v>0</v>
      </c>
      <c r="J911" s="38">
        <f>'Agricultural Data'!H911</f>
        <v>0</v>
      </c>
      <c r="K911" s="195">
        <f>'Agricultural Data'!I911</f>
        <v>0</v>
      </c>
      <c r="L911" s="195">
        <f>'Agricultural Data'!J911</f>
        <v>0</v>
      </c>
      <c r="M911" s="168" t="str">
        <f t="shared" si="48"/>
        <v/>
      </c>
      <c r="N911" s="168" t="str">
        <f t="shared" si="49"/>
        <v/>
      </c>
      <c r="O911" s="38" t="str">
        <f>IFERROR(IF(VLOOKUP(J911,'Inputs_Metric 30'!$D$5:$E$139,2,FALSE)=0,"",VLOOKUP(J911,'Inputs_Metric 30'!$D$5:$E$139,2,FALSE)),"")</f>
        <v/>
      </c>
    </row>
    <row r="912" spans="3:15" x14ac:dyDescent="0.25">
      <c r="C912">
        <f t="shared" si="47"/>
        <v>10</v>
      </c>
      <c r="D912">
        <f>COUNTIF($F$4:F912,F912)</f>
        <v>727</v>
      </c>
      <c r="E912" s="40">
        <f>'Agricultural Data'!C912</f>
        <v>0</v>
      </c>
      <c r="F912" s="40">
        <f>'Agricultural Data'!D912</f>
        <v>0</v>
      </c>
      <c r="G912" s="40">
        <f>'Agricultural Data'!E912</f>
        <v>0</v>
      </c>
      <c r="H912" s="38">
        <f>'Agricultural Data'!F912</f>
        <v>0</v>
      </c>
      <c r="I912" s="38">
        <f>'Agricultural Data'!G912</f>
        <v>0</v>
      </c>
      <c r="J912" s="38">
        <f>'Agricultural Data'!H912</f>
        <v>0</v>
      </c>
      <c r="K912" s="195">
        <f>'Agricultural Data'!I912</f>
        <v>0</v>
      </c>
      <c r="L912" s="195">
        <f>'Agricultural Data'!J912</f>
        <v>0</v>
      </c>
      <c r="M912" s="168" t="str">
        <f t="shared" si="48"/>
        <v/>
      </c>
      <c r="N912" s="168" t="str">
        <f t="shared" si="49"/>
        <v/>
      </c>
      <c r="O912" s="38" t="str">
        <f>IFERROR(IF(VLOOKUP(J912,'Inputs_Metric 30'!$D$5:$E$139,2,FALSE)=0,"",VLOOKUP(J912,'Inputs_Metric 30'!$D$5:$E$139,2,FALSE)),"")</f>
        <v/>
      </c>
    </row>
    <row r="913" spans="3:15" x14ac:dyDescent="0.25">
      <c r="C913">
        <f t="shared" si="47"/>
        <v>10</v>
      </c>
      <c r="D913">
        <f>COUNTIF($F$4:F913,F913)</f>
        <v>728</v>
      </c>
      <c r="E913" s="40">
        <f>'Agricultural Data'!C913</f>
        <v>0</v>
      </c>
      <c r="F913" s="40">
        <f>'Agricultural Data'!D913</f>
        <v>0</v>
      </c>
      <c r="G913" s="40">
        <f>'Agricultural Data'!E913</f>
        <v>0</v>
      </c>
      <c r="H913" s="38">
        <f>'Agricultural Data'!F913</f>
        <v>0</v>
      </c>
      <c r="I913" s="38">
        <f>'Agricultural Data'!G913</f>
        <v>0</v>
      </c>
      <c r="J913" s="38">
        <f>'Agricultural Data'!H913</f>
        <v>0</v>
      </c>
      <c r="K913" s="195">
        <f>'Agricultural Data'!I913</f>
        <v>0</v>
      </c>
      <c r="L913" s="195">
        <f>'Agricultural Data'!J913</f>
        <v>0</v>
      </c>
      <c r="M913" s="168" t="str">
        <f t="shared" si="48"/>
        <v/>
      </c>
      <c r="N913" s="168" t="str">
        <f t="shared" si="49"/>
        <v/>
      </c>
      <c r="O913" s="38" t="str">
        <f>IFERROR(IF(VLOOKUP(J913,'Inputs_Metric 30'!$D$5:$E$139,2,FALSE)=0,"",VLOOKUP(J913,'Inputs_Metric 30'!$D$5:$E$139,2,FALSE)),"")</f>
        <v/>
      </c>
    </row>
    <row r="914" spans="3:15" x14ac:dyDescent="0.25">
      <c r="C914">
        <f t="shared" si="47"/>
        <v>10</v>
      </c>
      <c r="D914">
        <f>COUNTIF($F$4:F914,F914)</f>
        <v>729</v>
      </c>
      <c r="E914" s="40">
        <f>'Agricultural Data'!C914</f>
        <v>0</v>
      </c>
      <c r="F914" s="40">
        <f>'Agricultural Data'!D914</f>
        <v>0</v>
      </c>
      <c r="G914" s="40">
        <f>'Agricultural Data'!E914</f>
        <v>0</v>
      </c>
      <c r="H914" s="38">
        <f>'Agricultural Data'!F914</f>
        <v>0</v>
      </c>
      <c r="I914" s="38">
        <f>'Agricultural Data'!G914</f>
        <v>0</v>
      </c>
      <c r="J914" s="38">
        <f>'Agricultural Data'!H914</f>
        <v>0</v>
      </c>
      <c r="K914" s="195">
        <f>'Agricultural Data'!I914</f>
        <v>0</v>
      </c>
      <c r="L914" s="195">
        <f>'Agricultural Data'!J914</f>
        <v>0</v>
      </c>
      <c r="M914" s="168" t="str">
        <f t="shared" si="48"/>
        <v/>
      </c>
      <c r="N914" s="168" t="str">
        <f t="shared" si="49"/>
        <v/>
      </c>
      <c r="O914" s="38" t="str">
        <f>IFERROR(IF(VLOOKUP(J914,'Inputs_Metric 30'!$D$5:$E$139,2,FALSE)=0,"",VLOOKUP(J914,'Inputs_Metric 30'!$D$5:$E$139,2,FALSE)),"")</f>
        <v/>
      </c>
    </row>
    <row r="915" spans="3:15" x14ac:dyDescent="0.25">
      <c r="C915">
        <f t="shared" si="47"/>
        <v>10</v>
      </c>
      <c r="D915">
        <f>COUNTIF($F$4:F915,F915)</f>
        <v>730</v>
      </c>
      <c r="E915" s="40">
        <f>'Agricultural Data'!C915</f>
        <v>0</v>
      </c>
      <c r="F915" s="40">
        <f>'Agricultural Data'!D915</f>
        <v>0</v>
      </c>
      <c r="G915" s="40">
        <f>'Agricultural Data'!E915</f>
        <v>0</v>
      </c>
      <c r="H915" s="38">
        <f>'Agricultural Data'!F915</f>
        <v>0</v>
      </c>
      <c r="I915" s="38">
        <f>'Agricultural Data'!G915</f>
        <v>0</v>
      </c>
      <c r="J915" s="38">
        <f>'Agricultural Data'!H915</f>
        <v>0</v>
      </c>
      <c r="K915" s="195">
        <f>'Agricultural Data'!I915</f>
        <v>0</v>
      </c>
      <c r="L915" s="195">
        <f>'Agricultural Data'!J915</f>
        <v>0</v>
      </c>
      <c r="M915" s="168" t="str">
        <f t="shared" si="48"/>
        <v/>
      </c>
      <c r="N915" s="168" t="str">
        <f t="shared" si="49"/>
        <v/>
      </c>
      <c r="O915" s="38" t="str">
        <f>IFERROR(IF(VLOOKUP(J915,'Inputs_Metric 30'!$D$5:$E$139,2,FALSE)=0,"",VLOOKUP(J915,'Inputs_Metric 30'!$D$5:$E$139,2,FALSE)),"")</f>
        <v/>
      </c>
    </row>
    <row r="916" spans="3:15" x14ac:dyDescent="0.25">
      <c r="C916">
        <f t="shared" si="47"/>
        <v>10</v>
      </c>
      <c r="D916">
        <f>COUNTIF($F$4:F916,F916)</f>
        <v>731</v>
      </c>
      <c r="E916" s="40">
        <f>'Agricultural Data'!C916</f>
        <v>0</v>
      </c>
      <c r="F916" s="40">
        <f>'Agricultural Data'!D916</f>
        <v>0</v>
      </c>
      <c r="G916" s="40">
        <f>'Agricultural Data'!E916</f>
        <v>0</v>
      </c>
      <c r="H916" s="38">
        <f>'Agricultural Data'!F916</f>
        <v>0</v>
      </c>
      <c r="I916" s="38">
        <f>'Agricultural Data'!G916</f>
        <v>0</v>
      </c>
      <c r="J916" s="38">
        <f>'Agricultural Data'!H916</f>
        <v>0</v>
      </c>
      <c r="K916" s="195">
        <f>'Agricultural Data'!I916</f>
        <v>0</v>
      </c>
      <c r="L916" s="195">
        <f>'Agricultural Data'!J916</f>
        <v>0</v>
      </c>
      <c r="M916" s="168" t="str">
        <f t="shared" si="48"/>
        <v/>
      </c>
      <c r="N916" s="168" t="str">
        <f t="shared" si="49"/>
        <v/>
      </c>
      <c r="O916" s="38" t="str">
        <f>IFERROR(IF(VLOOKUP(J916,'Inputs_Metric 30'!$D$5:$E$139,2,FALSE)=0,"",VLOOKUP(J916,'Inputs_Metric 30'!$D$5:$E$139,2,FALSE)),"")</f>
        <v/>
      </c>
    </row>
    <row r="917" spans="3:15" x14ac:dyDescent="0.25">
      <c r="C917">
        <f t="shared" si="47"/>
        <v>10</v>
      </c>
      <c r="D917">
        <f>COUNTIF($F$4:F917,F917)</f>
        <v>732</v>
      </c>
      <c r="E917" s="40">
        <f>'Agricultural Data'!C917</f>
        <v>0</v>
      </c>
      <c r="F917" s="40">
        <f>'Agricultural Data'!D917</f>
        <v>0</v>
      </c>
      <c r="G917" s="40">
        <f>'Agricultural Data'!E917</f>
        <v>0</v>
      </c>
      <c r="H917" s="38">
        <f>'Agricultural Data'!F917</f>
        <v>0</v>
      </c>
      <c r="I917" s="38">
        <f>'Agricultural Data'!G917</f>
        <v>0</v>
      </c>
      <c r="J917" s="38">
        <f>'Agricultural Data'!H917</f>
        <v>0</v>
      </c>
      <c r="K917" s="195">
        <f>'Agricultural Data'!I917</f>
        <v>0</v>
      </c>
      <c r="L917" s="195">
        <f>'Agricultural Data'!J917</f>
        <v>0</v>
      </c>
      <c r="M917" s="168" t="str">
        <f t="shared" si="48"/>
        <v/>
      </c>
      <c r="N917" s="168" t="str">
        <f t="shared" si="49"/>
        <v/>
      </c>
      <c r="O917" s="38" t="str">
        <f>IFERROR(IF(VLOOKUP(J917,'Inputs_Metric 30'!$D$5:$E$139,2,FALSE)=0,"",VLOOKUP(J917,'Inputs_Metric 30'!$D$5:$E$139,2,FALSE)),"")</f>
        <v/>
      </c>
    </row>
    <row r="918" spans="3:15" x14ac:dyDescent="0.25">
      <c r="C918">
        <f t="shared" si="47"/>
        <v>10</v>
      </c>
      <c r="D918">
        <f>COUNTIF($F$4:F918,F918)</f>
        <v>733</v>
      </c>
      <c r="E918" s="40">
        <f>'Agricultural Data'!C918</f>
        <v>0</v>
      </c>
      <c r="F918" s="40">
        <f>'Agricultural Data'!D918</f>
        <v>0</v>
      </c>
      <c r="G918" s="40">
        <f>'Agricultural Data'!E918</f>
        <v>0</v>
      </c>
      <c r="H918" s="38">
        <f>'Agricultural Data'!F918</f>
        <v>0</v>
      </c>
      <c r="I918" s="38">
        <f>'Agricultural Data'!G918</f>
        <v>0</v>
      </c>
      <c r="J918" s="38">
        <f>'Agricultural Data'!H918</f>
        <v>0</v>
      </c>
      <c r="K918" s="195">
        <f>'Agricultural Data'!I918</f>
        <v>0</v>
      </c>
      <c r="L918" s="195">
        <f>'Agricultural Data'!J918</f>
        <v>0</v>
      </c>
      <c r="M918" s="168" t="str">
        <f t="shared" si="48"/>
        <v/>
      </c>
      <c r="N918" s="168" t="str">
        <f t="shared" si="49"/>
        <v/>
      </c>
      <c r="O918" s="38" t="str">
        <f>IFERROR(IF(VLOOKUP(J918,'Inputs_Metric 30'!$D$5:$E$139,2,FALSE)=0,"",VLOOKUP(J918,'Inputs_Metric 30'!$D$5:$E$139,2,FALSE)),"")</f>
        <v/>
      </c>
    </row>
    <row r="919" spans="3:15" x14ac:dyDescent="0.25">
      <c r="C919">
        <f t="shared" si="47"/>
        <v>10</v>
      </c>
      <c r="D919">
        <f>COUNTIF($F$4:F919,F919)</f>
        <v>734</v>
      </c>
      <c r="E919" s="40">
        <f>'Agricultural Data'!C919</f>
        <v>0</v>
      </c>
      <c r="F919" s="40">
        <f>'Agricultural Data'!D919</f>
        <v>0</v>
      </c>
      <c r="G919" s="40">
        <f>'Agricultural Data'!E919</f>
        <v>0</v>
      </c>
      <c r="H919" s="38">
        <f>'Agricultural Data'!F919</f>
        <v>0</v>
      </c>
      <c r="I919" s="38">
        <f>'Agricultural Data'!G919</f>
        <v>0</v>
      </c>
      <c r="J919" s="38">
        <f>'Agricultural Data'!H919</f>
        <v>0</v>
      </c>
      <c r="K919" s="195">
        <f>'Agricultural Data'!I919</f>
        <v>0</v>
      </c>
      <c r="L919" s="195">
        <f>'Agricultural Data'!J919</f>
        <v>0</v>
      </c>
      <c r="M919" s="168" t="str">
        <f t="shared" si="48"/>
        <v/>
      </c>
      <c r="N919" s="168" t="str">
        <f t="shared" si="49"/>
        <v/>
      </c>
      <c r="O919" s="38" t="str">
        <f>IFERROR(IF(VLOOKUP(J919,'Inputs_Metric 30'!$D$5:$E$139,2,FALSE)=0,"",VLOOKUP(J919,'Inputs_Metric 30'!$D$5:$E$139,2,FALSE)),"")</f>
        <v/>
      </c>
    </row>
    <row r="920" spans="3:15" x14ac:dyDescent="0.25">
      <c r="C920">
        <f t="shared" si="47"/>
        <v>10</v>
      </c>
      <c r="D920">
        <f>COUNTIF($F$4:F920,F920)</f>
        <v>735</v>
      </c>
      <c r="E920" s="40">
        <f>'Agricultural Data'!C920</f>
        <v>0</v>
      </c>
      <c r="F920" s="40">
        <f>'Agricultural Data'!D920</f>
        <v>0</v>
      </c>
      <c r="G920" s="40">
        <f>'Agricultural Data'!E920</f>
        <v>0</v>
      </c>
      <c r="H920" s="38">
        <f>'Agricultural Data'!F920</f>
        <v>0</v>
      </c>
      <c r="I920" s="38">
        <f>'Agricultural Data'!G920</f>
        <v>0</v>
      </c>
      <c r="J920" s="38">
        <f>'Agricultural Data'!H920</f>
        <v>0</v>
      </c>
      <c r="K920" s="195">
        <f>'Agricultural Data'!I920</f>
        <v>0</v>
      </c>
      <c r="L920" s="195">
        <f>'Agricultural Data'!J920</f>
        <v>0</v>
      </c>
      <c r="M920" s="168" t="str">
        <f t="shared" si="48"/>
        <v/>
      </c>
      <c r="N920" s="168" t="str">
        <f t="shared" si="49"/>
        <v/>
      </c>
      <c r="O920" s="38" t="str">
        <f>IFERROR(IF(VLOOKUP(J920,'Inputs_Metric 30'!$D$5:$E$139,2,FALSE)=0,"",VLOOKUP(J920,'Inputs_Metric 30'!$D$5:$E$139,2,FALSE)),"")</f>
        <v/>
      </c>
    </row>
    <row r="921" spans="3:15" x14ac:dyDescent="0.25">
      <c r="C921">
        <f t="shared" si="47"/>
        <v>10</v>
      </c>
      <c r="D921">
        <f>COUNTIF($F$4:F921,F921)</f>
        <v>736</v>
      </c>
      <c r="E921" s="40">
        <f>'Agricultural Data'!C921</f>
        <v>0</v>
      </c>
      <c r="F921" s="40">
        <f>'Agricultural Data'!D921</f>
        <v>0</v>
      </c>
      <c r="G921" s="40">
        <f>'Agricultural Data'!E921</f>
        <v>0</v>
      </c>
      <c r="H921" s="38">
        <f>'Agricultural Data'!F921</f>
        <v>0</v>
      </c>
      <c r="I921" s="38">
        <f>'Agricultural Data'!G921</f>
        <v>0</v>
      </c>
      <c r="J921" s="38">
        <f>'Agricultural Data'!H921</f>
        <v>0</v>
      </c>
      <c r="K921" s="195">
        <f>'Agricultural Data'!I921</f>
        <v>0</v>
      </c>
      <c r="L921" s="195">
        <f>'Agricultural Data'!J921</f>
        <v>0</v>
      </c>
      <c r="M921" s="168" t="str">
        <f t="shared" si="48"/>
        <v/>
      </c>
      <c r="N921" s="168" t="str">
        <f t="shared" si="49"/>
        <v/>
      </c>
      <c r="O921" s="38" t="str">
        <f>IFERROR(IF(VLOOKUP(J921,'Inputs_Metric 30'!$D$5:$E$139,2,FALSE)=0,"",VLOOKUP(J921,'Inputs_Metric 30'!$D$5:$E$139,2,FALSE)),"")</f>
        <v/>
      </c>
    </row>
    <row r="922" spans="3:15" x14ac:dyDescent="0.25">
      <c r="C922">
        <f t="shared" si="47"/>
        <v>10</v>
      </c>
      <c r="D922">
        <f>COUNTIF($F$4:F922,F922)</f>
        <v>737</v>
      </c>
      <c r="E922" s="40">
        <f>'Agricultural Data'!C922</f>
        <v>0</v>
      </c>
      <c r="F922" s="40">
        <f>'Agricultural Data'!D922</f>
        <v>0</v>
      </c>
      <c r="G922" s="40">
        <f>'Agricultural Data'!E922</f>
        <v>0</v>
      </c>
      <c r="H922" s="38">
        <f>'Agricultural Data'!F922</f>
        <v>0</v>
      </c>
      <c r="I922" s="38">
        <f>'Agricultural Data'!G922</f>
        <v>0</v>
      </c>
      <c r="J922" s="38">
        <f>'Agricultural Data'!H922</f>
        <v>0</v>
      </c>
      <c r="K922" s="195">
        <f>'Agricultural Data'!I922</f>
        <v>0</v>
      </c>
      <c r="L922" s="195">
        <f>'Agricultural Data'!J922</f>
        <v>0</v>
      </c>
      <c r="M922" s="168" t="str">
        <f t="shared" si="48"/>
        <v/>
      </c>
      <c r="N922" s="168" t="str">
        <f t="shared" si="49"/>
        <v/>
      </c>
      <c r="O922" s="38" t="str">
        <f>IFERROR(IF(VLOOKUP(J922,'Inputs_Metric 30'!$D$5:$E$139,2,FALSE)=0,"",VLOOKUP(J922,'Inputs_Metric 30'!$D$5:$E$139,2,FALSE)),"")</f>
        <v/>
      </c>
    </row>
    <row r="923" spans="3:15" x14ac:dyDescent="0.25">
      <c r="C923">
        <f t="shared" si="47"/>
        <v>10</v>
      </c>
      <c r="D923">
        <f>COUNTIF($F$4:F923,F923)</f>
        <v>738</v>
      </c>
      <c r="E923" s="40">
        <f>'Agricultural Data'!C923</f>
        <v>0</v>
      </c>
      <c r="F923" s="40">
        <f>'Agricultural Data'!D923</f>
        <v>0</v>
      </c>
      <c r="G923" s="40">
        <f>'Agricultural Data'!E923</f>
        <v>0</v>
      </c>
      <c r="H923" s="38">
        <f>'Agricultural Data'!F923</f>
        <v>0</v>
      </c>
      <c r="I923" s="38">
        <f>'Agricultural Data'!G923</f>
        <v>0</v>
      </c>
      <c r="J923" s="38">
        <f>'Agricultural Data'!H923</f>
        <v>0</v>
      </c>
      <c r="K923" s="195">
        <f>'Agricultural Data'!I923</f>
        <v>0</v>
      </c>
      <c r="L923" s="195">
        <f>'Agricultural Data'!J923</f>
        <v>0</v>
      </c>
      <c r="M923" s="168" t="str">
        <f t="shared" si="48"/>
        <v/>
      </c>
      <c r="N923" s="168" t="str">
        <f t="shared" si="49"/>
        <v/>
      </c>
      <c r="O923" s="38" t="str">
        <f>IFERROR(IF(VLOOKUP(J923,'Inputs_Metric 30'!$D$5:$E$139,2,FALSE)=0,"",VLOOKUP(J923,'Inputs_Metric 30'!$D$5:$E$139,2,FALSE)),"")</f>
        <v/>
      </c>
    </row>
    <row r="924" spans="3:15" x14ac:dyDescent="0.25">
      <c r="C924">
        <f t="shared" ref="C924:C987" si="50">IF(D924=1,C923+1,C923)</f>
        <v>10</v>
      </c>
      <c r="D924">
        <f>COUNTIF($F$4:F924,F924)</f>
        <v>739</v>
      </c>
      <c r="E924" s="40">
        <f>'Agricultural Data'!C924</f>
        <v>0</v>
      </c>
      <c r="F924" s="40">
        <f>'Agricultural Data'!D924</f>
        <v>0</v>
      </c>
      <c r="G924" s="40">
        <f>'Agricultural Data'!E924</f>
        <v>0</v>
      </c>
      <c r="H924" s="38">
        <f>'Agricultural Data'!F924</f>
        <v>0</v>
      </c>
      <c r="I924" s="38">
        <f>'Agricultural Data'!G924</f>
        <v>0</v>
      </c>
      <c r="J924" s="38">
        <f>'Agricultural Data'!H924</f>
        <v>0</v>
      </c>
      <c r="K924" s="195">
        <f>'Agricultural Data'!I924</f>
        <v>0</v>
      </c>
      <c r="L924" s="195">
        <f>'Agricultural Data'!J924</f>
        <v>0</v>
      </c>
      <c r="M924" s="168" t="str">
        <f t="shared" ref="M924:M987" si="51">IF($O924="","",K924)</f>
        <v/>
      </c>
      <c r="N924" s="168" t="str">
        <f t="shared" ref="N924:N987" si="52">IF($O924="","",L924)</f>
        <v/>
      </c>
      <c r="O924" s="38" t="str">
        <f>IFERROR(IF(VLOOKUP(J924,'Inputs_Metric 30'!$D$5:$E$139,2,FALSE)=0,"",VLOOKUP(J924,'Inputs_Metric 30'!$D$5:$E$139,2,FALSE)),"")</f>
        <v/>
      </c>
    </row>
    <row r="925" spans="3:15" x14ac:dyDescent="0.25">
      <c r="C925">
        <f t="shared" si="50"/>
        <v>10</v>
      </c>
      <c r="D925">
        <f>COUNTIF($F$4:F925,F925)</f>
        <v>740</v>
      </c>
      <c r="E925" s="40">
        <f>'Agricultural Data'!C925</f>
        <v>0</v>
      </c>
      <c r="F925" s="40">
        <f>'Agricultural Data'!D925</f>
        <v>0</v>
      </c>
      <c r="G925" s="40">
        <f>'Agricultural Data'!E925</f>
        <v>0</v>
      </c>
      <c r="H925" s="38">
        <f>'Agricultural Data'!F925</f>
        <v>0</v>
      </c>
      <c r="I925" s="38">
        <f>'Agricultural Data'!G925</f>
        <v>0</v>
      </c>
      <c r="J925" s="38">
        <f>'Agricultural Data'!H925</f>
        <v>0</v>
      </c>
      <c r="K925" s="195">
        <f>'Agricultural Data'!I925</f>
        <v>0</v>
      </c>
      <c r="L925" s="195">
        <f>'Agricultural Data'!J925</f>
        <v>0</v>
      </c>
      <c r="M925" s="168" t="str">
        <f t="shared" si="51"/>
        <v/>
      </c>
      <c r="N925" s="168" t="str">
        <f t="shared" si="52"/>
        <v/>
      </c>
      <c r="O925" s="38" t="str">
        <f>IFERROR(IF(VLOOKUP(J925,'Inputs_Metric 30'!$D$5:$E$139,2,FALSE)=0,"",VLOOKUP(J925,'Inputs_Metric 30'!$D$5:$E$139,2,FALSE)),"")</f>
        <v/>
      </c>
    </row>
    <row r="926" spans="3:15" x14ac:dyDescent="0.25">
      <c r="C926">
        <f t="shared" si="50"/>
        <v>10</v>
      </c>
      <c r="D926">
        <f>COUNTIF($F$4:F926,F926)</f>
        <v>741</v>
      </c>
      <c r="E926" s="40">
        <f>'Agricultural Data'!C926</f>
        <v>0</v>
      </c>
      <c r="F926" s="40">
        <f>'Agricultural Data'!D926</f>
        <v>0</v>
      </c>
      <c r="G926" s="40">
        <f>'Agricultural Data'!E926</f>
        <v>0</v>
      </c>
      <c r="H926" s="38">
        <f>'Agricultural Data'!F926</f>
        <v>0</v>
      </c>
      <c r="I926" s="38">
        <f>'Agricultural Data'!G926</f>
        <v>0</v>
      </c>
      <c r="J926" s="38">
        <f>'Agricultural Data'!H926</f>
        <v>0</v>
      </c>
      <c r="K926" s="195">
        <f>'Agricultural Data'!I926</f>
        <v>0</v>
      </c>
      <c r="L926" s="195">
        <f>'Agricultural Data'!J926</f>
        <v>0</v>
      </c>
      <c r="M926" s="168" t="str">
        <f t="shared" si="51"/>
        <v/>
      </c>
      <c r="N926" s="168" t="str">
        <f t="shared" si="52"/>
        <v/>
      </c>
      <c r="O926" s="38" t="str">
        <f>IFERROR(IF(VLOOKUP(J926,'Inputs_Metric 30'!$D$5:$E$139,2,FALSE)=0,"",VLOOKUP(J926,'Inputs_Metric 30'!$D$5:$E$139,2,FALSE)),"")</f>
        <v/>
      </c>
    </row>
    <row r="927" spans="3:15" x14ac:dyDescent="0.25">
      <c r="C927">
        <f t="shared" si="50"/>
        <v>10</v>
      </c>
      <c r="D927">
        <f>COUNTIF($F$4:F927,F927)</f>
        <v>742</v>
      </c>
      <c r="E927" s="40">
        <f>'Agricultural Data'!C927</f>
        <v>0</v>
      </c>
      <c r="F927" s="40">
        <f>'Agricultural Data'!D927</f>
        <v>0</v>
      </c>
      <c r="G927" s="40">
        <f>'Agricultural Data'!E927</f>
        <v>0</v>
      </c>
      <c r="H927" s="38">
        <f>'Agricultural Data'!F927</f>
        <v>0</v>
      </c>
      <c r="I927" s="38">
        <f>'Agricultural Data'!G927</f>
        <v>0</v>
      </c>
      <c r="J927" s="38">
        <f>'Agricultural Data'!H927</f>
        <v>0</v>
      </c>
      <c r="K927" s="195">
        <f>'Agricultural Data'!I927</f>
        <v>0</v>
      </c>
      <c r="L927" s="195">
        <f>'Agricultural Data'!J927</f>
        <v>0</v>
      </c>
      <c r="M927" s="168" t="str">
        <f t="shared" si="51"/>
        <v/>
      </c>
      <c r="N927" s="168" t="str">
        <f t="shared" si="52"/>
        <v/>
      </c>
      <c r="O927" s="38" t="str">
        <f>IFERROR(IF(VLOOKUP(J927,'Inputs_Metric 30'!$D$5:$E$139,2,FALSE)=0,"",VLOOKUP(J927,'Inputs_Metric 30'!$D$5:$E$139,2,FALSE)),"")</f>
        <v/>
      </c>
    </row>
    <row r="928" spans="3:15" x14ac:dyDescent="0.25">
      <c r="C928">
        <f t="shared" si="50"/>
        <v>10</v>
      </c>
      <c r="D928">
        <f>COUNTIF($F$4:F928,F928)</f>
        <v>743</v>
      </c>
      <c r="E928" s="40">
        <f>'Agricultural Data'!C928</f>
        <v>0</v>
      </c>
      <c r="F928" s="40">
        <f>'Agricultural Data'!D928</f>
        <v>0</v>
      </c>
      <c r="G928" s="40">
        <f>'Agricultural Data'!E928</f>
        <v>0</v>
      </c>
      <c r="H928" s="38">
        <f>'Agricultural Data'!F928</f>
        <v>0</v>
      </c>
      <c r="I928" s="38">
        <f>'Agricultural Data'!G928</f>
        <v>0</v>
      </c>
      <c r="J928" s="38">
        <f>'Agricultural Data'!H928</f>
        <v>0</v>
      </c>
      <c r="K928" s="195">
        <f>'Agricultural Data'!I928</f>
        <v>0</v>
      </c>
      <c r="L928" s="195">
        <f>'Agricultural Data'!J928</f>
        <v>0</v>
      </c>
      <c r="M928" s="168" t="str">
        <f t="shared" si="51"/>
        <v/>
      </c>
      <c r="N928" s="168" t="str">
        <f t="shared" si="52"/>
        <v/>
      </c>
      <c r="O928" s="38" t="str">
        <f>IFERROR(IF(VLOOKUP(J928,'Inputs_Metric 30'!$D$5:$E$139,2,FALSE)=0,"",VLOOKUP(J928,'Inputs_Metric 30'!$D$5:$E$139,2,FALSE)),"")</f>
        <v/>
      </c>
    </row>
    <row r="929" spans="3:15" x14ac:dyDescent="0.25">
      <c r="C929">
        <f t="shared" si="50"/>
        <v>10</v>
      </c>
      <c r="D929">
        <f>COUNTIF($F$4:F929,F929)</f>
        <v>744</v>
      </c>
      <c r="E929" s="40">
        <f>'Agricultural Data'!C929</f>
        <v>0</v>
      </c>
      <c r="F929" s="40">
        <f>'Agricultural Data'!D929</f>
        <v>0</v>
      </c>
      <c r="G929" s="40">
        <f>'Agricultural Data'!E929</f>
        <v>0</v>
      </c>
      <c r="H929" s="38">
        <f>'Agricultural Data'!F929</f>
        <v>0</v>
      </c>
      <c r="I929" s="38">
        <f>'Agricultural Data'!G929</f>
        <v>0</v>
      </c>
      <c r="J929" s="38">
        <f>'Agricultural Data'!H929</f>
        <v>0</v>
      </c>
      <c r="K929" s="195">
        <f>'Agricultural Data'!I929</f>
        <v>0</v>
      </c>
      <c r="L929" s="195">
        <f>'Agricultural Data'!J929</f>
        <v>0</v>
      </c>
      <c r="M929" s="168" t="str">
        <f t="shared" si="51"/>
        <v/>
      </c>
      <c r="N929" s="168" t="str">
        <f t="shared" si="52"/>
        <v/>
      </c>
      <c r="O929" s="38" t="str">
        <f>IFERROR(IF(VLOOKUP(J929,'Inputs_Metric 30'!$D$5:$E$139,2,FALSE)=0,"",VLOOKUP(J929,'Inputs_Metric 30'!$D$5:$E$139,2,FALSE)),"")</f>
        <v/>
      </c>
    </row>
    <row r="930" spans="3:15" x14ac:dyDescent="0.25">
      <c r="C930">
        <f t="shared" si="50"/>
        <v>10</v>
      </c>
      <c r="D930">
        <f>COUNTIF($F$4:F930,F930)</f>
        <v>745</v>
      </c>
      <c r="E930" s="40">
        <f>'Agricultural Data'!C930</f>
        <v>0</v>
      </c>
      <c r="F930" s="40">
        <f>'Agricultural Data'!D930</f>
        <v>0</v>
      </c>
      <c r="G930" s="40">
        <f>'Agricultural Data'!E930</f>
        <v>0</v>
      </c>
      <c r="H930" s="38">
        <f>'Agricultural Data'!F930</f>
        <v>0</v>
      </c>
      <c r="I930" s="38">
        <f>'Agricultural Data'!G930</f>
        <v>0</v>
      </c>
      <c r="J930" s="38">
        <f>'Agricultural Data'!H930</f>
        <v>0</v>
      </c>
      <c r="K930" s="195">
        <f>'Agricultural Data'!I930</f>
        <v>0</v>
      </c>
      <c r="L930" s="195">
        <f>'Agricultural Data'!J930</f>
        <v>0</v>
      </c>
      <c r="M930" s="168" t="str">
        <f t="shared" si="51"/>
        <v/>
      </c>
      <c r="N930" s="168" t="str">
        <f t="shared" si="52"/>
        <v/>
      </c>
      <c r="O930" s="38" t="str">
        <f>IFERROR(IF(VLOOKUP(J930,'Inputs_Metric 30'!$D$5:$E$139,2,FALSE)=0,"",VLOOKUP(J930,'Inputs_Metric 30'!$D$5:$E$139,2,FALSE)),"")</f>
        <v/>
      </c>
    </row>
    <row r="931" spans="3:15" x14ac:dyDescent="0.25">
      <c r="C931">
        <f t="shared" si="50"/>
        <v>10</v>
      </c>
      <c r="D931">
        <f>COUNTIF($F$4:F931,F931)</f>
        <v>746</v>
      </c>
      <c r="E931" s="40">
        <f>'Agricultural Data'!C931</f>
        <v>0</v>
      </c>
      <c r="F931" s="40">
        <f>'Agricultural Data'!D931</f>
        <v>0</v>
      </c>
      <c r="G931" s="40">
        <f>'Agricultural Data'!E931</f>
        <v>0</v>
      </c>
      <c r="H931" s="38">
        <f>'Agricultural Data'!F931</f>
        <v>0</v>
      </c>
      <c r="I931" s="38">
        <f>'Agricultural Data'!G931</f>
        <v>0</v>
      </c>
      <c r="J931" s="38">
        <f>'Agricultural Data'!H931</f>
        <v>0</v>
      </c>
      <c r="K931" s="195">
        <f>'Agricultural Data'!I931</f>
        <v>0</v>
      </c>
      <c r="L931" s="195">
        <f>'Agricultural Data'!J931</f>
        <v>0</v>
      </c>
      <c r="M931" s="168" t="str">
        <f t="shared" si="51"/>
        <v/>
      </c>
      <c r="N931" s="168" t="str">
        <f t="shared" si="52"/>
        <v/>
      </c>
      <c r="O931" s="38" t="str">
        <f>IFERROR(IF(VLOOKUP(J931,'Inputs_Metric 30'!$D$5:$E$139,2,FALSE)=0,"",VLOOKUP(J931,'Inputs_Metric 30'!$D$5:$E$139,2,FALSE)),"")</f>
        <v/>
      </c>
    </row>
    <row r="932" spans="3:15" x14ac:dyDescent="0.25">
      <c r="C932">
        <f t="shared" si="50"/>
        <v>10</v>
      </c>
      <c r="D932">
        <f>COUNTIF($F$4:F932,F932)</f>
        <v>747</v>
      </c>
      <c r="E932" s="40">
        <f>'Agricultural Data'!C932</f>
        <v>0</v>
      </c>
      <c r="F932" s="40">
        <f>'Agricultural Data'!D932</f>
        <v>0</v>
      </c>
      <c r="G932" s="40">
        <f>'Agricultural Data'!E932</f>
        <v>0</v>
      </c>
      <c r="H932" s="38">
        <f>'Agricultural Data'!F932</f>
        <v>0</v>
      </c>
      <c r="I932" s="38">
        <f>'Agricultural Data'!G932</f>
        <v>0</v>
      </c>
      <c r="J932" s="38">
        <f>'Agricultural Data'!H932</f>
        <v>0</v>
      </c>
      <c r="K932" s="195">
        <f>'Agricultural Data'!I932</f>
        <v>0</v>
      </c>
      <c r="L932" s="195">
        <f>'Agricultural Data'!J932</f>
        <v>0</v>
      </c>
      <c r="M932" s="168" t="str">
        <f t="shared" si="51"/>
        <v/>
      </c>
      <c r="N932" s="168" t="str">
        <f t="shared" si="52"/>
        <v/>
      </c>
      <c r="O932" s="38" t="str">
        <f>IFERROR(IF(VLOOKUP(J932,'Inputs_Metric 30'!$D$5:$E$139,2,FALSE)=0,"",VLOOKUP(J932,'Inputs_Metric 30'!$D$5:$E$139,2,FALSE)),"")</f>
        <v/>
      </c>
    </row>
    <row r="933" spans="3:15" x14ac:dyDescent="0.25">
      <c r="C933">
        <f t="shared" si="50"/>
        <v>10</v>
      </c>
      <c r="D933">
        <f>COUNTIF($F$4:F933,F933)</f>
        <v>748</v>
      </c>
      <c r="E933" s="40">
        <f>'Agricultural Data'!C933</f>
        <v>0</v>
      </c>
      <c r="F933" s="40">
        <f>'Agricultural Data'!D933</f>
        <v>0</v>
      </c>
      <c r="G933" s="40">
        <f>'Agricultural Data'!E933</f>
        <v>0</v>
      </c>
      <c r="H933" s="38">
        <f>'Agricultural Data'!F933</f>
        <v>0</v>
      </c>
      <c r="I933" s="38">
        <f>'Agricultural Data'!G933</f>
        <v>0</v>
      </c>
      <c r="J933" s="38">
        <f>'Agricultural Data'!H933</f>
        <v>0</v>
      </c>
      <c r="K933" s="195">
        <f>'Agricultural Data'!I933</f>
        <v>0</v>
      </c>
      <c r="L933" s="195">
        <f>'Agricultural Data'!J933</f>
        <v>0</v>
      </c>
      <c r="M933" s="168" t="str">
        <f t="shared" si="51"/>
        <v/>
      </c>
      <c r="N933" s="168" t="str">
        <f t="shared" si="52"/>
        <v/>
      </c>
      <c r="O933" s="38" t="str">
        <f>IFERROR(IF(VLOOKUP(J933,'Inputs_Metric 30'!$D$5:$E$139,2,FALSE)=0,"",VLOOKUP(J933,'Inputs_Metric 30'!$D$5:$E$139,2,FALSE)),"")</f>
        <v/>
      </c>
    </row>
    <row r="934" spans="3:15" x14ac:dyDescent="0.25">
      <c r="C934">
        <f t="shared" si="50"/>
        <v>10</v>
      </c>
      <c r="D934">
        <f>COUNTIF($F$4:F934,F934)</f>
        <v>749</v>
      </c>
      <c r="E934" s="40">
        <f>'Agricultural Data'!C934</f>
        <v>0</v>
      </c>
      <c r="F934" s="40">
        <f>'Agricultural Data'!D934</f>
        <v>0</v>
      </c>
      <c r="G934" s="40">
        <f>'Agricultural Data'!E934</f>
        <v>0</v>
      </c>
      <c r="H934" s="38">
        <f>'Agricultural Data'!F934</f>
        <v>0</v>
      </c>
      <c r="I934" s="38">
        <f>'Agricultural Data'!G934</f>
        <v>0</v>
      </c>
      <c r="J934" s="38">
        <f>'Agricultural Data'!H934</f>
        <v>0</v>
      </c>
      <c r="K934" s="195">
        <f>'Agricultural Data'!I934</f>
        <v>0</v>
      </c>
      <c r="L934" s="195">
        <f>'Agricultural Data'!J934</f>
        <v>0</v>
      </c>
      <c r="M934" s="168" t="str">
        <f t="shared" si="51"/>
        <v/>
      </c>
      <c r="N934" s="168" t="str">
        <f t="shared" si="52"/>
        <v/>
      </c>
      <c r="O934" s="38" t="str">
        <f>IFERROR(IF(VLOOKUP(J934,'Inputs_Metric 30'!$D$5:$E$139,2,FALSE)=0,"",VLOOKUP(J934,'Inputs_Metric 30'!$D$5:$E$139,2,FALSE)),"")</f>
        <v/>
      </c>
    </row>
    <row r="935" spans="3:15" x14ac:dyDescent="0.25">
      <c r="C935">
        <f t="shared" si="50"/>
        <v>10</v>
      </c>
      <c r="D935">
        <f>COUNTIF($F$4:F935,F935)</f>
        <v>750</v>
      </c>
      <c r="E935" s="40">
        <f>'Agricultural Data'!C935</f>
        <v>0</v>
      </c>
      <c r="F935" s="40">
        <f>'Agricultural Data'!D935</f>
        <v>0</v>
      </c>
      <c r="G935" s="40">
        <f>'Agricultural Data'!E935</f>
        <v>0</v>
      </c>
      <c r="H935" s="38">
        <f>'Agricultural Data'!F935</f>
        <v>0</v>
      </c>
      <c r="I935" s="38">
        <f>'Agricultural Data'!G935</f>
        <v>0</v>
      </c>
      <c r="J935" s="38">
        <f>'Agricultural Data'!H935</f>
        <v>0</v>
      </c>
      <c r="K935" s="195">
        <f>'Agricultural Data'!I935</f>
        <v>0</v>
      </c>
      <c r="L935" s="195">
        <f>'Agricultural Data'!J935</f>
        <v>0</v>
      </c>
      <c r="M935" s="168" t="str">
        <f t="shared" si="51"/>
        <v/>
      </c>
      <c r="N935" s="168" t="str">
        <f t="shared" si="52"/>
        <v/>
      </c>
      <c r="O935" s="38" t="str">
        <f>IFERROR(IF(VLOOKUP(J935,'Inputs_Metric 30'!$D$5:$E$139,2,FALSE)=0,"",VLOOKUP(J935,'Inputs_Metric 30'!$D$5:$E$139,2,FALSE)),"")</f>
        <v/>
      </c>
    </row>
    <row r="936" spans="3:15" x14ac:dyDescent="0.25">
      <c r="C936">
        <f t="shared" si="50"/>
        <v>10</v>
      </c>
      <c r="D936">
        <f>COUNTIF($F$4:F936,F936)</f>
        <v>751</v>
      </c>
      <c r="E936" s="40">
        <f>'Agricultural Data'!C936</f>
        <v>0</v>
      </c>
      <c r="F936" s="40">
        <f>'Agricultural Data'!D936</f>
        <v>0</v>
      </c>
      <c r="G936" s="40">
        <f>'Agricultural Data'!E936</f>
        <v>0</v>
      </c>
      <c r="H936" s="38">
        <f>'Agricultural Data'!F936</f>
        <v>0</v>
      </c>
      <c r="I936" s="38">
        <f>'Agricultural Data'!G936</f>
        <v>0</v>
      </c>
      <c r="J936" s="38">
        <f>'Agricultural Data'!H936</f>
        <v>0</v>
      </c>
      <c r="K936" s="195">
        <f>'Agricultural Data'!I936</f>
        <v>0</v>
      </c>
      <c r="L936" s="195">
        <f>'Agricultural Data'!J936</f>
        <v>0</v>
      </c>
      <c r="M936" s="168" t="str">
        <f t="shared" si="51"/>
        <v/>
      </c>
      <c r="N936" s="168" t="str">
        <f t="shared" si="52"/>
        <v/>
      </c>
      <c r="O936" s="38" t="str">
        <f>IFERROR(IF(VLOOKUP(J936,'Inputs_Metric 30'!$D$5:$E$139,2,FALSE)=0,"",VLOOKUP(J936,'Inputs_Metric 30'!$D$5:$E$139,2,FALSE)),"")</f>
        <v/>
      </c>
    </row>
    <row r="937" spans="3:15" x14ac:dyDescent="0.25">
      <c r="C937">
        <f t="shared" si="50"/>
        <v>10</v>
      </c>
      <c r="D937">
        <f>COUNTIF($F$4:F937,F937)</f>
        <v>752</v>
      </c>
      <c r="E937" s="40">
        <f>'Agricultural Data'!C937</f>
        <v>0</v>
      </c>
      <c r="F937" s="40">
        <f>'Agricultural Data'!D937</f>
        <v>0</v>
      </c>
      <c r="G937" s="40">
        <f>'Agricultural Data'!E937</f>
        <v>0</v>
      </c>
      <c r="H937" s="38">
        <f>'Agricultural Data'!F937</f>
        <v>0</v>
      </c>
      <c r="I937" s="38">
        <f>'Agricultural Data'!G937</f>
        <v>0</v>
      </c>
      <c r="J937" s="38">
        <f>'Agricultural Data'!H937</f>
        <v>0</v>
      </c>
      <c r="K937" s="195">
        <f>'Agricultural Data'!I937</f>
        <v>0</v>
      </c>
      <c r="L937" s="195">
        <f>'Agricultural Data'!J937</f>
        <v>0</v>
      </c>
      <c r="M937" s="168" t="str">
        <f t="shared" si="51"/>
        <v/>
      </c>
      <c r="N937" s="168" t="str">
        <f t="shared" si="52"/>
        <v/>
      </c>
      <c r="O937" s="38" t="str">
        <f>IFERROR(IF(VLOOKUP(J937,'Inputs_Metric 30'!$D$5:$E$139,2,FALSE)=0,"",VLOOKUP(J937,'Inputs_Metric 30'!$D$5:$E$139,2,FALSE)),"")</f>
        <v/>
      </c>
    </row>
    <row r="938" spans="3:15" x14ac:dyDescent="0.25">
      <c r="C938">
        <f t="shared" si="50"/>
        <v>10</v>
      </c>
      <c r="D938">
        <f>COUNTIF($F$4:F938,F938)</f>
        <v>753</v>
      </c>
      <c r="E938" s="40">
        <f>'Agricultural Data'!C938</f>
        <v>0</v>
      </c>
      <c r="F938" s="40">
        <f>'Agricultural Data'!D938</f>
        <v>0</v>
      </c>
      <c r="G938" s="40">
        <f>'Agricultural Data'!E938</f>
        <v>0</v>
      </c>
      <c r="H938" s="38">
        <f>'Agricultural Data'!F938</f>
        <v>0</v>
      </c>
      <c r="I938" s="38">
        <f>'Agricultural Data'!G938</f>
        <v>0</v>
      </c>
      <c r="J938" s="38">
        <f>'Agricultural Data'!H938</f>
        <v>0</v>
      </c>
      <c r="K938" s="195">
        <f>'Agricultural Data'!I938</f>
        <v>0</v>
      </c>
      <c r="L938" s="195">
        <f>'Agricultural Data'!J938</f>
        <v>0</v>
      </c>
      <c r="M938" s="168" t="str">
        <f t="shared" si="51"/>
        <v/>
      </c>
      <c r="N938" s="168" t="str">
        <f t="shared" si="52"/>
        <v/>
      </c>
      <c r="O938" s="38" t="str">
        <f>IFERROR(IF(VLOOKUP(J938,'Inputs_Metric 30'!$D$5:$E$139,2,FALSE)=0,"",VLOOKUP(J938,'Inputs_Metric 30'!$D$5:$E$139,2,FALSE)),"")</f>
        <v/>
      </c>
    </row>
    <row r="939" spans="3:15" x14ac:dyDescent="0.25">
      <c r="C939">
        <f t="shared" si="50"/>
        <v>10</v>
      </c>
      <c r="D939">
        <f>COUNTIF($F$4:F939,F939)</f>
        <v>754</v>
      </c>
      <c r="E939" s="40">
        <f>'Agricultural Data'!C939</f>
        <v>0</v>
      </c>
      <c r="F939" s="40">
        <f>'Agricultural Data'!D939</f>
        <v>0</v>
      </c>
      <c r="G939" s="40">
        <f>'Agricultural Data'!E939</f>
        <v>0</v>
      </c>
      <c r="H939" s="38">
        <f>'Agricultural Data'!F939</f>
        <v>0</v>
      </c>
      <c r="I939" s="38">
        <f>'Agricultural Data'!G939</f>
        <v>0</v>
      </c>
      <c r="J939" s="38">
        <f>'Agricultural Data'!H939</f>
        <v>0</v>
      </c>
      <c r="K939" s="195">
        <f>'Agricultural Data'!I939</f>
        <v>0</v>
      </c>
      <c r="L939" s="195">
        <f>'Agricultural Data'!J939</f>
        <v>0</v>
      </c>
      <c r="M939" s="168" t="str">
        <f t="shared" si="51"/>
        <v/>
      </c>
      <c r="N939" s="168" t="str">
        <f t="shared" si="52"/>
        <v/>
      </c>
      <c r="O939" s="38" t="str">
        <f>IFERROR(IF(VLOOKUP(J939,'Inputs_Metric 30'!$D$5:$E$139,2,FALSE)=0,"",VLOOKUP(J939,'Inputs_Metric 30'!$D$5:$E$139,2,FALSE)),"")</f>
        <v/>
      </c>
    </row>
    <row r="940" spans="3:15" x14ac:dyDescent="0.25">
      <c r="C940">
        <f t="shared" si="50"/>
        <v>10</v>
      </c>
      <c r="D940">
        <f>COUNTIF($F$4:F940,F940)</f>
        <v>755</v>
      </c>
      <c r="E940" s="40">
        <f>'Agricultural Data'!C940</f>
        <v>0</v>
      </c>
      <c r="F940" s="40">
        <f>'Agricultural Data'!D940</f>
        <v>0</v>
      </c>
      <c r="G940" s="40">
        <f>'Agricultural Data'!E940</f>
        <v>0</v>
      </c>
      <c r="H940" s="38">
        <f>'Agricultural Data'!F940</f>
        <v>0</v>
      </c>
      <c r="I940" s="38">
        <f>'Agricultural Data'!G940</f>
        <v>0</v>
      </c>
      <c r="J940" s="38">
        <f>'Agricultural Data'!H940</f>
        <v>0</v>
      </c>
      <c r="K940" s="195">
        <f>'Agricultural Data'!I940</f>
        <v>0</v>
      </c>
      <c r="L940" s="195">
        <f>'Agricultural Data'!J940</f>
        <v>0</v>
      </c>
      <c r="M940" s="168" t="str">
        <f t="shared" si="51"/>
        <v/>
      </c>
      <c r="N940" s="168" t="str">
        <f t="shared" si="52"/>
        <v/>
      </c>
      <c r="O940" s="38" t="str">
        <f>IFERROR(IF(VLOOKUP(J940,'Inputs_Metric 30'!$D$5:$E$139,2,FALSE)=0,"",VLOOKUP(J940,'Inputs_Metric 30'!$D$5:$E$139,2,FALSE)),"")</f>
        <v/>
      </c>
    </row>
    <row r="941" spans="3:15" x14ac:dyDescent="0.25">
      <c r="C941">
        <f t="shared" si="50"/>
        <v>10</v>
      </c>
      <c r="D941">
        <f>COUNTIF($F$4:F941,F941)</f>
        <v>756</v>
      </c>
      <c r="E941" s="40">
        <f>'Agricultural Data'!C941</f>
        <v>0</v>
      </c>
      <c r="F941" s="40">
        <f>'Agricultural Data'!D941</f>
        <v>0</v>
      </c>
      <c r="G941" s="40">
        <f>'Agricultural Data'!E941</f>
        <v>0</v>
      </c>
      <c r="H941" s="38">
        <f>'Agricultural Data'!F941</f>
        <v>0</v>
      </c>
      <c r="I941" s="38">
        <f>'Agricultural Data'!G941</f>
        <v>0</v>
      </c>
      <c r="J941" s="38">
        <f>'Agricultural Data'!H941</f>
        <v>0</v>
      </c>
      <c r="K941" s="195">
        <f>'Agricultural Data'!I941</f>
        <v>0</v>
      </c>
      <c r="L941" s="195">
        <f>'Agricultural Data'!J941</f>
        <v>0</v>
      </c>
      <c r="M941" s="168" t="str">
        <f t="shared" si="51"/>
        <v/>
      </c>
      <c r="N941" s="168" t="str">
        <f t="shared" si="52"/>
        <v/>
      </c>
      <c r="O941" s="38" t="str">
        <f>IFERROR(IF(VLOOKUP(J941,'Inputs_Metric 30'!$D$5:$E$139,2,FALSE)=0,"",VLOOKUP(J941,'Inputs_Metric 30'!$D$5:$E$139,2,FALSE)),"")</f>
        <v/>
      </c>
    </row>
    <row r="942" spans="3:15" x14ac:dyDescent="0.25">
      <c r="C942">
        <f t="shared" si="50"/>
        <v>10</v>
      </c>
      <c r="D942">
        <f>COUNTIF($F$4:F942,F942)</f>
        <v>757</v>
      </c>
      <c r="E942" s="40">
        <f>'Agricultural Data'!C942</f>
        <v>0</v>
      </c>
      <c r="F942" s="40">
        <f>'Agricultural Data'!D942</f>
        <v>0</v>
      </c>
      <c r="G942" s="40">
        <f>'Agricultural Data'!E942</f>
        <v>0</v>
      </c>
      <c r="H942" s="38">
        <f>'Agricultural Data'!F942</f>
        <v>0</v>
      </c>
      <c r="I942" s="38">
        <f>'Agricultural Data'!G942</f>
        <v>0</v>
      </c>
      <c r="J942" s="38">
        <f>'Agricultural Data'!H942</f>
        <v>0</v>
      </c>
      <c r="K942" s="195">
        <f>'Agricultural Data'!I942</f>
        <v>0</v>
      </c>
      <c r="L942" s="195">
        <f>'Agricultural Data'!J942</f>
        <v>0</v>
      </c>
      <c r="M942" s="168" t="str">
        <f t="shared" si="51"/>
        <v/>
      </c>
      <c r="N942" s="168" t="str">
        <f t="shared" si="52"/>
        <v/>
      </c>
      <c r="O942" s="38" t="str">
        <f>IFERROR(IF(VLOOKUP(J942,'Inputs_Metric 30'!$D$5:$E$139,2,FALSE)=0,"",VLOOKUP(J942,'Inputs_Metric 30'!$D$5:$E$139,2,FALSE)),"")</f>
        <v/>
      </c>
    </row>
    <row r="943" spans="3:15" x14ac:dyDescent="0.25">
      <c r="C943">
        <f t="shared" si="50"/>
        <v>10</v>
      </c>
      <c r="D943">
        <f>COUNTIF($F$4:F943,F943)</f>
        <v>758</v>
      </c>
      <c r="E943" s="40">
        <f>'Agricultural Data'!C943</f>
        <v>0</v>
      </c>
      <c r="F943" s="40">
        <f>'Agricultural Data'!D943</f>
        <v>0</v>
      </c>
      <c r="G943" s="40">
        <f>'Agricultural Data'!E943</f>
        <v>0</v>
      </c>
      <c r="H943" s="38">
        <f>'Agricultural Data'!F943</f>
        <v>0</v>
      </c>
      <c r="I943" s="38">
        <f>'Agricultural Data'!G943</f>
        <v>0</v>
      </c>
      <c r="J943" s="38">
        <f>'Agricultural Data'!H943</f>
        <v>0</v>
      </c>
      <c r="K943" s="195">
        <f>'Agricultural Data'!I943</f>
        <v>0</v>
      </c>
      <c r="L943" s="195">
        <f>'Agricultural Data'!J943</f>
        <v>0</v>
      </c>
      <c r="M943" s="168" t="str">
        <f t="shared" si="51"/>
        <v/>
      </c>
      <c r="N943" s="168" t="str">
        <f t="shared" si="52"/>
        <v/>
      </c>
      <c r="O943" s="38" t="str">
        <f>IFERROR(IF(VLOOKUP(J943,'Inputs_Metric 30'!$D$5:$E$139,2,FALSE)=0,"",VLOOKUP(J943,'Inputs_Metric 30'!$D$5:$E$139,2,FALSE)),"")</f>
        <v/>
      </c>
    </row>
    <row r="944" spans="3:15" x14ac:dyDescent="0.25">
      <c r="C944">
        <f t="shared" si="50"/>
        <v>10</v>
      </c>
      <c r="D944">
        <f>COUNTIF($F$4:F944,F944)</f>
        <v>759</v>
      </c>
      <c r="E944" s="40">
        <f>'Agricultural Data'!C944</f>
        <v>0</v>
      </c>
      <c r="F944" s="40">
        <f>'Agricultural Data'!D944</f>
        <v>0</v>
      </c>
      <c r="G944" s="40">
        <f>'Agricultural Data'!E944</f>
        <v>0</v>
      </c>
      <c r="H944" s="38">
        <f>'Agricultural Data'!F944</f>
        <v>0</v>
      </c>
      <c r="I944" s="38">
        <f>'Agricultural Data'!G944</f>
        <v>0</v>
      </c>
      <c r="J944" s="38">
        <f>'Agricultural Data'!H944</f>
        <v>0</v>
      </c>
      <c r="K944" s="195">
        <f>'Agricultural Data'!I944</f>
        <v>0</v>
      </c>
      <c r="L944" s="195">
        <f>'Agricultural Data'!J944</f>
        <v>0</v>
      </c>
      <c r="M944" s="168" t="str">
        <f t="shared" si="51"/>
        <v/>
      </c>
      <c r="N944" s="168" t="str">
        <f t="shared" si="52"/>
        <v/>
      </c>
      <c r="O944" s="38" t="str">
        <f>IFERROR(IF(VLOOKUP(J944,'Inputs_Metric 30'!$D$5:$E$139,2,FALSE)=0,"",VLOOKUP(J944,'Inputs_Metric 30'!$D$5:$E$139,2,FALSE)),"")</f>
        <v/>
      </c>
    </row>
    <row r="945" spans="3:15" x14ac:dyDescent="0.25">
      <c r="C945">
        <f t="shared" si="50"/>
        <v>10</v>
      </c>
      <c r="D945">
        <f>COUNTIF($F$4:F945,F945)</f>
        <v>760</v>
      </c>
      <c r="E945" s="40">
        <f>'Agricultural Data'!C945</f>
        <v>0</v>
      </c>
      <c r="F945" s="40">
        <f>'Agricultural Data'!D945</f>
        <v>0</v>
      </c>
      <c r="G945" s="40">
        <f>'Agricultural Data'!E945</f>
        <v>0</v>
      </c>
      <c r="H945" s="38">
        <f>'Agricultural Data'!F945</f>
        <v>0</v>
      </c>
      <c r="I945" s="38">
        <f>'Agricultural Data'!G945</f>
        <v>0</v>
      </c>
      <c r="J945" s="38">
        <f>'Agricultural Data'!H945</f>
        <v>0</v>
      </c>
      <c r="K945" s="195">
        <f>'Agricultural Data'!I945</f>
        <v>0</v>
      </c>
      <c r="L945" s="195">
        <f>'Agricultural Data'!J945</f>
        <v>0</v>
      </c>
      <c r="M945" s="168" t="str">
        <f t="shared" si="51"/>
        <v/>
      </c>
      <c r="N945" s="168" t="str">
        <f t="shared" si="52"/>
        <v/>
      </c>
      <c r="O945" s="38" t="str">
        <f>IFERROR(IF(VLOOKUP(J945,'Inputs_Metric 30'!$D$5:$E$139,2,FALSE)=0,"",VLOOKUP(J945,'Inputs_Metric 30'!$D$5:$E$139,2,FALSE)),"")</f>
        <v/>
      </c>
    </row>
    <row r="946" spans="3:15" x14ac:dyDescent="0.25">
      <c r="C946">
        <f t="shared" si="50"/>
        <v>10</v>
      </c>
      <c r="D946">
        <f>COUNTIF($F$4:F946,F946)</f>
        <v>761</v>
      </c>
      <c r="E946" s="40">
        <f>'Agricultural Data'!C946</f>
        <v>0</v>
      </c>
      <c r="F946" s="40">
        <f>'Agricultural Data'!D946</f>
        <v>0</v>
      </c>
      <c r="G946" s="40">
        <f>'Agricultural Data'!E946</f>
        <v>0</v>
      </c>
      <c r="H946" s="38">
        <f>'Agricultural Data'!F946</f>
        <v>0</v>
      </c>
      <c r="I946" s="38">
        <f>'Agricultural Data'!G946</f>
        <v>0</v>
      </c>
      <c r="J946" s="38">
        <f>'Agricultural Data'!H946</f>
        <v>0</v>
      </c>
      <c r="K946" s="195">
        <f>'Agricultural Data'!I946</f>
        <v>0</v>
      </c>
      <c r="L946" s="195">
        <f>'Agricultural Data'!J946</f>
        <v>0</v>
      </c>
      <c r="M946" s="168" t="str">
        <f t="shared" si="51"/>
        <v/>
      </c>
      <c r="N946" s="168" t="str">
        <f t="shared" si="52"/>
        <v/>
      </c>
      <c r="O946" s="38" t="str">
        <f>IFERROR(IF(VLOOKUP(J946,'Inputs_Metric 30'!$D$5:$E$139,2,FALSE)=0,"",VLOOKUP(J946,'Inputs_Metric 30'!$D$5:$E$139,2,FALSE)),"")</f>
        <v/>
      </c>
    </row>
    <row r="947" spans="3:15" x14ac:dyDescent="0.25">
      <c r="C947">
        <f t="shared" si="50"/>
        <v>10</v>
      </c>
      <c r="D947">
        <f>COUNTIF($F$4:F947,F947)</f>
        <v>762</v>
      </c>
      <c r="E947" s="40">
        <f>'Agricultural Data'!C947</f>
        <v>0</v>
      </c>
      <c r="F947" s="40">
        <f>'Agricultural Data'!D947</f>
        <v>0</v>
      </c>
      <c r="G947" s="40">
        <f>'Agricultural Data'!E947</f>
        <v>0</v>
      </c>
      <c r="H947" s="38">
        <f>'Agricultural Data'!F947</f>
        <v>0</v>
      </c>
      <c r="I947" s="38">
        <f>'Agricultural Data'!G947</f>
        <v>0</v>
      </c>
      <c r="J947" s="38">
        <f>'Agricultural Data'!H947</f>
        <v>0</v>
      </c>
      <c r="K947" s="195">
        <f>'Agricultural Data'!I947</f>
        <v>0</v>
      </c>
      <c r="L947" s="195">
        <f>'Agricultural Data'!J947</f>
        <v>0</v>
      </c>
      <c r="M947" s="168" t="str">
        <f t="shared" si="51"/>
        <v/>
      </c>
      <c r="N947" s="168" t="str">
        <f t="shared" si="52"/>
        <v/>
      </c>
      <c r="O947" s="38" t="str">
        <f>IFERROR(IF(VLOOKUP(J947,'Inputs_Metric 30'!$D$5:$E$139,2,FALSE)=0,"",VLOOKUP(J947,'Inputs_Metric 30'!$D$5:$E$139,2,FALSE)),"")</f>
        <v/>
      </c>
    </row>
    <row r="948" spans="3:15" x14ac:dyDescent="0.25">
      <c r="C948">
        <f t="shared" si="50"/>
        <v>10</v>
      </c>
      <c r="D948">
        <f>COUNTIF($F$4:F948,F948)</f>
        <v>763</v>
      </c>
      <c r="E948" s="40">
        <f>'Agricultural Data'!C948</f>
        <v>0</v>
      </c>
      <c r="F948" s="40">
        <f>'Agricultural Data'!D948</f>
        <v>0</v>
      </c>
      <c r="G948" s="40">
        <f>'Agricultural Data'!E948</f>
        <v>0</v>
      </c>
      <c r="H948" s="38">
        <f>'Agricultural Data'!F948</f>
        <v>0</v>
      </c>
      <c r="I948" s="38">
        <f>'Agricultural Data'!G948</f>
        <v>0</v>
      </c>
      <c r="J948" s="38">
        <f>'Agricultural Data'!H948</f>
        <v>0</v>
      </c>
      <c r="K948" s="195">
        <f>'Agricultural Data'!I948</f>
        <v>0</v>
      </c>
      <c r="L948" s="195">
        <f>'Agricultural Data'!J948</f>
        <v>0</v>
      </c>
      <c r="M948" s="168" t="str">
        <f t="shared" si="51"/>
        <v/>
      </c>
      <c r="N948" s="168" t="str">
        <f t="shared" si="52"/>
        <v/>
      </c>
      <c r="O948" s="38" t="str">
        <f>IFERROR(IF(VLOOKUP(J948,'Inputs_Metric 30'!$D$5:$E$139,2,FALSE)=0,"",VLOOKUP(J948,'Inputs_Metric 30'!$D$5:$E$139,2,FALSE)),"")</f>
        <v/>
      </c>
    </row>
    <row r="949" spans="3:15" x14ac:dyDescent="0.25">
      <c r="C949">
        <f t="shared" si="50"/>
        <v>10</v>
      </c>
      <c r="D949">
        <f>COUNTIF($F$4:F949,F949)</f>
        <v>764</v>
      </c>
      <c r="E949" s="40">
        <f>'Agricultural Data'!C949</f>
        <v>0</v>
      </c>
      <c r="F949" s="40">
        <f>'Agricultural Data'!D949</f>
        <v>0</v>
      </c>
      <c r="G949" s="40">
        <f>'Agricultural Data'!E949</f>
        <v>0</v>
      </c>
      <c r="H949" s="38">
        <f>'Agricultural Data'!F949</f>
        <v>0</v>
      </c>
      <c r="I949" s="38">
        <f>'Agricultural Data'!G949</f>
        <v>0</v>
      </c>
      <c r="J949" s="38">
        <f>'Agricultural Data'!H949</f>
        <v>0</v>
      </c>
      <c r="K949" s="195">
        <f>'Agricultural Data'!I949</f>
        <v>0</v>
      </c>
      <c r="L949" s="195">
        <f>'Agricultural Data'!J949</f>
        <v>0</v>
      </c>
      <c r="M949" s="168" t="str">
        <f t="shared" si="51"/>
        <v/>
      </c>
      <c r="N949" s="168" t="str">
        <f t="shared" si="52"/>
        <v/>
      </c>
      <c r="O949" s="38" t="str">
        <f>IFERROR(IF(VLOOKUP(J949,'Inputs_Metric 30'!$D$5:$E$139,2,FALSE)=0,"",VLOOKUP(J949,'Inputs_Metric 30'!$D$5:$E$139,2,FALSE)),"")</f>
        <v/>
      </c>
    </row>
    <row r="950" spans="3:15" x14ac:dyDescent="0.25">
      <c r="C950">
        <f t="shared" si="50"/>
        <v>10</v>
      </c>
      <c r="D950">
        <f>COUNTIF($F$4:F950,F950)</f>
        <v>765</v>
      </c>
      <c r="E950" s="40">
        <f>'Agricultural Data'!C950</f>
        <v>0</v>
      </c>
      <c r="F950" s="40">
        <f>'Agricultural Data'!D950</f>
        <v>0</v>
      </c>
      <c r="G950" s="40">
        <f>'Agricultural Data'!E950</f>
        <v>0</v>
      </c>
      <c r="H950" s="38">
        <f>'Agricultural Data'!F950</f>
        <v>0</v>
      </c>
      <c r="I950" s="38">
        <f>'Agricultural Data'!G950</f>
        <v>0</v>
      </c>
      <c r="J950" s="38">
        <f>'Agricultural Data'!H950</f>
        <v>0</v>
      </c>
      <c r="K950" s="195">
        <f>'Agricultural Data'!I950</f>
        <v>0</v>
      </c>
      <c r="L950" s="195">
        <f>'Agricultural Data'!J950</f>
        <v>0</v>
      </c>
      <c r="M950" s="168" t="str">
        <f t="shared" si="51"/>
        <v/>
      </c>
      <c r="N950" s="168" t="str">
        <f t="shared" si="52"/>
        <v/>
      </c>
      <c r="O950" s="38" t="str">
        <f>IFERROR(IF(VLOOKUP(J950,'Inputs_Metric 30'!$D$5:$E$139,2,FALSE)=0,"",VLOOKUP(J950,'Inputs_Metric 30'!$D$5:$E$139,2,FALSE)),"")</f>
        <v/>
      </c>
    </row>
    <row r="951" spans="3:15" x14ac:dyDescent="0.25">
      <c r="C951">
        <f t="shared" si="50"/>
        <v>10</v>
      </c>
      <c r="D951">
        <f>COUNTIF($F$4:F951,F951)</f>
        <v>766</v>
      </c>
      <c r="E951" s="40">
        <f>'Agricultural Data'!C951</f>
        <v>0</v>
      </c>
      <c r="F951" s="40">
        <f>'Agricultural Data'!D951</f>
        <v>0</v>
      </c>
      <c r="G951" s="40">
        <f>'Agricultural Data'!E951</f>
        <v>0</v>
      </c>
      <c r="H951" s="38">
        <f>'Agricultural Data'!F951</f>
        <v>0</v>
      </c>
      <c r="I951" s="38">
        <f>'Agricultural Data'!G951</f>
        <v>0</v>
      </c>
      <c r="J951" s="38">
        <f>'Agricultural Data'!H951</f>
        <v>0</v>
      </c>
      <c r="K951" s="195">
        <f>'Agricultural Data'!I951</f>
        <v>0</v>
      </c>
      <c r="L951" s="195">
        <f>'Agricultural Data'!J951</f>
        <v>0</v>
      </c>
      <c r="M951" s="168" t="str">
        <f t="shared" si="51"/>
        <v/>
      </c>
      <c r="N951" s="168" t="str">
        <f t="shared" si="52"/>
        <v/>
      </c>
      <c r="O951" s="38" t="str">
        <f>IFERROR(IF(VLOOKUP(J951,'Inputs_Metric 30'!$D$5:$E$139,2,FALSE)=0,"",VLOOKUP(J951,'Inputs_Metric 30'!$D$5:$E$139,2,FALSE)),"")</f>
        <v/>
      </c>
    </row>
    <row r="952" spans="3:15" x14ac:dyDescent="0.25">
      <c r="C952">
        <f t="shared" si="50"/>
        <v>10</v>
      </c>
      <c r="D952">
        <f>COUNTIF($F$4:F952,F952)</f>
        <v>767</v>
      </c>
      <c r="E952" s="40">
        <f>'Agricultural Data'!C952</f>
        <v>0</v>
      </c>
      <c r="F952" s="40">
        <f>'Agricultural Data'!D952</f>
        <v>0</v>
      </c>
      <c r="G952" s="40">
        <f>'Agricultural Data'!E952</f>
        <v>0</v>
      </c>
      <c r="H952" s="38">
        <f>'Agricultural Data'!F952</f>
        <v>0</v>
      </c>
      <c r="I952" s="38">
        <f>'Agricultural Data'!G952</f>
        <v>0</v>
      </c>
      <c r="J952" s="38">
        <f>'Agricultural Data'!H952</f>
        <v>0</v>
      </c>
      <c r="K952" s="195">
        <f>'Agricultural Data'!I952</f>
        <v>0</v>
      </c>
      <c r="L952" s="195">
        <f>'Agricultural Data'!J952</f>
        <v>0</v>
      </c>
      <c r="M952" s="168" t="str">
        <f t="shared" si="51"/>
        <v/>
      </c>
      <c r="N952" s="168" t="str">
        <f t="shared" si="52"/>
        <v/>
      </c>
      <c r="O952" s="38" t="str">
        <f>IFERROR(IF(VLOOKUP(J952,'Inputs_Metric 30'!$D$5:$E$139,2,FALSE)=0,"",VLOOKUP(J952,'Inputs_Metric 30'!$D$5:$E$139,2,FALSE)),"")</f>
        <v/>
      </c>
    </row>
    <row r="953" spans="3:15" x14ac:dyDescent="0.25">
      <c r="C953">
        <f t="shared" si="50"/>
        <v>10</v>
      </c>
      <c r="D953">
        <f>COUNTIF($F$4:F953,F953)</f>
        <v>768</v>
      </c>
      <c r="E953" s="40">
        <f>'Agricultural Data'!C953</f>
        <v>0</v>
      </c>
      <c r="F953" s="40">
        <f>'Agricultural Data'!D953</f>
        <v>0</v>
      </c>
      <c r="G953" s="40">
        <f>'Agricultural Data'!E953</f>
        <v>0</v>
      </c>
      <c r="H953" s="38">
        <f>'Agricultural Data'!F953</f>
        <v>0</v>
      </c>
      <c r="I953" s="38">
        <f>'Agricultural Data'!G953</f>
        <v>0</v>
      </c>
      <c r="J953" s="38">
        <f>'Agricultural Data'!H953</f>
        <v>0</v>
      </c>
      <c r="K953" s="195">
        <f>'Agricultural Data'!I953</f>
        <v>0</v>
      </c>
      <c r="L953" s="195">
        <f>'Agricultural Data'!J953</f>
        <v>0</v>
      </c>
      <c r="M953" s="168" t="str">
        <f t="shared" si="51"/>
        <v/>
      </c>
      <c r="N953" s="168" t="str">
        <f t="shared" si="52"/>
        <v/>
      </c>
      <c r="O953" s="38" t="str">
        <f>IFERROR(IF(VLOOKUP(J953,'Inputs_Metric 30'!$D$5:$E$139,2,FALSE)=0,"",VLOOKUP(J953,'Inputs_Metric 30'!$D$5:$E$139,2,FALSE)),"")</f>
        <v/>
      </c>
    </row>
    <row r="954" spans="3:15" x14ac:dyDescent="0.25">
      <c r="C954">
        <f t="shared" si="50"/>
        <v>10</v>
      </c>
      <c r="D954">
        <f>COUNTIF($F$4:F954,F954)</f>
        <v>769</v>
      </c>
      <c r="E954" s="40">
        <f>'Agricultural Data'!C954</f>
        <v>0</v>
      </c>
      <c r="F954" s="40">
        <f>'Agricultural Data'!D954</f>
        <v>0</v>
      </c>
      <c r="G954" s="40">
        <f>'Agricultural Data'!E954</f>
        <v>0</v>
      </c>
      <c r="H954" s="38">
        <f>'Agricultural Data'!F954</f>
        <v>0</v>
      </c>
      <c r="I954" s="38">
        <f>'Agricultural Data'!G954</f>
        <v>0</v>
      </c>
      <c r="J954" s="38">
        <f>'Agricultural Data'!H954</f>
        <v>0</v>
      </c>
      <c r="K954" s="195">
        <f>'Agricultural Data'!I954</f>
        <v>0</v>
      </c>
      <c r="L954" s="195">
        <f>'Agricultural Data'!J954</f>
        <v>0</v>
      </c>
      <c r="M954" s="168" t="str">
        <f t="shared" si="51"/>
        <v/>
      </c>
      <c r="N954" s="168" t="str">
        <f t="shared" si="52"/>
        <v/>
      </c>
      <c r="O954" s="38" t="str">
        <f>IFERROR(IF(VLOOKUP(J954,'Inputs_Metric 30'!$D$5:$E$139,2,FALSE)=0,"",VLOOKUP(J954,'Inputs_Metric 30'!$D$5:$E$139,2,FALSE)),"")</f>
        <v/>
      </c>
    </row>
    <row r="955" spans="3:15" x14ac:dyDescent="0.25">
      <c r="C955">
        <f t="shared" si="50"/>
        <v>10</v>
      </c>
      <c r="D955">
        <f>COUNTIF($F$4:F955,F955)</f>
        <v>770</v>
      </c>
      <c r="E955" s="40">
        <f>'Agricultural Data'!C955</f>
        <v>0</v>
      </c>
      <c r="F955" s="40">
        <f>'Agricultural Data'!D955</f>
        <v>0</v>
      </c>
      <c r="G955" s="40">
        <f>'Agricultural Data'!E955</f>
        <v>0</v>
      </c>
      <c r="H955" s="38">
        <f>'Agricultural Data'!F955</f>
        <v>0</v>
      </c>
      <c r="I955" s="38">
        <f>'Agricultural Data'!G955</f>
        <v>0</v>
      </c>
      <c r="J955" s="38">
        <f>'Agricultural Data'!H955</f>
        <v>0</v>
      </c>
      <c r="K955" s="195">
        <f>'Agricultural Data'!I955</f>
        <v>0</v>
      </c>
      <c r="L955" s="195">
        <f>'Agricultural Data'!J955</f>
        <v>0</v>
      </c>
      <c r="M955" s="168" t="str">
        <f t="shared" si="51"/>
        <v/>
      </c>
      <c r="N955" s="168" t="str">
        <f t="shared" si="52"/>
        <v/>
      </c>
      <c r="O955" s="38" t="str">
        <f>IFERROR(IF(VLOOKUP(J955,'Inputs_Metric 30'!$D$5:$E$139,2,FALSE)=0,"",VLOOKUP(J955,'Inputs_Metric 30'!$D$5:$E$139,2,FALSE)),"")</f>
        <v/>
      </c>
    </row>
    <row r="956" spans="3:15" x14ac:dyDescent="0.25">
      <c r="C956">
        <f t="shared" si="50"/>
        <v>10</v>
      </c>
      <c r="D956">
        <f>COUNTIF($F$4:F956,F956)</f>
        <v>771</v>
      </c>
      <c r="E956" s="40">
        <f>'Agricultural Data'!C956</f>
        <v>0</v>
      </c>
      <c r="F956" s="40">
        <f>'Agricultural Data'!D956</f>
        <v>0</v>
      </c>
      <c r="G956" s="40">
        <f>'Agricultural Data'!E956</f>
        <v>0</v>
      </c>
      <c r="H956" s="38">
        <f>'Agricultural Data'!F956</f>
        <v>0</v>
      </c>
      <c r="I956" s="38">
        <f>'Agricultural Data'!G956</f>
        <v>0</v>
      </c>
      <c r="J956" s="38">
        <f>'Agricultural Data'!H956</f>
        <v>0</v>
      </c>
      <c r="K956" s="195">
        <f>'Agricultural Data'!I956</f>
        <v>0</v>
      </c>
      <c r="L956" s="195">
        <f>'Agricultural Data'!J956</f>
        <v>0</v>
      </c>
      <c r="M956" s="168" t="str">
        <f t="shared" si="51"/>
        <v/>
      </c>
      <c r="N956" s="168" t="str">
        <f t="shared" si="52"/>
        <v/>
      </c>
      <c r="O956" s="38" t="str">
        <f>IFERROR(IF(VLOOKUP(J956,'Inputs_Metric 30'!$D$5:$E$139,2,FALSE)=0,"",VLOOKUP(J956,'Inputs_Metric 30'!$D$5:$E$139,2,FALSE)),"")</f>
        <v/>
      </c>
    </row>
    <row r="957" spans="3:15" x14ac:dyDescent="0.25">
      <c r="C957">
        <f t="shared" si="50"/>
        <v>10</v>
      </c>
      <c r="D957">
        <f>COUNTIF($F$4:F957,F957)</f>
        <v>772</v>
      </c>
      <c r="E957" s="40">
        <f>'Agricultural Data'!C957</f>
        <v>0</v>
      </c>
      <c r="F957" s="40">
        <f>'Agricultural Data'!D957</f>
        <v>0</v>
      </c>
      <c r="G957" s="40">
        <f>'Agricultural Data'!E957</f>
        <v>0</v>
      </c>
      <c r="H957" s="38">
        <f>'Agricultural Data'!F957</f>
        <v>0</v>
      </c>
      <c r="I957" s="38">
        <f>'Agricultural Data'!G957</f>
        <v>0</v>
      </c>
      <c r="J957" s="38">
        <f>'Agricultural Data'!H957</f>
        <v>0</v>
      </c>
      <c r="K957" s="195">
        <f>'Agricultural Data'!I957</f>
        <v>0</v>
      </c>
      <c r="L957" s="195">
        <f>'Agricultural Data'!J957</f>
        <v>0</v>
      </c>
      <c r="M957" s="168" t="str">
        <f t="shared" si="51"/>
        <v/>
      </c>
      <c r="N957" s="168" t="str">
        <f t="shared" si="52"/>
        <v/>
      </c>
      <c r="O957" s="38" t="str">
        <f>IFERROR(IF(VLOOKUP(J957,'Inputs_Metric 30'!$D$5:$E$139,2,FALSE)=0,"",VLOOKUP(J957,'Inputs_Metric 30'!$D$5:$E$139,2,FALSE)),"")</f>
        <v/>
      </c>
    </row>
    <row r="958" spans="3:15" x14ac:dyDescent="0.25">
      <c r="C958">
        <f t="shared" si="50"/>
        <v>10</v>
      </c>
      <c r="D958">
        <f>COUNTIF($F$4:F958,F958)</f>
        <v>773</v>
      </c>
      <c r="E958" s="40">
        <f>'Agricultural Data'!C958</f>
        <v>0</v>
      </c>
      <c r="F958" s="40">
        <f>'Agricultural Data'!D958</f>
        <v>0</v>
      </c>
      <c r="G958" s="40">
        <f>'Agricultural Data'!E958</f>
        <v>0</v>
      </c>
      <c r="H958" s="38">
        <f>'Agricultural Data'!F958</f>
        <v>0</v>
      </c>
      <c r="I958" s="38">
        <f>'Agricultural Data'!G958</f>
        <v>0</v>
      </c>
      <c r="J958" s="38">
        <f>'Agricultural Data'!H958</f>
        <v>0</v>
      </c>
      <c r="K958" s="195">
        <f>'Agricultural Data'!I958</f>
        <v>0</v>
      </c>
      <c r="L958" s="195">
        <f>'Agricultural Data'!J958</f>
        <v>0</v>
      </c>
      <c r="M958" s="168" t="str">
        <f t="shared" si="51"/>
        <v/>
      </c>
      <c r="N958" s="168" t="str">
        <f t="shared" si="52"/>
        <v/>
      </c>
      <c r="O958" s="38" t="str">
        <f>IFERROR(IF(VLOOKUP(J958,'Inputs_Metric 30'!$D$5:$E$139,2,FALSE)=0,"",VLOOKUP(J958,'Inputs_Metric 30'!$D$5:$E$139,2,FALSE)),"")</f>
        <v/>
      </c>
    </row>
    <row r="959" spans="3:15" x14ac:dyDescent="0.25">
      <c r="C959">
        <f t="shared" si="50"/>
        <v>10</v>
      </c>
      <c r="D959">
        <f>COUNTIF($F$4:F959,F959)</f>
        <v>774</v>
      </c>
      <c r="E959" s="40">
        <f>'Agricultural Data'!C959</f>
        <v>0</v>
      </c>
      <c r="F959" s="40">
        <f>'Agricultural Data'!D959</f>
        <v>0</v>
      </c>
      <c r="G959" s="40">
        <f>'Agricultural Data'!E959</f>
        <v>0</v>
      </c>
      <c r="H959" s="38">
        <f>'Agricultural Data'!F959</f>
        <v>0</v>
      </c>
      <c r="I959" s="38">
        <f>'Agricultural Data'!G959</f>
        <v>0</v>
      </c>
      <c r="J959" s="38">
        <f>'Agricultural Data'!H959</f>
        <v>0</v>
      </c>
      <c r="K959" s="195">
        <f>'Agricultural Data'!I959</f>
        <v>0</v>
      </c>
      <c r="L959" s="195">
        <f>'Agricultural Data'!J959</f>
        <v>0</v>
      </c>
      <c r="M959" s="168" t="str">
        <f t="shared" si="51"/>
        <v/>
      </c>
      <c r="N959" s="168" t="str">
        <f t="shared" si="52"/>
        <v/>
      </c>
      <c r="O959" s="38" t="str">
        <f>IFERROR(IF(VLOOKUP(J959,'Inputs_Metric 30'!$D$5:$E$139,2,FALSE)=0,"",VLOOKUP(J959,'Inputs_Metric 30'!$D$5:$E$139,2,FALSE)),"")</f>
        <v/>
      </c>
    </row>
    <row r="960" spans="3:15" x14ac:dyDescent="0.25">
      <c r="C960">
        <f t="shared" si="50"/>
        <v>10</v>
      </c>
      <c r="D960">
        <f>COUNTIF($F$4:F960,F960)</f>
        <v>775</v>
      </c>
      <c r="E960" s="40">
        <f>'Agricultural Data'!C960</f>
        <v>0</v>
      </c>
      <c r="F960" s="40">
        <f>'Agricultural Data'!D960</f>
        <v>0</v>
      </c>
      <c r="G960" s="40">
        <f>'Agricultural Data'!E960</f>
        <v>0</v>
      </c>
      <c r="H960" s="38">
        <f>'Agricultural Data'!F960</f>
        <v>0</v>
      </c>
      <c r="I960" s="38">
        <f>'Agricultural Data'!G960</f>
        <v>0</v>
      </c>
      <c r="J960" s="38">
        <f>'Agricultural Data'!H960</f>
        <v>0</v>
      </c>
      <c r="K960" s="195">
        <f>'Agricultural Data'!I960</f>
        <v>0</v>
      </c>
      <c r="L960" s="195">
        <f>'Agricultural Data'!J960</f>
        <v>0</v>
      </c>
      <c r="M960" s="168" t="str">
        <f t="shared" si="51"/>
        <v/>
      </c>
      <c r="N960" s="168" t="str">
        <f t="shared" si="52"/>
        <v/>
      </c>
      <c r="O960" s="38" t="str">
        <f>IFERROR(IF(VLOOKUP(J960,'Inputs_Metric 30'!$D$5:$E$139,2,FALSE)=0,"",VLOOKUP(J960,'Inputs_Metric 30'!$D$5:$E$139,2,FALSE)),"")</f>
        <v/>
      </c>
    </row>
    <row r="961" spans="3:15" x14ac:dyDescent="0.25">
      <c r="C961">
        <f t="shared" si="50"/>
        <v>10</v>
      </c>
      <c r="D961">
        <f>COUNTIF($F$4:F961,F961)</f>
        <v>776</v>
      </c>
      <c r="E961" s="40">
        <f>'Agricultural Data'!C961</f>
        <v>0</v>
      </c>
      <c r="F961" s="40">
        <f>'Agricultural Data'!D961</f>
        <v>0</v>
      </c>
      <c r="G961" s="40">
        <f>'Agricultural Data'!E961</f>
        <v>0</v>
      </c>
      <c r="H961" s="38">
        <f>'Agricultural Data'!F961</f>
        <v>0</v>
      </c>
      <c r="I961" s="38">
        <f>'Agricultural Data'!G961</f>
        <v>0</v>
      </c>
      <c r="J961" s="38">
        <f>'Agricultural Data'!H961</f>
        <v>0</v>
      </c>
      <c r="K961" s="195">
        <f>'Agricultural Data'!I961</f>
        <v>0</v>
      </c>
      <c r="L961" s="195">
        <f>'Agricultural Data'!J961</f>
        <v>0</v>
      </c>
      <c r="M961" s="168" t="str">
        <f t="shared" si="51"/>
        <v/>
      </c>
      <c r="N961" s="168" t="str">
        <f t="shared" si="52"/>
        <v/>
      </c>
      <c r="O961" s="38" t="str">
        <f>IFERROR(IF(VLOOKUP(J961,'Inputs_Metric 30'!$D$5:$E$139,2,FALSE)=0,"",VLOOKUP(J961,'Inputs_Metric 30'!$D$5:$E$139,2,FALSE)),"")</f>
        <v/>
      </c>
    </row>
    <row r="962" spans="3:15" x14ac:dyDescent="0.25">
      <c r="C962">
        <f t="shared" si="50"/>
        <v>10</v>
      </c>
      <c r="D962">
        <f>COUNTIF($F$4:F962,F962)</f>
        <v>777</v>
      </c>
      <c r="E962" s="40">
        <f>'Agricultural Data'!C962</f>
        <v>0</v>
      </c>
      <c r="F962" s="40">
        <f>'Agricultural Data'!D962</f>
        <v>0</v>
      </c>
      <c r="G962" s="40">
        <f>'Agricultural Data'!E962</f>
        <v>0</v>
      </c>
      <c r="H962" s="38">
        <f>'Agricultural Data'!F962</f>
        <v>0</v>
      </c>
      <c r="I962" s="38">
        <f>'Agricultural Data'!G962</f>
        <v>0</v>
      </c>
      <c r="J962" s="38">
        <f>'Agricultural Data'!H962</f>
        <v>0</v>
      </c>
      <c r="K962" s="195">
        <f>'Agricultural Data'!I962</f>
        <v>0</v>
      </c>
      <c r="L962" s="195">
        <f>'Agricultural Data'!J962</f>
        <v>0</v>
      </c>
      <c r="M962" s="168" t="str">
        <f t="shared" si="51"/>
        <v/>
      </c>
      <c r="N962" s="168" t="str">
        <f t="shared" si="52"/>
        <v/>
      </c>
      <c r="O962" s="38" t="str">
        <f>IFERROR(IF(VLOOKUP(J962,'Inputs_Metric 30'!$D$5:$E$139,2,FALSE)=0,"",VLOOKUP(J962,'Inputs_Metric 30'!$D$5:$E$139,2,FALSE)),"")</f>
        <v/>
      </c>
    </row>
    <row r="963" spans="3:15" x14ac:dyDescent="0.25">
      <c r="C963">
        <f t="shared" si="50"/>
        <v>10</v>
      </c>
      <c r="D963">
        <f>COUNTIF($F$4:F963,F963)</f>
        <v>778</v>
      </c>
      <c r="E963" s="40">
        <f>'Agricultural Data'!C963</f>
        <v>0</v>
      </c>
      <c r="F963" s="40">
        <f>'Agricultural Data'!D963</f>
        <v>0</v>
      </c>
      <c r="G963" s="40">
        <f>'Agricultural Data'!E963</f>
        <v>0</v>
      </c>
      <c r="H963" s="38">
        <f>'Agricultural Data'!F963</f>
        <v>0</v>
      </c>
      <c r="I963" s="38">
        <f>'Agricultural Data'!G963</f>
        <v>0</v>
      </c>
      <c r="J963" s="38">
        <f>'Agricultural Data'!H963</f>
        <v>0</v>
      </c>
      <c r="K963" s="195">
        <f>'Agricultural Data'!I963</f>
        <v>0</v>
      </c>
      <c r="L963" s="195">
        <f>'Agricultural Data'!J963</f>
        <v>0</v>
      </c>
      <c r="M963" s="168" t="str">
        <f t="shared" si="51"/>
        <v/>
      </c>
      <c r="N963" s="168" t="str">
        <f t="shared" si="52"/>
        <v/>
      </c>
      <c r="O963" s="38" t="str">
        <f>IFERROR(IF(VLOOKUP(J963,'Inputs_Metric 30'!$D$5:$E$139,2,FALSE)=0,"",VLOOKUP(J963,'Inputs_Metric 30'!$D$5:$E$139,2,FALSE)),"")</f>
        <v/>
      </c>
    </row>
    <row r="964" spans="3:15" x14ac:dyDescent="0.25">
      <c r="C964">
        <f t="shared" si="50"/>
        <v>10</v>
      </c>
      <c r="D964">
        <f>COUNTIF($F$4:F964,F964)</f>
        <v>779</v>
      </c>
      <c r="E964" s="40">
        <f>'Agricultural Data'!C964</f>
        <v>0</v>
      </c>
      <c r="F964" s="40">
        <f>'Agricultural Data'!D964</f>
        <v>0</v>
      </c>
      <c r="G964" s="40">
        <f>'Agricultural Data'!E964</f>
        <v>0</v>
      </c>
      <c r="H964" s="38">
        <f>'Agricultural Data'!F964</f>
        <v>0</v>
      </c>
      <c r="I964" s="38">
        <f>'Agricultural Data'!G964</f>
        <v>0</v>
      </c>
      <c r="J964" s="38">
        <f>'Agricultural Data'!H964</f>
        <v>0</v>
      </c>
      <c r="K964" s="195">
        <f>'Agricultural Data'!I964</f>
        <v>0</v>
      </c>
      <c r="L964" s="195">
        <f>'Agricultural Data'!J964</f>
        <v>0</v>
      </c>
      <c r="M964" s="168" t="str">
        <f t="shared" si="51"/>
        <v/>
      </c>
      <c r="N964" s="168" t="str">
        <f t="shared" si="52"/>
        <v/>
      </c>
      <c r="O964" s="38" t="str">
        <f>IFERROR(IF(VLOOKUP(J964,'Inputs_Metric 30'!$D$5:$E$139,2,FALSE)=0,"",VLOOKUP(J964,'Inputs_Metric 30'!$D$5:$E$139,2,FALSE)),"")</f>
        <v/>
      </c>
    </row>
    <row r="965" spans="3:15" x14ac:dyDescent="0.25">
      <c r="C965">
        <f t="shared" si="50"/>
        <v>10</v>
      </c>
      <c r="D965">
        <f>COUNTIF($F$4:F965,F965)</f>
        <v>780</v>
      </c>
      <c r="E965" s="40">
        <f>'Agricultural Data'!C965</f>
        <v>0</v>
      </c>
      <c r="F965" s="40">
        <f>'Agricultural Data'!D965</f>
        <v>0</v>
      </c>
      <c r="G965" s="40">
        <f>'Agricultural Data'!E965</f>
        <v>0</v>
      </c>
      <c r="H965" s="38">
        <f>'Agricultural Data'!F965</f>
        <v>0</v>
      </c>
      <c r="I965" s="38">
        <f>'Agricultural Data'!G965</f>
        <v>0</v>
      </c>
      <c r="J965" s="38">
        <f>'Agricultural Data'!H965</f>
        <v>0</v>
      </c>
      <c r="K965" s="195">
        <f>'Agricultural Data'!I965</f>
        <v>0</v>
      </c>
      <c r="L965" s="195">
        <f>'Agricultural Data'!J965</f>
        <v>0</v>
      </c>
      <c r="M965" s="168" t="str">
        <f t="shared" si="51"/>
        <v/>
      </c>
      <c r="N965" s="168" t="str">
        <f t="shared" si="52"/>
        <v/>
      </c>
      <c r="O965" s="38" t="str">
        <f>IFERROR(IF(VLOOKUP(J965,'Inputs_Metric 30'!$D$5:$E$139,2,FALSE)=0,"",VLOOKUP(J965,'Inputs_Metric 30'!$D$5:$E$139,2,FALSE)),"")</f>
        <v/>
      </c>
    </row>
    <row r="966" spans="3:15" x14ac:dyDescent="0.25">
      <c r="C966">
        <f t="shared" si="50"/>
        <v>10</v>
      </c>
      <c r="D966">
        <f>COUNTIF($F$4:F966,F966)</f>
        <v>781</v>
      </c>
      <c r="E966" s="40">
        <f>'Agricultural Data'!C966</f>
        <v>0</v>
      </c>
      <c r="F966" s="40">
        <f>'Agricultural Data'!D966</f>
        <v>0</v>
      </c>
      <c r="G966" s="40">
        <f>'Agricultural Data'!E966</f>
        <v>0</v>
      </c>
      <c r="H966" s="38">
        <f>'Agricultural Data'!F966</f>
        <v>0</v>
      </c>
      <c r="I966" s="38">
        <f>'Agricultural Data'!G966</f>
        <v>0</v>
      </c>
      <c r="J966" s="38">
        <f>'Agricultural Data'!H966</f>
        <v>0</v>
      </c>
      <c r="K966" s="195">
        <f>'Agricultural Data'!I966</f>
        <v>0</v>
      </c>
      <c r="L966" s="195">
        <f>'Agricultural Data'!J966</f>
        <v>0</v>
      </c>
      <c r="M966" s="168" t="str">
        <f t="shared" si="51"/>
        <v/>
      </c>
      <c r="N966" s="168" t="str">
        <f t="shared" si="52"/>
        <v/>
      </c>
      <c r="O966" s="38" t="str">
        <f>IFERROR(IF(VLOOKUP(J966,'Inputs_Metric 30'!$D$5:$E$139,2,FALSE)=0,"",VLOOKUP(J966,'Inputs_Metric 30'!$D$5:$E$139,2,FALSE)),"")</f>
        <v/>
      </c>
    </row>
    <row r="967" spans="3:15" x14ac:dyDescent="0.25">
      <c r="C967">
        <f t="shared" si="50"/>
        <v>10</v>
      </c>
      <c r="D967">
        <f>COUNTIF($F$4:F967,F967)</f>
        <v>782</v>
      </c>
      <c r="E967" s="40">
        <f>'Agricultural Data'!C967</f>
        <v>0</v>
      </c>
      <c r="F967" s="40">
        <f>'Agricultural Data'!D967</f>
        <v>0</v>
      </c>
      <c r="G967" s="40">
        <f>'Agricultural Data'!E967</f>
        <v>0</v>
      </c>
      <c r="H967" s="38">
        <f>'Agricultural Data'!F967</f>
        <v>0</v>
      </c>
      <c r="I967" s="38">
        <f>'Agricultural Data'!G967</f>
        <v>0</v>
      </c>
      <c r="J967" s="38">
        <f>'Agricultural Data'!H967</f>
        <v>0</v>
      </c>
      <c r="K967" s="195">
        <f>'Agricultural Data'!I967</f>
        <v>0</v>
      </c>
      <c r="L967" s="195">
        <f>'Agricultural Data'!J967</f>
        <v>0</v>
      </c>
      <c r="M967" s="168" t="str">
        <f t="shared" si="51"/>
        <v/>
      </c>
      <c r="N967" s="168" t="str">
        <f t="shared" si="52"/>
        <v/>
      </c>
      <c r="O967" s="38" t="str">
        <f>IFERROR(IF(VLOOKUP(J967,'Inputs_Metric 30'!$D$5:$E$139,2,FALSE)=0,"",VLOOKUP(J967,'Inputs_Metric 30'!$D$5:$E$139,2,FALSE)),"")</f>
        <v/>
      </c>
    </row>
    <row r="968" spans="3:15" x14ac:dyDescent="0.25">
      <c r="C968">
        <f t="shared" si="50"/>
        <v>10</v>
      </c>
      <c r="D968">
        <f>COUNTIF($F$4:F968,F968)</f>
        <v>783</v>
      </c>
      <c r="E968" s="40">
        <f>'Agricultural Data'!C968</f>
        <v>0</v>
      </c>
      <c r="F968" s="40">
        <f>'Agricultural Data'!D968</f>
        <v>0</v>
      </c>
      <c r="G968" s="40">
        <f>'Agricultural Data'!E968</f>
        <v>0</v>
      </c>
      <c r="H968" s="38">
        <f>'Agricultural Data'!F968</f>
        <v>0</v>
      </c>
      <c r="I968" s="38">
        <f>'Agricultural Data'!G968</f>
        <v>0</v>
      </c>
      <c r="J968" s="38">
        <f>'Agricultural Data'!H968</f>
        <v>0</v>
      </c>
      <c r="K968" s="195">
        <f>'Agricultural Data'!I968</f>
        <v>0</v>
      </c>
      <c r="L968" s="195">
        <f>'Agricultural Data'!J968</f>
        <v>0</v>
      </c>
      <c r="M968" s="168" t="str">
        <f t="shared" si="51"/>
        <v/>
      </c>
      <c r="N968" s="168" t="str">
        <f t="shared" si="52"/>
        <v/>
      </c>
      <c r="O968" s="38" t="str">
        <f>IFERROR(IF(VLOOKUP(J968,'Inputs_Metric 30'!$D$5:$E$139,2,FALSE)=0,"",VLOOKUP(J968,'Inputs_Metric 30'!$D$5:$E$139,2,FALSE)),"")</f>
        <v/>
      </c>
    </row>
    <row r="969" spans="3:15" x14ac:dyDescent="0.25">
      <c r="C969">
        <f t="shared" si="50"/>
        <v>10</v>
      </c>
      <c r="D969">
        <f>COUNTIF($F$4:F969,F969)</f>
        <v>784</v>
      </c>
      <c r="E969" s="40">
        <f>'Agricultural Data'!C969</f>
        <v>0</v>
      </c>
      <c r="F969" s="40">
        <f>'Agricultural Data'!D969</f>
        <v>0</v>
      </c>
      <c r="G969" s="40">
        <f>'Agricultural Data'!E969</f>
        <v>0</v>
      </c>
      <c r="H969" s="38">
        <f>'Agricultural Data'!F969</f>
        <v>0</v>
      </c>
      <c r="I969" s="38">
        <f>'Agricultural Data'!G969</f>
        <v>0</v>
      </c>
      <c r="J969" s="38">
        <f>'Agricultural Data'!H969</f>
        <v>0</v>
      </c>
      <c r="K969" s="195">
        <f>'Agricultural Data'!I969</f>
        <v>0</v>
      </c>
      <c r="L969" s="195">
        <f>'Agricultural Data'!J969</f>
        <v>0</v>
      </c>
      <c r="M969" s="168" t="str">
        <f t="shared" si="51"/>
        <v/>
      </c>
      <c r="N969" s="168" t="str">
        <f t="shared" si="52"/>
        <v/>
      </c>
      <c r="O969" s="38" t="str">
        <f>IFERROR(IF(VLOOKUP(J969,'Inputs_Metric 30'!$D$5:$E$139,2,FALSE)=0,"",VLOOKUP(J969,'Inputs_Metric 30'!$D$5:$E$139,2,FALSE)),"")</f>
        <v/>
      </c>
    </row>
    <row r="970" spans="3:15" x14ac:dyDescent="0.25">
      <c r="C970">
        <f t="shared" si="50"/>
        <v>10</v>
      </c>
      <c r="D970">
        <f>COUNTIF($F$4:F970,F970)</f>
        <v>785</v>
      </c>
      <c r="E970" s="40">
        <f>'Agricultural Data'!C970</f>
        <v>0</v>
      </c>
      <c r="F970" s="40">
        <f>'Agricultural Data'!D970</f>
        <v>0</v>
      </c>
      <c r="G970" s="40">
        <f>'Agricultural Data'!E970</f>
        <v>0</v>
      </c>
      <c r="H970" s="38">
        <f>'Agricultural Data'!F970</f>
        <v>0</v>
      </c>
      <c r="I970" s="38">
        <f>'Agricultural Data'!G970</f>
        <v>0</v>
      </c>
      <c r="J970" s="38">
        <f>'Agricultural Data'!H970</f>
        <v>0</v>
      </c>
      <c r="K970" s="195">
        <f>'Agricultural Data'!I970</f>
        <v>0</v>
      </c>
      <c r="L970" s="195">
        <f>'Agricultural Data'!J970</f>
        <v>0</v>
      </c>
      <c r="M970" s="168" t="str">
        <f t="shared" si="51"/>
        <v/>
      </c>
      <c r="N970" s="168" t="str">
        <f t="shared" si="52"/>
        <v/>
      </c>
      <c r="O970" s="38" t="str">
        <f>IFERROR(IF(VLOOKUP(J970,'Inputs_Metric 30'!$D$5:$E$139,2,FALSE)=0,"",VLOOKUP(J970,'Inputs_Metric 30'!$D$5:$E$139,2,FALSE)),"")</f>
        <v/>
      </c>
    </row>
    <row r="971" spans="3:15" x14ac:dyDescent="0.25">
      <c r="C971">
        <f t="shared" si="50"/>
        <v>10</v>
      </c>
      <c r="D971">
        <f>COUNTIF($F$4:F971,F971)</f>
        <v>786</v>
      </c>
      <c r="E971" s="40">
        <f>'Agricultural Data'!C971</f>
        <v>0</v>
      </c>
      <c r="F971" s="40">
        <f>'Agricultural Data'!D971</f>
        <v>0</v>
      </c>
      <c r="G971" s="40">
        <f>'Agricultural Data'!E971</f>
        <v>0</v>
      </c>
      <c r="H971" s="38">
        <f>'Agricultural Data'!F971</f>
        <v>0</v>
      </c>
      <c r="I971" s="38">
        <f>'Agricultural Data'!G971</f>
        <v>0</v>
      </c>
      <c r="J971" s="38">
        <f>'Agricultural Data'!H971</f>
        <v>0</v>
      </c>
      <c r="K971" s="195">
        <f>'Agricultural Data'!I971</f>
        <v>0</v>
      </c>
      <c r="L971" s="195">
        <f>'Agricultural Data'!J971</f>
        <v>0</v>
      </c>
      <c r="M971" s="168" t="str">
        <f t="shared" si="51"/>
        <v/>
      </c>
      <c r="N971" s="168" t="str">
        <f t="shared" si="52"/>
        <v/>
      </c>
      <c r="O971" s="38" t="str">
        <f>IFERROR(IF(VLOOKUP(J971,'Inputs_Metric 30'!$D$5:$E$139,2,FALSE)=0,"",VLOOKUP(J971,'Inputs_Metric 30'!$D$5:$E$139,2,FALSE)),"")</f>
        <v/>
      </c>
    </row>
    <row r="972" spans="3:15" x14ac:dyDescent="0.25">
      <c r="C972">
        <f t="shared" si="50"/>
        <v>10</v>
      </c>
      <c r="D972">
        <f>COUNTIF($F$4:F972,F972)</f>
        <v>787</v>
      </c>
      <c r="E972" s="40">
        <f>'Agricultural Data'!C972</f>
        <v>0</v>
      </c>
      <c r="F972" s="40">
        <f>'Agricultural Data'!D972</f>
        <v>0</v>
      </c>
      <c r="G972" s="40">
        <f>'Agricultural Data'!E972</f>
        <v>0</v>
      </c>
      <c r="H972" s="38">
        <f>'Agricultural Data'!F972</f>
        <v>0</v>
      </c>
      <c r="I972" s="38">
        <f>'Agricultural Data'!G972</f>
        <v>0</v>
      </c>
      <c r="J972" s="38">
        <f>'Agricultural Data'!H972</f>
        <v>0</v>
      </c>
      <c r="K972" s="195">
        <f>'Agricultural Data'!I972</f>
        <v>0</v>
      </c>
      <c r="L972" s="195">
        <f>'Agricultural Data'!J972</f>
        <v>0</v>
      </c>
      <c r="M972" s="168" t="str">
        <f t="shared" si="51"/>
        <v/>
      </c>
      <c r="N972" s="168" t="str">
        <f t="shared" si="52"/>
        <v/>
      </c>
      <c r="O972" s="38" t="str">
        <f>IFERROR(IF(VLOOKUP(J972,'Inputs_Metric 30'!$D$5:$E$139,2,FALSE)=0,"",VLOOKUP(J972,'Inputs_Metric 30'!$D$5:$E$139,2,FALSE)),"")</f>
        <v/>
      </c>
    </row>
    <row r="973" spans="3:15" x14ac:dyDescent="0.25">
      <c r="C973">
        <f t="shared" si="50"/>
        <v>10</v>
      </c>
      <c r="D973">
        <f>COUNTIF($F$4:F973,F973)</f>
        <v>788</v>
      </c>
      <c r="E973" s="40">
        <f>'Agricultural Data'!C973</f>
        <v>0</v>
      </c>
      <c r="F973" s="40">
        <f>'Agricultural Data'!D973</f>
        <v>0</v>
      </c>
      <c r="G973" s="40">
        <f>'Agricultural Data'!E973</f>
        <v>0</v>
      </c>
      <c r="H973" s="38">
        <f>'Agricultural Data'!F973</f>
        <v>0</v>
      </c>
      <c r="I973" s="38">
        <f>'Agricultural Data'!G973</f>
        <v>0</v>
      </c>
      <c r="J973" s="38">
        <f>'Agricultural Data'!H973</f>
        <v>0</v>
      </c>
      <c r="K973" s="195">
        <f>'Agricultural Data'!I973</f>
        <v>0</v>
      </c>
      <c r="L973" s="195">
        <f>'Agricultural Data'!J973</f>
        <v>0</v>
      </c>
      <c r="M973" s="168" t="str">
        <f t="shared" si="51"/>
        <v/>
      </c>
      <c r="N973" s="168" t="str">
        <f t="shared" si="52"/>
        <v/>
      </c>
      <c r="O973" s="38" t="str">
        <f>IFERROR(IF(VLOOKUP(J973,'Inputs_Metric 30'!$D$5:$E$139,2,FALSE)=0,"",VLOOKUP(J973,'Inputs_Metric 30'!$D$5:$E$139,2,FALSE)),"")</f>
        <v/>
      </c>
    </row>
    <row r="974" spans="3:15" x14ac:dyDescent="0.25">
      <c r="C974">
        <f t="shared" si="50"/>
        <v>10</v>
      </c>
      <c r="D974">
        <f>COUNTIF($F$4:F974,F974)</f>
        <v>789</v>
      </c>
      <c r="E974" s="40">
        <f>'Agricultural Data'!C974</f>
        <v>0</v>
      </c>
      <c r="F974" s="40">
        <f>'Agricultural Data'!D974</f>
        <v>0</v>
      </c>
      <c r="G974" s="40">
        <f>'Agricultural Data'!E974</f>
        <v>0</v>
      </c>
      <c r="H974" s="38">
        <f>'Agricultural Data'!F974</f>
        <v>0</v>
      </c>
      <c r="I974" s="38">
        <f>'Agricultural Data'!G974</f>
        <v>0</v>
      </c>
      <c r="J974" s="38">
        <f>'Agricultural Data'!H974</f>
        <v>0</v>
      </c>
      <c r="K974" s="195">
        <f>'Agricultural Data'!I974</f>
        <v>0</v>
      </c>
      <c r="L974" s="195">
        <f>'Agricultural Data'!J974</f>
        <v>0</v>
      </c>
      <c r="M974" s="168" t="str">
        <f t="shared" si="51"/>
        <v/>
      </c>
      <c r="N974" s="168" t="str">
        <f t="shared" si="52"/>
        <v/>
      </c>
      <c r="O974" s="38" t="str">
        <f>IFERROR(IF(VLOOKUP(J974,'Inputs_Metric 30'!$D$5:$E$139,2,FALSE)=0,"",VLOOKUP(J974,'Inputs_Metric 30'!$D$5:$E$139,2,FALSE)),"")</f>
        <v/>
      </c>
    </row>
    <row r="975" spans="3:15" x14ac:dyDescent="0.25">
      <c r="C975">
        <f t="shared" si="50"/>
        <v>10</v>
      </c>
      <c r="D975">
        <f>COUNTIF($F$4:F975,F975)</f>
        <v>790</v>
      </c>
      <c r="E975" s="40">
        <f>'Agricultural Data'!C975</f>
        <v>0</v>
      </c>
      <c r="F975" s="40">
        <f>'Agricultural Data'!D975</f>
        <v>0</v>
      </c>
      <c r="G975" s="40">
        <f>'Agricultural Data'!E975</f>
        <v>0</v>
      </c>
      <c r="H975" s="38">
        <f>'Agricultural Data'!F975</f>
        <v>0</v>
      </c>
      <c r="I975" s="38">
        <f>'Agricultural Data'!G975</f>
        <v>0</v>
      </c>
      <c r="J975" s="38">
        <f>'Agricultural Data'!H975</f>
        <v>0</v>
      </c>
      <c r="K975" s="195">
        <f>'Agricultural Data'!I975</f>
        <v>0</v>
      </c>
      <c r="L975" s="195">
        <f>'Agricultural Data'!J975</f>
        <v>0</v>
      </c>
      <c r="M975" s="168" t="str">
        <f t="shared" si="51"/>
        <v/>
      </c>
      <c r="N975" s="168" t="str">
        <f t="shared" si="52"/>
        <v/>
      </c>
      <c r="O975" s="38" t="str">
        <f>IFERROR(IF(VLOOKUP(J975,'Inputs_Metric 30'!$D$5:$E$139,2,FALSE)=0,"",VLOOKUP(J975,'Inputs_Metric 30'!$D$5:$E$139,2,FALSE)),"")</f>
        <v/>
      </c>
    </row>
    <row r="976" spans="3:15" x14ac:dyDescent="0.25">
      <c r="C976">
        <f t="shared" si="50"/>
        <v>10</v>
      </c>
      <c r="D976">
        <f>COUNTIF($F$4:F976,F976)</f>
        <v>791</v>
      </c>
      <c r="E976" s="40">
        <f>'Agricultural Data'!C976</f>
        <v>0</v>
      </c>
      <c r="F976" s="40">
        <f>'Agricultural Data'!D976</f>
        <v>0</v>
      </c>
      <c r="G976" s="40">
        <f>'Agricultural Data'!E976</f>
        <v>0</v>
      </c>
      <c r="H976" s="38">
        <f>'Agricultural Data'!F976</f>
        <v>0</v>
      </c>
      <c r="I976" s="38">
        <f>'Agricultural Data'!G976</f>
        <v>0</v>
      </c>
      <c r="J976" s="38">
        <f>'Agricultural Data'!H976</f>
        <v>0</v>
      </c>
      <c r="K976" s="195">
        <f>'Agricultural Data'!I976</f>
        <v>0</v>
      </c>
      <c r="L976" s="195">
        <f>'Agricultural Data'!J976</f>
        <v>0</v>
      </c>
      <c r="M976" s="168" t="str">
        <f t="shared" si="51"/>
        <v/>
      </c>
      <c r="N976" s="168" t="str">
        <f t="shared" si="52"/>
        <v/>
      </c>
      <c r="O976" s="38" t="str">
        <f>IFERROR(IF(VLOOKUP(J976,'Inputs_Metric 30'!$D$5:$E$139,2,FALSE)=0,"",VLOOKUP(J976,'Inputs_Metric 30'!$D$5:$E$139,2,FALSE)),"")</f>
        <v/>
      </c>
    </row>
    <row r="977" spans="3:15" x14ac:dyDescent="0.25">
      <c r="C977">
        <f t="shared" si="50"/>
        <v>10</v>
      </c>
      <c r="D977">
        <f>COUNTIF($F$4:F977,F977)</f>
        <v>792</v>
      </c>
      <c r="E977" s="40">
        <f>'Agricultural Data'!C977</f>
        <v>0</v>
      </c>
      <c r="F977" s="40">
        <f>'Agricultural Data'!D977</f>
        <v>0</v>
      </c>
      <c r="G977" s="40">
        <f>'Agricultural Data'!E977</f>
        <v>0</v>
      </c>
      <c r="H977" s="38">
        <f>'Agricultural Data'!F977</f>
        <v>0</v>
      </c>
      <c r="I977" s="38">
        <f>'Agricultural Data'!G977</f>
        <v>0</v>
      </c>
      <c r="J977" s="38">
        <f>'Agricultural Data'!H977</f>
        <v>0</v>
      </c>
      <c r="K977" s="195">
        <f>'Agricultural Data'!I977</f>
        <v>0</v>
      </c>
      <c r="L977" s="195">
        <f>'Agricultural Data'!J977</f>
        <v>0</v>
      </c>
      <c r="M977" s="168" t="str">
        <f t="shared" si="51"/>
        <v/>
      </c>
      <c r="N977" s="168" t="str">
        <f t="shared" si="52"/>
        <v/>
      </c>
      <c r="O977" s="38" t="str">
        <f>IFERROR(IF(VLOOKUP(J977,'Inputs_Metric 30'!$D$5:$E$139,2,FALSE)=0,"",VLOOKUP(J977,'Inputs_Metric 30'!$D$5:$E$139,2,FALSE)),"")</f>
        <v/>
      </c>
    </row>
    <row r="978" spans="3:15" x14ac:dyDescent="0.25">
      <c r="C978">
        <f t="shared" si="50"/>
        <v>10</v>
      </c>
      <c r="D978">
        <f>COUNTIF($F$4:F978,F978)</f>
        <v>793</v>
      </c>
      <c r="E978" s="40">
        <f>'Agricultural Data'!C978</f>
        <v>0</v>
      </c>
      <c r="F978" s="40">
        <f>'Agricultural Data'!D978</f>
        <v>0</v>
      </c>
      <c r="G978" s="40">
        <f>'Agricultural Data'!E978</f>
        <v>0</v>
      </c>
      <c r="H978" s="38">
        <f>'Agricultural Data'!F978</f>
        <v>0</v>
      </c>
      <c r="I978" s="38">
        <f>'Agricultural Data'!G978</f>
        <v>0</v>
      </c>
      <c r="J978" s="38">
        <f>'Agricultural Data'!H978</f>
        <v>0</v>
      </c>
      <c r="K978" s="195">
        <f>'Agricultural Data'!I978</f>
        <v>0</v>
      </c>
      <c r="L978" s="195">
        <f>'Agricultural Data'!J978</f>
        <v>0</v>
      </c>
      <c r="M978" s="168" t="str">
        <f t="shared" si="51"/>
        <v/>
      </c>
      <c r="N978" s="168" t="str">
        <f t="shared" si="52"/>
        <v/>
      </c>
      <c r="O978" s="38" t="str">
        <f>IFERROR(IF(VLOOKUP(J978,'Inputs_Metric 30'!$D$5:$E$139,2,FALSE)=0,"",VLOOKUP(J978,'Inputs_Metric 30'!$D$5:$E$139,2,FALSE)),"")</f>
        <v/>
      </c>
    </row>
    <row r="979" spans="3:15" x14ac:dyDescent="0.25">
      <c r="C979">
        <f t="shared" si="50"/>
        <v>10</v>
      </c>
      <c r="D979">
        <f>COUNTIF($F$4:F979,F979)</f>
        <v>794</v>
      </c>
      <c r="E979" s="40">
        <f>'Agricultural Data'!C979</f>
        <v>0</v>
      </c>
      <c r="F979" s="40">
        <f>'Agricultural Data'!D979</f>
        <v>0</v>
      </c>
      <c r="G979" s="40">
        <f>'Agricultural Data'!E979</f>
        <v>0</v>
      </c>
      <c r="H979" s="38">
        <f>'Agricultural Data'!F979</f>
        <v>0</v>
      </c>
      <c r="I979" s="38">
        <f>'Agricultural Data'!G979</f>
        <v>0</v>
      </c>
      <c r="J979" s="38">
        <f>'Agricultural Data'!H979</f>
        <v>0</v>
      </c>
      <c r="K979" s="195">
        <f>'Agricultural Data'!I979</f>
        <v>0</v>
      </c>
      <c r="L979" s="195">
        <f>'Agricultural Data'!J979</f>
        <v>0</v>
      </c>
      <c r="M979" s="168" t="str">
        <f t="shared" si="51"/>
        <v/>
      </c>
      <c r="N979" s="168" t="str">
        <f t="shared" si="52"/>
        <v/>
      </c>
      <c r="O979" s="38" t="str">
        <f>IFERROR(IF(VLOOKUP(J979,'Inputs_Metric 30'!$D$5:$E$139,2,FALSE)=0,"",VLOOKUP(J979,'Inputs_Metric 30'!$D$5:$E$139,2,FALSE)),"")</f>
        <v/>
      </c>
    </row>
    <row r="980" spans="3:15" x14ac:dyDescent="0.25">
      <c r="C980">
        <f t="shared" si="50"/>
        <v>10</v>
      </c>
      <c r="D980">
        <f>COUNTIF($F$4:F980,F980)</f>
        <v>795</v>
      </c>
      <c r="E980" s="40">
        <f>'Agricultural Data'!C980</f>
        <v>0</v>
      </c>
      <c r="F980" s="40">
        <f>'Agricultural Data'!D980</f>
        <v>0</v>
      </c>
      <c r="G980" s="40">
        <f>'Agricultural Data'!E980</f>
        <v>0</v>
      </c>
      <c r="H980" s="38">
        <f>'Agricultural Data'!F980</f>
        <v>0</v>
      </c>
      <c r="I980" s="38">
        <f>'Agricultural Data'!G980</f>
        <v>0</v>
      </c>
      <c r="J980" s="38">
        <f>'Agricultural Data'!H980</f>
        <v>0</v>
      </c>
      <c r="K980" s="195">
        <f>'Agricultural Data'!I980</f>
        <v>0</v>
      </c>
      <c r="L980" s="195">
        <f>'Agricultural Data'!J980</f>
        <v>0</v>
      </c>
      <c r="M980" s="168" t="str">
        <f t="shared" si="51"/>
        <v/>
      </c>
      <c r="N980" s="168" t="str">
        <f t="shared" si="52"/>
        <v/>
      </c>
      <c r="O980" s="38" t="str">
        <f>IFERROR(IF(VLOOKUP(J980,'Inputs_Metric 30'!$D$5:$E$139,2,FALSE)=0,"",VLOOKUP(J980,'Inputs_Metric 30'!$D$5:$E$139,2,FALSE)),"")</f>
        <v/>
      </c>
    </row>
    <row r="981" spans="3:15" x14ac:dyDescent="0.25">
      <c r="C981">
        <f t="shared" si="50"/>
        <v>10</v>
      </c>
      <c r="D981">
        <f>COUNTIF($F$4:F981,F981)</f>
        <v>796</v>
      </c>
      <c r="E981" s="40">
        <f>'Agricultural Data'!C981</f>
        <v>0</v>
      </c>
      <c r="F981" s="40">
        <f>'Agricultural Data'!D981</f>
        <v>0</v>
      </c>
      <c r="G981" s="40">
        <f>'Agricultural Data'!E981</f>
        <v>0</v>
      </c>
      <c r="H981" s="38">
        <f>'Agricultural Data'!F981</f>
        <v>0</v>
      </c>
      <c r="I981" s="38">
        <f>'Agricultural Data'!G981</f>
        <v>0</v>
      </c>
      <c r="J981" s="38">
        <f>'Agricultural Data'!H981</f>
        <v>0</v>
      </c>
      <c r="K981" s="195">
        <f>'Agricultural Data'!I981</f>
        <v>0</v>
      </c>
      <c r="L981" s="195">
        <f>'Agricultural Data'!J981</f>
        <v>0</v>
      </c>
      <c r="M981" s="168" t="str">
        <f t="shared" si="51"/>
        <v/>
      </c>
      <c r="N981" s="168" t="str">
        <f t="shared" si="52"/>
        <v/>
      </c>
      <c r="O981" s="38" t="str">
        <f>IFERROR(IF(VLOOKUP(J981,'Inputs_Metric 30'!$D$5:$E$139,2,FALSE)=0,"",VLOOKUP(J981,'Inputs_Metric 30'!$D$5:$E$139,2,FALSE)),"")</f>
        <v/>
      </c>
    </row>
    <row r="982" spans="3:15" x14ac:dyDescent="0.25">
      <c r="C982">
        <f t="shared" si="50"/>
        <v>10</v>
      </c>
      <c r="D982">
        <f>COUNTIF($F$4:F982,F982)</f>
        <v>797</v>
      </c>
      <c r="E982" s="40">
        <f>'Agricultural Data'!C982</f>
        <v>0</v>
      </c>
      <c r="F982" s="40">
        <f>'Agricultural Data'!D982</f>
        <v>0</v>
      </c>
      <c r="G982" s="40">
        <f>'Agricultural Data'!E982</f>
        <v>0</v>
      </c>
      <c r="H982" s="38">
        <f>'Agricultural Data'!F982</f>
        <v>0</v>
      </c>
      <c r="I982" s="38">
        <f>'Agricultural Data'!G982</f>
        <v>0</v>
      </c>
      <c r="J982" s="38">
        <f>'Agricultural Data'!H982</f>
        <v>0</v>
      </c>
      <c r="K982" s="195">
        <f>'Agricultural Data'!I982</f>
        <v>0</v>
      </c>
      <c r="L982" s="195">
        <f>'Agricultural Data'!J982</f>
        <v>0</v>
      </c>
      <c r="M982" s="168" t="str">
        <f t="shared" si="51"/>
        <v/>
      </c>
      <c r="N982" s="168" t="str">
        <f t="shared" si="52"/>
        <v/>
      </c>
      <c r="O982" s="38" t="str">
        <f>IFERROR(IF(VLOOKUP(J982,'Inputs_Metric 30'!$D$5:$E$139,2,FALSE)=0,"",VLOOKUP(J982,'Inputs_Metric 30'!$D$5:$E$139,2,FALSE)),"")</f>
        <v/>
      </c>
    </row>
    <row r="983" spans="3:15" x14ac:dyDescent="0.25">
      <c r="C983">
        <f t="shared" si="50"/>
        <v>10</v>
      </c>
      <c r="D983">
        <f>COUNTIF($F$4:F983,F983)</f>
        <v>798</v>
      </c>
      <c r="E983" s="40">
        <f>'Agricultural Data'!C983</f>
        <v>0</v>
      </c>
      <c r="F983" s="40">
        <f>'Agricultural Data'!D983</f>
        <v>0</v>
      </c>
      <c r="G983" s="40">
        <f>'Agricultural Data'!E983</f>
        <v>0</v>
      </c>
      <c r="H983" s="38">
        <f>'Agricultural Data'!F983</f>
        <v>0</v>
      </c>
      <c r="I983" s="38">
        <f>'Agricultural Data'!G983</f>
        <v>0</v>
      </c>
      <c r="J983" s="38">
        <f>'Agricultural Data'!H983</f>
        <v>0</v>
      </c>
      <c r="K983" s="195">
        <f>'Agricultural Data'!I983</f>
        <v>0</v>
      </c>
      <c r="L983" s="195">
        <f>'Agricultural Data'!J983</f>
        <v>0</v>
      </c>
      <c r="M983" s="168" t="str">
        <f t="shared" si="51"/>
        <v/>
      </c>
      <c r="N983" s="168" t="str">
        <f t="shared" si="52"/>
        <v/>
      </c>
      <c r="O983" s="38" t="str">
        <f>IFERROR(IF(VLOOKUP(J983,'Inputs_Metric 30'!$D$5:$E$139,2,FALSE)=0,"",VLOOKUP(J983,'Inputs_Metric 30'!$D$5:$E$139,2,FALSE)),"")</f>
        <v/>
      </c>
    </row>
    <row r="984" spans="3:15" x14ac:dyDescent="0.25">
      <c r="C984">
        <f t="shared" si="50"/>
        <v>10</v>
      </c>
      <c r="D984">
        <f>COUNTIF($F$4:F984,F984)</f>
        <v>799</v>
      </c>
      <c r="E984" s="40">
        <f>'Agricultural Data'!C984</f>
        <v>0</v>
      </c>
      <c r="F984" s="40">
        <f>'Agricultural Data'!D984</f>
        <v>0</v>
      </c>
      <c r="G984" s="40">
        <f>'Agricultural Data'!E984</f>
        <v>0</v>
      </c>
      <c r="H984" s="38">
        <f>'Agricultural Data'!F984</f>
        <v>0</v>
      </c>
      <c r="I984" s="38">
        <f>'Agricultural Data'!G984</f>
        <v>0</v>
      </c>
      <c r="J984" s="38">
        <f>'Agricultural Data'!H984</f>
        <v>0</v>
      </c>
      <c r="K984" s="195">
        <f>'Agricultural Data'!I984</f>
        <v>0</v>
      </c>
      <c r="L984" s="195">
        <f>'Agricultural Data'!J984</f>
        <v>0</v>
      </c>
      <c r="M984" s="168" t="str">
        <f t="shared" si="51"/>
        <v/>
      </c>
      <c r="N984" s="168" t="str">
        <f t="shared" si="52"/>
        <v/>
      </c>
      <c r="O984" s="38" t="str">
        <f>IFERROR(IF(VLOOKUP(J984,'Inputs_Metric 30'!$D$5:$E$139,2,FALSE)=0,"",VLOOKUP(J984,'Inputs_Metric 30'!$D$5:$E$139,2,FALSE)),"")</f>
        <v/>
      </c>
    </row>
    <row r="985" spans="3:15" x14ac:dyDescent="0.25">
      <c r="C985">
        <f t="shared" si="50"/>
        <v>10</v>
      </c>
      <c r="D985">
        <f>COUNTIF($F$4:F985,F985)</f>
        <v>800</v>
      </c>
      <c r="E985" s="40">
        <f>'Agricultural Data'!C985</f>
        <v>0</v>
      </c>
      <c r="F985" s="40">
        <f>'Agricultural Data'!D985</f>
        <v>0</v>
      </c>
      <c r="G985" s="40">
        <f>'Agricultural Data'!E985</f>
        <v>0</v>
      </c>
      <c r="H985" s="38">
        <f>'Agricultural Data'!F985</f>
        <v>0</v>
      </c>
      <c r="I985" s="38">
        <f>'Agricultural Data'!G985</f>
        <v>0</v>
      </c>
      <c r="J985" s="38">
        <f>'Agricultural Data'!H985</f>
        <v>0</v>
      </c>
      <c r="K985" s="195">
        <f>'Agricultural Data'!I985</f>
        <v>0</v>
      </c>
      <c r="L985" s="195">
        <f>'Agricultural Data'!J985</f>
        <v>0</v>
      </c>
      <c r="M985" s="168" t="str">
        <f t="shared" si="51"/>
        <v/>
      </c>
      <c r="N985" s="168" t="str">
        <f t="shared" si="52"/>
        <v/>
      </c>
      <c r="O985" s="38" t="str">
        <f>IFERROR(IF(VLOOKUP(J985,'Inputs_Metric 30'!$D$5:$E$139,2,FALSE)=0,"",VLOOKUP(J985,'Inputs_Metric 30'!$D$5:$E$139,2,FALSE)),"")</f>
        <v/>
      </c>
    </row>
    <row r="986" spans="3:15" x14ac:dyDescent="0.25">
      <c r="C986">
        <f t="shared" si="50"/>
        <v>10</v>
      </c>
      <c r="D986">
        <f>COUNTIF($F$4:F986,F986)</f>
        <v>801</v>
      </c>
      <c r="E986" s="40">
        <f>'Agricultural Data'!C986</f>
        <v>0</v>
      </c>
      <c r="F986" s="40">
        <f>'Agricultural Data'!D986</f>
        <v>0</v>
      </c>
      <c r="G986" s="40">
        <f>'Agricultural Data'!E986</f>
        <v>0</v>
      </c>
      <c r="H986" s="38">
        <f>'Agricultural Data'!F986</f>
        <v>0</v>
      </c>
      <c r="I986" s="38">
        <f>'Agricultural Data'!G986</f>
        <v>0</v>
      </c>
      <c r="J986" s="38">
        <f>'Agricultural Data'!H986</f>
        <v>0</v>
      </c>
      <c r="K986" s="195">
        <f>'Agricultural Data'!I986</f>
        <v>0</v>
      </c>
      <c r="L986" s="195">
        <f>'Agricultural Data'!J986</f>
        <v>0</v>
      </c>
      <c r="M986" s="168" t="str">
        <f t="shared" si="51"/>
        <v/>
      </c>
      <c r="N986" s="168" t="str">
        <f t="shared" si="52"/>
        <v/>
      </c>
      <c r="O986" s="38" t="str">
        <f>IFERROR(IF(VLOOKUP(J986,'Inputs_Metric 30'!$D$5:$E$139,2,FALSE)=0,"",VLOOKUP(J986,'Inputs_Metric 30'!$D$5:$E$139,2,FALSE)),"")</f>
        <v/>
      </c>
    </row>
    <row r="987" spans="3:15" x14ac:dyDescent="0.25">
      <c r="C987">
        <f t="shared" si="50"/>
        <v>10</v>
      </c>
      <c r="D987">
        <f>COUNTIF($F$4:F987,F987)</f>
        <v>802</v>
      </c>
      <c r="E987" s="40">
        <f>'Agricultural Data'!C987</f>
        <v>0</v>
      </c>
      <c r="F987" s="40">
        <f>'Agricultural Data'!D987</f>
        <v>0</v>
      </c>
      <c r="G987" s="40">
        <f>'Agricultural Data'!E987</f>
        <v>0</v>
      </c>
      <c r="H987" s="38">
        <f>'Agricultural Data'!F987</f>
        <v>0</v>
      </c>
      <c r="I987" s="38">
        <f>'Agricultural Data'!G987</f>
        <v>0</v>
      </c>
      <c r="J987" s="38">
        <f>'Agricultural Data'!H987</f>
        <v>0</v>
      </c>
      <c r="K987" s="195">
        <f>'Agricultural Data'!I987</f>
        <v>0</v>
      </c>
      <c r="L987" s="195">
        <f>'Agricultural Data'!J987</f>
        <v>0</v>
      </c>
      <c r="M987" s="168" t="str">
        <f t="shared" si="51"/>
        <v/>
      </c>
      <c r="N987" s="168" t="str">
        <f t="shared" si="52"/>
        <v/>
      </c>
      <c r="O987" s="38" t="str">
        <f>IFERROR(IF(VLOOKUP(J987,'Inputs_Metric 30'!$D$5:$E$139,2,FALSE)=0,"",VLOOKUP(J987,'Inputs_Metric 30'!$D$5:$E$139,2,FALSE)),"")</f>
        <v/>
      </c>
    </row>
    <row r="988" spans="3:15" x14ac:dyDescent="0.25">
      <c r="C988">
        <f t="shared" ref="C988:C1051" si="53">IF(D988=1,C987+1,C987)</f>
        <v>10</v>
      </c>
      <c r="D988">
        <f>COUNTIF($F$4:F988,F988)</f>
        <v>803</v>
      </c>
      <c r="E988" s="40">
        <f>'Agricultural Data'!C988</f>
        <v>0</v>
      </c>
      <c r="F988" s="40">
        <f>'Agricultural Data'!D988</f>
        <v>0</v>
      </c>
      <c r="G988" s="40">
        <f>'Agricultural Data'!E988</f>
        <v>0</v>
      </c>
      <c r="H988" s="38">
        <f>'Agricultural Data'!F988</f>
        <v>0</v>
      </c>
      <c r="I988" s="38">
        <f>'Agricultural Data'!G988</f>
        <v>0</v>
      </c>
      <c r="J988" s="38">
        <f>'Agricultural Data'!H988</f>
        <v>0</v>
      </c>
      <c r="K988" s="195">
        <f>'Agricultural Data'!I988</f>
        <v>0</v>
      </c>
      <c r="L988" s="195">
        <f>'Agricultural Data'!J988</f>
        <v>0</v>
      </c>
      <c r="M988" s="168" t="str">
        <f t="shared" ref="M988:M1051" si="54">IF($O988="","",K988)</f>
        <v/>
      </c>
      <c r="N988" s="168" t="str">
        <f t="shared" ref="N988:N1051" si="55">IF($O988="","",L988)</f>
        <v/>
      </c>
      <c r="O988" s="38" t="str">
        <f>IFERROR(IF(VLOOKUP(J988,'Inputs_Metric 30'!$D$5:$E$139,2,FALSE)=0,"",VLOOKUP(J988,'Inputs_Metric 30'!$D$5:$E$139,2,FALSE)),"")</f>
        <v/>
      </c>
    </row>
    <row r="989" spans="3:15" x14ac:dyDescent="0.25">
      <c r="C989">
        <f t="shared" si="53"/>
        <v>10</v>
      </c>
      <c r="D989">
        <f>COUNTIF($F$4:F989,F989)</f>
        <v>804</v>
      </c>
      <c r="E989" s="40">
        <f>'Agricultural Data'!C989</f>
        <v>0</v>
      </c>
      <c r="F989" s="40">
        <f>'Agricultural Data'!D989</f>
        <v>0</v>
      </c>
      <c r="G989" s="40">
        <f>'Agricultural Data'!E989</f>
        <v>0</v>
      </c>
      <c r="H989" s="38">
        <f>'Agricultural Data'!F989</f>
        <v>0</v>
      </c>
      <c r="I989" s="38">
        <f>'Agricultural Data'!G989</f>
        <v>0</v>
      </c>
      <c r="J989" s="38">
        <f>'Agricultural Data'!H989</f>
        <v>0</v>
      </c>
      <c r="K989" s="195">
        <f>'Agricultural Data'!I989</f>
        <v>0</v>
      </c>
      <c r="L989" s="195">
        <f>'Agricultural Data'!J989</f>
        <v>0</v>
      </c>
      <c r="M989" s="168" t="str">
        <f t="shared" si="54"/>
        <v/>
      </c>
      <c r="N989" s="168" t="str">
        <f t="shared" si="55"/>
        <v/>
      </c>
      <c r="O989" s="38" t="str">
        <f>IFERROR(IF(VLOOKUP(J989,'Inputs_Metric 30'!$D$5:$E$139,2,FALSE)=0,"",VLOOKUP(J989,'Inputs_Metric 30'!$D$5:$E$139,2,FALSE)),"")</f>
        <v/>
      </c>
    </row>
    <row r="990" spans="3:15" x14ac:dyDescent="0.25">
      <c r="C990">
        <f t="shared" si="53"/>
        <v>10</v>
      </c>
      <c r="D990">
        <f>COUNTIF($F$4:F990,F990)</f>
        <v>805</v>
      </c>
      <c r="E990" s="40">
        <f>'Agricultural Data'!C990</f>
        <v>0</v>
      </c>
      <c r="F990" s="40">
        <f>'Agricultural Data'!D990</f>
        <v>0</v>
      </c>
      <c r="G990" s="40">
        <f>'Agricultural Data'!E990</f>
        <v>0</v>
      </c>
      <c r="H990" s="38">
        <f>'Agricultural Data'!F990</f>
        <v>0</v>
      </c>
      <c r="I990" s="38">
        <f>'Agricultural Data'!G990</f>
        <v>0</v>
      </c>
      <c r="J990" s="38">
        <f>'Agricultural Data'!H990</f>
        <v>0</v>
      </c>
      <c r="K990" s="195">
        <f>'Agricultural Data'!I990</f>
        <v>0</v>
      </c>
      <c r="L990" s="195">
        <f>'Agricultural Data'!J990</f>
        <v>0</v>
      </c>
      <c r="M990" s="168" t="str">
        <f t="shared" si="54"/>
        <v/>
      </c>
      <c r="N990" s="168" t="str">
        <f t="shared" si="55"/>
        <v/>
      </c>
      <c r="O990" s="38" t="str">
        <f>IFERROR(IF(VLOOKUP(J990,'Inputs_Metric 30'!$D$5:$E$139,2,FALSE)=0,"",VLOOKUP(J990,'Inputs_Metric 30'!$D$5:$E$139,2,FALSE)),"")</f>
        <v/>
      </c>
    </row>
    <row r="991" spans="3:15" x14ac:dyDescent="0.25">
      <c r="C991">
        <f t="shared" si="53"/>
        <v>10</v>
      </c>
      <c r="D991">
        <f>COUNTIF($F$4:F991,F991)</f>
        <v>806</v>
      </c>
      <c r="E991" s="40">
        <f>'Agricultural Data'!C991</f>
        <v>0</v>
      </c>
      <c r="F991" s="40">
        <f>'Agricultural Data'!D991</f>
        <v>0</v>
      </c>
      <c r="G991" s="40">
        <f>'Agricultural Data'!E991</f>
        <v>0</v>
      </c>
      <c r="H991" s="38">
        <f>'Agricultural Data'!F991</f>
        <v>0</v>
      </c>
      <c r="I991" s="38">
        <f>'Agricultural Data'!G991</f>
        <v>0</v>
      </c>
      <c r="J991" s="38">
        <f>'Agricultural Data'!H991</f>
        <v>0</v>
      </c>
      <c r="K991" s="195">
        <f>'Agricultural Data'!I991</f>
        <v>0</v>
      </c>
      <c r="L991" s="195">
        <f>'Agricultural Data'!J991</f>
        <v>0</v>
      </c>
      <c r="M991" s="168" t="str">
        <f t="shared" si="54"/>
        <v/>
      </c>
      <c r="N991" s="168" t="str">
        <f t="shared" si="55"/>
        <v/>
      </c>
      <c r="O991" s="38" t="str">
        <f>IFERROR(IF(VLOOKUP(J991,'Inputs_Metric 30'!$D$5:$E$139,2,FALSE)=0,"",VLOOKUP(J991,'Inputs_Metric 30'!$D$5:$E$139,2,FALSE)),"")</f>
        <v/>
      </c>
    </row>
    <row r="992" spans="3:15" x14ac:dyDescent="0.25">
      <c r="C992">
        <f t="shared" si="53"/>
        <v>10</v>
      </c>
      <c r="D992">
        <f>COUNTIF($F$4:F992,F992)</f>
        <v>807</v>
      </c>
      <c r="E992" s="40">
        <f>'Agricultural Data'!C992</f>
        <v>0</v>
      </c>
      <c r="F992" s="40">
        <f>'Agricultural Data'!D992</f>
        <v>0</v>
      </c>
      <c r="G992" s="40">
        <f>'Agricultural Data'!E992</f>
        <v>0</v>
      </c>
      <c r="H992" s="38">
        <f>'Agricultural Data'!F992</f>
        <v>0</v>
      </c>
      <c r="I992" s="38">
        <f>'Agricultural Data'!G992</f>
        <v>0</v>
      </c>
      <c r="J992" s="38">
        <f>'Agricultural Data'!H992</f>
        <v>0</v>
      </c>
      <c r="K992" s="195">
        <f>'Agricultural Data'!I992</f>
        <v>0</v>
      </c>
      <c r="L992" s="195">
        <f>'Agricultural Data'!J992</f>
        <v>0</v>
      </c>
      <c r="M992" s="168" t="str">
        <f t="shared" si="54"/>
        <v/>
      </c>
      <c r="N992" s="168" t="str">
        <f t="shared" si="55"/>
        <v/>
      </c>
      <c r="O992" s="38" t="str">
        <f>IFERROR(IF(VLOOKUP(J992,'Inputs_Metric 30'!$D$5:$E$139,2,FALSE)=0,"",VLOOKUP(J992,'Inputs_Metric 30'!$D$5:$E$139,2,FALSE)),"")</f>
        <v/>
      </c>
    </row>
    <row r="993" spans="3:15" x14ac:dyDescent="0.25">
      <c r="C993">
        <f t="shared" si="53"/>
        <v>10</v>
      </c>
      <c r="D993">
        <f>COUNTIF($F$4:F993,F993)</f>
        <v>808</v>
      </c>
      <c r="E993" s="40">
        <f>'Agricultural Data'!C993</f>
        <v>0</v>
      </c>
      <c r="F993" s="40">
        <f>'Agricultural Data'!D993</f>
        <v>0</v>
      </c>
      <c r="G993" s="40">
        <f>'Agricultural Data'!E993</f>
        <v>0</v>
      </c>
      <c r="H993" s="38">
        <f>'Agricultural Data'!F993</f>
        <v>0</v>
      </c>
      <c r="I993" s="38">
        <f>'Agricultural Data'!G993</f>
        <v>0</v>
      </c>
      <c r="J993" s="38">
        <f>'Agricultural Data'!H993</f>
        <v>0</v>
      </c>
      <c r="K993" s="195">
        <f>'Agricultural Data'!I993</f>
        <v>0</v>
      </c>
      <c r="L993" s="195">
        <f>'Agricultural Data'!J993</f>
        <v>0</v>
      </c>
      <c r="M993" s="168" t="str">
        <f t="shared" si="54"/>
        <v/>
      </c>
      <c r="N993" s="168" t="str">
        <f t="shared" si="55"/>
        <v/>
      </c>
      <c r="O993" s="38" t="str">
        <f>IFERROR(IF(VLOOKUP(J993,'Inputs_Metric 30'!$D$5:$E$139,2,FALSE)=0,"",VLOOKUP(J993,'Inputs_Metric 30'!$D$5:$E$139,2,FALSE)),"")</f>
        <v/>
      </c>
    </row>
    <row r="994" spans="3:15" x14ac:dyDescent="0.25">
      <c r="C994">
        <f t="shared" si="53"/>
        <v>10</v>
      </c>
      <c r="D994">
        <f>COUNTIF($F$4:F994,F994)</f>
        <v>809</v>
      </c>
      <c r="E994" s="40">
        <f>'Agricultural Data'!C994</f>
        <v>0</v>
      </c>
      <c r="F994" s="40">
        <f>'Agricultural Data'!D994</f>
        <v>0</v>
      </c>
      <c r="G994" s="40">
        <f>'Agricultural Data'!E994</f>
        <v>0</v>
      </c>
      <c r="H994" s="38">
        <f>'Agricultural Data'!F994</f>
        <v>0</v>
      </c>
      <c r="I994" s="38">
        <f>'Agricultural Data'!G994</f>
        <v>0</v>
      </c>
      <c r="J994" s="38">
        <f>'Agricultural Data'!H994</f>
        <v>0</v>
      </c>
      <c r="K994" s="195">
        <f>'Agricultural Data'!I994</f>
        <v>0</v>
      </c>
      <c r="L994" s="195">
        <f>'Agricultural Data'!J994</f>
        <v>0</v>
      </c>
      <c r="M994" s="168" t="str">
        <f t="shared" si="54"/>
        <v/>
      </c>
      <c r="N994" s="168" t="str">
        <f t="shared" si="55"/>
        <v/>
      </c>
      <c r="O994" s="38" t="str">
        <f>IFERROR(IF(VLOOKUP(J994,'Inputs_Metric 30'!$D$5:$E$139,2,FALSE)=0,"",VLOOKUP(J994,'Inputs_Metric 30'!$D$5:$E$139,2,FALSE)),"")</f>
        <v/>
      </c>
    </row>
    <row r="995" spans="3:15" x14ac:dyDescent="0.25">
      <c r="C995">
        <f t="shared" si="53"/>
        <v>10</v>
      </c>
      <c r="D995">
        <f>COUNTIF($F$4:F995,F995)</f>
        <v>810</v>
      </c>
      <c r="E995" s="40">
        <f>'Agricultural Data'!C995</f>
        <v>0</v>
      </c>
      <c r="F995" s="40">
        <f>'Agricultural Data'!D995</f>
        <v>0</v>
      </c>
      <c r="G995" s="40">
        <f>'Agricultural Data'!E995</f>
        <v>0</v>
      </c>
      <c r="H995" s="38">
        <f>'Agricultural Data'!F995</f>
        <v>0</v>
      </c>
      <c r="I995" s="38">
        <f>'Agricultural Data'!G995</f>
        <v>0</v>
      </c>
      <c r="J995" s="38">
        <f>'Agricultural Data'!H995</f>
        <v>0</v>
      </c>
      <c r="K995" s="195">
        <f>'Agricultural Data'!I995</f>
        <v>0</v>
      </c>
      <c r="L995" s="195">
        <f>'Agricultural Data'!J995</f>
        <v>0</v>
      </c>
      <c r="M995" s="168" t="str">
        <f t="shared" si="54"/>
        <v/>
      </c>
      <c r="N995" s="168" t="str">
        <f t="shared" si="55"/>
        <v/>
      </c>
      <c r="O995" s="38" t="str">
        <f>IFERROR(IF(VLOOKUP(J995,'Inputs_Metric 30'!$D$5:$E$139,2,FALSE)=0,"",VLOOKUP(J995,'Inputs_Metric 30'!$D$5:$E$139,2,FALSE)),"")</f>
        <v/>
      </c>
    </row>
    <row r="996" spans="3:15" x14ac:dyDescent="0.25">
      <c r="C996">
        <f t="shared" si="53"/>
        <v>10</v>
      </c>
      <c r="D996">
        <f>COUNTIF($F$4:F996,F996)</f>
        <v>811</v>
      </c>
      <c r="E996" s="40">
        <f>'Agricultural Data'!C996</f>
        <v>0</v>
      </c>
      <c r="F996" s="40">
        <f>'Agricultural Data'!D996</f>
        <v>0</v>
      </c>
      <c r="G996" s="40">
        <f>'Agricultural Data'!E996</f>
        <v>0</v>
      </c>
      <c r="H996" s="38">
        <f>'Agricultural Data'!F996</f>
        <v>0</v>
      </c>
      <c r="I996" s="38">
        <f>'Agricultural Data'!G996</f>
        <v>0</v>
      </c>
      <c r="J996" s="38">
        <f>'Agricultural Data'!H996</f>
        <v>0</v>
      </c>
      <c r="K996" s="195">
        <f>'Agricultural Data'!I996</f>
        <v>0</v>
      </c>
      <c r="L996" s="195">
        <f>'Agricultural Data'!J996</f>
        <v>0</v>
      </c>
      <c r="M996" s="168" t="str">
        <f t="shared" si="54"/>
        <v/>
      </c>
      <c r="N996" s="168" t="str">
        <f t="shared" si="55"/>
        <v/>
      </c>
      <c r="O996" s="38" t="str">
        <f>IFERROR(IF(VLOOKUP(J996,'Inputs_Metric 30'!$D$5:$E$139,2,FALSE)=0,"",VLOOKUP(J996,'Inputs_Metric 30'!$D$5:$E$139,2,FALSE)),"")</f>
        <v/>
      </c>
    </row>
    <row r="997" spans="3:15" x14ac:dyDescent="0.25">
      <c r="C997">
        <f t="shared" si="53"/>
        <v>10</v>
      </c>
      <c r="D997">
        <f>COUNTIF($F$4:F997,F997)</f>
        <v>812</v>
      </c>
      <c r="E997" s="40">
        <f>'Agricultural Data'!C997</f>
        <v>0</v>
      </c>
      <c r="F997" s="40">
        <f>'Agricultural Data'!D997</f>
        <v>0</v>
      </c>
      <c r="G997" s="40">
        <f>'Agricultural Data'!E997</f>
        <v>0</v>
      </c>
      <c r="H997" s="38">
        <f>'Agricultural Data'!F997</f>
        <v>0</v>
      </c>
      <c r="I997" s="38">
        <f>'Agricultural Data'!G997</f>
        <v>0</v>
      </c>
      <c r="J997" s="38">
        <f>'Agricultural Data'!H997</f>
        <v>0</v>
      </c>
      <c r="K997" s="195">
        <f>'Agricultural Data'!I997</f>
        <v>0</v>
      </c>
      <c r="L997" s="195">
        <f>'Agricultural Data'!J997</f>
        <v>0</v>
      </c>
      <c r="M997" s="168" t="str">
        <f t="shared" si="54"/>
        <v/>
      </c>
      <c r="N997" s="168" t="str">
        <f t="shared" si="55"/>
        <v/>
      </c>
      <c r="O997" s="38" t="str">
        <f>IFERROR(IF(VLOOKUP(J997,'Inputs_Metric 30'!$D$5:$E$139,2,FALSE)=0,"",VLOOKUP(J997,'Inputs_Metric 30'!$D$5:$E$139,2,FALSE)),"")</f>
        <v/>
      </c>
    </row>
    <row r="998" spans="3:15" x14ac:dyDescent="0.25">
      <c r="C998">
        <f t="shared" si="53"/>
        <v>10</v>
      </c>
      <c r="D998">
        <f>COUNTIF($F$4:F998,F998)</f>
        <v>813</v>
      </c>
      <c r="E998" s="40">
        <f>'Agricultural Data'!C998</f>
        <v>0</v>
      </c>
      <c r="F998" s="40">
        <f>'Agricultural Data'!D998</f>
        <v>0</v>
      </c>
      <c r="G998" s="40">
        <f>'Agricultural Data'!E998</f>
        <v>0</v>
      </c>
      <c r="H998" s="38">
        <f>'Agricultural Data'!F998</f>
        <v>0</v>
      </c>
      <c r="I998" s="38">
        <f>'Agricultural Data'!G998</f>
        <v>0</v>
      </c>
      <c r="J998" s="38">
        <f>'Agricultural Data'!H998</f>
        <v>0</v>
      </c>
      <c r="K998" s="195">
        <f>'Agricultural Data'!I998</f>
        <v>0</v>
      </c>
      <c r="L998" s="195">
        <f>'Agricultural Data'!J998</f>
        <v>0</v>
      </c>
      <c r="M998" s="168" t="str">
        <f t="shared" si="54"/>
        <v/>
      </c>
      <c r="N998" s="168" t="str">
        <f t="shared" si="55"/>
        <v/>
      </c>
      <c r="O998" s="38" t="str">
        <f>IFERROR(IF(VLOOKUP(J998,'Inputs_Metric 30'!$D$5:$E$139,2,FALSE)=0,"",VLOOKUP(J998,'Inputs_Metric 30'!$D$5:$E$139,2,FALSE)),"")</f>
        <v/>
      </c>
    </row>
    <row r="999" spans="3:15" x14ac:dyDescent="0.25">
      <c r="C999">
        <f t="shared" si="53"/>
        <v>10</v>
      </c>
      <c r="D999">
        <f>COUNTIF($F$4:F999,F999)</f>
        <v>814</v>
      </c>
      <c r="E999" s="40">
        <f>'Agricultural Data'!C999</f>
        <v>0</v>
      </c>
      <c r="F999" s="40">
        <f>'Agricultural Data'!D999</f>
        <v>0</v>
      </c>
      <c r="G999" s="40">
        <f>'Agricultural Data'!E999</f>
        <v>0</v>
      </c>
      <c r="H999" s="38">
        <f>'Agricultural Data'!F999</f>
        <v>0</v>
      </c>
      <c r="I999" s="38">
        <f>'Agricultural Data'!G999</f>
        <v>0</v>
      </c>
      <c r="J999" s="38">
        <f>'Agricultural Data'!H999</f>
        <v>0</v>
      </c>
      <c r="K999" s="195">
        <f>'Agricultural Data'!I999</f>
        <v>0</v>
      </c>
      <c r="L999" s="195">
        <f>'Agricultural Data'!J999</f>
        <v>0</v>
      </c>
      <c r="M999" s="168" t="str">
        <f t="shared" si="54"/>
        <v/>
      </c>
      <c r="N999" s="168" t="str">
        <f t="shared" si="55"/>
        <v/>
      </c>
      <c r="O999" s="38" t="str">
        <f>IFERROR(IF(VLOOKUP(J999,'Inputs_Metric 30'!$D$5:$E$139,2,FALSE)=0,"",VLOOKUP(J999,'Inputs_Metric 30'!$D$5:$E$139,2,FALSE)),"")</f>
        <v/>
      </c>
    </row>
    <row r="1000" spans="3:15" x14ac:dyDescent="0.25">
      <c r="C1000">
        <f t="shared" si="53"/>
        <v>10</v>
      </c>
      <c r="D1000">
        <f>COUNTIF($F$4:F1000,F1000)</f>
        <v>815</v>
      </c>
      <c r="E1000" s="40">
        <f>'Agricultural Data'!C1000</f>
        <v>0</v>
      </c>
      <c r="F1000" s="40">
        <f>'Agricultural Data'!D1000</f>
        <v>0</v>
      </c>
      <c r="G1000" s="40">
        <f>'Agricultural Data'!E1000</f>
        <v>0</v>
      </c>
      <c r="H1000" s="38">
        <f>'Agricultural Data'!F1000</f>
        <v>0</v>
      </c>
      <c r="I1000" s="38">
        <f>'Agricultural Data'!G1000</f>
        <v>0</v>
      </c>
      <c r="J1000" s="38">
        <f>'Agricultural Data'!H1000</f>
        <v>0</v>
      </c>
      <c r="K1000" s="195">
        <f>'Agricultural Data'!I1000</f>
        <v>0</v>
      </c>
      <c r="L1000" s="195">
        <f>'Agricultural Data'!J1000</f>
        <v>0</v>
      </c>
      <c r="M1000" s="168" t="str">
        <f t="shared" si="54"/>
        <v/>
      </c>
      <c r="N1000" s="168" t="str">
        <f t="shared" si="55"/>
        <v/>
      </c>
      <c r="O1000" s="38" t="str">
        <f>IFERROR(IF(VLOOKUP(J1000,'Inputs_Metric 30'!$D$5:$E$139,2,FALSE)=0,"",VLOOKUP(J1000,'Inputs_Metric 30'!$D$5:$E$139,2,FALSE)),"")</f>
        <v/>
      </c>
    </row>
    <row r="1001" spans="3:15" x14ac:dyDescent="0.25">
      <c r="C1001">
        <f t="shared" si="53"/>
        <v>10</v>
      </c>
      <c r="D1001">
        <f>COUNTIF($F$4:F1001,F1001)</f>
        <v>816</v>
      </c>
      <c r="E1001" s="40">
        <f>'Agricultural Data'!C1001</f>
        <v>0</v>
      </c>
      <c r="F1001" s="40">
        <f>'Agricultural Data'!D1001</f>
        <v>0</v>
      </c>
      <c r="G1001" s="40">
        <f>'Agricultural Data'!E1001</f>
        <v>0</v>
      </c>
      <c r="H1001" s="38">
        <f>'Agricultural Data'!F1001</f>
        <v>0</v>
      </c>
      <c r="I1001" s="38">
        <f>'Agricultural Data'!G1001</f>
        <v>0</v>
      </c>
      <c r="J1001" s="38">
        <f>'Agricultural Data'!H1001</f>
        <v>0</v>
      </c>
      <c r="K1001" s="195">
        <f>'Agricultural Data'!I1001</f>
        <v>0</v>
      </c>
      <c r="L1001" s="195">
        <f>'Agricultural Data'!J1001</f>
        <v>0</v>
      </c>
      <c r="M1001" s="168" t="str">
        <f t="shared" si="54"/>
        <v/>
      </c>
      <c r="N1001" s="168" t="str">
        <f t="shared" si="55"/>
        <v/>
      </c>
      <c r="O1001" s="38" t="str">
        <f>IFERROR(IF(VLOOKUP(J1001,'Inputs_Metric 30'!$D$5:$E$139,2,FALSE)=0,"",VLOOKUP(J1001,'Inputs_Metric 30'!$D$5:$E$139,2,FALSE)),"")</f>
        <v/>
      </c>
    </row>
    <row r="1002" spans="3:15" x14ac:dyDescent="0.25">
      <c r="C1002">
        <f t="shared" si="53"/>
        <v>10</v>
      </c>
      <c r="D1002">
        <f>COUNTIF($F$4:F1002,F1002)</f>
        <v>817</v>
      </c>
      <c r="E1002" s="40">
        <f>'Agricultural Data'!C1002</f>
        <v>0</v>
      </c>
      <c r="F1002" s="40">
        <f>'Agricultural Data'!D1002</f>
        <v>0</v>
      </c>
      <c r="G1002" s="40">
        <f>'Agricultural Data'!E1002</f>
        <v>0</v>
      </c>
      <c r="H1002" s="38">
        <f>'Agricultural Data'!F1002</f>
        <v>0</v>
      </c>
      <c r="I1002" s="38">
        <f>'Agricultural Data'!G1002</f>
        <v>0</v>
      </c>
      <c r="J1002" s="38">
        <f>'Agricultural Data'!H1002</f>
        <v>0</v>
      </c>
      <c r="K1002" s="195">
        <f>'Agricultural Data'!I1002</f>
        <v>0</v>
      </c>
      <c r="L1002" s="195">
        <f>'Agricultural Data'!J1002</f>
        <v>0</v>
      </c>
      <c r="M1002" s="168" t="str">
        <f t="shared" si="54"/>
        <v/>
      </c>
      <c r="N1002" s="168" t="str">
        <f t="shared" si="55"/>
        <v/>
      </c>
      <c r="O1002" s="38" t="str">
        <f>IFERROR(IF(VLOOKUP(J1002,'Inputs_Metric 30'!$D$5:$E$139,2,FALSE)=0,"",VLOOKUP(J1002,'Inputs_Metric 30'!$D$5:$E$139,2,FALSE)),"")</f>
        <v/>
      </c>
    </row>
    <row r="1003" spans="3:15" x14ac:dyDescent="0.25">
      <c r="C1003">
        <f t="shared" si="53"/>
        <v>10</v>
      </c>
      <c r="D1003">
        <f>COUNTIF($F$4:F1003,F1003)</f>
        <v>818</v>
      </c>
      <c r="E1003" s="40">
        <f>'Agricultural Data'!C1003</f>
        <v>0</v>
      </c>
      <c r="F1003" s="40">
        <f>'Agricultural Data'!D1003</f>
        <v>0</v>
      </c>
      <c r="G1003" s="40">
        <f>'Agricultural Data'!E1003</f>
        <v>0</v>
      </c>
      <c r="H1003" s="38">
        <f>'Agricultural Data'!F1003</f>
        <v>0</v>
      </c>
      <c r="I1003" s="38">
        <f>'Agricultural Data'!G1003</f>
        <v>0</v>
      </c>
      <c r="J1003" s="38">
        <f>'Agricultural Data'!H1003</f>
        <v>0</v>
      </c>
      <c r="K1003" s="195">
        <f>'Agricultural Data'!I1003</f>
        <v>0</v>
      </c>
      <c r="L1003" s="195">
        <f>'Agricultural Data'!J1003</f>
        <v>0</v>
      </c>
      <c r="M1003" s="168" t="str">
        <f t="shared" si="54"/>
        <v/>
      </c>
      <c r="N1003" s="168" t="str">
        <f t="shared" si="55"/>
        <v/>
      </c>
      <c r="O1003" s="38" t="str">
        <f>IFERROR(IF(VLOOKUP(J1003,'Inputs_Metric 30'!$D$5:$E$139,2,FALSE)=0,"",VLOOKUP(J1003,'Inputs_Metric 30'!$D$5:$E$139,2,FALSE)),"")</f>
        <v/>
      </c>
    </row>
    <row r="1004" spans="3:15" x14ac:dyDescent="0.25">
      <c r="C1004">
        <f t="shared" si="53"/>
        <v>10</v>
      </c>
      <c r="D1004">
        <f>COUNTIF($F$4:F1004,F1004)</f>
        <v>819</v>
      </c>
      <c r="E1004" s="40">
        <f>'Agricultural Data'!C1004</f>
        <v>0</v>
      </c>
      <c r="F1004" s="40">
        <f>'Agricultural Data'!D1004</f>
        <v>0</v>
      </c>
      <c r="G1004" s="40">
        <f>'Agricultural Data'!E1004</f>
        <v>0</v>
      </c>
      <c r="H1004" s="38">
        <f>'Agricultural Data'!F1004</f>
        <v>0</v>
      </c>
      <c r="I1004" s="38">
        <f>'Agricultural Data'!G1004</f>
        <v>0</v>
      </c>
      <c r="J1004" s="38">
        <f>'Agricultural Data'!H1004</f>
        <v>0</v>
      </c>
      <c r="K1004" s="195">
        <f>'Agricultural Data'!I1004</f>
        <v>0</v>
      </c>
      <c r="L1004" s="195">
        <f>'Agricultural Data'!J1004</f>
        <v>0</v>
      </c>
      <c r="M1004" s="168" t="str">
        <f t="shared" si="54"/>
        <v/>
      </c>
      <c r="N1004" s="168" t="str">
        <f t="shared" si="55"/>
        <v/>
      </c>
      <c r="O1004" s="38" t="str">
        <f>IFERROR(IF(VLOOKUP(J1004,'Inputs_Metric 30'!$D$5:$E$139,2,FALSE)=0,"",VLOOKUP(J1004,'Inputs_Metric 30'!$D$5:$E$139,2,FALSE)),"")</f>
        <v/>
      </c>
    </row>
    <row r="1005" spans="3:15" x14ac:dyDescent="0.25">
      <c r="C1005">
        <f t="shared" si="53"/>
        <v>10</v>
      </c>
      <c r="D1005">
        <f>COUNTIF($F$4:F1005,F1005)</f>
        <v>820</v>
      </c>
      <c r="E1005" s="40">
        <f>'Agricultural Data'!C1005</f>
        <v>0</v>
      </c>
      <c r="F1005" s="40">
        <f>'Agricultural Data'!D1005</f>
        <v>0</v>
      </c>
      <c r="G1005" s="40">
        <f>'Agricultural Data'!E1005</f>
        <v>0</v>
      </c>
      <c r="H1005" s="38">
        <f>'Agricultural Data'!F1005</f>
        <v>0</v>
      </c>
      <c r="I1005" s="38">
        <f>'Agricultural Data'!G1005</f>
        <v>0</v>
      </c>
      <c r="J1005" s="38">
        <f>'Agricultural Data'!H1005</f>
        <v>0</v>
      </c>
      <c r="K1005" s="195">
        <f>'Agricultural Data'!I1005</f>
        <v>0</v>
      </c>
      <c r="L1005" s="195">
        <f>'Agricultural Data'!J1005</f>
        <v>0</v>
      </c>
      <c r="M1005" s="168" t="str">
        <f t="shared" si="54"/>
        <v/>
      </c>
      <c r="N1005" s="168" t="str">
        <f t="shared" si="55"/>
        <v/>
      </c>
      <c r="O1005" s="38" t="str">
        <f>IFERROR(IF(VLOOKUP(J1005,'Inputs_Metric 30'!$D$5:$E$139,2,FALSE)=0,"",VLOOKUP(J1005,'Inputs_Metric 30'!$D$5:$E$139,2,FALSE)),"")</f>
        <v/>
      </c>
    </row>
    <row r="1006" spans="3:15" x14ac:dyDescent="0.25">
      <c r="C1006">
        <f t="shared" si="53"/>
        <v>10</v>
      </c>
      <c r="D1006">
        <f>COUNTIF($F$4:F1006,F1006)</f>
        <v>821</v>
      </c>
      <c r="E1006" s="40">
        <f>'Agricultural Data'!C1006</f>
        <v>0</v>
      </c>
      <c r="F1006" s="40">
        <f>'Agricultural Data'!D1006</f>
        <v>0</v>
      </c>
      <c r="G1006" s="40">
        <f>'Agricultural Data'!E1006</f>
        <v>0</v>
      </c>
      <c r="H1006" s="38">
        <f>'Agricultural Data'!F1006</f>
        <v>0</v>
      </c>
      <c r="I1006" s="38">
        <f>'Agricultural Data'!G1006</f>
        <v>0</v>
      </c>
      <c r="J1006" s="38">
        <f>'Agricultural Data'!H1006</f>
        <v>0</v>
      </c>
      <c r="K1006" s="195">
        <f>'Agricultural Data'!I1006</f>
        <v>0</v>
      </c>
      <c r="L1006" s="195">
        <f>'Agricultural Data'!J1006</f>
        <v>0</v>
      </c>
      <c r="M1006" s="168" t="str">
        <f t="shared" si="54"/>
        <v/>
      </c>
      <c r="N1006" s="168" t="str">
        <f t="shared" si="55"/>
        <v/>
      </c>
      <c r="O1006" s="38" t="str">
        <f>IFERROR(IF(VLOOKUP(J1006,'Inputs_Metric 30'!$D$5:$E$139,2,FALSE)=0,"",VLOOKUP(J1006,'Inputs_Metric 30'!$D$5:$E$139,2,FALSE)),"")</f>
        <v/>
      </c>
    </row>
    <row r="1007" spans="3:15" x14ac:dyDescent="0.25">
      <c r="C1007">
        <f t="shared" si="53"/>
        <v>10</v>
      </c>
      <c r="D1007">
        <f>COUNTIF($F$4:F1007,F1007)</f>
        <v>822</v>
      </c>
      <c r="E1007" s="40">
        <f>'Agricultural Data'!C1007</f>
        <v>0</v>
      </c>
      <c r="F1007" s="40">
        <f>'Agricultural Data'!D1007</f>
        <v>0</v>
      </c>
      <c r="G1007" s="40">
        <f>'Agricultural Data'!E1007</f>
        <v>0</v>
      </c>
      <c r="H1007" s="38">
        <f>'Agricultural Data'!F1007</f>
        <v>0</v>
      </c>
      <c r="I1007" s="38">
        <f>'Agricultural Data'!G1007</f>
        <v>0</v>
      </c>
      <c r="J1007" s="38">
        <f>'Agricultural Data'!H1007</f>
        <v>0</v>
      </c>
      <c r="K1007" s="195">
        <f>'Agricultural Data'!I1007</f>
        <v>0</v>
      </c>
      <c r="L1007" s="195">
        <f>'Agricultural Data'!J1007</f>
        <v>0</v>
      </c>
      <c r="M1007" s="168" t="str">
        <f t="shared" si="54"/>
        <v/>
      </c>
      <c r="N1007" s="168" t="str">
        <f t="shared" si="55"/>
        <v/>
      </c>
      <c r="O1007" s="38" t="str">
        <f>IFERROR(IF(VLOOKUP(J1007,'Inputs_Metric 30'!$D$5:$E$139,2,FALSE)=0,"",VLOOKUP(J1007,'Inputs_Metric 30'!$D$5:$E$139,2,FALSE)),"")</f>
        <v/>
      </c>
    </row>
    <row r="1008" spans="3:15" x14ac:dyDescent="0.25">
      <c r="C1008">
        <f t="shared" si="53"/>
        <v>10</v>
      </c>
      <c r="D1008">
        <f>COUNTIF($F$4:F1008,F1008)</f>
        <v>823</v>
      </c>
      <c r="E1008" s="40">
        <f>'Agricultural Data'!C1008</f>
        <v>0</v>
      </c>
      <c r="F1008" s="40">
        <f>'Agricultural Data'!D1008</f>
        <v>0</v>
      </c>
      <c r="G1008" s="40">
        <f>'Agricultural Data'!E1008</f>
        <v>0</v>
      </c>
      <c r="H1008" s="38">
        <f>'Agricultural Data'!F1008</f>
        <v>0</v>
      </c>
      <c r="I1008" s="38">
        <f>'Agricultural Data'!G1008</f>
        <v>0</v>
      </c>
      <c r="J1008" s="38">
        <f>'Agricultural Data'!H1008</f>
        <v>0</v>
      </c>
      <c r="K1008" s="195">
        <f>'Agricultural Data'!I1008</f>
        <v>0</v>
      </c>
      <c r="L1008" s="195">
        <f>'Agricultural Data'!J1008</f>
        <v>0</v>
      </c>
      <c r="M1008" s="168" t="str">
        <f t="shared" si="54"/>
        <v/>
      </c>
      <c r="N1008" s="168" t="str">
        <f t="shared" si="55"/>
        <v/>
      </c>
      <c r="O1008" s="38" t="str">
        <f>IFERROR(IF(VLOOKUP(J1008,'Inputs_Metric 30'!$D$5:$E$139,2,FALSE)=0,"",VLOOKUP(J1008,'Inputs_Metric 30'!$D$5:$E$139,2,FALSE)),"")</f>
        <v/>
      </c>
    </row>
    <row r="1009" spans="3:15" x14ac:dyDescent="0.25">
      <c r="C1009">
        <f t="shared" si="53"/>
        <v>10</v>
      </c>
      <c r="D1009">
        <f>COUNTIF($F$4:F1009,F1009)</f>
        <v>824</v>
      </c>
      <c r="E1009" s="40">
        <f>'Agricultural Data'!C1009</f>
        <v>0</v>
      </c>
      <c r="F1009" s="40">
        <f>'Agricultural Data'!D1009</f>
        <v>0</v>
      </c>
      <c r="G1009" s="40">
        <f>'Agricultural Data'!E1009</f>
        <v>0</v>
      </c>
      <c r="H1009" s="38">
        <f>'Agricultural Data'!F1009</f>
        <v>0</v>
      </c>
      <c r="I1009" s="38">
        <f>'Agricultural Data'!G1009</f>
        <v>0</v>
      </c>
      <c r="J1009" s="38">
        <f>'Agricultural Data'!H1009</f>
        <v>0</v>
      </c>
      <c r="K1009" s="195">
        <f>'Agricultural Data'!I1009</f>
        <v>0</v>
      </c>
      <c r="L1009" s="195">
        <f>'Agricultural Data'!J1009</f>
        <v>0</v>
      </c>
      <c r="M1009" s="168" t="str">
        <f t="shared" si="54"/>
        <v/>
      </c>
      <c r="N1009" s="168" t="str">
        <f t="shared" si="55"/>
        <v/>
      </c>
      <c r="O1009" s="38" t="str">
        <f>IFERROR(IF(VLOOKUP(J1009,'Inputs_Metric 30'!$D$5:$E$139,2,FALSE)=0,"",VLOOKUP(J1009,'Inputs_Metric 30'!$D$5:$E$139,2,FALSE)),"")</f>
        <v/>
      </c>
    </row>
    <row r="1010" spans="3:15" x14ac:dyDescent="0.25">
      <c r="C1010">
        <f t="shared" si="53"/>
        <v>10</v>
      </c>
      <c r="D1010">
        <f>COUNTIF($F$4:F1010,F1010)</f>
        <v>825</v>
      </c>
      <c r="E1010" s="40">
        <f>'Agricultural Data'!C1010</f>
        <v>0</v>
      </c>
      <c r="F1010" s="40">
        <f>'Agricultural Data'!D1010</f>
        <v>0</v>
      </c>
      <c r="G1010" s="40">
        <f>'Agricultural Data'!E1010</f>
        <v>0</v>
      </c>
      <c r="H1010" s="38">
        <f>'Agricultural Data'!F1010</f>
        <v>0</v>
      </c>
      <c r="I1010" s="38">
        <f>'Agricultural Data'!G1010</f>
        <v>0</v>
      </c>
      <c r="J1010" s="38">
        <f>'Agricultural Data'!H1010</f>
        <v>0</v>
      </c>
      <c r="K1010" s="195">
        <f>'Agricultural Data'!I1010</f>
        <v>0</v>
      </c>
      <c r="L1010" s="195">
        <f>'Agricultural Data'!J1010</f>
        <v>0</v>
      </c>
      <c r="M1010" s="168" t="str">
        <f t="shared" si="54"/>
        <v/>
      </c>
      <c r="N1010" s="168" t="str">
        <f t="shared" si="55"/>
        <v/>
      </c>
      <c r="O1010" s="38" t="str">
        <f>IFERROR(IF(VLOOKUP(J1010,'Inputs_Metric 30'!$D$5:$E$139,2,FALSE)=0,"",VLOOKUP(J1010,'Inputs_Metric 30'!$D$5:$E$139,2,FALSE)),"")</f>
        <v/>
      </c>
    </row>
    <row r="1011" spans="3:15" x14ac:dyDescent="0.25">
      <c r="C1011">
        <f t="shared" si="53"/>
        <v>10</v>
      </c>
      <c r="D1011">
        <f>COUNTIF($F$4:F1011,F1011)</f>
        <v>826</v>
      </c>
      <c r="E1011" s="40">
        <f>'Agricultural Data'!C1011</f>
        <v>0</v>
      </c>
      <c r="F1011" s="40">
        <f>'Agricultural Data'!D1011</f>
        <v>0</v>
      </c>
      <c r="G1011" s="40">
        <f>'Agricultural Data'!E1011</f>
        <v>0</v>
      </c>
      <c r="H1011" s="38">
        <f>'Agricultural Data'!F1011</f>
        <v>0</v>
      </c>
      <c r="I1011" s="38">
        <f>'Agricultural Data'!G1011</f>
        <v>0</v>
      </c>
      <c r="J1011" s="38">
        <f>'Agricultural Data'!H1011</f>
        <v>0</v>
      </c>
      <c r="K1011" s="195">
        <f>'Agricultural Data'!I1011</f>
        <v>0</v>
      </c>
      <c r="L1011" s="195">
        <f>'Agricultural Data'!J1011</f>
        <v>0</v>
      </c>
      <c r="M1011" s="168" t="str">
        <f t="shared" si="54"/>
        <v/>
      </c>
      <c r="N1011" s="168" t="str">
        <f t="shared" si="55"/>
        <v/>
      </c>
      <c r="O1011" s="38" t="str">
        <f>IFERROR(IF(VLOOKUP(J1011,'Inputs_Metric 30'!$D$5:$E$139,2,FALSE)=0,"",VLOOKUP(J1011,'Inputs_Metric 30'!$D$5:$E$139,2,FALSE)),"")</f>
        <v/>
      </c>
    </row>
    <row r="1012" spans="3:15" x14ac:dyDescent="0.25">
      <c r="C1012">
        <f t="shared" si="53"/>
        <v>10</v>
      </c>
      <c r="D1012">
        <f>COUNTIF($F$4:F1012,F1012)</f>
        <v>827</v>
      </c>
      <c r="E1012" s="40">
        <f>'Agricultural Data'!C1012</f>
        <v>0</v>
      </c>
      <c r="F1012" s="40">
        <f>'Agricultural Data'!D1012</f>
        <v>0</v>
      </c>
      <c r="G1012" s="40">
        <f>'Agricultural Data'!E1012</f>
        <v>0</v>
      </c>
      <c r="H1012" s="38">
        <f>'Agricultural Data'!F1012</f>
        <v>0</v>
      </c>
      <c r="I1012" s="38">
        <f>'Agricultural Data'!G1012</f>
        <v>0</v>
      </c>
      <c r="J1012" s="38">
        <f>'Agricultural Data'!H1012</f>
        <v>0</v>
      </c>
      <c r="K1012" s="195">
        <f>'Agricultural Data'!I1012</f>
        <v>0</v>
      </c>
      <c r="L1012" s="195">
        <f>'Agricultural Data'!J1012</f>
        <v>0</v>
      </c>
      <c r="M1012" s="168" t="str">
        <f t="shared" si="54"/>
        <v/>
      </c>
      <c r="N1012" s="168" t="str">
        <f t="shared" si="55"/>
        <v/>
      </c>
      <c r="O1012" s="38" t="str">
        <f>IFERROR(IF(VLOOKUP(J1012,'Inputs_Metric 30'!$D$5:$E$139,2,FALSE)=0,"",VLOOKUP(J1012,'Inputs_Metric 30'!$D$5:$E$139,2,FALSE)),"")</f>
        <v/>
      </c>
    </row>
    <row r="1013" spans="3:15" x14ac:dyDescent="0.25">
      <c r="C1013">
        <f t="shared" si="53"/>
        <v>10</v>
      </c>
      <c r="D1013">
        <f>COUNTIF($F$4:F1013,F1013)</f>
        <v>828</v>
      </c>
      <c r="E1013" s="40">
        <f>'Agricultural Data'!C1013</f>
        <v>0</v>
      </c>
      <c r="F1013" s="40">
        <f>'Agricultural Data'!D1013</f>
        <v>0</v>
      </c>
      <c r="G1013" s="40">
        <f>'Agricultural Data'!E1013</f>
        <v>0</v>
      </c>
      <c r="H1013" s="38">
        <f>'Agricultural Data'!F1013</f>
        <v>0</v>
      </c>
      <c r="I1013" s="38">
        <f>'Agricultural Data'!G1013</f>
        <v>0</v>
      </c>
      <c r="J1013" s="38">
        <f>'Agricultural Data'!H1013</f>
        <v>0</v>
      </c>
      <c r="K1013" s="195">
        <f>'Agricultural Data'!I1013</f>
        <v>0</v>
      </c>
      <c r="L1013" s="195">
        <f>'Agricultural Data'!J1013</f>
        <v>0</v>
      </c>
      <c r="M1013" s="168" t="str">
        <f t="shared" si="54"/>
        <v/>
      </c>
      <c r="N1013" s="168" t="str">
        <f t="shared" si="55"/>
        <v/>
      </c>
      <c r="O1013" s="38" t="str">
        <f>IFERROR(IF(VLOOKUP(J1013,'Inputs_Metric 30'!$D$5:$E$139,2,FALSE)=0,"",VLOOKUP(J1013,'Inputs_Metric 30'!$D$5:$E$139,2,FALSE)),"")</f>
        <v/>
      </c>
    </row>
    <row r="1014" spans="3:15" x14ac:dyDescent="0.25">
      <c r="C1014">
        <f t="shared" si="53"/>
        <v>10</v>
      </c>
      <c r="D1014">
        <f>COUNTIF($F$4:F1014,F1014)</f>
        <v>829</v>
      </c>
      <c r="E1014" s="40">
        <f>'Agricultural Data'!C1014</f>
        <v>0</v>
      </c>
      <c r="F1014" s="40">
        <f>'Agricultural Data'!D1014</f>
        <v>0</v>
      </c>
      <c r="G1014" s="40">
        <f>'Agricultural Data'!E1014</f>
        <v>0</v>
      </c>
      <c r="H1014" s="38">
        <f>'Agricultural Data'!F1014</f>
        <v>0</v>
      </c>
      <c r="I1014" s="38">
        <f>'Agricultural Data'!G1014</f>
        <v>0</v>
      </c>
      <c r="J1014" s="38">
        <f>'Agricultural Data'!H1014</f>
        <v>0</v>
      </c>
      <c r="K1014" s="195">
        <f>'Agricultural Data'!I1014</f>
        <v>0</v>
      </c>
      <c r="L1014" s="195">
        <f>'Agricultural Data'!J1014</f>
        <v>0</v>
      </c>
      <c r="M1014" s="168" t="str">
        <f t="shared" si="54"/>
        <v/>
      </c>
      <c r="N1014" s="168" t="str">
        <f t="shared" si="55"/>
        <v/>
      </c>
      <c r="O1014" s="38" t="str">
        <f>IFERROR(IF(VLOOKUP(J1014,'Inputs_Metric 30'!$D$5:$E$139,2,FALSE)=0,"",VLOOKUP(J1014,'Inputs_Metric 30'!$D$5:$E$139,2,FALSE)),"")</f>
        <v/>
      </c>
    </row>
    <row r="1015" spans="3:15" x14ac:dyDescent="0.25">
      <c r="C1015">
        <f t="shared" si="53"/>
        <v>10</v>
      </c>
      <c r="D1015">
        <f>COUNTIF($F$4:F1015,F1015)</f>
        <v>830</v>
      </c>
      <c r="E1015" s="40">
        <f>'Agricultural Data'!C1015</f>
        <v>0</v>
      </c>
      <c r="F1015" s="40">
        <f>'Agricultural Data'!D1015</f>
        <v>0</v>
      </c>
      <c r="G1015" s="40">
        <f>'Agricultural Data'!E1015</f>
        <v>0</v>
      </c>
      <c r="H1015" s="38">
        <f>'Agricultural Data'!F1015</f>
        <v>0</v>
      </c>
      <c r="I1015" s="38">
        <f>'Agricultural Data'!G1015</f>
        <v>0</v>
      </c>
      <c r="J1015" s="38">
        <f>'Agricultural Data'!H1015</f>
        <v>0</v>
      </c>
      <c r="K1015" s="195">
        <f>'Agricultural Data'!I1015</f>
        <v>0</v>
      </c>
      <c r="L1015" s="195">
        <f>'Agricultural Data'!J1015</f>
        <v>0</v>
      </c>
      <c r="M1015" s="168" t="str">
        <f t="shared" si="54"/>
        <v/>
      </c>
      <c r="N1015" s="168" t="str">
        <f t="shared" si="55"/>
        <v/>
      </c>
      <c r="O1015" s="38" t="str">
        <f>IFERROR(IF(VLOOKUP(J1015,'Inputs_Metric 30'!$D$5:$E$139,2,FALSE)=0,"",VLOOKUP(J1015,'Inputs_Metric 30'!$D$5:$E$139,2,FALSE)),"")</f>
        <v/>
      </c>
    </row>
    <row r="1016" spans="3:15" x14ac:dyDescent="0.25">
      <c r="C1016">
        <f t="shared" si="53"/>
        <v>10</v>
      </c>
      <c r="D1016">
        <f>COUNTIF($F$4:F1016,F1016)</f>
        <v>831</v>
      </c>
      <c r="E1016" s="40">
        <f>'Agricultural Data'!C1016</f>
        <v>0</v>
      </c>
      <c r="F1016" s="40">
        <f>'Agricultural Data'!D1016</f>
        <v>0</v>
      </c>
      <c r="G1016" s="40">
        <f>'Agricultural Data'!E1016</f>
        <v>0</v>
      </c>
      <c r="H1016" s="38">
        <f>'Agricultural Data'!F1016</f>
        <v>0</v>
      </c>
      <c r="I1016" s="38">
        <f>'Agricultural Data'!G1016</f>
        <v>0</v>
      </c>
      <c r="J1016" s="38">
        <f>'Agricultural Data'!H1016</f>
        <v>0</v>
      </c>
      <c r="K1016" s="195">
        <f>'Agricultural Data'!I1016</f>
        <v>0</v>
      </c>
      <c r="L1016" s="195">
        <f>'Agricultural Data'!J1016</f>
        <v>0</v>
      </c>
      <c r="M1016" s="168" t="str">
        <f t="shared" si="54"/>
        <v/>
      </c>
      <c r="N1016" s="168" t="str">
        <f t="shared" si="55"/>
        <v/>
      </c>
      <c r="O1016" s="38" t="str">
        <f>IFERROR(IF(VLOOKUP(J1016,'Inputs_Metric 30'!$D$5:$E$139,2,FALSE)=0,"",VLOOKUP(J1016,'Inputs_Metric 30'!$D$5:$E$139,2,FALSE)),"")</f>
        <v/>
      </c>
    </row>
    <row r="1017" spans="3:15" x14ac:dyDescent="0.25">
      <c r="C1017">
        <f t="shared" si="53"/>
        <v>10</v>
      </c>
      <c r="D1017">
        <f>COUNTIF($F$4:F1017,F1017)</f>
        <v>832</v>
      </c>
      <c r="E1017" s="40">
        <f>'Agricultural Data'!C1017</f>
        <v>0</v>
      </c>
      <c r="F1017" s="40">
        <f>'Agricultural Data'!D1017</f>
        <v>0</v>
      </c>
      <c r="G1017" s="40">
        <f>'Agricultural Data'!E1017</f>
        <v>0</v>
      </c>
      <c r="H1017" s="38">
        <f>'Agricultural Data'!F1017</f>
        <v>0</v>
      </c>
      <c r="I1017" s="38">
        <f>'Agricultural Data'!G1017</f>
        <v>0</v>
      </c>
      <c r="J1017" s="38">
        <f>'Agricultural Data'!H1017</f>
        <v>0</v>
      </c>
      <c r="K1017" s="195">
        <f>'Agricultural Data'!I1017</f>
        <v>0</v>
      </c>
      <c r="L1017" s="195">
        <f>'Agricultural Data'!J1017</f>
        <v>0</v>
      </c>
      <c r="M1017" s="168" t="str">
        <f t="shared" si="54"/>
        <v/>
      </c>
      <c r="N1017" s="168" t="str">
        <f t="shared" si="55"/>
        <v/>
      </c>
      <c r="O1017" s="38" t="str">
        <f>IFERROR(IF(VLOOKUP(J1017,'Inputs_Metric 30'!$D$5:$E$139,2,FALSE)=0,"",VLOOKUP(J1017,'Inputs_Metric 30'!$D$5:$E$139,2,FALSE)),"")</f>
        <v/>
      </c>
    </row>
    <row r="1018" spans="3:15" x14ac:dyDescent="0.25">
      <c r="C1018">
        <f t="shared" si="53"/>
        <v>10</v>
      </c>
      <c r="D1018">
        <f>COUNTIF($F$4:F1018,F1018)</f>
        <v>833</v>
      </c>
      <c r="E1018" s="40">
        <f>'Agricultural Data'!C1018</f>
        <v>0</v>
      </c>
      <c r="F1018" s="40">
        <f>'Agricultural Data'!D1018</f>
        <v>0</v>
      </c>
      <c r="G1018" s="40">
        <f>'Agricultural Data'!E1018</f>
        <v>0</v>
      </c>
      <c r="H1018" s="38">
        <f>'Agricultural Data'!F1018</f>
        <v>0</v>
      </c>
      <c r="I1018" s="38">
        <f>'Agricultural Data'!G1018</f>
        <v>0</v>
      </c>
      <c r="J1018" s="38">
        <f>'Agricultural Data'!H1018</f>
        <v>0</v>
      </c>
      <c r="K1018" s="195">
        <f>'Agricultural Data'!I1018</f>
        <v>0</v>
      </c>
      <c r="L1018" s="195">
        <f>'Agricultural Data'!J1018</f>
        <v>0</v>
      </c>
      <c r="M1018" s="168" t="str">
        <f t="shared" si="54"/>
        <v/>
      </c>
      <c r="N1018" s="168" t="str">
        <f t="shared" si="55"/>
        <v/>
      </c>
      <c r="O1018" s="38" t="str">
        <f>IFERROR(IF(VLOOKUP(J1018,'Inputs_Metric 30'!$D$5:$E$139,2,FALSE)=0,"",VLOOKUP(J1018,'Inputs_Metric 30'!$D$5:$E$139,2,FALSE)),"")</f>
        <v/>
      </c>
    </row>
    <row r="1019" spans="3:15" x14ac:dyDescent="0.25">
      <c r="C1019">
        <f t="shared" si="53"/>
        <v>10</v>
      </c>
      <c r="D1019">
        <f>COUNTIF($F$4:F1019,F1019)</f>
        <v>834</v>
      </c>
      <c r="E1019" s="40">
        <f>'Agricultural Data'!C1019</f>
        <v>0</v>
      </c>
      <c r="F1019" s="40">
        <f>'Agricultural Data'!D1019</f>
        <v>0</v>
      </c>
      <c r="G1019" s="40">
        <f>'Agricultural Data'!E1019</f>
        <v>0</v>
      </c>
      <c r="H1019" s="38">
        <f>'Agricultural Data'!F1019</f>
        <v>0</v>
      </c>
      <c r="I1019" s="38">
        <f>'Agricultural Data'!G1019</f>
        <v>0</v>
      </c>
      <c r="J1019" s="38">
        <f>'Agricultural Data'!H1019</f>
        <v>0</v>
      </c>
      <c r="K1019" s="195">
        <f>'Agricultural Data'!I1019</f>
        <v>0</v>
      </c>
      <c r="L1019" s="195">
        <f>'Agricultural Data'!J1019</f>
        <v>0</v>
      </c>
      <c r="M1019" s="168" t="str">
        <f t="shared" si="54"/>
        <v/>
      </c>
      <c r="N1019" s="168" t="str">
        <f t="shared" si="55"/>
        <v/>
      </c>
      <c r="O1019" s="38" t="str">
        <f>IFERROR(IF(VLOOKUP(J1019,'Inputs_Metric 30'!$D$5:$E$139,2,FALSE)=0,"",VLOOKUP(J1019,'Inputs_Metric 30'!$D$5:$E$139,2,FALSE)),"")</f>
        <v/>
      </c>
    </row>
    <row r="1020" spans="3:15" x14ac:dyDescent="0.25">
      <c r="C1020">
        <f t="shared" si="53"/>
        <v>10</v>
      </c>
      <c r="D1020">
        <f>COUNTIF($F$4:F1020,F1020)</f>
        <v>835</v>
      </c>
      <c r="E1020" s="40">
        <f>'Agricultural Data'!C1020</f>
        <v>0</v>
      </c>
      <c r="F1020" s="40">
        <f>'Agricultural Data'!D1020</f>
        <v>0</v>
      </c>
      <c r="G1020" s="40">
        <f>'Agricultural Data'!E1020</f>
        <v>0</v>
      </c>
      <c r="H1020" s="38">
        <f>'Agricultural Data'!F1020</f>
        <v>0</v>
      </c>
      <c r="I1020" s="38">
        <f>'Agricultural Data'!G1020</f>
        <v>0</v>
      </c>
      <c r="J1020" s="38">
        <f>'Agricultural Data'!H1020</f>
        <v>0</v>
      </c>
      <c r="K1020" s="195">
        <f>'Agricultural Data'!I1020</f>
        <v>0</v>
      </c>
      <c r="L1020" s="195">
        <f>'Agricultural Data'!J1020</f>
        <v>0</v>
      </c>
      <c r="M1020" s="168" t="str">
        <f t="shared" si="54"/>
        <v/>
      </c>
      <c r="N1020" s="168" t="str">
        <f t="shared" si="55"/>
        <v/>
      </c>
      <c r="O1020" s="38" t="str">
        <f>IFERROR(IF(VLOOKUP(J1020,'Inputs_Metric 30'!$D$5:$E$139,2,FALSE)=0,"",VLOOKUP(J1020,'Inputs_Metric 30'!$D$5:$E$139,2,FALSE)),"")</f>
        <v/>
      </c>
    </row>
    <row r="1021" spans="3:15" x14ac:dyDescent="0.25">
      <c r="C1021">
        <f t="shared" si="53"/>
        <v>10</v>
      </c>
      <c r="D1021">
        <f>COUNTIF($F$4:F1021,F1021)</f>
        <v>836</v>
      </c>
      <c r="E1021" s="40">
        <f>'Agricultural Data'!C1021</f>
        <v>0</v>
      </c>
      <c r="F1021" s="40">
        <f>'Agricultural Data'!D1021</f>
        <v>0</v>
      </c>
      <c r="G1021" s="40">
        <f>'Agricultural Data'!E1021</f>
        <v>0</v>
      </c>
      <c r="H1021" s="38">
        <f>'Agricultural Data'!F1021</f>
        <v>0</v>
      </c>
      <c r="I1021" s="38">
        <f>'Agricultural Data'!G1021</f>
        <v>0</v>
      </c>
      <c r="J1021" s="38">
        <f>'Agricultural Data'!H1021</f>
        <v>0</v>
      </c>
      <c r="K1021" s="195">
        <f>'Agricultural Data'!I1021</f>
        <v>0</v>
      </c>
      <c r="L1021" s="195">
        <f>'Agricultural Data'!J1021</f>
        <v>0</v>
      </c>
      <c r="M1021" s="168" t="str">
        <f t="shared" si="54"/>
        <v/>
      </c>
      <c r="N1021" s="168" t="str">
        <f t="shared" si="55"/>
        <v/>
      </c>
      <c r="O1021" s="38" t="str">
        <f>IFERROR(IF(VLOOKUP(J1021,'Inputs_Metric 30'!$D$5:$E$139,2,FALSE)=0,"",VLOOKUP(J1021,'Inputs_Metric 30'!$D$5:$E$139,2,FALSE)),"")</f>
        <v/>
      </c>
    </row>
    <row r="1022" spans="3:15" x14ac:dyDescent="0.25">
      <c r="C1022">
        <f t="shared" si="53"/>
        <v>10</v>
      </c>
      <c r="D1022">
        <f>COUNTIF($F$4:F1022,F1022)</f>
        <v>837</v>
      </c>
      <c r="E1022" s="40">
        <f>'Agricultural Data'!C1022</f>
        <v>0</v>
      </c>
      <c r="F1022" s="40">
        <f>'Agricultural Data'!D1022</f>
        <v>0</v>
      </c>
      <c r="G1022" s="40">
        <f>'Agricultural Data'!E1022</f>
        <v>0</v>
      </c>
      <c r="H1022" s="38">
        <f>'Agricultural Data'!F1022</f>
        <v>0</v>
      </c>
      <c r="I1022" s="38">
        <f>'Agricultural Data'!G1022</f>
        <v>0</v>
      </c>
      <c r="J1022" s="38">
        <f>'Agricultural Data'!H1022</f>
        <v>0</v>
      </c>
      <c r="K1022" s="195">
        <f>'Agricultural Data'!I1022</f>
        <v>0</v>
      </c>
      <c r="L1022" s="195">
        <f>'Agricultural Data'!J1022</f>
        <v>0</v>
      </c>
      <c r="M1022" s="168" t="str">
        <f t="shared" si="54"/>
        <v/>
      </c>
      <c r="N1022" s="168" t="str">
        <f t="shared" si="55"/>
        <v/>
      </c>
      <c r="O1022" s="38" t="str">
        <f>IFERROR(IF(VLOOKUP(J1022,'Inputs_Metric 30'!$D$5:$E$139,2,FALSE)=0,"",VLOOKUP(J1022,'Inputs_Metric 30'!$D$5:$E$139,2,FALSE)),"")</f>
        <v/>
      </c>
    </row>
    <row r="1023" spans="3:15" x14ac:dyDescent="0.25">
      <c r="C1023">
        <f t="shared" si="53"/>
        <v>10</v>
      </c>
      <c r="D1023">
        <f>COUNTIF($F$4:F1023,F1023)</f>
        <v>838</v>
      </c>
      <c r="E1023" s="40">
        <f>'Agricultural Data'!C1023</f>
        <v>0</v>
      </c>
      <c r="F1023" s="40">
        <f>'Agricultural Data'!D1023</f>
        <v>0</v>
      </c>
      <c r="G1023" s="40">
        <f>'Agricultural Data'!E1023</f>
        <v>0</v>
      </c>
      <c r="H1023" s="38">
        <f>'Agricultural Data'!F1023</f>
        <v>0</v>
      </c>
      <c r="I1023" s="38">
        <f>'Agricultural Data'!G1023</f>
        <v>0</v>
      </c>
      <c r="J1023" s="38">
        <f>'Agricultural Data'!H1023</f>
        <v>0</v>
      </c>
      <c r="K1023" s="195">
        <f>'Agricultural Data'!I1023</f>
        <v>0</v>
      </c>
      <c r="L1023" s="195">
        <f>'Agricultural Data'!J1023</f>
        <v>0</v>
      </c>
      <c r="M1023" s="168" t="str">
        <f t="shared" si="54"/>
        <v/>
      </c>
      <c r="N1023" s="168" t="str">
        <f t="shared" si="55"/>
        <v/>
      </c>
      <c r="O1023" s="38" t="str">
        <f>IFERROR(IF(VLOOKUP(J1023,'Inputs_Metric 30'!$D$5:$E$139,2,FALSE)=0,"",VLOOKUP(J1023,'Inputs_Metric 30'!$D$5:$E$139,2,FALSE)),"")</f>
        <v/>
      </c>
    </row>
    <row r="1024" spans="3:15" x14ac:dyDescent="0.25">
      <c r="C1024">
        <f t="shared" si="53"/>
        <v>10</v>
      </c>
      <c r="D1024">
        <f>COUNTIF($F$4:F1024,F1024)</f>
        <v>839</v>
      </c>
      <c r="E1024" s="40">
        <f>'Agricultural Data'!C1024</f>
        <v>0</v>
      </c>
      <c r="F1024" s="40">
        <f>'Agricultural Data'!D1024</f>
        <v>0</v>
      </c>
      <c r="G1024" s="40">
        <f>'Agricultural Data'!E1024</f>
        <v>0</v>
      </c>
      <c r="H1024" s="38">
        <f>'Agricultural Data'!F1024</f>
        <v>0</v>
      </c>
      <c r="I1024" s="38">
        <f>'Agricultural Data'!G1024</f>
        <v>0</v>
      </c>
      <c r="J1024" s="38">
        <f>'Agricultural Data'!H1024</f>
        <v>0</v>
      </c>
      <c r="K1024" s="195">
        <f>'Agricultural Data'!I1024</f>
        <v>0</v>
      </c>
      <c r="L1024" s="195">
        <f>'Agricultural Data'!J1024</f>
        <v>0</v>
      </c>
      <c r="M1024" s="168" t="str">
        <f t="shared" si="54"/>
        <v/>
      </c>
      <c r="N1024" s="168" t="str">
        <f t="shared" si="55"/>
        <v/>
      </c>
      <c r="O1024" s="38" t="str">
        <f>IFERROR(IF(VLOOKUP(J1024,'Inputs_Metric 30'!$D$5:$E$139,2,FALSE)=0,"",VLOOKUP(J1024,'Inputs_Metric 30'!$D$5:$E$139,2,FALSE)),"")</f>
        <v/>
      </c>
    </row>
    <row r="1025" spans="3:15" x14ac:dyDescent="0.25">
      <c r="C1025">
        <f t="shared" si="53"/>
        <v>10</v>
      </c>
      <c r="D1025">
        <f>COUNTIF($F$4:F1025,F1025)</f>
        <v>840</v>
      </c>
      <c r="E1025" s="40">
        <f>'Agricultural Data'!C1025</f>
        <v>0</v>
      </c>
      <c r="F1025" s="40">
        <f>'Agricultural Data'!D1025</f>
        <v>0</v>
      </c>
      <c r="G1025" s="40">
        <f>'Agricultural Data'!E1025</f>
        <v>0</v>
      </c>
      <c r="H1025" s="38">
        <f>'Agricultural Data'!F1025</f>
        <v>0</v>
      </c>
      <c r="I1025" s="38">
        <f>'Agricultural Data'!G1025</f>
        <v>0</v>
      </c>
      <c r="J1025" s="38">
        <f>'Agricultural Data'!H1025</f>
        <v>0</v>
      </c>
      <c r="K1025" s="195">
        <f>'Agricultural Data'!I1025</f>
        <v>0</v>
      </c>
      <c r="L1025" s="195">
        <f>'Agricultural Data'!J1025</f>
        <v>0</v>
      </c>
      <c r="M1025" s="168" t="str">
        <f t="shared" si="54"/>
        <v/>
      </c>
      <c r="N1025" s="168" t="str">
        <f t="shared" si="55"/>
        <v/>
      </c>
      <c r="O1025" s="38" t="str">
        <f>IFERROR(IF(VLOOKUP(J1025,'Inputs_Metric 30'!$D$5:$E$139,2,FALSE)=0,"",VLOOKUP(J1025,'Inputs_Metric 30'!$D$5:$E$139,2,FALSE)),"")</f>
        <v/>
      </c>
    </row>
    <row r="1026" spans="3:15" x14ac:dyDescent="0.25">
      <c r="C1026">
        <f t="shared" si="53"/>
        <v>10</v>
      </c>
      <c r="D1026">
        <f>COUNTIF($F$4:F1026,F1026)</f>
        <v>841</v>
      </c>
      <c r="E1026" s="40">
        <f>'Agricultural Data'!C1026</f>
        <v>0</v>
      </c>
      <c r="F1026" s="40">
        <f>'Agricultural Data'!D1026</f>
        <v>0</v>
      </c>
      <c r="G1026" s="40">
        <f>'Agricultural Data'!E1026</f>
        <v>0</v>
      </c>
      <c r="H1026" s="38">
        <f>'Agricultural Data'!F1026</f>
        <v>0</v>
      </c>
      <c r="I1026" s="38">
        <f>'Agricultural Data'!G1026</f>
        <v>0</v>
      </c>
      <c r="J1026" s="38">
        <f>'Agricultural Data'!H1026</f>
        <v>0</v>
      </c>
      <c r="K1026" s="195">
        <f>'Agricultural Data'!I1026</f>
        <v>0</v>
      </c>
      <c r="L1026" s="195">
        <f>'Agricultural Data'!J1026</f>
        <v>0</v>
      </c>
      <c r="M1026" s="168" t="str">
        <f t="shared" si="54"/>
        <v/>
      </c>
      <c r="N1026" s="168" t="str">
        <f t="shared" si="55"/>
        <v/>
      </c>
      <c r="O1026" s="38" t="str">
        <f>IFERROR(IF(VLOOKUP(J1026,'Inputs_Metric 30'!$D$5:$E$139,2,FALSE)=0,"",VLOOKUP(J1026,'Inputs_Metric 30'!$D$5:$E$139,2,FALSE)),"")</f>
        <v/>
      </c>
    </row>
    <row r="1027" spans="3:15" x14ac:dyDescent="0.25">
      <c r="C1027">
        <f t="shared" si="53"/>
        <v>10</v>
      </c>
      <c r="D1027">
        <f>COUNTIF($F$4:F1027,F1027)</f>
        <v>842</v>
      </c>
      <c r="E1027" s="40">
        <f>'Agricultural Data'!C1027</f>
        <v>0</v>
      </c>
      <c r="F1027" s="40">
        <f>'Agricultural Data'!D1027</f>
        <v>0</v>
      </c>
      <c r="G1027" s="40">
        <f>'Agricultural Data'!E1027</f>
        <v>0</v>
      </c>
      <c r="H1027" s="38">
        <f>'Agricultural Data'!F1027</f>
        <v>0</v>
      </c>
      <c r="I1027" s="38">
        <f>'Agricultural Data'!G1027</f>
        <v>0</v>
      </c>
      <c r="J1027" s="38">
        <f>'Agricultural Data'!H1027</f>
        <v>0</v>
      </c>
      <c r="K1027" s="195">
        <f>'Agricultural Data'!I1027</f>
        <v>0</v>
      </c>
      <c r="L1027" s="195">
        <f>'Agricultural Data'!J1027</f>
        <v>0</v>
      </c>
      <c r="M1027" s="168" t="str">
        <f t="shared" si="54"/>
        <v/>
      </c>
      <c r="N1027" s="168" t="str">
        <f t="shared" si="55"/>
        <v/>
      </c>
      <c r="O1027" s="38" t="str">
        <f>IFERROR(IF(VLOOKUP(J1027,'Inputs_Metric 30'!$D$5:$E$139,2,FALSE)=0,"",VLOOKUP(J1027,'Inputs_Metric 30'!$D$5:$E$139,2,FALSE)),"")</f>
        <v/>
      </c>
    </row>
    <row r="1028" spans="3:15" x14ac:dyDescent="0.25">
      <c r="C1028">
        <f t="shared" si="53"/>
        <v>10</v>
      </c>
      <c r="D1028">
        <f>COUNTIF($F$4:F1028,F1028)</f>
        <v>843</v>
      </c>
      <c r="E1028" s="40">
        <f>'Agricultural Data'!C1028</f>
        <v>0</v>
      </c>
      <c r="F1028" s="40">
        <f>'Agricultural Data'!D1028</f>
        <v>0</v>
      </c>
      <c r="G1028" s="40">
        <f>'Agricultural Data'!E1028</f>
        <v>0</v>
      </c>
      <c r="H1028" s="38">
        <f>'Agricultural Data'!F1028</f>
        <v>0</v>
      </c>
      <c r="I1028" s="38">
        <f>'Agricultural Data'!G1028</f>
        <v>0</v>
      </c>
      <c r="J1028" s="38">
        <f>'Agricultural Data'!H1028</f>
        <v>0</v>
      </c>
      <c r="K1028" s="195">
        <f>'Agricultural Data'!I1028</f>
        <v>0</v>
      </c>
      <c r="L1028" s="195">
        <f>'Agricultural Data'!J1028</f>
        <v>0</v>
      </c>
      <c r="M1028" s="168" t="str">
        <f t="shared" si="54"/>
        <v/>
      </c>
      <c r="N1028" s="168" t="str">
        <f t="shared" si="55"/>
        <v/>
      </c>
      <c r="O1028" s="38" t="str">
        <f>IFERROR(IF(VLOOKUP(J1028,'Inputs_Metric 30'!$D$5:$E$139,2,FALSE)=0,"",VLOOKUP(J1028,'Inputs_Metric 30'!$D$5:$E$139,2,FALSE)),"")</f>
        <v/>
      </c>
    </row>
    <row r="1029" spans="3:15" x14ac:dyDescent="0.25">
      <c r="C1029">
        <f t="shared" si="53"/>
        <v>10</v>
      </c>
      <c r="D1029">
        <f>COUNTIF($F$4:F1029,F1029)</f>
        <v>844</v>
      </c>
      <c r="E1029" s="40">
        <f>'Agricultural Data'!C1029</f>
        <v>0</v>
      </c>
      <c r="F1029" s="40">
        <f>'Agricultural Data'!D1029</f>
        <v>0</v>
      </c>
      <c r="G1029" s="40">
        <f>'Agricultural Data'!E1029</f>
        <v>0</v>
      </c>
      <c r="H1029" s="38">
        <f>'Agricultural Data'!F1029</f>
        <v>0</v>
      </c>
      <c r="I1029" s="38">
        <f>'Agricultural Data'!G1029</f>
        <v>0</v>
      </c>
      <c r="J1029" s="38">
        <f>'Agricultural Data'!H1029</f>
        <v>0</v>
      </c>
      <c r="K1029" s="195">
        <f>'Agricultural Data'!I1029</f>
        <v>0</v>
      </c>
      <c r="L1029" s="195">
        <f>'Agricultural Data'!J1029</f>
        <v>0</v>
      </c>
      <c r="M1029" s="168" t="str">
        <f t="shared" si="54"/>
        <v/>
      </c>
      <c r="N1029" s="168" t="str">
        <f t="shared" si="55"/>
        <v/>
      </c>
      <c r="O1029" s="38" t="str">
        <f>IFERROR(IF(VLOOKUP(J1029,'Inputs_Metric 30'!$D$5:$E$139,2,FALSE)=0,"",VLOOKUP(J1029,'Inputs_Metric 30'!$D$5:$E$139,2,FALSE)),"")</f>
        <v/>
      </c>
    </row>
    <row r="1030" spans="3:15" x14ac:dyDescent="0.25">
      <c r="C1030">
        <f t="shared" si="53"/>
        <v>10</v>
      </c>
      <c r="D1030">
        <f>COUNTIF($F$4:F1030,F1030)</f>
        <v>845</v>
      </c>
      <c r="E1030" s="40">
        <f>'Agricultural Data'!C1030</f>
        <v>0</v>
      </c>
      <c r="F1030" s="40">
        <f>'Agricultural Data'!D1030</f>
        <v>0</v>
      </c>
      <c r="G1030" s="40">
        <f>'Agricultural Data'!E1030</f>
        <v>0</v>
      </c>
      <c r="H1030" s="38">
        <f>'Agricultural Data'!F1030</f>
        <v>0</v>
      </c>
      <c r="I1030" s="38">
        <f>'Agricultural Data'!G1030</f>
        <v>0</v>
      </c>
      <c r="J1030" s="38">
        <f>'Agricultural Data'!H1030</f>
        <v>0</v>
      </c>
      <c r="K1030" s="195">
        <f>'Agricultural Data'!I1030</f>
        <v>0</v>
      </c>
      <c r="L1030" s="195">
        <f>'Agricultural Data'!J1030</f>
        <v>0</v>
      </c>
      <c r="M1030" s="168" t="str">
        <f t="shared" si="54"/>
        <v/>
      </c>
      <c r="N1030" s="168" t="str">
        <f t="shared" si="55"/>
        <v/>
      </c>
      <c r="O1030" s="38" t="str">
        <f>IFERROR(IF(VLOOKUP(J1030,'Inputs_Metric 30'!$D$5:$E$139,2,FALSE)=0,"",VLOOKUP(J1030,'Inputs_Metric 30'!$D$5:$E$139,2,FALSE)),"")</f>
        <v/>
      </c>
    </row>
    <row r="1031" spans="3:15" x14ac:dyDescent="0.25">
      <c r="C1031">
        <f t="shared" si="53"/>
        <v>10</v>
      </c>
      <c r="D1031">
        <f>COUNTIF($F$4:F1031,F1031)</f>
        <v>846</v>
      </c>
      <c r="E1031" s="40">
        <f>'Agricultural Data'!C1031</f>
        <v>0</v>
      </c>
      <c r="F1031" s="40">
        <f>'Agricultural Data'!D1031</f>
        <v>0</v>
      </c>
      <c r="G1031" s="40">
        <f>'Agricultural Data'!E1031</f>
        <v>0</v>
      </c>
      <c r="H1031" s="38">
        <f>'Agricultural Data'!F1031</f>
        <v>0</v>
      </c>
      <c r="I1031" s="38">
        <f>'Agricultural Data'!G1031</f>
        <v>0</v>
      </c>
      <c r="J1031" s="38">
        <f>'Agricultural Data'!H1031</f>
        <v>0</v>
      </c>
      <c r="K1031" s="195">
        <f>'Agricultural Data'!I1031</f>
        <v>0</v>
      </c>
      <c r="L1031" s="195">
        <f>'Agricultural Data'!J1031</f>
        <v>0</v>
      </c>
      <c r="M1031" s="168" t="str">
        <f t="shared" si="54"/>
        <v/>
      </c>
      <c r="N1031" s="168" t="str">
        <f t="shared" si="55"/>
        <v/>
      </c>
      <c r="O1031" s="38" t="str">
        <f>IFERROR(IF(VLOOKUP(J1031,'Inputs_Metric 30'!$D$5:$E$139,2,FALSE)=0,"",VLOOKUP(J1031,'Inputs_Metric 30'!$D$5:$E$139,2,FALSE)),"")</f>
        <v/>
      </c>
    </row>
    <row r="1032" spans="3:15" x14ac:dyDescent="0.25">
      <c r="C1032">
        <f t="shared" si="53"/>
        <v>10</v>
      </c>
      <c r="D1032">
        <f>COUNTIF($F$4:F1032,F1032)</f>
        <v>847</v>
      </c>
      <c r="E1032" s="40">
        <f>'Agricultural Data'!C1032</f>
        <v>0</v>
      </c>
      <c r="F1032" s="40">
        <f>'Agricultural Data'!D1032</f>
        <v>0</v>
      </c>
      <c r="G1032" s="40">
        <f>'Agricultural Data'!E1032</f>
        <v>0</v>
      </c>
      <c r="H1032" s="38">
        <f>'Agricultural Data'!F1032</f>
        <v>0</v>
      </c>
      <c r="I1032" s="38">
        <f>'Agricultural Data'!G1032</f>
        <v>0</v>
      </c>
      <c r="J1032" s="38">
        <f>'Agricultural Data'!H1032</f>
        <v>0</v>
      </c>
      <c r="K1032" s="195">
        <f>'Agricultural Data'!I1032</f>
        <v>0</v>
      </c>
      <c r="L1032" s="195">
        <f>'Agricultural Data'!J1032</f>
        <v>0</v>
      </c>
      <c r="M1032" s="168" t="str">
        <f t="shared" si="54"/>
        <v/>
      </c>
      <c r="N1032" s="168" t="str">
        <f t="shared" si="55"/>
        <v/>
      </c>
      <c r="O1032" s="38" t="str">
        <f>IFERROR(IF(VLOOKUP(J1032,'Inputs_Metric 30'!$D$5:$E$139,2,FALSE)=0,"",VLOOKUP(J1032,'Inputs_Metric 30'!$D$5:$E$139,2,FALSE)),"")</f>
        <v/>
      </c>
    </row>
    <row r="1033" spans="3:15" x14ac:dyDescent="0.25">
      <c r="C1033">
        <f t="shared" si="53"/>
        <v>10</v>
      </c>
      <c r="D1033">
        <f>COUNTIF($F$4:F1033,F1033)</f>
        <v>848</v>
      </c>
      <c r="E1033" s="40">
        <f>'Agricultural Data'!C1033</f>
        <v>0</v>
      </c>
      <c r="F1033" s="40">
        <f>'Agricultural Data'!D1033</f>
        <v>0</v>
      </c>
      <c r="G1033" s="40">
        <f>'Agricultural Data'!E1033</f>
        <v>0</v>
      </c>
      <c r="H1033" s="38">
        <f>'Agricultural Data'!F1033</f>
        <v>0</v>
      </c>
      <c r="I1033" s="38">
        <f>'Agricultural Data'!G1033</f>
        <v>0</v>
      </c>
      <c r="J1033" s="38">
        <f>'Agricultural Data'!H1033</f>
        <v>0</v>
      </c>
      <c r="K1033" s="195">
        <f>'Agricultural Data'!I1033</f>
        <v>0</v>
      </c>
      <c r="L1033" s="195">
        <f>'Agricultural Data'!J1033</f>
        <v>0</v>
      </c>
      <c r="M1033" s="168" t="str">
        <f t="shared" si="54"/>
        <v/>
      </c>
      <c r="N1033" s="168" t="str">
        <f t="shared" si="55"/>
        <v/>
      </c>
      <c r="O1033" s="38" t="str">
        <f>IFERROR(IF(VLOOKUP(J1033,'Inputs_Metric 30'!$D$5:$E$139,2,FALSE)=0,"",VLOOKUP(J1033,'Inputs_Metric 30'!$D$5:$E$139,2,FALSE)),"")</f>
        <v/>
      </c>
    </row>
    <row r="1034" spans="3:15" x14ac:dyDescent="0.25">
      <c r="C1034">
        <f t="shared" si="53"/>
        <v>10</v>
      </c>
      <c r="D1034">
        <f>COUNTIF($F$4:F1034,F1034)</f>
        <v>849</v>
      </c>
      <c r="E1034" s="40">
        <f>'Agricultural Data'!C1034</f>
        <v>0</v>
      </c>
      <c r="F1034" s="40">
        <f>'Agricultural Data'!D1034</f>
        <v>0</v>
      </c>
      <c r="G1034" s="40">
        <f>'Agricultural Data'!E1034</f>
        <v>0</v>
      </c>
      <c r="H1034" s="38">
        <f>'Agricultural Data'!F1034</f>
        <v>0</v>
      </c>
      <c r="I1034" s="38">
        <f>'Agricultural Data'!G1034</f>
        <v>0</v>
      </c>
      <c r="J1034" s="38">
        <f>'Agricultural Data'!H1034</f>
        <v>0</v>
      </c>
      <c r="K1034" s="195">
        <f>'Agricultural Data'!I1034</f>
        <v>0</v>
      </c>
      <c r="L1034" s="195">
        <f>'Agricultural Data'!J1034</f>
        <v>0</v>
      </c>
      <c r="M1034" s="168" t="str">
        <f t="shared" si="54"/>
        <v/>
      </c>
      <c r="N1034" s="168" t="str">
        <f t="shared" si="55"/>
        <v/>
      </c>
      <c r="O1034" s="38" t="str">
        <f>IFERROR(IF(VLOOKUP(J1034,'Inputs_Metric 30'!$D$5:$E$139,2,FALSE)=0,"",VLOOKUP(J1034,'Inputs_Metric 30'!$D$5:$E$139,2,FALSE)),"")</f>
        <v/>
      </c>
    </row>
    <row r="1035" spans="3:15" x14ac:dyDescent="0.25">
      <c r="C1035">
        <f t="shared" si="53"/>
        <v>10</v>
      </c>
      <c r="D1035">
        <f>COUNTIF($F$4:F1035,F1035)</f>
        <v>850</v>
      </c>
      <c r="E1035" s="40">
        <f>'Agricultural Data'!C1035</f>
        <v>0</v>
      </c>
      <c r="F1035" s="40">
        <f>'Agricultural Data'!D1035</f>
        <v>0</v>
      </c>
      <c r="G1035" s="40">
        <f>'Agricultural Data'!E1035</f>
        <v>0</v>
      </c>
      <c r="H1035" s="38">
        <f>'Agricultural Data'!F1035</f>
        <v>0</v>
      </c>
      <c r="I1035" s="38">
        <f>'Agricultural Data'!G1035</f>
        <v>0</v>
      </c>
      <c r="J1035" s="38">
        <f>'Agricultural Data'!H1035</f>
        <v>0</v>
      </c>
      <c r="K1035" s="195">
        <f>'Agricultural Data'!I1035</f>
        <v>0</v>
      </c>
      <c r="L1035" s="195">
        <f>'Agricultural Data'!J1035</f>
        <v>0</v>
      </c>
      <c r="M1035" s="168" t="str">
        <f t="shared" si="54"/>
        <v/>
      </c>
      <c r="N1035" s="168" t="str">
        <f t="shared" si="55"/>
        <v/>
      </c>
      <c r="O1035" s="38" t="str">
        <f>IFERROR(IF(VLOOKUP(J1035,'Inputs_Metric 30'!$D$5:$E$139,2,FALSE)=0,"",VLOOKUP(J1035,'Inputs_Metric 30'!$D$5:$E$139,2,FALSE)),"")</f>
        <v/>
      </c>
    </row>
    <row r="1036" spans="3:15" x14ac:dyDescent="0.25">
      <c r="C1036">
        <f t="shared" si="53"/>
        <v>10</v>
      </c>
      <c r="D1036">
        <f>COUNTIF($F$4:F1036,F1036)</f>
        <v>851</v>
      </c>
      <c r="E1036" s="40">
        <f>'Agricultural Data'!C1036</f>
        <v>0</v>
      </c>
      <c r="F1036" s="40">
        <f>'Agricultural Data'!D1036</f>
        <v>0</v>
      </c>
      <c r="G1036" s="40">
        <f>'Agricultural Data'!E1036</f>
        <v>0</v>
      </c>
      <c r="H1036" s="38">
        <f>'Agricultural Data'!F1036</f>
        <v>0</v>
      </c>
      <c r="I1036" s="38">
        <f>'Agricultural Data'!G1036</f>
        <v>0</v>
      </c>
      <c r="J1036" s="38">
        <f>'Agricultural Data'!H1036</f>
        <v>0</v>
      </c>
      <c r="K1036" s="195">
        <f>'Agricultural Data'!I1036</f>
        <v>0</v>
      </c>
      <c r="L1036" s="195">
        <f>'Agricultural Data'!J1036</f>
        <v>0</v>
      </c>
      <c r="M1036" s="168" t="str">
        <f t="shared" si="54"/>
        <v/>
      </c>
      <c r="N1036" s="168" t="str">
        <f t="shared" si="55"/>
        <v/>
      </c>
      <c r="O1036" s="38" t="str">
        <f>IFERROR(IF(VLOOKUP(J1036,'Inputs_Metric 30'!$D$5:$E$139,2,FALSE)=0,"",VLOOKUP(J1036,'Inputs_Metric 30'!$D$5:$E$139,2,FALSE)),"")</f>
        <v/>
      </c>
    </row>
    <row r="1037" spans="3:15" x14ac:dyDescent="0.25">
      <c r="C1037">
        <f t="shared" si="53"/>
        <v>10</v>
      </c>
      <c r="D1037">
        <f>COUNTIF($F$4:F1037,F1037)</f>
        <v>852</v>
      </c>
      <c r="E1037" s="40">
        <f>'Agricultural Data'!C1037</f>
        <v>0</v>
      </c>
      <c r="F1037" s="40">
        <f>'Agricultural Data'!D1037</f>
        <v>0</v>
      </c>
      <c r="G1037" s="40">
        <f>'Agricultural Data'!E1037</f>
        <v>0</v>
      </c>
      <c r="H1037" s="38">
        <f>'Agricultural Data'!F1037</f>
        <v>0</v>
      </c>
      <c r="I1037" s="38">
        <f>'Agricultural Data'!G1037</f>
        <v>0</v>
      </c>
      <c r="J1037" s="38">
        <f>'Agricultural Data'!H1037</f>
        <v>0</v>
      </c>
      <c r="K1037" s="195">
        <f>'Agricultural Data'!I1037</f>
        <v>0</v>
      </c>
      <c r="L1037" s="195">
        <f>'Agricultural Data'!J1037</f>
        <v>0</v>
      </c>
      <c r="M1037" s="168" t="str">
        <f t="shared" si="54"/>
        <v/>
      </c>
      <c r="N1037" s="168" t="str">
        <f t="shared" si="55"/>
        <v/>
      </c>
      <c r="O1037" s="38" t="str">
        <f>IFERROR(IF(VLOOKUP(J1037,'Inputs_Metric 30'!$D$5:$E$139,2,FALSE)=0,"",VLOOKUP(J1037,'Inputs_Metric 30'!$D$5:$E$139,2,FALSE)),"")</f>
        <v/>
      </c>
    </row>
    <row r="1038" spans="3:15" x14ac:dyDescent="0.25">
      <c r="C1038">
        <f t="shared" si="53"/>
        <v>10</v>
      </c>
      <c r="D1038">
        <f>COUNTIF($F$4:F1038,F1038)</f>
        <v>853</v>
      </c>
      <c r="E1038" s="40">
        <f>'Agricultural Data'!C1038</f>
        <v>0</v>
      </c>
      <c r="F1038" s="40">
        <f>'Agricultural Data'!D1038</f>
        <v>0</v>
      </c>
      <c r="G1038" s="40">
        <f>'Agricultural Data'!E1038</f>
        <v>0</v>
      </c>
      <c r="H1038" s="38">
        <f>'Agricultural Data'!F1038</f>
        <v>0</v>
      </c>
      <c r="I1038" s="38">
        <f>'Agricultural Data'!G1038</f>
        <v>0</v>
      </c>
      <c r="J1038" s="38">
        <f>'Agricultural Data'!H1038</f>
        <v>0</v>
      </c>
      <c r="K1038" s="195">
        <f>'Agricultural Data'!I1038</f>
        <v>0</v>
      </c>
      <c r="L1038" s="195">
        <f>'Agricultural Data'!J1038</f>
        <v>0</v>
      </c>
      <c r="M1038" s="168" t="str">
        <f t="shared" si="54"/>
        <v/>
      </c>
      <c r="N1038" s="168" t="str">
        <f t="shared" si="55"/>
        <v/>
      </c>
      <c r="O1038" s="38" t="str">
        <f>IFERROR(IF(VLOOKUP(J1038,'Inputs_Metric 30'!$D$5:$E$139,2,FALSE)=0,"",VLOOKUP(J1038,'Inputs_Metric 30'!$D$5:$E$139,2,FALSE)),"")</f>
        <v/>
      </c>
    </row>
    <row r="1039" spans="3:15" x14ac:dyDescent="0.25">
      <c r="C1039">
        <f t="shared" si="53"/>
        <v>10</v>
      </c>
      <c r="D1039">
        <f>COUNTIF($F$4:F1039,F1039)</f>
        <v>854</v>
      </c>
      <c r="E1039" s="40">
        <f>'Agricultural Data'!C1039</f>
        <v>0</v>
      </c>
      <c r="F1039" s="40">
        <f>'Agricultural Data'!D1039</f>
        <v>0</v>
      </c>
      <c r="G1039" s="40">
        <f>'Agricultural Data'!E1039</f>
        <v>0</v>
      </c>
      <c r="H1039" s="38">
        <f>'Agricultural Data'!F1039</f>
        <v>0</v>
      </c>
      <c r="I1039" s="38">
        <f>'Agricultural Data'!G1039</f>
        <v>0</v>
      </c>
      <c r="J1039" s="38">
        <f>'Agricultural Data'!H1039</f>
        <v>0</v>
      </c>
      <c r="K1039" s="195">
        <f>'Agricultural Data'!I1039</f>
        <v>0</v>
      </c>
      <c r="L1039" s="195">
        <f>'Agricultural Data'!J1039</f>
        <v>0</v>
      </c>
      <c r="M1039" s="168" t="str">
        <f t="shared" si="54"/>
        <v/>
      </c>
      <c r="N1039" s="168" t="str">
        <f t="shared" si="55"/>
        <v/>
      </c>
      <c r="O1039" s="38" t="str">
        <f>IFERROR(IF(VLOOKUP(J1039,'Inputs_Metric 30'!$D$5:$E$139,2,FALSE)=0,"",VLOOKUP(J1039,'Inputs_Metric 30'!$D$5:$E$139,2,FALSE)),"")</f>
        <v/>
      </c>
    </row>
    <row r="1040" spans="3:15" x14ac:dyDescent="0.25">
      <c r="C1040">
        <f t="shared" si="53"/>
        <v>10</v>
      </c>
      <c r="D1040">
        <f>COUNTIF($F$4:F1040,F1040)</f>
        <v>855</v>
      </c>
      <c r="E1040" s="40">
        <f>'Agricultural Data'!C1040</f>
        <v>0</v>
      </c>
      <c r="F1040" s="40">
        <f>'Agricultural Data'!D1040</f>
        <v>0</v>
      </c>
      <c r="G1040" s="40">
        <f>'Agricultural Data'!E1040</f>
        <v>0</v>
      </c>
      <c r="H1040" s="38">
        <f>'Agricultural Data'!F1040</f>
        <v>0</v>
      </c>
      <c r="I1040" s="38">
        <f>'Agricultural Data'!G1040</f>
        <v>0</v>
      </c>
      <c r="J1040" s="38">
        <f>'Agricultural Data'!H1040</f>
        <v>0</v>
      </c>
      <c r="K1040" s="195">
        <f>'Agricultural Data'!I1040</f>
        <v>0</v>
      </c>
      <c r="L1040" s="195">
        <f>'Agricultural Data'!J1040</f>
        <v>0</v>
      </c>
      <c r="M1040" s="168" t="str">
        <f t="shared" si="54"/>
        <v/>
      </c>
      <c r="N1040" s="168" t="str">
        <f t="shared" si="55"/>
        <v/>
      </c>
      <c r="O1040" s="38" t="str">
        <f>IFERROR(IF(VLOOKUP(J1040,'Inputs_Metric 30'!$D$5:$E$139,2,FALSE)=0,"",VLOOKUP(J1040,'Inputs_Metric 30'!$D$5:$E$139,2,FALSE)),"")</f>
        <v/>
      </c>
    </row>
    <row r="1041" spans="3:15" x14ac:dyDescent="0.25">
      <c r="C1041">
        <f t="shared" si="53"/>
        <v>10</v>
      </c>
      <c r="D1041">
        <f>COUNTIF($F$4:F1041,F1041)</f>
        <v>856</v>
      </c>
      <c r="E1041" s="40">
        <f>'Agricultural Data'!C1041</f>
        <v>0</v>
      </c>
      <c r="F1041" s="40">
        <f>'Agricultural Data'!D1041</f>
        <v>0</v>
      </c>
      <c r="G1041" s="40">
        <f>'Agricultural Data'!E1041</f>
        <v>0</v>
      </c>
      <c r="H1041" s="38">
        <f>'Agricultural Data'!F1041</f>
        <v>0</v>
      </c>
      <c r="I1041" s="38">
        <f>'Agricultural Data'!G1041</f>
        <v>0</v>
      </c>
      <c r="J1041" s="38">
        <f>'Agricultural Data'!H1041</f>
        <v>0</v>
      </c>
      <c r="K1041" s="195">
        <f>'Agricultural Data'!I1041</f>
        <v>0</v>
      </c>
      <c r="L1041" s="195">
        <f>'Agricultural Data'!J1041</f>
        <v>0</v>
      </c>
      <c r="M1041" s="168" t="str">
        <f t="shared" si="54"/>
        <v/>
      </c>
      <c r="N1041" s="168" t="str">
        <f t="shared" si="55"/>
        <v/>
      </c>
      <c r="O1041" s="38" t="str">
        <f>IFERROR(IF(VLOOKUP(J1041,'Inputs_Metric 30'!$D$5:$E$139,2,FALSE)=0,"",VLOOKUP(J1041,'Inputs_Metric 30'!$D$5:$E$139,2,FALSE)),"")</f>
        <v/>
      </c>
    </row>
    <row r="1042" spans="3:15" x14ac:dyDescent="0.25">
      <c r="C1042">
        <f t="shared" si="53"/>
        <v>10</v>
      </c>
      <c r="D1042">
        <f>COUNTIF($F$4:F1042,F1042)</f>
        <v>857</v>
      </c>
      <c r="E1042" s="40">
        <f>'Agricultural Data'!C1042</f>
        <v>0</v>
      </c>
      <c r="F1042" s="40">
        <f>'Agricultural Data'!D1042</f>
        <v>0</v>
      </c>
      <c r="G1042" s="40">
        <f>'Agricultural Data'!E1042</f>
        <v>0</v>
      </c>
      <c r="H1042" s="38">
        <f>'Agricultural Data'!F1042</f>
        <v>0</v>
      </c>
      <c r="I1042" s="38">
        <f>'Agricultural Data'!G1042</f>
        <v>0</v>
      </c>
      <c r="J1042" s="38">
        <f>'Agricultural Data'!H1042</f>
        <v>0</v>
      </c>
      <c r="K1042" s="195">
        <f>'Agricultural Data'!I1042</f>
        <v>0</v>
      </c>
      <c r="L1042" s="195">
        <f>'Agricultural Data'!J1042</f>
        <v>0</v>
      </c>
      <c r="M1042" s="168" t="str">
        <f t="shared" si="54"/>
        <v/>
      </c>
      <c r="N1042" s="168" t="str">
        <f t="shared" si="55"/>
        <v/>
      </c>
      <c r="O1042" s="38" t="str">
        <f>IFERROR(IF(VLOOKUP(J1042,'Inputs_Metric 30'!$D$5:$E$139,2,FALSE)=0,"",VLOOKUP(J1042,'Inputs_Metric 30'!$D$5:$E$139,2,FALSE)),"")</f>
        <v/>
      </c>
    </row>
    <row r="1043" spans="3:15" x14ac:dyDescent="0.25">
      <c r="C1043">
        <f t="shared" si="53"/>
        <v>10</v>
      </c>
      <c r="D1043">
        <f>COUNTIF($F$4:F1043,F1043)</f>
        <v>858</v>
      </c>
      <c r="E1043" s="40">
        <f>'Agricultural Data'!C1043</f>
        <v>0</v>
      </c>
      <c r="F1043" s="40">
        <f>'Agricultural Data'!D1043</f>
        <v>0</v>
      </c>
      <c r="G1043" s="40">
        <f>'Agricultural Data'!E1043</f>
        <v>0</v>
      </c>
      <c r="H1043" s="38">
        <f>'Agricultural Data'!F1043</f>
        <v>0</v>
      </c>
      <c r="I1043" s="38">
        <f>'Agricultural Data'!G1043</f>
        <v>0</v>
      </c>
      <c r="J1043" s="38">
        <f>'Agricultural Data'!H1043</f>
        <v>0</v>
      </c>
      <c r="K1043" s="195">
        <f>'Agricultural Data'!I1043</f>
        <v>0</v>
      </c>
      <c r="L1043" s="195">
        <f>'Agricultural Data'!J1043</f>
        <v>0</v>
      </c>
      <c r="M1043" s="168" t="str">
        <f t="shared" si="54"/>
        <v/>
      </c>
      <c r="N1043" s="168" t="str">
        <f t="shared" si="55"/>
        <v/>
      </c>
      <c r="O1043" s="38" t="str">
        <f>IFERROR(IF(VLOOKUP(J1043,'Inputs_Metric 30'!$D$5:$E$139,2,FALSE)=0,"",VLOOKUP(J1043,'Inputs_Metric 30'!$D$5:$E$139,2,FALSE)),"")</f>
        <v/>
      </c>
    </row>
    <row r="1044" spans="3:15" x14ac:dyDescent="0.25">
      <c r="C1044">
        <f t="shared" si="53"/>
        <v>10</v>
      </c>
      <c r="D1044">
        <f>COUNTIF($F$4:F1044,F1044)</f>
        <v>859</v>
      </c>
      <c r="E1044" s="40">
        <f>'Agricultural Data'!C1044</f>
        <v>0</v>
      </c>
      <c r="F1044" s="40">
        <f>'Agricultural Data'!D1044</f>
        <v>0</v>
      </c>
      <c r="G1044" s="40">
        <f>'Agricultural Data'!E1044</f>
        <v>0</v>
      </c>
      <c r="H1044" s="38">
        <f>'Agricultural Data'!F1044</f>
        <v>0</v>
      </c>
      <c r="I1044" s="38">
        <f>'Agricultural Data'!G1044</f>
        <v>0</v>
      </c>
      <c r="J1044" s="38">
        <f>'Agricultural Data'!H1044</f>
        <v>0</v>
      </c>
      <c r="K1044" s="195">
        <f>'Agricultural Data'!I1044</f>
        <v>0</v>
      </c>
      <c r="L1044" s="195">
        <f>'Agricultural Data'!J1044</f>
        <v>0</v>
      </c>
      <c r="M1044" s="168" t="str">
        <f t="shared" si="54"/>
        <v/>
      </c>
      <c r="N1044" s="168" t="str">
        <f t="shared" si="55"/>
        <v/>
      </c>
      <c r="O1044" s="38" t="str">
        <f>IFERROR(IF(VLOOKUP(J1044,'Inputs_Metric 30'!$D$5:$E$139,2,FALSE)=0,"",VLOOKUP(J1044,'Inputs_Metric 30'!$D$5:$E$139,2,FALSE)),"")</f>
        <v/>
      </c>
    </row>
    <row r="1045" spans="3:15" x14ac:dyDescent="0.25">
      <c r="C1045">
        <f t="shared" si="53"/>
        <v>10</v>
      </c>
      <c r="D1045">
        <f>COUNTIF($F$4:F1045,F1045)</f>
        <v>860</v>
      </c>
      <c r="E1045" s="40">
        <f>'Agricultural Data'!C1045</f>
        <v>0</v>
      </c>
      <c r="F1045" s="40">
        <f>'Agricultural Data'!D1045</f>
        <v>0</v>
      </c>
      <c r="G1045" s="40">
        <f>'Agricultural Data'!E1045</f>
        <v>0</v>
      </c>
      <c r="H1045" s="38">
        <f>'Agricultural Data'!F1045</f>
        <v>0</v>
      </c>
      <c r="I1045" s="38">
        <f>'Agricultural Data'!G1045</f>
        <v>0</v>
      </c>
      <c r="J1045" s="38">
        <f>'Agricultural Data'!H1045</f>
        <v>0</v>
      </c>
      <c r="K1045" s="195">
        <f>'Agricultural Data'!I1045</f>
        <v>0</v>
      </c>
      <c r="L1045" s="195">
        <f>'Agricultural Data'!J1045</f>
        <v>0</v>
      </c>
      <c r="M1045" s="168" t="str">
        <f t="shared" si="54"/>
        <v/>
      </c>
      <c r="N1045" s="168" t="str">
        <f t="shared" si="55"/>
        <v/>
      </c>
      <c r="O1045" s="38" t="str">
        <f>IFERROR(IF(VLOOKUP(J1045,'Inputs_Metric 30'!$D$5:$E$139,2,FALSE)=0,"",VLOOKUP(J1045,'Inputs_Metric 30'!$D$5:$E$139,2,FALSE)),"")</f>
        <v/>
      </c>
    </row>
    <row r="1046" spans="3:15" x14ac:dyDescent="0.25">
      <c r="C1046">
        <f t="shared" si="53"/>
        <v>10</v>
      </c>
      <c r="D1046">
        <f>COUNTIF($F$4:F1046,F1046)</f>
        <v>861</v>
      </c>
      <c r="E1046" s="40">
        <f>'Agricultural Data'!C1046</f>
        <v>0</v>
      </c>
      <c r="F1046" s="40">
        <f>'Agricultural Data'!D1046</f>
        <v>0</v>
      </c>
      <c r="G1046" s="40">
        <f>'Agricultural Data'!E1046</f>
        <v>0</v>
      </c>
      <c r="H1046" s="38">
        <f>'Agricultural Data'!F1046</f>
        <v>0</v>
      </c>
      <c r="I1046" s="38">
        <f>'Agricultural Data'!G1046</f>
        <v>0</v>
      </c>
      <c r="J1046" s="38">
        <f>'Agricultural Data'!H1046</f>
        <v>0</v>
      </c>
      <c r="K1046" s="195">
        <f>'Agricultural Data'!I1046</f>
        <v>0</v>
      </c>
      <c r="L1046" s="195">
        <f>'Agricultural Data'!J1046</f>
        <v>0</v>
      </c>
      <c r="M1046" s="168" t="str">
        <f t="shared" si="54"/>
        <v/>
      </c>
      <c r="N1046" s="168" t="str">
        <f t="shared" si="55"/>
        <v/>
      </c>
      <c r="O1046" s="38" t="str">
        <f>IFERROR(IF(VLOOKUP(J1046,'Inputs_Metric 30'!$D$5:$E$139,2,FALSE)=0,"",VLOOKUP(J1046,'Inputs_Metric 30'!$D$5:$E$139,2,FALSE)),"")</f>
        <v/>
      </c>
    </row>
    <row r="1047" spans="3:15" x14ac:dyDescent="0.25">
      <c r="C1047">
        <f t="shared" si="53"/>
        <v>10</v>
      </c>
      <c r="D1047">
        <f>COUNTIF($F$4:F1047,F1047)</f>
        <v>862</v>
      </c>
      <c r="E1047" s="40">
        <f>'Agricultural Data'!C1047</f>
        <v>0</v>
      </c>
      <c r="F1047" s="40">
        <f>'Agricultural Data'!D1047</f>
        <v>0</v>
      </c>
      <c r="G1047" s="40">
        <f>'Agricultural Data'!E1047</f>
        <v>0</v>
      </c>
      <c r="H1047" s="38">
        <f>'Agricultural Data'!F1047</f>
        <v>0</v>
      </c>
      <c r="I1047" s="38">
        <f>'Agricultural Data'!G1047</f>
        <v>0</v>
      </c>
      <c r="J1047" s="38">
        <f>'Agricultural Data'!H1047</f>
        <v>0</v>
      </c>
      <c r="K1047" s="195">
        <f>'Agricultural Data'!I1047</f>
        <v>0</v>
      </c>
      <c r="L1047" s="195">
        <f>'Agricultural Data'!J1047</f>
        <v>0</v>
      </c>
      <c r="M1047" s="168" t="str">
        <f t="shared" si="54"/>
        <v/>
      </c>
      <c r="N1047" s="168" t="str">
        <f t="shared" si="55"/>
        <v/>
      </c>
      <c r="O1047" s="38" t="str">
        <f>IFERROR(IF(VLOOKUP(J1047,'Inputs_Metric 30'!$D$5:$E$139,2,FALSE)=0,"",VLOOKUP(J1047,'Inputs_Metric 30'!$D$5:$E$139,2,FALSE)),"")</f>
        <v/>
      </c>
    </row>
    <row r="1048" spans="3:15" x14ac:dyDescent="0.25">
      <c r="C1048">
        <f t="shared" si="53"/>
        <v>10</v>
      </c>
      <c r="D1048">
        <f>COUNTIF($F$4:F1048,F1048)</f>
        <v>863</v>
      </c>
      <c r="E1048" s="40">
        <f>'Agricultural Data'!C1048</f>
        <v>0</v>
      </c>
      <c r="F1048" s="40">
        <f>'Agricultural Data'!D1048</f>
        <v>0</v>
      </c>
      <c r="G1048" s="40">
        <f>'Agricultural Data'!E1048</f>
        <v>0</v>
      </c>
      <c r="H1048" s="38">
        <f>'Agricultural Data'!F1048</f>
        <v>0</v>
      </c>
      <c r="I1048" s="38">
        <f>'Agricultural Data'!G1048</f>
        <v>0</v>
      </c>
      <c r="J1048" s="38">
        <f>'Agricultural Data'!H1048</f>
        <v>0</v>
      </c>
      <c r="K1048" s="195">
        <f>'Agricultural Data'!I1048</f>
        <v>0</v>
      </c>
      <c r="L1048" s="195">
        <f>'Agricultural Data'!J1048</f>
        <v>0</v>
      </c>
      <c r="M1048" s="168" t="str">
        <f t="shared" si="54"/>
        <v/>
      </c>
      <c r="N1048" s="168" t="str">
        <f t="shared" si="55"/>
        <v/>
      </c>
      <c r="O1048" s="38" t="str">
        <f>IFERROR(IF(VLOOKUP(J1048,'Inputs_Metric 30'!$D$5:$E$139,2,FALSE)=0,"",VLOOKUP(J1048,'Inputs_Metric 30'!$D$5:$E$139,2,FALSE)),"")</f>
        <v/>
      </c>
    </row>
    <row r="1049" spans="3:15" x14ac:dyDescent="0.25">
      <c r="C1049">
        <f t="shared" si="53"/>
        <v>10</v>
      </c>
      <c r="D1049">
        <f>COUNTIF($F$4:F1049,F1049)</f>
        <v>864</v>
      </c>
      <c r="E1049" s="40">
        <f>'Agricultural Data'!C1049</f>
        <v>0</v>
      </c>
      <c r="F1049" s="40">
        <f>'Agricultural Data'!D1049</f>
        <v>0</v>
      </c>
      <c r="G1049" s="40">
        <f>'Agricultural Data'!E1049</f>
        <v>0</v>
      </c>
      <c r="H1049" s="38">
        <f>'Agricultural Data'!F1049</f>
        <v>0</v>
      </c>
      <c r="I1049" s="38">
        <f>'Agricultural Data'!G1049</f>
        <v>0</v>
      </c>
      <c r="J1049" s="38">
        <f>'Agricultural Data'!H1049</f>
        <v>0</v>
      </c>
      <c r="K1049" s="195">
        <f>'Agricultural Data'!I1049</f>
        <v>0</v>
      </c>
      <c r="L1049" s="195">
        <f>'Agricultural Data'!J1049</f>
        <v>0</v>
      </c>
      <c r="M1049" s="168" t="str">
        <f t="shared" si="54"/>
        <v/>
      </c>
      <c r="N1049" s="168" t="str">
        <f t="shared" si="55"/>
        <v/>
      </c>
      <c r="O1049" s="38" t="str">
        <f>IFERROR(IF(VLOOKUP(J1049,'Inputs_Metric 30'!$D$5:$E$139,2,FALSE)=0,"",VLOOKUP(J1049,'Inputs_Metric 30'!$D$5:$E$139,2,FALSE)),"")</f>
        <v/>
      </c>
    </row>
    <row r="1050" spans="3:15" x14ac:dyDescent="0.25">
      <c r="C1050">
        <f t="shared" si="53"/>
        <v>10</v>
      </c>
      <c r="D1050">
        <f>COUNTIF($F$4:F1050,F1050)</f>
        <v>865</v>
      </c>
      <c r="E1050" s="40">
        <f>'Agricultural Data'!C1050</f>
        <v>0</v>
      </c>
      <c r="F1050" s="40">
        <f>'Agricultural Data'!D1050</f>
        <v>0</v>
      </c>
      <c r="G1050" s="40">
        <f>'Agricultural Data'!E1050</f>
        <v>0</v>
      </c>
      <c r="H1050" s="38">
        <f>'Agricultural Data'!F1050</f>
        <v>0</v>
      </c>
      <c r="I1050" s="38">
        <f>'Agricultural Data'!G1050</f>
        <v>0</v>
      </c>
      <c r="J1050" s="38">
        <f>'Agricultural Data'!H1050</f>
        <v>0</v>
      </c>
      <c r="K1050" s="195">
        <f>'Agricultural Data'!I1050</f>
        <v>0</v>
      </c>
      <c r="L1050" s="195">
        <f>'Agricultural Data'!J1050</f>
        <v>0</v>
      </c>
      <c r="M1050" s="168" t="str">
        <f t="shared" si="54"/>
        <v/>
      </c>
      <c r="N1050" s="168" t="str">
        <f t="shared" si="55"/>
        <v/>
      </c>
      <c r="O1050" s="38" t="str">
        <f>IFERROR(IF(VLOOKUP(J1050,'Inputs_Metric 30'!$D$5:$E$139,2,FALSE)=0,"",VLOOKUP(J1050,'Inputs_Metric 30'!$D$5:$E$139,2,FALSE)),"")</f>
        <v/>
      </c>
    </row>
    <row r="1051" spans="3:15" x14ac:dyDescent="0.25">
      <c r="C1051">
        <f t="shared" si="53"/>
        <v>10</v>
      </c>
      <c r="D1051">
        <f>COUNTIF($F$4:F1051,F1051)</f>
        <v>866</v>
      </c>
      <c r="E1051" s="40">
        <f>'Agricultural Data'!C1051</f>
        <v>0</v>
      </c>
      <c r="F1051" s="40">
        <f>'Agricultural Data'!D1051</f>
        <v>0</v>
      </c>
      <c r="G1051" s="40">
        <f>'Agricultural Data'!E1051</f>
        <v>0</v>
      </c>
      <c r="H1051" s="38">
        <f>'Agricultural Data'!F1051</f>
        <v>0</v>
      </c>
      <c r="I1051" s="38">
        <f>'Agricultural Data'!G1051</f>
        <v>0</v>
      </c>
      <c r="J1051" s="38">
        <f>'Agricultural Data'!H1051</f>
        <v>0</v>
      </c>
      <c r="K1051" s="195">
        <f>'Agricultural Data'!I1051</f>
        <v>0</v>
      </c>
      <c r="L1051" s="195">
        <f>'Agricultural Data'!J1051</f>
        <v>0</v>
      </c>
      <c r="M1051" s="168" t="str">
        <f t="shared" si="54"/>
        <v/>
      </c>
      <c r="N1051" s="168" t="str">
        <f t="shared" si="55"/>
        <v/>
      </c>
      <c r="O1051" s="38" t="str">
        <f>IFERROR(IF(VLOOKUP(J1051,'Inputs_Metric 30'!$D$5:$E$139,2,FALSE)=0,"",VLOOKUP(J1051,'Inputs_Metric 30'!$D$5:$E$139,2,FALSE)),"")</f>
        <v/>
      </c>
    </row>
    <row r="1052" spans="3:15" x14ac:dyDescent="0.25">
      <c r="C1052">
        <f t="shared" ref="C1052:C1115" si="56">IF(D1052=1,C1051+1,C1051)</f>
        <v>10</v>
      </c>
      <c r="D1052">
        <f>COUNTIF($F$4:F1052,F1052)</f>
        <v>867</v>
      </c>
      <c r="E1052" s="40">
        <f>'Agricultural Data'!C1052</f>
        <v>0</v>
      </c>
      <c r="F1052" s="40">
        <f>'Agricultural Data'!D1052</f>
        <v>0</v>
      </c>
      <c r="G1052" s="40">
        <f>'Agricultural Data'!E1052</f>
        <v>0</v>
      </c>
      <c r="H1052" s="38">
        <f>'Agricultural Data'!F1052</f>
        <v>0</v>
      </c>
      <c r="I1052" s="38">
        <f>'Agricultural Data'!G1052</f>
        <v>0</v>
      </c>
      <c r="J1052" s="38">
        <f>'Agricultural Data'!H1052</f>
        <v>0</v>
      </c>
      <c r="K1052" s="195">
        <f>'Agricultural Data'!I1052</f>
        <v>0</v>
      </c>
      <c r="L1052" s="195">
        <f>'Agricultural Data'!J1052</f>
        <v>0</v>
      </c>
      <c r="M1052" s="168" t="str">
        <f t="shared" ref="M1052:M1115" si="57">IF($O1052="","",K1052)</f>
        <v/>
      </c>
      <c r="N1052" s="168" t="str">
        <f t="shared" ref="N1052:N1115" si="58">IF($O1052="","",L1052)</f>
        <v/>
      </c>
      <c r="O1052" s="38" t="str">
        <f>IFERROR(IF(VLOOKUP(J1052,'Inputs_Metric 30'!$D$5:$E$139,2,FALSE)=0,"",VLOOKUP(J1052,'Inputs_Metric 30'!$D$5:$E$139,2,FALSE)),"")</f>
        <v/>
      </c>
    </row>
    <row r="1053" spans="3:15" x14ac:dyDescent="0.25">
      <c r="C1053">
        <f t="shared" si="56"/>
        <v>10</v>
      </c>
      <c r="D1053">
        <f>COUNTIF($F$4:F1053,F1053)</f>
        <v>868</v>
      </c>
      <c r="E1053" s="40">
        <f>'Agricultural Data'!C1053</f>
        <v>0</v>
      </c>
      <c r="F1053" s="40">
        <f>'Agricultural Data'!D1053</f>
        <v>0</v>
      </c>
      <c r="G1053" s="40">
        <f>'Agricultural Data'!E1053</f>
        <v>0</v>
      </c>
      <c r="H1053" s="38">
        <f>'Agricultural Data'!F1053</f>
        <v>0</v>
      </c>
      <c r="I1053" s="38">
        <f>'Agricultural Data'!G1053</f>
        <v>0</v>
      </c>
      <c r="J1053" s="38">
        <f>'Agricultural Data'!H1053</f>
        <v>0</v>
      </c>
      <c r="K1053" s="195">
        <f>'Agricultural Data'!I1053</f>
        <v>0</v>
      </c>
      <c r="L1053" s="195">
        <f>'Agricultural Data'!J1053</f>
        <v>0</v>
      </c>
      <c r="M1053" s="168" t="str">
        <f t="shared" si="57"/>
        <v/>
      </c>
      <c r="N1053" s="168" t="str">
        <f t="shared" si="58"/>
        <v/>
      </c>
      <c r="O1053" s="38" t="str">
        <f>IFERROR(IF(VLOOKUP(J1053,'Inputs_Metric 30'!$D$5:$E$139,2,FALSE)=0,"",VLOOKUP(J1053,'Inputs_Metric 30'!$D$5:$E$139,2,FALSE)),"")</f>
        <v/>
      </c>
    </row>
    <row r="1054" spans="3:15" x14ac:dyDescent="0.25">
      <c r="C1054">
        <f t="shared" si="56"/>
        <v>10</v>
      </c>
      <c r="D1054">
        <f>COUNTIF($F$4:F1054,F1054)</f>
        <v>869</v>
      </c>
      <c r="E1054" s="40">
        <f>'Agricultural Data'!C1054</f>
        <v>0</v>
      </c>
      <c r="F1054" s="40">
        <f>'Agricultural Data'!D1054</f>
        <v>0</v>
      </c>
      <c r="G1054" s="40">
        <f>'Agricultural Data'!E1054</f>
        <v>0</v>
      </c>
      <c r="H1054" s="38">
        <f>'Agricultural Data'!F1054</f>
        <v>0</v>
      </c>
      <c r="I1054" s="38">
        <f>'Agricultural Data'!G1054</f>
        <v>0</v>
      </c>
      <c r="J1054" s="38">
        <f>'Agricultural Data'!H1054</f>
        <v>0</v>
      </c>
      <c r="K1054" s="195">
        <f>'Agricultural Data'!I1054</f>
        <v>0</v>
      </c>
      <c r="L1054" s="195">
        <f>'Agricultural Data'!J1054</f>
        <v>0</v>
      </c>
      <c r="M1054" s="168" t="str">
        <f t="shared" si="57"/>
        <v/>
      </c>
      <c r="N1054" s="168" t="str">
        <f t="shared" si="58"/>
        <v/>
      </c>
      <c r="O1054" s="38" t="str">
        <f>IFERROR(IF(VLOOKUP(J1054,'Inputs_Metric 30'!$D$5:$E$139,2,FALSE)=0,"",VLOOKUP(J1054,'Inputs_Metric 30'!$D$5:$E$139,2,FALSE)),"")</f>
        <v/>
      </c>
    </row>
    <row r="1055" spans="3:15" x14ac:dyDescent="0.25">
      <c r="C1055">
        <f t="shared" si="56"/>
        <v>10</v>
      </c>
      <c r="D1055">
        <f>COUNTIF($F$4:F1055,F1055)</f>
        <v>870</v>
      </c>
      <c r="E1055" s="40">
        <f>'Agricultural Data'!C1055</f>
        <v>0</v>
      </c>
      <c r="F1055" s="40">
        <f>'Agricultural Data'!D1055</f>
        <v>0</v>
      </c>
      <c r="G1055" s="40">
        <f>'Agricultural Data'!E1055</f>
        <v>0</v>
      </c>
      <c r="H1055" s="38">
        <f>'Agricultural Data'!F1055</f>
        <v>0</v>
      </c>
      <c r="I1055" s="38">
        <f>'Agricultural Data'!G1055</f>
        <v>0</v>
      </c>
      <c r="J1055" s="38">
        <f>'Agricultural Data'!H1055</f>
        <v>0</v>
      </c>
      <c r="K1055" s="195">
        <f>'Agricultural Data'!I1055</f>
        <v>0</v>
      </c>
      <c r="L1055" s="195">
        <f>'Agricultural Data'!J1055</f>
        <v>0</v>
      </c>
      <c r="M1055" s="168" t="str">
        <f t="shared" si="57"/>
        <v/>
      </c>
      <c r="N1055" s="168" t="str">
        <f t="shared" si="58"/>
        <v/>
      </c>
      <c r="O1055" s="38" t="str">
        <f>IFERROR(IF(VLOOKUP(J1055,'Inputs_Metric 30'!$D$5:$E$139,2,FALSE)=0,"",VLOOKUP(J1055,'Inputs_Metric 30'!$D$5:$E$139,2,FALSE)),"")</f>
        <v/>
      </c>
    </row>
    <row r="1056" spans="3:15" x14ac:dyDescent="0.25">
      <c r="C1056">
        <f t="shared" si="56"/>
        <v>10</v>
      </c>
      <c r="D1056">
        <f>COUNTIF($F$4:F1056,F1056)</f>
        <v>871</v>
      </c>
      <c r="E1056" s="40">
        <f>'Agricultural Data'!C1056</f>
        <v>0</v>
      </c>
      <c r="F1056" s="40">
        <f>'Agricultural Data'!D1056</f>
        <v>0</v>
      </c>
      <c r="G1056" s="40">
        <f>'Agricultural Data'!E1056</f>
        <v>0</v>
      </c>
      <c r="H1056" s="38">
        <f>'Agricultural Data'!F1056</f>
        <v>0</v>
      </c>
      <c r="I1056" s="38">
        <f>'Agricultural Data'!G1056</f>
        <v>0</v>
      </c>
      <c r="J1056" s="38">
        <f>'Agricultural Data'!H1056</f>
        <v>0</v>
      </c>
      <c r="K1056" s="195">
        <f>'Agricultural Data'!I1056</f>
        <v>0</v>
      </c>
      <c r="L1056" s="195">
        <f>'Agricultural Data'!J1056</f>
        <v>0</v>
      </c>
      <c r="M1056" s="168" t="str">
        <f t="shared" si="57"/>
        <v/>
      </c>
      <c r="N1056" s="168" t="str">
        <f t="shared" si="58"/>
        <v/>
      </c>
      <c r="O1056" s="38" t="str">
        <f>IFERROR(IF(VLOOKUP(J1056,'Inputs_Metric 30'!$D$5:$E$139,2,FALSE)=0,"",VLOOKUP(J1056,'Inputs_Metric 30'!$D$5:$E$139,2,FALSE)),"")</f>
        <v/>
      </c>
    </row>
    <row r="1057" spans="3:15" x14ac:dyDescent="0.25">
      <c r="C1057">
        <f t="shared" si="56"/>
        <v>10</v>
      </c>
      <c r="D1057">
        <f>COUNTIF($F$4:F1057,F1057)</f>
        <v>872</v>
      </c>
      <c r="E1057" s="40">
        <f>'Agricultural Data'!C1057</f>
        <v>0</v>
      </c>
      <c r="F1057" s="40">
        <f>'Agricultural Data'!D1057</f>
        <v>0</v>
      </c>
      <c r="G1057" s="40">
        <f>'Agricultural Data'!E1057</f>
        <v>0</v>
      </c>
      <c r="H1057" s="38">
        <f>'Agricultural Data'!F1057</f>
        <v>0</v>
      </c>
      <c r="I1057" s="38">
        <f>'Agricultural Data'!G1057</f>
        <v>0</v>
      </c>
      <c r="J1057" s="38">
        <f>'Agricultural Data'!H1057</f>
        <v>0</v>
      </c>
      <c r="K1057" s="195">
        <f>'Agricultural Data'!I1057</f>
        <v>0</v>
      </c>
      <c r="L1057" s="195">
        <f>'Agricultural Data'!J1057</f>
        <v>0</v>
      </c>
      <c r="M1057" s="168" t="str">
        <f t="shared" si="57"/>
        <v/>
      </c>
      <c r="N1057" s="168" t="str">
        <f t="shared" si="58"/>
        <v/>
      </c>
      <c r="O1057" s="38" t="str">
        <f>IFERROR(IF(VLOOKUP(J1057,'Inputs_Metric 30'!$D$5:$E$139,2,FALSE)=0,"",VLOOKUP(J1057,'Inputs_Metric 30'!$D$5:$E$139,2,FALSE)),"")</f>
        <v/>
      </c>
    </row>
    <row r="1058" spans="3:15" x14ac:dyDescent="0.25">
      <c r="C1058">
        <f t="shared" si="56"/>
        <v>10</v>
      </c>
      <c r="D1058">
        <f>COUNTIF($F$4:F1058,F1058)</f>
        <v>873</v>
      </c>
      <c r="E1058" s="40">
        <f>'Agricultural Data'!C1058</f>
        <v>0</v>
      </c>
      <c r="F1058" s="40">
        <f>'Agricultural Data'!D1058</f>
        <v>0</v>
      </c>
      <c r="G1058" s="40">
        <f>'Agricultural Data'!E1058</f>
        <v>0</v>
      </c>
      <c r="H1058" s="38">
        <f>'Agricultural Data'!F1058</f>
        <v>0</v>
      </c>
      <c r="I1058" s="38">
        <f>'Agricultural Data'!G1058</f>
        <v>0</v>
      </c>
      <c r="J1058" s="38">
        <f>'Agricultural Data'!H1058</f>
        <v>0</v>
      </c>
      <c r="K1058" s="195">
        <f>'Agricultural Data'!I1058</f>
        <v>0</v>
      </c>
      <c r="L1058" s="195">
        <f>'Agricultural Data'!J1058</f>
        <v>0</v>
      </c>
      <c r="M1058" s="168" t="str">
        <f t="shared" si="57"/>
        <v/>
      </c>
      <c r="N1058" s="168" t="str">
        <f t="shared" si="58"/>
        <v/>
      </c>
      <c r="O1058" s="38" t="str">
        <f>IFERROR(IF(VLOOKUP(J1058,'Inputs_Metric 30'!$D$5:$E$139,2,FALSE)=0,"",VLOOKUP(J1058,'Inputs_Metric 30'!$D$5:$E$139,2,FALSE)),"")</f>
        <v/>
      </c>
    </row>
    <row r="1059" spans="3:15" x14ac:dyDescent="0.25">
      <c r="C1059">
        <f t="shared" si="56"/>
        <v>10</v>
      </c>
      <c r="D1059">
        <f>COUNTIF($F$4:F1059,F1059)</f>
        <v>874</v>
      </c>
      <c r="E1059" s="40">
        <f>'Agricultural Data'!C1059</f>
        <v>0</v>
      </c>
      <c r="F1059" s="40">
        <f>'Agricultural Data'!D1059</f>
        <v>0</v>
      </c>
      <c r="G1059" s="40">
        <f>'Agricultural Data'!E1059</f>
        <v>0</v>
      </c>
      <c r="H1059" s="38">
        <f>'Agricultural Data'!F1059</f>
        <v>0</v>
      </c>
      <c r="I1059" s="38">
        <f>'Agricultural Data'!G1059</f>
        <v>0</v>
      </c>
      <c r="J1059" s="38">
        <f>'Agricultural Data'!H1059</f>
        <v>0</v>
      </c>
      <c r="K1059" s="195">
        <f>'Agricultural Data'!I1059</f>
        <v>0</v>
      </c>
      <c r="L1059" s="195">
        <f>'Agricultural Data'!J1059</f>
        <v>0</v>
      </c>
      <c r="M1059" s="168" t="str">
        <f t="shared" si="57"/>
        <v/>
      </c>
      <c r="N1059" s="168" t="str">
        <f t="shared" si="58"/>
        <v/>
      </c>
      <c r="O1059" s="38" t="str">
        <f>IFERROR(IF(VLOOKUP(J1059,'Inputs_Metric 30'!$D$5:$E$139,2,FALSE)=0,"",VLOOKUP(J1059,'Inputs_Metric 30'!$D$5:$E$139,2,FALSE)),"")</f>
        <v/>
      </c>
    </row>
    <row r="1060" spans="3:15" x14ac:dyDescent="0.25">
      <c r="C1060">
        <f t="shared" si="56"/>
        <v>10</v>
      </c>
      <c r="D1060">
        <f>COUNTIF($F$4:F1060,F1060)</f>
        <v>875</v>
      </c>
      <c r="E1060" s="40">
        <f>'Agricultural Data'!C1060</f>
        <v>0</v>
      </c>
      <c r="F1060" s="40">
        <f>'Agricultural Data'!D1060</f>
        <v>0</v>
      </c>
      <c r="G1060" s="40">
        <f>'Agricultural Data'!E1060</f>
        <v>0</v>
      </c>
      <c r="H1060" s="38">
        <f>'Agricultural Data'!F1060</f>
        <v>0</v>
      </c>
      <c r="I1060" s="38">
        <f>'Agricultural Data'!G1060</f>
        <v>0</v>
      </c>
      <c r="J1060" s="38">
        <f>'Agricultural Data'!H1060</f>
        <v>0</v>
      </c>
      <c r="K1060" s="195">
        <f>'Agricultural Data'!I1060</f>
        <v>0</v>
      </c>
      <c r="L1060" s="195">
        <f>'Agricultural Data'!J1060</f>
        <v>0</v>
      </c>
      <c r="M1060" s="168" t="str">
        <f t="shared" si="57"/>
        <v/>
      </c>
      <c r="N1060" s="168" t="str">
        <f t="shared" si="58"/>
        <v/>
      </c>
      <c r="O1060" s="38" t="str">
        <f>IFERROR(IF(VLOOKUP(J1060,'Inputs_Metric 30'!$D$5:$E$139,2,FALSE)=0,"",VLOOKUP(J1060,'Inputs_Metric 30'!$D$5:$E$139,2,FALSE)),"")</f>
        <v/>
      </c>
    </row>
    <row r="1061" spans="3:15" x14ac:dyDescent="0.25">
      <c r="C1061">
        <f t="shared" si="56"/>
        <v>10</v>
      </c>
      <c r="D1061">
        <f>COUNTIF($F$4:F1061,F1061)</f>
        <v>876</v>
      </c>
      <c r="E1061" s="40">
        <f>'Agricultural Data'!C1061</f>
        <v>0</v>
      </c>
      <c r="F1061" s="40">
        <f>'Agricultural Data'!D1061</f>
        <v>0</v>
      </c>
      <c r="G1061" s="40">
        <f>'Agricultural Data'!E1061</f>
        <v>0</v>
      </c>
      <c r="H1061" s="38">
        <f>'Agricultural Data'!F1061</f>
        <v>0</v>
      </c>
      <c r="I1061" s="38">
        <f>'Agricultural Data'!G1061</f>
        <v>0</v>
      </c>
      <c r="J1061" s="38">
        <f>'Agricultural Data'!H1061</f>
        <v>0</v>
      </c>
      <c r="K1061" s="195">
        <f>'Agricultural Data'!I1061</f>
        <v>0</v>
      </c>
      <c r="L1061" s="195">
        <f>'Agricultural Data'!J1061</f>
        <v>0</v>
      </c>
      <c r="M1061" s="168" t="str">
        <f t="shared" si="57"/>
        <v/>
      </c>
      <c r="N1061" s="168" t="str">
        <f t="shared" si="58"/>
        <v/>
      </c>
      <c r="O1061" s="38" t="str">
        <f>IFERROR(IF(VLOOKUP(J1061,'Inputs_Metric 30'!$D$5:$E$139,2,FALSE)=0,"",VLOOKUP(J1061,'Inputs_Metric 30'!$D$5:$E$139,2,FALSE)),"")</f>
        <v/>
      </c>
    </row>
    <row r="1062" spans="3:15" x14ac:dyDescent="0.25">
      <c r="C1062">
        <f t="shared" si="56"/>
        <v>10</v>
      </c>
      <c r="D1062">
        <f>COUNTIF($F$4:F1062,F1062)</f>
        <v>877</v>
      </c>
      <c r="E1062" s="40">
        <f>'Agricultural Data'!C1062</f>
        <v>0</v>
      </c>
      <c r="F1062" s="40">
        <f>'Agricultural Data'!D1062</f>
        <v>0</v>
      </c>
      <c r="G1062" s="40">
        <f>'Agricultural Data'!E1062</f>
        <v>0</v>
      </c>
      <c r="H1062" s="38">
        <f>'Agricultural Data'!F1062</f>
        <v>0</v>
      </c>
      <c r="I1062" s="38">
        <f>'Agricultural Data'!G1062</f>
        <v>0</v>
      </c>
      <c r="J1062" s="38">
        <f>'Agricultural Data'!H1062</f>
        <v>0</v>
      </c>
      <c r="K1062" s="195">
        <f>'Agricultural Data'!I1062</f>
        <v>0</v>
      </c>
      <c r="L1062" s="195">
        <f>'Agricultural Data'!J1062</f>
        <v>0</v>
      </c>
      <c r="M1062" s="168" t="str">
        <f t="shared" si="57"/>
        <v/>
      </c>
      <c r="N1062" s="168" t="str">
        <f t="shared" si="58"/>
        <v/>
      </c>
      <c r="O1062" s="38" t="str">
        <f>IFERROR(IF(VLOOKUP(J1062,'Inputs_Metric 30'!$D$5:$E$139,2,FALSE)=0,"",VLOOKUP(J1062,'Inputs_Metric 30'!$D$5:$E$139,2,FALSE)),"")</f>
        <v/>
      </c>
    </row>
    <row r="1063" spans="3:15" x14ac:dyDescent="0.25">
      <c r="C1063">
        <f t="shared" si="56"/>
        <v>10</v>
      </c>
      <c r="D1063">
        <f>COUNTIF($F$4:F1063,F1063)</f>
        <v>878</v>
      </c>
      <c r="E1063" s="40">
        <f>'Agricultural Data'!C1063</f>
        <v>0</v>
      </c>
      <c r="F1063" s="40">
        <f>'Agricultural Data'!D1063</f>
        <v>0</v>
      </c>
      <c r="G1063" s="40">
        <f>'Agricultural Data'!E1063</f>
        <v>0</v>
      </c>
      <c r="H1063" s="38">
        <f>'Agricultural Data'!F1063</f>
        <v>0</v>
      </c>
      <c r="I1063" s="38">
        <f>'Agricultural Data'!G1063</f>
        <v>0</v>
      </c>
      <c r="J1063" s="38">
        <f>'Agricultural Data'!H1063</f>
        <v>0</v>
      </c>
      <c r="K1063" s="195">
        <f>'Agricultural Data'!I1063</f>
        <v>0</v>
      </c>
      <c r="L1063" s="195">
        <f>'Agricultural Data'!J1063</f>
        <v>0</v>
      </c>
      <c r="M1063" s="168" t="str">
        <f t="shared" si="57"/>
        <v/>
      </c>
      <c r="N1063" s="168" t="str">
        <f t="shared" si="58"/>
        <v/>
      </c>
      <c r="O1063" s="38" t="str">
        <f>IFERROR(IF(VLOOKUP(J1063,'Inputs_Metric 30'!$D$5:$E$139,2,FALSE)=0,"",VLOOKUP(J1063,'Inputs_Metric 30'!$D$5:$E$139,2,FALSE)),"")</f>
        <v/>
      </c>
    </row>
    <row r="1064" spans="3:15" x14ac:dyDescent="0.25">
      <c r="C1064">
        <f t="shared" si="56"/>
        <v>10</v>
      </c>
      <c r="D1064">
        <f>COUNTIF($F$4:F1064,F1064)</f>
        <v>879</v>
      </c>
      <c r="E1064" s="40">
        <f>'Agricultural Data'!C1064</f>
        <v>0</v>
      </c>
      <c r="F1064" s="40">
        <f>'Agricultural Data'!D1064</f>
        <v>0</v>
      </c>
      <c r="G1064" s="40">
        <f>'Agricultural Data'!E1064</f>
        <v>0</v>
      </c>
      <c r="H1064" s="38">
        <f>'Agricultural Data'!F1064</f>
        <v>0</v>
      </c>
      <c r="I1064" s="38">
        <f>'Agricultural Data'!G1064</f>
        <v>0</v>
      </c>
      <c r="J1064" s="38">
        <f>'Agricultural Data'!H1064</f>
        <v>0</v>
      </c>
      <c r="K1064" s="195">
        <f>'Agricultural Data'!I1064</f>
        <v>0</v>
      </c>
      <c r="L1064" s="195">
        <f>'Agricultural Data'!J1064</f>
        <v>0</v>
      </c>
      <c r="M1064" s="168" t="str">
        <f t="shared" si="57"/>
        <v/>
      </c>
      <c r="N1064" s="168" t="str">
        <f t="shared" si="58"/>
        <v/>
      </c>
      <c r="O1064" s="38" t="str">
        <f>IFERROR(IF(VLOOKUP(J1064,'Inputs_Metric 30'!$D$5:$E$139,2,FALSE)=0,"",VLOOKUP(J1064,'Inputs_Metric 30'!$D$5:$E$139,2,FALSE)),"")</f>
        <v/>
      </c>
    </row>
    <row r="1065" spans="3:15" x14ac:dyDescent="0.25">
      <c r="C1065">
        <f t="shared" si="56"/>
        <v>10</v>
      </c>
      <c r="D1065">
        <f>COUNTIF($F$4:F1065,F1065)</f>
        <v>880</v>
      </c>
      <c r="E1065" s="40">
        <f>'Agricultural Data'!C1065</f>
        <v>0</v>
      </c>
      <c r="F1065" s="40">
        <f>'Agricultural Data'!D1065</f>
        <v>0</v>
      </c>
      <c r="G1065" s="40">
        <f>'Agricultural Data'!E1065</f>
        <v>0</v>
      </c>
      <c r="H1065" s="38">
        <f>'Agricultural Data'!F1065</f>
        <v>0</v>
      </c>
      <c r="I1065" s="38">
        <f>'Agricultural Data'!G1065</f>
        <v>0</v>
      </c>
      <c r="J1065" s="38">
        <f>'Agricultural Data'!H1065</f>
        <v>0</v>
      </c>
      <c r="K1065" s="195">
        <f>'Agricultural Data'!I1065</f>
        <v>0</v>
      </c>
      <c r="L1065" s="195">
        <f>'Agricultural Data'!J1065</f>
        <v>0</v>
      </c>
      <c r="M1065" s="168" t="str">
        <f t="shared" si="57"/>
        <v/>
      </c>
      <c r="N1065" s="168" t="str">
        <f t="shared" si="58"/>
        <v/>
      </c>
      <c r="O1065" s="38" t="str">
        <f>IFERROR(IF(VLOOKUP(J1065,'Inputs_Metric 30'!$D$5:$E$139,2,FALSE)=0,"",VLOOKUP(J1065,'Inputs_Metric 30'!$D$5:$E$139,2,FALSE)),"")</f>
        <v/>
      </c>
    </row>
    <row r="1066" spans="3:15" x14ac:dyDescent="0.25">
      <c r="C1066">
        <f t="shared" si="56"/>
        <v>10</v>
      </c>
      <c r="D1066">
        <f>COUNTIF($F$4:F1066,F1066)</f>
        <v>881</v>
      </c>
      <c r="E1066" s="40">
        <f>'Agricultural Data'!C1066</f>
        <v>0</v>
      </c>
      <c r="F1066" s="40">
        <f>'Agricultural Data'!D1066</f>
        <v>0</v>
      </c>
      <c r="G1066" s="40">
        <f>'Agricultural Data'!E1066</f>
        <v>0</v>
      </c>
      <c r="H1066" s="38">
        <f>'Agricultural Data'!F1066</f>
        <v>0</v>
      </c>
      <c r="I1066" s="38">
        <f>'Agricultural Data'!G1066</f>
        <v>0</v>
      </c>
      <c r="J1066" s="38">
        <f>'Agricultural Data'!H1066</f>
        <v>0</v>
      </c>
      <c r="K1066" s="195">
        <f>'Agricultural Data'!I1066</f>
        <v>0</v>
      </c>
      <c r="L1066" s="195">
        <f>'Agricultural Data'!J1066</f>
        <v>0</v>
      </c>
      <c r="M1066" s="168" t="str">
        <f t="shared" si="57"/>
        <v/>
      </c>
      <c r="N1066" s="168" t="str">
        <f t="shared" si="58"/>
        <v/>
      </c>
      <c r="O1066" s="38" t="str">
        <f>IFERROR(IF(VLOOKUP(J1066,'Inputs_Metric 30'!$D$5:$E$139,2,FALSE)=0,"",VLOOKUP(J1066,'Inputs_Metric 30'!$D$5:$E$139,2,FALSE)),"")</f>
        <v/>
      </c>
    </row>
    <row r="1067" spans="3:15" x14ac:dyDescent="0.25">
      <c r="C1067">
        <f t="shared" si="56"/>
        <v>10</v>
      </c>
      <c r="D1067">
        <f>COUNTIF($F$4:F1067,F1067)</f>
        <v>882</v>
      </c>
      <c r="E1067" s="40">
        <f>'Agricultural Data'!C1067</f>
        <v>0</v>
      </c>
      <c r="F1067" s="40">
        <f>'Agricultural Data'!D1067</f>
        <v>0</v>
      </c>
      <c r="G1067" s="40">
        <f>'Agricultural Data'!E1067</f>
        <v>0</v>
      </c>
      <c r="H1067" s="38">
        <f>'Agricultural Data'!F1067</f>
        <v>0</v>
      </c>
      <c r="I1067" s="38">
        <f>'Agricultural Data'!G1067</f>
        <v>0</v>
      </c>
      <c r="J1067" s="38">
        <f>'Agricultural Data'!H1067</f>
        <v>0</v>
      </c>
      <c r="K1067" s="195">
        <f>'Agricultural Data'!I1067</f>
        <v>0</v>
      </c>
      <c r="L1067" s="195">
        <f>'Agricultural Data'!J1067</f>
        <v>0</v>
      </c>
      <c r="M1067" s="168" t="str">
        <f t="shared" si="57"/>
        <v/>
      </c>
      <c r="N1067" s="168" t="str">
        <f t="shared" si="58"/>
        <v/>
      </c>
      <c r="O1067" s="38" t="str">
        <f>IFERROR(IF(VLOOKUP(J1067,'Inputs_Metric 30'!$D$5:$E$139,2,FALSE)=0,"",VLOOKUP(J1067,'Inputs_Metric 30'!$D$5:$E$139,2,FALSE)),"")</f>
        <v/>
      </c>
    </row>
    <row r="1068" spans="3:15" x14ac:dyDescent="0.25">
      <c r="C1068">
        <f t="shared" si="56"/>
        <v>10</v>
      </c>
      <c r="D1068">
        <f>COUNTIF($F$4:F1068,F1068)</f>
        <v>883</v>
      </c>
      <c r="E1068" s="40">
        <f>'Agricultural Data'!C1068</f>
        <v>0</v>
      </c>
      <c r="F1068" s="40">
        <f>'Agricultural Data'!D1068</f>
        <v>0</v>
      </c>
      <c r="G1068" s="40">
        <f>'Agricultural Data'!E1068</f>
        <v>0</v>
      </c>
      <c r="H1068" s="38">
        <f>'Agricultural Data'!F1068</f>
        <v>0</v>
      </c>
      <c r="I1068" s="38">
        <f>'Agricultural Data'!G1068</f>
        <v>0</v>
      </c>
      <c r="J1068" s="38">
        <f>'Agricultural Data'!H1068</f>
        <v>0</v>
      </c>
      <c r="K1068" s="195">
        <f>'Agricultural Data'!I1068</f>
        <v>0</v>
      </c>
      <c r="L1068" s="195">
        <f>'Agricultural Data'!J1068</f>
        <v>0</v>
      </c>
      <c r="M1068" s="168" t="str">
        <f t="shared" si="57"/>
        <v/>
      </c>
      <c r="N1068" s="168" t="str">
        <f t="shared" si="58"/>
        <v/>
      </c>
      <c r="O1068" s="38" t="str">
        <f>IFERROR(IF(VLOOKUP(J1068,'Inputs_Metric 30'!$D$5:$E$139,2,FALSE)=0,"",VLOOKUP(J1068,'Inputs_Metric 30'!$D$5:$E$139,2,FALSE)),"")</f>
        <v/>
      </c>
    </row>
    <row r="1069" spans="3:15" x14ac:dyDescent="0.25">
      <c r="C1069">
        <f t="shared" si="56"/>
        <v>10</v>
      </c>
      <c r="D1069">
        <f>COUNTIF($F$4:F1069,F1069)</f>
        <v>884</v>
      </c>
      <c r="E1069" s="40">
        <f>'Agricultural Data'!C1069</f>
        <v>0</v>
      </c>
      <c r="F1069" s="40">
        <f>'Agricultural Data'!D1069</f>
        <v>0</v>
      </c>
      <c r="G1069" s="40">
        <f>'Agricultural Data'!E1069</f>
        <v>0</v>
      </c>
      <c r="H1069" s="38">
        <f>'Agricultural Data'!F1069</f>
        <v>0</v>
      </c>
      <c r="I1069" s="38">
        <f>'Agricultural Data'!G1069</f>
        <v>0</v>
      </c>
      <c r="J1069" s="38">
        <f>'Agricultural Data'!H1069</f>
        <v>0</v>
      </c>
      <c r="K1069" s="195">
        <f>'Agricultural Data'!I1069</f>
        <v>0</v>
      </c>
      <c r="L1069" s="195">
        <f>'Agricultural Data'!J1069</f>
        <v>0</v>
      </c>
      <c r="M1069" s="168" t="str">
        <f t="shared" si="57"/>
        <v/>
      </c>
      <c r="N1069" s="168" t="str">
        <f t="shared" si="58"/>
        <v/>
      </c>
      <c r="O1069" s="38" t="str">
        <f>IFERROR(IF(VLOOKUP(J1069,'Inputs_Metric 30'!$D$5:$E$139,2,FALSE)=0,"",VLOOKUP(J1069,'Inputs_Metric 30'!$D$5:$E$139,2,FALSE)),"")</f>
        <v/>
      </c>
    </row>
    <row r="1070" spans="3:15" x14ac:dyDescent="0.25">
      <c r="C1070">
        <f t="shared" si="56"/>
        <v>10</v>
      </c>
      <c r="D1070">
        <f>COUNTIF($F$4:F1070,F1070)</f>
        <v>885</v>
      </c>
      <c r="E1070" s="40">
        <f>'Agricultural Data'!C1070</f>
        <v>0</v>
      </c>
      <c r="F1070" s="40">
        <f>'Agricultural Data'!D1070</f>
        <v>0</v>
      </c>
      <c r="G1070" s="40">
        <f>'Agricultural Data'!E1070</f>
        <v>0</v>
      </c>
      <c r="H1070" s="38">
        <f>'Agricultural Data'!F1070</f>
        <v>0</v>
      </c>
      <c r="I1070" s="38">
        <f>'Agricultural Data'!G1070</f>
        <v>0</v>
      </c>
      <c r="J1070" s="38">
        <f>'Agricultural Data'!H1070</f>
        <v>0</v>
      </c>
      <c r="K1070" s="195">
        <f>'Agricultural Data'!I1070</f>
        <v>0</v>
      </c>
      <c r="L1070" s="195">
        <f>'Agricultural Data'!J1070</f>
        <v>0</v>
      </c>
      <c r="M1070" s="168" t="str">
        <f t="shared" si="57"/>
        <v/>
      </c>
      <c r="N1070" s="168" t="str">
        <f t="shared" si="58"/>
        <v/>
      </c>
      <c r="O1070" s="38" t="str">
        <f>IFERROR(IF(VLOOKUP(J1070,'Inputs_Metric 30'!$D$5:$E$139,2,FALSE)=0,"",VLOOKUP(J1070,'Inputs_Metric 30'!$D$5:$E$139,2,FALSE)),"")</f>
        <v/>
      </c>
    </row>
    <row r="1071" spans="3:15" x14ac:dyDescent="0.25">
      <c r="C1071">
        <f t="shared" si="56"/>
        <v>10</v>
      </c>
      <c r="D1071">
        <f>COUNTIF($F$4:F1071,F1071)</f>
        <v>886</v>
      </c>
      <c r="E1071" s="40">
        <f>'Agricultural Data'!C1071</f>
        <v>0</v>
      </c>
      <c r="F1071" s="40">
        <f>'Agricultural Data'!D1071</f>
        <v>0</v>
      </c>
      <c r="G1071" s="40">
        <f>'Agricultural Data'!E1071</f>
        <v>0</v>
      </c>
      <c r="H1071" s="38">
        <f>'Agricultural Data'!F1071</f>
        <v>0</v>
      </c>
      <c r="I1071" s="38">
        <f>'Agricultural Data'!G1071</f>
        <v>0</v>
      </c>
      <c r="J1071" s="38">
        <f>'Agricultural Data'!H1071</f>
        <v>0</v>
      </c>
      <c r="K1071" s="195">
        <f>'Agricultural Data'!I1071</f>
        <v>0</v>
      </c>
      <c r="L1071" s="195">
        <f>'Agricultural Data'!J1071</f>
        <v>0</v>
      </c>
      <c r="M1071" s="168" t="str">
        <f t="shared" si="57"/>
        <v/>
      </c>
      <c r="N1071" s="168" t="str">
        <f t="shared" si="58"/>
        <v/>
      </c>
      <c r="O1071" s="38" t="str">
        <f>IFERROR(IF(VLOOKUP(J1071,'Inputs_Metric 30'!$D$5:$E$139,2,FALSE)=0,"",VLOOKUP(J1071,'Inputs_Metric 30'!$D$5:$E$139,2,FALSE)),"")</f>
        <v/>
      </c>
    </row>
    <row r="1072" spans="3:15" x14ac:dyDescent="0.25">
      <c r="C1072">
        <f t="shared" si="56"/>
        <v>10</v>
      </c>
      <c r="D1072">
        <f>COUNTIF($F$4:F1072,F1072)</f>
        <v>887</v>
      </c>
      <c r="E1072" s="40">
        <f>'Agricultural Data'!C1072</f>
        <v>0</v>
      </c>
      <c r="F1072" s="40">
        <f>'Agricultural Data'!D1072</f>
        <v>0</v>
      </c>
      <c r="G1072" s="40">
        <f>'Agricultural Data'!E1072</f>
        <v>0</v>
      </c>
      <c r="H1072" s="38">
        <f>'Agricultural Data'!F1072</f>
        <v>0</v>
      </c>
      <c r="I1072" s="38">
        <f>'Agricultural Data'!G1072</f>
        <v>0</v>
      </c>
      <c r="J1072" s="38">
        <f>'Agricultural Data'!H1072</f>
        <v>0</v>
      </c>
      <c r="K1072" s="195">
        <f>'Agricultural Data'!I1072</f>
        <v>0</v>
      </c>
      <c r="L1072" s="195">
        <f>'Agricultural Data'!J1072</f>
        <v>0</v>
      </c>
      <c r="M1072" s="168" t="str">
        <f t="shared" si="57"/>
        <v/>
      </c>
      <c r="N1072" s="168" t="str">
        <f t="shared" si="58"/>
        <v/>
      </c>
      <c r="O1072" s="38" t="str">
        <f>IFERROR(IF(VLOOKUP(J1072,'Inputs_Metric 30'!$D$5:$E$139,2,FALSE)=0,"",VLOOKUP(J1072,'Inputs_Metric 30'!$D$5:$E$139,2,FALSE)),"")</f>
        <v/>
      </c>
    </row>
    <row r="1073" spans="3:15" x14ac:dyDescent="0.25">
      <c r="C1073">
        <f t="shared" si="56"/>
        <v>10</v>
      </c>
      <c r="D1073">
        <f>COUNTIF($F$4:F1073,F1073)</f>
        <v>888</v>
      </c>
      <c r="E1073" s="40">
        <f>'Agricultural Data'!C1073</f>
        <v>0</v>
      </c>
      <c r="F1073" s="40">
        <f>'Agricultural Data'!D1073</f>
        <v>0</v>
      </c>
      <c r="G1073" s="40">
        <f>'Agricultural Data'!E1073</f>
        <v>0</v>
      </c>
      <c r="H1073" s="38">
        <f>'Agricultural Data'!F1073</f>
        <v>0</v>
      </c>
      <c r="I1073" s="38">
        <f>'Agricultural Data'!G1073</f>
        <v>0</v>
      </c>
      <c r="J1073" s="38">
        <f>'Agricultural Data'!H1073</f>
        <v>0</v>
      </c>
      <c r="K1073" s="195">
        <f>'Agricultural Data'!I1073</f>
        <v>0</v>
      </c>
      <c r="L1073" s="195">
        <f>'Agricultural Data'!J1073</f>
        <v>0</v>
      </c>
      <c r="M1073" s="168" t="str">
        <f t="shared" si="57"/>
        <v/>
      </c>
      <c r="N1073" s="168" t="str">
        <f t="shared" si="58"/>
        <v/>
      </c>
      <c r="O1073" s="38" t="str">
        <f>IFERROR(IF(VLOOKUP(J1073,'Inputs_Metric 30'!$D$5:$E$139,2,FALSE)=0,"",VLOOKUP(J1073,'Inputs_Metric 30'!$D$5:$E$139,2,FALSE)),"")</f>
        <v/>
      </c>
    </row>
    <row r="1074" spans="3:15" x14ac:dyDescent="0.25">
      <c r="C1074">
        <f t="shared" si="56"/>
        <v>10</v>
      </c>
      <c r="D1074">
        <f>COUNTIF($F$4:F1074,F1074)</f>
        <v>889</v>
      </c>
      <c r="E1074" s="40">
        <f>'Agricultural Data'!C1074</f>
        <v>0</v>
      </c>
      <c r="F1074" s="40">
        <f>'Agricultural Data'!D1074</f>
        <v>0</v>
      </c>
      <c r="G1074" s="40">
        <f>'Agricultural Data'!E1074</f>
        <v>0</v>
      </c>
      <c r="H1074" s="38">
        <f>'Agricultural Data'!F1074</f>
        <v>0</v>
      </c>
      <c r="I1074" s="38">
        <f>'Agricultural Data'!G1074</f>
        <v>0</v>
      </c>
      <c r="J1074" s="38">
        <f>'Agricultural Data'!H1074</f>
        <v>0</v>
      </c>
      <c r="K1074" s="195">
        <f>'Agricultural Data'!I1074</f>
        <v>0</v>
      </c>
      <c r="L1074" s="195">
        <f>'Agricultural Data'!J1074</f>
        <v>0</v>
      </c>
      <c r="M1074" s="168" t="str">
        <f t="shared" si="57"/>
        <v/>
      </c>
      <c r="N1074" s="168" t="str">
        <f t="shared" si="58"/>
        <v/>
      </c>
      <c r="O1074" s="38" t="str">
        <f>IFERROR(IF(VLOOKUP(J1074,'Inputs_Metric 30'!$D$5:$E$139,2,FALSE)=0,"",VLOOKUP(J1074,'Inputs_Metric 30'!$D$5:$E$139,2,FALSE)),"")</f>
        <v/>
      </c>
    </row>
    <row r="1075" spans="3:15" x14ac:dyDescent="0.25">
      <c r="C1075">
        <f t="shared" si="56"/>
        <v>10</v>
      </c>
      <c r="D1075">
        <f>COUNTIF($F$4:F1075,F1075)</f>
        <v>890</v>
      </c>
      <c r="E1075" s="40">
        <f>'Agricultural Data'!C1075</f>
        <v>0</v>
      </c>
      <c r="F1075" s="40">
        <f>'Agricultural Data'!D1075</f>
        <v>0</v>
      </c>
      <c r="G1075" s="40">
        <f>'Agricultural Data'!E1075</f>
        <v>0</v>
      </c>
      <c r="H1075" s="38">
        <f>'Agricultural Data'!F1075</f>
        <v>0</v>
      </c>
      <c r="I1075" s="38">
        <f>'Agricultural Data'!G1075</f>
        <v>0</v>
      </c>
      <c r="J1075" s="38">
        <f>'Agricultural Data'!H1075</f>
        <v>0</v>
      </c>
      <c r="K1075" s="195">
        <f>'Agricultural Data'!I1075</f>
        <v>0</v>
      </c>
      <c r="L1075" s="195">
        <f>'Agricultural Data'!J1075</f>
        <v>0</v>
      </c>
      <c r="M1075" s="168" t="str">
        <f t="shared" si="57"/>
        <v/>
      </c>
      <c r="N1075" s="168" t="str">
        <f t="shared" si="58"/>
        <v/>
      </c>
      <c r="O1075" s="38" t="str">
        <f>IFERROR(IF(VLOOKUP(J1075,'Inputs_Metric 30'!$D$5:$E$139,2,FALSE)=0,"",VLOOKUP(J1075,'Inputs_Metric 30'!$D$5:$E$139,2,FALSE)),"")</f>
        <v/>
      </c>
    </row>
    <row r="1076" spans="3:15" x14ac:dyDescent="0.25">
      <c r="C1076">
        <f t="shared" si="56"/>
        <v>10</v>
      </c>
      <c r="D1076">
        <f>COUNTIF($F$4:F1076,F1076)</f>
        <v>891</v>
      </c>
      <c r="E1076" s="40">
        <f>'Agricultural Data'!C1076</f>
        <v>0</v>
      </c>
      <c r="F1076" s="40">
        <f>'Agricultural Data'!D1076</f>
        <v>0</v>
      </c>
      <c r="G1076" s="40">
        <f>'Agricultural Data'!E1076</f>
        <v>0</v>
      </c>
      <c r="H1076" s="38">
        <f>'Agricultural Data'!F1076</f>
        <v>0</v>
      </c>
      <c r="I1076" s="38">
        <f>'Agricultural Data'!G1076</f>
        <v>0</v>
      </c>
      <c r="J1076" s="38">
        <f>'Agricultural Data'!H1076</f>
        <v>0</v>
      </c>
      <c r="K1076" s="195">
        <f>'Agricultural Data'!I1076</f>
        <v>0</v>
      </c>
      <c r="L1076" s="195">
        <f>'Agricultural Data'!J1076</f>
        <v>0</v>
      </c>
      <c r="M1076" s="168" t="str">
        <f t="shared" si="57"/>
        <v/>
      </c>
      <c r="N1076" s="168" t="str">
        <f t="shared" si="58"/>
        <v/>
      </c>
      <c r="O1076" s="38" t="str">
        <f>IFERROR(IF(VLOOKUP(J1076,'Inputs_Metric 30'!$D$5:$E$139,2,FALSE)=0,"",VLOOKUP(J1076,'Inputs_Metric 30'!$D$5:$E$139,2,FALSE)),"")</f>
        <v/>
      </c>
    </row>
    <row r="1077" spans="3:15" x14ac:dyDescent="0.25">
      <c r="C1077">
        <f t="shared" si="56"/>
        <v>10</v>
      </c>
      <c r="D1077">
        <f>COUNTIF($F$4:F1077,F1077)</f>
        <v>892</v>
      </c>
      <c r="E1077" s="40">
        <f>'Agricultural Data'!C1077</f>
        <v>0</v>
      </c>
      <c r="F1077" s="40">
        <f>'Agricultural Data'!D1077</f>
        <v>0</v>
      </c>
      <c r="G1077" s="40">
        <f>'Agricultural Data'!E1077</f>
        <v>0</v>
      </c>
      <c r="H1077" s="38">
        <f>'Agricultural Data'!F1077</f>
        <v>0</v>
      </c>
      <c r="I1077" s="38">
        <f>'Agricultural Data'!G1077</f>
        <v>0</v>
      </c>
      <c r="J1077" s="38">
        <f>'Agricultural Data'!H1077</f>
        <v>0</v>
      </c>
      <c r="K1077" s="195">
        <f>'Agricultural Data'!I1077</f>
        <v>0</v>
      </c>
      <c r="L1077" s="195">
        <f>'Agricultural Data'!J1077</f>
        <v>0</v>
      </c>
      <c r="M1077" s="168" t="str">
        <f t="shared" si="57"/>
        <v/>
      </c>
      <c r="N1077" s="168" t="str">
        <f t="shared" si="58"/>
        <v/>
      </c>
      <c r="O1077" s="38" t="str">
        <f>IFERROR(IF(VLOOKUP(J1077,'Inputs_Metric 30'!$D$5:$E$139,2,FALSE)=0,"",VLOOKUP(J1077,'Inputs_Metric 30'!$D$5:$E$139,2,FALSE)),"")</f>
        <v/>
      </c>
    </row>
    <row r="1078" spans="3:15" x14ac:dyDescent="0.25">
      <c r="C1078">
        <f t="shared" si="56"/>
        <v>10</v>
      </c>
      <c r="D1078">
        <f>COUNTIF($F$4:F1078,F1078)</f>
        <v>893</v>
      </c>
      <c r="E1078" s="40">
        <f>'Agricultural Data'!C1078</f>
        <v>0</v>
      </c>
      <c r="F1078" s="40">
        <f>'Agricultural Data'!D1078</f>
        <v>0</v>
      </c>
      <c r="G1078" s="40">
        <f>'Agricultural Data'!E1078</f>
        <v>0</v>
      </c>
      <c r="H1078" s="38">
        <f>'Agricultural Data'!F1078</f>
        <v>0</v>
      </c>
      <c r="I1078" s="38">
        <f>'Agricultural Data'!G1078</f>
        <v>0</v>
      </c>
      <c r="J1078" s="38">
        <f>'Agricultural Data'!H1078</f>
        <v>0</v>
      </c>
      <c r="K1078" s="195">
        <f>'Agricultural Data'!I1078</f>
        <v>0</v>
      </c>
      <c r="L1078" s="195">
        <f>'Agricultural Data'!J1078</f>
        <v>0</v>
      </c>
      <c r="M1078" s="168" t="str">
        <f t="shared" si="57"/>
        <v/>
      </c>
      <c r="N1078" s="168" t="str">
        <f t="shared" si="58"/>
        <v/>
      </c>
      <c r="O1078" s="38" t="str">
        <f>IFERROR(IF(VLOOKUP(J1078,'Inputs_Metric 30'!$D$5:$E$139,2,FALSE)=0,"",VLOOKUP(J1078,'Inputs_Metric 30'!$D$5:$E$139,2,FALSE)),"")</f>
        <v/>
      </c>
    </row>
    <row r="1079" spans="3:15" x14ac:dyDescent="0.25">
      <c r="C1079">
        <f t="shared" si="56"/>
        <v>10</v>
      </c>
      <c r="D1079">
        <f>COUNTIF($F$4:F1079,F1079)</f>
        <v>894</v>
      </c>
      <c r="E1079" s="40">
        <f>'Agricultural Data'!C1079</f>
        <v>0</v>
      </c>
      <c r="F1079" s="40">
        <f>'Agricultural Data'!D1079</f>
        <v>0</v>
      </c>
      <c r="G1079" s="40">
        <f>'Agricultural Data'!E1079</f>
        <v>0</v>
      </c>
      <c r="H1079" s="38">
        <f>'Agricultural Data'!F1079</f>
        <v>0</v>
      </c>
      <c r="I1079" s="38">
        <f>'Agricultural Data'!G1079</f>
        <v>0</v>
      </c>
      <c r="J1079" s="38">
        <f>'Agricultural Data'!H1079</f>
        <v>0</v>
      </c>
      <c r="K1079" s="195">
        <f>'Agricultural Data'!I1079</f>
        <v>0</v>
      </c>
      <c r="L1079" s="195">
        <f>'Agricultural Data'!J1079</f>
        <v>0</v>
      </c>
      <c r="M1079" s="168" t="str">
        <f t="shared" si="57"/>
        <v/>
      </c>
      <c r="N1079" s="168" t="str">
        <f t="shared" si="58"/>
        <v/>
      </c>
      <c r="O1079" s="38" t="str">
        <f>IFERROR(IF(VLOOKUP(J1079,'Inputs_Metric 30'!$D$5:$E$139,2,FALSE)=0,"",VLOOKUP(J1079,'Inputs_Metric 30'!$D$5:$E$139,2,FALSE)),"")</f>
        <v/>
      </c>
    </row>
    <row r="1080" spans="3:15" x14ac:dyDescent="0.25">
      <c r="C1080">
        <f t="shared" si="56"/>
        <v>10</v>
      </c>
      <c r="D1080">
        <f>COUNTIF($F$4:F1080,F1080)</f>
        <v>895</v>
      </c>
      <c r="E1080" s="40">
        <f>'Agricultural Data'!C1080</f>
        <v>0</v>
      </c>
      <c r="F1080" s="40">
        <f>'Agricultural Data'!D1080</f>
        <v>0</v>
      </c>
      <c r="G1080" s="40">
        <f>'Agricultural Data'!E1080</f>
        <v>0</v>
      </c>
      <c r="H1080" s="38">
        <f>'Agricultural Data'!F1080</f>
        <v>0</v>
      </c>
      <c r="I1080" s="38">
        <f>'Agricultural Data'!G1080</f>
        <v>0</v>
      </c>
      <c r="J1080" s="38">
        <f>'Agricultural Data'!H1080</f>
        <v>0</v>
      </c>
      <c r="K1080" s="195">
        <f>'Agricultural Data'!I1080</f>
        <v>0</v>
      </c>
      <c r="L1080" s="195">
        <f>'Agricultural Data'!J1080</f>
        <v>0</v>
      </c>
      <c r="M1080" s="168" t="str">
        <f t="shared" si="57"/>
        <v/>
      </c>
      <c r="N1080" s="168" t="str">
        <f t="shared" si="58"/>
        <v/>
      </c>
      <c r="O1080" s="38" t="str">
        <f>IFERROR(IF(VLOOKUP(J1080,'Inputs_Metric 30'!$D$5:$E$139,2,FALSE)=0,"",VLOOKUP(J1080,'Inputs_Metric 30'!$D$5:$E$139,2,FALSE)),"")</f>
        <v/>
      </c>
    </row>
    <row r="1081" spans="3:15" x14ac:dyDescent="0.25">
      <c r="C1081">
        <f t="shared" si="56"/>
        <v>10</v>
      </c>
      <c r="D1081">
        <f>COUNTIF($F$4:F1081,F1081)</f>
        <v>896</v>
      </c>
      <c r="E1081" s="40">
        <f>'Agricultural Data'!C1081</f>
        <v>0</v>
      </c>
      <c r="F1081" s="40">
        <f>'Agricultural Data'!D1081</f>
        <v>0</v>
      </c>
      <c r="G1081" s="40">
        <f>'Agricultural Data'!E1081</f>
        <v>0</v>
      </c>
      <c r="H1081" s="38">
        <f>'Agricultural Data'!F1081</f>
        <v>0</v>
      </c>
      <c r="I1081" s="38">
        <f>'Agricultural Data'!G1081</f>
        <v>0</v>
      </c>
      <c r="J1081" s="38">
        <f>'Agricultural Data'!H1081</f>
        <v>0</v>
      </c>
      <c r="K1081" s="195">
        <f>'Agricultural Data'!I1081</f>
        <v>0</v>
      </c>
      <c r="L1081" s="195">
        <f>'Agricultural Data'!J1081</f>
        <v>0</v>
      </c>
      <c r="M1081" s="168" t="str">
        <f t="shared" si="57"/>
        <v/>
      </c>
      <c r="N1081" s="168" t="str">
        <f t="shared" si="58"/>
        <v/>
      </c>
      <c r="O1081" s="38" t="str">
        <f>IFERROR(IF(VLOOKUP(J1081,'Inputs_Metric 30'!$D$5:$E$139,2,FALSE)=0,"",VLOOKUP(J1081,'Inputs_Metric 30'!$D$5:$E$139,2,FALSE)),"")</f>
        <v/>
      </c>
    </row>
    <row r="1082" spans="3:15" x14ac:dyDescent="0.25">
      <c r="C1082">
        <f t="shared" si="56"/>
        <v>10</v>
      </c>
      <c r="D1082">
        <f>COUNTIF($F$4:F1082,F1082)</f>
        <v>897</v>
      </c>
      <c r="E1082" s="40">
        <f>'Agricultural Data'!C1082</f>
        <v>0</v>
      </c>
      <c r="F1082" s="40">
        <f>'Agricultural Data'!D1082</f>
        <v>0</v>
      </c>
      <c r="G1082" s="40">
        <f>'Agricultural Data'!E1082</f>
        <v>0</v>
      </c>
      <c r="H1082" s="38">
        <f>'Agricultural Data'!F1082</f>
        <v>0</v>
      </c>
      <c r="I1082" s="38">
        <f>'Agricultural Data'!G1082</f>
        <v>0</v>
      </c>
      <c r="J1082" s="38">
        <f>'Agricultural Data'!H1082</f>
        <v>0</v>
      </c>
      <c r="K1082" s="195">
        <f>'Agricultural Data'!I1082</f>
        <v>0</v>
      </c>
      <c r="L1082" s="195">
        <f>'Agricultural Data'!J1082</f>
        <v>0</v>
      </c>
      <c r="M1082" s="168" t="str">
        <f t="shared" si="57"/>
        <v/>
      </c>
      <c r="N1082" s="168" t="str">
        <f t="shared" si="58"/>
        <v/>
      </c>
      <c r="O1082" s="38" t="str">
        <f>IFERROR(IF(VLOOKUP(J1082,'Inputs_Metric 30'!$D$5:$E$139,2,FALSE)=0,"",VLOOKUP(J1082,'Inputs_Metric 30'!$D$5:$E$139,2,FALSE)),"")</f>
        <v/>
      </c>
    </row>
    <row r="1083" spans="3:15" x14ac:dyDescent="0.25">
      <c r="C1083">
        <f t="shared" si="56"/>
        <v>10</v>
      </c>
      <c r="D1083">
        <f>COUNTIF($F$4:F1083,F1083)</f>
        <v>898</v>
      </c>
      <c r="E1083" s="40">
        <f>'Agricultural Data'!C1083</f>
        <v>0</v>
      </c>
      <c r="F1083" s="40">
        <f>'Agricultural Data'!D1083</f>
        <v>0</v>
      </c>
      <c r="G1083" s="40">
        <f>'Agricultural Data'!E1083</f>
        <v>0</v>
      </c>
      <c r="H1083" s="38">
        <f>'Agricultural Data'!F1083</f>
        <v>0</v>
      </c>
      <c r="I1083" s="38">
        <f>'Agricultural Data'!G1083</f>
        <v>0</v>
      </c>
      <c r="J1083" s="38">
        <f>'Agricultural Data'!H1083</f>
        <v>0</v>
      </c>
      <c r="K1083" s="195">
        <f>'Agricultural Data'!I1083</f>
        <v>0</v>
      </c>
      <c r="L1083" s="195">
        <f>'Agricultural Data'!J1083</f>
        <v>0</v>
      </c>
      <c r="M1083" s="168" t="str">
        <f t="shared" si="57"/>
        <v/>
      </c>
      <c r="N1083" s="168" t="str">
        <f t="shared" si="58"/>
        <v/>
      </c>
      <c r="O1083" s="38" t="str">
        <f>IFERROR(IF(VLOOKUP(J1083,'Inputs_Metric 30'!$D$5:$E$139,2,FALSE)=0,"",VLOOKUP(J1083,'Inputs_Metric 30'!$D$5:$E$139,2,FALSE)),"")</f>
        <v/>
      </c>
    </row>
    <row r="1084" spans="3:15" x14ac:dyDescent="0.25">
      <c r="C1084">
        <f t="shared" si="56"/>
        <v>10</v>
      </c>
      <c r="D1084">
        <f>COUNTIF($F$4:F1084,F1084)</f>
        <v>899</v>
      </c>
      <c r="E1084" s="40">
        <f>'Agricultural Data'!C1084</f>
        <v>0</v>
      </c>
      <c r="F1084" s="40">
        <f>'Agricultural Data'!D1084</f>
        <v>0</v>
      </c>
      <c r="G1084" s="40">
        <f>'Agricultural Data'!E1084</f>
        <v>0</v>
      </c>
      <c r="H1084" s="38">
        <f>'Agricultural Data'!F1084</f>
        <v>0</v>
      </c>
      <c r="I1084" s="38">
        <f>'Agricultural Data'!G1084</f>
        <v>0</v>
      </c>
      <c r="J1084" s="38">
        <f>'Agricultural Data'!H1084</f>
        <v>0</v>
      </c>
      <c r="K1084" s="195">
        <f>'Agricultural Data'!I1084</f>
        <v>0</v>
      </c>
      <c r="L1084" s="195">
        <f>'Agricultural Data'!J1084</f>
        <v>0</v>
      </c>
      <c r="M1084" s="168" t="str">
        <f t="shared" si="57"/>
        <v/>
      </c>
      <c r="N1084" s="168" t="str">
        <f t="shared" si="58"/>
        <v/>
      </c>
      <c r="O1084" s="38" t="str">
        <f>IFERROR(IF(VLOOKUP(J1084,'Inputs_Metric 30'!$D$5:$E$139,2,FALSE)=0,"",VLOOKUP(J1084,'Inputs_Metric 30'!$D$5:$E$139,2,FALSE)),"")</f>
        <v/>
      </c>
    </row>
    <row r="1085" spans="3:15" x14ac:dyDescent="0.25">
      <c r="C1085">
        <f t="shared" si="56"/>
        <v>10</v>
      </c>
      <c r="D1085">
        <f>COUNTIF($F$4:F1085,F1085)</f>
        <v>900</v>
      </c>
      <c r="E1085" s="40">
        <f>'Agricultural Data'!C1085</f>
        <v>0</v>
      </c>
      <c r="F1085" s="40">
        <f>'Agricultural Data'!D1085</f>
        <v>0</v>
      </c>
      <c r="G1085" s="40">
        <f>'Agricultural Data'!E1085</f>
        <v>0</v>
      </c>
      <c r="H1085" s="38">
        <f>'Agricultural Data'!F1085</f>
        <v>0</v>
      </c>
      <c r="I1085" s="38">
        <f>'Agricultural Data'!G1085</f>
        <v>0</v>
      </c>
      <c r="J1085" s="38">
        <f>'Agricultural Data'!H1085</f>
        <v>0</v>
      </c>
      <c r="K1085" s="195">
        <f>'Agricultural Data'!I1085</f>
        <v>0</v>
      </c>
      <c r="L1085" s="195">
        <f>'Agricultural Data'!J1085</f>
        <v>0</v>
      </c>
      <c r="M1085" s="168" t="str">
        <f t="shared" si="57"/>
        <v/>
      </c>
      <c r="N1085" s="168" t="str">
        <f t="shared" si="58"/>
        <v/>
      </c>
      <c r="O1085" s="38" t="str">
        <f>IFERROR(IF(VLOOKUP(J1085,'Inputs_Metric 30'!$D$5:$E$139,2,FALSE)=0,"",VLOOKUP(J1085,'Inputs_Metric 30'!$D$5:$E$139,2,FALSE)),"")</f>
        <v/>
      </c>
    </row>
    <row r="1086" spans="3:15" x14ac:dyDescent="0.25">
      <c r="C1086">
        <f t="shared" si="56"/>
        <v>10</v>
      </c>
      <c r="D1086">
        <f>COUNTIF($F$4:F1086,F1086)</f>
        <v>901</v>
      </c>
      <c r="E1086" s="40">
        <f>'Agricultural Data'!C1086</f>
        <v>0</v>
      </c>
      <c r="F1086" s="40">
        <f>'Agricultural Data'!D1086</f>
        <v>0</v>
      </c>
      <c r="G1086" s="40">
        <f>'Agricultural Data'!E1086</f>
        <v>0</v>
      </c>
      <c r="H1086" s="38">
        <f>'Agricultural Data'!F1086</f>
        <v>0</v>
      </c>
      <c r="I1086" s="38">
        <f>'Agricultural Data'!G1086</f>
        <v>0</v>
      </c>
      <c r="J1086" s="38">
        <f>'Agricultural Data'!H1086</f>
        <v>0</v>
      </c>
      <c r="K1086" s="195">
        <f>'Agricultural Data'!I1086</f>
        <v>0</v>
      </c>
      <c r="L1086" s="195">
        <f>'Agricultural Data'!J1086</f>
        <v>0</v>
      </c>
      <c r="M1086" s="168" t="str">
        <f t="shared" si="57"/>
        <v/>
      </c>
      <c r="N1086" s="168" t="str">
        <f t="shared" si="58"/>
        <v/>
      </c>
      <c r="O1086" s="38" t="str">
        <f>IFERROR(IF(VLOOKUP(J1086,'Inputs_Metric 30'!$D$5:$E$139,2,FALSE)=0,"",VLOOKUP(J1086,'Inputs_Metric 30'!$D$5:$E$139,2,FALSE)),"")</f>
        <v/>
      </c>
    </row>
    <row r="1087" spans="3:15" x14ac:dyDescent="0.25">
      <c r="C1087">
        <f t="shared" si="56"/>
        <v>10</v>
      </c>
      <c r="D1087">
        <f>COUNTIF($F$4:F1087,F1087)</f>
        <v>902</v>
      </c>
      <c r="E1087" s="40">
        <f>'Agricultural Data'!C1087</f>
        <v>0</v>
      </c>
      <c r="F1087" s="40">
        <f>'Agricultural Data'!D1087</f>
        <v>0</v>
      </c>
      <c r="G1087" s="40">
        <f>'Agricultural Data'!E1087</f>
        <v>0</v>
      </c>
      <c r="H1087" s="38">
        <f>'Agricultural Data'!F1087</f>
        <v>0</v>
      </c>
      <c r="I1087" s="38">
        <f>'Agricultural Data'!G1087</f>
        <v>0</v>
      </c>
      <c r="J1087" s="38">
        <f>'Agricultural Data'!H1087</f>
        <v>0</v>
      </c>
      <c r="K1087" s="195">
        <f>'Agricultural Data'!I1087</f>
        <v>0</v>
      </c>
      <c r="L1087" s="195">
        <f>'Agricultural Data'!J1087</f>
        <v>0</v>
      </c>
      <c r="M1087" s="168" t="str">
        <f t="shared" si="57"/>
        <v/>
      </c>
      <c r="N1087" s="168" t="str">
        <f t="shared" si="58"/>
        <v/>
      </c>
      <c r="O1087" s="38" t="str">
        <f>IFERROR(IF(VLOOKUP(J1087,'Inputs_Metric 30'!$D$5:$E$139,2,FALSE)=0,"",VLOOKUP(J1087,'Inputs_Metric 30'!$D$5:$E$139,2,FALSE)),"")</f>
        <v/>
      </c>
    </row>
    <row r="1088" spans="3:15" x14ac:dyDescent="0.25">
      <c r="C1088">
        <f t="shared" si="56"/>
        <v>10</v>
      </c>
      <c r="D1088">
        <f>COUNTIF($F$4:F1088,F1088)</f>
        <v>903</v>
      </c>
      <c r="E1088" s="40">
        <f>'Agricultural Data'!C1088</f>
        <v>0</v>
      </c>
      <c r="F1088" s="40">
        <f>'Agricultural Data'!D1088</f>
        <v>0</v>
      </c>
      <c r="G1088" s="40">
        <f>'Agricultural Data'!E1088</f>
        <v>0</v>
      </c>
      <c r="H1088" s="38">
        <f>'Agricultural Data'!F1088</f>
        <v>0</v>
      </c>
      <c r="I1088" s="38">
        <f>'Agricultural Data'!G1088</f>
        <v>0</v>
      </c>
      <c r="J1088" s="38">
        <f>'Agricultural Data'!H1088</f>
        <v>0</v>
      </c>
      <c r="K1088" s="195">
        <f>'Agricultural Data'!I1088</f>
        <v>0</v>
      </c>
      <c r="L1088" s="195">
        <f>'Agricultural Data'!J1088</f>
        <v>0</v>
      </c>
      <c r="M1088" s="168" t="str">
        <f t="shared" si="57"/>
        <v/>
      </c>
      <c r="N1088" s="168" t="str">
        <f t="shared" si="58"/>
        <v/>
      </c>
      <c r="O1088" s="38" t="str">
        <f>IFERROR(IF(VLOOKUP(J1088,'Inputs_Metric 30'!$D$5:$E$139,2,FALSE)=0,"",VLOOKUP(J1088,'Inputs_Metric 30'!$D$5:$E$139,2,FALSE)),"")</f>
        <v/>
      </c>
    </row>
    <row r="1089" spans="3:15" x14ac:dyDescent="0.25">
      <c r="C1089">
        <f t="shared" si="56"/>
        <v>10</v>
      </c>
      <c r="D1089">
        <f>COUNTIF($F$4:F1089,F1089)</f>
        <v>904</v>
      </c>
      <c r="E1089" s="40">
        <f>'Agricultural Data'!C1089</f>
        <v>0</v>
      </c>
      <c r="F1089" s="40">
        <f>'Agricultural Data'!D1089</f>
        <v>0</v>
      </c>
      <c r="G1089" s="40">
        <f>'Agricultural Data'!E1089</f>
        <v>0</v>
      </c>
      <c r="H1089" s="38">
        <f>'Agricultural Data'!F1089</f>
        <v>0</v>
      </c>
      <c r="I1089" s="38">
        <f>'Agricultural Data'!G1089</f>
        <v>0</v>
      </c>
      <c r="J1089" s="38">
        <f>'Agricultural Data'!H1089</f>
        <v>0</v>
      </c>
      <c r="K1089" s="195">
        <f>'Agricultural Data'!I1089</f>
        <v>0</v>
      </c>
      <c r="L1089" s="195">
        <f>'Agricultural Data'!J1089</f>
        <v>0</v>
      </c>
      <c r="M1089" s="168" t="str">
        <f t="shared" si="57"/>
        <v/>
      </c>
      <c r="N1089" s="168" t="str">
        <f t="shared" si="58"/>
        <v/>
      </c>
      <c r="O1089" s="38" t="str">
        <f>IFERROR(IF(VLOOKUP(J1089,'Inputs_Metric 30'!$D$5:$E$139,2,FALSE)=0,"",VLOOKUP(J1089,'Inputs_Metric 30'!$D$5:$E$139,2,FALSE)),"")</f>
        <v/>
      </c>
    </row>
    <row r="1090" spans="3:15" x14ac:dyDescent="0.25">
      <c r="C1090">
        <f t="shared" si="56"/>
        <v>10</v>
      </c>
      <c r="D1090">
        <f>COUNTIF($F$4:F1090,F1090)</f>
        <v>905</v>
      </c>
      <c r="E1090" s="40">
        <f>'Agricultural Data'!C1090</f>
        <v>0</v>
      </c>
      <c r="F1090" s="40">
        <f>'Agricultural Data'!D1090</f>
        <v>0</v>
      </c>
      <c r="G1090" s="40">
        <f>'Agricultural Data'!E1090</f>
        <v>0</v>
      </c>
      <c r="H1090" s="38">
        <f>'Agricultural Data'!F1090</f>
        <v>0</v>
      </c>
      <c r="I1090" s="38">
        <f>'Agricultural Data'!G1090</f>
        <v>0</v>
      </c>
      <c r="J1090" s="38">
        <f>'Agricultural Data'!H1090</f>
        <v>0</v>
      </c>
      <c r="K1090" s="195">
        <f>'Agricultural Data'!I1090</f>
        <v>0</v>
      </c>
      <c r="L1090" s="195">
        <f>'Agricultural Data'!J1090</f>
        <v>0</v>
      </c>
      <c r="M1090" s="168" t="str">
        <f t="shared" si="57"/>
        <v/>
      </c>
      <c r="N1090" s="168" t="str">
        <f t="shared" si="58"/>
        <v/>
      </c>
      <c r="O1090" s="38" t="str">
        <f>IFERROR(IF(VLOOKUP(J1090,'Inputs_Metric 30'!$D$5:$E$139,2,FALSE)=0,"",VLOOKUP(J1090,'Inputs_Metric 30'!$D$5:$E$139,2,FALSE)),"")</f>
        <v/>
      </c>
    </row>
    <row r="1091" spans="3:15" x14ac:dyDescent="0.25">
      <c r="C1091">
        <f t="shared" si="56"/>
        <v>10</v>
      </c>
      <c r="D1091">
        <f>COUNTIF($F$4:F1091,F1091)</f>
        <v>906</v>
      </c>
      <c r="E1091" s="40">
        <f>'Agricultural Data'!C1091</f>
        <v>0</v>
      </c>
      <c r="F1091" s="40">
        <f>'Agricultural Data'!D1091</f>
        <v>0</v>
      </c>
      <c r="G1091" s="40">
        <f>'Agricultural Data'!E1091</f>
        <v>0</v>
      </c>
      <c r="H1091" s="38">
        <f>'Agricultural Data'!F1091</f>
        <v>0</v>
      </c>
      <c r="I1091" s="38">
        <f>'Agricultural Data'!G1091</f>
        <v>0</v>
      </c>
      <c r="J1091" s="38">
        <f>'Agricultural Data'!H1091</f>
        <v>0</v>
      </c>
      <c r="K1091" s="195">
        <f>'Agricultural Data'!I1091</f>
        <v>0</v>
      </c>
      <c r="L1091" s="195">
        <f>'Agricultural Data'!J1091</f>
        <v>0</v>
      </c>
      <c r="M1091" s="168" t="str">
        <f t="shared" si="57"/>
        <v/>
      </c>
      <c r="N1091" s="168" t="str">
        <f t="shared" si="58"/>
        <v/>
      </c>
      <c r="O1091" s="38" t="str">
        <f>IFERROR(IF(VLOOKUP(J1091,'Inputs_Metric 30'!$D$5:$E$139,2,FALSE)=0,"",VLOOKUP(J1091,'Inputs_Metric 30'!$D$5:$E$139,2,FALSE)),"")</f>
        <v/>
      </c>
    </row>
    <row r="1092" spans="3:15" x14ac:dyDescent="0.25">
      <c r="C1092">
        <f t="shared" si="56"/>
        <v>10</v>
      </c>
      <c r="D1092">
        <f>COUNTIF($F$4:F1092,F1092)</f>
        <v>907</v>
      </c>
      <c r="E1092" s="40">
        <f>'Agricultural Data'!C1092</f>
        <v>0</v>
      </c>
      <c r="F1092" s="40">
        <f>'Agricultural Data'!D1092</f>
        <v>0</v>
      </c>
      <c r="G1092" s="40">
        <f>'Agricultural Data'!E1092</f>
        <v>0</v>
      </c>
      <c r="H1092" s="38">
        <f>'Agricultural Data'!F1092</f>
        <v>0</v>
      </c>
      <c r="I1092" s="38">
        <f>'Agricultural Data'!G1092</f>
        <v>0</v>
      </c>
      <c r="J1092" s="38">
        <f>'Agricultural Data'!H1092</f>
        <v>0</v>
      </c>
      <c r="K1092" s="195">
        <f>'Agricultural Data'!I1092</f>
        <v>0</v>
      </c>
      <c r="L1092" s="195">
        <f>'Agricultural Data'!J1092</f>
        <v>0</v>
      </c>
      <c r="M1092" s="168" t="str">
        <f t="shared" si="57"/>
        <v/>
      </c>
      <c r="N1092" s="168" t="str">
        <f t="shared" si="58"/>
        <v/>
      </c>
      <c r="O1092" s="38" t="str">
        <f>IFERROR(IF(VLOOKUP(J1092,'Inputs_Metric 30'!$D$5:$E$139,2,FALSE)=0,"",VLOOKUP(J1092,'Inputs_Metric 30'!$D$5:$E$139,2,FALSE)),"")</f>
        <v/>
      </c>
    </row>
    <row r="1093" spans="3:15" x14ac:dyDescent="0.25">
      <c r="C1093">
        <f t="shared" si="56"/>
        <v>10</v>
      </c>
      <c r="D1093">
        <f>COUNTIF($F$4:F1093,F1093)</f>
        <v>908</v>
      </c>
      <c r="E1093" s="40">
        <f>'Agricultural Data'!C1093</f>
        <v>0</v>
      </c>
      <c r="F1093" s="40">
        <f>'Agricultural Data'!D1093</f>
        <v>0</v>
      </c>
      <c r="G1093" s="40">
        <f>'Agricultural Data'!E1093</f>
        <v>0</v>
      </c>
      <c r="H1093" s="38">
        <f>'Agricultural Data'!F1093</f>
        <v>0</v>
      </c>
      <c r="I1093" s="38">
        <f>'Agricultural Data'!G1093</f>
        <v>0</v>
      </c>
      <c r="J1093" s="38">
        <f>'Agricultural Data'!H1093</f>
        <v>0</v>
      </c>
      <c r="K1093" s="195">
        <f>'Agricultural Data'!I1093</f>
        <v>0</v>
      </c>
      <c r="L1093" s="195">
        <f>'Agricultural Data'!J1093</f>
        <v>0</v>
      </c>
      <c r="M1093" s="168" t="str">
        <f t="shared" si="57"/>
        <v/>
      </c>
      <c r="N1093" s="168" t="str">
        <f t="shared" si="58"/>
        <v/>
      </c>
      <c r="O1093" s="38" t="str">
        <f>IFERROR(IF(VLOOKUP(J1093,'Inputs_Metric 30'!$D$5:$E$139,2,FALSE)=0,"",VLOOKUP(J1093,'Inputs_Metric 30'!$D$5:$E$139,2,FALSE)),"")</f>
        <v/>
      </c>
    </row>
    <row r="1094" spans="3:15" x14ac:dyDescent="0.25">
      <c r="C1094">
        <f t="shared" si="56"/>
        <v>10</v>
      </c>
      <c r="D1094">
        <f>COUNTIF($F$4:F1094,F1094)</f>
        <v>909</v>
      </c>
      <c r="E1094" s="40">
        <f>'Agricultural Data'!C1094</f>
        <v>0</v>
      </c>
      <c r="F1094" s="40">
        <f>'Agricultural Data'!D1094</f>
        <v>0</v>
      </c>
      <c r="G1094" s="40">
        <f>'Agricultural Data'!E1094</f>
        <v>0</v>
      </c>
      <c r="H1094" s="38">
        <f>'Agricultural Data'!F1094</f>
        <v>0</v>
      </c>
      <c r="I1094" s="38">
        <f>'Agricultural Data'!G1094</f>
        <v>0</v>
      </c>
      <c r="J1094" s="38">
        <f>'Agricultural Data'!H1094</f>
        <v>0</v>
      </c>
      <c r="K1094" s="195">
        <f>'Agricultural Data'!I1094</f>
        <v>0</v>
      </c>
      <c r="L1094" s="195">
        <f>'Agricultural Data'!J1094</f>
        <v>0</v>
      </c>
      <c r="M1094" s="168" t="str">
        <f t="shared" si="57"/>
        <v/>
      </c>
      <c r="N1094" s="168" t="str">
        <f t="shared" si="58"/>
        <v/>
      </c>
      <c r="O1094" s="38" t="str">
        <f>IFERROR(IF(VLOOKUP(J1094,'Inputs_Metric 30'!$D$5:$E$139,2,FALSE)=0,"",VLOOKUP(J1094,'Inputs_Metric 30'!$D$5:$E$139,2,FALSE)),"")</f>
        <v/>
      </c>
    </row>
    <row r="1095" spans="3:15" x14ac:dyDescent="0.25">
      <c r="C1095">
        <f t="shared" si="56"/>
        <v>10</v>
      </c>
      <c r="D1095">
        <f>COUNTIF($F$4:F1095,F1095)</f>
        <v>910</v>
      </c>
      <c r="E1095" s="40">
        <f>'Agricultural Data'!C1095</f>
        <v>0</v>
      </c>
      <c r="F1095" s="40">
        <f>'Agricultural Data'!D1095</f>
        <v>0</v>
      </c>
      <c r="G1095" s="40">
        <f>'Agricultural Data'!E1095</f>
        <v>0</v>
      </c>
      <c r="H1095" s="38">
        <f>'Agricultural Data'!F1095</f>
        <v>0</v>
      </c>
      <c r="I1095" s="38">
        <f>'Agricultural Data'!G1095</f>
        <v>0</v>
      </c>
      <c r="J1095" s="38">
        <f>'Agricultural Data'!H1095</f>
        <v>0</v>
      </c>
      <c r="K1095" s="195">
        <f>'Agricultural Data'!I1095</f>
        <v>0</v>
      </c>
      <c r="L1095" s="195">
        <f>'Agricultural Data'!J1095</f>
        <v>0</v>
      </c>
      <c r="M1095" s="168" t="str">
        <f t="shared" si="57"/>
        <v/>
      </c>
      <c r="N1095" s="168" t="str">
        <f t="shared" si="58"/>
        <v/>
      </c>
      <c r="O1095" s="38" t="str">
        <f>IFERROR(IF(VLOOKUP(J1095,'Inputs_Metric 30'!$D$5:$E$139,2,FALSE)=0,"",VLOOKUP(J1095,'Inputs_Metric 30'!$D$5:$E$139,2,FALSE)),"")</f>
        <v/>
      </c>
    </row>
    <row r="1096" spans="3:15" x14ac:dyDescent="0.25">
      <c r="C1096">
        <f t="shared" si="56"/>
        <v>10</v>
      </c>
      <c r="D1096">
        <f>COUNTIF($F$4:F1096,F1096)</f>
        <v>911</v>
      </c>
      <c r="E1096" s="40">
        <f>'Agricultural Data'!C1096</f>
        <v>0</v>
      </c>
      <c r="F1096" s="40">
        <f>'Agricultural Data'!D1096</f>
        <v>0</v>
      </c>
      <c r="G1096" s="40">
        <f>'Agricultural Data'!E1096</f>
        <v>0</v>
      </c>
      <c r="H1096" s="38">
        <f>'Agricultural Data'!F1096</f>
        <v>0</v>
      </c>
      <c r="I1096" s="38">
        <f>'Agricultural Data'!G1096</f>
        <v>0</v>
      </c>
      <c r="J1096" s="38">
        <f>'Agricultural Data'!H1096</f>
        <v>0</v>
      </c>
      <c r="K1096" s="195">
        <f>'Agricultural Data'!I1096</f>
        <v>0</v>
      </c>
      <c r="L1096" s="195">
        <f>'Agricultural Data'!J1096</f>
        <v>0</v>
      </c>
      <c r="M1096" s="168" t="str">
        <f t="shared" si="57"/>
        <v/>
      </c>
      <c r="N1096" s="168" t="str">
        <f t="shared" si="58"/>
        <v/>
      </c>
      <c r="O1096" s="38" t="str">
        <f>IFERROR(IF(VLOOKUP(J1096,'Inputs_Metric 30'!$D$5:$E$139,2,FALSE)=0,"",VLOOKUP(J1096,'Inputs_Metric 30'!$D$5:$E$139,2,FALSE)),"")</f>
        <v/>
      </c>
    </row>
    <row r="1097" spans="3:15" x14ac:dyDescent="0.25">
      <c r="C1097">
        <f t="shared" si="56"/>
        <v>10</v>
      </c>
      <c r="D1097">
        <f>COUNTIF($F$4:F1097,F1097)</f>
        <v>912</v>
      </c>
      <c r="E1097" s="40">
        <f>'Agricultural Data'!C1097</f>
        <v>0</v>
      </c>
      <c r="F1097" s="40">
        <f>'Agricultural Data'!D1097</f>
        <v>0</v>
      </c>
      <c r="G1097" s="40">
        <f>'Agricultural Data'!E1097</f>
        <v>0</v>
      </c>
      <c r="H1097" s="38">
        <f>'Agricultural Data'!F1097</f>
        <v>0</v>
      </c>
      <c r="I1097" s="38">
        <f>'Agricultural Data'!G1097</f>
        <v>0</v>
      </c>
      <c r="J1097" s="38">
        <f>'Agricultural Data'!H1097</f>
        <v>0</v>
      </c>
      <c r="K1097" s="195">
        <f>'Agricultural Data'!I1097</f>
        <v>0</v>
      </c>
      <c r="L1097" s="195">
        <f>'Agricultural Data'!J1097</f>
        <v>0</v>
      </c>
      <c r="M1097" s="168" t="str">
        <f t="shared" si="57"/>
        <v/>
      </c>
      <c r="N1097" s="168" t="str">
        <f t="shared" si="58"/>
        <v/>
      </c>
      <c r="O1097" s="38" t="str">
        <f>IFERROR(IF(VLOOKUP(J1097,'Inputs_Metric 30'!$D$5:$E$139,2,FALSE)=0,"",VLOOKUP(J1097,'Inputs_Metric 30'!$D$5:$E$139,2,FALSE)),"")</f>
        <v/>
      </c>
    </row>
    <row r="1098" spans="3:15" x14ac:dyDescent="0.25">
      <c r="C1098">
        <f t="shared" si="56"/>
        <v>10</v>
      </c>
      <c r="D1098">
        <f>COUNTIF($F$4:F1098,F1098)</f>
        <v>913</v>
      </c>
      <c r="E1098" s="40">
        <f>'Agricultural Data'!C1098</f>
        <v>0</v>
      </c>
      <c r="F1098" s="40">
        <f>'Agricultural Data'!D1098</f>
        <v>0</v>
      </c>
      <c r="G1098" s="40">
        <f>'Agricultural Data'!E1098</f>
        <v>0</v>
      </c>
      <c r="H1098" s="38">
        <f>'Agricultural Data'!F1098</f>
        <v>0</v>
      </c>
      <c r="I1098" s="38">
        <f>'Agricultural Data'!G1098</f>
        <v>0</v>
      </c>
      <c r="J1098" s="38">
        <f>'Agricultural Data'!H1098</f>
        <v>0</v>
      </c>
      <c r="K1098" s="195">
        <f>'Agricultural Data'!I1098</f>
        <v>0</v>
      </c>
      <c r="L1098" s="195">
        <f>'Agricultural Data'!J1098</f>
        <v>0</v>
      </c>
      <c r="M1098" s="168" t="str">
        <f t="shared" si="57"/>
        <v/>
      </c>
      <c r="N1098" s="168" t="str">
        <f t="shared" si="58"/>
        <v/>
      </c>
      <c r="O1098" s="38" t="str">
        <f>IFERROR(IF(VLOOKUP(J1098,'Inputs_Metric 30'!$D$5:$E$139,2,FALSE)=0,"",VLOOKUP(J1098,'Inputs_Metric 30'!$D$5:$E$139,2,FALSE)),"")</f>
        <v/>
      </c>
    </row>
    <row r="1099" spans="3:15" x14ac:dyDescent="0.25">
      <c r="C1099">
        <f t="shared" si="56"/>
        <v>10</v>
      </c>
      <c r="D1099">
        <f>COUNTIF($F$4:F1099,F1099)</f>
        <v>914</v>
      </c>
      <c r="E1099" s="40">
        <f>'Agricultural Data'!C1099</f>
        <v>0</v>
      </c>
      <c r="F1099" s="40">
        <f>'Agricultural Data'!D1099</f>
        <v>0</v>
      </c>
      <c r="G1099" s="40">
        <f>'Agricultural Data'!E1099</f>
        <v>0</v>
      </c>
      <c r="H1099" s="38">
        <f>'Agricultural Data'!F1099</f>
        <v>0</v>
      </c>
      <c r="I1099" s="38">
        <f>'Agricultural Data'!G1099</f>
        <v>0</v>
      </c>
      <c r="J1099" s="38">
        <f>'Agricultural Data'!H1099</f>
        <v>0</v>
      </c>
      <c r="K1099" s="195">
        <f>'Agricultural Data'!I1099</f>
        <v>0</v>
      </c>
      <c r="L1099" s="195">
        <f>'Agricultural Data'!J1099</f>
        <v>0</v>
      </c>
      <c r="M1099" s="168" t="str">
        <f t="shared" si="57"/>
        <v/>
      </c>
      <c r="N1099" s="168" t="str">
        <f t="shared" si="58"/>
        <v/>
      </c>
      <c r="O1099" s="38" t="str">
        <f>IFERROR(IF(VLOOKUP(J1099,'Inputs_Metric 30'!$D$5:$E$139,2,FALSE)=0,"",VLOOKUP(J1099,'Inputs_Metric 30'!$D$5:$E$139,2,FALSE)),"")</f>
        <v/>
      </c>
    </row>
    <row r="1100" spans="3:15" x14ac:dyDescent="0.25">
      <c r="C1100">
        <f t="shared" si="56"/>
        <v>10</v>
      </c>
      <c r="D1100">
        <f>COUNTIF($F$4:F1100,F1100)</f>
        <v>915</v>
      </c>
      <c r="E1100" s="40">
        <f>'Agricultural Data'!C1100</f>
        <v>0</v>
      </c>
      <c r="F1100" s="40">
        <f>'Agricultural Data'!D1100</f>
        <v>0</v>
      </c>
      <c r="G1100" s="40">
        <f>'Agricultural Data'!E1100</f>
        <v>0</v>
      </c>
      <c r="H1100" s="38">
        <f>'Agricultural Data'!F1100</f>
        <v>0</v>
      </c>
      <c r="I1100" s="38">
        <f>'Agricultural Data'!G1100</f>
        <v>0</v>
      </c>
      <c r="J1100" s="38">
        <f>'Agricultural Data'!H1100</f>
        <v>0</v>
      </c>
      <c r="K1100" s="195">
        <f>'Agricultural Data'!I1100</f>
        <v>0</v>
      </c>
      <c r="L1100" s="195">
        <f>'Agricultural Data'!J1100</f>
        <v>0</v>
      </c>
      <c r="M1100" s="168" t="str">
        <f t="shared" si="57"/>
        <v/>
      </c>
      <c r="N1100" s="168" t="str">
        <f t="shared" si="58"/>
        <v/>
      </c>
      <c r="O1100" s="38" t="str">
        <f>IFERROR(IF(VLOOKUP(J1100,'Inputs_Metric 30'!$D$5:$E$139,2,FALSE)=0,"",VLOOKUP(J1100,'Inputs_Metric 30'!$D$5:$E$139,2,FALSE)),"")</f>
        <v/>
      </c>
    </row>
    <row r="1101" spans="3:15" x14ac:dyDescent="0.25">
      <c r="C1101">
        <f t="shared" si="56"/>
        <v>10</v>
      </c>
      <c r="D1101">
        <f>COUNTIF($F$4:F1101,F1101)</f>
        <v>916</v>
      </c>
      <c r="E1101" s="40">
        <f>'Agricultural Data'!C1101</f>
        <v>0</v>
      </c>
      <c r="F1101" s="40">
        <f>'Agricultural Data'!D1101</f>
        <v>0</v>
      </c>
      <c r="G1101" s="40">
        <f>'Agricultural Data'!E1101</f>
        <v>0</v>
      </c>
      <c r="H1101" s="38">
        <f>'Agricultural Data'!F1101</f>
        <v>0</v>
      </c>
      <c r="I1101" s="38">
        <f>'Agricultural Data'!G1101</f>
        <v>0</v>
      </c>
      <c r="J1101" s="38">
        <f>'Agricultural Data'!H1101</f>
        <v>0</v>
      </c>
      <c r="K1101" s="195">
        <f>'Agricultural Data'!I1101</f>
        <v>0</v>
      </c>
      <c r="L1101" s="195">
        <f>'Agricultural Data'!J1101</f>
        <v>0</v>
      </c>
      <c r="M1101" s="168" t="str">
        <f t="shared" si="57"/>
        <v/>
      </c>
      <c r="N1101" s="168" t="str">
        <f t="shared" si="58"/>
        <v/>
      </c>
      <c r="O1101" s="38" t="str">
        <f>IFERROR(IF(VLOOKUP(J1101,'Inputs_Metric 30'!$D$5:$E$139,2,FALSE)=0,"",VLOOKUP(J1101,'Inputs_Metric 30'!$D$5:$E$139,2,FALSE)),"")</f>
        <v/>
      </c>
    </row>
    <row r="1102" spans="3:15" x14ac:dyDescent="0.25">
      <c r="C1102">
        <f t="shared" si="56"/>
        <v>10</v>
      </c>
      <c r="D1102">
        <f>COUNTIF($F$4:F1102,F1102)</f>
        <v>917</v>
      </c>
      <c r="E1102" s="40">
        <f>'Agricultural Data'!C1102</f>
        <v>0</v>
      </c>
      <c r="F1102" s="40">
        <f>'Agricultural Data'!D1102</f>
        <v>0</v>
      </c>
      <c r="G1102" s="40">
        <f>'Agricultural Data'!E1102</f>
        <v>0</v>
      </c>
      <c r="H1102" s="38">
        <f>'Agricultural Data'!F1102</f>
        <v>0</v>
      </c>
      <c r="I1102" s="38">
        <f>'Agricultural Data'!G1102</f>
        <v>0</v>
      </c>
      <c r="J1102" s="38">
        <f>'Agricultural Data'!H1102</f>
        <v>0</v>
      </c>
      <c r="K1102" s="195">
        <f>'Agricultural Data'!I1102</f>
        <v>0</v>
      </c>
      <c r="L1102" s="195">
        <f>'Agricultural Data'!J1102</f>
        <v>0</v>
      </c>
      <c r="M1102" s="168" t="str">
        <f t="shared" si="57"/>
        <v/>
      </c>
      <c r="N1102" s="168" t="str">
        <f t="shared" si="58"/>
        <v/>
      </c>
      <c r="O1102" s="38" t="str">
        <f>IFERROR(IF(VLOOKUP(J1102,'Inputs_Metric 30'!$D$5:$E$139,2,FALSE)=0,"",VLOOKUP(J1102,'Inputs_Metric 30'!$D$5:$E$139,2,FALSE)),"")</f>
        <v/>
      </c>
    </row>
    <row r="1103" spans="3:15" x14ac:dyDescent="0.25">
      <c r="C1103">
        <f t="shared" si="56"/>
        <v>10</v>
      </c>
      <c r="D1103">
        <f>COUNTIF($F$4:F1103,F1103)</f>
        <v>918</v>
      </c>
      <c r="E1103" s="40">
        <f>'Agricultural Data'!C1103</f>
        <v>0</v>
      </c>
      <c r="F1103" s="40">
        <f>'Agricultural Data'!D1103</f>
        <v>0</v>
      </c>
      <c r="G1103" s="40">
        <f>'Agricultural Data'!E1103</f>
        <v>0</v>
      </c>
      <c r="H1103" s="38">
        <f>'Agricultural Data'!F1103</f>
        <v>0</v>
      </c>
      <c r="I1103" s="38">
        <f>'Agricultural Data'!G1103</f>
        <v>0</v>
      </c>
      <c r="J1103" s="38">
        <f>'Agricultural Data'!H1103</f>
        <v>0</v>
      </c>
      <c r="K1103" s="195">
        <f>'Agricultural Data'!I1103</f>
        <v>0</v>
      </c>
      <c r="L1103" s="195">
        <f>'Agricultural Data'!J1103</f>
        <v>0</v>
      </c>
      <c r="M1103" s="168" t="str">
        <f t="shared" si="57"/>
        <v/>
      </c>
      <c r="N1103" s="168" t="str">
        <f t="shared" si="58"/>
        <v/>
      </c>
      <c r="O1103" s="38" t="str">
        <f>IFERROR(IF(VLOOKUP(J1103,'Inputs_Metric 30'!$D$5:$E$139,2,FALSE)=0,"",VLOOKUP(J1103,'Inputs_Metric 30'!$D$5:$E$139,2,FALSE)),"")</f>
        <v/>
      </c>
    </row>
    <row r="1104" spans="3:15" x14ac:dyDescent="0.25">
      <c r="C1104">
        <f t="shared" si="56"/>
        <v>10</v>
      </c>
      <c r="D1104">
        <f>COUNTIF($F$4:F1104,F1104)</f>
        <v>919</v>
      </c>
      <c r="E1104" s="40">
        <f>'Agricultural Data'!C1104</f>
        <v>0</v>
      </c>
      <c r="F1104" s="40">
        <f>'Agricultural Data'!D1104</f>
        <v>0</v>
      </c>
      <c r="G1104" s="40">
        <f>'Agricultural Data'!E1104</f>
        <v>0</v>
      </c>
      <c r="H1104" s="38">
        <f>'Agricultural Data'!F1104</f>
        <v>0</v>
      </c>
      <c r="I1104" s="38">
        <f>'Agricultural Data'!G1104</f>
        <v>0</v>
      </c>
      <c r="J1104" s="38">
        <f>'Agricultural Data'!H1104</f>
        <v>0</v>
      </c>
      <c r="K1104" s="195">
        <f>'Agricultural Data'!I1104</f>
        <v>0</v>
      </c>
      <c r="L1104" s="195">
        <f>'Agricultural Data'!J1104</f>
        <v>0</v>
      </c>
      <c r="M1104" s="168" t="str">
        <f t="shared" si="57"/>
        <v/>
      </c>
      <c r="N1104" s="168" t="str">
        <f t="shared" si="58"/>
        <v/>
      </c>
      <c r="O1104" s="38" t="str">
        <f>IFERROR(IF(VLOOKUP(J1104,'Inputs_Metric 30'!$D$5:$E$139,2,FALSE)=0,"",VLOOKUP(J1104,'Inputs_Metric 30'!$D$5:$E$139,2,FALSE)),"")</f>
        <v/>
      </c>
    </row>
    <row r="1105" spans="3:15" x14ac:dyDescent="0.25">
      <c r="C1105">
        <f t="shared" si="56"/>
        <v>10</v>
      </c>
      <c r="D1105">
        <f>COUNTIF($F$4:F1105,F1105)</f>
        <v>920</v>
      </c>
      <c r="E1105" s="40">
        <f>'Agricultural Data'!C1105</f>
        <v>0</v>
      </c>
      <c r="F1105" s="40">
        <f>'Agricultural Data'!D1105</f>
        <v>0</v>
      </c>
      <c r="G1105" s="40">
        <f>'Agricultural Data'!E1105</f>
        <v>0</v>
      </c>
      <c r="H1105" s="38">
        <f>'Agricultural Data'!F1105</f>
        <v>0</v>
      </c>
      <c r="I1105" s="38">
        <f>'Agricultural Data'!G1105</f>
        <v>0</v>
      </c>
      <c r="J1105" s="38">
        <f>'Agricultural Data'!H1105</f>
        <v>0</v>
      </c>
      <c r="K1105" s="195">
        <f>'Agricultural Data'!I1105</f>
        <v>0</v>
      </c>
      <c r="L1105" s="195">
        <f>'Agricultural Data'!J1105</f>
        <v>0</v>
      </c>
      <c r="M1105" s="168" t="str">
        <f t="shared" si="57"/>
        <v/>
      </c>
      <c r="N1105" s="168" t="str">
        <f t="shared" si="58"/>
        <v/>
      </c>
      <c r="O1105" s="38" t="str">
        <f>IFERROR(IF(VLOOKUP(J1105,'Inputs_Metric 30'!$D$5:$E$139,2,FALSE)=0,"",VLOOKUP(J1105,'Inputs_Metric 30'!$D$5:$E$139,2,FALSE)),"")</f>
        <v/>
      </c>
    </row>
    <row r="1106" spans="3:15" x14ac:dyDescent="0.25">
      <c r="C1106">
        <f t="shared" si="56"/>
        <v>10</v>
      </c>
      <c r="D1106">
        <f>COUNTIF($F$4:F1106,F1106)</f>
        <v>921</v>
      </c>
      <c r="E1106" s="40">
        <f>'Agricultural Data'!C1106</f>
        <v>0</v>
      </c>
      <c r="F1106" s="40">
        <f>'Agricultural Data'!D1106</f>
        <v>0</v>
      </c>
      <c r="G1106" s="40">
        <f>'Agricultural Data'!E1106</f>
        <v>0</v>
      </c>
      <c r="H1106" s="38">
        <f>'Agricultural Data'!F1106</f>
        <v>0</v>
      </c>
      <c r="I1106" s="38">
        <f>'Agricultural Data'!G1106</f>
        <v>0</v>
      </c>
      <c r="J1106" s="38">
        <f>'Agricultural Data'!H1106</f>
        <v>0</v>
      </c>
      <c r="K1106" s="195">
        <f>'Agricultural Data'!I1106</f>
        <v>0</v>
      </c>
      <c r="L1106" s="195">
        <f>'Agricultural Data'!J1106</f>
        <v>0</v>
      </c>
      <c r="M1106" s="168" t="str">
        <f t="shared" si="57"/>
        <v/>
      </c>
      <c r="N1106" s="168" t="str">
        <f t="shared" si="58"/>
        <v/>
      </c>
      <c r="O1106" s="38" t="str">
        <f>IFERROR(IF(VLOOKUP(J1106,'Inputs_Metric 30'!$D$5:$E$139,2,FALSE)=0,"",VLOOKUP(J1106,'Inputs_Metric 30'!$D$5:$E$139,2,FALSE)),"")</f>
        <v/>
      </c>
    </row>
    <row r="1107" spans="3:15" x14ac:dyDescent="0.25">
      <c r="C1107">
        <f t="shared" si="56"/>
        <v>10</v>
      </c>
      <c r="D1107">
        <f>COUNTIF($F$4:F1107,F1107)</f>
        <v>922</v>
      </c>
      <c r="E1107" s="40">
        <f>'Agricultural Data'!C1107</f>
        <v>0</v>
      </c>
      <c r="F1107" s="40">
        <f>'Agricultural Data'!D1107</f>
        <v>0</v>
      </c>
      <c r="G1107" s="40">
        <f>'Agricultural Data'!E1107</f>
        <v>0</v>
      </c>
      <c r="H1107" s="38">
        <f>'Agricultural Data'!F1107</f>
        <v>0</v>
      </c>
      <c r="I1107" s="38">
        <f>'Agricultural Data'!G1107</f>
        <v>0</v>
      </c>
      <c r="J1107" s="38">
        <f>'Agricultural Data'!H1107</f>
        <v>0</v>
      </c>
      <c r="K1107" s="195">
        <f>'Agricultural Data'!I1107</f>
        <v>0</v>
      </c>
      <c r="L1107" s="195">
        <f>'Agricultural Data'!J1107</f>
        <v>0</v>
      </c>
      <c r="M1107" s="168" t="str">
        <f t="shared" si="57"/>
        <v/>
      </c>
      <c r="N1107" s="168" t="str">
        <f t="shared" si="58"/>
        <v/>
      </c>
      <c r="O1107" s="38" t="str">
        <f>IFERROR(IF(VLOOKUP(J1107,'Inputs_Metric 30'!$D$5:$E$139,2,FALSE)=0,"",VLOOKUP(J1107,'Inputs_Metric 30'!$D$5:$E$139,2,FALSE)),"")</f>
        <v/>
      </c>
    </row>
    <row r="1108" spans="3:15" x14ac:dyDescent="0.25">
      <c r="C1108">
        <f t="shared" si="56"/>
        <v>10</v>
      </c>
      <c r="D1108">
        <f>COUNTIF($F$4:F1108,F1108)</f>
        <v>923</v>
      </c>
      <c r="E1108" s="40">
        <f>'Agricultural Data'!C1108</f>
        <v>0</v>
      </c>
      <c r="F1108" s="40">
        <f>'Agricultural Data'!D1108</f>
        <v>0</v>
      </c>
      <c r="G1108" s="40">
        <f>'Agricultural Data'!E1108</f>
        <v>0</v>
      </c>
      <c r="H1108" s="38">
        <f>'Agricultural Data'!F1108</f>
        <v>0</v>
      </c>
      <c r="I1108" s="38">
        <f>'Agricultural Data'!G1108</f>
        <v>0</v>
      </c>
      <c r="J1108" s="38">
        <f>'Agricultural Data'!H1108</f>
        <v>0</v>
      </c>
      <c r="K1108" s="195">
        <f>'Agricultural Data'!I1108</f>
        <v>0</v>
      </c>
      <c r="L1108" s="195">
        <f>'Agricultural Data'!J1108</f>
        <v>0</v>
      </c>
      <c r="M1108" s="168" t="str">
        <f t="shared" si="57"/>
        <v/>
      </c>
      <c r="N1108" s="168" t="str">
        <f t="shared" si="58"/>
        <v/>
      </c>
      <c r="O1108" s="38" t="str">
        <f>IFERROR(IF(VLOOKUP(J1108,'Inputs_Metric 30'!$D$5:$E$139,2,FALSE)=0,"",VLOOKUP(J1108,'Inputs_Metric 30'!$D$5:$E$139,2,FALSE)),"")</f>
        <v/>
      </c>
    </row>
    <row r="1109" spans="3:15" x14ac:dyDescent="0.25">
      <c r="C1109">
        <f t="shared" si="56"/>
        <v>10</v>
      </c>
      <c r="D1109">
        <f>COUNTIF($F$4:F1109,F1109)</f>
        <v>924</v>
      </c>
      <c r="E1109" s="40">
        <f>'Agricultural Data'!C1109</f>
        <v>0</v>
      </c>
      <c r="F1109" s="40">
        <f>'Agricultural Data'!D1109</f>
        <v>0</v>
      </c>
      <c r="G1109" s="40">
        <f>'Agricultural Data'!E1109</f>
        <v>0</v>
      </c>
      <c r="H1109" s="38">
        <f>'Agricultural Data'!F1109</f>
        <v>0</v>
      </c>
      <c r="I1109" s="38">
        <f>'Agricultural Data'!G1109</f>
        <v>0</v>
      </c>
      <c r="J1109" s="38">
        <f>'Agricultural Data'!H1109</f>
        <v>0</v>
      </c>
      <c r="K1109" s="195">
        <f>'Agricultural Data'!I1109</f>
        <v>0</v>
      </c>
      <c r="L1109" s="195">
        <f>'Agricultural Data'!J1109</f>
        <v>0</v>
      </c>
      <c r="M1109" s="168" t="str">
        <f t="shared" si="57"/>
        <v/>
      </c>
      <c r="N1109" s="168" t="str">
        <f t="shared" si="58"/>
        <v/>
      </c>
      <c r="O1109" s="38" t="str">
        <f>IFERROR(IF(VLOOKUP(J1109,'Inputs_Metric 30'!$D$5:$E$139,2,FALSE)=0,"",VLOOKUP(J1109,'Inputs_Metric 30'!$D$5:$E$139,2,FALSE)),"")</f>
        <v/>
      </c>
    </row>
    <row r="1110" spans="3:15" x14ac:dyDescent="0.25">
      <c r="C1110">
        <f t="shared" si="56"/>
        <v>10</v>
      </c>
      <c r="D1110">
        <f>COUNTIF($F$4:F1110,F1110)</f>
        <v>925</v>
      </c>
      <c r="E1110" s="40">
        <f>'Agricultural Data'!C1110</f>
        <v>0</v>
      </c>
      <c r="F1110" s="40">
        <f>'Agricultural Data'!D1110</f>
        <v>0</v>
      </c>
      <c r="G1110" s="40">
        <f>'Agricultural Data'!E1110</f>
        <v>0</v>
      </c>
      <c r="H1110" s="38">
        <f>'Agricultural Data'!F1110</f>
        <v>0</v>
      </c>
      <c r="I1110" s="38">
        <f>'Agricultural Data'!G1110</f>
        <v>0</v>
      </c>
      <c r="J1110" s="38">
        <f>'Agricultural Data'!H1110</f>
        <v>0</v>
      </c>
      <c r="K1110" s="195">
        <f>'Agricultural Data'!I1110</f>
        <v>0</v>
      </c>
      <c r="L1110" s="195">
        <f>'Agricultural Data'!J1110</f>
        <v>0</v>
      </c>
      <c r="M1110" s="168" t="str">
        <f t="shared" si="57"/>
        <v/>
      </c>
      <c r="N1110" s="168" t="str">
        <f t="shared" si="58"/>
        <v/>
      </c>
      <c r="O1110" s="38" t="str">
        <f>IFERROR(IF(VLOOKUP(J1110,'Inputs_Metric 30'!$D$5:$E$139,2,FALSE)=0,"",VLOOKUP(J1110,'Inputs_Metric 30'!$D$5:$E$139,2,FALSE)),"")</f>
        <v/>
      </c>
    </row>
    <row r="1111" spans="3:15" x14ac:dyDescent="0.25">
      <c r="C1111">
        <f t="shared" si="56"/>
        <v>10</v>
      </c>
      <c r="D1111">
        <f>COUNTIF($F$4:F1111,F1111)</f>
        <v>926</v>
      </c>
      <c r="E1111" s="40">
        <f>'Agricultural Data'!C1111</f>
        <v>0</v>
      </c>
      <c r="F1111" s="40">
        <f>'Agricultural Data'!D1111</f>
        <v>0</v>
      </c>
      <c r="G1111" s="40">
        <f>'Agricultural Data'!E1111</f>
        <v>0</v>
      </c>
      <c r="H1111" s="38">
        <f>'Agricultural Data'!F1111</f>
        <v>0</v>
      </c>
      <c r="I1111" s="38">
        <f>'Agricultural Data'!G1111</f>
        <v>0</v>
      </c>
      <c r="J1111" s="38">
        <f>'Agricultural Data'!H1111</f>
        <v>0</v>
      </c>
      <c r="K1111" s="195">
        <f>'Agricultural Data'!I1111</f>
        <v>0</v>
      </c>
      <c r="L1111" s="195">
        <f>'Agricultural Data'!J1111</f>
        <v>0</v>
      </c>
      <c r="M1111" s="168" t="str">
        <f t="shared" si="57"/>
        <v/>
      </c>
      <c r="N1111" s="168" t="str">
        <f t="shared" si="58"/>
        <v/>
      </c>
      <c r="O1111" s="38" t="str">
        <f>IFERROR(IF(VLOOKUP(J1111,'Inputs_Metric 30'!$D$5:$E$139,2,FALSE)=0,"",VLOOKUP(J1111,'Inputs_Metric 30'!$D$5:$E$139,2,FALSE)),"")</f>
        <v/>
      </c>
    </row>
    <row r="1112" spans="3:15" x14ac:dyDescent="0.25">
      <c r="C1112">
        <f t="shared" si="56"/>
        <v>10</v>
      </c>
      <c r="D1112">
        <f>COUNTIF($F$4:F1112,F1112)</f>
        <v>927</v>
      </c>
      <c r="E1112" s="40">
        <f>'Agricultural Data'!C1112</f>
        <v>0</v>
      </c>
      <c r="F1112" s="40">
        <f>'Agricultural Data'!D1112</f>
        <v>0</v>
      </c>
      <c r="G1112" s="40">
        <f>'Agricultural Data'!E1112</f>
        <v>0</v>
      </c>
      <c r="H1112" s="38">
        <f>'Agricultural Data'!F1112</f>
        <v>0</v>
      </c>
      <c r="I1112" s="38">
        <f>'Agricultural Data'!G1112</f>
        <v>0</v>
      </c>
      <c r="J1112" s="38">
        <f>'Agricultural Data'!H1112</f>
        <v>0</v>
      </c>
      <c r="K1112" s="195">
        <f>'Agricultural Data'!I1112</f>
        <v>0</v>
      </c>
      <c r="L1112" s="195">
        <f>'Agricultural Data'!J1112</f>
        <v>0</v>
      </c>
      <c r="M1112" s="168" t="str">
        <f t="shared" si="57"/>
        <v/>
      </c>
      <c r="N1112" s="168" t="str">
        <f t="shared" si="58"/>
        <v/>
      </c>
      <c r="O1112" s="38" t="str">
        <f>IFERROR(IF(VLOOKUP(J1112,'Inputs_Metric 30'!$D$5:$E$139,2,FALSE)=0,"",VLOOKUP(J1112,'Inputs_Metric 30'!$D$5:$E$139,2,FALSE)),"")</f>
        <v/>
      </c>
    </row>
    <row r="1113" spans="3:15" x14ac:dyDescent="0.25">
      <c r="C1113">
        <f t="shared" si="56"/>
        <v>10</v>
      </c>
      <c r="D1113">
        <f>COUNTIF($F$4:F1113,F1113)</f>
        <v>928</v>
      </c>
      <c r="E1113" s="40">
        <f>'Agricultural Data'!C1113</f>
        <v>0</v>
      </c>
      <c r="F1113" s="40">
        <f>'Agricultural Data'!D1113</f>
        <v>0</v>
      </c>
      <c r="G1113" s="40">
        <f>'Agricultural Data'!E1113</f>
        <v>0</v>
      </c>
      <c r="H1113" s="38">
        <f>'Agricultural Data'!F1113</f>
        <v>0</v>
      </c>
      <c r="I1113" s="38">
        <f>'Agricultural Data'!G1113</f>
        <v>0</v>
      </c>
      <c r="J1113" s="38">
        <f>'Agricultural Data'!H1113</f>
        <v>0</v>
      </c>
      <c r="K1113" s="195">
        <f>'Agricultural Data'!I1113</f>
        <v>0</v>
      </c>
      <c r="L1113" s="195">
        <f>'Agricultural Data'!J1113</f>
        <v>0</v>
      </c>
      <c r="M1113" s="168" t="str">
        <f t="shared" si="57"/>
        <v/>
      </c>
      <c r="N1113" s="168" t="str">
        <f t="shared" si="58"/>
        <v/>
      </c>
      <c r="O1113" s="38" t="str">
        <f>IFERROR(IF(VLOOKUP(J1113,'Inputs_Metric 30'!$D$5:$E$139,2,FALSE)=0,"",VLOOKUP(J1113,'Inputs_Metric 30'!$D$5:$E$139,2,FALSE)),"")</f>
        <v/>
      </c>
    </row>
    <row r="1114" spans="3:15" x14ac:dyDescent="0.25">
      <c r="C1114">
        <f t="shared" si="56"/>
        <v>10</v>
      </c>
      <c r="D1114">
        <f>COUNTIF($F$4:F1114,F1114)</f>
        <v>929</v>
      </c>
      <c r="E1114" s="40">
        <f>'Agricultural Data'!C1114</f>
        <v>0</v>
      </c>
      <c r="F1114" s="40">
        <f>'Agricultural Data'!D1114</f>
        <v>0</v>
      </c>
      <c r="G1114" s="40">
        <f>'Agricultural Data'!E1114</f>
        <v>0</v>
      </c>
      <c r="H1114" s="38">
        <f>'Agricultural Data'!F1114</f>
        <v>0</v>
      </c>
      <c r="I1114" s="38">
        <f>'Agricultural Data'!G1114</f>
        <v>0</v>
      </c>
      <c r="J1114" s="38">
        <f>'Agricultural Data'!H1114</f>
        <v>0</v>
      </c>
      <c r="K1114" s="195">
        <f>'Agricultural Data'!I1114</f>
        <v>0</v>
      </c>
      <c r="L1114" s="195">
        <f>'Agricultural Data'!J1114</f>
        <v>0</v>
      </c>
      <c r="M1114" s="168" t="str">
        <f t="shared" si="57"/>
        <v/>
      </c>
      <c r="N1114" s="168" t="str">
        <f t="shared" si="58"/>
        <v/>
      </c>
      <c r="O1114" s="38" t="str">
        <f>IFERROR(IF(VLOOKUP(J1114,'Inputs_Metric 30'!$D$5:$E$139,2,FALSE)=0,"",VLOOKUP(J1114,'Inputs_Metric 30'!$D$5:$E$139,2,FALSE)),"")</f>
        <v/>
      </c>
    </row>
    <row r="1115" spans="3:15" x14ac:dyDescent="0.25">
      <c r="C1115">
        <f t="shared" si="56"/>
        <v>10</v>
      </c>
      <c r="D1115">
        <f>COUNTIF($F$4:F1115,F1115)</f>
        <v>930</v>
      </c>
      <c r="E1115" s="40">
        <f>'Agricultural Data'!C1115</f>
        <v>0</v>
      </c>
      <c r="F1115" s="40">
        <f>'Agricultural Data'!D1115</f>
        <v>0</v>
      </c>
      <c r="G1115" s="40">
        <f>'Agricultural Data'!E1115</f>
        <v>0</v>
      </c>
      <c r="H1115" s="38">
        <f>'Agricultural Data'!F1115</f>
        <v>0</v>
      </c>
      <c r="I1115" s="38">
        <f>'Agricultural Data'!G1115</f>
        <v>0</v>
      </c>
      <c r="J1115" s="38">
        <f>'Agricultural Data'!H1115</f>
        <v>0</v>
      </c>
      <c r="K1115" s="195">
        <f>'Agricultural Data'!I1115</f>
        <v>0</v>
      </c>
      <c r="L1115" s="195">
        <f>'Agricultural Data'!J1115</f>
        <v>0</v>
      </c>
      <c r="M1115" s="168" t="str">
        <f t="shared" si="57"/>
        <v/>
      </c>
      <c r="N1115" s="168" t="str">
        <f t="shared" si="58"/>
        <v/>
      </c>
      <c r="O1115" s="38" t="str">
        <f>IFERROR(IF(VLOOKUP(J1115,'Inputs_Metric 30'!$D$5:$E$139,2,FALSE)=0,"",VLOOKUP(J1115,'Inputs_Metric 30'!$D$5:$E$139,2,FALSE)),"")</f>
        <v/>
      </c>
    </row>
    <row r="1116" spans="3:15" x14ac:dyDescent="0.25">
      <c r="C1116">
        <f t="shared" ref="C1116:C1179" si="59">IF(D1116=1,C1115+1,C1115)</f>
        <v>10</v>
      </c>
      <c r="D1116">
        <f>COUNTIF($F$4:F1116,F1116)</f>
        <v>931</v>
      </c>
      <c r="E1116" s="40">
        <f>'Agricultural Data'!C1116</f>
        <v>0</v>
      </c>
      <c r="F1116" s="40">
        <f>'Agricultural Data'!D1116</f>
        <v>0</v>
      </c>
      <c r="G1116" s="40">
        <f>'Agricultural Data'!E1116</f>
        <v>0</v>
      </c>
      <c r="H1116" s="38">
        <f>'Agricultural Data'!F1116</f>
        <v>0</v>
      </c>
      <c r="I1116" s="38">
        <f>'Agricultural Data'!G1116</f>
        <v>0</v>
      </c>
      <c r="J1116" s="38">
        <f>'Agricultural Data'!H1116</f>
        <v>0</v>
      </c>
      <c r="K1116" s="195">
        <f>'Agricultural Data'!I1116</f>
        <v>0</v>
      </c>
      <c r="L1116" s="195">
        <f>'Agricultural Data'!J1116</f>
        <v>0</v>
      </c>
      <c r="M1116" s="168" t="str">
        <f t="shared" ref="M1116:M1179" si="60">IF($O1116="","",K1116)</f>
        <v/>
      </c>
      <c r="N1116" s="168" t="str">
        <f t="shared" ref="N1116:N1179" si="61">IF($O1116="","",L1116)</f>
        <v/>
      </c>
      <c r="O1116" s="38" t="str">
        <f>IFERROR(IF(VLOOKUP(J1116,'Inputs_Metric 30'!$D$5:$E$139,2,FALSE)=0,"",VLOOKUP(J1116,'Inputs_Metric 30'!$D$5:$E$139,2,FALSE)),"")</f>
        <v/>
      </c>
    </row>
    <row r="1117" spans="3:15" x14ac:dyDescent="0.25">
      <c r="C1117">
        <f t="shared" si="59"/>
        <v>10</v>
      </c>
      <c r="D1117">
        <f>COUNTIF($F$4:F1117,F1117)</f>
        <v>932</v>
      </c>
      <c r="E1117" s="40">
        <f>'Agricultural Data'!C1117</f>
        <v>0</v>
      </c>
      <c r="F1117" s="40">
        <f>'Agricultural Data'!D1117</f>
        <v>0</v>
      </c>
      <c r="G1117" s="40">
        <f>'Agricultural Data'!E1117</f>
        <v>0</v>
      </c>
      <c r="H1117" s="38">
        <f>'Agricultural Data'!F1117</f>
        <v>0</v>
      </c>
      <c r="I1117" s="38">
        <f>'Agricultural Data'!G1117</f>
        <v>0</v>
      </c>
      <c r="J1117" s="38">
        <f>'Agricultural Data'!H1117</f>
        <v>0</v>
      </c>
      <c r="K1117" s="195">
        <f>'Agricultural Data'!I1117</f>
        <v>0</v>
      </c>
      <c r="L1117" s="195">
        <f>'Agricultural Data'!J1117</f>
        <v>0</v>
      </c>
      <c r="M1117" s="168" t="str">
        <f t="shared" si="60"/>
        <v/>
      </c>
      <c r="N1117" s="168" t="str">
        <f t="shared" si="61"/>
        <v/>
      </c>
      <c r="O1117" s="38" t="str">
        <f>IFERROR(IF(VLOOKUP(J1117,'Inputs_Metric 30'!$D$5:$E$139,2,FALSE)=0,"",VLOOKUP(J1117,'Inputs_Metric 30'!$D$5:$E$139,2,FALSE)),"")</f>
        <v/>
      </c>
    </row>
    <row r="1118" spans="3:15" x14ac:dyDescent="0.25">
      <c r="C1118">
        <f t="shared" si="59"/>
        <v>10</v>
      </c>
      <c r="D1118">
        <f>COUNTIF($F$4:F1118,F1118)</f>
        <v>933</v>
      </c>
      <c r="E1118" s="40">
        <f>'Agricultural Data'!C1118</f>
        <v>0</v>
      </c>
      <c r="F1118" s="40">
        <f>'Agricultural Data'!D1118</f>
        <v>0</v>
      </c>
      <c r="G1118" s="40">
        <f>'Agricultural Data'!E1118</f>
        <v>0</v>
      </c>
      <c r="H1118" s="38">
        <f>'Agricultural Data'!F1118</f>
        <v>0</v>
      </c>
      <c r="I1118" s="38">
        <f>'Agricultural Data'!G1118</f>
        <v>0</v>
      </c>
      <c r="J1118" s="38">
        <f>'Agricultural Data'!H1118</f>
        <v>0</v>
      </c>
      <c r="K1118" s="195">
        <f>'Agricultural Data'!I1118</f>
        <v>0</v>
      </c>
      <c r="L1118" s="195">
        <f>'Agricultural Data'!J1118</f>
        <v>0</v>
      </c>
      <c r="M1118" s="168" t="str">
        <f t="shared" si="60"/>
        <v/>
      </c>
      <c r="N1118" s="168" t="str">
        <f t="shared" si="61"/>
        <v/>
      </c>
      <c r="O1118" s="38" t="str">
        <f>IFERROR(IF(VLOOKUP(J1118,'Inputs_Metric 30'!$D$5:$E$139,2,FALSE)=0,"",VLOOKUP(J1118,'Inputs_Metric 30'!$D$5:$E$139,2,FALSE)),"")</f>
        <v/>
      </c>
    </row>
    <row r="1119" spans="3:15" x14ac:dyDescent="0.25">
      <c r="C1119">
        <f t="shared" si="59"/>
        <v>10</v>
      </c>
      <c r="D1119">
        <f>COUNTIF($F$4:F1119,F1119)</f>
        <v>934</v>
      </c>
      <c r="E1119" s="40">
        <f>'Agricultural Data'!C1119</f>
        <v>0</v>
      </c>
      <c r="F1119" s="40">
        <f>'Agricultural Data'!D1119</f>
        <v>0</v>
      </c>
      <c r="G1119" s="40">
        <f>'Agricultural Data'!E1119</f>
        <v>0</v>
      </c>
      <c r="H1119" s="38">
        <f>'Agricultural Data'!F1119</f>
        <v>0</v>
      </c>
      <c r="I1119" s="38">
        <f>'Agricultural Data'!G1119</f>
        <v>0</v>
      </c>
      <c r="J1119" s="38">
        <f>'Agricultural Data'!H1119</f>
        <v>0</v>
      </c>
      <c r="K1119" s="195">
        <f>'Agricultural Data'!I1119</f>
        <v>0</v>
      </c>
      <c r="L1119" s="195">
        <f>'Agricultural Data'!J1119</f>
        <v>0</v>
      </c>
      <c r="M1119" s="168" t="str">
        <f t="shared" si="60"/>
        <v/>
      </c>
      <c r="N1119" s="168" t="str">
        <f t="shared" si="61"/>
        <v/>
      </c>
      <c r="O1119" s="38" t="str">
        <f>IFERROR(IF(VLOOKUP(J1119,'Inputs_Metric 30'!$D$5:$E$139,2,FALSE)=0,"",VLOOKUP(J1119,'Inputs_Metric 30'!$D$5:$E$139,2,FALSE)),"")</f>
        <v/>
      </c>
    </row>
    <row r="1120" spans="3:15" x14ac:dyDescent="0.25">
      <c r="C1120">
        <f t="shared" si="59"/>
        <v>10</v>
      </c>
      <c r="D1120">
        <f>COUNTIF($F$4:F1120,F1120)</f>
        <v>935</v>
      </c>
      <c r="E1120" s="40">
        <f>'Agricultural Data'!C1120</f>
        <v>0</v>
      </c>
      <c r="F1120" s="40">
        <f>'Agricultural Data'!D1120</f>
        <v>0</v>
      </c>
      <c r="G1120" s="40">
        <f>'Agricultural Data'!E1120</f>
        <v>0</v>
      </c>
      <c r="H1120" s="38">
        <f>'Agricultural Data'!F1120</f>
        <v>0</v>
      </c>
      <c r="I1120" s="38">
        <f>'Agricultural Data'!G1120</f>
        <v>0</v>
      </c>
      <c r="J1120" s="38">
        <f>'Agricultural Data'!H1120</f>
        <v>0</v>
      </c>
      <c r="K1120" s="195">
        <f>'Agricultural Data'!I1120</f>
        <v>0</v>
      </c>
      <c r="L1120" s="195">
        <f>'Agricultural Data'!J1120</f>
        <v>0</v>
      </c>
      <c r="M1120" s="168" t="str">
        <f t="shared" si="60"/>
        <v/>
      </c>
      <c r="N1120" s="168" t="str">
        <f t="shared" si="61"/>
        <v/>
      </c>
      <c r="O1120" s="38" t="str">
        <f>IFERROR(IF(VLOOKUP(J1120,'Inputs_Metric 30'!$D$5:$E$139,2,FALSE)=0,"",VLOOKUP(J1120,'Inputs_Metric 30'!$D$5:$E$139,2,FALSE)),"")</f>
        <v/>
      </c>
    </row>
    <row r="1121" spans="3:15" x14ac:dyDescent="0.25">
      <c r="C1121">
        <f t="shared" si="59"/>
        <v>10</v>
      </c>
      <c r="D1121">
        <f>COUNTIF($F$4:F1121,F1121)</f>
        <v>936</v>
      </c>
      <c r="E1121" s="40">
        <f>'Agricultural Data'!C1121</f>
        <v>0</v>
      </c>
      <c r="F1121" s="40">
        <f>'Agricultural Data'!D1121</f>
        <v>0</v>
      </c>
      <c r="G1121" s="40">
        <f>'Agricultural Data'!E1121</f>
        <v>0</v>
      </c>
      <c r="H1121" s="38">
        <f>'Agricultural Data'!F1121</f>
        <v>0</v>
      </c>
      <c r="I1121" s="38">
        <f>'Agricultural Data'!G1121</f>
        <v>0</v>
      </c>
      <c r="J1121" s="38">
        <f>'Agricultural Data'!H1121</f>
        <v>0</v>
      </c>
      <c r="K1121" s="195">
        <f>'Agricultural Data'!I1121</f>
        <v>0</v>
      </c>
      <c r="L1121" s="195">
        <f>'Agricultural Data'!J1121</f>
        <v>0</v>
      </c>
      <c r="M1121" s="168" t="str">
        <f t="shared" si="60"/>
        <v/>
      </c>
      <c r="N1121" s="168" t="str">
        <f t="shared" si="61"/>
        <v/>
      </c>
      <c r="O1121" s="38" t="str">
        <f>IFERROR(IF(VLOOKUP(J1121,'Inputs_Metric 30'!$D$5:$E$139,2,FALSE)=0,"",VLOOKUP(J1121,'Inputs_Metric 30'!$D$5:$E$139,2,FALSE)),"")</f>
        <v/>
      </c>
    </row>
    <row r="1122" spans="3:15" x14ac:dyDescent="0.25">
      <c r="C1122">
        <f t="shared" si="59"/>
        <v>10</v>
      </c>
      <c r="D1122">
        <f>COUNTIF($F$4:F1122,F1122)</f>
        <v>937</v>
      </c>
      <c r="E1122" s="40">
        <f>'Agricultural Data'!C1122</f>
        <v>0</v>
      </c>
      <c r="F1122" s="40">
        <f>'Agricultural Data'!D1122</f>
        <v>0</v>
      </c>
      <c r="G1122" s="40">
        <f>'Agricultural Data'!E1122</f>
        <v>0</v>
      </c>
      <c r="H1122" s="38">
        <f>'Agricultural Data'!F1122</f>
        <v>0</v>
      </c>
      <c r="I1122" s="38">
        <f>'Agricultural Data'!G1122</f>
        <v>0</v>
      </c>
      <c r="J1122" s="38">
        <f>'Agricultural Data'!H1122</f>
        <v>0</v>
      </c>
      <c r="K1122" s="195">
        <f>'Agricultural Data'!I1122</f>
        <v>0</v>
      </c>
      <c r="L1122" s="195">
        <f>'Agricultural Data'!J1122</f>
        <v>0</v>
      </c>
      <c r="M1122" s="168" t="str">
        <f t="shared" si="60"/>
        <v/>
      </c>
      <c r="N1122" s="168" t="str">
        <f t="shared" si="61"/>
        <v/>
      </c>
      <c r="O1122" s="38" t="str">
        <f>IFERROR(IF(VLOOKUP(J1122,'Inputs_Metric 30'!$D$5:$E$139,2,FALSE)=0,"",VLOOKUP(J1122,'Inputs_Metric 30'!$D$5:$E$139,2,FALSE)),"")</f>
        <v/>
      </c>
    </row>
    <row r="1123" spans="3:15" x14ac:dyDescent="0.25">
      <c r="C1123">
        <f t="shared" si="59"/>
        <v>10</v>
      </c>
      <c r="D1123">
        <f>COUNTIF($F$4:F1123,F1123)</f>
        <v>938</v>
      </c>
      <c r="E1123" s="40">
        <f>'Agricultural Data'!C1123</f>
        <v>0</v>
      </c>
      <c r="F1123" s="40">
        <f>'Agricultural Data'!D1123</f>
        <v>0</v>
      </c>
      <c r="G1123" s="40">
        <f>'Agricultural Data'!E1123</f>
        <v>0</v>
      </c>
      <c r="H1123" s="38">
        <f>'Agricultural Data'!F1123</f>
        <v>0</v>
      </c>
      <c r="I1123" s="38">
        <f>'Agricultural Data'!G1123</f>
        <v>0</v>
      </c>
      <c r="J1123" s="38">
        <f>'Agricultural Data'!H1123</f>
        <v>0</v>
      </c>
      <c r="K1123" s="195">
        <f>'Agricultural Data'!I1123</f>
        <v>0</v>
      </c>
      <c r="L1123" s="195">
        <f>'Agricultural Data'!J1123</f>
        <v>0</v>
      </c>
      <c r="M1123" s="168" t="str">
        <f t="shared" si="60"/>
        <v/>
      </c>
      <c r="N1123" s="168" t="str">
        <f t="shared" si="61"/>
        <v/>
      </c>
      <c r="O1123" s="38" t="str">
        <f>IFERROR(IF(VLOOKUP(J1123,'Inputs_Metric 30'!$D$5:$E$139,2,FALSE)=0,"",VLOOKUP(J1123,'Inputs_Metric 30'!$D$5:$E$139,2,FALSE)),"")</f>
        <v/>
      </c>
    </row>
    <row r="1124" spans="3:15" x14ac:dyDescent="0.25">
      <c r="C1124">
        <f t="shared" si="59"/>
        <v>10</v>
      </c>
      <c r="D1124">
        <f>COUNTIF($F$4:F1124,F1124)</f>
        <v>939</v>
      </c>
      <c r="E1124" s="40">
        <f>'Agricultural Data'!C1124</f>
        <v>0</v>
      </c>
      <c r="F1124" s="40">
        <f>'Agricultural Data'!D1124</f>
        <v>0</v>
      </c>
      <c r="G1124" s="40">
        <f>'Agricultural Data'!E1124</f>
        <v>0</v>
      </c>
      <c r="H1124" s="38">
        <f>'Agricultural Data'!F1124</f>
        <v>0</v>
      </c>
      <c r="I1124" s="38">
        <f>'Agricultural Data'!G1124</f>
        <v>0</v>
      </c>
      <c r="J1124" s="38">
        <f>'Agricultural Data'!H1124</f>
        <v>0</v>
      </c>
      <c r="K1124" s="195">
        <f>'Agricultural Data'!I1124</f>
        <v>0</v>
      </c>
      <c r="L1124" s="195">
        <f>'Agricultural Data'!J1124</f>
        <v>0</v>
      </c>
      <c r="M1124" s="168" t="str">
        <f t="shared" si="60"/>
        <v/>
      </c>
      <c r="N1124" s="168" t="str">
        <f t="shared" si="61"/>
        <v/>
      </c>
      <c r="O1124" s="38" t="str">
        <f>IFERROR(IF(VLOOKUP(J1124,'Inputs_Metric 30'!$D$5:$E$139,2,FALSE)=0,"",VLOOKUP(J1124,'Inputs_Metric 30'!$D$5:$E$139,2,FALSE)),"")</f>
        <v/>
      </c>
    </row>
    <row r="1125" spans="3:15" x14ac:dyDescent="0.25">
      <c r="C1125">
        <f t="shared" si="59"/>
        <v>10</v>
      </c>
      <c r="D1125">
        <f>COUNTIF($F$4:F1125,F1125)</f>
        <v>940</v>
      </c>
      <c r="E1125" s="40">
        <f>'Agricultural Data'!C1125</f>
        <v>0</v>
      </c>
      <c r="F1125" s="40">
        <f>'Agricultural Data'!D1125</f>
        <v>0</v>
      </c>
      <c r="G1125" s="40">
        <f>'Agricultural Data'!E1125</f>
        <v>0</v>
      </c>
      <c r="H1125" s="38">
        <f>'Agricultural Data'!F1125</f>
        <v>0</v>
      </c>
      <c r="I1125" s="38">
        <f>'Agricultural Data'!G1125</f>
        <v>0</v>
      </c>
      <c r="J1125" s="38">
        <f>'Agricultural Data'!H1125</f>
        <v>0</v>
      </c>
      <c r="K1125" s="195">
        <f>'Agricultural Data'!I1125</f>
        <v>0</v>
      </c>
      <c r="L1125" s="195">
        <f>'Agricultural Data'!J1125</f>
        <v>0</v>
      </c>
      <c r="M1125" s="168" t="str">
        <f t="shared" si="60"/>
        <v/>
      </c>
      <c r="N1125" s="168" t="str">
        <f t="shared" si="61"/>
        <v/>
      </c>
      <c r="O1125" s="38" t="str">
        <f>IFERROR(IF(VLOOKUP(J1125,'Inputs_Metric 30'!$D$5:$E$139,2,FALSE)=0,"",VLOOKUP(J1125,'Inputs_Metric 30'!$D$5:$E$139,2,FALSE)),"")</f>
        <v/>
      </c>
    </row>
    <row r="1126" spans="3:15" x14ac:dyDescent="0.25">
      <c r="C1126">
        <f t="shared" si="59"/>
        <v>10</v>
      </c>
      <c r="D1126">
        <f>COUNTIF($F$4:F1126,F1126)</f>
        <v>941</v>
      </c>
      <c r="E1126" s="40">
        <f>'Agricultural Data'!C1126</f>
        <v>0</v>
      </c>
      <c r="F1126" s="40">
        <f>'Agricultural Data'!D1126</f>
        <v>0</v>
      </c>
      <c r="G1126" s="40">
        <f>'Agricultural Data'!E1126</f>
        <v>0</v>
      </c>
      <c r="H1126" s="38">
        <f>'Agricultural Data'!F1126</f>
        <v>0</v>
      </c>
      <c r="I1126" s="38">
        <f>'Agricultural Data'!G1126</f>
        <v>0</v>
      </c>
      <c r="J1126" s="38">
        <f>'Agricultural Data'!H1126</f>
        <v>0</v>
      </c>
      <c r="K1126" s="195">
        <f>'Agricultural Data'!I1126</f>
        <v>0</v>
      </c>
      <c r="L1126" s="195">
        <f>'Agricultural Data'!J1126</f>
        <v>0</v>
      </c>
      <c r="M1126" s="168" t="str">
        <f t="shared" si="60"/>
        <v/>
      </c>
      <c r="N1126" s="168" t="str">
        <f t="shared" si="61"/>
        <v/>
      </c>
      <c r="O1126" s="38" t="str">
        <f>IFERROR(IF(VLOOKUP(J1126,'Inputs_Metric 30'!$D$5:$E$139,2,FALSE)=0,"",VLOOKUP(J1126,'Inputs_Metric 30'!$D$5:$E$139,2,FALSE)),"")</f>
        <v/>
      </c>
    </row>
    <row r="1127" spans="3:15" x14ac:dyDescent="0.25">
      <c r="C1127">
        <f t="shared" si="59"/>
        <v>10</v>
      </c>
      <c r="D1127">
        <f>COUNTIF($F$4:F1127,F1127)</f>
        <v>942</v>
      </c>
      <c r="E1127" s="40">
        <f>'Agricultural Data'!C1127</f>
        <v>0</v>
      </c>
      <c r="F1127" s="40">
        <f>'Agricultural Data'!D1127</f>
        <v>0</v>
      </c>
      <c r="G1127" s="40">
        <f>'Agricultural Data'!E1127</f>
        <v>0</v>
      </c>
      <c r="H1127" s="38">
        <f>'Agricultural Data'!F1127</f>
        <v>0</v>
      </c>
      <c r="I1127" s="38">
        <f>'Agricultural Data'!G1127</f>
        <v>0</v>
      </c>
      <c r="J1127" s="38">
        <f>'Agricultural Data'!H1127</f>
        <v>0</v>
      </c>
      <c r="K1127" s="195">
        <f>'Agricultural Data'!I1127</f>
        <v>0</v>
      </c>
      <c r="L1127" s="195">
        <f>'Agricultural Data'!J1127</f>
        <v>0</v>
      </c>
      <c r="M1127" s="168" t="str">
        <f t="shared" si="60"/>
        <v/>
      </c>
      <c r="N1127" s="168" t="str">
        <f t="shared" si="61"/>
        <v/>
      </c>
      <c r="O1127" s="38" t="str">
        <f>IFERROR(IF(VLOOKUP(J1127,'Inputs_Metric 30'!$D$5:$E$139,2,FALSE)=0,"",VLOOKUP(J1127,'Inputs_Metric 30'!$D$5:$E$139,2,FALSE)),"")</f>
        <v/>
      </c>
    </row>
    <row r="1128" spans="3:15" x14ac:dyDescent="0.25">
      <c r="C1128">
        <f t="shared" si="59"/>
        <v>10</v>
      </c>
      <c r="D1128">
        <f>COUNTIF($F$4:F1128,F1128)</f>
        <v>943</v>
      </c>
      <c r="E1128" s="40">
        <f>'Agricultural Data'!C1128</f>
        <v>0</v>
      </c>
      <c r="F1128" s="40">
        <f>'Agricultural Data'!D1128</f>
        <v>0</v>
      </c>
      <c r="G1128" s="40">
        <f>'Agricultural Data'!E1128</f>
        <v>0</v>
      </c>
      <c r="H1128" s="38">
        <f>'Agricultural Data'!F1128</f>
        <v>0</v>
      </c>
      <c r="I1128" s="38">
        <f>'Agricultural Data'!G1128</f>
        <v>0</v>
      </c>
      <c r="J1128" s="38">
        <f>'Agricultural Data'!H1128</f>
        <v>0</v>
      </c>
      <c r="K1128" s="195">
        <f>'Agricultural Data'!I1128</f>
        <v>0</v>
      </c>
      <c r="L1128" s="195">
        <f>'Agricultural Data'!J1128</f>
        <v>0</v>
      </c>
      <c r="M1128" s="168" t="str">
        <f t="shared" si="60"/>
        <v/>
      </c>
      <c r="N1128" s="168" t="str">
        <f t="shared" si="61"/>
        <v/>
      </c>
      <c r="O1128" s="38" t="str">
        <f>IFERROR(IF(VLOOKUP(J1128,'Inputs_Metric 30'!$D$5:$E$139,2,FALSE)=0,"",VLOOKUP(J1128,'Inputs_Metric 30'!$D$5:$E$139,2,FALSE)),"")</f>
        <v/>
      </c>
    </row>
    <row r="1129" spans="3:15" x14ac:dyDescent="0.25">
      <c r="C1129">
        <f t="shared" si="59"/>
        <v>10</v>
      </c>
      <c r="D1129">
        <f>COUNTIF($F$4:F1129,F1129)</f>
        <v>944</v>
      </c>
      <c r="E1129" s="40">
        <f>'Agricultural Data'!C1129</f>
        <v>0</v>
      </c>
      <c r="F1129" s="40">
        <f>'Agricultural Data'!D1129</f>
        <v>0</v>
      </c>
      <c r="G1129" s="40">
        <f>'Agricultural Data'!E1129</f>
        <v>0</v>
      </c>
      <c r="H1129" s="38">
        <f>'Agricultural Data'!F1129</f>
        <v>0</v>
      </c>
      <c r="I1129" s="38">
        <f>'Agricultural Data'!G1129</f>
        <v>0</v>
      </c>
      <c r="J1129" s="38">
        <f>'Agricultural Data'!H1129</f>
        <v>0</v>
      </c>
      <c r="K1129" s="195">
        <f>'Agricultural Data'!I1129</f>
        <v>0</v>
      </c>
      <c r="L1129" s="195">
        <f>'Agricultural Data'!J1129</f>
        <v>0</v>
      </c>
      <c r="M1129" s="168" t="str">
        <f t="shared" si="60"/>
        <v/>
      </c>
      <c r="N1129" s="168" t="str">
        <f t="shared" si="61"/>
        <v/>
      </c>
      <c r="O1129" s="38" t="str">
        <f>IFERROR(IF(VLOOKUP(J1129,'Inputs_Metric 30'!$D$5:$E$139,2,FALSE)=0,"",VLOOKUP(J1129,'Inputs_Metric 30'!$D$5:$E$139,2,FALSE)),"")</f>
        <v/>
      </c>
    </row>
    <row r="1130" spans="3:15" x14ac:dyDescent="0.25">
      <c r="C1130">
        <f t="shared" si="59"/>
        <v>10</v>
      </c>
      <c r="D1130">
        <f>COUNTIF($F$4:F1130,F1130)</f>
        <v>945</v>
      </c>
      <c r="E1130" s="40">
        <f>'Agricultural Data'!C1130</f>
        <v>0</v>
      </c>
      <c r="F1130" s="40">
        <f>'Agricultural Data'!D1130</f>
        <v>0</v>
      </c>
      <c r="G1130" s="40">
        <f>'Agricultural Data'!E1130</f>
        <v>0</v>
      </c>
      <c r="H1130" s="38">
        <f>'Agricultural Data'!F1130</f>
        <v>0</v>
      </c>
      <c r="I1130" s="38">
        <f>'Agricultural Data'!G1130</f>
        <v>0</v>
      </c>
      <c r="J1130" s="38">
        <f>'Agricultural Data'!H1130</f>
        <v>0</v>
      </c>
      <c r="K1130" s="195">
        <f>'Agricultural Data'!I1130</f>
        <v>0</v>
      </c>
      <c r="L1130" s="195">
        <f>'Agricultural Data'!J1130</f>
        <v>0</v>
      </c>
      <c r="M1130" s="168" t="str">
        <f t="shared" si="60"/>
        <v/>
      </c>
      <c r="N1130" s="168" t="str">
        <f t="shared" si="61"/>
        <v/>
      </c>
      <c r="O1130" s="38" t="str">
        <f>IFERROR(IF(VLOOKUP(J1130,'Inputs_Metric 30'!$D$5:$E$139,2,FALSE)=0,"",VLOOKUP(J1130,'Inputs_Metric 30'!$D$5:$E$139,2,FALSE)),"")</f>
        <v/>
      </c>
    </row>
    <row r="1131" spans="3:15" x14ac:dyDescent="0.25">
      <c r="C1131">
        <f t="shared" si="59"/>
        <v>10</v>
      </c>
      <c r="D1131">
        <f>COUNTIF($F$4:F1131,F1131)</f>
        <v>946</v>
      </c>
      <c r="E1131" s="40">
        <f>'Agricultural Data'!C1131</f>
        <v>0</v>
      </c>
      <c r="F1131" s="40">
        <f>'Agricultural Data'!D1131</f>
        <v>0</v>
      </c>
      <c r="G1131" s="40">
        <f>'Agricultural Data'!E1131</f>
        <v>0</v>
      </c>
      <c r="H1131" s="38">
        <f>'Agricultural Data'!F1131</f>
        <v>0</v>
      </c>
      <c r="I1131" s="38">
        <f>'Agricultural Data'!G1131</f>
        <v>0</v>
      </c>
      <c r="J1131" s="38">
        <f>'Agricultural Data'!H1131</f>
        <v>0</v>
      </c>
      <c r="K1131" s="195">
        <f>'Agricultural Data'!I1131</f>
        <v>0</v>
      </c>
      <c r="L1131" s="195">
        <f>'Agricultural Data'!J1131</f>
        <v>0</v>
      </c>
      <c r="M1131" s="168" t="str">
        <f t="shared" si="60"/>
        <v/>
      </c>
      <c r="N1131" s="168" t="str">
        <f t="shared" si="61"/>
        <v/>
      </c>
      <c r="O1131" s="38" t="str">
        <f>IFERROR(IF(VLOOKUP(J1131,'Inputs_Metric 30'!$D$5:$E$139,2,FALSE)=0,"",VLOOKUP(J1131,'Inputs_Metric 30'!$D$5:$E$139,2,FALSE)),"")</f>
        <v/>
      </c>
    </row>
    <row r="1132" spans="3:15" x14ac:dyDescent="0.25">
      <c r="C1132">
        <f t="shared" si="59"/>
        <v>10</v>
      </c>
      <c r="D1132">
        <f>COUNTIF($F$4:F1132,F1132)</f>
        <v>947</v>
      </c>
      <c r="E1132" s="40">
        <f>'Agricultural Data'!C1132</f>
        <v>0</v>
      </c>
      <c r="F1132" s="40">
        <f>'Agricultural Data'!D1132</f>
        <v>0</v>
      </c>
      <c r="G1132" s="40">
        <f>'Agricultural Data'!E1132</f>
        <v>0</v>
      </c>
      <c r="H1132" s="38">
        <f>'Agricultural Data'!F1132</f>
        <v>0</v>
      </c>
      <c r="I1132" s="38">
        <f>'Agricultural Data'!G1132</f>
        <v>0</v>
      </c>
      <c r="J1132" s="38">
        <f>'Agricultural Data'!H1132</f>
        <v>0</v>
      </c>
      <c r="K1132" s="195">
        <f>'Agricultural Data'!I1132</f>
        <v>0</v>
      </c>
      <c r="L1132" s="195">
        <f>'Agricultural Data'!J1132</f>
        <v>0</v>
      </c>
      <c r="M1132" s="168" t="str">
        <f t="shared" si="60"/>
        <v/>
      </c>
      <c r="N1132" s="168" t="str">
        <f t="shared" si="61"/>
        <v/>
      </c>
      <c r="O1132" s="38" t="str">
        <f>IFERROR(IF(VLOOKUP(J1132,'Inputs_Metric 30'!$D$5:$E$139,2,FALSE)=0,"",VLOOKUP(J1132,'Inputs_Metric 30'!$D$5:$E$139,2,FALSE)),"")</f>
        <v/>
      </c>
    </row>
    <row r="1133" spans="3:15" x14ac:dyDescent="0.25">
      <c r="C1133">
        <f t="shared" si="59"/>
        <v>10</v>
      </c>
      <c r="D1133">
        <f>COUNTIF($F$4:F1133,F1133)</f>
        <v>948</v>
      </c>
      <c r="E1133" s="40">
        <f>'Agricultural Data'!C1133</f>
        <v>0</v>
      </c>
      <c r="F1133" s="40">
        <f>'Agricultural Data'!D1133</f>
        <v>0</v>
      </c>
      <c r="G1133" s="40">
        <f>'Agricultural Data'!E1133</f>
        <v>0</v>
      </c>
      <c r="H1133" s="38">
        <f>'Agricultural Data'!F1133</f>
        <v>0</v>
      </c>
      <c r="I1133" s="38">
        <f>'Agricultural Data'!G1133</f>
        <v>0</v>
      </c>
      <c r="J1133" s="38">
        <f>'Agricultural Data'!H1133</f>
        <v>0</v>
      </c>
      <c r="K1133" s="195">
        <f>'Agricultural Data'!I1133</f>
        <v>0</v>
      </c>
      <c r="L1133" s="195">
        <f>'Agricultural Data'!J1133</f>
        <v>0</v>
      </c>
      <c r="M1133" s="168" t="str">
        <f t="shared" si="60"/>
        <v/>
      </c>
      <c r="N1133" s="168" t="str">
        <f t="shared" si="61"/>
        <v/>
      </c>
      <c r="O1133" s="38" t="str">
        <f>IFERROR(IF(VLOOKUP(J1133,'Inputs_Metric 30'!$D$5:$E$139,2,FALSE)=0,"",VLOOKUP(J1133,'Inputs_Metric 30'!$D$5:$E$139,2,FALSE)),"")</f>
        <v/>
      </c>
    </row>
    <row r="1134" spans="3:15" x14ac:dyDescent="0.25">
      <c r="C1134">
        <f t="shared" si="59"/>
        <v>10</v>
      </c>
      <c r="D1134">
        <f>COUNTIF($F$4:F1134,F1134)</f>
        <v>949</v>
      </c>
      <c r="E1134" s="40">
        <f>'Agricultural Data'!C1134</f>
        <v>0</v>
      </c>
      <c r="F1134" s="40">
        <f>'Agricultural Data'!D1134</f>
        <v>0</v>
      </c>
      <c r="G1134" s="40">
        <f>'Agricultural Data'!E1134</f>
        <v>0</v>
      </c>
      <c r="H1134" s="38">
        <f>'Agricultural Data'!F1134</f>
        <v>0</v>
      </c>
      <c r="I1134" s="38">
        <f>'Agricultural Data'!G1134</f>
        <v>0</v>
      </c>
      <c r="J1134" s="38">
        <f>'Agricultural Data'!H1134</f>
        <v>0</v>
      </c>
      <c r="K1134" s="195">
        <f>'Agricultural Data'!I1134</f>
        <v>0</v>
      </c>
      <c r="L1134" s="195">
        <f>'Agricultural Data'!J1134</f>
        <v>0</v>
      </c>
      <c r="M1134" s="168" t="str">
        <f t="shared" si="60"/>
        <v/>
      </c>
      <c r="N1134" s="168" t="str">
        <f t="shared" si="61"/>
        <v/>
      </c>
      <c r="O1134" s="38" t="str">
        <f>IFERROR(IF(VLOOKUP(J1134,'Inputs_Metric 30'!$D$5:$E$139,2,FALSE)=0,"",VLOOKUP(J1134,'Inputs_Metric 30'!$D$5:$E$139,2,FALSE)),"")</f>
        <v/>
      </c>
    </row>
    <row r="1135" spans="3:15" x14ac:dyDescent="0.25">
      <c r="C1135">
        <f t="shared" si="59"/>
        <v>10</v>
      </c>
      <c r="D1135">
        <f>COUNTIF($F$4:F1135,F1135)</f>
        <v>950</v>
      </c>
      <c r="E1135" s="40">
        <f>'Agricultural Data'!C1135</f>
        <v>0</v>
      </c>
      <c r="F1135" s="40">
        <f>'Agricultural Data'!D1135</f>
        <v>0</v>
      </c>
      <c r="G1135" s="40">
        <f>'Agricultural Data'!E1135</f>
        <v>0</v>
      </c>
      <c r="H1135" s="38">
        <f>'Agricultural Data'!F1135</f>
        <v>0</v>
      </c>
      <c r="I1135" s="38">
        <f>'Agricultural Data'!G1135</f>
        <v>0</v>
      </c>
      <c r="J1135" s="38">
        <f>'Agricultural Data'!H1135</f>
        <v>0</v>
      </c>
      <c r="K1135" s="195">
        <f>'Agricultural Data'!I1135</f>
        <v>0</v>
      </c>
      <c r="L1135" s="195">
        <f>'Agricultural Data'!J1135</f>
        <v>0</v>
      </c>
      <c r="M1135" s="168" t="str">
        <f t="shared" si="60"/>
        <v/>
      </c>
      <c r="N1135" s="168" t="str">
        <f t="shared" si="61"/>
        <v/>
      </c>
      <c r="O1135" s="38" t="str">
        <f>IFERROR(IF(VLOOKUP(J1135,'Inputs_Metric 30'!$D$5:$E$139,2,FALSE)=0,"",VLOOKUP(J1135,'Inputs_Metric 30'!$D$5:$E$139,2,FALSE)),"")</f>
        <v/>
      </c>
    </row>
    <row r="1136" spans="3:15" x14ac:dyDescent="0.25">
      <c r="C1136">
        <f t="shared" si="59"/>
        <v>10</v>
      </c>
      <c r="D1136">
        <f>COUNTIF($F$4:F1136,F1136)</f>
        <v>951</v>
      </c>
      <c r="E1136" s="40">
        <f>'Agricultural Data'!C1136</f>
        <v>0</v>
      </c>
      <c r="F1136" s="40">
        <f>'Agricultural Data'!D1136</f>
        <v>0</v>
      </c>
      <c r="G1136" s="40">
        <f>'Agricultural Data'!E1136</f>
        <v>0</v>
      </c>
      <c r="H1136" s="38">
        <f>'Agricultural Data'!F1136</f>
        <v>0</v>
      </c>
      <c r="I1136" s="38">
        <f>'Agricultural Data'!G1136</f>
        <v>0</v>
      </c>
      <c r="J1136" s="38">
        <f>'Agricultural Data'!H1136</f>
        <v>0</v>
      </c>
      <c r="K1136" s="195">
        <f>'Agricultural Data'!I1136</f>
        <v>0</v>
      </c>
      <c r="L1136" s="195">
        <f>'Agricultural Data'!J1136</f>
        <v>0</v>
      </c>
      <c r="M1136" s="168" t="str">
        <f t="shared" si="60"/>
        <v/>
      </c>
      <c r="N1136" s="168" t="str">
        <f t="shared" si="61"/>
        <v/>
      </c>
      <c r="O1136" s="38" t="str">
        <f>IFERROR(IF(VLOOKUP(J1136,'Inputs_Metric 30'!$D$5:$E$139,2,FALSE)=0,"",VLOOKUP(J1136,'Inputs_Metric 30'!$D$5:$E$139,2,FALSE)),"")</f>
        <v/>
      </c>
    </row>
    <row r="1137" spans="3:15" x14ac:dyDescent="0.25">
      <c r="C1137">
        <f t="shared" si="59"/>
        <v>10</v>
      </c>
      <c r="D1137">
        <f>COUNTIF($F$4:F1137,F1137)</f>
        <v>952</v>
      </c>
      <c r="E1137" s="40">
        <f>'Agricultural Data'!C1137</f>
        <v>0</v>
      </c>
      <c r="F1137" s="40">
        <f>'Agricultural Data'!D1137</f>
        <v>0</v>
      </c>
      <c r="G1137" s="40">
        <f>'Agricultural Data'!E1137</f>
        <v>0</v>
      </c>
      <c r="H1137" s="38">
        <f>'Agricultural Data'!F1137</f>
        <v>0</v>
      </c>
      <c r="I1137" s="38">
        <f>'Agricultural Data'!G1137</f>
        <v>0</v>
      </c>
      <c r="J1137" s="38">
        <f>'Agricultural Data'!H1137</f>
        <v>0</v>
      </c>
      <c r="K1137" s="195">
        <f>'Agricultural Data'!I1137</f>
        <v>0</v>
      </c>
      <c r="L1137" s="195">
        <f>'Agricultural Data'!J1137</f>
        <v>0</v>
      </c>
      <c r="M1137" s="168" t="str">
        <f t="shared" si="60"/>
        <v/>
      </c>
      <c r="N1137" s="168" t="str">
        <f t="shared" si="61"/>
        <v/>
      </c>
      <c r="O1137" s="38" t="str">
        <f>IFERROR(IF(VLOOKUP(J1137,'Inputs_Metric 30'!$D$5:$E$139,2,FALSE)=0,"",VLOOKUP(J1137,'Inputs_Metric 30'!$D$5:$E$139,2,FALSE)),"")</f>
        <v/>
      </c>
    </row>
    <row r="1138" spans="3:15" x14ac:dyDescent="0.25">
      <c r="C1138">
        <f t="shared" si="59"/>
        <v>10</v>
      </c>
      <c r="D1138">
        <f>COUNTIF($F$4:F1138,F1138)</f>
        <v>953</v>
      </c>
      <c r="E1138" s="40">
        <f>'Agricultural Data'!C1138</f>
        <v>0</v>
      </c>
      <c r="F1138" s="40">
        <f>'Agricultural Data'!D1138</f>
        <v>0</v>
      </c>
      <c r="G1138" s="40">
        <f>'Agricultural Data'!E1138</f>
        <v>0</v>
      </c>
      <c r="H1138" s="38">
        <f>'Agricultural Data'!F1138</f>
        <v>0</v>
      </c>
      <c r="I1138" s="38">
        <f>'Agricultural Data'!G1138</f>
        <v>0</v>
      </c>
      <c r="J1138" s="38">
        <f>'Agricultural Data'!H1138</f>
        <v>0</v>
      </c>
      <c r="K1138" s="195">
        <f>'Agricultural Data'!I1138</f>
        <v>0</v>
      </c>
      <c r="L1138" s="195">
        <f>'Agricultural Data'!J1138</f>
        <v>0</v>
      </c>
      <c r="M1138" s="168" t="str">
        <f t="shared" si="60"/>
        <v/>
      </c>
      <c r="N1138" s="168" t="str">
        <f t="shared" si="61"/>
        <v/>
      </c>
      <c r="O1138" s="38" t="str">
        <f>IFERROR(IF(VLOOKUP(J1138,'Inputs_Metric 30'!$D$5:$E$139,2,FALSE)=0,"",VLOOKUP(J1138,'Inputs_Metric 30'!$D$5:$E$139,2,FALSE)),"")</f>
        <v/>
      </c>
    </row>
    <row r="1139" spans="3:15" x14ac:dyDescent="0.25">
      <c r="C1139">
        <f t="shared" si="59"/>
        <v>10</v>
      </c>
      <c r="D1139">
        <f>COUNTIF($F$4:F1139,F1139)</f>
        <v>954</v>
      </c>
      <c r="E1139" s="40">
        <f>'Agricultural Data'!C1139</f>
        <v>0</v>
      </c>
      <c r="F1139" s="40">
        <f>'Agricultural Data'!D1139</f>
        <v>0</v>
      </c>
      <c r="G1139" s="40">
        <f>'Agricultural Data'!E1139</f>
        <v>0</v>
      </c>
      <c r="H1139" s="38">
        <f>'Agricultural Data'!F1139</f>
        <v>0</v>
      </c>
      <c r="I1139" s="38">
        <f>'Agricultural Data'!G1139</f>
        <v>0</v>
      </c>
      <c r="J1139" s="38">
        <f>'Agricultural Data'!H1139</f>
        <v>0</v>
      </c>
      <c r="K1139" s="195">
        <f>'Agricultural Data'!I1139</f>
        <v>0</v>
      </c>
      <c r="L1139" s="195">
        <f>'Agricultural Data'!J1139</f>
        <v>0</v>
      </c>
      <c r="M1139" s="168" t="str">
        <f t="shared" si="60"/>
        <v/>
      </c>
      <c r="N1139" s="168" t="str">
        <f t="shared" si="61"/>
        <v/>
      </c>
      <c r="O1139" s="38" t="str">
        <f>IFERROR(IF(VLOOKUP(J1139,'Inputs_Metric 30'!$D$5:$E$139,2,FALSE)=0,"",VLOOKUP(J1139,'Inputs_Metric 30'!$D$5:$E$139,2,FALSE)),"")</f>
        <v/>
      </c>
    </row>
    <row r="1140" spans="3:15" x14ac:dyDescent="0.25">
      <c r="C1140">
        <f t="shared" si="59"/>
        <v>10</v>
      </c>
      <c r="D1140">
        <f>COUNTIF($F$4:F1140,F1140)</f>
        <v>955</v>
      </c>
      <c r="E1140" s="40">
        <f>'Agricultural Data'!C1140</f>
        <v>0</v>
      </c>
      <c r="F1140" s="40">
        <f>'Agricultural Data'!D1140</f>
        <v>0</v>
      </c>
      <c r="G1140" s="40">
        <f>'Agricultural Data'!E1140</f>
        <v>0</v>
      </c>
      <c r="H1140" s="38">
        <f>'Agricultural Data'!F1140</f>
        <v>0</v>
      </c>
      <c r="I1140" s="38">
        <f>'Agricultural Data'!G1140</f>
        <v>0</v>
      </c>
      <c r="J1140" s="38">
        <f>'Agricultural Data'!H1140</f>
        <v>0</v>
      </c>
      <c r="K1140" s="195">
        <f>'Agricultural Data'!I1140</f>
        <v>0</v>
      </c>
      <c r="L1140" s="195">
        <f>'Agricultural Data'!J1140</f>
        <v>0</v>
      </c>
      <c r="M1140" s="168" t="str">
        <f t="shared" si="60"/>
        <v/>
      </c>
      <c r="N1140" s="168" t="str">
        <f t="shared" si="61"/>
        <v/>
      </c>
      <c r="O1140" s="38" t="str">
        <f>IFERROR(IF(VLOOKUP(J1140,'Inputs_Metric 30'!$D$5:$E$139,2,FALSE)=0,"",VLOOKUP(J1140,'Inputs_Metric 30'!$D$5:$E$139,2,FALSE)),"")</f>
        <v/>
      </c>
    </row>
    <row r="1141" spans="3:15" x14ac:dyDescent="0.25">
      <c r="C1141">
        <f t="shared" si="59"/>
        <v>10</v>
      </c>
      <c r="D1141">
        <f>COUNTIF($F$4:F1141,F1141)</f>
        <v>956</v>
      </c>
      <c r="E1141" s="40">
        <f>'Agricultural Data'!C1141</f>
        <v>0</v>
      </c>
      <c r="F1141" s="40">
        <f>'Agricultural Data'!D1141</f>
        <v>0</v>
      </c>
      <c r="G1141" s="40">
        <f>'Agricultural Data'!E1141</f>
        <v>0</v>
      </c>
      <c r="H1141" s="38">
        <f>'Agricultural Data'!F1141</f>
        <v>0</v>
      </c>
      <c r="I1141" s="38">
        <f>'Agricultural Data'!G1141</f>
        <v>0</v>
      </c>
      <c r="J1141" s="38">
        <f>'Agricultural Data'!H1141</f>
        <v>0</v>
      </c>
      <c r="K1141" s="195">
        <f>'Agricultural Data'!I1141</f>
        <v>0</v>
      </c>
      <c r="L1141" s="195">
        <f>'Agricultural Data'!J1141</f>
        <v>0</v>
      </c>
      <c r="M1141" s="168" t="str">
        <f t="shared" si="60"/>
        <v/>
      </c>
      <c r="N1141" s="168" t="str">
        <f t="shared" si="61"/>
        <v/>
      </c>
      <c r="O1141" s="38" t="str">
        <f>IFERROR(IF(VLOOKUP(J1141,'Inputs_Metric 30'!$D$5:$E$139,2,FALSE)=0,"",VLOOKUP(J1141,'Inputs_Metric 30'!$D$5:$E$139,2,FALSE)),"")</f>
        <v/>
      </c>
    </row>
    <row r="1142" spans="3:15" x14ac:dyDescent="0.25">
      <c r="C1142">
        <f t="shared" si="59"/>
        <v>10</v>
      </c>
      <c r="D1142">
        <f>COUNTIF($F$4:F1142,F1142)</f>
        <v>957</v>
      </c>
      <c r="E1142" s="40">
        <f>'Agricultural Data'!C1142</f>
        <v>0</v>
      </c>
      <c r="F1142" s="40">
        <f>'Agricultural Data'!D1142</f>
        <v>0</v>
      </c>
      <c r="G1142" s="40">
        <f>'Agricultural Data'!E1142</f>
        <v>0</v>
      </c>
      <c r="H1142" s="38">
        <f>'Agricultural Data'!F1142</f>
        <v>0</v>
      </c>
      <c r="I1142" s="38">
        <f>'Agricultural Data'!G1142</f>
        <v>0</v>
      </c>
      <c r="J1142" s="38">
        <f>'Agricultural Data'!H1142</f>
        <v>0</v>
      </c>
      <c r="K1142" s="195">
        <f>'Agricultural Data'!I1142</f>
        <v>0</v>
      </c>
      <c r="L1142" s="195">
        <f>'Agricultural Data'!J1142</f>
        <v>0</v>
      </c>
      <c r="M1142" s="168" t="str">
        <f t="shared" si="60"/>
        <v/>
      </c>
      <c r="N1142" s="168" t="str">
        <f t="shared" si="61"/>
        <v/>
      </c>
      <c r="O1142" s="38" t="str">
        <f>IFERROR(IF(VLOOKUP(J1142,'Inputs_Metric 30'!$D$5:$E$139,2,FALSE)=0,"",VLOOKUP(J1142,'Inputs_Metric 30'!$D$5:$E$139,2,FALSE)),"")</f>
        <v/>
      </c>
    </row>
    <row r="1143" spans="3:15" x14ac:dyDescent="0.25">
      <c r="C1143">
        <f t="shared" si="59"/>
        <v>10</v>
      </c>
      <c r="D1143">
        <f>COUNTIF($F$4:F1143,F1143)</f>
        <v>958</v>
      </c>
      <c r="E1143" s="40">
        <f>'Agricultural Data'!C1143</f>
        <v>0</v>
      </c>
      <c r="F1143" s="40">
        <f>'Agricultural Data'!D1143</f>
        <v>0</v>
      </c>
      <c r="G1143" s="40">
        <f>'Agricultural Data'!E1143</f>
        <v>0</v>
      </c>
      <c r="H1143" s="38">
        <f>'Agricultural Data'!F1143</f>
        <v>0</v>
      </c>
      <c r="I1143" s="38">
        <f>'Agricultural Data'!G1143</f>
        <v>0</v>
      </c>
      <c r="J1143" s="38">
        <f>'Agricultural Data'!H1143</f>
        <v>0</v>
      </c>
      <c r="K1143" s="195">
        <f>'Agricultural Data'!I1143</f>
        <v>0</v>
      </c>
      <c r="L1143" s="195">
        <f>'Agricultural Data'!J1143</f>
        <v>0</v>
      </c>
      <c r="M1143" s="168" t="str">
        <f t="shared" si="60"/>
        <v/>
      </c>
      <c r="N1143" s="168" t="str">
        <f t="shared" si="61"/>
        <v/>
      </c>
      <c r="O1143" s="38" t="str">
        <f>IFERROR(IF(VLOOKUP(J1143,'Inputs_Metric 30'!$D$5:$E$139,2,FALSE)=0,"",VLOOKUP(J1143,'Inputs_Metric 30'!$D$5:$E$139,2,FALSE)),"")</f>
        <v/>
      </c>
    </row>
    <row r="1144" spans="3:15" x14ac:dyDescent="0.25">
      <c r="C1144">
        <f t="shared" si="59"/>
        <v>10</v>
      </c>
      <c r="D1144">
        <f>COUNTIF($F$4:F1144,F1144)</f>
        <v>959</v>
      </c>
      <c r="E1144" s="40">
        <f>'Agricultural Data'!C1144</f>
        <v>0</v>
      </c>
      <c r="F1144" s="40">
        <f>'Agricultural Data'!D1144</f>
        <v>0</v>
      </c>
      <c r="G1144" s="40">
        <f>'Agricultural Data'!E1144</f>
        <v>0</v>
      </c>
      <c r="H1144" s="38">
        <f>'Agricultural Data'!F1144</f>
        <v>0</v>
      </c>
      <c r="I1144" s="38">
        <f>'Agricultural Data'!G1144</f>
        <v>0</v>
      </c>
      <c r="J1144" s="38">
        <f>'Agricultural Data'!H1144</f>
        <v>0</v>
      </c>
      <c r="K1144" s="195">
        <f>'Agricultural Data'!I1144</f>
        <v>0</v>
      </c>
      <c r="L1144" s="195">
        <f>'Agricultural Data'!J1144</f>
        <v>0</v>
      </c>
      <c r="M1144" s="168" t="str">
        <f t="shared" si="60"/>
        <v/>
      </c>
      <c r="N1144" s="168" t="str">
        <f t="shared" si="61"/>
        <v/>
      </c>
      <c r="O1144" s="38" t="str">
        <f>IFERROR(IF(VLOOKUP(J1144,'Inputs_Metric 30'!$D$5:$E$139,2,FALSE)=0,"",VLOOKUP(J1144,'Inputs_Metric 30'!$D$5:$E$139,2,FALSE)),"")</f>
        <v/>
      </c>
    </row>
    <row r="1145" spans="3:15" x14ac:dyDescent="0.25">
      <c r="C1145">
        <f t="shared" si="59"/>
        <v>10</v>
      </c>
      <c r="D1145">
        <f>COUNTIF($F$4:F1145,F1145)</f>
        <v>960</v>
      </c>
      <c r="E1145" s="40">
        <f>'Agricultural Data'!C1145</f>
        <v>0</v>
      </c>
      <c r="F1145" s="40">
        <f>'Agricultural Data'!D1145</f>
        <v>0</v>
      </c>
      <c r="G1145" s="40">
        <f>'Agricultural Data'!E1145</f>
        <v>0</v>
      </c>
      <c r="H1145" s="38">
        <f>'Agricultural Data'!F1145</f>
        <v>0</v>
      </c>
      <c r="I1145" s="38">
        <f>'Agricultural Data'!G1145</f>
        <v>0</v>
      </c>
      <c r="J1145" s="38">
        <f>'Agricultural Data'!H1145</f>
        <v>0</v>
      </c>
      <c r="K1145" s="195">
        <f>'Agricultural Data'!I1145</f>
        <v>0</v>
      </c>
      <c r="L1145" s="195">
        <f>'Agricultural Data'!J1145</f>
        <v>0</v>
      </c>
      <c r="M1145" s="168" t="str">
        <f t="shared" si="60"/>
        <v/>
      </c>
      <c r="N1145" s="168" t="str">
        <f t="shared" si="61"/>
        <v/>
      </c>
      <c r="O1145" s="38" t="str">
        <f>IFERROR(IF(VLOOKUP(J1145,'Inputs_Metric 30'!$D$5:$E$139,2,FALSE)=0,"",VLOOKUP(J1145,'Inputs_Metric 30'!$D$5:$E$139,2,FALSE)),"")</f>
        <v/>
      </c>
    </row>
    <row r="1146" spans="3:15" x14ac:dyDescent="0.25">
      <c r="C1146">
        <f t="shared" si="59"/>
        <v>10</v>
      </c>
      <c r="D1146">
        <f>COUNTIF($F$4:F1146,F1146)</f>
        <v>961</v>
      </c>
      <c r="E1146" s="40">
        <f>'Agricultural Data'!C1146</f>
        <v>0</v>
      </c>
      <c r="F1146" s="40">
        <f>'Agricultural Data'!D1146</f>
        <v>0</v>
      </c>
      <c r="G1146" s="40">
        <f>'Agricultural Data'!E1146</f>
        <v>0</v>
      </c>
      <c r="H1146" s="38">
        <f>'Agricultural Data'!F1146</f>
        <v>0</v>
      </c>
      <c r="I1146" s="38">
        <f>'Agricultural Data'!G1146</f>
        <v>0</v>
      </c>
      <c r="J1146" s="38">
        <f>'Agricultural Data'!H1146</f>
        <v>0</v>
      </c>
      <c r="K1146" s="195">
        <f>'Agricultural Data'!I1146</f>
        <v>0</v>
      </c>
      <c r="L1146" s="195">
        <f>'Agricultural Data'!J1146</f>
        <v>0</v>
      </c>
      <c r="M1146" s="168" t="str">
        <f t="shared" si="60"/>
        <v/>
      </c>
      <c r="N1146" s="168" t="str">
        <f t="shared" si="61"/>
        <v/>
      </c>
      <c r="O1146" s="38" t="str">
        <f>IFERROR(IF(VLOOKUP(J1146,'Inputs_Metric 30'!$D$5:$E$139,2,FALSE)=0,"",VLOOKUP(J1146,'Inputs_Metric 30'!$D$5:$E$139,2,FALSE)),"")</f>
        <v/>
      </c>
    </row>
    <row r="1147" spans="3:15" x14ac:dyDescent="0.25">
      <c r="C1147">
        <f t="shared" si="59"/>
        <v>10</v>
      </c>
      <c r="D1147">
        <f>COUNTIF($F$4:F1147,F1147)</f>
        <v>962</v>
      </c>
      <c r="E1147" s="40">
        <f>'Agricultural Data'!C1147</f>
        <v>0</v>
      </c>
      <c r="F1147" s="40">
        <f>'Agricultural Data'!D1147</f>
        <v>0</v>
      </c>
      <c r="G1147" s="40">
        <f>'Agricultural Data'!E1147</f>
        <v>0</v>
      </c>
      <c r="H1147" s="38">
        <f>'Agricultural Data'!F1147</f>
        <v>0</v>
      </c>
      <c r="I1147" s="38">
        <f>'Agricultural Data'!G1147</f>
        <v>0</v>
      </c>
      <c r="J1147" s="38">
        <f>'Agricultural Data'!H1147</f>
        <v>0</v>
      </c>
      <c r="K1147" s="195">
        <f>'Agricultural Data'!I1147</f>
        <v>0</v>
      </c>
      <c r="L1147" s="195">
        <f>'Agricultural Data'!J1147</f>
        <v>0</v>
      </c>
      <c r="M1147" s="168" t="str">
        <f t="shared" si="60"/>
        <v/>
      </c>
      <c r="N1147" s="168" t="str">
        <f t="shared" si="61"/>
        <v/>
      </c>
      <c r="O1147" s="38" t="str">
        <f>IFERROR(IF(VLOOKUP(J1147,'Inputs_Metric 30'!$D$5:$E$139,2,FALSE)=0,"",VLOOKUP(J1147,'Inputs_Metric 30'!$D$5:$E$139,2,FALSE)),"")</f>
        <v/>
      </c>
    </row>
    <row r="1148" spans="3:15" x14ac:dyDescent="0.25">
      <c r="C1148">
        <f t="shared" si="59"/>
        <v>10</v>
      </c>
      <c r="D1148">
        <f>COUNTIF($F$4:F1148,F1148)</f>
        <v>963</v>
      </c>
      <c r="E1148" s="40">
        <f>'Agricultural Data'!C1148</f>
        <v>0</v>
      </c>
      <c r="F1148" s="40">
        <f>'Agricultural Data'!D1148</f>
        <v>0</v>
      </c>
      <c r="G1148" s="40">
        <f>'Agricultural Data'!E1148</f>
        <v>0</v>
      </c>
      <c r="H1148" s="38">
        <f>'Agricultural Data'!F1148</f>
        <v>0</v>
      </c>
      <c r="I1148" s="38">
        <f>'Agricultural Data'!G1148</f>
        <v>0</v>
      </c>
      <c r="J1148" s="38">
        <f>'Agricultural Data'!H1148</f>
        <v>0</v>
      </c>
      <c r="K1148" s="195">
        <f>'Agricultural Data'!I1148</f>
        <v>0</v>
      </c>
      <c r="L1148" s="195">
        <f>'Agricultural Data'!J1148</f>
        <v>0</v>
      </c>
      <c r="M1148" s="168" t="str">
        <f t="shared" si="60"/>
        <v/>
      </c>
      <c r="N1148" s="168" t="str">
        <f t="shared" si="61"/>
        <v/>
      </c>
      <c r="O1148" s="38" t="str">
        <f>IFERROR(IF(VLOOKUP(J1148,'Inputs_Metric 30'!$D$5:$E$139,2,FALSE)=0,"",VLOOKUP(J1148,'Inputs_Metric 30'!$D$5:$E$139,2,FALSE)),"")</f>
        <v/>
      </c>
    </row>
    <row r="1149" spans="3:15" x14ac:dyDescent="0.25">
      <c r="C1149">
        <f t="shared" si="59"/>
        <v>10</v>
      </c>
      <c r="D1149">
        <f>COUNTIF($F$4:F1149,F1149)</f>
        <v>964</v>
      </c>
      <c r="E1149" s="40">
        <f>'Agricultural Data'!C1149</f>
        <v>0</v>
      </c>
      <c r="F1149" s="40">
        <f>'Agricultural Data'!D1149</f>
        <v>0</v>
      </c>
      <c r="G1149" s="40">
        <f>'Agricultural Data'!E1149</f>
        <v>0</v>
      </c>
      <c r="H1149" s="38">
        <f>'Agricultural Data'!F1149</f>
        <v>0</v>
      </c>
      <c r="I1149" s="38">
        <f>'Agricultural Data'!G1149</f>
        <v>0</v>
      </c>
      <c r="J1149" s="38">
        <f>'Agricultural Data'!H1149</f>
        <v>0</v>
      </c>
      <c r="K1149" s="195">
        <f>'Agricultural Data'!I1149</f>
        <v>0</v>
      </c>
      <c r="L1149" s="195">
        <f>'Agricultural Data'!J1149</f>
        <v>0</v>
      </c>
      <c r="M1149" s="168" t="str">
        <f t="shared" si="60"/>
        <v/>
      </c>
      <c r="N1149" s="168" t="str">
        <f t="shared" si="61"/>
        <v/>
      </c>
      <c r="O1149" s="38" t="str">
        <f>IFERROR(IF(VLOOKUP(J1149,'Inputs_Metric 30'!$D$5:$E$139,2,FALSE)=0,"",VLOOKUP(J1149,'Inputs_Metric 30'!$D$5:$E$139,2,FALSE)),"")</f>
        <v/>
      </c>
    </row>
    <row r="1150" spans="3:15" x14ac:dyDescent="0.25">
      <c r="C1150">
        <f t="shared" si="59"/>
        <v>10</v>
      </c>
      <c r="D1150">
        <f>COUNTIF($F$4:F1150,F1150)</f>
        <v>965</v>
      </c>
      <c r="E1150" s="40">
        <f>'Agricultural Data'!C1150</f>
        <v>0</v>
      </c>
      <c r="F1150" s="40">
        <f>'Agricultural Data'!D1150</f>
        <v>0</v>
      </c>
      <c r="G1150" s="40">
        <f>'Agricultural Data'!E1150</f>
        <v>0</v>
      </c>
      <c r="H1150" s="38">
        <f>'Agricultural Data'!F1150</f>
        <v>0</v>
      </c>
      <c r="I1150" s="38">
        <f>'Agricultural Data'!G1150</f>
        <v>0</v>
      </c>
      <c r="J1150" s="38">
        <f>'Agricultural Data'!H1150</f>
        <v>0</v>
      </c>
      <c r="K1150" s="195">
        <f>'Agricultural Data'!I1150</f>
        <v>0</v>
      </c>
      <c r="L1150" s="195">
        <f>'Agricultural Data'!J1150</f>
        <v>0</v>
      </c>
      <c r="M1150" s="168" t="str">
        <f t="shared" si="60"/>
        <v/>
      </c>
      <c r="N1150" s="168" t="str">
        <f t="shared" si="61"/>
        <v/>
      </c>
      <c r="O1150" s="38" t="str">
        <f>IFERROR(IF(VLOOKUP(J1150,'Inputs_Metric 30'!$D$5:$E$139,2,FALSE)=0,"",VLOOKUP(J1150,'Inputs_Metric 30'!$D$5:$E$139,2,FALSE)),"")</f>
        <v/>
      </c>
    </row>
    <row r="1151" spans="3:15" x14ac:dyDescent="0.25">
      <c r="C1151">
        <f t="shared" si="59"/>
        <v>10</v>
      </c>
      <c r="D1151">
        <f>COUNTIF($F$4:F1151,F1151)</f>
        <v>966</v>
      </c>
      <c r="E1151" s="40">
        <f>'Agricultural Data'!C1151</f>
        <v>0</v>
      </c>
      <c r="F1151" s="40">
        <f>'Agricultural Data'!D1151</f>
        <v>0</v>
      </c>
      <c r="G1151" s="40">
        <f>'Agricultural Data'!E1151</f>
        <v>0</v>
      </c>
      <c r="H1151" s="38">
        <f>'Agricultural Data'!F1151</f>
        <v>0</v>
      </c>
      <c r="I1151" s="38">
        <f>'Agricultural Data'!G1151</f>
        <v>0</v>
      </c>
      <c r="J1151" s="38">
        <f>'Agricultural Data'!H1151</f>
        <v>0</v>
      </c>
      <c r="K1151" s="195">
        <f>'Agricultural Data'!I1151</f>
        <v>0</v>
      </c>
      <c r="L1151" s="195">
        <f>'Agricultural Data'!J1151</f>
        <v>0</v>
      </c>
      <c r="M1151" s="168" t="str">
        <f t="shared" si="60"/>
        <v/>
      </c>
      <c r="N1151" s="168" t="str">
        <f t="shared" si="61"/>
        <v/>
      </c>
      <c r="O1151" s="38" t="str">
        <f>IFERROR(IF(VLOOKUP(J1151,'Inputs_Metric 30'!$D$5:$E$139,2,FALSE)=0,"",VLOOKUP(J1151,'Inputs_Metric 30'!$D$5:$E$139,2,FALSE)),"")</f>
        <v/>
      </c>
    </row>
    <row r="1152" spans="3:15" x14ac:dyDescent="0.25">
      <c r="C1152">
        <f t="shared" si="59"/>
        <v>10</v>
      </c>
      <c r="D1152">
        <f>COUNTIF($F$4:F1152,F1152)</f>
        <v>967</v>
      </c>
      <c r="E1152" s="40">
        <f>'Agricultural Data'!C1152</f>
        <v>0</v>
      </c>
      <c r="F1152" s="40">
        <f>'Agricultural Data'!D1152</f>
        <v>0</v>
      </c>
      <c r="G1152" s="40">
        <f>'Agricultural Data'!E1152</f>
        <v>0</v>
      </c>
      <c r="H1152" s="38">
        <f>'Agricultural Data'!F1152</f>
        <v>0</v>
      </c>
      <c r="I1152" s="38">
        <f>'Agricultural Data'!G1152</f>
        <v>0</v>
      </c>
      <c r="J1152" s="38">
        <f>'Agricultural Data'!H1152</f>
        <v>0</v>
      </c>
      <c r="K1152" s="195">
        <f>'Agricultural Data'!I1152</f>
        <v>0</v>
      </c>
      <c r="L1152" s="195">
        <f>'Agricultural Data'!J1152</f>
        <v>0</v>
      </c>
      <c r="M1152" s="168" t="str">
        <f t="shared" si="60"/>
        <v/>
      </c>
      <c r="N1152" s="168" t="str">
        <f t="shared" si="61"/>
        <v/>
      </c>
      <c r="O1152" s="38" t="str">
        <f>IFERROR(IF(VLOOKUP(J1152,'Inputs_Metric 30'!$D$5:$E$139,2,FALSE)=0,"",VLOOKUP(J1152,'Inputs_Metric 30'!$D$5:$E$139,2,FALSE)),"")</f>
        <v/>
      </c>
    </row>
    <row r="1153" spans="3:15" x14ac:dyDescent="0.25">
      <c r="C1153">
        <f t="shared" si="59"/>
        <v>10</v>
      </c>
      <c r="D1153">
        <f>COUNTIF($F$4:F1153,F1153)</f>
        <v>968</v>
      </c>
      <c r="E1153" s="40">
        <f>'Agricultural Data'!C1153</f>
        <v>0</v>
      </c>
      <c r="F1153" s="40">
        <f>'Agricultural Data'!D1153</f>
        <v>0</v>
      </c>
      <c r="G1153" s="40">
        <f>'Agricultural Data'!E1153</f>
        <v>0</v>
      </c>
      <c r="H1153" s="38">
        <f>'Agricultural Data'!F1153</f>
        <v>0</v>
      </c>
      <c r="I1153" s="38">
        <f>'Agricultural Data'!G1153</f>
        <v>0</v>
      </c>
      <c r="J1153" s="38">
        <f>'Agricultural Data'!H1153</f>
        <v>0</v>
      </c>
      <c r="K1153" s="195">
        <f>'Agricultural Data'!I1153</f>
        <v>0</v>
      </c>
      <c r="L1153" s="195">
        <f>'Agricultural Data'!J1153</f>
        <v>0</v>
      </c>
      <c r="M1153" s="168" t="str">
        <f t="shared" si="60"/>
        <v/>
      </c>
      <c r="N1153" s="168" t="str">
        <f t="shared" si="61"/>
        <v/>
      </c>
      <c r="O1153" s="38" t="str">
        <f>IFERROR(IF(VLOOKUP(J1153,'Inputs_Metric 30'!$D$5:$E$139,2,FALSE)=0,"",VLOOKUP(J1153,'Inputs_Metric 30'!$D$5:$E$139,2,FALSE)),"")</f>
        <v/>
      </c>
    </row>
    <row r="1154" spans="3:15" x14ac:dyDescent="0.25">
      <c r="C1154">
        <f t="shared" si="59"/>
        <v>10</v>
      </c>
      <c r="D1154">
        <f>COUNTIF($F$4:F1154,F1154)</f>
        <v>969</v>
      </c>
      <c r="E1154" s="40">
        <f>'Agricultural Data'!C1154</f>
        <v>0</v>
      </c>
      <c r="F1154" s="40">
        <f>'Agricultural Data'!D1154</f>
        <v>0</v>
      </c>
      <c r="G1154" s="40">
        <f>'Agricultural Data'!E1154</f>
        <v>0</v>
      </c>
      <c r="H1154" s="38">
        <f>'Agricultural Data'!F1154</f>
        <v>0</v>
      </c>
      <c r="I1154" s="38">
        <f>'Agricultural Data'!G1154</f>
        <v>0</v>
      </c>
      <c r="J1154" s="38">
        <f>'Agricultural Data'!H1154</f>
        <v>0</v>
      </c>
      <c r="K1154" s="195">
        <f>'Agricultural Data'!I1154</f>
        <v>0</v>
      </c>
      <c r="L1154" s="195">
        <f>'Agricultural Data'!J1154</f>
        <v>0</v>
      </c>
      <c r="M1154" s="168" t="str">
        <f t="shared" si="60"/>
        <v/>
      </c>
      <c r="N1154" s="168" t="str">
        <f t="shared" si="61"/>
        <v/>
      </c>
      <c r="O1154" s="38" t="str">
        <f>IFERROR(IF(VLOOKUP(J1154,'Inputs_Metric 30'!$D$5:$E$139,2,FALSE)=0,"",VLOOKUP(J1154,'Inputs_Metric 30'!$D$5:$E$139,2,FALSE)),"")</f>
        <v/>
      </c>
    </row>
    <row r="1155" spans="3:15" x14ac:dyDescent="0.25">
      <c r="C1155">
        <f t="shared" si="59"/>
        <v>10</v>
      </c>
      <c r="D1155">
        <f>COUNTIF($F$4:F1155,F1155)</f>
        <v>970</v>
      </c>
      <c r="E1155" s="40">
        <f>'Agricultural Data'!C1155</f>
        <v>0</v>
      </c>
      <c r="F1155" s="40">
        <f>'Agricultural Data'!D1155</f>
        <v>0</v>
      </c>
      <c r="G1155" s="40">
        <f>'Agricultural Data'!E1155</f>
        <v>0</v>
      </c>
      <c r="H1155" s="38">
        <f>'Agricultural Data'!F1155</f>
        <v>0</v>
      </c>
      <c r="I1155" s="38">
        <f>'Agricultural Data'!G1155</f>
        <v>0</v>
      </c>
      <c r="J1155" s="38">
        <f>'Agricultural Data'!H1155</f>
        <v>0</v>
      </c>
      <c r="K1155" s="195">
        <f>'Agricultural Data'!I1155</f>
        <v>0</v>
      </c>
      <c r="L1155" s="195">
        <f>'Agricultural Data'!J1155</f>
        <v>0</v>
      </c>
      <c r="M1155" s="168" t="str">
        <f t="shared" si="60"/>
        <v/>
      </c>
      <c r="N1155" s="168" t="str">
        <f t="shared" si="61"/>
        <v/>
      </c>
      <c r="O1155" s="38" t="str">
        <f>IFERROR(IF(VLOOKUP(J1155,'Inputs_Metric 30'!$D$5:$E$139,2,FALSE)=0,"",VLOOKUP(J1155,'Inputs_Metric 30'!$D$5:$E$139,2,FALSE)),"")</f>
        <v/>
      </c>
    </row>
    <row r="1156" spans="3:15" x14ac:dyDescent="0.25">
      <c r="C1156">
        <f t="shared" si="59"/>
        <v>10</v>
      </c>
      <c r="D1156">
        <f>COUNTIF($F$4:F1156,F1156)</f>
        <v>971</v>
      </c>
      <c r="E1156" s="40">
        <f>'Agricultural Data'!C1156</f>
        <v>0</v>
      </c>
      <c r="F1156" s="40">
        <f>'Agricultural Data'!D1156</f>
        <v>0</v>
      </c>
      <c r="G1156" s="40">
        <f>'Agricultural Data'!E1156</f>
        <v>0</v>
      </c>
      <c r="H1156" s="38">
        <f>'Agricultural Data'!F1156</f>
        <v>0</v>
      </c>
      <c r="I1156" s="38">
        <f>'Agricultural Data'!G1156</f>
        <v>0</v>
      </c>
      <c r="J1156" s="38">
        <f>'Agricultural Data'!H1156</f>
        <v>0</v>
      </c>
      <c r="K1156" s="195">
        <f>'Agricultural Data'!I1156</f>
        <v>0</v>
      </c>
      <c r="L1156" s="195">
        <f>'Agricultural Data'!J1156</f>
        <v>0</v>
      </c>
      <c r="M1156" s="168" t="str">
        <f t="shared" si="60"/>
        <v/>
      </c>
      <c r="N1156" s="168" t="str">
        <f t="shared" si="61"/>
        <v/>
      </c>
      <c r="O1156" s="38" t="str">
        <f>IFERROR(IF(VLOOKUP(J1156,'Inputs_Metric 30'!$D$5:$E$139,2,FALSE)=0,"",VLOOKUP(J1156,'Inputs_Metric 30'!$D$5:$E$139,2,FALSE)),"")</f>
        <v/>
      </c>
    </row>
    <row r="1157" spans="3:15" x14ac:dyDescent="0.25">
      <c r="C1157">
        <f t="shared" si="59"/>
        <v>10</v>
      </c>
      <c r="D1157">
        <f>COUNTIF($F$4:F1157,F1157)</f>
        <v>972</v>
      </c>
      <c r="E1157" s="40">
        <f>'Agricultural Data'!C1157</f>
        <v>0</v>
      </c>
      <c r="F1157" s="40">
        <f>'Agricultural Data'!D1157</f>
        <v>0</v>
      </c>
      <c r="G1157" s="40">
        <f>'Agricultural Data'!E1157</f>
        <v>0</v>
      </c>
      <c r="H1157" s="38">
        <f>'Agricultural Data'!F1157</f>
        <v>0</v>
      </c>
      <c r="I1157" s="38">
        <f>'Agricultural Data'!G1157</f>
        <v>0</v>
      </c>
      <c r="J1157" s="38">
        <f>'Agricultural Data'!H1157</f>
        <v>0</v>
      </c>
      <c r="K1157" s="195">
        <f>'Agricultural Data'!I1157</f>
        <v>0</v>
      </c>
      <c r="L1157" s="195">
        <f>'Agricultural Data'!J1157</f>
        <v>0</v>
      </c>
      <c r="M1157" s="168" t="str">
        <f t="shared" si="60"/>
        <v/>
      </c>
      <c r="N1157" s="168" t="str">
        <f t="shared" si="61"/>
        <v/>
      </c>
      <c r="O1157" s="38" t="str">
        <f>IFERROR(IF(VLOOKUP(J1157,'Inputs_Metric 30'!$D$5:$E$139,2,FALSE)=0,"",VLOOKUP(J1157,'Inputs_Metric 30'!$D$5:$E$139,2,FALSE)),"")</f>
        <v/>
      </c>
    </row>
    <row r="1158" spans="3:15" x14ac:dyDescent="0.25">
      <c r="C1158">
        <f t="shared" si="59"/>
        <v>10</v>
      </c>
      <c r="D1158">
        <f>COUNTIF($F$4:F1158,F1158)</f>
        <v>973</v>
      </c>
      <c r="E1158" s="40">
        <f>'Agricultural Data'!C1158</f>
        <v>0</v>
      </c>
      <c r="F1158" s="40">
        <f>'Agricultural Data'!D1158</f>
        <v>0</v>
      </c>
      <c r="G1158" s="40">
        <f>'Agricultural Data'!E1158</f>
        <v>0</v>
      </c>
      <c r="H1158" s="38">
        <f>'Agricultural Data'!F1158</f>
        <v>0</v>
      </c>
      <c r="I1158" s="38">
        <f>'Agricultural Data'!G1158</f>
        <v>0</v>
      </c>
      <c r="J1158" s="38">
        <f>'Agricultural Data'!H1158</f>
        <v>0</v>
      </c>
      <c r="K1158" s="195">
        <f>'Agricultural Data'!I1158</f>
        <v>0</v>
      </c>
      <c r="L1158" s="195">
        <f>'Agricultural Data'!J1158</f>
        <v>0</v>
      </c>
      <c r="M1158" s="168" t="str">
        <f t="shared" si="60"/>
        <v/>
      </c>
      <c r="N1158" s="168" t="str">
        <f t="shared" si="61"/>
        <v/>
      </c>
      <c r="O1158" s="38" t="str">
        <f>IFERROR(IF(VLOOKUP(J1158,'Inputs_Metric 30'!$D$5:$E$139,2,FALSE)=0,"",VLOOKUP(J1158,'Inputs_Metric 30'!$D$5:$E$139,2,FALSE)),"")</f>
        <v/>
      </c>
    </row>
    <row r="1159" spans="3:15" x14ac:dyDescent="0.25">
      <c r="C1159">
        <f t="shared" si="59"/>
        <v>10</v>
      </c>
      <c r="D1159">
        <f>COUNTIF($F$4:F1159,F1159)</f>
        <v>974</v>
      </c>
      <c r="E1159" s="40">
        <f>'Agricultural Data'!C1159</f>
        <v>0</v>
      </c>
      <c r="F1159" s="40">
        <f>'Agricultural Data'!D1159</f>
        <v>0</v>
      </c>
      <c r="G1159" s="40">
        <f>'Agricultural Data'!E1159</f>
        <v>0</v>
      </c>
      <c r="H1159" s="38">
        <f>'Agricultural Data'!F1159</f>
        <v>0</v>
      </c>
      <c r="I1159" s="38">
        <f>'Agricultural Data'!G1159</f>
        <v>0</v>
      </c>
      <c r="J1159" s="38">
        <f>'Agricultural Data'!H1159</f>
        <v>0</v>
      </c>
      <c r="K1159" s="195">
        <f>'Agricultural Data'!I1159</f>
        <v>0</v>
      </c>
      <c r="L1159" s="195">
        <f>'Agricultural Data'!J1159</f>
        <v>0</v>
      </c>
      <c r="M1159" s="168" t="str">
        <f t="shared" si="60"/>
        <v/>
      </c>
      <c r="N1159" s="168" t="str">
        <f t="shared" si="61"/>
        <v/>
      </c>
      <c r="O1159" s="38" t="str">
        <f>IFERROR(IF(VLOOKUP(J1159,'Inputs_Metric 30'!$D$5:$E$139,2,FALSE)=0,"",VLOOKUP(J1159,'Inputs_Metric 30'!$D$5:$E$139,2,FALSE)),"")</f>
        <v/>
      </c>
    </row>
    <row r="1160" spans="3:15" x14ac:dyDescent="0.25">
      <c r="C1160">
        <f t="shared" si="59"/>
        <v>10</v>
      </c>
      <c r="D1160">
        <f>COUNTIF($F$4:F1160,F1160)</f>
        <v>975</v>
      </c>
      <c r="E1160" s="40">
        <f>'Agricultural Data'!C1160</f>
        <v>0</v>
      </c>
      <c r="F1160" s="40">
        <f>'Agricultural Data'!D1160</f>
        <v>0</v>
      </c>
      <c r="G1160" s="40">
        <f>'Agricultural Data'!E1160</f>
        <v>0</v>
      </c>
      <c r="H1160" s="38">
        <f>'Agricultural Data'!F1160</f>
        <v>0</v>
      </c>
      <c r="I1160" s="38">
        <f>'Agricultural Data'!G1160</f>
        <v>0</v>
      </c>
      <c r="J1160" s="38">
        <f>'Agricultural Data'!H1160</f>
        <v>0</v>
      </c>
      <c r="K1160" s="195">
        <f>'Agricultural Data'!I1160</f>
        <v>0</v>
      </c>
      <c r="L1160" s="195">
        <f>'Agricultural Data'!J1160</f>
        <v>0</v>
      </c>
      <c r="M1160" s="168" t="str">
        <f t="shared" si="60"/>
        <v/>
      </c>
      <c r="N1160" s="168" t="str">
        <f t="shared" si="61"/>
        <v/>
      </c>
      <c r="O1160" s="38" t="str">
        <f>IFERROR(IF(VLOOKUP(J1160,'Inputs_Metric 30'!$D$5:$E$139,2,FALSE)=0,"",VLOOKUP(J1160,'Inputs_Metric 30'!$D$5:$E$139,2,FALSE)),"")</f>
        <v/>
      </c>
    </row>
    <row r="1161" spans="3:15" x14ac:dyDescent="0.25">
      <c r="C1161">
        <f t="shared" si="59"/>
        <v>10</v>
      </c>
      <c r="D1161">
        <f>COUNTIF($F$4:F1161,F1161)</f>
        <v>976</v>
      </c>
      <c r="E1161" s="40">
        <f>'Agricultural Data'!C1161</f>
        <v>0</v>
      </c>
      <c r="F1161" s="40">
        <f>'Agricultural Data'!D1161</f>
        <v>0</v>
      </c>
      <c r="G1161" s="40">
        <f>'Agricultural Data'!E1161</f>
        <v>0</v>
      </c>
      <c r="H1161" s="38">
        <f>'Agricultural Data'!F1161</f>
        <v>0</v>
      </c>
      <c r="I1161" s="38">
        <f>'Agricultural Data'!G1161</f>
        <v>0</v>
      </c>
      <c r="J1161" s="38">
        <f>'Agricultural Data'!H1161</f>
        <v>0</v>
      </c>
      <c r="K1161" s="195">
        <f>'Agricultural Data'!I1161</f>
        <v>0</v>
      </c>
      <c r="L1161" s="195">
        <f>'Agricultural Data'!J1161</f>
        <v>0</v>
      </c>
      <c r="M1161" s="168" t="str">
        <f t="shared" si="60"/>
        <v/>
      </c>
      <c r="N1161" s="168" t="str">
        <f t="shared" si="61"/>
        <v/>
      </c>
      <c r="O1161" s="38" t="str">
        <f>IFERROR(IF(VLOOKUP(J1161,'Inputs_Metric 30'!$D$5:$E$139,2,FALSE)=0,"",VLOOKUP(J1161,'Inputs_Metric 30'!$D$5:$E$139,2,FALSE)),"")</f>
        <v/>
      </c>
    </row>
    <row r="1162" spans="3:15" x14ac:dyDescent="0.25">
      <c r="C1162">
        <f t="shared" si="59"/>
        <v>10</v>
      </c>
      <c r="D1162">
        <f>COUNTIF($F$4:F1162,F1162)</f>
        <v>977</v>
      </c>
      <c r="E1162" s="40">
        <f>'Agricultural Data'!C1162</f>
        <v>0</v>
      </c>
      <c r="F1162" s="40">
        <f>'Agricultural Data'!D1162</f>
        <v>0</v>
      </c>
      <c r="G1162" s="40">
        <f>'Agricultural Data'!E1162</f>
        <v>0</v>
      </c>
      <c r="H1162" s="38">
        <f>'Agricultural Data'!F1162</f>
        <v>0</v>
      </c>
      <c r="I1162" s="38">
        <f>'Agricultural Data'!G1162</f>
        <v>0</v>
      </c>
      <c r="J1162" s="38">
        <f>'Agricultural Data'!H1162</f>
        <v>0</v>
      </c>
      <c r="K1162" s="195">
        <f>'Agricultural Data'!I1162</f>
        <v>0</v>
      </c>
      <c r="L1162" s="195">
        <f>'Agricultural Data'!J1162</f>
        <v>0</v>
      </c>
      <c r="M1162" s="168" t="str">
        <f t="shared" si="60"/>
        <v/>
      </c>
      <c r="N1162" s="168" t="str">
        <f t="shared" si="61"/>
        <v/>
      </c>
      <c r="O1162" s="38" t="str">
        <f>IFERROR(IF(VLOOKUP(J1162,'Inputs_Metric 30'!$D$5:$E$139,2,FALSE)=0,"",VLOOKUP(J1162,'Inputs_Metric 30'!$D$5:$E$139,2,FALSE)),"")</f>
        <v/>
      </c>
    </row>
    <row r="1163" spans="3:15" x14ac:dyDescent="0.25">
      <c r="C1163">
        <f t="shared" si="59"/>
        <v>10</v>
      </c>
      <c r="D1163">
        <f>COUNTIF($F$4:F1163,F1163)</f>
        <v>978</v>
      </c>
      <c r="E1163" s="40">
        <f>'Agricultural Data'!C1163</f>
        <v>0</v>
      </c>
      <c r="F1163" s="40">
        <f>'Agricultural Data'!D1163</f>
        <v>0</v>
      </c>
      <c r="G1163" s="40">
        <f>'Agricultural Data'!E1163</f>
        <v>0</v>
      </c>
      <c r="H1163" s="38">
        <f>'Agricultural Data'!F1163</f>
        <v>0</v>
      </c>
      <c r="I1163" s="38">
        <f>'Agricultural Data'!G1163</f>
        <v>0</v>
      </c>
      <c r="J1163" s="38">
        <f>'Agricultural Data'!H1163</f>
        <v>0</v>
      </c>
      <c r="K1163" s="195">
        <f>'Agricultural Data'!I1163</f>
        <v>0</v>
      </c>
      <c r="L1163" s="195">
        <f>'Agricultural Data'!J1163</f>
        <v>0</v>
      </c>
      <c r="M1163" s="168" t="str">
        <f t="shared" si="60"/>
        <v/>
      </c>
      <c r="N1163" s="168" t="str">
        <f t="shared" si="61"/>
        <v/>
      </c>
      <c r="O1163" s="38" t="str">
        <f>IFERROR(IF(VLOOKUP(J1163,'Inputs_Metric 30'!$D$5:$E$139,2,FALSE)=0,"",VLOOKUP(J1163,'Inputs_Metric 30'!$D$5:$E$139,2,FALSE)),"")</f>
        <v/>
      </c>
    </row>
    <row r="1164" spans="3:15" x14ac:dyDescent="0.25">
      <c r="C1164">
        <f t="shared" si="59"/>
        <v>10</v>
      </c>
      <c r="D1164">
        <f>COUNTIF($F$4:F1164,F1164)</f>
        <v>979</v>
      </c>
      <c r="E1164" s="40">
        <f>'Agricultural Data'!C1164</f>
        <v>0</v>
      </c>
      <c r="F1164" s="40">
        <f>'Agricultural Data'!D1164</f>
        <v>0</v>
      </c>
      <c r="G1164" s="40">
        <f>'Agricultural Data'!E1164</f>
        <v>0</v>
      </c>
      <c r="H1164" s="38">
        <f>'Agricultural Data'!F1164</f>
        <v>0</v>
      </c>
      <c r="I1164" s="38">
        <f>'Agricultural Data'!G1164</f>
        <v>0</v>
      </c>
      <c r="J1164" s="38">
        <f>'Agricultural Data'!H1164</f>
        <v>0</v>
      </c>
      <c r="K1164" s="195">
        <f>'Agricultural Data'!I1164</f>
        <v>0</v>
      </c>
      <c r="L1164" s="195">
        <f>'Agricultural Data'!J1164</f>
        <v>0</v>
      </c>
      <c r="M1164" s="168" t="str">
        <f t="shared" si="60"/>
        <v/>
      </c>
      <c r="N1164" s="168" t="str">
        <f t="shared" si="61"/>
        <v/>
      </c>
      <c r="O1164" s="38" t="str">
        <f>IFERROR(IF(VLOOKUP(J1164,'Inputs_Metric 30'!$D$5:$E$139,2,FALSE)=0,"",VLOOKUP(J1164,'Inputs_Metric 30'!$D$5:$E$139,2,FALSE)),"")</f>
        <v/>
      </c>
    </row>
    <row r="1165" spans="3:15" x14ac:dyDescent="0.25">
      <c r="C1165">
        <f t="shared" si="59"/>
        <v>10</v>
      </c>
      <c r="D1165">
        <f>COUNTIF($F$4:F1165,F1165)</f>
        <v>980</v>
      </c>
      <c r="E1165" s="40">
        <f>'Agricultural Data'!C1165</f>
        <v>0</v>
      </c>
      <c r="F1165" s="40">
        <f>'Agricultural Data'!D1165</f>
        <v>0</v>
      </c>
      <c r="G1165" s="40">
        <f>'Agricultural Data'!E1165</f>
        <v>0</v>
      </c>
      <c r="H1165" s="38">
        <f>'Agricultural Data'!F1165</f>
        <v>0</v>
      </c>
      <c r="I1165" s="38">
        <f>'Agricultural Data'!G1165</f>
        <v>0</v>
      </c>
      <c r="J1165" s="38">
        <f>'Agricultural Data'!H1165</f>
        <v>0</v>
      </c>
      <c r="K1165" s="195">
        <f>'Agricultural Data'!I1165</f>
        <v>0</v>
      </c>
      <c r="L1165" s="195">
        <f>'Agricultural Data'!J1165</f>
        <v>0</v>
      </c>
      <c r="M1165" s="168" t="str">
        <f t="shared" si="60"/>
        <v/>
      </c>
      <c r="N1165" s="168" t="str">
        <f t="shared" si="61"/>
        <v/>
      </c>
      <c r="O1165" s="38" t="str">
        <f>IFERROR(IF(VLOOKUP(J1165,'Inputs_Metric 30'!$D$5:$E$139,2,FALSE)=0,"",VLOOKUP(J1165,'Inputs_Metric 30'!$D$5:$E$139,2,FALSE)),"")</f>
        <v/>
      </c>
    </row>
    <row r="1166" spans="3:15" x14ac:dyDescent="0.25">
      <c r="C1166">
        <f t="shared" si="59"/>
        <v>10</v>
      </c>
      <c r="D1166">
        <f>COUNTIF($F$4:F1166,F1166)</f>
        <v>981</v>
      </c>
      <c r="E1166" s="40">
        <f>'Agricultural Data'!C1166</f>
        <v>0</v>
      </c>
      <c r="F1166" s="40">
        <f>'Agricultural Data'!D1166</f>
        <v>0</v>
      </c>
      <c r="G1166" s="40">
        <f>'Agricultural Data'!E1166</f>
        <v>0</v>
      </c>
      <c r="H1166" s="38">
        <f>'Agricultural Data'!F1166</f>
        <v>0</v>
      </c>
      <c r="I1166" s="38">
        <f>'Agricultural Data'!G1166</f>
        <v>0</v>
      </c>
      <c r="J1166" s="38">
        <f>'Agricultural Data'!H1166</f>
        <v>0</v>
      </c>
      <c r="K1166" s="195">
        <f>'Agricultural Data'!I1166</f>
        <v>0</v>
      </c>
      <c r="L1166" s="195">
        <f>'Agricultural Data'!J1166</f>
        <v>0</v>
      </c>
      <c r="M1166" s="168" t="str">
        <f t="shared" si="60"/>
        <v/>
      </c>
      <c r="N1166" s="168" t="str">
        <f t="shared" si="61"/>
        <v/>
      </c>
      <c r="O1166" s="38" t="str">
        <f>IFERROR(IF(VLOOKUP(J1166,'Inputs_Metric 30'!$D$5:$E$139,2,FALSE)=0,"",VLOOKUP(J1166,'Inputs_Metric 30'!$D$5:$E$139,2,FALSE)),"")</f>
        <v/>
      </c>
    </row>
    <row r="1167" spans="3:15" x14ac:dyDescent="0.25">
      <c r="C1167">
        <f t="shared" si="59"/>
        <v>10</v>
      </c>
      <c r="D1167">
        <f>COUNTIF($F$4:F1167,F1167)</f>
        <v>982</v>
      </c>
      <c r="E1167" s="40">
        <f>'Agricultural Data'!C1167</f>
        <v>0</v>
      </c>
      <c r="F1167" s="40">
        <f>'Agricultural Data'!D1167</f>
        <v>0</v>
      </c>
      <c r="G1167" s="40">
        <f>'Agricultural Data'!E1167</f>
        <v>0</v>
      </c>
      <c r="H1167" s="38">
        <f>'Agricultural Data'!F1167</f>
        <v>0</v>
      </c>
      <c r="I1167" s="38">
        <f>'Agricultural Data'!G1167</f>
        <v>0</v>
      </c>
      <c r="J1167" s="38">
        <f>'Agricultural Data'!H1167</f>
        <v>0</v>
      </c>
      <c r="K1167" s="195">
        <f>'Agricultural Data'!I1167</f>
        <v>0</v>
      </c>
      <c r="L1167" s="195">
        <f>'Agricultural Data'!J1167</f>
        <v>0</v>
      </c>
      <c r="M1167" s="168" t="str">
        <f t="shared" si="60"/>
        <v/>
      </c>
      <c r="N1167" s="168" t="str">
        <f t="shared" si="61"/>
        <v/>
      </c>
      <c r="O1167" s="38" t="str">
        <f>IFERROR(IF(VLOOKUP(J1167,'Inputs_Metric 30'!$D$5:$E$139,2,FALSE)=0,"",VLOOKUP(J1167,'Inputs_Metric 30'!$D$5:$E$139,2,FALSE)),"")</f>
        <v/>
      </c>
    </row>
    <row r="1168" spans="3:15" x14ac:dyDescent="0.25">
      <c r="C1168">
        <f t="shared" si="59"/>
        <v>10</v>
      </c>
      <c r="D1168">
        <f>COUNTIF($F$4:F1168,F1168)</f>
        <v>983</v>
      </c>
      <c r="E1168" s="40">
        <f>'Agricultural Data'!C1168</f>
        <v>0</v>
      </c>
      <c r="F1168" s="40">
        <f>'Agricultural Data'!D1168</f>
        <v>0</v>
      </c>
      <c r="G1168" s="40">
        <f>'Agricultural Data'!E1168</f>
        <v>0</v>
      </c>
      <c r="H1168" s="38">
        <f>'Agricultural Data'!F1168</f>
        <v>0</v>
      </c>
      <c r="I1168" s="38">
        <f>'Agricultural Data'!G1168</f>
        <v>0</v>
      </c>
      <c r="J1168" s="38">
        <f>'Agricultural Data'!H1168</f>
        <v>0</v>
      </c>
      <c r="K1168" s="195">
        <f>'Agricultural Data'!I1168</f>
        <v>0</v>
      </c>
      <c r="L1168" s="195">
        <f>'Agricultural Data'!J1168</f>
        <v>0</v>
      </c>
      <c r="M1168" s="168" t="str">
        <f t="shared" si="60"/>
        <v/>
      </c>
      <c r="N1168" s="168" t="str">
        <f t="shared" si="61"/>
        <v/>
      </c>
      <c r="O1168" s="38" t="str">
        <f>IFERROR(IF(VLOOKUP(J1168,'Inputs_Metric 30'!$D$5:$E$139,2,FALSE)=0,"",VLOOKUP(J1168,'Inputs_Metric 30'!$D$5:$E$139,2,FALSE)),"")</f>
        <v/>
      </c>
    </row>
    <row r="1169" spans="3:15" x14ac:dyDescent="0.25">
      <c r="C1169">
        <f t="shared" si="59"/>
        <v>10</v>
      </c>
      <c r="D1169">
        <f>COUNTIF($F$4:F1169,F1169)</f>
        <v>984</v>
      </c>
      <c r="E1169" s="40">
        <f>'Agricultural Data'!C1169</f>
        <v>0</v>
      </c>
      <c r="F1169" s="40">
        <f>'Agricultural Data'!D1169</f>
        <v>0</v>
      </c>
      <c r="G1169" s="40">
        <f>'Agricultural Data'!E1169</f>
        <v>0</v>
      </c>
      <c r="H1169" s="38">
        <f>'Agricultural Data'!F1169</f>
        <v>0</v>
      </c>
      <c r="I1169" s="38">
        <f>'Agricultural Data'!G1169</f>
        <v>0</v>
      </c>
      <c r="J1169" s="38">
        <f>'Agricultural Data'!H1169</f>
        <v>0</v>
      </c>
      <c r="K1169" s="195">
        <f>'Agricultural Data'!I1169</f>
        <v>0</v>
      </c>
      <c r="L1169" s="195">
        <f>'Agricultural Data'!J1169</f>
        <v>0</v>
      </c>
      <c r="M1169" s="168" t="str">
        <f t="shared" si="60"/>
        <v/>
      </c>
      <c r="N1169" s="168" t="str">
        <f t="shared" si="61"/>
        <v/>
      </c>
      <c r="O1169" s="38" t="str">
        <f>IFERROR(IF(VLOOKUP(J1169,'Inputs_Metric 30'!$D$5:$E$139,2,FALSE)=0,"",VLOOKUP(J1169,'Inputs_Metric 30'!$D$5:$E$139,2,FALSE)),"")</f>
        <v/>
      </c>
    </row>
    <row r="1170" spans="3:15" x14ac:dyDescent="0.25">
      <c r="C1170">
        <f t="shared" si="59"/>
        <v>10</v>
      </c>
      <c r="D1170">
        <f>COUNTIF($F$4:F1170,F1170)</f>
        <v>985</v>
      </c>
      <c r="E1170" s="40">
        <f>'Agricultural Data'!C1170</f>
        <v>0</v>
      </c>
      <c r="F1170" s="40">
        <f>'Agricultural Data'!D1170</f>
        <v>0</v>
      </c>
      <c r="G1170" s="40">
        <f>'Agricultural Data'!E1170</f>
        <v>0</v>
      </c>
      <c r="H1170" s="38">
        <f>'Agricultural Data'!F1170</f>
        <v>0</v>
      </c>
      <c r="I1170" s="38">
        <f>'Agricultural Data'!G1170</f>
        <v>0</v>
      </c>
      <c r="J1170" s="38">
        <f>'Agricultural Data'!H1170</f>
        <v>0</v>
      </c>
      <c r="K1170" s="195">
        <f>'Agricultural Data'!I1170</f>
        <v>0</v>
      </c>
      <c r="L1170" s="195">
        <f>'Agricultural Data'!J1170</f>
        <v>0</v>
      </c>
      <c r="M1170" s="168" t="str">
        <f t="shared" si="60"/>
        <v/>
      </c>
      <c r="N1170" s="168" t="str">
        <f t="shared" si="61"/>
        <v/>
      </c>
      <c r="O1170" s="38" t="str">
        <f>IFERROR(IF(VLOOKUP(J1170,'Inputs_Metric 30'!$D$5:$E$139,2,FALSE)=0,"",VLOOKUP(J1170,'Inputs_Metric 30'!$D$5:$E$139,2,FALSE)),"")</f>
        <v/>
      </c>
    </row>
    <row r="1171" spans="3:15" x14ac:dyDescent="0.25">
      <c r="C1171">
        <f t="shared" si="59"/>
        <v>10</v>
      </c>
      <c r="D1171">
        <f>COUNTIF($F$4:F1171,F1171)</f>
        <v>986</v>
      </c>
      <c r="E1171" s="40">
        <f>'Agricultural Data'!C1171</f>
        <v>0</v>
      </c>
      <c r="F1171" s="40">
        <f>'Agricultural Data'!D1171</f>
        <v>0</v>
      </c>
      <c r="G1171" s="40">
        <f>'Agricultural Data'!E1171</f>
        <v>0</v>
      </c>
      <c r="H1171" s="38">
        <f>'Agricultural Data'!F1171</f>
        <v>0</v>
      </c>
      <c r="I1171" s="38">
        <f>'Agricultural Data'!G1171</f>
        <v>0</v>
      </c>
      <c r="J1171" s="38">
        <f>'Agricultural Data'!H1171</f>
        <v>0</v>
      </c>
      <c r="K1171" s="195">
        <f>'Agricultural Data'!I1171</f>
        <v>0</v>
      </c>
      <c r="L1171" s="195">
        <f>'Agricultural Data'!J1171</f>
        <v>0</v>
      </c>
      <c r="M1171" s="168" t="str">
        <f t="shared" si="60"/>
        <v/>
      </c>
      <c r="N1171" s="168" t="str">
        <f t="shared" si="61"/>
        <v/>
      </c>
      <c r="O1171" s="38" t="str">
        <f>IFERROR(IF(VLOOKUP(J1171,'Inputs_Metric 30'!$D$5:$E$139,2,FALSE)=0,"",VLOOKUP(J1171,'Inputs_Metric 30'!$D$5:$E$139,2,FALSE)),"")</f>
        <v/>
      </c>
    </row>
    <row r="1172" spans="3:15" x14ac:dyDescent="0.25">
      <c r="C1172">
        <f t="shared" si="59"/>
        <v>10</v>
      </c>
      <c r="D1172">
        <f>COUNTIF($F$4:F1172,F1172)</f>
        <v>987</v>
      </c>
      <c r="E1172" s="40">
        <f>'Agricultural Data'!C1172</f>
        <v>0</v>
      </c>
      <c r="F1172" s="40">
        <f>'Agricultural Data'!D1172</f>
        <v>0</v>
      </c>
      <c r="G1172" s="40">
        <f>'Agricultural Data'!E1172</f>
        <v>0</v>
      </c>
      <c r="H1172" s="38">
        <f>'Agricultural Data'!F1172</f>
        <v>0</v>
      </c>
      <c r="I1172" s="38">
        <f>'Agricultural Data'!G1172</f>
        <v>0</v>
      </c>
      <c r="J1172" s="38">
        <f>'Agricultural Data'!H1172</f>
        <v>0</v>
      </c>
      <c r="K1172" s="195">
        <f>'Agricultural Data'!I1172</f>
        <v>0</v>
      </c>
      <c r="L1172" s="195">
        <f>'Agricultural Data'!J1172</f>
        <v>0</v>
      </c>
      <c r="M1172" s="168" t="str">
        <f t="shared" si="60"/>
        <v/>
      </c>
      <c r="N1172" s="168" t="str">
        <f t="shared" si="61"/>
        <v/>
      </c>
      <c r="O1172" s="38" t="str">
        <f>IFERROR(IF(VLOOKUP(J1172,'Inputs_Metric 30'!$D$5:$E$139,2,FALSE)=0,"",VLOOKUP(J1172,'Inputs_Metric 30'!$D$5:$E$139,2,FALSE)),"")</f>
        <v/>
      </c>
    </row>
    <row r="1173" spans="3:15" x14ac:dyDescent="0.25">
      <c r="C1173">
        <f t="shared" si="59"/>
        <v>10</v>
      </c>
      <c r="D1173">
        <f>COUNTIF($F$4:F1173,F1173)</f>
        <v>988</v>
      </c>
      <c r="E1173" s="40">
        <f>'Agricultural Data'!C1173</f>
        <v>0</v>
      </c>
      <c r="F1173" s="40">
        <f>'Agricultural Data'!D1173</f>
        <v>0</v>
      </c>
      <c r="G1173" s="40">
        <f>'Agricultural Data'!E1173</f>
        <v>0</v>
      </c>
      <c r="H1173" s="38">
        <f>'Agricultural Data'!F1173</f>
        <v>0</v>
      </c>
      <c r="I1173" s="38">
        <f>'Agricultural Data'!G1173</f>
        <v>0</v>
      </c>
      <c r="J1173" s="38">
        <f>'Agricultural Data'!H1173</f>
        <v>0</v>
      </c>
      <c r="K1173" s="195">
        <f>'Agricultural Data'!I1173</f>
        <v>0</v>
      </c>
      <c r="L1173" s="195">
        <f>'Agricultural Data'!J1173</f>
        <v>0</v>
      </c>
      <c r="M1173" s="168" t="str">
        <f t="shared" si="60"/>
        <v/>
      </c>
      <c r="N1173" s="168" t="str">
        <f t="shared" si="61"/>
        <v/>
      </c>
      <c r="O1173" s="38" t="str">
        <f>IFERROR(IF(VLOOKUP(J1173,'Inputs_Metric 30'!$D$5:$E$139,2,FALSE)=0,"",VLOOKUP(J1173,'Inputs_Metric 30'!$D$5:$E$139,2,FALSE)),"")</f>
        <v/>
      </c>
    </row>
    <row r="1174" spans="3:15" x14ac:dyDescent="0.25">
      <c r="C1174">
        <f t="shared" si="59"/>
        <v>10</v>
      </c>
      <c r="D1174">
        <f>COUNTIF($F$4:F1174,F1174)</f>
        <v>989</v>
      </c>
      <c r="E1174" s="40">
        <f>'Agricultural Data'!C1174</f>
        <v>0</v>
      </c>
      <c r="F1174" s="40">
        <f>'Agricultural Data'!D1174</f>
        <v>0</v>
      </c>
      <c r="G1174" s="40">
        <f>'Agricultural Data'!E1174</f>
        <v>0</v>
      </c>
      <c r="H1174" s="38">
        <f>'Agricultural Data'!F1174</f>
        <v>0</v>
      </c>
      <c r="I1174" s="38">
        <f>'Agricultural Data'!G1174</f>
        <v>0</v>
      </c>
      <c r="J1174" s="38">
        <f>'Agricultural Data'!H1174</f>
        <v>0</v>
      </c>
      <c r="K1174" s="195">
        <f>'Agricultural Data'!I1174</f>
        <v>0</v>
      </c>
      <c r="L1174" s="195">
        <f>'Agricultural Data'!J1174</f>
        <v>0</v>
      </c>
      <c r="M1174" s="168" t="str">
        <f t="shared" si="60"/>
        <v/>
      </c>
      <c r="N1174" s="168" t="str">
        <f t="shared" si="61"/>
        <v/>
      </c>
      <c r="O1174" s="38" t="str">
        <f>IFERROR(IF(VLOOKUP(J1174,'Inputs_Metric 30'!$D$5:$E$139,2,FALSE)=0,"",VLOOKUP(J1174,'Inputs_Metric 30'!$D$5:$E$139,2,FALSE)),"")</f>
        <v/>
      </c>
    </row>
    <row r="1175" spans="3:15" x14ac:dyDescent="0.25">
      <c r="C1175">
        <f t="shared" si="59"/>
        <v>10</v>
      </c>
      <c r="D1175">
        <f>COUNTIF($F$4:F1175,F1175)</f>
        <v>990</v>
      </c>
      <c r="E1175" s="40">
        <f>'Agricultural Data'!C1175</f>
        <v>0</v>
      </c>
      <c r="F1175" s="40">
        <f>'Agricultural Data'!D1175</f>
        <v>0</v>
      </c>
      <c r="G1175" s="40">
        <f>'Agricultural Data'!E1175</f>
        <v>0</v>
      </c>
      <c r="H1175" s="38">
        <f>'Agricultural Data'!F1175</f>
        <v>0</v>
      </c>
      <c r="I1175" s="38">
        <f>'Agricultural Data'!G1175</f>
        <v>0</v>
      </c>
      <c r="J1175" s="38">
        <f>'Agricultural Data'!H1175</f>
        <v>0</v>
      </c>
      <c r="K1175" s="195">
        <f>'Agricultural Data'!I1175</f>
        <v>0</v>
      </c>
      <c r="L1175" s="195">
        <f>'Agricultural Data'!J1175</f>
        <v>0</v>
      </c>
      <c r="M1175" s="168" t="str">
        <f t="shared" si="60"/>
        <v/>
      </c>
      <c r="N1175" s="168" t="str">
        <f t="shared" si="61"/>
        <v/>
      </c>
      <c r="O1175" s="38" t="str">
        <f>IFERROR(IF(VLOOKUP(J1175,'Inputs_Metric 30'!$D$5:$E$139,2,FALSE)=0,"",VLOOKUP(J1175,'Inputs_Metric 30'!$D$5:$E$139,2,FALSE)),"")</f>
        <v/>
      </c>
    </row>
    <row r="1176" spans="3:15" x14ac:dyDescent="0.25">
      <c r="C1176">
        <f t="shared" si="59"/>
        <v>10</v>
      </c>
      <c r="D1176">
        <f>COUNTIF($F$4:F1176,F1176)</f>
        <v>991</v>
      </c>
      <c r="E1176" s="40">
        <f>'Agricultural Data'!C1176</f>
        <v>0</v>
      </c>
      <c r="F1176" s="40">
        <f>'Agricultural Data'!D1176</f>
        <v>0</v>
      </c>
      <c r="G1176" s="40">
        <f>'Agricultural Data'!E1176</f>
        <v>0</v>
      </c>
      <c r="H1176" s="38">
        <f>'Agricultural Data'!F1176</f>
        <v>0</v>
      </c>
      <c r="I1176" s="38">
        <f>'Agricultural Data'!G1176</f>
        <v>0</v>
      </c>
      <c r="J1176" s="38">
        <f>'Agricultural Data'!H1176</f>
        <v>0</v>
      </c>
      <c r="K1176" s="195">
        <f>'Agricultural Data'!I1176</f>
        <v>0</v>
      </c>
      <c r="L1176" s="195">
        <f>'Agricultural Data'!J1176</f>
        <v>0</v>
      </c>
      <c r="M1176" s="168" t="str">
        <f t="shared" si="60"/>
        <v/>
      </c>
      <c r="N1176" s="168" t="str">
        <f t="shared" si="61"/>
        <v/>
      </c>
      <c r="O1176" s="38" t="str">
        <f>IFERROR(IF(VLOOKUP(J1176,'Inputs_Metric 30'!$D$5:$E$139,2,FALSE)=0,"",VLOOKUP(J1176,'Inputs_Metric 30'!$D$5:$E$139,2,FALSE)),"")</f>
        <v/>
      </c>
    </row>
    <row r="1177" spans="3:15" x14ac:dyDescent="0.25">
      <c r="C1177">
        <f t="shared" si="59"/>
        <v>10</v>
      </c>
      <c r="D1177">
        <f>COUNTIF($F$4:F1177,F1177)</f>
        <v>992</v>
      </c>
      <c r="E1177" s="40">
        <f>'Agricultural Data'!C1177</f>
        <v>0</v>
      </c>
      <c r="F1177" s="40">
        <f>'Agricultural Data'!D1177</f>
        <v>0</v>
      </c>
      <c r="G1177" s="40">
        <f>'Agricultural Data'!E1177</f>
        <v>0</v>
      </c>
      <c r="H1177" s="38">
        <f>'Agricultural Data'!F1177</f>
        <v>0</v>
      </c>
      <c r="I1177" s="38">
        <f>'Agricultural Data'!G1177</f>
        <v>0</v>
      </c>
      <c r="J1177" s="38">
        <f>'Agricultural Data'!H1177</f>
        <v>0</v>
      </c>
      <c r="K1177" s="195">
        <f>'Agricultural Data'!I1177</f>
        <v>0</v>
      </c>
      <c r="L1177" s="195">
        <f>'Agricultural Data'!J1177</f>
        <v>0</v>
      </c>
      <c r="M1177" s="168" t="str">
        <f t="shared" si="60"/>
        <v/>
      </c>
      <c r="N1177" s="168" t="str">
        <f t="shared" si="61"/>
        <v/>
      </c>
      <c r="O1177" s="38" t="str">
        <f>IFERROR(IF(VLOOKUP(J1177,'Inputs_Metric 30'!$D$5:$E$139,2,FALSE)=0,"",VLOOKUP(J1177,'Inputs_Metric 30'!$D$5:$E$139,2,FALSE)),"")</f>
        <v/>
      </c>
    </row>
    <row r="1178" spans="3:15" x14ac:dyDescent="0.25">
      <c r="C1178">
        <f t="shared" si="59"/>
        <v>10</v>
      </c>
      <c r="D1178">
        <f>COUNTIF($F$4:F1178,F1178)</f>
        <v>993</v>
      </c>
      <c r="E1178" s="40">
        <f>'Agricultural Data'!C1178</f>
        <v>0</v>
      </c>
      <c r="F1178" s="40">
        <f>'Agricultural Data'!D1178</f>
        <v>0</v>
      </c>
      <c r="G1178" s="40">
        <f>'Agricultural Data'!E1178</f>
        <v>0</v>
      </c>
      <c r="H1178" s="38">
        <f>'Agricultural Data'!F1178</f>
        <v>0</v>
      </c>
      <c r="I1178" s="38">
        <f>'Agricultural Data'!G1178</f>
        <v>0</v>
      </c>
      <c r="J1178" s="38">
        <f>'Agricultural Data'!H1178</f>
        <v>0</v>
      </c>
      <c r="K1178" s="195">
        <f>'Agricultural Data'!I1178</f>
        <v>0</v>
      </c>
      <c r="L1178" s="195">
        <f>'Agricultural Data'!J1178</f>
        <v>0</v>
      </c>
      <c r="M1178" s="168" t="str">
        <f t="shared" si="60"/>
        <v/>
      </c>
      <c r="N1178" s="168" t="str">
        <f t="shared" si="61"/>
        <v/>
      </c>
      <c r="O1178" s="38" t="str">
        <f>IFERROR(IF(VLOOKUP(J1178,'Inputs_Metric 30'!$D$5:$E$139,2,FALSE)=0,"",VLOOKUP(J1178,'Inputs_Metric 30'!$D$5:$E$139,2,FALSE)),"")</f>
        <v/>
      </c>
    </row>
    <row r="1179" spans="3:15" x14ac:dyDescent="0.25">
      <c r="C1179">
        <f t="shared" si="59"/>
        <v>10</v>
      </c>
      <c r="D1179">
        <f>COUNTIF($F$4:F1179,F1179)</f>
        <v>994</v>
      </c>
      <c r="E1179" s="40">
        <f>'Agricultural Data'!C1179</f>
        <v>0</v>
      </c>
      <c r="F1179" s="40">
        <f>'Agricultural Data'!D1179</f>
        <v>0</v>
      </c>
      <c r="G1179" s="40">
        <f>'Agricultural Data'!E1179</f>
        <v>0</v>
      </c>
      <c r="H1179" s="38">
        <f>'Agricultural Data'!F1179</f>
        <v>0</v>
      </c>
      <c r="I1179" s="38">
        <f>'Agricultural Data'!G1179</f>
        <v>0</v>
      </c>
      <c r="J1179" s="38">
        <f>'Agricultural Data'!H1179</f>
        <v>0</v>
      </c>
      <c r="K1179" s="195">
        <f>'Agricultural Data'!I1179</f>
        <v>0</v>
      </c>
      <c r="L1179" s="195">
        <f>'Agricultural Data'!J1179</f>
        <v>0</v>
      </c>
      <c r="M1179" s="168" t="str">
        <f t="shared" si="60"/>
        <v/>
      </c>
      <c r="N1179" s="168" t="str">
        <f t="shared" si="61"/>
        <v/>
      </c>
      <c r="O1179" s="38" t="str">
        <f>IFERROR(IF(VLOOKUP(J1179,'Inputs_Metric 30'!$D$5:$E$139,2,FALSE)=0,"",VLOOKUP(J1179,'Inputs_Metric 30'!$D$5:$E$139,2,FALSE)),"")</f>
        <v/>
      </c>
    </row>
    <row r="1180" spans="3:15" x14ac:dyDescent="0.25">
      <c r="C1180">
        <f t="shared" ref="C1180:C1243" si="62">IF(D1180=1,C1179+1,C1179)</f>
        <v>10</v>
      </c>
      <c r="D1180">
        <f>COUNTIF($F$4:F1180,F1180)</f>
        <v>995</v>
      </c>
      <c r="E1180" s="40">
        <f>'Agricultural Data'!C1180</f>
        <v>0</v>
      </c>
      <c r="F1180" s="40">
        <f>'Agricultural Data'!D1180</f>
        <v>0</v>
      </c>
      <c r="G1180" s="40">
        <f>'Agricultural Data'!E1180</f>
        <v>0</v>
      </c>
      <c r="H1180" s="38">
        <f>'Agricultural Data'!F1180</f>
        <v>0</v>
      </c>
      <c r="I1180" s="38">
        <f>'Agricultural Data'!G1180</f>
        <v>0</v>
      </c>
      <c r="J1180" s="38">
        <f>'Agricultural Data'!H1180</f>
        <v>0</v>
      </c>
      <c r="K1180" s="195">
        <f>'Agricultural Data'!I1180</f>
        <v>0</v>
      </c>
      <c r="L1180" s="195">
        <f>'Agricultural Data'!J1180</f>
        <v>0</v>
      </c>
      <c r="M1180" s="168" t="str">
        <f t="shared" ref="M1180:M1243" si="63">IF($O1180="","",K1180)</f>
        <v/>
      </c>
      <c r="N1180" s="168" t="str">
        <f t="shared" ref="N1180:N1243" si="64">IF($O1180="","",L1180)</f>
        <v/>
      </c>
      <c r="O1180" s="38" t="str">
        <f>IFERROR(IF(VLOOKUP(J1180,'Inputs_Metric 30'!$D$5:$E$139,2,FALSE)=0,"",VLOOKUP(J1180,'Inputs_Metric 30'!$D$5:$E$139,2,FALSE)),"")</f>
        <v/>
      </c>
    </row>
    <row r="1181" spans="3:15" x14ac:dyDescent="0.25">
      <c r="C1181">
        <f t="shared" si="62"/>
        <v>10</v>
      </c>
      <c r="D1181">
        <f>COUNTIF($F$4:F1181,F1181)</f>
        <v>996</v>
      </c>
      <c r="E1181" s="40">
        <f>'Agricultural Data'!C1181</f>
        <v>0</v>
      </c>
      <c r="F1181" s="40">
        <f>'Agricultural Data'!D1181</f>
        <v>0</v>
      </c>
      <c r="G1181" s="40">
        <f>'Agricultural Data'!E1181</f>
        <v>0</v>
      </c>
      <c r="H1181" s="38">
        <f>'Agricultural Data'!F1181</f>
        <v>0</v>
      </c>
      <c r="I1181" s="38">
        <f>'Agricultural Data'!G1181</f>
        <v>0</v>
      </c>
      <c r="J1181" s="38">
        <f>'Agricultural Data'!H1181</f>
        <v>0</v>
      </c>
      <c r="K1181" s="195">
        <f>'Agricultural Data'!I1181</f>
        <v>0</v>
      </c>
      <c r="L1181" s="195">
        <f>'Agricultural Data'!J1181</f>
        <v>0</v>
      </c>
      <c r="M1181" s="168" t="str">
        <f t="shared" si="63"/>
        <v/>
      </c>
      <c r="N1181" s="168" t="str">
        <f t="shared" si="64"/>
        <v/>
      </c>
      <c r="O1181" s="38" t="str">
        <f>IFERROR(IF(VLOOKUP(J1181,'Inputs_Metric 30'!$D$5:$E$139,2,FALSE)=0,"",VLOOKUP(J1181,'Inputs_Metric 30'!$D$5:$E$139,2,FALSE)),"")</f>
        <v/>
      </c>
    </row>
    <row r="1182" spans="3:15" x14ac:dyDescent="0.25">
      <c r="C1182">
        <f t="shared" si="62"/>
        <v>10</v>
      </c>
      <c r="D1182">
        <f>COUNTIF($F$4:F1182,F1182)</f>
        <v>997</v>
      </c>
      <c r="E1182" s="40">
        <f>'Agricultural Data'!C1182</f>
        <v>0</v>
      </c>
      <c r="F1182" s="40">
        <f>'Agricultural Data'!D1182</f>
        <v>0</v>
      </c>
      <c r="G1182" s="40">
        <f>'Agricultural Data'!E1182</f>
        <v>0</v>
      </c>
      <c r="H1182" s="38">
        <f>'Agricultural Data'!F1182</f>
        <v>0</v>
      </c>
      <c r="I1182" s="38">
        <f>'Agricultural Data'!G1182</f>
        <v>0</v>
      </c>
      <c r="J1182" s="38">
        <f>'Agricultural Data'!H1182</f>
        <v>0</v>
      </c>
      <c r="K1182" s="195">
        <f>'Agricultural Data'!I1182</f>
        <v>0</v>
      </c>
      <c r="L1182" s="195">
        <f>'Agricultural Data'!J1182</f>
        <v>0</v>
      </c>
      <c r="M1182" s="168" t="str">
        <f t="shared" si="63"/>
        <v/>
      </c>
      <c r="N1182" s="168" t="str">
        <f t="shared" si="64"/>
        <v/>
      </c>
      <c r="O1182" s="38" t="str">
        <f>IFERROR(IF(VLOOKUP(J1182,'Inputs_Metric 30'!$D$5:$E$139,2,FALSE)=0,"",VLOOKUP(J1182,'Inputs_Metric 30'!$D$5:$E$139,2,FALSE)),"")</f>
        <v/>
      </c>
    </row>
    <row r="1183" spans="3:15" x14ac:dyDescent="0.25">
      <c r="C1183">
        <f t="shared" si="62"/>
        <v>10</v>
      </c>
      <c r="D1183">
        <f>COUNTIF($F$4:F1183,F1183)</f>
        <v>998</v>
      </c>
      <c r="E1183" s="40">
        <f>'Agricultural Data'!C1183</f>
        <v>0</v>
      </c>
      <c r="F1183" s="40">
        <f>'Agricultural Data'!D1183</f>
        <v>0</v>
      </c>
      <c r="G1183" s="40">
        <f>'Agricultural Data'!E1183</f>
        <v>0</v>
      </c>
      <c r="H1183" s="38">
        <f>'Agricultural Data'!F1183</f>
        <v>0</v>
      </c>
      <c r="I1183" s="38">
        <f>'Agricultural Data'!G1183</f>
        <v>0</v>
      </c>
      <c r="J1183" s="38">
        <f>'Agricultural Data'!H1183</f>
        <v>0</v>
      </c>
      <c r="K1183" s="195">
        <f>'Agricultural Data'!I1183</f>
        <v>0</v>
      </c>
      <c r="L1183" s="195">
        <f>'Agricultural Data'!J1183</f>
        <v>0</v>
      </c>
      <c r="M1183" s="168" t="str">
        <f t="shared" si="63"/>
        <v/>
      </c>
      <c r="N1183" s="168" t="str">
        <f t="shared" si="64"/>
        <v/>
      </c>
      <c r="O1183" s="38" t="str">
        <f>IFERROR(IF(VLOOKUP(J1183,'Inputs_Metric 30'!$D$5:$E$139,2,FALSE)=0,"",VLOOKUP(J1183,'Inputs_Metric 30'!$D$5:$E$139,2,FALSE)),"")</f>
        <v/>
      </c>
    </row>
    <row r="1184" spans="3:15" x14ac:dyDescent="0.25">
      <c r="C1184">
        <f t="shared" si="62"/>
        <v>10</v>
      </c>
      <c r="D1184">
        <f>COUNTIF($F$4:F1184,F1184)</f>
        <v>999</v>
      </c>
      <c r="E1184" s="40">
        <f>'Agricultural Data'!C1184</f>
        <v>0</v>
      </c>
      <c r="F1184" s="40">
        <f>'Agricultural Data'!D1184</f>
        <v>0</v>
      </c>
      <c r="G1184" s="40">
        <f>'Agricultural Data'!E1184</f>
        <v>0</v>
      </c>
      <c r="H1184" s="38">
        <f>'Agricultural Data'!F1184</f>
        <v>0</v>
      </c>
      <c r="I1184" s="38">
        <f>'Agricultural Data'!G1184</f>
        <v>0</v>
      </c>
      <c r="J1184" s="38">
        <f>'Agricultural Data'!H1184</f>
        <v>0</v>
      </c>
      <c r="K1184" s="195">
        <f>'Agricultural Data'!I1184</f>
        <v>0</v>
      </c>
      <c r="L1184" s="195">
        <f>'Agricultural Data'!J1184</f>
        <v>0</v>
      </c>
      <c r="M1184" s="168" t="str">
        <f t="shared" si="63"/>
        <v/>
      </c>
      <c r="N1184" s="168" t="str">
        <f t="shared" si="64"/>
        <v/>
      </c>
      <c r="O1184" s="38" t="str">
        <f>IFERROR(IF(VLOOKUP(J1184,'Inputs_Metric 30'!$D$5:$E$139,2,FALSE)=0,"",VLOOKUP(J1184,'Inputs_Metric 30'!$D$5:$E$139,2,FALSE)),"")</f>
        <v/>
      </c>
    </row>
    <row r="1185" spans="3:15" x14ac:dyDescent="0.25">
      <c r="C1185">
        <f t="shared" si="62"/>
        <v>10</v>
      </c>
      <c r="D1185">
        <f>COUNTIF($F$4:F1185,F1185)</f>
        <v>1000</v>
      </c>
      <c r="E1185" s="40">
        <f>'Agricultural Data'!C1185</f>
        <v>0</v>
      </c>
      <c r="F1185" s="40">
        <f>'Agricultural Data'!D1185</f>
        <v>0</v>
      </c>
      <c r="G1185" s="40">
        <f>'Agricultural Data'!E1185</f>
        <v>0</v>
      </c>
      <c r="H1185" s="38">
        <f>'Agricultural Data'!F1185</f>
        <v>0</v>
      </c>
      <c r="I1185" s="38">
        <f>'Agricultural Data'!G1185</f>
        <v>0</v>
      </c>
      <c r="J1185" s="38">
        <f>'Agricultural Data'!H1185</f>
        <v>0</v>
      </c>
      <c r="K1185" s="195">
        <f>'Agricultural Data'!I1185</f>
        <v>0</v>
      </c>
      <c r="L1185" s="195">
        <f>'Agricultural Data'!J1185</f>
        <v>0</v>
      </c>
      <c r="M1185" s="168" t="str">
        <f t="shared" si="63"/>
        <v/>
      </c>
      <c r="N1185" s="168" t="str">
        <f t="shared" si="64"/>
        <v/>
      </c>
      <c r="O1185" s="38" t="str">
        <f>IFERROR(IF(VLOOKUP(J1185,'Inputs_Metric 30'!$D$5:$E$139,2,FALSE)=0,"",VLOOKUP(J1185,'Inputs_Metric 30'!$D$5:$E$139,2,FALSE)),"")</f>
        <v/>
      </c>
    </row>
    <row r="1186" spans="3:15" x14ac:dyDescent="0.25">
      <c r="C1186">
        <f t="shared" si="62"/>
        <v>10</v>
      </c>
      <c r="D1186">
        <f>COUNTIF($F$4:F1186,F1186)</f>
        <v>1001</v>
      </c>
      <c r="E1186" s="40">
        <f>'Agricultural Data'!C1186</f>
        <v>0</v>
      </c>
      <c r="F1186" s="40">
        <f>'Agricultural Data'!D1186</f>
        <v>0</v>
      </c>
      <c r="G1186" s="40">
        <f>'Agricultural Data'!E1186</f>
        <v>0</v>
      </c>
      <c r="H1186" s="38">
        <f>'Agricultural Data'!F1186</f>
        <v>0</v>
      </c>
      <c r="I1186" s="38">
        <f>'Agricultural Data'!G1186</f>
        <v>0</v>
      </c>
      <c r="J1186" s="38">
        <f>'Agricultural Data'!H1186</f>
        <v>0</v>
      </c>
      <c r="K1186" s="195">
        <f>'Agricultural Data'!I1186</f>
        <v>0</v>
      </c>
      <c r="L1186" s="195">
        <f>'Agricultural Data'!J1186</f>
        <v>0</v>
      </c>
      <c r="M1186" s="168" t="str">
        <f t="shared" si="63"/>
        <v/>
      </c>
      <c r="N1186" s="168" t="str">
        <f t="shared" si="64"/>
        <v/>
      </c>
      <c r="O1186" s="38" t="str">
        <f>IFERROR(IF(VLOOKUP(J1186,'Inputs_Metric 30'!$D$5:$E$139,2,FALSE)=0,"",VLOOKUP(J1186,'Inputs_Metric 30'!$D$5:$E$139,2,FALSE)),"")</f>
        <v/>
      </c>
    </row>
    <row r="1187" spans="3:15" x14ac:dyDescent="0.25">
      <c r="C1187">
        <f t="shared" si="62"/>
        <v>10</v>
      </c>
      <c r="D1187">
        <f>COUNTIF($F$4:F1187,F1187)</f>
        <v>1002</v>
      </c>
      <c r="E1187" s="40">
        <f>'Agricultural Data'!C1187</f>
        <v>0</v>
      </c>
      <c r="F1187" s="40">
        <f>'Agricultural Data'!D1187</f>
        <v>0</v>
      </c>
      <c r="G1187" s="40">
        <f>'Agricultural Data'!E1187</f>
        <v>0</v>
      </c>
      <c r="H1187" s="38">
        <f>'Agricultural Data'!F1187</f>
        <v>0</v>
      </c>
      <c r="I1187" s="38">
        <f>'Agricultural Data'!G1187</f>
        <v>0</v>
      </c>
      <c r="J1187" s="38">
        <f>'Agricultural Data'!H1187</f>
        <v>0</v>
      </c>
      <c r="K1187" s="195">
        <f>'Agricultural Data'!I1187</f>
        <v>0</v>
      </c>
      <c r="L1187" s="195">
        <f>'Agricultural Data'!J1187</f>
        <v>0</v>
      </c>
      <c r="M1187" s="168" t="str">
        <f t="shared" si="63"/>
        <v/>
      </c>
      <c r="N1187" s="168" t="str">
        <f t="shared" si="64"/>
        <v/>
      </c>
      <c r="O1187" s="38" t="str">
        <f>IFERROR(IF(VLOOKUP(J1187,'Inputs_Metric 30'!$D$5:$E$139,2,FALSE)=0,"",VLOOKUP(J1187,'Inputs_Metric 30'!$D$5:$E$139,2,FALSE)),"")</f>
        <v/>
      </c>
    </row>
    <row r="1188" spans="3:15" x14ac:dyDescent="0.25">
      <c r="C1188">
        <f t="shared" si="62"/>
        <v>10</v>
      </c>
      <c r="D1188">
        <f>COUNTIF($F$4:F1188,F1188)</f>
        <v>1003</v>
      </c>
      <c r="E1188" s="40">
        <f>'Agricultural Data'!C1188</f>
        <v>0</v>
      </c>
      <c r="F1188" s="40">
        <f>'Agricultural Data'!D1188</f>
        <v>0</v>
      </c>
      <c r="G1188" s="40">
        <f>'Agricultural Data'!E1188</f>
        <v>0</v>
      </c>
      <c r="H1188" s="38">
        <f>'Agricultural Data'!F1188</f>
        <v>0</v>
      </c>
      <c r="I1188" s="38">
        <f>'Agricultural Data'!G1188</f>
        <v>0</v>
      </c>
      <c r="J1188" s="38">
        <f>'Agricultural Data'!H1188</f>
        <v>0</v>
      </c>
      <c r="K1188" s="195">
        <f>'Agricultural Data'!I1188</f>
        <v>0</v>
      </c>
      <c r="L1188" s="195">
        <f>'Agricultural Data'!J1188</f>
        <v>0</v>
      </c>
      <c r="M1188" s="168" t="str">
        <f t="shared" si="63"/>
        <v/>
      </c>
      <c r="N1188" s="168" t="str">
        <f t="shared" si="64"/>
        <v/>
      </c>
      <c r="O1188" s="38" t="str">
        <f>IFERROR(IF(VLOOKUP(J1188,'Inputs_Metric 30'!$D$5:$E$139,2,FALSE)=0,"",VLOOKUP(J1188,'Inputs_Metric 30'!$D$5:$E$139,2,FALSE)),"")</f>
        <v/>
      </c>
    </row>
    <row r="1189" spans="3:15" x14ac:dyDescent="0.25">
      <c r="C1189">
        <f t="shared" si="62"/>
        <v>10</v>
      </c>
      <c r="D1189">
        <f>COUNTIF($F$4:F1189,F1189)</f>
        <v>1004</v>
      </c>
      <c r="E1189" s="40">
        <f>'Agricultural Data'!C1189</f>
        <v>0</v>
      </c>
      <c r="F1189" s="40">
        <f>'Agricultural Data'!D1189</f>
        <v>0</v>
      </c>
      <c r="G1189" s="40">
        <f>'Agricultural Data'!E1189</f>
        <v>0</v>
      </c>
      <c r="H1189" s="38">
        <f>'Agricultural Data'!F1189</f>
        <v>0</v>
      </c>
      <c r="I1189" s="38">
        <f>'Agricultural Data'!G1189</f>
        <v>0</v>
      </c>
      <c r="J1189" s="38">
        <f>'Agricultural Data'!H1189</f>
        <v>0</v>
      </c>
      <c r="K1189" s="195">
        <f>'Agricultural Data'!I1189</f>
        <v>0</v>
      </c>
      <c r="L1189" s="195">
        <f>'Agricultural Data'!J1189</f>
        <v>0</v>
      </c>
      <c r="M1189" s="168" t="str">
        <f t="shared" si="63"/>
        <v/>
      </c>
      <c r="N1189" s="168" t="str">
        <f t="shared" si="64"/>
        <v/>
      </c>
      <c r="O1189" s="38" t="str">
        <f>IFERROR(IF(VLOOKUP(J1189,'Inputs_Metric 30'!$D$5:$E$139,2,FALSE)=0,"",VLOOKUP(J1189,'Inputs_Metric 30'!$D$5:$E$139,2,FALSE)),"")</f>
        <v/>
      </c>
    </row>
    <row r="1190" spans="3:15" x14ac:dyDescent="0.25">
      <c r="C1190">
        <f t="shared" si="62"/>
        <v>10</v>
      </c>
      <c r="D1190">
        <f>COUNTIF($F$4:F1190,F1190)</f>
        <v>1005</v>
      </c>
      <c r="E1190" s="40">
        <f>'Agricultural Data'!C1190</f>
        <v>0</v>
      </c>
      <c r="F1190" s="40">
        <f>'Agricultural Data'!D1190</f>
        <v>0</v>
      </c>
      <c r="G1190" s="40">
        <f>'Agricultural Data'!E1190</f>
        <v>0</v>
      </c>
      <c r="H1190" s="38">
        <f>'Agricultural Data'!F1190</f>
        <v>0</v>
      </c>
      <c r="I1190" s="38">
        <f>'Agricultural Data'!G1190</f>
        <v>0</v>
      </c>
      <c r="J1190" s="38">
        <f>'Agricultural Data'!H1190</f>
        <v>0</v>
      </c>
      <c r="K1190" s="195">
        <f>'Agricultural Data'!I1190</f>
        <v>0</v>
      </c>
      <c r="L1190" s="195">
        <f>'Agricultural Data'!J1190</f>
        <v>0</v>
      </c>
      <c r="M1190" s="168" t="str">
        <f t="shared" si="63"/>
        <v/>
      </c>
      <c r="N1190" s="168" t="str">
        <f t="shared" si="64"/>
        <v/>
      </c>
      <c r="O1190" s="38" t="str">
        <f>IFERROR(IF(VLOOKUP(J1190,'Inputs_Metric 30'!$D$5:$E$139,2,FALSE)=0,"",VLOOKUP(J1190,'Inputs_Metric 30'!$D$5:$E$139,2,FALSE)),"")</f>
        <v/>
      </c>
    </row>
    <row r="1191" spans="3:15" x14ac:dyDescent="0.25">
      <c r="C1191">
        <f t="shared" si="62"/>
        <v>10</v>
      </c>
      <c r="D1191">
        <f>COUNTIF($F$4:F1191,F1191)</f>
        <v>1006</v>
      </c>
      <c r="E1191" s="40">
        <f>'Agricultural Data'!C1191</f>
        <v>0</v>
      </c>
      <c r="F1191" s="40">
        <f>'Agricultural Data'!D1191</f>
        <v>0</v>
      </c>
      <c r="G1191" s="40">
        <f>'Agricultural Data'!E1191</f>
        <v>0</v>
      </c>
      <c r="H1191" s="38">
        <f>'Agricultural Data'!F1191</f>
        <v>0</v>
      </c>
      <c r="I1191" s="38">
        <f>'Agricultural Data'!G1191</f>
        <v>0</v>
      </c>
      <c r="J1191" s="38">
        <f>'Agricultural Data'!H1191</f>
        <v>0</v>
      </c>
      <c r="K1191" s="195">
        <f>'Agricultural Data'!I1191</f>
        <v>0</v>
      </c>
      <c r="L1191" s="195">
        <f>'Agricultural Data'!J1191</f>
        <v>0</v>
      </c>
      <c r="M1191" s="168" t="str">
        <f t="shared" si="63"/>
        <v/>
      </c>
      <c r="N1191" s="168" t="str">
        <f t="shared" si="64"/>
        <v/>
      </c>
      <c r="O1191" s="38" t="str">
        <f>IFERROR(IF(VLOOKUP(J1191,'Inputs_Metric 30'!$D$5:$E$139,2,FALSE)=0,"",VLOOKUP(J1191,'Inputs_Metric 30'!$D$5:$E$139,2,FALSE)),"")</f>
        <v/>
      </c>
    </row>
    <row r="1192" spans="3:15" x14ac:dyDescent="0.25">
      <c r="C1192">
        <f t="shared" si="62"/>
        <v>10</v>
      </c>
      <c r="D1192">
        <f>COUNTIF($F$4:F1192,F1192)</f>
        <v>1007</v>
      </c>
      <c r="E1192" s="40">
        <f>'Agricultural Data'!C1192</f>
        <v>0</v>
      </c>
      <c r="F1192" s="40">
        <f>'Agricultural Data'!D1192</f>
        <v>0</v>
      </c>
      <c r="G1192" s="40">
        <f>'Agricultural Data'!E1192</f>
        <v>0</v>
      </c>
      <c r="H1192" s="38">
        <f>'Agricultural Data'!F1192</f>
        <v>0</v>
      </c>
      <c r="I1192" s="38">
        <f>'Agricultural Data'!G1192</f>
        <v>0</v>
      </c>
      <c r="J1192" s="38">
        <f>'Agricultural Data'!H1192</f>
        <v>0</v>
      </c>
      <c r="K1192" s="195">
        <f>'Agricultural Data'!I1192</f>
        <v>0</v>
      </c>
      <c r="L1192" s="195">
        <f>'Agricultural Data'!J1192</f>
        <v>0</v>
      </c>
      <c r="M1192" s="168" t="str">
        <f t="shared" si="63"/>
        <v/>
      </c>
      <c r="N1192" s="168" t="str">
        <f t="shared" si="64"/>
        <v/>
      </c>
      <c r="O1192" s="38" t="str">
        <f>IFERROR(IF(VLOOKUP(J1192,'Inputs_Metric 30'!$D$5:$E$139,2,FALSE)=0,"",VLOOKUP(J1192,'Inputs_Metric 30'!$D$5:$E$139,2,FALSE)),"")</f>
        <v/>
      </c>
    </row>
    <row r="1193" spans="3:15" x14ac:dyDescent="0.25">
      <c r="C1193">
        <f t="shared" si="62"/>
        <v>10</v>
      </c>
      <c r="D1193">
        <f>COUNTIF($F$4:F1193,F1193)</f>
        <v>1008</v>
      </c>
      <c r="E1193" s="40">
        <f>'Agricultural Data'!C1193</f>
        <v>0</v>
      </c>
      <c r="F1193" s="40">
        <f>'Agricultural Data'!D1193</f>
        <v>0</v>
      </c>
      <c r="G1193" s="40">
        <f>'Agricultural Data'!E1193</f>
        <v>0</v>
      </c>
      <c r="H1193" s="38">
        <f>'Agricultural Data'!F1193</f>
        <v>0</v>
      </c>
      <c r="I1193" s="38">
        <f>'Agricultural Data'!G1193</f>
        <v>0</v>
      </c>
      <c r="J1193" s="38">
        <f>'Agricultural Data'!H1193</f>
        <v>0</v>
      </c>
      <c r="K1193" s="195">
        <f>'Agricultural Data'!I1193</f>
        <v>0</v>
      </c>
      <c r="L1193" s="195">
        <f>'Agricultural Data'!J1193</f>
        <v>0</v>
      </c>
      <c r="M1193" s="168" t="str">
        <f t="shared" si="63"/>
        <v/>
      </c>
      <c r="N1193" s="168" t="str">
        <f t="shared" si="64"/>
        <v/>
      </c>
      <c r="O1193" s="38" t="str">
        <f>IFERROR(IF(VLOOKUP(J1193,'Inputs_Metric 30'!$D$5:$E$139,2,FALSE)=0,"",VLOOKUP(J1193,'Inputs_Metric 30'!$D$5:$E$139,2,FALSE)),"")</f>
        <v/>
      </c>
    </row>
    <row r="1194" spans="3:15" x14ac:dyDescent="0.25">
      <c r="C1194">
        <f t="shared" si="62"/>
        <v>10</v>
      </c>
      <c r="D1194">
        <f>COUNTIF($F$4:F1194,F1194)</f>
        <v>1009</v>
      </c>
      <c r="E1194" s="40">
        <f>'Agricultural Data'!C1194</f>
        <v>0</v>
      </c>
      <c r="F1194" s="40">
        <f>'Agricultural Data'!D1194</f>
        <v>0</v>
      </c>
      <c r="G1194" s="40">
        <f>'Agricultural Data'!E1194</f>
        <v>0</v>
      </c>
      <c r="H1194" s="38">
        <f>'Agricultural Data'!F1194</f>
        <v>0</v>
      </c>
      <c r="I1194" s="38">
        <f>'Agricultural Data'!G1194</f>
        <v>0</v>
      </c>
      <c r="J1194" s="38">
        <f>'Agricultural Data'!H1194</f>
        <v>0</v>
      </c>
      <c r="K1194" s="195">
        <f>'Agricultural Data'!I1194</f>
        <v>0</v>
      </c>
      <c r="L1194" s="195">
        <f>'Agricultural Data'!J1194</f>
        <v>0</v>
      </c>
      <c r="M1194" s="168" t="str">
        <f t="shared" si="63"/>
        <v/>
      </c>
      <c r="N1194" s="168" t="str">
        <f t="shared" si="64"/>
        <v/>
      </c>
      <c r="O1194" s="38" t="str">
        <f>IFERROR(IF(VLOOKUP(J1194,'Inputs_Metric 30'!$D$5:$E$139,2,FALSE)=0,"",VLOOKUP(J1194,'Inputs_Metric 30'!$D$5:$E$139,2,FALSE)),"")</f>
        <v/>
      </c>
    </row>
    <row r="1195" spans="3:15" x14ac:dyDescent="0.25">
      <c r="C1195">
        <f t="shared" si="62"/>
        <v>10</v>
      </c>
      <c r="D1195">
        <f>COUNTIF($F$4:F1195,F1195)</f>
        <v>1010</v>
      </c>
      <c r="E1195" s="40">
        <f>'Agricultural Data'!C1195</f>
        <v>0</v>
      </c>
      <c r="F1195" s="40">
        <f>'Agricultural Data'!D1195</f>
        <v>0</v>
      </c>
      <c r="G1195" s="40">
        <f>'Agricultural Data'!E1195</f>
        <v>0</v>
      </c>
      <c r="H1195" s="38">
        <f>'Agricultural Data'!F1195</f>
        <v>0</v>
      </c>
      <c r="I1195" s="38">
        <f>'Agricultural Data'!G1195</f>
        <v>0</v>
      </c>
      <c r="J1195" s="38">
        <f>'Agricultural Data'!H1195</f>
        <v>0</v>
      </c>
      <c r="K1195" s="195">
        <f>'Agricultural Data'!I1195</f>
        <v>0</v>
      </c>
      <c r="L1195" s="195">
        <f>'Agricultural Data'!J1195</f>
        <v>0</v>
      </c>
      <c r="M1195" s="168" t="str">
        <f t="shared" si="63"/>
        <v/>
      </c>
      <c r="N1195" s="168" t="str">
        <f t="shared" si="64"/>
        <v/>
      </c>
      <c r="O1195" s="38" t="str">
        <f>IFERROR(IF(VLOOKUP(J1195,'Inputs_Metric 30'!$D$5:$E$139,2,FALSE)=0,"",VLOOKUP(J1195,'Inputs_Metric 30'!$D$5:$E$139,2,FALSE)),"")</f>
        <v/>
      </c>
    </row>
    <row r="1196" spans="3:15" x14ac:dyDescent="0.25">
      <c r="C1196">
        <f t="shared" si="62"/>
        <v>10</v>
      </c>
      <c r="D1196">
        <f>COUNTIF($F$4:F1196,F1196)</f>
        <v>1011</v>
      </c>
      <c r="E1196" s="40">
        <f>'Agricultural Data'!C1196</f>
        <v>0</v>
      </c>
      <c r="F1196" s="40">
        <f>'Agricultural Data'!D1196</f>
        <v>0</v>
      </c>
      <c r="G1196" s="40">
        <f>'Agricultural Data'!E1196</f>
        <v>0</v>
      </c>
      <c r="H1196" s="38">
        <f>'Agricultural Data'!F1196</f>
        <v>0</v>
      </c>
      <c r="I1196" s="38">
        <f>'Agricultural Data'!G1196</f>
        <v>0</v>
      </c>
      <c r="J1196" s="38">
        <f>'Agricultural Data'!H1196</f>
        <v>0</v>
      </c>
      <c r="K1196" s="195">
        <f>'Agricultural Data'!I1196</f>
        <v>0</v>
      </c>
      <c r="L1196" s="195">
        <f>'Agricultural Data'!J1196</f>
        <v>0</v>
      </c>
      <c r="M1196" s="168" t="str">
        <f t="shared" si="63"/>
        <v/>
      </c>
      <c r="N1196" s="168" t="str">
        <f t="shared" si="64"/>
        <v/>
      </c>
      <c r="O1196" s="38" t="str">
        <f>IFERROR(IF(VLOOKUP(J1196,'Inputs_Metric 30'!$D$5:$E$139,2,FALSE)=0,"",VLOOKUP(J1196,'Inputs_Metric 30'!$D$5:$E$139,2,FALSE)),"")</f>
        <v/>
      </c>
    </row>
    <row r="1197" spans="3:15" x14ac:dyDescent="0.25">
      <c r="C1197">
        <f t="shared" si="62"/>
        <v>10</v>
      </c>
      <c r="D1197">
        <f>COUNTIF($F$4:F1197,F1197)</f>
        <v>1012</v>
      </c>
      <c r="E1197" s="40">
        <f>'Agricultural Data'!C1197</f>
        <v>0</v>
      </c>
      <c r="F1197" s="40">
        <f>'Agricultural Data'!D1197</f>
        <v>0</v>
      </c>
      <c r="G1197" s="40">
        <f>'Agricultural Data'!E1197</f>
        <v>0</v>
      </c>
      <c r="H1197" s="38">
        <f>'Agricultural Data'!F1197</f>
        <v>0</v>
      </c>
      <c r="I1197" s="38">
        <f>'Agricultural Data'!G1197</f>
        <v>0</v>
      </c>
      <c r="J1197" s="38">
        <f>'Agricultural Data'!H1197</f>
        <v>0</v>
      </c>
      <c r="K1197" s="195">
        <f>'Agricultural Data'!I1197</f>
        <v>0</v>
      </c>
      <c r="L1197" s="195">
        <f>'Agricultural Data'!J1197</f>
        <v>0</v>
      </c>
      <c r="M1197" s="168" t="str">
        <f t="shared" si="63"/>
        <v/>
      </c>
      <c r="N1197" s="168" t="str">
        <f t="shared" si="64"/>
        <v/>
      </c>
      <c r="O1197" s="38" t="str">
        <f>IFERROR(IF(VLOOKUP(J1197,'Inputs_Metric 30'!$D$5:$E$139,2,FALSE)=0,"",VLOOKUP(J1197,'Inputs_Metric 30'!$D$5:$E$139,2,FALSE)),"")</f>
        <v/>
      </c>
    </row>
    <row r="1198" spans="3:15" x14ac:dyDescent="0.25">
      <c r="C1198">
        <f t="shared" si="62"/>
        <v>10</v>
      </c>
      <c r="D1198">
        <f>COUNTIF($F$4:F1198,F1198)</f>
        <v>1013</v>
      </c>
      <c r="E1198" s="40">
        <f>'Agricultural Data'!C1198</f>
        <v>0</v>
      </c>
      <c r="F1198" s="40">
        <f>'Agricultural Data'!D1198</f>
        <v>0</v>
      </c>
      <c r="G1198" s="40">
        <f>'Agricultural Data'!E1198</f>
        <v>0</v>
      </c>
      <c r="H1198" s="38">
        <f>'Agricultural Data'!F1198</f>
        <v>0</v>
      </c>
      <c r="I1198" s="38">
        <f>'Agricultural Data'!G1198</f>
        <v>0</v>
      </c>
      <c r="J1198" s="38">
        <f>'Agricultural Data'!H1198</f>
        <v>0</v>
      </c>
      <c r="K1198" s="195">
        <f>'Agricultural Data'!I1198</f>
        <v>0</v>
      </c>
      <c r="L1198" s="195">
        <f>'Agricultural Data'!J1198</f>
        <v>0</v>
      </c>
      <c r="M1198" s="168" t="str">
        <f t="shared" si="63"/>
        <v/>
      </c>
      <c r="N1198" s="168" t="str">
        <f t="shared" si="64"/>
        <v/>
      </c>
      <c r="O1198" s="38" t="str">
        <f>IFERROR(IF(VLOOKUP(J1198,'Inputs_Metric 30'!$D$5:$E$139,2,FALSE)=0,"",VLOOKUP(J1198,'Inputs_Metric 30'!$D$5:$E$139,2,FALSE)),"")</f>
        <v/>
      </c>
    </row>
    <row r="1199" spans="3:15" x14ac:dyDescent="0.25">
      <c r="C1199">
        <f t="shared" si="62"/>
        <v>10</v>
      </c>
      <c r="D1199">
        <f>COUNTIF($F$4:F1199,F1199)</f>
        <v>1014</v>
      </c>
      <c r="E1199" s="40">
        <f>'Agricultural Data'!C1199</f>
        <v>0</v>
      </c>
      <c r="F1199" s="40">
        <f>'Agricultural Data'!D1199</f>
        <v>0</v>
      </c>
      <c r="G1199" s="40">
        <f>'Agricultural Data'!E1199</f>
        <v>0</v>
      </c>
      <c r="H1199" s="38">
        <f>'Agricultural Data'!F1199</f>
        <v>0</v>
      </c>
      <c r="I1199" s="38">
        <f>'Agricultural Data'!G1199</f>
        <v>0</v>
      </c>
      <c r="J1199" s="38">
        <f>'Agricultural Data'!H1199</f>
        <v>0</v>
      </c>
      <c r="K1199" s="195">
        <f>'Agricultural Data'!I1199</f>
        <v>0</v>
      </c>
      <c r="L1199" s="195">
        <f>'Agricultural Data'!J1199</f>
        <v>0</v>
      </c>
      <c r="M1199" s="168" t="str">
        <f t="shared" si="63"/>
        <v/>
      </c>
      <c r="N1199" s="168" t="str">
        <f t="shared" si="64"/>
        <v/>
      </c>
      <c r="O1199" s="38" t="str">
        <f>IFERROR(IF(VLOOKUP(J1199,'Inputs_Metric 30'!$D$5:$E$139,2,FALSE)=0,"",VLOOKUP(J1199,'Inputs_Metric 30'!$D$5:$E$139,2,FALSE)),"")</f>
        <v/>
      </c>
    </row>
    <row r="1200" spans="3:15" x14ac:dyDescent="0.25">
      <c r="C1200">
        <f t="shared" si="62"/>
        <v>10</v>
      </c>
      <c r="D1200">
        <f>COUNTIF($F$4:F1200,F1200)</f>
        <v>1015</v>
      </c>
      <c r="E1200" s="40">
        <f>'Agricultural Data'!C1200</f>
        <v>0</v>
      </c>
      <c r="F1200" s="40">
        <f>'Agricultural Data'!D1200</f>
        <v>0</v>
      </c>
      <c r="G1200" s="40">
        <f>'Agricultural Data'!E1200</f>
        <v>0</v>
      </c>
      <c r="H1200" s="38">
        <f>'Agricultural Data'!F1200</f>
        <v>0</v>
      </c>
      <c r="I1200" s="38">
        <f>'Agricultural Data'!G1200</f>
        <v>0</v>
      </c>
      <c r="J1200" s="38">
        <f>'Agricultural Data'!H1200</f>
        <v>0</v>
      </c>
      <c r="K1200" s="195">
        <f>'Agricultural Data'!I1200</f>
        <v>0</v>
      </c>
      <c r="L1200" s="195">
        <f>'Agricultural Data'!J1200</f>
        <v>0</v>
      </c>
      <c r="M1200" s="168" t="str">
        <f t="shared" si="63"/>
        <v/>
      </c>
      <c r="N1200" s="168" t="str">
        <f t="shared" si="64"/>
        <v/>
      </c>
      <c r="O1200" s="38" t="str">
        <f>IFERROR(IF(VLOOKUP(J1200,'Inputs_Metric 30'!$D$5:$E$139,2,FALSE)=0,"",VLOOKUP(J1200,'Inputs_Metric 30'!$D$5:$E$139,2,FALSE)),"")</f>
        <v/>
      </c>
    </row>
    <row r="1201" spans="3:15" x14ac:dyDescent="0.25">
      <c r="C1201">
        <f t="shared" si="62"/>
        <v>10</v>
      </c>
      <c r="D1201">
        <f>COUNTIF($F$4:F1201,F1201)</f>
        <v>1016</v>
      </c>
      <c r="E1201" s="40">
        <f>'Agricultural Data'!C1201</f>
        <v>0</v>
      </c>
      <c r="F1201" s="40">
        <f>'Agricultural Data'!D1201</f>
        <v>0</v>
      </c>
      <c r="G1201" s="40">
        <f>'Agricultural Data'!E1201</f>
        <v>0</v>
      </c>
      <c r="H1201" s="38">
        <f>'Agricultural Data'!F1201</f>
        <v>0</v>
      </c>
      <c r="I1201" s="38">
        <f>'Agricultural Data'!G1201</f>
        <v>0</v>
      </c>
      <c r="J1201" s="38">
        <f>'Agricultural Data'!H1201</f>
        <v>0</v>
      </c>
      <c r="K1201" s="195">
        <f>'Agricultural Data'!I1201</f>
        <v>0</v>
      </c>
      <c r="L1201" s="195">
        <f>'Agricultural Data'!J1201</f>
        <v>0</v>
      </c>
      <c r="M1201" s="168" t="str">
        <f t="shared" si="63"/>
        <v/>
      </c>
      <c r="N1201" s="168" t="str">
        <f t="shared" si="64"/>
        <v/>
      </c>
      <c r="O1201" s="38" t="str">
        <f>IFERROR(IF(VLOOKUP(J1201,'Inputs_Metric 30'!$D$5:$E$139,2,FALSE)=0,"",VLOOKUP(J1201,'Inputs_Metric 30'!$D$5:$E$139,2,FALSE)),"")</f>
        <v/>
      </c>
    </row>
    <row r="1202" spans="3:15" x14ac:dyDescent="0.25">
      <c r="C1202">
        <f t="shared" si="62"/>
        <v>10</v>
      </c>
      <c r="D1202">
        <f>COUNTIF($F$4:F1202,F1202)</f>
        <v>1017</v>
      </c>
      <c r="E1202" s="40">
        <f>'Agricultural Data'!C1202</f>
        <v>0</v>
      </c>
      <c r="F1202" s="40">
        <f>'Agricultural Data'!D1202</f>
        <v>0</v>
      </c>
      <c r="G1202" s="40">
        <f>'Agricultural Data'!E1202</f>
        <v>0</v>
      </c>
      <c r="H1202" s="38">
        <f>'Agricultural Data'!F1202</f>
        <v>0</v>
      </c>
      <c r="I1202" s="38">
        <f>'Agricultural Data'!G1202</f>
        <v>0</v>
      </c>
      <c r="J1202" s="38">
        <f>'Agricultural Data'!H1202</f>
        <v>0</v>
      </c>
      <c r="K1202" s="195">
        <f>'Agricultural Data'!I1202</f>
        <v>0</v>
      </c>
      <c r="L1202" s="195">
        <f>'Agricultural Data'!J1202</f>
        <v>0</v>
      </c>
      <c r="M1202" s="168" t="str">
        <f t="shared" si="63"/>
        <v/>
      </c>
      <c r="N1202" s="168" t="str">
        <f t="shared" si="64"/>
        <v/>
      </c>
      <c r="O1202" s="38" t="str">
        <f>IFERROR(IF(VLOOKUP(J1202,'Inputs_Metric 30'!$D$5:$E$139,2,FALSE)=0,"",VLOOKUP(J1202,'Inputs_Metric 30'!$D$5:$E$139,2,FALSE)),"")</f>
        <v/>
      </c>
    </row>
    <row r="1203" spans="3:15" x14ac:dyDescent="0.25">
      <c r="C1203">
        <f t="shared" si="62"/>
        <v>10</v>
      </c>
      <c r="D1203">
        <f>COUNTIF($F$4:F1203,F1203)</f>
        <v>1018</v>
      </c>
      <c r="E1203" s="40">
        <f>'Agricultural Data'!C1203</f>
        <v>0</v>
      </c>
      <c r="F1203" s="40">
        <f>'Agricultural Data'!D1203</f>
        <v>0</v>
      </c>
      <c r="G1203" s="40">
        <f>'Agricultural Data'!E1203</f>
        <v>0</v>
      </c>
      <c r="H1203" s="38">
        <f>'Agricultural Data'!F1203</f>
        <v>0</v>
      </c>
      <c r="I1203" s="38">
        <f>'Agricultural Data'!G1203</f>
        <v>0</v>
      </c>
      <c r="J1203" s="38">
        <f>'Agricultural Data'!H1203</f>
        <v>0</v>
      </c>
      <c r="K1203" s="195">
        <f>'Agricultural Data'!I1203</f>
        <v>0</v>
      </c>
      <c r="L1203" s="195">
        <f>'Agricultural Data'!J1203</f>
        <v>0</v>
      </c>
      <c r="M1203" s="168" t="str">
        <f t="shared" si="63"/>
        <v/>
      </c>
      <c r="N1203" s="168" t="str">
        <f t="shared" si="64"/>
        <v/>
      </c>
      <c r="O1203" s="38" t="str">
        <f>IFERROR(IF(VLOOKUP(J1203,'Inputs_Metric 30'!$D$5:$E$139,2,FALSE)=0,"",VLOOKUP(J1203,'Inputs_Metric 30'!$D$5:$E$139,2,FALSE)),"")</f>
        <v/>
      </c>
    </row>
    <row r="1204" spans="3:15" x14ac:dyDescent="0.25">
      <c r="C1204">
        <f t="shared" si="62"/>
        <v>10</v>
      </c>
      <c r="D1204">
        <f>COUNTIF($F$4:F1204,F1204)</f>
        <v>1019</v>
      </c>
      <c r="E1204" s="40">
        <f>'Agricultural Data'!C1204</f>
        <v>0</v>
      </c>
      <c r="F1204" s="40">
        <f>'Agricultural Data'!D1204</f>
        <v>0</v>
      </c>
      <c r="G1204" s="40">
        <f>'Agricultural Data'!E1204</f>
        <v>0</v>
      </c>
      <c r="H1204" s="38">
        <f>'Agricultural Data'!F1204</f>
        <v>0</v>
      </c>
      <c r="I1204" s="38">
        <f>'Agricultural Data'!G1204</f>
        <v>0</v>
      </c>
      <c r="J1204" s="38">
        <f>'Agricultural Data'!H1204</f>
        <v>0</v>
      </c>
      <c r="K1204" s="195">
        <f>'Agricultural Data'!I1204</f>
        <v>0</v>
      </c>
      <c r="L1204" s="195">
        <f>'Agricultural Data'!J1204</f>
        <v>0</v>
      </c>
      <c r="M1204" s="168" t="str">
        <f t="shared" si="63"/>
        <v/>
      </c>
      <c r="N1204" s="168" t="str">
        <f t="shared" si="64"/>
        <v/>
      </c>
      <c r="O1204" s="38" t="str">
        <f>IFERROR(IF(VLOOKUP(J1204,'Inputs_Metric 30'!$D$5:$E$139,2,FALSE)=0,"",VLOOKUP(J1204,'Inputs_Metric 30'!$D$5:$E$139,2,FALSE)),"")</f>
        <v/>
      </c>
    </row>
    <row r="1205" spans="3:15" x14ac:dyDescent="0.25">
      <c r="C1205">
        <f t="shared" si="62"/>
        <v>10</v>
      </c>
      <c r="D1205">
        <f>COUNTIF($F$4:F1205,F1205)</f>
        <v>1020</v>
      </c>
      <c r="E1205" s="40">
        <f>'Agricultural Data'!C1205</f>
        <v>0</v>
      </c>
      <c r="F1205" s="40">
        <f>'Agricultural Data'!D1205</f>
        <v>0</v>
      </c>
      <c r="G1205" s="40">
        <f>'Agricultural Data'!E1205</f>
        <v>0</v>
      </c>
      <c r="H1205" s="38">
        <f>'Agricultural Data'!F1205</f>
        <v>0</v>
      </c>
      <c r="I1205" s="38">
        <f>'Agricultural Data'!G1205</f>
        <v>0</v>
      </c>
      <c r="J1205" s="38">
        <f>'Agricultural Data'!H1205</f>
        <v>0</v>
      </c>
      <c r="K1205" s="195">
        <f>'Agricultural Data'!I1205</f>
        <v>0</v>
      </c>
      <c r="L1205" s="195">
        <f>'Agricultural Data'!J1205</f>
        <v>0</v>
      </c>
      <c r="M1205" s="168" t="str">
        <f t="shared" si="63"/>
        <v/>
      </c>
      <c r="N1205" s="168" t="str">
        <f t="shared" si="64"/>
        <v/>
      </c>
      <c r="O1205" s="38" t="str">
        <f>IFERROR(IF(VLOOKUP(J1205,'Inputs_Metric 30'!$D$5:$E$139,2,FALSE)=0,"",VLOOKUP(J1205,'Inputs_Metric 30'!$D$5:$E$139,2,FALSE)),"")</f>
        <v/>
      </c>
    </row>
    <row r="1206" spans="3:15" x14ac:dyDescent="0.25">
      <c r="C1206">
        <f t="shared" si="62"/>
        <v>10</v>
      </c>
      <c r="D1206">
        <f>COUNTIF($F$4:F1206,F1206)</f>
        <v>1021</v>
      </c>
      <c r="E1206" s="40">
        <f>'Agricultural Data'!C1206</f>
        <v>0</v>
      </c>
      <c r="F1206" s="40">
        <f>'Agricultural Data'!D1206</f>
        <v>0</v>
      </c>
      <c r="G1206" s="40">
        <f>'Agricultural Data'!E1206</f>
        <v>0</v>
      </c>
      <c r="H1206" s="38">
        <f>'Agricultural Data'!F1206</f>
        <v>0</v>
      </c>
      <c r="I1206" s="38">
        <f>'Agricultural Data'!G1206</f>
        <v>0</v>
      </c>
      <c r="J1206" s="38">
        <f>'Agricultural Data'!H1206</f>
        <v>0</v>
      </c>
      <c r="K1206" s="195">
        <f>'Agricultural Data'!I1206</f>
        <v>0</v>
      </c>
      <c r="L1206" s="195">
        <f>'Agricultural Data'!J1206</f>
        <v>0</v>
      </c>
      <c r="M1206" s="168" t="str">
        <f t="shared" si="63"/>
        <v/>
      </c>
      <c r="N1206" s="168" t="str">
        <f t="shared" si="64"/>
        <v/>
      </c>
      <c r="O1206" s="38" t="str">
        <f>IFERROR(IF(VLOOKUP(J1206,'Inputs_Metric 30'!$D$5:$E$139,2,FALSE)=0,"",VLOOKUP(J1206,'Inputs_Metric 30'!$D$5:$E$139,2,FALSE)),"")</f>
        <v/>
      </c>
    </row>
    <row r="1207" spans="3:15" x14ac:dyDescent="0.25">
      <c r="C1207">
        <f t="shared" si="62"/>
        <v>10</v>
      </c>
      <c r="D1207">
        <f>COUNTIF($F$4:F1207,F1207)</f>
        <v>1022</v>
      </c>
      <c r="E1207" s="40">
        <f>'Agricultural Data'!C1207</f>
        <v>0</v>
      </c>
      <c r="F1207" s="40">
        <f>'Agricultural Data'!D1207</f>
        <v>0</v>
      </c>
      <c r="G1207" s="40">
        <f>'Agricultural Data'!E1207</f>
        <v>0</v>
      </c>
      <c r="H1207" s="38">
        <f>'Agricultural Data'!F1207</f>
        <v>0</v>
      </c>
      <c r="I1207" s="38">
        <f>'Agricultural Data'!G1207</f>
        <v>0</v>
      </c>
      <c r="J1207" s="38">
        <f>'Agricultural Data'!H1207</f>
        <v>0</v>
      </c>
      <c r="K1207" s="195">
        <f>'Agricultural Data'!I1207</f>
        <v>0</v>
      </c>
      <c r="L1207" s="195">
        <f>'Agricultural Data'!J1207</f>
        <v>0</v>
      </c>
      <c r="M1207" s="168" t="str">
        <f t="shared" si="63"/>
        <v/>
      </c>
      <c r="N1207" s="168" t="str">
        <f t="shared" si="64"/>
        <v/>
      </c>
      <c r="O1207" s="38" t="str">
        <f>IFERROR(IF(VLOOKUP(J1207,'Inputs_Metric 30'!$D$5:$E$139,2,FALSE)=0,"",VLOOKUP(J1207,'Inputs_Metric 30'!$D$5:$E$139,2,FALSE)),"")</f>
        <v/>
      </c>
    </row>
    <row r="1208" spans="3:15" x14ac:dyDescent="0.25">
      <c r="C1208">
        <f t="shared" si="62"/>
        <v>10</v>
      </c>
      <c r="D1208">
        <f>COUNTIF($F$4:F1208,F1208)</f>
        <v>1023</v>
      </c>
      <c r="E1208" s="40">
        <f>'Agricultural Data'!C1208</f>
        <v>0</v>
      </c>
      <c r="F1208" s="40">
        <f>'Agricultural Data'!D1208</f>
        <v>0</v>
      </c>
      <c r="G1208" s="40">
        <f>'Agricultural Data'!E1208</f>
        <v>0</v>
      </c>
      <c r="H1208" s="38">
        <f>'Agricultural Data'!F1208</f>
        <v>0</v>
      </c>
      <c r="I1208" s="38">
        <f>'Agricultural Data'!G1208</f>
        <v>0</v>
      </c>
      <c r="J1208" s="38">
        <f>'Agricultural Data'!H1208</f>
        <v>0</v>
      </c>
      <c r="K1208" s="195">
        <f>'Agricultural Data'!I1208</f>
        <v>0</v>
      </c>
      <c r="L1208" s="195">
        <f>'Agricultural Data'!J1208</f>
        <v>0</v>
      </c>
      <c r="M1208" s="168" t="str">
        <f t="shared" si="63"/>
        <v/>
      </c>
      <c r="N1208" s="168" t="str">
        <f t="shared" si="64"/>
        <v/>
      </c>
      <c r="O1208" s="38" t="str">
        <f>IFERROR(IF(VLOOKUP(J1208,'Inputs_Metric 30'!$D$5:$E$139,2,FALSE)=0,"",VLOOKUP(J1208,'Inputs_Metric 30'!$D$5:$E$139,2,FALSE)),"")</f>
        <v/>
      </c>
    </row>
    <row r="1209" spans="3:15" x14ac:dyDescent="0.25">
      <c r="C1209">
        <f t="shared" si="62"/>
        <v>10</v>
      </c>
      <c r="D1209">
        <f>COUNTIF($F$4:F1209,F1209)</f>
        <v>1024</v>
      </c>
      <c r="E1209" s="40">
        <f>'Agricultural Data'!C1209</f>
        <v>0</v>
      </c>
      <c r="F1209" s="40">
        <f>'Agricultural Data'!D1209</f>
        <v>0</v>
      </c>
      <c r="G1209" s="40">
        <f>'Agricultural Data'!E1209</f>
        <v>0</v>
      </c>
      <c r="H1209" s="38">
        <f>'Agricultural Data'!F1209</f>
        <v>0</v>
      </c>
      <c r="I1209" s="38">
        <f>'Agricultural Data'!G1209</f>
        <v>0</v>
      </c>
      <c r="J1209" s="38">
        <f>'Agricultural Data'!H1209</f>
        <v>0</v>
      </c>
      <c r="K1209" s="195">
        <f>'Agricultural Data'!I1209</f>
        <v>0</v>
      </c>
      <c r="L1209" s="195">
        <f>'Agricultural Data'!J1209</f>
        <v>0</v>
      </c>
      <c r="M1209" s="168" t="str">
        <f t="shared" si="63"/>
        <v/>
      </c>
      <c r="N1209" s="168" t="str">
        <f t="shared" si="64"/>
        <v/>
      </c>
      <c r="O1209" s="38" t="str">
        <f>IFERROR(IF(VLOOKUP(J1209,'Inputs_Metric 30'!$D$5:$E$139,2,FALSE)=0,"",VLOOKUP(J1209,'Inputs_Metric 30'!$D$5:$E$139,2,FALSE)),"")</f>
        <v/>
      </c>
    </row>
    <row r="1210" spans="3:15" x14ac:dyDescent="0.25">
      <c r="C1210">
        <f t="shared" si="62"/>
        <v>10</v>
      </c>
      <c r="D1210">
        <f>COUNTIF($F$4:F1210,F1210)</f>
        <v>1025</v>
      </c>
      <c r="E1210" s="40">
        <f>'Agricultural Data'!C1210</f>
        <v>0</v>
      </c>
      <c r="F1210" s="40">
        <f>'Agricultural Data'!D1210</f>
        <v>0</v>
      </c>
      <c r="G1210" s="40">
        <f>'Agricultural Data'!E1210</f>
        <v>0</v>
      </c>
      <c r="H1210" s="38">
        <f>'Agricultural Data'!F1210</f>
        <v>0</v>
      </c>
      <c r="I1210" s="38">
        <f>'Agricultural Data'!G1210</f>
        <v>0</v>
      </c>
      <c r="J1210" s="38">
        <f>'Agricultural Data'!H1210</f>
        <v>0</v>
      </c>
      <c r="K1210" s="195">
        <f>'Agricultural Data'!I1210</f>
        <v>0</v>
      </c>
      <c r="L1210" s="195">
        <f>'Agricultural Data'!J1210</f>
        <v>0</v>
      </c>
      <c r="M1210" s="168" t="str">
        <f t="shared" si="63"/>
        <v/>
      </c>
      <c r="N1210" s="168" t="str">
        <f t="shared" si="64"/>
        <v/>
      </c>
      <c r="O1210" s="38" t="str">
        <f>IFERROR(IF(VLOOKUP(J1210,'Inputs_Metric 30'!$D$5:$E$139,2,FALSE)=0,"",VLOOKUP(J1210,'Inputs_Metric 30'!$D$5:$E$139,2,FALSE)),"")</f>
        <v/>
      </c>
    </row>
    <row r="1211" spans="3:15" x14ac:dyDescent="0.25">
      <c r="C1211">
        <f t="shared" si="62"/>
        <v>10</v>
      </c>
      <c r="D1211">
        <f>COUNTIF($F$4:F1211,F1211)</f>
        <v>1026</v>
      </c>
      <c r="E1211" s="40">
        <f>'Agricultural Data'!C1211</f>
        <v>0</v>
      </c>
      <c r="F1211" s="40">
        <f>'Agricultural Data'!D1211</f>
        <v>0</v>
      </c>
      <c r="G1211" s="40">
        <f>'Agricultural Data'!E1211</f>
        <v>0</v>
      </c>
      <c r="H1211" s="38">
        <f>'Agricultural Data'!F1211</f>
        <v>0</v>
      </c>
      <c r="I1211" s="38">
        <f>'Agricultural Data'!G1211</f>
        <v>0</v>
      </c>
      <c r="J1211" s="38">
        <f>'Agricultural Data'!H1211</f>
        <v>0</v>
      </c>
      <c r="K1211" s="195">
        <f>'Agricultural Data'!I1211</f>
        <v>0</v>
      </c>
      <c r="L1211" s="195">
        <f>'Agricultural Data'!J1211</f>
        <v>0</v>
      </c>
      <c r="M1211" s="168" t="str">
        <f t="shared" si="63"/>
        <v/>
      </c>
      <c r="N1211" s="168" t="str">
        <f t="shared" si="64"/>
        <v/>
      </c>
      <c r="O1211" s="38" t="str">
        <f>IFERROR(IF(VLOOKUP(J1211,'Inputs_Metric 30'!$D$5:$E$139,2,FALSE)=0,"",VLOOKUP(J1211,'Inputs_Metric 30'!$D$5:$E$139,2,FALSE)),"")</f>
        <v/>
      </c>
    </row>
    <row r="1212" spans="3:15" x14ac:dyDescent="0.25">
      <c r="C1212">
        <f t="shared" si="62"/>
        <v>10</v>
      </c>
      <c r="D1212">
        <f>COUNTIF($F$4:F1212,F1212)</f>
        <v>1027</v>
      </c>
      <c r="E1212" s="40">
        <f>'Agricultural Data'!C1212</f>
        <v>0</v>
      </c>
      <c r="F1212" s="40">
        <f>'Agricultural Data'!D1212</f>
        <v>0</v>
      </c>
      <c r="G1212" s="40">
        <f>'Agricultural Data'!E1212</f>
        <v>0</v>
      </c>
      <c r="H1212" s="38">
        <f>'Agricultural Data'!F1212</f>
        <v>0</v>
      </c>
      <c r="I1212" s="38">
        <f>'Agricultural Data'!G1212</f>
        <v>0</v>
      </c>
      <c r="J1212" s="38">
        <f>'Agricultural Data'!H1212</f>
        <v>0</v>
      </c>
      <c r="K1212" s="195">
        <f>'Agricultural Data'!I1212</f>
        <v>0</v>
      </c>
      <c r="L1212" s="195">
        <f>'Agricultural Data'!J1212</f>
        <v>0</v>
      </c>
      <c r="M1212" s="168" t="str">
        <f t="shared" si="63"/>
        <v/>
      </c>
      <c r="N1212" s="168" t="str">
        <f t="shared" si="64"/>
        <v/>
      </c>
      <c r="O1212" s="38" t="str">
        <f>IFERROR(IF(VLOOKUP(J1212,'Inputs_Metric 30'!$D$5:$E$139,2,FALSE)=0,"",VLOOKUP(J1212,'Inputs_Metric 30'!$D$5:$E$139,2,FALSE)),"")</f>
        <v/>
      </c>
    </row>
    <row r="1213" spans="3:15" x14ac:dyDescent="0.25">
      <c r="C1213">
        <f t="shared" si="62"/>
        <v>10</v>
      </c>
      <c r="D1213">
        <f>COUNTIF($F$4:F1213,F1213)</f>
        <v>1028</v>
      </c>
      <c r="E1213" s="40">
        <f>'Agricultural Data'!C1213</f>
        <v>0</v>
      </c>
      <c r="F1213" s="40">
        <f>'Agricultural Data'!D1213</f>
        <v>0</v>
      </c>
      <c r="G1213" s="40">
        <f>'Agricultural Data'!E1213</f>
        <v>0</v>
      </c>
      <c r="H1213" s="38">
        <f>'Agricultural Data'!F1213</f>
        <v>0</v>
      </c>
      <c r="I1213" s="38">
        <f>'Agricultural Data'!G1213</f>
        <v>0</v>
      </c>
      <c r="J1213" s="38">
        <f>'Agricultural Data'!H1213</f>
        <v>0</v>
      </c>
      <c r="K1213" s="195">
        <f>'Agricultural Data'!I1213</f>
        <v>0</v>
      </c>
      <c r="L1213" s="195">
        <f>'Agricultural Data'!J1213</f>
        <v>0</v>
      </c>
      <c r="M1213" s="168" t="str">
        <f t="shared" si="63"/>
        <v/>
      </c>
      <c r="N1213" s="168" t="str">
        <f t="shared" si="64"/>
        <v/>
      </c>
      <c r="O1213" s="38" t="str">
        <f>IFERROR(IF(VLOOKUP(J1213,'Inputs_Metric 30'!$D$5:$E$139,2,FALSE)=0,"",VLOOKUP(J1213,'Inputs_Metric 30'!$D$5:$E$139,2,FALSE)),"")</f>
        <v/>
      </c>
    </row>
    <row r="1214" spans="3:15" x14ac:dyDescent="0.25">
      <c r="C1214">
        <f t="shared" si="62"/>
        <v>10</v>
      </c>
      <c r="D1214">
        <f>COUNTIF($F$4:F1214,F1214)</f>
        <v>1029</v>
      </c>
      <c r="E1214" s="40">
        <f>'Agricultural Data'!C1214</f>
        <v>0</v>
      </c>
      <c r="F1214" s="40">
        <f>'Agricultural Data'!D1214</f>
        <v>0</v>
      </c>
      <c r="G1214" s="40">
        <f>'Agricultural Data'!E1214</f>
        <v>0</v>
      </c>
      <c r="H1214" s="38">
        <f>'Agricultural Data'!F1214</f>
        <v>0</v>
      </c>
      <c r="I1214" s="38">
        <f>'Agricultural Data'!G1214</f>
        <v>0</v>
      </c>
      <c r="J1214" s="38">
        <f>'Agricultural Data'!H1214</f>
        <v>0</v>
      </c>
      <c r="K1214" s="195">
        <f>'Agricultural Data'!I1214</f>
        <v>0</v>
      </c>
      <c r="L1214" s="195">
        <f>'Agricultural Data'!J1214</f>
        <v>0</v>
      </c>
      <c r="M1214" s="168" t="str">
        <f t="shared" si="63"/>
        <v/>
      </c>
      <c r="N1214" s="168" t="str">
        <f t="shared" si="64"/>
        <v/>
      </c>
      <c r="O1214" s="38" t="str">
        <f>IFERROR(IF(VLOOKUP(J1214,'Inputs_Metric 30'!$D$5:$E$139,2,FALSE)=0,"",VLOOKUP(J1214,'Inputs_Metric 30'!$D$5:$E$139,2,FALSE)),"")</f>
        <v/>
      </c>
    </row>
    <row r="1215" spans="3:15" x14ac:dyDescent="0.25">
      <c r="C1215">
        <f t="shared" si="62"/>
        <v>10</v>
      </c>
      <c r="D1215">
        <f>COUNTIF($F$4:F1215,F1215)</f>
        <v>1030</v>
      </c>
      <c r="E1215" s="40">
        <f>'Agricultural Data'!C1215</f>
        <v>0</v>
      </c>
      <c r="F1215" s="40">
        <f>'Agricultural Data'!D1215</f>
        <v>0</v>
      </c>
      <c r="G1215" s="40">
        <f>'Agricultural Data'!E1215</f>
        <v>0</v>
      </c>
      <c r="H1215" s="38">
        <f>'Agricultural Data'!F1215</f>
        <v>0</v>
      </c>
      <c r="I1215" s="38">
        <f>'Agricultural Data'!G1215</f>
        <v>0</v>
      </c>
      <c r="J1215" s="38">
        <f>'Agricultural Data'!H1215</f>
        <v>0</v>
      </c>
      <c r="K1215" s="195">
        <f>'Agricultural Data'!I1215</f>
        <v>0</v>
      </c>
      <c r="L1215" s="195">
        <f>'Agricultural Data'!J1215</f>
        <v>0</v>
      </c>
      <c r="M1215" s="168" t="str">
        <f t="shared" si="63"/>
        <v/>
      </c>
      <c r="N1215" s="168" t="str">
        <f t="shared" si="64"/>
        <v/>
      </c>
      <c r="O1215" s="38" t="str">
        <f>IFERROR(IF(VLOOKUP(J1215,'Inputs_Metric 30'!$D$5:$E$139,2,FALSE)=0,"",VLOOKUP(J1215,'Inputs_Metric 30'!$D$5:$E$139,2,FALSE)),"")</f>
        <v/>
      </c>
    </row>
    <row r="1216" spans="3:15" x14ac:dyDescent="0.25">
      <c r="C1216">
        <f t="shared" si="62"/>
        <v>10</v>
      </c>
      <c r="D1216">
        <f>COUNTIF($F$4:F1216,F1216)</f>
        <v>1031</v>
      </c>
      <c r="E1216" s="40">
        <f>'Agricultural Data'!C1216</f>
        <v>0</v>
      </c>
      <c r="F1216" s="40">
        <f>'Agricultural Data'!D1216</f>
        <v>0</v>
      </c>
      <c r="G1216" s="40">
        <f>'Agricultural Data'!E1216</f>
        <v>0</v>
      </c>
      <c r="H1216" s="38">
        <f>'Agricultural Data'!F1216</f>
        <v>0</v>
      </c>
      <c r="I1216" s="38">
        <f>'Agricultural Data'!G1216</f>
        <v>0</v>
      </c>
      <c r="J1216" s="38">
        <f>'Agricultural Data'!H1216</f>
        <v>0</v>
      </c>
      <c r="K1216" s="195">
        <f>'Agricultural Data'!I1216</f>
        <v>0</v>
      </c>
      <c r="L1216" s="195">
        <f>'Agricultural Data'!J1216</f>
        <v>0</v>
      </c>
      <c r="M1216" s="168" t="str">
        <f t="shared" si="63"/>
        <v/>
      </c>
      <c r="N1216" s="168" t="str">
        <f t="shared" si="64"/>
        <v/>
      </c>
      <c r="O1216" s="38" t="str">
        <f>IFERROR(IF(VLOOKUP(J1216,'Inputs_Metric 30'!$D$5:$E$139,2,FALSE)=0,"",VLOOKUP(J1216,'Inputs_Metric 30'!$D$5:$E$139,2,FALSE)),"")</f>
        <v/>
      </c>
    </row>
    <row r="1217" spans="3:15" x14ac:dyDescent="0.25">
      <c r="C1217">
        <f t="shared" si="62"/>
        <v>10</v>
      </c>
      <c r="D1217">
        <f>COUNTIF($F$4:F1217,F1217)</f>
        <v>1032</v>
      </c>
      <c r="E1217" s="40">
        <f>'Agricultural Data'!C1217</f>
        <v>0</v>
      </c>
      <c r="F1217" s="40">
        <f>'Agricultural Data'!D1217</f>
        <v>0</v>
      </c>
      <c r="G1217" s="40">
        <f>'Agricultural Data'!E1217</f>
        <v>0</v>
      </c>
      <c r="H1217" s="38">
        <f>'Agricultural Data'!F1217</f>
        <v>0</v>
      </c>
      <c r="I1217" s="38">
        <f>'Agricultural Data'!G1217</f>
        <v>0</v>
      </c>
      <c r="J1217" s="38">
        <f>'Agricultural Data'!H1217</f>
        <v>0</v>
      </c>
      <c r="K1217" s="195">
        <f>'Agricultural Data'!I1217</f>
        <v>0</v>
      </c>
      <c r="L1217" s="195">
        <f>'Agricultural Data'!J1217</f>
        <v>0</v>
      </c>
      <c r="M1217" s="168" t="str">
        <f t="shared" si="63"/>
        <v/>
      </c>
      <c r="N1217" s="168" t="str">
        <f t="shared" si="64"/>
        <v/>
      </c>
      <c r="O1217" s="38" t="str">
        <f>IFERROR(IF(VLOOKUP(J1217,'Inputs_Metric 30'!$D$5:$E$139,2,FALSE)=0,"",VLOOKUP(J1217,'Inputs_Metric 30'!$D$5:$E$139,2,FALSE)),"")</f>
        <v/>
      </c>
    </row>
    <row r="1218" spans="3:15" x14ac:dyDescent="0.25">
      <c r="C1218">
        <f t="shared" si="62"/>
        <v>10</v>
      </c>
      <c r="D1218">
        <f>COUNTIF($F$4:F1218,F1218)</f>
        <v>1033</v>
      </c>
      <c r="E1218" s="40">
        <f>'Agricultural Data'!C1218</f>
        <v>0</v>
      </c>
      <c r="F1218" s="40">
        <f>'Agricultural Data'!D1218</f>
        <v>0</v>
      </c>
      <c r="G1218" s="40">
        <f>'Agricultural Data'!E1218</f>
        <v>0</v>
      </c>
      <c r="H1218" s="38">
        <f>'Agricultural Data'!F1218</f>
        <v>0</v>
      </c>
      <c r="I1218" s="38">
        <f>'Agricultural Data'!G1218</f>
        <v>0</v>
      </c>
      <c r="J1218" s="38">
        <f>'Agricultural Data'!H1218</f>
        <v>0</v>
      </c>
      <c r="K1218" s="195">
        <f>'Agricultural Data'!I1218</f>
        <v>0</v>
      </c>
      <c r="L1218" s="195">
        <f>'Agricultural Data'!J1218</f>
        <v>0</v>
      </c>
      <c r="M1218" s="168" t="str">
        <f t="shared" si="63"/>
        <v/>
      </c>
      <c r="N1218" s="168" t="str">
        <f t="shared" si="64"/>
        <v/>
      </c>
      <c r="O1218" s="38" t="str">
        <f>IFERROR(IF(VLOOKUP(J1218,'Inputs_Metric 30'!$D$5:$E$139,2,FALSE)=0,"",VLOOKUP(J1218,'Inputs_Metric 30'!$D$5:$E$139,2,FALSE)),"")</f>
        <v/>
      </c>
    </row>
    <row r="1219" spans="3:15" x14ac:dyDescent="0.25">
      <c r="C1219">
        <f t="shared" si="62"/>
        <v>10</v>
      </c>
      <c r="D1219">
        <f>COUNTIF($F$4:F1219,F1219)</f>
        <v>1034</v>
      </c>
      <c r="E1219" s="40">
        <f>'Agricultural Data'!C1219</f>
        <v>0</v>
      </c>
      <c r="F1219" s="40">
        <f>'Agricultural Data'!D1219</f>
        <v>0</v>
      </c>
      <c r="G1219" s="40">
        <f>'Agricultural Data'!E1219</f>
        <v>0</v>
      </c>
      <c r="H1219" s="38">
        <f>'Agricultural Data'!F1219</f>
        <v>0</v>
      </c>
      <c r="I1219" s="38">
        <f>'Agricultural Data'!G1219</f>
        <v>0</v>
      </c>
      <c r="J1219" s="38">
        <f>'Agricultural Data'!H1219</f>
        <v>0</v>
      </c>
      <c r="K1219" s="195">
        <f>'Agricultural Data'!I1219</f>
        <v>0</v>
      </c>
      <c r="L1219" s="195">
        <f>'Agricultural Data'!J1219</f>
        <v>0</v>
      </c>
      <c r="M1219" s="168" t="str">
        <f t="shared" si="63"/>
        <v/>
      </c>
      <c r="N1219" s="168" t="str">
        <f t="shared" si="64"/>
        <v/>
      </c>
      <c r="O1219" s="38" t="str">
        <f>IFERROR(IF(VLOOKUP(J1219,'Inputs_Metric 30'!$D$5:$E$139,2,FALSE)=0,"",VLOOKUP(J1219,'Inputs_Metric 30'!$D$5:$E$139,2,FALSE)),"")</f>
        <v/>
      </c>
    </row>
    <row r="1220" spans="3:15" x14ac:dyDescent="0.25">
      <c r="C1220">
        <f t="shared" si="62"/>
        <v>10</v>
      </c>
      <c r="D1220">
        <f>COUNTIF($F$4:F1220,F1220)</f>
        <v>1035</v>
      </c>
      <c r="E1220" s="40">
        <f>'Agricultural Data'!C1220</f>
        <v>0</v>
      </c>
      <c r="F1220" s="40">
        <f>'Agricultural Data'!D1220</f>
        <v>0</v>
      </c>
      <c r="G1220" s="40">
        <f>'Agricultural Data'!E1220</f>
        <v>0</v>
      </c>
      <c r="H1220" s="38">
        <f>'Agricultural Data'!F1220</f>
        <v>0</v>
      </c>
      <c r="I1220" s="38">
        <f>'Agricultural Data'!G1220</f>
        <v>0</v>
      </c>
      <c r="J1220" s="38">
        <f>'Agricultural Data'!H1220</f>
        <v>0</v>
      </c>
      <c r="K1220" s="195">
        <f>'Agricultural Data'!I1220</f>
        <v>0</v>
      </c>
      <c r="L1220" s="195">
        <f>'Agricultural Data'!J1220</f>
        <v>0</v>
      </c>
      <c r="M1220" s="168" t="str">
        <f t="shared" si="63"/>
        <v/>
      </c>
      <c r="N1220" s="168" t="str">
        <f t="shared" si="64"/>
        <v/>
      </c>
      <c r="O1220" s="38" t="str">
        <f>IFERROR(IF(VLOOKUP(J1220,'Inputs_Metric 30'!$D$5:$E$139,2,FALSE)=0,"",VLOOKUP(J1220,'Inputs_Metric 30'!$D$5:$E$139,2,FALSE)),"")</f>
        <v/>
      </c>
    </row>
    <row r="1221" spans="3:15" x14ac:dyDescent="0.25">
      <c r="C1221">
        <f t="shared" si="62"/>
        <v>10</v>
      </c>
      <c r="D1221">
        <f>COUNTIF($F$4:F1221,F1221)</f>
        <v>1036</v>
      </c>
      <c r="E1221" s="40">
        <f>'Agricultural Data'!C1221</f>
        <v>0</v>
      </c>
      <c r="F1221" s="40">
        <f>'Agricultural Data'!D1221</f>
        <v>0</v>
      </c>
      <c r="G1221" s="40">
        <f>'Agricultural Data'!E1221</f>
        <v>0</v>
      </c>
      <c r="H1221" s="38">
        <f>'Agricultural Data'!F1221</f>
        <v>0</v>
      </c>
      <c r="I1221" s="38">
        <f>'Agricultural Data'!G1221</f>
        <v>0</v>
      </c>
      <c r="J1221" s="38">
        <f>'Agricultural Data'!H1221</f>
        <v>0</v>
      </c>
      <c r="K1221" s="195">
        <f>'Agricultural Data'!I1221</f>
        <v>0</v>
      </c>
      <c r="L1221" s="195">
        <f>'Agricultural Data'!J1221</f>
        <v>0</v>
      </c>
      <c r="M1221" s="168" t="str">
        <f t="shared" si="63"/>
        <v/>
      </c>
      <c r="N1221" s="168" t="str">
        <f t="shared" si="64"/>
        <v/>
      </c>
      <c r="O1221" s="38" t="str">
        <f>IFERROR(IF(VLOOKUP(J1221,'Inputs_Metric 30'!$D$5:$E$139,2,FALSE)=0,"",VLOOKUP(J1221,'Inputs_Metric 30'!$D$5:$E$139,2,FALSE)),"")</f>
        <v/>
      </c>
    </row>
    <row r="1222" spans="3:15" x14ac:dyDescent="0.25">
      <c r="C1222">
        <f t="shared" si="62"/>
        <v>10</v>
      </c>
      <c r="D1222">
        <f>COUNTIF($F$4:F1222,F1222)</f>
        <v>1037</v>
      </c>
      <c r="E1222" s="40">
        <f>'Agricultural Data'!C1222</f>
        <v>0</v>
      </c>
      <c r="F1222" s="40">
        <f>'Agricultural Data'!D1222</f>
        <v>0</v>
      </c>
      <c r="G1222" s="40">
        <f>'Agricultural Data'!E1222</f>
        <v>0</v>
      </c>
      <c r="H1222" s="38">
        <f>'Agricultural Data'!F1222</f>
        <v>0</v>
      </c>
      <c r="I1222" s="38">
        <f>'Agricultural Data'!G1222</f>
        <v>0</v>
      </c>
      <c r="J1222" s="38">
        <f>'Agricultural Data'!H1222</f>
        <v>0</v>
      </c>
      <c r="K1222" s="195">
        <f>'Agricultural Data'!I1222</f>
        <v>0</v>
      </c>
      <c r="L1222" s="195">
        <f>'Agricultural Data'!J1222</f>
        <v>0</v>
      </c>
      <c r="M1222" s="168" t="str">
        <f t="shared" si="63"/>
        <v/>
      </c>
      <c r="N1222" s="168" t="str">
        <f t="shared" si="64"/>
        <v/>
      </c>
      <c r="O1222" s="38" t="str">
        <f>IFERROR(IF(VLOOKUP(J1222,'Inputs_Metric 30'!$D$5:$E$139,2,FALSE)=0,"",VLOOKUP(J1222,'Inputs_Metric 30'!$D$5:$E$139,2,FALSE)),"")</f>
        <v/>
      </c>
    </row>
    <row r="1223" spans="3:15" x14ac:dyDescent="0.25">
      <c r="C1223">
        <f t="shared" si="62"/>
        <v>10</v>
      </c>
      <c r="D1223">
        <f>COUNTIF($F$4:F1223,F1223)</f>
        <v>1038</v>
      </c>
      <c r="E1223" s="40">
        <f>'Agricultural Data'!C1223</f>
        <v>0</v>
      </c>
      <c r="F1223" s="40">
        <f>'Agricultural Data'!D1223</f>
        <v>0</v>
      </c>
      <c r="G1223" s="40">
        <f>'Agricultural Data'!E1223</f>
        <v>0</v>
      </c>
      <c r="H1223" s="38">
        <f>'Agricultural Data'!F1223</f>
        <v>0</v>
      </c>
      <c r="I1223" s="38">
        <f>'Agricultural Data'!G1223</f>
        <v>0</v>
      </c>
      <c r="J1223" s="38">
        <f>'Agricultural Data'!H1223</f>
        <v>0</v>
      </c>
      <c r="K1223" s="195">
        <f>'Agricultural Data'!I1223</f>
        <v>0</v>
      </c>
      <c r="L1223" s="195">
        <f>'Agricultural Data'!J1223</f>
        <v>0</v>
      </c>
      <c r="M1223" s="168" t="str">
        <f t="shared" si="63"/>
        <v/>
      </c>
      <c r="N1223" s="168" t="str">
        <f t="shared" si="64"/>
        <v/>
      </c>
      <c r="O1223" s="38" t="str">
        <f>IFERROR(IF(VLOOKUP(J1223,'Inputs_Metric 30'!$D$5:$E$139,2,FALSE)=0,"",VLOOKUP(J1223,'Inputs_Metric 30'!$D$5:$E$139,2,FALSE)),"")</f>
        <v/>
      </c>
    </row>
    <row r="1224" spans="3:15" x14ac:dyDescent="0.25">
      <c r="C1224">
        <f t="shared" si="62"/>
        <v>10</v>
      </c>
      <c r="D1224">
        <f>COUNTIF($F$4:F1224,F1224)</f>
        <v>1039</v>
      </c>
      <c r="E1224" s="40">
        <f>'Agricultural Data'!C1224</f>
        <v>0</v>
      </c>
      <c r="F1224" s="40">
        <f>'Agricultural Data'!D1224</f>
        <v>0</v>
      </c>
      <c r="G1224" s="40">
        <f>'Agricultural Data'!E1224</f>
        <v>0</v>
      </c>
      <c r="H1224" s="38">
        <f>'Agricultural Data'!F1224</f>
        <v>0</v>
      </c>
      <c r="I1224" s="38">
        <f>'Agricultural Data'!G1224</f>
        <v>0</v>
      </c>
      <c r="J1224" s="38">
        <f>'Agricultural Data'!H1224</f>
        <v>0</v>
      </c>
      <c r="K1224" s="195">
        <f>'Agricultural Data'!I1224</f>
        <v>0</v>
      </c>
      <c r="L1224" s="195">
        <f>'Agricultural Data'!J1224</f>
        <v>0</v>
      </c>
      <c r="M1224" s="168" t="str">
        <f t="shared" si="63"/>
        <v/>
      </c>
      <c r="N1224" s="168" t="str">
        <f t="shared" si="64"/>
        <v/>
      </c>
      <c r="O1224" s="38" t="str">
        <f>IFERROR(IF(VLOOKUP(J1224,'Inputs_Metric 30'!$D$5:$E$139,2,FALSE)=0,"",VLOOKUP(J1224,'Inputs_Metric 30'!$D$5:$E$139,2,FALSE)),"")</f>
        <v/>
      </c>
    </row>
    <row r="1225" spans="3:15" x14ac:dyDescent="0.25">
      <c r="C1225">
        <f t="shared" si="62"/>
        <v>10</v>
      </c>
      <c r="D1225">
        <f>COUNTIF($F$4:F1225,F1225)</f>
        <v>1040</v>
      </c>
      <c r="E1225" s="40">
        <f>'Agricultural Data'!C1225</f>
        <v>0</v>
      </c>
      <c r="F1225" s="40">
        <f>'Agricultural Data'!D1225</f>
        <v>0</v>
      </c>
      <c r="G1225" s="40">
        <f>'Agricultural Data'!E1225</f>
        <v>0</v>
      </c>
      <c r="H1225" s="38">
        <f>'Agricultural Data'!F1225</f>
        <v>0</v>
      </c>
      <c r="I1225" s="38">
        <f>'Agricultural Data'!G1225</f>
        <v>0</v>
      </c>
      <c r="J1225" s="38">
        <f>'Agricultural Data'!H1225</f>
        <v>0</v>
      </c>
      <c r="K1225" s="195">
        <f>'Agricultural Data'!I1225</f>
        <v>0</v>
      </c>
      <c r="L1225" s="195">
        <f>'Agricultural Data'!J1225</f>
        <v>0</v>
      </c>
      <c r="M1225" s="168" t="str">
        <f t="shared" si="63"/>
        <v/>
      </c>
      <c r="N1225" s="168" t="str">
        <f t="shared" si="64"/>
        <v/>
      </c>
      <c r="O1225" s="38" t="str">
        <f>IFERROR(IF(VLOOKUP(J1225,'Inputs_Metric 30'!$D$5:$E$139,2,FALSE)=0,"",VLOOKUP(J1225,'Inputs_Metric 30'!$D$5:$E$139,2,FALSE)),"")</f>
        <v/>
      </c>
    </row>
    <row r="1226" spans="3:15" x14ac:dyDescent="0.25">
      <c r="C1226">
        <f t="shared" si="62"/>
        <v>10</v>
      </c>
      <c r="D1226">
        <f>COUNTIF($F$4:F1226,F1226)</f>
        <v>1041</v>
      </c>
      <c r="E1226" s="40">
        <f>'Agricultural Data'!C1226</f>
        <v>0</v>
      </c>
      <c r="F1226" s="40">
        <f>'Agricultural Data'!D1226</f>
        <v>0</v>
      </c>
      <c r="G1226" s="40">
        <f>'Agricultural Data'!E1226</f>
        <v>0</v>
      </c>
      <c r="H1226" s="38">
        <f>'Agricultural Data'!F1226</f>
        <v>0</v>
      </c>
      <c r="I1226" s="38">
        <f>'Agricultural Data'!G1226</f>
        <v>0</v>
      </c>
      <c r="J1226" s="38">
        <f>'Agricultural Data'!H1226</f>
        <v>0</v>
      </c>
      <c r="K1226" s="195">
        <f>'Agricultural Data'!I1226</f>
        <v>0</v>
      </c>
      <c r="L1226" s="195">
        <f>'Agricultural Data'!J1226</f>
        <v>0</v>
      </c>
      <c r="M1226" s="168" t="str">
        <f t="shared" si="63"/>
        <v/>
      </c>
      <c r="N1226" s="168" t="str">
        <f t="shared" si="64"/>
        <v/>
      </c>
      <c r="O1226" s="38" t="str">
        <f>IFERROR(IF(VLOOKUP(J1226,'Inputs_Metric 30'!$D$5:$E$139,2,FALSE)=0,"",VLOOKUP(J1226,'Inputs_Metric 30'!$D$5:$E$139,2,FALSE)),"")</f>
        <v/>
      </c>
    </row>
    <row r="1227" spans="3:15" x14ac:dyDescent="0.25">
      <c r="C1227">
        <f t="shared" si="62"/>
        <v>10</v>
      </c>
      <c r="D1227">
        <f>COUNTIF($F$4:F1227,F1227)</f>
        <v>1042</v>
      </c>
      <c r="E1227" s="40">
        <f>'Agricultural Data'!C1227</f>
        <v>0</v>
      </c>
      <c r="F1227" s="40">
        <f>'Agricultural Data'!D1227</f>
        <v>0</v>
      </c>
      <c r="G1227" s="40">
        <f>'Agricultural Data'!E1227</f>
        <v>0</v>
      </c>
      <c r="H1227" s="38">
        <f>'Agricultural Data'!F1227</f>
        <v>0</v>
      </c>
      <c r="I1227" s="38">
        <f>'Agricultural Data'!G1227</f>
        <v>0</v>
      </c>
      <c r="J1227" s="38">
        <f>'Agricultural Data'!H1227</f>
        <v>0</v>
      </c>
      <c r="K1227" s="195">
        <f>'Agricultural Data'!I1227</f>
        <v>0</v>
      </c>
      <c r="L1227" s="195">
        <f>'Agricultural Data'!J1227</f>
        <v>0</v>
      </c>
      <c r="M1227" s="168" t="str">
        <f t="shared" si="63"/>
        <v/>
      </c>
      <c r="N1227" s="168" t="str">
        <f t="shared" si="64"/>
        <v/>
      </c>
      <c r="O1227" s="38" t="str">
        <f>IFERROR(IF(VLOOKUP(J1227,'Inputs_Metric 30'!$D$5:$E$139,2,FALSE)=0,"",VLOOKUP(J1227,'Inputs_Metric 30'!$D$5:$E$139,2,FALSE)),"")</f>
        <v/>
      </c>
    </row>
    <row r="1228" spans="3:15" x14ac:dyDescent="0.25">
      <c r="C1228">
        <f t="shared" si="62"/>
        <v>10</v>
      </c>
      <c r="D1228">
        <f>COUNTIF($F$4:F1228,F1228)</f>
        <v>1043</v>
      </c>
      <c r="E1228" s="40">
        <f>'Agricultural Data'!C1228</f>
        <v>0</v>
      </c>
      <c r="F1228" s="40">
        <f>'Agricultural Data'!D1228</f>
        <v>0</v>
      </c>
      <c r="G1228" s="40">
        <f>'Agricultural Data'!E1228</f>
        <v>0</v>
      </c>
      <c r="H1228" s="38">
        <f>'Agricultural Data'!F1228</f>
        <v>0</v>
      </c>
      <c r="I1228" s="38">
        <f>'Agricultural Data'!G1228</f>
        <v>0</v>
      </c>
      <c r="J1228" s="38">
        <f>'Agricultural Data'!H1228</f>
        <v>0</v>
      </c>
      <c r="K1228" s="195">
        <f>'Agricultural Data'!I1228</f>
        <v>0</v>
      </c>
      <c r="L1228" s="195">
        <f>'Agricultural Data'!J1228</f>
        <v>0</v>
      </c>
      <c r="M1228" s="168" t="str">
        <f t="shared" si="63"/>
        <v/>
      </c>
      <c r="N1228" s="168" t="str">
        <f t="shared" si="64"/>
        <v/>
      </c>
      <c r="O1228" s="38" t="str">
        <f>IFERROR(IF(VLOOKUP(J1228,'Inputs_Metric 30'!$D$5:$E$139,2,FALSE)=0,"",VLOOKUP(J1228,'Inputs_Metric 30'!$D$5:$E$139,2,FALSE)),"")</f>
        <v/>
      </c>
    </row>
    <row r="1229" spans="3:15" x14ac:dyDescent="0.25">
      <c r="C1229">
        <f t="shared" si="62"/>
        <v>10</v>
      </c>
      <c r="D1229">
        <f>COUNTIF($F$4:F1229,F1229)</f>
        <v>1044</v>
      </c>
      <c r="E1229" s="40">
        <f>'Agricultural Data'!C1229</f>
        <v>0</v>
      </c>
      <c r="F1229" s="40">
        <f>'Agricultural Data'!D1229</f>
        <v>0</v>
      </c>
      <c r="G1229" s="40">
        <f>'Agricultural Data'!E1229</f>
        <v>0</v>
      </c>
      <c r="H1229" s="38">
        <f>'Agricultural Data'!F1229</f>
        <v>0</v>
      </c>
      <c r="I1229" s="38">
        <f>'Agricultural Data'!G1229</f>
        <v>0</v>
      </c>
      <c r="J1229" s="38">
        <f>'Agricultural Data'!H1229</f>
        <v>0</v>
      </c>
      <c r="K1229" s="195">
        <f>'Agricultural Data'!I1229</f>
        <v>0</v>
      </c>
      <c r="L1229" s="195">
        <f>'Agricultural Data'!J1229</f>
        <v>0</v>
      </c>
      <c r="M1229" s="168" t="str">
        <f t="shared" si="63"/>
        <v/>
      </c>
      <c r="N1229" s="168" t="str">
        <f t="shared" si="64"/>
        <v/>
      </c>
      <c r="O1229" s="38" t="str">
        <f>IFERROR(IF(VLOOKUP(J1229,'Inputs_Metric 30'!$D$5:$E$139,2,FALSE)=0,"",VLOOKUP(J1229,'Inputs_Metric 30'!$D$5:$E$139,2,FALSE)),"")</f>
        <v/>
      </c>
    </row>
    <row r="1230" spans="3:15" x14ac:dyDescent="0.25">
      <c r="C1230">
        <f t="shared" si="62"/>
        <v>10</v>
      </c>
      <c r="D1230">
        <f>COUNTIF($F$4:F1230,F1230)</f>
        <v>1045</v>
      </c>
      <c r="E1230" s="40">
        <f>'Agricultural Data'!C1230</f>
        <v>0</v>
      </c>
      <c r="F1230" s="40">
        <f>'Agricultural Data'!D1230</f>
        <v>0</v>
      </c>
      <c r="G1230" s="40">
        <f>'Agricultural Data'!E1230</f>
        <v>0</v>
      </c>
      <c r="H1230" s="38">
        <f>'Agricultural Data'!F1230</f>
        <v>0</v>
      </c>
      <c r="I1230" s="38">
        <f>'Agricultural Data'!G1230</f>
        <v>0</v>
      </c>
      <c r="J1230" s="38">
        <f>'Agricultural Data'!H1230</f>
        <v>0</v>
      </c>
      <c r="K1230" s="195">
        <f>'Agricultural Data'!I1230</f>
        <v>0</v>
      </c>
      <c r="L1230" s="195">
        <f>'Agricultural Data'!J1230</f>
        <v>0</v>
      </c>
      <c r="M1230" s="168" t="str">
        <f t="shared" si="63"/>
        <v/>
      </c>
      <c r="N1230" s="168" t="str">
        <f t="shared" si="64"/>
        <v/>
      </c>
      <c r="O1230" s="38" t="str">
        <f>IFERROR(IF(VLOOKUP(J1230,'Inputs_Metric 30'!$D$5:$E$139,2,FALSE)=0,"",VLOOKUP(J1230,'Inputs_Metric 30'!$D$5:$E$139,2,FALSE)),"")</f>
        <v/>
      </c>
    </row>
    <row r="1231" spans="3:15" x14ac:dyDescent="0.25">
      <c r="C1231">
        <f t="shared" si="62"/>
        <v>10</v>
      </c>
      <c r="D1231">
        <f>COUNTIF($F$4:F1231,F1231)</f>
        <v>1046</v>
      </c>
      <c r="E1231" s="40">
        <f>'Agricultural Data'!C1231</f>
        <v>0</v>
      </c>
      <c r="F1231" s="40">
        <f>'Agricultural Data'!D1231</f>
        <v>0</v>
      </c>
      <c r="G1231" s="40">
        <f>'Agricultural Data'!E1231</f>
        <v>0</v>
      </c>
      <c r="H1231" s="38">
        <f>'Agricultural Data'!F1231</f>
        <v>0</v>
      </c>
      <c r="I1231" s="38">
        <f>'Agricultural Data'!G1231</f>
        <v>0</v>
      </c>
      <c r="J1231" s="38">
        <f>'Agricultural Data'!H1231</f>
        <v>0</v>
      </c>
      <c r="K1231" s="195">
        <f>'Agricultural Data'!I1231</f>
        <v>0</v>
      </c>
      <c r="L1231" s="195">
        <f>'Agricultural Data'!J1231</f>
        <v>0</v>
      </c>
      <c r="M1231" s="168" t="str">
        <f t="shared" si="63"/>
        <v/>
      </c>
      <c r="N1231" s="168" t="str">
        <f t="shared" si="64"/>
        <v/>
      </c>
      <c r="O1231" s="38" t="str">
        <f>IFERROR(IF(VLOOKUP(J1231,'Inputs_Metric 30'!$D$5:$E$139,2,FALSE)=0,"",VLOOKUP(J1231,'Inputs_Metric 30'!$D$5:$E$139,2,FALSE)),"")</f>
        <v/>
      </c>
    </row>
    <row r="1232" spans="3:15" x14ac:dyDescent="0.25">
      <c r="C1232">
        <f t="shared" si="62"/>
        <v>10</v>
      </c>
      <c r="D1232">
        <f>COUNTIF($F$4:F1232,F1232)</f>
        <v>1047</v>
      </c>
      <c r="E1232" s="40">
        <f>'Agricultural Data'!C1232</f>
        <v>0</v>
      </c>
      <c r="F1232" s="40">
        <f>'Agricultural Data'!D1232</f>
        <v>0</v>
      </c>
      <c r="G1232" s="40">
        <f>'Agricultural Data'!E1232</f>
        <v>0</v>
      </c>
      <c r="H1232" s="38">
        <f>'Agricultural Data'!F1232</f>
        <v>0</v>
      </c>
      <c r="I1232" s="38">
        <f>'Agricultural Data'!G1232</f>
        <v>0</v>
      </c>
      <c r="J1232" s="38">
        <f>'Agricultural Data'!H1232</f>
        <v>0</v>
      </c>
      <c r="K1232" s="195">
        <f>'Agricultural Data'!I1232</f>
        <v>0</v>
      </c>
      <c r="L1232" s="195">
        <f>'Agricultural Data'!J1232</f>
        <v>0</v>
      </c>
      <c r="M1232" s="168" t="str">
        <f t="shared" si="63"/>
        <v/>
      </c>
      <c r="N1232" s="168" t="str">
        <f t="shared" si="64"/>
        <v/>
      </c>
      <c r="O1232" s="38" t="str">
        <f>IFERROR(IF(VLOOKUP(J1232,'Inputs_Metric 30'!$D$5:$E$139,2,FALSE)=0,"",VLOOKUP(J1232,'Inputs_Metric 30'!$D$5:$E$139,2,FALSE)),"")</f>
        <v/>
      </c>
    </row>
    <row r="1233" spans="3:15" x14ac:dyDescent="0.25">
      <c r="C1233">
        <f t="shared" si="62"/>
        <v>10</v>
      </c>
      <c r="D1233">
        <f>COUNTIF($F$4:F1233,F1233)</f>
        <v>1048</v>
      </c>
      <c r="E1233" s="40">
        <f>'Agricultural Data'!C1233</f>
        <v>0</v>
      </c>
      <c r="F1233" s="40">
        <f>'Agricultural Data'!D1233</f>
        <v>0</v>
      </c>
      <c r="G1233" s="40">
        <f>'Agricultural Data'!E1233</f>
        <v>0</v>
      </c>
      <c r="H1233" s="38">
        <f>'Agricultural Data'!F1233</f>
        <v>0</v>
      </c>
      <c r="I1233" s="38">
        <f>'Agricultural Data'!G1233</f>
        <v>0</v>
      </c>
      <c r="J1233" s="38">
        <f>'Agricultural Data'!H1233</f>
        <v>0</v>
      </c>
      <c r="K1233" s="195">
        <f>'Agricultural Data'!I1233</f>
        <v>0</v>
      </c>
      <c r="L1233" s="195">
        <f>'Agricultural Data'!J1233</f>
        <v>0</v>
      </c>
      <c r="M1233" s="168" t="str">
        <f t="shared" si="63"/>
        <v/>
      </c>
      <c r="N1233" s="168" t="str">
        <f t="shared" si="64"/>
        <v/>
      </c>
      <c r="O1233" s="38" t="str">
        <f>IFERROR(IF(VLOOKUP(J1233,'Inputs_Metric 30'!$D$5:$E$139,2,FALSE)=0,"",VLOOKUP(J1233,'Inputs_Metric 30'!$D$5:$E$139,2,FALSE)),"")</f>
        <v/>
      </c>
    </row>
    <row r="1234" spans="3:15" x14ac:dyDescent="0.25">
      <c r="C1234">
        <f t="shared" si="62"/>
        <v>10</v>
      </c>
      <c r="D1234">
        <f>COUNTIF($F$4:F1234,F1234)</f>
        <v>1049</v>
      </c>
      <c r="E1234" s="40">
        <f>'Agricultural Data'!C1234</f>
        <v>0</v>
      </c>
      <c r="F1234" s="40">
        <f>'Agricultural Data'!D1234</f>
        <v>0</v>
      </c>
      <c r="G1234" s="40">
        <f>'Agricultural Data'!E1234</f>
        <v>0</v>
      </c>
      <c r="H1234" s="38">
        <f>'Agricultural Data'!F1234</f>
        <v>0</v>
      </c>
      <c r="I1234" s="38">
        <f>'Agricultural Data'!G1234</f>
        <v>0</v>
      </c>
      <c r="J1234" s="38">
        <f>'Agricultural Data'!H1234</f>
        <v>0</v>
      </c>
      <c r="K1234" s="195">
        <f>'Agricultural Data'!I1234</f>
        <v>0</v>
      </c>
      <c r="L1234" s="195">
        <f>'Agricultural Data'!J1234</f>
        <v>0</v>
      </c>
      <c r="M1234" s="168" t="str">
        <f t="shared" si="63"/>
        <v/>
      </c>
      <c r="N1234" s="168" t="str">
        <f t="shared" si="64"/>
        <v/>
      </c>
      <c r="O1234" s="38" t="str">
        <f>IFERROR(IF(VLOOKUP(J1234,'Inputs_Metric 30'!$D$5:$E$139,2,FALSE)=0,"",VLOOKUP(J1234,'Inputs_Metric 30'!$D$5:$E$139,2,FALSE)),"")</f>
        <v/>
      </c>
    </row>
    <row r="1235" spans="3:15" x14ac:dyDescent="0.25">
      <c r="C1235">
        <f t="shared" si="62"/>
        <v>10</v>
      </c>
      <c r="D1235">
        <f>COUNTIF($F$4:F1235,F1235)</f>
        <v>1050</v>
      </c>
      <c r="E1235" s="40">
        <f>'Agricultural Data'!C1235</f>
        <v>0</v>
      </c>
      <c r="F1235" s="40">
        <f>'Agricultural Data'!D1235</f>
        <v>0</v>
      </c>
      <c r="G1235" s="40">
        <f>'Agricultural Data'!E1235</f>
        <v>0</v>
      </c>
      <c r="H1235" s="38">
        <f>'Agricultural Data'!F1235</f>
        <v>0</v>
      </c>
      <c r="I1235" s="38">
        <f>'Agricultural Data'!G1235</f>
        <v>0</v>
      </c>
      <c r="J1235" s="38">
        <f>'Agricultural Data'!H1235</f>
        <v>0</v>
      </c>
      <c r="K1235" s="195">
        <f>'Agricultural Data'!I1235</f>
        <v>0</v>
      </c>
      <c r="L1235" s="195">
        <f>'Agricultural Data'!J1235</f>
        <v>0</v>
      </c>
      <c r="M1235" s="168" t="str">
        <f t="shared" si="63"/>
        <v/>
      </c>
      <c r="N1235" s="168" t="str">
        <f t="shared" si="64"/>
        <v/>
      </c>
      <c r="O1235" s="38" t="str">
        <f>IFERROR(IF(VLOOKUP(J1235,'Inputs_Metric 30'!$D$5:$E$139,2,FALSE)=0,"",VLOOKUP(J1235,'Inputs_Metric 30'!$D$5:$E$139,2,FALSE)),"")</f>
        <v/>
      </c>
    </row>
    <row r="1236" spans="3:15" x14ac:dyDescent="0.25">
      <c r="C1236">
        <f t="shared" si="62"/>
        <v>10</v>
      </c>
      <c r="D1236">
        <f>COUNTIF($F$4:F1236,F1236)</f>
        <v>1051</v>
      </c>
      <c r="E1236" s="40">
        <f>'Agricultural Data'!C1236</f>
        <v>0</v>
      </c>
      <c r="F1236" s="40">
        <f>'Agricultural Data'!D1236</f>
        <v>0</v>
      </c>
      <c r="G1236" s="40">
        <f>'Agricultural Data'!E1236</f>
        <v>0</v>
      </c>
      <c r="H1236" s="38">
        <f>'Agricultural Data'!F1236</f>
        <v>0</v>
      </c>
      <c r="I1236" s="38">
        <f>'Agricultural Data'!G1236</f>
        <v>0</v>
      </c>
      <c r="J1236" s="38">
        <f>'Agricultural Data'!H1236</f>
        <v>0</v>
      </c>
      <c r="K1236" s="195">
        <f>'Agricultural Data'!I1236</f>
        <v>0</v>
      </c>
      <c r="L1236" s="195">
        <f>'Agricultural Data'!J1236</f>
        <v>0</v>
      </c>
      <c r="M1236" s="168" t="str">
        <f t="shared" si="63"/>
        <v/>
      </c>
      <c r="N1236" s="168" t="str">
        <f t="shared" si="64"/>
        <v/>
      </c>
      <c r="O1236" s="38" t="str">
        <f>IFERROR(IF(VLOOKUP(J1236,'Inputs_Metric 30'!$D$5:$E$139,2,FALSE)=0,"",VLOOKUP(J1236,'Inputs_Metric 30'!$D$5:$E$139,2,FALSE)),"")</f>
        <v/>
      </c>
    </row>
    <row r="1237" spans="3:15" x14ac:dyDescent="0.25">
      <c r="C1237">
        <f t="shared" si="62"/>
        <v>10</v>
      </c>
      <c r="D1237">
        <f>COUNTIF($F$4:F1237,F1237)</f>
        <v>1052</v>
      </c>
      <c r="E1237" s="40">
        <f>'Agricultural Data'!C1237</f>
        <v>0</v>
      </c>
      <c r="F1237" s="40">
        <f>'Agricultural Data'!D1237</f>
        <v>0</v>
      </c>
      <c r="G1237" s="40">
        <f>'Agricultural Data'!E1237</f>
        <v>0</v>
      </c>
      <c r="H1237" s="38">
        <f>'Agricultural Data'!F1237</f>
        <v>0</v>
      </c>
      <c r="I1237" s="38">
        <f>'Agricultural Data'!G1237</f>
        <v>0</v>
      </c>
      <c r="J1237" s="38">
        <f>'Agricultural Data'!H1237</f>
        <v>0</v>
      </c>
      <c r="K1237" s="195">
        <f>'Agricultural Data'!I1237</f>
        <v>0</v>
      </c>
      <c r="L1237" s="195">
        <f>'Agricultural Data'!J1237</f>
        <v>0</v>
      </c>
      <c r="M1237" s="168" t="str">
        <f t="shared" si="63"/>
        <v/>
      </c>
      <c r="N1237" s="168" t="str">
        <f t="shared" si="64"/>
        <v/>
      </c>
      <c r="O1237" s="38" t="str">
        <f>IFERROR(IF(VLOOKUP(J1237,'Inputs_Metric 30'!$D$5:$E$139,2,FALSE)=0,"",VLOOKUP(J1237,'Inputs_Metric 30'!$D$5:$E$139,2,FALSE)),"")</f>
        <v/>
      </c>
    </row>
    <row r="1238" spans="3:15" x14ac:dyDescent="0.25">
      <c r="C1238">
        <f t="shared" si="62"/>
        <v>10</v>
      </c>
      <c r="D1238">
        <f>COUNTIF($F$4:F1238,F1238)</f>
        <v>1053</v>
      </c>
      <c r="E1238" s="40">
        <f>'Agricultural Data'!C1238</f>
        <v>0</v>
      </c>
      <c r="F1238" s="40">
        <f>'Agricultural Data'!D1238</f>
        <v>0</v>
      </c>
      <c r="G1238" s="40">
        <f>'Agricultural Data'!E1238</f>
        <v>0</v>
      </c>
      <c r="H1238" s="38">
        <f>'Agricultural Data'!F1238</f>
        <v>0</v>
      </c>
      <c r="I1238" s="38">
        <f>'Agricultural Data'!G1238</f>
        <v>0</v>
      </c>
      <c r="J1238" s="38">
        <f>'Agricultural Data'!H1238</f>
        <v>0</v>
      </c>
      <c r="K1238" s="195">
        <f>'Agricultural Data'!I1238</f>
        <v>0</v>
      </c>
      <c r="L1238" s="195">
        <f>'Agricultural Data'!J1238</f>
        <v>0</v>
      </c>
      <c r="M1238" s="168" t="str">
        <f t="shared" si="63"/>
        <v/>
      </c>
      <c r="N1238" s="168" t="str">
        <f t="shared" si="64"/>
        <v/>
      </c>
      <c r="O1238" s="38" t="str">
        <f>IFERROR(IF(VLOOKUP(J1238,'Inputs_Metric 30'!$D$5:$E$139,2,FALSE)=0,"",VLOOKUP(J1238,'Inputs_Metric 30'!$D$5:$E$139,2,FALSE)),"")</f>
        <v/>
      </c>
    </row>
    <row r="1239" spans="3:15" x14ac:dyDescent="0.25">
      <c r="C1239">
        <f t="shared" si="62"/>
        <v>10</v>
      </c>
      <c r="D1239">
        <f>COUNTIF($F$4:F1239,F1239)</f>
        <v>1054</v>
      </c>
      <c r="E1239" s="40">
        <f>'Agricultural Data'!C1239</f>
        <v>0</v>
      </c>
      <c r="F1239" s="40">
        <f>'Agricultural Data'!D1239</f>
        <v>0</v>
      </c>
      <c r="G1239" s="40">
        <f>'Agricultural Data'!E1239</f>
        <v>0</v>
      </c>
      <c r="H1239" s="38">
        <f>'Agricultural Data'!F1239</f>
        <v>0</v>
      </c>
      <c r="I1239" s="38">
        <f>'Agricultural Data'!G1239</f>
        <v>0</v>
      </c>
      <c r="J1239" s="38">
        <f>'Agricultural Data'!H1239</f>
        <v>0</v>
      </c>
      <c r="K1239" s="195">
        <f>'Agricultural Data'!I1239</f>
        <v>0</v>
      </c>
      <c r="L1239" s="195">
        <f>'Agricultural Data'!J1239</f>
        <v>0</v>
      </c>
      <c r="M1239" s="168" t="str">
        <f t="shared" si="63"/>
        <v/>
      </c>
      <c r="N1239" s="168" t="str">
        <f t="shared" si="64"/>
        <v/>
      </c>
      <c r="O1239" s="38" t="str">
        <f>IFERROR(IF(VLOOKUP(J1239,'Inputs_Metric 30'!$D$5:$E$139,2,FALSE)=0,"",VLOOKUP(J1239,'Inputs_Metric 30'!$D$5:$E$139,2,FALSE)),"")</f>
        <v/>
      </c>
    </row>
    <row r="1240" spans="3:15" x14ac:dyDescent="0.25">
      <c r="C1240">
        <f t="shared" si="62"/>
        <v>10</v>
      </c>
      <c r="D1240">
        <f>COUNTIF($F$4:F1240,F1240)</f>
        <v>1055</v>
      </c>
      <c r="E1240" s="40">
        <f>'Agricultural Data'!C1240</f>
        <v>0</v>
      </c>
      <c r="F1240" s="40">
        <f>'Agricultural Data'!D1240</f>
        <v>0</v>
      </c>
      <c r="G1240" s="40">
        <f>'Agricultural Data'!E1240</f>
        <v>0</v>
      </c>
      <c r="H1240" s="38">
        <f>'Agricultural Data'!F1240</f>
        <v>0</v>
      </c>
      <c r="I1240" s="38">
        <f>'Agricultural Data'!G1240</f>
        <v>0</v>
      </c>
      <c r="J1240" s="38">
        <f>'Agricultural Data'!H1240</f>
        <v>0</v>
      </c>
      <c r="K1240" s="195">
        <f>'Agricultural Data'!I1240</f>
        <v>0</v>
      </c>
      <c r="L1240" s="195">
        <f>'Agricultural Data'!J1240</f>
        <v>0</v>
      </c>
      <c r="M1240" s="168" t="str">
        <f t="shared" si="63"/>
        <v/>
      </c>
      <c r="N1240" s="168" t="str">
        <f t="shared" si="64"/>
        <v/>
      </c>
      <c r="O1240" s="38" t="str">
        <f>IFERROR(IF(VLOOKUP(J1240,'Inputs_Metric 30'!$D$5:$E$139,2,FALSE)=0,"",VLOOKUP(J1240,'Inputs_Metric 30'!$D$5:$E$139,2,FALSE)),"")</f>
        <v/>
      </c>
    </row>
    <row r="1241" spans="3:15" x14ac:dyDescent="0.25">
      <c r="C1241">
        <f t="shared" si="62"/>
        <v>10</v>
      </c>
      <c r="D1241">
        <f>COUNTIF($F$4:F1241,F1241)</f>
        <v>1056</v>
      </c>
      <c r="E1241" s="40">
        <f>'Agricultural Data'!C1241</f>
        <v>0</v>
      </c>
      <c r="F1241" s="40">
        <f>'Agricultural Data'!D1241</f>
        <v>0</v>
      </c>
      <c r="G1241" s="40">
        <f>'Agricultural Data'!E1241</f>
        <v>0</v>
      </c>
      <c r="H1241" s="38">
        <f>'Agricultural Data'!F1241</f>
        <v>0</v>
      </c>
      <c r="I1241" s="38">
        <f>'Agricultural Data'!G1241</f>
        <v>0</v>
      </c>
      <c r="J1241" s="38">
        <f>'Agricultural Data'!H1241</f>
        <v>0</v>
      </c>
      <c r="K1241" s="195">
        <f>'Agricultural Data'!I1241</f>
        <v>0</v>
      </c>
      <c r="L1241" s="195">
        <f>'Agricultural Data'!J1241</f>
        <v>0</v>
      </c>
      <c r="M1241" s="168" t="str">
        <f t="shared" si="63"/>
        <v/>
      </c>
      <c r="N1241" s="168" t="str">
        <f t="shared" si="64"/>
        <v/>
      </c>
      <c r="O1241" s="38" t="str">
        <f>IFERROR(IF(VLOOKUP(J1241,'Inputs_Metric 30'!$D$5:$E$139,2,FALSE)=0,"",VLOOKUP(J1241,'Inputs_Metric 30'!$D$5:$E$139,2,FALSE)),"")</f>
        <v/>
      </c>
    </row>
    <row r="1242" spans="3:15" x14ac:dyDescent="0.25">
      <c r="C1242">
        <f t="shared" si="62"/>
        <v>10</v>
      </c>
      <c r="D1242">
        <f>COUNTIF($F$4:F1242,F1242)</f>
        <v>1057</v>
      </c>
      <c r="E1242" s="40">
        <f>'Agricultural Data'!C1242</f>
        <v>0</v>
      </c>
      <c r="F1242" s="40">
        <f>'Agricultural Data'!D1242</f>
        <v>0</v>
      </c>
      <c r="G1242" s="40">
        <f>'Agricultural Data'!E1242</f>
        <v>0</v>
      </c>
      <c r="H1242" s="38">
        <f>'Agricultural Data'!F1242</f>
        <v>0</v>
      </c>
      <c r="I1242" s="38">
        <f>'Agricultural Data'!G1242</f>
        <v>0</v>
      </c>
      <c r="J1242" s="38">
        <f>'Agricultural Data'!H1242</f>
        <v>0</v>
      </c>
      <c r="K1242" s="195">
        <f>'Agricultural Data'!I1242</f>
        <v>0</v>
      </c>
      <c r="L1242" s="195">
        <f>'Agricultural Data'!J1242</f>
        <v>0</v>
      </c>
      <c r="M1242" s="168" t="str">
        <f t="shared" si="63"/>
        <v/>
      </c>
      <c r="N1242" s="168" t="str">
        <f t="shared" si="64"/>
        <v/>
      </c>
      <c r="O1242" s="38" t="str">
        <f>IFERROR(IF(VLOOKUP(J1242,'Inputs_Metric 30'!$D$5:$E$139,2,FALSE)=0,"",VLOOKUP(J1242,'Inputs_Metric 30'!$D$5:$E$139,2,FALSE)),"")</f>
        <v/>
      </c>
    </row>
    <row r="1243" spans="3:15" x14ac:dyDescent="0.25">
      <c r="C1243">
        <f t="shared" si="62"/>
        <v>10</v>
      </c>
      <c r="D1243">
        <f>COUNTIF($F$4:F1243,F1243)</f>
        <v>1058</v>
      </c>
      <c r="E1243" s="40">
        <f>'Agricultural Data'!C1243</f>
        <v>0</v>
      </c>
      <c r="F1243" s="40">
        <f>'Agricultural Data'!D1243</f>
        <v>0</v>
      </c>
      <c r="G1243" s="40">
        <f>'Agricultural Data'!E1243</f>
        <v>0</v>
      </c>
      <c r="H1243" s="38">
        <f>'Agricultural Data'!F1243</f>
        <v>0</v>
      </c>
      <c r="I1243" s="38">
        <f>'Agricultural Data'!G1243</f>
        <v>0</v>
      </c>
      <c r="J1243" s="38">
        <f>'Agricultural Data'!H1243</f>
        <v>0</v>
      </c>
      <c r="K1243" s="195">
        <f>'Agricultural Data'!I1243</f>
        <v>0</v>
      </c>
      <c r="L1243" s="195">
        <f>'Agricultural Data'!J1243</f>
        <v>0</v>
      </c>
      <c r="M1243" s="168" t="str">
        <f t="shared" si="63"/>
        <v/>
      </c>
      <c r="N1243" s="168" t="str">
        <f t="shared" si="64"/>
        <v/>
      </c>
      <c r="O1243" s="38" t="str">
        <f>IFERROR(IF(VLOOKUP(J1243,'Inputs_Metric 30'!$D$5:$E$139,2,FALSE)=0,"",VLOOKUP(J1243,'Inputs_Metric 30'!$D$5:$E$139,2,FALSE)),"")</f>
        <v/>
      </c>
    </row>
    <row r="1244" spans="3:15" x14ac:dyDescent="0.25">
      <c r="C1244">
        <f t="shared" ref="C1244:C1307" si="65">IF(D1244=1,C1243+1,C1243)</f>
        <v>10</v>
      </c>
      <c r="D1244">
        <f>COUNTIF($F$4:F1244,F1244)</f>
        <v>1059</v>
      </c>
      <c r="E1244" s="40">
        <f>'Agricultural Data'!C1244</f>
        <v>0</v>
      </c>
      <c r="F1244" s="40">
        <f>'Agricultural Data'!D1244</f>
        <v>0</v>
      </c>
      <c r="G1244" s="40">
        <f>'Agricultural Data'!E1244</f>
        <v>0</v>
      </c>
      <c r="H1244" s="38">
        <f>'Agricultural Data'!F1244</f>
        <v>0</v>
      </c>
      <c r="I1244" s="38">
        <f>'Agricultural Data'!G1244</f>
        <v>0</v>
      </c>
      <c r="J1244" s="38">
        <f>'Agricultural Data'!H1244</f>
        <v>0</v>
      </c>
      <c r="K1244" s="195">
        <f>'Agricultural Data'!I1244</f>
        <v>0</v>
      </c>
      <c r="L1244" s="195">
        <f>'Agricultural Data'!J1244</f>
        <v>0</v>
      </c>
      <c r="M1244" s="168" t="str">
        <f t="shared" ref="M1244:M1307" si="66">IF($O1244="","",K1244)</f>
        <v/>
      </c>
      <c r="N1244" s="168" t="str">
        <f t="shared" ref="N1244:N1307" si="67">IF($O1244="","",L1244)</f>
        <v/>
      </c>
      <c r="O1244" s="38" t="str">
        <f>IFERROR(IF(VLOOKUP(J1244,'Inputs_Metric 30'!$D$5:$E$139,2,FALSE)=0,"",VLOOKUP(J1244,'Inputs_Metric 30'!$D$5:$E$139,2,FALSE)),"")</f>
        <v/>
      </c>
    </row>
    <row r="1245" spans="3:15" x14ac:dyDescent="0.25">
      <c r="C1245">
        <f t="shared" si="65"/>
        <v>10</v>
      </c>
      <c r="D1245">
        <f>COUNTIF($F$4:F1245,F1245)</f>
        <v>1060</v>
      </c>
      <c r="E1245" s="40">
        <f>'Agricultural Data'!C1245</f>
        <v>0</v>
      </c>
      <c r="F1245" s="40">
        <f>'Agricultural Data'!D1245</f>
        <v>0</v>
      </c>
      <c r="G1245" s="40">
        <f>'Agricultural Data'!E1245</f>
        <v>0</v>
      </c>
      <c r="H1245" s="38">
        <f>'Agricultural Data'!F1245</f>
        <v>0</v>
      </c>
      <c r="I1245" s="38">
        <f>'Agricultural Data'!G1245</f>
        <v>0</v>
      </c>
      <c r="J1245" s="38">
        <f>'Agricultural Data'!H1245</f>
        <v>0</v>
      </c>
      <c r="K1245" s="195">
        <f>'Agricultural Data'!I1245</f>
        <v>0</v>
      </c>
      <c r="L1245" s="195">
        <f>'Agricultural Data'!J1245</f>
        <v>0</v>
      </c>
      <c r="M1245" s="168" t="str">
        <f t="shared" si="66"/>
        <v/>
      </c>
      <c r="N1245" s="168" t="str">
        <f t="shared" si="67"/>
        <v/>
      </c>
      <c r="O1245" s="38" t="str">
        <f>IFERROR(IF(VLOOKUP(J1245,'Inputs_Metric 30'!$D$5:$E$139,2,FALSE)=0,"",VLOOKUP(J1245,'Inputs_Metric 30'!$D$5:$E$139,2,FALSE)),"")</f>
        <v/>
      </c>
    </row>
    <row r="1246" spans="3:15" x14ac:dyDescent="0.25">
      <c r="C1246">
        <f t="shared" si="65"/>
        <v>10</v>
      </c>
      <c r="D1246">
        <f>COUNTIF($F$4:F1246,F1246)</f>
        <v>1061</v>
      </c>
      <c r="E1246" s="40">
        <f>'Agricultural Data'!C1246</f>
        <v>0</v>
      </c>
      <c r="F1246" s="40">
        <f>'Agricultural Data'!D1246</f>
        <v>0</v>
      </c>
      <c r="G1246" s="40">
        <f>'Agricultural Data'!E1246</f>
        <v>0</v>
      </c>
      <c r="H1246" s="38">
        <f>'Agricultural Data'!F1246</f>
        <v>0</v>
      </c>
      <c r="I1246" s="38">
        <f>'Agricultural Data'!G1246</f>
        <v>0</v>
      </c>
      <c r="J1246" s="38">
        <f>'Agricultural Data'!H1246</f>
        <v>0</v>
      </c>
      <c r="K1246" s="195">
        <f>'Agricultural Data'!I1246</f>
        <v>0</v>
      </c>
      <c r="L1246" s="195">
        <f>'Agricultural Data'!J1246</f>
        <v>0</v>
      </c>
      <c r="M1246" s="168" t="str">
        <f t="shared" si="66"/>
        <v/>
      </c>
      <c r="N1246" s="168" t="str">
        <f t="shared" si="67"/>
        <v/>
      </c>
      <c r="O1246" s="38" t="str">
        <f>IFERROR(IF(VLOOKUP(J1246,'Inputs_Metric 30'!$D$5:$E$139,2,FALSE)=0,"",VLOOKUP(J1246,'Inputs_Metric 30'!$D$5:$E$139,2,FALSE)),"")</f>
        <v/>
      </c>
    </row>
    <row r="1247" spans="3:15" x14ac:dyDescent="0.25">
      <c r="C1247">
        <f t="shared" si="65"/>
        <v>10</v>
      </c>
      <c r="D1247">
        <f>COUNTIF($F$4:F1247,F1247)</f>
        <v>1062</v>
      </c>
      <c r="E1247" s="40">
        <f>'Agricultural Data'!C1247</f>
        <v>0</v>
      </c>
      <c r="F1247" s="40">
        <f>'Agricultural Data'!D1247</f>
        <v>0</v>
      </c>
      <c r="G1247" s="40">
        <f>'Agricultural Data'!E1247</f>
        <v>0</v>
      </c>
      <c r="H1247" s="38">
        <f>'Agricultural Data'!F1247</f>
        <v>0</v>
      </c>
      <c r="I1247" s="38">
        <f>'Agricultural Data'!G1247</f>
        <v>0</v>
      </c>
      <c r="J1247" s="38">
        <f>'Agricultural Data'!H1247</f>
        <v>0</v>
      </c>
      <c r="K1247" s="195">
        <f>'Agricultural Data'!I1247</f>
        <v>0</v>
      </c>
      <c r="L1247" s="195">
        <f>'Agricultural Data'!J1247</f>
        <v>0</v>
      </c>
      <c r="M1247" s="168" t="str">
        <f t="shared" si="66"/>
        <v/>
      </c>
      <c r="N1247" s="168" t="str">
        <f t="shared" si="67"/>
        <v/>
      </c>
      <c r="O1247" s="38" t="str">
        <f>IFERROR(IF(VLOOKUP(J1247,'Inputs_Metric 30'!$D$5:$E$139,2,FALSE)=0,"",VLOOKUP(J1247,'Inputs_Metric 30'!$D$5:$E$139,2,FALSE)),"")</f>
        <v/>
      </c>
    </row>
    <row r="1248" spans="3:15" x14ac:dyDescent="0.25">
      <c r="C1248">
        <f t="shared" si="65"/>
        <v>10</v>
      </c>
      <c r="D1248">
        <f>COUNTIF($F$4:F1248,F1248)</f>
        <v>1063</v>
      </c>
      <c r="E1248" s="40">
        <f>'Agricultural Data'!C1248</f>
        <v>0</v>
      </c>
      <c r="F1248" s="40">
        <f>'Agricultural Data'!D1248</f>
        <v>0</v>
      </c>
      <c r="G1248" s="40">
        <f>'Agricultural Data'!E1248</f>
        <v>0</v>
      </c>
      <c r="H1248" s="38">
        <f>'Agricultural Data'!F1248</f>
        <v>0</v>
      </c>
      <c r="I1248" s="38">
        <f>'Agricultural Data'!G1248</f>
        <v>0</v>
      </c>
      <c r="J1248" s="38">
        <f>'Agricultural Data'!H1248</f>
        <v>0</v>
      </c>
      <c r="K1248" s="195">
        <f>'Agricultural Data'!I1248</f>
        <v>0</v>
      </c>
      <c r="L1248" s="195">
        <f>'Agricultural Data'!J1248</f>
        <v>0</v>
      </c>
      <c r="M1248" s="168" t="str">
        <f t="shared" si="66"/>
        <v/>
      </c>
      <c r="N1248" s="168" t="str">
        <f t="shared" si="67"/>
        <v/>
      </c>
      <c r="O1248" s="38" t="str">
        <f>IFERROR(IF(VLOOKUP(J1248,'Inputs_Metric 30'!$D$5:$E$139,2,FALSE)=0,"",VLOOKUP(J1248,'Inputs_Metric 30'!$D$5:$E$139,2,FALSE)),"")</f>
        <v/>
      </c>
    </row>
    <row r="1249" spans="3:15" x14ac:dyDescent="0.25">
      <c r="C1249">
        <f t="shared" si="65"/>
        <v>10</v>
      </c>
      <c r="D1249">
        <f>COUNTIF($F$4:F1249,F1249)</f>
        <v>1064</v>
      </c>
      <c r="E1249" s="40">
        <f>'Agricultural Data'!C1249</f>
        <v>0</v>
      </c>
      <c r="F1249" s="40">
        <f>'Agricultural Data'!D1249</f>
        <v>0</v>
      </c>
      <c r="G1249" s="40">
        <f>'Agricultural Data'!E1249</f>
        <v>0</v>
      </c>
      <c r="H1249" s="38">
        <f>'Agricultural Data'!F1249</f>
        <v>0</v>
      </c>
      <c r="I1249" s="38">
        <f>'Agricultural Data'!G1249</f>
        <v>0</v>
      </c>
      <c r="J1249" s="38">
        <f>'Agricultural Data'!H1249</f>
        <v>0</v>
      </c>
      <c r="K1249" s="195">
        <f>'Agricultural Data'!I1249</f>
        <v>0</v>
      </c>
      <c r="L1249" s="195">
        <f>'Agricultural Data'!J1249</f>
        <v>0</v>
      </c>
      <c r="M1249" s="168" t="str">
        <f t="shared" si="66"/>
        <v/>
      </c>
      <c r="N1249" s="168" t="str">
        <f t="shared" si="67"/>
        <v/>
      </c>
      <c r="O1249" s="38" t="str">
        <f>IFERROR(IF(VLOOKUP(J1249,'Inputs_Metric 30'!$D$5:$E$139,2,FALSE)=0,"",VLOOKUP(J1249,'Inputs_Metric 30'!$D$5:$E$139,2,FALSE)),"")</f>
        <v/>
      </c>
    </row>
    <row r="1250" spans="3:15" x14ac:dyDescent="0.25">
      <c r="C1250">
        <f t="shared" si="65"/>
        <v>10</v>
      </c>
      <c r="D1250">
        <f>COUNTIF($F$4:F1250,F1250)</f>
        <v>1065</v>
      </c>
      <c r="E1250" s="40">
        <f>'Agricultural Data'!C1250</f>
        <v>0</v>
      </c>
      <c r="F1250" s="40">
        <f>'Agricultural Data'!D1250</f>
        <v>0</v>
      </c>
      <c r="G1250" s="40">
        <f>'Agricultural Data'!E1250</f>
        <v>0</v>
      </c>
      <c r="H1250" s="38">
        <f>'Agricultural Data'!F1250</f>
        <v>0</v>
      </c>
      <c r="I1250" s="38">
        <f>'Agricultural Data'!G1250</f>
        <v>0</v>
      </c>
      <c r="J1250" s="38">
        <f>'Agricultural Data'!H1250</f>
        <v>0</v>
      </c>
      <c r="K1250" s="195">
        <f>'Agricultural Data'!I1250</f>
        <v>0</v>
      </c>
      <c r="L1250" s="195">
        <f>'Agricultural Data'!J1250</f>
        <v>0</v>
      </c>
      <c r="M1250" s="168" t="str">
        <f t="shared" si="66"/>
        <v/>
      </c>
      <c r="N1250" s="168" t="str">
        <f t="shared" si="67"/>
        <v/>
      </c>
      <c r="O1250" s="38" t="str">
        <f>IFERROR(IF(VLOOKUP(J1250,'Inputs_Metric 30'!$D$5:$E$139,2,FALSE)=0,"",VLOOKUP(J1250,'Inputs_Metric 30'!$D$5:$E$139,2,FALSE)),"")</f>
        <v/>
      </c>
    </row>
    <row r="1251" spans="3:15" x14ac:dyDescent="0.25">
      <c r="C1251">
        <f t="shared" si="65"/>
        <v>10</v>
      </c>
      <c r="D1251">
        <f>COUNTIF($F$4:F1251,F1251)</f>
        <v>1066</v>
      </c>
      <c r="E1251" s="40">
        <f>'Agricultural Data'!C1251</f>
        <v>0</v>
      </c>
      <c r="F1251" s="40">
        <f>'Agricultural Data'!D1251</f>
        <v>0</v>
      </c>
      <c r="G1251" s="40">
        <f>'Agricultural Data'!E1251</f>
        <v>0</v>
      </c>
      <c r="H1251" s="38">
        <f>'Agricultural Data'!F1251</f>
        <v>0</v>
      </c>
      <c r="I1251" s="38">
        <f>'Agricultural Data'!G1251</f>
        <v>0</v>
      </c>
      <c r="J1251" s="38">
        <f>'Agricultural Data'!H1251</f>
        <v>0</v>
      </c>
      <c r="K1251" s="195">
        <f>'Agricultural Data'!I1251</f>
        <v>0</v>
      </c>
      <c r="L1251" s="195">
        <f>'Agricultural Data'!J1251</f>
        <v>0</v>
      </c>
      <c r="M1251" s="168" t="str">
        <f t="shared" si="66"/>
        <v/>
      </c>
      <c r="N1251" s="168" t="str">
        <f t="shared" si="67"/>
        <v/>
      </c>
      <c r="O1251" s="38" t="str">
        <f>IFERROR(IF(VLOOKUP(J1251,'Inputs_Metric 30'!$D$5:$E$139,2,FALSE)=0,"",VLOOKUP(J1251,'Inputs_Metric 30'!$D$5:$E$139,2,FALSE)),"")</f>
        <v/>
      </c>
    </row>
    <row r="1252" spans="3:15" x14ac:dyDescent="0.25">
      <c r="C1252">
        <f t="shared" si="65"/>
        <v>10</v>
      </c>
      <c r="D1252">
        <f>COUNTIF($F$4:F1252,F1252)</f>
        <v>1067</v>
      </c>
      <c r="E1252" s="40">
        <f>'Agricultural Data'!C1252</f>
        <v>0</v>
      </c>
      <c r="F1252" s="40">
        <f>'Agricultural Data'!D1252</f>
        <v>0</v>
      </c>
      <c r="G1252" s="40">
        <f>'Agricultural Data'!E1252</f>
        <v>0</v>
      </c>
      <c r="H1252" s="38">
        <f>'Agricultural Data'!F1252</f>
        <v>0</v>
      </c>
      <c r="I1252" s="38">
        <f>'Agricultural Data'!G1252</f>
        <v>0</v>
      </c>
      <c r="J1252" s="38">
        <f>'Agricultural Data'!H1252</f>
        <v>0</v>
      </c>
      <c r="K1252" s="195">
        <f>'Agricultural Data'!I1252</f>
        <v>0</v>
      </c>
      <c r="L1252" s="195">
        <f>'Agricultural Data'!J1252</f>
        <v>0</v>
      </c>
      <c r="M1252" s="168" t="str">
        <f t="shared" si="66"/>
        <v/>
      </c>
      <c r="N1252" s="168" t="str">
        <f t="shared" si="67"/>
        <v/>
      </c>
      <c r="O1252" s="38" t="str">
        <f>IFERROR(IF(VLOOKUP(J1252,'Inputs_Metric 30'!$D$5:$E$139,2,FALSE)=0,"",VLOOKUP(J1252,'Inputs_Metric 30'!$D$5:$E$139,2,FALSE)),"")</f>
        <v/>
      </c>
    </row>
    <row r="1253" spans="3:15" x14ac:dyDescent="0.25">
      <c r="C1253">
        <f t="shared" si="65"/>
        <v>10</v>
      </c>
      <c r="D1253">
        <f>COUNTIF($F$4:F1253,F1253)</f>
        <v>1068</v>
      </c>
      <c r="E1253" s="40">
        <f>'Agricultural Data'!C1253</f>
        <v>0</v>
      </c>
      <c r="F1253" s="40">
        <f>'Agricultural Data'!D1253</f>
        <v>0</v>
      </c>
      <c r="G1253" s="40">
        <f>'Agricultural Data'!E1253</f>
        <v>0</v>
      </c>
      <c r="H1253" s="38">
        <f>'Agricultural Data'!F1253</f>
        <v>0</v>
      </c>
      <c r="I1253" s="38">
        <f>'Agricultural Data'!G1253</f>
        <v>0</v>
      </c>
      <c r="J1253" s="38">
        <f>'Agricultural Data'!H1253</f>
        <v>0</v>
      </c>
      <c r="K1253" s="195">
        <f>'Agricultural Data'!I1253</f>
        <v>0</v>
      </c>
      <c r="L1253" s="195">
        <f>'Agricultural Data'!J1253</f>
        <v>0</v>
      </c>
      <c r="M1253" s="168" t="str">
        <f t="shared" si="66"/>
        <v/>
      </c>
      <c r="N1253" s="168" t="str">
        <f t="shared" si="67"/>
        <v/>
      </c>
      <c r="O1253" s="38" t="str">
        <f>IFERROR(IF(VLOOKUP(J1253,'Inputs_Metric 30'!$D$5:$E$139,2,FALSE)=0,"",VLOOKUP(J1253,'Inputs_Metric 30'!$D$5:$E$139,2,FALSE)),"")</f>
        <v/>
      </c>
    </row>
    <row r="1254" spans="3:15" x14ac:dyDescent="0.25">
      <c r="C1254">
        <f t="shared" si="65"/>
        <v>10</v>
      </c>
      <c r="D1254">
        <f>COUNTIF($F$4:F1254,F1254)</f>
        <v>1069</v>
      </c>
      <c r="E1254" s="40">
        <f>'Agricultural Data'!C1254</f>
        <v>0</v>
      </c>
      <c r="F1254" s="40">
        <f>'Agricultural Data'!D1254</f>
        <v>0</v>
      </c>
      <c r="G1254" s="40">
        <f>'Agricultural Data'!E1254</f>
        <v>0</v>
      </c>
      <c r="H1254" s="38">
        <f>'Agricultural Data'!F1254</f>
        <v>0</v>
      </c>
      <c r="I1254" s="38">
        <f>'Agricultural Data'!G1254</f>
        <v>0</v>
      </c>
      <c r="J1254" s="38">
        <f>'Agricultural Data'!H1254</f>
        <v>0</v>
      </c>
      <c r="K1254" s="195">
        <f>'Agricultural Data'!I1254</f>
        <v>0</v>
      </c>
      <c r="L1254" s="195">
        <f>'Agricultural Data'!J1254</f>
        <v>0</v>
      </c>
      <c r="M1254" s="168" t="str">
        <f t="shared" si="66"/>
        <v/>
      </c>
      <c r="N1254" s="168" t="str">
        <f t="shared" si="67"/>
        <v/>
      </c>
      <c r="O1254" s="38" t="str">
        <f>IFERROR(IF(VLOOKUP(J1254,'Inputs_Metric 30'!$D$5:$E$139,2,FALSE)=0,"",VLOOKUP(J1254,'Inputs_Metric 30'!$D$5:$E$139,2,FALSE)),"")</f>
        <v/>
      </c>
    </row>
    <row r="1255" spans="3:15" x14ac:dyDescent="0.25">
      <c r="C1255">
        <f t="shared" si="65"/>
        <v>10</v>
      </c>
      <c r="D1255">
        <f>COUNTIF($F$4:F1255,F1255)</f>
        <v>1070</v>
      </c>
      <c r="E1255" s="40">
        <f>'Agricultural Data'!C1255</f>
        <v>0</v>
      </c>
      <c r="F1255" s="40">
        <f>'Agricultural Data'!D1255</f>
        <v>0</v>
      </c>
      <c r="G1255" s="40">
        <f>'Agricultural Data'!E1255</f>
        <v>0</v>
      </c>
      <c r="H1255" s="38">
        <f>'Agricultural Data'!F1255</f>
        <v>0</v>
      </c>
      <c r="I1255" s="38">
        <f>'Agricultural Data'!G1255</f>
        <v>0</v>
      </c>
      <c r="J1255" s="38">
        <f>'Agricultural Data'!H1255</f>
        <v>0</v>
      </c>
      <c r="K1255" s="195">
        <f>'Agricultural Data'!I1255</f>
        <v>0</v>
      </c>
      <c r="L1255" s="195">
        <f>'Agricultural Data'!J1255</f>
        <v>0</v>
      </c>
      <c r="M1255" s="168" t="str">
        <f t="shared" si="66"/>
        <v/>
      </c>
      <c r="N1255" s="168" t="str">
        <f t="shared" si="67"/>
        <v/>
      </c>
      <c r="O1255" s="38" t="str">
        <f>IFERROR(IF(VLOOKUP(J1255,'Inputs_Metric 30'!$D$5:$E$139,2,FALSE)=0,"",VLOOKUP(J1255,'Inputs_Metric 30'!$D$5:$E$139,2,FALSE)),"")</f>
        <v/>
      </c>
    </row>
    <row r="1256" spans="3:15" x14ac:dyDescent="0.25">
      <c r="C1256">
        <f t="shared" si="65"/>
        <v>10</v>
      </c>
      <c r="D1256">
        <f>COUNTIF($F$4:F1256,F1256)</f>
        <v>1071</v>
      </c>
      <c r="E1256" s="40">
        <f>'Agricultural Data'!C1256</f>
        <v>0</v>
      </c>
      <c r="F1256" s="40">
        <f>'Agricultural Data'!D1256</f>
        <v>0</v>
      </c>
      <c r="G1256" s="40">
        <f>'Agricultural Data'!E1256</f>
        <v>0</v>
      </c>
      <c r="H1256" s="38">
        <f>'Agricultural Data'!F1256</f>
        <v>0</v>
      </c>
      <c r="I1256" s="38">
        <f>'Agricultural Data'!G1256</f>
        <v>0</v>
      </c>
      <c r="J1256" s="38">
        <f>'Agricultural Data'!H1256</f>
        <v>0</v>
      </c>
      <c r="K1256" s="195">
        <f>'Agricultural Data'!I1256</f>
        <v>0</v>
      </c>
      <c r="L1256" s="195">
        <f>'Agricultural Data'!J1256</f>
        <v>0</v>
      </c>
      <c r="M1256" s="168" t="str">
        <f t="shared" si="66"/>
        <v/>
      </c>
      <c r="N1256" s="168" t="str">
        <f t="shared" si="67"/>
        <v/>
      </c>
      <c r="O1256" s="38" t="str">
        <f>IFERROR(IF(VLOOKUP(J1256,'Inputs_Metric 30'!$D$5:$E$139,2,FALSE)=0,"",VLOOKUP(J1256,'Inputs_Metric 30'!$D$5:$E$139,2,FALSE)),"")</f>
        <v/>
      </c>
    </row>
    <row r="1257" spans="3:15" x14ac:dyDescent="0.25">
      <c r="C1257">
        <f t="shared" si="65"/>
        <v>10</v>
      </c>
      <c r="D1257">
        <f>COUNTIF($F$4:F1257,F1257)</f>
        <v>1072</v>
      </c>
      <c r="E1257" s="40">
        <f>'Agricultural Data'!C1257</f>
        <v>0</v>
      </c>
      <c r="F1257" s="40">
        <f>'Agricultural Data'!D1257</f>
        <v>0</v>
      </c>
      <c r="G1257" s="40">
        <f>'Agricultural Data'!E1257</f>
        <v>0</v>
      </c>
      <c r="H1257" s="38">
        <f>'Agricultural Data'!F1257</f>
        <v>0</v>
      </c>
      <c r="I1257" s="38">
        <f>'Agricultural Data'!G1257</f>
        <v>0</v>
      </c>
      <c r="J1257" s="38">
        <f>'Agricultural Data'!H1257</f>
        <v>0</v>
      </c>
      <c r="K1257" s="195">
        <f>'Agricultural Data'!I1257</f>
        <v>0</v>
      </c>
      <c r="L1257" s="195">
        <f>'Agricultural Data'!J1257</f>
        <v>0</v>
      </c>
      <c r="M1257" s="168" t="str">
        <f t="shared" si="66"/>
        <v/>
      </c>
      <c r="N1257" s="168" t="str">
        <f t="shared" si="67"/>
        <v/>
      </c>
      <c r="O1257" s="38" t="str">
        <f>IFERROR(IF(VLOOKUP(J1257,'Inputs_Metric 30'!$D$5:$E$139,2,FALSE)=0,"",VLOOKUP(J1257,'Inputs_Metric 30'!$D$5:$E$139,2,FALSE)),"")</f>
        <v/>
      </c>
    </row>
    <row r="1258" spans="3:15" x14ac:dyDescent="0.25">
      <c r="C1258">
        <f t="shared" si="65"/>
        <v>10</v>
      </c>
      <c r="D1258">
        <f>COUNTIF($F$4:F1258,F1258)</f>
        <v>1073</v>
      </c>
      <c r="E1258" s="40">
        <f>'Agricultural Data'!C1258</f>
        <v>0</v>
      </c>
      <c r="F1258" s="40">
        <f>'Agricultural Data'!D1258</f>
        <v>0</v>
      </c>
      <c r="G1258" s="40">
        <f>'Agricultural Data'!E1258</f>
        <v>0</v>
      </c>
      <c r="H1258" s="38">
        <f>'Agricultural Data'!F1258</f>
        <v>0</v>
      </c>
      <c r="I1258" s="38">
        <f>'Agricultural Data'!G1258</f>
        <v>0</v>
      </c>
      <c r="J1258" s="38">
        <f>'Agricultural Data'!H1258</f>
        <v>0</v>
      </c>
      <c r="K1258" s="195">
        <f>'Agricultural Data'!I1258</f>
        <v>0</v>
      </c>
      <c r="L1258" s="195">
        <f>'Agricultural Data'!J1258</f>
        <v>0</v>
      </c>
      <c r="M1258" s="168" t="str">
        <f t="shared" si="66"/>
        <v/>
      </c>
      <c r="N1258" s="168" t="str">
        <f t="shared" si="67"/>
        <v/>
      </c>
      <c r="O1258" s="38" t="str">
        <f>IFERROR(IF(VLOOKUP(J1258,'Inputs_Metric 30'!$D$5:$E$139,2,FALSE)=0,"",VLOOKUP(J1258,'Inputs_Metric 30'!$D$5:$E$139,2,FALSE)),"")</f>
        <v/>
      </c>
    </row>
    <row r="1259" spans="3:15" x14ac:dyDescent="0.25">
      <c r="C1259">
        <f t="shared" si="65"/>
        <v>10</v>
      </c>
      <c r="D1259">
        <f>COUNTIF($F$4:F1259,F1259)</f>
        <v>1074</v>
      </c>
      <c r="E1259" s="40">
        <f>'Agricultural Data'!C1259</f>
        <v>0</v>
      </c>
      <c r="F1259" s="40">
        <f>'Agricultural Data'!D1259</f>
        <v>0</v>
      </c>
      <c r="G1259" s="40">
        <f>'Agricultural Data'!E1259</f>
        <v>0</v>
      </c>
      <c r="H1259" s="38">
        <f>'Agricultural Data'!F1259</f>
        <v>0</v>
      </c>
      <c r="I1259" s="38">
        <f>'Agricultural Data'!G1259</f>
        <v>0</v>
      </c>
      <c r="J1259" s="38">
        <f>'Agricultural Data'!H1259</f>
        <v>0</v>
      </c>
      <c r="K1259" s="195">
        <f>'Agricultural Data'!I1259</f>
        <v>0</v>
      </c>
      <c r="L1259" s="195">
        <f>'Agricultural Data'!J1259</f>
        <v>0</v>
      </c>
      <c r="M1259" s="168" t="str">
        <f t="shared" si="66"/>
        <v/>
      </c>
      <c r="N1259" s="168" t="str">
        <f t="shared" si="67"/>
        <v/>
      </c>
      <c r="O1259" s="38" t="str">
        <f>IFERROR(IF(VLOOKUP(J1259,'Inputs_Metric 30'!$D$5:$E$139,2,FALSE)=0,"",VLOOKUP(J1259,'Inputs_Metric 30'!$D$5:$E$139,2,FALSE)),"")</f>
        <v/>
      </c>
    </row>
    <row r="1260" spans="3:15" x14ac:dyDescent="0.25">
      <c r="C1260">
        <f t="shared" si="65"/>
        <v>10</v>
      </c>
      <c r="D1260">
        <f>COUNTIF($F$4:F1260,F1260)</f>
        <v>1075</v>
      </c>
      <c r="E1260" s="40">
        <f>'Agricultural Data'!C1260</f>
        <v>0</v>
      </c>
      <c r="F1260" s="40">
        <f>'Agricultural Data'!D1260</f>
        <v>0</v>
      </c>
      <c r="G1260" s="40">
        <f>'Agricultural Data'!E1260</f>
        <v>0</v>
      </c>
      <c r="H1260" s="38">
        <f>'Agricultural Data'!F1260</f>
        <v>0</v>
      </c>
      <c r="I1260" s="38">
        <f>'Agricultural Data'!G1260</f>
        <v>0</v>
      </c>
      <c r="J1260" s="38">
        <f>'Agricultural Data'!H1260</f>
        <v>0</v>
      </c>
      <c r="K1260" s="195">
        <f>'Agricultural Data'!I1260</f>
        <v>0</v>
      </c>
      <c r="L1260" s="195">
        <f>'Agricultural Data'!J1260</f>
        <v>0</v>
      </c>
      <c r="M1260" s="168" t="str">
        <f t="shared" si="66"/>
        <v/>
      </c>
      <c r="N1260" s="168" t="str">
        <f t="shared" si="67"/>
        <v/>
      </c>
      <c r="O1260" s="38" t="str">
        <f>IFERROR(IF(VLOOKUP(J1260,'Inputs_Metric 30'!$D$5:$E$139,2,FALSE)=0,"",VLOOKUP(J1260,'Inputs_Metric 30'!$D$5:$E$139,2,FALSE)),"")</f>
        <v/>
      </c>
    </row>
    <row r="1261" spans="3:15" x14ac:dyDescent="0.25">
      <c r="C1261">
        <f t="shared" si="65"/>
        <v>10</v>
      </c>
      <c r="D1261">
        <f>COUNTIF($F$4:F1261,F1261)</f>
        <v>1076</v>
      </c>
      <c r="E1261" s="40">
        <f>'Agricultural Data'!C1261</f>
        <v>0</v>
      </c>
      <c r="F1261" s="40">
        <f>'Agricultural Data'!D1261</f>
        <v>0</v>
      </c>
      <c r="G1261" s="40">
        <f>'Agricultural Data'!E1261</f>
        <v>0</v>
      </c>
      <c r="H1261" s="38">
        <f>'Agricultural Data'!F1261</f>
        <v>0</v>
      </c>
      <c r="I1261" s="38">
        <f>'Agricultural Data'!G1261</f>
        <v>0</v>
      </c>
      <c r="J1261" s="38">
        <f>'Agricultural Data'!H1261</f>
        <v>0</v>
      </c>
      <c r="K1261" s="195">
        <f>'Agricultural Data'!I1261</f>
        <v>0</v>
      </c>
      <c r="L1261" s="195">
        <f>'Agricultural Data'!J1261</f>
        <v>0</v>
      </c>
      <c r="M1261" s="168" t="str">
        <f t="shared" si="66"/>
        <v/>
      </c>
      <c r="N1261" s="168" t="str">
        <f t="shared" si="67"/>
        <v/>
      </c>
      <c r="O1261" s="38" t="str">
        <f>IFERROR(IF(VLOOKUP(J1261,'Inputs_Metric 30'!$D$5:$E$139,2,FALSE)=0,"",VLOOKUP(J1261,'Inputs_Metric 30'!$D$5:$E$139,2,FALSE)),"")</f>
        <v/>
      </c>
    </row>
    <row r="1262" spans="3:15" x14ac:dyDescent="0.25">
      <c r="C1262">
        <f t="shared" si="65"/>
        <v>10</v>
      </c>
      <c r="D1262">
        <f>COUNTIF($F$4:F1262,F1262)</f>
        <v>1077</v>
      </c>
      <c r="E1262" s="40">
        <f>'Agricultural Data'!C1262</f>
        <v>0</v>
      </c>
      <c r="F1262" s="40">
        <f>'Agricultural Data'!D1262</f>
        <v>0</v>
      </c>
      <c r="G1262" s="40">
        <f>'Agricultural Data'!E1262</f>
        <v>0</v>
      </c>
      <c r="H1262" s="38">
        <f>'Agricultural Data'!F1262</f>
        <v>0</v>
      </c>
      <c r="I1262" s="38">
        <f>'Agricultural Data'!G1262</f>
        <v>0</v>
      </c>
      <c r="J1262" s="38">
        <f>'Agricultural Data'!H1262</f>
        <v>0</v>
      </c>
      <c r="K1262" s="195">
        <f>'Agricultural Data'!I1262</f>
        <v>0</v>
      </c>
      <c r="L1262" s="195">
        <f>'Agricultural Data'!J1262</f>
        <v>0</v>
      </c>
      <c r="M1262" s="168" t="str">
        <f t="shared" si="66"/>
        <v/>
      </c>
      <c r="N1262" s="168" t="str">
        <f t="shared" si="67"/>
        <v/>
      </c>
      <c r="O1262" s="38" t="str">
        <f>IFERROR(IF(VLOOKUP(J1262,'Inputs_Metric 30'!$D$5:$E$139,2,FALSE)=0,"",VLOOKUP(J1262,'Inputs_Metric 30'!$D$5:$E$139,2,FALSE)),"")</f>
        <v/>
      </c>
    </row>
    <row r="1263" spans="3:15" x14ac:dyDescent="0.25">
      <c r="C1263">
        <f t="shared" si="65"/>
        <v>10</v>
      </c>
      <c r="D1263">
        <f>COUNTIF($F$4:F1263,F1263)</f>
        <v>1078</v>
      </c>
      <c r="E1263" s="40">
        <f>'Agricultural Data'!C1263</f>
        <v>0</v>
      </c>
      <c r="F1263" s="40">
        <f>'Agricultural Data'!D1263</f>
        <v>0</v>
      </c>
      <c r="G1263" s="40">
        <f>'Agricultural Data'!E1263</f>
        <v>0</v>
      </c>
      <c r="H1263" s="38">
        <f>'Agricultural Data'!F1263</f>
        <v>0</v>
      </c>
      <c r="I1263" s="38">
        <f>'Agricultural Data'!G1263</f>
        <v>0</v>
      </c>
      <c r="J1263" s="38">
        <f>'Agricultural Data'!H1263</f>
        <v>0</v>
      </c>
      <c r="K1263" s="195">
        <f>'Agricultural Data'!I1263</f>
        <v>0</v>
      </c>
      <c r="L1263" s="195">
        <f>'Agricultural Data'!J1263</f>
        <v>0</v>
      </c>
      <c r="M1263" s="168" t="str">
        <f t="shared" si="66"/>
        <v/>
      </c>
      <c r="N1263" s="168" t="str">
        <f t="shared" si="67"/>
        <v/>
      </c>
      <c r="O1263" s="38" t="str">
        <f>IFERROR(IF(VLOOKUP(J1263,'Inputs_Metric 30'!$D$5:$E$139,2,FALSE)=0,"",VLOOKUP(J1263,'Inputs_Metric 30'!$D$5:$E$139,2,FALSE)),"")</f>
        <v/>
      </c>
    </row>
    <row r="1264" spans="3:15" x14ac:dyDescent="0.25">
      <c r="C1264">
        <f t="shared" si="65"/>
        <v>10</v>
      </c>
      <c r="D1264">
        <f>COUNTIF($F$4:F1264,F1264)</f>
        <v>1079</v>
      </c>
      <c r="E1264" s="40">
        <f>'Agricultural Data'!C1264</f>
        <v>0</v>
      </c>
      <c r="F1264" s="40">
        <f>'Agricultural Data'!D1264</f>
        <v>0</v>
      </c>
      <c r="G1264" s="40">
        <f>'Agricultural Data'!E1264</f>
        <v>0</v>
      </c>
      <c r="H1264" s="38">
        <f>'Agricultural Data'!F1264</f>
        <v>0</v>
      </c>
      <c r="I1264" s="38">
        <f>'Agricultural Data'!G1264</f>
        <v>0</v>
      </c>
      <c r="J1264" s="38">
        <f>'Agricultural Data'!H1264</f>
        <v>0</v>
      </c>
      <c r="K1264" s="195">
        <f>'Agricultural Data'!I1264</f>
        <v>0</v>
      </c>
      <c r="L1264" s="195">
        <f>'Agricultural Data'!J1264</f>
        <v>0</v>
      </c>
      <c r="M1264" s="168" t="str">
        <f t="shared" si="66"/>
        <v/>
      </c>
      <c r="N1264" s="168" t="str">
        <f t="shared" si="67"/>
        <v/>
      </c>
      <c r="O1264" s="38" t="str">
        <f>IFERROR(IF(VLOOKUP(J1264,'Inputs_Metric 30'!$D$5:$E$139,2,FALSE)=0,"",VLOOKUP(J1264,'Inputs_Metric 30'!$D$5:$E$139,2,FALSE)),"")</f>
        <v/>
      </c>
    </row>
    <row r="1265" spans="3:15" x14ac:dyDescent="0.25">
      <c r="C1265">
        <f t="shared" si="65"/>
        <v>10</v>
      </c>
      <c r="D1265">
        <f>COUNTIF($F$4:F1265,F1265)</f>
        <v>1080</v>
      </c>
      <c r="E1265" s="40">
        <f>'Agricultural Data'!C1265</f>
        <v>0</v>
      </c>
      <c r="F1265" s="40">
        <f>'Agricultural Data'!D1265</f>
        <v>0</v>
      </c>
      <c r="G1265" s="40">
        <f>'Agricultural Data'!E1265</f>
        <v>0</v>
      </c>
      <c r="H1265" s="38">
        <f>'Agricultural Data'!F1265</f>
        <v>0</v>
      </c>
      <c r="I1265" s="38">
        <f>'Agricultural Data'!G1265</f>
        <v>0</v>
      </c>
      <c r="J1265" s="38">
        <f>'Agricultural Data'!H1265</f>
        <v>0</v>
      </c>
      <c r="K1265" s="195">
        <f>'Agricultural Data'!I1265</f>
        <v>0</v>
      </c>
      <c r="L1265" s="195">
        <f>'Agricultural Data'!J1265</f>
        <v>0</v>
      </c>
      <c r="M1265" s="168" t="str">
        <f t="shared" si="66"/>
        <v/>
      </c>
      <c r="N1265" s="168" t="str">
        <f t="shared" si="67"/>
        <v/>
      </c>
      <c r="O1265" s="38" t="str">
        <f>IFERROR(IF(VLOOKUP(J1265,'Inputs_Metric 30'!$D$5:$E$139,2,FALSE)=0,"",VLOOKUP(J1265,'Inputs_Metric 30'!$D$5:$E$139,2,FALSE)),"")</f>
        <v/>
      </c>
    </row>
    <row r="1266" spans="3:15" x14ac:dyDescent="0.25">
      <c r="C1266">
        <f t="shared" si="65"/>
        <v>10</v>
      </c>
      <c r="D1266">
        <f>COUNTIF($F$4:F1266,F1266)</f>
        <v>1081</v>
      </c>
      <c r="E1266" s="40">
        <f>'Agricultural Data'!C1266</f>
        <v>0</v>
      </c>
      <c r="F1266" s="40">
        <f>'Agricultural Data'!D1266</f>
        <v>0</v>
      </c>
      <c r="G1266" s="40">
        <f>'Agricultural Data'!E1266</f>
        <v>0</v>
      </c>
      <c r="H1266" s="38">
        <f>'Agricultural Data'!F1266</f>
        <v>0</v>
      </c>
      <c r="I1266" s="38">
        <f>'Agricultural Data'!G1266</f>
        <v>0</v>
      </c>
      <c r="J1266" s="38">
        <f>'Agricultural Data'!H1266</f>
        <v>0</v>
      </c>
      <c r="K1266" s="195">
        <f>'Agricultural Data'!I1266</f>
        <v>0</v>
      </c>
      <c r="L1266" s="195">
        <f>'Agricultural Data'!J1266</f>
        <v>0</v>
      </c>
      <c r="M1266" s="168" t="str">
        <f t="shared" si="66"/>
        <v/>
      </c>
      <c r="N1266" s="168" t="str">
        <f t="shared" si="67"/>
        <v/>
      </c>
      <c r="O1266" s="38" t="str">
        <f>IFERROR(IF(VLOOKUP(J1266,'Inputs_Metric 30'!$D$5:$E$139,2,FALSE)=0,"",VLOOKUP(J1266,'Inputs_Metric 30'!$D$5:$E$139,2,FALSE)),"")</f>
        <v/>
      </c>
    </row>
    <row r="1267" spans="3:15" x14ac:dyDescent="0.25">
      <c r="C1267">
        <f t="shared" si="65"/>
        <v>10</v>
      </c>
      <c r="D1267">
        <f>COUNTIF($F$4:F1267,F1267)</f>
        <v>1082</v>
      </c>
      <c r="E1267" s="40">
        <f>'Agricultural Data'!C1267</f>
        <v>0</v>
      </c>
      <c r="F1267" s="40">
        <f>'Agricultural Data'!D1267</f>
        <v>0</v>
      </c>
      <c r="G1267" s="40">
        <f>'Agricultural Data'!E1267</f>
        <v>0</v>
      </c>
      <c r="H1267" s="38">
        <f>'Agricultural Data'!F1267</f>
        <v>0</v>
      </c>
      <c r="I1267" s="38">
        <f>'Agricultural Data'!G1267</f>
        <v>0</v>
      </c>
      <c r="J1267" s="38">
        <f>'Agricultural Data'!H1267</f>
        <v>0</v>
      </c>
      <c r="K1267" s="195">
        <f>'Agricultural Data'!I1267</f>
        <v>0</v>
      </c>
      <c r="L1267" s="195">
        <f>'Agricultural Data'!J1267</f>
        <v>0</v>
      </c>
      <c r="M1267" s="168" t="str">
        <f t="shared" si="66"/>
        <v/>
      </c>
      <c r="N1267" s="168" t="str">
        <f t="shared" si="67"/>
        <v/>
      </c>
      <c r="O1267" s="38" t="str">
        <f>IFERROR(IF(VLOOKUP(J1267,'Inputs_Metric 30'!$D$5:$E$139,2,FALSE)=0,"",VLOOKUP(J1267,'Inputs_Metric 30'!$D$5:$E$139,2,FALSE)),"")</f>
        <v/>
      </c>
    </row>
    <row r="1268" spans="3:15" x14ac:dyDescent="0.25">
      <c r="C1268">
        <f t="shared" si="65"/>
        <v>10</v>
      </c>
      <c r="D1268">
        <f>COUNTIF($F$4:F1268,F1268)</f>
        <v>1083</v>
      </c>
      <c r="E1268" s="40">
        <f>'Agricultural Data'!C1268</f>
        <v>0</v>
      </c>
      <c r="F1268" s="40">
        <f>'Agricultural Data'!D1268</f>
        <v>0</v>
      </c>
      <c r="G1268" s="40">
        <f>'Agricultural Data'!E1268</f>
        <v>0</v>
      </c>
      <c r="H1268" s="38">
        <f>'Agricultural Data'!F1268</f>
        <v>0</v>
      </c>
      <c r="I1268" s="38">
        <f>'Agricultural Data'!G1268</f>
        <v>0</v>
      </c>
      <c r="J1268" s="38">
        <f>'Agricultural Data'!H1268</f>
        <v>0</v>
      </c>
      <c r="K1268" s="195">
        <f>'Agricultural Data'!I1268</f>
        <v>0</v>
      </c>
      <c r="L1268" s="195">
        <f>'Agricultural Data'!J1268</f>
        <v>0</v>
      </c>
      <c r="M1268" s="168" t="str">
        <f t="shared" si="66"/>
        <v/>
      </c>
      <c r="N1268" s="168" t="str">
        <f t="shared" si="67"/>
        <v/>
      </c>
      <c r="O1268" s="38" t="str">
        <f>IFERROR(IF(VLOOKUP(J1268,'Inputs_Metric 30'!$D$5:$E$139,2,FALSE)=0,"",VLOOKUP(J1268,'Inputs_Metric 30'!$D$5:$E$139,2,FALSE)),"")</f>
        <v/>
      </c>
    </row>
    <row r="1269" spans="3:15" x14ac:dyDescent="0.25">
      <c r="C1269">
        <f t="shared" si="65"/>
        <v>10</v>
      </c>
      <c r="D1269">
        <f>COUNTIF($F$4:F1269,F1269)</f>
        <v>1084</v>
      </c>
      <c r="E1269" s="40">
        <f>'Agricultural Data'!C1269</f>
        <v>0</v>
      </c>
      <c r="F1269" s="40">
        <f>'Agricultural Data'!D1269</f>
        <v>0</v>
      </c>
      <c r="G1269" s="40">
        <f>'Agricultural Data'!E1269</f>
        <v>0</v>
      </c>
      <c r="H1269" s="38">
        <f>'Agricultural Data'!F1269</f>
        <v>0</v>
      </c>
      <c r="I1269" s="38">
        <f>'Agricultural Data'!G1269</f>
        <v>0</v>
      </c>
      <c r="J1269" s="38">
        <f>'Agricultural Data'!H1269</f>
        <v>0</v>
      </c>
      <c r="K1269" s="195">
        <f>'Agricultural Data'!I1269</f>
        <v>0</v>
      </c>
      <c r="L1269" s="195">
        <f>'Agricultural Data'!J1269</f>
        <v>0</v>
      </c>
      <c r="M1269" s="168" t="str">
        <f t="shared" si="66"/>
        <v/>
      </c>
      <c r="N1269" s="168" t="str">
        <f t="shared" si="67"/>
        <v/>
      </c>
      <c r="O1269" s="38" t="str">
        <f>IFERROR(IF(VLOOKUP(J1269,'Inputs_Metric 30'!$D$5:$E$139,2,FALSE)=0,"",VLOOKUP(J1269,'Inputs_Metric 30'!$D$5:$E$139,2,FALSE)),"")</f>
        <v/>
      </c>
    </row>
    <row r="1270" spans="3:15" x14ac:dyDescent="0.25">
      <c r="C1270">
        <f t="shared" si="65"/>
        <v>10</v>
      </c>
      <c r="D1270">
        <f>COUNTIF($F$4:F1270,F1270)</f>
        <v>1085</v>
      </c>
      <c r="E1270" s="40">
        <f>'Agricultural Data'!C1270</f>
        <v>0</v>
      </c>
      <c r="F1270" s="40">
        <f>'Agricultural Data'!D1270</f>
        <v>0</v>
      </c>
      <c r="G1270" s="40">
        <f>'Agricultural Data'!E1270</f>
        <v>0</v>
      </c>
      <c r="H1270" s="38">
        <f>'Agricultural Data'!F1270</f>
        <v>0</v>
      </c>
      <c r="I1270" s="38">
        <f>'Agricultural Data'!G1270</f>
        <v>0</v>
      </c>
      <c r="J1270" s="38">
        <f>'Agricultural Data'!H1270</f>
        <v>0</v>
      </c>
      <c r="K1270" s="195">
        <f>'Agricultural Data'!I1270</f>
        <v>0</v>
      </c>
      <c r="L1270" s="195">
        <f>'Agricultural Data'!J1270</f>
        <v>0</v>
      </c>
      <c r="M1270" s="168" t="str">
        <f t="shared" si="66"/>
        <v/>
      </c>
      <c r="N1270" s="168" t="str">
        <f t="shared" si="67"/>
        <v/>
      </c>
      <c r="O1270" s="38" t="str">
        <f>IFERROR(IF(VLOOKUP(J1270,'Inputs_Metric 30'!$D$5:$E$139,2,FALSE)=0,"",VLOOKUP(J1270,'Inputs_Metric 30'!$D$5:$E$139,2,FALSE)),"")</f>
        <v/>
      </c>
    </row>
    <row r="1271" spans="3:15" x14ac:dyDescent="0.25">
      <c r="C1271">
        <f t="shared" si="65"/>
        <v>10</v>
      </c>
      <c r="D1271">
        <f>COUNTIF($F$4:F1271,F1271)</f>
        <v>1086</v>
      </c>
      <c r="E1271" s="40">
        <f>'Agricultural Data'!C1271</f>
        <v>0</v>
      </c>
      <c r="F1271" s="40">
        <f>'Agricultural Data'!D1271</f>
        <v>0</v>
      </c>
      <c r="G1271" s="40">
        <f>'Agricultural Data'!E1271</f>
        <v>0</v>
      </c>
      <c r="H1271" s="38">
        <f>'Agricultural Data'!F1271</f>
        <v>0</v>
      </c>
      <c r="I1271" s="38">
        <f>'Agricultural Data'!G1271</f>
        <v>0</v>
      </c>
      <c r="J1271" s="38">
        <f>'Agricultural Data'!H1271</f>
        <v>0</v>
      </c>
      <c r="K1271" s="195">
        <f>'Agricultural Data'!I1271</f>
        <v>0</v>
      </c>
      <c r="L1271" s="195">
        <f>'Agricultural Data'!J1271</f>
        <v>0</v>
      </c>
      <c r="M1271" s="168" t="str">
        <f t="shared" si="66"/>
        <v/>
      </c>
      <c r="N1271" s="168" t="str">
        <f t="shared" si="67"/>
        <v/>
      </c>
      <c r="O1271" s="38" t="str">
        <f>IFERROR(IF(VLOOKUP(J1271,'Inputs_Metric 30'!$D$5:$E$139,2,FALSE)=0,"",VLOOKUP(J1271,'Inputs_Metric 30'!$D$5:$E$139,2,FALSE)),"")</f>
        <v/>
      </c>
    </row>
    <row r="1272" spans="3:15" x14ac:dyDescent="0.25">
      <c r="C1272">
        <f t="shared" si="65"/>
        <v>10</v>
      </c>
      <c r="D1272">
        <f>COUNTIF($F$4:F1272,F1272)</f>
        <v>1087</v>
      </c>
      <c r="E1272" s="40">
        <f>'Agricultural Data'!C1272</f>
        <v>0</v>
      </c>
      <c r="F1272" s="40">
        <f>'Agricultural Data'!D1272</f>
        <v>0</v>
      </c>
      <c r="G1272" s="40">
        <f>'Agricultural Data'!E1272</f>
        <v>0</v>
      </c>
      <c r="H1272" s="38">
        <f>'Agricultural Data'!F1272</f>
        <v>0</v>
      </c>
      <c r="I1272" s="38">
        <f>'Agricultural Data'!G1272</f>
        <v>0</v>
      </c>
      <c r="J1272" s="38">
        <f>'Agricultural Data'!H1272</f>
        <v>0</v>
      </c>
      <c r="K1272" s="195">
        <f>'Agricultural Data'!I1272</f>
        <v>0</v>
      </c>
      <c r="L1272" s="195">
        <f>'Agricultural Data'!J1272</f>
        <v>0</v>
      </c>
      <c r="M1272" s="168" t="str">
        <f t="shared" si="66"/>
        <v/>
      </c>
      <c r="N1272" s="168" t="str">
        <f t="shared" si="67"/>
        <v/>
      </c>
      <c r="O1272" s="38" t="str">
        <f>IFERROR(IF(VLOOKUP(J1272,'Inputs_Metric 30'!$D$5:$E$139,2,FALSE)=0,"",VLOOKUP(J1272,'Inputs_Metric 30'!$D$5:$E$139,2,FALSE)),"")</f>
        <v/>
      </c>
    </row>
    <row r="1273" spans="3:15" x14ac:dyDescent="0.25">
      <c r="C1273">
        <f t="shared" si="65"/>
        <v>10</v>
      </c>
      <c r="D1273">
        <f>COUNTIF($F$4:F1273,F1273)</f>
        <v>1088</v>
      </c>
      <c r="E1273" s="40">
        <f>'Agricultural Data'!C1273</f>
        <v>0</v>
      </c>
      <c r="F1273" s="40">
        <f>'Agricultural Data'!D1273</f>
        <v>0</v>
      </c>
      <c r="G1273" s="40">
        <f>'Agricultural Data'!E1273</f>
        <v>0</v>
      </c>
      <c r="H1273" s="38">
        <f>'Agricultural Data'!F1273</f>
        <v>0</v>
      </c>
      <c r="I1273" s="38">
        <f>'Agricultural Data'!G1273</f>
        <v>0</v>
      </c>
      <c r="J1273" s="38">
        <f>'Agricultural Data'!H1273</f>
        <v>0</v>
      </c>
      <c r="K1273" s="195">
        <f>'Agricultural Data'!I1273</f>
        <v>0</v>
      </c>
      <c r="L1273" s="195">
        <f>'Agricultural Data'!J1273</f>
        <v>0</v>
      </c>
      <c r="M1273" s="168" t="str">
        <f t="shared" si="66"/>
        <v/>
      </c>
      <c r="N1273" s="168" t="str">
        <f t="shared" si="67"/>
        <v/>
      </c>
      <c r="O1273" s="38" t="str">
        <f>IFERROR(IF(VLOOKUP(J1273,'Inputs_Metric 30'!$D$5:$E$139,2,FALSE)=0,"",VLOOKUP(J1273,'Inputs_Metric 30'!$D$5:$E$139,2,FALSE)),"")</f>
        <v/>
      </c>
    </row>
    <row r="1274" spans="3:15" x14ac:dyDescent="0.25">
      <c r="C1274">
        <f t="shared" si="65"/>
        <v>10</v>
      </c>
      <c r="D1274">
        <f>COUNTIF($F$4:F1274,F1274)</f>
        <v>1089</v>
      </c>
      <c r="E1274" s="40">
        <f>'Agricultural Data'!C1274</f>
        <v>0</v>
      </c>
      <c r="F1274" s="40">
        <f>'Agricultural Data'!D1274</f>
        <v>0</v>
      </c>
      <c r="G1274" s="40">
        <f>'Agricultural Data'!E1274</f>
        <v>0</v>
      </c>
      <c r="H1274" s="38">
        <f>'Agricultural Data'!F1274</f>
        <v>0</v>
      </c>
      <c r="I1274" s="38">
        <f>'Agricultural Data'!G1274</f>
        <v>0</v>
      </c>
      <c r="J1274" s="38">
        <f>'Agricultural Data'!H1274</f>
        <v>0</v>
      </c>
      <c r="K1274" s="195">
        <f>'Agricultural Data'!I1274</f>
        <v>0</v>
      </c>
      <c r="L1274" s="195">
        <f>'Agricultural Data'!J1274</f>
        <v>0</v>
      </c>
      <c r="M1274" s="168" t="str">
        <f t="shared" si="66"/>
        <v/>
      </c>
      <c r="N1274" s="168" t="str">
        <f t="shared" si="67"/>
        <v/>
      </c>
      <c r="O1274" s="38" t="str">
        <f>IFERROR(IF(VLOOKUP(J1274,'Inputs_Metric 30'!$D$5:$E$139,2,FALSE)=0,"",VLOOKUP(J1274,'Inputs_Metric 30'!$D$5:$E$139,2,FALSE)),"")</f>
        <v/>
      </c>
    </row>
    <row r="1275" spans="3:15" x14ac:dyDescent="0.25">
      <c r="C1275">
        <f t="shared" si="65"/>
        <v>10</v>
      </c>
      <c r="D1275">
        <f>COUNTIF($F$4:F1275,F1275)</f>
        <v>1090</v>
      </c>
      <c r="E1275" s="40">
        <f>'Agricultural Data'!C1275</f>
        <v>0</v>
      </c>
      <c r="F1275" s="40">
        <f>'Agricultural Data'!D1275</f>
        <v>0</v>
      </c>
      <c r="G1275" s="40">
        <f>'Agricultural Data'!E1275</f>
        <v>0</v>
      </c>
      <c r="H1275" s="38">
        <f>'Agricultural Data'!F1275</f>
        <v>0</v>
      </c>
      <c r="I1275" s="38">
        <f>'Agricultural Data'!G1275</f>
        <v>0</v>
      </c>
      <c r="J1275" s="38">
        <f>'Agricultural Data'!H1275</f>
        <v>0</v>
      </c>
      <c r="K1275" s="195">
        <f>'Agricultural Data'!I1275</f>
        <v>0</v>
      </c>
      <c r="L1275" s="195">
        <f>'Agricultural Data'!J1275</f>
        <v>0</v>
      </c>
      <c r="M1275" s="168" t="str">
        <f t="shared" si="66"/>
        <v/>
      </c>
      <c r="N1275" s="168" t="str">
        <f t="shared" si="67"/>
        <v/>
      </c>
      <c r="O1275" s="38" t="str">
        <f>IFERROR(IF(VLOOKUP(J1275,'Inputs_Metric 30'!$D$5:$E$139,2,FALSE)=0,"",VLOOKUP(J1275,'Inputs_Metric 30'!$D$5:$E$139,2,FALSE)),"")</f>
        <v/>
      </c>
    </row>
    <row r="1276" spans="3:15" x14ac:dyDescent="0.25">
      <c r="C1276">
        <f t="shared" si="65"/>
        <v>10</v>
      </c>
      <c r="D1276">
        <f>COUNTIF($F$4:F1276,F1276)</f>
        <v>1091</v>
      </c>
      <c r="E1276" s="40">
        <f>'Agricultural Data'!C1276</f>
        <v>0</v>
      </c>
      <c r="F1276" s="40">
        <f>'Agricultural Data'!D1276</f>
        <v>0</v>
      </c>
      <c r="G1276" s="40">
        <f>'Agricultural Data'!E1276</f>
        <v>0</v>
      </c>
      <c r="H1276" s="38">
        <f>'Agricultural Data'!F1276</f>
        <v>0</v>
      </c>
      <c r="I1276" s="38">
        <f>'Agricultural Data'!G1276</f>
        <v>0</v>
      </c>
      <c r="J1276" s="38">
        <f>'Agricultural Data'!H1276</f>
        <v>0</v>
      </c>
      <c r="K1276" s="195">
        <f>'Agricultural Data'!I1276</f>
        <v>0</v>
      </c>
      <c r="L1276" s="195">
        <f>'Agricultural Data'!J1276</f>
        <v>0</v>
      </c>
      <c r="M1276" s="168" t="str">
        <f t="shared" si="66"/>
        <v/>
      </c>
      <c r="N1276" s="168" t="str">
        <f t="shared" si="67"/>
        <v/>
      </c>
      <c r="O1276" s="38" t="str">
        <f>IFERROR(IF(VLOOKUP(J1276,'Inputs_Metric 30'!$D$5:$E$139,2,FALSE)=0,"",VLOOKUP(J1276,'Inputs_Metric 30'!$D$5:$E$139,2,FALSE)),"")</f>
        <v/>
      </c>
    </row>
    <row r="1277" spans="3:15" x14ac:dyDescent="0.25">
      <c r="C1277">
        <f t="shared" si="65"/>
        <v>10</v>
      </c>
      <c r="D1277">
        <f>COUNTIF($F$4:F1277,F1277)</f>
        <v>1092</v>
      </c>
      <c r="E1277" s="40">
        <f>'Agricultural Data'!C1277</f>
        <v>0</v>
      </c>
      <c r="F1277" s="40">
        <f>'Agricultural Data'!D1277</f>
        <v>0</v>
      </c>
      <c r="G1277" s="40">
        <f>'Agricultural Data'!E1277</f>
        <v>0</v>
      </c>
      <c r="H1277" s="38">
        <f>'Agricultural Data'!F1277</f>
        <v>0</v>
      </c>
      <c r="I1277" s="38">
        <f>'Agricultural Data'!G1277</f>
        <v>0</v>
      </c>
      <c r="J1277" s="38">
        <f>'Agricultural Data'!H1277</f>
        <v>0</v>
      </c>
      <c r="K1277" s="195">
        <f>'Agricultural Data'!I1277</f>
        <v>0</v>
      </c>
      <c r="L1277" s="195">
        <f>'Agricultural Data'!J1277</f>
        <v>0</v>
      </c>
      <c r="M1277" s="168" t="str">
        <f t="shared" si="66"/>
        <v/>
      </c>
      <c r="N1277" s="168" t="str">
        <f t="shared" si="67"/>
        <v/>
      </c>
      <c r="O1277" s="38" t="str">
        <f>IFERROR(IF(VLOOKUP(J1277,'Inputs_Metric 30'!$D$5:$E$139,2,FALSE)=0,"",VLOOKUP(J1277,'Inputs_Metric 30'!$D$5:$E$139,2,FALSE)),"")</f>
        <v/>
      </c>
    </row>
    <row r="1278" spans="3:15" x14ac:dyDescent="0.25">
      <c r="C1278">
        <f t="shared" si="65"/>
        <v>10</v>
      </c>
      <c r="D1278">
        <f>COUNTIF($F$4:F1278,F1278)</f>
        <v>1093</v>
      </c>
      <c r="E1278" s="40">
        <f>'Agricultural Data'!C1278</f>
        <v>0</v>
      </c>
      <c r="F1278" s="40">
        <f>'Agricultural Data'!D1278</f>
        <v>0</v>
      </c>
      <c r="G1278" s="40">
        <f>'Agricultural Data'!E1278</f>
        <v>0</v>
      </c>
      <c r="H1278" s="38">
        <f>'Agricultural Data'!F1278</f>
        <v>0</v>
      </c>
      <c r="I1278" s="38">
        <f>'Agricultural Data'!G1278</f>
        <v>0</v>
      </c>
      <c r="J1278" s="38">
        <f>'Agricultural Data'!H1278</f>
        <v>0</v>
      </c>
      <c r="K1278" s="195">
        <f>'Agricultural Data'!I1278</f>
        <v>0</v>
      </c>
      <c r="L1278" s="195">
        <f>'Agricultural Data'!J1278</f>
        <v>0</v>
      </c>
      <c r="M1278" s="168" t="str">
        <f t="shared" si="66"/>
        <v/>
      </c>
      <c r="N1278" s="168" t="str">
        <f t="shared" si="67"/>
        <v/>
      </c>
      <c r="O1278" s="38" t="str">
        <f>IFERROR(IF(VLOOKUP(J1278,'Inputs_Metric 30'!$D$5:$E$139,2,FALSE)=0,"",VLOOKUP(J1278,'Inputs_Metric 30'!$D$5:$E$139,2,FALSE)),"")</f>
        <v/>
      </c>
    </row>
    <row r="1279" spans="3:15" x14ac:dyDescent="0.25">
      <c r="C1279">
        <f t="shared" si="65"/>
        <v>10</v>
      </c>
      <c r="D1279">
        <f>COUNTIF($F$4:F1279,F1279)</f>
        <v>1094</v>
      </c>
      <c r="E1279" s="40">
        <f>'Agricultural Data'!C1279</f>
        <v>0</v>
      </c>
      <c r="F1279" s="40">
        <f>'Agricultural Data'!D1279</f>
        <v>0</v>
      </c>
      <c r="G1279" s="40">
        <f>'Agricultural Data'!E1279</f>
        <v>0</v>
      </c>
      <c r="H1279" s="38">
        <f>'Agricultural Data'!F1279</f>
        <v>0</v>
      </c>
      <c r="I1279" s="38">
        <f>'Agricultural Data'!G1279</f>
        <v>0</v>
      </c>
      <c r="J1279" s="38">
        <f>'Agricultural Data'!H1279</f>
        <v>0</v>
      </c>
      <c r="K1279" s="195">
        <f>'Agricultural Data'!I1279</f>
        <v>0</v>
      </c>
      <c r="L1279" s="195">
        <f>'Agricultural Data'!J1279</f>
        <v>0</v>
      </c>
      <c r="M1279" s="168" t="str">
        <f t="shared" si="66"/>
        <v/>
      </c>
      <c r="N1279" s="168" t="str">
        <f t="shared" si="67"/>
        <v/>
      </c>
      <c r="O1279" s="38" t="str">
        <f>IFERROR(IF(VLOOKUP(J1279,'Inputs_Metric 30'!$D$5:$E$139,2,FALSE)=0,"",VLOOKUP(J1279,'Inputs_Metric 30'!$D$5:$E$139,2,FALSE)),"")</f>
        <v/>
      </c>
    </row>
    <row r="1280" spans="3:15" x14ac:dyDescent="0.25">
      <c r="C1280">
        <f t="shared" si="65"/>
        <v>10</v>
      </c>
      <c r="D1280">
        <f>COUNTIF($F$4:F1280,F1280)</f>
        <v>1095</v>
      </c>
      <c r="E1280" s="40">
        <f>'Agricultural Data'!C1280</f>
        <v>0</v>
      </c>
      <c r="F1280" s="40">
        <f>'Agricultural Data'!D1280</f>
        <v>0</v>
      </c>
      <c r="G1280" s="40">
        <f>'Agricultural Data'!E1280</f>
        <v>0</v>
      </c>
      <c r="H1280" s="38">
        <f>'Agricultural Data'!F1280</f>
        <v>0</v>
      </c>
      <c r="I1280" s="38">
        <f>'Agricultural Data'!G1280</f>
        <v>0</v>
      </c>
      <c r="J1280" s="38">
        <f>'Agricultural Data'!H1280</f>
        <v>0</v>
      </c>
      <c r="K1280" s="195">
        <f>'Agricultural Data'!I1280</f>
        <v>0</v>
      </c>
      <c r="L1280" s="195">
        <f>'Agricultural Data'!J1280</f>
        <v>0</v>
      </c>
      <c r="M1280" s="168" t="str">
        <f t="shared" si="66"/>
        <v/>
      </c>
      <c r="N1280" s="168" t="str">
        <f t="shared" si="67"/>
        <v/>
      </c>
      <c r="O1280" s="38" t="str">
        <f>IFERROR(IF(VLOOKUP(J1280,'Inputs_Metric 30'!$D$5:$E$139,2,FALSE)=0,"",VLOOKUP(J1280,'Inputs_Metric 30'!$D$5:$E$139,2,FALSE)),"")</f>
        <v/>
      </c>
    </row>
    <row r="1281" spans="3:15" x14ac:dyDescent="0.25">
      <c r="C1281">
        <f t="shared" si="65"/>
        <v>10</v>
      </c>
      <c r="D1281">
        <f>COUNTIF($F$4:F1281,F1281)</f>
        <v>1096</v>
      </c>
      <c r="E1281" s="40">
        <f>'Agricultural Data'!C1281</f>
        <v>0</v>
      </c>
      <c r="F1281" s="40">
        <f>'Agricultural Data'!D1281</f>
        <v>0</v>
      </c>
      <c r="G1281" s="40">
        <f>'Agricultural Data'!E1281</f>
        <v>0</v>
      </c>
      <c r="H1281" s="38">
        <f>'Agricultural Data'!F1281</f>
        <v>0</v>
      </c>
      <c r="I1281" s="38">
        <f>'Agricultural Data'!G1281</f>
        <v>0</v>
      </c>
      <c r="J1281" s="38">
        <f>'Agricultural Data'!H1281</f>
        <v>0</v>
      </c>
      <c r="K1281" s="195">
        <f>'Agricultural Data'!I1281</f>
        <v>0</v>
      </c>
      <c r="L1281" s="195">
        <f>'Agricultural Data'!J1281</f>
        <v>0</v>
      </c>
      <c r="M1281" s="168" t="str">
        <f t="shared" si="66"/>
        <v/>
      </c>
      <c r="N1281" s="168" t="str">
        <f t="shared" si="67"/>
        <v/>
      </c>
      <c r="O1281" s="38" t="str">
        <f>IFERROR(IF(VLOOKUP(J1281,'Inputs_Metric 30'!$D$5:$E$139,2,FALSE)=0,"",VLOOKUP(J1281,'Inputs_Metric 30'!$D$5:$E$139,2,FALSE)),"")</f>
        <v/>
      </c>
    </row>
    <row r="1282" spans="3:15" x14ac:dyDescent="0.25">
      <c r="C1282">
        <f t="shared" si="65"/>
        <v>10</v>
      </c>
      <c r="D1282">
        <f>COUNTIF($F$4:F1282,F1282)</f>
        <v>1097</v>
      </c>
      <c r="E1282" s="40">
        <f>'Agricultural Data'!C1282</f>
        <v>0</v>
      </c>
      <c r="F1282" s="40">
        <f>'Agricultural Data'!D1282</f>
        <v>0</v>
      </c>
      <c r="G1282" s="40">
        <f>'Agricultural Data'!E1282</f>
        <v>0</v>
      </c>
      <c r="H1282" s="38">
        <f>'Agricultural Data'!F1282</f>
        <v>0</v>
      </c>
      <c r="I1282" s="38">
        <f>'Agricultural Data'!G1282</f>
        <v>0</v>
      </c>
      <c r="J1282" s="38">
        <f>'Agricultural Data'!H1282</f>
        <v>0</v>
      </c>
      <c r="K1282" s="195">
        <f>'Agricultural Data'!I1282</f>
        <v>0</v>
      </c>
      <c r="L1282" s="195">
        <f>'Agricultural Data'!J1282</f>
        <v>0</v>
      </c>
      <c r="M1282" s="168" t="str">
        <f t="shared" si="66"/>
        <v/>
      </c>
      <c r="N1282" s="168" t="str">
        <f t="shared" si="67"/>
        <v/>
      </c>
      <c r="O1282" s="38" t="str">
        <f>IFERROR(IF(VLOOKUP(J1282,'Inputs_Metric 30'!$D$5:$E$139,2,FALSE)=0,"",VLOOKUP(J1282,'Inputs_Metric 30'!$D$5:$E$139,2,FALSE)),"")</f>
        <v/>
      </c>
    </row>
    <row r="1283" spans="3:15" x14ac:dyDescent="0.25">
      <c r="C1283">
        <f t="shared" si="65"/>
        <v>10</v>
      </c>
      <c r="D1283">
        <f>COUNTIF($F$4:F1283,F1283)</f>
        <v>1098</v>
      </c>
      <c r="E1283" s="40">
        <f>'Agricultural Data'!C1283</f>
        <v>0</v>
      </c>
      <c r="F1283" s="40">
        <f>'Agricultural Data'!D1283</f>
        <v>0</v>
      </c>
      <c r="G1283" s="40">
        <f>'Agricultural Data'!E1283</f>
        <v>0</v>
      </c>
      <c r="H1283" s="38">
        <f>'Agricultural Data'!F1283</f>
        <v>0</v>
      </c>
      <c r="I1283" s="38">
        <f>'Agricultural Data'!G1283</f>
        <v>0</v>
      </c>
      <c r="J1283" s="38">
        <f>'Agricultural Data'!H1283</f>
        <v>0</v>
      </c>
      <c r="K1283" s="195">
        <f>'Agricultural Data'!I1283</f>
        <v>0</v>
      </c>
      <c r="L1283" s="195">
        <f>'Agricultural Data'!J1283</f>
        <v>0</v>
      </c>
      <c r="M1283" s="168" t="str">
        <f t="shared" si="66"/>
        <v/>
      </c>
      <c r="N1283" s="168" t="str">
        <f t="shared" si="67"/>
        <v/>
      </c>
      <c r="O1283" s="38" t="str">
        <f>IFERROR(IF(VLOOKUP(J1283,'Inputs_Metric 30'!$D$5:$E$139,2,FALSE)=0,"",VLOOKUP(J1283,'Inputs_Metric 30'!$D$5:$E$139,2,FALSE)),"")</f>
        <v/>
      </c>
    </row>
    <row r="1284" spans="3:15" x14ac:dyDescent="0.25">
      <c r="C1284">
        <f t="shared" si="65"/>
        <v>10</v>
      </c>
      <c r="D1284">
        <f>COUNTIF($F$4:F1284,F1284)</f>
        <v>1099</v>
      </c>
      <c r="E1284" s="40">
        <f>'Agricultural Data'!C1284</f>
        <v>0</v>
      </c>
      <c r="F1284" s="40">
        <f>'Agricultural Data'!D1284</f>
        <v>0</v>
      </c>
      <c r="G1284" s="40">
        <f>'Agricultural Data'!E1284</f>
        <v>0</v>
      </c>
      <c r="H1284" s="38">
        <f>'Agricultural Data'!F1284</f>
        <v>0</v>
      </c>
      <c r="I1284" s="38">
        <f>'Agricultural Data'!G1284</f>
        <v>0</v>
      </c>
      <c r="J1284" s="38">
        <f>'Agricultural Data'!H1284</f>
        <v>0</v>
      </c>
      <c r="K1284" s="195">
        <f>'Agricultural Data'!I1284</f>
        <v>0</v>
      </c>
      <c r="L1284" s="195">
        <f>'Agricultural Data'!J1284</f>
        <v>0</v>
      </c>
      <c r="M1284" s="168" t="str">
        <f t="shared" si="66"/>
        <v/>
      </c>
      <c r="N1284" s="168" t="str">
        <f t="shared" si="67"/>
        <v/>
      </c>
      <c r="O1284" s="38" t="str">
        <f>IFERROR(IF(VLOOKUP(J1284,'Inputs_Metric 30'!$D$5:$E$139,2,FALSE)=0,"",VLOOKUP(J1284,'Inputs_Metric 30'!$D$5:$E$139,2,FALSE)),"")</f>
        <v/>
      </c>
    </row>
    <row r="1285" spans="3:15" x14ac:dyDescent="0.25">
      <c r="C1285">
        <f t="shared" si="65"/>
        <v>10</v>
      </c>
      <c r="D1285">
        <f>COUNTIF($F$4:F1285,F1285)</f>
        <v>1100</v>
      </c>
      <c r="E1285" s="40">
        <f>'Agricultural Data'!C1285</f>
        <v>0</v>
      </c>
      <c r="F1285" s="40">
        <f>'Agricultural Data'!D1285</f>
        <v>0</v>
      </c>
      <c r="G1285" s="40">
        <f>'Agricultural Data'!E1285</f>
        <v>0</v>
      </c>
      <c r="H1285" s="38">
        <f>'Agricultural Data'!F1285</f>
        <v>0</v>
      </c>
      <c r="I1285" s="38">
        <f>'Agricultural Data'!G1285</f>
        <v>0</v>
      </c>
      <c r="J1285" s="38">
        <f>'Agricultural Data'!H1285</f>
        <v>0</v>
      </c>
      <c r="K1285" s="195">
        <f>'Agricultural Data'!I1285</f>
        <v>0</v>
      </c>
      <c r="L1285" s="195">
        <f>'Agricultural Data'!J1285</f>
        <v>0</v>
      </c>
      <c r="M1285" s="168" t="str">
        <f t="shared" si="66"/>
        <v/>
      </c>
      <c r="N1285" s="168" t="str">
        <f t="shared" si="67"/>
        <v/>
      </c>
      <c r="O1285" s="38" t="str">
        <f>IFERROR(IF(VLOOKUP(J1285,'Inputs_Metric 30'!$D$5:$E$139,2,FALSE)=0,"",VLOOKUP(J1285,'Inputs_Metric 30'!$D$5:$E$139,2,FALSE)),"")</f>
        <v/>
      </c>
    </row>
    <row r="1286" spans="3:15" x14ac:dyDescent="0.25">
      <c r="C1286">
        <f t="shared" si="65"/>
        <v>10</v>
      </c>
      <c r="D1286">
        <f>COUNTIF($F$4:F1286,F1286)</f>
        <v>1101</v>
      </c>
      <c r="E1286" s="40">
        <f>'Agricultural Data'!C1286</f>
        <v>0</v>
      </c>
      <c r="F1286" s="40">
        <f>'Agricultural Data'!D1286</f>
        <v>0</v>
      </c>
      <c r="G1286" s="40">
        <f>'Agricultural Data'!E1286</f>
        <v>0</v>
      </c>
      <c r="H1286" s="38">
        <f>'Agricultural Data'!F1286</f>
        <v>0</v>
      </c>
      <c r="I1286" s="38">
        <f>'Agricultural Data'!G1286</f>
        <v>0</v>
      </c>
      <c r="J1286" s="38">
        <f>'Agricultural Data'!H1286</f>
        <v>0</v>
      </c>
      <c r="K1286" s="195">
        <f>'Agricultural Data'!I1286</f>
        <v>0</v>
      </c>
      <c r="L1286" s="195">
        <f>'Agricultural Data'!J1286</f>
        <v>0</v>
      </c>
      <c r="M1286" s="168" t="str">
        <f t="shared" si="66"/>
        <v/>
      </c>
      <c r="N1286" s="168" t="str">
        <f t="shared" si="67"/>
        <v/>
      </c>
      <c r="O1286" s="38" t="str">
        <f>IFERROR(IF(VLOOKUP(J1286,'Inputs_Metric 30'!$D$5:$E$139,2,FALSE)=0,"",VLOOKUP(J1286,'Inputs_Metric 30'!$D$5:$E$139,2,FALSE)),"")</f>
        <v/>
      </c>
    </row>
    <row r="1287" spans="3:15" x14ac:dyDescent="0.25">
      <c r="C1287">
        <f t="shared" si="65"/>
        <v>10</v>
      </c>
      <c r="D1287">
        <f>COUNTIF($F$4:F1287,F1287)</f>
        <v>1102</v>
      </c>
      <c r="E1287" s="40">
        <f>'Agricultural Data'!C1287</f>
        <v>0</v>
      </c>
      <c r="F1287" s="40">
        <f>'Agricultural Data'!D1287</f>
        <v>0</v>
      </c>
      <c r="G1287" s="40">
        <f>'Agricultural Data'!E1287</f>
        <v>0</v>
      </c>
      <c r="H1287" s="38">
        <f>'Agricultural Data'!F1287</f>
        <v>0</v>
      </c>
      <c r="I1287" s="38">
        <f>'Agricultural Data'!G1287</f>
        <v>0</v>
      </c>
      <c r="J1287" s="38">
        <f>'Agricultural Data'!H1287</f>
        <v>0</v>
      </c>
      <c r="K1287" s="195">
        <f>'Agricultural Data'!I1287</f>
        <v>0</v>
      </c>
      <c r="L1287" s="195">
        <f>'Agricultural Data'!J1287</f>
        <v>0</v>
      </c>
      <c r="M1287" s="168" t="str">
        <f t="shared" si="66"/>
        <v/>
      </c>
      <c r="N1287" s="168" t="str">
        <f t="shared" si="67"/>
        <v/>
      </c>
      <c r="O1287" s="38" t="str">
        <f>IFERROR(IF(VLOOKUP(J1287,'Inputs_Metric 30'!$D$5:$E$139,2,FALSE)=0,"",VLOOKUP(J1287,'Inputs_Metric 30'!$D$5:$E$139,2,FALSE)),"")</f>
        <v/>
      </c>
    </row>
    <row r="1288" spans="3:15" x14ac:dyDescent="0.25">
      <c r="C1288">
        <f t="shared" si="65"/>
        <v>10</v>
      </c>
      <c r="D1288">
        <f>COUNTIF($F$4:F1288,F1288)</f>
        <v>1103</v>
      </c>
      <c r="E1288" s="40">
        <f>'Agricultural Data'!C1288</f>
        <v>0</v>
      </c>
      <c r="F1288" s="40">
        <f>'Agricultural Data'!D1288</f>
        <v>0</v>
      </c>
      <c r="G1288" s="40">
        <f>'Agricultural Data'!E1288</f>
        <v>0</v>
      </c>
      <c r="H1288" s="38">
        <f>'Agricultural Data'!F1288</f>
        <v>0</v>
      </c>
      <c r="I1288" s="38">
        <f>'Agricultural Data'!G1288</f>
        <v>0</v>
      </c>
      <c r="J1288" s="38">
        <f>'Agricultural Data'!H1288</f>
        <v>0</v>
      </c>
      <c r="K1288" s="195">
        <f>'Agricultural Data'!I1288</f>
        <v>0</v>
      </c>
      <c r="L1288" s="195">
        <f>'Agricultural Data'!J1288</f>
        <v>0</v>
      </c>
      <c r="M1288" s="168" t="str">
        <f t="shared" si="66"/>
        <v/>
      </c>
      <c r="N1288" s="168" t="str">
        <f t="shared" si="67"/>
        <v/>
      </c>
      <c r="O1288" s="38" t="str">
        <f>IFERROR(IF(VLOOKUP(J1288,'Inputs_Metric 30'!$D$5:$E$139,2,FALSE)=0,"",VLOOKUP(J1288,'Inputs_Metric 30'!$D$5:$E$139,2,FALSE)),"")</f>
        <v/>
      </c>
    </row>
    <row r="1289" spans="3:15" x14ac:dyDescent="0.25">
      <c r="C1289">
        <f t="shared" si="65"/>
        <v>10</v>
      </c>
      <c r="D1289">
        <f>COUNTIF($F$4:F1289,F1289)</f>
        <v>1104</v>
      </c>
      <c r="E1289" s="40">
        <f>'Agricultural Data'!C1289</f>
        <v>0</v>
      </c>
      <c r="F1289" s="40">
        <f>'Agricultural Data'!D1289</f>
        <v>0</v>
      </c>
      <c r="G1289" s="40">
        <f>'Agricultural Data'!E1289</f>
        <v>0</v>
      </c>
      <c r="H1289" s="38">
        <f>'Agricultural Data'!F1289</f>
        <v>0</v>
      </c>
      <c r="I1289" s="38">
        <f>'Agricultural Data'!G1289</f>
        <v>0</v>
      </c>
      <c r="J1289" s="38">
        <f>'Agricultural Data'!H1289</f>
        <v>0</v>
      </c>
      <c r="K1289" s="195">
        <f>'Agricultural Data'!I1289</f>
        <v>0</v>
      </c>
      <c r="L1289" s="195">
        <f>'Agricultural Data'!J1289</f>
        <v>0</v>
      </c>
      <c r="M1289" s="168" t="str">
        <f t="shared" si="66"/>
        <v/>
      </c>
      <c r="N1289" s="168" t="str">
        <f t="shared" si="67"/>
        <v/>
      </c>
      <c r="O1289" s="38" t="str">
        <f>IFERROR(IF(VLOOKUP(J1289,'Inputs_Metric 30'!$D$5:$E$139,2,FALSE)=0,"",VLOOKUP(J1289,'Inputs_Metric 30'!$D$5:$E$139,2,FALSE)),"")</f>
        <v/>
      </c>
    </row>
    <row r="1290" spans="3:15" x14ac:dyDescent="0.25">
      <c r="C1290">
        <f t="shared" si="65"/>
        <v>10</v>
      </c>
      <c r="D1290">
        <f>COUNTIF($F$4:F1290,F1290)</f>
        <v>1105</v>
      </c>
      <c r="E1290" s="40">
        <f>'Agricultural Data'!C1290</f>
        <v>0</v>
      </c>
      <c r="F1290" s="40">
        <f>'Agricultural Data'!D1290</f>
        <v>0</v>
      </c>
      <c r="G1290" s="40">
        <f>'Agricultural Data'!E1290</f>
        <v>0</v>
      </c>
      <c r="H1290" s="38">
        <f>'Agricultural Data'!F1290</f>
        <v>0</v>
      </c>
      <c r="I1290" s="38">
        <f>'Agricultural Data'!G1290</f>
        <v>0</v>
      </c>
      <c r="J1290" s="38">
        <f>'Agricultural Data'!H1290</f>
        <v>0</v>
      </c>
      <c r="K1290" s="195">
        <f>'Agricultural Data'!I1290</f>
        <v>0</v>
      </c>
      <c r="L1290" s="195">
        <f>'Agricultural Data'!J1290</f>
        <v>0</v>
      </c>
      <c r="M1290" s="168" t="str">
        <f t="shared" si="66"/>
        <v/>
      </c>
      <c r="N1290" s="168" t="str">
        <f t="shared" si="67"/>
        <v/>
      </c>
      <c r="O1290" s="38" t="str">
        <f>IFERROR(IF(VLOOKUP(J1290,'Inputs_Metric 30'!$D$5:$E$139,2,FALSE)=0,"",VLOOKUP(J1290,'Inputs_Metric 30'!$D$5:$E$139,2,FALSE)),"")</f>
        <v/>
      </c>
    </row>
    <row r="1291" spans="3:15" x14ac:dyDescent="0.25">
      <c r="C1291">
        <f t="shared" si="65"/>
        <v>10</v>
      </c>
      <c r="D1291">
        <f>COUNTIF($F$4:F1291,F1291)</f>
        <v>1106</v>
      </c>
      <c r="E1291" s="40">
        <f>'Agricultural Data'!C1291</f>
        <v>0</v>
      </c>
      <c r="F1291" s="40">
        <f>'Agricultural Data'!D1291</f>
        <v>0</v>
      </c>
      <c r="G1291" s="40">
        <f>'Agricultural Data'!E1291</f>
        <v>0</v>
      </c>
      <c r="H1291" s="38">
        <f>'Agricultural Data'!F1291</f>
        <v>0</v>
      </c>
      <c r="I1291" s="38">
        <f>'Agricultural Data'!G1291</f>
        <v>0</v>
      </c>
      <c r="J1291" s="38">
        <f>'Agricultural Data'!H1291</f>
        <v>0</v>
      </c>
      <c r="K1291" s="195">
        <f>'Agricultural Data'!I1291</f>
        <v>0</v>
      </c>
      <c r="L1291" s="195">
        <f>'Agricultural Data'!J1291</f>
        <v>0</v>
      </c>
      <c r="M1291" s="168" t="str">
        <f t="shared" si="66"/>
        <v/>
      </c>
      <c r="N1291" s="168" t="str">
        <f t="shared" si="67"/>
        <v/>
      </c>
      <c r="O1291" s="38" t="str">
        <f>IFERROR(IF(VLOOKUP(J1291,'Inputs_Metric 30'!$D$5:$E$139,2,FALSE)=0,"",VLOOKUP(J1291,'Inputs_Metric 30'!$D$5:$E$139,2,FALSE)),"")</f>
        <v/>
      </c>
    </row>
    <row r="1292" spans="3:15" x14ac:dyDescent="0.25">
      <c r="C1292">
        <f t="shared" si="65"/>
        <v>10</v>
      </c>
      <c r="D1292">
        <f>COUNTIF($F$4:F1292,F1292)</f>
        <v>1107</v>
      </c>
      <c r="E1292" s="40">
        <f>'Agricultural Data'!C1292</f>
        <v>0</v>
      </c>
      <c r="F1292" s="40">
        <f>'Agricultural Data'!D1292</f>
        <v>0</v>
      </c>
      <c r="G1292" s="40">
        <f>'Agricultural Data'!E1292</f>
        <v>0</v>
      </c>
      <c r="H1292" s="38">
        <f>'Agricultural Data'!F1292</f>
        <v>0</v>
      </c>
      <c r="I1292" s="38">
        <f>'Agricultural Data'!G1292</f>
        <v>0</v>
      </c>
      <c r="J1292" s="38">
        <f>'Agricultural Data'!H1292</f>
        <v>0</v>
      </c>
      <c r="K1292" s="195">
        <f>'Agricultural Data'!I1292</f>
        <v>0</v>
      </c>
      <c r="L1292" s="195">
        <f>'Agricultural Data'!J1292</f>
        <v>0</v>
      </c>
      <c r="M1292" s="168" t="str">
        <f t="shared" si="66"/>
        <v/>
      </c>
      <c r="N1292" s="168" t="str">
        <f t="shared" si="67"/>
        <v/>
      </c>
      <c r="O1292" s="38" t="str">
        <f>IFERROR(IF(VLOOKUP(J1292,'Inputs_Metric 30'!$D$5:$E$139,2,FALSE)=0,"",VLOOKUP(J1292,'Inputs_Metric 30'!$D$5:$E$139,2,FALSE)),"")</f>
        <v/>
      </c>
    </row>
    <row r="1293" spans="3:15" x14ac:dyDescent="0.25">
      <c r="C1293">
        <f t="shared" si="65"/>
        <v>10</v>
      </c>
      <c r="D1293">
        <f>COUNTIF($F$4:F1293,F1293)</f>
        <v>1108</v>
      </c>
      <c r="E1293" s="40">
        <f>'Agricultural Data'!C1293</f>
        <v>0</v>
      </c>
      <c r="F1293" s="40">
        <f>'Agricultural Data'!D1293</f>
        <v>0</v>
      </c>
      <c r="G1293" s="40">
        <f>'Agricultural Data'!E1293</f>
        <v>0</v>
      </c>
      <c r="H1293" s="38">
        <f>'Agricultural Data'!F1293</f>
        <v>0</v>
      </c>
      <c r="I1293" s="38">
        <f>'Agricultural Data'!G1293</f>
        <v>0</v>
      </c>
      <c r="J1293" s="38">
        <f>'Agricultural Data'!H1293</f>
        <v>0</v>
      </c>
      <c r="K1293" s="195">
        <f>'Agricultural Data'!I1293</f>
        <v>0</v>
      </c>
      <c r="L1293" s="195">
        <f>'Agricultural Data'!J1293</f>
        <v>0</v>
      </c>
      <c r="M1293" s="168" t="str">
        <f t="shared" si="66"/>
        <v/>
      </c>
      <c r="N1293" s="168" t="str">
        <f t="shared" si="67"/>
        <v/>
      </c>
      <c r="O1293" s="38" t="str">
        <f>IFERROR(IF(VLOOKUP(J1293,'Inputs_Metric 30'!$D$5:$E$139,2,FALSE)=0,"",VLOOKUP(J1293,'Inputs_Metric 30'!$D$5:$E$139,2,FALSE)),"")</f>
        <v/>
      </c>
    </row>
    <row r="1294" spans="3:15" x14ac:dyDescent="0.25">
      <c r="C1294">
        <f t="shared" si="65"/>
        <v>10</v>
      </c>
      <c r="D1294">
        <f>COUNTIF($F$4:F1294,F1294)</f>
        <v>1109</v>
      </c>
      <c r="E1294" s="40">
        <f>'Agricultural Data'!C1294</f>
        <v>0</v>
      </c>
      <c r="F1294" s="40">
        <f>'Agricultural Data'!D1294</f>
        <v>0</v>
      </c>
      <c r="G1294" s="40">
        <f>'Agricultural Data'!E1294</f>
        <v>0</v>
      </c>
      <c r="H1294" s="38">
        <f>'Agricultural Data'!F1294</f>
        <v>0</v>
      </c>
      <c r="I1294" s="38">
        <f>'Agricultural Data'!G1294</f>
        <v>0</v>
      </c>
      <c r="J1294" s="38">
        <f>'Agricultural Data'!H1294</f>
        <v>0</v>
      </c>
      <c r="K1294" s="195">
        <f>'Agricultural Data'!I1294</f>
        <v>0</v>
      </c>
      <c r="L1294" s="195">
        <f>'Agricultural Data'!J1294</f>
        <v>0</v>
      </c>
      <c r="M1294" s="168" t="str">
        <f t="shared" si="66"/>
        <v/>
      </c>
      <c r="N1294" s="168" t="str">
        <f t="shared" si="67"/>
        <v/>
      </c>
      <c r="O1294" s="38" t="str">
        <f>IFERROR(IF(VLOOKUP(J1294,'Inputs_Metric 30'!$D$5:$E$139,2,FALSE)=0,"",VLOOKUP(J1294,'Inputs_Metric 30'!$D$5:$E$139,2,FALSE)),"")</f>
        <v/>
      </c>
    </row>
    <row r="1295" spans="3:15" x14ac:dyDescent="0.25">
      <c r="C1295">
        <f t="shared" si="65"/>
        <v>10</v>
      </c>
      <c r="D1295">
        <f>COUNTIF($F$4:F1295,F1295)</f>
        <v>1110</v>
      </c>
      <c r="E1295" s="40">
        <f>'Agricultural Data'!C1295</f>
        <v>0</v>
      </c>
      <c r="F1295" s="40">
        <f>'Agricultural Data'!D1295</f>
        <v>0</v>
      </c>
      <c r="G1295" s="40">
        <f>'Agricultural Data'!E1295</f>
        <v>0</v>
      </c>
      <c r="H1295" s="38">
        <f>'Agricultural Data'!F1295</f>
        <v>0</v>
      </c>
      <c r="I1295" s="38">
        <f>'Agricultural Data'!G1295</f>
        <v>0</v>
      </c>
      <c r="J1295" s="38">
        <f>'Agricultural Data'!H1295</f>
        <v>0</v>
      </c>
      <c r="K1295" s="195">
        <f>'Agricultural Data'!I1295</f>
        <v>0</v>
      </c>
      <c r="L1295" s="195">
        <f>'Agricultural Data'!J1295</f>
        <v>0</v>
      </c>
      <c r="M1295" s="168" t="str">
        <f t="shared" si="66"/>
        <v/>
      </c>
      <c r="N1295" s="168" t="str">
        <f t="shared" si="67"/>
        <v/>
      </c>
      <c r="O1295" s="38" t="str">
        <f>IFERROR(IF(VLOOKUP(J1295,'Inputs_Metric 30'!$D$5:$E$139,2,FALSE)=0,"",VLOOKUP(J1295,'Inputs_Metric 30'!$D$5:$E$139,2,FALSE)),"")</f>
        <v/>
      </c>
    </row>
    <row r="1296" spans="3:15" x14ac:dyDescent="0.25">
      <c r="C1296">
        <f t="shared" si="65"/>
        <v>10</v>
      </c>
      <c r="D1296">
        <f>COUNTIF($F$4:F1296,F1296)</f>
        <v>1111</v>
      </c>
      <c r="E1296" s="40">
        <f>'Agricultural Data'!C1296</f>
        <v>0</v>
      </c>
      <c r="F1296" s="40">
        <f>'Agricultural Data'!D1296</f>
        <v>0</v>
      </c>
      <c r="G1296" s="40">
        <f>'Agricultural Data'!E1296</f>
        <v>0</v>
      </c>
      <c r="H1296" s="38">
        <f>'Agricultural Data'!F1296</f>
        <v>0</v>
      </c>
      <c r="I1296" s="38">
        <f>'Agricultural Data'!G1296</f>
        <v>0</v>
      </c>
      <c r="J1296" s="38">
        <f>'Agricultural Data'!H1296</f>
        <v>0</v>
      </c>
      <c r="K1296" s="195">
        <f>'Agricultural Data'!I1296</f>
        <v>0</v>
      </c>
      <c r="L1296" s="195">
        <f>'Agricultural Data'!J1296</f>
        <v>0</v>
      </c>
      <c r="M1296" s="168" t="str">
        <f t="shared" si="66"/>
        <v/>
      </c>
      <c r="N1296" s="168" t="str">
        <f t="shared" si="67"/>
        <v/>
      </c>
      <c r="O1296" s="38" t="str">
        <f>IFERROR(IF(VLOOKUP(J1296,'Inputs_Metric 30'!$D$5:$E$139,2,FALSE)=0,"",VLOOKUP(J1296,'Inputs_Metric 30'!$D$5:$E$139,2,FALSE)),"")</f>
        <v/>
      </c>
    </row>
    <row r="1297" spans="3:15" x14ac:dyDescent="0.25">
      <c r="C1297">
        <f t="shared" si="65"/>
        <v>10</v>
      </c>
      <c r="D1297">
        <f>COUNTIF($F$4:F1297,F1297)</f>
        <v>1112</v>
      </c>
      <c r="E1297" s="40">
        <f>'Agricultural Data'!C1297</f>
        <v>0</v>
      </c>
      <c r="F1297" s="40">
        <f>'Agricultural Data'!D1297</f>
        <v>0</v>
      </c>
      <c r="G1297" s="40">
        <f>'Agricultural Data'!E1297</f>
        <v>0</v>
      </c>
      <c r="H1297" s="38">
        <f>'Agricultural Data'!F1297</f>
        <v>0</v>
      </c>
      <c r="I1297" s="38">
        <f>'Agricultural Data'!G1297</f>
        <v>0</v>
      </c>
      <c r="J1297" s="38">
        <f>'Agricultural Data'!H1297</f>
        <v>0</v>
      </c>
      <c r="K1297" s="195">
        <f>'Agricultural Data'!I1297</f>
        <v>0</v>
      </c>
      <c r="L1297" s="195">
        <f>'Agricultural Data'!J1297</f>
        <v>0</v>
      </c>
      <c r="M1297" s="168" t="str">
        <f t="shared" si="66"/>
        <v/>
      </c>
      <c r="N1297" s="168" t="str">
        <f t="shared" si="67"/>
        <v/>
      </c>
      <c r="O1297" s="38" t="str">
        <f>IFERROR(IF(VLOOKUP(J1297,'Inputs_Metric 30'!$D$5:$E$139,2,FALSE)=0,"",VLOOKUP(J1297,'Inputs_Metric 30'!$D$5:$E$139,2,FALSE)),"")</f>
        <v/>
      </c>
    </row>
    <row r="1298" spans="3:15" x14ac:dyDescent="0.25">
      <c r="C1298">
        <f t="shared" si="65"/>
        <v>10</v>
      </c>
      <c r="D1298">
        <f>COUNTIF($F$4:F1298,F1298)</f>
        <v>1113</v>
      </c>
      <c r="E1298" s="40">
        <f>'Agricultural Data'!C1298</f>
        <v>0</v>
      </c>
      <c r="F1298" s="40">
        <f>'Agricultural Data'!D1298</f>
        <v>0</v>
      </c>
      <c r="G1298" s="40">
        <f>'Agricultural Data'!E1298</f>
        <v>0</v>
      </c>
      <c r="H1298" s="38">
        <f>'Agricultural Data'!F1298</f>
        <v>0</v>
      </c>
      <c r="I1298" s="38">
        <f>'Agricultural Data'!G1298</f>
        <v>0</v>
      </c>
      <c r="J1298" s="38">
        <f>'Agricultural Data'!H1298</f>
        <v>0</v>
      </c>
      <c r="K1298" s="195">
        <f>'Agricultural Data'!I1298</f>
        <v>0</v>
      </c>
      <c r="L1298" s="195">
        <f>'Agricultural Data'!J1298</f>
        <v>0</v>
      </c>
      <c r="M1298" s="168" t="str">
        <f t="shared" si="66"/>
        <v/>
      </c>
      <c r="N1298" s="168" t="str">
        <f t="shared" si="67"/>
        <v/>
      </c>
      <c r="O1298" s="38" t="str">
        <f>IFERROR(IF(VLOOKUP(J1298,'Inputs_Metric 30'!$D$5:$E$139,2,FALSE)=0,"",VLOOKUP(J1298,'Inputs_Metric 30'!$D$5:$E$139,2,FALSE)),"")</f>
        <v/>
      </c>
    </row>
    <row r="1299" spans="3:15" x14ac:dyDescent="0.25">
      <c r="C1299">
        <f t="shared" si="65"/>
        <v>10</v>
      </c>
      <c r="D1299">
        <f>COUNTIF($F$4:F1299,F1299)</f>
        <v>1114</v>
      </c>
      <c r="E1299" s="40">
        <f>'Agricultural Data'!C1299</f>
        <v>0</v>
      </c>
      <c r="F1299" s="40">
        <f>'Agricultural Data'!D1299</f>
        <v>0</v>
      </c>
      <c r="G1299" s="40">
        <f>'Agricultural Data'!E1299</f>
        <v>0</v>
      </c>
      <c r="H1299" s="38">
        <f>'Agricultural Data'!F1299</f>
        <v>0</v>
      </c>
      <c r="I1299" s="38">
        <f>'Agricultural Data'!G1299</f>
        <v>0</v>
      </c>
      <c r="J1299" s="38">
        <f>'Agricultural Data'!H1299</f>
        <v>0</v>
      </c>
      <c r="K1299" s="195">
        <f>'Agricultural Data'!I1299</f>
        <v>0</v>
      </c>
      <c r="L1299" s="195">
        <f>'Agricultural Data'!J1299</f>
        <v>0</v>
      </c>
      <c r="M1299" s="168" t="str">
        <f t="shared" si="66"/>
        <v/>
      </c>
      <c r="N1299" s="168" t="str">
        <f t="shared" si="67"/>
        <v/>
      </c>
      <c r="O1299" s="38" t="str">
        <f>IFERROR(IF(VLOOKUP(J1299,'Inputs_Metric 30'!$D$5:$E$139,2,FALSE)=0,"",VLOOKUP(J1299,'Inputs_Metric 30'!$D$5:$E$139,2,FALSE)),"")</f>
        <v/>
      </c>
    </row>
    <row r="1300" spans="3:15" x14ac:dyDescent="0.25">
      <c r="C1300">
        <f t="shared" si="65"/>
        <v>10</v>
      </c>
      <c r="D1300">
        <f>COUNTIF($F$4:F1300,F1300)</f>
        <v>1115</v>
      </c>
      <c r="E1300" s="40">
        <f>'Agricultural Data'!C1300</f>
        <v>0</v>
      </c>
      <c r="F1300" s="40">
        <f>'Agricultural Data'!D1300</f>
        <v>0</v>
      </c>
      <c r="G1300" s="40">
        <f>'Agricultural Data'!E1300</f>
        <v>0</v>
      </c>
      <c r="H1300" s="38">
        <f>'Agricultural Data'!F1300</f>
        <v>0</v>
      </c>
      <c r="I1300" s="38">
        <f>'Agricultural Data'!G1300</f>
        <v>0</v>
      </c>
      <c r="J1300" s="38">
        <f>'Agricultural Data'!H1300</f>
        <v>0</v>
      </c>
      <c r="K1300" s="195">
        <f>'Agricultural Data'!I1300</f>
        <v>0</v>
      </c>
      <c r="L1300" s="195">
        <f>'Agricultural Data'!J1300</f>
        <v>0</v>
      </c>
      <c r="M1300" s="168" t="str">
        <f t="shared" si="66"/>
        <v/>
      </c>
      <c r="N1300" s="168" t="str">
        <f t="shared" si="67"/>
        <v/>
      </c>
      <c r="O1300" s="38" t="str">
        <f>IFERROR(IF(VLOOKUP(J1300,'Inputs_Metric 30'!$D$5:$E$139,2,FALSE)=0,"",VLOOKUP(J1300,'Inputs_Metric 30'!$D$5:$E$139,2,FALSE)),"")</f>
        <v/>
      </c>
    </row>
    <row r="1301" spans="3:15" x14ac:dyDescent="0.25">
      <c r="C1301">
        <f t="shared" si="65"/>
        <v>10</v>
      </c>
      <c r="D1301">
        <f>COUNTIF($F$4:F1301,F1301)</f>
        <v>1116</v>
      </c>
      <c r="E1301" s="40">
        <f>'Agricultural Data'!C1301</f>
        <v>0</v>
      </c>
      <c r="F1301" s="40">
        <f>'Agricultural Data'!D1301</f>
        <v>0</v>
      </c>
      <c r="G1301" s="40">
        <f>'Agricultural Data'!E1301</f>
        <v>0</v>
      </c>
      <c r="H1301" s="38">
        <f>'Agricultural Data'!F1301</f>
        <v>0</v>
      </c>
      <c r="I1301" s="38">
        <f>'Agricultural Data'!G1301</f>
        <v>0</v>
      </c>
      <c r="J1301" s="38">
        <f>'Agricultural Data'!H1301</f>
        <v>0</v>
      </c>
      <c r="K1301" s="195">
        <f>'Agricultural Data'!I1301</f>
        <v>0</v>
      </c>
      <c r="L1301" s="195">
        <f>'Agricultural Data'!J1301</f>
        <v>0</v>
      </c>
      <c r="M1301" s="168" t="str">
        <f t="shared" si="66"/>
        <v/>
      </c>
      <c r="N1301" s="168" t="str">
        <f t="shared" si="67"/>
        <v/>
      </c>
      <c r="O1301" s="38" t="str">
        <f>IFERROR(IF(VLOOKUP(J1301,'Inputs_Metric 30'!$D$5:$E$139,2,FALSE)=0,"",VLOOKUP(J1301,'Inputs_Metric 30'!$D$5:$E$139,2,FALSE)),"")</f>
        <v/>
      </c>
    </row>
    <row r="1302" spans="3:15" x14ac:dyDescent="0.25">
      <c r="C1302">
        <f t="shared" si="65"/>
        <v>10</v>
      </c>
      <c r="D1302">
        <f>COUNTIF($F$4:F1302,F1302)</f>
        <v>1117</v>
      </c>
      <c r="E1302" s="40">
        <f>'Agricultural Data'!C1302</f>
        <v>0</v>
      </c>
      <c r="F1302" s="40">
        <f>'Agricultural Data'!D1302</f>
        <v>0</v>
      </c>
      <c r="G1302" s="40">
        <f>'Agricultural Data'!E1302</f>
        <v>0</v>
      </c>
      <c r="H1302" s="38">
        <f>'Agricultural Data'!F1302</f>
        <v>0</v>
      </c>
      <c r="I1302" s="38">
        <f>'Agricultural Data'!G1302</f>
        <v>0</v>
      </c>
      <c r="J1302" s="38">
        <f>'Agricultural Data'!H1302</f>
        <v>0</v>
      </c>
      <c r="K1302" s="195">
        <f>'Agricultural Data'!I1302</f>
        <v>0</v>
      </c>
      <c r="L1302" s="195">
        <f>'Agricultural Data'!J1302</f>
        <v>0</v>
      </c>
      <c r="M1302" s="168" t="str">
        <f t="shared" si="66"/>
        <v/>
      </c>
      <c r="N1302" s="168" t="str">
        <f t="shared" si="67"/>
        <v/>
      </c>
      <c r="O1302" s="38" t="str">
        <f>IFERROR(IF(VLOOKUP(J1302,'Inputs_Metric 30'!$D$5:$E$139,2,FALSE)=0,"",VLOOKUP(J1302,'Inputs_Metric 30'!$D$5:$E$139,2,FALSE)),"")</f>
        <v/>
      </c>
    </row>
    <row r="1303" spans="3:15" x14ac:dyDescent="0.25">
      <c r="C1303">
        <f t="shared" si="65"/>
        <v>10</v>
      </c>
      <c r="D1303">
        <f>COUNTIF($F$4:F1303,F1303)</f>
        <v>1118</v>
      </c>
      <c r="E1303" s="40">
        <f>'Agricultural Data'!C1303</f>
        <v>0</v>
      </c>
      <c r="F1303" s="40">
        <f>'Agricultural Data'!D1303</f>
        <v>0</v>
      </c>
      <c r="G1303" s="40">
        <f>'Agricultural Data'!E1303</f>
        <v>0</v>
      </c>
      <c r="H1303" s="38">
        <f>'Agricultural Data'!F1303</f>
        <v>0</v>
      </c>
      <c r="I1303" s="38">
        <f>'Agricultural Data'!G1303</f>
        <v>0</v>
      </c>
      <c r="J1303" s="38">
        <f>'Agricultural Data'!H1303</f>
        <v>0</v>
      </c>
      <c r="K1303" s="195">
        <f>'Agricultural Data'!I1303</f>
        <v>0</v>
      </c>
      <c r="L1303" s="195">
        <f>'Agricultural Data'!J1303</f>
        <v>0</v>
      </c>
      <c r="M1303" s="168" t="str">
        <f t="shared" si="66"/>
        <v/>
      </c>
      <c r="N1303" s="168" t="str">
        <f t="shared" si="67"/>
        <v/>
      </c>
      <c r="O1303" s="38" t="str">
        <f>IFERROR(IF(VLOOKUP(J1303,'Inputs_Metric 30'!$D$5:$E$139,2,FALSE)=0,"",VLOOKUP(J1303,'Inputs_Metric 30'!$D$5:$E$139,2,FALSE)),"")</f>
        <v/>
      </c>
    </row>
    <row r="1304" spans="3:15" x14ac:dyDescent="0.25">
      <c r="C1304">
        <f t="shared" si="65"/>
        <v>10</v>
      </c>
      <c r="D1304">
        <f>COUNTIF($F$4:F1304,F1304)</f>
        <v>1119</v>
      </c>
      <c r="E1304" s="40">
        <f>'Agricultural Data'!C1304</f>
        <v>0</v>
      </c>
      <c r="F1304" s="40">
        <f>'Agricultural Data'!D1304</f>
        <v>0</v>
      </c>
      <c r="G1304" s="40">
        <f>'Agricultural Data'!E1304</f>
        <v>0</v>
      </c>
      <c r="H1304" s="38">
        <f>'Agricultural Data'!F1304</f>
        <v>0</v>
      </c>
      <c r="I1304" s="38">
        <f>'Agricultural Data'!G1304</f>
        <v>0</v>
      </c>
      <c r="J1304" s="38">
        <f>'Agricultural Data'!H1304</f>
        <v>0</v>
      </c>
      <c r="K1304" s="195">
        <f>'Agricultural Data'!I1304</f>
        <v>0</v>
      </c>
      <c r="L1304" s="195">
        <f>'Agricultural Data'!J1304</f>
        <v>0</v>
      </c>
      <c r="M1304" s="168" t="str">
        <f t="shared" si="66"/>
        <v/>
      </c>
      <c r="N1304" s="168" t="str">
        <f t="shared" si="67"/>
        <v/>
      </c>
      <c r="O1304" s="38" t="str">
        <f>IFERROR(IF(VLOOKUP(J1304,'Inputs_Metric 30'!$D$5:$E$139,2,FALSE)=0,"",VLOOKUP(J1304,'Inputs_Metric 30'!$D$5:$E$139,2,FALSE)),"")</f>
        <v/>
      </c>
    </row>
    <row r="1305" spans="3:15" x14ac:dyDescent="0.25">
      <c r="C1305">
        <f t="shared" si="65"/>
        <v>10</v>
      </c>
      <c r="D1305">
        <f>COUNTIF($F$4:F1305,F1305)</f>
        <v>1120</v>
      </c>
      <c r="E1305" s="40">
        <f>'Agricultural Data'!C1305</f>
        <v>0</v>
      </c>
      <c r="F1305" s="40">
        <f>'Agricultural Data'!D1305</f>
        <v>0</v>
      </c>
      <c r="G1305" s="40">
        <f>'Agricultural Data'!E1305</f>
        <v>0</v>
      </c>
      <c r="H1305" s="38">
        <f>'Agricultural Data'!F1305</f>
        <v>0</v>
      </c>
      <c r="I1305" s="38">
        <f>'Agricultural Data'!G1305</f>
        <v>0</v>
      </c>
      <c r="J1305" s="38">
        <f>'Agricultural Data'!H1305</f>
        <v>0</v>
      </c>
      <c r="K1305" s="195">
        <f>'Agricultural Data'!I1305</f>
        <v>0</v>
      </c>
      <c r="L1305" s="195">
        <f>'Agricultural Data'!J1305</f>
        <v>0</v>
      </c>
      <c r="M1305" s="168" t="str">
        <f t="shared" si="66"/>
        <v/>
      </c>
      <c r="N1305" s="168" t="str">
        <f t="shared" si="67"/>
        <v/>
      </c>
      <c r="O1305" s="38" t="str">
        <f>IFERROR(IF(VLOOKUP(J1305,'Inputs_Metric 30'!$D$5:$E$139,2,FALSE)=0,"",VLOOKUP(J1305,'Inputs_Metric 30'!$D$5:$E$139,2,FALSE)),"")</f>
        <v/>
      </c>
    </row>
    <row r="1306" spans="3:15" x14ac:dyDescent="0.25">
      <c r="C1306">
        <f t="shared" si="65"/>
        <v>10</v>
      </c>
      <c r="D1306">
        <f>COUNTIF($F$4:F1306,F1306)</f>
        <v>1121</v>
      </c>
      <c r="E1306" s="40">
        <f>'Agricultural Data'!C1306</f>
        <v>0</v>
      </c>
      <c r="F1306" s="40">
        <f>'Agricultural Data'!D1306</f>
        <v>0</v>
      </c>
      <c r="G1306" s="40">
        <f>'Agricultural Data'!E1306</f>
        <v>0</v>
      </c>
      <c r="H1306" s="38">
        <f>'Agricultural Data'!F1306</f>
        <v>0</v>
      </c>
      <c r="I1306" s="38">
        <f>'Agricultural Data'!G1306</f>
        <v>0</v>
      </c>
      <c r="J1306" s="38">
        <f>'Agricultural Data'!H1306</f>
        <v>0</v>
      </c>
      <c r="K1306" s="195">
        <f>'Agricultural Data'!I1306</f>
        <v>0</v>
      </c>
      <c r="L1306" s="195">
        <f>'Agricultural Data'!J1306</f>
        <v>0</v>
      </c>
      <c r="M1306" s="168" t="str">
        <f t="shared" si="66"/>
        <v/>
      </c>
      <c r="N1306" s="168" t="str">
        <f t="shared" si="67"/>
        <v/>
      </c>
      <c r="O1306" s="38" t="str">
        <f>IFERROR(IF(VLOOKUP(J1306,'Inputs_Metric 30'!$D$5:$E$139,2,FALSE)=0,"",VLOOKUP(J1306,'Inputs_Metric 30'!$D$5:$E$139,2,FALSE)),"")</f>
        <v/>
      </c>
    </row>
    <row r="1307" spans="3:15" x14ac:dyDescent="0.25">
      <c r="C1307">
        <f t="shared" si="65"/>
        <v>10</v>
      </c>
      <c r="D1307">
        <f>COUNTIF($F$4:F1307,F1307)</f>
        <v>1122</v>
      </c>
      <c r="E1307" s="40">
        <f>'Agricultural Data'!C1307</f>
        <v>0</v>
      </c>
      <c r="F1307" s="40">
        <f>'Agricultural Data'!D1307</f>
        <v>0</v>
      </c>
      <c r="G1307" s="40">
        <f>'Agricultural Data'!E1307</f>
        <v>0</v>
      </c>
      <c r="H1307" s="38">
        <f>'Agricultural Data'!F1307</f>
        <v>0</v>
      </c>
      <c r="I1307" s="38">
        <f>'Agricultural Data'!G1307</f>
        <v>0</v>
      </c>
      <c r="J1307" s="38">
        <f>'Agricultural Data'!H1307</f>
        <v>0</v>
      </c>
      <c r="K1307" s="195">
        <f>'Agricultural Data'!I1307</f>
        <v>0</v>
      </c>
      <c r="L1307" s="195">
        <f>'Agricultural Data'!J1307</f>
        <v>0</v>
      </c>
      <c r="M1307" s="168" t="str">
        <f t="shared" si="66"/>
        <v/>
      </c>
      <c r="N1307" s="168" t="str">
        <f t="shared" si="67"/>
        <v/>
      </c>
      <c r="O1307" s="38" t="str">
        <f>IFERROR(IF(VLOOKUP(J1307,'Inputs_Metric 30'!$D$5:$E$139,2,FALSE)=0,"",VLOOKUP(J1307,'Inputs_Metric 30'!$D$5:$E$139,2,FALSE)),"")</f>
        <v/>
      </c>
    </row>
    <row r="1308" spans="3:15" x14ac:dyDescent="0.25">
      <c r="C1308">
        <f t="shared" ref="C1308:C1371" si="68">IF(D1308=1,C1307+1,C1307)</f>
        <v>10</v>
      </c>
      <c r="D1308">
        <f>COUNTIF($F$4:F1308,F1308)</f>
        <v>1123</v>
      </c>
      <c r="E1308" s="40">
        <f>'Agricultural Data'!C1308</f>
        <v>0</v>
      </c>
      <c r="F1308" s="40">
        <f>'Agricultural Data'!D1308</f>
        <v>0</v>
      </c>
      <c r="G1308" s="40">
        <f>'Agricultural Data'!E1308</f>
        <v>0</v>
      </c>
      <c r="H1308" s="38">
        <f>'Agricultural Data'!F1308</f>
        <v>0</v>
      </c>
      <c r="I1308" s="38">
        <f>'Agricultural Data'!G1308</f>
        <v>0</v>
      </c>
      <c r="J1308" s="38">
        <f>'Agricultural Data'!H1308</f>
        <v>0</v>
      </c>
      <c r="K1308" s="195">
        <f>'Agricultural Data'!I1308</f>
        <v>0</v>
      </c>
      <c r="L1308" s="195">
        <f>'Agricultural Data'!J1308</f>
        <v>0</v>
      </c>
      <c r="M1308" s="168" t="str">
        <f t="shared" ref="M1308:M1371" si="69">IF($O1308="","",K1308)</f>
        <v/>
      </c>
      <c r="N1308" s="168" t="str">
        <f t="shared" ref="N1308:N1371" si="70">IF($O1308="","",L1308)</f>
        <v/>
      </c>
      <c r="O1308" s="38" t="str">
        <f>IFERROR(IF(VLOOKUP(J1308,'Inputs_Metric 30'!$D$5:$E$139,2,FALSE)=0,"",VLOOKUP(J1308,'Inputs_Metric 30'!$D$5:$E$139,2,FALSE)),"")</f>
        <v/>
      </c>
    </row>
    <row r="1309" spans="3:15" x14ac:dyDescent="0.25">
      <c r="C1309">
        <f t="shared" si="68"/>
        <v>10</v>
      </c>
      <c r="D1309">
        <f>COUNTIF($F$4:F1309,F1309)</f>
        <v>1124</v>
      </c>
      <c r="E1309" s="40">
        <f>'Agricultural Data'!C1309</f>
        <v>0</v>
      </c>
      <c r="F1309" s="40">
        <f>'Agricultural Data'!D1309</f>
        <v>0</v>
      </c>
      <c r="G1309" s="40">
        <f>'Agricultural Data'!E1309</f>
        <v>0</v>
      </c>
      <c r="H1309" s="38">
        <f>'Agricultural Data'!F1309</f>
        <v>0</v>
      </c>
      <c r="I1309" s="38">
        <f>'Agricultural Data'!G1309</f>
        <v>0</v>
      </c>
      <c r="J1309" s="38">
        <f>'Agricultural Data'!H1309</f>
        <v>0</v>
      </c>
      <c r="K1309" s="195">
        <f>'Agricultural Data'!I1309</f>
        <v>0</v>
      </c>
      <c r="L1309" s="195">
        <f>'Agricultural Data'!J1309</f>
        <v>0</v>
      </c>
      <c r="M1309" s="168" t="str">
        <f t="shared" si="69"/>
        <v/>
      </c>
      <c r="N1309" s="168" t="str">
        <f t="shared" si="70"/>
        <v/>
      </c>
      <c r="O1309" s="38" t="str">
        <f>IFERROR(IF(VLOOKUP(J1309,'Inputs_Metric 30'!$D$5:$E$139,2,FALSE)=0,"",VLOOKUP(J1309,'Inputs_Metric 30'!$D$5:$E$139,2,FALSE)),"")</f>
        <v/>
      </c>
    </row>
    <row r="1310" spans="3:15" x14ac:dyDescent="0.25">
      <c r="C1310">
        <f t="shared" si="68"/>
        <v>10</v>
      </c>
      <c r="D1310">
        <f>COUNTIF($F$4:F1310,F1310)</f>
        <v>1125</v>
      </c>
      <c r="E1310" s="40">
        <f>'Agricultural Data'!C1310</f>
        <v>0</v>
      </c>
      <c r="F1310" s="40">
        <f>'Agricultural Data'!D1310</f>
        <v>0</v>
      </c>
      <c r="G1310" s="40">
        <f>'Agricultural Data'!E1310</f>
        <v>0</v>
      </c>
      <c r="H1310" s="38">
        <f>'Agricultural Data'!F1310</f>
        <v>0</v>
      </c>
      <c r="I1310" s="38">
        <f>'Agricultural Data'!G1310</f>
        <v>0</v>
      </c>
      <c r="J1310" s="38">
        <f>'Agricultural Data'!H1310</f>
        <v>0</v>
      </c>
      <c r="K1310" s="195">
        <f>'Agricultural Data'!I1310</f>
        <v>0</v>
      </c>
      <c r="L1310" s="195">
        <f>'Agricultural Data'!J1310</f>
        <v>0</v>
      </c>
      <c r="M1310" s="168" t="str">
        <f t="shared" si="69"/>
        <v/>
      </c>
      <c r="N1310" s="168" t="str">
        <f t="shared" si="70"/>
        <v/>
      </c>
      <c r="O1310" s="38" t="str">
        <f>IFERROR(IF(VLOOKUP(J1310,'Inputs_Metric 30'!$D$5:$E$139,2,FALSE)=0,"",VLOOKUP(J1310,'Inputs_Metric 30'!$D$5:$E$139,2,FALSE)),"")</f>
        <v/>
      </c>
    </row>
    <row r="1311" spans="3:15" x14ac:dyDescent="0.25">
      <c r="C1311">
        <f t="shared" si="68"/>
        <v>10</v>
      </c>
      <c r="D1311">
        <f>COUNTIF($F$4:F1311,F1311)</f>
        <v>1126</v>
      </c>
      <c r="E1311" s="40">
        <f>'Agricultural Data'!C1311</f>
        <v>0</v>
      </c>
      <c r="F1311" s="40">
        <f>'Agricultural Data'!D1311</f>
        <v>0</v>
      </c>
      <c r="G1311" s="40">
        <f>'Agricultural Data'!E1311</f>
        <v>0</v>
      </c>
      <c r="H1311" s="38">
        <f>'Agricultural Data'!F1311</f>
        <v>0</v>
      </c>
      <c r="I1311" s="38">
        <f>'Agricultural Data'!G1311</f>
        <v>0</v>
      </c>
      <c r="J1311" s="38">
        <f>'Agricultural Data'!H1311</f>
        <v>0</v>
      </c>
      <c r="K1311" s="195">
        <f>'Agricultural Data'!I1311</f>
        <v>0</v>
      </c>
      <c r="L1311" s="195">
        <f>'Agricultural Data'!J1311</f>
        <v>0</v>
      </c>
      <c r="M1311" s="168" t="str">
        <f t="shared" si="69"/>
        <v/>
      </c>
      <c r="N1311" s="168" t="str">
        <f t="shared" si="70"/>
        <v/>
      </c>
      <c r="O1311" s="38" t="str">
        <f>IFERROR(IF(VLOOKUP(J1311,'Inputs_Metric 30'!$D$5:$E$139,2,FALSE)=0,"",VLOOKUP(J1311,'Inputs_Metric 30'!$D$5:$E$139,2,FALSE)),"")</f>
        <v/>
      </c>
    </row>
    <row r="1312" spans="3:15" x14ac:dyDescent="0.25">
      <c r="C1312">
        <f t="shared" si="68"/>
        <v>10</v>
      </c>
      <c r="D1312">
        <f>COUNTIF($F$4:F1312,F1312)</f>
        <v>1127</v>
      </c>
      <c r="E1312" s="40">
        <f>'Agricultural Data'!C1312</f>
        <v>0</v>
      </c>
      <c r="F1312" s="40">
        <f>'Agricultural Data'!D1312</f>
        <v>0</v>
      </c>
      <c r="G1312" s="40">
        <f>'Agricultural Data'!E1312</f>
        <v>0</v>
      </c>
      <c r="H1312" s="38">
        <f>'Agricultural Data'!F1312</f>
        <v>0</v>
      </c>
      <c r="I1312" s="38">
        <f>'Agricultural Data'!G1312</f>
        <v>0</v>
      </c>
      <c r="J1312" s="38">
        <f>'Agricultural Data'!H1312</f>
        <v>0</v>
      </c>
      <c r="K1312" s="195">
        <f>'Agricultural Data'!I1312</f>
        <v>0</v>
      </c>
      <c r="L1312" s="195">
        <f>'Agricultural Data'!J1312</f>
        <v>0</v>
      </c>
      <c r="M1312" s="168" t="str">
        <f t="shared" si="69"/>
        <v/>
      </c>
      <c r="N1312" s="168" t="str">
        <f t="shared" si="70"/>
        <v/>
      </c>
      <c r="O1312" s="38" t="str">
        <f>IFERROR(IF(VLOOKUP(J1312,'Inputs_Metric 30'!$D$5:$E$139,2,FALSE)=0,"",VLOOKUP(J1312,'Inputs_Metric 30'!$D$5:$E$139,2,FALSE)),"")</f>
        <v/>
      </c>
    </row>
    <row r="1313" spans="3:15" x14ac:dyDescent="0.25">
      <c r="C1313">
        <f t="shared" si="68"/>
        <v>10</v>
      </c>
      <c r="D1313">
        <f>COUNTIF($F$4:F1313,F1313)</f>
        <v>1128</v>
      </c>
      <c r="E1313" s="40">
        <f>'Agricultural Data'!C1313</f>
        <v>0</v>
      </c>
      <c r="F1313" s="40">
        <f>'Agricultural Data'!D1313</f>
        <v>0</v>
      </c>
      <c r="G1313" s="40">
        <f>'Agricultural Data'!E1313</f>
        <v>0</v>
      </c>
      <c r="H1313" s="38">
        <f>'Agricultural Data'!F1313</f>
        <v>0</v>
      </c>
      <c r="I1313" s="38">
        <f>'Agricultural Data'!G1313</f>
        <v>0</v>
      </c>
      <c r="J1313" s="38">
        <f>'Agricultural Data'!H1313</f>
        <v>0</v>
      </c>
      <c r="K1313" s="195">
        <f>'Agricultural Data'!I1313</f>
        <v>0</v>
      </c>
      <c r="L1313" s="195">
        <f>'Agricultural Data'!J1313</f>
        <v>0</v>
      </c>
      <c r="M1313" s="168" t="str">
        <f t="shared" si="69"/>
        <v/>
      </c>
      <c r="N1313" s="168" t="str">
        <f t="shared" si="70"/>
        <v/>
      </c>
      <c r="O1313" s="38" t="str">
        <f>IFERROR(IF(VLOOKUP(J1313,'Inputs_Metric 30'!$D$5:$E$139,2,FALSE)=0,"",VLOOKUP(J1313,'Inputs_Metric 30'!$D$5:$E$139,2,FALSE)),"")</f>
        <v/>
      </c>
    </row>
    <row r="1314" spans="3:15" x14ac:dyDescent="0.25">
      <c r="C1314">
        <f t="shared" si="68"/>
        <v>10</v>
      </c>
      <c r="D1314">
        <f>COUNTIF($F$4:F1314,F1314)</f>
        <v>1129</v>
      </c>
      <c r="E1314" s="40">
        <f>'Agricultural Data'!C1314</f>
        <v>0</v>
      </c>
      <c r="F1314" s="40">
        <f>'Agricultural Data'!D1314</f>
        <v>0</v>
      </c>
      <c r="G1314" s="40">
        <f>'Agricultural Data'!E1314</f>
        <v>0</v>
      </c>
      <c r="H1314" s="38">
        <f>'Agricultural Data'!F1314</f>
        <v>0</v>
      </c>
      <c r="I1314" s="38">
        <f>'Agricultural Data'!G1314</f>
        <v>0</v>
      </c>
      <c r="J1314" s="38">
        <f>'Agricultural Data'!H1314</f>
        <v>0</v>
      </c>
      <c r="K1314" s="195">
        <f>'Agricultural Data'!I1314</f>
        <v>0</v>
      </c>
      <c r="L1314" s="195">
        <f>'Agricultural Data'!J1314</f>
        <v>0</v>
      </c>
      <c r="M1314" s="168" t="str">
        <f t="shared" si="69"/>
        <v/>
      </c>
      <c r="N1314" s="168" t="str">
        <f t="shared" si="70"/>
        <v/>
      </c>
      <c r="O1314" s="38" t="str">
        <f>IFERROR(IF(VLOOKUP(J1314,'Inputs_Metric 30'!$D$5:$E$139,2,FALSE)=0,"",VLOOKUP(J1314,'Inputs_Metric 30'!$D$5:$E$139,2,FALSE)),"")</f>
        <v/>
      </c>
    </row>
    <row r="1315" spans="3:15" x14ac:dyDescent="0.25">
      <c r="C1315">
        <f t="shared" si="68"/>
        <v>10</v>
      </c>
      <c r="D1315">
        <f>COUNTIF($F$4:F1315,F1315)</f>
        <v>1130</v>
      </c>
      <c r="E1315" s="40">
        <f>'Agricultural Data'!C1315</f>
        <v>0</v>
      </c>
      <c r="F1315" s="40">
        <f>'Agricultural Data'!D1315</f>
        <v>0</v>
      </c>
      <c r="G1315" s="40">
        <f>'Agricultural Data'!E1315</f>
        <v>0</v>
      </c>
      <c r="H1315" s="38">
        <f>'Agricultural Data'!F1315</f>
        <v>0</v>
      </c>
      <c r="I1315" s="38">
        <f>'Agricultural Data'!G1315</f>
        <v>0</v>
      </c>
      <c r="J1315" s="38">
        <f>'Agricultural Data'!H1315</f>
        <v>0</v>
      </c>
      <c r="K1315" s="195">
        <f>'Agricultural Data'!I1315</f>
        <v>0</v>
      </c>
      <c r="L1315" s="195">
        <f>'Agricultural Data'!J1315</f>
        <v>0</v>
      </c>
      <c r="M1315" s="168" t="str">
        <f t="shared" si="69"/>
        <v/>
      </c>
      <c r="N1315" s="168" t="str">
        <f t="shared" si="70"/>
        <v/>
      </c>
      <c r="O1315" s="38" t="str">
        <f>IFERROR(IF(VLOOKUP(J1315,'Inputs_Metric 30'!$D$5:$E$139,2,FALSE)=0,"",VLOOKUP(J1315,'Inputs_Metric 30'!$D$5:$E$139,2,FALSE)),"")</f>
        <v/>
      </c>
    </row>
    <row r="1316" spans="3:15" x14ac:dyDescent="0.25">
      <c r="C1316">
        <f t="shared" si="68"/>
        <v>10</v>
      </c>
      <c r="D1316">
        <f>COUNTIF($F$4:F1316,F1316)</f>
        <v>1131</v>
      </c>
      <c r="E1316" s="40">
        <f>'Agricultural Data'!C1316</f>
        <v>0</v>
      </c>
      <c r="F1316" s="40">
        <f>'Agricultural Data'!D1316</f>
        <v>0</v>
      </c>
      <c r="G1316" s="40">
        <f>'Agricultural Data'!E1316</f>
        <v>0</v>
      </c>
      <c r="H1316" s="38">
        <f>'Agricultural Data'!F1316</f>
        <v>0</v>
      </c>
      <c r="I1316" s="38">
        <f>'Agricultural Data'!G1316</f>
        <v>0</v>
      </c>
      <c r="J1316" s="38">
        <f>'Agricultural Data'!H1316</f>
        <v>0</v>
      </c>
      <c r="K1316" s="195">
        <f>'Agricultural Data'!I1316</f>
        <v>0</v>
      </c>
      <c r="L1316" s="195">
        <f>'Agricultural Data'!J1316</f>
        <v>0</v>
      </c>
      <c r="M1316" s="168" t="str">
        <f t="shared" si="69"/>
        <v/>
      </c>
      <c r="N1316" s="168" t="str">
        <f t="shared" si="70"/>
        <v/>
      </c>
      <c r="O1316" s="38" t="str">
        <f>IFERROR(IF(VLOOKUP(J1316,'Inputs_Metric 30'!$D$5:$E$139,2,FALSE)=0,"",VLOOKUP(J1316,'Inputs_Metric 30'!$D$5:$E$139,2,FALSE)),"")</f>
        <v/>
      </c>
    </row>
    <row r="1317" spans="3:15" x14ac:dyDescent="0.25">
      <c r="C1317">
        <f t="shared" si="68"/>
        <v>10</v>
      </c>
      <c r="D1317">
        <f>COUNTIF($F$4:F1317,F1317)</f>
        <v>1132</v>
      </c>
      <c r="E1317" s="40">
        <f>'Agricultural Data'!C1317</f>
        <v>0</v>
      </c>
      <c r="F1317" s="40">
        <f>'Agricultural Data'!D1317</f>
        <v>0</v>
      </c>
      <c r="G1317" s="40">
        <f>'Agricultural Data'!E1317</f>
        <v>0</v>
      </c>
      <c r="H1317" s="38">
        <f>'Agricultural Data'!F1317</f>
        <v>0</v>
      </c>
      <c r="I1317" s="38">
        <f>'Agricultural Data'!G1317</f>
        <v>0</v>
      </c>
      <c r="J1317" s="38">
        <f>'Agricultural Data'!H1317</f>
        <v>0</v>
      </c>
      <c r="K1317" s="195">
        <f>'Agricultural Data'!I1317</f>
        <v>0</v>
      </c>
      <c r="L1317" s="195">
        <f>'Agricultural Data'!J1317</f>
        <v>0</v>
      </c>
      <c r="M1317" s="168" t="str">
        <f t="shared" si="69"/>
        <v/>
      </c>
      <c r="N1317" s="168" t="str">
        <f t="shared" si="70"/>
        <v/>
      </c>
      <c r="O1317" s="38" t="str">
        <f>IFERROR(IF(VLOOKUP(J1317,'Inputs_Metric 30'!$D$5:$E$139,2,FALSE)=0,"",VLOOKUP(J1317,'Inputs_Metric 30'!$D$5:$E$139,2,FALSE)),"")</f>
        <v/>
      </c>
    </row>
    <row r="1318" spans="3:15" x14ac:dyDescent="0.25">
      <c r="C1318">
        <f t="shared" si="68"/>
        <v>10</v>
      </c>
      <c r="D1318">
        <f>COUNTIF($F$4:F1318,F1318)</f>
        <v>1133</v>
      </c>
      <c r="E1318" s="40">
        <f>'Agricultural Data'!C1318</f>
        <v>0</v>
      </c>
      <c r="F1318" s="40">
        <f>'Agricultural Data'!D1318</f>
        <v>0</v>
      </c>
      <c r="G1318" s="40">
        <f>'Agricultural Data'!E1318</f>
        <v>0</v>
      </c>
      <c r="H1318" s="38">
        <f>'Agricultural Data'!F1318</f>
        <v>0</v>
      </c>
      <c r="I1318" s="38">
        <f>'Agricultural Data'!G1318</f>
        <v>0</v>
      </c>
      <c r="J1318" s="38">
        <f>'Agricultural Data'!H1318</f>
        <v>0</v>
      </c>
      <c r="K1318" s="195">
        <f>'Agricultural Data'!I1318</f>
        <v>0</v>
      </c>
      <c r="L1318" s="195">
        <f>'Agricultural Data'!J1318</f>
        <v>0</v>
      </c>
      <c r="M1318" s="168" t="str">
        <f t="shared" si="69"/>
        <v/>
      </c>
      <c r="N1318" s="168" t="str">
        <f t="shared" si="70"/>
        <v/>
      </c>
      <c r="O1318" s="38" t="str">
        <f>IFERROR(IF(VLOOKUP(J1318,'Inputs_Metric 30'!$D$5:$E$139,2,FALSE)=0,"",VLOOKUP(J1318,'Inputs_Metric 30'!$D$5:$E$139,2,FALSE)),"")</f>
        <v/>
      </c>
    </row>
    <row r="1319" spans="3:15" x14ac:dyDescent="0.25">
      <c r="C1319">
        <f t="shared" si="68"/>
        <v>10</v>
      </c>
      <c r="D1319">
        <f>COUNTIF($F$4:F1319,F1319)</f>
        <v>1134</v>
      </c>
      <c r="E1319" s="40">
        <f>'Agricultural Data'!C1319</f>
        <v>0</v>
      </c>
      <c r="F1319" s="40">
        <f>'Agricultural Data'!D1319</f>
        <v>0</v>
      </c>
      <c r="G1319" s="40">
        <f>'Agricultural Data'!E1319</f>
        <v>0</v>
      </c>
      <c r="H1319" s="38">
        <f>'Agricultural Data'!F1319</f>
        <v>0</v>
      </c>
      <c r="I1319" s="38">
        <f>'Agricultural Data'!G1319</f>
        <v>0</v>
      </c>
      <c r="J1319" s="38">
        <f>'Agricultural Data'!H1319</f>
        <v>0</v>
      </c>
      <c r="K1319" s="195">
        <f>'Agricultural Data'!I1319</f>
        <v>0</v>
      </c>
      <c r="L1319" s="195">
        <f>'Agricultural Data'!J1319</f>
        <v>0</v>
      </c>
      <c r="M1319" s="168" t="str">
        <f t="shared" si="69"/>
        <v/>
      </c>
      <c r="N1319" s="168" t="str">
        <f t="shared" si="70"/>
        <v/>
      </c>
      <c r="O1319" s="38" t="str">
        <f>IFERROR(IF(VLOOKUP(J1319,'Inputs_Metric 30'!$D$5:$E$139,2,FALSE)=0,"",VLOOKUP(J1319,'Inputs_Metric 30'!$D$5:$E$139,2,FALSE)),"")</f>
        <v/>
      </c>
    </row>
    <row r="1320" spans="3:15" x14ac:dyDescent="0.25">
      <c r="C1320">
        <f t="shared" si="68"/>
        <v>10</v>
      </c>
      <c r="D1320">
        <f>COUNTIF($F$4:F1320,F1320)</f>
        <v>1135</v>
      </c>
      <c r="E1320" s="40">
        <f>'Agricultural Data'!C1320</f>
        <v>0</v>
      </c>
      <c r="F1320" s="40">
        <f>'Agricultural Data'!D1320</f>
        <v>0</v>
      </c>
      <c r="G1320" s="40">
        <f>'Agricultural Data'!E1320</f>
        <v>0</v>
      </c>
      <c r="H1320" s="38">
        <f>'Agricultural Data'!F1320</f>
        <v>0</v>
      </c>
      <c r="I1320" s="38">
        <f>'Agricultural Data'!G1320</f>
        <v>0</v>
      </c>
      <c r="J1320" s="38">
        <f>'Agricultural Data'!H1320</f>
        <v>0</v>
      </c>
      <c r="K1320" s="195">
        <f>'Agricultural Data'!I1320</f>
        <v>0</v>
      </c>
      <c r="L1320" s="195">
        <f>'Agricultural Data'!J1320</f>
        <v>0</v>
      </c>
      <c r="M1320" s="168" t="str">
        <f t="shared" si="69"/>
        <v/>
      </c>
      <c r="N1320" s="168" t="str">
        <f t="shared" si="70"/>
        <v/>
      </c>
      <c r="O1320" s="38" t="str">
        <f>IFERROR(IF(VLOOKUP(J1320,'Inputs_Metric 30'!$D$5:$E$139,2,FALSE)=0,"",VLOOKUP(J1320,'Inputs_Metric 30'!$D$5:$E$139,2,FALSE)),"")</f>
        <v/>
      </c>
    </row>
    <row r="1321" spans="3:15" x14ac:dyDescent="0.25">
      <c r="C1321">
        <f t="shared" si="68"/>
        <v>10</v>
      </c>
      <c r="D1321">
        <f>COUNTIF($F$4:F1321,F1321)</f>
        <v>1136</v>
      </c>
      <c r="E1321" s="40">
        <f>'Agricultural Data'!C1321</f>
        <v>0</v>
      </c>
      <c r="F1321" s="40">
        <f>'Agricultural Data'!D1321</f>
        <v>0</v>
      </c>
      <c r="G1321" s="40">
        <f>'Agricultural Data'!E1321</f>
        <v>0</v>
      </c>
      <c r="H1321" s="38">
        <f>'Agricultural Data'!F1321</f>
        <v>0</v>
      </c>
      <c r="I1321" s="38">
        <f>'Agricultural Data'!G1321</f>
        <v>0</v>
      </c>
      <c r="J1321" s="38">
        <f>'Agricultural Data'!H1321</f>
        <v>0</v>
      </c>
      <c r="K1321" s="195">
        <f>'Agricultural Data'!I1321</f>
        <v>0</v>
      </c>
      <c r="L1321" s="195">
        <f>'Agricultural Data'!J1321</f>
        <v>0</v>
      </c>
      <c r="M1321" s="168" t="str">
        <f t="shared" si="69"/>
        <v/>
      </c>
      <c r="N1321" s="168" t="str">
        <f t="shared" si="70"/>
        <v/>
      </c>
      <c r="O1321" s="38" t="str">
        <f>IFERROR(IF(VLOOKUP(J1321,'Inputs_Metric 30'!$D$5:$E$139,2,FALSE)=0,"",VLOOKUP(J1321,'Inputs_Metric 30'!$D$5:$E$139,2,FALSE)),"")</f>
        <v/>
      </c>
    </row>
    <row r="1322" spans="3:15" x14ac:dyDescent="0.25">
      <c r="C1322">
        <f t="shared" si="68"/>
        <v>10</v>
      </c>
      <c r="D1322">
        <f>COUNTIF($F$4:F1322,F1322)</f>
        <v>1137</v>
      </c>
      <c r="E1322" s="40">
        <f>'Agricultural Data'!C1322</f>
        <v>0</v>
      </c>
      <c r="F1322" s="40">
        <f>'Agricultural Data'!D1322</f>
        <v>0</v>
      </c>
      <c r="G1322" s="40">
        <f>'Agricultural Data'!E1322</f>
        <v>0</v>
      </c>
      <c r="H1322" s="38">
        <f>'Agricultural Data'!F1322</f>
        <v>0</v>
      </c>
      <c r="I1322" s="38">
        <f>'Agricultural Data'!G1322</f>
        <v>0</v>
      </c>
      <c r="J1322" s="38">
        <f>'Agricultural Data'!H1322</f>
        <v>0</v>
      </c>
      <c r="K1322" s="195">
        <f>'Agricultural Data'!I1322</f>
        <v>0</v>
      </c>
      <c r="L1322" s="195">
        <f>'Agricultural Data'!J1322</f>
        <v>0</v>
      </c>
      <c r="M1322" s="168" t="str">
        <f t="shared" si="69"/>
        <v/>
      </c>
      <c r="N1322" s="168" t="str">
        <f t="shared" si="70"/>
        <v/>
      </c>
      <c r="O1322" s="38" t="str">
        <f>IFERROR(IF(VLOOKUP(J1322,'Inputs_Metric 30'!$D$5:$E$139,2,FALSE)=0,"",VLOOKUP(J1322,'Inputs_Metric 30'!$D$5:$E$139,2,FALSE)),"")</f>
        <v/>
      </c>
    </row>
    <row r="1323" spans="3:15" x14ac:dyDescent="0.25">
      <c r="C1323">
        <f t="shared" si="68"/>
        <v>10</v>
      </c>
      <c r="D1323">
        <f>COUNTIF($F$4:F1323,F1323)</f>
        <v>1138</v>
      </c>
      <c r="E1323" s="40">
        <f>'Agricultural Data'!C1323</f>
        <v>0</v>
      </c>
      <c r="F1323" s="40">
        <f>'Agricultural Data'!D1323</f>
        <v>0</v>
      </c>
      <c r="G1323" s="40">
        <f>'Agricultural Data'!E1323</f>
        <v>0</v>
      </c>
      <c r="H1323" s="38">
        <f>'Agricultural Data'!F1323</f>
        <v>0</v>
      </c>
      <c r="I1323" s="38">
        <f>'Agricultural Data'!G1323</f>
        <v>0</v>
      </c>
      <c r="J1323" s="38">
        <f>'Agricultural Data'!H1323</f>
        <v>0</v>
      </c>
      <c r="K1323" s="195">
        <f>'Agricultural Data'!I1323</f>
        <v>0</v>
      </c>
      <c r="L1323" s="195">
        <f>'Agricultural Data'!J1323</f>
        <v>0</v>
      </c>
      <c r="M1323" s="168" t="str">
        <f t="shared" si="69"/>
        <v/>
      </c>
      <c r="N1323" s="168" t="str">
        <f t="shared" si="70"/>
        <v/>
      </c>
      <c r="O1323" s="38" t="str">
        <f>IFERROR(IF(VLOOKUP(J1323,'Inputs_Metric 30'!$D$5:$E$139,2,FALSE)=0,"",VLOOKUP(J1323,'Inputs_Metric 30'!$D$5:$E$139,2,FALSE)),"")</f>
        <v/>
      </c>
    </row>
    <row r="1324" spans="3:15" x14ac:dyDescent="0.25">
      <c r="C1324">
        <f t="shared" si="68"/>
        <v>10</v>
      </c>
      <c r="D1324">
        <f>COUNTIF($F$4:F1324,F1324)</f>
        <v>1139</v>
      </c>
      <c r="E1324" s="40">
        <f>'Agricultural Data'!C1324</f>
        <v>0</v>
      </c>
      <c r="F1324" s="40">
        <f>'Agricultural Data'!D1324</f>
        <v>0</v>
      </c>
      <c r="G1324" s="40">
        <f>'Agricultural Data'!E1324</f>
        <v>0</v>
      </c>
      <c r="H1324" s="38">
        <f>'Agricultural Data'!F1324</f>
        <v>0</v>
      </c>
      <c r="I1324" s="38">
        <f>'Agricultural Data'!G1324</f>
        <v>0</v>
      </c>
      <c r="J1324" s="38">
        <f>'Agricultural Data'!H1324</f>
        <v>0</v>
      </c>
      <c r="K1324" s="195">
        <f>'Agricultural Data'!I1324</f>
        <v>0</v>
      </c>
      <c r="L1324" s="195">
        <f>'Agricultural Data'!J1324</f>
        <v>0</v>
      </c>
      <c r="M1324" s="168" t="str">
        <f t="shared" si="69"/>
        <v/>
      </c>
      <c r="N1324" s="168" t="str">
        <f t="shared" si="70"/>
        <v/>
      </c>
      <c r="O1324" s="38" t="str">
        <f>IFERROR(IF(VLOOKUP(J1324,'Inputs_Metric 30'!$D$5:$E$139,2,FALSE)=0,"",VLOOKUP(J1324,'Inputs_Metric 30'!$D$5:$E$139,2,FALSE)),"")</f>
        <v/>
      </c>
    </row>
    <row r="1325" spans="3:15" x14ac:dyDescent="0.25">
      <c r="C1325">
        <f t="shared" si="68"/>
        <v>10</v>
      </c>
      <c r="D1325">
        <f>COUNTIF($F$4:F1325,F1325)</f>
        <v>1140</v>
      </c>
      <c r="E1325" s="40">
        <f>'Agricultural Data'!C1325</f>
        <v>0</v>
      </c>
      <c r="F1325" s="40">
        <f>'Agricultural Data'!D1325</f>
        <v>0</v>
      </c>
      <c r="G1325" s="40">
        <f>'Agricultural Data'!E1325</f>
        <v>0</v>
      </c>
      <c r="H1325" s="38">
        <f>'Agricultural Data'!F1325</f>
        <v>0</v>
      </c>
      <c r="I1325" s="38">
        <f>'Agricultural Data'!G1325</f>
        <v>0</v>
      </c>
      <c r="J1325" s="38">
        <f>'Agricultural Data'!H1325</f>
        <v>0</v>
      </c>
      <c r="K1325" s="195">
        <f>'Agricultural Data'!I1325</f>
        <v>0</v>
      </c>
      <c r="L1325" s="195">
        <f>'Agricultural Data'!J1325</f>
        <v>0</v>
      </c>
      <c r="M1325" s="168" t="str">
        <f t="shared" si="69"/>
        <v/>
      </c>
      <c r="N1325" s="168" t="str">
        <f t="shared" si="70"/>
        <v/>
      </c>
      <c r="O1325" s="38" t="str">
        <f>IFERROR(IF(VLOOKUP(J1325,'Inputs_Metric 30'!$D$5:$E$139,2,FALSE)=0,"",VLOOKUP(J1325,'Inputs_Metric 30'!$D$5:$E$139,2,FALSE)),"")</f>
        <v/>
      </c>
    </row>
    <row r="1326" spans="3:15" x14ac:dyDescent="0.25">
      <c r="C1326">
        <f t="shared" si="68"/>
        <v>10</v>
      </c>
      <c r="D1326">
        <f>COUNTIF($F$4:F1326,F1326)</f>
        <v>1141</v>
      </c>
      <c r="E1326" s="40">
        <f>'Agricultural Data'!C1326</f>
        <v>0</v>
      </c>
      <c r="F1326" s="40">
        <f>'Agricultural Data'!D1326</f>
        <v>0</v>
      </c>
      <c r="G1326" s="40">
        <f>'Agricultural Data'!E1326</f>
        <v>0</v>
      </c>
      <c r="H1326" s="38">
        <f>'Agricultural Data'!F1326</f>
        <v>0</v>
      </c>
      <c r="I1326" s="38">
        <f>'Agricultural Data'!G1326</f>
        <v>0</v>
      </c>
      <c r="J1326" s="38">
        <f>'Agricultural Data'!H1326</f>
        <v>0</v>
      </c>
      <c r="K1326" s="195">
        <f>'Agricultural Data'!I1326</f>
        <v>0</v>
      </c>
      <c r="L1326" s="195">
        <f>'Agricultural Data'!J1326</f>
        <v>0</v>
      </c>
      <c r="M1326" s="168" t="str">
        <f t="shared" si="69"/>
        <v/>
      </c>
      <c r="N1326" s="168" t="str">
        <f t="shared" si="70"/>
        <v/>
      </c>
      <c r="O1326" s="38" t="str">
        <f>IFERROR(IF(VLOOKUP(J1326,'Inputs_Metric 30'!$D$5:$E$139,2,FALSE)=0,"",VLOOKUP(J1326,'Inputs_Metric 30'!$D$5:$E$139,2,FALSE)),"")</f>
        <v/>
      </c>
    </row>
    <row r="1327" spans="3:15" x14ac:dyDescent="0.25">
      <c r="C1327">
        <f t="shared" si="68"/>
        <v>10</v>
      </c>
      <c r="D1327">
        <f>COUNTIF($F$4:F1327,F1327)</f>
        <v>1142</v>
      </c>
      <c r="E1327" s="40">
        <f>'Agricultural Data'!C1327</f>
        <v>0</v>
      </c>
      <c r="F1327" s="40">
        <f>'Agricultural Data'!D1327</f>
        <v>0</v>
      </c>
      <c r="G1327" s="40">
        <f>'Agricultural Data'!E1327</f>
        <v>0</v>
      </c>
      <c r="H1327" s="38">
        <f>'Agricultural Data'!F1327</f>
        <v>0</v>
      </c>
      <c r="I1327" s="38">
        <f>'Agricultural Data'!G1327</f>
        <v>0</v>
      </c>
      <c r="J1327" s="38">
        <f>'Agricultural Data'!H1327</f>
        <v>0</v>
      </c>
      <c r="K1327" s="195">
        <f>'Agricultural Data'!I1327</f>
        <v>0</v>
      </c>
      <c r="L1327" s="195">
        <f>'Agricultural Data'!J1327</f>
        <v>0</v>
      </c>
      <c r="M1327" s="168" t="str">
        <f t="shared" si="69"/>
        <v/>
      </c>
      <c r="N1327" s="168" t="str">
        <f t="shared" si="70"/>
        <v/>
      </c>
      <c r="O1327" s="38" t="str">
        <f>IFERROR(IF(VLOOKUP(J1327,'Inputs_Metric 30'!$D$5:$E$139,2,FALSE)=0,"",VLOOKUP(J1327,'Inputs_Metric 30'!$D$5:$E$139,2,FALSE)),"")</f>
        <v/>
      </c>
    </row>
    <row r="1328" spans="3:15" x14ac:dyDescent="0.25">
      <c r="C1328">
        <f t="shared" si="68"/>
        <v>10</v>
      </c>
      <c r="D1328">
        <f>COUNTIF($F$4:F1328,F1328)</f>
        <v>1143</v>
      </c>
      <c r="E1328" s="40">
        <f>'Agricultural Data'!C1328</f>
        <v>0</v>
      </c>
      <c r="F1328" s="40">
        <f>'Agricultural Data'!D1328</f>
        <v>0</v>
      </c>
      <c r="G1328" s="40">
        <f>'Agricultural Data'!E1328</f>
        <v>0</v>
      </c>
      <c r="H1328" s="38">
        <f>'Agricultural Data'!F1328</f>
        <v>0</v>
      </c>
      <c r="I1328" s="38">
        <f>'Agricultural Data'!G1328</f>
        <v>0</v>
      </c>
      <c r="J1328" s="38">
        <f>'Agricultural Data'!H1328</f>
        <v>0</v>
      </c>
      <c r="K1328" s="195">
        <f>'Agricultural Data'!I1328</f>
        <v>0</v>
      </c>
      <c r="L1328" s="195">
        <f>'Agricultural Data'!J1328</f>
        <v>0</v>
      </c>
      <c r="M1328" s="168" t="str">
        <f t="shared" si="69"/>
        <v/>
      </c>
      <c r="N1328" s="168" t="str">
        <f t="shared" si="70"/>
        <v/>
      </c>
      <c r="O1328" s="38" t="str">
        <f>IFERROR(IF(VLOOKUP(J1328,'Inputs_Metric 30'!$D$5:$E$139,2,FALSE)=0,"",VLOOKUP(J1328,'Inputs_Metric 30'!$D$5:$E$139,2,FALSE)),"")</f>
        <v/>
      </c>
    </row>
    <row r="1329" spans="3:15" x14ac:dyDescent="0.25">
      <c r="C1329">
        <f t="shared" si="68"/>
        <v>10</v>
      </c>
      <c r="D1329">
        <f>COUNTIF($F$4:F1329,F1329)</f>
        <v>1144</v>
      </c>
      <c r="E1329" s="40">
        <f>'Agricultural Data'!C1329</f>
        <v>0</v>
      </c>
      <c r="F1329" s="40">
        <f>'Agricultural Data'!D1329</f>
        <v>0</v>
      </c>
      <c r="G1329" s="40">
        <f>'Agricultural Data'!E1329</f>
        <v>0</v>
      </c>
      <c r="H1329" s="38">
        <f>'Agricultural Data'!F1329</f>
        <v>0</v>
      </c>
      <c r="I1329" s="38">
        <f>'Agricultural Data'!G1329</f>
        <v>0</v>
      </c>
      <c r="J1329" s="38">
        <f>'Agricultural Data'!H1329</f>
        <v>0</v>
      </c>
      <c r="K1329" s="195">
        <f>'Agricultural Data'!I1329</f>
        <v>0</v>
      </c>
      <c r="L1329" s="195">
        <f>'Agricultural Data'!J1329</f>
        <v>0</v>
      </c>
      <c r="M1329" s="168" t="str">
        <f t="shared" si="69"/>
        <v/>
      </c>
      <c r="N1329" s="168" t="str">
        <f t="shared" si="70"/>
        <v/>
      </c>
      <c r="O1329" s="38" t="str">
        <f>IFERROR(IF(VLOOKUP(J1329,'Inputs_Metric 30'!$D$5:$E$139,2,FALSE)=0,"",VLOOKUP(J1329,'Inputs_Metric 30'!$D$5:$E$139,2,FALSE)),"")</f>
        <v/>
      </c>
    </row>
    <row r="1330" spans="3:15" x14ac:dyDescent="0.25">
      <c r="C1330">
        <f t="shared" si="68"/>
        <v>10</v>
      </c>
      <c r="D1330">
        <f>COUNTIF($F$4:F1330,F1330)</f>
        <v>1145</v>
      </c>
      <c r="E1330" s="40">
        <f>'Agricultural Data'!C1330</f>
        <v>0</v>
      </c>
      <c r="F1330" s="40">
        <f>'Agricultural Data'!D1330</f>
        <v>0</v>
      </c>
      <c r="G1330" s="40">
        <f>'Agricultural Data'!E1330</f>
        <v>0</v>
      </c>
      <c r="H1330" s="38">
        <f>'Agricultural Data'!F1330</f>
        <v>0</v>
      </c>
      <c r="I1330" s="38">
        <f>'Agricultural Data'!G1330</f>
        <v>0</v>
      </c>
      <c r="J1330" s="38">
        <f>'Agricultural Data'!H1330</f>
        <v>0</v>
      </c>
      <c r="K1330" s="195">
        <f>'Agricultural Data'!I1330</f>
        <v>0</v>
      </c>
      <c r="L1330" s="195">
        <f>'Agricultural Data'!J1330</f>
        <v>0</v>
      </c>
      <c r="M1330" s="168" t="str">
        <f t="shared" si="69"/>
        <v/>
      </c>
      <c r="N1330" s="168" t="str">
        <f t="shared" si="70"/>
        <v/>
      </c>
      <c r="O1330" s="38" t="str">
        <f>IFERROR(IF(VLOOKUP(J1330,'Inputs_Metric 30'!$D$5:$E$139,2,FALSE)=0,"",VLOOKUP(J1330,'Inputs_Metric 30'!$D$5:$E$139,2,FALSE)),"")</f>
        <v/>
      </c>
    </row>
    <row r="1331" spans="3:15" x14ac:dyDescent="0.25">
      <c r="C1331">
        <f t="shared" si="68"/>
        <v>10</v>
      </c>
      <c r="D1331">
        <f>COUNTIF($F$4:F1331,F1331)</f>
        <v>1146</v>
      </c>
      <c r="E1331" s="40">
        <f>'Agricultural Data'!C1331</f>
        <v>0</v>
      </c>
      <c r="F1331" s="40">
        <f>'Agricultural Data'!D1331</f>
        <v>0</v>
      </c>
      <c r="G1331" s="40">
        <f>'Agricultural Data'!E1331</f>
        <v>0</v>
      </c>
      <c r="H1331" s="38">
        <f>'Agricultural Data'!F1331</f>
        <v>0</v>
      </c>
      <c r="I1331" s="38">
        <f>'Agricultural Data'!G1331</f>
        <v>0</v>
      </c>
      <c r="J1331" s="38">
        <f>'Agricultural Data'!H1331</f>
        <v>0</v>
      </c>
      <c r="K1331" s="195">
        <f>'Agricultural Data'!I1331</f>
        <v>0</v>
      </c>
      <c r="L1331" s="195">
        <f>'Agricultural Data'!J1331</f>
        <v>0</v>
      </c>
      <c r="M1331" s="168" t="str">
        <f t="shared" si="69"/>
        <v/>
      </c>
      <c r="N1331" s="168" t="str">
        <f t="shared" si="70"/>
        <v/>
      </c>
      <c r="O1331" s="38" t="str">
        <f>IFERROR(IF(VLOOKUP(J1331,'Inputs_Metric 30'!$D$5:$E$139,2,FALSE)=0,"",VLOOKUP(J1331,'Inputs_Metric 30'!$D$5:$E$139,2,FALSE)),"")</f>
        <v/>
      </c>
    </row>
    <row r="1332" spans="3:15" x14ac:dyDescent="0.25">
      <c r="C1332">
        <f t="shared" si="68"/>
        <v>10</v>
      </c>
      <c r="D1332">
        <f>COUNTIF($F$4:F1332,F1332)</f>
        <v>1147</v>
      </c>
      <c r="E1332" s="40">
        <f>'Agricultural Data'!C1332</f>
        <v>0</v>
      </c>
      <c r="F1332" s="40">
        <f>'Agricultural Data'!D1332</f>
        <v>0</v>
      </c>
      <c r="G1332" s="40">
        <f>'Agricultural Data'!E1332</f>
        <v>0</v>
      </c>
      <c r="H1332" s="38">
        <f>'Agricultural Data'!F1332</f>
        <v>0</v>
      </c>
      <c r="I1332" s="38">
        <f>'Agricultural Data'!G1332</f>
        <v>0</v>
      </c>
      <c r="J1332" s="38">
        <f>'Agricultural Data'!H1332</f>
        <v>0</v>
      </c>
      <c r="K1332" s="195">
        <f>'Agricultural Data'!I1332</f>
        <v>0</v>
      </c>
      <c r="L1332" s="195">
        <f>'Agricultural Data'!J1332</f>
        <v>0</v>
      </c>
      <c r="M1332" s="168" t="str">
        <f t="shared" si="69"/>
        <v/>
      </c>
      <c r="N1332" s="168" t="str">
        <f t="shared" si="70"/>
        <v/>
      </c>
      <c r="O1332" s="38" t="str">
        <f>IFERROR(IF(VLOOKUP(J1332,'Inputs_Metric 30'!$D$5:$E$139,2,FALSE)=0,"",VLOOKUP(J1332,'Inputs_Metric 30'!$D$5:$E$139,2,FALSE)),"")</f>
        <v/>
      </c>
    </row>
    <row r="1333" spans="3:15" x14ac:dyDescent="0.25">
      <c r="C1333">
        <f t="shared" si="68"/>
        <v>10</v>
      </c>
      <c r="D1333">
        <f>COUNTIF($F$4:F1333,F1333)</f>
        <v>1148</v>
      </c>
      <c r="E1333" s="40">
        <f>'Agricultural Data'!C1333</f>
        <v>0</v>
      </c>
      <c r="F1333" s="40">
        <f>'Agricultural Data'!D1333</f>
        <v>0</v>
      </c>
      <c r="G1333" s="40">
        <f>'Agricultural Data'!E1333</f>
        <v>0</v>
      </c>
      <c r="H1333" s="38">
        <f>'Agricultural Data'!F1333</f>
        <v>0</v>
      </c>
      <c r="I1333" s="38">
        <f>'Agricultural Data'!G1333</f>
        <v>0</v>
      </c>
      <c r="J1333" s="38">
        <f>'Agricultural Data'!H1333</f>
        <v>0</v>
      </c>
      <c r="K1333" s="195">
        <f>'Agricultural Data'!I1333</f>
        <v>0</v>
      </c>
      <c r="L1333" s="195">
        <f>'Agricultural Data'!J1333</f>
        <v>0</v>
      </c>
      <c r="M1333" s="168" t="str">
        <f t="shared" si="69"/>
        <v/>
      </c>
      <c r="N1333" s="168" t="str">
        <f t="shared" si="70"/>
        <v/>
      </c>
      <c r="O1333" s="38" t="str">
        <f>IFERROR(IF(VLOOKUP(J1333,'Inputs_Metric 30'!$D$5:$E$139,2,FALSE)=0,"",VLOOKUP(J1333,'Inputs_Metric 30'!$D$5:$E$139,2,FALSE)),"")</f>
        <v/>
      </c>
    </row>
    <row r="1334" spans="3:15" x14ac:dyDescent="0.25">
      <c r="C1334">
        <f t="shared" si="68"/>
        <v>10</v>
      </c>
      <c r="D1334">
        <f>COUNTIF($F$4:F1334,F1334)</f>
        <v>1149</v>
      </c>
      <c r="E1334" s="40">
        <f>'Agricultural Data'!C1334</f>
        <v>0</v>
      </c>
      <c r="F1334" s="40">
        <f>'Agricultural Data'!D1334</f>
        <v>0</v>
      </c>
      <c r="G1334" s="40">
        <f>'Agricultural Data'!E1334</f>
        <v>0</v>
      </c>
      <c r="H1334" s="38">
        <f>'Agricultural Data'!F1334</f>
        <v>0</v>
      </c>
      <c r="I1334" s="38">
        <f>'Agricultural Data'!G1334</f>
        <v>0</v>
      </c>
      <c r="J1334" s="38">
        <f>'Agricultural Data'!H1334</f>
        <v>0</v>
      </c>
      <c r="K1334" s="195">
        <f>'Agricultural Data'!I1334</f>
        <v>0</v>
      </c>
      <c r="L1334" s="195">
        <f>'Agricultural Data'!J1334</f>
        <v>0</v>
      </c>
      <c r="M1334" s="168" t="str">
        <f t="shared" si="69"/>
        <v/>
      </c>
      <c r="N1334" s="168" t="str">
        <f t="shared" si="70"/>
        <v/>
      </c>
      <c r="O1334" s="38" t="str">
        <f>IFERROR(IF(VLOOKUP(J1334,'Inputs_Metric 30'!$D$5:$E$139,2,FALSE)=0,"",VLOOKUP(J1334,'Inputs_Metric 30'!$D$5:$E$139,2,FALSE)),"")</f>
        <v/>
      </c>
    </row>
    <row r="1335" spans="3:15" x14ac:dyDescent="0.25">
      <c r="C1335">
        <f t="shared" si="68"/>
        <v>10</v>
      </c>
      <c r="D1335">
        <f>COUNTIF($F$4:F1335,F1335)</f>
        <v>1150</v>
      </c>
      <c r="E1335" s="40">
        <f>'Agricultural Data'!C1335</f>
        <v>0</v>
      </c>
      <c r="F1335" s="40">
        <f>'Agricultural Data'!D1335</f>
        <v>0</v>
      </c>
      <c r="G1335" s="40">
        <f>'Agricultural Data'!E1335</f>
        <v>0</v>
      </c>
      <c r="H1335" s="38">
        <f>'Agricultural Data'!F1335</f>
        <v>0</v>
      </c>
      <c r="I1335" s="38">
        <f>'Agricultural Data'!G1335</f>
        <v>0</v>
      </c>
      <c r="J1335" s="38">
        <f>'Agricultural Data'!H1335</f>
        <v>0</v>
      </c>
      <c r="K1335" s="195">
        <f>'Agricultural Data'!I1335</f>
        <v>0</v>
      </c>
      <c r="L1335" s="195">
        <f>'Agricultural Data'!J1335</f>
        <v>0</v>
      </c>
      <c r="M1335" s="168" t="str">
        <f t="shared" si="69"/>
        <v/>
      </c>
      <c r="N1335" s="168" t="str">
        <f t="shared" si="70"/>
        <v/>
      </c>
      <c r="O1335" s="38" t="str">
        <f>IFERROR(IF(VLOOKUP(J1335,'Inputs_Metric 30'!$D$5:$E$139,2,FALSE)=0,"",VLOOKUP(J1335,'Inputs_Metric 30'!$D$5:$E$139,2,FALSE)),"")</f>
        <v/>
      </c>
    </row>
    <row r="1336" spans="3:15" x14ac:dyDescent="0.25">
      <c r="C1336">
        <f t="shared" si="68"/>
        <v>10</v>
      </c>
      <c r="D1336">
        <f>COUNTIF($F$4:F1336,F1336)</f>
        <v>1151</v>
      </c>
      <c r="E1336" s="40">
        <f>'Agricultural Data'!C1336</f>
        <v>0</v>
      </c>
      <c r="F1336" s="40">
        <f>'Agricultural Data'!D1336</f>
        <v>0</v>
      </c>
      <c r="G1336" s="40">
        <f>'Agricultural Data'!E1336</f>
        <v>0</v>
      </c>
      <c r="H1336" s="38">
        <f>'Agricultural Data'!F1336</f>
        <v>0</v>
      </c>
      <c r="I1336" s="38">
        <f>'Agricultural Data'!G1336</f>
        <v>0</v>
      </c>
      <c r="J1336" s="38">
        <f>'Agricultural Data'!H1336</f>
        <v>0</v>
      </c>
      <c r="K1336" s="195">
        <f>'Agricultural Data'!I1336</f>
        <v>0</v>
      </c>
      <c r="L1336" s="195">
        <f>'Agricultural Data'!J1336</f>
        <v>0</v>
      </c>
      <c r="M1336" s="168" t="str">
        <f t="shared" si="69"/>
        <v/>
      </c>
      <c r="N1336" s="168" t="str">
        <f t="shared" si="70"/>
        <v/>
      </c>
      <c r="O1336" s="38" t="str">
        <f>IFERROR(IF(VLOOKUP(J1336,'Inputs_Metric 30'!$D$5:$E$139,2,FALSE)=0,"",VLOOKUP(J1336,'Inputs_Metric 30'!$D$5:$E$139,2,FALSE)),"")</f>
        <v/>
      </c>
    </row>
    <row r="1337" spans="3:15" x14ac:dyDescent="0.25">
      <c r="C1337">
        <f t="shared" si="68"/>
        <v>10</v>
      </c>
      <c r="D1337">
        <f>COUNTIF($F$4:F1337,F1337)</f>
        <v>1152</v>
      </c>
      <c r="E1337" s="40">
        <f>'Agricultural Data'!C1337</f>
        <v>0</v>
      </c>
      <c r="F1337" s="40">
        <f>'Agricultural Data'!D1337</f>
        <v>0</v>
      </c>
      <c r="G1337" s="40">
        <f>'Agricultural Data'!E1337</f>
        <v>0</v>
      </c>
      <c r="H1337" s="38">
        <f>'Agricultural Data'!F1337</f>
        <v>0</v>
      </c>
      <c r="I1337" s="38">
        <f>'Agricultural Data'!G1337</f>
        <v>0</v>
      </c>
      <c r="J1337" s="38">
        <f>'Agricultural Data'!H1337</f>
        <v>0</v>
      </c>
      <c r="K1337" s="195">
        <f>'Agricultural Data'!I1337</f>
        <v>0</v>
      </c>
      <c r="L1337" s="195">
        <f>'Agricultural Data'!J1337</f>
        <v>0</v>
      </c>
      <c r="M1337" s="168" t="str">
        <f t="shared" si="69"/>
        <v/>
      </c>
      <c r="N1337" s="168" t="str">
        <f t="shared" si="70"/>
        <v/>
      </c>
      <c r="O1337" s="38" t="str">
        <f>IFERROR(IF(VLOOKUP(J1337,'Inputs_Metric 30'!$D$5:$E$139,2,FALSE)=0,"",VLOOKUP(J1337,'Inputs_Metric 30'!$D$5:$E$139,2,FALSE)),"")</f>
        <v/>
      </c>
    </row>
    <row r="1338" spans="3:15" x14ac:dyDescent="0.25">
      <c r="C1338">
        <f t="shared" si="68"/>
        <v>10</v>
      </c>
      <c r="D1338">
        <f>COUNTIF($F$4:F1338,F1338)</f>
        <v>1153</v>
      </c>
      <c r="E1338" s="40">
        <f>'Agricultural Data'!C1338</f>
        <v>0</v>
      </c>
      <c r="F1338" s="40">
        <f>'Agricultural Data'!D1338</f>
        <v>0</v>
      </c>
      <c r="G1338" s="40">
        <f>'Agricultural Data'!E1338</f>
        <v>0</v>
      </c>
      <c r="H1338" s="38">
        <f>'Agricultural Data'!F1338</f>
        <v>0</v>
      </c>
      <c r="I1338" s="38">
        <f>'Agricultural Data'!G1338</f>
        <v>0</v>
      </c>
      <c r="J1338" s="38">
        <f>'Agricultural Data'!H1338</f>
        <v>0</v>
      </c>
      <c r="K1338" s="195">
        <f>'Agricultural Data'!I1338</f>
        <v>0</v>
      </c>
      <c r="L1338" s="195">
        <f>'Agricultural Data'!J1338</f>
        <v>0</v>
      </c>
      <c r="M1338" s="168" t="str">
        <f t="shared" si="69"/>
        <v/>
      </c>
      <c r="N1338" s="168" t="str">
        <f t="shared" si="70"/>
        <v/>
      </c>
      <c r="O1338" s="38" t="str">
        <f>IFERROR(IF(VLOOKUP(J1338,'Inputs_Metric 30'!$D$5:$E$139,2,FALSE)=0,"",VLOOKUP(J1338,'Inputs_Metric 30'!$D$5:$E$139,2,FALSE)),"")</f>
        <v/>
      </c>
    </row>
    <row r="1339" spans="3:15" x14ac:dyDescent="0.25">
      <c r="C1339">
        <f t="shared" si="68"/>
        <v>10</v>
      </c>
      <c r="D1339">
        <f>COUNTIF($F$4:F1339,F1339)</f>
        <v>1154</v>
      </c>
      <c r="E1339" s="40">
        <f>'Agricultural Data'!C1339</f>
        <v>0</v>
      </c>
      <c r="F1339" s="40">
        <f>'Agricultural Data'!D1339</f>
        <v>0</v>
      </c>
      <c r="G1339" s="40">
        <f>'Agricultural Data'!E1339</f>
        <v>0</v>
      </c>
      <c r="H1339" s="38">
        <f>'Agricultural Data'!F1339</f>
        <v>0</v>
      </c>
      <c r="I1339" s="38">
        <f>'Agricultural Data'!G1339</f>
        <v>0</v>
      </c>
      <c r="J1339" s="38">
        <f>'Agricultural Data'!H1339</f>
        <v>0</v>
      </c>
      <c r="K1339" s="195">
        <f>'Agricultural Data'!I1339</f>
        <v>0</v>
      </c>
      <c r="L1339" s="195">
        <f>'Agricultural Data'!J1339</f>
        <v>0</v>
      </c>
      <c r="M1339" s="168" t="str">
        <f t="shared" si="69"/>
        <v/>
      </c>
      <c r="N1339" s="168" t="str">
        <f t="shared" si="70"/>
        <v/>
      </c>
      <c r="O1339" s="38" t="str">
        <f>IFERROR(IF(VLOOKUP(J1339,'Inputs_Metric 30'!$D$5:$E$139,2,FALSE)=0,"",VLOOKUP(J1339,'Inputs_Metric 30'!$D$5:$E$139,2,FALSE)),"")</f>
        <v/>
      </c>
    </row>
    <row r="1340" spans="3:15" x14ac:dyDescent="0.25">
      <c r="C1340">
        <f t="shared" si="68"/>
        <v>10</v>
      </c>
      <c r="D1340">
        <f>COUNTIF($F$4:F1340,F1340)</f>
        <v>1155</v>
      </c>
      <c r="E1340" s="40">
        <f>'Agricultural Data'!C1340</f>
        <v>0</v>
      </c>
      <c r="F1340" s="40">
        <f>'Agricultural Data'!D1340</f>
        <v>0</v>
      </c>
      <c r="G1340" s="40">
        <f>'Agricultural Data'!E1340</f>
        <v>0</v>
      </c>
      <c r="H1340" s="38">
        <f>'Agricultural Data'!F1340</f>
        <v>0</v>
      </c>
      <c r="I1340" s="38">
        <f>'Agricultural Data'!G1340</f>
        <v>0</v>
      </c>
      <c r="J1340" s="38">
        <f>'Agricultural Data'!H1340</f>
        <v>0</v>
      </c>
      <c r="K1340" s="195">
        <f>'Agricultural Data'!I1340</f>
        <v>0</v>
      </c>
      <c r="L1340" s="195">
        <f>'Agricultural Data'!J1340</f>
        <v>0</v>
      </c>
      <c r="M1340" s="168" t="str">
        <f t="shared" si="69"/>
        <v/>
      </c>
      <c r="N1340" s="168" t="str">
        <f t="shared" si="70"/>
        <v/>
      </c>
      <c r="O1340" s="38" t="str">
        <f>IFERROR(IF(VLOOKUP(J1340,'Inputs_Metric 30'!$D$5:$E$139,2,FALSE)=0,"",VLOOKUP(J1340,'Inputs_Metric 30'!$D$5:$E$139,2,FALSE)),"")</f>
        <v/>
      </c>
    </row>
    <row r="1341" spans="3:15" x14ac:dyDescent="0.25">
      <c r="C1341">
        <f t="shared" si="68"/>
        <v>10</v>
      </c>
      <c r="D1341">
        <f>COUNTIF($F$4:F1341,F1341)</f>
        <v>1156</v>
      </c>
      <c r="E1341" s="40">
        <f>'Agricultural Data'!C1341</f>
        <v>0</v>
      </c>
      <c r="F1341" s="40">
        <f>'Agricultural Data'!D1341</f>
        <v>0</v>
      </c>
      <c r="G1341" s="40">
        <f>'Agricultural Data'!E1341</f>
        <v>0</v>
      </c>
      <c r="H1341" s="38">
        <f>'Agricultural Data'!F1341</f>
        <v>0</v>
      </c>
      <c r="I1341" s="38">
        <f>'Agricultural Data'!G1341</f>
        <v>0</v>
      </c>
      <c r="J1341" s="38">
        <f>'Agricultural Data'!H1341</f>
        <v>0</v>
      </c>
      <c r="K1341" s="195">
        <f>'Agricultural Data'!I1341</f>
        <v>0</v>
      </c>
      <c r="L1341" s="195">
        <f>'Agricultural Data'!J1341</f>
        <v>0</v>
      </c>
      <c r="M1341" s="168" t="str">
        <f t="shared" si="69"/>
        <v/>
      </c>
      <c r="N1341" s="168" t="str">
        <f t="shared" si="70"/>
        <v/>
      </c>
      <c r="O1341" s="38" t="str">
        <f>IFERROR(IF(VLOOKUP(J1341,'Inputs_Metric 30'!$D$5:$E$139,2,FALSE)=0,"",VLOOKUP(J1341,'Inputs_Metric 30'!$D$5:$E$139,2,FALSE)),"")</f>
        <v/>
      </c>
    </row>
    <row r="1342" spans="3:15" x14ac:dyDescent="0.25">
      <c r="C1342">
        <f t="shared" si="68"/>
        <v>10</v>
      </c>
      <c r="D1342">
        <f>COUNTIF($F$4:F1342,F1342)</f>
        <v>1157</v>
      </c>
      <c r="E1342" s="40">
        <f>'Agricultural Data'!C1342</f>
        <v>0</v>
      </c>
      <c r="F1342" s="40">
        <f>'Agricultural Data'!D1342</f>
        <v>0</v>
      </c>
      <c r="G1342" s="40">
        <f>'Agricultural Data'!E1342</f>
        <v>0</v>
      </c>
      <c r="H1342" s="38">
        <f>'Agricultural Data'!F1342</f>
        <v>0</v>
      </c>
      <c r="I1342" s="38">
        <f>'Agricultural Data'!G1342</f>
        <v>0</v>
      </c>
      <c r="J1342" s="38">
        <f>'Agricultural Data'!H1342</f>
        <v>0</v>
      </c>
      <c r="K1342" s="195">
        <f>'Agricultural Data'!I1342</f>
        <v>0</v>
      </c>
      <c r="L1342" s="195">
        <f>'Agricultural Data'!J1342</f>
        <v>0</v>
      </c>
      <c r="M1342" s="168" t="str">
        <f t="shared" si="69"/>
        <v/>
      </c>
      <c r="N1342" s="168" t="str">
        <f t="shared" si="70"/>
        <v/>
      </c>
      <c r="O1342" s="38" t="str">
        <f>IFERROR(IF(VLOOKUP(J1342,'Inputs_Metric 30'!$D$5:$E$139,2,FALSE)=0,"",VLOOKUP(J1342,'Inputs_Metric 30'!$D$5:$E$139,2,FALSE)),"")</f>
        <v/>
      </c>
    </row>
    <row r="1343" spans="3:15" x14ac:dyDescent="0.25">
      <c r="C1343">
        <f t="shared" si="68"/>
        <v>10</v>
      </c>
      <c r="D1343">
        <f>COUNTIF($F$4:F1343,F1343)</f>
        <v>1158</v>
      </c>
      <c r="E1343" s="40">
        <f>'Agricultural Data'!C1343</f>
        <v>0</v>
      </c>
      <c r="F1343" s="40">
        <f>'Agricultural Data'!D1343</f>
        <v>0</v>
      </c>
      <c r="G1343" s="40">
        <f>'Agricultural Data'!E1343</f>
        <v>0</v>
      </c>
      <c r="H1343" s="38">
        <f>'Agricultural Data'!F1343</f>
        <v>0</v>
      </c>
      <c r="I1343" s="38">
        <f>'Agricultural Data'!G1343</f>
        <v>0</v>
      </c>
      <c r="J1343" s="38">
        <f>'Agricultural Data'!H1343</f>
        <v>0</v>
      </c>
      <c r="K1343" s="195">
        <f>'Agricultural Data'!I1343</f>
        <v>0</v>
      </c>
      <c r="L1343" s="195">
        <f>'Agricultural Data'!J1343</f>
        <v>0</v>
      </c>
      <c r="M1343" s="168" t="str">
        <f t="shared" si="69"/>
        <v/>
      </c>
      <c r="N1343" s="168" t="str">
        <f t="shared" si="70"/>
        <v/>
      </c>
      <c r="O1343" s="38" t="str">
        <f>IFERROR(IF(VLOOKUP(J1343,'Inputs_Metric 30'!$D$5:$E$139,2,FALSE)=0,"",VLOOKUP(J1343,'Inputs_Metric 30'!$D$5:$E$139,2,FALSE)),"")</f>
        <v/>
      </c>
    </row>
    <row r="1344" spans="3:15" x14ac:dyDescent="0.25">
      <c r="C1344">
        <f t="shared" si="68"/>
        <v>10</v>
      </c>
      <c r="D1344">
        <f>COUNTIF($F$4:F1344,F1344)</f>
        <v>1159</v>
      </c>
      <c r="E1344" s="40">
        <f>'Agricultural Data'!C1344</f>
        <v>0</v>
      </c>
      <c r="F1344" s="40">
        <f>'Agricultural Data'!D1344</f>
        <v>0</v>
      </c>
      <c r="G1344" s="40">
        <f>'Agricultural Data'!E1344</f>
        <v>0</v>
      </c>
      <c r="H1344" s="38">
        <f>'Agricultural Data'!F1344</f>
        <v>0</v>
      </c>
      <c r="I1344" s="38">
        <f>'Agricultural Data'!G1344</f>
        <v>0</v>
      </c>
      <c r="J1344" s="38">
        <f>'Agricultural Data'!H1344</f>
        <v>0</v>
      </c>
      <c r="K1344" s="195">
        <f>'Agricultural Data'!I1344</f>
        <v>0</v>
      </c>
      <c r="L1344" s="195">
        <f>'Agricultural Data'!J1344</f>
        <v>0</v>
      </c>
      <c r="M1344" s="168" t="str">
        <f t="shared" si="69"/>
        <v/>
      </c>
      <c r="N1344" s="168" t="str">
        <f t="shared" si="70"/>
        <v/>
      </c>
      <c r="O1344" s="38" t="str">
        <f>IFERROR(IF(VLOOKUP(J1344,'Inputs_Metric 30'!$D$5:$E$139,2,FALSE)=0,"",VLOOKUP(J1344,'Inputs_Metric 30'!$D$5:$E$139,2,FALSE)),"")</f>
        <v/>
      </c>
    </row>
    <row r="1345" spans="3:15" x14ac:dyDescent="0.25">
      <c r="C1345">
        <f t="shared" si="68"/>
        <v>10</v>
      </c>
      <c r="D1345">
        <f>COUNTIF($F$4:F1345,F1345)</f>
        <v>1160</v>
      </c>
      <c r="E1345" s="40">
        <f>'Agricultural Data'!C1345</f>
        <v>0</v>
      </c>
      <c r="F1345" s="40">
        <f>'Agricultural Data'!D1345</f>
        <v>0</v>
      </c>
      <c r="G1345" s="40">
        <f>'Agricultural Data'!E1345</f>
        <v>0</v>
      </c>
      <c r="H1345" s="38">
        <f>'Agricultural Data'!F1345</f>
        <v>0</v>
      </c>
      <c r="I1345" s="38">
        <f>'Agricultural Data'!G1345</f>
        <v>0</v>
      </c>
      <c r="J1345" s="38">
        <f>'Agricultural Data'!H1345</f>
        <v>0</v>
      </c>
      <c r="K1345" s="195">
        <f>'Agricultural Data'!I1345</f>
        <v>0</v>
      </c>
      <c r="L1345" s="195">
        <f>'Agricultural Data'!J1345</f>
        <v>0</v>
      </c>
      <c r="M1345" s="168" t="str">
        <f t="shared" si="69"/>
        <v/>
      </c>
      <c r="N1345" s="168" t="str">
        <f t="shared" si="70"/>
        <v/>
      </c>
      <c r="O1345" s="38" t="str">
        <f>IFERROR(IF(VLOOKUP(J1345,'Inputs_Metric 30'!$D$5:$E$139,2,FALSE)=0,"",VLOOKUP(J1345,'Inputs_Metric 30'!$D$5:$E$139,2,FALSE)),"")</f>
        <v/>
      </c>
    </row>
    <row r="1346" spans="3:15" x14ac:dyDescent="0.25">
      <c r="C1346">
        <f t="shared" si="68"/>
        <v>10</v>
      </c>
      <c r="D1346">
        <f>COUNTIF($F$4:F1346,F1346)</f>
        <v>1161</v>
      </c>
      <c r="E1346" s="40">
        <f>'Agricultural Data'!C1346</f>
        <v>0</v>
      </c>
      <c r="F1346" s="40">
        <f>'Agricultural Data'!D1346</f>
        <v>0</v>
      </c>
      <c r="G1346" s="40">
        <f>'Agricultural Data'!E1346</f>
        <v>0</v>
      </c>
      <c r="H1346" s="38">
        <f>'Agricultural Data'!F1346</f>
        <v>0</v>
      </c>
      <c r="I1346" s="38">
        <f>'Agricultural Data'!G1346</f>
        <v>0</v>
      </c>
      <c r="J1346" s="38">
        <f>'Agricultural Data'!H1346</f>
        <v>0</v>
      </c>
      <c r="K1346" s="195">
        <f>'Agricultural Data'!I1346</f>
        <v>0</v>
      </c>
      <c r="L1346" s="195">
        <f>'Agricultural Data'!J1346</f>
        <v>0</v>
      </c>
      <c r="M1346" s="168" t="str">
        <f t="shared" si="69"/>
        <v/>
      </c>
      <c r="N1346" s="168" t="str">
        <f t="shared" si="70"/>
        <v/>
      </c>
      <c r="O1346" s="38" t="str">
        <f>IFERROR(IF(VLOOKUP(J1346,'Inputs_Metric 30'!$D$5:$E$139,2,FALSE)=0,"",VLOOKUP(J1346,'Inputs_Metric 30'!$D$5:$E$139,2,FALSE)),"")</f>
        <v/>
      </c>
    </row>
    <row r="1347" spans="3:15" x14ac:dyDescent="0.25">
      <c r="C1347">
        <f t="shared" si="68"/>
        <v>10</v>
      </c>
      <c r="D1347">
        <f>COUNTIF($F$4:F1347,F1347)</f>
        <v>1162</v>
      </c>
      <c r="E1347" s="40">
        <f>'Agricultural Data'!C1347</f>
        <v>0</v>
      </c>
      <c r="F1347" s="40">
        <f>'Agricultural Data'!D1347</f>
        <v>0</v>
      </c>
      <c r="G1347" s="40">
        <f>'Agricultural Data'!E1347</f>
        <v>0</v>
      </c>
      <c r="H1347" s="38">
        <f>'Agricultural Data'!F1347</f>
        <v>0</v>
      </c>
      <c r="I1347" s="38">
        <f>'Agricultural Data'!G1347</f>
        <v>0</v>
      </c>
      <c r="J1347" s="38">
        <f>'Agricultural Data'!H1347</f>
        <v>0</v>
      </c>
      <c r="K1347" s="195">
        <f>'Agricultural Data'!I1347</f>
        <v>0</v>
      </c>
      <c r="L1347" s="195">
        <f>'Agricultural Data'!J1347</f>
        <v>0</v>
      </c>
      <c r="M1347" s="168" t="str">
        <f t="shared" si="69"/>
        <v/>
      </c>
      <c r="N1347" s="168" t="str">
        <f t="shared" si="70"/>
        <v/>
      </c>
      <c r="O1347" s="38" t="str">
        <f>IFERROR(IF(VLOOKUP(J1347,'Inputs_Metric 30'!$D$5:$E$139,2,FALSE)=0,"",VLOOKUP(J1347,'Inputs_Metric 30'!$D$5:$E$139,2,FALSE)),"")</f>
        <v/>
      </c>
    </row>
    <row r="1348" spans="3:15" x14ac:dyDescent="0.25">
      <c r="C1348">
        <f t="shared" si="68"/>
        <v>10</v>
      </c>
      <c r="D1348">
        <f>COUNTIF($F$4:F1348,F1348)</f>
        <v>1163</v>
      </c>
      <c r="E1348" s="40">
        <f>'Agricultural Data'!C1348</f>
        <v>0</v>
      </c>
      <c r="F1348" s="40">
        <f>'Agricultural Data'!D1348</f>
        <v>0</v>
      </c>
      <c r="G1348" s="40">
        <f>'Agricultural Data'!E1348</f>
        <v>0</v>
      </c>
      <c r="H1348" s="38">
        <f>'Agricultural Data'!F1348</f>
        <v>0</v>
      </c>
      <c r="I1348" s="38">
        <f>'Agricultural Data'!G1348</f>
        <v>0</v>
      </c>
      <c r="J1348" s="38">
        <f>'Agricultural Data'!H1348</f>
        <v>0</v>
      </c>
      <c r="K1348" s="195">
        <f>'Agricultural Data'!I1348</f>
        <v>0</v>
      </c>
      <c r="L1348" s="195">
        <f>'Agricultural Data'!J1348</f>
        <v>0</v>
      </c>
      <c r="M1348" s="168" t="str">
        <f t="shared" si="69"/>
        <v/>
      </c>
      <c r="N1348" s="168" t="str">
        <f t="shared" si="70"/>
        <v/>
      </c>
      <c r="O1348" s="38" t="str">
        <f>IFERROR(IF(VLOOKUP(J1348,'Inputs_Metric 30'!$D$5:$E$139,2,FALSE)=0,"",VLOOKUP(J1348,'Inputs_Metric 30'!$D$5:$E$139,2,FALSE)),"")</f>
        <v/>
      </c>
    </row>
    <row r="1349" spans="3:15" x14ac:dyDescent="0.25">
      <c r="C1349">
        <f t="shared" si="68"/>
        <v>10</v>
      </c>
      <c r="D1349">
        <f>COUNTIF($F$4:F1349,F1349)</f>
        <v>1164</v>
      </c>
      <c r="E1349" s="40">
        <f>'Agricultural Data'!C1349</f>
        <v>0</v>
      </c>
      <c r="F1349" s="40">
        <f>'Agricultural Data'!D1349</f>
        <v>0</v>
      </c>
      <c r="G1349" s="40">
        <f>'Agricultural Data'!E1349</f>
        <v>0</v>
      </c>
      <c r="H1349" s="38">
        <f>'Agricultural Data'!F1349</f>
        <v>0</v>
      </c>
      <c r="I1349" s="38">
        <f>'Agricultural Data'!G1349</f>
        <v>0</v>
      </c>
      <c r="J1349" s="38">
        <f>'Agricultural Data'!H1349</f>
        <v>0</v>
      </c>
      <c r="K1349" s="195">
        <f>'Agricultural Data'!I1349</f>
        <v>0</v>
      </c>
      <c r="L1349" s="195">
        <f>'Agricultural Data'!J1349</f>
        <v>0</v>
      </c>
      <c r="M1349" s="168" t="str">
        <f t="shared" si="69"/>
        <v/>
      </c>
      <c r="N1349" s="168" t="str">
        <f t="shared" si="70"/>
        <v/>
      </c>
      <c r="O1349" s="38" t="str">
        <f>IFERROR(IF(VLOOKUP(J1349,'Inputs_Metric 30'!$D$5:$E$139,2,FALSE)=0,"",VLOOKUP(J1349,'Inputs_Metric 30'!$D$5:$E$139,2,FALSE)),"")</f>
        <v/>
      </c>
    </row>
    <row r="1350" spans="3:15" x14ac:dyDescent="0.25">
      <c r="C1350">
        <f t="shared" si="68"/>
        <v>10</v>
      </c>
      <c r="D1350">
        <f>COUNTIF($F$4:F1350,F1350)</f>
        <v>1165</v>
      </c>
      <c r="E1350" s="40">
        <f>'Agricultural Data'!C1350</f>
        <v>0</v>
      </c>
      <c r="F1350" s="40">
        <f>'Agricultural Data'!D1350</f>
        <v>0</v>
      </c>
      <c r="G1350" s="40">
        <f>'Agricultural Data'!E1350</f>
        <v>0</v>
      </c>
      <c r="H1350" s="38">
        <f>'Agricultural Data'!F1350</f>
        <v>0</v>
      </c>
      <c r="I1350" s="38">
        <f>'Agricultural Data'!G1350</f>
        <v>0</v>
      </c>
      <c r="J1350" s="38">
        <f>'Agricultural Data'!H1350</f>
        <v>0</v>
      </c>
      <c r="K1350" s="195">
        <f>'Agricultural Data'!I1350</f>
        <v>0</v>
      </c>
      <c r="L1350" s="195">
        <f>'Agricultural Data'!J1350</f>
        <v>0</v>
      </c>
      <c r="M1350" s="168" t="str">
        <f t="shared" si="69"/>
        <v/>
      </c>
      <c r="N1350" s="168" t="str">
        <f t="shared" si="70"/>
        <v/>
      </c>
      <c r="O1350" s="38" t="str">
        <f>IFERROR(IF(VLOOKUP(J1350,'Inputs_Metric 30'!$D$5:$E$139,2,FALSE)=0,"",VLOOKUP(J1350,'Inputs_Metric 30'!$D$5:$E$139,2,FALSE)),"")</f>
        <v/>
      </c>
    </row>
    <row r="1351" spans="3:15" x14ac:dyDescent="0.25">
      <c r="C1351">
        <f t="shared" si="68"/>
        <v>10</v>
      </c>
      <c r="D1351">
        <f>COUNTIF($F$4:F1351,F1351)</f>
        <v>1166</v>
      </c>
      <c r="E1351" s="40">
        <f>'Agricultural Data'!C1351</f>
        <v>0</v>
      </c>
      <c r="F1351" s="40">
        <f>'Agricultural Data'!D1351</f>
        <v>0</v>
      </c>
      <c r="G1351" s="40">
        <f>'Agricultural Data'!E1351</f>
        <v>0</v>
      </c>
      <c r="H1351" s="38">
        <f>'Agricultural Data'!F1351</f>
        <v>0</v>
      </c>
      <c r="I1351" s="38">
        <f>'Agricultural Data'!G1351</f>
        <v>0</v>
      </c>
      <c r="J1351" s="38">
        <f>'Agricultural Data'!H1351</f>
        <v>0</v>
      </c>
      <c r="K1351" s="195">
        <f>'Agricultural Data'!I1351</f>
        <v>0</v>
      </c>
      <c r="L1351" s="195">
        <f>'Agricultural Data'!J1351</f>
        <v>0</v>
      </c>
      <c r="M1351" s="168" t="str">
        <f t="shared" si="69"/>
        <v/>
      </c>
      <c r="N1351" s="168" t="str">
        <f t="shared" si="70"/>
        <v/>
      </c>
      <c r="O1351" s="38" t="str">
        <f>IFERROR(IF(VLOOKUP(J1351,'Inputs_Metric 30'!$D$5:$E$139,2,FALSE)=0,"",VLOOKUP(J1351,'Inputs_Metric 30'!$D$5:$E$139,2,FALSE)),"")</f>
        <v/>
      </c>
    </row>
    <row r="1352" spans="3:15" x14ac:dyDescent="0.25">
      <c r="C1352">
        <f t="shared" si="68"/>
        <v>10</v>
      </c>
      <c r="D1352">
        <f>COUNTIF($F$4:F1352,F1352)</f>
        <v>1167</v>
      </c>
      <c r="E1352" s="40">
        <f>'Agricultural Data'!C1352</f>
        <v>0</v>
      </c>
      <c r="F1352" s="40">
        <f>'Agricultural Data'!D1352</f>
        <v>0</v>
      </c>
      <c r="G1352" s="40">
        <f>'Agricultural Data'!E1352</f>
        <v>0</v>
      </c>
      <c r="H1352" s="38">
        <f>'Agricultural Data'!F1352</f>
        <v>0</v>
      </c>
      <c r="I1352" s="38">
        <f>'Agricultural Data'!G1352</f>
        <v>0</v>
      </c>
      <c r="J1352" s="38">
        <f>'Agricultural Data'!H1352</f>
        <v>0</v>
      </c>
      <c r="K1352" s="195">
        <f>'Agricultural Data'!I1352</f>
        <v>0</v>
      </c>
      <c r="L1352" s="195">
        <f>'Agricultural Data'!J1352</f>
        <v>0</v>
      </c>
      <c r="M1352" s="168" t="str">
        <f t="shared" si="69"/>
        <v/>
      </c>
      <c r="N1352" s="168" t="str">
        <f t="shared" si="70"/>
        <v/>
      </c>
      <c r="O1352" s="38" t="str">
        <f>IFERROR(IF(VLOOKUP(J1352,'Inputs_Metric 30'!$D$5:$E$139,2,FALSE)=0,"",VLOOKUP(J1352,'Inputs_Metric 30'!$D$5:$E$139,2,FALSE)),"")</f>
        <v/>
      </c>
    </row>
    <row r="1353" spans="3:15" x14ac:dyDescent="0.25">
      <c r="C1353">
        <f t="shared" si="68"/>
        <v>10</v>
      </c>
      <c r="D1353">
        <f>COUNTIF($F$4:F1353,F1353)</f>
        <v>1168</v>
      </c>
      <c r="E1353" s="40">
        <f>'Agricultural Data'!C1353</f>
        <v>0</v>
      </c>
      <c r="F1353" s="40">
        <f>'Agricultural Data'!D1353</f>
        <v>0</v>
      </c>
      <c r="G1353" s="40">
        <f>'Agricultural Data'!E1353</f>
        <v>0</v>
      </c>
      <c r="H1353" s="38">
        <f>'Agricultural Data'!F1353</f>
        <v>0</v>
      </c>
      <c r="I1353" s="38">
        <f>'Agricultural Data'!G1353</f>
        <v>0</v>
      </c>
      <c r="J1353" s="38">
        <f>'Agricultural Data'!H1353</f>
        <v>0</v>
      </c>
      <c r="K1353" s="195">
        <f>'Agricultural Data'!I1353</f>
        <v>0</v>
      </c>
      <c r="L1353" s="195">
        <f>'Agricultural Data'!J1353</f>
        <v>0</v>
      </c>
      <c r="M1353" s="168" t="str">
        <f t="shared" si="69"/>
        <v/>
      </c>
      <c r="N1353" s="168" t="str">
        <f t="shared" si="70"/>
        <v/>
      </c>
      <c r="O1353" s="38" t="str">
        <f>IFERROR(IF(VLOOKUP(J1353,'Inputs_Metric 30'!$D$5:$E$139,2,FALSE)=0,"",VLOOKUP(J1353,'Inputs_Metric 30'!$D$5:$E$139,2,FALSE)),"")</f>
        <v/>
      </c>
    </row>
    <row r="1354" spans="3:15" x14ac:dyDescent="0.25">
      <c r="C1354">
        <f t="shared" si="68"/>
        <v>10</v>
      </c>
      <c r="D1354">
        <f>COUNTIF($F$4:F1354,F1354)</f>
        <v>1169</v>
      </c>
      <c r="E1354" s="40">
        <f>'Agricultural Data'!C1354</f>
        <v>0</v>
      </c>
      <c r="F1354" s="40">
        <f>'Agricultural Data'!D1354</f>
        <v>0</v>
      </c>
      <c r="G1354" s="40">
        <f>'Agricultural Data'!E1354</f>
        <v>0</v>
      </c>
      <c r="H1354" s="38">
        <f>'Agricultural Data'!F1354</f>
        <v>0</v>
      </c>
      <c r="I1354" s="38">
        <f>'Agricultural Data'!G1354</f>
        <v>0</v>
      </c>
      <c r="J1354" s="38">
        <f>'Agricultural Data'!H1354</f>
        <v>0</v>
      </c>
      <c r="K1354" s="195">
        <f>'Agricultural Data'!I1354</f>
        <v>0</v>
      </c>
      <c r="L1354" s="195">
        <f>'Agricultural Data'!J1354</f>
        <v>0</v>
      </c>
      <c r="M1354" s="168" t="str">
        <f t="shared" si="69"/>
        <v/>
      </c>
      <c r="N1354" s="168" t="str">
        <f t="shared" si="70"/>
        <v/>
      </c>
      <c r="O1354" s="38" t="str">
        <f>IFERROR(IF(VLOOKUP(J1354,'Inputs_Metric 30'!$D$5:$E$139,2,FALSE)=0,"",VLOOKUP(J1354,'Inputs_Metric 30'!$D$5:$E$139,2,FALSE)),"")</f>
        <v/>
      </c>
    </row>
    <row r="1355" spans="3:15" x14ac:dyDescent="0.25">
      <c r="C1355">
        <f t="shared" si="68"/>
        <v>10</v>
      </c>
      <c r="D1355">
        <f>COUNTIF($F$4:F1355,F1355)</f>
        <v>1170</v>
      </c>
      <c r="E1355" s="40">
        <f>'Agricultural Data'!C1355</f>
        <v>0</v>
      </c>
      <c r="F1355" s="40">
        <f>'Agricultural Data'!D1355</f>
        <v>0</v>
      </c>
      <c r="G1355" s="40">
        <f>'Agricultural Data'!E1355</f>
        <v>0</v>
      </c>
      <c r="H1355" s="38">
        <f>'Agricultural Data'!F1355</f>
        <v>0</v>
      </c>
      <c r="I1355" s="38">
        <f>'Agricultural Data'!G1355</f>
        <v>0</v>
      </c>
      <c r="J1355" s="38">
        <f>'Agricultural Data'!H1355</f>
        <v>0</v>
      </c>
      <c r="K1355" s="195">
        <f>'Agricultural Data'!I1355</f>
        <v>0</v>
      </c>
      <c r="L1355" s="195">
        <f>'Agricultural Data'!J1355</f>
        <v>0</v>
      </c>
      <c r="M1355" s="168" t="str">
        <f t="shared" si="69"/>
        <v/>
      </c>
      <c r="N1355" s="168" t="str">
        <f t="shared" si="70"/>
        <v/>
      </c>
      <c r="O1355" s="38" t="str">
        <f>IFERROR(IF(VLOOKUP(J1355,'Inputs_Metric 30'!$D$5:$E$139,2,FALSE)=0,"",VLOOKUP(J1355,'Inputs_Metric 30'!$D$5:$E$139,2,FALSE)),"")</f>
        <v/>
      </c>
    </row>
    <row r="1356" spans="3:15" x14ac:dyDescent="0.25">
      <c r="C1356">
        <f t="shared" si="68"/>
        <v>10</v>
      </c>
      <c r="D1356">
        <f>COUNTIF($F$4:F1356,F1356)</f>
        <v>1171</v>
      </c>
      <c r="E1356" s="40">
        <f>'Agricultural Data'!C1356</f>
        <v>0</v>
      </c>
      <c r="F1356" s="40">
        <f>'Agricultural Data'!D1356</f>
        <v>0</v>
      </c>
      <c r="G1356" s="40">
        <f>'Agricultural Data'!E1356</f>
        <v>0</v>
      </c>
      <c r="H1356" s="38">
        <f>'Agricultural Data'!F1356</f>
        <v>0</v>
      </c>
      <c r="I1356" s="38">
        <f>'Agricultural Data'!G1356</f>
        <v>0</v>
      </c>
      <c r="J1356" s="38">
        <f>'Agricultural Data'!H1356</f>
        <v>0</v>
      </c>
      <c r="K1356" s="195">
        <f>'Agricultural Data'!I1356</f>
        <v>0</v>
      </c>
      <c r="L1356" s="195">
        <f>'Agricultural Data'!J1356</f>
        <v>0</v>
      </c>
      <c r="M1356" s="168" t="str">
        <f t="shared" si="69"/>
        <v/>
      </c>
      <c r="N1356" s="168" t="str">
        <f t="shared" si="70"/>
        <v/>
      </c>
      <c r="O1356" s="38" t="str">
        <f>IFERROR(IF(VLOOKUP(J1356,'Inputs_Metric 30'!$D$5:$E$139,2,FALSE)=0,"",VLOOKUP(J1356,'Inputs_Metric 30'!$D$5:$E$139,2,FALSE)),"")</f>
        <v/>
      </c>
    </row>
    <row r="1357" spans="3:15" x14ac:dyDescent="0.25">
      <c r="C1357">
        <f t="shared" si="68"/>
        <v>10</v>
      </c>
      <c r="D1357">
        <f>COUNTIF($F$4:F1357,F1357)</f>
        <v>1172</v>
      </c>
      <c r="E1357" s="40">
        <f>'Agricultural Data'!C1357</f>
        <v>0</v>
      </c>
      <c r="F1357" s="40">
        <f>'Agricultural Data'!D1357</f>
        <v>0</v>
      </c>
      <c r="G1357" s="40">
        <f>'Agricultural Data'!E1357</f>
        <v>0</v>
      </c>
      <c r="H1357" s="38">
        <f>'Agricultural Data'!F1357</f>
        <v>0</v>
      </c>
      <c r="I1357" s="38">
        <f>'Agricultural Data'!G1357</f>
        <v>0</v>
      </c>
      <c r="J1357" s="38">
        <f>'Agricultural Data'!H1357</f>
        <v>0</v>
      </c>
      <c r="K1357" s="195">
        <f>'Agricultural Data'!I1357</f>
        <v>0</v>
      </c>
      <c r="L1357" s="195">
        <f>'Agricultural Data'!J1357</f>
        <v>0</v>
      </c>
      <c r="M1357" s="168" t="str">
        <f t="shared" si="69"/>
        <v/>
      </c>
      <c r="N1357" s="168" t="str">
        <f t="shared" si="70"/>
        <v/>
      </c>
      <c r="O1357" s="38" t="str">
        <f>IFERROR(IF(VLOOKUP(J1357,'Inputs_Metric 30'!$D$5:$E$139,2,FALSE)=0,"",VLOOKUP(J1357,'Inputs_Metric 30'!$D$5:$E$139,2,FALSE)),"")</f>
        <v/>
      </c>
    </row>
    <row r="1358" spans="3:15" x14ac:dyDescent="0.25">
      <c r="C1358">
        <f t="shared" si="68"/>
        <v>10</v>
      </c>
      <c r="D1358">
        <f>COUNTIF($F$4:F1358,F1358)</f>
        <v>1173</v>
      </c>
      <c r="E1358" s="40">
        <f>'Agricultural Data'!C1358</f>
        <v>0</v>
      </c>
      <c r="F1358" s="40">
        <f>'Agricultural Data'!D1358</f>
        <v>0</v>
      </c>
      <c r="G1358" s="40">
        <f>'Agricultural Data'!E1358</f>
        <v>0</v>
      </c>
      <c r="H1358" s="38">
        <f>'Agricultural Data'!F1358</f>
        <v>0</v>
      </c>
      <c r="I1358" s="38">
        <f>'Agricultural Data'!G1358</f>
        <v>0</v>
      </c>
      <c r="J1358" s="38">
        <f>'Agricultural Data'!H1358</f>
        <v>0</v>
      </c>
      <c r="K1358" s="195">
        <f>'Agricultural Data'!I1358</f>
        <v>0</v>
      </c>
      <c r="L1358" s="195">
        <f>'Agricultural Data'!J1358</f>
        <v>0</v>
      </c>
      <c r="M1358" s="168" t="str">
        <f t="shared" si="69"/>
        <v/>
      </c>
      <c r="N1358" s="168" t="str">
        <f t="shared" si="70"/>
        <v/>
      </c>
      <c r="O1358" s="38" t="str">
        <f>IFERROR(IF(VLOOKUP(J1358,'Inputs_Metric 30'!$D$5:$E$139,2,FALSE)=0,"",VLOOKUP(J1358,'Inputs_Metric 30'!$D$5:$E$139,2,FALSE)),"")</f>
        <v/>
      </c>
    </row>
    <row r="1359" spans="3:15" x14ac:dyDescent="0.25">
      <c r="C1359">
        <f t="shared" si="68"/>
        <v>10</v>
      </c>
      <c r="D1359">
        <f>COUNTIF($F$4:F1359,F1359)</f>
        <v>1174</v>
      </c>
      <c r="E1359" s="40">
        <f>'Agricultural Data'!C1359</f>
        <v>0</v>
      </c>
      <c r="F1359" s="40">
        <f>'Agricultural Data'!D1359</f>
        <v>0</v>
      </c>
      <c r="G1359" s="40">
        <f>'Agricultural Data'!E1359</f>
        <v>0</v>
      </c>
      <c r="H1359" s="38">
        <f>'Agricultural Data'!F1359</f>
        <v>0</v>
      </c>
      <c r="I1359" s="38">
        <f>'Agricultural Data'!G1359</f>
        <v>0</v>
      </c>
      <c r="J1359" s="38">
        <f>'Agricultural Data'!H1359</f>
        <v>0</v>
      </c>
      <c r="K1359" s="195">
        <f>'Agricultural Data'!I1359</f>
        <v>0</v>
      </c>
      <c r="L1359" s="195">
        <f>'Agricultural Data'!J1359</f>
        <v>0</v>
      </c>
      <c r="M1359" s="168" t="str">
        <f t="shared" si="69"/>
        <v/>
      </c>
      <c r="N1359" s="168" t="str">
        <f t="shared" si="70"/>
        <v/>
      </c>
      <c r="O1359" s="38" t="str">
        <f>IFERROR(IF(VLOOKUP(J1359,'Inputs_Metric 30'!$D$5:$E$139,2,FALSE)=0,"",VLOOKUP(J1359,'Inputs_Metric 30'!$D$5:$E$139,2,FALSE)),"")</f>
        <v/>
      </c>
    </row>
    <row r="1360" spans="3:15" x14ac:dyDescent="0.25">
      <c r="C1360">
        <f t="shared" si="68"/>
        <v>10</v>
      </c>
      <c r="D1360">
        <f>COUNTIF($F$4:F1360,F1360)</f>
        <v>1175</v>
      </c>
      <c r="E1360" s="40">
        <f>'Agricultural Data'!C1360</f>
        <v>0</v>
      </c>
      <c r="F1360" s="40">
        <f>'Agricultural Data'!D1360</f>
        <v>0</v>
      </c>
      <c r="G1360" s="40">
        <f>'Agricultural Data'!E1360</f>
        <v>0</v>
      </c>
      <c r="H1360" s="38">
        <f>'Agricultural Data'!F1360</f>
        <v>0</v>
      </c>
      <c r="I1360" s="38">
        <f>'Agricultural Data'!G1360</f>
        <v>0</v>
      </c>
      <c r="J1360" s="38">
        <f>'Agricultural Data'!H1360</f>
        <v>0</v>
      </c>
      <c r="K1360" s="195">
        <f>'Agricultural Data'!I1360</f>
        <v>0</v>
      </c>
      <c r="L1360" s="195">
        <f>'Agricultural Data'!J1360</f>
        <v>0</v>
      </c>
      <c r="M1360" s="168" t="str">
        <f t="shared" si="69"/>
        <v/>
      </c>
      <c r="N1360" s="168" t="str">
        <f t="shared" si="70"/>
        <v/>
      </c>
      <c r="O1360" s="38" t="str">
        <f>IFERROR(IF(VLOOKUP(J1360,'Inputs_Metric 30'!$D$5:$E$139,2,FALSE)=0,"",VLOOKUP(J1360,'Inputs_Metric 30'!$D$5:$E$139,2,FALSE)),"")</f>
        <v/>
      </c>
    </row>
    <row r="1361" spans="3:15" x14ac:dyDescent="0.25">
      <c r="C1361">
        <f t="shared" si="68"/>
        <v>10</v>
      </c>
      <c r="D1361">
        <f>COUNTIF($F$4:F1361,F1361)</f>
        <v>1176</v>
      </c>
      <c r="E1361" s="40">
        <f>'Agricultural Data'!C1361</f>
        <v>0</v>
      </c>
      <c r="F1361" s="40">
        <f>'Agricultural Data'!D1361</f>
        <v>0</v>
      </c>
      <c r="G1361" s="40">
        <f>'Agricultural Data'!E1361</f>
        <v>0</v>
      </c>
      <c r="H1361" s="38">
        <f>'Agricultural Data'!F1361</f>
        <v>0</v>
      </c>
      <c r="I1361" s="38">
        <f>'Agricultural Data'!G1361</f>
        <v>0</v>
      </c>
      <c r="J1361" s="38">
        <f>'Agricultural Data'!H1361</f>
        <v>0</v>
      </c>
      <c r="K1361" s="195">
        <f>'Agricultural Data'!I1361</f>
        <v>0</v>
      </c>
      <c r="L1361" s="195">
        <f>'Agricultural Data'!J1361</f>
        <v>0</v>
      </c>
      <c r="M1361" s="168" t="str">
        <f t="shared" si="69"/>
        <v/>
      </c>
      <c r="N1361" s="168" t="str">
        <f t="shared" si="70"/>
        <v/>
      </c>
      <c r="O1361" s="38" t="str">
        <f>IFERROR(IF(VLOOKUP(J1361,'Inputs_Metric 30'!$D$5:$E$139,2,FALSE)=0,"",VLOOKUP(J1361,'Inputs_Metric 30'!$D$5:$E$139,2,FALSE)),"")</f>
        <v/>
      </c>
    </row>
    <row r="1362" spans="3:15" x14ac:dyDescent="0.25">
      <c r="C1362">
        <f t="shared" si="68"/>
        <v>10</v>
      </c>
      <c r="D1362">
        <f>COUNTIF($F$4:F1362,F1362)</f>
        <v>1177</v>
      </c>
      <c r="E1362" s="40">
        <f>'Agricultural Data'!C1362</f>
        <v>0</v>
      </c>
      <c r="F1362" s="40">
        <f>'Agricultural Data'!D1362</f>
        <v>0</v>
      </c>
      <c r="G1362" s="40">
        <f>'Agricultural Data'!E1362</f>
        <v>0</v>
      </c>
      <c r="H1362" s="38">
        <f>'Agricultural Data'!F1362</f>
        <v>0</v>
      </c>
      <c r="I1362" s="38">
        <f>'Agricultural Data'!G1362</f>
        <v>0</v>
      </c>
      <c r="J1362" s="38">
        <f>'Agricultural Data'!H1362</f>
        <v>0</v>
      </c>
      <c r="K1362" s="195">
        <f>'Agricultural Data'!I1362</f>
        <v>0</v>
      </c>
      <c r="L1362" s="195">
        <f>'Agricultural Data'!J1362</f>
        <v>0</v>
      </c>
      <c r="M1362" s="168" t="str">
        <f t="shared" si="69"/>
        <v/>
      </c>
      <c r="N1362" s="168" t="str">
        <f t="shared" si="70"/>
        <v/>
      </c>
      <c r="O1362" s="38" t="str">
        <f>IFERROR(IF(VLOOKUP(J1362,'Inputs_Metric 30'!$D$5:$E$139,2,FALSE)=0,"",VLOOKUP(J1362,'Inputs_Metric 30'!$D$5:$E$139,2,FALSE)),"")</f>
        <v/>
      </c>
    </row>
    <row r="1363" spans="3:15" x14ac:dyDescent="0.25">
      <c r="C1363">
        <f t="shared" si="68"/>
        <v>10</v>
      </c>
      <c r="D1363">
        <f>COUNTIF($F$4:F1363,F1363)</f>
        <v>1178</v>
      </c>
      <c r="E1363" s="40">
        <f>'Agricultural Data'!C1363</f>
        <v>0</v>
      </c>
      <c r="F1363" s="40">
        <f>'Agricultural Data'!D1363</f>
        <v>0</v>
      </c>
      <c r="G1363" s="40">
        <f>'Agricultural Data'!E1363</f>
        <v>0</v>
      </c>
      <c r="H1363" s="38">
        <f>'Agricultural Data'!F1363</f>
        <v>0</v>
      </c>
      <c r="I1363" s="38">
        <f>'Agricultural Data'!G1363</f>
        <v>0</v>
      </c>
      <c r="J1363" s="38">
        <f>'Agricultural Data'!H1363</f>
        <v>0</v>
      </c>
      <c r="K1363" s="195">
        <f>'Agricultural Data'!I1363</f>
        <v>0</v>
      </c>
      <c r="L1363" s="195">
        <f>'Agricultural Data'!J1363</f>
        <v>0</v>
      </c>
      <c r="M1363" s="168" t="str">
        <f t="shared" si="69"/>
        <v/>
      </c>
      <c r="N1363" s="168" t="str">
        <f t="shared" si="70"/>
        <v/>
      </c>
      <c r="O1363" s="38" t="str">
        <f>IFERROR(IF(VLOOKUP(J1363,'Inputs_Metric 30'!$D$5:$E$139,2,FALSE)=0,"",VLOOKUP(J1363,'Inputs_Metric 30'!$D$5:$E$139,2,FALSE)),"")</f>
        <v/>
      </c>
    </row>
    <row r="1364" spans="3:15" x14ac:dyDescent="0.25">
      <c r="C1364">
        <f t="shared" si="68"/>
        <v>10</v>
      </c>
      <c r="D1364">
        <f>COUNTIF($F$4:F1364,F1364)</f>
        <v>1179</v>
      </c>
      <c r="E1364" s="40">
        <f>'Agricultural Data'!C1364</f>
        <v>0</v>
      </c>
      <c r="F1364" s="40">
        <f>'Agricultural Data'!D1364</f>
        <v>0</v>
      </c>
      <c r="G1364" s="40">
        <f>'Agricultural Data'!E1364</f>
        <v>0</v>
      </c>
      <c r="H1364" s="38">
        <f>'Agricultural Data'!F1364</f>
        <v>0</v>
      </c>
      <c r="I1364" s="38">
        <f>'Agricultural Data'!G1364</f>
        <v>0</v>
      </c>
      <c r="J1364" s="38">
        <f>'Agricultural Data'!H1364</f>
        <v>0</v>
      </c>
      <c r="K1364" s="195">
        <f>'Agricultural Data'!I1364</f>
        <v>0</v>
      </c>
      <c r="L1364" s="195">
        <f>'Agricultural Data'!J1364</f>
        <v>0</v>
      </c>
      <c r="M1364" s="168" t="str">
        <f t="shared" si="69"/>
        <v/>
      </c>
      <c r="N1364" s="168" t="str">
        <f t="shared" si="70"/>
        <v/>
      </c>
      <c r="O1364" s="38" t="str">
        <f>IFERROR(IF(VLOOKUP(J1364,'Inputs_Metric 30'!$D$5:$E$139,2,FALSE)=0,"",VLOOKUP(J1364,'Inputs_Metric 30'!$D$5:$E$139,2,FALSE)),"")</f>
        <v/>
      </c>
    </row>
    <row r="1365" spans="3:15" x14ac:dyDescent="0.25">
      <c r="C1365">
        <f t="shared" si="68"/>
        <v>10</v>
      </c>
      <c r="D1365">
        <f>COUNTIF($F$4:F1365,F1365)</f>
        <v>1180</v>
      </c>
      <c r="E1365" s="40">
        <f>'Agricultural Data'!C1365</f>
        <v>0</v>
      </c>
      <c r="F1365" s="40">
        <f>'Agricultural Data'!D1365</f>
        <v>0</v>
      </c>
      <c r="G1365" s="40">
        <f>'Agricultural Data'!E1365</f>
        <v>0</v>
      </c>
      <c r="H1365" s="38">
        <f>'Agricultural Data'!F1365</f>
        <v>0</v>
      </c>
      <c r="I1365" s="38">
        <f>'Agricultural Data'!G1365</f>
        <v>0</v>
      </c>
      <c r="J1365" s="38">
        <f>'Agricultural Data'!H1365</f>
        <v>0</v>
      </c>
      <c r="K1365" s="195">
        <f>'Agricultural Data'!I1365</f>
        <v>0</v>
      </c>
      <c r="L1365" s="195">
        <f>'Agricultural Data'!J1365</f>
        <v>0</v>
      </c>
      <c r="M1365" s="168" t="str">
        <f t="shared" si="69"/>
        <v/>
      </c>
      <c r="N1365" s="168" t="str">
        <f t="shared" si="70"/>
        <v/>
      </c>
      <c r="O1365" s="38" t="str">
        <f>IFERROR(IF(VLOOKUP(J1365,'Inputs_Metric 30'!$D$5:$E$139,2,FALSE)=0,"",VLOOKUP(J1365,'Inputs_Metric 30'!$D$5:$E$139,2,FALSE)),"")</f>
        <v/>
      </c>
    </row>
    <row r="1366" spans="3:15" x14ac:dyDescent="0.25">
      <c r="C1366">
        <f t="shared" si="68"/>
        <v>10</v>
      </c>
      <c r="D1366">
        <f>COUNTIF($F$4:F1366,F1366)</f>
        <v>1181</v>
      </c>
      <c r="E1366" s="40">
        <f>'Agricultural Data'!C1366</f>
        <v>0</v>
      </c>
      <c r="F1366" s="40">
        <f>'Agricultural Data'!D1366</f>
        <v>0</v>
      </c>
      <c r="G1366" s="40">
        <f>'Agricultural Data'!E1366</f>
        <v>0</v>
      </c>
      <c r="H1366" s="38">
        <f>'Agricultural Data'!F1366</f>
        <v>0</v>
      </c>
      <c r="I1366" s="38">
        <f>'Agricultural Data'!G1366</f>
        <v>0</v>
      </c>
      <c r="J1366" s="38">
        <f>'Agricultural Data'!H1366</f>
        <v>0</v>
      </c>
      <c r="K1366" s="195">
        <f>'Agricultural Data'!I1366</f>
        <v>0</v>
      </c>
      <c r="L1366" s="195">
        <f>'Agricultural Data'!J1366</f>
        <v>0</v>
      </c>
      <c r="M1366" s="168" t="str">
        <f t="shared" si="69"/>
        <v/>
      </c>
      <c r="N1366" s="168" t="str">
        <f t="shared" si="70"/>
        <v/>
      </c>
      <c r="O1366" s="38" t="str">
        <f>IFERROR(IF(VLOOKUP(J1366,'Inputs_Metric 30'!$D$5:$E$139,2,FALSE)=0,"",VLOOKUP(J1366,'Inputs_Metric 30'!$D$5:$E$139,2,FALSE)),"")</f>
        <v/>
      </c>
    </row>
    <row r="1367" spans="3:15" x14ac:dyDescent="0.25">
      <c r="C1367">
        <f t="shared" si="68"/>
        <v>10</v>
      </c>
      <c r="D1367">
        <f>COUNTIF($F$4:F1367,F1367)</f>
        <v>1182</v>
      </c>
      <c r="E1367" s="40">
        <f>'Agricultural Data'!C1367</f>
        <v>0</v>
      </c>
      <c r="F1367" s="40">
        <f>'Agricultural Data'!D1367</f>
        <v>0</v>
      </c>
      <c r="G1367" s="40">
        <f>'Agricultural Data'!E1367</f>
        <v>0</v>
      </c>
      <c r="H1367" s="38">
        <f>'Agricultural Data'!F1367</f>
        <v>0</v>
      </c>
      <c r="I1367" s="38">
        <f>'Agricultural Data'!G1367</f>
        <v>0</v>
      </c>
      <c r="J1367" s="38">
        <f>'Agricultural Data'!H1367</f>
        <v>0</v>
      </c>
      <c r="K1367" s="195">
        <f>'Agricultural Data'!I1367</f>
        <v>0</v>
      </c>
      <c r="L1367" s="195">
        <f>'Agricultural Data'!J1367</f>
        <v>0</v>
      </c>
      <c r="M1367" s="168" t="str">
        <f t="shared" si="69"/>
        <v/>
      </c>
      <c r="N1367" s="168" t="str">
        <f t="shared" si="70"/>
        <v/>
      </c>
      <c r="O1367" s="38" t="str">
        <f>IFERROR(IF(VLOOKUP(J1367,'Inputs_Metric 30'!$D$5:$E$139,2,FALSE)=0,"",VLOOKUP(J1367,'Inputs_Metric 30'!$D$5:$E$139,2,FALSE)),"")</f>
        <v/>
      </c>
    </row>
    <row r="1368" spans="3:15" x14ac:dyDescent="0.25">
      <c r="C1368">
        <f t="shared" si="68"/>
        <v>10</v>
      </c>
      <c r="D1368">
        <f>COUNTIF($F$4:F1368,F1368)</f>
        <v>1183</v>
      </c>
      <c r="E1368" s="40">
        <f>'Agricultural Data'!C1368</f>
        <v>0</v>
      </c>
      <c r="F1368" s="40">
        <f>'Agricultural Data'!D1368</f>
        <v>0</v>
      </c>
      <c r="G1368" s="40">
        <f>'Agricultural Data'!E1368</f>
        <v>0</v>
      </c>
      <c r="H1368" s="38">
        <f>'Agricultural Data'!F1368</f>
        <v>0</v>
      </c>
      <c r="I1368" s="38">
        <f>'Agricultural Data'!G1368</f>
        <v>0</v>
      </c>
      <c r="J1368" s="38">
        <f>'Agricultural Data'!H1368</f>
        <v>0</v>
      </c>
      <c r="K1368" s="195">
        <f>'Agricultural Data'!I1368</f>
        <v>0</v>
      </c>
      <c r="L1368" s="195">
        <f>'Agricultural Data'!J1368</f>
        <v>0</v>
      </c>
      <c r="M1368" s="168" t="str">
        <f t="shared" si="69"/>
        <v/>
      </c>
      <c r="N1368" s="168" t="str">
        <f t="shared" si="70"/>
        <v/>
      </c>
      <c r="O1368" s="38" t="str">
        <f>IFERROR(IF(VLOOKUP(J1368,'Inputs_Metric 30'!$D$5:$E$139,2,FALSE)=0,"",VLOOKUP(J1368,'Inputs_Metric 30'!$D$5:$E$139,2,FALSE)),"")</f>
        <v/>
      </c>
    </row>
    <row r="1369" spans="3:15" x14ac:dyDescent="0.25">
      <c r="C1369">
        <f t="shared" si="68"/>
        <v>10</v>
      </c>
      <c r="D1369">
        <f>COUNTIF($F$4:F1369,F1369)</f>
        <v>1184</v>
      </c>
      <c r="E1369" s="40">
        <f>'Agricultural Data'!C1369</f>
        <v>0</v>
      </c>
      <c r="F1369" s="40">
        <f>'Agricultural Data'!D1369</f>
        <v>0</v>
      </c>
      <c r="G1369" s="40">
        <f>'Agricultural Data'!E1369</f>
        <v>0</v>
      </c>
      <c r="H1369" s="38">
        <f>'Agricultural Data'!F1369</f>
        <v>0</v>
      </c>
      <c r="I1369" s="38">
        <f>'Agricultural Data'!G1369</f>
        <v>0</v>
      </c>
      <c r="J1369" s="38">
        <f>'Agricultural Data'!H1369</f>
        <v>0</v>
      </c>
      <c r="K1369" s="195">
        <f>'Agricultural Data'!I1369</f>
        <v>0</v>
      </c>
      <c r="L1369" s="195">
        <f>'Agricultural Data'!J1369</f>
        <v>0</v>
      </c>
      <c r="M1369" s="168" t="str">
        <f t="shared" si="69"/>
        <v/>
      </c>
      <c r="N1369" s="168" t="str">
        <f t="shared" si="70"/>
        <v/>
      </c>
      <c r="O1369" s="38" t="str">
        <f>IFERROR(IF(VLOOKUP(J1369,'Inputs_Metric 30'!$D$5:$E$139,2,FALSE)=0,"",VLOOKUP(J1369,'Inputs_Metric 30'!$D$5:$E$139,2,FALSE)),"")</f>
        <v/>
      </c>
    </row>
    <row r="1370" spans="3:15" x14ac:dyDescent="0.25">
      <c r="C1370">
        <f t="shared" si="68"/>
        <v>10</v>
      </c>
      <c r="D1370">
        <f>COUNTIF($F$4:F1370,F1370)</f>
        <v>1185</v>
      </c>
      <c r="E1370" s="40">
        <f>'Agricultural Data'!C1370</f>
        <v>0</v>
      </c>
      <c r="F1370" s="40">
        <f>'Agricultural Data'!D1370</f>
        <v>0</v>
      </c>
      <c r="G1370" s="40">
        <f>'Agricultural Data'!E1370</f>
        <v>0</v>
      </c>
      <c r="H1370" s="38">
        <f>'Agricultural Data'!F1370</f>
        <v>0</v>
      </c>
      <c r="I1370" s="38">
        <f>'Agricultural Data'!G1370</f>
        <v>0</v>
      </c>
      <c r="J1370" s="38">
        <f>'Agricultural Data'!H1370</f>
        <v>0</v>
      </c>
      <c r="K1370" s="195">
        <f>'Agricultural Data'!I1370</f>
        <v>0</v>
      </c>
      <c r="L1370" s="195">
        <f>'Agricultural Data'!J1370</f>
        <v>0</v>
      </c>
      <c r="M1370" s="168" t="str">
        <f t="shared" si="69"/>
        <v/>
      </c>
      <c r="N1370" s="168" t="str">
        <f t="shared" si="70"/>
        <v/>
      </c>
      <c r="O1370" s="38" t="str">
        <f>IFERROR(IF(VLOOKUP(J1370,'Inputs_Metric 30'!$D$5:$E$139,2,FALSE)=0,"",VLOOKUP(J1370,'Inputs_Metric 30'!$D$5:$E$139,2,FALSE)),"")</f>
        <v/>
      </c>
    </row>
    <row r="1371" spans="3:15" x14ac:dyDescent="0.25">
      <c r="C1371">
        <f t="shared" si="68"/>
        <v>10</v>
      </c>
      <c r="D1371">
        <f>COUNTIF($F$4:F1371,F1371)</f>
        <v>1186</v>
      </c>
      <c r="E1371" s="40">
        <f>'Agricultural Data'!C1371</f>
        <v>0</v>
      </c>
      <c r="F1371" s="40">
        <f>'Agricultural Data'!D1371</f>
        <v>0</v>
      </c>
      <c r="G1371" s="40">
        <f>'Agricultural Data'!E1371</f>
        <v>0</v>
      </c>
      <c r="H1371" s="38">
        <f>'Agricultural Data'!F1371</f>
        <v>0</v>
      </c>
      <c r="I1371" s="38">
        <f>'Agricultural Data'!G1371</f>
        <v>0</v>
      </c>
      <c r="J1371" s="38">
        <f>'Agricultural Data'!H1371</f>
        <v>0</v>
      </c>
      <c r="K1371" s="195">
        <f>'Agricultural Data'!I1371</f>
        <v>0</v>
      </c>
      <c r="L1371" s="195">
        <f>'Agricultural Data'!J1371</f>
        <v>0</v>
      </c>
      <c r="M1371" s="168" t="str">
        <f t="shared" si="69"/>
        <v/>
      </c>
      <c r="N1371" s="168" t="str">
        <f t="shared" si="70"/>
        <v/>
      </c>
      <c r="O1371" s="38" t="str">
        <f>IFERROR(IF(VLOOKUP(J1371,'Inputs_Metric 30'!$D$5:$E$139,2,FALSE)=0,"",VLOOKUP(J1371,'Inputs_Metric 30'!$D$5:$E$139,2,FALSE)),"")</f>
        <v/>
      </c>
    </row>
    <row r="1372" spans="3:15" x14ac:dyDescent="0.25">
      <c r="C1372">
        <f t="shared" ref="C1372:C1435" si="71">IF(D1372=1,C1371+1,C1371)</f>
        <v>10</v>
      </c>
      <c r="D1372">
        <f>COUNTIF($F$4:F1372,F1372)</f>
        <v>1187</v>
      </c>
      <c r="E1372" s="40">
        <f>'Agricultural Data'!C1372</f>
        <v>0</v>
      </c>
      <c r="F1372" s="40">
        <f>'Agricultural Data'!D1372</f>
        <v>0</v>
      </c>
      <c r="G1372" s="40">
        <f>'Agricultural Data'!E1372</f>
        <v>0</v>
      </c>
      <c r="H1372" s="38">
        <f>'Agricultural Data'!F1372</f>
        <v>0</v>
      </c>
      <c r="I1372" s="38">
        <f>'Agricultural Data'!G1372</f>
        <v>0</v>
      </c>
      <c r="J1372" s="38">
        <f>'Agricultural Data'!H1372</f>
        <v>0</v>
      </c>
      <c r="K1372" s="195">
        <f>'Agricultural Data'!I1372</f>
        <v>0</v>
      </c>
      <c r="L1372" s="195">
        <f>'Agricultural Data'!J1372</f>
        <v>0</v>
      </c>
      <c r="M1372" s="168" t="str">
        <f t="shared" ref="M1372:M1435" si="72">IF($O1372="","",K1372)</f>
        <v/>
      </c>
      <c r="N1372" s="168" t="str">
        <f t="shared" ref="N1372:N1435" si="73">IF($O1372="","",L1372)</f>
        <v/>
      </c>
      <c r="O1372" s="38" t="str">
        <f>IFERROR(IF(VLOOKUP(J1372,'Inputs_Metric 30'!$D$5:$E$139,2,FALSE)=0,"",VLOOKUP(J1372,'Inputs_Metric 30'!$D$5:$E$139,2,FALSE)),"")</f>
        <v/>
      </c>
    </row>
    <row r="1373" spans="3:15" x14ac:dyDescent="0.25">
      <c r="C1373">
        <f t="shared" si="71"/>
        <v>10</v>
      </c>
      <c r="D1373">
        <f>COUNTIF($F$4:F1373,F1373)</f>
        <v>1188</v>
      </c>
      <c r="E1373" s="40">
        <f>'Agricultural Data'!C1373</f>
        <v>0</v>
      </c>
      <c r="F1373" s="40">
        <f>'Agricultural Data'!D1373</f>
        <v>0</v>
      </c>
      <c r="G1373" s="40">
        <f>'Agricultural Data'!E1373</f>
        <v>0</v>
      </c>
      <c r="H1373" s="38">
        <f>'Agricultural Data'!F1373</f>
        <v>0</v>
      </c>
      <c r="I1373" s="38">
        <f>'Agricultural Data'!G1373</f>
        <v>0</v>
      </c>
      <c r="J1373" s="38">
        <f>'Agricultural Data'!H1373</f>
        <v>0</v>
      </c>
      <c r="K1373" s="195">
        <f>'Agricultural Data'!I1373</f>
        <v>0</v>
      </c>
      <c r="L1373" s="195">
        <f>'Agricultural Data'!J1373</f>
        <v>0</v>
      </c>
      <c r="M1373" s="168" t="str">
        <f t="shared" si="72"/>
        <v/>
      </c>
      <c r="N1373" s="168" t="str">
        <f t="shared" si="73"/>
        <v/>
      </c>
      <c r="O1373" s="38" t="str">
        <f>IFERROR(IF(VLOOKUP(J1373,'Inputs_Metric 30'!$D$5:$E$139,2,FALSE)=0,"",VLOOKUP(J1373,'Inputs_Metric 30'!$D$5:$E$139,2,FALSE)),"")</f>
        <v/>
      </c>
    </row>
    <row r="1374" spans="3:15" x14ac:dyDescent="0.25">
      <c r="C1374">
        <f t="shared" si="71"/>
        <v>10</v>
      </c>
      <c r="D1374">
        <f>COUNTIF($F$4:F1374,F1374)</f>
        <v>1189</v>
      </c>
      <c r="E1374" s="40">
        <f>'Agricultural Data'!C1374</f>
        <v>0</v>
      </c>
      <c r="F1374" s="40">
        <f>'Agricultural Data'!D1374</f>
        <v>0</v>
      </c>
      <c r="G1374" s="40">
        <f>'Agricultural Data'!E1374</f>
        <v>0</v>
      </c>
      <c r="H1374" s="38">
        <f>'Agricultural Data'!F1374</f>
        <v>0</v>
      </c>
      <c r="I1374" s="38">
        <f>'Agricultural Data'!G1374</f>
        <v>0</v>
      </c>
      <c r="J1374" s="38">
        <f>'Agricultural Data'!H1374</f>
        <v>0</v>
      </c>
      <c r="K1374" s="195">
        <f>'Agricultural Data'!I1374</f>
        <v>0</v>
      </c>
      <c r="L1374" s="195">
        <f>'Agricultural Data'!J1374</f>
        <v>0</v>
      </c>
      <c r="M1374" s="168" t="str">
        <f t="shared" si="72"/>
        <v/>
      </c>
      <c r="N1374" s="168" t="str">
        <f t="shared" si="73"/>
        <v/>
      </c>
      <c r="O1374" s="38" t="str">
        <f>IFERROR(IF(VLOOKUP(J1374,'Inputs_Metric 30'!$D$5:$E$139,2,FALSE)=0,"",VLOOKUP(J1374,'Inputs_Metric 30'!$D$5:$E$139,2,FALSE)),"")</f>
        <v/>
      </c>
    </row>
    <row r="1375" spans="3:15" x14ac:dyDescent="0.25">
      <c r="C1375">
        <f t="shared" si="71"/>
        <v>10</v>
      </c>
      <c r="D1375">
        <f>COUNTIF($F$4:F1375,F1375)</f>
        <v>1190</v>
      </c>
      <c r="E1375" s="40">
        <f>'Agricultural Data'!C1375</f>
        <v>0</v>
      </c>
      <c r="F1375" s="40">
        <f>'Agricultural Data'!D1375</f>
        <v>0</v>
      </c>
      <c r="G1375" s="40">
        <f>'Agricultural Data'!E1375</f>
        <v>0</v>
      </c>
      <c r="H1375" s="38">
        <f>'Agricultural Data'!F1375</f>
        <v>0</v>
      </c>
      <c r="I1375" s="38">
        <f>'Agricultural Data'!G1375</f>
        <v>0</v>
      </c>
      <c r="J1375" s="38">
        <f>'Agricultural Data'!H1375</f>
        <v>0</v>
      </c>
      <c r="K1375" s="195">
        <f>'Agricultural Data'!I1375</f>
        <v>0</v>
      </c>
      <c r="L1375" s="195">
        <f>'Agricultural Data'!J1375</f>
        <v>0</v>
      </c>
      <c r="M1375" s="168" t="str">
        <f t="shared" si="72"/>
        <v/>
      </c>
      <c r="N1375" s="168" t="str">
        <f t="shared" si="73"/>
        <v/>
      </c>
      <c r="O1375" s="38" t="str">
        <f>IFERROR(IF(VLOOKUP(J1375,'Inputs_Metric 30'!$D$5:$E$139,2,FALSE)=0,"",VLOOKUP(J1375,'Inputs_Metric 30'!$D$5:$E$139,2,FALSE)),"")</f>
        <v/>
      </c>
    </row>
    <row r="1376" spans="3:15" x14ac:dyDescent="0.25">
      <c r="C1376">
        <f t="shared" si="71"/>
        <v>10</v>
      </c>
      <c r="D1376">
        <f>COUNTIF($F$4:F1376,F1376)</f>
        <v>1191</v>
      </c>
      <c r="E1376" s="40">
        <f>'Agricultural Data'!C1376</f>
        <v>0</v>
      </c>
      <c r="F1376" s="40">
        <f>'Agricultural Data'!D1376</f>
        <v>0</v>
      </c>
      <c r="G1376" s="40">
        <f>'Agricultural Data'!E1376</f>
        <v>0</v>
      </c>
      <c r="H1376" s="38">
        <f>'Agricultural Data'!F1376</f>
        <v>0</v>
      </c>
      <c r="I1376" s="38">
        <f>'Agricultural Data'!G1376</f>
        <v>0</v>
      </c>
      <c r="J1376" s="38">
        <f>'Agricultural Data'!H1376</f>
        <v>0</v>
      </c>
      <c r="K1376" s="195">
        <f>'Agricultural Data'!I1376</f>
        <v>0</v>
      </c>
      <c r="L1376" s="195">
        <f>'Agricultural Data'!J1376</f>
        <v>0</v>
      </c>
      <c r="M1376" s="168" t="str">
        <f t="shared" si="72"/>
        <v/>
      </c>
      <c r="N1376" s="168" t="str">
        <f t="shared" si="73"/>
        <v/>
      </c>
      <c r="O1376" s="38" t="str">
        <f>IFERROR(IF(VLOOKUP(J1376,'Inputs_Metric 30'!$D$5:$E$139,2,FALSE)=0,"",VLOOKUP(J1376,'Inputs_Metric 30'!$D$5:$E$139,2,FALSE)),"")</f>
        <v/>
      </c>
    </row>
    <row r="1377" spans="3:15" x14ac:dyDescent="0.25">
      <c r="C1377">
        <f t="shared" si="71"/>
        <v>10</v>
      </c>
      <c r="D1377">
        <f>COUNTIF($F$4:F1377,F1377)</f>
        <v>1192</v>
      </c>
      <c r="E1377" s="40">
        <f>'Agricultural Data'!C1377</f>
        <v>0</v>
      </c>
      <c r="F1377" s="40">
        <f>'Agricultural Data'!D1377</f>
        <v>0</v>
      </c>
      <c r="G1377" s="40">
        <f>'Agricultural Data'!E1377</f>
        <v>0</v>
      </c>
      <c r="H1377" s="38">
        <f>'Agricultural Data'!F1377</f>
        <v>0</v>
      </c>
      <c r="I1377" s="38">
        <f>'Agricultural Data'!G1377</f>
        <v>0</v>
      </c>
      <c r="J1377" s="38">
        <f>'Agricultural Data'!H1377</f>
        <v>0</v>
      </c>
      <c r="K1377" s="195">
        <f>'Agricultural Data'!I1377</f>
        <v>0</v>
      </c>
      <c r="L1377" s="195">
        <f>'Agricultural Data'!J1377</f>
        <v>0</v>
      </c>
      <c r="M1377" s="168" t="str">
        <f t="shared" si="72"/>
        <v/>
      </c>
      <c r="N1377" s="168" t="str">
        <f t="shared" si="73"/>
        <v/>
      </c>
      <c r="O1377" s="38" t="str">
        <f>IFERROR(IF(VLOOKUP(J1377,'Inputs_Metric 30'!$D$5:$E$139,2,FALSE)=0,"",VLOOKUP(J1377,'Inputs_Metric 30'!$D$5:$E$139,2,FALSE)),"")</f>
        <v/>
      </c>
    </row>
    <row r="1378" spans="3:15" x14ac:dyDescent="0.25">
      <c r="C1378">
        <f t="shared" si="71"/>
        <v>10</v>
      </c>
      <c r="D1378">
        <f>COUNTIF($F$4:F1378,F1378)</f>
        <v>1193</v>
      </c>
      <c r="E1378" s="40">
        <f>'Agricultural Data'!C1378</f>
        <v>0</v>
      </c>
      <c r="F1378" s="40">
        <f>'Agricultural Data'!D1378</f>
        <v>0</v>
      </c>
      <c r="G1378" s="40">
        <f>'Agricultural Data'!E1378</f>
        <v>0</v>
      </c>
      <c r="H1378" s="38">
        <f>'Agricultural Data'!F1378</f>
        <v>0</v>
      </c>
      <c r="I1378" s="38">
        <f>'Agricultural Data'!G1378</f>
        <v>0</v>
      </c>
      <c r="J1378" s="38">
        <f>'Agricultural Data'!H1378</f>
        <v>0</v>
      </c>
      <c r="K1378" s="195">
        <f>'Agricultural Data'!I1378</f>
        <v>0</v>
      </c>
      <c r="L1378" s="195">
        <f>'Agricultural Data'!J1378</f>
        <v>0</v>
      </c>
      <c r="M1378" s="168" t="str">
        <f t="shared" si="72"/>
        <v/>
      </c>
      <c r="N1378" s="168" t="str">
        <f t="shared" si="73"/>
        <v/>
      </c>
      <c r="O1378" s="38" t="str">
        <f>IFERROR(IF(VLOOKUP(J1378,'Inputs_Metric 30'!$D$5:$E$139,2,FALSE)=0,"",VLOOKUP(J1378,'Inputs_Metric 30'!$D$5:$E$139,2,FALSE)),"")</f>
        <v/>
      </c>
    </row>
    <row r="1379" spans="3:15" x14ac:dyDescent="0.25">
      <c r="C1379">
        <f t="shared" si="71"/>
        <v>10</v>
      </c>
      <c r="D1379">
        <f>COUNTIF($F$4:F1379,F1379)</f>
        <v>1194</v>
      </c>
      <c r="E1379" s="40">
        <f>'Agricultural Data'!C1379</f>
        <v>0</v>
      </c>
      <c r="F1379" s="40">
        <f>'Agricultural Data'!D1379</f>
        <v>0</v>
      </c>
      <c r="G1379" s="40">
        <f>'Agricultural Data'!E1379</f>
        <v>0</v>
      </c>
      <c r="H1379" s="38">
        <f>'Agricultural Data'!F1379</f>
        <v>0</v>
      </c>
      <c r="I1379" s="38">
        <f>'Agricultural Data'!G1379</f>
        <v>0</v>
      </c>
      <c r="J1379" s="38">
        <f>'Agricultural Data'!H1379</f>
        <v>0</v>
      </c>
      <c r="K1379" s="195">
        <f>'Agricultural Data'!I1379</f>
        <v>0</v>
      </c>
      <c r="L1379" s="195">
        <f>'Agricultural Data'!J1379</f>
        <v>0</v>
      </c>
      <c r="M1379" s="168" t="str">
        <f t="shared" si="72"/>
        <v/>
      </c>
      <c r="N1379" s="168" t="str">
        <f t="shared" si="73"/>
        <v/>
      </c>
      <c r="O1379" s="38" t="str">
        <f>IFERROR(IF(VLOOKUP(J1379,'Inputs_Metric 30'!$D$5:$E$139,2,FALSE)=0,"",VLOOKUP(J1379,'Inputs_Metric 30'!$D$5:$E$139,2,FALSE)),"")</f>
        <v/>
      </c>
    </row>
    <row r="1380" spans="3:15" x14ac:dyDescent="0.25">
      <c r="C1380">
        <f t="shared" si="71"/>
        <v>10</v>
      </c>
      <c r="D1380">
        <f>COUNTIF($F$4:F1380,F1380)</f>
        <v>1195</v>
      </c>
      <c r="E1380" s="40">
        <f>'Agricultural Data'!C1380</f>
        <v>0</v>
      </c>
      <c r="F1380" s="40">
        <f>'Agricultural Data'!D1380</f>
        <v>0</v>
      </c>
      <c r="G1380" s="40">
        <f>'Agricultural Data'!E1380</f>
        <v>0</v>
      </c>
      <c r="H1380" s="38">
        <f>'Agricultural Data'!F1380</f>
        <v>0</v>
      </c>
      <c r="I1380" s="38">
        <f>'Agricultural Data'!G1380</f>
        <v>0</v>
      </c>
      <c r="J1380" s="38">
        <f>'Agricultural Data'!H1380</f>
        <v>0</v>
      </c>
      <c r="K1380" s="195">
        <f>'Agricultural Data'!I1380</f>
        <v>0</v>
      </c>
      <c r="L1380" s="195">
        <f>'Agricultural Data'!J1380</f>
        <v>0</v>
      </c>
      <c r="M1380" s="168" t="str">
        <f t="shared" si="72"/>
        <v/>
      </c>
      <c r="N1380" s="168" t="str">
        <f t="shared" si="73"/>
        <v/>
      </c>
      <c r="O1380" s="38" t="str">
        <f>IFERROR(IF(VLOOKUP(J1380,'Inputs_Metric 30'!$D$5:$E$139,2,FALSE)=0,"",VLOOKUP(J1380,'Inputs_Metric 30'!$D$5:$E$139,2,FALSE)),"")</f>
        <v/>
      </c>
    </row>
    <row r="1381" spans="3:15" x14ac:dyDescent="0.25">
      <c r="C1381">
        <f t="shared" si="71"/>
        <v>10</v>
      </c>
      <c r="D1381">
        <f>COUNTIF($F$4:F1381,F1381)</f>
        <v>1196</v>
      </c>
      <c r="E1381" s="40">
        <f>'Agricultural Data'!C1381</f>
        <v>0</v>
      </c>
      <c r="F1381" s="40">
        <f>'Agricultural Data'!D1381</f>
        <v>0</v>
      </c>
      <c r="G1381" s="40">
        <f>'Agricultural Data'!E1381</f>
        <v>0</v>
      </c>
      <c r="H1381" s="38">
        <f>'Agricultural Data'!F1381</f>
        <v>0</v>
      </c>
      <c r="I1381" s="38">
        <f>'Agricultural Data'!G1381</f>
        <v>0</v>
      </c>
      <c r="J1381" s="38">
        <f>'Agricultural Data'!H1381</f>
        <v>0</v>
      </c>
      <c r="K1381" s="195">
        <f>'Agricultural Data'!I1381</f>
        <v>0</v>
      </c>
      <c r="L1381" s="195">
        <f>'Agricultural Data'!J1381</f>
        <v>0</v>
      </c>
      <c r="M1381" s="168" t="str">
        <f t="shared" si="72"/>
        <v/>
      </c>
      <c r="N1381" s="168" t="str">
        <f t="shared" si="73"/>
        <v/>
      </c>
      <c r="O1381" s="38" t="str">
        <f>IFERROR(IF(VLOOKUP(J1381,'Inputs_Metric 30'!$D$5:$E$139,2,FALSE)=0,"",VLOOKUP(J1381,'Inputs_Metric 30'!$D$5:$E$139,2,FALSE)),"")</f>
        <v/>
      </c>
    </row>
    <row r="1382" spans="3:15" x14ac:dyDescent="0.25">
      <c r="C1382">
        <f t="shared" si="71"/>
        <v>10</v>
      </c>
      <c r="D1382">
        <f>COUNTIF($F$4:F1382,F1382)</f>
        <v>1197</v>
      </c>
      <c r="E1382" s="40">
        <f>'Agricultural Data'!C1382</f>
        <v>0</v>
      </c>
      <c r="F1382" s="40">
        <f>'Agricultural Data'!D1382</f>
        <v>0</v>
      </c>
      <c r="G1382" s="40">
        <f>'Agricultural Data'!E1382</f>
        <v>0</v>
      </c>
      <c r="H1382" s="38">
        <f>'Agricultural Data'!F1382</f>
        <v>0</v>
      </c>
      <c r="I1382" s="38">
        <f>'Agricultural Data'!G1382</f>
        <v>0</v>
      </c>
      <c r="J1382" s="38">
        <f>'Agricultural Data'!H1382</f>
        <v>0</v>
      </c>
      <c r="K1382" s="195">
        <f>'Agricultural Data'!I1382</f>
        <v>0</v>
      </c>
      <c r="L1382" s="195">
        <f>'Agricultural Data'!J1382</f>
        <v>0</v>
      </c>
      <c r="M1382" s="168" t="str">
        <f t="shared" si="72"/>
        <v/>
      </c>
      <c r="N1382" s="168" t="str">
        <f t="shared" si="73"/>
        <v/>
      </c>
      <c r="O1382" s="38" t="str">
        <f>IFERROR(IF(VLOOKUP(J1382,'Inputs_Metric 30'!$D$5:$E$139,2,FALSE)=0,"",VLOOKUP(J1382,'Inputs_Metric 30'!$D$5:$E$139,2,FALSE)),"")</f>
        <v/>
      </c>
    </row>
    <row r="1383" spans="3:15" x14ac:dyDescent="0.25">
      <c r="C1383">
        <f t="shared" si="71"/>
        <v>10</v>
      </c>
      <c r="D1383">
        <f>COUNTIF($F$4:F1383,F1383)</f>
        <v>1198</v>
      </c>
      <c r="E1383" s="40">
        <f>'Agricultural Data'!C1383</f>
        <v>0</v>
      </c>
      <c r="F1383" s="40">
        <f>'Agricultural Data'!D1383</f>
        <v>0</v>
      </c>
      <c r="G1383" s="40">
        <f>'Agricultural Data'!E1383</f>
        <v>0</v>
      </c>
      <c r="H1383" s="38">
        <f>'Agricultural Data'!F1383</f>
        <v>0</v>
      </c>
      <c r="I1383" s="38">
        <f>'Agricultural Data'!G1383</f>
        <v>0</v>
      </c>
      <c r="J1383" s="38">
        <f>'Agricultural Data'!H1383</f>
        <v>0</v>
      </c>
      <c r="K1383" s="195">
        <f>'Agricultural Data'!I1383</f>
        <v>0</v>
      </c>
      <c r="L1383" s="195">
        <f>'Agricultural Data'!J1383</f>
        <v>0</v>
      </c>
      <c r="M1383" s="168" t="str">
        <f t="shared" si="72"/>
        <v/>
      </c>
      <c r="N1383" s="168" t="str">
        <f t="shared" si="73"/>
        <v/>
      </c>
      <c r="O1383" s="38" t="str">
        <f>IFERROR(IF(VLOOKUP(J1383,'Inputs_Metric 30'!$D$5:$E$139,2,FALSE)=0,"",VLOOKUP(J1383,'Inputs_Metric 30'!$D$5:$E$139,2,FALSE)),"")</f>
        <v/>
      </c>
    </row>
    <row r="1384" spans="3:15" x14ac:dyDescent="0.25">
      <c r="C1384">
        <f t="shared" si="71"/>
        <v>10</v>
      </c>
      <c r="D1384">
        <f>COUNTIF($F$4:F1384,F1384)</f>
        <v>1199</v>
      </c>
      <c r="E1384" s="40">
        <f>'Agricultural Data'!C1384</f>
        <v>0</v>
      </c>
      <c r="F1384" s="40">
        <f>'Agricultural Data'!D1384</f>
        <v>0</v>
      </c>
      <c r="G1384" s="40">
        <f>'Agricultural Data'!E1384</f>
        <v>0</v>
      </c>
      <c r="H1384" s="38">
        <f>'Agricultural Data'!F1384</f>
        <v>0</v>
      </c>
      <c r="I1384" s="38">
        <f>'Agricultural Data'!G1384</f>
        <v>0</v>
      </c>
      <c r="J1384" s="38">
        <f>'Agricultural Data'!H1384</f>
        <v>0</v>
      </c>
      <c r="K1384" s="195">
        <f>'Agricultural Data'!I1384</f>
        <v>0</v>
      </c>
      <c r="L1384" s="195">
        <f>'Agricultural Data'!J1384</f>
        <v>0</v>
      </c>
      <c r="M1384" s="168" t="str">
        <f t="shared" si="72"/>
        <v/>
      </c>
      <c r="N1384" s="168" t="str">
        <f t="shared" si="73"/>
        <v/>
      </c>
      <c r="O1384" s="38" t="str">
        <f>IFERROR(IF(VLOOKUP(J1384,'Inputs_Metric 30'!$D$5:$E$139,2,FALSE)=0,"",VLOOKUP(J1384,'Inputs_Metric 30'!$D$5:$E$139,2,FALSE)),"")</f>
        <v/>
      </c>
    </row>
    <row r="1385" spans="3:15" x14ac:dyDescent="0.25">
      <c r="C1385">
        <f t="shared" si="71"/>
        <v>10</v>
      </c>
      <c r="D1385">
        <f>COUNTIF($F$4:F1385,F1385)</f>
        <v>1200</v>
      </c>
      <c r="E1385" s="40">
        <f>'Agricultural Data'!C1385</f>
        <v>0</v>
      </c>
      <c r="F1385" s="40">
        <f>'Agricultural Data'!D1385</f>
        <v>0</v>
      </c>
      <c r="G1385" s="40">
        <f>'Agricultural Data'!E1385</f>
        <v>0</v>
      </c>
      <c r="H1385" s="38">
        <f>'Agricultural Data'!F1385</f>
        <v>0</v>
      </c>
      <c r="I1385" s="38">
        <f>'Agricultural Data'!G1385</f>
        <v>0</v>
      </c>
      <c r="J1385" s="38">
        <f>'Agricultural Data'!H1385</f>
        <v>0</v>
      </c>
      <c r="K1385" s="195">
        <f>'Agricultural Data'!I1385</f>
        <v>0</v>
      </c>
      <c r="L1385" s="195">
        <f>'Agricultural Data'!J1385</f>
        <v>0</v>
      </c>
      <c r="M1385" s="168" t="str">
        <f t="shared" si="72"/>
        <v/>
      </c>
      <c r="N1385" s="168" t="str">
        <f t="shared" si="73"/>
        <v/>
      </c>
      <c r="O1385" s="38" t="str">
        <f>IFERROR(IF(VLOOKUP(J1385,'Inputs_Metric 30'!$D$5:$E$139,2,FALSE)=0,"",VLOOKUP(J1385,'Inputs_Metric 30'!$D$5:$E$139,2,FALSE)),"")</f>
        <v/>
      </c>
    </row>
    <row r="1386" spans="3:15" x14ac:dyDescent="0.25">
      <c r="C1386">
        <f t="shared" si="71"/>
        <v>10</v>
      </c>
      <c r="D1386">
        <f>COUNTIF($F$4:F1386,F1386)</f>
        <v>1201</v>
      </c>
      <c r="E1386" s="40">
        <f>'Agricultural Data'!C1386</f>
        <v>0</v>
      </c>
      <c r="F1386" s="40">
        <f>'Agricultural Data'!D1386</f>
        <v>0</v>
      </c>
      <c r="G1386" s="40">
        <f>'Agricultural Data'!E1386</f>
        <v>0</v>
      </c>
      <c r="H1386" s="38">
        <f>'Agricultural Data'!F1386</f>
        <v>0</v>
      </c>
      <c r="I1386" s="38">
        <f>'Agricultural Data'!G1386</f>
        <v>0</v>
      </c>
      <c r="J1386" s="38">
        <f>'Agricultural Data'!H1386</f>
        <v>0</v>
      </c>
      <c r="K1386" s="195">
        <f>'Agricultural Data'!I1386</f>
        <v>0</v>
      </c>
      <c r="L1386" s="195">
        <f>'Agricultural Data'!J1386</f>
        <v>0</v>
      </c>
      <c r="M1386" s="168" t="str">
        <f t="shared" si="72"/>
        <v/>
      </c>
      <c r="N1386" s="168" t="str">
        <f t="shared" si="73"/>
        <v/>
      </c>
      <c r="O1386" s="38" t="str">
        <f>IFERROR(IF(VLOOKUP(J1386,'Inputs_Metric 30'!$D$5:$E$139,2,FALSE)=0,"",VLOOKUP(J1386,'Inputs_Metric 30'!$D$5:$E$139,2,FALSE)),"")</f>
        <v/>
      </c>
    </row>
    <row r="1387" spans="3:15" x14ac:dyDescent="0.25">
      <c r="C1387">
        <f t="shared" si="71"/>
        <v>10</v>
      </c>
      <c r="D1387">
        <f>COUNTIF($F$4:F1387,F1387)</f>
        <v>1202</v>
      </c>
      <c r="E1387" s="40">
        <f>'Agricultural Data'!C1387</f>
        <v>0</v>
      </c>
      <c r="F1387" s="40">
        <f>'Agricultural Data'!D1387</f>
        <v>0</v>
      </c>
      <c r="G1387" s="40">
        <f>'Agricultural Data'!E1387</f>
        <v>0</v>
      </c>
      <c r="H1387" s="38">
        <f>'Agricultural Data'!F1387</f>
        <v>0</v>
      </c>
      <c r="I1387" s="38">
        <f>'Agricultural Data'!G1387</f>
        <v>0</v>
      </c>
      <c r="J1387" s="38">
        <f>'Agricultural Data'!H1387</f>
        <v>0</v>
      </c>
      <c r="K1387" s="195">
        <f>'Agricultural Data'!I1387</f>
        <v>0</v>
      </c>
      <c r="L1387" s="195">
        <f>'Agricultural Data'!J1387</f>
        <v>0</v>
      </c>
      <c r="M1387" s="168" t="str">
        <f t="shared" si="72"/>
        <v/>
      </c>
      <c r="N1387" s="168" t="str">
        <f t="shared" si="73"/>
        <v/>
      </c>
      <c r="O1387" s="38" t="str">
        <f>IFERROR(IF(VLOOKUP(J1387,'Inputs_Metric 30'!$D$5:$E$139,2,FALSE)=0,"",VLOOKUP(J1387,'Inputs_Metric 30'!$D$5:$E$139,2,FALSE)),"")</f>
        <v/>
      </c>
    </row>
    <row r="1388" spans="3:15" x14ac:dyDescent="0.25">
      <c r="C1388">
        <f t="shared" si="71"/>
        <v>10</v>
      </c>
      <c r="D1388">
        <f>COUNTIF($F$4:F1388,F1388)</f>
        <v>1203</v>
      </c>
      <c r="E1388" s="40">
        <f>'Agricultural Data'!C1388</f>
        <v>0</v>
      </c>
      <c r="F1388" s="40">
        <f>'Agricultural Data'!D1388</f>
        <v>0</v>
      </c>
      <c r="G1388" s="40">
        <f>'Agricultural Data'!E1388</f>
        <v>0</v>
      </c>
      <c r="H1388" s="38">
        <f>'Agricultural Data'!F1388</f>
        <v>0</v>
      </c>
      <c r="I1388" s="38">
        <f>'Agricultural Data'!G1388</f>
        <v>0</v>
      </c>
      <c r="J1388" s="38">
        <f>'Agricultural Data'!H1388</f>
        <v>0</v>
      </c>
      <c r="K1388" s="195">
        <f>'Agricultural Data'!I1388</f>
        <v>0</v>
      </c>
      <c r="L1388" s="195">
        <f>'Agricultural Data'!J1388</f>
        <v>0</v>
      </c>
      <c r="M1388" s="168" t="str">
        <f t="shared" si="72"/>
        <v/>
      </c>
      <c r="N1388" s="168" t="str">
        <f t="shared" si="73"/>
        <v/>
      </c>
      <c r="O1388" s="38" t="str">
        <f>IFERROR(IF(VLOOKUP(J1388,'Inputs_Metric 30'!$D$5:$E$139,2,FALSE)=0,"",VLOOKUP(J1388,'Inputs_Metric 30'!$D$5:$E$139,2,FALSE)),"")</f>
        <v/>
      </c>
    </row>
    <row r="1389" spans="3:15" x14ac:dyDescent="0.25">
      <c r="C1389">
        <f t="shared" si="71"/>
        <v>10</v>
      </c>
      <c r="D1389">
        <f>COUNTIF($F$4:F1389,F1389)</f>
        <v>1204</v>
      </c>
      <c r="E1389" s="40">
        <f>'Agricultural Data'!C1389</f>
        <v>0</v>
      </c>
      <c r="F1389" s="40">
        <f>'Agricultural Data'!D1389</f>
        <v>0</v>
      </c>
      <c r="G1389" s="40">
        <f>'Agricultural Data'!E1389</f>
        <v>0</v>
      </c>
      <c r="H1389" s="38">
        <f>'Agricultural Data'!F1389</f>
        <v>0</v>
      </c>
      <c r="I1389" s="38">
        <f>'Agricultural Data'!G1389</f>
        <v>0</v>
      </c>
      <c r="J1389" s="38">
        <f>'Agricultural Data'!H1389</f>
        <v>0</v>
      </c>
      <c r="K1389" s="195">
        <f>'Agricultural Data'!I1389</f>
        <v>0</v>
      </c>
      <c r="L1389" s="195">
        <f>'Agricultural Data'!J1389</f>
        <v>0</v>
      </c>
      <c r="M1389" s="168" t="str">
        <f t="shared" si="72"/>
        <v/>
      </c>
      <c r="N1389" s="168" t="str">
        <f t="shared" si="73"/>
        <v/>
      </c>
      <c r="O1389" s="38" t="str">
        <f>IFERROR(IF(VLOOKUP(J1389,'Inputs_Metric 30'!$D$5:$E$139,2,FALSE)=0,"",VLOOKUP(J1389,'Inputs_Metric 30'!$D$5:$E$139,2,FALSE)),"")</f>
        <v/>
      </c>
    </row>
    <row r="1390" spans="3:15" x14ac:dyDescent="0.25">
      <c r="C1390">
        <f t="shared" si="71"/>
        <v>10</v>
      </c>
      <c r="D1390">
        <f>COUNTIF($F$4:F1390,F1390)</f>
        <v>1205</v>
      </c>
      <c r="E1390" s="40">
        <f>'Agricultural Data'!C1390</f>
        <v>0</v>
      </c>
      <c r="F1390" s="40">
        <f>'Agricultural Data'!D1390</f>
        <v>0</v>
      </c>
      <c r="G1390" s="40">
        <f>'Agricultural Data'!E1390</f>
        <v>0</v>
      </c>
      <c r="H1390" s="38">
        <f>'Agricultural Data'!F1390</f>
        <v>0</v>
      </c>
      <c r="I1390" s="38">
        <f>'Agricultural Data'!G1390</f>
        <v>0</v>
      </c>
      <c r="J1390" s="38">
        <f>'Agricultural Data'!H1390</f>
        <v>0</v>
      </c>
      <c r="K1390" s="195">
        <f>'Agricultural Data'!I1390</f>
        <v>0</v>
      </c>
      <c r="L1390" s="195">
        <f>'Agricultural Data'!J1390</f>
        <v>0</v>
      </c>
      <c r="M1390" s="168" t="str">
        <f t="shared" si="72"/>
        <v/>
      </c>
      <c r="N1390" s="168" t="str">
        <f t="shared" si="73"/>
        <v/>
      </c>
      <c r="O1390" s="38" t="str">
        <f>IFERROR(IF(VLOOKUP(J1390,'Inputs_Metric 30'!$D$5:$E$139,2,FALSE)=0,"",VLOOKUP(J1390,'Inputs_Metric 30'!$D$5:$E$139,2,FALSE)),"")</f>
        <v/>
      </c>
    </row>
    <row r="1391" spans="3:15" x14ac:dyDescent="0.25">
      <c r="C1391">
        <f t="shared" si="71"/>
        <v>10</v>
      </c>
      <c r="D1391">
        <f>COUNTIF($F$4:F1391,F1391)</f>
        <v>1206</v>
      </c>
      <c r="E1391" s="40">
        <f>'Agricultural Data'!C1391</f>
        <v>0</v>
      </c>
      <c r="F1391" s="40">
        <f>'Agricultural Data'!D1391</f>
        <v>0</v>
      </c>
      <c r="G1391" s="40">
        <f>'Agricultural Data'!E1391</f>
        <v>0</v>
      </c>
      <c r="H1391" s="38">
        <f>'Agricultural Data'!F1391</f>
        <v>0</v>
      </c>
      <c r="I1391" s="38">
        <f>'Agricultural Data'!G1391</f>
        <v>0</v>
      </c>
      <c r="J1391" s="38">
        <f>'Agricultural Data'!H1391</f>
        <v>0</v>
      </c>
      <c r="K1391" s="195">
        <f>'Agricultural Data'!I1391</f>
        <v>0</v>
      </c>
      <c r="L1391" s="195">
        <f>'Agricultural Data'!J1391</f>
        <v>0</v>
      </c>
      <c r="M1391" s="168" t="str">
        <f t="shared" si="72"/>
        <v/>
      </c>
      <c r="N1391" s="168" t="str">
        <f t="shared" si="73"/>
        <v/>
      </c>
      <c r="O1391" s="38" t="str">
        <f>IFERROR(IF(VLOOKUP(J1391,'Inputs_Metric 30'!$D$5:$E$139,2,FALSE)=0,"",VLOOKUP(J1391,'Inputs_Metric 30'!$D$5:$E$139,2,FALSE)),"")</f>
        <v/>
      </c>
    </row>
    <row r="1392" spans="3:15" x14ac:dyDescent="0.25">
      <c r="C1392">
        <f t="shared" si="71"/>
        <v>10</v>
      </c>
      <c r="D1392">
        <f>COUNTIF($F$4:F1392,F1392)</f>
        <v>1207</v>
      </c>
      <c r="E1392" s="40">
        <f>'Agricultural Data'!C1392</f>
        <v>0</v>
      </c>
      <c r="F1392" s="40">
        <f>'Agricultural Data'!D1392</f>
        <v>0</v>
      </c>
      <c r="G1392" s="40">
        <f>'Agricultural Data'!E1392</f>
        <v>0</v>
      </c>
      <c r="H1392" s="38">
        <f>'Agricultural Data'!F1392</f>
        <v>0</v>
      </c>
      <c r="I1392" s="38">
        <f>'Agricultural Data'!G1392</f>
        <v>0</v>
      </c>
      <c r="J1392" s="38">
        <f>'Agricultural Data'!H1392</f>
        <v>0</v>
      </c>
      <c r="K1392" s="195">
        <f>'Agricultural Data'!I1392</f>
        <v>0</v>
      </c>
      <c r="L1392" s="195">
        <f>'Agricultural Data'!J1392</f>
        <v>0</v>
      </c>
      <c r="M1392" s="168" t="str">
        <f t="shared" si="72"/>
        <v/>
      </c>
      <c r="N1392" s="168" t="str">
        <f t="shared" si="73"/>
        <v/>
      </c>
      <c r="O1392" s="38" t="str">
        <f>IFERROR(IF(VLOOKUP(J1392,'Inputs_Metric 30'!$D$5:$E$139,2,FALSE)=0,"",VLOOKUP(J1392,'Inputs_Metric 30'!$D$5:$E$139,2,FALSE)),"")</f>
        <v/>
      </c>
    </row>
    <row r="1393" spans="3:15" x14ac:dyDescent="0.25">
      <c r="C1393">
        <f t="shared" si="71"/>
        <v>10</v>
      </c>
      <c r="D1393">
        <f>COUNTIF($F$4:F1393,F1393)</f>
        <v>1208</v>
      </c>
      <c r="E1393" s="40">
        <f>'Agricultural Data'!C1393</f>
        <v>0</v>
      </c>
      <c r="F1393" s="40">
        <f>'Agricultural Data'!D1393</f>
        <v>0</v>
      </c>
      <c r="G1393" s="40">
        <f>'Agricultural Data'!E1393</f>
        <v>0</v>
      </c>
      <c r="H1393" s="38">
        <f>'Agricultural Data'!F1393</f>
        <v>0</v>
      </c>
      <c r="I1393" s="38">
        <f>'Agricultural Data'!G1393</f>
        <v>0</v>
      </c>
      <c r="J1393" s="38">
        <f>'Agricultural Data'!H1393</f>
        <v>0</v>
      </c>
      <c r="K1393" s="195">
        <f>'Agricultural Data'!I1393</f>
        <v>0</v>
      </c>
      <c r="L1393" s="195">
        <f>'Agricultural Data'!J1393</f>
        <v>0</v>
      </c>
      <c r="M1393" s="168" t="str">
        <f t="shared" si="72"/>
        <v/>
      </c>
      <c r="N1393" s="168" t="str">
        <f t="shared" si="73"/>
        <v/>
      </c>
      <c r="O1393" s="38" t="str">
        <f>IFERROR(IF(VLOOKUP(J1393,'Inputs_Metric 30'!$D$5:$E$139,2,FALSE)=0,"",VLOOKUP(J1393,'Inputs_Metric 30'!$D$5:$E$139,2,FALSE)),"")</f>
        <v/>
      </c>
    </row>
    <row r="1394" spans="3:15" x14ac:dyDescent="0.25">
      <c r="C1394">
        <f t="shared" si="71"/>
        <v>10</v>
      </c>
      <c r="D1394">
        <f>COUNTIF($F$4:F1394,F1394)</f>
        <v>1209</v>
      </c>
      <c r="E1394" s="40">
        <f>'Agricultural Data'!C1394</f>
        <v>0</v>
      </c>
      <c r="F1394" s="40">
        <f>'Agricultural Data'!D1394</f>
        <v>0</v>
      </c>
      <c r="G1394" s="40">
        <f>'Agricultural Data'!E1394</f>
        <v>0</v>
      </c>
      <c r="H1394" s="38">
        <f>'Agricultural Data'!F1394</f>
        <v>0</v>
      </c>
      <c r="I1394" s="38">
        <f>'Agricultural Data'!G1394</f>
        <v>0</v>
      </c>
      <c r="J1394" s="38">
        <f>'Agricultural Data'!H1394</f>
        <v>0</v>
      </c>
      <c r="K1394" s="195">
        <f>'Agricultural Data'!I1394</f>
        <v>0</v>
      </c>
      <c r="L1394" s="195">
        <f>'Agricultural Data'!J1394</f>
        <v>0</v>
      </c>
      <c r="M1394" s="168" t="str">
        <f t="shared" si="72"/>
        <v/>
      </c>
      <c r="N1394" s="168" t="str">
        <f t="shared" si="73"/>
        <v/>
      </c>
      <c r="O1394" s="38" t="str">
        <f>IFERROR(IF(VLOOKUP(J1394,'Inputs_Metric 30'!$D$5:$E$139,2,FALSE)=0,"",VLOOKUP(J1394,'Inputs_Metric 30'!$D$5:$E$139,2,FALSE)),"")</f>
        <v/>
      </c>
    </row>
    <row r="1395" spans="3:15" x14ac:dyDescent="0.25">
      <c r="C1395">
        <f t="shared" si="71"/>
        <v>10</v>
      </c>
      <c r="D1395">
        <f>COUNTIF($F$4:F1395,F1395)</f>
        <v>1210</v>
      </c>
      <c r="E1395" s="40">
        <f>'Agricultural Data'!C1395</f>
        <v>0</v>
      </c>
      <c r="F1395" s="40">
        <f>'Agricultural Data'!D1395</f>
        <v>0</v>
      </c>
      <c r="G1395" s="40">
        <f>'Agricultural Data'!E1395</f>
        <v>0</v>
      </c>
      <c r="H1395" s="38">
        <f>'Agricultural Data'!F1395</f>
        <v>0</v>
      </c>
      <c r="I1395" s="38">
        <f>'Agricultural Data'!G1395</f>
        <v>0</v>
      </c>
      <c r="J1395" s="38">
        <f>'Agricultural Data'!H1395</f>
        <v>0</v>
      </c>
      <c r="K1395" s="195">
        <f>'Agricultural Data'!I1395</f>
        <v>0</v>
      </c>
      <c r="L1395" s="195">
        <f>'Agricultural Data'!J1395</f>
        <v>0</v>
      </c>
      <c r="M1395" s="168" t="str">
        <f t="shared" si="72"/>
        <v/>
      </c>
      <c r="N1395" s="168" t="str">
        <f t="shared" si="73"/>
        <v/>
      </c>
      <c r="O1395" s="38" t="str">
        <f>IFERROR(IF(VLOOKUP(J1395,'Inputs_Metric 30'!$D$5:$E$139,2,FALSE)=0,"",VLOOKUP(J1395,'Inputs_Metric 30'!$D$5:$E$139,2,FALSE)),"")</f>
        <v/>
      </c>
    </row>
    <row r="1396" spans="3:15" x14ac:dyDescent="0.25">
      <c r="C1396">
        <f t="shared" si="71"/>
        <v>10</v>
      </c>
      <c r="D1396">
        <f>COUNTIF($F$4:F1396,F1396)</f>
        <v>1211</v>
      </c>
      <c r="E1396" s="40">
        <f>'Agricultural Data'!C1396</f>
        <v>0</v>
      </c>
      <c r="F1396" s="40">
        <f>'Agricultural Data'!D1396</f>
        <v>0</v>
      </c>
      <c r="G1396" s="40">
        <f>'Agricultural Data'!E1396</f>
        <v>0</v>
      </c>
      <c r="H1396" s="38">
        <f>'Agricultural Data'!F1396</f>
        <v>0</v>
      </c>
      <c r="I1396" s="38">
        <f>'Agricultural Data'!G1396</f>
        <v>0</v>
      </c>
      <c r="J1396" s="38">
        <f>'Agricultural Data'!H1396</f>
        <v>0</v>
      </c>
      <c r="K1396" s="195">
        <f>'Agricultural Data'!I1396</f>
        <v>0</v>
      </c>
      <c r="L1396" s="195">
        <f>'Agricultural Data'!J1396</f>
        <v>0</v>
      </c>
      <c r="M1396" s="168" t="str">
        <f t="shared" si="72"/>
        <v/>
      </c>
      <c r="N1396" s="168" t="str">
        <f t="shared" si="73"/>
        <v/>
      </c>
      <c r="O1396" s="38" t="str">
        <f>IFERROR(IF(VLOOKUP(J1396,'Inputs_Metric 30'!$D$5:$E$139,2,FALSE)=0,"",VLOOKUP(J1396,'Inputs_Metric 30'!$D$5:$E$139,2,FALSE)),"")</f>
        <v/>
      </c>
    </row>
    <row r="1397" spans="3:15" x14ac:dyDescent="0.25">
      <c r="C1397">
        <f t="shared" si="71"/>
        <v>10</v>
      </c>
      <c r="D1397">
        <f>COUNTIF($F$4:F1397,F1397)</f>
        <v>1212</v>
      </c>
      <c r="E1397" s="40">
        <f>'Agricultural Data'!C1397</f>
        <v>0</v>
      </c>
      <c r="F1397" s="40">
        <f>'Agricultural Data'!D1397</f>
        <v>0</v>
      </c>
      <c r="G1397" s="40">
        <f>'Agricultural Data'!E1397</f>
        <v>0</v>
      </c>
      <c r="H1397" s="38">
        <f>'Agricultural Data'!F1397</f>
        <v>0</v>
      </c>
      <c r="I1397" s="38">
        <f>'Agricultural Data'!G1397</f>
        <v>0</v>
      </c>
      <c r="J1397" s="38">
        <f>'Agricultural Data'!H1397</f>
        <v>0</v>
      </c>
      <c r="K1397" s="195">
        <f>'Agricultural Data'!I1397</f>
        <v>0</v>
      </c>
      <c r="L1397" s="195">
        <f>'Agricultural Data'!J1397</f>
        <v>0</v>
      </c>
      <c r="M1397" s="168" t="str">
        <f t="shared" si="72"/>
        <v/>
      </c>
      <c r="N1397" s="168" t="str">
        <f t="shared" si="73"/>
        <v/>
      </c>
      <c r="O1397" s="38" t="str">
        <f>IFERROR(IF(VLOOKUP(J1397,'Inputs_Metric 30'!$D$5:$E$139,2,FALSE)=0,"",VLOOKUP(J1397,'Inputs_Metric 30'!$D$5:$E$139,2,FALSE)),"")</f>
        <v/>
      </c>
    </row>
    <row r="1398" spans="3:15" x14ac:dyDescent="0.25">
      <c r="C1398">
        <f t="shared" si="71"/>
        <v>10</v>
      </c>
      <c r="D1398">
        <f>COUNTIF($F$4:F1398,F1398)</f>
        <v>1213</v>
      </c>
      <c r="E1398" s="40">
        <f>'Agricultural Data'!C1398</f>
        <v>0</v>
      </c>
      <c r="F1398" s="40">
        <f>'Agricultural Data'!D1398</f>
        <v>0</v>
      </c>
      <c r="G1398" s="40">
        <f>'Agricultural Data'!E1398</f>
        <v>0</v>
      </c>
      <c r="H1398" s="38">
        <f>'Agricultural Data'!F1398</f>
        <v>0</v>
      </c>
      <c r="I1398" s="38">
        <f>'Agricultural Data'!G1398</f>
        <v>0</v>
      </c>
      <c r="J1398" s="38">
        <f>'Agricultural Data'!H1398</f>
        <v>0</v>
      </c>
      <c r="K1398" s="195">
        <f>'Agricultural Data'!I1398</f>
        <v>0</v>
      </c>
      <c r="L1398" s="195">
        <f>'Agricultural Data'!J1398</f>
        <v>0</v>
      </c>
      <c r="M1398" s="168" t="str">
        <f t="shared" si="72"/>
        <v/>
      </c>
      <c r="N1398" s="168" t="str">
        <f t="shared" si="73"/>
        <v/>
      </c>
      <c r="O1398" s="38" t="str">
        <f>IFERROR(IF(VLOOKUP(J1398,'Inputs_Metric 30'!$D$5:$E$139,2,FALSE)=0,"",VLOOKUP(J1398,'Inputs_Metric 30'!$D$5:$E$139,2,FALSE)),"")</f>
        <v/>
      </c>
    </row>
    <row r="1399" spans="3:15" x14ac:dyDescent="0.25">
      <c r="C1399">
        <f t="shared" si="71"/>
        <v>10</v>
      </c>
      <c r="D1399">
        <f>COUNTIF($F$4:F1399,F1399)</f>
        <v>1214</v>
      </c>
      <c r="E1399" s="40">
        <f>'Agricultural Data'!C1399</f>
        <v>0</v>
      </c>
      <c r="F1399" s="40">
        <f>'Agricultural Data'!D1399</f>
        <v>0</v>
      </c>
      <c r="G1399" s="40">
        <f>'Agricultural Data'!E1399</f>
        <v>0</v>
      </c>
      <c r="H1399" s="38">
        <f>'Agricultural Data'!F1399</f>
        <v>0</v>
      </c>
      <c r="I1399" s="38">
        <f>'Agricultural Data'!G1399</f>
        <v>0</v>
      </c>
      <c r="J1399" s="38">
        <f>'Agricultural Data'!H1399</f>
        <v>0</v>
      </c>
      <c r="K1399" s="195">
        <f>'Agricultural Data'!I1399</f>
        <v>0</v>
      </c>
      <c r="L1399" s="195">
        <f>'Agricultural Data'!J1399</f>
        <v>0</v>
      </c>
      <c r="M1399" s="168" t="str">
        <f t="shared" si="72"/>
        <v/>
      </c>
      <c r="N1399" s="168" t="str">
        <f t="shared" si="73"/>
        <v/>
      </c>
      <c r="O1399" s="38" t="str">
        <f>IFERROR(IF(VLOOKUP(J1399,'Inputs_Metric 30'!$D$5:$E$139,2,FALSE)=0,"",VLOOKUP(J1399,'Inputs_Metric 30'!$D$5:$E$139,2,FALSE)),"")</f>
        <v/>
      </c>
    </row>
    <row r="1400" spans="3:15" x14ac:dyDescent="0.25">
      <c r="C1400">
        <f t="shared" si="71"/>
        <v>10</v>
      </c>
      <c r="D1400">
        <f>COUNTIF($F$4:F1400,F1400)</f>
        <v>1215</v>
      </c>
      <c r="E1400" s="40">
        <f>'Agricultural Data'!C1400</f>
        <v>0</v>
      </c>
      <c r="F1400" s="40">
        <f>'Agricultural Data'!D1400</f>
        <v>0</v>
      </c>
      <c r="G1400" s="40">
        <f>'Agricultural Data'!E1400</f>
        <v>0</v>
      </c>
      <c r="H1400" s="38">
        <f>'Agricultural Data'!F1400</f>
        <v>0</v>
      </c>
      <c r="I1400" s="38">
        <f>'Agricultural Data'!G1400</f>
        <v>0</v>
      </c>
      <c r="J1400" s="38">
        <f>'Agricultural Data'!H1400</f>
        <v>0</v>
      </c>
      <c r="K1400" s="195">
        <f>'Agricultural Data'!I1400</f>
        <v>0</v>
      </c>
      <c r="L1400" s="195">
        <f>'Agricultural Data'!J1400</f>
        <v>0</v>
      </c>
      <c r="M1400" s="168" t="str">
        <f t="shared" si="72"/>
        <v/>
      </c>
      <c r="N1400" s="168" t="str">
        <f t="shared" si="73"/>
        <v/>
      </c>
      <c r="O1400" s="38" t="str">
        <f>IFERROR(IF(VLOOKUP(J1400,'Inputs_Metric 30'!$D$5:$E$139,2,FALSE)=0,"",VLOOKUP(J1400,'Inputs_Metric 30'!$D$5:$E$139,2,FALSE)),"")</f>
        <v/>
      </c>
    </row>
    <row r="1401" spans="3:15" x14ac:dyDescent="0.25">
      <c r="C1401">
        <f t="shared" si="71"/>
        <v>10</v>
      </c>
      <c r="D1401">
        <f>COUNTIF($F$4:F1401,F1401)</f>
        <v>1216</v>
      </c>
      <c r="E1401" s="40">
        <f>'Agricultural Data'!C1401</f>
        <v>0</v>
      </c>
      <c r="F1401" s="40">
        <f>'Agricultural Data'!D1401</f>
        <v>0</v>
      </c>
      <c r="G1401" s="40">
        <f>'Agricultural Data'!E1401</f>
        <v>0</v>
      </c>
      <c r="H1401" s="38">
        <f>'Agricultural Data'!F1401</f>
        <v>0</v>
      </c>
      <c r="I1401" s="38">
        <f>'Agricultural Data'!G1401</f>
        <v>0</v>
      </c>
      <c r="J1401" s="38">
        <f>'Agricultural Data'!H1401</f>
        <v>0</v>
      </c>
      <c r="K1401" s="195">
        <f>'Agricultural Data'!I1401</f>
        <v>0</v>
      </c>
      <c r="L1401" s="195">
        <f>'Agricultural Data'!J1401</f>
        <v>0</v>
      </c>
      <c r="M1401" s="168" t="str">
        <f t="shared" si="72"/>
        <v/>
      </c>
      <c r="N1401" s="168" t="str">
        <f t="shared" si="73"/>
        <v/>
      </c>
      <c r="O1401" s="38" t="str">
        <f>IFERROR(IF(VLOOKUP(J1401,'Inputs_Metric 30'!$D$5:$E$139,2,FALSE)=0,"",VLOOKUP(J1401,'Inputs_Metric 30'!$D$5:$E$139,2,FALSE)),"")</f>
        <v/>
      </c>
    </row>
    <row r="1402" spans="3:15" x14ac:dyDescent="0.25">
      <c r="C1402">
        <f t="shared" si="71"/>
        <v>10</v>
      </c>
      <c r="D1402">
        <f>COUNTIF($F$4:F1402,F1402)</f>
        <v>1217</v>
      </c>
      <c r="E1402" s="40">
        <f>'Agricultural Data'!C1402</f>
        <v>0</v>
      </c>
      <c r="F1402" s="40">
        <f>'Agricultural Data'!D1402</f>
        <v>0</v>
      </c>
      <c r="G1402" s="40">
        <f>'Agricultural Data'!E1402</f>
        <v>0</v>
      </c>
      <c r="H1402" s="38">
        <f>'Agricultural Data'!F1402</f>
        <v>0</v>
      </c>
      <c r="I1402" s="38">
        <f>'Agricultural Data'!G1402</f>
        <v>0</v>
      </c>
      <c r="J1402" s="38">
        <f>'Agricultural Data'!H1402</f>
        <v>0</v>
      </c>
      <c r="K1402" s="195">
        <f>'Agricultural Data'!I1402</f>
        <v>0</v>
      </c>
      <c r="L1402" s="195">
        <f>'Agricultural Data'!J1402</f>
        <v>0</v>
      </c>
      <c r="M1402" s="168" t="str">
        <f t="shared" si="72"/>
        <v/>
      </c>
      <c r="N1402" s="168" t="str">
        <f t="shared" si="73"/>
        <v/>
      </c>
      <c r="O1402" s="38" t="str">
        <f>IFERROR(IF(VLOOKUP(J1402,'Inputs_Metric 30'!$D$5:$E$139,2,FALSE)=0,"",VLOOKUP(J1402,'Inputs_Metric 30'!$D$5:$E$139,2,FALSE)),"")</f>
        <v/>
      </c>
    </row>
    <row r="1403" spans="3:15" x14ac:dyDescent="0.25">
      <c r="C1403">
        <f t="shared" si="71"/>
        <v>10</v>
      </c>
      <c r="D1403">
        <f>COUNTIF($F$4:F1403,F1403)</f>
        <v>1218</v>
      </c>
      <c r="E1403" s="40">
        <f>'Agricultural Data'!C1403</f>
        <v>0</v>
      </c>
      <c r="F1403" s="40">
        <f>'Agricultural Data'!D1403</f>
        <v>0</v>
      </c>
      <c r="G1403" s="40">
        <f>'Agricultural Data'!E1403</f>
        <v>0</v>
      </c>
      <c r="H1403" s="38">
        <f>'Agricultural Data'!F1403</f>
        <v>0</v>
      </c>
      <c r="I1403" s="38">
        <f>'Agricultural Data'!G1403</f>
        <v>0</v>
      </c>
      <c r="J1403" s="38">
        <f>'Agricultural Data'!H1403</f>
        <v>0</v>
      </c>
      <c r="K1403" s="195">
        <f>'Agricultural Data'!I1403</f>
        <v>0</v>
      </c>
      <c r="L1403" s="195">
        <f>'Agricultural Data'!J1403</f>
        <v>0</v>
      </c>
      <c r="M1403" s="168" t="str">
        <f t="shared" si="72"/>
        <v/>
      </c>
      <c r="N1403" s="168" t="str">
        <f t="shared" si="73"/>
        <v/>
      </c>
      <c r="O1403" s="38" t="str">
        <f>IFERROR(IF(VLOOKUP(J1403,'Inputs_Metric 30'!$D$5:$E$139,2,FALSE)=0,"",VLOOKUP(J1403,'Inputs_Metric 30'!$D$5:$E$139,2,FALSE)),"")</f>
        <v/>
      </c>
    </row>
    <row r="1404" spans="3:15" x14ac:dyDescent="0.25">
      <c r="C1404">
        <f t="shared" si="71"/>
        <v>10</v>
      </c>
      <c r="D1404">
        <f>COUNTIF($F$4:F1404,F1404)</f>
        <v>1219</v>
      </c>
      <c r="E1404" s="40">
        <f>'Agricultural Data'!C1404</f>
        <v>0</v>
      </c>
      <c r="F1404" s="40">
        <f>'Agricultural Data'!D1404</f>
        <v>0</v>
      </c>
      <c r="G1404" s="40">
        <f>'Agricultural Data'!E1404</f>
        <v>0</v>
      </c>
      <c r="H1404" s="38">
        <f>'Agricultural Data'!F1404</f>
        <v>0</v>
      </c>
      <c r="I1404" s="38">
        <f>'Agricultural Data'!G1404</f>
        <v>0</v>
      </c>
      <c r="J1404" s="38">
        <f>'Agricultural Data'!H1404</f>
        <v>0</v>
      </c>
      <c r="K1404" s="195">
        <f>'Agricultural Data'!I1404</f>
        <v>0</v>
      </c>
      <c r="L1404" s="195">
        <f>'Agricultural Data'!J1404</f>
        <v>0</v>
      </c>
      <c r="M1404" s="168" t="str">
        <f t="shared" si="72"/>
        <v/>
      </c>
      <c r="N1404" s="168" t="str">
        <f t="shared" si="73"/>
        <v/>
      </c>
      <c r="O1404" s="38" t="str">
        <f>IFERROR(IF(VLOOKUP(J1404,'Inputs_Metric 30'!$D$5:$E$139,2,FALSE)=0,"",VLOOKUP(J1404,'Inputs_Metric 30'!$D$5:$E$139,2,FALSE)),"")</f>
        <v/>
      </c>
    </row>
    <row r="1405" spans="3:15" x14ac:dyDescent="0.25">
      <c r="C1405">
        <f t="shared" si="71"/>
        <v>10</v>
      </c>
      <c r="D1405">
        <f>COUNTIF($F$4:F1405,F1405)</f>
        <v>1220</v>
      </c>
      <c r="E1405" s="40">
        <f>'Agricultural Data'!C1405</f>
        <v>0</v>
      </c>
      <c r="F1405" s="40">
        <f>'Agricultural Data'!D1405</f>
        <v>0</v>
      </c>
      <c r="G1405" s="40">
        <f>'Agricultural Data'!E1405</f>
        <v>0</v>
      </c>
      <c r="H1405" s="38">
        <f>'Agricultural Data'!F1405</f>
        <v>0</v>
      </c>
      <c r="I1405" s="38">
        <f>'Agricultural Data'!G1405</f>
        <v>0</v>
      </c>
      <c r="J1405" s="38">
        <f>'Agricultural Data'!H1405</f>
        <v>0</v>
      </c>
      <c r="K1405" s="195">
        <f>'Agricultural Data'!I1405</f>
        <v>0</v>
      </c>
      <c r="L1405" s="195">
        <f>'Agricultural Data'!J1405</f>
        <v>0</v>
      </c>
      <c r="M1405" s="168" t="str">
        <f t="shared" si="72"/>
        <v/>
      </c>
      <c r="N1405" s="168" t="str">
        <f t="shared" si="73"/>
        <v/>
      </c>
      <c r="O1405" s="38" t="str">
        <f>IFERROR(IF(VLOOKUP(J1405,'Inputs_Metric 30'!$D$5:$E$139,2,FALSE)=0,"",VLOOKUP(J1405,'Inputs_Metric 30'!$D$5:$E$139,2,FALSE)),"")</f>
        <v/>
      </c>
    </row>
    <row r="1406" spans="3:15" x14ac:dyDescent="0.25">
      <c r="C1406">
        <f t="shared" si="71"/>
        <v>10</v>
      </c>
      <c r="D1406">
        <f>COUNTIF($F$4:F1406,F1406)</f>
        <v>1221</v>
      </c>
      <c r="E1406" s="40">
        <f>'Agricultural Data'!C1406</f>
        <v>0</v>
      </c>
      <c r="F1406" s="40">
        <f>'Agricultural Data'!D1406</f>
        <v>0</v>
      </c>
      <c r="G1406" s="40">
        <f>'Agricultural Data'!E1406</f>
        <v>0</v>
      </c>
      <c r="H1406" s="38">
        <f>'Agricultural Data'!F1406</f>
        <v>0</v>
      </c>
      <c r="I1406" s="38">
        <f>'Agricultural Data'!G1406</f>
        <v>0</v>
      </c>
      <c r="J1406" s="38">
        <f>'Agricultural Data'!H1406</f>
        <v>0</v>
      </c>
      <c r="K1406" s="195">
        <f>'Agricultural Data'!I1406</f>
        <v>0</v>
      </c>
      <c r="L1406" s="195">
        <f>'Agricultural Data'!J1406</f>
        <v>0</v>
      </c>
      <c r="M1406" s="168" t="str">
        <f t="shared" si="72"/>
        <v/>
      </c>
      <c r="N1406" s="168" t="str">
        <f t="shared" si="73"/>
        <v/>
      </c>
      <c r="O1406" s="38" t="str">
        <f>IFERROR(IF(VLOOKUP(J1406,'Inputs_Metric 30'!$D$5:$E$139,2,FALSE)=0,"",VLOOKUP(J1406,'Inputs_Metric 30'!$D$5:$E$139,2,FALSE)),"")</f>
        <v/>
      </c>
    </row>
    <row r="1407" spans="3:15" x14ac:dyDescent="0.25">
      <c r="C1407">
        <f t="shared" si="71"/>
        <v>10</v>
      </c>
      <c r="D1407">
        <f>COUNTIF($F$4:F1407,F1407)</f>
        <v>1222</v>
      </c>
      <c r="E1407" s="40">
        <f>'Agricultural Data'!C1407</f>
        <v>0</v>
      </c>
      <c r="F1407" s="40">
        <f>'Agricultural Data'!D1407</f>
        <v>0</v>
      </c>
      <c r="G1407" s="40">
        <f>'Agricultural Data'!E1407</f>
        <v>0</v>
      </c>
      <c r="H1407" s="38">
        <f>'Agricultural Data'!F1407</f>
        <v>0</v>
      </c>
      <c r="I1407" s="38">
        <f>'Agricultural Data'!G1407</f>
        <v>0</v>
      </c>
      <c r="J1407" s="38">
        <f>'Agricultural Data'!H1407</f>
        <v>0</v>
      </c>
      <c r="K1407" s="195">
        <f>'Agricultural Data'!I1407</f>
        <v>0</v>
      </c>
      <c r="L1407" s="195">
        <f>'Agricultural Data'!J1407</f>
        <v>0</v>
      </c>
      <c r="M1407" s="168" t="str">
        <f t="shared" si="72"/>
        <v/>
      </c>
      <c r="N1407" s="168" t="str">
        <f t="shared" si="73"/>
        <v/>
      </c>
      <c r="O1407" s="38" t="str">
        <f>IFERROR(IF(VLOOKUP(J1407,'Inputs_Metric 30'!$D$5:$E$139,2,FALSE)=0,"",VLOOKUP(J1407,'Inputs_Metric 30'!$D$5:$E$139,2,FALSE)),"")</f>
        <v/>
      </c>
    </row>
    <row r="1408" spans="3:15" x14ac:dyDescent="0.25">
      <c r="C1408">
        <f t="shared" si="71"/>
        <v>10</v>
      </c>
      <c r="D1408">
        <f>COUNTIF($F$4:F1408,F1408)</f>
        <v>1223</v>
      </c>
      <c r="E1408" s="40">
        <f>'Agricultural Data'!C1408</f>
        <v>0</v>
      </c>
      <c r="F1408" s="40">
        <f>'Agricultural Data'!D1408</f>
        <v>0</v>
      </c>
      <c r="G1408" s="40">
        <f>'Agricultural Data'!E1408</f>
        <v>0</v>
      </c>
      <c r="H1408" s="38">
        <f>'Agricultural Data'!F1408</f>
        <v>0</v>
      </c>
      <c r="I1408" s="38">
        <f>'Agricultural Data'!G1408</f>
        <v>0</v>
      </c>
      <c r="J1408" s="38">
        <f>'Agricultural Data'!H1408</f>
        <v>0</v>
      </c>
      <c r="K1408" s="195">
        <f>'Agricultural Data'!I1408</f>
        <v>0</v>
      </c>
      <c r="L1408" s="195">
        <f>'Agricultural Data'!J1408</f>
        <v>0</v>
      </c>
      <c r="M1408" s="168" t="str">
        <f t="shared" si="72"/>
        <v/>
      </c>
      <c r="N1408" s="168" t="str">
        <f t="shared" si="73"/>
        <v/>
      </c>
      <c r="O1408" s="38" t="str">
        <f>IFERROR(IF(VLOOKUP(J1408,'Inputs_Metric 30'!$D$5:$E$139,2,FALSE)=0,"",VLOOKUP(J1408,'Inputs_Metric 30'!$D$5:$E$139,2,FALSE)),"")</f>
        <v/>
      </c>
    </row>
    <row r="1409" spans="3:15" x14ac:dyDescent="0.25">
      <c r="C1409">
        <f t="shared" si="71"/>
        <v>10</v>
      </c>
      <c r="D1409">
        <f>COUNTIF($F$4:F1409,F1409)</f>
        <v>1224</v>
      </c>
      <c r="E1409" s="40">
        <f>'Agricultural Data'!C1409</f>
        <v>0</v>
      </c>
      <c r="F1409" s="40">
        <f>'Agricultural Data'!D1409</f>
        <v>0</v>
      </c>
      <c r="G1409" s="40">
        <f>'Agricultural Data'!E1409</f>
        <v>0</v>
      </c>
      <c r="H1409" s="38">
        <f>'Agricultural Data'!F1409</f>
        <v>0</v>
      </c>
      <c r="I1409" s="38">
        <f>'Agricultural Data'!G1409</f>
        <v>0</v>
      </c>
      <c r="J1409" s="38">
        <f>'Agricultural Data'!H1409</f>
        <v>0</v>
      </c>
      <c r="K1409" s="195">
        <f>'Agricultural Data'!I1409</f>
        <v>0</v>
      </c>
      <c r="L1409" s="195">
        <f>'Agricultural Data'!J1409</f>
        <v>0</v>
      </c>
      <c r="M1409" s="168" t="str">
        <f t="shared" si="72"/>
        <v/>
      </c>
      <c r="N1409" s="168" t="str">
        <f t="shared" si="73"/>
        <v/>
      </c>
      <c r="O1409" s="38" t="str">
        <f>IFERROR(IF(VLOOKUP(J1409,'Inputs_Metric 30'!$D$5:$E$139,2,FALSE)=0,"",VLOOKUP(J1409,'Inputs_Metric 30'!$D$5:$E$139,2,FALSE)),"")</f>
        <v/>
      </c>
    </row>
    <row r="1410" spans="3:15" x14ac:dyDescent="0.25">
      <c r="C1410">
        <f t="shared" si="71"/>
        <v>10</v>
      </c>
      <c r="D1410">
        <f>COUNTIF($F$4:F1410,F1410)</f>
        <v>1225</v>
      </c>
      <c r="E1410" s="40">
        <f>'Agricultural Data'!C1410</f>
        <v>0</v>
      </c>
      <c r="F1410" s="40">
        <f>'Agricultural Data'!D1410</f>
        <v>0</v>
      </c>
      <c r="G1410" s="40">
        <f>'Agricultural Data'!E1410</f>
        <v>0</v>
      </c>
      <c r="H1410" s="38">
        <f>'Agricultural Data'!F1410</f>
        <v>0</v>
      </c>
      <c r="I1410" s="38">
        <f>'Agricultural Data'!G1410</f>
        <v>0</v>
      </c>
      <c r="J1410" s="38">
        <f>'Agricultural Data'!H1410</f>
        <v>0</v>
      </c>
      <c r="K1410" s="195">
        <f>'Agricultural Data'!I1410</f>
        <v>0</v>
      </c>
      <c r="L1410" s="195">
        <f>'Agricultural Data'!J1410</f>
        <v>0</v>
      </c>
      <c r="M1410" s="168" t="str">
        <f t="shared" si="72"/>
        <v/>
      </c>
      <c r="N1410" s="168" t="str">
        <f t="shared" si="73"/>
        <v/>
      </c>
      <c r="O1410" s="38" t="str">
        <f>IFERROR(IF(VLOOKUP(J1410,'Inputs_Metric 30'!$D$5:$E$139,2,FALSE)=0,"",VLOOKUP(J1410,'Inputs_Metric 30'!$D$5:$E$139,2,FALSE)),"")</f>
        <v/>
      </c>
    </row>
    <row r="1411" spans="3:15" x14ac:dyDescent="0.25">
      <c r="C1411">
        <f t="shared" si="71"/>
        <v>10</v>
      </c>
      <c r="D1411">
        <f>COUNTIF($F$4:F1411,F1411)</f>
        <v>1226</v>
      </c>
      <c r="E1411" s="40">
        <f>'Agricultural Data'!C1411</f>
        <v>0</v>
      </c>
      <c r="F1411" s="40">
        <f>'Agricultural Data'!D1411</f>
        <v>0</v>
      </c>
      <c r="G1411" s="40">
        <f>'Agricultural Data'!E1411</f>
        <v>0</v>
      </c>
      <c r="H1411" s="38">
        <f>'Agricultural Data'!F1411</f>
        <v>0</v>
      </c>
      <c r="I1411" s="38">
        <f>'Agricultural Data'!G1411</f>
        <v>0</v>
      </c>
      <c r="J1411" s="38">
        <f>'Agricultural Data'!H1411</f>
        <v>0</v>
      </c>
      <c r="K1411" s="195">
        <f>'Agricultural Data'!I1411</f>
        <v>0</v>
      </c>
      <c r="L1411" s="195">
        <f>'Agricultural Data'!J1411</f>
        <v>0</v>
      </c>
      <c r="M1411" s="168" t="str">
        <f t="shared" si="72"/>
        <v/>
      </c>
      <c r="N1411" s="168" t="str">
        <f t="shared" si="73"/>
        <v/>
      </c>
      <c r="O1411" s="38" t="str">
        <f>IFERROR(IF(VLOOKUP(J1411,'Inputs_Metric 30'!$D$5:$E$139,2,FALSE)=0,"",VLOOKUP(J1411,'Inputs_Metric 30'!$D$5:$E$139,2,FALSE)),"")</f>
        <v/>
      </c>
    </row>
    <row r="1412" spans="3:15" x14ac:dyDescent="0.25">
      <c r="C1412">
        <f t="shared" si="71"/>
        <v>10</v>
      </c>
      <c r="D1412">
        <f>COUNTIF($F$4:F1412,F1412)</f>
        <v>1227</v>
      </c>
      <c r="E1412" s="40">
        <f>'Agricultural Data'!C1412</f>
        <v>0</v>
      </c>
      <c r="F1412" s="40">
        <f>'Agricultural Data'!D1412</f>
        <v>0</v>
      </c>
      <c r="G1412" s="40">
        <f>'Agricultural Data'!E1412</f>
        <v>0</v>
      </c>
      <c r="H1412" s="38">
        <f>'Agricultural Data'!F1412</f>
        <v>0</v>
      </c>
      <c r="I1412" s="38">
        <f>'Agricultural Data'!G1412</f>
        <v>0</v>
      </c>
      <c r="J1412" s="38">
        <f>'Agricultural Data'!H1412</f>
        <v>0</v>
      </c>
      <c r="K1412" s="195">
        <f>'Agricultural Data'!I1412</f>
        <v>0</v>
      </c>
      <c r="L1412" s="195">
        <f>'Agricultural Data'!J1412</f>
        <v>0</v>
      </c>
      <c r="M1412" s="168" t="str">
        <f t="shared" si="72"/>
        <v/>
      </c>
      <c r="N1412" s="168" t="str">
        <f t="shared" si="73"/>
        <v/>
      </c>
      <c r="O1412" s="38" t="str">
        <f>IFERROR(IF(VLOOKUP(J1412,'Inputs_Metric 30'!$D$5:$E$139,2,FALSE)=0,"",VLOOKUP(J1412,'Inputs_Metric 30'!$D$5:$E$139,2,FALSE)),"")</f>
        <v/>
      </c>
    </row>
    <row r="1413" spans="3:15" x14ac:dyDescent="0.25">
      <c r="C1413">
        <f t="shared" si="71"/>
        <v>10</v>
      </c>
      <c r="D1413">
        <f>COUNTIF($F$4:F1413,F1413)</f>
        <v>1228</v>
      </c>
      <c r="E1413" s="40">
        <f>'Agricultural Data'!C1413</f>
        <v>0</v>
      </c>
      <c r="F1413" s="40">
        <f>'Agricultural Data'!D1413</f>
        <v>0</v>
      </c>
      <c r="G1413" s="40">
        <f>'Agricultural Data'!E1413</f>
        <v>0</v>
      </c>
      <c r="H1413" s="38">
        <f>'Agricultural Data'!F1413</f>
        <v>0</v>
      </c>
      <c r="I1413" s="38">
        <f>'Agricultural Data'!G1413</f>
        <v>0</v>
      </c>
      <c r="J1413" s="38">
        <f>'Agricultural Data'!H1413</f>
        <v>0</v>
      </c>
      <c r="K1413" s="195">
        <f>'Agricultural Data'!I1413</f>
        <v>0</v>
      </c>
      <c r="L1413" s="195">
        <f>'Agricultural Data'!J1413</f>
        <v>0</v>
      </c>
      <c r="M1413" s="168" t="str">
        <f t="shared" si="72"/>
        <v/>
      </c>
      <c r="N1413" s="168" t="str">
        <f t="shared" si="73"/>
        <v/>
      </c>
      <c r="O1413" s="38" t="str">
        <f>IFERROR(IF(VLOOKUP(J1413,'Inputs_Metric 30'!$D$5:$E$139,2,FALSE)=0,"",VLOOKUP(J1413,'Inputs_Metric 30'!$D$5:$E$139,2,FALSE)),"")</f>
        <v/>
      </c>
    </row>
    <row r="1414" spans="3:15" x14ac:dyDescent="0.25">
      <c r="C1414">
        <f t="shared" si="71"/>
        <v>10</v>
      </c>
      <c r="D1414">
        <f>COUNTIF($F$4:F1414,F1414)</f>
        <v>1229</v>
      </c>
      <c r="E1414" s="40">
        <f>'Agricultural Data'!C1414</f>
        <v>0</v>
      </c>
      <c r="F1414" s="40">
        <f>'Agricultural Data'!D1414</f>
        <v>0</v>
      </c>
      <c r="G1414" s="40">
        <f>'Agricultural Data'!E1414</f>
        <v>0</v>
      </c>
      <c r="H1414" s="38">
        <f>'Agricultural Data'!F1414</f>
        <v>0</v>
      </c>
      <c r="I1414" s="38">
        <f>'Agricultural Data'!G1414</f>
        <v>0</v>
      </c>
      <c r="J1414" s="38">
        <f>'Agricultural Data'!H1414</f>
        <v>0</v>
      </c>
      <c r="K1414" s="195">
        <f>'Agricultural Data'!I1414</f>
        <v>0</v>
      </c>
      <c r="L1414" s="195">
        <f>'Agricultural Data'!J1414</f>
        <v>0</v>
      </c>
      <c r="M1414" s="168" t="str">
        <f t="shared" si="72"/>
        <v/>
      </c>
      <c r="N1414" s="168" t="str">
        <f t="shared" si="73"/>
        <v/>
      </c>
      <c r="O1414" s="38" t="str">
        <f>IFERROR(IF(VLOOKUP(J1414,'Inputs_Metric 30'!$D$5:$E$139,2,FALSE)=0,"",VLOOKUP(J1414,'Inputs_Metric 30'!$D$5:$E$139,2,FALSE)),"")</f>
        <v/>
      </c>
    </row>
    <row r="1415" spans="3:15" x14ac:dyDescent="0.25">
      <c r="C1415">
        <f t="shared" si="71"/>
        <v>10</v>
      </c>
      <c r="D1415">
        <f>COUNTIF($F$4:F1415,F1415)</f>
        <v>1230</v>
      </c>
      <c r="E1415" s="40">
        <f>'Agricultural Data'!C1415</f>
        <v>0</v>
      </c>
      <c r="F1415" s="40">
        <f>'Agricultural Data'!D1415</f>
        <v>0</v>
      </c>
      <c r="G1415" s="40">
        <f>'Agricultural Data'!E1415</f>
        <v>0</v>
      </c>
      <c r="H1415" s="38">
        <f>'Agricultural Data'!F1415</f>
        <v>0</v>
      </c>
      <c r="I1415" s="38">
        <f>'Agricultural Data'!G1415</f>
        <v>0</v>
      </c>
      <c r="J1415" s="38">
        <f>'Agricultural Data'!H1415</f>
        <v>0</v>
      </c>
      <c r="K1415" s="195">
        <f>'Agricultural Data'!I1415</f>
        <v>0</v>
      </c>
      <c r="L1415" s="195">
        <f>'Agricultural Data'!J1415</f>
        <v>0</v>
      </c>
      <c r="M1415" s="168" t="str">
        <f t="shared" si="72"/>
        <v/>
      </c>
      <c r="N1415" s="168" t="str">
        <f t="shared" si="73"/>
        <v/>
      </c>
      <c r="O1415" s="38" t="str">
        <f>IFERROR(IF(VLOOKUP(J1415,'Inputs_Metric 30'!$D$5:$E$139,2,FALSE)=0,"",VLOOKUP(J1415,'Inputs_Metric 30'!$D$5:$E$139,2,FALSE)),"")</f>
        <v/>
      </c>
    </row>
    <row r="1416" spans="3:15" x14ac:dyDescent="0.25">
      <c r="C1416">
        <f t="shared" si="71"/>
        <v>10</v>
      </c>
      <c r="D1416">
        <f>COUNTIF($F$4:F1416,F1416)</f>
        <v>1231</v>
      </c>
      <c r="E1416" s="40">
        <f>'Agricultural Data'!C1416</f>
        <v>0</v>
      </c>
      <c r="F1416" s="40">
        <f>'Agricultural Data'!D1416</f>
        <v>0</v>
      </c>
      <c r="G1416" s="40">
        <f>'Agricultural Data'!E1416</f>
        <v>0</v>
      </c>
      <c r="H1416" s="38">
        <f>'Agricultural Data'!F1416</f>
        <v>0</v>
      </c>
      <c r="I1416" s="38">
        <f>'Agricultural Data'!G1416</f>
        <v>0</v>
      </c>
      <c r="J1416" s="38">
        <f>'Agricultural Data'!H1416</f>
        <v>0</v>
      </c>
      <c r="K1416" s="195">
        <f>'Agricultural Data'!I1416</f>
        <v>0</v>
      </c>
      <c r="L1416" s="195">
        <f>'Agricultural Data'!J1416</f>
        <v>0</v>
      </c>
      <c r="M1416" s="168" t="str">
        <f t="shared" si="72"/>
        <v/>
      </c>
      <c r="N1416" s="168" t="str">
        <f t="shared" si="73"/>
        <v/>
      </c>
      <c r="O1416" s="38" t="str">
        <f>IFERROR(IF(VLOOKUP(J1416,'Inputs_Metric 30'!$D$5:$E$139,2,FALSE)=0,"",VLOOKUP(J1416,'Inputs_Metric 30'!$D$5:$E$139,2,FALSE)),"")</f>
        <v/>
      </c>
    </row>
    <row r="1417" spans="3:15" x14ac:dyDescent="0.25">
      <c r="C1417">
        <f t="shared" si="71"/>
        <v>10</v>
      </c>
      <c r="D1417">
        <f>COUNTIF($F$4:F1417,F1417)</f>
        <v>1232</v>
      </c>
      <c r="E1417" s="40">
        <f>'Agricultural Data'!C1417</f>
        <v>0</v>
      </c>
      <c r="F1417" s="40">
        <f>'Agricultural Data'!D1417</f>
        <v>0</v>
      </c>
      <c r="G1417" s="40">
        <f>'Agricultural Data'!E1417</f>
        <v>0</v>
      </c>
      <c r="H1417" s="38">
        <f>'Agricultural Data'!F1417</f>
        <v>0</v>
      </c>
      <c r="I1417" s="38">
        <f>'Agricultural Data'!G1417</f>
        <v>0</v>
      </c>
      <c r="J1417" s="38">
        <f>'Agricultural Data'!H1417</f>
        <v>0</v>
      </c>
      <c r="K1417" s="195">
        <f>'Agricultural Data'!I1417</f>
        <v>0</v>
      </c>
      <c r="L1417" s="195">
        <f>'Agricultural Data'!J1417</f>
        <v>0</v>
      </c>
      <c r="M1417" s="168" t="str">
        <f t="shared" si="72"/>
        <v/>
      </c>
      <c r="N1417" s="168" t="str">
        <f t="shared" si="73"/>
        <v/>
      </c>
      <c r="O1417" s="38" t="str">
        <f>IFERROR(IF(VLOOKUP(J1417,'Inputs_Metric 30'!$D$5:$E$139,2,FALSE)=0,"",VLOOKUP(J1417,'Inputs_Metric 30'!$D$5:$E$139,2,FALSE)),"")</f>
        <v/>
      </c>
    </row>
    <row r="1418" spans="3:15" x14ac:dyDescent="0.25">
      <c r="C1418">
        <f t="shared" si="71"/>
        <v>10</v>
      </c>
      <c r="D1418">
        <f>COUNTIF($F$4:F1418,F1418)</f>
        <v>1233</v>
      </c>
      <c r="E1418" s="40">
        <f>'Agricultural Data'!C1418</f>
        <v>0</v>
      </c>
      <c r="F1418" s="40">
        <f>'Agricultural Data'!D1418</f>
        <v>0</v>
      </c>
      <c r="G1418" s="40">
        <f>'Agricultural Data'!E1418</f>
        <v>0</v>
      </c>
      <c r="H1418" s="38">
        <f>'Agricultural Data'!F1418</f>
        <v>0</v>
      </c>
      <c r="I1418" s="38">
        <f>'Agricultural Data'!G1418</f>
        <v>0</v>
      </c>
      <c r="J1418" s="38">
        <f>'Agricultural Data'!H1418</f>
        <v>0</v>
      </c>
      <c r="K1418" s="195">
        <f>'Agricultural Data'!I1418</f>
        <v>0</v>
      </c>
      <c r="L1418" s="195">
        <f>'Agricultural Data'!J1418</f>
        <v>0</v>
      </c>
      <c r="M1418" s="168" t="str">
        <f t="shared" si="72"/>
        <v/>
      </c>
      <c r="N1418" s="168" t="str">
        <f t="shared" si="73"/>
        <v/>
      </c>
      <c r="O1418" s="38" t="str">
        <f>IFERROR(IF(VLOOKUP(J1418,'Inputs_Metric 30'!$D$5:$E$139,2,FALSE)=0,"",VLOOKUP(J1418,'Inputs_Metric 30'!$D$5:$E$139,2,FALSE)),"")</f>
        <v/>
      </c>
    </row>
    <row r="1419" spans="3:15" x14ac:dyDescent="0.25">
      <c r="C1419">
        <f t="shared" si="71"/>
        <v>10</v>
      </c>
      <c r="D1419">
        <f>COUNTIF($F$4:F1419,F1419)</f>
        <v>1234</v>
      </c>
      <c r="E1419" s="40">
        <f>'Agricultural Data'!C1419</f>
        <v>0</v>
      </c>
      <c r="F1419" s="40">
        <f>'Agricultural Data'!D1419</f>
        <v>0</v>
      </c>
      <c r="G1419" s="40">
        <f>'Agricultural Data'!E1419</f>
        <v>0</v>
      </c>
      <c r="H1419" s="38">
        <f>'Agricultural Data'!F1419</f>
        <v>0</v>
      </c>
      <c r="I1419" s="38">
        <f>'Agricultural Data'!G1419</f>
        <v>0</v>
      </c>
      <c r="J1419" s="38">
        <f>'Agricultural Data'!H1419</f>
        <v>0</v>
      </c>
      <c r="K1419" s="195">
        <f>'Agricultural Data'!I1419</f>
        <v>0</v>
      </c>
      <c r="L1419" s="195">
        <f>'Agricultural Data'!J1419</f>
        <v>0</v>
      </c>
      <c r="M1419" s="168" t="str">
        <f t="shared" si="72"/>
        <v/>
      </c>
      <c r="N1419" s="168" t="str">
        <f t="shared" si="73"/>
        <v/>
      </c>
      <c r="O1419" s="38" t="str">
        <f>IFERROR(IF(VLOOKUP(J1419,'Inputs_Metric 30'!$D$5:$E$139,2,FALSE)=0,"",VLOOKUP(J1419,'Inputs_Metric 30'!$D$5:$E$139,2,FALSE)),"")</f>
        <v/>
      </c>
    </row>
    <row r="1420" spans="3:15" x14ac:dyDescent="0.25">
      <c r="C1420">
        <f t="shared" si="71"/>
        <v>10</v>
      </c>
      <c r="D1420">
        <f>COUNTIF($F$4:F1420,F1420)</f>
        <v>1235</v>
      </c>
      <c r="E1420" s="40">
        <f>'Agricultural Data'!C1420</f>
        <v>0</v>
      </c>
      <c r="F1420" s="40">
        <f>'Agricultural Data'!D1420</f>
        <v>0</v>
      </c>
      <c r="G1420" s="40">
        <f>'Agricultural Data'!E1420</f>
        <v>0</v>
      </c>
      <c r="H1420" s="38">
        <f>'Agricultural Data'!F1420</f>
        <v>0</v>
      </c>
      <c r="I1420" s="38">
        <f>'Agricultural Data'!G1420</f>
        <v>0</v>
      </c>
      <c r="J1420" s="38">
        <f>'Agricultural Data'!H1420</f>
        <v>0</v>
      </c>
      <c r="K1420" s="195">
        <f>'Agricultural Data'!I1420</f>
        <v>0</v>
      </c>
      <c r="L1420" s="195">
        <f>'Agricultural Data'!J1420</f>
        <v>0</v>
      </c>
      <c r="M1420" s="168" t="str">
        <f t="shared" si="72"/>
        <v/>
      </c>
      <c r="N1420" s="168" t="str">
        <f t="shared" si="73"/>
        <v/>
      </c>
      <c r="O1420" s="38" t="str">
        <f>IFERROR(IF(VLOOKUP(J1420,'Inputs_Metric 30'!$D$5:$E$139,2,FALSE)=0,"",VLOOKUP(J1420,'Inputs_Metric 30'!$D$5:$E$139,2,FALSE)),"")</f>
        <v/>
      </c>
    </row>
    <row r="1421" spans="3:15" x14ac:dyDescent="0.25">
      <c r="C1421">
        <f t="shared" si="71"/>
        <v>10</v>
      </c>
      <c r="D1421">
        <f>COUNTIF($F$4:F1421,F1421)</f>
        <v>1236</v>
      </c>
      <c r="E1421" s="40">
        <f>'Agricultural Data'!C1421</f>
        <v>0</v>
      </c>
      <c r="F1421" s="40">
        <f>'Agricultural Data'!D1421</f>
        <v>0</v>
      </c>
      <c r="G1421" s="40">
        <f>'Agricultural Data'!E1421</f>
        <v>0</v>
      </c>
      <c r="H1421" s="38">
        <f>'Agricultural Data'!F1421</f>
        <v>0</v>
      </c>
      <c r="I1421" s="38">
        <f>'Agricultural Data'!G1421</f>
        <v>0</v>
      </c>
      <c r="J1421" s="38">
        <f>'Agricultural Data'!H1421</f>
        <v>0</v>
      </c>
      <c r="K1421" s="195">
        <f>'Agricultural Data'!I1421</f>
        <v>0</v>
      </c>
      <c r="L1421" s="195">
        <f>'Agricultural Data'!J1421</f>
        <v>0</v>
      </c>
      <c r="M1421" s="168" t="str">
        <f t="shared" si="72"/>
        <v/>
      </c>
      <c r="N1421" s="168" t="str">
        <f t="shared" si="73"/>
        <v/>
      </c>
      <c r="O1421" s="38" t="str">
        <f>IFERROR(IF(VLOOKUP(J1421,'Inputs_Metric 30'!$D$5:$E$139,2,FALSE)=0,"",VLOOKUP(J1421,'Inputs_Metric 30'!$D$5:$E$139,2,FALSE)),"")</f>
        <v/>
      </c>
    </row>
    <row r="1422" spans="3:15" x14ac:dyDescent="0.25">
      <c r="C1422">
        <f t="shared" si="71"/>
        <v>10</v>
      </c>
      <c r="D1422">
        <f>COUNTIF($F$4:F1422,F1422)</f>
        <v>1237</v>
      </c>
      <c r="E1422" s="40">
        <f>'Agricultural Data'!C1422</f>
        <v>0</v>
      </c>
      <c r="F1422" s="40">
        <f>'Agricultural Data'!D1422</f>
        <v>0</v>
      </c>
      <c r="G1422" s="40">
        <f>'Agricultural Data'!E1422</f>
        <v>0</v>
      </c>
      <c r="H1422" s="38">
        <f>'Agricultural Data'!F1422</f>
        <v>0</v>
      </c>
      <c r="I1422" s="38">
        <f>'Agricultural Data'!G1422</f>
        <v>0</v>
      </c>
      <c r="J1422" s="38">
        <f>'Agricultural Data'!H1422</f>
        <v>0</v>
      </c>
      <c r="K1422" s="195">
        <f>'Agricultural Data'!I1422</f>
        <v>0</v>
      </c>
      <c r="L1422" s="195">
        <f>'Agricultural Data'!J1422</f>
        <v>0</v>
      </c>
      <c r="M1422" s="168" t="str">
        <f t="shared" si="72"/>
        <v/>
      </c>
      <c r="N1422" s="168" t="str">
        <f t="shared" si="73"/>
        <v/>
      </c>
      <c r="O1422" s="38" t="str">
        <f>IFERROR(IF(VLOOKUP(J1422,'Inputs_Metric 30'!$D$5:$E$139,2,FALSE)=0,"",VLOOKUP(J1422,'Inputs_Metric 30'!$D$5:$E$139,2,FALSE)),"")</f>
        <v/>
      </c>
    </row>
    <row r="1423" spans="3:15" x14ac:dyDescent="0.25">
      <c r="C1423">
        <f t="shared" si="71"/>
        <v>10</v>
      </c>
      <c r="D1423">
        <f>COUNTIF($F$4:F1423,F1423)</f>
        <v>1238</v>
      </c>
      <c r="E1423" s="40">
        <f>'Agricultural Data'!C1423</f>
        <v>0</v>
      </c>
      <c r="F1423" s="40">
        <f>'Agricultural Data'!D1423</f>
        <v>0</v>
      </c>
      <c r="G1423" s="40">
        <f>'Agricultural Data'!E1423</f>
        <v>0</v>
      </c>
      <c r="H1423" s="38">
        <f>'Agricultural Data'!F1423</f>
        <v>0</v>
      </c>
      <c r="I1423" s="38">
        <f>'Agricultural Data'!G1423</f>
        <v>0</v>
      </c>
      <c r="J1423" s="38">
        <f>'Agricultural Data'!H1423</f>
        <v>0</v>
      </c>
      <c r="K1423" s="195">
        <f>'Agricultural Data'!I1423</f>
        <v>0</v>
      </c>
      <c r="L1423" s="195">
        <f>'Agricultural Data'!J1423</f>
        <v>0</v>
      </c>
      <c r="M1423" s="168" t="str">
        <f t="shared" si="72"/>
        <v/>
      </c>
      <c r="N1423" s="168" t="str">
        <f t="shared" si="73"/>
        <v/>
      </c>
      <c r="O1423" s="38" t="str">
        <f>IFERROR(IF(VLOOKUP(J1423,'Inputs_Metric 30'!$D$5:$E$139,2,FALSE)=0,"",VLOOKUP(J1423,'Inputs_Metric 30'!$D$5:$E$139,2,FALSE)),"")</f>
        <v/>
      </c>
    </row>
    <row r="1424" spans="3:15" x14ac:dyDescent="0.25">
      <c r="C1424">
        <f t="shared" si="71"/>
        <v>10</v>
      </c>
      <c r="D1424">
        <f>COUNTIF($F$4:F1424,F1424)</f>
        <v>1239</v>
      </c>
      <c r="E1424" s="40">
        <f>'Agricultural Data'!C1424</f>
        <v>0</v>
      </c>
      <c r="F1424" s="40">
        <f>'Agricultural Data'!D1424</f>
        <v>0</v>
      </c>
      <c r="G1424" s="40">
        <f>'Agricultural Data'!E1424</f>
        <v>0</v>
      </c>
      <c r="H1424" s="38">
        <f>'Agricultural Data'!F1424</f>
        <v>0</v>
      </c>
      <c r="I1424" s="38">
        <f>'Agricultural Data'!G1424</f>
        <v>0</v>
      </c>
      <c r="J1424" s="38">
        <f>'Agricultural Data'!H1424</f>
        <v>0</v>
      </c>
      <c r="K1424" s="195">
        <f>'Agricultural Data'!I1424</f>
        <v>0</v>
      </c>
      <c r="L1424" s="195">
        <f>'Agricultural Data'!J1424</f>
        <v>0</v>
      </c>
      <c r="M1424" s="168" t="str">
        <f t="shared" si="72"/>
        <v/>
      </c>
      <c r="N1424" s="168" t="str">
        <f t="shared" si="73"/>
        <v/>
      </c>
      <c r="O1424" s="38" t="str">
        <f>IFERROR(IF(VLOOKUP(J1424,'Inputs_Metric 30'!$D$5:$E$139,2,FALSE)=0,"",VLOOKUP(J1424,'Inputs_Metric 30'!$D$5:$E$139,2,FALSE)),"")</f>
        <v/>
      </c>
    </row>
    <row r="1425" spans="3:15" x14ac:dyDescent="0.25">
      <c r="C1425">
        <f t="shared" si="71"/>
        <v>10</v>
      </c>
      <c r="D1425">
        <f>COUNTIF($F$4:F1425,F1425)</f>
        <v>1240</v>
      </c>
      <c r="E1425" s="40">
        <f>'Agricultural Data'!C1425</f>
        <v>0</v>
      </c>
      <c r="F1425" s="40">
        <f>'Agricultural Data'!D1425</f>
        <v>0</v>
      </c>
      <c r="G1425" s="40">
        <f>'Agricultural Data'!E1425</f>
        <v>0</v>
      </c>
      <c r="H1425" s="38">
        <f>'Agricultural Data'!F1425</f>
        <v>0</v>
      </c>
      <c r="I1425" s="38">
        <f>'Agricultural Data'!G1425</f>
        <v>0</v>
      </c>
      <c r="J1425" s="38">
        <f>'Agricultural Data'!H1425</f>
        <v>0</v>
      </c>
      <c r="K1425" s="195">
        <f>'Agricultural Data'!I1425</f>
        <v>0</v>
      </c>
      <c r="L1425" s="195">
        <f>'Agricultural Data'!J1425</f>
        <v>0</v>
      </c>
      <c r="M1425" s="168" t="str">
        <f t="shared" si="72"/>
        <v/>
      </c>
      <c r="N1425" s="168" t="str">
        <f t="shared" si="73"/>
        <v/>
      </c>
      <c r="O1425" s="38" t="str">
        <f>IFERROR(IF(VLOOKUP(J1425,'Inputs_Metric 30'!$D$5:$E$139,2,FALSE)=0,"",VLOOKUP(J1425,'Inputs_Metric 30'!$D$5:$E$139,2,FALSE)),"")</f>
        <v/>
      </c>
    </row>
    <row r="1426" spans="3:15" x14ac:dyDescent="0.25">
      <c r="C1426">
        <f t="shared" si="71"/>
        <v>10</v>
      </c>
      <c r="D1426">
        <f>COUNTIF($F$4:F1426,F1426)</f>
        <v>1241</v>
      </c>
      <c r="E1426" s="40">
        <f>'Agricultural Data'!C1426</f>
        <v>0</v>
      </c>
      <c r="F1426" s="40">
        <f>'Agricultural Data'!D1426</f>
        <v>0</v>
      </c>
      <c r="G1426" s="40">
        <f>'Agricultural Data'!E1426</f>
        <v>0</v>
      </c>
      <c r="H1426" s="38">
        <f>'Agricultural Data'!F1426</f>
        <v>0</v>
      </c>
      <c r="I1426" s="38">
        <f>'Agricultural Data'!G1426</f>
        <v>0</v>
      </c>
      <c r="J1426" s="38">
        <f>'Agricultural Data'!H1426</f>
        <v>0</v>
      </c>
      <c r="K1426" s="195">
        <f>'Agricultural Data'!I1426</f>
        <v>0</v>
      </c>
      <c r="L1426" s="195">
        <f>'Agricultural Data'!J1426</f>
        <v>0</v>
      </c>
      <c r="M1426" s="168" t="str">
        <f t="shared" si="72"/>
        <v/>
      </c>
      <c r="N1426" s="168" t="str">
        <f t="shared" si="73"/>
        <v/>
      </c>
      <c r="O1426" s="38" t="str">
        <f>IFERROR(IF(VLOOKUP(J1426,'Inputs_Metric 30'!$D$5:$E$139,2,FALSE)=0,"",VLOOKUP(J1426,'Inputs_Metric 30'!$D$5:$E$139,2,FALSE)),"")</f>
        <v/>
      </c>
    </row>
    <row r="1427" spans="3:15" x14ac:dyDescent="0.25">
      <c r="C1427">
        <f t="shared" si="71"/>
        <v>10</v>
      </c>
      <c r="D1427">
        <f>COUNTIF($F$4:F1427,F1427)</f>
        <v>1242</v>
      </c>
      <c r="E1427" s="40">
        <f>'Agricultural Data'!C1427</f>
        <v>0</v>
      </c>
      <c r="F1427" s="40">
        <f>'Agricultural Data'!D1427</f>
        <v>0</v>
      </c>
      <c r="G1427" s="40">
        <f>'Agricultural Data'!E1427</f>
        <v>0</v>
      </c>
      <c r="H1427" s="38">
        <f>'Agricultural Data'!F1427</f>
        <v>0</v>
      </c>
      <c r="I1427" s="38">
        <f>'Agricultural Data'!G1427</f>
        <v>0</v>
      </c>
      <c r="J1427" s="38">
        <f>'Agricultural Data'!H1427</f>
        <v>0</v>
      </c>
      <c r="K1427" s="195">
        <f>'Agricultural Data'!I1427</f>
        <v>0</v>
      </c>
      <c r="L1427" s="195">
        <f>'Agricultural Data'!J1427</f>
        <v>0</v>
      </c>
      <c r="M1427" s="168" t="str">
        <f t="shared" si="72"/>
        <v/>
      </c>
      <c r="N1427" s="168" t="str">
        <f t="shared" si="73"/>
        <v/>
      </c>
      <c r="O1427" s="38" t="str">
        <f>IFERROR(IF(VLOOKUP(J1427,'Inputs_Metric 30'!$D$5:$E$139,2,FALSE)=0,"",VLOOKUP(J1427,'Inputs_Metric 30'!$D$5:$E$139,2,FALSE)),"")</f>
        <v/>
      </c>
    </row>
    <row r="1428" spans="3:15" x14ac:dyDescent="0.25">
      <c r="C1428">
        <f t="shared" si="71"/>
        <v>10</v>
      </c>
      <c r="D1428">
        <f>COUNTIF($F$4:F1428,F1428)</f>
        <v>1243</v>
      </c>
      <c r="E1428" s="40">
        <f>'Agricultural Data'!C1428</f>
        <v>0</v>
      </c>
      <c r="F1428" s="40">
        <f>'Agricultural Data'!D1428</f>
        <v>0</v>
      </c>
      <c r="G1428" s="40">
        <f>'Agricultural Data'!E1428</f>
        <v>0</v>
      </c>
      <c r="H1428" s="38">
        <f>'Agricultural Data'!F1428</f>
        <v>0</v>
      </c>
      <c r="I1428" s="38">
        <f>'Agricultural Data'!G1428</f>
        <v>0</v>
      </c>
      <c r="J1428" s="38">
        <f>'Agricultural Data'!H1428</f>
        <v>0</v>
      </c>
      <c r="K1428" s="195">
        <f>'Agricultural Data'!I1428</f>
        <v>0</v>
      </c>
      <c r="L1428" s="195">
        <f>'Agricultural Data'!J1428</f>
        <v>0</v>
      </c>
      <c r="M1428" s="168" t="str">
        <f t="shared" si="72"/>
        <v/>
      </c>
      <c r="N1428" s="168" t="str">
        <f t="shared" si="73"/>
        <v/>
      </c>
      <c r="O1428" s="38" t="str">
        <f>IFERROR(IF(VLOOKUP(J1428,'Inputs_Metric 30'!$D$5:$E$139,2,FALSE)=0,"",VLOOKUP(J1428,'Inputs_Metric 30'!$D$5:$E$139,2,FALSE)),"")</f>
        <v/>
      </c>
    </row>
    <row r="1429" spans="3:15" x14ac:dyDescent="0.25">
      <c r="C1429">
        <f t="shared" si="71"/>
        <v>10</v>
      </c>
      <c r="D1429">
        <f>COUNTIF($F$4:F1429,F1429)</f>
        <v>1244</v>
      </c>
      <c r="E1429" s="40">
        <f>'Agricultural Data'!C1429</f>
        <v>0</v>
      </c>
      <c r="F1429" s="40">
        <f>'Agricultural Data'!D1429</f>
        <v>0</v>
      </c>
      <c r="G1429" s="40">
        <f>'Agricultural Data'!E1429</f>
        <v>0</v>
      </c>
      <c r="H1429" s="38">
        <f>'Agricultural Data'!F1429</f>
        <v>0</v>
      </c>
      <c r="I1429" s="38">
        <f>'Agricultural Data'!G1429</f>
        <v>0</v>
      </c>
      <c r="J1429" s="38">
        <f>'Agricultural Data'!H1429</f>
        <v>0</v>
      </c>
      <c r="K1429" s="195">
        <f>'Agricultural Data'!I1429</f>
        <v>0</v>
      </c>
      <c r="L1429" s="195">
        <f>'Agricultural Data'!J1429</f>
        <v>0</v>
      </c>
      <c r="M1429" s="168" t="str">
        <f t="shared" si="72"/>
        <v/>
      </c>
      <c r="N1429" s="168" t="str">
        <f t="shared" si="73"/>
        <v/>
      </c>
      <c r="O1429" s="38" t="str">
        <f>IFERROR(IF(VLOOKUP(J1429,'Inputs_Metric 30'!$D$5:$E$139,2,FALSE)=0,"",VLOOKUP(J1429,'Inputs_Metric 30'!$D$5:$E$139,2,FALSE)),"")</f>
        <v/>
      </c>
    </row>
    <row r="1430" spans="3:15" x14ac:dyDescent="0.25">
      <c r="C1430">
        <f t="shared" si="71"/>
        <v>10</v>
      </c>
      <c r="D1430">
        <f>COUNTIF($F$4:F1430,F1430)</f>
        <v>1245</v>
      </c>
      <c r="E1430" s="40">
        <f>'Agricultural Data'!C1430</f>
        <v>0</v>
      </c>
      <c r="F1430" s="40">
        <f>'Agricultural Data'!D1430</f>
        <v>0</v>
      </c>
      <c r="G1430" s="40">
        <f>'Agricultural Data'!E1430</f>
        <v>0</v>
      </c>
      <c r="H1430" s="38">
        <f>'Agricultural Data'!F1430</f>
        <v>0</v>
      </c>
      <c r="I1430" s="38">
        <f>'Agricultural Data'!G1430</f>
        <v>0</v>
      </c>
      <c r="J1430" s="38">
        <f>'Agricultural Data'!H1430</f>
        <v>0</v>
      </c>
      <c r="K1430" s="195">
        <f>'Agricultural Data'!I1430</f>
        <v>0</v>
      </c>
      <c r="L1430" s="195">
        <f>'Agricultural Data'!J1430</f>
        <v>0</v>
      </c>
      <c r="M1430" s="168" t="str">
        <f t="shared" si="72"/>
        <v/>
      </c>
      <c r="N1430" s="168" t="str">
        <f t="shared" si="73"/>
        <v/>
      </c>
      <c r="O1430" s="38" t="str">
        <f>IFERROR(IF(VLOOKUP(J1430,'Inputs_Metric 30'!$D$5:$E$139,2,FALSE)=0,"",VLOOKUP(J1430,'Inputs_Metric 30'!$D$5:$E$139,2,FALSE)),"")</f>
        <v/>
      </c>
    </row>
    <row r="1431" spans="3:15" x14ac:dyDescent="0.25">
      <c r="C1431">
        <f t="shared" si="71"/>
        <v>10</v>
      </c>
      <c r="D1431">
        <f>COUNTIF($F$4:F1431,F1431)</f>
        <v>1246</v>
      </c>
      <c r="E1431" s="40">
        <f>'Agricultural Data'!C1431</f>
        <v>0</v>
      </c>
      <c r="F1431" s="40">
        <f>'Agricultural Data'!D1431</f>
        <v>0</v>
      </c>
      <c r="G1431" s="40">
        <f>'Agricultural Data'!E1431</f>
        <v>0</v>
      </c>
      <c r="H1431" s="38">
        <f>'Agricultural Data'!F1431</f>
        <v>0</v>
      </c>
      <c r="I1431" s="38">
        <f>'Agricultural Data'!G1431</f>
        <v>0</v>
      </c>
      <c r="J1431" s="38">
        <f>'Agricultural Data'!H1431</f>
        <v>0</v>
      </c>
      <c r="K1431" s="195">
        <f>'Agricultural Data'!I1431</f>
        <v>0</v>
      </c>
      <c r="L1431" s="195">
        <f>'Agricultural Data'!J1431</f>
        <v>0</v>
      </c>
      <c r="M1431" s="168" t="str">
        <f t="shared" si="72"/>
        <v/>
      </c>
      <c r="N1431" s="168" t="str">
        <f t="shared" si="73"/>
        <v/>
      </c>
      <c r="O1431" s="38" t="str">
        <f>IFERROR(IF(VLOOKUP(J1431,'Inputs_Metric 30'!$D$5:$E$139,2,FALSE)=0,"",VLOOKUP(J1431,'Inputs_Metric 30'!$D$5:$E$139,2,FALSE)),"")</f>
        <v/>
      </c>
    </row>
    <row r="1432" spans="3:15" x14ac:dyDescent="0.25">
      <c r="C1432">
        <f t="shared" si="71"/>
        <v>10</v>
      </c>
      <c r="D1432">
        <f>COUNTIF($F$4:F1432,F1432)</f>
        <v>1247</v>
      </c>
      <c r="E1432" s="40">
        <f>'Agricultural Data'!C1432</f>
        <v>0</v>
      </c>
      <c r="F1432" s="40">
        <f>'Agricultural Data'!D1432</f>
        <v>0</v>
      </c>
      <c r="G1432" s="40">
        <f>'Agricultural Data'!E1432</f>
        <v>0</v>
      </c>
      <c r="H1432" s="38">
        <f>'Agricultural Data'!F1432</f>
        <v>0</v>
      </c>
      <c r="I1432" s="38">
        <f>'Agricultural Data'!G1432</f>
        <v>0</v>
      </c>
      <c r="J1432" s="38">
        <f>'Agricultural Data'!H1432</f>
        <v>0</v>
      </c>
      <c r="K1432" s="195">
        <f>'Agricultural Data'!I1432</f>
        <v>0</v>
      </c>
      <c r="L1432" s="195">
        <f>'Agricultural Data'!J1432</f>
        <v>0</v>
      </c>
      <c r="M1432" s="168" t="str">
        <f t="shared" si="72"/>
        <v/>
      </c>
      <c r="N1432" s="168" t="str">
        <f t="shared" si="73"/>
        <v/>
      </c>
      <c r="O1432" s="38" t="str">
        <f>IFERROR(IF(VLOOKUP(J1432,'Inputs_Metric 30'!$D$5:$E$139,2,FALSE)=0,"",VLOOKUP(J1432,'Inputs_Metric 30'!$D$5:$E$139,2,FALSE)),"")</f>
        <v/>
      </c>
    </row>
    <row r="1433" spans="3:15" x14ac:dyDescent="0.25">
      <c r="C1433">
        <f t="shared" si="71"/>
        <v>10</v>
      </c>
      <c r="D1433">
        <f>COUNTIF($F$4:F1433,F1433)</f>
        <v>1248</v>
      </c>
      <c r="E1433" s="40">
        <f>'Agricultural Data'!C1433</f>
        <v>0</v>
      </c>
      <c r="F1433" s="40">
        <f>'Agricultural Data'!D1433</f>
        <v>0</v>
      </c>
      <c r="G1433" s="40">
        <f>'Agricultural Data'!E1433</f>
        <v>0</v>
      </c>
      <c r="H1433" s="38">
        <f>'Agricultural Data'!F1433</f>
        <v>0</v>
      </c>
      <c r="I1433" s="38">
        <f>'Agricultural Data'!G1433</f>
        <v>0</v>
      </c>
      <c r="J1433" s="38">
        <f>'Agricultural Data'!H1433</f>
        <v>0</v>
      </c>
      <c r="K1433" s="195">
        <f>'Agricultural Data'!I1433</f>
        <v>0</v>
      </c>
      <c r="L1433" s="195">
        <f>'Agricultural Data'!J1433</f>
        <v>0</v>
      </c>
      <c r="M1433" s="168" t="str">
        <f t="shared" si="72"/>
        <v/>
      </c>
      <c r="N1433" s="168" t="str">
        <f t="shared" si="73"/>
        <v/>
      </c>
      <c r="O1433" s="38" t="str">
        <f>IFERROR(IF(VLOOKUP(J1433,'Inputs_Metric 30'!$D$5:$E$139,2,FALSE)=0,"",VLOOKUP(J1433,'Inputs_Metric 30'!$D$5:$E$139,2,FALSE)),"")</f>
        <v/>
      </c>
    </row>
    <row r="1434" spans="3:15" x14ac:dyDescent="0.25">
      <c r="C1434">
        <f t="shared" si="71"/>
        <v>10</v>
      </c>
      <c r="D1434">
        <f>COUNTIF($F$4:F1434,F1434)</f>
        <v>1249</v>
      </c>
      <c r="E1434" s="40">
        <f>'Agricultural Data'!C1434</f>
        <v>0</v>
      </c>
      <c r="F1434" s="40">
        <f>'Agricultural Data'!D1434</f>
        <v>0</v>
      </c>
      <c r="G1434" s="40">
        <f>'Agricultural Data'!E1434</f>
        <v>0</v>
      </c>
      <c r="H1434" s="38">
        <f>'Agricultural Data'!F1434</f>
        <v>0</v>
      </c>
      <c r="I1434" s="38">
        <f>'Agricultural Data'!G1434</f>
        <v>0</v>
      </c>
      <c r="J1434" s="38">
        <f>'Agricultural Data'!H1434</f>
        <v>0</v>
      </c>
      <c r="K1434" s="195">
        <f>'Agricultural Data'!I1434</f>
        <v>0</v>
      </c>
      <c r="L1434" s="195">
        <f>'Agricultural Data'!J1434</f>
        <v>0</v>
      </c>
      <c r="M1434" s="168" t="str">
        <f t="shared" si="72"/>
        <v/>
      </c>
      <c r="N1434" s="168" t="str">
        <f t="shared" si="73"/>
        <v/>
      </c>
      <c r="O1434" s="38" t="str">
        <f>IFERROR(IF(VLOOKUP(J1434,'Inputs_Metric 30'!$D$5:$E$139,2,FALSE)=0,"",VLOOKUP(J1434,'Inputs_Metric 30'!$D$5:$E$139,2,FALSE)),"")</f>
        <v/>
      </c>
    </row>
    <row r="1435" spans="3:15" x14ac:dyDescent="0.25">
      <c r="C1435">
        <f t="shared" si="71"/>
        <v>10</v>
      </c>
      <c r="D1435">
        <f>COUNTIF($F$4:F1435,F1435)</f>
        <v>1250</v>
      </c>
      <c r="E1435" s="40">
        <f>'Agricultural Data'!C1435</f>
        <v>0</v>
      </c>
      <c r="F1435" s="40">
        <f>'Agricultural Data'!D1435</f>
        <v>0</v>
      </c>
      <c r="G1435" s="40">
        <f>'Agricultural Data'!E1435</f>
        <v>0</v>
      </c>
      <c r="H1435" s="38">
        <f>'Agricultural Data'!F1435</f>
        <v>0</v>
      </c>
      <c r="I1435" s="38">
        <f>'Agricultural Data'!G1435</f>
        <v>0</v>
      </c>
      <c r="J1435" s="38">
        <f>'Agricultural Data'!H1435</f>
        <v>0</v>
      </c>
      <c r="K1435" s="195">
        <f>'Agricultural Data'!I1435</f>
        <v>0</v>
      </c>
      <c r="L1435" s="195">
        <f>'Agricultural Data'!J1435</f>
        <v>0</v>
      </c>
      <c r="M1435" s="168" t="str">
        <f t="shared" si="72"/>
        <v/>
      </c>
      <c r="N1435" s="168" t="str">
        <f t="shared" si="73"/>
        <v/>
      </c>
      <c r="O1435" s="38" t="str">
        <f>IFERROR(IF(VLOOKUP(J1435,'Inputs_Metric 30'!$D$5:$E$139,2,FALSE)=0,"",VLOOKUP(J1435,'Inputs_Metric 30'!$D$5:$E$139,2,FALSE)),"")</f>
        <v/>
      </c>
    </row>
    <row r="1436" spans="3:15" x14ac:dyDescent="0.25">
      <c r="C1436">
        <f t="shared" ref="C1436:C1499" si="74">IF(D1436=1,C1435+1,C1435)</f>
        <v>10</v>
      </c>
      <c r="D1436">
        <f>COUNTIF($F$4:F1436,F1436)</f>
        <v>1251</v>
      </c>
      <c r="E1436" s="40">
        <f>'Agricultural Data'!C1436</f>
        <v>0</v>
      </c>
      <c r="F1436" s="40">
        <f>'Agricultural Data'!D1436</f>
        <v>0</v>
      </c>
      <c r="G1436" s="40">
        <f>'Agricultural Data'!E1436</f>
        <v>0</v>
      </c>
      <c r="H1436" s="38">
        <f>'Agricultural Data'!F1436</f>
        <v>0</v>
      </c>
      <c r="I1436" s="38">
        <f>'Agricultural Data'!G1436</f>
        <v>0</v>
      </c>
      <c r="J1436" s="38">
        <f>'Agricultural Data'!H1436</f>
        <v>0</v>
      </c>
      <c r="K1436" s="195">
        <f>'Agricultural Data'!I1436</f>
        <v>0</v>
      </c>
      <c r="L1436" s="195">
        <f>'Agricultural Data'!J1436</f>
        <v>0</v>
      </c>
      <c r="M1436" s="168" t="str">
        <f t="shared" ref="M1436:M1499" si="75">IF($O1436="","",K1436)</f>
        <v/>
      </c>
      <c r="N1436" s="168" t="str">
        <f t="shared" ref="N1436:N1499" si="76">IF($O1436="","",L1436)</f>
        <v/>
      </c>
      <c r="O1436" s="38" t="str">
        <f>IFERROR(IF(VLOOKUP(J1436,'Inputs_Metric 30'!$D$5:$E$139,2,FALSE)=0,"",VLOOKUP(J1436,'Inputs_Metric 30'!$D$5:$E$139,2,FALSE)),"")</f>
        <v/>
      </c>
    </row>
    <row r="1437" spans="3:15" x14ac:dyDescent="0.25">
      <c r="C1437">
        <f t="shared" si="74"/>
        <v>10</v>
      </c>
      <c r="D1437">
        <f>COUNTIF($F$4:F1437,F1437)</f>
        <v>1252</v>
      </c>
      <c r="E1437" s="40">
        <f>'Agricultural Data'!C1437</f>
        <v>0</v>
      </c>
      <c r="F1437" s="40">
        <f>'Agricultural Data'!D1437</f>
        <v>0</v>
      </c>
      <c r="G1437" s="40">
        <f>'Agricultural Data'!E1437</f>
        <v>0</v>
      </c>
      <c r="H1437" s="38">
        <f>'Agricultural Data'!F1437</f>
        <v>0</v>
      </c>
      <c r="I1437" s="38">
        <f>'Agricultural Data'!G1437</f>
        <v>0</v>
      </c>
      <c r="J1437" s="38">
        <f>'Agricultural Data'!H1437</f>
        <v>0</v>
      </c>
      <c r="K1437" s="195">
        <f>'Agricultural Data'!I1437</f>
        <v>0</v>
      </c>
      <c r="L1437" s="195">
        <f>'Agricultural Data'!J1437</f>
        <v>0</v>
      </c>
      <c r="M1437" s="168" t="str">
        <f t="shared" si="75"/>
        <v/>
      </c>
      <c r="N1437" s="168" t="str">
        <f t="shared" si="76"/>
        <v/>
      </c>
      <c r="O1437" s="38" t="str">
        <f>IFERROR(IF(VLOOKUP(J1437,'Inputs_Metric 30'!$D$5:$E$139,2,FALSE)=0,"",VLOOKUP(J1437,'Inputs_Metric 30'!$D$5:$E$139,2,FALSE)),"")</f>
        <v/>
      </c>
    </row>
    <row r="1438" spans="3:15" x14ac:dyDescent="0.25">
      <c r="C1438">
        <f t="shared" si="74"/>
        <v>10</v>
      </c>
      <c r="D1438">
        <f>COUNTIF($F$4:F1438,F1438)</f>
        <v>1253</v>
      </c>
      <c r="E1438" s="40">
        <f>'Agricultural Data'!C1438</f>
        <v>0</v>
      </c>
      <c r="F1438" s="40">
        <f>'Agricultural Data'!D1438</f>
        <v>0</v>
      </c>
      <c r="G1438" s="40">
        <f>'Agricultural Data'!E1438</f>
        <v>0</v>
      </c>
      <c r="H1438" s="38">
        <f>'Agricultural Data'!F1438</f>
        <v>0</v>
      </c>
      <c r="I1438" s="38">
        <f>'Agricultural Data'!G1438</f>
        <v>0</v>
      </c>
      <c r="J1438" s="38">
        <f>'Agricultural Data'!H1438</f>
        <v>0</v>
      </c>
      <c r="K1438" s="195">
        <f>'Agricultural Data'!I1438</f>
        <v>0</v>
      </c>
      <c r="L1438" s="195">
        <f>'Agricultural Data'!J1438</f>
        <v>0</v>
      </c>
      <c r="M1438" s="168" t="str">
        <f t="shared" si="75"/>
        <v/>
      </c>
      <c r="N1438" s="168" t="str">
        <f t="shared" si="76"/>
        <v/>
      </c>
      <c r="O1438" s="38" t="str">
        <f>IFERROR(IF(VLOOKUP(J1438,'Inputs_Metric 30'!$D$5:$E$139,2,FALSE)=0,"",VLOOKUP(J1438,'Inputs_Metric 30'!$D$5:$E$139,2,FALSE)),"")</f>
        <v/>
      </c>
    </row>
    <row r="1439" spans="3:15" x14ac:dyDescent="0.25">
      <c r="C1439">
        <f t="shared" si="74"/>
        <v>10</v>
      </c>
      <c r="D1439">
        <f>COUNTIF($F$4:F1439,F1439)</f>
        <v>1254</v>
      </c>
      <c r="E1439" s="40">
        <f>'Agricultural Data'!C1439</f>
        <v>0</v>
      </c>
      <c r="F1439" s="40">
        <f>'Agricultural Data'!D1439</f>
        <v>0</v>
      </c>
      <c r="G1439" s="40">
        <f>'Agricultural Data'!E1439</f>
        <v>0</v>
      </c>
      <c r="H1439" s="38">
        <f>'Agricultural Data'!F1439</f>
        <v>0</v>
      </c>
      <c r="I1439" s="38">
        <f>'Agricultural Data'!G1439</f>
        <v>0</v>
      </c>
      <c r="J1439" s="38">
        <f>'Agricultural Data'!H1439</f>
        <v>0</v>
      </c>
      <c r="K1439" s="195">
        <f>'Agricultural Data'!I1439</f>
        <v>0</v>
      </c>
      <c r="L1439" s="195">
        <f>'Agricultural Data'!J1439</f>
        <v>0</v>
      </c>
      <c r="M1439" s="168" t="str">
        <f t="shared" si="75"/>
        <v/>
      </c>
      <c r="N1439" s="168" t="str">
        <f t="shared" si="76"/>
        <v/>
      </c>
      <c r="O1439" s="38" t="str">
        <f>IFERROR(IF(VLOOKUP(J1439,'Inputs_Metric 30'!$D$5:$E$139,2,FALSE)=0,"",VLOOKUP(J1439,'Inputs_Metric 30'!$D$5:$E$139,2,FALSE)),"")</f>
        <v/>
      </c>
    </row>
    <row r="1440" spans="3:15" x14ac:dyDescent="0.25">
      <c r="C1440">
        <f t="shared" si="74"/>
        <v>10</v>
      </c>
      <c r="D1440">
        <f>COUNTIF($F$4:F1440,F1440)</f>
        <v>1255</v>
      </c>
      <c r="E1440" s="40">
        <f>'Agricultural Data'!C1440</f>
        <v>0</v>
      </c>
      <c r="F1440" s="40">
        <f>'Agricultural Data'!D1440</f>
        <v>0</v>
      </c>
      <c r="G1440" s="40">
        <f>'Agricultural Data'!E1440</f>
        <v>0</v>
      </c>
      <c r="H1440" s="38">
        <f>'Agricultural Data'!F1440</f>
        <v>0</v>
      </c>
      <c r="I1440" s="38">
        <f>'Agricultural Data'!G1440</f>
        <v>0</v>
      </c>
      <c r="J1440" s="38">
        <f>'Agricultural Data'!H1440</f>
        <v>0</v>
      </c>
      <c r="K1440" s="195">
        <f>'Agricultural Data'!I1440</f>
        <v>0</v>
      </c>
      <c r="L1440" s="195">
        <f>'Agricultural Data'!J1440</f>
        <v>0</v>
      </c>
      <c r="M1440" s="168" t="str">
        <f t="shared" si="75"/>
        <v/>
      </c>
      <c r="N1440" s="168" t="str">
        <f t="shared" si="76"/>
        <v/>
      </c>
      <c r="O1440" s="38" t="str">
        <f>IFERROR(IF(VLOOKUP(J1440,'Inputs_Metric 30'!$D$5:$E$139,2,FALSE)=0,"",VLOOKUP(J1440,'Inputs_Metric 30'!$D$5:$E$139,2,FALSE)),"")</f>
        <v/>
      </c>
    </row>
    <row r="1441" spans="3:15" x14ac:dyDescent="0.25">
      <c r="C1441">
        <f t="shared" si="74"/>
        <v>10</v>
      </c>
      <c r="D1441">
        <f>COUNTIF($F$4:F1441,F1441)</f>
        <v>1256</v>
      </c>
      <c r="E1441" s="40">
        <f>'Agricultural Data'!C1441</f>
        <v>0</v>
      </c>
      <c r="F1441" s="40">
        <f>'Agricultural Data'!D1441</f>
        <v>0</v>
      </c>
      <c r="G1441" s="40">
        <f>'Agricultural Data'!E1441</f>
        <v>0</v>
      </c>
      <c r="H1441" s="38">
        <f>'Agricultural Data'!F1441</f>
        <v>0</v>
      </c>
      <c r="I1441" s="38">
        <f>'Agricultural Data'!G1441</f>
        <v>0</v>
      </c>
      <c r="J1441" s="38">
        <f>'Agricultural Data'!H1441</f>
        <v>0</v>
      </c>
      <c r="K1441" s="195">
        <f>'Agricultural Data'!I1441</f>
        <v>0</v>
      </c>
      <c r="L1441" s="195">
        <f>'Agricultural Data'!J1441</f>
        <v>0</v>
      </c>
      <c r="M1441" s="168" t="str">
        <f t="shared" si="75"/>
        <v/>
      </c>
      <c r="N1441" s="168" t="str">
        <f t="shared" si="76"/>
        <v/>
      </c>
      <c r="O1441" s="38" t="str">
        <f>IFERROR(IF(VLOOKUP(J1441,'Inputs_Metric 30'!$D$5:$E$139,2,FALSE)=0,"",VLOOKUP(J1441,'Inputs_Metric 30'!$D$5:$E$139,2,FALSE)),"")</f>
        <v/>
      </c>
    </row>
    <row r="1442" spans="3:15" x14ac:dyDescent="0.25">
      <c r="C1442">
        <f t="shared" si="74"/>
        <v>10</v>
      </c>
      <c r="D1442">
        <f>COUNTIF($F$4:F1442,F1442)</f>
        <v>1257</v>
      </c>
      <c r="E1442" s="40">
        <f>'Agricultural Data'!C1442</f>
        <v>0</v>
      </c>
      <c r="F1442" s="40">
        <f>'Agricultural Data'!D1442</f>
        <v>0</v>
      </c>
      <c r="G1442" s="40">
        <f>'Agricultural Data'!E1442</f>
        <v>0</v>
      </c>
      <c r="H1442" s="38">
        <f>'Agricultural Data'!F1442</f>
        <v>0</v>
      </c>
      <c r="I1442" s="38">
        <f>'Agricultural Data'!G1442</f>
        <v>0</v>
      </c>
      <c r="J1442" s="38">
        <f>'Agricultural Data'!H1442</f>
        <v>0</v>
      </c>
      <c r="K1442" s="195">
        <f>'Agricultural Data'!I1442</f>
        <v>0</v>
      </c>
      <c r="L1442" s="195">
        <f>'Agricultural Data'!J1442</f>
        <v>0</v>
      </c>
      <c r="M1442" s="168" t="str">
        <f t="shared" si="75"/>
        <v/>
      </c>
      <c r="N1442" s="168" t="str">
        <f t="shared" si="76"/>
        <v/>
      </c>
      <c r="O1442" s="38" t="str">
        <f>IFERROR(IF(VLOOKUP(J1442,'Inputs_Metric 30'!$D$5:$E$139,2,FALSE)=0,"",VLOOKUP(J1442,'Inputs_Metric 30'!$D$5:$E$139,2,FALSE)),"")</f>
        <v/>
      </c>
    </row>
    <row r="1443" spans="3:15" x14ac:dyDescent="0.25">
      <c r="C1443">
        <f t="shared" si="74"/>
        <v>10</v>
      </c>
      <c r="D1443">
        <f>COUNTIF($F$4:F1443,F1443)</f>
        <v>1258</v>
      </c>
      <c r="E1443" s="40">
        <f>'Agricultural Data'!C1443</f>
        <v>0</v>
      </c>
      <c r="F1443" s="40">
        <f>'Agricultural Data'!D1443</f>
        <v>0</v>
      </c>
      <c r="G1443" s="40">
        <f>'Agricultural Data'!E1443</f>
        <v>0</v>
      </c>
      <c r="H1443" s="38">
        <f>'Agricultural Data'!F1443</f>
        <v>0</v>
      </c>
      <c r="I1443" s="38">
        <f>'Agricultural Data'!G1443</f>
        <v>0</v>
      </c>
      <c r="J1443" s="38">
        <f>'Agricultural Data'!H1443</f>
        <v>0</v>
      </c>
      <c r="K1443" s="195">
        <f>'Agricultural Data'!I1443</f>
        <v>0</v>
      </c>
      <c r="L1443" s="195">
        <f>'Agricultural Data'!J1443</f>
        <v>0</v>
      </c>
      <c r="M1443" s="168" t="str">
        <f t="shared" si="75"/>
        <v/>
      </c>
      <c r="N1443" s="168" t="str">
        <f t="shared" si="76"/>
        <v/>
      </c>
      <c r="O1443" s="38" t="str">
        <f>IFERROR(IF(VLOOKUP(J1443,'Inputs_Metric 30'!$D$5:$E$139,2,FALSE)=0,"",VLOOKUP(J1443,'Inputs_Metric 30'!$D$5:$E$139,2,FALSE)),"")</f>
        <v/>
      </c>
    </row>
    <row r="1444" spans="3:15" x14ac:dyDescent="0.25">
      <c r="C1444">
        <f t="shared" si="74"/>
        <v>10</v>
      </c>
      <c r="D1444">
        <f>COUNTIF($F$4:F1444,F1444)</f>
        <v>1259</v>
      </c>
      <c r="E1444" s="40">
        <f>'Agricultural Data'!C1444</f>
        <v>0</v>
      </c>
      <c r="F1444" s="40">
        <f>'Agricultural Data'!D1444</f>
        <v>0</v>
      </c>
      <c r="G1444" s="40">
        <f>'Agricultural Data'!E1444</f>
        <v>0</v>
      </c>
      <c r="H1444" s="38">
        <f>'Agricultural Data'!F1444</f>
        <v>0</v>
      </c>
      <c r="I1444" s="38">
        <f>'Agricultural Data'!G1444</f>
        <v>0</v>
      </c>
      <c r="J1444" s="38">
        <f>'Agricultural Data'!H1444</f>
        <v>0</v>
      </c>
      <c r="K1444" s="195">
        <f>'Agricultural Data'!I1444</f>
        <v>0</v>
      </c>
      <c r="L1444" s="195">
        <f>'Agricultural Data'!J1444</f>
        <v>0</v>
      </c>
      <c r="M1444" s="168" t="str">
        <f t="shared" si="75"/>
        <v/>
      </c>
      <c r="N1444" s="168" t="str">
        <f t="shared" si="76"/>
        <v/>
      </c>
      <c r="O1444" s="38" t="str">
        <f>IFERROR(IF(VLOOKUP(J1444,'Inputs_Metric 30'!$D$5:$E$139,2,FALSE)=0,"",VLOOKUP(J1444,'Inputs_Metric 30'!$D$5:$E$139,2,FALSE)),"")</f>
        <v/>
      </c>
    </row>
    <row r="1445" spans="3:15" x14ac:dyDescent="0.25">
      <c r="C1445">
        <f t="shared" si="74"/>
        <v>10</v>
      </c>
      <c r="D1445">
        <f>COUNTIF($F$4:F1445,F1445)</f>
        <v>1260</v>
      </c>
      <c r="E1445" s="40">
        <f>'Agricultural Data'!C1445</f>
        <v>0</v>
      </c>
      <c r="F1445" s="40">
        <f>'Agricultural Data'!D1445</f>
        <v>0</v>
      </c>
      <c r="G1445" s="40">
        <f>'Agricultural Data'!E1445</f>
        <v>0</v>
      </c>
      <c r="H1445" s="38">
        <f>'Agricultural Data'!F1445</f>
        <v>0</v>
      </c>
      <c r="I1445" s="38">
        <f>'Agricultural Data'!G1445</f>
        <v>0</v>
      </c>
      <c r="J1445" s="38">
        <f>'Agricultural Data'!H1445</f>
        <v>0</v>
      </c>
      <c r="K1445" s="195">
        <f>'Agricultural Data'!I1445</f>
        <v>0</v>
      </c>
      <c r="L1445" s="195">
        <f>'Agricultural Data'!J1445</f>
        <v>0</v>
      </c>
      <c r="M1445" s="168" t="str">
        <f t="shared" si="75"/>
        <v/>
      </c>
      <c r="N1445" s="168" t="str">
        <f t="shared" si="76"/>
        <v/>
      </c>
      <c r="O1445" s="38" t="str">
        <f>IFERROR(IF(VLOOKUP(J1445,'Inputs_Metric 30'!$D$5:$E$139,2,FALSE)=0,"",VLOOKUP(J1445,'Inputs_Metric 30'!$D$5:$E$139,2,FALSE)),"")</f>
        <v/>
      </c>
    </row>
    <row r="1446" spans="3:15" x14ac:dyDescent="0.25">
      <c r="C1446">
        <f t="shared" si="74"/>
        <v>10</v>
      </c>
      <c r="D1446">
        <f>COUNTIF($F$4:F1446,F1446)</f>
        <v>1261</v>
      </c>
      <c r="E1446" s="40">
        <f>'Agricultural Data'!C1446</f>
        <v>0</v>
      </c>
      <c r="F1446" s="40">
        <f>'Agricultural Data'!D1446</f>
        <v>0</v>
      </c>
      <c r="G1446" s="40">
        <f>'Agricultural Data'!E1446</f>
        <v>0</v>
      </c>
      <c r="H1446" s="38">
        <f>'Agricultural Data'!F1446</f>
        <v>0</v>
      </c>
      <c r="I1446" s="38">
        <f>'Agricultural Data'!G1446</f>
        <v>0</v>
      </c>
      <c r="J1446" s="38">
        <f>'Agricultural Data'!H1446</f>
        <v>0</v>
      </c>
      <c r="K1446" s="195">
        <f>'Agricultural Data'!I1446</f>
        <v>0</v>
      </c>
      <c r="L1446" s="195">
        <f>'Agricultural Data'!J1446</f>
        <v>0</v>
      </c>
      <c r="M1446" s="168" t="str">
        <f t="shared" si="75"/>
        <v/>
      </c>
      <c r="N1446" s="168" t="str">
        <f t="shared" si="76"/>
        <v/>
      </c>
      <c r="O1446" s="38" t="str">
        <f>IFERROR(IF(VLOOKUP(J1446,'Inputs_Metric 30'!$D$5:$E$139,2,FALSE)=0,"",VLOOKUP(J1446,'Inputs_Metric 30'!$D$5:$E$139,2,FALSE)),"")</f>
        <v/>
      </c>
    </row>
    <row r="1447" spans="3:15" x14ac:dyDescent="0.25">
      <c r="C1447">
        <f t="shared" si="74"/>
        <v>10</v>
      </c>
      <c r="D1447">
        <f>COUNTIF($F$4:F1447,F1447)</f>
        <v>1262</v>
      </c>
      <c r="E1447" s="40">
        <f>'Agricultural Data'!C1447</f>
        <v>0</v>
      </c>
      <c r="F1447" s="40">
        <f>'Agricultural Data'!D1447</f>
        <v>0</v>
      </c>
      <c r="G1447" s="40">
        <f>'Agricultural Data'!E1447</f>
        <v>0</v>
      </c>
      <c r="H1447" s="38">
        <f>'Agricultural Data'!F1447</f>
        <v>0</v>
      </c>
      <c r="I1447" s="38">
        <f>'Agricultural Data'!G1447</f>
        <v>0</v>
      </c>
      <c r="J1447" s="38">
        <f>'Agricultural Data'!H1447</f>
        <v>0</v>
      </c>
      <c r="K1447" s="195">
        <f>'Agricultural Data'!I1447</f>
        <v>0</v>
      </c>
      <c r="L1447" s="195">
        <f>'Agricultural Data'!J1447</f>
        <v>0</v>
      </c>
      <c r="M1447" s="168" t="str">
        <f t="shared" si="75"/>
        <v/>
      </c>
      <c r="N1447" s="168" t="str">
        <f t="shared" si="76"/>
        <v/>
      </c>
      <c r="O1447" s="38" t="str">
        <f>IFERROR(IF(VLOOKUP(J1447,'Inputs_Metric 30'!$D$5:$E$139,2,FALSE)=0,"",VLOOKUP(J1447,'Inputs_Metric 30'!$D$5:$E$139,2,FALSE)),"")</f>
        <v/>
      </c>
    </row>
    <row r="1448" spans="3:15" x14ac:dyDescent="0.25">
      <c r="C1448">
        <f t="shared" si="74"/>
        <v>10</v>
      </c>
      <c r="D1448">
        <f>COUNTIF($F$4:F1448,F1448)</f>
        <v>1263</v>
      </c>
      <c r="E1448" s="40">
        <f>'Agricultural Data'!C1448</f>
        <v>0</v>
      </c>
      <c r="F1448" s="40">
        <f>'Agricultural Data'!D1448</f>
        <v>0</v>
      </c>
      <c r="G1448" s="40">
        <f>'Agricultural Data'!E1448</f>
        <v>0</v>
      </c>
      <c r="H1448" s="38">
        <f>'Agricultural Data'!F1448</f>
        <v>0</v>
      </c>
      <c r="I1448" s="38">
        <f>'Agricultural Data'!G1448</f>
        <v>0</v>
      </c>
      <c r="J1448" s="38">
        <f>'Agricultural Data'!H1448</f>
        <v>0</v>
      </c>
      <c r="K1448" s="195">
        <f>'Agricultural Data'!I1448</f>
        <v>0</v>
      </c>
      <c r="L1448" s="195">
        <f>'Agricultural Data'!J1448</f>
        <v>0</v>
      </c>
      <c r="M1448" s="168" t="str">
        <f t="shared" si="75"/>
        <v/>
      </c>
      <c r="N1448" s="168" t="str">
        <f t="shared" si="76"/>
        <v/>
      </c>
      <c r="O1448" s="38" t="str">
        <f>IFERROR(IF(VLOOKUP(J1448,'Inputs_Metric 30'!$D$5:$E$139,2,FALSE)=0,"",VLOOKUP(J1448,'Inputs_Metric 30'!$D$5:$E$139,2,FALSE)),"")</f>
        <v/>
      </c>
    </row>
    <row r="1449" spans="3:15" x14ac:dyDescent="0.25">
      <c r="C1449">
        <f t="shared" si="74"/>
        <v>10</v>
      </c>
      <c r="D1449">
        <f>COUNTIF($F$4:F1449,F1449)</f>
        <v>1264</v>
      </c>
      <c r="E1449" s="40">
        <f>'Agricultural Data'!C1449</f>
        <v>0</v>
      </c>
      <c r="F1449" s="40">
        <f>'Agricultural Data'!D1449</f>
        <v>0</v>
      </c>
      <c r="G1449" s="40">
        <f>'Agricultural Data'!E1449</f>
        <v>0</v>
      </c>
      <c r="H1449" s="38">
        <f>'Agricultural Data'!F1449</f>
        <v>0</v>
      </c>
      <c r="I1449" s="38">
        <f>'Agricultural Data'!G1449</f>
        <v>0</v>
      </c>
      <c r="J1449" s="38">
        <f>'Agricultural Data'!H1449</f>
        <v>0</v>
      </c>
      <c r="K1449" s="195">
        <f>'Agricultural Data'!I1449</f>
        <v>0</v>
      </c>
      <c r="L1449" s="195">
        <f>'Agricultural Data'!J1449</f>
        <v>0</v>
      </c>
      <c r="M1449" s="168" t="str">
        <f t="shared" si="75"/>
        <v/>
      </c>
      <c r="N1449" s="168" t="str">
        <f t="shared" si="76"/>
        <v/>
      </c>
      <c r="O1449" s="38" t="str">
        <f>IFERROR(IF(VLOOKUP(J1449,'Inputs_Metric 30'!$D$5:$E$139,2,FALSE)=0,"",VLOOKUP(J1449,'Inputs_Metric 30'!$D$5:$E$139,2,FALSE)),"")</f>
        <v/>
      </c>
    </row>
    <row r="1450" spans="3:15" x14ac:dyDescent="0.25">
      <c r="C1450">
        <f t="shared" si="74"/>
        <v>10</v>
      </c>
      <c r="D1450">
        <f>COUNTIF($F$4:F1450,F1450)</f>
        <v>1265</v>
      </c>
      <c r="E1450" s="40">
        <f>'Agricultural Data'!C1450</f>
        <v>0</v>
      </c>
      <c r="F1450" s="40">
        <f>'Agricultural Data'!D1450</f>
        <v>0</v>
      </c>
      <c r="G1450" s="40">
        <f>'Agricultural Data'!E1450</f>
        <v>0</v>
      </c>
      <c r="H1450" s="38">
        <f>'Agricultural Data'!F1450</f>
        <v>0</v>
      </c>
      <c r="I1450" s="38">
        <f>'Agricultural Data'!G1450</f>
        <v>0</v>
      </c>
      <c r="J1450" s="38">
        <f>'Agricultural Data'!H1450</f>
        <v>0</v>
      </c>
      <c r="K1450" s="195">
        <f>'Agricultural Data'!I1450</f>
        <v>0</v>
      </c>
      <c r="L1450" s="195">
        <f>'Agricultural Data'!J1450</f>
        <v>0</v>
      </c>
      <c r="M1450" s="168" t="str">
        <f t="shared" si="75"/>
        <v/>
      </c>
      <c r="N1450" s="168" t="str">
        <f t="shared" si="76"/>
        <v/>
      </c>
      <c r="O1450" s="38" t="str">
        <f>IFERROR(IF(VLOOKUP(J1450,'Inputs_Metric 30'!$D$5:$E$139,2,FALSE)=0,"",VLOOKUP(J1450,'Inputs_Metric 30'!$D$5:$E$139,2,FALSE)),"")</f>
        <v/>
      </c>
    </row>
    <row r="1451" spans="3:15" x14ac:dyDescent="0.25">
      <c r="C1451">
        <f t="shared" si="74"/>
        <v>10</v>
      </c>
      <c r="D1451">
        <f>COUNTIF($F$4:F1451,F1451)</f>
        <v>1266</v>
      </c>
      <c r="E1451" s="40">
        <f>'Agricultural Data'!C1451</f>
        <v>0</v>
      </c>
      <c r="F1451" s="40">
        <f>'Agricultural Data'!D1451</f>
        <v>0</v>
      </c>
      <c r="G1451" s="40">
        <f>'Agricultural Data'!E1451</f>
        <v>0</v>
      </c>
      <c r="H1451" s="38">
        <f>'Agricultural Data'!F1451</f>
        <v>0</v>
      </c>
      <c r="I1451" s="38">
        <f>'Agricultural Data'!G1451</f>
        <v>0</v>
      </c>
      <c r="J1451" s="38">
        <f>'Agricultural Data'!H1451</f>
        <v>0</v>
      </c>
      <c r="K1451" s="195">
        <f>'Agricultural Data'!I1451</f>
        <v>0</v>
      </c>
      <c r="L1451" s="195">
        <f>'Agricultural Data'!J1451</f>
        <v>0</v>
      </c>
      <c r="M1451" s="168" t="str">
        <f t="shared" si="75"/>
        <v/>
      </c>
      <c r="N1451" s="168" t="str">
        <f t="shared" si="76"/>
        <v/>
      </c>
      <c r="O1451" s="38" t="str">
        <f>IFERROR(IF(VLOOKUP(J1451,'Inputs_Metric 30'!$D$5:$E$139,2,FALSE)=0,"",VLOOKUP(J1451,'Inputs_Metric 30'!$D$5:$E$139,2,FALSE)),"")</f>
        <v/>
      </c>
    </row>
    <row r="1452" spans="3:15" x14ac:dyDescent="0.25">
      <c r="C1452">
        <f t="shared" si="74"/>
        <v>10</v>
      </c>
      <c r="D1452">
        <f>COUNTIF($F$4:F1452,F1452)</f>
        <v>1267</v>
      </c>
      <c r="E1452" s="40">
        <f>'Agricultural Data'!C1452</f>
        <v>0</v>
      </c>
      <c r="F1452" s="40">
        <f>'Agricultural Data'!D1452</f>
        <v>0</v>
      </c>
      <c r="G1452" s="40">
        <f>'Agricultural Data'!E1452</f>
        <v>0</v>
      </c>
      <c r="H1452" s="38">
        <f>'Agricultural Data'!F1452</f>
        <v>0</v>
      </c>
      <c r="I1452" s="38">
        <f>'Agricultural Data'!G1452</f>
        <v>0</v>
      </c>
      <c r="J1452" s="38">
        <f>'Agricultural Data'!H1452</f>
        <v>0</v>
      </c>
      <c r="K1452" s="195">
        <f>'Agricultural Data'!I1452</f>
        <v>0</v>
      </c>
      <c r="L1452" s="195">
        <f>'Agricultural Data'!J1452</f>
        <v>0</v>
      </c>
      <c r="M1452" s="168" t="str">
        <f t="shared" si="75"/>
        <v/>
      </c>
      <c r="N1452" s="168" t="str">
        <f t="shared" si="76"/>
        <v/>
      </c>
      <c r="O1452" s="38" t="str">
        <f>IFERROR(IF(VLOOKUP(J1452,'Inputs_Metric 30'!$D$5:$E$139,2,FALSE)=0,"",VLOOKUP(J1452,'Inputs_Metric 30'!$D$5:$E$139,2,FALSE)),"")</f>
        <v/>
      </c>
    </row>
    <row r="1453" spans="3:15" x14ac:dyDescent="0.25">
      <c r="C1453">
        <f t="shared" si="74"/>
        <v>10</v>
      </c>
      <c r="D1453">
        <f>COUNTIF($F$4:F1453,F1453)</f>
        <v>1268</v>
      </c>
      <c r="E1453" s="40">
        <f>'Agricultural Data'!C1453</f>
        <v>0</v>
      </c>
      <c r="F1453" s="40">
        <f>'Agricultural Data'!D1453</f>
        <v>0</v>
      </c>
      <c r="G1453" s="40">
        <f>'Agricultural Data'!E1453</f>
        <v>0</v>
      </c>
      <c r="H1453" s="38">
        <f>'Agricultural Data'!F1453</f>
        <v>0</v>
      </c>
      <c r="I1453" s="38">
        <f>'Agricultural Data'!G1453</f>
        <v>0</v>
      </c>
      <c r="J1453" s="38">
        <f>'Agricultural Data'!H1453</f>
        <v>0</v>
      </c>
      <c r="K1453" s="195">
        <f>'Agricultural Data'!I1453</f>
        <v>0</v>
      </c>
      <c r="L1453" s="195">
        <f>'Agricultural Data'!J1453</f>
        <v>0</v>
      </c>
      <c r="M1453" s="168" t="str">
        <f t="shared" si="75"/>
        <v/>
      </c>
      <c r="N1453" s="168" t="str">
        <f t="shared" si="76"/>
        <v/>
      </c>
      <c r="O1453" s="38" t="str">
        <f>IFERROR(IF(VLOOKUP(J1453,'Inputs_Metric 30'!$D$5:$E$139,2,FALSE)=0,"",VLOOKUP(J1453,'Inputs_Metric 30'!$D$5:$E$139,2,FALSE)),"")</f>
        <v/>
      </c>
    </row>
    <row r="1454" spans="3:15" x14ac:dyDescent="0.25">
      <c r="C1454">
        <f t="shared" si="74"/>
        <v>10</v>
      </c>
      <c r="D1454">
        <f>COUNTIF($F$4:F1454,F1454)</f>
        <v>1269</v>
      </c>
      <c r="E1454" s="40">
        <f>'Agricultural Data'!C1454</f>
        <v>0</v>
      </c>
      <c r="F1454" s="40">
        <f>'Agricultural Data'!D1454</f>
        <v>0</v>
      </c>
      <c r="G1454" s="40">
        <f>'Agricultural Data'!E1454</f>
        <v>0</v>
      </c>
      <c r="H1454" s="38">
        <f>'Agricultural Data'!F1454</f>
        <v>0</v>
      </c>
      <c r="I1454" s="38">
        <f>'Agricultural Data'!G1454</f>
        <v>0</v>
      </c>
      <c r="J1454" s="38">
        <f>'Agricultural Data'!H1454</f>
        <v>0</v>
      </c>
      <c r="K1454" s="195">
        <f>'Agricultural Data'!I1454</f>
        <v>0</v>
      </c>
      <c r="L1454" s="195">
        <f>'Agricultural Data'!J1454</f>
        <v>0</v>
      </c>
      <c r="M1454" s="168" t="str">
        <f t="shared" si="75"/>
        <v/>
      </c>
      <c r="N1454" s="168" t="str">
        <f t="shared" si="76"/>
        <v/>
      </c>
      <c r="O1454" s="38" t="str">
        <f>IFERROR(IF(VLOOKUP(J1454,'Inputs_Metric 30'!$D$5:$E$139,2,FALSE)=0,"",VLOOKUP(J1454,'Inputs_Metric 30'!$D$5:$E$139,2,FALSE)),"")</f>
        <v/>
      </c>
    </row>
    <row r="1455" spans="3:15" x14ac:dyDescent="0.25">
      <c r="C1455">
        <f t="shared" si="74"/>
        <v>10</v>
      </c>
      <c r="D1455">
        <f>COUNTIF($F$4:F1455,F1455)</f>
        <v>1270</v>
      </c>
      <c r="E1455" s="40">
        <f>'Agricultural Data'!C1455</f>
        <v>0</v>
      </c>
      <c r="F1455" s="40">
        <f>'Agricultural Data'!D1455</f>
        <v>0</v>
      </c>
      <c r="G1455" s="40">
        <f>'Agricultural Data'!E1455</f>
        <v>0</v>
      </c>
      <c r="H1455" s="38">
        <f>'Agricultural Data'!F1455</f>
        <v>0</v>
      </c>
      <c r="I1455" s="38">
        <f>'Agricultural Data'!G1455</f>
        <v>0</v>
      </c>
      <c r="J1455" s="38">
        <f>'Agricultural Data'!H1455</f>
        <v>0</v>
      </c>
      <c r="K1455" s="195">
        <f>'Agricultural Data'!I1455</f>
        <v>0</v>
      </c>
      <c r="L1455" s="195">
        <f>'Agricultural Data'!J1455</f>
        <v>0</v>
      </c>
      <c r="M1455" s="168" t="str">
        <f t="shared" si="75"/>
        <v/>
      </c>
      <c r="N1455" s="168" t="str">
        <f t="shared" si="76"/>
        <v/>
      </c>
      <c r="O1455" s="38" t="str">
        <f>IFERROR(IF(VLOOKUP(J1455,'Inputs_Metric 30'!$D$5:$E$139,2,FALSE)=0,"",VLOOKUP(J1455,'Inputs_Metric 30'!$D$5:$E$139,2,FALSE)),"")</f>
        <v/>
      </c>
    </row>
    <row r="1456" spans="3:15" x14ac:dyDescent="0.25">
      <c r="C1456">
        <f t="shared" si="74"/>
        <v>10</v>
      </c>
      <c r="D1456">
        <f>COUNTIF($F$4:F1456,F1456)</f>
        <v>1271</v>
      </c>
      <c r="E1456" s="40">
        <f>'Agricultural Data'!C1456</f>
        <v>0</v>
      </c>
      <c r="F1456" s="40">
        <f>'Agricultural Data'!D1456</f>
        <v>0</v>
      </c>
      <c r="G1456" s="40">
        <f>'Agricultural Data'!E1456</f>
        <v>0</v>
      </c>
      <c r="H1456" s="38">
        <f>'Agricultural Data'!F1456</f>
        <v>0</v>
      </c>
      <c r="I1456" s="38">
        <f>'Agricultural Data'!G1456</f>
        <v>0</v>
      </c>
      <c r="J1456" s="38">
        <f>'Agricultural Data'!H1456</f>
        <v>0</v>
      </c>
      <c r="K1456" s="195">
        <f>'Agricultural Data'!I1456</f>
        <v>0</v>
      </c>
      <c r="L1456" s="195">
        <f>'Agricultural Data'!J1456</f>
        <v>0</v>
      </c>
      <c r="M1456" s="168" t="str">
        <f t="shared" si="75"/>
        <v/>
      </c>
      <c r="N1456" s="168" t="str">
        <f t="shared" si="76"/>
        <v/>
      </c>
      <c r="O1456" s="38" t="str">
        <f>IFERROR(IF(VLOOKUP(J1456,'Inputs_Metric 30'!$D$5:$E$139,2,FALSE)=0,"",VLOOKUP(J1456,'Inputs_Metric 30'!$D$5:$E$139,2,FALSE)),"")</f>
        <v/>
      </c>
    </row>
    <row r="1457" spans="3:15" x14ac:dyDescent="0.25">
      <c r="C1457">
        <f t="shared" si="74"/>
        <v>10</v>
      </c>
      <c r="D1457">
        <f>COUNTIF($F$4:F1457,F1457)</f>
        <v>1272</v>
      </c>
      <c r="E1457" s="40">
        <f>'Agricultural Data'!C1457</f>
        <v>0</v>
      </c>
      <c r="F1457" s="40">
        <f>'Agricultural Data'!D1457</f>
        <v>0</v>
      </c>
      <c r="G1457" s="40">
        <f>'Agricultural Data'!E1457</f>
        <v>0</v>
      </c>
      <c r="H1457" s="38">
        <f>'Agricultural Data'!F1457</f>
        <v>0</v>
      </c>
      <c r="I1457" s="38">
        <f>'Agricultural Data'!G1457</f>
        <v>0</v>
      </c>
      <c r="J1457" s="38">
        <f>'Agricultural Data'!H1457</f>
        <v>0</v>
      </c>
      <c r="K1457" s="195">
        <f>'Agricultural Data'!I1457</f>
        <v>0</v>
      </c>
      <c r="L1457" s="195">
        <f>'Agricultural Data'!J1457</f>
        <v>0</v>
      </c>
      <c r="M1457" s="168" t="str">
        <f t="shared" si="75"/>
        <v/>
      </c>
      <c r="N1457" s="168" t="str">
        <f t="shared" si="76"/>
        <v/>
      </c>
      <c r="O1457" s="38" t="str">
        <f>IFERROR(IF(VLOOKUP(J1457,'Inputs_Metric 30'!$D$5:$E$139,2,FALSE)=0,"",VLOOKUP(J1457,'Inputs_Metric 30'!$D$5:$E$139,2,FALSE)),"")</f>
        <v/>
      </c>
    </row>
    <row r="1458" spans="3:15" x14ac:dyDescent="0.25">
      <c r="C1458">
        <f t="shared" si="74"/>
        <v>10</v>
      </c>
      <c r="D1458">
        <f>COUNTIF($F$4:F1458,F1458)</f>
        <v>1273</v>
      </c>
      <c r="E1458" s="40">
        <f>'Agricultural Data'!C1458</f>
        <v>0</v>
      </c>
      <c r="F1458" s="40">
        <f>'Agricultural Data'!D1458</f>
        <v>0</v>
      </c>
      <c r="G1458" s="40">
        <f>'Agricultural Data'!E1458</f>
        <v>0</v>
      </c>
      <c r="H1458" s="38">
        <f>'Agricultural Data'!F1458</f>
        <v>0</v>
      </c>
      <c r="I1458" s="38">
        <f>'Agricultural Data'!G1458</f>
        <v>0</v>
      </c>
      <c r="J1458" s="38">
        <f>'Agricultural Data'!H1458</f>
        <v>0</v>
      </c>
      <c r="K1458" s="195">
        <f>'Agricultural Data'!I1458</f>
        <v>0</v>
      </c>
      <c r="L1458" s="195">
        <f>'Agricultural Data'!J1458</f>
        <v>0</v>
      </c>
      <c r="M1458" s="168" t="str">
        <f t="shared" si="75"/>
        <v/>
      </c>
      <c r="N1458" s="168" t="str">
        <f t="shared" si="76"/>
        <v/>
      </c>
      <c r="O1458" s="38" t="str">
        <f>IFERROR(IF(VLOOKUP(J1458,'Inputs_Metric 30'!$D$5:$E$139,2,FALSE)=0,"",VLOOKUP(J1458,'Inputs_Metric 30'!$D$5:$E$139,2,FALSE)),"")</f>
        <v/>
      </c>
    </row>
    <row r="1459" spans="3:15" x14ac:dyDescent="0.25">
      <c r="C1459">
        <f t="shared" si="74"/>
        <v>10</v>
      </c>
      <c r="D1459">
        <f>COUNTIF($F$4:F1459,F1459)</f>
        <v>1274</v>
      </c>
      <c r="E1459" s="40">
        <f>'Agricultural Data'!C1459</f>
        <v>0</v>
      </c>
      <c r="F1459" s="40">
        <f>'Agricultural Data'!D1459</f>
        <v>0</v>
      </c>
      <c r="G1459" s="40">
        <f>'Agricultural Data'!E1459</f>
        <v>0</v>
      </c>
      <c r="H1459" s="38">
        <f>'Agricultural Data'!F1459</f>
        <v>0</v>
      </c>
      <c r="I1459" s="38">
        <f>'Agricultural Data'!G1459</f>
        <v>0</v>
      </c>
      <c r="J1459" s="38">
        <f>'Agricultural Data'!H1459</f>
        <v>0</v>
      </c>
      <c r="K1459" s="195">
        <f>'Agricultural Data'!I1459</f>
        <v>0</v>
      </c>
      <c r="L1459" s="195">
        <f>'Agricultural Data'!J1459</f>
        <v>0</v>
      </c>
      <c r="M1459" s="168" t="str">
        <f t="shared" si="75"/>
        <v/>
      </c>
      <c r="N1459" s="168" t="str">
        <f t="shared" si="76"/>
        <v/>
      </c>
      <c r="O1459" s="38" t="str">
        <f>IFERROR(IF(VLOOKUP(J1459,'Inputs_Metric 30'!$D$5:$E$139,2,FALSE)=0,"",VLOOKUP(J1459,'Inputs_Metric 30'!$D$5:$E$139,2,FALSE)),"")</f>
        <v/>
      </c>
    </row>
    <row r="1460" spans="3:15" x14ac:dyDescent="0.25">
      <c r="C1460">
        <f t="shared" si="74"/>
        <v>10</v>
      </c>
      <c r="D1460">
        <f>COUNTIF($F$4:F1460,F1460)</f>
        <v>1275</v>
      </c>
      <c r="E1460" s="40">
        <f>'Agricultural Data'!C1460</f>
        <v>0</v>
      </c>
      <c r="F1460" s="40">
        <f>'Agricultural Data'!D1460</f>
        <v>0</v>
      </c>
      <c r="G1460" s="40">
        <f>'Agricultural Data'!E1460</f>
        <v>0</v>
      </c>
      <c r="H1460" s="38">
        <f>'Agricultural Data'!F1460</f>
        <v>0</v>
      </c>
      <c r="I1460" s="38">
        <f>'Agricultural Data'!G1460</f>
        <v>0</v>
      </c>
      <c r="J1460" s="38">
        <f>'Agricultural Data'!H1460</f>
        <v>0</v>
      </c>
      <c r="K1460" s="195">
        <f>'Agricultural Data'!I1460</f>
        <v>0</v>
      </c>
      <c r="L1460" s="195">
        <f>'Agricultural Data'!J1460</f>
        <v>0</v>
      </c>
      <c r="M1460" s="168" t="str">
        <f t="shared" si="75"/>
        <v/>
      </c>
      <c r="N1460" s="168" t="str">
        <f t="shared" si="76"/>
        <v/>
      </c>
      <c r="O1460" s="38" t="str">
        <f>IFERROR(IF(VLOOKUP(J1460,'Inputs_Metric 30'!$D$5:$E$139,2,FALSE)=0,"",VLOOKUP(J1460,'Inputs_Metric 30'!$D$5:$E$139,2,FALSE)),"")</f>
        <v/>
      </c>
    </row>
    <row r="1461" spans="3:15" x14ac:dyDescent="0.25">
      <c r="C1461">
        <f t="shared" si="74"/>
        <v>10</v>
      </c>
      <c r="D1461">
        <f>COUNTIF($F$4:F1461,F1461)</f>
        <v>1276</v>
      </c>
      <c r="E1461" s="40">
        <f>'Agricultural Data'!C1461</f>
        <v>0</v>
      </c>
      <c r="F1461" s="40">
        <f>'Agricultural Data'!D1461</f>
        <v>0</v>
      </c>
      <c r="G1461" s="40">
        <f>'Agricultural Data'!E1461</f>
        <v>0</v>
      </c>
      <c r="H1461" s="38">
        <f>'Agricultural Data'!F1461</f>
        <v>0</v>
      </c>
      <c r="I1461" s="38">
        <f>'Agricultural Data'!G1461</f>
        <v>0</v>
      </c>
      <c r="J1461" s="38">
        <f>'Agricultural Data'!H1461</f>
        <v>0</v>
      </c>
      <c r="K1461" s="195">
        <f>'Agricultural Data'!I1461</f>
        <v>0</v>
      </c>
      <c r="L1461" s="195">
        <f>'Agricultural Data'!J1461</f>
        <v>0</v>
      </c>
      <c r="M1461" s="168" t="str">
        <f t="shared" si="75"/>
        <v/>
      </c>
      <c r="N1461" s="168" t="str">
        <f t="shared" si="76"/>
        <v/>
      </c>
      <c r="O1461" s="38" t="str">
        <f>IFERROR(IF(VLOOKUP(J1461,'Inputs_Metric 30'!$D$5:$E$139,2,FALSE)=0,"",VLOOKUP(J1461,'Inputs_Metric 30'!$D$5:$E$139,2,FALSE)),"")</f>
        <v/>
      </c>
    </row>
    <row r="1462" spans="3:15" x14ac:dyDescent="0.25">
      <c r="C1462">
        <f t="shared" si="74"/>
        <v>10</v>
      </c>
      <c r="D1462">
        <f>COUNTIF($F$4:F1462,F1462)</f>
        <v>1277</v>
      </c>
      <c r="E1462" s="40">
        <f>'Agricultural Data'!C1462</f>
        <v>0</v>
      </c>
      <c r="F1462" s="40">
        <f>'Agricultural Data'!D1462</f>
        <v>0</v>
      </c>
      <c r="G1462" s="40">
        <f>'Agricultural Data'!E1462</f>
        <v>0</v>
      </c>
      <c r="H1462" s="38">
        <f>'Agricultural Data'!F1462</f>
        <v>0</v>
      </c>
      <c r="I1462" s="38">
        <f>'Agricultural Data'!G1462</f>
        <v>0</v>
      </c>
      <c r="J1462" s="38">
        <f>'Agricultural Data'!H1462</f>
        <v>0</v>
      </c>
      <c r="K1462" s="195">
        <f>'Agricultural Data'!I1462</f>
        <v>0</v>
      </c>
      <c r="L1462" s="195">
        <f>'Agricultural Data'!J1462</f>
        <v>0</v>
      </c>
      <c r="M1462" s="168" t="str">
        <f t="shared" si="75"/>
        <v/>
      </c>
      <c r="N1462" s="168" t="str">
        <f t="shared" si="76"/>
        <v/>
      </c>
      <c r="O1462" s="38" t="str">
        <f>IFERROR(IF(VLOOKUP(J1462,'Inputs_Metric 30'!$D$5:$E$139,2,FALSE)=0,"",VLOOKUP(J1462,'Inputs_Metric 30'!$D$5:$E$139,2,FALSE)),"")</f>
        <v/>
      </c>
    </row>
    <row r="1463" spans="3:15" x14ac:dyDescent="0.25">
      <c r="C1463">
        <f t="shared" si="74"/>
        <v>10</v>
      </c>
      <c r="D1463">
        <f>COUNTIF($F$4:F1463,F1463)</f>
        <v>1278</v>
      </c>
      <c r="E1463" s="40">
        <f>'Agricultural Data'!C1463</f>
        <v>0</v>
      </c>
      <c r="F1463" s="40">
        <f>'Agricultural Data'!D1463</f>
        <v>0</v>
      </c>
      <c r="G1463" s="40">
        <f>'Agricultural Data'!E1463</f>
        <v>0</v>
      </c>
      <c r="H1463" s="38">
        <f>'Agricultural Data'!F1463</f>
        <v>0</v>
      </c>
      <c r="I1463" s="38">
        <f>'Agricultural Data'!G1463</f>
        <v>0</v>
      </c>
      <c r="J1463" s="38">
        <f>'Agricultural Data'!H1463</f>
        <v>0</v>
      </c>
      <c r="K1463" s="195">
        <f>'Agricultural Data'!I1463</f>
        <v>0</v>
      </c>
      <c r="L1463" s="195">
        <f>'Agricultural Data'!J1463</f>
        <v>0</v>
      </c>
      <c r="M1463" s="168" t="str">
        <f t="shared" si="75"/>
        <v/>
      </c>
      <c r="N1463" s="168" t="str">
        <f t="shared" si="76"/>
        <v/>
      </c>
      <c r="O1463" s="38" t="str">
        <f>IFERROR(IF(VLOOKUP(J1463,'Inputs_Metric 30'!$D$5:$E$139,2,FALSE)=0,"",VLOOKUP(J1463,'Inputs_Metric 30'!$D$5:$E$139,2,FALSE)),"")</f>
        <v/>
      </c>
    </row>
    <row r="1464" spans="3:15" x14ac:dyDescent="0.25">
      <c r="C1464">
        <f t="shared" si="74"/>
        <v>10</v>
      </c>
      <c r="D1464">
        <f>COUNTIF($F$4:F1464,F1464)</f>
        <v>1279</v>
      </c>
      <c r="E1464" s="40">
        <f>'Agricultural Data'!C1464</f>
        <v>0</v>
      </c>
      <c r="F1464" s="40">
        <f>'Agricultural Data'!D1464</f>
        <v>0</v>
      </c>
      <c r="G1464" s="40">
        <f>'Agricultural Data'!E1464</f>
        <v>0</v>
      </c>
      <c r="H1464" s="38">
        <f>'Agricultural Data'!F1464</f>
        <v>0</v>
      </c>
      <c r="I1464" s="38">
        <f>'Agricultural Data'!G1464</f>
        <v>0</v>
      </c>
      <c r="J1464" s="38">
        <f>'Agricultural Data'!H1464</f>
        <v>0</v>
      </c>
      <c r="K1464" s="195">
        <f>'Agricultural Data'!I1464</f>
        <v>0</v>
      </c>
      <c r="L1464" s="195">
        <f>'Agricultural Data'!J1464</f>
        <v>0</v>
      </c>
      <c r="M1464" s="168" t="str">
        <f t="shared" si="75"/>
        <v/>
      </c>
      <c r="N1464" s="168" t="str">
        <f t="shared" si="76"/>
        <v/>
      </c>
      <c r="O1464" s="38" t="str">
        <f>IFERROR(IF(VLOOKUP(J1464,'Inputs_Metric 30'!$D$5:$E$139,2,FALSE)=0,"",VLOOKUP(J1464,'Inputs_Metric 30'!$D$5:$E$139,2,FALSE)),"")</f>
        <v/>
      </c>
    </row>
    <row r="1465" spans="3:15" x14ac:dyDescent="0.25">
      <c r="C1465">
        <f t="shared" si="74"/>
        <v>10</v>
      </c>
      <c r="D1465">
        <f>COUNTIF($F$4:F1465,F1465)</f>
        <v>1280</v>
      </c>
      <c r="E1465" s="40">
        <f>'Agricultural Data'!C1465</f>
        <v>0</v>
      </c>
      <c r="F1465" s="40">
        <f>'Agricultural Data'!D1465</f>
        <v>0</v>
      </c>
      <c r="G1465" s="40">
        <f>'Agricultural Data'!E1465</f>
        <v>0</v>
      </c>
      <c r="H1465" s="38">
        <f>'Agricultural Data'!F1465</f>
        <v>0</v>
      </c>
      <c r="I1465" s="38">
        <f>'Agricultural Data'!G1465</f>
        <v>0</v>
      </c>
      <c r="J1465" s="38">
        <f>'Agricultural Data'!H1465</f>
        <v>0</v>
      </c>
      <c r="K1465" s="195">
        <f>'Agricultural Data'!I1465</f>
        <v>0</v>
      </c>
      <c r="L1465" s="195">
        <f>'Agricultural Data'!J1465</f>
        <v>0</v>
      </c>
      <c r="M1465" s="168" t="str">
        <f t="shared" si="75"/>
        <v/>
      </c>
      <c r="N1465" s="168" t="str">
        <f t="shared" si="76"/>
        <v/>
      </c>
      <c r="O1465" s="38" t="str">
        <f>IFERROR(IF(VLOOKUP(J1465,'Inputs_Metric 30'!$D$5:$E$139,2,FALSE)=0,"",VLOOKUP(J1465,'Inputs_Metric 30'!$D$5:$E$139,2,FALSE)),"")</f>
        <v/>
      </c>
    </row>
    <row r="1466" spans="3:15" x14ac:dyDescent="0.25">
      <c r="C1466">
        <f t="shared" si="74"/>
        <v>10</v>
      </c>
      <c r="D1466">
        <f>COUNTIF($F$4:F1466,F1466)</f>
        <v>1281</v>
      </c>
      <c r="E1466" s="40">
        <f>'Agricultural Data'!C1466</f>
        <v>0</v>
      </c>
      <c r="F1466" s="40">
        <f>'Agricultural Data'!D1466</f>
        <v>0</v>
      </c>
      <c r="G1466" s="40">
        <f>'Agricultural Data'!E1466</f>
        <v>0</v>
      </c>
      <c r="H1466" s="38">
        <f>'Agricultural Data'!F1466</f>
        <v>0</v>
      </c>
      <c r="I1466" s="38">
        <f>'Agricultural Data'!G1466</f>
        <v>0</v>
      </c>
      <c r="J1466" s="38">
        <f>'Agricultural Data'!H1466</f>
        <v>0</v>
      </c>
      <c r="K1466" s="195">
        <f>'Agricultural Data'!I1466</f>
        <v>0</v>
      </c>
      <c r="L1466" s="195">
        <f>'Agricultural Data'!J1466</f>
        <v>0</v>
      </c>
      <c r="M1466" s="168" t="str">
        <f t="shared" si="75"/>
        <v/>
      </c>
      <c r="N1466" s="168" t="str">
        <f t="shared" si="76"/>
        <v/>
      </c>
      <c r="O1466" s="38" t="str">
        <f>IFERROR(IF(VLOOKUP(J1466,'Inputs_Metric 30'!$D$5:$E$139,2,FALSE)=0,"",VLOOKUP(J1466,'Inputs_Metric 30'!$D$5:$E$139,2,FALSE)),"")</f>
        <v/>
      </c>
    </row>
    <row r="1467" spans="3:15" x14ac:dyDescent="0.25">
      <c r="C1467">
        <f t="shared" si="74"/>
        <v>10</v>
      </c>
      <c r="D1467">
        <f>COUNTIF($F$4:F1467,F1467)</f>
        <v>1282</v>
      </c>
      <c r="E1467" s="40">
        <f>'Agricultural Data'!C1467</f>
        <v>0</v>
      </c>
      <c r="F1467" s="40">
        <f>'Agricultural Data'!D1467</f>
        <v>0</v>
      </c>
      <c r="G1467" s="40">
        <f>'Agricultural Data'!E1467</f>
        <v>0</v>
      </c>
      <c r="H1467" s="38">
        <f>'Agricultural Data'!F1467</f>
        <v>0</v>
      </c>
      <c r="I1467" s="38">
        <f>'Agricultural Data'!G1467</f>
        <v>0</v>
      </c>
      <c r="J1467" s="38">
        <f>'Agricultural Data'!H1467</f>
        <v>0</v>
      </c>
      <c r="K1467" s="195">
        <f>'Agricultural Data'!I1467</f>
        <v>0</v>
      </c>
      <c r="L1467" s="195">
        <f>'Agricultural Data'!J1467</f>
        <v>0</v>
      </c>
      <c r="M1467" s="168" t="str">
        <f t="shared" si="75"/>
        <v/>
      </c>
      <c r="N1467" s="168" t="str">
        <f t="shared" si="76"/>
        <v/>
      </c>
      <c r="O1467" s="38" t="str">
        <f>IFERROR(IF(VLOOKUP(J1467,'Inputs_Metric 30'!$D$5:$E$139,2,FALSE)=0,"",VLOOKUP(J1467,'Inputs_Metric 30'!$D$5:$E$139,2,FALSE)),"")</f>
        <v/>
      </c>
    </row>
    <row r="1468" spans="3:15" x14ac:dyDescent="0.25">
      <c r="C1468">
        <f t="shared" si="74"/>
        <v>10</v>
      </c>
      <c r="D1468">
        <f>COUNTIF($F$4:F1468,F1468)</f>
        <v>1283</v>
      </c>
      <c r="E1468" s="40">
        <f>'Agricultural Data'!C1468</f>
        <v>0</v>
      </c>
      <c r="F1468" s="40">
        <f>'Agricultural Data'!D1468</f>
        <v>0</v>
      </c>
      <c r="G1468" s="40">
        <f>'Agricultural Data'!E1468</f>
        <v>0</v>
      </c>
      <c r="H1468" s="38">
        <f>'Agricultural Data'!F1468</f>
        <v>0</v>
      </c>
      <c r="I1468" s="38">
        <f>'Agricultural Data'!G1468</f>
        <v>0</v>
      </c>
      <c r="J1468" s="38">
        <f>'Agricultural Data'!H1468</f>
        <v>0</v>
      </c>
      <c r="K1468" s="195">
        <f>'Agricultural Data'!I1468</f>
        <v>0</v>
      </c>
      <c r="L1468" s="195">
        <f>'Agricultural Data'!J1468</f>
        <v>0</v>
      </c>
      <c r="M1468" s="168" t="str">
        <f t="shared" si="75"/>
        <v/>
      </c>
      <c r="N1468" s="168" t="str">
        <f t="shared" si="76"/>
        <v/>
      </c>
      <c r="O1468" s="38" t="str">
        <f>IFERROR(IF(VLOOKUP(J1468,'Inputs_Metric 30'!$D$5:$E$139,2,FALSE)=0,"",VLOOKUP(J1468,'Inputs_Metric 30'!$D$5:$E$139,2,FALSE)),"")</f>
        <v/>
      </c>
    </row>
    <row r="1469" spans="3:15" x14ac:dyDescent="0.25">
      <c r="C1469">
        <f t="shared" si="74"/>
        <v>10</v>
      </c>
      <c r="D1469">
        <f>COUNTIF($F$4:F1469,F1469)</f>
        <v>1284</v>
      </c>
      <c r="E1469" s="40">
        <f>'Agricultural Data'!C1469</f>
        <v>0</v>
      </c>
      <c r="F1469" s="40">
        <f>'Agricultural Data'!D1469</f>
        <v>0</v>
      </c>
      <c r="G1469" s="40">
        <f>'Agricultural Data'!E1469</f>
        <v>0</v>
      </c>
      <c r="H1469" s="38">
        <f>'Agricultural Data'!F1469</f>
        <v>0</v>
      </c>
      <c r="I1469" s="38">
        <f>'Agricultural Data'!G1469</f>
        <v>0</v>
      </c>
      <c r="J1469" s="38">
        <f>'Agricultural Data'!H1469</f>
        <v>0</v>
      </c>
      <c r="K1469" s="195">
        <f>'Agricultural Data'!I1469</f>
        <v>0</v>
      </c>
      <c r="L1469" s="195">
        <f>'Agricultural Data'!J1469</f>
        <v>0</v>
      </c>
      <c r="M1469" s="168" t="str">
        <f t="shared" si="75"/>
        <v/>
      </c>
      <c r="N1469" s="168" t="str">
        <f t="shared" si="76"/>
        <v/>
      </c>
      <c r="O1469" s="38" t="str">
        <f>IFERROR(IF(VLOOKUP(J1469,'Inputs_Metric 30'!$D$5:$E$139,2,FALSE)=0,"",VLOOKUP(J1469,'Inputs_Metric 30'!$D$5:$E$139,2,FALSE)),"")</f>
        <v/>
      </c>
    </row>
    <row r="1470" spans="3:15" x14ac:dyDescent="0.25">
      <c r="C1470">
        <f t="shared" si="74"/>
        <v>10</v>
      </c>
      <c r="D1470">
        <f>COUNTIF($F$4:F1470,F1470)</f>
        <v>1285</v>
      </c>
      <c r="E1470" s="40">
        <f>'Agricultural Data'!C1470</f>
        <v>0</v>
      </c>
      <c r="F1470" s="40">
        <f>'Agricultural Data'!D1470</f>
        <v>0</v>
      </c>
      <c r="G1470" s="40">
        <f>'Agricultural Data'!E1470</f>
        <v>0</v>
      </c>
      <c r="H1470" s="38">
        <f>'Agricultural Data'!F1470</f>
        <v>0</v>
      </c>
      <c r="I1470" s="38">
        <f>'Agricultural Data'!G1470</f>
        <v>0</v>
      </c>
      <c r="J1470" s="38">
        <f>'Agricultural Data'!H1470</f>
        <v>0</v>
      </c>
      <c r="K1470" s="195">
        <f>'Agricultural Data'!I1470</f>
        <v>0</v>
      </c>
      <c r="L1470" s="195">
        <f>'Agricultural Data'!J1470</f>
        <v>0</v>
      </c>
      <c r="M1470" s="168" t="str">
        <f t="shared" si="75"/>
        <v/>
      </c>
      <c r="N1470" s="168" t="str">
        <f t="shared" si="76"/>
        <v/>
      </c>
      <c r="O1470" s="38" t="str">
        <f>IFERROR(IF(VLOOKUP(J1470,'Inputs_Metric 30'!$D$5:$E$139,2,FALSE)=0,"",VLOOKUP(J1470,'Inputs_Metric 30'!$D$5:$E$139,2,FALSE)),"")</f>
        <v/>
      </c>
    </row>
    <row r="1471" spans="3:15" x14ac:dyDescent="0.25">
      <c r="C1471">
        <f t="shared" si="74"/>
        <v>10</v>
      </c>
      <c r="D1471">
        <f>COUNTIF($F$4:F1471,F1471)</f>
        <v>1286</v>
      </c>
      <c r="E1471" s="40">
        <f>'Agricultural Data'!C1471</f>
        <v>0</v>
      </c>
      <c r="F1471" s="40">
        <f>'Agricultural Data'!D1471</f>
        <v>0</v>
      </c>
      <c r="G1471" s="40">
        <f>'Agricultural Data'!E1471</f>
        <v>0</v>
      </c>
      <c r="H1471" s="38">
        <f>'Agricultural Data'!F1471</f>
        <v>0</v>
      </c>
      <c r="I1471" s="38">
        <f>'Agricultural Data'!G1471</f>
        <v>0</v>
      </c>
      <c r="J1471" s="38">
        <f>'Agricultural Data'!H1471</f>
        <v>0</v>
      </c>
      <c r="K1471" s="195">
        <f>'Agricultural Data'!I1471</f>
        <v>0</v>
      </c>
      <c r="L1471" s="195">
        <f>'Agricultural Data'!J1471</f>
        <v>0</v>
      </c>
      <c r="M1471" s="168" t="str">
        <f t="shared" si="75"/>
        <v/>
      </c>
      <c r="N1471" s="168" t="str">
        <f t="shared" si="76"/>
        <v/>
      </c>
      <c r="O1471" s="38" t="str">
        <f>IFERROR(IF(VLOOKUP(J1471,'Inputs_Metric 30'!$D$5:$E$139,2,FALSE)=0,"",VLOOKUP(J1471,'Inputs_Metric 30'!$D$5:$E$139,2,FALSE)),"")</f>
        <v/>
      </c>
    </row>
    <row r="1472" spans="3:15" x14ac:dyDescent="0.25">
      <c r="C1472">
        <f t="shared" si="74"/>
        <v>10</v>
      </c>
      <c r="D1472">
        <f>COUNTIF($F$4:F1472,F1472)</f>
        <v>1287</v>
      </c>
      <c r="E1472" s="40">
        <f>'Agricultural Data'!C1472</f>
        <v>0</v>
      </c>
      <c r="F1472" s="40">
        <f>'Agricultural Data'!D1472</f>
        <v>0</v>
      </c>
      <c r="G1472" s="40">
        <f>'Agricultural Data'!E1472</f>
        <v>0</v>
      </c>
      <c r="H1472" s="38">
        <f>'Agricultural Data'!F1472</f>
        <v>0</v>
      </c>
      <c r="I1472" s="38">
        <f>'Agricultural Data'!G1472</f>
        <v>0</v>
      </c>
      <c r="J1472" s="38">
        <f>'Agricultural Data'!H1472</f>
        <v>0</v>
      </c>
      <c r="K1472" s="195">
        <f>'Agricultural Data'!I1472</f>
        <v>0</v>
      </c>
      <c r="L1472" s="195">
        <f>'Agricultural Data'!J1472</f>
        <v>0</v>
      </c>
      <c r="M1472" s="168" t="str">
        <f t="shared" si="75"/>
        <v/>
      </c>
      <c r="N1472" s="168" t="str">
        <f t="shared" si="76"/>
        <v/>
      </c>
      <c r="O1472" s="38" t="str">
        <f>IFERROR(IF(VLOOKUP(J1472,'Inputs_Metric 30'!$D$5:$E$139,2,FALSE)=0,"",VLOOKUP(J1472,'Inputs_Metric 30'!$D$5:$E$139,2,FALSE)),"")</f>
        <v/>
      </c>
    </row>
    <row r="1473" spans="3:15" x14ac:dyDescent="0.25">
      <c r="C1473">
        <f t="shared" si="74"/>
        <v>10</v>
      </c>
      <c r="D1473">
        <f>COUNTIF($F$4:F1473,F1473)</f>
        <v>1288</v>
      </c>
      <c r="E1473" s="40">
        <f>'Agricultural Data'!C1473</f>
        <v>0</v>
      </c>
      <c r="F1473" s="40">
        <f>'Agricultural Data'!D1473</f>
        <v>0</v>
      </c>
      <c r="G1473" s="40">
        <f>'Agricultural Data'!E1473</f>
        <v>0</v>
      </c>
      <c r="H1473" s="38">
        <f>'Agricultural Data'!F1473</f>
        <v>0</v>
      </c>
      <c r="I1473" s="38">
        <f>'Agricultural Data'!G1473</f>
        <v>0</v>
      </c>
      <c r="J1473" s="38">
        <f>'Agricultural Data'!H1473</f>
        <v>0</v>
      </c>
      <c r="K1473" s="195">
        <f>'Agricultural Data'!I1473</f>
        <v>0</v>
      </c>
      <c r="L1473" s="195">
        <f>'Agricultural Data'!J1473</f>
        <v>0</v>
      </c>
      <c r="M1473" s="168" t="str">
        <f t="shared" si="75"/>
        <v/>
      </c>
      <c r="N1473" s="168" t="str">
        <f t="shared" si="76"/>
        <v/>
      </c>
      <c r="O1473" s="38" t="str">
        <f>IFERROR(IF(VLOOKUP(J1473,'Inputs_Metric 30'!$D$5:$E$139,2,FALSE)=0,"",VLOOKUP(J1473,'Inputs_Metric 30'!$D$5:$E$139,2,FALSE)),"")</f>
        <v/>
      </c>
    </row>
    <row r="1474" spans="3:15" x14ac:dyDescent="0.25">
      <c r="C1474">
        <f t="shared" si="74"/>
        <v>10</v>
      </c>
      <c r="D1474">
        <f>COUNTIF($F$4:F1474,F1474)</f>
        <v>1289</v>
      </c>
      <c r="E1474" s="40">
        <f>'Agricultural Data'!C1474</f>
        <v>0</v>
      </c>
      <c r="F1474" s="40">
        <f>'Agricultural Data'!D1474</f>
        <v>0</v>
      </c>
      <c r="G1474" s="40">
        <f>'Agricultural Data'!E1474</f>
        <v>0</v>
      </c>
      <c r="H1474" s="38">
        <f>'Agricultural Data'!F1474</f>
        <v>0</v>
      </c>
      <c r="I1474" s="38">
        <f>'Agricultural Data'!G1474</f>
        <v>0</v>
      </c>
      <c r="J1474" s="38">
        <f>'Agricultural Data'!H1474</f>
        <v>0</v>
      </c>
      <c r="K1474" s="195">
        <f>'Agricultural Data'!I1474</f>
        <v>0</v>
      </c>
      <c r="L1474" s="195">
        <f>'Agricultural Data'!J1474</f>
        <v>0</v>
      </c>
      <c r="M1474" s="168" t="str">
        <f t="shared" si="75"/>
        <v/>
      </c>
      <c r="N1474" s="168" t="str">
        <f t="shared" si="76"/>
        <v/>
      </c>
      <c r="O1474" s="38" t="str">
        <f>IFERROR(IF(VLOOKUP(J1474,'Inputs_Metric 30'!$D$5:$E$139,2,FALSE)=0,"",VLOOKUP(J1474,'Inputs_Metric 30'!$D$5:$E$139,2,FALSE)),"")</f>
        <v/>
      </c>
    </row>
    <row r="1475" spans="3:15" x14ac:dyDescent="0.25">
      <c r="C1475">
        <f t="shared" si="74"/>
        <v>10</v>
      </c>
      <c r="D1475">
        <f>COUNTIF($F$4:F1475,F1475)</f>
        <v>1290</v>
      </c>
      <c r="E1475" s="40">
        <f>'Agricultural Data'!C1475</f>
        <v>0</v>
      </c>
      <c r="F1475" s="40">
        <f>'Agricultural Data'!D1475</f>
        <v>0</v>
      </c>
      <c r="G1475" s="40">
        <f>'Agricultural Data'!E1475</f>
        <v>0</v>
      </c>
      <c r="H1475" s="38">
        <f>'Agricultural Data'!F1475</f>
        <v>0</v>
      </c>
      <c r="I1475" s="38">
        <f>'Agricultural Data'!G1475</f>
        <v>0</v>
      </c>
      <c r="J1475" s="38">
        <f>'Agricultural Data'!H1475</f>
        <v>0</v>
      </c>
      <c r="K1475" s="195">
        <f>'Agricultural Data'!I1475</f>
        <v>0</v>
      </c>
      <c r="L1475" s="195">
        <f>'Agricultural Data'!J1475</f>
        <v>0</v>
      </c>
      <c r="M1475" s="168" t="str">
        <f t="shared" si="75"/>
        <v/>
      </c>
      <c r="N1475" s="168" t="str">
        <f t="shared" si="76"/>
        <v/>
      </c>
      <c r="O1475" s="38" t="str">
        <f>IFERROR(IF(VLOOKUP(J1475,'Inputs_Metric 30'!$D$5:$E$139,2,FALSE)=0,"",VLOOKUP(J1475,'Inputs_Metric 30'!$D$5:$E$139,2,FALSE)),"")</f>
        <v/>
      </c>
    </row>
    <row r="1476" spans="3:15" x14ac:dyDescent="0.25">
      <c r="C1476">
        <f t="shared" si="74"/>
        <v>10</v>
      </c>
      <c r="D1476">
        <f>COUNTIF($F$4:F1476,F1476)</f>
        <v>1291</v>
      </c>
      <c r="E1476" s="40">
        <f>'Agricultural Data'!C1476</f>
        <v>0</v>
      </c>
      <c r="F1476" s="40">
        <f>'Agricultural Data'!D1476</f>
        <v>0</v>
      </c>
      <c r="G1476" s="40">
        <f>'Agricultural Data'!E1476</f>
        <v>0</v>
      </c>
      <c r="H1476" s="38">
        <f>'Agricultural Data'!F1476</f>
        <v>0</v>
      </c>
      <c r="I1476" s="38">
        <f>'Agricultural Data'!G1476</f>
        <v>0</v>
      </c>
      <c r="J1476" s="38">
        <f>'Agricultural Data'!H1476</f>
        <v>0</v>
      </c>
      <c r="K1476" s="195">
        <f>'Agricultural Data'!I1476</f>
        <v>0</v>
      </c>
      <c r="L1476" s="195">
        <f>'Agricultural Data'!J1476</f>
        <v>0</v>
      </c>
      <c r="M1476" s="168" t="str">
        <f t="shared" si="75"/>
        <v/>
      </c>
      <c r="N1476" s="168" t="str">
        <f t="shared" si="76"/>
        <v/>
      </c>
      <c r="O1476" s="38" t="str">
        <f>IFERROR(IF(VLOOKUP(J1476,'Inputs_Metric 30'!$D$5:$E$139,2,FALSE)=0,"",VLOOKUP(J1476,'Inputs_Metric 30'!$D$5:$E$139,2,FALSE)),"")</f>
        <v/>
      </c>
    </row>
    <row r="1477" spans="3:15" x14ac:dyDescent="0.25">
      <c r="C1477">
        <f t="shared" si="74"/>
        <v>10</v>
      </c>
      <c r="D1477">
        <f>COUNTIF($F$4:F1477,F1477)</f>
        <v>1292</v>
      </c>
      <c r="E1477" s="40">
        <f>'Agricultural Data'!C1477</f>
        <v>0</v>
      </c>
      <c r="F1477" s="40">
        <f>'Agricultural Data'!D1477</f>
        <v>0</v>
      </c>
      <c r="G1477" s="40">
        <f>'Agricultural Data'!E1477</f>
        <v>0</v>
      </c>
      <c r="H1477" s="38">
        <f>'Agricultural Data'!F1477</f>
        <v>0</v>
      </c>
      <c r="I1477" s="38">
        <f>'Agricultural Data'!G1477</f>
        <v>0</v>
      </c>
      <c r="J1477" s="38">
        <f>'Agricultural Data'!H1477</f>
        <v>0</v>
      </c>
      <c r="K1477" s="195">
        <f>'Agricultural Data'!I1477</f>
        <v>0</v>
      </c>
      <c r="L1477" s="195">
        <f>'Agricultural Data'!J1477</f>
        <v>0</v>
      </c>
      <c r="M1477" s="168" t="str">
        <f t="shared" si="75"/>
        <v/>
      </c>
      <c r="N1477" s="168" t="str">
        <f t="shared" si="76"/>
        <v/>
      </c>
      <c r="O1477" s="38" t="str">
        <f>IFERROR(IF(VLOOKUP(J1477,'Inputs_Metric 30'!$D$5:$E$139,2,FALSE)=0,"",VLOOKUP(J1477,'Inputs_Metric 30'!$D$5:$E$139,2,FALSE)),"")</f>
        <v/>
      </c>
    </row>
    <row r="1478" spans="3:15" x14ac:dyDescent="0.25">
      <c r="C1478">
        <f t="shared" si="74"/>
        <v>10</v>
      </c>
      <c r="D1478">
        <f>COUNTIF($F$4:F1478,F1478)</f>
        <v>1293</v>
      </c>
      <c r="E1478" s="40">
        <f>'Agricultural Data'!C1478</f>
        <v>0</v>
      </c>
      <c r="F1478" s="40">
        <f>'Agricultural Data'!D1478</f>
        <v>0</v>
      </c>
      <c r="G1478" s="40">
        <f>'Agricultural Data'!E1478</f>
        <v>0</v>
      </c>
      <c r="H1478" s="38">
        <f>'Agricultural Data'!F1478</f>
        <v>0</v>
      </c>
      <c r="I1478" s="38">
        <f>'Agricultural Data'!G1478</f>
        <v>0</v>
      </c>
      <c r="J1478" s="38">
        <f>'Agricultural Data'!H1478</f>
        <v>0</v>
      </c>
      <c r="K1478" s="195">
        <f>'Agricultural Data'!I1478</f>
        <v>0</v>
      </c>
      <c r="L1478" s="195">
        <f>'Agricultural Data'!J1478</f>
        <v>0</v>
      </c>
      <c r="M1478" s="168" t="str">
        <f t="shared" si="75"/>
        <v/>
      </c>
      <c r="N1478" s="168" t="str">
        <f t="shared" si="76"/>
        <v/>
      </c>
      <c r="O1478" s="38" t="str">
        <f>IFERROR(IF(VLOOKUP(J1478,'Inputs_Metric 30'!$D$5:$E$139,2,FALSE)=0,"",VLOOKUP(J1478,'Inputs_Metric 30'!$D$5:$E$139,2,FALSE)),"")</f>
        <v/>
      </c>
    </row>
    <row r="1479" spans="3:15" x14ac:dyDescent="0.25">
      <c r="C1479">
        <f t="shared" si="74"/>
        <v>10</v>
      </c>
      <c r="D1479">
        <f>COUNTIF($F$4:F1479,F1479)</f>
        <v>1294</v>
      </c>
      <c r="E1479" s="40">
        <f>'Agricultural Data'!C1479</f>
        <v>0</v>
      </c>
      <c r="F1479" s="40">
        <f>'Agricultural Data'!D1479</f>
        <v>0</v>
      </c>
      <c r="G1479" s="40">
        <f>'Agricultural Data'!E1479</f>
        <v>0</v>
      </c>
      <c r="H1479" s="38">
        <f>'Agricultural Data'!F1479</f>
        <v>0</v>
      </c>
      <c r="I1479" s="38">
        <f>'Agricultural Data'!G1479</f>
        <v>0</v>
      </c>
      <c r="J1479" s="38">
        <f>'Agricultural Data'!H1479</f>
        <v>0</v>
      </c>
      <c r="K1479" s="195">
        <f>'Agricultural Data'!I1479</f>
        <v>0</v>
      </c>
      <c r="L1479" s="195">
        <f>'Agricultural Data'!J1479</f>
        <v>0</v>
      </c>
      <c r="M1479" s="168" t="str">
        <f t="shared" si="75"/>
        <v/>
      </c>
      <c r="N1479" s="168" t="str">
        <f t="shared" si="76"/>
        <v/>
      </c>
      <c r="O1479" s="38" t="str">
        <f>IFERROR(IF(VLOOKUP(J1479,'Inputs_Metric 30'!$D$5:$E$139,2,FALSE)=0,"",VLOOKUP(J1479,'Inputs_Metric 30'!$D$5:$E$139,2,FALSE)),"")</f>
        <v/>
      </c>
    </row>
    <row r="1480" spans="3:15" x14ac:dyDescent="0.25">
      <c r="C1480">
        <f t="shared" si="74"/>
        <v>10</v>
      </c>
      <c r="D1480">
        <f>COUNTIF($F$4:F1480,F1480)</f>
        <v>1295</v>
      </c>
      <c r="E1480" s="40">
        <f>'Agricultural Data'!C1480</f>
        <v>0</v>
      </c>
      <c r="F1480" s="40">
        <f>'Agricultural Data'!D1480</f>
        <v>0</v>
      </c>
      <c r="G1480" s="40">
        <f>'Agricultural Data'!E1480</f>
        <v>0</v>
      </c>
      <c r="H1480" s="38">
        <f>'Agricultural Data'!F1480</f>
        <v>0</v>
      </c>
      <c r="I1480" s="38">
        <f>'Agricultural Data'!G1480</f>
        <v>0</v>
      </c>
      <c r="J1480" s="38">
        <f>'Agricultural Data'!H1480</f>
        <v>0</v>
      </c>
      <c r="K1480" s="195">
        <f>'Agricultural Data'!I1480</f>
        <v>0</v>
      </c>
      <c r="L1480" s="195">
        <f>'Agricultural Data'!J1480</f>
        <v>0</v>
      </c>
      <c r="M1480" s="168" t="str">
        <f t="shared" si="75"/>
        <v/>
      </c>
      <c r="N1480" s="168" t="str">
        <f t="shared" si="76"/>
        <v/>
      </c>
      <c r="O1480" s="38" t="str">
        <f>IFERROR(IF(VLOOKUP(J1480,'Inputs_Metric 30'!$D$5:$E$139,2,FALSE)=0,"",VLOOKUP(J1480,'Inputs_Metric 30'!$D$5:$E$139,2,FALSE)),"")</f>
        <v/>
      </c>
    </row>
    <row r="1481" spans="3:15" x14ac:dyDescent="0.25">
      <c r="C1481">
        <f t="shared" si="74"/>
        <v>10</v>
      </c>
      <c r="D1481">
        <f>COUNTIF($F$4:F1481,F1481)</f>
        <v>1296</v>
      </c>
      <c r="E1481" s="40">
        <f>'Agricultural Data'!C1481</f>
        <v>0</v>
      </c>
      <c r="F1481" s="40">
        <f>'Agricultural Data'!D1481</f>
        <v>0</v>
      </c>
      <c r="G1481" s="40">
        <f>'Agricultural Data'!E1481</f>
        <v>0</v>
      </c>
      <c r="H1481" s="38">
        <f>'Agricultural Data'!F1481</f>
        <v>0</v>
      </c>
      <c r="I1481" s="38">
        <f>'Agricultural Data'!G1481</f>
        <v>0</v>
      </c>
      <c r="J1481" s="38">
        <f>'Agricultural Data'!H1481</f>
        <v>0</v>
      </c>
      <c r="K1481" s="195">
        <f>'Agricultural Data'!I1481</f>
        <v>0</v>
      </c>
      <c r="L1481" s="195">
        <f>'Agricultural Data'!J1481</f>
        <v>0</v>
      </c>
      <c r="M1481" s="168" t="str">
        <f t="shared" si="75"/>
        <v/>
      </c>
      <c r="N1481" s="168" t="str">
        <f t="shared" si="76"/>
        <v/>
      </c>
      <c r="O1481" s="38" t="str">
        <f>IFERROR(IF(VLOOKUP(J1481,'Inputs_Metric 30'!$D$5:$E$139,2,FALSE)=0,"",VLOOKUP(J1481,'Inputs_Metric 30'!$D$5:$E$139,2,FALSE)),"")</f>
        <v/>
      </c>
    </row>
    <row r="1482" spans="3:15" x14ac:dyDescent="0.25">
      <c r="C1482">
        <f t="shared" si="74"/>
        <v>10</v>
      </c>
      <c r="D1482">
        <f>COUNTIF($F$4:F1482,F1482)</f>
        <v>1297</v>
      </c>
      <c r="E1482" s="40">
        <f>'Agricultural Data'!C1482</f>
        <v>0</v>
      </c>
      <c r="F1482" s="40">
        <f>'Agricultural Data'!D1482</f>
        <v>0</v>
      </c>
      <c r="G1482" s="40">
        <f>'Agricultural Data'!E1482</f>
        <v>0</v>
      </c>
      <c r="H1482" s="38">
        <f>'Agricultural Data'!F1482</f>
        <v>0</v>
      </c>
      <c r="I1482" s="38">
        <f>'Agricultural Data'!G1482</f>
        <v>0</v>
      </c>
      <c r="J1482" s="38">
        <f>'Agricultural Data'!H1482</f>
        <v>0</v>
      </c>
      <c r="K1482" s="195">
        <f>'Agricultural Data'!I1482</f>
        <v>0</v>
      </c>
      <c r="L1482" s="195">
        <f>'Agricultural Data'!J1482</f>
        <v>0</v>
      </c>
      <c r="M1482" s="168" t="str">
        <f t="shared" si="75"/>
        <v/>
      </c>
      <c r="N1482" s="168" t="str">
        <f t="shared" si="76"/>
        <v/>
      </c>
      <c r="O1482" s="38" t="str">
        <f>IFERROR(IF(VLOOKUP(J1482,'Inputs_Metric 30'!$D$5:$E$139,2,FALSE)=0,"",VLOOKUP(J1482,'Inputs_Metric 30'!$D$5:$E$139,2,FALSE)),"")</f>
        <v/>
      </c>
    </row>
    <row r="1483" spans="3:15" x14ac:dyDescent="0.25">
      <c r="C1483">
        <f t="shared" si="74"/>
        <v>10</v>
      </c>
      <c r="D1483">
        <f>COUNTIF($F$4:F1483,F1483)</f>
        <v>1298</v>
      </c>
      <c r="E1483" s="40">
        <f>'Agricultural Data'!C1483</f>
        <v>0</v>
      </c>
      <c r="F1483" s="40">
        <f>'Agricultural Data'!D1483</f>
        <v>0</v>
      </c>
      <c r="G1483" s="40">
        <f>'Agricultural Data'!E1483</f>
        <v>0</v>
      </c>
      <c r="H1483" s="38">
        <f>'Agricultural Data'!F1483</f>
        <v>0</v>
      </c>
      <c r="I1483" s="38">
        <f>'Agricultural Data'!G1483</f>
        <v>0</v>
      </c>
      <c r="J1483" s="38">
        <f>'Agricultural Data'!H1483</f>
        <v>0</v>
      </c>
      <c r="K1483" s="195">
        <f>'Agricultural Data'!I1483</f>
        <v>0</v>
      </c>
      <c r="L1483" s="195">
        <f>'Agricultural Data'!J1483</f>
        <v>0</v>
      </c>
      <c r="M1483" s="168" t="str">
        <f t="shared" si="75"/>
        <v/>
      </c>
      <c r="N1483" s="168" t="str">
        <f t="shared" si="76"/>
        <v/>
      </c>
      <c r="O1483" s="38" t="str">
        <f>IFERROR(IF(VLOOKUP(J1483,'Inputs_Metric 30'!$D$5:$E$139,2,FALSE)=0,"",VLOOKUP(J1483,'Inputs_Metric 30'!$D$5:$E$139,2,FALSE)),"")</f>
        <v/>
      </c>
    </row>
    <row r="1484" spans="3:15" x14ac:dyDescent="0.25">
      <c r="C1484">
        <f t="shared" si="74"/>
        <v>10</v>
      </c>
      <c r="D1484">
        <f>COUNTIF($F$4:F1484,F1484)</f>
        <v>1299</v>
      </c>
      <c r="E1484" s="40">
        <f>'Agricultural Data'!C1484</f>
        <v>0</v>
      </c>
      <c r="F1484" s="40">
        <f>'Agricultural Data'!D1484</f>
        <v>0</v>
      </c>
      <c r="G1484" s="40">
        <f>'Agricultural Data'!E1484</f>
        <v>0</v>
      </c>
      <c r="H1484" s="38">
        <f>'Agricultural Data'!F1484</f>
        <v>0</v>
      </c>
      <c r="I1484" s="38">
        <f>'Agricultural Data'!G1484</f>
        <v>0</v>
      </c>
      <c r="J1484" s="38">
        <f>'Agricultural Data'!H1484</f>
        <v>0</v>
      </c>
      <c r="K1484" s="195">
        <f>'Agricultural Data'!I1484</f>
        <v>0</v>
      </c>
      <c r="L1484" s="195">
        <f>'Agricultural Data'!J1484</f>
        <v>0</v>
      </c>
      <c r="M1484" s="168" t="str">
        <f t="shared" si="75"/>
        <v/>
      </c>
      <c r="N1484" s="168" t="str">
        <f t="shared" si="76"/>
        <v/>
      </c>
      <c r="O1484" s="38" t="str">
        <f>IFERROR(IF(VLOOKUP(J1484,'Inputs_Metric 30'!$D$5:$E$139,2,FALSE)=0,"",VLOOKUP(J1484,'Inputs_Metric 30'!$D$5:$E$139,2,FALSE)),"")</f>
        <v/>
      </c>
    </row>
    <row r="1485" spans="3:15" x14ac:dyDescent="0.25">
      <c r="C1485">
        <f t="shared" si="74"/>
        <v>10</v>
      </c>
      <c r="D1485">
        <f>COUNTIF($F$4:F1485,F1485)</f>
        <v>1300</v>
      </c>
      <c r="E1485" s="40">
        <f>'Agricultural Data'!C1485</f>
        <v>0</v>
      </c>
      <c r="F1485" s="40">
        <f>'Agricultural Data'!D1485</f>
        <v>0</v>
      </c>
      <c r="G1485" s="40">
        <f>'Agricultural Data'!E1485</f>
        <v>0</v>
      </c>
      <c r="H1485" s="38">
        <f>'Agricultural Data'!F1485</f>
        <v>0</v>
      </c>
      <c r="I1485" s="38">
        <f>'Agricultural Data'!G1485</f>
        <v>0</v>
      </c>
      <c r="J1485" s="38">
        <f>'Agricultural Data'!H1485</f>
        <v>0</v>
      </c>
      <c r="K1485" s="195">
        <f>'Agricultural Data'!I1485</f>
        <v>0</v>
      </c>
      <c r="L1485" s="195">
        <f>'Agricultural Data'!J1485</f>
        <v>0</v>
      </c>
      <c r="M1485" s="168" t="str">
        <f t="shared" si="75"/>
        <v/>
      </c>
      <c r="N1485" s="168" t="str">
        <f t="shared" si="76"/>
        <v/>
      </c>
      <c r="O1485" s="38" t="str">
        <f>IFERROR(IF(VLOOKUP(J1485,'Inputs_Metric 30'!$D$5:$E$139,2,FALSE)=0,"",VLOOKUP(J1485,'Inputs_Metric 30'!$D$5:$E$139,2,FALSE)),"")</f>
        <v/>
      </c>
    </row>
    <row r="1486" spans="3:15" x14ac:dyDescent="0.25">
      <c r="C1486">
        <f t="shared" si="74"/>
        <v>10</v>
      </c>
      <c r="D1486">
        <f>COUNTIF($F$4:F1486,F1486)</f>
        <v>1301</v>
      </c>
      <c r="E1486" s="40">
        <f>'Agricultural Data'!C1486</f>
        <v>0</v>
      </c>
      <c r="F1486" s="40">
        <f>'Agricultural Data'!D1486</f>
        <v>0</v>
      </c>
      <c r="G1486" s="40">
        <f>'Agricultural Data'!E1486</f>
        <v>0</v>
      </c>
      <c r="H1486" s="38">
        <f>'Agricultural Data'!F1486</f>
        <v>0</v>
      </c>
      <c r="I1486" s="38">
        <f>'Agricultural Data'!G1486</f>
        <v>0</v>
      </c>
      <c r="J1486" s="38">
        <f>'Agricultural Data'!H1486</f>
        <v>0</v>
      </c>
      <c r="K1486" s="195">
        <f>'Agricultural Data'!I1486</f>
        <v>0</v>
      </c>
      <c r="L1486" s="195">
        <f>'Agricultural Data'!J1486</f>
        <v>0</v>
      </c>
      <c r="M1486" s="168" t="str">
        <f t="shared" si="75"/>
        <v/>
      </c>
      <c r="N1486" s="168" t="str">
        <f t="shared" si="76"/>
        <v/>
      </c>
      <c r="O1486" s="38" t="str">
        <f>IFERROR(IF(VLOOKUP(J1486,'Inputs_Metric 30'!$D$5:$E$139,2,FALSE)=0,"",VLOOKUP(J1486,'Inputs_Metric 30'!$D$5:$E$139,2,FALSE)),"")</f>
        <v/>
      </c>
    </row>
    <row r="1487" spans="3:15" x14ac:dyDescent="0.25">
      <c r="C1487">
        <f t="shared" si="74"/>
        <v>10</v>
      </c>
      <c r="D1487">
        <f>COUNTIF($F$4:F1487,F1487)</f>
        <v>1302</v>
      </c>
      <c r="E1487" s="40">
        <f>'Agricultural Data'!C1487</f>
        <v>0</v>
      </c>
      <c r="F1487" s="40">
        <f>'Agricultural Data'!D1487</f>
        <v>0</v>
      </c>
      <c r="G1487" s="40">
        <f>'Agricultural Data'!E1487</f>
        <v>0</v>
      </c>
      <c r="H1487" s="38">
        <f>'Agricultural Data'!F1487</f>
        <v>0</v>
      </c>
      <c r="I1487" s="38">
        <f>'Agricultural Data'!G1487</f>
        <v>0</v>
      </c>
      <c r="J1487" s="38">
        <f>'Agricultural Data'!H1487</f>
        <v>0</v>
      </c>
      <c r="K1487" s="195">
        <f>'Agricultural Data'!I1487</f>
        <v>0</v>
      </c>
      <c r="L1487" s="195">
        <f>'Agricultural Data'!J1487</f>
        <v>0</v>
      </c>
      <c r="M1487" s="168" t="str">
        <f t="shared" si="75"/>
        <v/>
      </c>
      <c r="N1487" s="168" t="str">
        <f t="shared" si="76"/>
        <v/>
      </c>
      <c r="O1487" s="38" t="str">
        <f>IFERROR(IF(VLOOKUP(J1487,'Inputs_Metric 30'!$D$5:$E$139,2,FALSE)=0,"",VLOOKUP(J1487,'Inputs_Metric 30'!$D$5:$E$139,2,FALSE)),"")</f>
        <v/>
      </c>
    </row>
    <row r="1488" spans="3:15" x14ac:dyDescent="0.25">
      <c r="C1488">
        <f t="shared" si="74"/>
        <v>10</v>
      </c>
      <c r="D1488">
        <f>COUNTIF($F$4:F1488,F1488)</f>
        <v>1303</v>
      </c>
      <c r="E1488" s="40">
        <f>'Agricultural Data'!C1488</f>
        <v>0</v>
      </c>
      <c r="F1488" s="40">
        <f>'Agricultural Data'!D1488</f>
        <v>0</v>
      </c>
      <c r="G1488" s="40">
        <f>'Agricultural Data'!E1488</f>
        <v>0</v>
      </c>
      <c r="H1488" s="38">
        <f>'Agricultural Data'!F1488</f>
        <v>0</v>
      </c>
      <c r="I1488" s="38">
        <f>'Agricultural Data'!G1488</f>
        <v>0</v>
      </c>
      <c r="J1488" s="38">
        <f>'Agricultural Data'!H1488</f>
        <v>0</v>
      </c>
      <c r="K1488" s="195">
        <f>'Agricultural Data'!I1488</f>
        <v>0</v>
      </c>
      <c r="L1488" s="195">
        <f>'Agricultural Data'!J1488</f>
        <v>0</v>
      </c>
      <c r="M1488" s="168" t="str">
        <f t="shared" si="75"/>
        <v/>
      </c>
      <c r="N1488" s="168" t="str">
        <f t="shared" si="76"/>
        <v/>
      </c>
      <c r="O1488" s="38" t="str">
        <f>IFERROR(IF(VLOOKUP(J1488,'Inputs_Metric 30'!$D$5:$E$139,2,FALSE)=0,"",VLOOKUP(J1488,'Inputs_Metric 30'!$D$5:$E$139,2,FALSE)),"")</f>
        <v/>
      </c>
    </row>
    <row r="1489" spans="3:15" x14ac:dyDescent="0.25">
      <c r="C1489">
        <f t="shared" si="74"/>
        <v>10</v>
      </c>
      <c r="D1489">
        <f>COUNTIF($F$4:F1489,F1489)</f>
        <v>1304</v>
      </c>
      <c r="E1489" s="40">
        <f>'Agricultural Data'!C1489</f>
        <v>0</v>
      </c>
      <c r="F1489" s="40">
        <f>'Agricultural Data'!D1489</f>
        <v>0</v>
      </c>
      <c r="G1489" s="40">
        <f>'Agricultural Data'!E1489</f>
        <v>0</v>
      </c>
      <c r="H1489" s="38">
        <f>'Agricultural Data'!F1489</f>
        <v>0</v>
      </c>
      <c r="I1489" s="38">
        <f>'Agricultural Data'!G1489</f>
        <v>0</v>
      </c>
      <c r="J1489" s="38">
        <f>'Agricultural Data'!H1489</f>
        <v>0</v>
      </c>
      <c r="K1489" s="195">
        <f>'Agricultural Data'!I1489</f>
        <v>0</v>
      </c>
      <c r="L1489" s="195">
        <f>'Agricultural Data'!J1489</f>
        <v>0</v>
      </c>
      <c r="M1489" s="168" t="str">
        <f t="shared" si="75"/>
        <v/>
      </c>
      <c r="N1489" s="168" t="str">
        <f t="shared" si="76"/>
        <v/>
      </c>
      <c r="O1489" s="38" t="str">
        <f>IFERROR(IF(VLOOKUP(J1489,'Inputs_Metric 30'!$D$5:$E$139,2,FALSE)=0,"",VLOOKUP(J1489,'Inputs_Metric 30'!$D$5:$E$139,2,FALSE)),"")</f>
        <v/>
      </c>
    </row>
    <row r="1490" spans="3:15" x14ac:dyDescent="0.25">
      <c r="C1490">
        <f t="shared" si="74"/>
        <v>10</v>
      </c>
      <c r="D1490">
        <f>COUNTIF($F$4:F1490,F1490)</f>
        <v>1305</v>
      </c>
      <c r="E1490" s="40">
        <f>'Agricultural Data'!C1490</f>
        <v>0</v>
      </c>
      <c r="F1490" s="40">
        <f>'Agricultural Data'!D1490</f>
        <v>0</v>
      </c>
      <c r="G1490" s="40">
        <f>'Agricultural Data'!E1490</f>
        <v>0</v>
      </c>
      <c r="H1490" s="38">
        <f>'Agricultural Data'!F1490</f>
        <v>0</v>
      </c>
      <c r="I1490" s="38">
        <f>'Agricultural Data'!G1490</f>
        <v>0</v>
      </c>
      <c r="J1490" s="38">
        <f>'Agricultural Data'!H1490</f>
        <v>0</v>
      </c>
      <c r="K1490" s="195">
        <f>'Agricultural Data'!I1490</f>
        <v>0</v>
      </c>
      <c r="L1490" s="195">
        <f>'Agricultural Data'!J1490</f>
        <v>0</v>
      </c>
      <c r="M1490" s="168" t="str">
        <f t="shared" si="75"/>
        <v/>
      </c>
      <c r="N1490" s="168" t="str">
        <f t="shared" si="76"/>
        <v/>
      </c>
      <c r="O1490" s="38" t="str">
        <f>IFERROR(IF(VLOOKUP(J1490,'Inputs_Metric 30'!$D$5:$E$139,2,FALSE)=0,"",VLOOKUP(J1490,'Inputs_Metric 30'!$D$5:$E$139,2,FALSE)),"")</f>
        <v/>
      </c>
    </row>
    <row r="1491" spans="3:15" x14ac:dyDescent="0.25">
      <c r="C1491">
        <f t="shared" si="74"/>
        <v>10</v>
      </c>
      <c r="D1491">
        <f>COUNTIF($F$4:F1491,F1491)</f>
        <v>1306</v>
      </c>
      <c r="E1491" s="40">
        <f>'Agricultural Data'!C1491</f>
        <v>0</v>
      </c>
      <c r="F1491" s="40">
        <f>'Agricultural Data'!D1491</f>
        <v>0</v>
      </c>
      <c r="G1491" s="40">
        <f>'Agricultural Data'!E1491</f>
        <v>0</v>
      </c>
      <c r="H1491" s="38">
        <f>'Agricultural Data'!F1491</f>
        <v>0</v>
      </c>
      <c r="I1491" s="38">
        <f>'Agricultural Data'!G1491</f>
        <v>0</v>
      </c>
      <c r="J1491" s="38">
        <f>'Agricultural Data'!H1491</f>
        <v>0</v>
      </c>
      <c r="K1491" s="195">
        <f>'Agricultural Data'!I1491</f>
        <v>0</v>
      </c>
      <c r="L1491" s="195">
        <f>'Agricultural Data'!J1491</f>
        <v>0</v>
      </c>
      <c r="M1491" s="168" t="str">
        <f t="shared" si="75"/>
        <v/>
      </c>
      <c r="N1491" s="168" t="str">
        <f t="shared" si="76"/>
        <v/>
      </c>
      <c r="O1491" s="38" t="str">
        <f>IFERROR(IF(VLOOKUP(J1491,'Inputs_Metric 30'!$D$5:$E$139,2,FALSE)=0,"",VLOOKUP(J1491,'Inputs_Metric 30'!$D$5:$E$139,2,FALSE)),"")</f>
        <v/>
      </c>
    </row>
    <row r="1492" spans="3:15" x14ac:dyDescent="0.25">
      <c r="C1492">
        <f t="shared" si="74"/>
        <v>10</v>
      </c>
      <c r="D1492">
        <f>COUNTIF($F$4:F1492,F1492)</f>
        <v>1307</v>
      </c>
      <c r="E1492" s="40">
        <f>'Agricultural Data'!C1492</f>
        <v>0</v>
      </c>
      <c r="F1492" s="40">
        <f>'Agricultural Data'!D1492</f>
        <v>0</v>
      </c>
      <c r="G1492" s="40">
        <f>'Agricultural Data'!E1492</f>
        <v>0</v>
      </c>
      <c r="H1492" s="38">
        <f>'Agricultural Data'!F1492</f>
        <v>0</v>
      </c>
      <c r="I1492" s="38">
        <f>'Agricultural Data'!G1492</f>
        <v>0</v>
      </c>
      <c r="J1492" s="38">
        <f>'Agricultural Data'!H1492</f>
        <v>0</v>
      </c>
      <c r="K1492" s="195">
        <f>'Agricultural Data'!I1492</f>
        <v>0</v>
      </c>
      <c r="L1492" s="195">
        <f>'Agricultural Data'!J1492</f>
        <v>0</v>
      </c>
      <c r="M1492" s="168" t="str">
        <f t="shared" si="75"/>
        <v/>
      </c>
      <c r="N1492" s="168" t="str">
        <f t="shared" si="76"/>
        <v/>
      </c>
      <c r="O1492" s="38" t="str">
        <f>IFERROR(IF(VLOOKUP(J1492,'Inputs_Metric 30'!$D$5:$E$139,2,FALSE)=0,"",VLOOKUP(J1492,'Inputs_Metric 30'!$D$5:$E$139,2,FALSE)),"")</f>
        <v/>
      </c>
    </row>
    <row r="1493" spans="3:15" x14ac:dyDescent="0.25">
      <c r="C1493">
        <f t="shared" si="74"/>
        <v>10</v>
      </c>
      <c r="D1493">
        <f>COUNTIF($F$4:F1493,F1493)</f>
        <v>1308</v>
      </c>
      <c r="E1493" s="40">
        <f>'Agricultural Data'!C1493</f>
        <v>0</v>
      </c>
      <c r="F1493" s="40">
        <f>'Agricultural Data'!D1493</f>
        <v>0</v>
      </c>
      <c r="G1493" s="40">
        <f>'Agricultural Data'!E1493</f>
        <v>0</v>
      </c>
      <c r="H1493" s="38">
        <f>'Agricultural Data'!F1493</f>
        <v>0</v>
      </c>
      <c r="I1493" s="38">
        <f>'Agricultural Data'!G1493</f>
        <v>0</v>
      </c>
      <c r="J1493" s="38">
        <f>'Agricultural Data'!H1493</f>
        <v>0</v>
      </c>
      <c r="K1493" s="195">
        <f>'Agricultural Data'!I1493</f>
        <v>0</v>
      </c>
      <c r="L1493" s="195">
        <f>'Agricultural Data'!J1493</f>
        <v>0</v>
      </c>
      <c r="M1493" s="168" t="str">
        <f t="shared" si="75"/>
        <v/>
      </c>
      <c r="N1493" s="168" t="str">
        <f t="shared" si="76"/>
        <v/>
      </c>
      <c r="O1493" s="38" t="str">
        <f>IFERROR(IF(VLOOKUP(J1493,'Inputs_Metric 30'!$D$5:$E$139,2,FALSE)=0,"",VLOOKUP(J1493,'Inputs_Metric 30'!$D$5:$E$139,2,FALSE)),"")</f>
        <v/>
      </c>
    </row>
    <row r="1494" spans="3:15" x14ac:dyDescent="0.25">
      <c r="C1494">
        <f t="shared" si="74"/>
        <v>10</v>
      </c>
      <c r="D1494">
        <f>COUNTIF($F$4:F1494,F1494)</f>
        <v>1309</v>
      </c>
      <c r="E1494" s="40">
        <f>'Agricultural Data'!C1494</f>
        <v>0</v>
      </c>
      <c r="F1494" s="40">
        <f>'Agricultural Data'!D1494</f>
        <v>0</v>
      </c>
      <c r="G1494" s="40">
        <f>'Agricultural Data'!E1494</f>
        <v>0</v>
      </c>
      <c r="H1494" s="38">
        <f>'Agricultural Data'!F1494</f>
        <v>0</v>
      </c>
      <c r="I1494" s="38">
        <f>'Agricultural Data'!G1494</f>
        <v>0</v>
      </c>
      <c r="J1494" s="38">
        <f>'Agricultural Data'!H1494</f>
        <v>0</v>
      </c>
      <c r="K1494" s="195">
        <f>'Agricultural Data'!I1494</f>
        <v>0</v>
      </c>
      <c r="L1494" s="195">
        <f>'Agricultural Data'!J1494</f>
        <v>0</v>
      </c>
      <c r="M1494" s="168" t="str">
        <f t="shared" si="75"/>
        <v/>
      </c>
      <c r="N1494" s="168" t="str">
        <f t="shared" si="76"/>
        <v/>
      </c>
      <c r="O1494" s="38" t="str">
        <f>IFERROR(IF(VLOOKUP(J1494,'Inputs_Metric 30'!$D$5:$E$139,2,FALSE)=0,"",VLOOKUP(J1494,'Inputs_Metric 30'!$D$5:$E$139,2,FALSE)),"")</f>
        <v/>
      </c>
    </row>
    <row r="1495" spans="3:15" x14ac:dyDescent="0.25">
      <c r="C1495">
        <f t="shared" si="74"/>
        <v>10</v>
      </c>
      <c r="D1495">
        <f>COUNTIF($F$4:F1495,F1495)</f>
        <v>1310</v>
      </c>
      <c r="E1495" s="40">
        <f>'Agricultural Data'!C1495</f>
        <v>0</v>
      </c>
      <c r="F1495" s="40">
        <f>'Agricultural Data'!D1495</f>
        <v>0</v>
      </c>
      <c r="G1495" s="40">
        <f>'Agricultural Data'!E1495</f>
        <v>0</v>
      </c>
      <c r="H1495" s="38">
        <f>'Agricultural Data'!F1495</f>
        <v>0</v>
      </c>
      <c r="I1495" s="38">
        <f>'Agricultural Data'!G1495</f>
        <v>0</v>
      </c>
      <c r="J1495" s="38">
        <f>'Agricultural Data'!H1495</f>
        <v>0</v>
      </c>
      <c r="K1495" s="195">
        <f>'Agricultural Data'!I1495</f>
        <v>0</v>
      </c>
      <c r="L1495" s="195">
        <f>'Agricultural Data'!J1495</f>
        <v>0</v>
      </c>
      <c r="M1495" s="168" t="str">
        <f t="shared" si="75"/>
        <v/>
      </c>
      <c r="N1495" s="168" t="str">
        <f t="shared" si="76"/>
        <v/>
      </c>
      <c r="O1495" s="38" t="str">
        <f>IFERROR(IF(VLOOKUP(J1495,'Inputs_Metric 30'!$D$5:$E$139,2,FALSE)=0,"",VLOOKUP(J1495,'Inputs_Metric 30'!$D$5:$E$139,2,FALSE)),"")</f>
        <v/>
      </c>
    </row>
    <row r="1496" spans="3:15" x14ac:dyDescent="0.25">
      <c r="C1496">
        <f t="shared" si="74"/>
        <v>10</v>
      </c>
      <c r="D1496">
        <f>COUNTIF($F$4:F1496,F1496)</f>
        <v>1311</v>
      </c>
      <c r="E1496" s="40">
        <f>'Agricultural Data'!C1496</f>
        <v>0</v>
      </c>
      <c r="F1496" s="40">
        <f>'Agricultural Data'!D1496</f>
        <v>0</v>
      </c>
      <c r="G1496" s="40">
        <f>'Agricultural Data'!E1496</f>
        <v>0</v>
      </c>
      <c r="H1496" s="38">
        <f>'Agricultural Data'!F1496</f>
        <v>0</v>
      </c>
      <c r="I1496" s="38">
        <f>'Agricultural Data'!G1496</f>
        <v>0</v>
      </c>
      <c r="J1496" s="38">
        <f>'Agricultural Data'!H1496</f>
        <v>0</v>
      </c>
      <c r="K1496" s="195">
        <f>'Agricultural Data'!I1496</f>
        <v>0</v>
      </c>
      <c r="L1496" s="195">
        <f>'Agricultural Data'!J1496</f>
        <v>0</v>
      </c>
      <c r="M1496" s="168" t="str">
        <f t="shared" si="75"/>
        <v/>
      </c>
      <c r="N1496" s="168" t="str">
        <f t="shared" si="76"/>
        <v/>
      </c>
      <c r="O1496" s="38" t="str">
        <f>IFERROR(IF(VLOOKUP(J1496,'Inputs_Metric 30'!$D$5:$E$139,2,FALSE)=0,"",VLOOKUP(J1496,'Inputs_Metric 30'!$D$5:$E$139,2,FALSE)),"")</f>
        <v/>
      </c>
    </row>
    <row r="1497" spans="3:15" x14ac:dyDescent="0.25">
      <c r="C1497">
        <f t="shared" si="74"/>
        <v>10</v>
      </c>
      <c r="D1497">
        <f>COUNTIF($F$4:F1497,F1497)</f>
        <v>1312</v>
      </c>
      <c r="E1497" s="40">
        <f>'Agricultural Data'!C1497</f>
        <v>0</v>
      </c>
      <c r="F1497" s="40">
        <f>'Agricultural Data'!D1497</f>
        <v>0</v>
      </c>
      <c r="G1497" s="40">
        <f>'Agricultural Data'!E1497</f>
        <v>0</v>
      </c>
      <c r="H1497" s="38">
        <f>'Agricultural Data'!F1497</f>
        <v>0</v>
      </c>
      <c r="I1497" s="38">
        <f>'Agricultural Data'!G1497</f>
        <v>0</v>
      </c>
      <c r="J1497" s="38">
        <f>'Agricultural Data'!H1497</f>
        <v>0</v>
      </c>
      <c r="K1497" s="195">
        <f>'Agricultural Data'!I1497</f>
        <v>0</v>
      </c>
      <c r="L1497" s="195">
        <f>'Agricultural Data'!J1497</f>
        <v>0</v>
      </c>
      <c r="M1497" s="168" t="str">
        <f t="shared" si="75"/>
        <v/>
      </c>
      <c r="N1497" s="168" t="str">
        <f t="shared" si="76"/>
        <v/>
      </c>
      <c r="O1497" s="38" t="str">
        <f>IFERROR(IF(VLOOKUP(J1497,'Inputs_Metric 30'!$D$5:$E$139,2,FALSE)=0,"",VLOOKUP(J1497,'Inputs_Metric 30'!$D$5:$E$139,2,FALSE)),"")</f>
        <v/>
      </c>
    </row>
    <row r="1498" spans="3:15" x14ac:dyDescent="0.25">
      <c r="C1498">
        <f t="shared" si="74"/>
        <v>10</v>
      </c>
      <c r="D1498">
        <f>COUNTIF($F$4:F1498,F1498)</f>
        <v>1313</v>
      </c>
      <c r="E1498" s="40">
        <f>'Agricultural Data'!C1498</f>
        <v>0</v>
      </c>
      <c r="F1498" s="40">
        <f>'Agricultural Data'!D1498</f>
        <v>0</v>
      </c>
      <c r="G1498" s="40">
        <f>'Agricultural Data'!E1498</f>
        <v>0</v>
      </c>
      <c r="H1498" s="38">
        <f>'Agricultural Data'!F1498</f>
        <v>0</v>
      </c>
      <c r="I1498" s="38">
        <f>'Agricultural Data'!G1498</f>
        <v>0</v>
      </c>
      <c r="J1498" s="38">
        <f>'Agricultural Data'!H1498</f>
        <v>0</v>
      </c>
      <c r="K1498" s="195">
        <f>'Agricultural Data'!I1498</f>
        <v>0</v>
      </c>
      <c r="L1498" s="195">
        <f>'Agricultural Data'!J1498</f>
        <v>0</v>
      </c>
      <c r="M1498" s="168" t="str">
        <f t="shared" si="75"/>
        <v/>
      </c>
      <c r="N1498" s="168" t="str">
        <f t="shared" si="76"/>
        <v/>
      </c>
      <c r="O1498" s="38" t="str">
        <f>IFERROR(IF(VLOOKUP(J1498,'Inputs_Metric 30'!$D$5:$E$139,2,FALSE)=0,"",VLOOKUP(J1498,'Inputs_Metric 30'!$D$5:$E$139,2,FALSE)),"")</f>
        <v/>
      </c>
    </row>
    <row r="1499" spans="3:15" x14ac:dyDescent="0.25">
      <c r="C1499">
        <f t="shared" si="74"/>
        <v>10</v>
      </c>
      <c r="D1499">
        <f>COUNTIF($F$4:F1499,F1499)</f>
        <v>1314</v>
      </c>
      <c r="E1499" s="40">
        <f>'Agricultural Data'!C1499</f>
        <v>0</v>
      </c>
      <c r="F1499" s="40">
        <f>'Agricultural Data'!D1499</f>
        <v>0</v>
      </c>
      <c r="G1499" s="40">
        <f>'Agricultural Data'!E1499</f>
        <v>0</v>
      </c>
      <c r="H1499" s="38">
        <f>'Agricultural Data'!F1499</f>
        <v>0</v>
      </c>
      <c r="I1499" s="38">
        <f>'Agricultural Data'!G1499</f>
        <v>0</v>
      </c>
      <c r="J1499" s="38">
        <f>'Agricultural Data'!H1499</f>
        <v>0</v>
      </c>
      <c r="K1499" s="195">
        <f>'Agricultural Data'!I1499</f>
        <v>0</v>
      </c>
      <c r="L1499" s="195">
        <f>'Agricultural Data'!J1499</f>
        <v>0</v>
      </c>
      <c r="M1499" s="168" t="str">
        <f t="shared" si="75"/>
        <v/>
      </c>
      <c r="N1499" s="168" t="str">
        <f t="shared" si="76"/>
        <v/>
      </c>
      <c r="O1499" s="38" t="str">
        <f>IFERROR(IF(VLOOKUP(J1499,'Inputs_Metric 30'!$D$5:$E$139,2,FALSE)=0,"",VLOOKUP(J1499,'Inputs_Metric 30'!$D$5:$E$139,2,FALSE)),"")</f>
        <v/>
      </c>
    </row>
    <row r="1500" spans="3:15" x14ac:dyDescent="0.25">
      <c r="C1500">
        <f t="shared" ref="C1500:C1538" si="77">IF(D1500=1,C1499+1,C1499)</f>
        <v>10</v>
      </c>
      <c r="D1500">
        <f>COUNTIF($F$4:F1500,F1500)</f>
        <v>1315</v>
      </c>
      <c r="E1500" s="40">
        <f>'Agricultural Data'!C1500</f>
        <v>0</v>
      </c>
      <c r="F1500" s="40">
        <f>'Agricultural Data'!D1500</f>
        <v>0</v>
      </c>
      <c r="G1500" s="40">
        <f>'Agricultural Data'!E1500</f>
        <v>0</v>
      </c>
      <c r="H1500" s="38">
        <f>'Agricultural Data'!F1500</f>
        <v>0</v>
      </c>
      <c r="I1500" s="38">
        <f>'Agricultural Data'!G1500</f>
        <v>0</v>
      </c>
      <c r="J1500" s="38">
        <f>'Agricultural Data'!H1500</f>
        <v>0</v>
      </c>
      <c r="K1500" s="195">
        <f>'Agricultural Data'!I1500</f>
        <v>0</v>
      </c>
      <c r="L1500" s="195">
        <f>'Agricultural Data'!J1500</f>
        <v>0</v>
      </c>
      <c r="M1500" s="168" t="str">
        <f t="shared" ref="M1500:M1538" si="78">IF($O1500="","",K1500)</f>
        <v/>
      </c>
      <c r="N1500" s="168" t="str">
        <f t="shared" ref="N1500:N1538" si="79">IF($O1500="","",L1500)</f>
        <v/>
      </c>
      <c r="O1500" s="38" t="str">
        <f>IFERROR(IF(VLOOKUP(J1500,'Inputs_Metric 30'!$D$5:$E$139,2,FALSE)=0,"",VLOOKUP(J1500,'Inputs_Metric 30'!$D$5:$E$139,2,FALSE)),"")</f>
        <v/>
      </c>
    </row>
    <row r="1501" spans="3:15" x14ac:dyDescent="0.25">
      <c r="C1501">
        <f t="shared" si="77"/>
        <v>10</v>
      </c>
      <c r="D1501">
        <f>COUNTIF($F$4:F1501,F1501)</f>
        <v>1316</v>
      </c>
      <c r="E1501" s="40">
        <f>'Agricultural Data'!C1501</f>
        <v>0</v>
      </c>
      <c r="F1501" s="40">
        <f>'Agricultural Data'!D1501</f>
        <v>0</v>
      </c>
      <c r="G1501" s="40">
        <f>'Agricultural Data'!E1501</f>
        <v>0</v>
      </c>
      <c r="H1501" s="38">
        <f>'Agricultural Data'!F1501</f>
        <v>0</v>
      </c>
      <c r="I1501" s="38">
        <f>'Agricultural Data'!G1501</f>
        <v>0</v>
      </c>
      <c r="J1501" s="38">
        <f>'Agricultural Data'!H1501</f>
        <v>0</v>
      </c>
      <c r="K1501" s="195">
        <f>'Agricultural Data'!I1501</f>
        <v>0</v>
      </c>
      <c r="L1501" s="195">
        <f>'Agricultural Data'!J1501</f>
        <v>0</v>
      </c>
      <c r="M1501" s="168" t="str">
        <f t="shared" si="78"/>
        <v/>
      </c>
      <c r="N1501" s="168" t="str">
        <f t="shared" si="79"/>
        <v/>
      </c>
      <c r="O1501" s="38" t="str">
        <f>IFERROR(IF(VLOOKUP(J1501,'Inputs_Metric 30'!$D$5:$E$139,2,FALSE)=0,"",VLOOKUP(J1501,'Inputs_Metric 30'!$D$5:$E$139,2,FALSE)),"")</f>
        <v/>
      </c>
    </row>
    <row r="1502" spans="3:15" x14ac:dyDescent="0.25">
      <c r="C1502">
        <f t="shared" si="77"/>
        <v>10</v>
      </c>
      <c r="D1502">
        <f>COUNTIF($F$4:F1502,F1502)</f>
        <v>1317</v>
      </c>
      <c r="E1502" s="40">
        <f>'Agricultural Data'!C1502</f>
        <v>0</v>
      </c>
      <c r="F1502" s="40">
        <f>'Agricultural Data'!D1502</f>
        <v>0</v>
      </c>
      <c r="G1502" s="40">
        <f>'Agricultural Data'!E1502</f>
        <v>0</v>
      </c>
      <c r="H1502" s="38">
        <f>'Agricultural Data'!F1502</f>
        <v>0</v>
      </c>
      <c r="I1502" s="38">
        <f>'Agricultural Data'!G1502</f>
        <v>0</v>
      </c>
      <c r="J1502" s="38">
        <f>'Agricultural Data'!H1502</f>
        <v>0</v>
      </c>
      <c r="K1502" s="195">
        <f>'Agricultural Data'!I1502</f>
        <v>0</v>
      </c>
      <c r="L1502" s="195">
        <f>'Agricultural Data'!J1502</f>
        <v>0</v>
      </c>
      <c r="M1502" s="168" t="str">
        <f t="shared" si="78"/>
        <v/>
      </c>
      <c r="N1502" s="168" t="str">
        <f t="shared" si="79"/>
        <v/>
      </c>
      <c r="O1502" s="38" t="str">
        <f>IFERROR(IF(VLOOKUP(J1502,'Inputs_Metric 30'!$D$5:$E$139,2,FALSE)=0,"",VLOOKUP(J1502,'Inputs_Metric 30'!$D$5:$E$139,2,FALSE)),"")</f>
        <v/>
      </c>
    </row>
    <row r="1503" spans="3:15" x14ac:dyDescent="0.25">
      <c r="C1503">
        <f t="shared" si="77"/>
        <v>10</v>
      </c>
      <c r="D1503">
        <f>COUNTIF($F$4:F1503,F1503)</f>
        <v>1318</v>
      </c>
      <c r="E1503" s="40">
        <f>'Agricultural Data'!C1503</f>
        <v>0</v>
      </c>
      <c r="F1503" s="40">
        <f>'Agricultural Data'!D1503</f>
        <v>0</v>
      </c>
      <c r="G1503" s="40">
        <f>'Agricultural Data'!E1503</f>
        <v>0</v>
      </c>
      <c r="H1503" s="38">
        <f>'Agricultural Data'!F1503</f>
        <v>0</v>
      </c>
      <c r="I1503" s="38">
        <f>'Agricultural Data'!G1503</f>
        <v>0</v>
      </c>
      <c r="J1503" s="38">
        <f>'Agricultural Data'!H1503</f>
        <v>0</v>
      </c>
      <c r="K1503" s="195">
        <f>'Agricultural Data'!I1503</f>
        <v>0</v>
      </c>
      <c r="L1503" s="195">
        <f>'Agricultural Data'!J1503</f>
        <v>0</v>
      </c>
      <c r="M1503" s="168" t="str">
        <f t="shared" si="78"/>
        <v/>
      </c>
      <c r="N1503" s="168" t="str">
        <f t="shared" si="79"/>
        <v/>
      </c>
      <c r="O1503" s="38" t="str">
        <f>IFERROR(IF(VLOOKUP(J1503,'Inputs_Metric 30'!$D$5:$E$139,2,FALSE)=0,"",VLOOKUP(J1503,'Inputs_Metric 30'!$D$5:$E$139,2,FALSE)),"")</f>
        <v/>
      </c>
    </row>
    <row r="1504" spans="3:15" x14ac:dyDescent="0.25">
      <c r="C1504">
        <f t="shared" si="77"/>
        <v>10</v>
      </c>
      <c r="D1504">
        <f>COUNTIF($F$4:F1504,F1504)</f>
        <v>1319</v>
      </c>
      <c r="E1504" s="40">
        <f>'Agricultural Data'!C1504</f>
        <v>0</v>
      </c>
      <c r="F1504" s="40">
        <f>'Agricultural Data'!D1504</f>
        <v>0</v>
      </c>
      <c r="G1504" s="40">
        <f>'Agricultural Data'!E1504</f>
        <v>0</v>
      </c>
      <c r="H1504" s="38">
        <f>'Agricultural Data'!F1504</f>
        <v>0</v>
      </c>
      <c r="I1504" s="38">
        <f>'Agricultural Data'!G1504</f>
        <v>0</v>
      </c>
      <c r="J1504" s="38">
        <f>'Agricultural Data'!H1504</f>
        <v>0</v>
      </c>
      <c r="K1504" s="195">
        <f>'Agricultural Data'!I1504</f>
        <v>0</v>
      </c>
      <c r="L1504" s="195">
        <f>'Agricultural Data'!J1504</f>
        <v>0</v>
      </c>
      <c r="M1504" s="168" t="str">
        <f t="shared" si="78"/>
        <v/>
      </c>
      <c r="N1504" s="168" t="str">
        <f t="shared" si="79"/>
        <v/>
      </c>
      <c r="O1504" s="38" t="str">
        <f>IFERROR(IF(VLOOKUP(J1504,'Inputs_Metric 30'!$D$5:$E$139,2,FALSE)=0,"",VLOOKUP(J1504,'Inputs_Metric 30'!$D$5:$E$139,2,FALSE)),"")</f>
        <v/>
      </c>
    </row>
    <row r="1505" spans="3:15" x14ac:dyDescent="0.25">
      <c r="C1505">
        <f t="shared" si="77"/>
        <v>10</v>
      </c>
      <c r="D1505">
        <f>COUNTIF($F$4:F1505,F1505)</f>
        <v>1320</v>
      </c>
      <c r="E1505" s="40">
        <f>'Agricultural Data'!C1505</f>
        <v>0</v>
      </c>
      <c r="F1505" s="40">
        <f>'Agricultural Data'!D1505</f>
        <v>0</v>
      </c>
      <c r="G1505" s="40">
        <f>'Agricultural Data'!E1505</f>
        <v>0</v>
      </c>
      <c r="H1505" s="38">
        <f>'Agricultural Data'!F1505</f>
        <v>0</v>
      </c>
      <c r="I1505" s="38">
        <f>'Agricultural Data'!G1505</f>
        <v>0</v>
      </c>
      <c r="J1505" s="38">
        <f>'Agricultural Data'!H1505</f>
        <v>0</v>
      </c>
      <c r="K1505" s="195">
        <f>'Agricultural Data'!I1505</f>
        <v>0</v>
      </c>
      <c r="L1505" s="195">
        <f>'Agricultural Data'!J1505</f>
        <v>0</v>
      </c>
      <c r="M1505" s="168" t="str">
        <f t="shared" si="78"/>
        <v/>
      </c>
      <c r="N1505" s="168" t="str">
        <f t="shared" si="79"/>
        <v/>
      </c>
      <c r="O1505" s="38" t="str">
        <f>IFERROR(IF(VLOOKUP(J1505,'Inputs_Metric 30'!$D$5:$E$139,2,FALSE)=0,"",VLOOKUP(J1505,'Inputs_Metric 30'!$D$5:$E$139,2,FALSE)),"")</f>
        <v/>
      </c>
    </row>
    <row r="1506" spans="3:15" x14ac:dyDescent="0.25">
      <c r="C1506">
        <f t="shared" si="77"/>
        <v>10</v>
      </c>
      <c r="D1506">
        <f>COUNTIF($F$4:F1506,F1506)</f>
        <v>1321</v>
      </c>
      <c r="E1506" s="40">
        <f>'Agricultural Data'!C1506</f>
        <v>0</v>
      </c>
      <c r="F1506" s="40">
        <f>'Agricultural Data'!D1506</f>
        <v>0</v>
      </c>
      <c r="G1506" s="40">
        <f>'Agricultural Data'!E1506</f>
        <v>0</v>
      </c>
      <c r="H1506" s="38">
        <f>'Agricultural Data'!F1506</f>
        <v>0</v>
      </c>
      <c r="I1506" s="38">
        <f>'Agricultural Data'!G1506</f>
        <v>0</v>
      </c>
      <c r="J1506" s="38">
        <f>'Agricultural Data'!H1506</f>
        <v>0</v>
      </c>
      <c r="K1506" s="195">
        <f>'Agricultural Data'!I1506</f>
        <v>0</v>
      </c>
      <c r="L1506" s="195">
        <f>'Agricultural Data'!J1506</f>
        <v>0</v>
      </c>
      <c r="M1506" s="168" t="str">
        <f t="shared" si="78"/>
        <v/>
      </c>
      <c r="N1506" s="168" t="str">
        <f t="shared" si="79"/>
        <v/>
      </c>
      <c r="O1506" s="38" t="str">
        <f>IFERROR(IF(VLOOKUP(J1506,'Inputs_Metric 30'!$D$5:$E$139,2,FALSE)=0,"",VLOOKUP(J1506,'Inputs_Metric 30'!$D$5:$E$139,2,FALSE)),"")</f>
        <v/>
      </c>
    </row>
    <row r="1507" spans="3:15" x14ac:dyDescent="0.25">
      <c r="C1507">
        <f t="shared" si="77"/>
        <v>10</v>
      </c>
      <c r="D1507">
        <f>COUNTIF($F$4:F1507,F1507)</f>
        <v>1322</v>
      </c>
      <c r="E1507" s="40">
        <f>'Agricultural Data'!C1507</f>
        <v>0</v>
      </c>
      <c r="F1507" s="40">
        <f>'Agricultural Data'!D1507</f>
        <v>0</v>
      </c>
      <c r="G1507" s="40">
        <f>'Agricultural Data'!E1507</f>
        <v>0</v>
      </c>
      <c r="H1507" s="38">
        <f>'Agricultural Data'!F1507</f>
        <v>0</v>
      </c>
      <c r="I1507" s="38">
        <f>'Agricultural Data'!G1507</f>
        <v>0</v>
      </c>
      <c r="J1507" s="38">
        <f>'Agricultural Data'!H1507</f>
        <v>0</v>
      </c>
      <c r="K1507" s="195">
        <f>'Agricultural Data'!I1507</f>
        <v>0</v>
      </c>
      <c r="L1507" s="195">
        <f>'Agricultural Data'!J1507</f>
        <v>0</v>
      </c>
      <c r="M1507" s="168" t="str">
        <f t="shared" si="78"/>
        <v/>
      </c>
      <c r="N1507" s="168" t="str">
        <f t="shared" si="79"/>
        <v/>
      </c>
      <c r="O1507" s="38" t="str">
        <f>IFERROR(IF(VLOOKUP(J1507,'Inputs_Metric 30'!$D$5:$E$139,2,FALSE)=0,"",VLOOKUP(J1507,'Inputs_Metric 30'!$D$5:$E$139,2,FALSE)),"")</f>
        <v/>
      </c>
    </row>
    <row r="1508" spans="3:15" x14ac:dyDescent="0.25">
      <c r="C1508">
        <f t="shared" si="77"/>
        <v>10</v>
      </c>
      <c r="D1508">
        <f>COUNTIF($F$4:F1508,F1508)</f>
        <v>1323</v>
      </c>
      <c r="E1508" s="40">
        <f>'Agricultural Data'!C1508</f>
        <v>0</v>
      </c>
      <c r="F1508" s="40">
        <f>'Agricultural Data'!D1508</f>
        <v>0</v>
      </c>
      <c r="G1508" s="40">
        <f>'Agricultural Data'!E1508</f>
        <v>0</v>
      </c>
      <c r="H1508" s="38">
        <f>'Agricultural Data'!F1508</f>
        <v>0</v>
      </c>
      <c r="I1508" s="38">
        <f>'Agricultural Data'!G1508</f>
        <v>0</v>
      </c>
      <c r="J1508" s="38">
        <f>'Agricultural Data'!H1508</f>
        <v>0</v>
      </c>
      <c r="K1508" s="195">
        <f>'Agricultural Data'!I1508</f>
        <v>0</v>
      </c>
      <c r="L1508" s="195">
        <f>'Agricultural Data'!J1508</f>
        <v>0</v>
      </c>
      <c r="M1508" s="168" t="str">
        <f t="shared" si="78"/>
        <v/>
      </c>
      <c r="N1508" s="168" t="str">
        <f t="shared" si="79"/>
        <v/>
      </c>
      <c r="O1508" s="38" t="str">
        <f>IFERROR(IF(VLOOKUP(J1508,'Inputs_Metric 30'!$D$5:$E$139,2,FALSE)=0,"",VLOOKUP(J1508,'Inputs_Metric 30'!$D$5:$E$139,2,FALSE)),"")</f>
        <v/>
      </c>
    </row>
    <row r="1509" spans="3:15" x14ac:dyDescent="0.25">
      <c r="C1509">
        <f t="shared" si="77"/>
        <v>10</v>
      </c>
      <c r="D1509">
        <f>COUNTIF($F$4:F1509,F1509)</f>
        <v>1324</v>
      </c>
      <c r="E1509" s="40">
        <f>'Agricultural Data'!C1509</f>
        <v>0</v>
      </c>
      <c r="F1509" s="40">
        <f>'Agricultural Data'!D1509</f>
        <v>0</v>
      </c>
      <c r="G1509" s="40">
        <f>'Agricultural Data'!E1509</f>
        <v>0</v>
      </c>
      <c r="H1509" s="38">
        <f>'Agricultural Data'!F1509</f>
        <v>0</v>
      </c>
      <c r="I1509" s="38">
        <f>'Agricultural Data'!G1509</f>
        <v>0</v>
      </c>
      <c r="J1509" s="38">
        <f>'Agricultural Data'!H1509</f>
        <v>0</v>
      </c>
      <c r="K1509" s="195">
        <f>'Agricultural Data'!I1509</f>
        <v>0</v>
      </c>
      <c r="L1509" s="195">
        <f>'Agricultural Data'!J1509</f>
        <v>0</v>
      </c>
      <c r="M1509" s="168" t="str">
        <f t="shared" si="78"/>
        <v/>
      </c>
      <c r="N1509" s="168" t="str">
        <f t="shared" si="79"/>
        <v/>
      </c>
      <c r="O1509" s="38" t="str">
        <f>IFERROR(IF(VLOOKUP(J1509,'Inputs_Metric 30'!$D$5:$E$139,2,FALSE)=0,"",VLOOKUP(J1509,'Inputs_Metric 30'!$D$5:$E$139,2,FALSE)),"")</f>
        <v/>
      </c>
    </row>
    <row r="1510" spans="3:15" x14ac:dyDescent="0.25">
      <c r="C1510">
        <f t="shared" si="77"/>
        <v>10</v>
      </c>
      <c r="D1510">
        <f>COUNTIF($F$4:F1510,F1510)</f>
        <v>1325</v>
      </c>
      <c r="E1510" s="40">
        <f>'Agricultural Data'!C1510</f>
        <v>0</v>
      </c>
      <c r="F1510" s="40">
        <f>'Agricultural Data'!D1510</f>
        <v>0</v>
      </c>
      <c r="G1510" s="40">
        <f>'Agricultural Data'!E1510</f>
        <v>0</v>
      </c>
      <c r="H1510" s="38">
        <f>'Agricultural Data'!F1510</f>
        <v>0</v>
      </c>
      <c r="I1510" s="38">
        <f>'Agricultural Data'!G1510</f>
        <v>0</v>
      </c>
      <c r="J1510" s="38">
        <f>'Agricultural Data'!H1510</f>
        <v>0</v>
      </c>
      <c r="K1510" s="195">
        <f>'Agricultural Data'!I1510</f>
        <v>0</v>
      </c>
      <c r="L1510" s="195">
        <f>'Agricultural Data'!J1510</f>
        <v>0</v>
      </c>
      <c r="M1510" s="168" t="str">
        <f t="shared" si="78"/>
        <v/>
      </c>
      <c r="N1510" s="168" t="str">
        <f t="shared" si="79"/>
        <v/>
      </c>
      <c r="O1510" s="38" t="str">
        <f>IFERROR(IF(VLOOKUP(J1510,'Inputs_Metric 30'!$D$5:$E$139,2,FALSE)=0,"",VLOOKUP(J1510,'Inputs_Metric 30'!$D$5:$E$139,2,FALSE)),"")</f>
        <v/>
      </c>
    </row>
    <row r="1511" spans="3:15" x14ac:dyDescent="0.25">
      <c r="C1511">
        <f t="shared" si="77"/>
        <v>10</v>
      </c>
      <c r="D1511">
        <f>COUNTIF($F$4:F1511,F1511)</f>
        <v>1326</v>
      </c>
      <c r="E1511" s="40">
        <f>'Agricultural Data'!C1511</f>
        <v>0</v>
      </c>
      <c r="F1511" s="40">
        <f>'Agricultural Data'!D1511</f>
        <v>0</v>
      </c>
      <c r="G1511" s="40">
        <f>'Agricultural Data'!E1511</f>
        <v>0</v>
      </c>
      <c r="H1511" s="38">
        <f>'Agricultural Data'!F1511</f>
        <v>0</v>
      </c>
      <c r="I1511" s="38">
        <f>'Agricultural Data'!G1511</f>
        <v>0</v>
      </c>
      <c r="J1511" s="38">
        <f>'Agricultural Data'!H1511</f>
        <v>0</v>
      </c>
      <c r="K1511" s="195">
        <f>'Agricultural Data'!I1511</f>
        <v>0</v>
      </c>
      <c r="L1511" s="195">
        <f>'Agricultural Data'!J1511</f>
        <v>0</v>
      </c>
      <c r="M1511" s="168" t="str">
        <f t="shared" si="78"/>
        <v/>
      </c>
      <c r="N1511" s="168" t="str">
        <f t="shared" si="79"/>
        <v/>
      </c>
      <c r="O1511" s="38" t="str">
        <f>IFERROR(IF(VLOOKUP(J1511,'Inputs_Metric 30'!$D$5:$E$139,2,FALSE)=0,"",VLOOKUP(J1511,'Inputs_Metric 30'!$D$5:$E$139,2,FALSE)),"")</f>
        <v/>
      </c>
    </row>
    <row r="1512" spans="3:15" x14ac:dyDescent="0.25">
      <c r="C1512">
        <f t="shared" si="77"/>
        <v>10</v>
      </c>
      <c r="D1512">
        <f>COUNTIF($F$4:F1512,F1512)</f>
        <v>1327</v>
      </c>
      <c r="E1512" s="40">
        <f>'Agricultural Data'!C1512</f>
        <v>0</v>
      </c>
      <c r="F1512" s="40">
        <f>'Agricultural Data'!D1512</f>
        <v>0</v>
      </c>
      <c r="G1512" s="40">
        <f>'Agricultural Data'!E1512</f>
        <v>0</v>
      </c>
      <c r="H1512" s="38">
        <f>'Agricultural Data'!F1512</f>
        <v>0</v>
      </c>
      <c r="I1512" s="38">
        <f>'Agricultural Data'!G1512</f>
        <v>0</v>
      </c>
      <c r="J1512" s="38">
        <f>'Agricultural Data'!H1512</f>
        <v>0</v>
      </c>
      <c r="K1512" s="195">
        <f>'Agricultural Data'!I1512</f>
        <v>0</v>
      </c>
      <c r="L1512" s="195">
        <f>'Agricultural Data'!J1512</f>
        <v>0</v>
      </c>
      <c r="M1512" s="168" t="str">
        <f t="shared" si="78"/>
        <v/>
      </c>
      <c r="N1512" s="168" t="str">
        <f t="shared" si="79"/>
        <v/>
      </c>
      <c r="O1512" s="38" t="str">
        <f>IFERROR(IF(VLOOKUP(J1512,'Inputs_Metric 30'!$D$5:$E$139,2,FALSE)=0,"",VLOOKUP(J1512,'Inputs_Metric 30'!$D$5:$E$139,2,FALSE)),"")</f>
        <v/>
      </c>
    </row>
    <row r="1513" spans="3:15" x14ac:dyDescent="0.25">
      <c r="C1513">
        <f t="shared" si="77"/>
        <v>10</v>
      </c>
      <c r="D1513">
        <f>COUNTIF($F$4:F1513,F1513)</f>
        <v>1328</v>
      </c>
      <c r="E1513" s="40">
        <f>'Agricultural Data'!C1513</f>
        <v>0</v>
      </c>
      <c r="F1513" s="40">
        <f>'Agricultural Data'!D1513</f>
        <v>0</v>
      </c>
      <c r="G1513" s="40">
        <f>'Agricultural Data'!E1513</f>
        <v>0</v>
      </c>
      <c r="H1513" s="38">
        <f>'Agricultural Data'!F1513</f>
        <v>0</v>
      </c>
      <c r="I1513" s="38">
        <f>'Agricultural Data'!G1513</f>
        <v>0</v>
      </c>
      <c r="J1513" s="38">
        <f>'Agricultural Data'!H1513</f>
        <v>0</v>
      </c>
      <c r="K1513" s="195">
        <f>'Agricultural Data'!I1513</f>
        <v>0</v>
      </c>
      <c r="L1513" s="195">
        <f>'Agricultural Data'!J1513</f>
        <v>0</v>
      </c>
      <c r="M1513" s="168" t="str">
        <f t="shared" si="78"/>
        <v/>
      </c>
      <c r="N1513" s="168" t="str">
        <f t="shared" si="79"/>
        <v/>
      </c>
      <c r="O1513" s="38" t="str">
        <f>IFERROR(IF(VLOOKUP(J1513,'Inputs_Metric 30'!$D$5:$E$139,2,FALSE)=0,"",VLOOKUP(J1513,'Inputs_Metric 30'!$D$5:$E$139,2,FALSE)),"")</f>
        <v/>
      </c>
    </row>
    <row r="1514" spans="3:15" x14ac:dyDescent="0.25">
      <c r="C1514">
        <f t="shared" si="77"/>
        <v>10</v>
      </c>
      <c r="D1514">
        <f>COUNTIF($F$4:F1514,F1514)</f>
        <v>1329</v>
      </c>
      <c r="E1514" s="40">
        <f>'Agricultural Data'!C1514</f>
        <v>0</v>
      </c>
      <c r="F1514" s="40">
        <f>'Agricultural Data'!D1514</f>
        <v>0</v>
      </c>
      <c r="G1514" s="40">
        <f>'Agricultural Data'!E1514</f>
        <v>0</v>
      </c>
      <c r="H1514" s="38">
        <f>'Agricultural Data'!F1514</f>
        <v>0</v>
      </c>
      <c r="I1514" s="38">
        <f>'Agricultural Data'!G1514</f>
        <v>0</v>
      </c>
      <c r="J1514" s="38">
        <f>'Agricultural Data'!H1514</f>
        <v>0</v>
      </c>
      <c r="K1514" s="195">
        <f>'Agricultural Data'!I1514</f>
        <v>0</v>
      </c>
      <c r="L1514" s="195">
        <f>'Agricultural Data'!J1514</f>
        <v>0</v>
      </c>
      <c r="M1514" s="168" t="str">
        <f t="shared" si="78"/>
        <v/>
      </c>
      <c r="N1514" s="168" t="str">
        <f t="shared" si="79"/>
        <v/>
      </c>
      <c r="O1514" s="38" t="str">
        <f>IFERROR(IF(VLOOKUP(J1514,'Inputs_Metric 30'!$D$5:$E$139,2,FALSE)=0,"",VLOOKUP(J1514,'Inputs_Metric 30'!$D$5:$E$139,2,FALSE)),"")</f>
        <v/>
      </c>
    </row>
    <row r="1515" spans="3:15" x14ac:dyDescent="0.25">
      <c r="C1515">
        <f t="shared" si="77"/>
        <v>10</v>
      </c>
      <c r="D1515">
        <f>COUNTIF($F$4:F1515,F1515)</f>
        <v>1330</v>
      </c>
      <c r="E1515" s="40">
        <f>'Agricultural Data'!C1515</f>
        <v>0</v>
      </c>
      <c r="F1515" s="40">
        <f>'Agricultural Data'!D1515</f>
        <v>0</v>
      </c>
      <c r="G1515" s="40">
        <f>'Agricultural Data'!E1515</f>
        <v>0</v>
      </c>
      <c r="H1515" s="38">
        <f>'Agricultural Data'!F1515</f>
        <v>0</v>
      </c>
      <c r="I1515" s="38">
        <f>'Agricultural Data'!G1515</f>
        <v>0</v>
      </c>
      <c r="J1515" s="38">
        <f>'Agricultural Data'!H1515</f>
        <v>0</v>
      </c>
      <c r="K1515" s="195">
        <f>'Agricultural Data'!I1515</f>
        <v>0</v>
      </c>
      <c r="L1515" s="195">
        <f>'Agricultural Data'!J1515</f>
        <v>0</v>
      </c>
      <c r="M1515" s="168" t="str">
        <f t="shared" si="78"/>
        <v/>
      </c>
      <c r="N1515" s="168" t="str">
        <f t="shared" si="79"/>
        <v/>
      </c>
      <c r="O1515" s="38" t="str">
        <f>IFERROR(IF(VLOOKUP(J1515,'Inputs_Metric 30'!$D$5:$E$139,2,FALSE)=0,"",VLOOKUP(J1515,'Inputs_Metric 30'!$D$5:$E$139,2,FALSE)),"")</f>
        <v/>
      </c>
    </row>
    <row r="1516" spans="3:15" x14ac:dyDescent="0.25">
      <c r="C1516">
        <f t="shared" si="77"/>
        <v>10</v>
      </c>
      <c r="D1516">
        <f>COUNTIF($F$4:F1516,F1516)</f>
        <v>1331</v>
      </c>
      <c r="E1516" s="40">
        <f>'Agricultural Data'!C1516</f>
        <v>0</v>
      </c>
      <c r="F1516" s="40">
        <f>'Agricultural Data'!D1516</f>
        <v>0</v>
      </c>
      <c r="G1516" s="40">
        <f>'Agricultural Data'!E1516</f>
        <v>0</v>
      </c>
      <c r="H1516" s="38">
        <f>'Agricultural Data'!F1516</f>
        <v>0</v>
      </c>
      <c r="I1516" s="38">
        <f>'Agricultural Data'!G1516</f>
        <v>0</v>
      </c>
      <c r="J1516" s="38">
        <f>'Agricultural Data'!H1516</f>
        <v>0</v>
      </c>
      <c r="K1516" s="195">
        <f>'Agricultural Data'!I1516</f>
        <v>0</v>
      </c>
      <c r="L1516" s="195">
        <f>'Agricultural Data'!J1516</f>
        <v>0</v>
      </c>
      <c r="M1516" s="168" t="str">
        <f t="shared" si="78"/>
        <v/>
      </c>
      <c r="N1516" s="168" t="str">
        <f t="shared" si="79"/>
        <v/>
      </c>
      <c r="O1516" s="38" t="str">
        <f>IFERROR(IF(VLOOKUP(J1516,'Inputs_Metric 30'!$D$5:$E$139,2,FALSE)=0,"",VLOOKUP(J1516,'Inputs_Metric 30'!$D$5:$E$139,2,FALSE)),"")</f>
        <v/>
      </c>
    </row>
    <row r="1517" spans="3:15" x14ac:dyDescent="0.25">
      <c r="C1517">
        <f t="shared" si="77"/>
        <v>10</v>
      </c>
      <c r="D1517">
        <f>COUNTIF($F$4:F1517,F1517)</f>
        <v>1332</v>
      </c>
      <c r="E1517" s="40">
        <f>'Agricultural Data'!C1517</f>
        <v>0</v>
      </c>
      <c r="F1517" s="40">
        <f>'Agricultural Data'!D1517</f>
        <v>0</v>
      </c>
      <c r="G1517" s="40">
        <f>'Agricultural Data'!E1517</f>
        <v>0</v>
      </c>
      <c r="H1517" s="38">
        <f>'Agricultural Data'!F1517</f>
        <v>0</v>
      </c>
      <c r="I1517" s="38">
        <f>'Agricultural Data'!G1517</f>
        <v>0</v>
      </c>
      <c r="J1517" s="38">
        <f>'Agricultural Data'!H1517</f>
        <v>0</v>
      </c>
      <c r="K1517" s="195">
        <f>'Agricultural Data'!I1517</f>
        <v>0</v>
      </c>
      <c r="L1517" s="195">
        <f>'Agricultural Data'!J1517</f>
        <v>0</v>
      </c>
      <c r="M1517" s="168" t="str">
        <f t="shared" si="78"/>
        <v/>
      </c>
      <c r="N1517" s="168" t="str">
        <f t="shared" si="79"/>
        <v/>
      </c>
      <c r="O1517" s="38" t="str">
        <f>IFERROR(IF(VLOOKUP(J1517,'Inputs_Metric 30'!$D$5:$E$139,2,FALSE)=0,"",VLOOKUP(J1517,'Inputs_Metric 30'!$D$5:$E$139,2,FALSE)),"")</f>
        <v/>
      </c>
    </row>
    <row r="1518" spans="3:15" x14ac:dyDescent="0.25">
      <c r="C1518">
        <f t="shared" si="77"/>
        <v>10</v>
      </c>
      <c r="D1518">
        <f>COUNTIF($F$4:F1518,F1518)</f>
        <v>1333</v>
      </c>
      <c r="E1518" s="40">
        <f>'Agricultural Data'!C1518</f>
        <v>0</v>
      </c>
      <c r="F1518" s="40">
        <f>'Agricultural Data'!D1518</f>
        <v>0</v>
      </c>
      <c r="G1518" s="40">
        <f>'Agricultural Data'!E1518</f>
        <v>0</v>
      </c>
      <c r="H1518" s="38">
        <f>'Agricultural Data'!F1518</f>
        <v>0</v>
      </c>
      <c r="I1518" s="38">
        <f>'Agricultural Data'!G1518</f>
        <v>0</v>
      </c>
      <c r="J1518" s="38">
        <f>'Agricultural Data'!H1518</f>
        <v>0</v>
      </c>
      <c r="K1518" s="195">
        <f>'Agricultural Data'!I1518</f>
        <v>0</v>
      </c>
      <c r="L1518" s="195">
        <f>'Agricultural Data'!J1518</f>
        <v>0</v>
      </c>
      <c r="M1518" s="168" t="str">
        <f t="shared" si="78"/>
        <v/>
      </c>
      <c r="N1518" s="168" t="str">
        <f t="shared" si="79"/>
        <v/>
      </c>
      <c r="O1518" s="38" t="str">
        <f>IFERROR(IF(VLOOKUP(J1518,'Inputs_Metric 30'!$D$5:$E$139,2,FALSE)=0,"",VLOOKUP(J1518,'Inputs_Metric 30'!$D$5:$E$139,2,FALSE)),"")</f>
        <v/>
      </c>
    </row>
    <row r="1519" spans="3:15" x14ac:dyDescent="0.25">
      <c r="C1519">
        <f t="shared" si="77"/>
        <v>10</v>
      </c>
      <c r="D1519">
        <f>COUNTIF($F$4:F1519,F1519)</f>
        <v>1334</v>
      </c>
      <c r="E1519" s="40">
        <f>'Agricultural Data'!C1519</f>
        <v>0</v>
      </c>
      <c r="F1519" s="40">
        <f>'Agricultural Data'!D1519</f>
        <v>0</v>
      </c>
      <c r="G1519" s="40">
        <f>'Agricultural Data'!E1519</f>
        <v>0</v>
      </c>
      <c r="H1519" s="38">
        <f>'Agricultural Data'!F1519</f>
        <v>0</v>
      </c>
      <c r="I1519" s="38">
        <f>'Agricultural Data'!G1519</f>
        <v>0</v>
      </c>
      <c r="J1519" s="38">
        <f>'Agricultural Data'!H1519</f>
        <v>0</v>
      </c>
      <c r="K1519" s="195">
        <f>'Agricultural Data'!I1519</f>
        <v>0</v>
      </c>
      <c r="L1519" s="195">
        <f>'Agricultural Data'!J1519</f>
        <v>0</v>
      </c>
      <c r="M1519" s="168" t="str">
        <f t="shared" si="78"/>
        <v/>
      </c>
      <c r="N1519" s="168" t="str">
        <f t="shared" si="79"/>
        <v/>
      </c>
      <c r="O1519" s="38" t="str">
        <f>IFERROR(IF(VLOOKUP(J1519,'Inputs_Metric 30'!$D$5:$E$139,2,FALSE)=0,"",VLOOKUP(J1519,'Inputs_Metric 30'!$D$5:$E$139,2,FALSE)),"")</f>
        <v/>
      </c>
    </row>
    <row r="1520" spans="3:15" x14ac:dyDescent="0.25">
      <c r="C1520">
        <f t="shared" si="77"/>
        <v>10</v>
      </c>
      <c r="D1520">
        <f>COUNTIF($F$4:F1520,F1520)</f>
        <v>1335</v>
      </c>
      <c r="E1520" s="40">
        <f>'Agricultural Data'!C1520</f>
        <v>0</v>
      </c>
      <c r="F1520" s="40">
        <f>'Agricultural Data'!D1520</f>
        <v>0</v>
      </c>
      <c r="G1520" s="40">
        <f>'Agricultural Data'!E1520</f>
        <v>0</v>
      </c>
      <c r="H1520" s="38">
        <f>'Agricultural Data'!F1520</f>
        <v>0</v>
      </c>
      <c r="I1520" s="38">
        <f>'Agricultural Data'!G1520</f>
        <v>0</v>
      </c>
      <c r="J1520" s="38">
        <f>'Agricultural Data'!H1520</f>
        <v>0</v>
      </c>
      <c r="K1520" s="195">
        <f>'Agricultural Data'!I1520</f>
        <v>0</v>
      </c>
      <c r="L1520" s="195">
        <f>'Agricultural Data'!J1520</f>
        <v>0</v>
      </c>
      <c r="M1520" s="168" t="str">
        <f t="shared" si="78"/>
        <v/>
      </c>
      <c r="N1520" s="168" t="str">
        <f t="shared" si="79"/>
        <v/>
      </c>
      <c r="O1520" s="38" t="str">
        <f>IFERROR(IF(VLOOKUP(J1520,'Inputs_Metric 30'!$D$5:$E$139,2,FALSE)=0,"",VLOOKUP(J1520,'Inputs_Metric 30'!$D$5:$E$139,2,FALSE)),"")</f>
        <v/>
      </c>
    </row>
    <row r="1521" spans="3:15" x14ac:dyDescent="0.25">
      <c r="C1521">
        <f t="shared" si="77"/>
        <v>10</v>
      </c>
      <c r="D1521">
        <f>COUNTIF($F$4:F1521,F1521)</f>
        <v>1336</v>
      </c>
      <c r="E1521" s="40">
        <f>'Agricultural Data'!C1521</f>
        <v>0</v>
      </c>
      <c r="F1521" s="40">
        <f>'Agricultural Data'!D1521</f>
        <v>0</v>
      </c>
      <c r="G1521" s="40">
        <f>'Agricultural Data'!E1521</f>
        <v>0</v>
      </c>
      <c r="H1521" s="38">
        <f>'Agricultural Data'!F1521</f>
        <v>0</v>
      </c>
      <c r="I1521" s="38">
        <f>'Agricultural Data'!G1521</f>
        <v>0</v>
      </c>
      <c r="J1521" s="38">
        <f>'Agricultural Data'!H1521</f>
        <v>0</v>
      </c>
      <c r="K1521" s="195">
        <f>'Agricultural Data'!I1521</f>
        <v>0</v>
      </c>
      <c r="L1521" s="195">
        <f>'Agricultural Data'!J1521</f>
        <v>0</v>
      </c>
      <c r="M1521" s="168" t="str">
        <f t="shared" si="78"/>
        <v/>
      </c>
      <c r="N1521" s="168" t="str">
        <f t="shared" si="79"/>
        <v/>
      </c>
      <c r="O1521" s="38" t="str">
        <f>IFERROR(IF(VLOOKUP(J1521,'Inputs_Metric 30'!$D$5:$E$139,2,FALSE)=0,"",VLOOKUP(J1521,'Inputs_Metric 30'!$D$5:$E$139,2,FALSE)),"")</f>
        <v/>
      </c>
    </row>
    <row r="1522" spans="3:15" x14ac:dyDescent="0.25">
      <c r="C1522">
        <f t="shared" si="77"/>
        <v>10</v>
      </c>
      <c r="D1522">
        <f>COUNTIF($F$4:F1522,F1522)</f>
        <v>1337</v>
      </c>
      <c r="E1522" s="40">
        <f>'Agricultural Data'!C1522</f>
        <v>0</v>
      </c>
      <c r="F1522" s="40">
        <f>'Agricultural Data'!D1522</f>
        <v>0</v>
      </c>
      <c r="G1522" s="40">
        <f>'Agricultural Data'!E1522</f>
        <v>0</v>
      </c>
      <c r="H1522" s="38">
        <f>'Agricultural Data'!F1522</f>
        <v>0</v>
      </c>
      <c r="I1522" s="38">
        <f>'Agricultural Data'!G1522</f>
        <v>0</v>
      </c>
      <c r="J1522" s="38">
        <f>'Agricultural Data'!H1522</f>
        <v>0</v>
      </c>
      <c r="K1522" s="195">
        <f>'Agricultural Data'!I1522</f>
        <v>0</v>
      </c>
      <c r="L1522" s="195">
        <f>'Agricultural Data'!J1522</f>
        <v>0</v>
      </c>
      <c r="M1522" s="168" t="str">
        <f t="shared" si="78"/>
        <v/>
      </c>
      <c r="N1522" s="168" t="str">
        <f t="shared" si="79"/>
        <v/>
      </c>
      <c r="O1522" s="38" t="str">
        <f>IFERROR(IF(VLOOKUP(J1522,'Inputs_Metric 30'!$D$5:$E$139,2,FALSE)=0,"",VLOOKUP(J1522,'Inputs_Metric 30'!$D$5:$E$139,2,FALSE)),"")</f>
        <v/>
      </c>
    </row>
    <row r="1523" spans="3:15" x14ac:dyDescent="0.25">
      <c r="C1523">
        <f t="shared" si="77"/>
        <v>10</v>
      </c>
      <c r="D1523">
        <f>COUNTIF($F$4:F1523,F1523)</f>
        <v>1338</v>
      </c>
      <c r="E1523" s="40">
        <f>'Agricultural Data'!C1523</f>
        <v>0</v>
      </c>
      <c r="F1523" s="40">
        <f>'Agricultural Data'!D1523</f>
        <v>0</v>
      </c>
      <c r="G1523" s="40">
        <f>'Agricultural Data'!E1523</f>
        <v>0</v>
      </c>
      <c r="H1523" s="38">
        <f>'Agricultural Data'!F1523</f>
        <v>0</v>
      </c>
      <c r="I1523" s="38">
        <f>'Agricultural Data'!G1523</f>
        <v>0</v>
      </c>
      <c r="J1523" s="38">
        <f>'Agricultural Data'!H1523</f>
        <v>0</v>
      </c>
      <c r="K1523" s="195">
        <f>'Agricultural Data'!I1523</f>
        <v>0</v>
      </c>
      <c r="L1523" s="195">
        <f>'Agricultural Data'!J1523</f>
        <v>0</v>
      </c>
      <c r="M1523" s="168" t="str">
        <f t="shared" si="78"/>
        <v/>
      </c>
      <c r="N1523" s="168" t="str">
        <f t="shared" si="79"/>
        <v/>
      </c>
      <c r="O1523" s="38" t="str">
        <f>IFERROR(IF(VLOOKUP(J1523,'Inputs_Metric 30'!$D$5:$E$139,2,FALSE)=0,"",VLOOKUP(J1523,'Inputs_Metric 30'!$D$5:$E$139,2,FALSE)),"")</f>
        <v/>
      </c>
    </row>
    <row r="1524" spans="3:15" x14ac:dyDescent="0.25">
      <c r="C1524">
        <f t="shared" si="77"/>
        <v>10</v>
      </c>
      <c r="D1524">
        <f>COUNTIF($F$4:F1524,F1524)</f>
        <v>1339</v>
      </c>
      <c r="E1524" s="40">
        <f>'Agricultural Data'!C1524</f>
        <v>0</v>
      </c>
      <c r="F1524" s="40">
        <f>'Agricultural Data'!D1524</f>
        <v>0</v>
      </c>
      <c r="G1524" s="40">
        <f>'Agricultural Data'!E1524</f>
        <v>0</v>
      </c>
      <c r="H1524" s="38">
        <f>'Agricultural Data'!F1524</f>
        <v>0</v>
      </c>
      <c r="I1524" s="38">
        <f>'Agricultural Data'!G1524</f>
        <v>0</v>
      </c>
      <c r="J1524" s="38">
        <f>'Agricultural Data'!H1524</f>
        <v>0</v>
      </c>
      <c r="K1524" s="195">
        <f>'Agricultural Data'!I1524</f>
        <v>0</v>
      </c>
      <c r="L1524" s="195">
        <f>'Agricultural Data'!J1524</f>
        <v>0</v>
      </c>
      <c r="M1524" s="168" t="str">
        <f t="shared" si="78"/>
        <v/>
      </c>
      <c r="N1524" s="168" t="str">
        <f t="shared" si="79"/>
        <v/>
      </c>
      <c r="O1524" s="38" t="str">
        <f>IFERROR(IF(VLOOKUP(J1524,'Inputs_Metric 30'!$D$5:$E$139,2,FALSE)=0,"",VLOOKUP(J1524,'Inputs_Metric 30'!$D$5:$E$139,2,FALSE)),"")</f>
        <v/>
      </c>
    </row>
    <row r="1525" spans="3:15" x14ac:dyDescent="0.25">
      <c r="C1525">
        <f t="shared" si="77"/>
        <v>10</v>
      </c>
      <c r="D1525">
        <f>COUNTIF($F$4:F1525,F1525)</f>
        <v>1340</v>
      </c>
      <c r="E1525" s="40">
        <f>'Agricultural Data'!C1525</f>
        <v>0</v>
      </c>
      <c r="F1525" s="40">
        <f>'Agricultural Data'!D1525</f>
        <v>0</v>
      </c>
      <c r="G1525" s="40">
        <f>'Agricultural Data'!E1525</f>
        <v>0</v>
      </c>
      <c r="H1525" s="38">
        <f>'Agricultural Data'!F1525</f>
        <v>0</v>
      </c>
      <c r="I1525" s="38">
        <f>'Agricultural Data'!G1525</f>
        <v>0</v>
      </c>
      <c r="J1525" s="38">
        <f>'Agricultural Data'!H1525</f>
        <v>0</v>
      </c>
      <c r="K1525" s="195">
        <f>'Agricultural Data'!I1525</f>
        <v>0</v>
      </c>
      <c r="L1525" s="195">
        <f>'Agricultural Data'!J1525</f>
        <v>0</v>
      </c>
      <c r="M1525" s="168" t="str">
        <f t="shared" si="78"/>
        <v/>
      </c>
      <c r="N1525" s="168" t="str">
        <f t="shared" si="79"/>
        <v/>
      </c>
      <c r="O1525" s="38" t="str">
        <f>IFERROR(IF(VLOOKUP(J1525,'Inputs_Metric 30'!$D$5:$E$139,2,FALSE)=0,"",VLOOKUP(J1525,'Inputs_Metric 30'!$D$5:$E$139,2,FALSE)),"")</f>
        <v/>
      </c>
    </row>
    <row r="1526" spans="3:15" x14ac:dyDescent="0.25">
      <c r="C1526">
        <f t="shared" si="77"/>
        <v>10</v>
      </c>
      <c r="D1526">
        <f>COUNTIF($F$4:F1526,F1526)</f>
        <v>1341</v>
      </c>
      <c r="E1526" s="40">
        <f>'Agricultural Data'!C1526</f>
        <v>0</v>
      </c>
      <c r="F1526" s="40">
        <f>'Agricultural Data'!D1526</f>
        <v>0</v>
      </c>
      <c r="G1526" s="40">
        <f>'Agricultural Data'!E1526</f>
        <v>0</v>
      </c>
      <c r="H1526" s="38">
        <f>'Agricultural Data'!F1526</f>
        <v>0</v>
      </c>
      <c r="I1526" s="38">
        <f>'Agricultural Data'!G1526</f>
        <v>0</v>
      </c>
      <c r="J1526" s="38">
        <f>'Agricultural Data'!H1526</f>
        <v>0</v>
      </c>
      <c r="K1526" s="195">
        <f>'Agricultural Data'!I1526</f>
        <v>0</v>
      </c>
      <c r="L1526" s="195">
        <f>'Agricultural Data'!J1526</f>
        <v>0</v>
      </c>
      <c r="M1526" s="168" t="str">
        <f t="shared" si="78"/>
        <v/>
      </c>
      <c r="N1526" s="168" t="str">
        <f t="shared" si="79"/>
        <v/>
      </c>
      <c r="O1526" s="38" t="str">
        <f>IFERROR(IF(VLOOKUP(J1526,'Inputs_Metric 30'!$D$5:$E$139,2,FALSE)=0,"",VLOOKUP(J1526,'Inputs_Metric 30'!$D$5:$E$139,2,FALSE)),"")</f>
        <v/>
      </c>
    </row>
    <row r="1527" spans="3:15" x14ac:dyDescent="0.25">
      <c r="C1527">
        <f t="shared" si="77"/>
        <v>10</v>
      </c>
      <c r="D1527">
        <f>COUNTIF($F$4:F1527,F1527)</f>
        <v>1342</v>
      </c>
      <c r="E1527" s="40">
        <f>'Agricultural Data'!C1527</f>
        <v>0</v>
      </c>
      <c r="F1527" s="40">
        <f>'Agricultural Data'!D1527</f>
        <v>0</v>
      </c>
      <c r="G1527" s="40">
        <f>'Agricultural Data'!E1527</f>
        <v>0</v>
      </c>
      <c r="H1527" s="38">
        <f>'Agricultural Data'!F1527</f>
        <v>0</v>
      </c>
      <c r="I1527" s="38">
        <f>'Agricultural Data'!G1527</f>
        <v>0</v>
      </c>
      <c r="J1527" s="38">
        <f>'Agricultural Data'!H1527</f>
        <v>0</v>
      </c>
      <c r="K1527" s="195">
        <f>'Agricultural Data'!I1527</f>
        <v>0</v>
      </c>
      <c r="L1527" s="195">
        <f>'Agricultural Data'!J1527</f>
        <v>0</v>
      </c>
      <c r="M1527" s="168" t="str">
        <f t="shared" si="78"/>
        <v/>
      </c>
      <c r="N1527" s="168" t="str">
        <f t="shared" si="79"/>
        <v/>
      </c>
      <c r="O1527" s="38" t="str">
        <f>IFERROR(IF(VLOOKUP(J1527,'Inputs_Metric 30'!$D$5:$E$139,2,FALSE)=0,"",VLOOKUP(J1527,'Inputs_Metric 30'!$D$5:$E$139,2,FALSE)),"")</f>
        <v/>
      </c>
    </row>
    <row r="1528" spans="3:15" x14ac:dyDescent="0.25">
      <c r="C1528">
        <f t="shared" si="77"/>
        <v>10</v>
      </c>
      <c r="D1528">
        <f>COUNTIF($F$4:F1528,F1528)</f>
        <v>1343</v>
      </c>
      <c r="E1528" s="40">
        <f>'Agricultural Data'!C1528</f>
        <v>0</v>
      </c>
      <c r="F1528" s="40">
        <f>'Agricultural Data'!D1528</f>
        <v>0</v>
      </c>
      <c r="G1528" s="40">
        <f>'Agricultural Data'!E1528</f>
        <v>0</v>
      </c>
      <c r="H1528" s="38">
        <f>'Agricultural Data'!F1528</f>
        <v>0</v>
      </c>
      <c r="I1528" s="38">
        <f>'Agricultural Data'!G1528</f>
        <v>0</v>
      </c>
      <c r="J1528" s="38">
        <f>'Agricultural Data'!H1528</f>
        <v>0</v>
      </c>
      <c r="K1528" s="195">
        <f>'Agricultural Data'!I1528</f>
        <v>0</v>
      </c>
      <c r="L1528" s="195">
        <f>'Agricultural Data'!J1528</f>
        <v>0</v>
      </c>
      <c r="M1528" s="168" t="str">
        <f t="shared" si="78"/>
        <v/>
      </c>
      <c r="N1528" s="168" t="str">
        <f t="shared" si="79"/>
        <v/>
      </c>
      <c r="O1528" s="38" t="str">
        <f>IFERROR(IF(VLOOKUP(J1528,'Inputs_Metric 30'!$D$5:$E$139,2,FALSE)=0,"",VLOOKUP(J1528,'Inputs_Metric 30'!$D$5:$E$139,2,FALSE)),"")</f>
        <v/>
      </c>
    </row>
    <row r="1529" spans="3:15" x14ac:dyDescent="0.25">
      <c r="C1529">
        <f t="shared" si="77"/>
        <v>10</v>
      </c>
      <c r="D1529">
        <f>COUNTIF($F$4:F1529,F1529)</f>
        <v>1344</v>
      </c>
      <c r="E1529" s="40">
        <f>'Agricultural Data'!C1529</f>
        <v>0</v>
      </c>
      <c r="F1529" s="40">
        <f>'Agricultural Data'!D1529</f>
        <v>0</v>
      </c>
      <c r="G1529" s="40">
        <f>'Agricultural Data'!E1529</f>
        <v>0</v>
      </c>
      <c r="H1529" s="38">
        <f>'Agricultural Data'!F1529</f>
        <v>0</v>
      </c>
      <c r="I1529" s="38">
        <f>'Agricultural Data'!G1529</f>
        <v>0</v>
      </c>
      <c r="J1529" s="38">
        <f>'Agricultural Data'!H1529</f>
        <v>0</v>
      </c>
      <c r="K1529" s="195">
        <f>'Agricultural Data'!I1529</f>
        <v>0</v>
      </c>
      <c r="L1529" s="195">
        <f>'Agricultural Data'!J1529</f>
        <v>0</v>
      </c>
      <c r="M1529" s="168" t="str">
        <f t="shared" si="78"/>
        <v/>
      </c>
      <c r="N1529" s="168" t="str">
        <f t="shared" si="79"/>
        <v/>
      </c>
      <c r="O1529" s="38" t="str">
        <f>IFERROR(IF(VLOOKUP(J1529,'Inputs_Metric 30'!$D$5:$E$139,2,FALSE)=0,"",VLOOKUP(J1529,'Inputs_Metric 30'!$D$5:$E$139,2,FALSE)),"")</f>
        <v/>
      </c>
    </row>
    <row r="1530" spans="3:15" x14ac:dyDescent="0.25">
      <c r="C1530">
        <f t="shared" si="77"/>
        <v>10</v>
      </c>
      <c r="D1530">
        <f>COUNTIF($F$4:F1530,F1530)</f>
        <v>1345</v>
      </c>
      <c r="E1530" s="40">
        <f>'Agricultural Data'!C1530</f>
        <v>0</v>
      </c>
      <c r="F1530" s="40">
        <f>'Agricultural Data'!D1530</f>
        <v>0</v>
      </c>
      <c r="G1530" s="40">
        <f>'Agricultural Data'!E1530</f>
        <v>0</v>
      </c>
      <c r="H1530" s="38">
        <f>'Agricultural Data'!F1530</f>
        <v>0</v>
      </c>
      <c r="I1530" s="38">
        <f>'Agricultural Data'!G1530</f>
        <v>0</v>
      </c>
      <c r="J1530" s="38">
        <f>'Agricultural Data'!H1530</f>
        <v>0</v>
      </c>
      <c r="K1530" s="195">
        <f>'Agricultural Data'!I1530</f>
        <v>0</v>
      </c>
      <c r="L1530" s="195">
        <f>'Agricultural Data'!J1530</f>
        <v>0</v>
      </c>
      <c r="M1530" s="168" t="str">
        <f t="shared" si="78"/>
        <v/>
      </c>
      <c r="N1530" s="168" t="str">
        <f t="shared" si="79"/>
        <v/>
      </c>
      <c r="O1530" s="38" t="str">
        <f>IFERROR(IF(VLOOKUP(J1530,'Inputs_Metric 30'!$D$5:$E$139,2,FALSE)=0,"",VLOOKUP(J1530,'Inputs_Metric 30'!$D$5:$E$139,2,FALSE)),"")</f>
        <v/>
      </c>
    </row>
    <row r="1531" spans="3:15" x14ac:dyDescent="0.25">
      <c r="C1531">
        <f t="shared" si="77"/>
        <v>10</v>
      </c>
      <c r="D1531">
        <f>COUNTIF($F$4:F1531,F1531)</f>
        <v>1346</v>
      </c>
      <c r="E1531" s="40">
        <f>'Agricultural Data'!C1531</f>
        <v>0</v>
      </c>
      <c r="F1531" s="40">
        <f>'Agricultural Data'!D1531</f>
        <v>0</v>
      </c>
      <c r="G1531" s="40">
        <f>'Agricultural Data'!E1531</f>
        <v>0</v>
      </c>
      <c r="H1531" s="38">
        <f>'Agricultural Data'!F1531</f>
        <v>0</v>
      </c>
      <c r="I1531" s="38">
        <f>'Agricultural Data'!G1531</f>
        <v>0</v>
      </c>
      <c r="J1531" s="38">
        <f>'Agricultural Data'!H1531</f>
        <v>0</v>
      </c>
      <c r="K1531" s="195">
        <f>'Agricultural Data'!I1531</f>
        <v>0</v>
      </c>
      <c r="L1531" s="195">
        <f>'Agricultural Data'!J1531</f>
        <v>0</v>
      </c>
      <c r="M1531" s="168" t="str">
        <f t="shared" si="78"/>
        <v/>
      </c>
      <c r="N1531" s="168" t="str">
        <f t="shared" si="79"/>
        <v/>
      </c>
      <c r="O1531" s="38" t="str">
        <f>IFERROR(IF(VLOOKUP(J1531,'Inputs_Metric 30'!$D$5:$E$139,2,FALSE)=0,"",VLOOKUP(J1531,'Inputs_Metric 30'!$D$5:$E$139,2,FALSE)),"")</f>
        <v/>
      </c>
    </row>
    <row r="1532" spans="3:15" x14ac:dyDescent="0.25">
      <c r="C1532">
        <f t="shared" si="77"/>
        <v>10</v>
      </c>
      <c r="D1532">
        <f>COUNTIF($F$4:F1532,F1532)</f>
        <v>1347</v>
      </c>
      <c r="E1532" s="40">
        <f>'Agricultural Data'!C1532</f>
        <v>0</v>
      </c>
      <c r="F1532" s="40">
        <f>'Agricultural Data'!D1532</f>
        <v>0</v>
      </c>
      <c r="G1532" s="40">
        <f>'Agricultural Data'!E1532</f>
        <v>0</v>
      </c>
      <c r="H1532" s="38">
        <f>'Agricultural Data'!F1532</f>
        <v>0</v>
      </c>
      <c r="I1532" s="38">
        <f>'Agricultural Data'!G1532</f>
        <v>0</v>
      </c>
      <c r="J1532" s="38">
        <f>'Agricultural Data'!H1532</f>
        <v>0</v>
      </c>
      <c r="K1532" s="195">
        <f>'Agricultural Data'!I1532</f>
        <v>0</v>
      </c>
      <c r="L1532" s="195">
        <f>'Agricultural Data'!J1532</f>
        <v>0</v>
      </c>
      <c r="M1532" s="168" t="str">
        <f t="shared" si="78"/>
        <v/>
      </c>
      <c r="N1532" s="168" t="str">
        <f t="shared" si="79"/>
        <v/>
      </c>
      <c r="O1532" s="38" t="str">
        <f>IFERROR(IF(VLOOKUP(J1532,'Inputs_Metric 30'!$D$5:$E$139,2,FALSE)=0,"",VLOOKUP(J1532,'Inputs_Metric 30'!$D$5:$E$139,2,FALSE)),"")</f>
        <v/>
      </c>
    </row>
    <row r="1533" spans="3:15" x14ac:dyDescent="0.25">
      <c r="C1533">
        <f t="shared" si="77"/>
        <v>10</v>
      </c>
      <c r="D1533">
        <f>COUNTIF($F$4:F1533,F1533)</f>
        <v>1348</v>
      </c>
      <c r="E1533" s="40">
        <f>'Agricultural Data'!C1533</f>
        <v>0</v>
      </c>
      <c r="F1533" s="40">
        <f>'Agricultural Data'!D1533</f>
        <v>0</v>
      </c>
      <c r="G1533" s="40">
        <f>'Agricultural Data'!E1533</f>
        <v>0</v>
      </c>
      <c r="H1533" s="38">
        <f>'Agricultural Data'!F1533</f>
        <v>0</v>
      </c>
      <c r="I1533" s="38">
        <f>'Agricultural Data'!G1533</f>
        <v>0</v>
      </c>
      <c r="J1533" s="38">
        <f>'Agricultural Data'!H1533</f>
        <v>0</v>
      </c>
      <c r="K1533" s="195">
        <f>'Agricultural Data'!I1533</f>
        <v>0</v>
      </c>
      <c r="L1533" s="195">
        <f>'Agricultural Data'!J1533</f>
        <v>0</v>
      </c>
      <c r="M1533" s="168" t="str">
        <f t="shared" si="78"/>
        <v/>
      </c>
      <c r="N1533" s="168" t="str">
        <f t="shared" si="79"/>
        <v/>
      </c>
      <c r="O1533" s="38" t="str">
        <f>IFERROR(IF(VLOOKUP(J1533,'Inputs_Metric 30'!$D$5:$E$139,2,FALSE)=0,"",VLOOKUP(J1533,'Inputs_Metric 30'!$D$5:$E$139,2,FALSE)),"")</f>
        <v/>
      </c>
    </row>
    <row r="1534" spans="3:15" x14ac:dyDescent="0.25">
      <c r="C1534">
        <f t="shared" si="77"/>
        <v>10</v>
      </c>
      <c r="D1534">
        <f>COUNTIF($F$4:F1534,F1534)</f>
        <v>1349</v>
      </c>
      <c r="E1534" s="40">
        <f>'Agricultural Data'!C1534</f>
        <v>0</v>
      </c>
      <c r="F1534" s="40">
        <f>'Agricultural Data'!D1534</f>
        <v>0</v>
      </c>
      <c r="G1534" s="40">
        <f>'Agricultural Data'!E1534</f>
        <v>0</v>
      </c>
      <c r="H1534" s="38">
        <f>'Agricultural Data'!F1534</f>
        <v>0</v>
      </c>
      <c r="I1534" s="38">
        <f>'Agricultural Data'!G1534</f>
        <v>0</v>
      </c>
      <c r="J1534" s="38">
        <f>'Agricultural Data'!H1534</f>
        <v>0</v>
      </c>
      <c r="K1534" s="195">
        <f>'Agricultural Data'!I1534</f>
        <v>0</v>
      </c>
      <c r="L1534" s="195">
        <f>'Agricultural Data'!J1534</f>
        <v>0</v>
      </c>
      <c r="M1534" s="168" t="str">
        <f t="shared" si="78"/>
        <v/>
      </c>
      <c r="N1534" s="168" t="str">
        <f t="shared" si="79"/>
        <v/>
      </c>
      <c r="O1534" s="38" t="str">
        <f>IFERROR(IF(VLOOKUP(J1534,'Inputs_Metric 30'!$D$5:$E$139,2,FALSE)=0,"",VLOOKUP(J1534,'Inputs_Metric 30'!$D$5:$E$139,2,FALSE)),"")</f>
        <v/>
      </c>
    </row>
    <row r="1535" spans="3:15" x14ac:dyDescent="0.25">
      <c r="C1535">
        <f t="shared" si="77"/>
        <v>10</v>
      </c>
      <c r="D1535">
        <f>COUNTIF($F$4:F1535,F1535)</f>
        <v>1350</v>
      </c>
      <c r="E1535" s="40">
        <f>'Agricultural Data'!C1535</f>
        <v>0</v>
      </c>
      <c r="F1535" s="40">
        <f>'Agricultural Data'!D1535</f>
        <v>0</v>
      </c>
      <c r="G1535" s="40">
        <f>'Agricultural Data'!E1535</f>
        <v>0</v>
      </c>
      <c r="H1535" s="38">
        <f>'Agricultural Data'!F1535</f>
        <v>0</v>
      </c>
      <c r="I1535" s="38">
        <f>'Agricultural Data'!G1535</f>
        <v>0</v>
      </c>
      <c r="J1535" s="38">
        <f>'Agricultural Data'!H1535</f>
        <v>0</v>
      </c>
      <c r="K1535" s="195">
        <f>'Agricultural Data'!I1535</f>
        <v>0</v>
      </c>
      <c r="L1535" s="195">
        <f>'Agricultural Data'!J1535</f>
        <v>0</v>
      </c>
      <c r="M1535" s="168" t="str">
        <f t="shared" si="78"/>
        <v/>
      </c>
      <c r="N1535" s="168" t="str">
        <f t="shared" si="79"/>
        <v/>
      </c>
      <c r="O1535" s="38" t="str">
        <f>IFERROR(IF(VLOOKUP(J1535,'Inputs_Metric 30'!$D$5:$E$139,2,FALSE)=0,"",VLOOKUP(J1535,'Inputs_Metric 30'!$D$5:$E$139,2,FALSE)),"")</f>
        <v/>
      </c>
    </row>
    <row r="1536" spans="3:15" x14ac:dyDescent="0.25">
      <c r="C1536">
        <f t="shared" si="77"/>
        <v>10</v>
      </c>
      <c r="D1536">
        <f>COUNTIF($F$4:F1536,F1536)</f>
        <v>1351</v>
      </c>
      <c r="E1536" s="40">
        <f>'Agricultural Data'!C1536</f>
        <v>0</v>
      </c>
      <c r="F1536" s="40">
        <f>'Agricultural Data'!D1536</f>
        <v>0</v>
      </c>
      <c r="G1536" s="40">
        <f>'Agricultural Data'!E1536</f>
        <v>0</v>
      </c>
      <c r="H1536" s="38">
        <f>'Agricultural Data'!F1536</f>
        <v>0</v>
      </c>
      <c r="I1536" s="38">
        <f>'Agricultural Data'!G1536</f>
        <v>0</v>
      </c>
      <c r="J1536" s="38">
        <f>'Agricultural Data'!H1536</f>
        <v>0</v>
      </c>
      <c r="K1536" s="195">
        <f>'Agricultural Data'!I1536</f>
        <v>0</v>
      </c>
      <c r="L1536" s="195">
        <f>'Agricultural Data'!J1536</f>
        <v>0</v>
      </c>
      <c r="M1536" s="168" t="str">
        <f t="shared" si="78"/>
        <v/>
      </c>
      <c r="N1536" s="168" t="str">
        <f t="shared" si="79"/>
        <v/>
      </c>
      <c r="O1536" s="38" t="str">
        <f>IFERROR(IF(VLOOKUP(J1536,'Inputs_Metric 30'!$D$5:$E$139,2,FALSE)=0,"",VLOOKUP(J1536,'Inputs_Metric 30'!$D$5:$E$139,2,FALSE)),"")</f>
        <v/>
      </c>
    </row>
    <row r="1537" spans="3:15" x14ac:dyDescent="0.25">
      <c r="C1537">
        <f t="shared" si="77"/>
        <v>10</v>
      </c>
      <c r="D1537">
        <f>COUNTIF($F$4:F1537,F1537)</f>
        <v>1352</v>
      </c>
      <c r="E1537" s="40">
        <f>'Agricultural Data'!C1537</f>
        <v>0</v>
      </c>
      <c r="F1537" s="40">
        <f>'Agricultural Data'!D1537</f>
        <v>0</v>
      </c>
      <c r="G1537" s="40">
        <f>'Agricultural Data'!E1537</f>
        <v>0</v>
      </c>
      <c r="H1537" s="38">
        <f>'Agricultural Data'!F1537</f>
        <v>0</v>
      </c>
      <c r="I1537" s="38">
        <f>'Agricultural Data'!G1537</f>
        <v>0</v>
      </c>
      <c r="J1537" s="38">
        <f>'Agricultural Data'!H1537</f>
        <v>0</v>
      </c>
      <c r="K1537" s="195">
        <f>'Agricultural Data'!I1537</f>
        <v>0</v>
      </c>
      <c r="L1537" s="195">
        <f>'Agricultural Data'!J1537</f>
        <v>0</v>
      </c>
      <c r="M1537" s="168" t="str">
        <f t="shared" si="78"/>
        <v/>
      </c>
      <c r="N1537" s="168" t="str">
        <f t="shared" si="79"/>
        <v/>
      </c>
      <c r="O1537" s="38" t="str">
        <f>IFERROR(IF(VLOOKUP(J1537,'Inputs_Metric 30'!$D$5:$E$139,2,FALSE)=0,"",VLOOKUP(J1537,'Inputs_Metric 30'!$D$5:$E$139,2,FALSE)),"")</f>
        <v/>
      </c>
    </row>
    <row r="1538" spans="3:15" x14ac:dyDescent="0.25">
      <c r="C1538">
        <f t="shared" si="77"/>
        <v>10</v>
      </c>
      <c r="D1538">
        <f>COUNTIF($F$4:F1538,F1538)</f>
        <v>1353</v>
      </c>
      <c r="E1538" s="40">
        <f>'Agricultural Data'!C1538</f>
        <v>0</v>
      </c>
      <c r="F1538" s="40">
        <f>'Agricultural Data'!D1538</f>
        <v>0</v>
      </c>
      <c r="G1538" s="40">
        <f>'Agricultural Data'!E1538</f>
        <v>0</v>
      </c>
      <c r="H1538" s="38">
        <f>'Agricultural Data'!F1538</f>
        <v>0</v>
      </c>
      <c r="I1538" s="38">
        <f>'Agricultural Data'!G1538</f>
        <v>0</v>
      </c>
      <c r="J1538" s="38">
        <f>'Agricultural Data'!H1538</f>
        <v>0</v>
      </c>
      <c r="K1538" s="195">
        <f>'Agricultural Data'!I1538</f>
        <v>0</v>
      </c>
      <c r="L1538" s="195">
        <f>'Agricultural Data'!J1538</f>
        <v>0</v>
      </c>
      <c r="M1538" s="168" t="str">
        <f t="shared" si="78"/>
        <v/>
      </c>
      <c r="N1538" s="168" t="str">
        <f t="shared" si="79"/>
        <v/>
      </c>
      <c r="O1538" s="38" t="str">
        <f>IFERROR(IF(VLOOKUP(J1538,'Inputs_Metric 30'!$D$5:$E$139,2,FALSE)=0,"",VLOOKUP(J1538,'Inputs_Metric 30'!$D$5:$E$139,2,FALSE)),"")</f>
        <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B2:BG296"/>
  <sheetViews>
    <sheetView topLeftCell="I45" zoomScale="55" zoomScaleNormal="55" workbookViewId="0">
      <selection activeCell="R68" sqref="R68"/>
    </sheetView>
  </sheetViews>
  <sheetFormatPr defaultRowHeight="15" x14ac:dyDescent="0.25"/>
  <cols>
    <col min="2" max="2" width="9.5703125" bestFit="1" customWidth="1"/>
    <col min="3" max="3" width="9.7109375" bestFit="1" customWidth="1"/>
    <col min="4" max="4" width="9.5703125" bestFit="1" customWidth="1"/>
    <col min="6" max="6" width="9.28515625" bestFit="1" customWidth="1"/>
    <col min="7" max="7" width="9.5703125" bestFit="1" customWidth="1"/>
    <col min="8" max="8" width="9.28515625" bestFit="1" customWidth="1"/>
    <col min="16" max="16" width="28.28515625" customWidth="1"/>
    <col min="17" max="17" width="14.42578125" customWidth="1"/>
    <col min="18" max="18" width="27.42578125" customWidth="1"/>
    <col min="19" max="19" width="26.5703125" bestFit="1" customWidth="1"/>
    <col min="20" max="20" width="33.5703125" customWidth="1"/>
    <col min="21" max="21" width="27" customWidth="1"/>
    <col min="22" max="22" width="22" customWidth="1"/>
    <col min="23" max="23" width="13" customWidth="1"/>
    <col min="24" max="24" width="16.42578125" customWidth="1"/>
    <col min="25" max="25" width="14.7109375" customWidth="1"/>
    <col min="32" max="32" width="14.42578125" bestFit="1" customWidth="1"/>
    <col min="33" max="33" width="33" customWidth="1"/>
    <col min="34" max="34" width="6.85546875" bestFit="1" customWidth="1"/>
    <col min="35" max="35" width="21.140625" bestFit="1" customWidth="1"/>
    <col min="36" max="36" width="26.5703125" bestFit="1" customWidth="1"/>
    <col min="37" max="37" width="17.28515625" bestFit="1" customWidth="1"/>
    <col min="38" max="38" width="10.5703125" bestFit="1" customWidth="1"/>
    <col min="39" max="39" width="14.140625" bestFit="1" customWidth="1"/>
    <col min="40" max="40" width="15.28515625" customWidth="1"/>
    <col min="41" max="41" width="13.7109375" bestFit="1" customWidth="1"/>
    <col min="46" max="46" width="18.28515625" customWidth="1"/>
  </cols>
  <sheetData>
    <row r="2" spans="2:51" ht="21" x14ac:dyDescent="0.35">
      <c r="Q2" s="49" t="s">
        <v>631</v>
      </c>
      <c r="AG2" s="49" t="s">
        <v>1400</v>
      </c>
    </row>
    <row r="3" spans="2:51" x14ac:dyDescent="0.25">
      <c r="B3" t="s">
        <v>536</v>
      </c>
      <c r="Q3" s="158" t="s">
        <v>533</v>
      </c>
      <c r="R3" s="158" t="s">
        <v>538</v>
      </c>
      <c r="S3" s="158" t="s">
        <v>537</v>
      </c>
      <c r="T3" s="158" t="s">
        <v>539</v>
      </c>
      <c r="U3" s="158" t="s">
        <v>534</v>
      </c>
      <c r="V3" s="158" t="s">
        <v>535</v>
      </c>
      <c r="W3" s="158" t="s">
        <v>541</v>
      </c>
      <c r="X3" s="158" t="s">
        <v>545</v>
      </c>
      <c r="Y3" s="158" t="s">
        <v>640</v>
      </c>
      <c r="Z3" s="158" t="s">
        <v>641</v>
      </c>
      <c r="AA3" s="158" t="s">
        <v>642</v>
      </c>
      <c r="AB3" s="158" t="s">
        <v>643</v>
      </c>
      <c r="AC3" s="158" t="s">
        <v>644</v>
      </c>
      <c r="AD3" s="158" t="s">
        <v>546</v>
      </c>
      <c r="AF3" s="39" t="s">
        <v>645</v>
      </c>
      <c r="AG3" s="165" t="s">
        <v>566</v>
      </c>
      <c r="AH3" s="158" t="s">
        <v>533</v>
      </c>
      <c r="AI3" s="158" t="s">
        <v>538</v>
      </c>
      <c r="AJ3" s="158" t="s">
        <v>537</v>
      </c>
      <c r="AK3" s="158" t="s">
        <v>539</v>
      </c>
      <c r="AL3" s="158" t="s">
        <v>534</v>
      </c>
      <c r="AM3" s="158" t="s">
        <v>535</v>
      </c>
      <c r="AN3" s="158" t="s">
        <v>541</v>
      </c>
      <c r="AO3" s="158" t="s">
        <v>545</v>
      </c>
      <c r="AP3" s="158" t="s">
        <v>640</v>
      </c>
      <c r="AQ3" s="158" t="s">
        <v>641</v>
      </c>
      <c r="AR3" s="158" t="s">
        <v>642</v>
      </c>
      <c r="AS3" s="158" t="s">
        <v>643</v>
      </c>
      <c r="AT3" s="158" t="s">
        <v>644</v>
      </c>
      <c r="AU3" s="158" t="s">
        <v>546</v>
      </c>
      <c r="AW3" s="1" t="s">
        <v>9</v>
      </c>
      <c r="AX3" s="1" t="s">
        <v>8</v>
      </c>
      <c r="AY3" s="1" t="s">
        <v>248</v>
      </c>
    </row>
    <row r="4" spans="2:51" x14ac:dyDescent="0.25">
      <c r="B4" s="1" t="s">
        <v>639</v>
      </c>
      <c r="F4" s="1" t="s">
        <v>525</v>
      </c>
      <c r="Q4" s="40">
        <v>30</v>
      </c>
      <c r="R4" s="38" t="s">
        <v>660</v>
      </c>
      <c r="S4" s="40">
        <v>1</v>
      </c>
      <c r="T4" s="40" t="s">
        <v>540</v>
      </c>
      <c r="U4" s="40" t="s">
        <v>252</v>
      </c>
      <c r="V4" s="40">
        <v>2</v>
      </c>
      <c r="W4" s="40">
        <f>VLOOKUP(V4,'Inputs_Metric 7'!$G$49:$H$51,2,FALSE)</f>
        <v>0.5</v>
      </c>
      <c r="X4" s="169">
        <f>SUMIFS(
INDEX('Step 1_Metric 30'!$M$1:$N$99999,    1,    MATCH($U4,'Step 1_Metric 30'!$M$2:$N$2,0))         :          INDEX('Step 1_Metric 30'!$M$1:$N$99999,    99999,    MATCH($U4,'Step 1_Metric 30'!$M$2:$N$2,0)),
'Step 1_Metric 30'!$E$1:$E$99999,       $V4)</f>
        <v>19.759257115</v>
      </c>
      <c r="Y4" s="192" t="str">
        <f t="shared" ref="Y4:Y9" si="0">IF(W4=0.01,X4*W4,"")</f>
        <v/>
      </c>
      <c r="Z4" s="192" t="str">
        <f t="shared" ref="Z4:Z9" si="1">IF(W4=0.01,(0.5)*(W3-W4)*(X4-X3),"")</f>
        <v/>
      </c>
      <c r="AA4" s="192" t="str">
        <f>IF(W4=0.05,(W4-W5)*X4,"")</f>
        <v/>
      </c>
      <c r="AB4" s="192" t="str">
        <f t="shared" ref="AB4:AB9" si="2">IF(W4=0.05,(0.5)*(W3-W4)*(X4-X3),"")</f>
        <v/>
      </c>
      <c r="AC4" s="192">
        <f>IF(W4=0.5,(W4-W5)*X4,"")</f>
        <v>8.89166570175</v>
      </c>
      <c r="AD4" s="192">
        <f>SUM(Y4:AC4)</f>
        <v>8.89166570175</v>
      </c>
      <c r="AF4" s="40">
        <v>1</v>
      </c>
      <c r="AG4" s="40" t="str">
        <f>VLOOKUP(AF4,$B$62:$C$296,2,FALSE)</f>
        <v>NFWF-43322</v>
      </c>
      <c r="AH4" s="40">
        <v>30</v>
      </c>
      <c r="AI4" s="38" t="s">
        <v>660</v>
      </c>
      <c r="AJ4" s="40">
        <v>1</v>
      </c>
      <c r="AK4" s="40" t="s">
        <v>540</v>
      </c>
      <c r="AL4" s="40" t="s">
        <v>252</v>
      </c>
      <c r="AM4" s="40">
        <v>2</v>
      </c>
      <c r="AN4" s="40">
        <f>VLOOKUP(AM4,'Inputs_Metric 7'!$G$49:$H$51,2,FALSE)</f>
        <v>0.5</v>
      </c>
      <c r="AO4" s="169">
        <f>SUMIFS(
INDEX('Step 1_Metric 30'!$M$1:$N$99999,    1,    MATCH($AL4,'Step 1_Metric 30'!$M$2:$N$2,0))         :          INDEX('Step 1_Metric 30'!$M$1:$N$99999,    99999,    MATCH($AL4,'Step 1_Metric 30'!$M$2:$N$2,0)),
'Step 1_Metric 30'!$E$1:$E$99999,       $AM4,    'Step 1_Metric 30'!$F$1:$F$99999,     $AG4         )</f>
        <v>0</v>
      </c>
      <c r="AP4" s="192" t="str">
        <f t="shared" ref="AP4" si="3">IF(AN4=0.01,AO4*AN4,"")</f>
        <v/>
      </c>
      <c r="AQ4" s="192" t="str">
        <f t="shared" ref="AQ4" si="4">IF(AN4=0.01,(0.5)*(AN3-AN4)*(AO4-AO3),"")</f>
        <v/>
      </c>
      <c r="AR4" s="192" t="str">
        <f>IF(AN4=0.05,(AN4-AN5)*AO4,"")</f>
        <v/>
      </c>
      <c r="AS4" s="192" t="str">
        <f t="shared" ref="AS4" si="5">IF(AN4=0.05,(0.5)*(AN3-AN4)*(AO4-AO3),"")</f>
        <v/>
      </c>
      <c r="AT4" s="192">
        <f>IF(AN4=0.5,(AN4-AN5)*AO4,"")</f>
        <v>0</v>
      </c>
      <c r="AU4" s="193">
        <f>SUM(AP4:AT4)</f>
        <v>0</v>
      </c>
      <c r="AW4" s="286" t="s">
        <v>639</v>
      </c>
      <c r="AX4" s="200">
        <f t="shared" ref="AX4:AX9" si="6">AM4</f>
        <v>2</v>
      </c>
      <c r="AY4" s="198">
        <f t="shared" ref="AY4:AY9" si="7">AO4</f>
        <v>0</v>
      </c>
    </row>
    <row r="5" spans="2:51" x14ac:dyDescent="0.25">
      <c r="B5" t="s">
        <v>526</v>
      </c>
      <c r="C5" t="s">
        <v>527</v>
      </c>
      <c r="D5" t="s">
        <v>528</v>
      </c>
      <c r="F5" t="s">
        <v>526</v>
      </c>
      <c r="G5" t="s">
        <v>527</v>
      </c>
      <c r="H5" t="s">
        <v>528</v>
      </c>
      <c r="Q5" s="40">
        <v>30</v>
      </c>
      <c r="R5" s="38" t="s">
        <v>660</v>
      </c>
      <c r="S5" s="40">
        <v>1</v>
      </c>
      <c r="T5" s="40" t="s">
        <v>540</v>
      </c>
      <c r="U5" s="40" t="s">
        <v>252</v>
      </c>
      <c r="V5" s="40">
        <v>20</v>
      </c>
      <c r="W5" s="40">
        <f>VLOOKUP(V5,'Inputs_Metric 7'!$G$49:$H$51,2,FALSE)</f>
        <v>0.05</v>
      </c>
      <c r="X5" s="169">
        <f>SUMIFS(
INDEX('Step 1_Metric 30'!$M$1:$N$99999,    1,    MATCH($U5,'Step 1_Metric 30'!$M$2:$N$2,0))         :          INDEX('Step 1_Metric 30'!$M$1:$N$99999,    99999,    MATCH($U5,'Step 1_Metric 30'!$M$2:$N$2,0)),
'Step 1_Metric 30'!$E$1:$E$99999,       $V5)</f>
        <v>26.126905860000001</v>
      </c>
      <c r="Y5" s="192" t="str">
        <f t="shared" si="0"/>
        <v/>
      </c>
      <c r="Z5" s="192" t="str">
        <f t="shared" si="1"/>
        <v/>
      </c>
      <c r="AA5" s="192">
        <f t="shared" ref="AA5:AA9" si="8">IF(W5=0.05,(W5-W6)*X5,"")</f>
        <v>1.0450762344</v>
      </c>
      <c r="AB5" s="192">
        <f t="shared" si="2"/>
        <v>1.4327209676250001</v>
      </c>
      <c r="AC5" s="192" t="str">
        <f t="shared" ref="AC5:AC9" si="9">IF(W5=0.5,(W5-W6)*X5,"")</f>
        <v/>
      </c>
      <c r="AD5" s="192">
        <f t="shared" ref="AD5:AD9" si="10">SUM(Y5:AC5)</f>
        <v>2.4777972020250001</v>
      </c>
      <c r="AF5" s="40">
        <f>AF4</f>
        <v>1</v>
      </c>
      <c r="AG5" s="40" t="str">
        <f t="shared" ref="AG5:AG15" si="11">VLOOKUP(AF5,$B$62:$C$296,2,FALSE)</f>
        <v>NFWF-43322</v>
      </c>
      <c r="AH5" s="40">
        <v>30</v>
      </c>
      <c r="AI5" s="38" t="s">
        <v>660</v>
      </c>
      <c r="AJ5" s="40">
        <v>1</v>
      </c>
      <c r="AK5" s="40" t="s">
        <v>540</v>
      </c>
      <c r="AL5" s="40" t="s">
        <v>252</v>
      </c>
      <c r="AM5" s="40">
        <v>20</v>
      </c>
      <c r="AN5" s="40">
        <f>VLOOKUP(AM5,'Inputs_Metric 7'!$G$49:$H$51,2,FALSE)</f>
        <v>0.05</v>
      </c>
      <c r="AO5" s="169">
        <f>SUMIFS(
INDEX('Step 1_Metric 30'!$M$1:$N$99999,    1,    MATCH($AL5,'Step 1_Metric 30'!$M$2:$N$2,0))         :          INDEX('Step 1_Metric 30'!$M$1:$N$99999,    99999,    MATCH($AL5,'Step 1_Metric 30'!$M$2:$N$2,0)),
'Step 1_Metric 30'!$E$1:$E$99999,       $AM5,    'Step 1_Metric 30'!$F$1:$F$99999,     $AG5         )</f>
        <v>0</v>
      </c>
      <c r="AP5" s="192" t="str">
        <f t="shared" ref="AP5:AP68" si="12">IF(AN5=0.01,AO5*AN5,"")</f>
        <v/>
      </c>
      <c r="AQ5" s="192" t="str">
        <f t="shared" ref="AQ5:AQ68" si="13">IF(AN5=0.01,(0.5)*(AN4-AN5)*(AO5-AO4),"")</f>
        <v/>
      </c>
      <c r="AR5" s="192">
        <f t="shared" ref="AR5:AR68" si="14">IF(AN5=0.05,(AN5-AN6)*AO5,"")</f>
        <v>0</v>
      </c>
      <c r="AS5" s="192">
        <f t="shared" ref="AS5:AS68" si="15">IF(AN5=0.05,(0.5)*(AN4-AN5)*(AO5-AO4),"")</f>
        <v>0</v>
      </c>
      <c r="AT5" s="192" t="str">
        <f t="shared" ref="AT5:AT68" si="16">IF(AN5=0.5,(AN5-AN6)*AO5,"")</f>
        <v/>
      </c>
      <c r="AU5" s="193">
        <f t="shared" ref="AU5:AU9" si="17">SUM(AP5:AT5)</f>
        <v>0</v>
      </c>
      <c r="AW5" s="286"/>
      <c r="AX5" s="200">
        <f t="shared" si="6"/>
        <v>20</v>
      </c>
      <c r="AY5" s="198">
        <f t="shared" si="7"/>
        <v>0</v>
      </c>
    </row>
    <row r="6" spans="2:51" x14ac:dyDescent="0.25">
      <c r="B6">
        <v>0.5</v>
      </c>
      <c r="C6">
        <f>1/20</f>
        <v>0.05</v>
      </c>
      <c r="D6">
        <v>0.01</v>
      </c>
      <c r="F6">
        <v>0.5</v>
      </c>
      <c r="G6">
        <f>1/20</f>
        <v>0.05</v>
      </c>
      <c r="H6">
        <v>0.01</v>
      </c>
      <c r="Q6" s="40">
        <v>30</v>
      </c>
      <c r="R6" s="38" t="s">
        <v>660</v>
      </c>
      <c r="S6" s="40">
        <v>1</v>
      </c>
      <c r="T6" s="40" t="s">
        <v>540</v>
      </c>
      <c r="U6" s="40" t="s">
        <v>252</v>
      </c>
      <c r="V6" s="40">
        <v>100</v>
      </c>
      <c r="W6" s="40">
        <f>VLOOKUP(V6,'Inputs_Metric 7'!$G$49:$H$51,2,FALSE)</f>
        <v>0.01</v>
      </c>
      <c r="X6" s="169">
        <f>SUMIFS(
INDEX('Step 1_Metric 30'!$M$1:$N$99999,    1,    MATCH($U6,'Step 1_Metric 30'!$M$2:$N$2,0))         :          INDEX('Step 1_Metric 30'!$M$1:$N$99999,    99999,    MATCH($U6,'Step 1_Metric 30'!$M$2:$N$2,0)),
'Step 1_Metric 30'!$E$1:$E$99999,       $V6)</f>
        <v>28.805276954999997</v>
      </c>
      <c r="Y6" s="192">
        <f t="shared" si="0"/>
        <v>0.28805276954999998</v>
      </c>
      <c r="Z6" s="192">
        <f t="shared" si="1"/>
        <v>5.3567421899999912E-2</v>
      </c>
      <c r="AA6" s="192" t="str">
        <f t="shared" si="8"/>
        <v/>
      </c>
      <c r="AB6" s="192" t="str">
        <f t="shared" si="2"/>
        <v/>
      </c>
      <c r="AC6" s="192" t="str">
        <f t="shared" si="9"/>
        <v/>
      </c>
      <c r="AD6" s="192">
        <f t="shared" si="10"/>
        <v>0.34162019144999989</v>
      </c>
      <c r="AF6" s="40">
        <f t="shared" ref="AF6:AF9" si="18">AF5</f>
        <v>1</v>
      </c>
      <c r="AG6" s="40" t="str">
        <f t="shared" si="11"/>
        <v>NFWF-43322</v>
      </c>
      <c r="AH6" s="40">
        <v>30</v>
      </c>
      <c r="AI6" s="38" t="s">
        <v>660</v>
      </c>
      <c r="AJ6" s="40">
        <v>1</v>
      </c>
      <c r="AK6" s="40" t="s">
        <v>540</v>
      </c>
      <c r="AL6" s="40" t="s">
        <v>252</v>
      </c>
      <c r="AM6" s="40">
        <v>100</v>
      </c>
      <c r="AN6" s="40">
        <f>VLOOKUP(AM6,'Inputs_Metric 7'!$G$49:$H$51,2,FALSE)</f>
        <v>0.01</v>
      </c>
      <c r="AO6" s="169">
        <f>SUMIFS(
INDEX('Step 1_Metric 30'!$M$1:$N$99999,    1,    MATCH($AL6,'Step 1_Metric 30'!$M$2:$N$2,0))         :          INDEX('Step 1_Metric 30'!$M$1:$N$99999,    99999,    MATCH($AL6,'Step 1_Metric 30'!$M$2:$N$2,0)),
'Step 1_Metric 30'!$E$1:$E$99999,       $AM6,    'Step 1_Metric 30'!$F$1:$F$99999,     $AG6         )</f>
        <v>0</v>
      </c>
      <c r="AP6" s="192">
        <f t="shared" si="12"/>
        <v>0</v>
      </c>
      <c r="AQ6" s="192">
        <f t="shared" si="13"/>
        <v>0</v>
      </c>
      <c r="AR6" s="192" t="str">
        <f t="shared" si="14"/>
        <v/>
      </c>
      <c r="AS6" s="192" t="str">
        <f t="shared" si="15"/>
        <v/>
      </c>
      <c r="AT6" s="192" t="str">
        <f t="shared" si="16"/>
        <v/>
      </c>
      <c r="AU6" s="193">
        <f t="shared" si="17"/>
        <v>0</v>
      </c>
      <c r="AW6" s="286"/>
      <c r="AX6" s="200">
        <f t="shared" si="6"/>
        <v>100</v>
      </c>
      <c r="AY6" s="198">
        <f t="shared" si="7"/>
        <v>0</v>
      </c>
    </row>
    <row r="7" spans="2:51" x14ac:dyDescent="0.25">
      <c r="B7" s="77">
        <f>X4</f>
        <v>19.759257115</v>
      </c>
      <c r="C7" s="77">
        <f>X5</f>
        <v>26.126905860000001</v>
      </c>
      <c r="D7" s="77">
        <f>X6</f>
        <v>28.805276954999997</v>
      </c>
      <c r="E7" s="77"/>
      <c r="F7" s="77">
        <f>X7</f>
        <v>19.561573115000002</v>
      </c>
      <c r="G7" s="77">
        <f>X8</f>
        <v>26.117268765000002</v>
      </c>
      <c r="H7" s="77">
        <f>X9</f>
        <v>28.805276954999997</v>
      </c>
      <c r="Q7" s="40">
        <v>30</v>
      </c>
      <c r="R7" s="38" t="s">
        <v>660</v>
      </c>
      <c r="S7" s="40">
        <v>1</v>
      </c>
      <c r="T7" s="40" t="s">
        <v>540</v>
      </c>
      <c r="U7" s="40" t="s">
        <v>253</v>
      </c>
      <c r="V7" s="40">
        <v>2</v>
      </c>
      <c r="W7" s="40">
        <f>VLOOKUP(V7,'Inputs_Metric 7'!$G$49:$H$51,2,FALSE)</f>
        <v>0.5</v>
      </c>
      <c r="X7" s="169">
        <f>SUMIFS(
INDEX('Step 1_Metric 30'!$M$1:$N$99999,    1,    MATCH($U7,'Step 1_Metric 30'!$M$2:$N$2,0))         :          INDEX('Step 1_Metric 30'!$M$1:$N$99999,    99999,    MATCH($U7,'Step 1_Metric 30'!$M$2:$N$2,0)),
'Step 1_Metric 30'!$E$1:$E$99999,       $V7)</f>
        <v>19.561573115000002</v>
      </c>
      <c r="Y7" s="192" t="str">
        <f t="shared" si="0"/>
        <v/>
      </c>
      <c r="Z7" s="192" t="str">
        <f t="shared" si="1"/>
        <v/>
      </c>
      <c r="AA7" s="192" t="str">
        <f t="shared" si="8"/>
        <v/>
      </c>
      <c r="AB7" s="192" t="str">
        <f t="shared" si="2"/>
        <v/>
      </c>
      <c r="AC7" s="192">
        <f t="shared" si="9"/>
        <v>8.8027079017500007</v>
      </c>
      <c r="AD7" s="192">
        <f t="shared" si="10"/>
        <v>8.8027079017500007</v>
      </c>
      <c r="AF7" s="40">
        <f t="shared" si="18"/>
        <v>1</v>
      </c>
      <c r="AG7" s="40" t="str">
        <f t="shared" si="11"/>
        <v>NFWF-43322</v>
      </c>
      <c r="AH7" s="40">
        <v>30</v>
      </c>
      <c r="AI7" s="38" t="s">
        <v>660</v>
      </c>
      <c r="AJ7" s="40">
        <v>1</v>
      </c>
      <c r="AK7" s="40" t="s">
        <v>540</v>
      </c>
      <c r="AL7" s="40" t="s">
        <v>253</v>
      </c>
      <c r="AM7" s="40">
        <f>AM4</f>
        <v>2</v>
      </c>
      <c r="AN7" s="40">
        <f>VLOOKUP(AM7,'Inputs_Metric 7'!$G$49:$H$51,2,FALSE)</f>
        <v>0.5</v>
      </c>
      <c r="AO7" s="169">
        <f>SUMIFS(
INDEX('Step 1_Metric 30'!$M$1:$N$99999,    1,    MATCH($AL7,'Step 1_Metric 30'!$M$2:$N$2,0))         :          INDEX('Step 1_Metric 30'!$M$1:$N$99999,    99999,    MATCH($AL7,'Step 1_Metric 30'!$M$2:$N$2,0)),
'Step 1_Metric 30'!$E$1:$E$99999,       $AM7,    'Step 1_Metric 30'!$F$1:$F$99999,     $AG7         )</f>
        <v>0</v>
      </c>
      <c r="AP7" s="192" t="str">
        <f t="shared" si="12"/>
        <v/>
      </c>
      <c r="AQ7" s="192" t="str">
        <f t="shared" si="13"/>
        <v/>
      </c>
      <c r="AR7" s="192" t="str">
        <f t="shared" si="14"/>
        <v/>
      </c>
      <c r="AS7" s="192" t="str">
        <f t="shared" si="15"/>
        <v/>
      </c>
      <c r="AT7" s="192">
        <f t="shared" si="16"/>
        <v>0</v>
      </c>
      <c r="AU7" s="193">
        <f t="shared" si="17"/>
        <v>0</v>
      </c>
      <c r="AV7" s="194"/>
      <c r="AW7" s="286" t="s">
        <v>525</v>
      </c>
      <c r="AX7" s="200">
        <f t="shared" si="6"/>
        <v>2</v>
      </c>
      <c r="AY7" s="198">
        <f t="shared" si="7"/>
        <v>0</v>
      </c>
    </row>
    <row r="8" spans="2:51" x14ac:dyDescent="0.25">
      <c r="Q8" s="40">
        <v>30</v>
      </c>
      <c r="R8" s="38" t="s">
        <v>660</v>
      </c>
      <c r="S8" s="40">
        <v>1</v>
      </c>
      <c r="T8" s="40" t="s">
        <v>540</v>
      </c>
      <c r="U8" s="40" t="s">
        <v>253</v>
      </c>
      <c r="V8" s="40">
        <v>20</v>
      </c>
      <c r="W8" s="40">
        <f>VLOOKUP(V8,'Inputs_Metric 7'!$G$49:$H$51,2,FALSE)</f>
        <v>0.05</v>
      </c>
      <c r="X8" s="169">
        <f>SUMIFS(
INDEX('Step 1_Metric 30'!$M$1:$N$99999,    1,    MATCH($U8,'Step 1_Metric 30'!$M$2:$N$2,0))         :          INDEX('Step 1_Metric 30'!$M$1:$N$99999,    99999,    MATCH($U8,'Step 1_Metric 30'!$M$2:$N$2,0)),
'Step 1_Metric 30'!$E$1:$E$99999,       $V8)</f>
        <v>26.117268765000002</v>
      </c>
      <c r="Y8" s="192" t="str">
        <f t="shared" si="0"/>
        <v/>
      </c>
      <c r="Z8" s="192" t="str">
        <f t="shared" si="1"/>
        <v/>
      </c>
      <c r="AA8" s="192">
        <f t="shared" si="8"/>
        <v>1.0446907506000001</v>
      </c>
      <c r="AB8" s="192">
        <f t="shared" si="2"/>
        <v>1.4750315212500003</v>
      </c>
      <c r="AC8" s="192" t="str">
        <f t="shared" si="9"/>
        <v/>
      </c>
      <c r="AD8" s="192">
        <f t="shared" si="10"/>
        <v>2.5197222718500001</v>
      </c>
      <c r="AF8" s="40">
        <f t="shared" si="18"/>
        <v>1</v>
      </c>
      <c r="AG8" s="40" t="str">
        <f t="shared" si="11"/>
        <v>NFWF-43322</v>
      </c>
      <c r="AH8" s="40">
        <v>30</v>
      </c>
      <c r="AI8" s="38" t="s">
        <v>660</v>
      </c>
      <c r="AJ8" s="40">
        <v>1</v>
      </c>
      <c r="AK8" s="40" t="s">
        <v>540</v>
      </c>
      <c r="AL8" s="40" t="s">
        <v>253</v>
      </c>
      <c r="AM8" s="40">
        <f t="shared" ref="AM8:AM71" si="19">AM5</f>
        <v>20</v>
      </c>
      <c r="AN8" s="40">
        <f>VLOOKUP(AM8,'Inputs_Metric 7'!$G$49:$H$51,2,FALSE)</f>
        <v>0.05</v>
      </c>
      <c r="AO8" s="169">
        <f>SUMIFS(
INDEX('Step 1_Metric 30'!$M$1:$N$99999,    1,    MATCH($AL8,'Step 1_Metric 30'!$M$2:$N$2,0))         :          INDEX('Step 1_Metric 30'!$M$1:$N$99999,    99999,    MATCH($AL8,'Step 1_Metric 30'!$M$2:$N$2,0)),
'Step 1_Metric 30'!$E$1:$E$99999,       $AM8,    'Step 1_Metric 30'!$F$1:$F$99999,     $AG8         )</f>
        <v>0</v>
      </c>
      <c r="AP8" s="192" t="str">
        <f t="shared" si="12"/>
        <v/>
      </c>
      <c r="AQ8" s="192" t="str">
        <f t="shared" si="13"/>
        <v/>
      </c>
      <c r="AR8" s="192">
        <f t="shared" si="14"/>
        <v>0</v>
      </c>
      <c r="AS8" s="192">
        <f t="shared" si="15"/>
        <v>0</v>
      </c>
      <c r="AT8" s="192" t="str">
        <f t="shared" si="16"/>
        <v/>
      </c>
      <c r="AU8" s="193">
        <f t="shared" si="17"/>
        <v>0</v>
      </c>
      <c r="AW8" s="286"/>
      <c r="AX8" s="200">
        <f t="shared" si="6"/>
        <v>20</v>
      </c>
      <c r="AY8" s="198">
        <f t="shared" si="7"/>
        <v>0</v>
      </c>
    </row>
    <row r="9" spans="2:51" x14ac:dyDescent="0.25">
      <c r="Q9" s="40">
        <v>30</v>
      </c>
      <c r="R9" s="38" t="s">
        <v>660</v>
      </c>
      <c r="S9" s="40">
        <v>1</v>
      </c>
      <c r="T9" s="40" t="s">
        <v>540</v>
      </c>
      <c r="U9" s="40" t="s">
        <v>253</v>
      </c>
      <c r="V9" s="40">
        <v>100</v>
      </c>
      <c r="W9" s="40">
        <f>VLOOKUP(V9,'Inputs_Metric 7'!$G$49:$H$51,2,FALSE)</f>
        <v>0.01</v>
      </c>
      <c r="X9" s="169">
        <f>SUMIFS(
INDEX('Step 1_Metric 30'!$M$1:$N$99999,    1,    MATCH($U9,'Step 1_Metric 30'!$M$2:$N$2,0))         :          INDEX('Step 1_Metric 30'!$M$1:$N$99999,    99999,    MATCH($U9,'Step 1_Metric 30'!$M$2:$N$2,0)),
'Step 1_Metric 30'!$E$1:$E$99999,       $V9)</f>
        <v>28.805276954999997</v>
      </c>
      <c r="Y9" s="192">
        <f t="shared" si="0"/>
        <v>0.28805276954999998</v>
      </c>
      <c r="Z9" s="192">
        <f t="shared" si="1"/>
        <v>5.3760163799999885E-2</v>
      </c>
      <c r="AA9" s="192" t="str">
        <f t="shared" si="8"/>
        <v/>
      </c>
      <c r="AB9" s="192" t="str">
        <f t="shared" si="2"/>
        <v/>
      </c>
      <c r="AC9" s="192" t="str">
        <f t="shared" si="9"/>
        <v/>
      </c>
      <c r="AD9" s="192">
        <f t="shared" si="10"/>
        <v>0.34181293334999985</v>
      </c>
      <c r="AF9" s="40">
        <f t="shared" si="18"/>
        <v>1</v>
      </c>
      <c r="AG9" s="40" t="str">
        <f t="shared" si="11"/>
        <v>NFWF-43322</v>
      </c>
      <c r="AH9" s="40">
        <v>30</v>
      </c>
      <c r="AI9" s="38" t="s">
        <v>660</v>
      </c>
      <c r="AJ9" s="40">
        <v>1</v>
      </c>
      <c r="AK9" s="40" t="s">
        <v>540</v>
      </c>
      <c r="AL9" s="40" t="s">
        <v>253</v>
      </c>
      <c r="AM9" s="40">
        <f t="shared" si="19"/>
        <v>100</v>
      </c>
      <c r="AN9" s="40">
        <f>VLOOKUP(AM9,'Inputs_Metric 7'!$G$49:$H$51,2,FALSE)</f>
        <v>0.01</v>
      </c>
      <c r="AO9" s="169">
        <f>SUMIFS(
INDEX('Step 1_Metric 30'!$M$1:$N$99999,    1,    MATCH($AL9,'Step 1_Metric 30'!$M$2:$N$2,0))         :          INDEX('Step 1_Metric 30'!$M$1:$N$99999,    99999,    MATCH($AL9,'Step 1_Metric 30'!$M$2:$N$2,0)),
'Step 1_Metric 30'!$E$1:$E$99999,       $AM9,    'Step 1_Metric 30'!$F$1:$F$99999,     $AG9         )</f>
        <v>0</v>
      </c>
      <c r="AP9" s="192">
        <f t="shared" si="12"/>
        <v>0</v>
      </c>
      <c r="AQ9" s="192">
        <f t="shared" si="13"/>
        <v>0</v>
      </c>
      <c r="AR9" s="192" t="str">
        <f t="shared" si="14"/>
        <v/>
      </c>
      <c r="AS9" s="192" t="str">
        <f t="shared" si="15"/>
        <v/>
      </c>
      <c r="AT9" s="192" t="str">
        <f t="shared" si="16"/>
        <v/>
      </c>
      <c r="AU9" s="193">
        <f t="shared" si="17"/>
        <v>0</v>
      </c>
      <c r="AW9" s="286"/>
      <c r="AX9" s="200">
        <f t="shared" si="6"/>
        <v>100</v>
      </c>
      <c r="AY9" s="198">
        <f t="shared" si="7"/>
        <v>0</v>
      </c>
    </row>
    <row r="10" spans="2:51" x14ac:dyDescent="0.25">
      <c r="B10" s="1" t="s">
        <v>529</v>
      </c>
      <c r="F10" s="1" t="s">
        <v>529</v>
      </c>
      <c r="AF10" s="40">
        <f t="shared" ref="AF10:AF73" si="20">AF4+1</f>
        <v>2</v>
      </c>
      <c r="AG10" s="40" t="str">
        <f t="shared" si="11"/>
        <v>NFWF-43429</v>
      </c>
      <c r="AH10" s="40">
        <v>30</v>
      </c>
      <c r="AI10" s="38" t="s">
        <v>660</v>
      </c>
      <c r="AJ10" s="40">
        <v>1</v>
      </c>
      <c r="AK10" s="40" t="s">
        <v>540</v>
      </c>
      <c r="AL10" s="40" t="str">
        <f>AL4</f>
        <v>Pre</v>
      </c>
      <c r="AM10" s="40">
        <f t="shared" si="19"/>
        <v>2</v>
      </c>
      <c r="AN10" s="40">
        <f>VLOOKUP(AM10,'Inputs_Metric 7'!$G$49:$H$51,2,FALSE)</f>
        <v>0.5</v>
      </c>
      <c r="AO10" s="169">
        <f>SUMIFS(
INDEX('Step 1_Metric 30'!$M$1:$N$99999,    1,    MATCH($AL10,'Step 1_Metric 30'!$M$2:$N$2,0))         :          INDEX('Step 1_Metric 30'!$M$1:$N$99999,    99999,    MATCH($AL10,'Step 1_Metric 30'!$M$2:$N$2,0)),
'Step 1_Metric 30'!$E$1:$E$99999,       $AM10,    'Step 1_Metric 30'!$F$1:$F$99999,     $AG10         )</f>
        <v>0</v>
      </c>
      <c r="AP10" s="192" t="str">
        <f t="shared" si="12"/>
        <v/>
      </c>
      <c r="AQ10" s="192" t="str">
        <f t="shared" si="13"/>
        <v/>
      </c>
      <c r="AR10" s="192" t="str">
        <f t="shared" si="14"/>
        <v/>
      </c>
      <c r="AS10" s="192" t="str">
        <f t="shared" si="15"/>
        <v/>
      </c>
      <c r="AT10" s="192">
        <f t="shared" si="16"/>
        <v>0</v>
      </c>
      <c r="AU10" s="193">
        <f>SUM(AP10:AT10)</f>
        <v>0</v>
      </c>
    </row>
    <row r="11" spans="2:51" x14ac:dyDescent="0.25">
      <c r="B11" t="s">
        <v>640</v>
      </c>
      <c r="C11" s="198">
        <f>D6*D7</f>
        <v>0.28805276954999998</v>
      </c>
      <c r="F11" t="s">
        <v>640</v>
      </c>
      <c r="G11" s="198">
        <f>H6*H7</f>
        <v>0.28805276954999998</v>
      </c>
      <c r="AF11" s="40">
        <f t="shared" si="20"/>
        <v>2</v>
      </c>
      <c r="AG11" s="40" t="str">
        <f t="shared" si="11"/>
        <v>NFWF-43429</v>
      </c>
      <c r="AH11" s="40">
        <v>30</v>
      </c>
      <c r="AI11" s="38" t="s">
        <v>660</v>
      </c>
      <c r="AJ11" s="40">
        <v>1</v>
      </c>
      <c r="AK11" s="40" t="s">
        <v>540</v>
      </c>
      <c r="AL11" s="40" t="str">
        <f t="shared" ref="AL11:AL74" si="21">AL5</f>
        <v>Pre</v>
      </c>
      <c r="AM11" s="40">
        <f t="shared" si="19"/>
        <v>20</v>
      </c>
      <c r="AN11" s="40">
        <f>VLOOKUP(AM11,'Inputs_Metric 7'!$G$49:$H$51,2,FALSE)</f>
        <v>0.05</v>
      </c>
      <c r="AO11" s="169">
        <f>SUMIFS(
INDEX('Step 1_Metric 30'!$M$1:$N$99999,    1,    MATCH($AL11,'Step 1_Metric 30'!$M$2:$N$2,0))         :          INDEX('Step 1_Metric 30'!$M$1:$N$99999,    99999,    MATCH($AL11,'Step 1_Metric 30'!$M$2:$N$2,0)),
'Step 1_Metric 30'!$E$1:$E$99999,       $AM11,    'Step 1_Metric 30'!$F$1:$F$99999,     $AG11         )</f>
        <v>0</v>
      </c>
      <c r="AP11" s="192" t="str">
        <f t="shared" si="12"/>
        <v/>
      </c>
      <c r="AQ11" s="192" t="str">
        <f t="shared" si="13"/>
        <v/>
      </c>
      <c r="AR11" s="192">
        <f t="shared" si="14"/>
        <v>0</v>
      </c>
      <c r="AS11" s="192">
        <f t="shared" si="15"/>
        <v>0</v>
      </c>
      <c r="AT11" s="192" t="str">
        <f t="shared" si="16"/>
        <v/>
      </c>
      <c r="AU11" s="193">
        <f t="shared" ref="AU11:AU15" si="22">SUM(AP11:AT11)</f>
        <v>0</v>
      </c>
      <c r="AY11" s="194">
        <f>AY4-AY7</f>
        <v>0</v>
      </c>
    </row>
    <row r="12" spans="2:51" x14ac:dyDescent="0.25">
      <c r="B12" t="s">
        <v>641</v>
      </c>
      <c r="C12" s="198">
        <f>(0.5)*(C6-D6)*(D7-C7)</f>
        <v>5.3567421899999912E-2</v>
      </c>
      <c r="F12" t="s">
        <v>641</v>
      </c>
      <c r="G12" s="198">
        <f>(0.5)*(G6-H6)*(H7-G7)</f>
        <v>5.3760163799999885E-2</v>
      </c>
      <c r="AF12" s="40">
        <f t="shared" si="20"/>
        <v>2</v>
      </c>
      <c r="AG12" s="40" t="str">
        <f t="shared" si="11"/>
        <v>NFWF-43429</v>
      </c>
      <c r="AH12" s="40">
        <v>30</v>
      </c>
      <c r="AI12" s="38" t="s">
        <v>660</v>
      </c>
      <c r="AJ12" s="40">
        <v>1</v>
      </c>
      <c r="AK12" s="40" t="s">
        <v>540</v>
      </c>
      <c r="AL12" s="40" t="str">
        <f t="shared" si="21"/>
        <v>Pre</v>
      </c>
      <c r="AM12" s="40">
        <f t="shared" si="19"/>
        <v>100</v>
      </c>
      <c r="AN12" s="40">
        <f>VLOOKUP(AM12,'Inputs_Metric 7'!$G$49:$H$51,2,FALSE)</f>
        <v>0.01</v>
      </c>
      <c r="AO12" s="169">
        <f>SUMIFS(
INDEX('Step 1_Metric 30'!$M$1:$N$99999,    1,    MATCH($AL12,'Step 1_Metric 30'!$M$2:$N$2,0))         :          INDEX('Step 1_Metric 30'!$M$1:$N$99999,    99999,    MATCH($AL12,'Step 1_Metric 30'!$M$2:$N$2,0)),
'Step 1_Metric 30'!$E$1:$E$99999,       $AM12,    'Step 1_Metric 30'!$F$1:$F$99999,     $AG12         )</f>
        <v>0</v>
      </c>
      <c r="AP12" s="192">
        <f t="shared" si="12"/>
        <v>0</v>
      </c>
      <c r="AQ12" s="192">
        <f t="shared" si="13"/>
        <v>0</v>
      </c>
      <c r="AR12" s="192" t="str">
        <f t="shared" si="14"/>
        <v/>
      </c>
      <c r="AS12" s="192" t="str">
        <f t="shared" si="15"/>
        <v/>
      </c>
      <c r="AT12" s="192" t="str">
        <f t="shared" si="16"/>
        <v/>
      </c>
      <c r="AU12" s="193">
        <f t="shared" si="22"/>
        <v>0</v>
      </c>
      <c r="AY12" s="194">
        <f t="shared" ref="AY12:AY13" si="23">AY5-AY8</f>
        <v>0</v>
      </c>
    </row>
    <row r="13" spans="2:51" ht="21" x14ac:dyDescent="0.35">
      <c r="B13" t="s">
        <v>642</v>
      </c>
      <c r="C13" s="198">
        <f>(C6-D6)*C7</f>
        <v>1.0450762344</v>
      </c>
      <c r="F13" t="s">
        <v>642</v>
      </c>
      <c r="G13" s="198">
        <f>(G6-H6)*G7</f>
        <v>1.0446907506000001</v>
      </c>
      <c r="Q13" s="49" t="s">
        <v>634</v>
      </c>
      <c r="AF13" s="40">
        <f t="shared" si="20"/>
        <v>2</v>
      </c>
      <c r="AG13" s="40" t="str">
        <f t="shared" si="11"/>
        <v>NFWF-43429</v>
      </c>
      <c r="AH13" s="40">
        <v>30</v>
      </c>
      <c r="AI13" s="38" t="s">
        <v>660</v>
      </c>
      <c r="AJ13" s="40">
        <v>1</v>
      </c>
      <c r="AK13" s="40" t="s">
        <v>540</v>
      </c>
      <c r="AL13" s="40" t="str">
        <f t="shared" si="21"/>
        <v>Post</v>
      </c>
      <c r="AM13" s="40">
        <f t="shared" si="19"/>
        <v>2</v>
      </c>
      <c r="AN13" s="40">
        <f>VLOOKUP(AM13,'Inputs_Metric 7'!$G$49:$H$51,2,FALSE)</f>
        <v>0.5</v>
      </c>
      <c r="AO13" s="169">
        <f>SUMIFS(
INDEX('Step 1_Metric 30'!$M$1:$N$99999,    1,    MATCH($AL13,'Step 1_Metric 30'!$M$2:$N$2,0))         :          INDEX('Step 1_Metric 30'!$M$1:$N$99999,    99999,    MATCH($AL13,'Step 1_Metric 30'!$M$2:$N$2,0)),
'Step 1_Metric 30'!$E$1:$E$99999,       $AM13,    'Step 1_Metric 30'!$F$1:$F$99999,     $AG13         )</f>
        <v>0</v>
      </c>
      <c r="AP13" s="192" t="str">
        <f t="shared" si="12"/>
        <v/>
      </c>
      <c r="AQ13" s="192" t="str">
        <f t="shared" si="13"/>
        <v/>
      </c>
      <c r="AR13" s="192" t="str">
        <f t="shared" si="14"/>
        <v/>
      </c>
      <c r="AS13" s="192" t="str">
        <f t="shared" si="15"/>
        <v/>
      </c>
      <c r="AT13" s="192">
        <f t="shared" si="16"/>
        <v>0</v>
      </c>
      <c r="AU13" s="193">
        <f t="shared" si="22"/>
        <v>0</v>
      </c>
      <c r="AY13" s="194">
        <f t="shared" si="23"/>
        <v>0</v>
      </c>
    </row>
    <row r="14" spans="2:51" x14ac:dyDescent="0.25">
      <c r="B14" t="s">
        <v>643</v>
      </c>
      <c r="C14" s="198">
        <f>(0.5)*(B6-C6)*(C7-B7)</f>
        <v>1.4327209676250001</v>
      </c>
      <c r="F14" t="s">
        <v>643</v>
      </c>
      <c r="G14" s="198">
        <f>(0.5)*(F6-G6)*(G7-F7)</f>
        <v>1.4750315212500003</v>
      </c>
      <c r="Q14" s="158" t="s">
        <v>533</v>
      </c>
      <c r="R14" s="158" t="s">
        <v>538</v>
      </c>
      <c r="S14" s="158" t="s">
        <v>537</v>
      </c>
      <c r="T14" s="158" t="s">
        <v>539</v>
      </c>
      <c r="U14" s="158" t="s">
        <v>534</v>
      </c>
      <c r="V14" s="158" t="s">
        <v>547</v>
      </c>
      <c r="W14" s="158" t="s">
        <v>548</v>
      </c>
      <c r="AF14" s="40">
        <f t="shared" si="20"/>
        <v>2</v>
      </c>
      <c r="AG14" s="40" t="str">
        <f t="shared" si="11"/>
        <v>NFWF-43429</v>
      </c>
      <c r="AH14" s="40">
        <v>30</v>
      </c>
      <c r="AI14" s="38" t="s">
        <v>660</v>
      </c>
      <c r="AJ14" s="40">
        <v>1</v>
      </c>
      <c r="AK14" s="40" t="s">
        <v>540</v>
      </c>
      <c r="AL14" s="40" t="str">
        <f t="shared" si="21"/>
        <v>Post</v>
      </c>
      <c r="AM14" s="40">
        <f t="shared" si="19"/>
        <v>20</v>
      </c>
      <c r="AN14" s="40">
        <f>VLOOKUP(AM14,'Inputs_Metric 7'!$G$49:$H$51,2,FALSE)</f>
        <v>0.05</v>
      </c>
      <c r="AO14" s="169">
        <f>SUMIFS(
INDEX('Step 1_Metric 30'!$M$1:$N$99999,    1,    MATCH($AL14,'Step 1_Metric 30'!$M$2:$N$2,0))         :          INDEX('Step 1_Metric 30'!$M$1:$N$99999,    99999,    MATCH($AL14,'Step 1_Metric 30'!$M$2:$N$2,0)),
'Step 1_Metric 30'!$E$1:$E$99999,       $AM14,    'Step 1_Metric 30'!$F$1:$F$99999,     $AG14         )</f>
        <v>0</v>
      </c>
      <c r="AP14" s="192" t="str">
        <f t="shared" si="12"/>
        <v/>
      </c>
      <c r="AQ14" s="192" t="str">
        <f t="shared" si="13"/>
        <v/>
      </c>
      <c r="AR14" s="192">
        <f t="shared" si="14"/>
        <v>0</v>
      </c>
      <c r="AS14" s="192">
        <f t="shared" si="15"/>
        <v>0</v>
      </c>
      <c r="AT14" s="192" t="str">
        <f t="shared" si="16"/>
        <v/>
      </c>
      <c r="AU14" s="193">
        <f t="shared" si="22"/>
        <v>0</v>
      </c>
      <c r="AY14" s="194"/>
    </row>
    <row r="15" spans="2:51" x14ac:dyDescent="0.25">
      <c r="B15" t="s">
        <v>644</v>
      </c>
      <c r="C15" s="198">
        <f>(B6-C6)*B7</f>
        <v>8.89166570175</v>
      </c>
      <c r="F15" t="s">
        <v>644</v>
      </c>
      <c r="G15" s="198">
        <f>(F6-G6)*F7</f>
        <v>8.8027079017500007</v>
      </c>
      <c r="Q15" s="40">
        <v>30</v>
      </c>
      <c r="R15" s="38" t="s">
        <v>660</v>
      </c>
      <c r="S15" s="40">
        <f>VLOOKUP(R15,$R$4:$T$27,2,FALSE)</f>
        <v>1</v>
      </c>
      <c r="T15" s="40" t="s">
        <v>540</v>
      </c>
      <c r="U15" s="40" t="s">
        <v>252</v>
      </c>
      <c r="V15" s="168">
        <f>SUMIFS($AD$4:$AD$9,$R$4:$R$9,R15,$U$4:$U$9,U15)</f>
        <v>11.711083095225</v>
      </c>
      <c r="W15" s="120"/>
      <c r="AF15" s="40">
        <f t="shared" si="20"/>
        <v>2</v>
      </c>
      <c r="AG15" s="40" t="str">
        <f t="shared" si="11"/>
        <v>NFWF-43429</v>
      </c>
      <c r="AH15" s="40">
        <v>30</v>
      </c>
      <c r="AI15" s="38" t="s">
        <v>660</v>
      </c>
      <c r="AJ15" s="40">
        <v>1</v>
      </c>
      <c r="AK15" s="40" t="s">
        <v>540</v>
      </c>
      <c r="AL15" s="40" t="str">
        <f t="shared" si="21"/>
        <v>Post</v>
      </c>
      <c r="AM15" s="40">
        <f t="shared" si="19"/>
        <v>100</v>
      </c>
      <c r="AN15" s="40">
        <f>VLOOKUP(AM15,'Inputs_Metric 7'!$G$49:$H$51,2,FALSE)</f>
        <v>0.01</v>
      </c>
      <c r="AO15" s="169">
        <f>SUMIFS(
INDEX('Step 1_Metric 30'!$M$1:$N$99999,    1,    MATCH($AL15,'Step 1_Metric 30'!$M$2:$N$2,0))         :          INDEX('Step 1_Metric 30'!$M$1:$N$99999,    99999,    MATCH($AL15,'Step 1_Metric 30'!$M$2:$N$2,0)),
'Step 1_Metric 30'!$E$1:$E$99999,       $AM15,    'Step 1_Metric 30'!$F$1:$F$99999,     $AG15         )</f>
        <v>0</v>
      </c>
      <c r="AP15" s="192">
        <f t="shared" si="12"/>
        <v>0</v>
      </c>
      <c r="AQ15" s="192">
        <f t="shared" si="13"/>
        <v>0</v>
      </c>
      <c r="AR15" s="192" t="str">
        <f t="shared" si="14"/>
        <v/>
      </c>
      <c r="AS15" s="192" t="str">
        <f t="shared" si="15"/>
        <v/>
      </c>
      <c r="AT15" s="192" t="str">
        <f t="shared" si="16"/>
        <v/>
      </c>
      <c r="AU15" s="193">
        <f t="shared" si="22"/>
        <v>0</v>
      </c>
      <c r="AY15" s="194"/>
    </row>
    <row r="16" spans="2:51" x14ac:dyDescent="0.25">
      <c r="B16" t="s">
        <v>530</v>
      </c>
      <c r="C16" s="198">
        <f>SUM(C11:C15)</f>
        <v>11.711083095225</v>
      </c>
      <c r="F16" t="s">
        <v>530</v>
      </c>
      <c r="G16" s="198">
        <f>SUM(G11:G15)</f>
        <v>11.66424310695</v>
      </c>
      <c r="Q16" s="40">
        <v>30</v>
      </c>
      <c r="R16" s="109" t="s">
        <v>660</v>
      </c>
      <c r="S16" s="40">
        <f t="shared" ref="S16" si="24">VLOOKUP(R16,$R$4:$S$27,2,FALSE)</f>
        <v>1</v>
      </c>
      <c r="T16" s="40" t="s">
        <v>540</v>
      </c>
      <c r="U16" s="40" t="s">
        <v>253</v>
      </c>
      <c r="V16" s="168">
        <f>SUMIFS($AD$4:$AD$9,$R$4:$R$9,R16,$U$4:$U$9,U16)</f>
        <v>11.66424310695</v>
      </c>
      <c r="W16" s="262">
        <f>V15-V16</f>
        <v>4.6839988274999911E-2</v>
      </c>
      <c r="AF16" s="40">
        <f t="shared" si="20"/>
        <v>3</v>
      </c>
      <c r="AG16" s="40" t="str">
        <f t="shared" ref="AG16:AG79" si="25">VLOOKUP(AF16,$B$62:$C$296,2,FALSE)</f>
        <v>NFWF-44109</v>
      </c>
      <c r="AH16" s="40">
        <v>30</v>
      </c>
      <c r="AI16" s="38" t="s">
        <v>660</v>
      </c>
      <c r="AJ16" s="40">
        <v>2</v>
      </c>
      <c r="AK16" s="40" t="s">
        <v>540</v>
      </c>
      <c r="AL16" s="40" t="str">
        <f t="shared" si="21"/>
        <v>Pre</v>
      </c>
      <c r="AM16" s="40">
        <f t="shared" si="19"/>
        <v>2</v>
      </c>
      <c r="AN16" s="40">
        <f>VLOOKUP(AM16,'Inputs_Metric 7'!$G$49:$H$51,2,FALSE)</f>
        <v>0.5</v>
      </c>
      <c r="AO16" s="169">
        <f>SUMIFS(
INDEX('Step 1_Metric 30'!$M$1:$N$99999,    1,    MATCH($AL16,'Step 1_Metric 30'!$M$2:$N$2,0))         :          INDEX('Step 1_Metric 30'!$M$1:$N$99999,    99999,    MATCH($AL16,'Step 1_Metric 30'!$M$2:$N$2,0)),
'Step 1_Metric 30'!$E$1:$E$99999,       $AM16,    'Step 1_Metric 30'!$F$1:$F$99999,     $AG16         )</f>
        <v>0</v>
      </c>
      <c r="AP16" s="192" t="str">
        <f t="shared" si="12"/>
        <v/>
      </c>
      <c r="AQ16" s="192" t="str">
        <f t="shared" si="13"/>
        <v/>
      </c>
      <c r="AR16" s="192" t="str">
        <f t="shared" si="14"/>
        <v/>
      </c>
      <c r="AS16" s="192" t="str">
        <f t="shared" si="15"/>
        <v/>
      </c>
      <c r="AT16" s="192">
        <f t="shared" si="16"/>
        <v>0</v>
      </c>
      <c r="AU16" s="193">
        <f t="shared" ref="AU16:AU79" si="26">SUM(AP16:AT16)</f>
        <v>0</v>
      </c>
    </row>
    <row r="17" spans="2:59" x14ac:dyDescent="0.25">
      <c r="C17" s="197"/>
      <c r="AF17" s="40">
        <f t="shared" si="20"/>
        <v>3</v>
      </c>
      <c r="AG17" s="40" t="str">
        <f t="shared" si="25"/>
        <v>NFWF-44109</v>
      </c>
      <c r="AH17" s="40">
        <v>30</v>
      </c>
      <c r="AI17" s="38" t="s">
        <v>660</v>
      </c>
      <c r="AJ17" s="40">
        <v>3</v>
      </c>
      <c r="AK17" s="40" t="s">
        <v>540</v>
      </c>
      <c r="AL17" s="40" t="str">
        <f t="shared" si="21"/>
        <v>Pre</v>
      </c>
      <c r="AM17" s="40">
        <f t="shared" si="19"/>
        <v>20</v>
      </c>
      <c r="AN17" s="40">
        <f>VLOOKUP(AM17,'Inputs_Metric 7'!$G$49:$H$51,2,FALSE)</f>
        <v>0.05</v>
      </c>
      <c r="AO17" s="169">
        <f>SUMIFS(
INDEX('Step 1_Metric 30'!$M$1:$N$99999,    1,    MATCH($AL17,'Step 1_Metric 30'!$M$2:$N$2,0))         :          INDEX('Step 1_Metric 30'!$M$1:$N$99999,    99999,    MATCH($AL17,'Step 1_Metric 30'!$M$2:$N$2,0)),
'Step 1_Metric 30'!$E$1:$E$99999,       $AM17,    'Step 1_Metric 30'!$F$1:$F$99999,     $AG17         )</f>
        <v>0</v>
      </c>
      <c r="AP17" s="192" t="str">
        <f t="shared" si="12"/>
        <v/>
      </c>
      <c r="AQ17" s="192" t="str">
        <f t="shared" si="13"/>
        <v/>
      </c>
      <c r="AR17" s="192">
        <f t="shared" si="14"/>
        <v>0</v>
      </c>
      <c r="AS17" s="192">
        <f t="shared" si="15"/>
        <v>0</v>
      </c>
      <c r="AT17" s="192" t="str">
        <f t="shared" si="16"/>
        <v/>
      </c>
      <c r="AU17" s="193">
        <f t="shared" si="26"/>
        <v>0</v>
      </c>
    </row>
    <row r="18" spans="2:59" x14ac:dyDescent="0.25">
      <c r="C18" s="197"/>
      <c r="AF18" s="40">
        <f t="shared" si="20"/>
        <v>3</v>
      </c>
      <c r="AG18" s="40" t="str">
        <f t="shared" si="25"/>
        <v>NFWF-44109</v>
      </c>
      <c r="AH18" s="40">
        <v>30</v>
      </c>
      <c r="AI18" s="38" t="s">
        <v>660</v>
      </c>
      <c r="AJ18" s="40">
        <v>4</v>
      </c>
      <c r="AK18" s="40" t="s">
        <v>540</v>
      </c>
      <c r="AL18" s="40" t="str">
        <f t="shared" si="21"/>
        <v>Pre</v>
      </c>
      <c r="AM18" s="40">
        <f t="shared" si="19"/>
        <v>100</v>
      </c>
      <c r="AN18" s="40">
        <f>VLOOKUP(AM18,'Inputs_Metric 7'!$G$49:$H$51,2,FALSE)</f>
        <v>0.01</v>
      </c>
      <c r="AO18" s="169">
        <f>SUMIFS(
INDEX('Step 1_Metric 30'!$M$1:$N$99999,    1,    MATCH($AL18,'Step 1_Metric 30'!$M$2:$N$2,0))         :          INDEX('Step 1_Metric 30'!$M$1:$N$99999,    99999,    MATCH($AL18,'Step 1_Metric 30'!$M$2:$N$2,0)),
'Step 1_Metric 30'!$E$1:$E$99999,       $AM18,    'Step 1_Metric 30'!$F$1:$F$99999,     $AG18         )</f>
        <v>0</v>
      </c>
      <c r="AP18" s="192">
        <f t="shared" si="12"/>
        <v>0</v>
      </c>
      <c r="AQ18" s="192">
        <f t="shared" si="13"/>
        <v>0</v>
      </c>
      <c r="AR18" s="192" t="str">
        <f t="shared" si="14"/>
        <v/>
      </c>
      <c r="AS18" s="192" t="str">
        <f t="shared" si="15"/>
        <v/>
      </c>
      <c r="AT18" s="192" t="str">
        <f t="shared" si="16"/>
        <v/>
      </c>
      <c r="AU18" s="193">
        <f t="shared" si="26"/>
        <v>0</v>
      </c>
    </row>
    <row r="19" spans="2:59" x14ac:dyDescent="0.25">
      <c r="B19" s="97" t="s">
        <v>531</v>
      </c>
      <c r="C19" s="198">
        <f>C16</f>
        <v>11.711083095225</v>
      </c>
      <c r="AF19" s="40">
        <f t="shared" si="20"/>
        <v>3</v>
      </c>
      <c r="AG19" s="40" t="str">
        <f t="shared" si="25"/>
        <v>NFWF-44109</v>
      </c>
      <c r="AH19" s="40">
        <v>30</v>
      </c>
      <c r="AI19" s="38" t="s">
        <v>660</v>
      </c>
      <c r="AJ19" s="40">
        <v>5</v>
      </c>
      <c r="AK19" s="40" t="s">
        <v>540</v>
      </c>
      <c r="AL19" s="40" t="str">
        <f t="shared" si="21"/>
        <v>Post</v>
      </c>
      <c r="AM19" s="40">
        <f t="shared" si="19"/>
        <v>2</v>
      </c>
      <c r="AN19" s="40">
        <f>VLOOKUP(AM19,'Inputs_Metric 7'!$G$49:$H$51,2,FALSE)</f>
        <v>0.5</v>
      </c>
      <c r="AO19" s="169">
        <f>SUMIFS(
INDEX('Step 1_Metric 30'!$M$1:$N$99999,    1,    MATCH($AL19,'Step 1_Metric 30'!$M$2:$N$2,0))         :          INDEX('Step 1_Metric 30'!$M$1:$N$99999,    99999,    MATCH($AL19,'Step 1_Metric 30'!$M$2:$N$2,0)),
'Step 1_Metric 30'!$E$1:$E$99999,       $AM19,    'Step 1_Metric 30'!$F$1:$F$99999,     $AG19         )</f>
        <v>0</v>
      </c>
      <c r="AP19" s="192" t="str">
        <f t="shared" si="12"/>
        <v/>
      </c>
      <c r="AQ19" s="192" t="str">
        <f t="shared" si="13"/>
        <v/>
      </c>
      <c r="AR19" s="192" t="str">
        <f t="shared" si="14"/>
        <v/>
      </c>
      <c r="AS19" s="192" t="str">
        <f t="shared" si="15"/>
        <v/>
      </c>
      <c r="AT19" s="192">
        <f t="shared" si="16"/>
        <v>0</v>
      </c>
      <c r="AU19" s="193">
        <f t="shared" si="26"/>
        <v>0</v>
      </c>
    </row>
    <row r="20" spans="2:59" x14ac:dyDescent="0.25">
      <c r="B20" s="97" t="s">
        <v>532</v>
      </c>
      <c r="C20" s="198">
        <f>G16</f>
        <v>11.66424310695</v>
      </c>
      <c r="AF20" s="40">
        <f t="shared" si="20"/>
        <v>3</v>
      </c>
      <c r="AG20" s="40" t="str">
        <f t="shared" si="25"/>
        <v>NFWF-44109</v>
      </c>
      <c r="AH20" s="40">
        <v>30</v>
      </c>
      <c r="AI20" s="38" t="s">
        <v>660</v>
      </c>
      <c r="AJ20" s="40">
        <v>6</v>
      </c>
      <c r="AK20" s="40" t="s">
        <v>540</v>
      </c>
      <c r="AL20" s="40" t="str">
        <f t="shared" si="21"/>
        <v>Post</v>
      </c>
      <c r="AM20" s="40">
        <f t="shared" si="19"/>
        <v>20</v>
      </c>
      <c r="AN20" s="40">
        <f>VLOOKUP(AM20,'Inputs_Metric 7'!$G$49:$H$51,2,FALSE)</f>
        <v>0.05</v>
      </c>
      <c r="AO20" s="169">
        <f>SUMIFS(
INDEX('Step 1_Metric 30'!$M$1:$N$99999,    1,    MATCH($AL20,'Step 1_Metric 30'!$M$2:$N$2,0))         :          INDEX('Step 1_Metric 30'!$M$1:$N$99999,    99999,    MATCH($AL20,'Step 1_Metric 30'!$M$2:$N$2,0)),
'Step 1_Metric 30'!$E$1:$E$99999,       $AM20,    'Step 1_Metric 30'!$F$1:$F$99999,     $AG20         )</f>
        <v>0</v>
      </c>
      <c r="AP20" s="192" t="str">
        <f t="shared" si="12"/>
        <v/>
      </c>
      <c r="AQ20" s="192" t="str">
        <f t="shared" si="13"/>
        <v/>
      </c>
      <c r="AR20" s="192">
        <f t="shared" si="14"/>
        <v>0</v>
      </c>
      <c r="AS20" s="192">
        <f t="shared" si="15"/>
        <v>0</v>
      </c>
      <c r="AT20" s="192" t="str">
        <f t="shared" si="16"/>
        <v/>
      </c>
      <c r="AU20" s="193">
        <f t="shared" si="26"/>
        <v>0</v>
      </c>
    </row>
    <row r="21" spans="2:59" x14ac:dyDescent="0.25">
      <c r="AF21" s="40">
        <f t="shared" si="20"/>
        <v>3</v>
      </c>
      <c r="AG21" s="40" t="str">
        <f t="shared" si="25"/>
        <v>NFWF-44109</v>
      </c>
      <c r="AH21" s="40">
        <v>30</v>
      </c>
      <c r="AI21" s="38" t="s">
        <v>660</v>
      </c>
      <c r="AJ21" s="40">
        <v>7</v>
      </c>
      <c r="AK21" s="40" t="s">
        <v>540</v>
      </c>
      <c r="AL21" s="40" t="str">
        <f t="shared" si="21"/>
        <v>Post</v>
      </c>
      <c r="AM21" s="40">
        <f t="shared" si="19"/>
        <v>100</v>
      </c>
      <c r="AN21" s="40">
        <f>VLOOKUP(AM21,'Inputs_Metric 7'!$G$49:$H$51,2,FALSE)</f>
        <v>0.01</v>
      </c>
      <c r="AO21" s="169">
        <f>SUMIFS(
INDEX('Step 1_Metric 30'!$M$1:$N$99999,    1,    MATCH($AL21,'Step 1_Metric 30'!$M$2:$N$2,0))         :          INDEX('Step 1_Metric 30'!$M$1:$N$99999,    99999,    MATCH($AL21,'Step 1_Metric 30'!$M$2:$N$2,0)),
'Step 1_Metric 30'!$E$1:$E$99999,       $AM21,    'Step 1_Metric 30'!$F$1:$F$99999,     $AG21         )</f>
        <v>0</v>
      </c>
      <c r="AP21" s="192">
        <f t="shared" si="12"/>
        <v>0</v>
      </c>
      <c r="AQ21" s="192">
        <f t="shared" si="13"/>
        <v>0</v>
      </c>
      <c r="AR21" s="192" t="str">
        <f t="shared" si="14"/>
        <v/>
      </c>
      <c r="AS21" s="192" t="str">
        <f t="shared" si="15"/>
        <v/>
      </c>
      <c r="AT21" s="192" t="str">
        <f t="shared" si="16"/>
        <v/>
      </c>
      <c r="AU21" s="193">
        <f t="shared" si="26"/>
        <v>0</v>
      </c>
    </row>
    <row r="22" spans="2:59" x14ac:dyDescent="0.25">
      <c r="AF22" s="40">
        <f t="shared" si="20"/>
        <v>4</v>
      </c>
      <c r="AG22" s="40" t="str">
        <f t="shared" si="25"/>
        <v>NFWF-43281</v>
      </c>
      <c r="AH22" s="40">
        <v>30</v>
      </c>
      <c r="AI22" s="38" t="s">
        <v>660</v>
      </c>
      <c r="AJ22" s="40">
        <v>8</v>
      </c>
      <c r="AK22" s="40" t="s">
        <v>540</v>
      </c>
      <c r="AL22" s="40" t="str">
        <f t="shared" si="21"/>
        <v>Pre</v>
      </c>
      <c r="AM22" s="40">
        <f t="shared" si="19"/>
        <v>2</v>
      </c>
      <c r="AN22" s="40">
        <f>VLOOKUP(AM22,'Inputs_Metric 7'!$G$49:$H$51,2,FALSE)</f>
        <v>0.5</v>
      </c>
      <c r="AO22" s="169">
        <f>SUMIFS(
INDEX('Step 1_Metric 30'!$M$1:$N$99999,    1,    MATCH($AL22,'Step 1_Metric 30'!$M$2:$N$2,0))         :          INDEX('Step 1_Metric 30'!$M$1:$N$99999,    99999,    MATCH($AL22,'Step 1_Metric 30'!$M$2:$N$2,0)),
'Step 1_Metric 30'!$E$1:$E$99999,       $AM22,    'Step 1_Metric 30'!$F$1:$F$99999,     $AG22         )</f>
        <v>0</v>
      </c>
      <c r="AP22" s="192" t="str">
        <f t="shared" si="12"/>
        <v/>
      </c>
      <c r="AQ22" s="192" t="str">
        <f t="shared" si="13"/>
        <v/>
      </c>
      <c r="AR22" s="192" t="str">
        <f t="shared" si="14"/>
        <v/>
      </c>
      <c r="AS22" s="192" t="str">
        <f t="shared" si="15"/>
        <v/>
      </c>
      <c r="AT22" s="192">
        <f t="shared" si="16"/>
        <v>0</v>
      </c>
      <c r="AU22" s="193">
        <f t="shared" si="26"/>
        <v>0</v>
      </c>
      <c r="AW22" s="1"/>
      <c r="AX22" s="1"/>
      <c r="AY22" s="1"/>
    </row>
    <row r="23" spans="2:59" x14ac:dyDescent="0.25">
      <c r="AF23" s="40">
        <f t="shared" si="20"/>
        <v>4</v>
      </c>
      <c r="AG23" s="40" t="str">
        <f t="shared" si="25"/>
        <v>NFWF-43281</v>
      </c>
      <c r="AH23" s="40">
        <v>30</v>
      </c>
      <c r="AI23" s="38" t="s">
        <v>660</v>
      </c>
      <c r="AJ23" s="40">
        <v>9</v>
      </c>
      <c r="AK23" s="40" t="s">
        <v>540</v>
      </c>
      <c r="AL23" s="40" t="str">
        <f t="shared" si="21"/>
        <v>Pre</v>
      </c>
      <c r="AM23" s="40">
        <f t="shared" si="19"/>
        <v>20</v>
      </c>
      <c r="AN23" s="40">
        <f>VLOOKUP(AM23,'Inputs_Metric 7'!$G$49:$H$51,2,FALSE)</f>
        <v>0.05</v>
      </c>
      <c r="AO23" s="169">
        <f>SUMIFS(
INDEX('Step 1_Metric 30'!$M$1:$N$99999,    1,    MATCH($AL23,'Step 1_Metric 30'!$M$2:$N$2,0))         :          INDEX('Step 1_Metric 30'!$M$1:$N$99999,    99999,    MATCH($AL23,'Step 1_Metric 30'!$M$2:$N$2,0)),
'Step 1_Metric 30'!$E$1:$E$99999,       $AM23,    'Step 1_Metric 30'!$F$1:$F$99999,     $AG23         )</f>
        <v>0</v>
      </c>
      <c r="AP23" s="192" t="str">
        <f t="shared" si="12"/>
        <v/>
      </c>
      <c r="AQ23" s="192" t="str">
        <f t="shared" si="13"/>
        <v/>
      </c>
      <c r="AR23" s="192">
        <f t="shared" si="14"/>
        <v>0</v>
      </c>
      <c r="AS23" s="192">
        <f t="shared" si="15"/>
        <v>0</v>
      </c>
      <c r="AT23" s="192" t="str">
        <f t="shared" si="16"/>
        <v/>
      </c>
      <c r="AU23" s="193">
        <f t="shared" si="26"/>
        <v>0</v>
      </c>
      <c r="AW23" s="286"/>
      <c r="AX23" s="200"/>
      <c r="AY23" s="92"/>
      <c r="BA23" s="224"/>
      <c r="BB23" s="226"/>
      <c r="BD23" s="199"/>
      <c r="BE23" s="199"/>
      <c r="BF23" s="199"/>
      <c r="BG23" s="199"/>
    </row>
    <row r="24" spans="2:59" x14ac:dyDescent="0.25">
      <c r="AF24" s="40">
        <f t="shared" si="20"/>
        <v>4</v>
      </c>
      <c r="AG24" s="40" t="str">
        <f t="shared" si="25"/>
        <v>NFWF-43281</v>
      </c>
      <c r="AH24" s="40">
        <v>30</v>
      </c>
      <c r="AI24" s="38" t="s">
        <v>660</v>
      </c>
      <c r="AJ24" s="40">
        <v>10</v>
      </c>
      <c r="AK24" s="40" t="s">
        <v>540</v>
      </c>
      <c r="AL24" s="40" t="str">
        <f t="shared" si="21"/>
        <v>Pre</v>
      </c>
      <c r="AM24" s="40">
        <f t="shared" si="19"/>
        <v>100</v>
      </c>
      <c r="AN24" s="40">
        <f>VLOOKUP(AM24,'Inputs_Metric 7'!$G$49:$H$51,2,FALSE)</f>
        <v>0.01</v>
      </c>
      <c r="AO24" s="169">
        <f>SUMIFS(
INDEX('Step 1_Metric 30'!$M$1:$N$99999,    1,    MATCH($AL24,'Step 1_Metric 30'!$M$2:$N$2,0))         :          INDEX('Step 1_Metric 30'!$M$1:$N$99999,    99999,    MATCH($AL24,'Step 1_Metric 30'!$M$2:$N$2,0)),
'Step 1_Metric 30'!$E$1:$E$99999,       $AM24,    'Step 1_Metric 30'!$F$1:$F$99999,     $AG24         )</f>
        <v>0</v>
      </c>
      <c r="AP24" s="192">
        <f t="shared" si="12"/>
        <v>0</v>
      </c>
      <c r="AQ24" s="192">
        <f t="shared" si="13"/>
        <v>0</v>
      </c>
      <c r="AR24" s="192" t="str">
        <f t="shared" si="14"/>
        <v/>
      </c>
      <c r="AS24" s="192" t="str">
        <f t="shared" si="15"/>
        <v/>
      </c>
      <c r="AT24" s="192" t="str">
        <f t="shared" si="16"/>
        <v/>
      </c>
      <c r="AU24" s="193">
        <f t="shared" si="26"/>
        <v>0</v>
      </c>
      <c r="AW24" s="286"/>
      <c r="AX24" s="200"/>
      <c r="AY24" s="92"/>
      <c r="BA24" s="225"/>
      <c r="BB24" s="226"/>
      <c r="BD24" s="92"/>
      <c r="BE24" s="92"/>
      <c r="BF24" s="92"/>
      <c r="BG24" s="92"/>
    </row>
    <row r="25" spans="2:59" x14ac:dyDescent="0.25">
      <c r="AF25" s="40">
        <f t="shared" si="20"/>
        <v>4</v>
      </c>
      <c r="AG25" s="40" t="str">
        <f t="shared" si="25"/>
        <v>NFWF-43281</v>
      </c>
      <c r="AH25" s="40">
        <v>30</v>
      </c>
      <c r="AI25" s="38" t="s">
        <v>660</v>
      </c>
      <c r="AJ25" s="40">
        <v>11</v>
      </c>
      <c r="AK25" s="40" t="s">
        <v>540</v>
      </c>
      <c r="AL25" s="40" t="str">
        <f t="shared" si="21"/>
        <v>Post</v>
      </c>
      <c r="AM25" s="40">
        <f t="shared" si="19"/>
        <v>2</v>
      </c>
      <c r="AN25" s="40">
        <f>VLOOKUP(AM25,'Inputs_Metric 7'!$G$49:$H$51,2,FALSE)</f>
        <v>0.5</v>
      </c>
      <c r="AO25" s="169">
        <f>SUMIFS(
INDEX('Step 1_Metric 30'!$M$1:$N$99999,    1,    MATCH($AL25,'Step 1_Metric 30'!$M$2:$N$2,0))         :          INDEX('Step 1_Metric 30'!$M$1:$N$99999,    99999,    MATCH($AL25,'Step 1_Metric 30'!$M$2:$N$2,0)),
'Step 1_Metric 30'!$E$1:$E$99999,       $AM25,    'Step 1_Metric 30'!$F$1:$F$99999,     $AG25         )</f>
        <v>0</v>
      </c>
      <c r="AP25" s="192" t="str">
        <f t="shared" si="12"/>
        <v/>
      </c>
      <c r="AQ25" s="192" t="str">
        <f t="shared" si="13"/>
        <v/>
      </c>
      <c r="AR25" s="192" t="str">
        <f t="shared" si="14"/>
        <v/>
      </c>
      <c r="AS25" s="192" t="str">
        <f t="shared" si="15"/>
        <v/>
      </c>
      <c r="AT25" s="192">
        <f t="shared" si="16"/>
        <v>0</v>
      </c>
      <c r="AU25" s="193">
        <f t="shared" si="26"/>
        <v>0</v>
      </c>
      <c r="AW25" s="286"/>
      <c r="AX25" s="200"/>
      <c r="AY25" s="92"/>
      <c r="BA25" s="225"/>
      <c r="BB25" s="226"/>
    </row>
    <row r="26" spans="2:59" x14ac:dyDescent="0.25">
      <c r="AF26" s="40">
        <f t="shared" si="20"/>
        <v>4</v>
      </c>
      <c r="AG26" s="40" t="str">
        <f t="shared" si="25"/>
        <v>NFWF-43281</v>
      </c>
      <c r="AH26" s="40">
        <v>30</v>
      </c>
      <c r="AI26" s="38" t="s">
        <v>660</v>
      </c>
      <c r="AJ26" s="40">
        <v>12</v>
      </c>
      <c r="AK26" s="40" t="s">
        <v>540</v>
      </c>
      <c r="AL26" s="40" t="str">
        <f t="shared" si="21"/>
        <v>Post</v>
      </c>
      <c r="AM26" s="40">
        <f t="shared" si="19"/>
        <v>20</v>
      </c>
      <c r="AN26" s="40">
        <f>VLOOKUP(AM26,'Inputs_Metric 7'!$G$49:$H$51,2,FALSE)</f>
        <v>0.05</v>
      </c>
      <c r="AO26" s="169">
        <f>SUMIFS(
INDEX('Step 1_Metric 30'!$M$1:$N$99999,    1,    MATCH($AL26,'Step 1_Metric 30'!$M$2:$N$2,0))         :          INDEX('Step 1_Metric 30'!$M$1:$N$99999,    99999,    MATCH($AL26,'Step 1_Metric 30'!$M$2:$N$2,0)),
'Step 1_Metric 30'!$E$1:$E$99999,       $AM26,    'Step 1_Metric 30'!$F$1:$F$99999,     $AG26         )</f>
        <v>0</v>
      </c>
      <c r="AP26" s="192" t="str">
        <f t="shared" si="12"/>
        <v/>
      </c>
      <c r="AQ26" s="192" t="str">
        <f t="shared" si="13"/>
        <v/>
      </c>
      <c r="AR26" s="192">
        <f t="shared" si="14"/>
        <v>0</v>
      </c>
      <c r="AS26" s="192">
        <f t="shared" si="15"/>
        <v>0</v>
      </c>
      <c r="AT26" s="192" t="str">
        <f t="shared" si="16"/>
        <v/>
      </c>
      <c r="AU26" s="193">
        <f t="shared" si="26"/>
        <v>0</v>
      </c>
      <c r="AW26" s="286"/>
      <c r="AX26" s="200"/>
      <c r="AY26" s="92"/>
      <c r="BA26" s="225"/>
      <c r="BB26" s="226"/>
    </row>
    <row r="27" spans="2:59" x14ac:dyDescent="0.25">
      <c r="AF27" s="40">
        <f t="shared" si="20"/>
        <v>4</v>
      </c>
      <c r="AG27" s="40" t="str">
        <f t="shared" si="25"/>
        <v>NFWF-43281</v>
      </c>
      <c r="AH27" s="40">
        <v>30</v>
      </c>
      <c r="AI27" s="38" t="s">
        <v>660</v>
      </c>
      <c r="AJ27" s="40">
        <v>13</v>
      </c>
      <c r="AK27" s="40" t="s">
        <v>540</v>
      </c>
      <c r="AL27" s="40" t="str">
        <f t="shared" si="21"/>
        <v>Post</v>
      </c>
      <c r="AM27" s="40">
        <f t="shared" si="19"/>
        <v>100</v>
      </c>
      <c r="AN27" s="40">
        <f>VLOOKUP(AM27,'Inputs_Metric 7'!$G$49:$H$51,2,FALSE)</f>
        <v>0.01</v>
      </c>
      <c r="AO27" s="169">
        <f>SUMIFS(
INDEX('Step 1_Metric 30'!$M$1:$N$99999,    1,    MATCH($AL27,'Step 1_Metric 30'!$M$2:$N$2,0))         :          INDEX('Step 1_Metric 30'!$M$1:$N$99999,    99999,    MATCH($AL27,'Step 1_Metric 30'!$M$2:$N$2,0)),
'Step 1_Metric 30'!$E$1:$E$99999,       $AM27,    'Step 1_Metric 30'!$F$1:$F$99999,     $AG27         )</f>
        <v>0</v>
      </c>
      <c r="AP27" s="192">
        <f t="shared" si="12"/>
        <v>0</v>
      </c>
      <c r="AQ27" s="192">
        <f t="shared" si="13"/>
        <v>0</v>
      </c>
      <c r="AR27" s="192" t="str">
        <f t="shared" si="14"/>
        <v/>
      </c>
      <c r="AS27" s="192" t="str">
        <f t="shared" si="15"/>
        <v/>
      </c>
      <c r="AT27" s="192" t="str">
        <f t="shared" si="16"/>
        <v/>
      </c>
      <c r="AU27" s="193">
        <f t="shared" si="26"/>
        <v>0</v>
      </c>
      <c r="AW27" s="286"/>
      <c r="AX27" s="200"/>
      <c r="AY27" s="92"/>
      <c r="BA27" s="224"/>
      <c r="BB27" s="226"/>
    </row>
    <row r="28" spans="2:59" x14ac:dyDescent="0.25">
      <c r="AF28" s="40">
        <f t="shared" si="20"/>
        <v>5</v>
      </c>
      <c r="AG28" s="40" t="str">
        <f t="shared" si="25"/>
        <v>NFWF-43986</v>
      </c>
      <c r="AH28" s="40">
        <v>30</v>
      </c>
      <c r="AI28" s="38" t="s">
        <v>660</v>
      </c>
      <c r="AJ28" s="40">
        <v>14</v>
      </c>
      <c r="AK28" s="40" t="s">
        <v>540</v>
      </c>
      <c r="AL28" s="40" t="str">
        <f t="shared" si="21"/>
        <v>Pre</v>
      </c>
      <c r="AM28" s="40">
        <f t="shared" si="19"/>
        <v>2</v>
      </c>
      <c r="AN28" s="40">
        <f>VLOOKUP(AM28,'Inputs_Metric 7'!$G$49:$H$51,2,FALSE)</f>
        <v>0.5</v>
      </c>
      <c r="AO28" s="169">
        <f>SUMIFS(
INDEX('Step 1_Metric 30'!$M$1:$N$99999,    1,    MATCH($AL28,'Step 1_Metric 30'!$M$2:$N$2,0))         :          INDEX('Step 1_Metric 30'!$M$1:$N$99999,    99999,    MATCH($AL28,'Step 1_Metric 30'!$M$2:$N$2,0)),
'Step 1_Metric 30'!$E$1:$E$99999,       $AM28,    'Step 1_Metric 30'!$F$1:$F$99999,     $AG28         )</f>
        <v>0</v>
      </c>
      <c r="AP28" s="192" t="str">
        <f t="shared" si="12"/>
        <v/>
      </c>
      <c r="AQ28" s="192" t="str">
        <f t="shared" si="13"/>
        <v/>
      </c>
      <c r="AR28" s="192" t="str">
        <f t="shared" si="14"/>
        <v/>
      </c>
      <c r="AS28" s="192" t="str">
        <f t="shared" si="15"/>
        <v/>
      </c>
      <c r="AT28" s="192">
        <f t="shared" si="16"/>
        <v>0</v>
      </c>
      <c r="AU28" s="193">
        <f t="shared" si="26"/>
        <v>0</v>
      </c>
      <c r="AW28" s="286"/>
      <c r="AX28" s="200"/>
      <c r="AY28" s="92"/>
      <c r="BA28" s="225"/>
      <c r="BB28" s="226"/>
    </row>
    <row r="29" spans="2:59" x14ac:dyDescent="0.25">
      <c r="AF29" s="40">
        <f t="shared" si="20"/>
        <v>5</v>
      </c>
      <c r="AG29" s="40" t="str">
        <f t="shared" si="25"/>
        <v>NFWF-43986</v>
      </c>
      <c r="AH29" s="40">
        <v>30</v>
      </c>
      <c r="AI29" s="38" t="s">
        <v>660</v>
      </c>
      <c r="AJ29" s="40">
        <v>15</v>
      </c>
      <c r="AK29" s="40" t="s">
        <v>540</v>
      </c>
      <c r="AL29" s="40" t="str">
        <f t="shared" si="21"/>
        <v>Pre</v>
      </c>
      <c r="AM29" s="40">
        <f t="shared" si="19"/>
        <v>20</v>
      </c>
      <c r="AN29" s="40">
        <f>VLOOKUP(AM29,'Inputs_Metric 7'!$G$49:$H$51,2,FALSE)</f>
        <v>0.05</v>
      </c>
      <c r="AO29" s="169">
        <f>SUMIFS(
INDEX('Step 1_Metric 30'!$M$1:$N$99999,    1,    MATCH($AL29,'Step 1_Metric 30'!$M$2:$N$2,0))         :          INDEX('Step 1_Metric 30'!$M$1:$N$99999,    99999,    MATCH($AL29,'Step 1_Metric 30'!$M$2:$N$2,0)),
'Step 1_Metric 30'!$E$1:$E$99999,       $AM29,    'Step 1_Metric 30'!$F$1:$F$99999,     $AG29         )</f>
        <v>0</v>
      </c>
      <c r="AP29" s="192" t="str">
        <f t="shared" si="12"/>
        <v/>
      </c>
      <c r="AQ29" s="192" t="str">
        <f t="shared" si="13"/>
        <v/>
      </c>
      <c r="AR29" s="192">
        <f t="shared" si="14"/>
        <v>0</v>
      </c>
      <c r="AS29" s="192">
        <f t="shared" si="15"/>
        <v>0</v>
      </c>
      <c r="AT29" s="192" t="str">
        <f t="shared" si="16"/>
        <v/>
      </c>
      <c r="AU29" s="193">
        <f t="shared" si="26"/>
        <v>0</v>
      </c>
      <c r="BA29" s="225"/>
      <c r="BB29" s="226"/>
    </row>
    <row r="30" spans="2:59" x14ac:dyDescent="0.25">
      <c r="AF30" s="40">
        <f t="shared" si="20"/>
        <v>5</v>
      </c>
      <c r="AG30" s="40" t="str">
        <f t="shared" si="25"/>
        <v>NFWF-43986</v>
      </c>
      <c r="AH30" s="40">
        <v>30</v>
      </c>
      <c r="AI30" s="38" t="s">
        <v>660</v>
      </c>
      <c r="AJ30" s="40">
        <v>16</v>
      </c>
      <c r="AK30" s="40" t="s">
        <v>540</v>
      </c>
      <c r="AL30" s="40" t="str">
        <f t="shared" si="21"/>
        <v>Pre</v>
      </c>
      <c r="AM30" s="40">
        <f t="shared" si="19"/>
        <v>100</v>
      </c>
      <c r="AN30" s="40">
        <f>VLOOKUP(AM30,'Inputs_Metric 7'!$G$49:$H$51,2,FALSE)</f>
        <v>0.01</v>
      </c>
      <c r="AO30" s="169">
        <f>SUMIFS(
INDEX('Step 1_Metric 30'!$M$1:$N$99999,    1,    MATCH($AL30,'Step 1_Metric 30'!$M$2:$N$2,0))         :          INDEX('Step 1_Metric 30'!$M$1:$N$99999,    99999,    MATCH($AL30,'Step 1_Metric 30'!$M$2:$N$2,0)),
'Step 1_Metric 30'!$E$1:$E$99999,       $AM30,    'Step 1_Metric 30'!$F$1:$F$99999,     $AG30         )</f>
        <v>0</v>
      </c>
      <c r="AP30" s="192">
        <f t="shared" si="12"/>
        <v>0</v>
      </c>
      <c r="AQ30" s="192">
        <f t="shared" si="13"/>
        <v>0</v>
      </c>
      <c r="AR30" s="192" t="str">
        <f t="shared" si="14"/>
        <v/>
      </c>
      <c r="AS30" s="192" t="str">
        <f t="shared" si="15"/>
        <v/>
      </c>
      <c r="AT30" s="192" t="str">
        <f t="shared" si="16"/>
        <v/>
      </c>
      <c r="AU30" s="193">
        <f t="shared" si="26"/>
        <v>0</v>
      </c>
      <c r="BA30" s="225"/>
      <c r="BB30" s="226"/>
    </row>
    <row r="31" spans="2:59" x14ac:dyDescent="0.25">
      <c r="AF31" s="40">
        <f t="shared" si="20"/>
        <v>5</v>
      </c>
      <c r="AG31" s="40" t="str">
        <f t="shared" si="25"/>
        <v>NFWF-43986</v>
      </c>
      <c r="AH31" s="40">
        <v>30</v>
      </c>
      <c r="AI31" s="38" t="s">
        <v>660</v>
      </c>
      <c r="AJ31" s="40">
        <v>17</v>
      </c>
      <c r="AK31" s="40" t="s">
        <v>540</v>
      </c>
      <c r="AL31" s="40" t="str">
        <f t="shared" si="21"/>
        <v>Post</v>
      </c>
      <c r="AM31" s="40">
        <f t="shared" si="19"/>
        <v>2</v>
      </c>
      <c r="AN31" s="40">
        <f>VLOOKUP(AM31,'Inputs_Metric 7'!$G$49:$H$51,2,FALSE)</f>
        <v>0.5</v>
      </c>
      <c r="AO31" s="169">
        <f>SUMIFS(
INDEX('Step 1_Metric 30'!$M$1:$N$99999,    1,    MATCH($AL31,'Step 1_Metric 30'!$M$2:$N$2,0))         :          INDEX('Step 1_Metric 30'!$M$1:$N$99999,    99999,    MATCH($AL31,'Step 1_Metric 30'!$M$2:$N$2,0)),
'Step 1_Metric 30'!$E$1:$E$99999,       $AM31,    'Step 1_Metric 30'!$F$1:$F$99999,     $AG31         )</f>
        <v>0</v>
      </c>
      <c r="AP31" s="192" t="str">
        <f t="shared" si="12"/>
        <v/>
      </c>
      <c r="AQ31" s="192" t="str">
        <f t="shared" si="13"/>
        <v/>
      </c>
      <c r="AR31" s="192" t="str">
        <f t="shared" si="14"/>
        <v/>
      </c>
      <c r="AS31" s="192" t="str">
        <f t="shared" si="15"/>
        <v/>
      </c>
      <c r="AT31" s="192">
        <f t="shared" si="16"/>
        <v>0</v>
      </c>
      <c r="AU31" s="193">
        <f t="shared" si="26"/>
        <v>0</v>
      </c>
      <c r="BA31" s="224"/>
      <c r="BB31" s="226"/>
    </row>
    <row r="32" spans="2:59" x14ac:dyDescent="0.25">
      <c r="AF32" s="40">
        <f t="shared" si="20"/>
        <v>5</v>
      </c>
      <c r="AG32" s="40" t="str">
        <f t="shared" si="25"/>
        <v>NFWF-43986</v>
      </c>
      <c r="AH32" s="40">
        <v>30</v>
      </c>
      <c r="AI32" s="38" t="s">
        <v>660</v>
      </c>
      <c r="AJ32" s="40">
        <v>18</v>
      </c>
      <c r="AK32" s="40" t="s">
        <v>540</v>
      </c>
      <c r="AL32" s="40" t="str">
        <f t="shared" si="21"/>
        <v>Post</v>
      </c>
      <c r="AM32" s="40">
        <f t="shared" si="19"/>
        <v>20</v>
      </c>
      <c r="AN32" s="40">
        <f>VLOOKUP(AM32,'Inputs_Metric 7'!$G$49:$H$51,2,FALSE)</f>
        <v>0.05</v>
      </c>
      <c r="AO32" s="169">
        <f>SUMIFS(
INDEX('Step 1_Metric 30'!$M$1:$N$99999,    1,    MATCH($AL32,'Step 1_Metric 30'!$M$2:$N$2,0))         :          INDEX('Step 1_Metric 30'!$M$1:$N$99999,    99999,    MATCH($AL32,'Step 1_Metric 30'!$M$2:$N$2,0)),
'Step 1_Metric 30'!$E$1:$E$99999,       $AM32,    'Step 1_Metric 30'!$F$1:$F$99999,     $AG32         )</f>
        <v>0</v>
      </c>
      <c r="AP32" s="192" t="str">
        <f t="shared" si="12"/>
        <v/>
      </c>
      <c r="AQ32" s="192" t="str">
        <f t="shared" si="13"/>
        <v/>
      </c>
      <c r="AR32" s="192">
        <f t="shared" si="14"/>
        <v>0</v>
      </c>
      <c r="AS32" s="192">
        <f t="shared" si="15"/>
        <v>0</v>
      </c>
      <c r="AT32" s="192" t="str">
        <f t="shared" si="16"/>
        <v/>
      </c>
      <c r="AU32" s="193">
        <f t="shared" si="26"/>
        <v>0</v>
      </c>
    </row>
    <row r="33" spans="2:47" x14ac:dyDescent="0.25">
      <c r="AF33" s="40">
        <f t="shared" si="20"/>
        <v>5</v>
      </c>
      <c r="AG33" s="40" t="str">
        <f t="shared" si="25"/>
        <v>NFWF-43986</v>
      </c>
      <c r="AH33" s="40">
        <v>30</v>
      </c>
      <c r="AI33" s="38" t="s">
        <v>660</v>
      </c>
      <c r="AJ33" s="40">
        <v>19</v>
      </c>
      <c r="AK33" s="40" t="s">
        <v>540</v>
      </c>
      <c r="AL33" s="40" t="str">
        <f t="shared" si="21"/>
        <v>Post</v>
      </c>
      <c r="AM33" s="40">
        <f t="shared" si="19"/>
        <v>100</v>
      </c>
      <c r="AN33" s="40">
        <f>VLOOKUP(AM33,'Inputs_Metric 7'!$G$49:$H$51,2,FALSE)</f>
        <v>0.01</v>
      </c>
      <c r="AO33" s="169">
        <f>SUMIFS(
INDEX('Step 1_Metric 30'!$M$1:$N$99999,    1,    MATCH($AL33,'Step 1_Metric 30'!$M$2:$N$2,0))         :          INDEX('Step 1_Metric 30'!$M$1:$N$99999,    99999,    MATCH($AL33,'Step 1_Metric 30'!$M$2:$N$2,0)),
'Step 1_Metric 30'!$E$1:$E$99999,       $AM33,    'Step 1_Metric 30'!$F$1:$F$99999,     $AG33         )</f>
        <v>0</v>
      </c>
      <c r="AP33" s="192">
        <f t="shared" si="12"/>
        <v>0</v>
      </c>
      <c r="AQ33" s="192">
        <f t="shared" si="13"/>
        <v>0</v>
      </c>
      <c r="AR33" s="192" t="str">
        <f t="shared" si="14"/>
        <v/>
      </c>
      <c r="AS33" s="192" t="str">
        <f t="shared" si="15"/>
        <v/>
      </c>
      <c r="AT33" s="192" t="str">
        <f t="shared" si="16"/>
        <v/>
      </c>
      <c r="AU33" s="193">
        <f t="shared" si="26"/>
        <v>0</v>
      </c>
    </row>
    <row r="34" spans="2:47" x14ac:dyDescent="0.25">
      <c r="AF34" s="40">
        <f t="shared" si="20"/>
        <v>6</v>
      </c>
      <c r="AG34" s="40" t="str">
        <f t="shared" si="25"/>
        <v>NFWF-44167</v>
      </c>
      <c r="AH34" s="40">
        <v>30</v>
      </c>
      <c r="AI34" s="38" t="s">
        <v>660</v>
      </c>
      <c r="AJ34" s="40">
        <v>20</v>
      </c>
      <c r="AK34" s="40" t="s">
        <v>540</v>
      </c>
      <c r="AL34" s="40" t="str">
        <f t="shared" si="21"/>
        <v>Pre</v>
      </c>
      <c r="AM34" s="40">
        <f t="shared" si="19"/>
        <v>2</v>
      </c>
      <c r="AN34" s="40">
        <f>VLOOKUP(AM34,'Inputs_Metric 7'!$G$49:$H$51,2,FALSE)</f>
        <v>0.5</v>
      </c>
      <c r="AO34" s="193">
        <f>SUMIFS(
INDEX('Step 1_Metric 30'!$M$1:$N$99999,    1,    MATCH($AL34,'Step 1_Metric 30'!$M$2:$N$2,0))         :          INDEX('Step 1_Metric 30'!$M$1:$N$99999,    99999,    MATCH($AL34,'Step 1_Metric 30'!$M$2:$N$2,0)),
'Step 1_Metric 30'!$E$1:$E$99999,       $AM34,    'Step 1_Metric 30'!$F$1:$F$99999,     $AG34         )</f>
        <v>0</v>
      </c>
      <c r="AP34" s="192" t="str">
        <f t="shared" si="12"/>
        <v/>
      </c>
      <c r="AQ34" s="192" t="str">
        <f t="shared" si="13"/>
        <v/>
      </c>
      <c r="AR34" s="192" t="str">
        <f t="shared" si="14"/>
        <v/>
      </c>
      <c r="AS34" s="192" t="str">
        <f t="shared" si="15"/>
        <v/>
      </c>
      <c r="AT34" s="192">
        <f t="shared" si="16"/>
        <v>0</v>
      </c>
      <c r="AU34" s="193">
        <f t="shared" si="26"/>
        <v>0</v>
      </c>
    </row>
    <row r="35" spans="2:47" x14ac:dyDescent="0.25">
      <c r="AF35" s="40">
        <f t="shared" si="20"/>
        <v>6</v>
      </c>
      <c r="AG35" s="40" t="str">
        <f t="shared" si="25"/>
        <v>NFWF-44167</v>
      </c>
      <c r="AH35" s="40">
        <v>30</v>
      </c>
      <c r="AI35" s="38" t="s">
        <v>660</v>
      </c>
      <c r="AJ35" s="40">
        <v>21</v>
      </c>
      <c r="AK35" s="40" t="s">
        <v>540</v>
      </c>
      <c r="AL35" s="40" t="str">
        <f t="shared" si="21"/>
        <v>Pre</v>
      </c>
      <c r="AM35" s="40">
        <f t="shared" si="19"/>
        <v>20</v>
      </c>
      <c r="AN35" s="40">
        <f>VLOOKUP(AM35,'Inputs_Metric 7'!$G$49:$H$51,2,FALSE)</f>
        <v>0.05</v>
      </c>
      <c r="AO35" s="193">
        <f>SUMIFS(
INDEX('Step 1_Metric 30'!$M$1:$N$99999,    1,    MATCH($AL35,'Step 1_Metric 30'!$M$2:$N$2,0))         :          INDEX('Step 1_Metric 30'!$M$1:$N$99999,    99999,    MATCH($AL35,'Step 1_Metric 30'!$M$2:$N$2,0)),
'Step 1_Metric 30'!$E$1:$E$99999,       $AM35,    'Step 1_Metric 30'!$F$1:$F$99999,     $AG35         )</f>
        <v>0</v>
      </c>
      <c r="AP35" s="192" t="str">
        <f t="shared" si="12"/>
        <v/>
      </c>
      <c r="AQ35" s="192" t="str">
        <f t="shared" si="13"/>
        <v/>
      </c>
      <c r="AR35" s="192">
        <f t="shared" si="14"/>
        <v>0</v>
      </c>
      <c r="AS35" s="192">
        <f t="shared" si="15"/>
        <v>0</v>
      </c>
      <c r="AT35" s="192" t="str">
        <f t="shared" si="16"/>
        <v/>
      </c>
      <c r="AU35" s="193">
        <f t="shared" si="26"/>
        <v>0</v>
      </c>
    </row>
    <row r="36" spans="2:47" x14ac:dyDescent="0.25">
      <c r="AF36" s="40">
        <f t="shared" si="20"/>
        <v>6</v>
      </c>
      <c r="AG36" s="40" t="str">
        <f t="shared" si="25"/>
        <v>NFWF-44167</v>
      </c>
      <c r="AH36" s="40">
        <v>30</v>
      </c>
      <c r="AI36" s="38" t="s">
        <v>660</v>
      </c>
      <c r="AJ36" s="40">
        <v>22</v>
      </c>
      <c r="AK36" s="40" t="s">
        <v>540</v>
      </c>
      <c r="AL36" s="40" t="str">
        <f t="shared" si="21"/>
        <v>Pre</v>
      </c>
      <c r="AM36" s="40">
        <f t="shared" si="19"/>
        <v>100</v>
      </c>
      <c r="AN36" s="40">
        <f>VLOOKUP(AM36,'Inputs_Metric 7'!$G$49:$H$51,2,FALSE)</f>
        <v>0.01</v>
      </c>
      <c r="AO36" s="193">
        <f>SUMIFS(
INDEX('Step 1_Metric 30'!$M$1:$N$99999,    1,    MATCH($AL36,'Step 1_Metric 30'!$M$2:$N$2,0))         :          INDEX('Step 1_Metric 30'!$M$1:$N$99999,    99999,    MATCH($AL36,'Step 1_Metric 30'!$M$2:$N$2,0)),
'Step 1_Metric 30'!$E$1:$E$99999,       $AM36,    'Step 1_Metric 30'!$F$1:$F$99999,     $AG36         )</f>
        <v>0</v>
      </c>
      <c r="AP36" s="192">
        <f t="shared" si="12"/>
        <v>0</v>
      </c>
      <c r="AQ36" s="192">
        <f t="shared" si="13"/>
        <v>0</v>
      </c>
      <c r="AR36" s="192" t="str">
        <f t="shared" si="14"/>
        <v/>
      </c>
      <c r="AS36" s="192" t="str">
        <f t="shared" si="15"/>
        <v/>
      </c>
      <c r="AT36" s="192" t="str">
        <f t="shared" si="16"/>
        <v/>
      </c>
      <c r="AU36" s="193">
        <f t="shared" si="26"/>
        <v>0</v>
      </c>
    </row>
    <row r="37" spans="2:47" x14ac:dyDescent="0.25">
      <c r="AF37" s="40">
        <f t="shared" si="20"/>
        <v>6</v>
      </c>
      <c r="AG37" s="40" t="str">
        <f t="shared" si="25"/>
        <v>NFWF-44167</v>
      </c>
      <c r="AH37" s="40">
        <v>30</v>
      </c>
      <c r="AI37" s="38" t="s">
        <v>660</v>
      </c>
      <c r="AJ37" s="40">
        <v>23</v>
      </c>
      <c r="AK37" s="40" t="s">
        <v>540</v>
      </c>
      <c r="AL37" s="40" t="str">
        <f t="shared" si="21"/>
        <v>Post</v>
      </c>
      <c r="AM37" s="40">
        <f t="shared" si="19"/>
        <v>2</v>
      </c>
      <c r="AN37" s="40">
        <f>VLOOKUP(AM37,'Inputs_Metric 7'!$G$49:$H$51,2,FALSE)</f>
        <v>0.5</v>
      </c>
      <c r="AO37" s="193">
        <f>SUMIFS(
INDEX('Step 1_Metric 30'!$M$1:$N$99999,    1,    MATCH($AL37,'Step 1_Metric 30'!$M$2:$N$2,0))         :          INDEX('Step 1_Metric 30'!$M$1:$N$99999,    99999,    MATCH($AL37,'Step 1_Metric 30'!$M$2:$N$2,0)),
'Step 1_Metric 30'!$E$1:$E$99999,       $AM37,    'Step 1_Metric 30'!$F$1:$F$99999,     $AG37         )</f>
        <v>0</v>
      </c>
      <c r="AP37" s="192" t="str">
        <f t="shared" si="12"/>
        <v/>
      </c>
      <c r="AQ37" s="192" t="str">
        <f t="shared" si="13"/>
        <v/>
      </c>
      <c r="AR37" s="192" t="str">
        <f t="shared" si="14"/>
        <v/>
      </c>
      <c r="AS37" s="192" t="str">
        <f t="shared" si="15"/>
        <v/>
      </c>
      <c r="AT37" s="192">
        <f t="shared" si="16"/>
        <v>0</v>
      </c>
      <c r="AU37" s="193">
        <f>SUM(AP37:AT37)</f>
        <v>0</v>
      </c>
    </row>
    <row r="38" spans="2:47" x14ac:dyDescent="0.25">
      <c r="AF38" s="40">
        <f t="shared" si="20"/>
        <v>6</v>
      </c>
      <c r="AG38" s="40" t="str">
        <f t="shared" si="25"/>
        <v>NFWF-44167</v>
      </c>
      <c r="AH38" s="40">
        <v>30</v>
      </c>
      <c r="AI38" s="38" t="s">
        <v>660</v>
      </c>
      <c r="AJ38" s="40">
        <v>24</v>
      </c>
      <c r="AK38" s="40" t="s">
        <v>540</v>
      </c>
      <c r="AL38" s="40" t="str">
        <f t="shared" si="21"/>
        <v>Post</v>
      </c>
      <c r="AM38" s="40">
        <f t="shared" si="19"/>
        <v>20</v>
      </c>
      <c r="AN38" s="40">
        <f>VLOOKUP(AM38,'Inputs_Metric 7'!$G$49:$H$51,2,FALSE)</f>
        <v>0.05</v>
      </c>
      <c r="AO38" s="193">
        <f>SUMIFS(
INDEX('Step 1_Metric 30'!$M$1:$N$99999,    1,    MATCH($AL38,'Step 1_Metric 30'!$M$2:$N$2,0))         :          INDEX('Step 1_Metric 30'!$M$1:$N$99999,    99999,    MATCH($AL38,'Step 1_Metric 30'!$M$2:$N$2,0)),
'Step 1_Metric 30'!$E$1:$E$99999,       $AM38,    'Step 1_Metric 30'!$F$1:$F$99999,     $AG38         )</f>
        <v>0</v>
      </c>
      <c r="AP38" s="192" t="str">
        <f t="shared" si="12"/>
        <v/>
      </c>
      <c r="AQ38" s="192" t="str">
        <f t="shared" si="13"/>
        <v/>
      </c>
      <c r="AR38" s="192">
        <f t="shared" si="14"/>
        <v>0</v>
      </c>
      <c r="AS38" s="192">
        <f t="shared" si="15"/>
        <v>0</v>
      </c>
      <c r="AT38" s="192" t="str">
        <f t="shared" si="16"/>
        <v/>
      </c>
      <c r="AU38" s="193">
        <f t="shared" si="26"/>
        <v>0</v>
      </c>
    </row>
    <row r="39" spans="2:47" x14ac:dyDescent="0.25">
      <c r="AF39" s="40">
        <f t="shared" si="20"/>
        <v>6</v>
      </c>
      <c r="AG39" s="40" t="str">
        <f t="shared" si="25"/>
        <v>NFWF-44167</v>
      </c>
      <c r="AH39" s="40">
        <v>30</v>
      </c>
      <c r="AI39" s="38" t="s">
        <v>660</v>
      </c>
      <c r="AJ39" s="40">
        <v>25</v>
      </c>
      <c r="AK39" s="40" t="s">
        <v>540</v>
      </c>
      <c r="AL39" s="40" t="str">
        <f t="shared" si="21"/>
        <v>Post</v>
      </c>
      <c r="AM39" s="40">
        <f t="shared" si="19"/>
        <v>100</v>
      </c>
      <c r="AN39" s="40">
        <f>VLOOKUP(AM39,'Inputs_Metric 7'!$G$49:$H$51,2,FALSE)</f>
        <v>0.01</v>
      </c>
      <c r="AO39" s="193">
        <f>SUMIFS(
INDEX('Step 1_Metric 30'!$M$1:$N$99999,    1,    MATCH($AL39,'Step 1_Metric 30'!$M$2:$N$2,0))         :          INDEX('Step 1_Metric 30'!$M$1:$N$99999,    99999,    MATCH($AL39,'Step 1_Metric 30'!$M$2:$N$2,0)),
'Step 1_Metric 30'!$E$1:$E$99999,       $AM39,    'Step 1_Metric 30'!$F$1:$F$99999,     $AG39         )</f>
        <v>0</v>
      </c>
      <c r="AP39" s="192">
        <f t="shared" si="12"/>
        <v>0</v>
      </c>
      <c r="AQ39" s="192">
        <f t="shared" si="13"/>
        <v>0</v>
      </c>
      <c r="AR39" s="192" t="str">
        <f t="shared" si="14"/>
        <v/>
      </c>
      <c r="AS39" s="192" t="str">
        <f t="shared" si="15"/>
        <v/>
      </c>
      <c r="AT39" s="192" t="str">
        <f t="shared" si="16"/>
        <v/>
      </c>
      <c r="AU39" s="193">
        <f t="shared" si="26"/>
        <v>0</v>
      </c>
    </row>
    <row r="40" spans="2:47" x14ac:dyDescent="0.25">
      <c r="B40" s="98" t="s">
        <v>554</v>
      </c>
      <c r="AF40" s="40">
        <f t="shared" si="20"/>
        <v>7</v>
      </c>
      <c r="AG40" s="40" t="str">
        <f t="shared" si="25"/>
        <v>NFWF-44225</v>
      </c>
      <c r="AH40" s="40">
        <v>30</v>
      </c>
      <c r="AI40" s="38" t="s">
        <v>660</v>
      </c>
      <c r="AJ40" s="40">
        <v>26</v>
      </c>
      <c r="AK40" s="40" t="s">
        <v>540</v>
      </c>
      <c r="AL40" s="40" t="str">
        <f t="shared" si="21"/>
        <v>Pre</v>
      </c>
      <c r="AM40" s="40">
        <f t="shared" si="19"/>
        <v>2</v>
      </c>
      <c r="AN40" s="40">
        <f>VLOOKUP(AM40,'Inputs_Metric 7'!$G$49:$H$51,2,FALSE)</f>
        <v>0.5</v>
      </c>
      <c r="AO40" s="169">
        <f>SUMIFS(
INDEX('Step 1_Metric 30'!$M$1:$N$99999,    1,    MATCH($AL40,'Step 1_Metric 30'!$M$2:$N$2,0))         :          INDEX('Step 1_Metric 30'!$M$1:$N$99999,    99999,    MATCH($AL40,'Step 1_Metric 30'!$M$2:$N$2,0)),
'Step 1_Metric 30'!$E$1:$E$99999,       $AM40,    'Step 1_Metric 30'!$F$1:$F$99999,     $AG40         )</f>
        <v>0</v>
      </c>
      <c r="AP40" s="192" t="str">
        <f t="shared" si="12"/>
        <v/>
      </c>
      <c r="AQ40" s="192" t="str">
        <f t="shared" si="13"/>
        <v/>
      </c>
      <c r="AR40" s="192" t="str">
        <f t="shared" si="14"/>
        <v/>
      </c>
      <c r="AS40" s="192" t="str">
        <f t="shared" si="15"/>
        <v/>
      </c>
      <c r="AT40" s="192">
        <f t="shared" si="16"/>
        <v>0</v>
      </c>
      <c r="AU40" s="193">
        <f t="shared" si="26"/>
        <v>0</v>
      </c>
    </row>
    <row r="41" spans="2:47" x14ac:dyDescent="0.25">
      <c r="AF41" s="40">
        <f t="shared" si="20"/>
        <v>7</v>
      </c>
      <c r="AG41" s="40" t="str">
        <f t="shared" si="25"/>
        <v>NFWF-44225</v>
      </c>
      <c r="AH41" s="40">
        <v>30</v>
      </c>
      <c r="AI41" s="38" t="s">
        <v>660</v>
      </c>
      <c r="AJ41" s="40">
        <v>27</v>
      </c>
      <c r="AK41" s="40" t="s">
        <v>540</v>
      </c>
      <c r="AL41" s="40" t="str">
        <f t="shared" si="21"/>
        <v>Pre</v>
      </c>
      <c r="AM41" s="40">
        <f t="shared" si="19"/>
        <v>20</v>
      </c>
      <c r="AN41" s="40">
        <f>VLOOKUP(AM41,'Inputs_Metric 7'!$G$49:$H$51,2,FALSE)</f>
        <v>0.05</v>
      </c>
      <c r="AO41" s="169">
        <f>SUMIFS(
INDEX('Step 1_Metric 30'!$M$1:$N$99999,    1,    MATCH($AL41,'Step 1_Metric 30'!$M$2:$N$2,0))         :          INDEX('Step 1_Metric 30'!$M$1:$N$99999,    99999,    MATCH($AL41,'Step 1_Metric 30'!$M$2:$N$2,0)),
'Step 1_Metric 30'!$E$1:$E$99999,       $AM41,    'Step 1_Metric 30'!$F$1:$F$99999,     $AG41         )</f>
        <v>0</v>
      </c>
      <c r="AP41" s="192" t="str">
        <f t="shared" si="12"/>
        <v/>
      </c>
      <c r="AQ41" s="192" t="str">
        <f t="shared" si="13"/>
        <v/>
      </c>
      <c r="AR41" s="192">
        <f t="shared" si="14"/>
        <v>0</v>
      </c>
      <c r="AS41" s="192">
        <f t="shared" si="15"/>
        <v>0</v>
      </c>
      <c r="AT41" s="192" t="str">
        <f t="shared" si="16"/>
        <v/>
      </c>
      <c r="AU41" s="193">
        <f t="shared" si="26"/>
        <v>0</v>
      </c>
    </row>
    <row r="42" spans="2:47" x14ac:dyDescent="0.25">
      <c r="AF42" s="40">
        <f t="shared" si="20"/>
        <v>7</v>
      </c>
      <c r="AG42" s="40" t="str">
        <f t="shared" si="25"/>
        <v>NFWF-44225</v>
      </c>
      <c r="AH42" s="40">
        <v>30</v>
      </c>
      <c r="AI42" s="38" t="s">
        <v>660</v>
      </c>
      <c r="AJ42" s="40">
        <v>28</v>
      </c>
      <c r="AK42" s="40" t="s">
        <v>540</v>
      </c>
      <c r="AL42" s="40" t="str">
        <f t="shared" si="21"/>
        <v>Pre</v>
      </c>
      <c r="AM42" s="40">
        <f t="shared" si="19"/>
        <v>100</v>
      </c>
      <c r="AN42" s="40">
        <f>VLOOKUP(AM42,'Inputs_Metric 7'!$G$49:$H$51,2,FALSE)</f>
        <v>0.01</v>
      </c>
      <c r="AO42" s="169">
        <f>SUMIFS(
INDEX('Step 1_Metric 30'!$M$1:$N$99999,    1,    MATCH($AL42,'Step 1_Metric 30'!$M$2:$N$2,0))         :          INDEX('Step 1_Metric 30'!$M$1:$N$99999,    99999,    MATCH($AL42,'Step 1_Metric 30'!$M$2:$N$2,0)),
'Step 1_Metric 30'!$E$1:$E$99999,       $AM42,    'Step 1_Metric 30'!$F$1:$F$99999,     $AG42         )</f>
        <v>0</v>
      </c>
      <c r="AP42" s="192">
        <f t="shared" si="12"/>
        <v>0</v>
      </c>
      <c r="AQ42" s="192">
        <f t="shared" si="13"/>
        <v>0</v>
      </c>
      <c r="AR42" s="192" t="str">
        <f t="shared" si="14"/>
        <v/>
      </c>
      <c r="AS42" s="192" t="str">
        <f t="shared" si="15"/>
        <v/>
      </c>
      <c r="AT42" s="192" t="str">
        <f t="shared" si="16"/>
        <v/>
      </c>
      <c r="AU42" s="193">
        <f t="shared" si="26"/>
        <v>0</v>
      </c>
    </row>
    <row r="43" spans="2:47" x14ac:dyDescent="0.25">
      <c r="AF43" s="40">
        <f t="shared" si="20"/>
        <v>7</v>
      </c>
      <c r="AG43" s="40" t="str">
        <f t="shared" si="25"/>
        <v>NFWF-44225</v>
      </c>
      <c r="AH43" s="40">
        <v>30</v>
      </c>
      <c r="AI43" s="38" t="s">
        <v>660</v>
      </c>
      <c r="AJ43" s="40">
        <v>29</v>
      </c>
      <c r="AK43" s="40" t="s">
        <v>540</v>
      </c>
      <c r="AL43" s="40" t="str">
        <f t="shared" si="21"/>
        <v>Post</v>
      </c>
      <c r="AM43" s="40">
        <f t="shared" si="19"/>
        <v>2</v>
      </c>
      <c r="AN43" s="40">
        <f>VLOOKUP(AM43,'Inputs_Metric 7'!$G$49:$H$51,2,FALSE)</f>
        <v>0.5</v>
      </c>
      <c r="AO43" s="169">
        <f>SUMIFS(
INDEX('Step 1_Metric 30'!$M$1:$N$99999,    1,    MATCH($AL43,'Step 1_Metric 30'!$M$2:$N$2,0))         :          INDEX('Step 1_Metric 30'!$M$1:$N$99999,    99999,    MATCH($AL43,'Step 1_Metric 30'!$M$2:$N$2,0)),
'Step 1_Metric 30'!$E$1:$E$99999,       $AM43,    'Step 1_Metric 30'!$F$1:$F$99999,     $AG43         )</f>
        <v>0</v>
      </c>
      <c r="AP43" s="192" t="str">
        <f t="shared" si="12"/>
        <v/>
      </c>
      <c r="AQ43" s="192" t="str">
        <f t="shared" si="13"/>
        <v/>
      </c>
      <c r="AR43" s="192" t="str">
        <f t="shared" si="14"/>
        <v/>
      </c>
      <c r="AS43" s="192" t="str">
        <f t="shared" si="15"/>
        <v/>
      </c>
      <c r="AT43" s="192">
        <f t="shared" si="16"/>
        <v>0</v>
      </c>
      <c r="AU43" s="193">
        <f t="shared" si="26"/>
        <v>0</v>
      </c>
    </row>
    <row r="44" spans="2:47" x14ac:dyDescent="0.25">
      <c r="AF44" s="40">
        <f t="shared" si="20"/>
        <v>7</v>
      </c>
      <c r="AG44" s="40" t="str">
        <f t="shared" si="25"/>
        <v>NFWF-44225</v>
      </c>
      <c r="AH44" s="40">
        <v>30</v>
      </c>
      <c r="AI44" s="38" t="s">
        <v>660</v>
      </c>
      <c r="AJ44" s="40">
        <v>30</v>
      </c>
      <c r="AK44" s="40" t="s">
        <v>540</v>
      </c>
      <c r="AL44" s="40" t="str">
        <f t="shared" si="21"/>
        <v>Post</v>
      </c>
      <c r="AM44" s="40">
        <f t="shared" si="19"/>
        <v>20</v>
      </c>
      <c r="AN44" s="40">
        <f>VLOOKUP(AM44,'Inputs_Metric 7'!$G$49:$H$51,2,FALSE)</f>
        <v>0.05</v>
      </c>
      <c r="AO44" s="169">
        <f>SUMIFS(
INDEX('Step 1_Metric 30'!$M$1:$N$99999,    1,    MATCH($AL44,'Step 1_Metric 30'!$M$2:$N$2,0))         :          INDEX('Step 1_Metric 30'!$M$1:$N$99999,    99999,    MATCH($AL44,'Step 1_Metric 30'!$M$2:$N$2,0)),
'Step 1_Metric 30'!$E$1:$E$99999,       $AM44,    'Step 1_Metric 30'!$F$1:$F$99999,     $AG44         )</f>
        <v>0</v>
      </c>
      <c r="AP44" s="192" t="str">
        <f t="shared" si="12"/>
        <v/>
      </c>
      <c r="AQ44" s="192" t="str">
        <f t="shared" si="13"/>
        <v/>
      </c>
      <c r="AR44" s="192">
        <f t="shared" si="14"/>
        <v>0</v>
      </c>
      <c r="AS44" s="192">
        <f t="shared" si="15"/>
        <v>0</v>
      </c>
      <c r="AT44" s="192" t="str">
        <f t="shared" si="16"/>
        <v/>
      </c>
      <c r="AU44" s="193">
        <f t="shared" si="26"/>
        <v>0</v>
      </c>
    </row>
    <row r="45" spans="2:47" x14ac:dyDescent="0.25">
      <c r="AF45" s="40">
        <f t="shared" si="20"/>
        <v>7</v>
      </c>
      <c r="AG45" s="40" t="str">
        <f t="shared" si="25"/>
        <v>NFWF-44225</v>
      </c>
      <c r="AH45" s="40">
        <v>30</v>
      </c>
      <c r="AI45" s="38" t="s">
        <v>660</v>
      </c>
      <c r="AJ45" s="40">
        <v>31</v>
      </c>
      <c r="AK45" s="40" t="s">
        <v>540</v>
      </c>
      <c r="AL45" s="40" t="str">
        <f t="shared" si="21"/>
        <v>Post</v>
      </c>
      <c r="AM45" s="40">
        <f t="shared" si="19"/>
        <v>100</v>
      </c>
      <c r="AN45" s="40">
        <f>VLOOKUP(AM45,'Inputs_Metric 7'!$G$49:$H$51,2,FALSE)</f>
        <v>0.01</v>
      </c>
      <c r="AO45" s="169">
        <f>SUMIFS(
INDEX('Step 1_Metric 30'!$M$1:$N$99999,    1,    MATCH($AL45,'Step 1_Metric 30'!$M$2:$N$2,0))         :          INDEX('Step 1_Metric 30'!$M$1:$N$99999,    99999,    MATCH($AL45,'Step 1_Metric 30'!$M$2:$N$2,0)),
'Step 1_Metric 30'!$E$1:$E$99999,       $AM45,    'Step 1_Metric 30'!$F$1:$F$99999,     $AG45         )</f>
        <v>0</v>
      </c>
      <c r="AP45" s="192">
        <f t="shared" si="12"/>
        <v>0</v>
      </c>
      <c r="AQ45" s="192">
        <f t="shared" si="13"/>
        <v>0</v>
      </c>
      <c r="AR45" s="192" t="str">
        <f t="shared" si="14"/>
        <v/>
      </c>
      <c r="AS45" s="192" t="str">
        <f t="shared" si="15"/>
        <v/>
      </c>
      <c r="AT45" s="192" t="str">
        <f t="shared" si="16"/>
        <v/>
      </c>
      <c r="AU45" s="193">
        <f t="shared" si="26"/>
        <v>0</v>
      </c>
    </row>
    <row r="46" spans="2:47" x14ac:dyDescent="0.25">
      <c r="AF46" s="40">
        <f t="shared" si="20"/>
        <v>8</v>
      </c>
      <c r="AG46" s="40" t="str">
        <f t="shared" si="25"/>
        <v>NPS-1A</v>
      </c>
      <c r="AH46" s="40">
        <v>30</v>
      </c>
      <c r="AI46" s="38" t="s">
        <v>660</v>
      </c>
      <c r="AJ46" s="40">
        <v>32</v>
      </c>
      <c r="AK46" s="40" t="s">
        <v>540</v>
      </c>
      <c r="AL46" s="40" t="str">
        <f t="shared" si="21"/>
        <v>Pre</v>
      </c>
      <c r="AM46" s="40">
        <f t="shared" si="19"/>
        <v>2</v>
      </c>
      <c r="AN46" s="40">
        <f>VLOOKUP(AM46,'Inputs_Metric 7'!$G$49:$H$51,2,FALSE)</f>
        <v>0.5</v>
      </c>
      <c r="AO46" s="169">
        <f>SUMIFS(
INDEX('Step 1_Metric 30'!$M$1:$N$99999,    1,    MATCH($AL46,'Step 1_Metric 30'!$M$2:$N$2,0))         :          INDEX('Step 1_Metric 30'!$M$1:$N$99999,    99999,    MATCH($AL46,'Step 1_Metric 30'!$M$2:$N$2,0)),
'Step 1_Metric 30'!$E$1:$E$99999,       $AM46,    'Step 1_Metric 30'!$F$1:$F$99999,     $AG46         )</f>
        <v>0</v>
      </c>
      <c r="AP46" s="192" t="str">
        <f t="shared" si="12"/>
        <v/>
      </c>
      <c r="AQ46" s="192" t="str">
        <f t="shared" si="13"/>
        <v/>
      </c>
      <c r="AR46" s="192" t="str">
        <f t="shared" si="14"/>
        <v/>
      </c>
      <c r="AS46" s="192" t="str">
        <f t="shared" si="15"/>
        <v/>
      </c>
      <c r="AT46" s="192">
        <f t="shared" si="16"/>
        <v>0</v>
      </c>
      <c r="AU46" s="193">
        <f t="shared" si="26"/>
        <v>0</v>
      </c>
    </row>
    <row r="47" spans="2:47" x14ac:dyDescent="0.25">
      <c r="AF47" s="40">
        <f t="shared" si="20"/>
        <v>8</v>
      </c>
      <c r="AG47" s="40" t="str">
        <f t="shared" si="25"/>
        <v>NPS-1A</v>
      </c>
      <c r="AH47" s="40">
        <v>30</v>
      </c>
      <c r="AI47" s="38" t="s">
        <v>660</v>
      </c>
      <c r="AJ47" s="40">
        <v>33</v>
      </c>
      <c r="AK47" s="40" t="s">
        <v>540</v>
      </c>
      <c r="AL47" s="40" t="str">
        <f t="shared" si="21"/>
        <v>Pre</v>
      </c>
      <c r="AM47" s="40">
        <f t="shared" si="19"/>
        <v>20</v>
      </c>
      <c r="AN47" s="40">
        <f>VLOOKUP(AM47,'Inputs_Metric 7'!$G$49:$H$51,2,FALSE)</f>
        <v>0.05</v>
      </c>
      <c r="AO47" s="169">
        <f>SUMIFS(
INDEX('Step 1_Metric 30'!$M$1:$N$99999,    1,    MATCH($AL47,'Step 1_Metric 30'!$M$2:$N$2,0))         :          INDEX('Step 1_Metric 30'!$M$1:$N$99999,    99999,    MATCH($AL47,'Step 1_Metric 30'!$M$2:$N$2,0)),
'Step 1_Metric 30'!$E$1:$E$99999,       $AM47,    'Step 1_Metric 30'!$F$1:$F$99999,     $AG47         )</f>
        <v>0</v>
      </c>
      <c r="AP47" s="192" t="str">
        <f t="shared" si="12"/>
        <v/>
      </c>
      <c r="AQ47" s="192" t="str">
        <f t="shared" si="13"/>
        <v/>
      </c>
      <c r="AR47" s="192">
        <f t="shared" si="14"/>
        <v>0</v>
      </c>
      <c r="AS47" s="192">
        <f t="shared" si="15"/>
        <v>0</v>
      </c>
      <c r="AT47" s="192" t="str">
        <f t="shared" si="16"/>
        <v/>
      </c>
      <c r="AU47" s="193">
        <f t="shared" si="26"/>
        <v>0</v>
      </c>
    </row>
    <row r="48" spans="2:47" ht="21" x14ac:dyDescent="0.35">
      <c r="Q48" s="49" t="s">
        <v>1401</v>
      </c>
      <c r="AF48" s="40">
        <f t="shared" si="20"/>
        <v>8</v>
      </c>
      <c r="AG48" s="40" t="str">
        <f t="shared" si="25"/>
        <v>NPS-1A</v>
      </c>
      <c r="AH48" s="40">
        <v>30</v>
      </c>
      <c r="AI48" s="38" t="s">
        <v>660</v>
      </c>
      <c r="AJ48" s="40">
        <v>34</v>
      </c>
      <c r="AK48" s="40" t="s">
        <v>540</v>
      </c>
      <c r="AL48" s="40" t="str">
        <f t="shared" si="21"/>
        <v>Pre</v>
      </c>
      <c r="AM48" s="40">
        <f t="shared" si="19"/>
        <v>100</v>
      </c>
      <c r="AN48" s="40">
        <f>VLOOKUP(AM48,'Inputs_Metric 7'!$G$49:$H$51,2,FALSE)</f>
        <v>0.01</v>
      </c>
      <c r="AO48" s="169">
        <f>SUMIFS(
INDEX('Step 1_Metric 30'!$M$1:$N$99999,    1,    MATCH($AL48,'Step 1_Metric 30'!$M$2:$N$2,0))         :          INDEX('Step 1_Metric 30'!$M$1:$N$99999,    99999,    MATCH($AL48,'Step 1_Metric 30'!$M$2:$N$2,0)),
'Step 1_Metric 30'!$E$1:$E$99999,       $AM48,    'Step 1_Metric 30'!$F$1:$F$99999,     $AG48         )</f>
        <v>0</v>
      </c>
      <c r="AP48" s="192">
        <f t="shared" si="12"/>
        <v>0</v>
      </c>
      <c r="AQ48" s="192">
        <f t="shared" si="13"/>
        <v>0</v>
      </c>
      <c r="AR48" s="192" t="str">
        <f t="shared" si="14"/>
        <v/>
      </c>
      <c r="AS48" s="192" t="str">
        <f t="shared" si="15"/>
        <v/>
      </c>
      <c r="AT48" s="192" t="str">
        <f t="shared" si="16"/>
        <v/>
      </c>
      <c r="AU48" s="193">
        <f t="shared" si="26"/>
        <v>0</v>
      </c>
    </row>
    <row r="49" spans="2:47" ht="45" x14ac:dyDescent="0.25">
      <c r="P49" s="39" t="s">
        <v>661</v>
      </c>
      <c r="Q49" s="39" t="s">
        <v>645</v>
      </c>
      <c r="R49" s="165" t="s">
        <v>566</v>
      </c>
      <c r="S49" s="158" t="str">
        <f>AH3</f>
        <v>Metric</v>
      </c>
      <c r="T49" s="158" t="str">
        <f>AI3</f>
        <v>Group or Metric Name</v>
      </c>
      <c r="U49" s="158" t="str">
        <f>AJ3</f>
        <v>Group or Submetric Number</v>
      </c>
      <c r="V49" s="158" t="str">
        <f>AK3</f>
        <v>Row Classification</v>
      </c>
      <c r="W49" s="158" t="str">
        <f>AL3</f>
        <v>Pre or Post</v>
      </c>
      <c r="X49" s="190" t="s">
        <v>861</v>
      </c>
      <c r="Y49" s="190" t="s">
        <v>862</v>
      </c>
      <c r="AF49" s="40">
        <f t="shared" si="20"/>
        <v>8</v>
      </c>
      <c r="AG49" s="40" t="str">
        <f t="shared" si="25"/>
        <v>NPS-1A</v>
      </c>
      <c r="AH49" s="40">
        <v>30</v>
      </c>
      <c r="AI49" s="38" t="s">
        <v>660</v>
      </c>
      <c r="AJ49" s="40">
        <v>35</v>
      </c>
      <c r="AK49" s="40" t="s">
        <v>540</v>
      </c>
      <c r="AL49" s="40" t="str">
        <f t="shared" si="21"/>
        <v>Post</v>
      </c>
      <c r="AM49" s="40">
        <f t="shared" si="19"/>
        <v>2</v>
      </c>
      <c r="AN49" s="40">
        <f>VLOOKUP(AM49,'Inputs_Metric 7'!$G$49:$H$51,2,FALSE)</f>
        <v>0.5</v>
      </c>
      <c r="AO49" s="169">
        <f>SUMIFS(
INDEX('Step 1_Metric 30'!$M$1:$N$99999,    1,    MATCH($AL49,'Step 1_Metric 30'!$M$2:$N$2,0))         :          INDEX('Step 1_Metric 30'!$M$1:$N$99999,    99999,    MATCH($AL49,'Step 1_Metric 30'!$M$2:$N$2,0)),
'Step 1_Metric 30'!$E$1:$E$99999,       $AM49,    'Step 1_Metric 30'!$F$1:$F$99999,     $AG49         )</f>
        <v>0</v>
      </c>
      <c r="AP49" s="192" t="str">
        <f t="shared" si="12"/>
        <v/>
      </c>
      <c r="AQ49" s="192" t="str">
        <f t="shared" si="13"/>
        <v/>
      </c>
      <c r="AR49" s="192" t="str">
        <f t="shared" si="14"/>
        <v/>
      </c>
      <c r="AS49" s="192" t="str">
        <f t="shared" si="15"/>
        <v/>
      </c>
      <c r="AT49" s="192">
        <f t="shared" si="16"/>
        <v>0</v>
      </c>
      <c r="AU49" s="193">
        <f t="shared" si="26"/>
        <v>0</v>
      </c>
    </row>
    <row r="50" spans="2:47" x14ac:dyDescent="0.25">
      <c r="P50" s="38" t="str">
        <f>CONCATENATE(R50,T50,W50)</f>
        <v>NFWF-43322Total Crop Acreage ImpactedPre</v>
      </c>
      <c r="Q50" s="40">
        <v>1</v>
      </c>
      <c r="R50" s="40" t="str">
        <f>VLOOKUP(Q50,$B$62:$C$296,2,FALSE)</f>
        <v>NFWF-43322</v>
      </c>
      <c r="S50" s="40">
        <v>30</v>
      </c>
      <c r="T50" s="40" t="s">
        <v>660</v>
      </c>
      <c r="U50" s="40">
        <v>1</v>
      </c>
      <c r="V50" s="40" t="s">
        <v>540</v>
      </c>
      <c r="W50" s="40" t="s">
        <v>252</v>
      </c>
      <c r="X50" s="202">
        <f>IF(OR(R50=0,R50=""),"",SUMIFS($AU:$AU,$AI:$AI,T50,$AL:$AL,W50,$AG:$AG,$R50))</f>
        <v>0</v>
      </c>
      <c r="Y50" s="247" t="str">
        <f>IFERROR(IF(W50="Pre","",IF(OR(AND(X49=0,X50=0,R50=0),AND(X49=0,X50=0,R50="")),"",X49-X50)),"")</f>
        <v/>
      </c>
      <c r="AF50" s="40">
        <f t="shared" si="20"/>
        <v>8</v>
      </c>
      <c r="AG50" s="40" t="str">
        <f t="shared" si="25"/>
        <v>NPS-1A</v>
      </c>
      <c r="AH50" s="40">
        <v>30</v>
      </c>
      <c r="AI50" s="38" t="s">
        <v>660</v>
      </c>
      <c r="AJ50" s="40">
        <v>36</v>
      </c>
      <c r="AK50" s="40" t="s">
        <v>540</v>
      </c>
      <c r="AL50" s="40" t="str">
        <f t="shared" si="21"/>
        <v>Post</v>
      </c>
      <c r="AM50" s="40">
        <f t="shared" si="19"/>
        <v>20</v>
      </c>
      <c r="AN50" s="40">
        <f>VLOOKUP(AM50,'Inputs_Metric 7'!$G$49:$H$51,2,FALSE)</f>
        <v>0.05</v>
      </c>
      <c r="AO50" s="169">
        <f>SUMIFS(
INDEX('Step 1_Metric 30'!$M$1:$N$99999,    1,    MATCH($AL50,'Step 1_Metric 30'!$M$2:$N$2,0))         :          INDEX('Step 1_Metric 30'!$M$1:$N$99999,    99999,    MATCH($AL50,'Step 1_Metric 30'!$M$2:$N$2,0)),
'Step 1_Metric 30'!$E$1:$E$99999,       $AM50,    'Step 1_Metric 30'!$F$1:$F$99999,     $AG50         )</f>
        <v>0</v>
      </c>
      <c r="AP50" s="192" t="str">
        <f t="shared" si="12"/>
        <v/>
      </c>
      <c r="AQ50" s="192" t="str">
        <f t="shared" si="13"/>
        <v/>
      </c>
      <c r="AR50" s="192">
        <f t="shared" si="14"/>
        <v>0</v>
      </c>
      <c r="AS50" s="192">
        <f t="shared" si="15"/>
        <v>0</v>
      </c>
      <c r="AT50" s="192" t="str">
        <f t="shared" si="16"/>
        <v/>
      </c>
      <c r="AU50" s="193">
        <f t="shared" si="26"/>
        <v>0</v>
      </c>
    </row>
    <row r="51" spans="2:47" x14ac:dyDescent="0.25">
      <c r="P51" s="38" t="str">
        <f t="shared" ref="P51:P53" si="27">CONCATENATE(R51,T51,W51)</f>
        <v>NFWF-43322Total Crop Acreage ImpactedPost</v>
      </c>
      <c r="Q51" s="40">
        <f>Q50</f>
        <v>1</v>
      </c>
      <c r="R51" s="40" t="str">
        <f t="shared" ref="R51:R53" si="28">VLOOKUP(Q51,$B$62:$C$296,2,FALSE)</f>
        <v>NFWF-43322</v>
      </c>
      <c r="S51" s="40">
        <v>30</v>
      </c>
      <c r="T51" s="40" t="s">
        <v>660</v>
      </c>
      <c r="U51" s="40">
        <v>1</v>
      </c>
      <c r="V51" s="40" t="s">
        <v>540</v>
      </c>
      <c r="W51" s="40" t="s">
        <v>253</v>
      </c>
      <c r="X51" s="202">
        <f t="shared" ref="X51:X114" si="29">IF(OR(R51=0,R51=""),"",SUMIFS($AU:$AU,$AI:$AI,T51,$AL:$AL,W51,$AG:$AG,$R51))</f>
        <v>0</v>
      </c>
      <c r="Y51" s="247">
        <f t="shared" ref="Y51:Y114" si="30">IFERROR(IF(W51="Pre","",IF(OR(AND(X50=0,X51=0,R51=0),AND(X50=0,X51=0,R51="")),"",X50-X51)),"")</f>
        <v>0</v>
      </c>
      <c r="AF51" s="40">
        <f t="shared" si="20"/>
        <v>8</v>
      </c>
      <c r="AG51" s="40" t="str">
        <f t="shared" si="25"/>
        <v>NPS-1A</v>
      </c>
      <c r="AH51" s="40">
        <v>30</v>
      </c>
      <c r="AI51" s="38" t="s">
        <v>660</v>
      </c>
      <c r="AJ51" s="40">
        <v>37</v>
      </c>
      <c r="AK51" s="40" t="s">
        <v>540</v>
      </c>
      <c r="AL51" s="40" t="str">
        <f t="shared" si="21"/>
        <v>Post</v>
      </c>
      <c r="AM51" s="40">
        <f t="shared" si="19"/>
        <v>100</v>
      </c>
      <c r="AN51" s="40">
        <f>VLOOKUP(AM51,'Inputs_Metric 7'!$G$49:$H$51,2,FALSE)</f>
        <v>0.01</v>
      </c>
      <c r="AO51" s="169">
        <f>SUMIFS(
INDEX('Step 1_Metric 30'!$M$1:$N$99999,    1,    MATCH($AL51,'Step 1_Metric 30'!$M$2:$N$2,0))         :          INDEX('Step 1_Metric 30'!$M$1:$N$99999,    99999,    MATCH($AL51,'Step 1_Metric 30'!$M$2:$N$2,0)),
'Step 1_Metric 30'!$E$1:$E$99999,       $AM51,    'Step 1_Metric 30'!$F$1:$F$99999,     $AG51         )</f>
        <v>0</v>
      </c>
      <c r="AP51" s="192">
        <f t="shared" si="12"/>
        <v>0</v>
      </c>
      <c r="AQ51" s="192">
        <f t="shared" si="13"/>
        <v>0</v>
      </c>
      <c r="AR51" s="192" t="str">
        <f t="shared" si="14"/>
        <v/>
      </c>
      <c r="AS51" s="192" t="str">
        <f t="shared" si="15"/>
        <v/>
      </c>
      <c r="AT51" s="192" t="str">
        <f t="shared" si="16"/>
        <v/>
      </c>
      <c r="AU51" s="193">
        <f t="shared" si="26"/>
        <v>0</v>
      </c>
    </row>
    <row r="52" spans="2:47" x14ac:dyDescent="0.25">
      <c r="P52" s="38" t="str">
        <f t="shared" si="27"/>
        <v>NFWF-43429Total Crop Acreage ImpactedPre</v>
      </c>
      <c r="Q52" s="40">
        <f>Q50+1</f>
        <v>2</v>
      </c>
      <c r="R52" s="40" t="str">
        <f t="shared" si="28"/>
        <v>NFWF-43429</v>
      </c>
      <c r="S52" s="40">
        <f>S50</f>
        <v>30</v>
      </c>
      <c r="T52" s="40" t="s">
        <v>660</v>
      </c>
      <c r="U52" s="40">
        <f>U50</f>
        <v>1</v>
      </c>
      <c r="V52" s="40" t="s">
        <v>540</v>
      </c>
      <c r="W52" s="40" t="str">
        <f>W50</f>
        <v>Pre</v>
      </c>
      <c r="X52" s="202">
        <f t="shared" si="29"/>
        <v>0</v>
      </c>
      <c r="Y52" s="247" t="str">
        <f t="shared" si="30"/>
        <v/>
      </c>
      <c r="AF52" s="40">
        <f t="shared" si="20"/>
        <v>9</v>
      </c>
      <c r="AG52" s="40" t="str">
        <f t="shared" si="25"/>
        <v>USFWS-15</v>
      </c>
      <c r="AH52" s="40">
        <v>30</v>
      </c>
      <c r="AI52" s="38" t="s">
        <v>660</v>
      </c>
      <c r="AJ52" s="40">
        <v>38</v>
      </c>
      <c r="AK52" s="40" t="s">
        <v>540</v>
      </c>
      <c r="AL52" s="40" t="str">
        <f t="shared" si="21"/>
        <v>Pre</v>
      </c>
      <c r="AM52" s="40">
        <f t="shared" si="19"/>
        <v>2</v>
      </c>
      <c r="AN52" s="40">
        <f>VLOOKUP(AM52,'Inputs_Metric 7'!$G$49:$H$51,2,FALSE)</f>
        <v>0.5</v>
      </c>
      <c r="AO52" s="169">
        <f>SUMIFS(
INDEX('Step 1_Metric 30'!$M$1:$N$99999,    1,    MATCH($AL52,'Step 1_Metric 30'!$M$2:$N$2,0))         :          INDEX('Step 1_Metric 30'!$M$1:$N$99999,    99999,    MATCH($AL52,'Step 1_Metric 30'!$M$2:$N$2,0)),
'Step 1_Metric 30'!$E$1:$E$99999,       $AM52,    'Step 1_Metric 30'!$F$1:$F$99999,     $AG52         )</f>
        <v>19.759257115</v>
      </c>
      <c r="AP52" s="192" t="str">
        <f t="shared" si="12"/>
        <v/>
      </c>
      <c r="AQ52" s="192" t="str">
        <f t="shared" si="13"/>
        <v/>
      </c>
      <c r="AR52" s="192" t="str">
        <f t="shared" si="14"/>
        <v/>
      </c>
      <c r="AS52" s="192" t="str">
        <f t="shared" si="15"/>
        <v/>
      </c>
      <c r="AT52" s="192">
        <f t="shared" si="16"/>
        <v>8.89166570175</v>
      </c>
      <c r="AU52" s="193">
        <f t="shared" si="26"/>
        <v>8.89166570175</v>
      </c>
    </row>
    <row r="53" spans="2:47" x14ac:dyDescent="0.25">
      <c r="P53" s="38" t="str">
        <f t="shared" si="27"/>
        <v>NFWF-43429Total Crop Acreage ImpactedPost</v>
      </c>
      <c r="Q53" s="40">
        <f>Q51+1</f>
        <v>2</v>
      </c>
      <c r="R53" s="40" t="str">
        <f t="shared" si="28"/>
        <v>NFWF-43429</v>
      </c>
      <c r="S53" s="40">
        <f t="shared" ref="S53:S116" si="31">S51</f>
        <v>30</v>
      </c>
      <c r="T53" s="40" t="s">
        <v>660</v>
      </c>
      <c r="U53" s="40">
        <f t="shared" ref="U53:U116" si="32">U51</f>
        <v>1</v>
      </c>
      <c r="V53" s="40" t="s">
        <v>540</v>
      </c>
      <c r="W53" s="40" t="str">
        <f t="shared" ref="W53:W116" si="33">W51</f>
        <v>Post</v>
      </c>
      <c r="X53" s="202">
        <f t="shared" si="29"/>
        <v>0</v>
      </c>
      <c r="Y53" s="247">
        <f t="shared" si="30"/>
        <v>0</v>
      </c>
      <c r="AF53" s="40">
        <f t="shared" si="20"/>
        <v>9</v>
      </c>
      <c r="AG53" s="40" t="str">
        <f t="shared" si="25"/>
        <v>USFWS-15</v>
      </c>
      <c r="AH53" s="40">
        <v>30</v>
      </c>
      <c r="AI53" s="38" t="s">
        <v>660</v>
      </c>
      <c r="AJ53" s="40">
        <v>39</v>
      </c>
      <c r="AK53" s="40" t="s">
        <v>540</v>
      </c>
      <c r="AL53" s="40" t="str">
        <f t="shared" si="21"/>
        <v>Pre</v>
      </c>
      <c r="AM53" s="40">
        <f t="shared" si="19"/>
        <v>20</v>
      </c>
      <c r="AN53" s="40">
        <f>VLOOKUP(AM53,'Inputs_Metric 7'!$G$49:$H$51,2,FALSE)</f>
        <v>0.05</v>
      </c>
      <c r="AO53" s="169">
        <f>SUMIFS(
INDEX('Step 1_Metric 30'!$M$1:$N$99999,    1,    MATCH($AL53,'Step 1_Metric 30'!$M$2:$N$2,0))         :          INDEX('Step 1_Metric 30'!$M$1:$N$99999,    99999,    MATCH($AL53,'Step 1_Metric 30'!$M$2:$N$2,0)),
'Step 1_Metric 30'!$E$1:$E$99999,       $AM53,    'Step 1_Metric 30'!$F$1:$F$99999,     $AG53         )</f>
        <v>26.126905860000001</v>
      </c>
      <c r="AP53" s="192" t="str">
        <f t="shared" si="12"/>
        <v/>
      </c>
      <c r="AQ53" s="192" t="str">
        <f t="shared" si="13"/>
        <v/>
      </c>
      <c r="AR53" s="192">
        <f t="shared" si="14"/>
        <v>1.0450762344</v>
      </c>
      <c r="AS53" s="192">
        <f t="shared" si="15"/>
        <v>1.4327209676250001</v>
      </c>
      <c r="AT53" s="192" t="str">
        <f t="shared" si="16"/>
        <v/>
      </c>
      <c r="AU53" s="193">
        <f t="shared" si="26"/>
        <v>2.4777972020250001</v>
      </c>
    </row>
    <row r="54" spans="2:47" x14ac:dyDescent="0.25">
      <c r="P54" s="38" t="str">
        <f t="shared" ref="P54:P72" si="34">CONCATENATE(R54,T54,W54)</f>
        <v>NFWF-44109Total Crop Acreage ImpactedPre</v>
      </c>
      <c r="Q54" s="40">
        <f t="shared" ref="Q54:Q117" si="35">Q52+1</f>
        <v>3</v>
      </c>
      <c r="R54" s="40" t="str">
        <f t="shared" ref="R54:R72" si="36">VLOOKUP(Q54,$B$62:$C$296,2,FALSE)</f>
        <v>NFWF-44109</v>
      </c>
      <c r="S54" s="40">
        <f t="shared" si="31"/>
        <v>30</v>
      </c>
      <c r="T54" s="40" t="s">
        <v>660</v>
      </c>
      <c r="U54" s="40">
        <f t="shared" si="32"/>
        <v>1</v>
      </c>
      <c r="V54" s="40" t="s">
        <v>540</v>
      </c>
      <c r="W54" s="40" t="str">
        <f t="shared" si="33"/>
        <v>Pre</v>
      </c>
      <c r="X54" s="202">
        <f t="shared" si="29"/>
        <v>0</v>
      </c>
      <c r="Y54" s="247" t="str">
        <f t="shared" si="30"/>
        <v/>
      </c>
      <c r="AF54" s="40">
        <f t="shared" si="20"/>
        <v>9</v>
      </c>
      <c r="AG54" s="40" t="str">
        <f t="shared" si="25"/>
        <v>USFWS-15</v>
      </c>
      <c r="AH54" s="40">
        <v>30</v>
      </c>
      <c r="AI54" s="38" t="s">
        <v>660</v>
      </c>
      <c r="AJ54" s="40">
        <v>40</v>
      </c>
      <c r="AK54" s="40" t="s">
        <v>540</v>
      </c>
      <c r="AL54" s="40" t="str">
        <f t="shared" si="21"/>
        <v>Pre</v>
      </c>
      <c r="AM54" s="40">
        <f t="shared" si="19"/>
        <v>100</v>
      </c>
      <c r="AN54" s="40">
        <f>VLOOKUP(AM54,'Inputs_Metric 7'!$G$49:$H$51,2,FALSE)</f>
        <v>0.01</v>
      </c>
      <c r="AO54" s="169">
        <f>SUMIFS(
INDEX('Step 1_Metric 30'!$M$1:$N$99999,    1,    MATCH($AL54,'Step 1_Metric 30'!$M$2:$N$2,0))         :          INDEX('Step 1_Metric 30'!$M$1:$N$99999,    99999,    MATCH($AL54,'Step 1_Metric 30'!$M$2:$N$2,0)),
'Step 1_Metric 30'!$E$1:$E$99999,       $AM54,    'Step 1_Metric 30'!$F$1:$F$99999,     $AG54         )</f>
        <v>28.805276954999997</v>
      </c>
      <c r="AP54" s="192">
        <f t="shared" si="12"/>
        <v>0.28805276954999998</v>
      </c>
      <c r="AQ54" s="192">
        <f t="shared" si="13"/>
        <v>5.3567421899999912E-2</v>
      </c>
      <c r="AR54" s="192" t="str">
        <f t="shared" si="14"/>
        <v/>
      </c>
      <c r="AS54" s="192" t="str">
        <f t="shared" si="15"/>
        <v/>
      </c>
      <c r="AT54" s="192" t="str">
        <f t="shared" si="16"/>
        <v/>
      </c>
      <c r="AU54" s="193">
        <f t="shared" si="26"/>
        <v>0.34162019144999989</v>
      </c>
    </row>
    <row r="55" spans="2:47" x14ac:dyDescent="0.25">
      <c r="P55" s="38" t="str">
        <f t="shared" si="34"/>
        <v>NFWF-44109Total Crop Acreage ImpactedPost</v>
      </c>
      <c r="Q55" s="40">
        <f t="shared" si="35"/>
        <v>3</v>
      </c>
      <c r="R55" s="40" t="str">
        <f t="shared" si="36"/>
        <v>NFWF-44109</v>
      </c>
      <c r="S55" s="40">
        <f t="shared" si="31"/>
        <v>30</v>
      </c>
      <c r="T55" s="40" t="s">
        <v>660</v>
      </c>
      <c r="U55" s="40">
        <f t="shared" si="32"/>
        <v>1</v>
      </c>
      <c r="V55" s="40" t="s">
        <v>540</v>
      </c>
      <c r="W55" s="40" t="str">
        <f t="shared" si="33"/>
        <v>Post</v>
      </c>
      <c r="X55" s="202">
        <f t="shared" si="29"/>
        <v>0</v>
      </c>
      <c r="Y55" s="247">
        <f t="shared" si="30"/>
        <v>0</v>
      </c>
      <c r="AF55" s="40">
        <f t="shared" si="20"/>
        <v>9</v>
      </c>
      <c r="AG55" s="40" t="str">
        <f t="shared" si="25"/>
        <v>USFWS-15</v>
      </c>
      <c r="AH55" s="40">
        <v>30</v>
      </c>
      <c r="AI55" s="38" t="s">
        <v>660</v>
      </c>
      <c r="AJ55" s="40">
        <v>41</v>
      </c>
      <c r="AK55" s="40" t="s">
        <v>540</v>
      </c>
      <c r="AL55" s="40" t="str">
        <f t="shared" si="21"/>
        <v>Post</v>
      </c>
      <c r="AM55" s="40">
        <f t="shared" si="19"/>
        <v>2</v>
      </c>
      <c r="AN55" s="40">
        <f>VLOOKUP(AM55,'Inputs_Metric 7'!$G$49:$H$51,2,FALSE)</f>
        <v>0.5</v>
      </c>
      <c r="AO55" s="169">
        <f>SUMIFS(
INDEX('Step 1_Metric 30'!$M$1:$N$99999,    1,    MATCH($AL55,'Step 1_Metric 30'!$M$2:$N$2,0))         :          INDEX('Step 1_Metric 30'!$M$1:$N$99999,    99999,    MATCH($AL55,'Step 1_Metric 30'!$M$2:$N$2,0)),
'Step 1_Metric 30'!$E$1:$E$99999,       $AM55,    'Step 1_Metric 30'!$F$1:$F$99999,     $AG55         )</f>
        <v>19.561573115000002</v>
      </c>
      <c r="AP55" s="192" t="str">
        <f t="shared" si="12"/>
        <v/>
      </c>
      <c r="AQ55" s="192" t="str">
        <f t="shared" si="13"/>
        <v/>
      </c>
      <c r="AR55" s="192" t="str">
        <f t="shared" si="14"/>
        <v/>
      </c>
      <c r="AS55" s="192" t="str">
        <f t="shared" si="15"/>
        <v/>
      </c>
      <c r="AT55" s="192">
        <f t="shared" si="16"/>
        <v>8.8027079017500007</v>
      </c>
      <c r="AU55" s="193">
        <f t="shared" si="26"/>
        <v>8.8027079017500007</v>
      </c>
    </row>
    <row r="56" spans="2:47" x14ac:dyDescent="0.25">
      <c r="P56" s="38" t="str">
        <f t="shared" si="34"/>
        <v>NFWF-43281Total Crop Acreage ImpactedPre</v>
      </c>
      <c r="Q56" s="40">
        <f t="shared" si="35"/>
        <v>4</v>
      </c>
      <c r="R56" s="40" t="str">
        <f t="shared" si="36"/>
        <v>NFWF-43281</v>
      </c>
      <c r="S56" s="40">
        <f t="shared" si="31"/>
        <v>30</v>
      </c>
      <c r="T56" s="40" t="s">
        <v>660</v>
      </c>
      <c r="U56" s="40">
        <f t="shared" si="32"/>
        <v>1</v>
      </c>
      <c r="V56" s="40" t="s">
        <v>540</v>
      </c>
      <c r="W56" s="40" t="str">
        <f t="shared" si="33"/>
        <v>Pre</v>
      </c>
      <c r="X56" s="202">
        <f t="shared" si="29"/>
        <v>0</v>
      </c>
      <c r="Y56" s="247" t="str">
        <f t="shared" si="30"/>
        <v/>
      </c>
      <c r="AF56" s="40">
        <f t="shared" si="20"/>
        <v>9</v>
      </c>
      <c r="AG56" s="40" t="str">
        <f t="shared" si="25"/>
        <v>USFWS-15</v>
      </c>
      <c r="AH56" s="40">
        <v>30</v>
      </c>
      <c r="AI56" s="38" t="s">
        <v>660</v>
      </c>
      <c r="AJ56" s="40">
        <v>42</v>
      </c>
      <c r="AK56" s="40" t="s">
        <v>540</v>
      </c>
      <c r="AL56" s="40" t="str">
        <f t="shared" si="21"/>
        <v>Post</v>
      </c>
      <c r="AM56" s="40">
        <f t="shared" si="19"/>
        <v>20</v>
      </c>
      <c r="AN56" s="40">
        <f>VLOOKUP(AM56,'Inputs_Metric 7'!$G$49:$H$51,2,FALSE)</f>
        <v>0.05</v>
      </c>
      <c r="AO56" s="169">
        <f>SUMIFS(
INDEX('Step 1_Metric 30'!$M$1:$N$99999,    1,    MATCH($AL56,'Step 1_Metric 30'!$M$2:$N$2,0))         :          INDEX('Step 1_Metric 30'!$M$1:$N$99999,    99999,    MATCH($AL56,'Step 1_Metric 30'!$M$2:$N$2,0)),
'Step 1_Metric 30'!$E$1:$E$99999,       $AM56,    'Step 1_Metric 30'!$F$1:$F$99999,     $AG56         )</f>
        <v>26.117268765000002</v>
      </c>
      <c r="AP56" s="192" t="str">
        <f t="shared" si="12"/>
        <v/>
      </c>
      <c r="AQ56" s="192" t="str">
        <f t="shared" si="13"/>
        <v/>
      </c>
      <c r="AR56" s="192">
        <f t="shared" si="14"/>
        <v>1.0446907506000001</v>
      </c>
      <c r="AS56" s="192">
        <f t="shared" si="15"/>
        <v>1.4750315212500003</v>
      </c>
      <c r="AT56" s="192" t="str">
        <f t="shared" si="16"/>
        <v/>
      </c>
      <c r="AU56" s="193">
        <f t="shared" si="26"/>
        <v>2.5197222718500001</v>
      </c>
    </row>
    <row r="57" spans="2:47" x14ac:dyDescent="0.25">
      <c r="P57" s="38" t="str">
        <f t="shared" si="34"/>
        <v>NFWF-43281Total Crop Acreage ImpactedPost</v>
      </c>
      <c r="Q57" s="40">
        <f t="shared" si="35"/>
        <v>4</v>
      </c>
      <c r="R57" s="40" t="str">
        <f t="shared" si="36"/>
        <v>NFWF-43281</v>
      </c>
      <c r="S57" s="40">
        <f t="shared" si="31"/>
        <v>30</v>
      </c>
      <c r="T57" s="40" t="s">
        <v>660</v>
      </c>
      <c r="U57" s="40">
        <f t="shared" si="32"/>
        <v>1</v>
      </c>
      <c r="V57" s="40" t="s">
        <v>540</v>
      </c>
      <c r="W57" s="40" t="str">
        <f t="shared" si="33"/>
        <v>Post</v>
      </c>
      <c r="X57" s="202">
        <f t="shared" si="29"/>
        <v>0</v>
      </c>
      <c r="Y57" s="247">
        <f t="shared" si="30"/>
        <v>0</v>
      </c>
      <c r="AF57" s="40">
        <f t="shared" si="20"/>
        <v>9</v>
      </c>
      <c r="AG57" s="40" t="str">
        <f t="shared" si="25"/>
        <v>USFWS-15</v>
      </c>
      <c r="AH57" s="40">
        <v>30</v>
      </c>
      <c r="AI57" s="38" t="s">
        <v>660</v>
      </c>
      <c r="AJ57" s="40">
        <v>43</v>
      </c>
      <c r="AK57" s="40" t="s">
        <v>540</v>
      </c>
      <c r="AL57" s="40" t="str">
        <f t="shared" si="21"/>
        <v>Post</v>
      </c>
      <c r="AM57" s="40">
        <f t="shared" si="19"/>
        <v>100</v>
      </c>
      <c r="AN57" s="40">
        <f>VLOOKUP(AM57,'Inputs_Metric 7'!$G$49:$H$51,2,FALSE)</f>
        <v>0.01</v>
      </c>
      <c r="AO57" s="169">
        <f>SUMIFS(
INDEX('Step 1_Metric 30'!$M$1:$N$99999,    1,    MATCH($AL57,'Step 1_Metric 30'!$M$2:$N$2,0))         :          INDEX('Step 1_Metric 30'!$M$1:$N$99999,    99999,    MATCH($AL57,'Step 1_Metric 30'!$M$2:$N$2,0)),
'Step 1_Metric 30'!$E$1:$E$99999,       $AM57,    'Step 1_Metric 30'!$F$1:$F$99999,     $AG57         )</f>
        <v>28.805276954999997</v>
      </c>
      <c r="AP57" s="192">
        <f t="shared" si="12"/>
        <v>0.28805276954999998</v>
      </c>
      <c r="AQ57" s="192">
        <f t="shared" si="13"/>
        <v>5.3760163799999885E-2</v>
      </c>
      <c r="AR57" s="192" t="str">
        <f t="shared" si="14"/>
        <v/>
      </c>
      <c r="AS57" s="192" t="str">
        <f t="shared" si="15"/>
        <v/>
      </c>
      <c r="AT57" s="192" t="str">
        <f t="shared" si="16"/>
        <v/>
      </c>
      <c r="AU57" s="193">
        <f t="shared" si="26"/>
        <v>0.34181293334999985</v>
      </c>
    </row>
    <row r="58" spans="2:47" x14ac:dyDescent="0.25">
      <c r="P58" s="38" t="str">
        <f t="shared" si="34"/>
        <v>NFWF-43986Total Crop Acreage ImpactedPre</v>
      </c>
      <c r="Q58" s="40">
        <f t="shared" si="35"/>
        <v>5</v>
      </c>
      <c r="R58" s="40" t="str">
        <f t="shared" si="36"/>
        <v>NFWF-43986</v>
      </c>
      <c r="S58" s="40">
        <f t="shared" si="31"/>
        <v>30</v>
      </c>
      <c r="T58" s="40" t="s">
        <v>660</v>
      </c>
      <c r="U58" s="40">
        <f t="shared" si="32"/>
        <v>1</v>
      </c>
      <c r="V58" s="40" t="s">
        <v>540</v>
      </c>
      <c r="W58" s="40" t="str">
        <f t="shared" si="33"/>
        <v>Pre</v>
      </c>
      <c r="X58" s="202">
        <f t="shared" si="29"/>
        <v>0</v>
      </c>
      <c r="Y58" s="247" t="str">
        <f t="shared" si="30"/>
        <v/>
      </c>
      <c r="AF58" s="40">
        <f t="shared" si="20"/>
        <v>10</v>
      </c>
      <c r="AG58" s="40">
        <f t="shared" si="25"/>
        <v>0</v>
      </c>
      <c r="AH58" s="40">
        <v>30</v>
      </c>
      <c r="AI58" s="38" t="s">
        <v>660</v>
      </c>
      <c r="AJ58" s="40">
        <v>44</v>
      </c>
      <c r="AK58" s="40" t="s">
        <v>540</v>
      </c>
      <c r="AL58" s="40" t="str">
        <f t="shared" si="21"/>
        <v>Pre</v>
      </c>
      <c r="AM58" s="40">
        <f t="shared" si="19"/>
        <v>2</v>
      </c>
      <c r="AN58" s="40">
        <f>VLOOKUP(AM58,'Inputs_Metric 7'!$G$49:$H$51,2,FALSE)</f>
        <v>0.5</v>
      </c>
      <c r="AO58" s="169">
        <f>SUMIFS(
INDEX('Step 1_Metric 30'!$M$1:$N$99999,    1,    MATCH($AL58,'Step 1_Metric 30'!$M$2:$N$2,0))         :          INDEX('Step 1_Metric 30'!$M$1:$N$99999,    99999,    MATCH($AL58,'Step 1_Metric 30'!$M$2:$N$2,0)),
'Step 1_Metric 30'!$E$1:$E$99999,       $AM58,    'Step 1_Metric 30'!$F$1:$F$99999,     $AG58         )</f>
        <v>0</v>
      </c>
      <c r="AP58" s="192" t="str">
        <f t="shared" si="12"/>
        <v/>
      </c>
      <c r="AQ58" s="192" t="str">
        <f t="shared" si="13"/>
        <v/>
      </c>
      <c r="AR58" s="192" t="str">
        <f t="shared" si="14"/>
        <v/>
      </c>
      <c r="AS58" s="192" t="str">
        <f t="shared" si="15"/>
        <v/>
      </c>
      <c r="AT58" s="192">
        <f t="shared" si="16"/>
        <v>0</v>
      </c>
      <c r="AU58" s="193">
        <f t="shared" si="26"/>
        <v>0</v>
      </c>
    </row>
    <row r="59" spans="2:47" x14ac:dyDescent="0.25">
      <c r="P59" s="38" t="str">
        <f t="shared" si="34"/>
        <v>NFWF-43986Total Crop Acreage ImpactedPost</v>
      </c>
      <c r="Q59" s="40">
        <f t="shared" si="35"/>
        <v>5</v>
      </c>
      <c r="R59" s="40" t="str">
        <f t="shared" si="36"/>
        <v>NFWF-43986</v>
      </c>
      <c r="S59" s="40">
        <f t="shared" si="31"/>
        <v>30</v>
      </c>
      <c r="T59" s="40" t="s">
        <v>660</v>
      </c>
      <c r="U59" s="40">
        <f t="shared" si="32"/>
        <v>1</v>
      </c>
      <c r="V59" s="40" t="s">
        <v>540</v>
      </c>
      <c r="W59" s="40" t="str">
        <f t="shared" si="33"/>
        <v>Post</v>
      </c>
      <c r="X59" s="202">
        <f t="shared" si="29"/>
        <v>0</v>
      </c>
      <c r="Y59" s="247">
        <f t="shared" si="30"/>
        <v>0</v>
      </c>
      <c r="AF59" s="40">
        <f t="shared" si="20"/>
        <v>10</v>
      </c>
      <c r="AG59" s="40">
        <f t="shared" si="25"/>
        <v>0</v>
      </c>
      <c r="AH59" s="40">
        <v>30</v>
      </c>
      <c r="AI59" s="38" t="s">
        <v>660</v>
      </c>
      <c r="AJ59" s="40">
        <v>45</v>
      </c>
      <c r="AK59" s="40" t="s">
        <v>540</v>
      </c>
      <c r="AL59" s="40" t="str">
        <f t="shared" si="21"/>
        <v>Pre</v>
      </c>
      <c r="AM59" s="40">
        <f t="shared" si="19"/>
        <v>20</v>
      </c>
      <c r="AN59" s="40">
        <f>VLOOKUP(AM59,'Inputs_Metric 7'!$G$49:$H$51,2,FALSE)</f>
        <v>0.05</v>
      </c>
      <c r="AO59" s="169">
        <f>SUMIFS(
INDEX('Step 1_Metric 30'!$M$1:$N$99999,    1,    MATCH($AL59,'Step 1_Metric 30'!$M$2:$N$2,0))         :          INDEX('Step 1_Metric 30'!$M$1:$N$99999,    99999,    MATCH($AL59,'Step 1_Metric 30'!$M$2:$N$2,0)),
'Step 1_Metric 30'!$E$1:$E$99999,       $AM59,    'Step 1_Metric 30'!$F$1:$F$99999,     $AG59         )</f>
        <v>0</v>
      </c>
      <c r="AP59" s="192" t="str">
        <f t="shared" si="12"/>
        <v/>
      </c>
      <c r="AQ59" s="192" t="str">
        <f t="shared" si="13"/>
        <v/>
      </c>
      <c r="AR59" s="192">
        <f t="shared" si="14"/>
        <v>0</v>
      </c>
      <c r="AS59" s="192">
        <f t="shared" si="15"/>
        <v>0</v>
      </c>
      <c r="AT59" s="192" t="str">
        <f t="shared" si="16"/>
        <v/>
      </c>
      <c r="AU59" s="193">
        <f t="shared" si="26"/>
        <v>0</v>
      </c>
    </row>
    <row r="60" spans="2:47" x14ac:dyDescent="0.25">
      <c r="B60" s="98" t="s">
        <v>638</v>
      </c>
      <c r="P60" s="38" t="str">
        <f t="shared" si="34"/>
        <v>NFWF-44167Total Crop Acreage ImpactedPre</v>
      </c>
      <c r="Q60" s="40">
        <f t="shared" si="35"/>
        <v>6</v>
      </c>
      <c r="R60" s="40" t="str">
        <f t="shared" si="36"/>
        <v>NFWF-44167</v>
      </c>
      <c r="S60" s="40">
        <f t="shared" si="31"/>
        <v>30</v>
      </c>
      <c r="T60" s="40" t="s">
        <v>660</v>
      </c>
      <c r="U60" s="40">
        <f t="shared" si="32"/>
        <v>1</v>
      </c>
      <c r="V60" s="40" t="s">
        <v>540</v>
      </c>
      <c r="W60" s="40" t="str">
        <f t="shared" si="33"/>
        <v>Pre</v>
      </c>
      <c r="X60" s="202">
        <f t="shared" si="29"/>
        <v>0</v>
      </c>
      <c r="Y60" s="247" t="str">
        <f t="shared" si="30"/>
        <v/>
      </c>
      <c r="AF60" s="40">
        <f t="shared" si="20"/>
        <v>10</v>
      </c>
      <c r="AG60" s="40">
        <f t="shared" si="25"/>
        <v>0</v>
      </c>
      <c r="AH60" s="40">
        <v>30</v>
      </c>
      <c r="AI60" s="38" t="s">
        <v>660</v>
      </c>
      <c r="AJ60" s="40">
        <v>46</v>
      </c>
      <c r="AK60" s="40" t="s">
        <v>540</v>
      </c>
      <c r="AL60" s="40" t="str">
        <f t="shared" si="21"/>
        <v>Pre</v>
      </c>
      <c r="AM60" s="40">
        <f t="shared" si="19"/>
        <v>100</v>
      </c>
      <c r="AN60" s="40">
        <f>VLOOKUP(AM60,'Inputs_Metric 7'!$G$49:$H$51,2,FALSE)</f>
        <v>0.01</v>
      </c>
      <c r="AO60" s="169">
        <f>SUMIFS(
INDEX('Step 1_Metric 30'!$M$1:$N$99999,    1,    MATCH($AL60,'Step 1_Metric 30'!$M$2:$N$2,0))         :          INDEX('Step 1_Metric 30'!$M$1:$N$99999,    99999,    MATCH($AL60,'Step 1_Metric 30'!$M$2:$N$2,0)),
'Step 1_Metric 30'!$E$1:$E$99999,       $AM60,    'Step 1_Metric 30'!$F$1:$F$99999,     $AG60         )</f>
        <v>0</v>
      </c>
      <c r="AP60" s="192">
        <f t="shared" si="12"/>
        <v>0</v>
      </c>
      <c r="AQ60" s="192">
        <f t="shared" si="13"/>
        <v>0</v>
      </c>
      <c r="AR60" s="192" t="str">
        <f t="shared" si="14"/>
        <v/>
      </c>
      <c r="AS60" s="192" t="str">
        <f t="shared" si="15"/>
        <v/>
      </c>
      <c r="AT60" s="192" t="str">
        <f t="shared" si="16"/>
        <v/>
      </c>
      <c r="AU60" s="193">
        <f t="shared" si="26"/>
        <v>0</v>
      </c>
    </row>
    <row r="61" spans="2:47" x14ac:dyDescent="0.25">
      <c r="B61" s="1" t="s">
        <v>636</v>
      </c>
      <c r="C61" s="1" t="s">
        <v>637</v>
      </c>
      <c r="P61" s="38" t="str">
        <f t="shared" si="34"/>
        <v>NFWF-44167Total Crop Acreage ImpactedPost</v>
      </c>
      <c r="Q61" s="40">
        <f t="shared" si="35"/>
        <v>6</v>
      </c>
      <c r="R61" s="40" t="str">
        <f t="shared" si="36"/>
        <v>NFWF-44167</v>
      </c>
      <c r="S61" s="40">
        <f t="shared" si="31"/>
        <v>30</v>
      </c>
      <c r="T61" s="40" t="s">
        <v>660</v>
      </c>
      <c r="U61" s="40">
        <f t="shared" si="32"/>
        <v>1</v>
      </c>
      <c r="V61" s="40" t="s">
        <v>540</v>
      </c>
      <c r="W61" s="40" t="str">
        <f t="shared" si="33"/>
        <v>Post</v>
      </c>
      <c r="X61" s="202">
        <f t="shared" si="29"/>
        <v>0</v>
      </c>
      <c r="Y61" s="247">
        <f t="shared" si="30"/>
        <v>0</v>
      </c>
      <c r="AF61" s="40">
        <f t="shared" si="20"/>
        <v>10</v>
      </c>
      <c r="AG61" s="40">
        <f t="shared" si="25"/>
        <v>0</v>
      </c>
      <c r="AH61" s="40">
        <v>30</v>
      </c>
      <c r="AI61" s="38" t="s">
        <v>660</v>
      </c>
      <c r="AJ61" s="40">
        <v>47</v>
      </c>
      <c r="AK61" s="40" t="s">
        <v>540</v>
      </c>
      <c r="AL61" s="40" t="str">
        <f t="shared" si="21"/>
        <v>Post</v>
      </c>
      <c r="AM61" s="40">
        <f t="shared" si="19"/>
        <v>2</v>
      </c>
      <c r="AN61" s="40">
        <f>VLOOKUP(AM61,'Inputs_Metric 7'!$G$49:$H$51,2,FALSE)</f>
        <v>0.5</v>
      </c>
      <c r="AO61" s="169">
        <f>SUMIFS(
INDEX('Step 1_Metric 30'!$M$1:$N$99999,    1,    MATCH($AL61,'Step 1_Metric 30'!$M$2:$N$2,0))         :          INDEX('Step 1_Metric 30'!$M$1:$N$99999,    99999,    MATCH($AL61,'Step 1_Metric 30'!$M$2:$N$2,0)),
'Step 1_Metric 30'!$E$1:$E$99999,       $AM61,    'Step 1_Metric 30'!$F$1:$F$99999,     $AG61         )</f>
        <v>0</v>
      </c>
      <c r="AP61" s="192" t="str">
        <f t="shared" si="12"/>
        <v/>
      </c>
      <c r="AQ61" s="192" t="str">
        <f t="shared" si="13"/>
        <v/>
      </c>
      <c r="AR61" s="192" t="str">
        <f t="shared" si="14"/>
        <v/>
      </c>
      <c r="AS61" s="192" t="str">
        <f t="shared" si="15"/>
        <v/>
      </c>
      <c r="AT61" s="192">
        <f t="shared" si="16"/>
        <v>0</v>
      </c>
      <c r="AU61" s="193">
        <f t="shared" si="26"/>
        <v>0</v>
      </c>
    </row>
    <row r="62" spans="2:47" x14ac:dyDescent="0.25">
      <c r="B62">
        <v>1</v>
      </c>
      <c r="C62" t="str">
        <f>IFERROR(VLOOKUP(B62,'Step 1_Metric 30'!C:F,4,FALSE),"")</f>
        <v>NFWF-43322</v>
      </c>
      <c r="P62" s="38" t="str">
        <f t="shared" si="34"/>
        <v>NFWF-44225Total Crop Acreage ImpactedPre</v>
      </c>
      <c r="Q62" s="40">
        <f t="shared" si="35"/>
        <v>7</v>
      </c>
      <c r="R62" s="40" t="str">
        <f t="shared" si="36"/>
        <v>NFWF-44225</v>
      </c>
      <c r="S62" s="40">
        <f t="shared" si="31"/>
        <v>30</v>
      </c>
      <c r="T62" s="40" t="s">
        <v>660</v>
      </c>
      <c r="U62" s="40">
        <f t="shared" si="32"/>
        <v>1</v>
      </c>
      <c r="V62" s="40" t="s">
        <v>540</v>
      </c>
      <c r="W62" s="40" t="str">
        <f t="shared" si="33"/>
        <v>Pre</v>
      </c>
      <c r="X62" s="202">
        <f t="shared" si="29"/>
        <v>0</v>
      </c>
      <c r="Y62" s="247" t="str">
        <f t="shared" si="30"/>
        <v/>
      </c>
      <c r="AF62" s="40">
        <f t="shared" si="20"/>
        <v>10</v>
      </c>
      <c r="AG62" s="40">
        <f t="shared" si="25"/>
        <v>0</v>
      </c>
      <c r="AH62" s="40">
        <v>30</v>
      </c>
      <c r="AI62" s="38" t="s">
        <v>660</v>
      </c>
      <c r="AJ62" s="40">
        <v>48</v>
      </c>
      <c r="AK62" s="40" t="s">
        <v>540</v>
      </c>
      <c r="AL62" s="40" t="str">
        <f t="shared" si="21"/>
        <v>Post</v>
      </c>
      <c r="AM62" s="40">
        <f t="shared" si="19"/>
        <v>20</v>
      </c>
      <c r="AN62" s="40">
        <f>VLOOKUP(AM62,'Inputs_Metric 7'!$G$49:$H$51,2,FALSE)</f>
        <v>0.05</v>
      </c>
      <c r="AO62" s="169">
        <f>SUMIFS(
INDEX('Step 1_Metric 30'!$M$1:$N$99999,    1,    MATCH($AL62,'Step 1_Metric 30'!$M$2:$N$2,0))         :          INDEX('Step 1_Metric 30'!$M$1:$N$99999,    99999,    MATCH($AL62,'Step 1_Metric 30'!$M$2:$N$2,0)),
'Step 1_Metric 30'!$E$1:$E$99999,       $AM62,    'Step 1_Metric 30'!$F$1:$F$99999,     $AG62         )</f>
        <v>0</v>
      </c>
      <c r="AP62" s="192" t="str">
        <f t="shared" si="12"/>
        <v/>
      </c>
      <c r="AQ62" s="192" t="str">
        <f t="shared" si="13"/>
        <v/>
      </c>
      <c r="AR62" s="192">
        <f t="shared" si="14"/>
        <v>0</v>
      </c>
      <c r="AS62" s="192">
        <f t="shared" si="15"/>
        <v>0</v>
      </c>
      <c r="AT62" s="192" t="str">
        <f t="shared" si="16"/>
        <v/>
      </c>
      <c r="AU62" s="193">
        <f t="shared" si="26"/>
        <v>0</v>
      </c>
    </row>
    <row r="63" spans="2:47" x14ac:dyDescent="0.25">
      <c r="B63">
        <v>2</v>
      </c>
      <c r="C63" t="str">
        <f>IFERROR(VLOOKUP(B63,'Step 1_Metric 30'!C:F,4,FALSE),"")</f>
        <v>NFWF-43429</v>
      </c>
      <c r="P63" s="38" t="str">
        <f t="shared" si="34"/>
        <v>NFWF-44225Total Crop Acreage ImpactedPost</v>
      </c>
      <c r="Q63" s="40">
        <f t="shared" si="35"/>
        <v>7</v>
      </c>
      <c r="R63" s="40" t="str">
        <f t="shared" si="36"/>
        <v>NFWF-44225</v>
      </c>
      <c r="S63" s="40">
        <f t="shared" si="31"/>
        <v>30</v>
      </c>
      <c r="T63" s="40" t="s">
        <v>660</v>
      </c>
      <c r="U63" s="40">
        <f t="shared" si="32"/>
        <v>1</v>
      </c>
      <c r="V63" s="40" t="s">
        <v>540</v>
      </c>
      <c r="W63" s="40" t="str">
        <f t="shared" si="33"/>
        <v>Post</v>
      </c>
      <c r="X63" s="202">
        <f t="shared" si="29"/>
        <v>0</v>
      </c>
      <c r="Y63" s="247">
        <f t="shared" si="30"/>
        <v>0</v>
      </c>
      <c r="AF63" s="40">
        <f t="shared" si="20"/>
        <v>10</v>
      </c>
      <c r="AG63" s="40">
        <f t="shared" si="25"/>
        <v>0</v>
      </c>
      <c r="AH63" s="40">
        <v>30</v>
      </c>
      <c r="AI63" s="38" t="s">
        <v>660</v>
      </c>
      <c r="AJ63" s="40">
        <v>49</v>
      </c>
      <c r="AK63" s="40" t="s">
        <v>540</v>
      </c>
      <c r="AL63" s="40" t="str">
        <f t="shared" si="21"/>
        <v>Post</v>
      </c>
      <c r="AM63" s="40">
        <f t="shared" si="19"/>
        <v>100</v>
      </c>
      <c r="AN63" s="40">
        <f>VLOOKUP(AM63,'Inputs_Metric 7'!$G$49:$H$51,2,FALSE)</f>
        <v>0.01</v>
      </c>
      <c r="AO63" s="169">
        <f>SUMIFS(
INDEX('Step 1_Metric 30'!$M$1:$N$99999,    1,    MATCH($AL63,'Step 1_Metric 30'!$M$2:$N$2,0))         :          INDEX('Step 1_Metric 30'!$M$1:$N$99999,    99999,    MATCH($AL63,'Step 1_Metric 30'!$M$2:$N$2,0)),
'Step 1_Metric 30'!$E$1:$E$99999,       $AM63,    'Step 1_Metric 30'!$F$1:$F$99999,     $AG63         )</f>
        <v>0</v>
      </c>
      <c r="AP63" s="192">
        <f t="shared" si="12"/>
        <v>0</v>
      </c>
      <c r="AQ63" s="192">
        <f t="shared" si="13"/>
        <v>0</v>
      </c>
      <c r="AR63" s="192" t="str">
        <f t="shared" si="14"/>
        <v/>
      </c>
      <c r="AS63" s="192" t="str">
        <f t="shared" si="15"/>
        <v/>
      </c>
      <c r="AT63" s="192" t="str">
        <f t="shared" si="16"/>
        <v/>
      </c>
      <c r="AU63" s="193">
        <f t="shared" si="26"/>
        <v>0</v>
      </c>
    </row>
    <row r="64" spans="2:47" x14ac:dyDescent="0.25">
      <c r="B64">
        <v>3</v>
      </c>
      <c r="C64" t="str">
        <f>IFERROR(VLOOKUP(B64,'Step 1_Metric 30'!C:F,4,FALSE),"")</f>
        <v>NFWF-44109</v>
      </c>
      <c r="P64" s="38" t="str">
        <f t="shared" si="34"/>
        <v>NPS-1ATotal Crop Acreage ImpactedPre</v>
      </c>
      <c r="Q64" s="40">
        <f t="shared" si="35"/>
        <v>8</v>
      </c>
      <c r="R64" s="40" t="str">
        <f t="shared" si="36"/>
        <v>NPS-1A</v>
      </c>
      <c r="S64" s="40">
        <f t="shared" si="31"/>
        <v>30</v>
      </c>
      <c r="T64" s="40" t="s">
        <v>660</v>
      </c>
      <c r="U64" s="40">
        <f t="shared" si="32"/>
        <v>1</v>
      </c>
      <c r="V64" s="40" t="s">
        <v>540</v>
      </c>
      <c r="W64" s="40" t="str">
        <f t="shared" si="33"/>
        <v>Pre</v>
      </c>
      <c r="X64" s="202">
        <f t="shared" si="29"/>
        <v>0</v>
      </c>
      <c r="Y64" s="247" t="str">
        <f t="shared" si="30"/>
        <v/>
      </c>
      <c r="AF64" s="40">
        <f t="shared" si="20"/>
        <v>11</v>
      </c>
      <c r="AG64" s="40" t="str">
        <f t="shared" si="25"/>
        <v/>
      </c>
      <c r="AH64" s="40">
        <v>30</v>
      </c>
      <c r="AI64" s="38" t="s">
        <v>660</v>
      </c>
      <c r="AJ64" s="40">
        <v>50</v>
      </c>
      <c r="AK64" s="40" t="s">
        <v>540</v>
      </c>
      <c r="AL64" s="40" t="str">
        <f t="shared" si="21"/>
        <v>Pre</v>
      </c>
      <c r="AM64" s="40">
        <f t="shared" si="19"/>
        <v>2</v>
      </c>
      <c r="AN64" s="40">
        <f>VLOOKUP(AM64,'Inputs_Metric 7'!$G$49:$H$51,2,FALSE)</f>
        <v>0.5</v>
      </c>
      <c r="AO64" s="169">
        <f>SUMIFS(
INDEX('Step 1_Metric 30'!$M$1:$N$99999,    1,    MATCH($AL64,'Step 1_Metric 30'!$M$2:$N$2,0))         :          INDEX('Step 1_Metric 30'!$M$1:$N$99999,    99999,    MATCH($AL64,'Step 1_Metric 30'!$M$2:$N$2,0)),
'Step 1_Metric 30'!$E$1:$E$99999,       $AM64,    'Step 1_Metric 30'!$F$1:$F$99999,     $AG64         )</f>
        <v>0</v>
      </c>
      <c r="AP64" s="192" t="str">
        <f t="shared" si="12"/>
        <v/>
      </c>
      <c r="AQ64" s="192" t="str">
        <f t="shared" si="13"/>
        <v/>
      </c>
      <c r="AR64" s="192" t="str">
        <f t="shared" si="14"/>
        <v/>
      </c>
      <c r="AS64" s="192" t="str">
        <f t="shared" si="15"/>
        <v/>
      </c>
      <c r="AT64" s="192">
        <f t="shared" si="16"/>
        <v>0</v>
      </c>
      <c r="AU64" s="193">
        <f t="shared" si="26"/>
        <v>0</v>
      </c>
    </row>
    <row r="65" spans="2:47" x14ac:dyDescent="0.25">
      <c r="B65">
        <v>4</v>
      </c>
      <c r="C65" t="str">
        <f>IFERROR(VLOOKUP(B65,'Step 1_Metric 30'!C:F,4,FALSE),"")</f>
        <v>NFWF-43281</v>
      </c>
      <c r="P65" s="38" t="str">
        <f t="shared" si="34"/>
        <v>NPS-1ATotal Crop Acreage ImpactedPost</v>
      </c>
      <c r="Q65" s="40">
        <f t="shared" si="35"/>
        <v>8</v>
      </c>
      <c r="R65" s="40" t="str">
        <f t="shared" si="36"/>
        <v>NPS-1A</v>
      </c>
      <c r="S65" s="40">
        <f t="shared" si="31"/>
        <v>30</v>
      </c>
      <c r="T65" s="40" t="s">
        <v>660</v>
      </c>
      <c r="U65" s="40">
        <f t="shared" si="32"/>
        <v>1</v>
      </c>
      <c r="V65" s="40" t="s">
        <v>540</v>
      </c>
      <c r="W65" s="40" t="str">
        <f t="shared" si="33"/>
        <v>Post</v>
      </c>
      <c r="X65" s="202">
        <f t="shared" si="29"/>
        <v>0</v>
      </c>
      <c r="Y65" s="247">
        <f t="shared" si="30"/>
        <v>0</v>
      </c>
      <c r="AF65" s="40">
        <f t="shared" si="20"/>
        <v>11</v>
      </c>
      <c r="AG65" s="40" t="str">
        <f t="shared" si="25"/>
        <v/>
      </c>
      <c r="AH65" s="40">
        <v>30</v>
      </c>
      <c r="AI65" s="38" t="s">
        <v>660</v>
      </c>
      <c r="AJ65" s="40">
        <v>51</v>
      </c>
      <c r="AK65" s="40" t="s">
        <v>540</v>
      </c>
      <c r="AL65" s="40" t="str">
        <f t="shared" si="21"/>
        <v>Pre</v>
      </c>
      <c r="AM65" s="40">
        <f t="shared" si="19"/>
        <v>20</v>
      </c>
      <c r="AN65" s="40">
        <f>VLOOKUP(AM65,'Inputs_Metric 7'!$G$49:$H$51,2,FALSE)</f>
        <v>0.05</v>
      </c>
      <c r="AO65" s="169">
        <f>SUMIFS(
INDEX('Step 1_Metric 30'!$M$1:$N$99999,    1,    MATCH($AL65,'Step 1_Metric 30'!$M$2:$N$2,0))         :          INDEX('Step 1_Metric 30'!$M$1:$N$99999,    99999,    MATCH($AL65,'Step 1_Metric 30'!$M$2:$N$2,0)),
'Step 1_Metric 30'!$E$1:$E$99999,       $AM65,    'Step 1_Metric 30'!$F$1:$F$99999,     $AG65         )</f>
        <v>0</v>
      </c>
      <c r="AP65" s="192" t="str">
        <f t="shared" si="12"/>
        <v/>
      </c>
      <c r="AQ65" s="192" t="str">
        <f t="shared" si="13"/>
        <v/>
      </c>
      <c r="AR65" s="192">
        <f t="shared" si="14"/>
        <v>0</v>
      </c>
      <c r="AS65" s="192">
        <f t="shared" si="15"/>
        <v>0</v>
      </c>
      <c r="AT65" s="192" t="str">
        <f t="shared" si="16"/>
        <v/>
      </c>
      <c r="AU65" s="193">
        <f t="shared" si="26"/>
        <v>0</v>
      </c>
    </row>
    <row r="66" spans="2:47" x14ac:dyDescent="0.25">
      <c r="B66">
        <v>5</v>
      </c>
      <c r="C66" t="str">
        <f>IFERROR(VLOOKUP(B66,'Step 1_Metric 30'!C:F,4,FALSE),"")</f>
        <v>NFWF-43986</v>
      </c>
      <c r="P66" s="38" t="str">
        <f t="shared" si="34"/>
        <v>USFWS-15Total Crop Acreage ImpactedPre</v>
      </c>
      <c r="Q66" s="40">
        <f t="shared" si="35"/>
        <v>9</v>
      </c>
      <c r="R66" s="40" t="str">
        <f t="shared" si="36"/>
        <v>USFWS-15</v>
      </c>
      <c r="S66" s="40">
        <f t="shared" si="31"/>
        <v>30</v>
      </c>
      <c r="T66" s="40" t="s">
        <v>660</v>
      </c>
      <c r="U66" s="40">
        <f t="shared" si="32"/>
        <v>1</v>
      </c>
      <c r="V66" s="40" t="s">
        <v>540</v>
      </c>
      <c r="W66" s="40" t="str">
        <f t="shared" si="33"/>
        <v>Pre</v>
      </c>
      <c r="X66" s="202">
        <f t="shared" si="29"/>
        <v>11.711083095225</v>
      </c>
      <c r="Y66" s="247" t="str">
        <f t="shared" si="30"/>
        <v/>
      </c>
      <c r="AF66" s="40">
        <f t="shared" si="20"/>
        <v>11</v>
      </c>
      <c r="AG66" s="40" t="str">
        <f t="shared" si="25"/>
        <v/>
      </c>
      <c r="AH66" s="40">
        <v>30</v>
      </c>
      <c r="AI66" s="38" t="s">
        <v>660</v>
      </c>
      <c r="AJ66" s="40">
        <v>52</v>
      </c>
      <c r="AK66" s="40" t="s">
        <v>540</v>
      </c>
      <c r="AL66" s="40" t="str">
        <f t="shared" si="21"/>
        <v>Pre</v>
      </c>
      <c r="AM66" s="40">
        <f t="shared" si="19"/>
        <v>100</v>
      </c>
      <c r="AN66" s="40">
        <f>VLOOKUP(AM66,'Inputs_Metric 7'!$G$49:$H$51,2,FALSE)</f>
        <v>0.01</v>
      </c>
      <c r="AO66" s="169">
        <f>SUMIFS(
INDEX('Step 1_Metric 30'!$M$1:$N$99999,    1,    MATCH($AL66,'Step 1_Metric 30'!$M$2:$N$2,0))         :          INDEX('Step 1_Metric 30'!$M$1:$N$99999,    99999,    MATCH($AL66,'Step 1_Metric 30'!$M$2:$N$2,0)),
'Step 1_Metric 30'!$E$1:$E$99999,       $AM66,    'Step 1_Metric 30'!$F$1:$F$99999,     $AG66         )</f>
        <v>0</v>
      </c>
      <c r="AP66" s="192">
        <f t="shared" si="12"/>
        <v>0</v>
      </c>
      <c r="AQ66" s="192">
        <f t="shared" si="13"/>
        <v>0</v>
      </c>
      <c r="AR66" s="192" t="str">
        <f t="shared" si="14"/>
        <v/>
      </c>
      <c r="AS66" s="192" t="str">
        <f t="shared" si="15"/>
        <v/>
      </c>
      <c r="AT66" s="192" t="str">
        <f t="shared" si="16"/>
        <v/>
      </c>
      <c r="AU66" s="193">
        <f t="shared" si="26"/>
        <v>0</v>
      </c>
    </row>
    <row r="67" spans="2:47" x14ac:dyDescent="0.25">
      <c r="B67">
        <v>6</v>
      </c>
      <c r="C67" t="str">
        <f>IFERROR(VLOOKUP(B67,'Step 1_Metric 30'!C:F,4,FALSE),"")</f>
        <v>NFWF-44167</v>
      </c>
      <c r="P67" s="38" t="str">
        <f t="shared" si="34"/>
        <v>USFWS-15Total Crop Acreage ImpactedPost</v>
      </c>
      <c r="Q67" s="40">
        <f t="shared" si="35"/>
        <v>9</v>
      </c>
      <c r="R67" s="40" t="str">
        <f t="shared" si="36"/>
        <v>USFWS-15</v>
      </c>
      <c r="S67" s="40">
        <f t="shared" si="31"/>
        <v>30</v>
      </c>
      <c r="T67" s="40" t="s">
        <v>660</v>
      </c>
      <c r="U67" s="40">
        <f t="shared" si="32"/>
        <v>1</v>
      </c>
      <c r="V67" s="40" t="s">
        <v>540</v>
      </c>
      <c r="W67" s="40" t="str">
        <f t="shared" si="33"/>
        <v>Post</v>
      </c>
      <c r="X67" s="202">
        <f t="shared" si="29"/>
        <v>11.66424310695</v>
      </c>
      <c r="Y67" s="247">
        <f t="shared" si="30"/>
        <v>4.6839988274999911E-2</v>
      </c>
      <c r="AF67" s="40">
        <f t="shared" si="20"/>
        <v>11</v>
      </c>
      <c r="AG67" s="40" t="str">
        <f t="shared" si="25"/>
        <v/>
      </c>
      <c r="AH67" s="40">
        <v>30</v>
      </c>
      <c r="AI67" s="38" t="s">
        <v>660</v>
      </c>
      <c r="AJ67" s="40">
        <v>53</v>
      </c>
      <c r="AK67" s="40" t="s">
        <v>540</v>
      </c>
      <c r="AL67" s="40" t="str">
        <f t="shared" si="21"/>
        <v>Post</v>
      </c>
      <c r="AM67" s="40">
        <f t="shared" si="19"/>
        <v>2</v>
      </c>
      <c r="AN67" s="40">
        <f>VLOOKUP(AM67,'Inputs_Metric 7'!$G$49:$H$51,2,FALSE)</f>
        <v>0.5</v>
      </c>
      <c r="AO67" s="169">
        <f>SUMIFS(
INDEX('Step 1_Metric 30'!$M$1:$N$99999,    1,    MATCH($AL67,'Step 1_Metric 30'!$M$2:$N$2,0))         :          INDEX('Step 1_Metric 30'!$M$1:$N$99999,    99999,    MATCH($AL67,'Step 1_Metric 30'!$M$2:$N$2,0)),
'Step 1_Metric 30'!$E$1:$E$99999,       $AM67,    'Step 1_Metric 30'!$F$1:$F$99999,     $AG67         )</f>
        <v>0</v>
      </c>
      <c r="AP67" s="192" t="str">
        <f t="shared" si="12"/>
        <v/>
      </c>
      <c r="AQ67" s="192" t="str">
        <f t="shared" si="13"/>
        <v/>
      </c>
      <c r="AR67" s="192" t="str">
        <f t="shared" si="14"/>
        <v/>
      </c>
      <c r="AS67" s="192" t="str">
        <f t="shared" si="15"/>
        <v/>
      </c>
      <c r="AT67" s="192">
        <f t="shared" si="16"/>
        <v>0</v>
      </c>
      <c r="AU67" s="193">
        <f t="shared" si="26"/>
        <v>0</v>
      </c>
    </row>
    <row r="68" spans="2:47" x14ac:dyDescent="0.25">
      <c r="B68">
        <v>7</v>
      </c>
      <c r="C68" t="str">
        <f>IFERROR(VLOOKUP(B68,'Step 1_Metric 30'!C:F,4,FALSE),"")</f>
        <v>NFWF-44225</v>
      </c>
      <c r="P68" s="38" t="str">
        <f t="shared" si="34"/>
        <v>0Total Crop Acreage ImpactedPre</v>
      </c>
      <c r="Q68" s="40">
        <f t="shared" si="35"/>
        <v>10</v>
      </c>
      <c r="R68" s="40">
        <f t="shared" si="36"/>
        <v>0</v>
      </c>
      <c r="S68" s="40">
        <f t="shared" si="31"/>
        <v>30</v>
      </c>
      <c r="T68" s="40" t="s">
        <v>660</v>
      </c>
      <c r="U68" s="40">
        <f t="shared" si="32"/>
        <v>1</v>
      </c>
      <c r="V68" s="40" t="s">
        <v>540</v>
      </c>
      <c r="W68" s="40" t="str">
        <f t="shared" si="33"/>
        <v>Pre</v>
      </c>
      <c r="X68" s="202" t="str">
        <f t="shared" si="29"/>
        <v/>
      </c>
      <c r="Y68" s="247" t="str">
        <f t="shared" si="30"/>
        <v/>
      </c>
      <c r="AF68" s="40">
        <f t="shared" si="20"/>
        <v>11</v>
      </c>
      <c r="AG68" s="40" t="str">
        <f t="shared" si="25"/>
        <v/>
      </c>
      <c r="AH68" s="40">
        <v>30</v>
      </c>
      <c r="AI68" s="38" t="s">
        <v>660</v>
      </c>
      <c r="AJ68" s="40">
        <v>54</v>
      </c>
      <c r="AK68" s="40" t="s">
        <v>540</v>
      </c>
      <c r="AL68" s="40" t="str">
        <f t="shared" si="21"/>
        <v>Post</v>
      </c>
      <c r="AM68" s="40">
        <f t="shared" si="19"/>
        <v>20</v>
      </c>
      <c r="AN68" s="40">
        <f>VLOOKUP(AM68,'Inputs_Metric 7'!$G$49:$H$51,2,FALSE)</f>
        <v>0.05</v>
      </c>
      <c r="AO68" s="169">
        <f>SUMIFS(
INDEX('Step 1_Metric 30'!$M$1:$N$99999,    1,    MATCH($AL68,'Step 1_Metric 30'!$M$2:$N$2,0))         :          INDEX('Step 1_Metric 30'!$M$1:$N$99999,    99999,    MATCH($AL68,'Step 1_Metric 30'!$M$2:$N$2,0)),
'Step 1_Metric 30'!$E$1:$E$99999,       $AM68,    'Step 1_Metric 30'!$F$1:$F$99999,     $AG68         )</f>
        <v>0</v>
      </c>
      <c r="AP68" s="192" t="str">
        <f t="shared" si="12"/>
        <v/>
      </c>
      <c r="AQ68" s="192" t="str">
        <f t="shared" si="13"/>
        <v/>
      </c>
      <c r="AR68" s="192">
        <f t="shared" si="14"/>
        <v>0</v>
      </c>
      <c r="AS68" s="192">
        <f t="shared" si="15"/>
        <v>0</v>
      </c>
      <c r="AT68" s="192" t="str">
        <f t="shared" si="16"/>
        <v/>
      </c>
      <c r="AU68" s="193">
        <f t="shared" si="26"/>
        <v>0</v>
      </c>
    </row>
    <row r="69" spans="2:47" x14ac:dyDescent="0.25">
      <c r="B69">
        <v>8</v>
      </c>
      <c r="C69" t="str">
        <f>IFERROR(VLOOKUP(B69,'Step 1_Metric 30'!C:F,4,FALSE),"")</f>
        <v>NPS-1A</v>
      </c>
      <c r="P69" s="38" t="str">
        <f t="shared" si="34"/>
        <v>0Total Crop Acreage ImpactedPost</v>
      </c>
      <c r="Q69" s="40">
        <f t="shared" si="35"/>
        <v>10</v>
      </c>
      <c r="R69" s="40">
        <f t="shared" si="36"/>
        <v>0</v>
      </c>
      <c r="S69" s="40">
        <f t="shared" si="31"/>
        <v>30</v>
      </c>
      <c r="T69" s="40" t="s">
        <v>660</v>
      </c>
      <c r="U69" s="40">
        <f t="shared" si="32"/>
        <v>1</v>
      </c>
      <c r="V69" s="40" t="s">
        <v>540</v>
      </c>
      <c r="W69" s="40" t="str">
        <f t="shared" si="33"/>
        <v>Post</v>
      </c>
      <c r="X69" s="202" t="str">
        <f t="shared" si="29"/>
        <v/>
      </c>
      <c r="Y69" s="247" t="str">
        <f t="shared" si="30"/>
        <v/>
      </c>
      <c r="AF69" s="40">
        <f t="shared" si="20"/>
        <v>11</v>
      </c>
      <c r="AG69" s="40" t="str">
        <f t="shared" si="25"/>
        <v/>
      </c>
      <c r="AH69" s="40">
        <v>30</v>
      </c>
      <c r="AI69" s="38" t="s">
        <v>660</v>
      </c>
      <c r="AJ69" s="40">
        <v>55</v>
      </c>
      <c r="AK69" s="40" t="s">
        <v>540</v>
      </c>
      <c r="AL69" s="40" t="str">
        <f t="shared" si="21"/>
        <v>Post</v>
      </c>
      <c r="AM69" s="40">
        <f t="shared" si="19"/>
        <v>100</v>
      </c>
      <c r="AN69" s="40">
        <f>VLOOKUP(AM69,'Inputs_Metric 7'!$G$49:$H$51,2,FALSE)</f>
        <v>0.01</v>
      </c>
      <c r="AO69" s="169">
        <f>SUMIFS(
INDEX('Step 1_Metric 30'!$M$1:$N$99999,    1,    MATCH($AL69,'Step 1_Metric 30'!$M$2:$N$2,0))         :          INDEX('Step 1_Metric 30'!$M$1:$N$99999,    99999,    MATCH($AL69,'Step 1_Metric 30'!$M$2:$N$2,0)),
'Step 1_Metric 30'!$E$1:$E$99999,       $AM69,    'Step 1_Metric 30'!$F$1:$F$99999,     $AG69         )</f>
        <v>0</v>
      </c>
      <c r="AP69" s="192">
        <f t="shared" ref="AP69:AP132" si="37">IF(AN69=0.01,AO69*AN69,"")</f>
        <v>0</v>
      </c>
      <c r="AQ69" s="192">
        <f t="shared" ref="AQ69:AQ132" si="38">IF(AN69=0.01,(0.5)*(AN68-AN69)*(AO69-AO68),"")</f>
        <v>0</v>
      </c>
      <c r="AR69" s="192" t="str">
        <f t="shared" ref="AR69:AR132" si="39">IF(AN69=0.05,(AN69-AN70)*AO69,"")</f>
        <v/>
      </c>
      <c r="AS69" s="192" t="str">
        <f t="shared" ref="AS69:AS132" si="40">IF(AN69=0.05,(0.5)*(AN68-AN69)*(AO69-AO68),"")</f>
        <v/>
      </c>
      <c r="AT69" s="192" t="str">
        <f t="shared" ref="AT69:AT132" si="41">IF(AN69=0.5,(AN69-AN70)*AO69,"")</f>
        <v/>
      </c>
      <c r="AU69" s="193">
        <f t="shared" si="26"/>
        <v>0</v>
      </c>
    </row>
    <row r="70" spans="2:47" x14ac:dyDescent="0.25">
      <c r="B70">
        <v>9</v>
      </c>
      <c r="C70" t="str">
        <f>IFERROR(VLOOKUP(B70,'Step 1_Metric 30'!C:F,4,FALSE),"")</f>
        <v>USFWS-15</v>
      </c>
      <c r="P70" s="38" t="str">
        <f t="shared" si="34"/>
        <v>Total Crop Acreage ImpactedPre</v>
      </c>
      <c r="Q70" s="40">
        <f t="shared" si="35"/>
        <v>11</v>
      </c>
      <c r="R70" s="40" t="str">
        <f t="shared" si="36"/>
        <v/>
      </c>
      <c r="S70" s="40">
        <f t="shared" si="31"/>
        <v>30</v>
      </c>
      <c r="T70" s="40" t="s">
        <v>660</v>
      </c>
      <c r="U70" s="40">
        <f t="shared" si="32"/>
        <v>1</v>
      </c>
      <c r="V70" s="40" t="s">
        <v>540</v>
      </c>
      <c r="W70" s="40" t="str">
        <f t="shared" si="33"/>
        <v>Pre</v>
      </c>
      <c r="X70" s="202" t="str">
        <f t="shared" si="29"/>
        <v/>
      </c>
      <c r="Y70" s="247" t="str">
        <f t="shared" si="30"/>
        <v/>
      </c>
      <c r="AF70" s="40">
        <f t="shared" si="20"/>
        <v>12</v>
      </c>
      <c r="AG70" s="40" t="str">
        <f t="shared" si="25"/>
        <v/>
      </c>
      <c r="AH70" s="40">
        <v>30</v>
      </c>
      <c r="AI70" s="38" t="s">
        <v>660</v>
      </c>
      <c r="AJ70" s="40">
        <v>56</v>
      </c>
      <c r="AK70" s="40" t="s">
        <v>540</v>
      </c>
      <c r="AL70" s="40" t="str">
        <f t="shared" si="21"/>
        <v>Pre</v>
      </c>
      <c r="AM70" s="40">
        <f t="shared" si="19"/>
        <v>2</v>
      </c>
      <c r="AN70" s="40">
        <f>VLOOKUP(AM70,'Inputs_Metric 7'!$G$49:$H$51,2,FALSE)</f>
        <v>0.5</v>
      </c>
      <c r="AO70" s="169">
        <f>SUMIFS(
INDEX('Step 1_Metric 30'!$M$1:$N$99999,    1,    MATCH($AL70,'Step 1_Metric 30'!$M$2:$N$2,0))         :          INDEX('Step 1_Metric 30'!$M$1:$N$99999,    99999,    MATCH($AL70,'Step 1_Metric 30'!$M$2:$N$2,0)),
'Step 1_Metric 30'!$E$1:$E$99999,       $AM70,    'Step 1_Metric 30'!$F$1:$F$99999,     $AG70         )</f>
        <v>0</v>
      </c>
      <c r="AP70" s="192" t="str">
        <f t="shared" si="37"/>
        <v/>
      </c>
      <c r="AQ70" s="192" t="str">
        <f t="shared" si="38"/>
        <v/>
      </c>
      <c r="AR70" s="192" t="str">
        <f t="shared" si="39"/>
        <v/>
      </c>
      <c r="AS70" s="192" t="str">
        <f t="shared" si="40"/>
        <v/>
      </c>
      <c r="AT70" s="192">
        <f t="shared" si="41"/>
        <v>0</v>
      </c>
      <c r="AU70" s="193">
        <f t="shared" si="26"/>
        <v>0</v>
      </c>
    </row>
    <row r="71" spans="2:47" x14ac:dyDescent="0.25">
      <c r="B71">
        <v>10</v>
      </c>
      <c r="C71">
        <f>IFERROR(VLOOKUP(B71,'Step 1_Metric 30'!C:F,4,FALSE),"")</f>
        <v>0</v>
      </c>
      <c r="P71" s="38" t="str">
        <f t="shared" si="34"/>
        <v>Total Crop Acreage ImpactedPost</v>
      </c>
      <c r="Q71" s="40">
        <f t="shared" si="35"/>
        <v>11</v>
      </c>
      <c r="R71" s="40" t="str">
        <f t="shared" si="36"/>
        <v/>
      </c>
      <c r="S71" s="40">
        <f t="shared" si="31"/>
        <v>30</v>
      </c>
      <c r="T71" s="40" t="s">
        <v>660</v>
      </c>
      <c r="U71" s="40">
        <f t="shared" si="32"/>
        <v>1</v>
      </c>
      <c r="V71" s="40" t="s">
        <v>540</v>
      </c>
      <c r="W71" s="40" t="str">
        <f t="shared" si="33"/>
        <v>Post</v>
      </c>
      <c r="X71" s="202" t="str">
        <f t="shared" si="29"/>
        <v/>
      </c>
      <c r="Y71" s="247" t="str">
        <f t="shared" si="30"/>
        <v/>
      </c>
      <c r="AF71" s="40">
        <f t="shared" si="20"/>
        <v>12</v>
      </c>
      <c r="AG71" s="40" t="str">
        <f t="shared" si="25"/>
        <v/>
      </c>
      <c r="AH71" s="40">
        <v>30</v>
      </c>
      <c r="AI71" s="38" t="s">
        <v>660</v>
      </c>
      <c r="AJ71" s="40">
        <v>57</v>
      </c>
      <c r="AK71" s="40" t="s">
        <v>540</v>
      </c>
      <c r="AL71" s="40" t="str">
        <f t="shared" si="21"/>
        <v>Pre</v>
      </c>
      <c r="AM71" s="40">
        <f t="shared" si="19"/>
        <v>20</v>
      </c>
      <c r="AN71" s="40">
        <f>VLOOKUP(AM71,'Inputs_Metric 7'!$G$49:$H$51,2,FALSE)</f>
        <v>0.05</v>
      </c>
      <c r="AO71" s="169">
        <f>SUMIFS(
INDEX('Step 1_Metric 30'!$M$1:$N$99999,    1,    MATCH($AL71,'Step 1_Metric 30'!$M$2:$N$2,0))         :          INDEX('Step 1_Metric 30'!$M$1:$N$99999,    99999,    MATCH($AL71,'Step 1_Metric 30'!$M$2:$N$2,0)),
'Step 1_Metric 30'!$E$1:$E$99999,       $AM71,    'Step 1_Metric 30'!$F$1:$F$99999,     $AG71         )</f>
        <v>0</v>
      </c>
      <c r="AP71" s="192" t="str">
        <f t="shared" si="37"/>
        <v/>
      </c>
      <c r="AQ71" s="192" t="str">
        <f t="shared" si="38"/>
        <v/>
      </c>
      <c r="AR71" s="192">
        <f t="shared" si="39"/>
        <v>0</v>
      </c>
      <c r="AS71" s="192">
        <f t="shared" si="40"/>
        <v>0</v>
      </c>
      <c r="AT71" s="192" t="str">
        <f t="shared" si="41"/>
        <v/>
      </c>
      <c r="AU71" s="193">
        <f t="shared" si="26"/>
        <v>0</v>
      </c>
    </row>
    <row r="72" spans="2:47" x14ac:dyDescent="0.25">
      <c r="B72">
        <v>11</v>
      </c>
      <c r="C72" t="str">
        <f>IFERROR(VLOOKUP(B72,'Step 1_Metric 30'!C:F,4,FALSE),"")</f>
        <v/>
      </c>
      <c r="P72" s="38" t="str">
        <f t="shared" si="34"/>
        <v>Total Crop Acreage ImpactedPre</v>
      </c>
      <c r="Q72" s="40">
        <f t="shared" si="35"/>
        <v>12</v>
      </c>
      <c r="R72" s="40" t="str">
        <f t="shared" si="36"/>
        <v/>
      </c>
      <c r="S72" s="40">
        <f t="shared" si="31"/>
        <v>30</v>
      </c>
      <c r="T72" s="40" t="s">
        <v>660</v>
      </c>
      <c r="U72" s="40">
        <f t="shared" si="32"/>
        <v>1</v>
      </c>
      <c r="V72" s="40" t="s">
        <v>540</v>
      </c>
      <c r="W72" s="40" t="str">
        <f t="shared" si="33"/>
        <v>Pre</v>
      </c>
      <c r="X72" s="202" t="str">
        <f t="shared" si="29"/>
        <v/>
      </c>
      <c r="Y72" s="247" t="str">
        <f t="shared" si="30"/>
        <v/>
      </c>
      <c r="AF72" s="40">
        <f t="shared" si="20"/>
        <v>12</v>
      </c>
      <c r="AG72" s="40" t="str">
        <f t="shared" si="25"/>
        <v/>
      </c>
      <c r="AH72" s="40">
        <v>30</v>
      </c>
      <c r="AI72" s="38" t="s">
        <v>660</v>
      </c>
      <c r="AJ72" s="40">
        <v>58</v>
      </c>
      <c r="AK72" s="40" t="s">
        <v>540</v>
      </c>
      <c r="AL72" s="40" t="str">
        <f t="shared" si="21"/>
        <v>Pre</v>
      </c>
      <c r="AM72" s="40">
        <f t="shared" ref="AM72:AM135" si="42">AM69</f>
        <v>100</v>
      </c>
      <c r="AN72" s="40">
        <f>VLOOKUP(AM72,'Inputs_Metric 7'!$G$49:$H$51,2,FALSE)</f>
        <v>0.01</v>
      </c>
      <c r="AO72" s="169">
        <f>SUMIFS(
INDEX('Step 1_Metric 30'!$M$1:$N$99999,    1,    MATCH($AL72,'Step 1_Metric 30'!$M$2:$N$2,0))         :          INDEX('Step 1_Metric 30'!$M$1:$N$99999,    99999,    MATCH($AL72,'Step 1_Metric 30'!$M$2:$N$2,0)),
'Step 1_Metric 30'!$E$1:$E$99999,       $AM72,    'Step 1_Metric 30'!$F$1:$F$99999,     $AG72         )</f>
        <v>0</v>
      </c>
      <c r="AP72" s="192">
        <f t="shared" si="37"/>
        <v>0</v>
      </c>
      <c r="AQ72" s="192">
        <f t="shared" si="38"/>
        <v>0</v>
      </c>
      <c r="AR72" s="192" t="str">
        <f t="shared" si="39"/>
        <v/>
      </c>
      <c r="AS72" s="192" t="str">
        <f t="shared" si="40"/>
        <v/>
      </c>
      <c r="AT72" s="192" t="str">
        <f t="shared" si="41"/>
        <v/>
      </c>
      <c r="AU72" s="193">
        <f t="shared" si="26"/>
        <v>0</v>
      </c>
    </row>
    <row r="73" spans="2:47" x14ac:dyDescent="0.25">
      <c r="B73">
        <v>12</v>
      </c>
      <c r="C73" t="str">
        <f>IFERROR(VLOOKUP(B73,'Step 1_Metric 30'!C:F,4,FALSE),"")</f>
        <v/>
      </c>
      <c r="P73" s="38" t="str">
        <f t="shared" ref="P73:P127" si="43">CONCATENATE(R73,T73,W73)</f>
        <v>Total Crop Acreage ImpactedPost</v>
      </c>
      <c r="Q73" s="40">
        <f t="shared" si="35"/>
        <v>12</v>
      </c>
      <c r="R73" s="40" t="str">
        <f t="shared" ref="R73:R127" si="44">VLOOKUP(Q73,$B$62:$C$296,2,FALSE)</f>
        <v/>
      </c>
      <c r="S73" s="40">
        <f t="shared" si="31"/>
        <v>30</v>
      </c>
      <c r="T73" s="40" t="s">
        <v>660</v>
      </c>
      <c r="U73" s="40">
        <f t="shared" si="32"/>
        <v>1</v>
      </c>
      <c r="V73" s="40" t="s">
        <v>540</v>
      </c>
      <c r="W73" s="40" t="str">
        <f t="shared" si="33"/>
        <v>Post</v>
      </c>
      <c r="X73" s="202" t="str">
        <f t="shared" si="29"/>
        <v/>
      </c>
      <c r="Y73" s="247" t="str">
        <f t="shared" si="30"/>
        <v/>
      </c>
      <c r="AF73" s="40">
        <f t="shared" si="20"/>
        <v>12</v>
      </c>
      <c r="AG73" s="40" t="str">
        <f t="shared" si="25"/>
        <v/>
      </c>
      <c r="AH73" s="40">
        <v>30</v>
      </c>
      <c r="AI73" s="38" t="s">
        <v>660</v>
      </c>
      <c r="AJ73" s="40">
        <v>59</v>
      </c>
      <c r="AK73" s="40" t="s">
        <v>540</v>
      </c>
      <c r="AL73" s="40" t="str">
        <f t="shared" si="21"/>
        <v>Post</v>
      </c>
      <c r="AM73" s="40">
        <f t="shared" si="42"/>
        <v>2</v>
      </c>
      <c r="AN73" s="40">
        <f>VLOOKUP(AM73,'Inputs_Metric 7'!$G$49:$H$51,2,FALSE)</f>
        <v>0.5</v>
      </c>
      <c r="AO73" s="169">
        <f>SUMIFS(
INDEX('Step 1_Metric 30'!$M$1:$N$99999,    1,    MATCH($AL73,'Step 1_Metric 30'!$M$2:$N$2,0))         :          INDEX('Step 1_Metric 30'!$M$1:$N$99999,    99999,    MATCH($AL73,'Step 1_Metric 30'!$M$2:$N$2,0)),
'Step 1_Metric 30'!$E$1:$E$99999,       $AM73,    'Step 1_Metric 30'!$F$1:$F$99999,     $AG73         )</f>
        <v>0</v>
      </c>
      <c r="AP73" s="192" t="str">
        <f t="shared" si="37"/>
        <v/>
      </c>
      <c r="AQ73" s="192" t="str">
        <f t="shared" si="38"/>
        <v/>
      </c>
      <c r="AR73" s="192" t="str">
        <f t="shared" si="39"/>
        <v/>
      </c>
      <c r="AS73" s="192" t="str">
        <f t="shared" si="40"/>
        <v/>
      </c>
      <c r="AT73" s="192">
        <f t="shared" si="41"/>
        <v>0</v>
      </c>
      <c r="AU73" s="193">
        <f t="shared" si="26"/>
        <v>0</v>
      </c>
    </row>
    <row r="74" spans="2:47" x14ac:dyDescent="0.25">
      <c r="B74">
        <v>13</v>
      </c>
      <c r="C74" t="str">
        <f>IFERROR(VLOOKUP(B74,'Step 1_Metric 30'!C:F,4,FALSE),"")</f>
        <v/>
      </c>
      <c r="P74" s="38" t="str">
        <f t="shared" si="43"/>
        <v>Total Crop Acreage ImpactedPre</v>
      </c>
      <c r="Q74" s="40">
        <f t="shared" si="35"/>
        <v>13</v>
      </c>
      <c r="R74" s="40" t="str">
        <f t="shared" si="44"/>
        <v/>
      </c>
      <c r="S74" s="40">
        <f t="shared" si="31"/>
        <v>30</v>
      </c>
      <c r="T74" s="40" t="s">
        <v>660</v>
      </c>
      <c r="U74" s="40">
        <f t="shared" si="32"/>
        <v>1</v>
      </c>
      <c r="V74" s="40" t="s">
        <v>540</v>
      </c>
      <c r="W74" s="40" t="str">
        <f t="shared" si="33"/>
        <v>Pre</v>
      </c>
      <c r="X74" s="202" t="str">
        <f t="shared" si="29"/>
        <v/>
      </c>
      <c r="Y74" s="247" t="str">
        <f t="shared" si="30"/>
        <v/>
      </c>
      <c r="AF74" s="40">
        <f t="shared" ref="AF74:AF137" si="45">AF68+1</f>
        <v>12</v>
      </c>
      <c r="AG74" s="40" t="str">
        <f t="shared" si="25"/>
        <v/>
      </c>
      <c r="AH74" s="40">
        <v>30</v>
      </c>
      <c r="AI74" s="38" t="s">
        <v>660</v>
      </c>
      <c r="AJ74" s="40">
        <v>60</v>
      </c>
      <c r="AK74" s="40" t="s">
        <v>540</v>
      </c>
      <c r="AL74" s="40" t="str">
        <f t="shared" si="21"/>
        <v>Post</v>
      </c>
      <c r="AM74" s="40">
        <f t="shared" si="42"/>
        <v>20</v>
      </c>
      <c r="AN74" s="40">
        <f>VLOOKUP(AM74,'Inputs_Metric 7'!$G$49:$H$51,2,FALSE)</f>
        <v>0.05</v>
      </c>
      <c r="AO74" s="169">
        <f>SUMIFS(
INDEX('Step 1_Metric 30'!$M$1:$N$99999,    1,    MATCH($AL74,'Step 1_Metric 30'!$M$2:$N$2,0))         :          INDEX('Step 1_Metric 30'!$M$1:$N$99999,    99999,    MATCH($AL74,'Step 1_Metric 30'!$M$2:$N$2,0)),
'Step 1_Metric 30'!$E$1:$E$99999,       $AM74,    'Step 1_Metric 30'!$F$1:$F$99999,     $AG74         )</f>
        <v>0</v>
      </c>
      <c r="AP74" s="192" t="str">
        <f t="shared" si="37"/>
        <v/>
      </c>
      <c r="AQ74" s="192" t="str">
        <f t="shared" si="38"/>
        <v/>
      </c>
      <c r="AR74" s="192">
        <f t="shared" si="39"/>
        <v>0</v>
      </c>
      <c r="AS74" s="192">
        <f t="shared" si="40"/>
        <v>0</v>
      </c>
      <c r="AT74" s="192" t="str">
        <f t="shared" si="41"/>
        <v/>
      </c>
      <c r="AU74" s="193">
        <f t="shared" si="26"/>
        <v>0</v>
      </c>
    </row>
    <row r="75" spans="2:47" x14ac:dyDescent="0.25">
      <c r="B75">
        <v>14</v>
      </c>
      <c r="C75" t="str">
        <f>IFERROR(VLOOKUP(B75,'Step 1_Metric 30'!C:F,4,FALSE),"")</f>
        <v/>
      </c>
      <c r="P75" s="38" t="str">
        <f t="shared" si="43"/>
        <v>Total Crop Acreage ImpactedPost</v>
      </c>
      <c r="Q75" s="40">
        <f t="shared" si="35"/>
        <v>13</v>
      </c>
      <c r="R75" s="40" t="str">
        <f t="shared" si="44"/>
        <v/>
      </c>
      <c r="S75" s="40">
        <f t="shared" si="31"/>
        <v>30</v>
      </c>
      <c r="T75" s="40" t="s">
        <v>660</v>
      </c>
      <c r="U75" s="40">
        <f t="shared" si="32"/>
        <v>1</v>
      </c>
      <c r="V75" s="40" t="s">
        <v>540</v>
      </c>
      <c r="W75" s="40" t="str">
        <f t="shared" si="33"/>
        <v>Post</v>
      </c>
      <c r="X75" s="202" t="str">
        <f t="shared" si="29"/>
        <v/>
      </c>
      <c r="Y75" s="247" t="str">
        <f t="shared" si="30"/>
        <v/>
      </c>
      <c r="AF75" s="40">
        <f t="shared" si="45"/>
        <v>12</v>
      </c>
      <c r="AG75" s="40" t="str">
        <f t="shared" si="25"/>
        <v/>
      </c>
      <c r="AH75" s="40">
        <v>30</v>
      </c>
      <c r="AI75" s="38" t="s">
        <v>660</v>
      </c>
      <c r="AJ75" s="40">
        <v>61</v>
      </c>
      <c r="AK75" s="40" t="s">
        <v>540</v>
      </c>
      <c r="AL75" s="40" t="str">
        <f t="shared" ref="AL75:AL138" si="46">AL69</f>
        <v>Post</v>
      </c>
      <c r="AM75" s="40">
        <f t="shared" si="42"/>
        <v>100</v>
      </c>
      <c r="AN75" s="40">
        <f>VLOOKUP(AM75,'Inputs_Metric 7'!$G$49:$H$51,2,FALSE)</f>
        <v>0.01</v>
      </c>
      <c r="AO75" s="169">
        <f>SUMIFS(
INDEX('Step 1_Metric 30'!$M$1:$N$99999,    1,    MATCH($AL75,'Step 1_Metric 30'!$M$2:$N$2,0))         :          INDEX('Step 1_Metric 30'!$M$1:$N$99999,    99999,    MATCH($AL75,'Step 1_Metric 30'!$M$2:$N$2,0)),
'Step 1_Metric 30'!$E$1:$E$99999,       $AM75,    'Step 1_Metric 30'!$F$1:$F$99999,     $AG75         )</f>
        <v>0</v>
      </c>
      <c r="AP75" s="192">
        <f t="shared" si="37"/>
        <v>0</v>
      </c>
      <c r="AQ75" s="192">
        <f t="shared" si="38"/>
        <v>0</v>
      </c>
      <c r="AR75" s="192" t="str">
        <f t="shared" si="39"/>
        <v/>
      </c>
      <c r="AS75" s="192" t="str">
        <f t="shared" si="40"/>
        <v/>
      </c>
      <c r="AT75" s="192" t="str">
        <f t="shared" si="41"/>
        <v/>
      </c>
      <c r="AU75" s="193">
        <f t="shared" si="26"/>
        <v>0</v>
      </c>
    </row>
    <row r="76" spans="2:47" x14ac:dyDescent="0.25">
      <c r="B76">
        <v>15</v>
      </c>
      <c r="C76" t="str">
        <f>IFERROR(VLOOKUP(B76,'Step 1_Metric 30'!C:F,4,FALSE),"")</f>
        <v/>
      </c>
      <c r="P76" s="38" t="str">
        <f t="shared" si="43"/>
        <v>Total Crop Acreage ImpactedPre</v>
      </c>
      <c r="Q76" s="40">
        <f t="shared" si="35"/>
        <v>14</v>
      </c>
      <c r="R76" s="40" t="str">
        <f t="shared" si="44"/>
        <v/>
      </c>
      <c r="S76" s="40">
        <f t="shared" si="31"/>
        <v>30</v>
      </c>
      <c r="T76" s="40" t="s">
        <v>660</v>
      </c>
      <c r="U76" s="40">
        <f t="shared" si="32"/>
        <v>1</v>
      </c>
      <c r="V76" s="40" t="s">
        <v>540</v>
      </c>
      <c r="W76" s="40" t="str">
        <f t="shared" si="33"/>
        <v>Pre</v>
      </c>
      <c r="X76" s="202" t="str">
        <f t="shared" si="29"/>
        <v/>
      </c>
      <c r="Y76" s="247" t="str">
        <f t="shared" si="30"/>
        <v/>
      </c>
      <c r="AF76" s="40">
        <f t="shared" si="45"/>
        <v>13</v>
      </c>
      <c r="AG76" s="40" t="str">
        <f t="shared" si="25"/>
        <v/>
      </c>
      <c r="AH76" s="40">
        <v>30</v>
      </c>
      <c r="AI76" s="38" t="s">
        <v>660</v>
      </c>
      <c r="AJ76" s="40">
        <v>62</v>
      </c>
      <c r="AK76" s="40" t="s">
        <v>540</v>
      </c>
      <c r="AL76" s="40" t="str">
        <f t="shared" si="46"/>
        <v>Pre</v>
      </c>
      <c r="AM76" s="40">
        <f t="shared" si="42"/>
        <v>2</v>
      </c>
      <c r="AN76" s="40">
        <f>VLOOKUP(AM76,'Inputs_Metric 7'!$G$49:$H$51,2,FALSE)</f>
        <v>0.5</v>
      </c>
      <c r="AO76" s="169">
        <f>SUMIFS(
INDEX('Step 1_Metric 30'!$M$1:$N$99999,    1,    MATCH($AL76,'Step 1_Metric 30'!$M$2:$N$2,0))         :          INDEX('Step 1_Metric 30'!$M$1:$N$99999,    99999,    MATCH($AL76,'Step 1_Metric 30'!$M$2:$N$2,0)),
'Step 1_Metric 30'!$E$1:$E$99999,       $AM76,    'Step 1_Metric 30'!$F$1:$F$99999,     $AG76         )</f>
        <v>0</v>
      </c>
      <c r="AP76" s="192" t="str">
        <f t="shared" si="37"/>
        <v/>
      </c>
      <c r="AQ76" s="192" t="str">
        <f t="shared" si="38"/>
        <v/>
      </c>
      <c r="AR76" s="192" t="str">
        <f t="shared" si="39"/>
        <v/>
      </c>
      <c r="AS76" s="192" t="str">
        <f t="shared" si="40"/>
        <v/>
      </c>
      <c r="AT76" s="192">
        <f t="shared" si="41"/>
        <v>0</v>
      </c>
      <c r="AU76" s="193">
        <f t="shared" si="26"/>
        <v>0</v>
      </c>
    </row>
    <row r="77" spans="2:47" x14ac:dyDescent="0.25">
      <c r="B77">
        <v>16</v>
      </c>
      <c r="C77" t="str">
        <f>IFERROR(VLOOKUP(B77,'Step 1_Metric 30'!C:F,4,FALSE),"")</f>
        <v/>
      </c>
      <c r="P77" s="38" t="str">
        <f t="shared" si="43"/>
        <v>Total Crop Acreage ImpactedPost</v>
      </c>
      <c r="Q77" s="40">
        <f t="shared" si="35"/>
        <v>14</v>
      </c>
      <c r="R77" s="40" t="str">
        <f t="shared" si="44"/>
        <v/>
      </c>
      <c r="S77" s="40">
        <f t="shared" si="31"/>
        <v>30</v>
      </c>
      <c r="T77" s="40" t="s">
        <v>660</v>
      </c>
      <c r="U77" s="40">
        <f t="shared" si="32"/>
        <v>1</v>
      </c>
      <c r="V77" s="40" t="s">
        <v>540</v>
      </c>
      <c r="W77" s="40" t="str">
        <f t="shared" si="33"/>
        <v>Post</v>
      </c>
      <c r="X77" s="202" t="str">
        <f t="shared" si="29"/>
        <v/>
      </c>
      <c r="Y77" s="247" t="str">
        <f t="shared" si="30"/>
        <v/>
      </c>
      <c r="AF77" s="40">
        <f t="shared" si="45"/>
        <v>13</v>
      </c>
      <c r="AG77" s="40" t="str">
        <f t="shared" si="25"/>
        <v/>
      </c>
      <c r="AH77" s="40">
        <v>30</v>
      </c>
      <c r="AI77" s="38" t="s">
        <v>660</v>
      </c>
      <c r="AJ77" s="40">
        <v>63</v>
      </c>
      <c r="AK77" s="40" t="s">
        <v>540</v>
      </c>
      <c r="AL77" s="40" t="str">
        <f t="shared" si="46"/>
        <v>Pre</v>
      </c>
      <c r="AM77" s="40">
        <f t="shared" si="42"/>
        <v>20</v>
      </c>
      <c r="AN77" s="40">
        <f>VLOOKUP(AM77,'Inputs_Metric 7'!$G$49:$H$51,2,FALSE)</f>
        <v>0.05</v>
      </c>
      <c r="AO77" s="169">
        <f>SUMIFS(
INDEX('Step 1_Metric 30'!$M$1:$N$99999,    1,    MATCH($AL77,'Step 1_Metric 30'!$M$2:$N$2,0))         :          INDEX('Step 1_Metric 30'!$M$1:$N$99999,    99999,    MATCH($AL77,'Step 1_Metric 30'!$M$2:$N$2,0)),
'Step 1_Metric 30'!$E$1:$E$99999,       $AM77,    'Step 1_Metric 30'!$F$1:$F$99999,     $AG77         )</f>
        <v>0</v>
      </c>
      <c r="AP77" s="192" t="str">
        <f t="shared" si="37"/>
        <v/>
      </c>
      <c r="AQ77" s="192" t="str">
        <f t="shared" si="38"/>
        <v/>
      </c>
      <c r="AR77" s="192">
        <f t="shared" si="39"/>
        <v>0</v>
      </c>
      <c r="AS77" s="192">
        <f t="shared" si="40"/>
        <v>0</v>
      </c>
      <c r="AT77" s="192" t="str">
        <f t="shared" si="41"/>
        <v/>
      </c>
      <c r="AU77" s="193">
        <f t="shared" si="26"/>
        <v>0</v>
      </c>
    </row>
    <row r="78" spans="2:47" x14ac:dyDescent="0.25">
      <c r="B78">
        <v>17</v>
      </c>
      <c r="C78" t="str">
        <f>IFERROR(VLOOKUP(B78,'Step 1_Metric 30'!C:F,4,FALSE),"")</f>
        <v/>
      </c>
      <c r="P78" s="38" t="str">
        <f t="shared" si="43"/>
        <v>Total Crop Acreage ImpactedPre</v>
      </c>
      <c r="Q78" s="40">
        <f t="shared" si="35"/>
        <v>15</v>
      </c>
      <c r="R78" s="40" t="str">
        <f t="shared" si="44"/>
        <v/>
      </c>
      <c r="S78" s="40">
        <f t="shared" si="31"/>
        <v>30</v>
      </c>
      <c r="T78" s="40" t="s">
        <v>660</v>
      </c>
      <c r="U78" s="40">
        <f t="shared" si="32"/>
        <v>1</v>
      </c>
      <c r="V78" s="40" t="s">
        <v>540</v>
      </c>
      <c r="W78" s="40" t="str">
        <f t="shared" si="33"/>
        <v>Pre</v>
      </c>
      <c r="X78" s="202" t="str">
        <f t="shared" si="29"/>
        <v/>
      </c>
      <c r="Y78" s="247" t="str">
        <f t="shared" si="30"/>
        <v/>
      </c>
      <c r="AF78" s="40">
        <f t="shared" si="45"/>
        <v>13</v>
      </c>
      <c r="AG78" s="40" t="str">
        <f t="shared" si="25"/>
        <v/>
      </c>
      <c r="AH78" s="40">
        <v>30</v>
      </c>
      <c r="AI78" s="38" t="s">
        <v>660</v>
      </c>
      <c r="AJ78" s="40">
        <v>64</v>
      </c>
      <c r="AK78" s="40" t="s">
        <v>540</v>
      </c>
      <c r="AL78" s="40" t="str">
        <f t="shared" si="46"/>
        <v>Pre</v>
      </c>
      <c r="AM78" s="40">
        <f t="shared" si="42"/>
        <v>100</v>
      </c>
      <c r="AN78" s="40">
        <f>VLOOKUP(AM78,'Inputs_Metric 7'!$G$49:$H$51,2,FALSE)</f>
        <v>0.01</v>
      </c>
      <c r="AO78" s="169">
        <f>SUMIFS(
INDEX('Step 1_Metric 30'!$M$1:$N$99999,    1,    MATCH($AL78,'Step 1_Metric 30'!$M$2:$N$2,0))         :          INDEX('Step 1_Metric 30'!$M$1:$N$99999,    99999,    MATCH($AL78,'Step 1_Metric 30'!$M$2:$N$2,0)),
'Step 1_Metric 30'!$E$1:$E$99999,       $AM78,    'Step 1_Metric 30'!$F$1:$F$99999,     $AG78         )</f>
        <v>0</v>
      </c>
      <c r="AP78" s="192">
        <f t="shared" si="37"/>
        <v>0</v>
      </c>
      <c r="AQ78" s="192">
        <f t="shared" si="38"/>
        <v>0</v>
      </c>
      <c r="AR78" s="192" t="str">
        <f t="shared" si="39"/>
        <v/>
      </c>
      <c r="AS78" s="192" t="str">
        <f t="shared" si="40"/>
        <v/>
      </c>
      <c r="AT78" s="192" t="str">
        <f t="shared" si="41"/>
        <v/>
      </c>
      <c r="AU78" s="193">
        <f t="shared" si="26"/>
        <v>0</v>
      </c>
    </row>
    <row r="79" spans="2:47" x14ac:dyDescent="0.25">
      <c r="B79">
        <v>18</v>
      </c>
      <c r="C79" t="str">
        <f>IFERROR(VLOOKUP(B79,'Step 1_Metric 30'!C:F,4,FALSE),"")</f>
        <v/>
      </c>
      <c r="P79" s="38" t="str">
        <f t="shared" si="43"/>
        <v>Total Crop Acreage ImpactedPost</v>
      </c>
      <c r="Q79" s="40">
        <f t="shared" si="35"/>
        <v>15</v>
      </c>
      <c r="R79" s="40" t="str">
        <f t="shared" si="44"/>
        <v/>
      </c>
      <c r="S79" s="40">
        <f t="shared" si="31"/>
        <v>30</v>
      </c>
      <c r="T79" s="40" t="s">
        <v>660</v>
      </c>
      <c r="U79" s="40">
        <f t="shared" si="32"/>
        <v>1</v>
      </c>
      <c r="V79" s="40" t="s">
        <v>540</v>
      </c>
      <c r="W79" s="40" t="str">
        <f t="shared" si="33"/>
        <v>Post</v>
      </c>
      <c r="X79" s="202" t="str">
        <f t="shared" si="29"/>
        <v/>
      </c>
      <c r="Y79" s="247" t="str">
        <f t="shared" si="30"/>
        <v/>
      </c>
      <c r="AF79" s="40">
        <f t="shared" si="45"/>
        <v>13</v>
      </c>
      <c r="AG79" s="40" t="str">
        <f t="shared" si="25"/>
        <v/>
      </c>
      <c r="AH79" s="40">
        <v>30</v>
      </c>
      <c r="AI79" s="38" t="s">
        <v>660</v>
      </c>
      <c r="AJ79" s="40">
        <v>65</v>
      </c>
      <c r="AK79" s="40" t="s">
        <v>540</v>
      </c>
      <c r="AL79" s="40" t="str">
        <f t="shared" si="46"/>
        <v>Post</v>
      </c>
      <c r="AM79" s="40">
        <f t="shared" si="42"/>
        <v>2</v>
      </c>
      <c r="AN79" s="40">
        <f>VLOOKUP(AM79,'Inputs_Metric 7'!$G$49:$H$51,2,FALSE)</f>
        <v>0.5</v>
      </c>
      <c r="AO79" s="169">
        <f>SUMIFS(
INDEX('Step 1_Metric 30'!$M$1:$N$99999,    1,    MATCH($AL79,'Step 1_Metric 30'!$M$2:$N$2,0))         :          INDEX('Step 1_Metric 30'!$M$1:$N$99999,    99999,    MATCH($AL79,'Step 1_Metric 30'!$M$2:$N$2,0)),
'Step 1_Metric 30'!$E$1:$E$99999,       $AM79,    'Step 1_Metric 30'!$F$1:$F$99999,     $AG79         )</f>
        <v>0</v>
      </c>
      <c r="AP79" s="192" t="str">
        <f t="shared" si="37"/>
        <v/>
      </c>
      <c r="AQ79" s="192" t="str">
        <f t="shared" si="38"/>
        <v/>
      </c>
      <c r="AR79" s="192" t="str">
        <f t="shared" si="39"/>
        <v/>
      </c>
      <c r="AS79" s="192" t="str">
        <f t="shared" si="40"/>
        <v/>
      </c>
      <c r="AT79" s="192">
        <f t="shared" si="41"/>
        <v>0</v>
      </c>
      <c r="AU79" s="193">
        <f t="shared" si="26"/>
        <v>0</v>
      </c>
    </row>
    <row r="80" spans="2:47" x14ac:dyDescent="0.25">
      <c r="B80">
        <v>19</v>
      </c>
      <c r="C80" t="str">
        <f>IFERROR(VLOOKUP(B80,'Step 1_Metric 30'!C:F,4,FALSE),"")</f>
        <v/>
      </c>
      <c r="P80" s="38" t="str">
        <f t="shared" si="43"/>
        <v>Total Crop Acreage ImpactedPre</v>
      </c>
      <c r="Q80" s="40">
        <f t="shared" si="35"/>
        <v>16</v>
      </c>
      <c r="R80" s="40" t="str">
        <f t="shared" si="44"/>
        <v/>
      </c>
      <c r="S80" s="40">
        <f t="shared" si="31"/>
        <v>30</v>
      </c>
      <c r="T80" s="40" t="s">
        <v>660</v>
      </c>
      <c r="U80" s="40">
        <f t="shared" si="32"/>
        <v>1</v>
      </c>
      <c r="V80" s="40" t="s">
        <v>540</v>
      </c>
      <c r="W80" s="40" t="str">
        <f t="shared" si="33"/>
        <v>Pre</v>
      </c>
      <c r="X80" s="202" t="str">
        <f t="shared" si="29"/>
        <v/>
      </c>
      <c r="Y80" s="247" t="str">
        <f t="shared" si="30"/>
        <v/>
      </c>
      <c r="AF80" s="40">
        <f t="shared" si="45"/>
        <v>13</v>
      </c>
      <c r="AG80" s="40" t="str">
        <f t="shared" ref="AG80:AG143" si="47">VLOOKUP(AF80,$B$62:$C$296,2,FALSE)</f>
        <v/>
      </c>
      <c r="AH80" s="40">
        <v>30</v>
      </c>
      <c r="AI80" s="38" t="s">
        <v>660</v>
      </c>
      <c r="AJ80" s="40">
        <v>66</v>
      </c>
      <c r="AK80" s="40" t="s">
        <v>540</v>
      </c>
      <c r="AL80" s="40" t="str">
        <f t="shared" si="46"/>
        <v>Post</v>
      </c>
      <c r="AM80" s="40">
        <f t="shared" si="42"/>
        <v>20</v>
      </c>
      <c r="AN80" s="40">
        <f>VLOOKUP(AM80,'Inputs_Metric 7'!$G$49:$H$51,2,FALSE)</f>
        <v>0.05</v>
      </c>
      <c r="AO80" s="169">
        <f>SUMIFS(
INDEX('Step 1_Metric 30'!$M$1:$N$99999,    1,    MATCH($AL80,'Step 1_Metric 30'!$M$2:$N$2,0))         :          INDEX('Step 1_Metric 30'!$M$1:$N$99999,    99999,    MATCH($AL80,'Step 1_Metric 30'!$M$2:$N$2,0)),
'Step 1_Metric 30'!$E$1:$E$99999,       $AM80,    'Step 1_Metric 30'!$F$1:$F$99999,     $AG80         )</f>
        <v>0</v>
      </c>
      <c r="AP80" s="192" t="str">
        <f t="shared" si="37"/>
        <v/>
      </c>
      <c r="AQ80" s="192" t="str">
        <f t="shared" si="38"/>
        <v/>
      </c>
      <c r="AR80" s="192">
        <f t="shared" si="39"/>
        <v>0</v>
      </c>
      <c r="AS80" s="192">
        <f t="shared" si="40"/>
        <v>0</v>
      </c>
      <c r="AT80" s="192" t="str">
        <f t="shared" si="41"/>
        <v/>
      </c>
      <c r="AU80" s="193">
        <f t="shared" ref="AU80:AU143" si="48">SUM(AP80:AT80)</f>
        <v>0</v>
      </c>
    </row>
    <row r="81" spans="2:47" x14ac:dyDescent="0.25">
      <c r="B81">
        <v>20</v>
      </c>
      <c r="C81" t="str">
        <f>IFERROR(VLOOKUP(B81,'Step 1_Metric 30'!C:F,4,FALSE),"")</f>
        <v/>
      </c>
      <c r="P81" s="38" t="str">
        <f t="shared" si="43"/>
        <v>Total Crop Acreage ImpactedPost</v>
      </c>
      <c r="Q81" s="40">
        <f t="shared" si="35"/>
        <v>16</v>
      </c>
      <c r="R81" s="40" t="str">
        <f t="shared" si="44"/>
        <v/>
      </c>
      <c r="S81" s="40">
        <f t="shared" si="31"/>
        <v>30</v>
      </c>
      <c r="T81" s="40" t="s">
        <v>660</v>
      </c>
      <c r="U81" s="40">
        <f t="shared" si="32"/>
        <v>1</v>
      </c>
      <c r="V81" s="40" t="s">
        <v>540</v>
      </c>
      <c r="W81" s="40" t="str">
        <f t="shared" si="33"/>
        <v>Post</v>
      </c>
      <c r="X81" s="202" t="str">
        <f t="shared" si="29"/>
        <v/>
      </c>
      <c r="Y81" s="247" t="str">
        <f t="shared" si="30"/>
        <v/>
      </c>
      <c r="AF81" s="40">
        <f t="shared" si="45"/>
        <v>13</v>
      </c>
      <c r="AG81" s="40" t="str">
        <f t="shared" si="47"/>
        <v/>
      </c>
      <c r="AH81" s="40">
        <v>30</v>
      </c>
      <c r="AI81" s="38" t="s">
        <v>660</v>
      </c>
      <c r="AJ81" s="40">
        <v>67</v>
      </c>
      <c r="AK81" s="40" t="s">
        <v>540</v>
      </c>
      <c r="AL81" s="40" t="str">
        <f t="shared" si="46"/>
        <v>Post</v>
      </c>
      <c r="AM81" s="40">
        <f t="shared" si="42"/>
        <v>100</v>
      </c>
      <c r="AN81" s="40">
        <f>VLOOKUP(AM81,'Inputs_Metric 7'!$G$49:$H$51,2,FALSE)</f>
        <v>0.01</v>
      </c>
      <c r="AO81" s="169">
        <f>SUMIFS(
INDEX('Step 1_Metric 30'!$M$1:$N$99999,    1,    MATCH($AL81,'Step 1_Metric 30'!$M$2:$N$2,0))         :          INDEX('Step 1_Metric 30'!$M$1:$N$99999,    99999,    MATCH($AL81,'Step 1_Metric 30'!$M$2:$N$2,0)),
'Step 1_Metric 30'!$E$1:$E$99999,       $AM81,    'Step 1_Metric 30'!$F$1:$F$99999,     $AG81         )</f>
        <v>0</v>
      </c>
      <c r="AP81" s="192">
        <f t="shared" si="37"/>
        <v>0</v>
      </c>
      <c r="AQ81" s="192">
        <f t="shared" si="38"/>
        <v>0</v>
      </c>
      <c r="AR81" s="192" t="str">
        <f t="shared" si="39"/>
        <v/>
      </c>
      <c r="AS81" s="192" t="str">
        <f t="shared" si="40"/>
        <v/>
      </c>
      <c r="AT81" s="192" t="str">
        <f t="shared" si="41"/>
        <v/>
      </c>
      <c r="AU81" s="193">
        <f t="shared" si="48"/>
        <v>0</v>
      </c>
    </row>
    <row r="82" spans="2:47" x14ac:dyDescent="0.25">
      <c r="B82">
        <v>21</v>
      </c>
      <c r="C82" t="str">
        <f>IFERROR(VLOOKUP(B82,'Step 1_Metric 30'!C:F,4,FALSE),"")</f>
        <v/>
      </c>
      <c r="P82" s="38" t="str">
        <f t="shared" si="43"/>
        <v>Total Crop Acreage ImpactedPre</v>
      </c>
      <c r="Q82" s="40">
        <f t="shared" si="35"/>
        <v>17</v>
      </c>
      <c r="R82" s="40" t="str">
        <f t="shared" si="44"/>
        <v/>
      </c>
      <c r="S82" s="40">
        <f t="shared" si="31"/>
        <v>30</v>
      </c>
      <c r="T82" s="40" t="s">
        <v>660</v>
      </c>
      <c r="U82" s="40">
        <f t="shared" si="32"/>
        <v>1</v>
      </c>
      <c r="V82" s="40" t="s">
        <v>540</v>
      </c>
      <c r="W82" s="40" t="str">
        <f t="shared" si="33"/>
        <v>Pre</v>
      </c>
      <c r="X82" s="202" t="str">
        <f t="shared" si="29"/>
        <v/>
      </c>
      <c r="Y82" s="247" t="str">
        <f t="shared" si="30"/>
        <v/>
      </c>
      <c r="AF82" s="40">
        <f t="shared" si="45"/>
        <v>14</v>
      </c>
      <c r="AG82" s="40" t="str">
        <f t="shared" si="47"/>
        <v/>
      </c>
      <c r="AH82" s="40">
        <v>30</v>
      </c>
      <c r="AI82" s="38" t="s">
        <v>660</v>
      </c>
      <c r="AJ82" s="40">
        <v>68</v>
      </c>
      <c r="AK82" s="40" t="s">
        <v>540</v>
      </c>
      <c r="AL82" s="40" t="str">
        <f t="shared" si="46"/>
        <v>Pre</v>
      </c>
      <c r="AM82" s="40">
        <f t="shared" si="42"/>
        <v>2</v>
      </c>
      <c r="AN82" s="40">
        <f>VLOOKUP(AM82,'Inputs_Metric 7'!$G$49:$H$51,2,FALSE)</f>
        <v>0.5</v>
      </c>
      <c r="AO82" s="169">
        <f>SUMIFS(
INDEX('Step 1_Metric 30'!$M$1:$N$99999,    1,    MATCH($AL82,'Step 1_Metric 30'!$M$2:$N$2,0))         :          INDEX('Step 1_Metric 30'!$M$1:$N$99999,    99999,    MATCH($AL82,'Step 1_Metric 30'!$M$2:$N$2,0)),
'Step 1_Metric 30'!$E$1:$E$99999,       $AM82,    'Step 1_Metric 30'!$F$1:$F$99999,     $AG82         )</f>
        <v>0</v>
      </c>
      <c r="AP82" s="192" t="str">
        <f t="shared" si="37"/>
        <v/>
      </c>
      <c r="AQ82" s="192" t="str">
        <f t="shared" si="38"/>
        <v/>
      </c>
      <c r="AR82" s="192" t="str">
        <f t="shared" si="39"/>
        <v/>
      </c>
      <c r="AS82" s="192" t="str">
        <f t="shared" si="40"/>
        <v/>
      </c>
      <c r="AT82" s="192">
        <f t="shared" si="41"/>
        <v>0</v>
      </c>
      <c r="AU82" s="193">
        <f t="shared" si="48"/>
        <v>0</v>
      </c>
    </row>
    <row r="83" spans="2:47" x14ac:dyDescent="0.25">
      <c r="B83">
        <v>22</v>
      </c>
      <c r="C83" t="str">
        <f>IFERROR(VLOOKUP(B83,'Step 1_Metric 30'!C:F,4,FALSE),"")</f>
        <v/>
      </c>
      <c r="P83" s="38" t="str">
        <f t="shared" si="43"/>
        <v>Total Crop Acreage ImpactedPost</v>
      </c>
      <c r="Q83" s="40">
        <f t="shared" si="35"/>
        <v>17</v>
      </c>
      <c r="R83" s="40" t="str">
        <f t="shared" si="44"/>
        <v/>
      </c>
      <c r="S83" s="40">
        <f t="shared" si="31"/>
        <v>30</v>
      </c>
      <c r="T83" s="40" t="s">
        <v>660</v>
      </c>
      <c r="U83" s="40">
        <f t="shared" si="32"/>
        <v>1</v>
      </c>
      <c r="V83" s="40" t="s">
        <v>540</v>
      </c>
      <c r="W83" s="40" t="str">
        <f t="shared" si="33"/>
        <v>Post</v>
      </c>
      <c r="X83" s="202" t="str">
        <f t="shared" si="29"/>
        <v/>
      </c>
      <c r="Y83" s="247" t="str">
        <f t="shared" si="30"/>
        <v/>
      </c>
      <c r="AF83" s="40">
        <f t="shared" si="45"/>
        <v>14</v>
      </c>
      <c r="AG83" s="40" t="str">
        <f t="shared" si="47"/>
        <v/>
      </c>
      <c r="AH83" s="40">
        <v>30</v>
      </c>
      <c r="AI83" s="38" t="s">
        <v>660</v>
      </c>
      <c r="AJ83" s="40">
        <v>69</v>
      </c>
      <c r="AK83" s="40" t="s">
        <v>540</v>
      </c>
      <c r="AL83" s="40" t="str">
        <f t="shared" si="46"/>
        <v>Pre</v>
      </c>
      <c r="AM83" s="40">
        <f t="shared" si="42"/>
        <v>20</v>
      </c>
      <c r="AN83" s="40">
        <f>VLOOKUP(AM83,'Inputs_Metric 7'!$G$49:$H$51,2,FALSE)</f>
        <v>0.05</v>
      </c>
      <c r="AO83" s="169">
        <f>SUMIFS(
INDEX('Step 1_Metric 30'!$M$1:$N$99999,    1,    MATCH($AL83,'Step 1_Metric 30'!$M$2:$N$2,0))         :          INDEX('Step 1_Metric 30'!$M$1:$N$99999,    99999,    MATCH($AL83,'Step 1_Metric 30'!$M$2:$N$2,0)),
'Step 1_Metric 30'!$E$1:$E$99999,       $AM83,    'Step 1_Metric 30'!$F$1:$F$99999,     $AG83         )</f>
        <v>0</v>
      </c>
      <c r="AP83" s="192" t="str">
        <f t="shared" si="37"/>
        <v/>
      </c>
      <c r="AQ83" s="192" t="str">
        <f t="shared" si="38"/>
        <v/>
      </c>
      <c r="AR83" s="192">
        <f t="shared" si="39"/>
        <v>0</v>
      </c>
      <c r="AS83" s="192">
        <f t="shared" si="40"/>
        <v>0</v>
      </c>
      <c r="AT83" s="192" t="str">
        <f t="shared" si="41"/>
        <v/>
      </c>
      <c r="AU83" s="193">
        <f t="shared" si="48"/>
        <v>0</v>
      </c>
    </row>
    <row r="84" spans="2:47" x14ac:dyDescent="0.25">
      <c r="B84">
        <v>23</v>
      </c>
      <c r="C84" t="str">
        <f>IFERROR(VLOOKUP(B84,'Step 1_Metric 30'!C:F,4,FALSE),"")</f>
        <v/>
      </c>
      <c r="P84" s="38" t="str">
        <f t="shared" si="43"/>
        <v>Total Crop Acreage ImpactedPre</v>
      </c>
      <c r="Q84" s="40">
        <f t="shared" si="35"/>
        <v>18</v>
      </c>
      <c r="R84" s="40" t="str">
        <f t="shared" si="44"/>
        <v/>
      </c>
      <c r="S84" s="40">
        <f t="shared" si="31"/>
        <v>30</v>
      </c>
      <c r="T84" s="40" t="s">
        <v>660</v>
      </c>
      <c r="U84" s="40">
        <f t="shared" si="32"/>
        <v>1</v>
      </c>
      <c r="V84" s="40" t="s">
        <v>540</v>
      </c>
      <c r="W84" s="40" t="str">
        <f t="shared" si="33"/>
        <v>Pre</v>
      </c>
      <c r="X84" s="202" t="str">
        <f t="shared" si="29"/>
        <v/>
      </c>
      <c r="Y84" s="247" t="str">
        <f t="shared" si="30"/>
        <v/>
      </c>
      <c r="AF84" s="40">
        <f t="shared" si="45"/>
        <v>14</v>
      </c>
      <c r="AG84" s="40" t="str">
        <f t="shared" si="47"/>
        <v/>
      </c>
      <c r="AH84" s="40">
        <v>30</v>
      </c>
      <c r="AI84" s="38" t="s">
        <v>660</v>
      </c>
      <c r="AJ84" s="40">
        <v>70</v>
      </c>
      <c r="AK84" s="40" t="s">
        <v>540</v>
      </c>
      <c r="AL84" s="40" t="str">
        <f t="shared" si="46"/>
        <v>Pre</v>
      </c>
      <c r="AM84" s="40">
        <f t="shared" si="42"/>
        <v>100</v>
      </c>
      <c r="AN84" s="40">
        <f>VLOOKUP(AM84,'Inputs_Metric 7'!$G$49:$H$51,2,FALSE)</f>
        <v>0.01</v>
      </c>
      <c r="AO84" s="169">
        <f>SUMIFS(
INDEX('Step 1_Metric 30'!$M$1:$N$99999,    1,    MATCH($AL84,'Step 1_Metric 30'!$M$2:$N$2,0))         :          INDEX('Step 1_Metric 30'!$M$1:$N$99999,    99999,    MATCH($AL84,'Step 1_Metric 30'!$M$2:$N$2,0)),
'Step 1_Metric 30'!$E$1:$E$99999,       $AM84,    'Step 1_Metric 30'!$F$1:$F$99999,     $AG84         )</f>
        <v>0</v>
      </c>
      <c r="AP84" s="192">
        <f t="shared" si="37"/>
        <v>0</v>
      </c>
      <c r="AQ84" s="192">
        <f t="shared" si="38"/>
        <v>0</v>
      </c>
      <c r="AR84" s="192" t="str">
        <f t="shared" si="39"/>
        <v/>
      </c>
      <c r="AS84" s="192" t="str">
        <f t="shared" si="40"/>
        <v/>
      </c>
      <c r="AT84" s="192" t="str">
        <f t="shared" si="41"/>
        <v/>
      </c>
      <c r="AU84" s="193">
        <f t="shared" si="48"/>
        <v>0</v>
      </c>
    </row>
    <row r="85" spans="2:47" x14ac:dyDescent="0.25">
      <c r="B85">
        <v>24</v>
      </c>
      <c r="C85" t="str">
        <f>IFERROR(VLOOKUP(B85,'Step 1_Metric 30'!C:F,4,FALSE),"")</f>
        <v/>
      </c>
      <c r="P85" s="38" t="str">
        <f t="shared" si="43"/>
        <v>Total Crop Acreage ImpactedPost</v>
      </c>
      <c r="Q85" s="40">
        <f t="shared" si="35"/>
        <v>18</v>
      </c>
      <c r="R85" s="40" t="str">
        <f t="shared" si="44"/>
        <v/>
      </c>
      <c r="S85" s="40">
        <f t="shared" si="31"/>
        <v>30</v>
      </c>
      <c r="T85" s="40" t="s">
        <v>660</v>
      </c>
      <c r="U85" s="40">
        <f t="shared" si="32"/>
        <v>1</v>
      </c>
      <c r="V85" s="40" t="s">
        <v>540</v>
      </c>
      <c r="W85" s="40" t="str">
        <f t="shared" si="33"/>
        <v>Post</v>
      </c>
      <c r="X85" s="202" t="str">
        <f t="shared" si="29"/>
        <v/>
      </c>
      <c r="Y85" s="247" t="str">
        <f t="shared" si="30"/>
        <v/>
      </c>
      <c r="AF85" s="40">
        <f t="shared" si="45"/>
        <v>14</v>
      </c>
      <c r="AG85" s="40" t="str">
        <f t="shared" si="47"/>
        <v/>
      </c>
      <c r="AH85" s="40">
        <v>30</v>
      </c>
      <c r="AI85" s="38" t="s">
        <v>660</v>
      </c>
      <c r="AJ85" s="40">
        <v>71</v>
      </c>
      <c r="AK85" s="40" t="s">
        <v>540</v>
      </c>
      <c r="AL85" s="40" t="str">
        <f t="shared" si="46"/>
        <v>Post</v>
      </c>
      <c r="AM85" s="40">
        <f t="shared" si="42"/>
        <v>2</v>
      </c>
      <c r="AN85" s="40">
        <f>VLOOKUP(AM85,'Inputs_Metric 7'!$G$49:$H$51,2,FALSE)</f>
        <v>0.5</v>
      </c>
      <c r="AO85" s="169">
        <f>SUMIFS(
INDEX('Step 1_Metric 30'!$M$1:$N$99999,    1,    MATCH($AL85,'Step 1_Metric 30'!$M$2:$N$2,0))         :          INDEX('Step 1_Metric 30'!$M$1:$N$99999,    99999,    MATCH($AL85,'Step 1_Metric 30'!$M$2:$N$2,0)),
'Step 1_Metric 30'!$E$1:$E$99999,       $AM85,    'Step 1_Metric 30'!$F$1:$F$99999,     $AG85         )</f>
        <v>0</v>
      </c>
      <c r="AP85" s="192" t="str">
        <f t="shared" si="37"/>
        <v/>
      </c>
      <c r="AQ85" s="192" t="str">
        <f t="shared" si="38"/>
        <v/>
      </c>
      <c r="AR85" s="192" t="str">
        <f t="shared" si="39"/>
        <v/>
      </c>
      <c r="AS85" s="192" t="str">
        <f t="shared" si="40"/>
        <v/>
      </c>
      <c r="AT85" s="192">
        <f t="shared" si="41"/>
        <v>0</v>
      </c>
      <c r="AU85" s="193">
        <f t="shared" si="48"/>
        <v>0</v>
      </c>
    </row>
    <row r="86" spans="2:47" x14ac:dyDescent="0.25">
      <c r="B86">
        <v>25</v>
      </c>
      <c r="C86" t="str">
        <f>IFERROR(VLOOKUP(B86,'Step 1_Metric 30'!C:F,4,FALSE),"")</f>
        <v/>
      </c>
      <c r="P86" s="38" t="str">
        <f t="shared" si="43"/>
        <v>Total Crop Acreage ImpactedPre</v>
      </c>
      <c r="Q86" s="40">
        <f t="shared" si="35"/>
        <v>19</v>
      </c>
      <c r="R86" s="40" t="str">
        <f t="shared" si="44"/>
        <v/>
      </c>
      <c r="S86" s="40">
        <f t="shared" si="31"/>
        <v>30</v>
      </c>
      <c r="T86" s="40" t="s">
        <v>660</v>
      </c>
      <c r="U86" s="40">
        <f t="shared" si="32"/>
        <v>1</v>
      </c>
      <c r="V86" s="40" t="s">
        <v>540</v>
      </c>
      <c r="W86" s="40" t="str">
        <f t="shared" si="33"/>
        <v>Pre</v>
      </c>
      <c r="X86" s="202" t="str">
        <f t="shared" si="29"/>
        <v/>
      </c>
      <c r="Y86" s="247" t="str">
        <f t="shared" si="30"/>
        <v/>
      </c>
      <c r="AF86" s="40">
        <f t="shared" si="45"/>
        <v>14</v>
      </c>
      <c r="AG86" s="40" t="str">
        <f t="shared" si="47"/>
        <v/>
      </c>
      <c r="AH86" s="40">
        <v>30</v>
      </c>
      <c r="AI86" s="38" t="s">
        <v>660</v>
      </c>
      <c r="AJ86" s="40">
        <v>72</v>
      </c>
      <c r="AK86" s="40" t="s">
        <v>540</v>
      </c>
      <c r="AL86" s="40" t="str">
        <f t="shared" si="46"/>
        <v>Post</v>
      </c>
      <c r="AM86" s="40">
        <f t="shared" si="42"/>
        <v>20</v>
      </c>
      <c r="AN86" s="40">
        <f>VLOOKUP(AM86,'Inputs_Metric 7'!$G$49:$H$51,2,FALSE)</f>
        <v>0.05</v>
      </c>
      <c r="AO86" s="169">
        <f>SUMIFS(
INDEX('Step 1_Metric 30'!$M$1:$N$99999,    1,    MATCH($AL86,'Step 1_Metric 30'!$M$2:$N$2,0))         :          INDEX('Step 1_Metric 30'!$M$1:$N$99999,    99999,    MATCH($AL86,'Step 1_Metric 30'!$M$2:$N$2,0)),
'Step 1_Metric 30'!$E$1:$E$99999,       $AM86,    'Step 1_Metric 30'!$F$1:$F$99999,     $AG86         )</f>
        <v>0</v>
      </c>
      <c r="AP86" s="192" t="str">
        <f t="shared" si="37"/>
        <v/>
      </c>
      <c r="AQ86" s="192" t="str">
        <f t="shared" si="38"/>
        <v/>
      </c>
      <c r="AR86" s="192">
        <f t="shared" si="39"/>
        <v>0</v>
      </c>
      <c r="AS86" s="192">
        <f t="shared" si="40"/>
        <v>0</v>
      </c>
      <c r="AT86" s="192" t="str">
        <f t="shared" si="41"/>
        <v/>
      </c>
      <c r="AU86" s="193">
        <f t="shared" si="48"/>
        <v>0</v>
      </c>
    </row>
    <row r="87" spans="2:47" x14ac:dyDescent="0.25">
      <c r="B87">
        <v>26</v>
      </c>
      <c r="C87" t="str">
        <f>IFERROR(VLOOKUP(B87,'Step 1_Metric 30'!C:F,4,FALSE),"")</f>
        <v/>
      </c>
      <c r="P87" s="38" t="str">
        <f t="shared" si="43"/>
        <v>Total Crop Acreage ImpactedPost</v>
      </c>
      <c r="Q87" s="40">
        <f t="shared" si="35"/>
        <v>19</v>
      </c>
      <c r="R87" s="40" t="str">
        <f t="shared" si="44"/>
        <v/>
      </c>
      <c r="S87" s="40">
        <f t="shared" si="31"/>
        <v>30</v>
      </c>
      <c r="T87" s="40" t="s">
        <v>660</v>
      </c>
      <c r="U87" s="40">
        <f t="shared" si="32"/>
        <v>1</v>
      </c>
      <c r="V87" s="40" t="s">
        <v>540</v>
      </c>
      <c r="W87" s="40" t="str">
        <f t="shared" si="33"/>
        <v>Post</v>
      </c>
      <c r="X87" s="202" t="str">
        <f t="shared" si="29"/>
        <v/>
      </c>
      <c r="Y87" s="247" t="str">
        <f t="shared" si="30"/>
        <v/>
      </c>
      <c r="AF87" s="40">
        <f t="shared" si="45"/>
        <v>14</v>
      </c>
      <c r="AG87" s="40" t="str">
        <f t="shared" si="47"/>
        <v/>
      </c>
      <c r="AH87" s="40">
        <v>30</v>
      </c>
      <c r="AI87" s="38" t="s">
        <v>660</v>
      </c>
      <c r="AJ87" s="40">
        <v>73</v>
      </c>
      <c r="AK87" s="40" t="s">
        <v>540</v>
      </c>
      <c r="AL87" s="40" t="str">
        <f t="shared" si="46"/>
        <v>Post</v>
      </c>
      <c r="AM87" s="40">
        <f t="shared" si="42"/>
        <v>100</v>
      </c>
      <c r="AN87" s="40">
        <f>VLOOKUP(AM87,'Inputs_Metric 7'!$G$49:$H$51,2,FALSE)</f>
        <v>0.01</v>
      </c>
      <c r="AO87" s="169">
        <f>SUMIFS(
INDEX('Step 1_Metric 30'!$M$1:$N$99999,    1,    MATCH($AL87,'Step 1_Metric 30'!$M$2:$N$2,0))         :          INDEX('Step 1_Metric 30'!$M$1:$N$99999,    99999,    MATCH($AL87,'Step 1_Metric 30'!$M$2:$N$2,0)),
'Step 1_Metric 30'!$E$1:$E$99999,       $AM87,    'Step 1_Metric 30'!$F$1:$F$99999,     $AG87         )</f>
        <v>0</v>
      </c>
      <c r="AP87" s="192">
        <f t="shared" si="37"/>
        <v>0</v>
      </c>
      <c r="AQ87" s="192">
        <f t="shared" si="38"/>
        <v>0</v>
      </c>
      <c r="AR87" s="192" t="str">
        <f t="shared" si="39"/>
        <v/>
      </c>
      <c r="AS87" s="192" t="str">
        <f t="shared" si="40"/>
        <v/>
      </c>
      <c r="AT87" s="192" t="str">
        <f t="shared" si="41"/>
        <v/>
      </c>
      <c r="AU87" s="193">
        <f t="shared" si="48"/>
        <v>0</v>
      </c>
    </row>
    <row r="88" spans="2:47" x14ac:dyDescent="0.25">
      <c r="B88">
        <v>27</v>
      </c>
      <c r="C88" t="str">
        <f>IFERROR(VLOOKUP(B88,'Step 1_Metric 30'!C:F,4,FALSE),"")</f>
        <v/>
      </c>
      <c r="P88" s="38" t="str">
        <f t="shared" si="43"/>
        <v>Total Crop Acreage ImpactedPre</v>
      </c>
      <c r="Q88" s="40">
        <f t="shared" si="35"/>
        <v>20</v>
      </c>
      <c r="R88" s="40" t="str">
        <f t="shared" si="44"/>
        <v/>
      </c>
      <c r="S88" s="40">
        <f t="shared" si="31"/>
        <v>30</v>
      </c>
      <c r="T88" s="40" t="s">
        <v>660</v>
      </c>
      <c r="U88" s="40">
        <f t="shared" si="32"/>
        <v>1</v>
      </c>
      <c r="V88" s="40" t="s">
        <v>540</v>
      </c>
      <c r="W88" s="40" t="str">
        <f t="shared" si="33"/>
        <v>Pre</v>
      </c>
      <c r="X88" s="202" t="str">
        <f t="shared" si="29"/>
        <v/>
      </c>
      <c r="Y88" s="247" t="str">
        <f t="shared" si="30"/>
        <v/>
      </c>
      <c r="AF88" s="40">
        <f t="shared" si="45"/>
        <v>15</v>
      </c>
      <c r="AG88" s="40" t="str">
        <f t="shared" si="47"/>
        <v/>
      </c>
      <c r="AH88" s="40">
        <v>30</v>
      </c>
      <c r="AI88" s="38" t="s">
        <v>660</v>
      </c>
      <c r="AJ88" s="40">
        <v>74</v>
      </c>
      <c r="AK88" s="40" t="s">
        <v>540</v>
      </c>
      <c r="AL88" s="40" t="str">
        <f t="shared" si="46"/>
        <v>Pre</v>
      </c>
      <c r="AM88" s="40">
        <f t="shared" si="42"/>
        <v>2</v>
      </c>
      <c r="AN88" s="40">
        <f>VLOOKUP(AM88,'Inputs_Metric 7'!$G$49:$H$51,2,FALSE)</f>
        <v>0.5</v>
      </c>
      <c r="AO88" s="169">
        <f>SUMIFS(
INDEX('Step 1_Metric 30'!$M$1:$N$99999,    1,    MATCH($AL88,'Step 1_Metric 30'!$M$2:$N$2,0))         :          INDEX('Step 1_Metric 30'!$M$1:$N$99999,    99999,    MATCH($AL88,'Step 1_Metric 30'!$M$2:$N$2,0)),
'Step 1_Metric 30'!$E$1:$E$99999,       $AM88,    'Step 1_Metric 30'!$F$1:$F$99999,     $AG88         )</f>
        <v>0</v>
      </c>
      <c r="AP88" s="192" t="str">
        <f t="shared" si="37"/>
        <v/>
      </c>
      <c r="AQ88" s="192" t="str">
        <f t="shared" si="38"/>
        <v/>
      </c>
      <c r="AR88" s="192" t="str">
        <f t="shared" si="39"/>
        <v/>
      </c>
      <c r="AS88" s="192" t="str">
        <f t="shared" si="40"/>
        <v/>
      </c>
      <c r="AT88" s="192">
        <f t="shared" si="41"/>
        <v>0</v>
      </c>
      <c r="AU88" s="193">
        <f t="shared" si="48"/>
        <v>0</v>
      </c>
    </row>
    <row r="89" spans="2:47" x14ac:dyDescent="0.25">
      <c r="B89">
        <v>28</v>
      </c>
      <c r="C89" t="str">
        <f>IFERROR(VLOOKUP(B89,'Step 1_Metric 30'!C:F,4,FALSE),"")</f>
        <v/>
      </c>
      <c r="P89" s="38" t="str">
        <f t="shared" si="43"/>
        <v>Total Crop Acreage ImpactedPost</v>
      </c>
      <c r="Q89" s="40">
        <f t="shared" si="35"/>
        <v>20</v>
      </c>
      <c r="R89" s="40" t="str">
        <f t="shared" si="44"/>
        <v/>
      </c>
      <c r="S89" s="40">
        <f t="shared" si="31"/>
        <v>30</v>
      </c>
      <c r="T89" s="40" t="s">
        <v>660</v>
      </c>
      <c r="U89" s="40">
        <f t="shared" si="32"/>
        <v>1</v>
      </c>
      <c r="V89" s="40" t="s">
        <v>540</v>
      </c>
      <c r="W89" s="40" t="str">
        <f t="shared" si="33"/>
        <v>Post</v>
      </c>
      <c r="X89" s="202" t="str">
        <f t="shared" si="29"/>
        <v/>
      </c>
      <c r="Y89" s="247" t="str">
        <f t="shared" si="30"/>
        <v/>
      </c>
      <c r="AF89" s="40">
        <f t="shared" si="45"/>
        <v>15</v>
      </c>
      <c r="AG89" s="40" t="str">
        <f t="shared" si="47"/>
        <v/>
      </c>
      <c r="AH89" s="40">
        <v>30</v>
      </c>
      <c r="AI89" s="38" t="s">
        <v>660</v>
      </c>
      <c r="AJ89" s="40">
        <v>75</v>
      </c>
      <c r="AK89" s="40" t="s">
        <v>540</v>
      </c>
      <c r="AL89" s="40" t="str">
        <f t="shared" si="46"/>
        <v>Pre</v>
      </c>
      <c r="AM89" s="40">
        <f t="shared" si="42"/>
        <v>20</v>
      </c>
      <c r="AN89" s="40">
        <f>VLOOKUP(AM89,'Inputs_Metric 7'!$G$49:$H$51,2,FALSE)</f>
        <v>0.05</v>
      </c>
      <c r="AO89" s="169">
        <f>SUMIFS(
INDEX('Step 1_Metric 30'!$M$1:$N$99999,    1,    MATCH($AL89,'Step 1_Metric 30'!$M$2:$N$2,0))         :          INDEX('Step 1_Metric 30'!$M$1:$N$99999,    99999,    MATCH($AL89,'Step 1_Metric 30'!$M$2:$N$2,0)),
'Step 1_Metric 30'!$E$1:$E$99999,       $AM89,    'Step 1_Metric 30'!$F$1:$F$99999,     $AG89         )</f>
        <v>0</v>
      </c>
      <c r="AP89" s="192" t="str">
        <f t="shared" si="37"/>
        <v/>
      </c>
      <c r="AQ89" s="192" t="str">
        <f t="shared" si="38"/>
        <v/>
      </c>
      <c r="AR89" s="192">
        <f t="shared" si="39"/>
        <v>0</v>
      </c>
      <c r="AS89" s="192">
        <f t="shared" si="40"/>
        <v>0</v>
      </c>
      <c r="AT89" s="192" t="str">
        <f t="shared" si="41"/>
        <v/>
      </c>
      <c r="AU89" s="193">
        <f t="shared" si="48"/>
        <v>0</v>
      </c>
    </row>
    <row r="90" spans="2:47" x14ac:dyDescent="0.25">
      <c r="B90">
        <v>29</v>
      </c>
      <c r="C90" t="str">
        <f>IFERROR(VLOOKUP(B90,'Step 1_Metric 30'!C:F,4,FALSE),"")</f>
        <v/>
      </c>
      <c r="P90" s="38" t="str">
        <f t="shared" si="43"/>
        <v>Total Crop Acreage ImpactedPre</v>
      </c>
      <c r="Q90" s="40">
        <f t="shared" si="35"/>
        <v>21</v>
      </c>
      <c r="R90" s="40" t="str">
        <f t="shared" si="44"/>
        <v/>
      </c>
      <c r="S90" s="40">
        <f t="shared" si="31"/>
        <v>30</v>
      </c>
      <c r="T90" s="40" t="s">
        <v>660</v>
      </c>
      <c r="U90" s="40">
        <f t="shared" si="32"/>
        <v>1</v>
      </c>
      <c r="V90" s="40" t="s">
        <v>540</v>
      </c>
      <c r="W90" s="40" t="str">
        <f t="shared" si="33"/>
        <v>Pre</v>
      </c>
      <c r="X90" s="202" t="str">
        <f t="shared" si="29"/>
        <v/>
      </c>
      <c r="Y90" s="247" t="str">
        <f t="shared" si="30"/>
        <v/>
      </c>
      <c r="AF90" s="40">
        <f t="shared" si="45"/>
        <v>15</v>
      </c>
      <c r="AG90" s="40" t="str">
        <f t="shared" si="47"/>
        <v/>
      </c>
      <c r="AH90" s="40">
        <v>30</v>
      </c>
      <c r="AI90" s="38" t="s">
        <v>660</v>
      </c>
      <c r="AJ90" s="40">
        <v>76</v>
      </c>
      <c r="AK90" s="40" t="s">
        <v>540</v>
      </c>
      <c r="AL90" s="40" t="str">
        <f t="shared" si="46"/>
        <v>Pre</v>
      </c>
      <c r="AM90" s="40">
        <f t="shared" si="42"/>
        <v>100</v>
      </c>
      <c r="AN90" s="40">
        <f>VLOOKUP(AM90,'Inputs_Metric 7'!$G$49:$H$51,2,FALSE)</f>
        <v>0.01</v>
      </c>
      <c r="AO90" s="169">
        <f>SUMIFS(
INDEX('Step 1_Metric 30'!$M$1:$N$99999,    1,    MATCH($AL90,'Step 1_Metric 30'!$M$2:$N$2,0))         :          INDEX('Step 1_Metric 30'!$M$1:$N$99999,    99999,    MATCH($AL90,'Step 1_Metric 30'!$M$2:$N$2,0)),
'Step 1_Metric 30'!$E$1:$E$99999,       $AM90,    'Step 1_Metric 30'!$F$1:$F$99999,     $AG90         )</f>
        <v>0</v>
      </c>
      <c r="AP90" s="192">
        <f t="shared" si="37"/>
        <v>0</v>
      </c>
      <c r="AQ90" s="192">
        <f t="shared" si="38"/>
        <v>0</v>
      </c>
      <c r="AR90" s="192" t="str">
        <f t="shared" si="39"/>
        <v/>
      </c>
      <c r="AS90" s="192" t="str">
        <f t="shared" si="40"/>
        <v/>
      </c>
      <c r="AT90" s="192" t="str">
        <f t="shared" si="41"/>
        <v/>
      </c>
      <c r="AU90" s="193">
        <f t="shared" si="48"/>
        <v>0</v>
      </c>
    </row>
    <row r="91" spans="2:47" x14ac:dyDescent="0.25">
      <c r="B91">
        <v>30</v>
      </c>
      <c r="C91" t="str">
        <f>IFERROR(VLOOKUP(B91,'Step 1_Metric 30'!C:F,4,FALSE),"")</f>
        <v/>
      </c>
      <c r="P91" s="38" t="str">
        <f t="shared" si="43"/>
        <v>Total Crop Acreage ImpactedPost</v>
      </c>
      <c r="Q91" s="40">
        <f t="shared" si="35"/>
        <v>21</v>
      </c>
      <c r="R91" s="40" t="str">
        <f t="shared" si="44"/>
        <v/>
      </c>
      <c r="S91" s="40">
        <f t="shared" si="31"/>
        <v>30</v>
      </c>
      <c r="T91" s="40" t="s">
        <v>660</v>
      </c>
      <c r="U91" s="40">
        <f t="shared" si="32"/>
        <v>1</v>
      </c>
      <c r="V91" s="40" t="s">
        <v>540</v>
      </c>
      <c r="W91" s="40" t="str">
        <f t="shared" si="33"/>
        <v>Post</v>
      </c>
      <c r="X91" s="202" t="str">
        <f t="shared" si="29"/>
        <v/>
      </c>
      <c r="Y91" s="247" t="str">
        <f t="shared" si="30"/>
        <v/>
      </c>
      <c r="AF91" s="40">
        <f t="shared" si="45"/>
        <v>15</v>
      </c>
      <c r="AG91" s="40" t="str">
        <f t="shared" si="47"/>
        <v/>
      </c>
      <c r="AH91" s="40">
        <v>30</v>
      </c>
      <c r="AI91" s="38" t="s">
        <v>660</v>
      </c>
      <c r="AJ91" s="40">
        <v>77</v>
      </c>
      <c r="AK91" s="40" t="s">
        <v>540</v>
      </c>
      <c r="AL91" s="40" t="str">
        <f t="shared" si="46"/>
        <v>Post</v>
      </c>
      <c r="AM91" s="40">
        <f t="shared" si="42"/>
        <v>2</v>
      </c>
      <c r="AN91" s="40">
        <f>VLOOKUP(AM91,'Inputs_Metric 7'!$G$49:$H$51,2,FALSE)</f>
        <v>0.5</v>
      </c>
      <c r="AO91" s="169">
        <f>SUMIFS(
INDEX('Step 1_Metric 30'!$M$1:$N$99999,    1,    MATCH($AL91,'Step 1_Metric 30'!$M$2:$N$2,0))         :          INDEX('Step 1_Metric 30'!$M$1:$N$99999,    99999,    MATCH($AL91,'Step 1_Metric 30'!$M$2:$N$2,0)),
'Step 1_Metric 30'!$E$1:$E$99999,       $AM91,    'Step 1_Metric 30'!$F$1:$F$99999,     $AG91         )</f>
        <v>0</v>
      </c>
      <c r="AP91" s="192" t="str">
        <f t="shared" si="37"/>
        <v/>
      </c>
      <c r="AQ91" s="192" t="str">
        <f t="shared" si="38"/>
        <v/>
      </c>
      <c r="AR91" s="192" t="str">
        <f t="shared" si="39"/>
        <v/>
      </c>
      <c r="AS91" s="192" t="str">
        <f t="shared" si="40"/>
        <v/>
      </c>
      <c r="AT91" s="192">
        <f t="shared" si="41"/>
        <v>0</v>
      </c>
      <c r="AU91" s="193">
        <f t="shared" si="48"/>
        <v>0</v>
      </c>
    </row>
    <row r="92" spans="2:47" x14ac:dyDescent="0.25">
      <c r="B92">
        <v>31</v>
      </c>
      <c r="C92" t="str">
        <f>IFERROR(VLOOKUP(B92,'Step 1_Metric 30'!C:F,4,FALSE),"")</f>
        <v/>
      </c>
      <c r="P92" s="38" t="str">
        <f t="shared" si="43"/>
        <v>Total Crop Acreage ImpactedPre</v>
      </c>
      <c r="Q92" s="40">
        <f t="shared" si="35"/>
        <v>22</v>
      </c>
      <c r="R92" s="40" t="str">
        <f t="shared" si="44"/>
        <v/>
      </c>
      <c r="S92" s="40">
        <f t="shared" si="31"/>
        <v>30</v>
      </c>
      <c r="T92" s="40" t="s">
        <v>660</v>
      </c>
      <c r="U92" s="40">
        <f t="shared" si="32"/>
        <v>1</v>
      </c>
      <c r="V92" s="40" t="s">
        <v>540</v>
      </c>
      <c r="W92" s="40" t="str">
        <f t="shared" si="33"/>
        <v>Pre</v>
      </c>
      <c r="X92" s="202" t="str">
        <f t="shared" si="29"/>
        <v/>
      </c>
      <c r="Y92" s="247" t="str">
        <f t="shared" si="30"/>
        <v/>
      </c>
      <c r="AF92" s="40">
        <f t="shared" si="45"/>
        <v>15</v>
      </c>
      <c r="AG92" s="40" t="str">
        <f t="shared" si="47"/>
        <v/>
      </c>
      <c r="AH92" s="40">
        <v>30</v>
      </c>
      <c r="AI92" s="38" t="s">
        <v>660</v>
      </c>
      <c r="AJ92" s="40">
        <v>78</v>
      </c>
      <c r="AK92" s="40" t="s">
        <v>540</v>
      </c>
      <c r="AL92" s="40" t="str">
        <f t="shared" si="46"/>
        <v>Post</v>
      </c>
      <c r="AM92" s="40">
        <f t="shared" si="42"/>
        <v>20</v>
      </c>
      <c r="AN92" s="40">
        <f>VLOOKUP(AM92,'Inputs_Metric 7'!$G$49:$H$51,2,FALSE)</f>
        <v>0.05</v>
      </c>
      <c r="AO92" s="169">
        <f>SUMIFS(
INDEX('Step 1_Metric 30'!$M$1:$N$99999,    1,    MATCH($AL92,'Step 1_Metric 30'!$M$2:$N$2,0))         :          INDEX('Step 1_Metric 30'!$M$1:$N$99999,    99999,    MATCH($AL92,'Step 1_Metric 30'!$M$2:$N$2,0)),
'Step 1_Metric 30'!$E$1:$E$99999,       $AM92,    'Step 1_Metric 30'!$F$1:$F$99999,     $AG92         )</f>
        <v>0</v>
      </c>
      <c r="AP92" s="192" t="str">
        <f t="shared" si="37"/>
        <v/>
      </c>
      <c r="AQ92" s="192" t="str">
        <f t="shared" si="38"/>
        <v/>
      </c>
      <c r="AR92" s="192">
        <f t="shared" si="39"/>
        <v>0</v>
      </c>
      <c r="AS92" s="192">
        <f t="shared" si="40"/>
        <v>0</v>
      </c>
      <c r="AT92" s="192" t="str">
        <f t="shared" si="41"/>
        <v/>
      </c>
      <c r="AU92" s="193">
        <f t="shared" si="48"/>
        <v>0</v>
      </c>
    </row>
    <row r="93" spans="2:47" x14ac:dyDescent="0.25">
      <c r="B93">
        <v>32</v>
      </c>
      <c r="C93" t="str">
        <f>IFERROR(VLOOKUP(B93,'Step 1_Metric 30'!C:F,4,FALSE),"")</f>
        <v/>
      </c>
      <c r="P93" s="38" t="str">
        <f t="shared" si="43"/>
        <v>Total Crop Acreage ImpactedPost</v>
      </c>
      <c r="Q93" s="40">
        <f t="shared" si="35"/>
        <v>22</v>
      </c>
      <c r="R93" s="40" t="str">
        <f t="shared" si="44"/>
        <v/>
      </c>
      <c r="S93" s="40">
        <f t="shared" si="31"/>
        <v>30</v>
      </c>
      <c r="T93" s="40" t="s">
        <v>660</v>
      </c>
      <c r="U93" s="40">
        <f t="shared" si="32"/>
        <v>1</v>
      </c>
      <c r="V93" s="40" t="s">
        <v>540</v>
      </c>
      <c r="W93" s="40" t="str">
        <f t="shared" si="33"/>
        <v>Post</v>
      </c>
      <c r="X93" s="202" t="str">
        <f t="shared" si="29"/>
        <v/>
      </c>
      <c r="Y93" s="247" t="str">
        <f t="shared" si="30"/>
        <v/>
      </c>
      <c r="AF93" s="40">
        <f t="shared" si="45"/>
        <v>15</v>
      </c>
      <c r="AG93" s="40" t="str">
        <f t="shared" si="47"/>
        <v/>
      </c>
      <c r="AH93" s="40">
        <v>30</v>
      </c>
      <c r="AI93" s="38" t="s">
        <v>660</v>
      </c>
      <c r="AJ93" s="40">
        <v>79</v>
      </c>
      <c r="AK93" s="40" t="s">
        <v>540</v>
      </c>
      <c r="AL93" s="40" t="str">
        <f t="shared" si="46"/>
        <v>Post</v>
      </c>
      <c r="AM93" s="40">
        <f t="shared" si="42"/>
        <v>100</v>
      </c>
      <c r="AN93" s="40">
        <f>VLOOKUP(AM93,'Inputs_Metric 7'!$G$49:$H$51,2,FALSE)</f>
        <v>0.01</v>
      </c>
      <c r="AO93" s="169">
        <f>SUMIFS(
INDEX('Step 1_Metric 30'!$M$1:$N$99999,    1,    MATCH($AL93,'Step 1_Metric 30'!$M$2:$N$2,0))         :          INDEX('Step 1_Metric 30'!$M$1:$N$99999,    99999,    MATCH($AL93,'Step 1_Metric 30'!$M$2:$N$2,0)),
'Step 1_Metric 30'!$E$1:$E$99999,       $AM93,    'Step 1_Metric 30'!$F$1:$F$99999,     $AG93         )</f>
        <v>0</v>
      </c>
      <c r="AP93" s="192">
        <f t="shared" si="37"/>
        <v>0</v>
      </c>
      <c r="AQ93" s="192">
        <f t="shared" si="38"/>
        <v>0</v>
      </c>
      <c r="AR93" s="192" t="str">
        <f t="shared" si="39"/>
        <v/>
      </c>
      <c r="AS93" s="192" t="str">
        <f t="shared" si="40"/>
        <v/>
      </c>
      <c r="AT93" s="192" t="str">
        <f t="shared" si="41"/>
        <v/>
      </c>
      <c r="AU93" s="193">
        <f t="shared" si="48"/>
        <v>0</v>
      </c>
    </row>
    <row r="94" spans="2:47" x14ac:dyDescent="0.25">
      <c r="B94">
        <v>33</v>
      </c>
      <c r="C94" t="str">
        <f>IFERROR(VLOOKUP(B94,'Step 1_Metric 30'!C:F,4,FALSE),"")</f>
        <v/>
      </c>
      <c r="P94" s="38" t="str">
        <f t="shared" si="43"/>
        <v>Total Crop Acreage ImpactedPre</v>
      </c>
      <c r="Q94" s="40">
        <f t="shared" si="35"/>
        <v>23</v>
      </c>
      <c r="R94" s="40" t="str">
        <f t="shared" si="44"/>
        <v/>
      </c>
      <c r="S94" s="40">
        <f t="shared" si="31"/>
        <v>30</v>
      </c>
      <c r="T94" s="40" t="s">
        <v>660</v>
      </c>
      <c r="U94" s="40">
        <f t="shared" si="32"/>
        <v>1</v>
      </c>
      <c r="V94" s="40" t="s">
        <v>540</v>
      </c>
      <c r="W94" s="40" t="str">
        <f t="shared" si="33"/>
        <v>Pre</v>
      </c>
      <c r="X94" s="202" t="str">
        <f t="shared" si="29"/>
        <v/>
      </c>
      <c r="Y94" s="247" t="str">
        <f t="shared" si="30"/>
        <v/>
      </c>
      <c r="AF94" s="40">
        <f t="shared" si="45"/>
        <v>16</v>
      </c>
      <c r="AG94" s="40" t="str">
        <f t="shared" si="47"/>
        <v/>
      </c>
      <c r="AH94" s="40">
        <v>30</v>
      </c>
      <c r="AI94" s="38" t="s">
        <v>660</v>
      </c>
      <c r="AJ94" s="40">
        <v>80</v>
      </c>
      <c r="AK94" s="40" t="s">
        <v>540</v>
      </c>
      <c r="AL94" s="40" t="str">
        <f t="shared" si="46"/>
        <v>Pre</v>
      </c>
      <c r="AM94" s="40">
        <f t="shared" si="42"/>
        <v>2</v>
      </c>
      <c r="AN94" s="40">
        <f>VLOOKUP(AM94,'Inputs_Metric 7'!$G$49:$H$51,2,FALSE)</f>
        <v>0.5</v>
      </c>
      <c r="AO94" s="169">
        <f>SUMIFS(
INDEX('Step 1_Metric 30'!$M$1:$N$99999,    1,    MATCH($AL94,'Step 1_Metric 30'!$M$2:$N$2,0))         :          INDEX('Step 1_Metric 30'!$M$1:$N$99999,    99999,    MATCH($AL94,'Step 1_Metric 30'!$M$2:$N$2,0)),
'Step 1_Metric 30'!$E$1:$E$99999,       $AM94,    'Step 1_Metric 30'!$F$1:$F$99999,     $AG94         )</f>
        <v>0</v>
      </c>
      <c r="AP94" s="192" t="str">
        <f t="shared" si="37"/>
        <v/>
      </c>
      <c r="AQ94" s="192" t="str">
        <f t="shared" si="38"/>
        <v/>
      </c>
      <c r="AR94" s="192" t="str">
        <f t="shared" si="39"/>
        <v/>
      </c>
      <c r="AS94" s="192" t="str">
        <f t="shared" si="40"/>
        <v/>
      </c>
      <c r="AT94" s="192">
        <f t="shared" si="41"/>
        <v>0</v>
      </c>
      <c r="AU94" s="193">
        <f t="shared" si="48"/>
        <v>0</v>
      </c>
    </row>
    <row r="95" spans="2:47" x14ac:dyDescent="0.25">
      <c r="B95">
        <v>34</v>
      </c>
      <c r="C95" t="str">
        <f>IFERROR(VLOOKUP(B95,'Step 1_Metric 30'!C:F,4,FALSE),"")</f>
        <v/>
      </c>
      <c r="P95" s="38" t="str">
        <f t="shared" si="43"/>
        <v>Total Crop Acreage ImpactedPost</v>
      </c>
      <c r="Q95" s="40">
        <f t="shared" si="35"/>
        <v>23</v>
      </c>
      <c r="R95" s="40" t="str">
        <f t="shared" si="44"/>
        <v/>
      </c>
      <c r="S95" s="40">
        <f t="shared" si="31"/>
        <v>30</v>
      </c>
      <c r="T95" s="40" t="s">
        <v>660</v>
      </c>
      <c r="U95" s="40">
        <f t="shared" si="32"/>
        <v>1</v>
      </c>
      <c r="V95" s="40" t="s">
        <v>540</v>
      </c>
      <c r="W95" s="40" t="str">
        <f t="shared" si="33"/>
        <v>Post</v>
      </c>
      <c r="X95" s="202" t="str">
        <f t="shared" si="29"/>
        <v/>
      </c>
      <c r="Y95" s="247" t="str">
        <f t="shared" si="30"/>
        <v/>
      </c>
      <c r="AF95" s="40">
        <f t="shared" si="45"/>
        <v>16</v>
      </c>
      <c r="AG95" s="40" t="str">
        <f t="shared" si="47"/>
        <v/>
      </c>
      <c r="AH95" s="40">
        <v>30</v>
      </c>
      <c r="AI95" s="38" t="s">
        <v>660</v>
      </c>
      <c r="AJ95" s="40">
        <v>81</v>
      </c>
      <c r="AK95" s="40" t="s">
        <v>540</v>
      </c>
      <c r="AL95" s="40" t="str">
        <f t="shared" si="46"/>
        <v>Pre</v>
      </c>
      <c r="AM95" s="40">
        <f t="shared" si="42"/>
        <v>20</v>
      </c>
      <c r="AN95" s="40">
        <f>VLOOKUP(AM95,'Inputs_Metric 7'!$G$49:$H$51,2,FALSE)</f>
        <v>0.05</v>
      </c>
      <c r="AO95" s="169">
        <f>SUMIFS(
INDEX('Step 1_Metric 30'!$M$1:$N$99999,    1,    MATCH($AL95,'Step 1_Metric 30'!$M$2:$N$2,0))         :          INDEX('Step 1_Metric 30'!$M$1:$N$99999,    99999,    MATCH($AL95,'Step 1_Metric 30'!$M$2:$N$2,0)),
'Step 1_Metric 30'!$E$1:$E$99999,       $AM95,    'Step 1_Metric 30'!$F$1:$F$99999,     $AG95         )</f>
        <v>0</v>
      </c>
      <c r="AP95" s="192" t="str">
        <f t="shared" si="37"/>
        <v/>
      </c>
      <c r="AQ95" s="192" t="str">
        <f t="shared" si="38"/>
        <v/>
      </c>
      <c r="AR95" s="192">
        <f t="shared" si="39"/>
        <v>0</v>
      </c>
      <c r="AS95" s="192">
        <f t="shared" si="40"/>
        <v>0</v>
      </c>
      <c r="AT95" s="192" t="str">
        <f t="shared" si="41"/>
        <v/>
      </c>
      <c r="AU95" s="193">
        <f t="shared" si="48"/>
        <v>0</v>
      </c>
    </row>
    <row r="96" spans="2:47" x14ac:dyDescent="0.25">
      <c r="B96">
        <v>35</v>
      </c>
      <c r="C96" t="str">
        <f>IFERROR(VLOOKUP(B96,'Step 1_Metric 30'!C:F,4,FALSE),"")</f>
        <v/>
      </c>
      <c r="P96" s="38" t="str">
        <f t="shared" si="43"/>
        <v>Total Crop Acreage ImpactedPre</v>
      </c>
      <c r="Q96" s="40">
        <f t="shared" si="35"/>
        <v>24</v>
      </c>
      <c r="R96" s="40" t="str">
        <f t="shared" si="44"/>
        <v/>
      </c>
      <c r="S96" s="40">
        <f t="shared" si="31"/>
        <v>30</v>
      </c>
      <c r="T96" s="40" t="s">
        <v>660</v>
      </c>
      <c r="U96" s="40">
        <f t="shared" si="32"/>
        <v>1</v>
      </c>
      <c r="V96" s="40" t="s">
        <v>540</v>
      </c>
      <c r="W96" s="40" t="str">
        <f t="shared" si="33"/>
        <v>Pre</v>
      </c>
      <c r="X96" s="202" t="str">
        <f t="shared" si="29"/>
        <v/>
      </c>
      <c r="Y96" s="247" t="str">
        <f t="shared" si="30"/>
        <v/>
      </c>
      <c r="AF96" s="40">
        <f t="shared" si="45"/>
        <v>16</v>
      </c>
      <c r="AG96" s="40" t="str">
        <f t="shared" si="47"/>
        <v/>
      </c>
      <c r="AH96" s="40">
        <v>30</v>
      </c>
      <c r="AI96" s="38" t="s">
        <v>660</v>
      </c>
      <c r="AJ96" s="40">
        <v>82</v>
      </c>
      <c r="AK96" s="40" t="s">
        <v>540</v>
      </c>
      <c r="AL96" s="40" t="str">
        <f t="shared" si="46"/>
        <v>Pre</v>
      </c>
      <c r="AM96" s="40">
        <f t="shared" si="42"/>
        <v>100</v>
      </c>
      <c r="AN96" s="40">
        <f>VLOOKUP(AM96,'Inputs_Metric 7'!$G$49:$H$51,2,FALSE)</f>
        <v>0.01</v>
      </c>
      <c r="AO96" s="169">
        <f>SUMIFS(
INDEX('Step 1_Metric 30'!$M$1:$N$99999,    1,    MATCH($AL96,'Step 1_Metric 30'!$M$2:$N$2,0))         :          INDEX('Step 1_Metric 30'!$M$1:$N$99999,    99999,    MATCH($AL96,'Step 1_Metric 30'!$M$2:$N$2,0)),
'Step 1_Metric 30'!$E$1:$E$99999,       $AM96,    'Step 1_Metric 30'!$F$1:$F$99999,     $AG96         )</f>
        <v>0</v>
      </c>
      <c r="AP96" s="192">
        <f t="shared" si="37"/>
        <v>0</v>
      </c>
      <c r="AQ96" s="192">
        <f t="shared" si="38"/>
        <v>0</v>
      </c>
      <c r="AR96" s="192" t="str">
        <f t="shared" si="39"/>
        <v/>
      </c>
      <c r="AS96" s="192" t="str">
        <f t="shared" si="40"/>
        <v/>
      </c>
      <c r="AT96" s="192" t="str">
        <f t="shared" si="41"/>
        <v/>
      </c>
      <c r="AU96" s="193">
        <f t="shared" si="48"/>
        <v>0</v>
      </c>
    </row>
    <row r="97" spans="2:47" x14ac:dyDescent="0.25">
      <c r="B97">
        <v>36</v>
      </c>
      <c r="C97" t="str">
        <f>IFERROR(VLOOKUP(B97,'Step 1_Metric 30'!C:F,4,FALSE),"")</f>
        <v/>
      </c>
      <c r="P97" s="38" t="str">
        <f t="shared" si="43"/>
        <v>Total Crop Acreage ImpactedPost</v>
      </c>
      <c r="Q97" s="40">
        <f t="shared" si="35"/>
        <v>24</v>
      </c>
      <c r="R97" s="40" t="str">
        <f t="shared" si="44"/>
        <v/>
      </c>
      <c r="S97" s="40">
        <f t="shared" si="31"/>
        <v>30</v>
      </c>
      <c r="T97" s="40" t="s">
        <v>660</v>
      </c>
      <c r="U97" s="40">
        <f t="shared" si="32"/>
        <v>1</v>
      </c>
      <c r="V97" s="40" t="s">
        <v>540</v>
      </c>
      <c r="W97" s="40" t="str">
        <f t="shared" si="33"/>
        <v>Post</v>
      </c>
      <c r="X97" s="202" t="str">
        <f t="shared" si="29"/>
        <v/>
      </c>
      <c r="Y97" s="247" t="str">
        <f t="shared" si="30"/>
        <v/>
      </c>
      <c r="AF97" s="40">
        <f t="shared" si="45"/>
        <v>16</v>
      </c>
      <c r="AG97" s="40" t="str">
        <f t="shared" si="47"/>
        <v/>
      </c>
      <c r="AH97" s="40">
        <v>30</v>
      </c>
      <c r="AI97" s="38" t="s">
        <v>660</v>
      </c>
      <c r="AJ97" s="40">
        <v>83</v>
      </c>
      <c r="AK97" s="40" t="s">
        <v>540</v>
      </c>
      <c r="AL97" s="40" t="str">
        <f t="shared" si="46"/>
        <v>Post</v>
      </c>
      <c r="AM97" s="40">
        <f t="shared" si="42"/>
        <v>2</v>
      </c>
      <c r="AN97" s="40">
        <f>VLOOKUP(AM97,'Inputs_Metric 7'!$G$49:$H$51,2,FALSE)</f>
        <v>0.5</v>
      </c>
      <c r="AO97" s="169">
        <f>SUMIFS(
INDEX('Step 1_Metric 30'!$M$1:$N$99999,    1,    MATCH($AL97,'Step 1_Metric 30'!$M$2:$N$2,0))         :          INDEX('Step 1_Metric 30'!$M$1:$N$99999,    99999,    MATCH($AL97,'Step 1_Metric 30'!$M$2:$N$2,0)),
'Step 1_Metric 30'!$E$1:$E$99999,       $AM97,    'Step 1_Metric 30'!$F$1:$F$99999,     $AG97         )</f>
        <v>0</v>
      </c>
      <c r="AP97" s="192" t="str">
        <f t="shared" si="37"/>
        <v/>
      </c>
      <c r="AQ97" s="192" t="str">
        <f t="shared" si="38"/>
        <v/>
      </c>
      <c r="AR97" s="192" t="str">
        <f t="shared" si="39"/>
        <v/>
      </c>
      <c r="AS97" s="192" t="str">
        <f t="shared" si="40"/>
        <v/>
      </c>
      <c r="AT97" s="192">
        <f t="shared" si="41"/>
        <v>0</v>
      </c>
      <c r="AU97" s="193">
        <f t="shared" si="48"/>
        <v>0</v>
      </c>
    </row>
    <row r="98" spans="2:47" x14ac:dyDescent="0.25">
      <c r="B98">
        <v>37</v>
      </c>
      <c r="C98" t="str">
        <f>IFERROR(VLOOKUP(B98,'Step 1_Metric 30'!C:F,4,FALSE),"")</f>
        <v/>
      </c>
      <c r="P98" s="38" t="str">
        <f t="shared" si="43"/>
        <v>Total Crop Acreage ImpactedPre</v>
      </c>
      <c r="Q98" s="40">
        <f t="shared" si="35"/>
        <v>25</v>
      </c>
      <c r="R98" s="40" t="str">
        <f t="shared" si="44"/>
        <v/>
      </c>
      <c r="S98" s="40">
        <f t="shared" si="31"/>
        <v>30</v>
      </c>
      <c r="T98" s="40" t="s">
        <v>660</v>
      </c>
      <c r="U98" s="40">
        <f t="shared" si="32"/>
        <v>1</v>
      </c>
      <c r="V98" s="40" t="s">
        <v>540</v>
      </c>
      <c r="W98" s="40" t="str">
        <f t="shared" si="33"/>
        <v>Pre</v>
      </c>
      <c r="X98" s="202" t="str">
        <f t="shared" si="29"/>
        <v/>
      </c>
      <c r="Y98" s="247" t="str">
        <f t="shared" si="30"/>
        <v/>
      </c>
      <c r="AF98" s="40">
        <f t="shared" si="45"/>
        <v>16</v>
      </c>
      <c r="AG98" s="40" t="str">
        <f t="shared" si="47"/>
        <v/>
      </c>
      <c r="AH98" s="40">
        <v>30</v>
      </c>
      <c r="AI98" s="38" t="s">
        <v>660</v>
      </c>
      <c r="AJ98" s="40">
        <v>84</v>
      </c>
      <c r="AK98" s="40" t="s">
        <v>540</v>
      </c>
      <c r="AL98" s="40" t="str">
        <f t="shared" si="46"/>
        <v>Post</v>
      </c>
      <c r="AM98" s="40">
        <f t="shared" si="42"/>
        <v>20</v>
      </c>
      <c r="AN98" s="40">
        <f>VLOOKUP(AM98,'Inputs_Metric 7'!$G$49:$H$51,2,FALSE)</f>
        <v>0.05</v>
      </c>
      <c r="AO98" s="169">
        <f>SUMIFS(
INDEX('Step 1_Metric 30'!$M$1:$N$99999,    1,    MATCH($AL98,'Step 1_Metric 30'!$M$2:$N$2,0))         :          INDEX('Step 1_Metric 30'!$M$1:$N$99999,    99999,    MATCH($AL98,'Step 1_Metric 30'!$M$2:$N$2,0)),
'Step 1_Metric 30'!$E$1:$E$99999,       $AM98,    'Step 1_Metric 30'!$F$1:$F$99999,     $AG98         )</f>
        <v>0</v>
      </c>
      <c r="AP98" s="192" t="str">
        <f t="shared" si="37"/>
        <v/>
      </c>
      <c r="AQ98" s="192" t="str">
        <f t="shared" si="38"/>
        <v/>
      </c>
      <c r="AR98" s="192">
        <f t="shared" si="39"/>
        <v>0</v>
      </c>
      <c r="AS98" s="192">
        <f t="shared" si="40"/>
        <v>0</v>
      </c>
      <c r="AT98" s="192" t="str">
        <f t="shared" si="41"/>
        <v/>
      </c>
      <c r="AU98" s="193">
        <f t="shared" si="48"/>
        <v>0</v>
      </c>
    </row>
    <row r="99" spans="2:47" x14ac:dyDescent="0.25">
      <c r="B99">
        <v>38</v>
      </c>
      <c r="C99" t="str">
        <f>IFERROR(VLOOKUP(B99,'Step 1_Metric 30'!C:F,4,FALSE),"")</f>
        <v/>
      </c>
      <c r="P99" s="38" t="str">
        <f t="shared" si="43"/>
        <v>Total Crop Acreage ImpactedPost</v>
      </c>
      <c r="Q99" s="40">
        <f t="shared" si="35"/>
        <v>25</v>
      </c>
      <c r="R99" s="40" t="str">
        <f t="shared" si="44"/>
        <v/>
      </c>
      <c r="S99" s="40">
        <f t="shared" si="31"/>
        <v>30</v>
      </c>
      <c r="T99" s="40" t="s">
        <v>660</v>
      </c>
      <c r="U99" s="40">
        <f t="shared" si="32"/>
        <v>1</v>
      </c>
      <c r="V99" s="40" t="s">
        <v>540</v>
      </c>
      <c r="W99" s="40" t="str">
        <f t="shared" si="33"/>
        <v>Post</v>
      </c>
      <c r="X99" s="202" t="str">
        <f t="shared" si="29"/>
        <v/>
      </c>
      <c r="Y99" s="247" t="str">
        <f t="shared" si="30"/>
        <v/>
      </c>
      <c r="AF99" s="40">
        <f t="shared" si="45"/>
        <v>16</v>
      </c>
      <c r="AG99" s="40" t="str">
        <f t="shared" si="47"/>
        <v/>
      </c>
      <c r="AH99" s="40">
        <v>30</v>
      </c>
      <c r="AI99" s="38" t="s">
        <v>660</v>
      </c>
      <c r="AJ99" s="40">
        <v>85</v>
      </c>
      <c r="AK99" s="40" t="s">
        <v>540</v>
      </c>
      <c r="AL99" s="40" t="str">
        <f t="shared" si="46"/>
        <v>Post</v>
      </c>
      <c r="AM99" s="40">
        <f t="shared" si="42"/>
        <v>100</v>
      </c>
      <c r="AN99" s="40">
        <f>VLOOKUP(AM99,'Inputs_Metric 7'!$G$49:$H$51,2,FALSE)</f>
        <v>0.01</v>
      </c>
      <c r="AO99" s="169">
        <f>SUMIFS(
INDEX('Step 1_Metric 30'!$M$1:$N$99999,    1,    MATCH($AL99,'Step 1_Metric 30'!$M$2:$N$2,0))         :          INDEX('Step 1_Metric 30'!$M$1:$N$99999,    99999,    MATCH($AL99,'Step 1_Metric 30'!$M$2:$N$2,0)),
'Step 1_Metric 30'!$E$1:$E$99999,       $AM99,    'Step 1_Metric 30'!$F$1:$F$99999,     $AG99         )</f>
        <v>0</v>
      </c>
      <c r="AP99" s="192">
        <f t="shared" si="37"/>
        <v>0</v>
      </c>
      <c r="AQ99" s="192">
        <f t="shared" si="38"/>
        <v>0</v>
      </c>
      <c r="AR99" s="192" t="str">
        <f t="shared" si="39"/>
        <v/>
      </c>
      <c r="AS99" s="192" t="str">
        <f t="shared" si="40"/>
        <v/>
      </c>
      <c r="AT99" s="192" t="str">
        <f t="shared" si="41"/>
        <v/>
      </c>
      <c r="AU99" s="193">
        <f t="shared" si="48"/>
        <v>0</v>
      </c>
    </row>
    <row r="100" spans="2:47" x14ac:dyDescent="0.25">
      <c r="B100">
        <v>39</v>
      </c>
      <c r="C100" t="str">
        <f>IFERROR(VLOOKUP(B100,'Step 1_Metric 30'!C:F,4,FALSE),"")</f>
        <v/>
      </c>
      <c r="P100" s="38" t="str">
        <f t="shared" si="43"/>
        <v>Total Crop Acreage ImpactedPre</v>
      </c>
      <c r="Q100" s="40">
        <f t="shared" si="35"/>
        <v>26</v>
      </c>
      <c r="R100" s="40" t="str">
        <f t="shared" si="44"/>
        <v/>
      </c>
      <c r="S100" s="40">
        <f t="shared" si="31"/>
        <v>30</v>
      </c>
      <c r="T100" s="40" t="s">
        <v>660</v>
      </c>
      <c r="U100" s="40">
        <f t="shared" si="32"/>
        <v>1</v>
      </c>
      <c r="V100" s="40" t="s">
        <v>540</v>
      </c>
      <c r="W100" s="40" t="str">
        <f t="shared" si="33"/>
        <v>Pre</v>
      </c>
      <c r="X100" s="202" t="str">
        <f t="shared" si="29"/>
        <v/>
      </c>
      <c r="Y100" s="247" t="str">
        <f t="shared" si="30"/>
        <v/>
      </c>
      <c r="AF100" s="40">
        <f t="shared" si="45"/>
        <v>17</v>
      </c>
      <c r="AG100" s="40" t="str">
        <f t="shared" si="47"/>
        <v/>
      </c>
      <c r="AH100" s="40">
        <v>30</v>
      </c>
      <c r="AI100" s="38" t="s">
        <v>660</v>
      </c>
      <c r="AJ100" s="40">
        <v>86</v>
      </c>
      <c r="AK100" s="40" t="s">
        <v>540</v>
      </c>
      <c r="AL100" s="40" t="str">
        <f t="shared" si="46"/>
        <v>Pre</v>
      </c>
      <c r="AM100" s="40">
        <f t="shared" si="42"/>
        <v>2</v>
      </c>
      <c r="AN100" s="40">
        <f>VLOOKUP(AM100,'Inputs_Metric 7'!$G$49:$H$51,2,FALSE)</f>
        <v>0.5</v>
      </c>
      <c r="AO100" s="169">
        <f>SUMIFS(
INDEX('Step 1_Metric 30'!$M$1:$N$99999,    1,    MATCH($AL100,'Step 1_Metric 30'!$M$2:$N$2,0))         :          INDEX('Step 1_Metric 30'!$M$1:$N$99999,    99999,    MATCH($AL100,'Step 1_Metric 30'!$M$2:$N$2,0)),
'Step 1_Metric 30'!$E$1:$E$99999,       $AM100,    'Step 1_Metric 30'!$F$1:$F$99999,     $AG100         )</f>
        <v>0</v>
      </c>
      <c r="AP100" s="192" t="str">
        <f t="shared" si="37"/>
        <v/>
      </c>
      <c r="AQ100" s="192" t="str">
        <f t="shared" si="38"/>
        <v/>
      </c>
      <c r="AR100" s="192" t="str">
        <f t="shared" si="39"/>
        <v/>
      </c>
      <c r="AS100" s="192" t="str">
        <f t="shared" si="40"/>
        <v/>
      </c>
      <c r="AT100" s="192">
        <f t="shared" si="41"/>
        <v>0</v>
      </c>
      <c r="AU100" s="193">
        <f t="shared" si="48"/>
        <v>0</v>
      </c>
    </row>
    <row r="101" spans="2:47" x14ac:dyDescent="0.25">
      <c r="B101">
        <v>40</v>
      </c>
      <c r="C101" t="str">
        <f>IFERROR(VLOOKUP(B101,'Step 1_Metric 30'!C:F,4,FALSE),"")</f>
        <v/>
      </c>
      <c r="P101" s="38" t="str">
        <f t="shared" si="43"/>
        <v>Total Crop Acreage ImpactedPost</v>
      </c>
      <c r="Q101" s="40">
        <f t="shared" si="35"/>
        <v>26</v>
      </c>
      <c r="R101" s="40" t="str">
        <f t="shared" si="44"/>
        <v/>
      </c>
      <c r="S101" s="40">
        <f t="shared" si="31"/>
        <v>30</v>
      </c>
      <c r="T101" s="40" t="s">
        <v>660</v>
      </c>
      <c r="U101" s="40">
        <f t="shared" si="32"/>
        <v>1</v>
      </c>
      <c r="V101" s="40" t="s">
        <v>540</v>
      </c>
      <c r="W101" s="40" t="str">
        <f t="shared" si="33"/>
        <v>Post</v>
      </c>
      <c r="X101" s="202" t="str">
        <f t="shared" si="29"/>
        <v/>
      </c>
      <c r="Y101" s="247" t="str">
        <f t="shared" si="30"/>
        <v/>
      </c>
      <c r="AF101" s="40">
        <f t="shared" si="45"/>
        <v>17</v>
      </c>
      <c r="AG101" s="40" t="str">
        <f t="shared" si="47"/>
        <v/>
      </c>
      <c r="AH101" s="40">
        <v>30</v>
      </c>
      <c r="AI101" s="38" t="s">
        <v>660</v>
      </c>
      <c r="AJ101" s="40">
        <v>87</v>
      </c>
      <c r="AK101" s="40" t="s">
        <v>540</v>
      </c>
      <c r="AL101" s="40" t="str">
        <f t="shared" si="46"/>
        <v>Pre</v>
      </c>
      <c r="AM101" s="40">
        <f t="shared" si="42"/>
        <v>20</v>
      </c>
      <c r="AN101" s="40">
        <f>VLOOKUP(AM101,'Inputs_Metric 7'!$G$49:$H$51,2,FALSE)</f>
        <v>0.05</v>
      </c>
      <c r="AO101" s="169">
        <f>SUMIFS(
INDEX('Step 1_Metric 30'!$M$1:$N$99999,    1,    MATCH($AL101,'Step 1_Metric 30'!$M$2:$N$2,0))         :          INDEX('Step 1_Metric 30'!$M$1:$N$99999,    99999,    MATCH($AL101,'Step 1_Metric 30'!$M$2:$N$2,0)),
'Step 1_Metric 30'!$E$1:$E$99999,       $AM101,    'Step 1_Metric 30'!$F$1:$F$99999,     $AG101         )</f>
        <v>0</v>
      </c>
      <c r="AP101" s="192" t="str">
        <f t="shared" si="37"/>
        <v/>
      </c>
      <c r="AQ101" s="192" t="str">
        <f t="shared" si="38"/>
        <v/>
      </c>
      <c r="AR101" s="192">
        <f t="shared" si="39"/>
        <v>0</v>
      </c>
      <c r="AS101" s="192">
        <f t="shared" si="40"/>
        <v>0</v>
      </c>
      <c r="AT101" s="192" t="str">
        <f t="shared" si="41"/>
        <v/>
      </c>
      <c r="AU101" s="193">
        <f t="shared" si="48"/>
        <v>0</v>
      </c>
    </row>
    <row r="102" spans="2:47" x14ac:dyDescent="0.25">
      <c r="B102">
        <v>41</v>
      </c>
      <c r="C102" t="str">
        <f>IFERROR(VLOOKUP(B102,'Step 1_Metric 30'!C:F,4,FALSE),"")</f>
        <v/>
      </c>
      <c r="P102" s="38" t="str">
        <f t="shared" si="43"/>
        <v>Total Crop Acreage ImpactedPre</v>
      </c>
      <c r="Q102" s="40">
        <f t="shared" si="35"/>
        <v>27</v>
      </c>
      <c r="R102" s="40" t="str">
        <f t="shared" si="44"/>
        <v/>
      </c>
      <c r="S102" s="40">
        <f t="shared" si="31"/>
        <v>30</v>
      </c>
      <c r="T102" s="40" t="s">
        <v>660</v>
      </c>
      <c r="U102" s="40">
        <f t="shared" si="32"/>
        <v>1</v>
      </c>
      <c r="V102" s="40" t="s">
        <v>540</v>
      </c>
      <c r="W102" s="40" t="str">
        <f t="shared" si="33"/>
        <v>Pre</v>
      </c>
      <c r="X102" s="202" t="str">
        <f t="shared" si="29"/>
        <v/>
      </c>
      <c r="Y102" s="247" t="str">
        <f t="shared" si="30"/>
        <v/>
      </c>
      <c r="AF102" s="40">
        <f t="shared" si="45"/>
        <v>17</v>
      </c>
      <c r="AG102" s="40" t="str">
        <f t="shared" si="47"/>
        <v/>
      </c>
      <c r="AH102" s="40">
        <v>30</v>
      </c>
      <c r="AI102" s="38" t="s">
        <v>660</v>
      </c>
      <c r="AJ102" s="40">
        <v>88</v>
      </c>
      <c r="AK102" s="40" t="s">
        <v>540</v>
      </c>
      <c r="AL102" s="40" t="str">
        <f t="shared" si="46"/>
        <v>Pre</v>
      </c>
      <c r="AM102" s="40">
        <f t="shared" si="42"/>
        <v>100</v>
      </c>
      <c r="AN102" s="40">
        <f>VLOOKUP(AM102,'Inputs_Metric 7'!$G$49:$H$51,2,FALSE)</f>
        <v>0.01</v>
      </c>
      <c r="AO102" s="169">
        <f>SUMIFS(
INDEX('Step 1_Metric 30'!$M$1:$N$99999,    1,    MATCH($AL102,'Step 1_Metric 30'!$M$2:$N$2,0))         :          INDEX('Step 1_Metric 30'!$M$1:$N$99999,    99999,    MATCH($AL102,'Step 1_Metric 30'!$M$2:$N$2,0)),
'Step 1_Metric 30'!$E$1:$E$99999,       $AM102,    'Step 1_Metric 30'!$F$1:$F$99999,     $AG102         )</f>
        <v>0</v>
      </c>
      <c r="AP102" s="192">
        <f t="shared" si="37"/>
        <v>0</v>
      </c>
      <c r="AQ102" s="192">
        <f t="shared" si="38"/>
        <v>0</v>
      </c>
      <c r="AR102" s="192" t="str">
        <f t="shared" si="39"/>
        <v/>
      </c>
      <c r="AS102" s="192" t="str">
        <f t="shared" si="40"/>
        <v/>
      </c>
      <c r="AT102" s="192" t="str">
        <f t="shared" si="41"/>
        <v/>
      </c>
      <c r="AU102" s="193">
        <f t="shared" si="48"/>
        <v>0</v>
      </c>
    </row>
    <row r="103" spans="2:47" x14ac:dyDescent="0.25">
      <c r="B103">
        <v>42</v>
      </c>
      <c r="C103" t="str">
        <f>IFERROR(VLOOKUP(B103,'Step 1_Metric 30'!C:F,4,FALSE),"")</f>
        <v/>
      </c>
      <c r="P103" s="38" t="str">
        <f t="shared" si="43"/>
        <v>Total Crop Acreage ImpactedPost</v>
      </c>
      <c r="Q103" s="40">
        <f t="shared" si="35"/>
        <v>27</v>
      </c>
      <c r="R103" s="40" t="str">
        <f t="shared" si="44"/>
        <v/>
      </c>
      <c r="S103" s="40">
        <f t="shared" si="31"/>
        <v>30</v>
      </c>
      <c r="T103" s="40" t="s">
        <v>660</v>
      </c>
      <c r="U103" s="40">
        <f t="shared" si="32"/>
        <v>1</v>
      </c>
      <c r="V103" s="40" t="s">
        <v>540</v>
      </c>
      <c r="W103" s="40" t="str">
        <f t="shared" si="33"/>
        <v>Post</v>
      </c>
      <c r="X103" s="202" t="str">
        <f t="shared" si="29"/>
        <v/>
      </c>
      <c r="Y103" s="247" t="str">
        <f t="shared" si="30"/>
        <v/>
      </c>
      <c r="AF103" s="40">
        <f t="shared" si="45"/>
        <v>17</v>
      </c>
      <c r="AG103" s="40" t="str">
        <f t="shared" si="47"/>
        <v/>
      </c>
      <c r="AH103" s="40">
        <v>30</v>
      </c>
      <c r="AI103" s="38" t="s">
        <v>660</v>
      </c>
      <c r="AJ103" s="40">
        <v>89</v>
      </c>
      <c r="AK103" s="40" t="s">
        <v>540</v>
      </c>
      <c r="AL103" s="40" t="str">
        <f t="shared" si="46"/>
        <v>Post</v>
      </c>
      <c r="AM103" s="40">
        <f t="shared" si="42"/>
        <v>2</v>
      </c>
      <c r="AN103" s="40">
        <f>VLOOKUP(AM103,'Inputs_Metric 7'!$G$49:$H$51,2,FALSE)</f>
        <v>0.5</v>
      </c>
      <c r="AO103" s="169">
        <f>SUMIFS(
INDEX('Step 1_Metric 30'!$M$1:$N$99999,    1,    MATCH($AL103,'Step 1_Metric 30'!$M$2:$N$2,0))         :          INDEX('Step 1_Metric 30'!$M$1:$N$99999,    99999,    MATCH($AL103,'Step 1_Metric 30'!$M$2:$N$2,0)),
'Step 1_Metric 30'!$E$1:$E$99999,       $AM103,    'Step 1_Metric 30'!$F$1:$F$99999,     $AG103         )</f>
        <v>0</v>
      </c>
      <c r="AP103" s="192" t="str">
        <f t="shared" si="37"/>
        <v/>
      </c>
      <c r="AQ103" s="192" t="str">
        <f t="shared" si="38"/>
        <v/>
      </c>
      <c r="AR103" s="192" t="str">
        <f t="shared" si="39"/>
        <v/>
      </c>
      <c r="AS103" s="192" t="str">
        <f t="shared" si="40"/>
        <v/>
      </c>
      <c r="AT103" s="192">
        <f t="shared" si="41"/>
        <v>0</v>
      </c>
      <c r="AU103" s="193">
        <f t="shared" si="48"/>
        <v>0</v>
      </c>
    </row>
    <row r="104" spans="2:47" x14ac:dyDescent="0.25">
      <c r="B104">
        <v>43</v>
      </c>
      <c r="C104" t="str">
        <f>IFERROR(VLOOKUP(B104,'Step 1_Metric 30'!C:F,4,FALSE),"")</f>
        <v/>
      </c>
      <c r="P104" s="38" t="str">
        <f t="shared" si="43"/>
        <v>Total Crop Acreage ImpactedPre</v>
      </c>
      <c r="Q104" s="40">
        <f t="shared" si="35"/>
        <v>28</v>
      </c>
      <c r="R104" s="40" t="str">
        <f t="shared" si="44"/>
        <v/>
      </c>
      <c r="S104" s="40">
        <f t="shared" si="31"/>
        <v>30</v>
      </c>
      <c r="T104" s="40" t="s">
        <v>660</v>
      </c>
      <c r="U104" s="40">
        <f t="shared" si="32"/>
        <v>1</v>
      </c>
      <c r="V104" s="40" t="s">
        <v>540</v>
      </c>
      <c r="W104" s="40" t="str">
        <f t="shared" si="33"/>
        <v>Pre</v>
      </c>
      <c r="X104" s="202" t="str">
        <f t="shared" si="29"/>
        <v/>
      </c>
      <c r="Y104" s="247" t="str">
        <f t="shared" si="30"/>
        <v/>
      </c>
      <c r="AF104" s="40">
        <f t="shared" si="45"/>
        <v>17</v>
      </c>
      <c r="AG104" s="40" t="str">
        <f t="shared" si="47"/>
        <v/>
      </c>
      <c r="AH104" s="40">
        <v>30</v>
      </c>
      <c r="AI104" s="38" t="s">
        <v>660</v>
      </c>
      <c r="AJ104" s="40">
        <v>90</v>
      </c>
      <c r="AK104" s="40" t="s">
        <v>540</v>
      </c>
      <c r="AL104" s="40" t="str">
        <f t="shared" si="46"/>
        <v>Post</v>
      </c>
      <c r="AM104" s="40">
        <f t="shared" si="42"/>
        <v>20</v>
      </c>
      <c r="AN104" s="40">
        <f>VLOOKUP(AM104,'Inputs_Metric 7'!$G$49:$H$51,2,FALSE)</f>
        <v>0.05</v>
      </c>
      <c r="AO104" s="169">
        <f>SUMIFS(
INDEX('Step 1_Metric 30'!$M$1:$N$99999,    1,    MATCH($AL104,'Step 1_Metric 30'!$M$2:$N$2,0))         :          INDEX('Step 1_Metric 30'!$M$1:$N$99999,    99999,    MATCH($AL104,'Step 1_Metric 30'!$M$2:$N$2,0)),
'Step 1_Metric 30'!$E$1:$E$99999,       $AM104,    'Step 1_Metric 30'!$F$1:$F$99999,     $AG104         )</f>
        <v>0</v>
      </c>
      <c r="AP104" s="192" t="str">
        <f t="shared" si="37"/>
        <v/>
      </c>
      <c r="AQ104" s="192" t="str">
        <f t="shared" si="38"/>
        <v/>
      </c>
      <c r="AR104" s="192">
        <f t="shared" si="39"/>
        <v>0</v>
      </c>
      <c r="AS104" s="192">
        <f t="shared" si="40"/>
        <v>0</v>
      </c>
      <c r="AT104" s="192" t="str">
        <f t="shared" si="41"/>
        <v/>
      </c>
      <c r="AU104" s="193">
        <f t="shared" si="48"/>
        <v>0</v>
      </c>
    </row>
    <row r="105" spans="2:47" x14ac:dyDescent="0.25">
      <c r="B105">
        <v>44</v>
      </c>
      <c r="C105" t="str">
        <f>IFERROR(VLOOKUP(B105,'Step 1_Metric 30'!C:F,4,FALSE),"")</f>
        <v/>
      </c>
      <c r="P105" s="38" t="str">
        <f t="shared" si="43"/>
        <v>Total Crop Acreage ImpactedPost</v>
      </c>
      <c r="Q105" s="40">
        <f t="shared" si="35"/>
        <v>28</v>
      </c>
      <c r="R105" s="40" t="str">
        <f t="shared" si="44"/>
        <v/>
      </c>
      <c r="S105" s="40">
        <f t="shared" si="31"/>
        <v>30</v>
      </c>
      <c r="T105" s="40" t="s">
        <v>660</v>
      </c>
      <c r="U105" s="40">
        <f t="shared" si="32"/>
        <v>1</v>
      </c>
      <c r="V105" s="40" t="s">
        <v>540</v>
      </c>
      <c r="W105" s="40" t="str">
        <f t="shared" si="33"/>
        <v>Post</v>
      </c>
      <c r="X105" s="202" t="str">
        <f t="shared" si="29"/>
        <v/>
      </c>
      <c r="Y105" s="247" t="str">
        <f t="shared" si="30"/>
        <v/>
      </c>
      <c r="AF105" s="40">
        <f t="shared" si="45"/>
        <v>17</v>
      </c>
      <c r="AG105" s="40" t="str">
        <f t="shared" si="47"/>
        <v/>
      </c>
      <c r="AH105" s="40">
        <v>30</v>
      </c>
      <c r="AI105" s="38" t="s">
        <v>660</v>
      </c>
      <c r="AJ105" s="40">
        <v>91</v>
      </c>
      <c r="AK105" s="40" t="s">
        <v>540</v>
      </c>
      <c r="AL105" s="40" t="str">
        <f t="shared" si="46"/>
        <v>Post</v>
      </c>
      <c r="AM105" s="40">
        <f t="shared" si="42"/>
        <v>100</v>
      </c>
      <c r="AN105" s="40">
        <f>VLOOKUP(AM105,'Inputs_Metric 7'!$G$49:$H$51,2,FALSE)</f>
        <v>0.01</v>
      </c>
      <c r="AO105" s="169">
        <f>SUMIFS(
INDEX('Step 1_Metric 30'!$M$1:$N$99999,    1,    MATCH($AL105,'Step 1_Metric 30'!$M$2:$N$2,0))         :          INDEX('Step 1_Metric 30'!$M$1:$N$99999,    99999,    MATCH($AL105,'Step 1_Metric 30'!$M$2:$N$2,0)),
'Step 1_Metric 30'!$E$1:$E$99999,       $AM105,    'Step 1_Metric 30'!$F$1:$F$99999,     $AG105         )</f>
        <v>0</v>
      </c>
      <c r="AP105" s="192">
        <f t="shared" si="37"/>
        <v>0</v>
      </c>
      <c r="AQ105" s="192">
        <f t="shared" si="38"/>
        <v>0</v>
      </c>
      <c r="AR105" s="192" t="str">
        <f t="shared" si="39"/>
        <v/>
      </c>
      <c r="AS105" s="192" t="str">
        <f t="shared" si="40"/>
        <v/>
      </c>
      <c r="AT105" s="192" t="str">
        <f t="shared" si="41"/>
        <v/>
      </c>
      <c r="AU105" s="193">
        <f t="shared" si="48"/>
        <v>0</v>
      </c>
    </row>
    <row r="106" spans="2:47" x14ac:dyDescent="0.25">
      <c r="B106">
        <v>45</v>
      </c>
      <c r="C106" t="str">
        <f>IFERROR(VLOOKUP(B106,'Step 1_Metric 30'!C:F,4,FALSE),"")</f>
        <v/>
      </c>
      <c r="P106" s="38" t="str">
        <f t="shared" si="43"/>
        <v>Total Crop Acreage ImpactedPre</v>
      </c>
      <c r="Q106" s="40">
        <f t="shared" si="35"/>
        <v>29</v>
      </c>
      <c r="R106" s="40" t="str">
        <f t="shared" si="44"/>
        <v/>
      </c>
      <c r="S106" s="40">
        <f t="shared" si="31"/>
        <v>30</v>
      </c>
      <c r="T106" s="40" t="s">
        <v>660</v>
      </c>
      <c r="U106" s="40">
        <f t="shared" si="32"/>
        <v>1</v>
      </c>
      <c r="V106" s="40" t="s">
        <v>540</v>
      </c>
      <c r="W106" s="40" t="str">
        <f t="shared" si="33"/>
        <v>Pre</v>
      </c>
      <c r="X106" s="202" t="str">
        <f t="shared" si="29"/>
        <v/>
      </c>
      <c r="Y106" s="247" t="str">
        <f t="shared" si="30"/>
        <v/>
      </c>
      <c r="AF106" s="40">
        <f t="shared" si="45"/>
        <v>18</v>
      </c>
      <c r="AG106" s="40" t="str">
        <f t="shared" si="47"/>
        <v/>
      </c>
      <c r="AH106" s="40">
        <v>30</v>
      </c>
      <c r="AI106" s="38" t="s">
        <v>660</v>
      </c>
      <c r="AJ106" s="40">
        <v>92</v>
      </c>
      <c r="AK106" s="40" t="s">
        <v>540</v>
      </c>
      <c r="AL106" s="40" t="str">
        <f t="shared" si="46"/>
        <v>Pre</v>
      </c>
      <c r="AM106" s="40">
        <f t="shared" si="42"/>
        <v>2</v>
      </c>
      <c r="AN106" s="40">
        <f>VLOOKUP(AM106,'Inputs_Metric 7'!$G$49:$H$51,2,FALSE)</f>
        <v>0.5</v>
      </c>
      <c r="AO106" s="169">
        <f>SUMIFS(
INDEX('Step 1_Metric 30'!$M$1:$N$99999,    1,    MATCH($AL106,'Step 1_Metric 30'!$M$2:$N$2,0))         :          INDEX('Step 1_Metric 30'!$M$1:$N$99999,    99999,    MATCH($AL106,'Step 1_Metric 30'!$M$2:$N$2,0)),
'Step 1_Metric 30'!$E$1:$E$99999,       $AM106,    'Step 1_Metric 30'!$F$1:$F$99999,     $AG106         )</f>
        <v>0</v>
      </c>
      <c r="AP106" s="192" t="str">
        <f t="shared" si="37"/>
        <v/>
      </c>
      <c r="AQ106" s="192" t="str">
        <f t="shared" si="38"/>
        <v/>
      </c>
      <c r="AR106" s="192" t="str">
        <f t="shared" si="39"/>
        <v/>
      </c>
      <c r="AS106" s="192" t="str">
        <f t="shared" si="40"/>
        <v/>
      </c>
      <c r="AT106" s="192">
        <f t="shared" si="41"/>
        <v>0</v>
      </c>
      <c r="AU106" s="193">
        <f t="shared" si="48"/>
        <v>0</v>
      </c>
    </row>
    <row r="107" spans="2:47" x14ac:dyDescent="0.25">
      <c r="B107">
        <v>46</v>
      </c>
      <c r="C107" t="str">
        <f>IFERROR(VLOOKUP(B107,'Step 1_Metric 30'!C:F,4,FALSE),"")</f>
        <v/>
      </c>
      <c r="P107" s="38" t="str">
        <f t="shared" si="43"/>
        <v>Total Crop Acreage ImpactedPost</v>
      </c>
      <c r="Q107" s="40">
        <f t="shared" si="35"/>
        <v>29</v>
      </c>
      <c r="R107" s="40" t="str">
        <f t="shared" si="44"/>
        <v/>
      </c>
      <c r="S107" s="40">
        <f t="shared" si="31"/>
        <v>30</v>
      </c>
      <c r="T107" s="40" t="s">
        <v>660</v>
      </c>
      <c r="U107" s="40">
        <f t="shared" si="32"/>
        <v>1</v>
      </c>
      <c r="V107" s="40" t="s">
        <v>540</v>
      </c>
      <c r="W107" s="40" t="str">
        <f t="shared" si="33"/>
        <v>Post</v>
      </c>
      <c r="X107" s="202" t="str">
        <f t="shared" si="29"/>
        <v/>
      </c>
      <c r="Y107" s="247" t="str">
        <f t="shared" si="30"/>
        <v/>
      </c>
      <c r="AF107" s="40">
        <f t="shared" si="45"/>
        <v>18</v>
      </c>
      <c r="AG107" s="40" t="str">
        <f t="shared" si="47"/>
        <v/>
      </c>
      <c r="AH107" s="40">
        <v>30</v>
      </c>
      <c r="AI107" s="38" t="s">
        <v>660</v>
      </c>
      <c r="AJ107" s="40">
        <v>93</v>
      </c>
      <c r="AK107" s="40" t="s">
        <v>540</v>
      </c>
      <c r="AL107" s="40" t="str">
        <f t="shared" si="46"/>
        <v>Pre</v>
      </c>
      <c r="AM107" s="40">
        <f t="shared" si="42"/>
        <v>20</v>
      </c>
      <c r="AN107" s="40">
        <f>VLOOKUP(AM107,'Inputs_Metric 7'!$G$49:$H$51,2,FALSE)</f>
        <v>0.05</v>
      </c>
      <c r="AO107" s="169">
        <f>SUMIFS(
INDEX('Step 1_Metric 30'!$M$1:$N$99999,    1,    MATCH($AL107,'Step 1_Metric 30'!$M$2:$N$2,0))         :          INDEX('Step 1_Metric 30'!$M$1:$N$99999,    99999,    MATCH($AL107,'Step 1_Metric 30'!$M$2:$N$2,0)),
'Step 1_Metric 30'!$E$1:$E$99999,       $AM107,    'Step 1_Metric 30'!$F$1:$F$99999,     $AG107         )</f>
        <v>0</v>
      </c>
      <c r="AP107" s="192" t="str">
        <f t="shared" si="37"/>
        <v/>
      </c>
      <c r="AQ107" s="192" t="str">
        <f t="shared" si="38"/>
        <v/>
      </c>
      <c r="AR107" s="192">
        <f t="shared" si="39"/>
        <v>0</v>
      </c>
      <c r="AS107" s="192">
        <f t="shared" si="40"/>
        <v>0</v>
      </c>
      <c r="AT107" s="192" t="str">
        <f t="shared" si="41"/>
        <v/>
      </c>
      <c r="AU107" s="193">
        <f t="shared" si="48"/>
        <v>0</v>
      </c>
    </row>
    <row r="108" spans="2:47" x14ac:dyDescent="0.25">
      <c r="B108">
        <v>47</v>
      </c>
      <c r="C108" t="str">
        <f>IFERROR(VLOOKUP(B108,'Step 1_Metric 30'!C:F,4,FALSE),"")</f>
        <v/>
      </c>
      <c r="P108" s="38" t="str">
        <f t="shared" si="43"/>
        <v>Total Crop Acreage ImpactedPre</v>
      </c>
      <c r="Q108" s="40">
        <f t="shared" si="35"/>
        <v>30</v>
      </c>
      <c r="R108" s="40" t="str">
        <f t="shared" si="44"/>
        <v/>
      </c>
      <c r="S108" s="40">
        <f t="shared" si="31"/>
        <v>30</v>
      </c>
      <c r="T108" s="40" t="s">
        <v>660</v>
      </c>
      <c r="U108" s="40">
        <f t="shared" si="32"/>
        <v>1</v>
      </c>
      <c r="V108" s="40" t="s">
        <v>540</v>
      </c>
      <c r="W108" s="40" t="str">
        <f t="shared" si="33"/>
        <v>Pre</v>
      </c>
      <c r="X108" s="202" t="str">
        <f t="shared" si="29"/>
        <v/>
      </c>
      <c r="Y108" s="247" t="str">
        <f t="shared" si="30"/>
        <v/>
      </c>
      <c r="AF108" s="40">
        <f t="shared" si="45"/>
        <v>18</v>
      </c>
      <c r="AG108" s="40" t="str">
        <f t="shared" si="47"/>
        <v/>
      </c>
      <c r="AH108" s="40">
        <v>30</v>
      </c>
      <c r="AI108" s="38" t="s">
        <v>660</v>
      </c>
      <c r="AJ108" s="40">
        <v>94</v>
      </c>
      <c r="AK108" s="40" t="s">
        <v>540</v>
      </c>
      <c r="AL108" s="40" t="str">
        <f t="shared" si="46"/>
        <v>Pre</v>
      </c>
      <c r="AM108" s="40">
        <f t="shared" si="42"/>
        <v>100</v>
      </c>
      <c r="AN108" s="40">
        <f>VLOOKUP(AM108,'Inputs_Metric 7'!$G$49:$H$51,2,FALSE)</f>
        <v>0.01</v>
      </c>
      <c r="AO108" s="169">
        <f>SUMIFS(
INDEX('Step 1_Metric 30'!$M$1:$N$99999,    1,    MATCH($AL108,'Step 1_Metric 30'!$M$2:$N$2,0))         :          INDEX('Step 1_Metric 30'!$M$1:$N$99999,    99999,    MATCH($AL108,'Step 1_Metric 30'!$M$2:$N$2,0)),
'Step 1_Metric 30'!$E$1:$E$99999,       $AM108,    'Step 1_Metric 30'!$F$1:$F$99999,     $AG108         )</f>
        <v>0</v>
      </c>
      <c r="AP108" s="192">
        <f t="shared" si="37"/>
        <v>0</v>
      </c>
      <c r="AQ108" s="192">
        <f t="shared" si="38"/>
        <v>0</v>
      </c>
      <c r="AR108" s="192" t="str">
        <f t="shared" si="39"/>
        <v/>
      </c>
      <c r="AS108" s="192" t="str">
        <f t="shared" si="40"/>
        <v/>
      </c>
      <c r="AT108" s="192" t="str">
        <f t="shared" si="41"/>
        <v/>
      </c>
      <c r="AU108" s="193">
        <f t="shared" si="48"/>
        <v>0</v>
      </c>
    </row>
    <row r="109" spans="2:47" x14ac:dyDescent="0.25">
      <c r="B109">
        <v>48</v>
      </c>
      <c r="C109" t="str">
        <f>IFERROR(VLOOKUP(B109,'Step 1_Metric 30'!C:F,4,FALSE),"")</f>
        <v/>
      </c>
      <c r="P109" s="38" t="str">
        <f t="shared" si="43"/>
        <v>Total Crop Acreage ImpactedPost</v>
      </c>
      <c r="Q109" s="40">
        <f t="shared" si="35"/>
        <v>30</v>
      </c>
      <c r="R109" s="40" t="str">
        <f t="shared" si="44"/>
        <v/>
      </c>
      <c r="S109" s="40">
        <f t="shared" si="31"/>
        <v>30</v>
      </c>
      <c r="T109" s="40" t="s">
        <v>660</v>
      </c>
      <c r="U109" s="40">
        <f t="shared" si="32"/>
        <v>1</v>
      </c>
      <c r="V109" s="40" t="s">
        <v>540</v>
      </c>
      <c r="W109" s="40" t="str">
        <f t="shared" si="33"/>
        <v>Post</v>
      </c>
      <c r="X109" s="202" t="str">
        <f t="shared" si="29"/>
        <v/>
      </c>
      <c r="Y109" s="247" t="str">
        <f t="shared" si="30"/>
        <v/>
      </c>
      <c r="AF109" s="40">
        <f t="shared" si="45"/>
        <v>18</v>
      </c>
      <c r="AG109" s="40" t="str">
        <f t="shared" si="47"/>
        <v/>
      </c>
      <c r="AH109" s="40">
        <v>30</v>
      </c>
      <c r="AI109" s="38" t="s">
        <v>660</v>
      </c>
      <c r="AJ109" s="40">
        <v>95</v>
      </c>
      <c r="AK109" s="40" t="s">
        <v>540</v>
      </c>
      <c r="AL109" s="40" t="str">
        <f t="shared" si="46"/>
        <v>Post</v>
      </c>
      <c r="AM109" s="40">
        <f t="shared" si="42"/>
        <v>2</v>
      </c>
      <c r="AN109" s="40">
        <f>VLOOKUP(AM109,'Inputs_Metric 7'!$G$49:$H$51,2,FALSE)</f>
        <v>0.5</v>
      </c>
      <c r="AO109" s="169">
        <f>SUMIFS(
INDEX('Step 1_Metric 30'!$M$1:$N$99999,    1,    MATCH($AL109,'Step 1_Metric 30'!$M$2:$N$2,0))         :          INDEX('Step 1_Metric 30'!$M$1:$N$99999,    99999,    MATCH($AL109,'Step 1_Metric 30'!$M$2:$N$2,0)),
'Step 1_Metric 30'!$E$1:$E$99999,       $AM109,    'Step 1_Metric 30'!$F$1:$F$99999,     $AG109         )</f>
        <v>0</v>
      </c>
      <c r="AP109" s="192" t="str">
        <f t="shared" si="37"/>
        <v/>
      </c>
      <c r="AQ109" s="192" t="str">
        <f t="shared" si="38"/>
        <v/>
      </c>
      <c r="AR109" s="192" t="str">
        <f t="shared" si="39"/>
        <v/>
      </c>
      <c r="AS109" s="192" t="str">
        <f t="shared" si="40"/>
        <v/>
      </c>
      <c r="AT109" s="192">
        <f t="shared" si="41"/>
        <v>0</v>
      </c>
      <c r="AU109" s="193">
        <f t="shared" si="48"/>
        <v>0</v>
      </c>
    </row>
    <row r="110" spans="2:47" x14ac:dyDescent="0.25">
      <c r="B110">
        <v>49</v>
      </c>
      <c r="C110" t="str">
        <f>IFERROR(VLOOKUP(B110,'Step 1_Metric 30'!C:F,4,FALSE),"")</f>
        <v/>
      </c>
      <c r="P110" s="38" t="str">
        <f t="shared" si="43"/>
        <v>Total Crop Acreage ImpactedPre</v>
      </c>
      <c r="Q110" s="40">
        <f t="shared" si="35"/>
        <v>31</v>
      </c>
      <c r="R110" s="40" t="str">
        <f t="shared" si="44"/>
        <v/>
      </c>
      <c r="S110" s="40">
        <f t="shared" si="31"/>
        <v>30</v>
      </c>
      <c r="T110" s="40" t="s">
        <v>660</v>
      </c>
      <c r="U110" s="40">
        <f t="shared" si="32"/>
        <v>1</v>
      </c>
      <c r="V110" s="40" t="s">
        <v>540</v>
      </c>
      <c r="W110" s="40" t="str">
        <f t="shared" si="33"/>
        <v>Pre</v>
      </c>
      <c r="X110" s="202" t="str">
        <f t="shared" si="29"/>
        <v/>
      </c>
      <c r="Y110" s="247" t="str">
        <f t="shared" si="30"/>
        <v/>
      </c>
      <c r="AF110" s="40">
        <f t="shared" si="45"/>
        <v>18</v>
      </c>
      <c r="AG110" s="40" t="str">
        <f t="shared" si="47"/>
        <v/>
      </c>
      <c r="AH110" s="40">
        <v>30</v>
      </c>
      <c r="AI110" s="38" t="s">
        <v>660</v>
      </c>
      <c r="AJ110" s="40">
        <v>96</v>
      </c>
      <c r="AK110" s="40" t="s">
        <v>540</v>
      </c>
      <c r="AL110" s="40" t="str">
        <f t="shared" si="46"/>
        <v>Post</v>
      </c>
      <c r="AM110" s="40">
        <f t="shared" si="42"/>
        <v>20</v>
      </c>
      <c r="AN110" s="40">
        <f>VLOOKUP(AM110,'Inputs_Metric 7'!$G$49:$H$51,2,FALSE)</f>
        <v>0.05</v>
      </c>
      <c r="AO110" s="169">
        <f>SUMIFS(
INDEX('Step 1_Metric 30'!$M$1:$N$99999,    1,    MATCH($AL110,'Step 1_Metric 30'!$M$2:$N$2,0))         :          INDEX('Step 1_Metric 30'!$M$1:$N$99999,    99999,    MATCH($AL110,'Step 1_Metric 30'!$M$2:$N$2,0)),
'Step 1_Metric 30'!$E$1:$E$99999,       $AM110,    'Step 1_Metric 30'!$F$1:$F$99999,     $AG110         )</f>
        <v>0</v>
      </c>
      <c r="AP110" s="192" t="str">
        <f t="shared" si="37"/>
        <v/>
      </c>
      <c r="AQ110" s="192" t="str">
        <f t="shared" si="38"/>
        <v/>
      </c>
      <c r="AR110" s="192">
        <f t="shared" si="39"/>
        <v>0</v>
      </c>
      <c r="AS110" s="192">
        <f t="shared" si="40"/>
        <v>0</v>
      </c>
      <c r="AT110" s="192" t="str">
        <f t="shared" si="41"/>
        <v/>
      </c>
      <c r="AU110" s="193">
        <f t="shared" si="48"/>
        <v>0</v>
      </c>
    </row>
    <row r="111" spans="2:47" x14ac:dyDescent="0.25">
      <c r="B111">
        <v>50</v>
      </c>
      <c r="C111" t="str">
        <f>IFERROR(VLOOKUP(B111,'Step 1_Metric 30'!C:F,4,FALSE),"")</f>
        <v/>
      </c>
      <c r="P111" s="38" t="str">
        <f t="shared" si="43"/>
        <v>Total Crop Acreage ImpactedPost</v>
      </c>
      <c r="Q111" s="40">
        <f t="shared" si="35"/>
        <v>31</v>
      </c>
      <c r="R111" s="40" t="str">
        <f t="shared" si="44"/>
        <v/>
      </c>
      <c r="S111" s="40">
        <f t="shared" si="31"/>
        <v>30</v>
      </c>
      <c r="T111" s="40" t="s">
        <v>660</v>
      </c>
      <c r="U111" s="40">
        <f t="shared" si="32"/>
        <v>1</v>
      </c>
      <c r="V111" s="40" t="s">
        <v>540</v>
      </c>
      <c r="W111" s="40" t="str">
        <f t="shared" si="33"/>
        <v>Post</v>
      </c>
      <c r="X111" s="202" t="str">
        <f t="shared" si="29"/>
        <v/>
      </c>
      <c r="Y111" s="247" t="str">
        <f t="shared" si="30"/>
        <v/>
      </c>
      <c r="AF111" s="40">
        <f t="shared" si="45"/>
        <v>18</v>
      </c>
      <c r="AG111" s="40" t="str">
        <f t="shared" si="47"/>
        <v/>
      </c>
      <c r="AH111" s="40">
        <v>30</v>
      </c>
      <c r="AI111" s="38" t="s">
        <v>660</v>
      </c>
      <c r="AJ111" s="40">
        <v>97</v>
      </c>
      <c r="AK111" s="40" t="s">
        <v>540</v>
      </c>
      <c r="AL111" s="40" t="str">
        <f t="shared" si="46"/>
        <v>Post</v>
      </c>
      <c r="AM111" s="40">
        <f t="shared" si="42"/>
        <v>100</v>
      </c>
      <c r="AN111" s="40">
        <f>VLOOKUP(AM111,'Inputs_Metric 7'!$G$49:$H$51,2,FALSE)</f>
        <v>0.01</v>
      </c>
      <c r="AO111" s="169">
        <f>SUMIFS(
INDEX('Step 1_Metric 30'!$M$1:$N$99999,    1,    MATCH($AL111,'Step 1_Metric 30'!$M$2:$N$2,0))         :          INDEX('Step 1_Metric 30'!$M$1:$N$99999,    99999,    MATCH($AL111,'Step 1_Metric 30'!$M$2:$N$2,0)),
'Step 1_Metric 30'!$E$1:$E$99999,       $AM111,    'Step 1_Metric 30'!$F$1:$F$99999,     $AG111         )</f>
        <v>0</v>
      </c>
      <c r="AP111" s="192">
        <f t="shared" si="37"/>
        <v>0</v>
      </c>
      <c r="AQ111" s="192">
        <f t="shared" si="38"/>
        <v>0</v>
      </c>
      <c r="AR111" s="192" t="str">
        <f t="shared" si="39"/>
        <v/>
      </c>
      <c r="AS111" s="192" t="str">
        <f t="shared" si="40"/>
        <v/>
      </c>
      <c r="AT111" s="192" t="str">
        <f t="shared" si="41"/>
        <v/>
      </c>
      <c r="AU111" s="193">
        <f t="shared" si="48"/>
        <v>0</v>
      </c>
    </row>
    <row r="112" spans="2:47" x14ac:dyDescent="0.25">
      <c r="B112">
        <v>51</v>
      </c>
      <c r="C112" t="str">
        <f>IFERROR(VLOOKUP(B112,'Step 1_Metric 30'!C:F,4,FALSE),"")</f>
        <v/>
      </c>
      <c r="P112" s="38" t="str">
        <f t="shared" si="43"/>
        <v>Total Crop Acreage ImpactedPre</v>
      </c>
      <c r="Q112" s="40">
        <f t="shared" si="35"/>
        <v>32</v>
      </c>
      <c r="R112" s="40" t="str">
        <f t="shared" si="44"/>
        <v/>
      </c>
      <c r="S112" s="40">
        <f t="shared" si="31"/>
        <v>30</v>
      </c>
      <c r="T112" s="40" t="s">
        <v>660</v>
      </c>
      <c r="U112" s="40">
        <f t="shared" si="32"/>
        <v>1</v>
      </c>
      <c r="V112" s="40" t="s">
        <v>540</v>
      </c>
      <c r="W112" s="40" t="str">
        <f t="shared" si="33"/>
        <v>Pre</v>
      </c>
      <c r="X112" s="202" t="str">
        <f t="shared" si="29"/>
        <v/>
      </c>
      <c r="Y112" s="247" t="str">
        <f t="shared" si="30"/>
        <v/>
      </c>
      <c r="AF112" s="40">
        <f t="shared" si="45"/>
        <v>19</v>
      </c>
      <c r="AG112" s="40" t="str">
        <f t="shared" si="47"/>
        <v/>
      </c>
      <c r="AH112" s="40">
        <v>30</v>
      </c>
      <c r="AI112" s="38" t="s">
        <v>660</v>
      </c>
      <c r="AJ112" s="40">
        <v>98</v>
      </c>
      <c r="AK112" s="40" t="s">
        <v>540</v>
      </c>
      <c r="AL112" s="40" t="str">
        <f t="shared" si="46"/>
        <v>Pre</v>
      </c>
      <c r="AM112" s="40">
        <f t="shared" si="42"/>
        <v>2</v>
      </c>
      <c r="AN112" s="40">
        <f>VLOOKUP(AM112,'Inputs_Metric 7'!$G$49:$H$51,2,FALSE)</f>
        <v>0.5</v>
      </c>
      <c r="AO112" s="169">
        <f>SUMIFS(
INDEX('Step 1_Metric 30'!$M$1:$N$99999,    1,    MATCH($AL112,'Step 1_Metric 30'!$M$2:$N$2,0))         :          INDEX('Step 1_Metric 30'!$M$1:$N$99999,    99999,    MATCH($AL112,'Step 1_Metric 30'!$M$2:$N$2,0)),
'Step 1_Metric 30'!$E$1:$E$99999,       $AM112,    'Step 1_Metric 30'!$F$1:$F$99999,     $AG112         )</f>
        <v>0</v>
      </c>
      <c r="AP112" s="192" t="str">
        <f t="shared" si="37"/>
        <v/>
      </c>
      <c r="AQ112" s="192" t="str">
        <f t="shared" si="38"/>
        <v/>
      </c>
      <c r="AR112" s="192" t="str">
        <f t="shared" si="39"/>
        <v/>
      </c>
      <c r="AS112" s="192" t="str">
        <f t="shared" si="40"/>
        <v/>
      </c>
      <c r="AT112" s="192">
        <f t="shared" si="41"/>
        <v>0</v>
      </c>
      <c r="AU112" s="193">
        <f t="shared" si="48"/>
        <v>0</v>
      </c>
    </row>
    <row r="113" spans="2:47" x14ac:dyDescent="0.25">
      <c r="B113">
        <v>52</v>
      </c>
      <c r="C113" t="str">
        <f>IFERROR(VLOOKUP(B113,'Step 1_Metric 30'!C:F,4,FALSE),"")</f>
        <v/>
      </c>
      <c r="P113" s="38" t="str">
        <f t="shared" si="43"/>
        <v>Total Crop Acreage ImpactedPost</v>
      </c>
      <c r="Q113" s="40">
        <f t="shared" si="35"/>
        <v>32</v>
      </c>
      <c r="R113" s="40" t="str">
        <f t="shared" si="44"/>
        <v/>
      </c>
      <c r="S113" s="40">
        <f t="shared" si="31"/>
        <v>30</v>
      </c>
      <c r="T113" s="40" t="s">
        <v>660</v>
      </c>
      <c r="U113" s="40">
        <f t="shared" si="32"/>
        <v>1</v>
      </c>
      <c r="V113" s="40" t="s">
        <v>540</v>
      </c>
      <c r="W113" s="40" t="str">
        <f t="shared" si="33"/>
        <v>Post</v>
      </c>
      <c r="X113" s="202" t="str">
        <f t="shared" si="29"/>
        <v/>
      </c>
      <c r="Y113" s="247" t="str">
        <f t="shared" si="30"/>
        <v/>
      </c>
      <c r="AF113" s="40">
        <f t="shared" si="45"/>
        <v>19</v>
      </c>
      <c r="AG113" s="40" t="str">
        <f t="shared" si="47"/>
        <v/>
      </c>
      <c r="AH113" s="40">
        <v>30</v>
      </c>
      <c r="AI113" s="38" t="s">
        <v>660</v>
      </c>
      <c r="AJ113" s="40">
        <v>99</v>
      </c>
      <c r="AK113" s="40" t="s">
        <v>540</v>
      </c>
      <c r="AL113" s="40" t="str">
        <f t="shared" si="46"/>
        <v>Pre</v>
      </c>
      <c r="AM113" s="40">
        <f t="shared" si="42"/>
        <v>20</v>
      </c>
      <c r="AN113" s="40">
        <f>VLOOKUP(AM113,'Inputs_Metric 7'!$G$49:$H$51,2,FALSE)</f>
        <v>0.05</v>
      </c>
      <c r="AO113" s="169">
        <f>SUMIFS(
INDEX('Step 1_Metric 30'!$M$1:$N$99999,    1,    MATCH($AL113,'Step 1_Metric 30'!$M$2:$N$2,0))         :          INDEX('Step 1_Metric 30'!$M$1:$N$99999,    99999,    MATCH($AL113,'Step 1_Metric 30'!$M$2:$N$2,0)),
'Step 1_Metric 30'!$E$1:$E$99999,       $AM113,    'Step 1_Metric 30'!$F$1:$F$99999,     $AG113         )</f>
        <v>0</v>
      </c>
      <c r="AP113" s="192" t="str">
        <f t="shared" si="37"/>
        <v/>
      </c>
      <c r="AQ113" s="192" t="str">
        <f t="shared" si="38"/>
        <v/>
      </c>
      <c r="AR113" s="192">
        <f t="shared" si="39"/>
        <v>0</v>
      </c>
      <c r="AS113" s="192">
        <f t="shared" si="40"/>
        <v>0</v>
      </c>
      <c r="AT113" s="192" t="str">
        <f t="shared" si="41"/>
        <v/>
      </c>
      <c r="AU113" s="193">
        <f t="shared" si="48"/>
        <v>0</v>
      </c>
    </row>
    <row r="114" spans="2:47" x14ac:dyDescent="0.25">
      <c r="B114">
        <v>53</v>
      </c>
      <c r="C114" t="str">
        <f>IFERROR(VLOOKUP(B114,'Step 1_Metric 30'!C:F,4,FALSE),"")</f>
        <v/>
      </c>
      <c r="P114" s="38" t="str">
        <f t="shared" si="43"/>
        <v>Total Crop Acreage ImpactedPre</v>
      </c>
      <c r="Q114" s="40">
        <f t="shared" si="35"/>
        <v>33</v>
      </c>
      <c r="R114" s="40" t="str">
        <f t="shared" si="44"/>
        <v/>
      </c>
      <c r="S114" s="40">
        <f t="shared" si="31"/>
        <v>30</v>
      </c>
      <c r="T114" s="40" t="s">
        <v>660</v>
      </c>
      <c r="U114" s="40">
        <f t="shared" si="32"/>
        <v>1</v>
      </c>
      <c r="V114" s="40" t="s">
        <v>540</v>
      </c>
      <c r="W114" s="40" t="str">
        <f t="shared" si="33"/>
        <v>Pre</v>
      </c>
      <c r="X114" s="202" t="str">
        <f t="shared" si="29"/>
        <v/>
      </c>
      <c r="Y114" s="247" t="str">
        <f t="shared" si="30"/>
        <v/>
      </c>
      <c r="AF114" s="40">
        <f t="shared" si="45"/>
        <v>19</v>
      </c>
      <c r="AG114" s="40" t="str">
        <f t="shared" si="47"/>
        <v/>
      </c>
      <c r="AH114" s="40">
        <v>30</v>
      </c>
      <c r="AI114" s="38" t="s">
        <v>660</v>
      </c>
      <c r="AJ114" s="40">
        <v>100</v>
      </c>
      <c r="AK114" s="40" t="s">
        <v>540</v>
      </c>
      <c r="AL114" s="40" t="str">
        <f t="shared" si="46"/>
        <v>Pre</v>
      </c>
      <c r="AM114" s="40">
        <f t="shared" si="42"/>
        <v>100</v>
      </c>
      <c r="AN114" s="40">
        <f>VLOOKUP(AM114,'Inputs_Metric 7'!$G$49:$H$51,2,FALSE)</f>
        <v>0.01</v>
      </c>
      <c r="AO114" s="169">
        <f>SUMIFS(
INDEX('Step 1_Metric 30'!$M$1:$N$99999,    1,    MATCH($AL114,'Step 1_Metric 30'!$M$2:$N$2,0))         :          INDEX('Step 1_Metric 30'!$M$1:$N$99999,    99999,    MATCH($AL114,'Step 1_Metric 30'!$M$2:$N$2,0)),
'Step 1_Metric 30'!$E$1:$E$99999,       $AM114,    'Step 1_Metric 30'!$F$1:$F$99999,     $AG114         )</f>
        <v>0</v>
      </c>
      <c r="AP114" s="192">
        <f t="shared" si="37"/>
        <v>0</v>
      </c>
      <c r="AQ114" s="192">
        <f t="shared" si="38"/>
        <v>0</v>
      </c>
      <c r="AR114" s="192" t="str">
        <f t="shared" si="39"/>
        <v/>
      </c>
      <c r="AS114" s="192" t="str">
        <f t="shared" si="40"/>
        <v/>
      </c>
      <c r="AT114" s="192" t="str">
        <f t="shared" si="41"/>
        <v/>
      </c>
      <c r="AU114" s="193">
        <f t="shared" si="48"/>
        <v>0</v>
      </c>
    </row>
    <row r="115" spans="2:47" x14ac:dyDescent="0.25">
      <c r="B115">
        <v>54</v>
      </c>
      <c r="C115" t="str">
        <f>IFERROR(VLOOKUP(B115,'Step 1_Metric 30'!C:F,4,FALSE),"")</f>
        <v/>
      </c>
      <c r="P115" s="38" t="str">
        <f t="shared" si="43"/>
        <v>Total Crop Acreage ImpactedPost</v>
      </c>
      <c r="Q115" s="40">
        <f t="shared" si="35"/>
        <v>33</v>
      </c>
      <c r="R115" s="40" t="str">
        <f t="shared" si="44"/>
        <v/>
      </c>
      <c r="S115" s="40">
        <f t="shared" si="31"/>
        <v>30</v>
      </c>
      <c r="T115" s="40" t="s">
        <v>660</v>
      </c>
      <c r="U115" s="40">
        <f t="shared" si="32"/>
        <v>1</v>
      </c>
      <c r="V115" s="40" t="s">
        <v>540</v>
      </c>
      <c r="W115" s="40" t="str">
        <f t="shared" si="33"/>
        <v>Post</v>
      </c>
      <c r="X115" s="202" t="str">
        <f t="shared" ref="X115:X127" si="49">IF(OR(R115=0,R115=""),"",SUMIFS($AU:$AU,$AI:$AI,T115,$AL:$AL,W115,$AG:$AG,$R115))</f>
        <v/>
      </c>
      <c r="Y115" s="247" t="str">
        <f t="shared" ref="Y115:Y127" si="50">IFERROR(IF(W115="Pre","",IF(OR(AND(X114=0,X115=0,R115=0),AND(X114=0,X115=0,R115="")),"",X114-X115)),"")</f>
        <v/>
      </c>
      <c r="AF115" s="40">
        <f t="shared" si="45"/>
        <v>19</v>
      </c>
      <c r="AG115" s="40" t="str">
        <f t="shared" si="47"/>
        <v/>
      </c>
      <c r="AH115" s="40">
        <v>30</v>
      </c>
      <c r="AI115" s="38" t="s">
        <v>660</v>
      </c>
      <c r="AJ115" s="40">
        <v>101</v>
      </c>
      <c r="AK115" s="40" t="s">
        <v>540</v>
      </c>
      <c r="AL115" s="40" t="str">
        <f t="shared" si="46"/>
        <v>Post</v>
      </c>
      <c r="AM115" s="40">
        <f t="shared" si="42"/>
        <v>2</v>
      </c>
      <c r="AN115" s="40">
        <f>VLOOKUP(AM115,'Inputs_Metric 7'!$G$49:$H$51,2,FALSE)</f>
        <v>0.5</v>
      </c>
      <c r="AO115" s="169">
        <f>SUMIFS(
INDEX('Step 1_Metric 30'!$M$1:$N$99999,    1,    MATCH($AL115,'Step 1_Metric 30'!$M$2:$N$2,0))         :          INDEX('Step 1_Metric 30'!$M$1:$N$99999,    99999,    MATCH($AL115,'Step 1_Metric 30'!$M$2:$N$2,0)),
'Step 1_Metric 30'!$E$1:$E$99999,       $AM115,    'Step 1_Metric 30'!$F$1:$F$99999,     $AG115         )</f>
        <v>0</v>
      </c>
      <c r="AP115" s="192" t="str">
        <f t="shared" si="37"/>
        <v/>
      </c>
      <c r="AQ115" s="192" t="str">
        <f t="shared" si="38"/>
        <v/>
      </c>
      <c r="AR115" s="192" t="str">
        <f t="shared" si="39"/>
        <v/>
      </c>
      <c r="AS115" s="192" t="str">
        <f t="shared" si="40"/>
        <v/>
      </c>
      <c r="AT115" s="192">
        <f t="shared" si="41"/>
        <v>0</v>
      </c>
      <c r="AU115" s="193">
        <f t="shared" si="48"/>
        <v>0</v>
      </c>
    </row>
    <row r="116" spans="2:47" x14ac:dyDescent="0.25">
      <c r="B116">
        <v>55</v>
      </c>
      <c r="C116" t="str">
        <f>IFERROR(VLOOKUP(B116,'Step 1_Metric 30'!C:F,4,FALSE),"")</f>
        <v/>
      </c>
      <c r="P116" s="38" t="str">
        <f t="shared" si="43"/>
        <v>Total Crop Acreage ImpactedPre</v>
      </c>
      <c r="Q116" s="40">
        <f t="shared" si="35"/>
        <v>34</v>
      </c>
      <c r="R116" s="40" t="str">
        <f t="shared" si="44"/>
        <v/>
      </c>
      <c r="S116" s="40">
        <f t="shared" si="31"/>
        <v>30</v>
      </c>
      <c r="T116" s="40" t="s">
        <v>660</v>
      </c>
      <c r="U116" s="40">
        <f t="shared" si="32"/>
        <v>1</v>
      </c>
      <c r="V116" s="40" t="s">
        <v>540</v>
      </c>
      <c r="W116" s="40" t="str">
        <f t="shared" si="33"/>
        <v>Pre</v>
      </c>
      <c r="X116" s="202" t="str">
        <f t="shared" si="49"/>
        <v/>
      </c>
      <c r="Y116" s="247" t="str">
        <f t="shared" si="50"/>
        <v/>
      </c>
      <c r="AF116" s="40">
        <f t="shared" si="45"/>
        <v>19</v>
      </c>
      <c r="AG116" s="40" t="str">
        <f t="shared" si="47"/>
        <v/>
      </c>
      <c r="AH116" s="40">
        <v>30</v>
      </c>
      <c r="AI116" s="38" t="s">
        <v>660</v>
      </c>
      <c r="AJ116" s="40">
        <v>102</v>
      </c>
      <c r="AK116" s="40" t="s">
        <v>540</v>
      </c>
      <c r="AL116" s="40" t="str">
        <f t="shared" si="46"/>
        <v>Post</v>
      </c>
      <c r="AM116" s="40">
        <f t="shared" si="42"/>
        <v>20</v>
      </c>
      <c r="AN116" s="40">
        <f>VLOOKUP(AM116,'Inputs_Metric 7'!$G$49:$H$51,2,FALSE)</f>
        <v>0.05</v>
      </c>
      <c r="AO116" s="169">
        <f>SUMIFS(
INDEX('Step 1_Metric 30'!$M$1:$N$99999,    1,    MATCH($AL116,'Step 1_Metric 30'!$M$2:$N$2,0))         :          INDEX('Step 1_Metric 30'!$M$1:$N$99999,    99999,    MATCH($AL116,'Step 1_Metric 30'!$M$2:$N$2,0)),
'Step 1_Metric 30'!$E$1:$E$99999,       $AM116,    'Step 1_Metric 30'!$F$1:$F$99999,     $AG116         )</f>
        <v>0</v>
      </c>
      <c r="AP116" s="192" t="str">
        <f t="shared" si="37"/>
        <v/>
      </c>
      <c r="AQ116" s="192" t="str">
        <f t="shared" si="38"/>
        <v/>
      </c>
      <c r="AR116" s="192">
        <f t="shared" si="39"/>
        <v>0</v>
      </c>
      <c r="AS116" s="192">
        <f t="shared" si="40"/>
        <v>0</v>
      </c>
      <c r="AT116" s="192" t="str">
        <f t="shared" si="41"/>
        <v/>
      </c>
      <c r="AU116" s="193">
        <f t="shared" si="48"/>
        <v>0</v>
      </c>
    </row>
    <row r="117" spans="2:47" x14ac:dyDescent="0.25">
      <c r="B117">
        <v>56</v>
      </c>
      <c r="C117" t="str">
        <f>IFERROR(VLOOKUP(B117,'Step 1_Metric 30'!C:F,4,FALSE),"")</f>
        <v/>
      </c>
      <c r="P117" s="38" t="str">
        <f t="shared" si="43"/>
        <v>Total Crop Acreage ImpactedPost</v>
      </c>
      <c r="Q117" s="40">
        <f t="shared" si="35"/>
        <v>34</v>
      </c>
      <c r="R117" s="40" t="str">
        <f t="shared" si="44"/>
        <v/>
      </c>
      <c r="S117" s="40">
        <f t="shared" ref="S117:S127" si="51">S115</f>
        <v>30</v>
      </c>
      <c r="T117" s="40" t="s">
        <v>660</v>
      </c>
      <c r="U117" s="40">
        <f t="shared" ref="U117:U127" si="52">U115</f>
        <v>1</v>
      </c>
      <c r="V117" s="40" t="s">
        <v>540</v>
      </c>
      <c r="W117" s="40" t="str">
        <f t="shared" ref="W117:W127" si="53">W115</f>
        <v>Post</v>
      </c>
      <c r="X117" s="202" t="str">
        <f t="shared" si="49"/>
        <v/>
      </c>
      <c r="Y117" s="247" t="str">
        <f t="shared" si="50"/>
        <v/>
      </c>
      <c r="AF117" s="40">
        <f t="shared" si="45"/>
        <v>19</v>
      </c>
      <c r="AG117" s="40" t="str">
        <f t="shared" si="47"/>
        <v/>
      </c>
      <c r="AH117" s="40">
        <v>30</v>
      </c>
      <c r="AI117" s="38" t="s">
        <v>660</v>
      </c>
      <c r="AJ117" s="40">
        <v>103</v>
      </c>
      <c r="AK117" s="40" t="s">
        <v>540</v>
      </c>
      <c r="AL117" s="40" t="str">
        <f t="shared" si="46"/>
        <v>Post</v>
      </c>
      <c r="AM117" s="40">
        <f t="shared" si="42"/>
        <v>100</v>
      </c>
      <c r="AN117" s="40">
        <f>VLOOKUP(AM117,'Inputs_Metric 7'!$G$49:$H$51,2,FALSE)</f>
        <v>0.01</v>
      </c>
      <c r="AO117" s="169">
        <f>SUMIFS(
INDEX('Step 1_Metric 30'!$M$1:$N$99999,    1,    MATCH($AL117,'Step 1_Metric 30'!$M$2:$N$2,0))         :          INDEX('Step 1_Metric 30'!$M$1:$N$99999,    99999,    MATCH($AL117,'Step 1_Metric 30'!$M$2:$N$2,0)),
'Step 1_Metric 30'!$E$1:$E$99999,       $AM117,    'Step 1_Metric 30'!$F$1:$F$99999,     $AG117         )</f>
        <v>0</v>
      </c>
      <c r="AP117" s="192">
        <f t="shared" si="37"/>
        <v>0</v>
      </c>
      <c r="AQ117" s="192">
        <f t="shared" si="38"/>
        <v>0</v>
      </c>
      <c r="AR117" s="192" t="str">
        <f t="shared" si="39"/>
        <v/>
      </c>
      <c r="AS117" s="192" t="str">
        <f t="shared" si="40"/>
        <v/>
      </c>
      <c r="AT117" s="192" t="str">
        <f t="shared" si="41"/>
        <v/>
      </c>
      <c r="AU117" s="193">
        <f t="shared" si="48"/>
        <v>0</v>
      </c>
    </row>
    <row r="118" spans="2:47" x14ac:dyDescent="0.25">
      <c r="B118">
        <v>57</v>
      </c>
      <c r="C118" t="str">
        <f>IFERROR(VLOOKUP(B118,'Step 1_Metric 30'!C:F,4,FALSE),"")</f>
        <v/>
      </c>
      <c r="P118" s="38" t="str">
        <f t="shared" si="43"/>
        <v>Total Crop Acreage ImpactedPre</v>
      </c>
      <c r="Q118" s="40">
        <f t="shared" ref="Q118:Q127" si="54">Q116+1</f>
        <v>35</v>
      </c>
      <c r="R118" s="40" t="str">
        <f t="shared" si="44"/>
        <v/>
      </c>
      <c r="S118" s="40">
        <f t="shared" si="51"/>
        <v>30</v>
      </c>
      <c r="T118" s="40" t="s">
        <v>660</v>
      </c>
      <c r="U118" s="40">
        <f t="shared" si="52"/>
        <v>1</v>
      </c>
      <c r="V118" s="40" t="s">
        <v>540</v>
      </c>
      <c r="W118" s="40" t="str">
        <f t="shared" si="53"/>
        <v>Pre</v>
      </c>
      <c r="X118" s="202" t="str">
        <f t="shared" si="49"/>
        <v/>
      </c>
      <c r="Y118" s="247" t="str">
        <f t="shared" si="50"/>
        <v/>
      </c>
      <c r="AF118" s="40">
        <f t="shared" si="45"/>
        <v>20</v>
      </c>
      <c r="AG118" s="40" t="str">
        <f t="shared" si="47"/>
        <v/>
      </c>
      <c r="AH118" s="40">
        <v>30</v>
      </c>
      <c r="AI118" s="38" t="s">
        <v>660</v>
      </c>
      <c r="AJ118" s="40">
        <v>104</v>
      </c>
      <c r="AK118" s="40" t="s">
        <v>540</v>
      </c>
      <c r="AL118" s="40" t="str">
        <f t="shared" si="46"/>
        <v>Pre</v>
      </c>
      <c r="AM118" s="40">
        <f t="shared" si="42"/>
        <v>2</v>
      </c>
      <c r="AN118" s="40">
        <f>VLOOKUP(AM118,'Inputs_Metric 7'!$G$49:$H$51,2,FALSE)</f>
        <v>0.5</v>
      </c>
      <c r="AO118" s="169">
        <f>SUMIFS(
INDEX('Step 1_Metric 30'!$M$1:$N$99999,    1,    MATCH($AL118,'Step 1_Metric 30'!$M$2:$N$2,0))         :          INDEX('Step 1_Metric 30'!$M$1:$N$99999,    99999,    MATCH($AL118,'Step 1_Metric 30'!$M$2:$N$2,0)),
'Step 1_Metric 30'!$E$1:$E$99999,       $AM118,    'Step 1_Metric 30'!$F$1:$F$99999,     $AG118         )</f>
        <v>0</v>
      </c>
      <c r="AP118" s="192" t="str">
        <f t="shared" si="37"/>
        <v/>
      </c>
      <c r="AQ118" s="192" t="str">
        <f t="shared" si="38"/>
        <v/>
      </c>
      <c r="AR118" s="192" t="str">
        <f t="shared" si="39"/>
        <v/>
      </c>
      <c r="AS118" s="192" t="str">
        <f t="shared" si="40"/>
        <v/>
      </c>
      <c r="AT118" s="192">
        <f t="shared" si="41"/>
        <v>0</v>
      </c>
      <c r="AU118" s="193">
        <f t="shared" si="48"/>
        <v>0</v>
      </c>
    </row>
    <row r="119" spans="2:47" x14ac:dyDescent="0.25">
      <c r="B119">
        <v>58</v>
      </c>
      <c r="C119" t="str">
        <f>IFERROR(VLOOKUP(B119,'Step 1_Metric 30'!C:F,4,FALSE),"")</f>
        <v/>
      </c>
      <c r="P119" s="38" t="str">
        <f t="shared" si="43"/>
        <v>Total Crop Acreage ImpactedPost</v>
      </c>
      <c r="Q119" s="40">
        <f t="shared" si="54"/>
        <v>35</v>
      </c>
      <c r="R119" s="40" t="str">
        <f t="shared" si="44"/>
        <v/>
      </c>
      <c r="S119" s="40">
        <f t="shared" si="51"/>
        <v>30</v>
      </c>
      <c r="T119" s="40" t="s">
        <v>660</v>
      </c>
      <c r="U119" s="40">
        <f t="shared" si="52"/>
        <v>1</v>
      </c>
      <c r="V119" s="40" t="s">
        <v>540</v>
      </c>
      <c r="W119" s="40" t="str">
        <f t="shared" si="53"/>
        <v>Post</v>
      </c>
      <c r="X119" s="202" t="str">
        <f t="shared" si="49"/>
        <v/>
      </c>
      <c r="Y119" s="247" t="str">
        <f t="shared" si="50"/>
        <v/>
      </c>
      <c r="AF119" s="40">
        <f t="shared" si="45"/>
        <v>20</v>
      </c>
      <c r="AG119" s="40" t="str">
        <f t="shared" si="47"/>
        <v/>
      </c>
      <c r="AH119" s="40">
        <v>30</v>
      </c>
      <c r="AI119" s="38" t="s">
        <v>660</v>
      </c>
      <c r="AJ119" s="40">
        <v>105</v>
      </c>
      <c r="AK119" s="40" t="s">
        <v>540</v>
      </c>
      <c r="AL119" s="40" t="str">
        <f t="shared" si="46"/>
        <v>Pre</v>
      </c>
      <c r="AM119" s="40">
        <f t="shared" si="42"/>
        <v>20</v>
      </c>
      <c r="AN119" s="40">
        <f>VLOOKUP(AM119,'Inputs_Metric 7'!$G$49:$H$51,2,FALSE)</f>
        <v>0.05</v>
      </c>
      <c r="AO119" s="169">
        <f>SUMIFS(
INDEX('Step 1_Metric 30'!$M$1:$N$99999,    1,    MATCH($AL119,'Step 1_Metric 30'!$M$2:$N$2,0))         :          INDEX('Step 1_Metric 30'!$M$1:$N$99999,    99999,    MATCH($AL119,'Step 1_Metric 30'!$M$2:$N$2,0)),
'Step 1_Metric 30'!$E$1:$E$99999,       $AM119,    'Step 1_Metric 30'!$F$1:$F$99999,     $AG119         )</f>
        <v>0</v>
      </c>
      <c r="AP119" s="192" t="str">
        <f t="shared" si="37"/>
        <v/>
      </c>
      <c r="AQ119" s="192" t="str">
        <f t="shared" si="38"/>
        <v/>
      </c>
      <c r="AR119" s="192">
        <f t="shared" si="39"/>
        <v>0</v>
      </c>
      <c r="AS119" s="192">
        <f t="shared" si="40"/>
        <v>0</v>
      </c>
      <c r="AT119" s="192" t="str">
        <f t="shared" si="41"/>
        <v/>
      </c>
      <c r="AU119" s="193">
        <f t="shared" si="48"/>
        <v>0</v>
      </c>
    </row>
    <row r="120" spans="2:47" x14ac:dyDescent="0.25">
      <c r="B120">
        <v>59</v>
      </c>
      <c r="C120" t="str">
        <f>IFERROR(VLOOKUP(B120,'Step 1_Metric 30'!C:F,4,FALSE),"")</f>
        <v/>
      </c>
      <c r="P120" s="38" t="str">
        <f t="shared" si="43"/>
        <v>Total Crop Acreage ImpactedPre</v>
      </c>
      <c r="Q120" s="40">
        <f t="shared" si="54"/>
        <v>36</v>
      </c>
      <c r="R120" s="40" t="str">
        <f t="shared" si="44"/>
        <v/>
      </c>
      <c r="S120" s="40">
        <f t="shared" si="51"/>
        <v>30</v>
      </c>
      <c r="T120" s="40" t="s">
        <v>660</v>
      </c>
      <c r="U120" s="40">
        <f t="shared" si="52"/>
        <v>1</v>
      </c>
      <c r="V120" s="40" t="s">
        <v>540</v>
      </c>
      <c r="W120" s="40" t="str">
        <f t="shared" si="53"/>
        <v>Pre</v>
      </c>
      <c r="X120" s="202" t="str">
        <f t="shared" si="49"/>
        <v/>
      </c>
      <c r="Y120" s="247" t="str">
        <f t="shared" si="50"/>
        <v/>
      </c>
      <c r="AF120" s="40">
        <f t="shared" si="45"/>
        <v>20</v>
      </c>
      <c r="AG120" s="40" t="str">
        <f t="shared" si="47"/>
        <v/>
      </c>
      <c r="AH120" s="40">
        <v>30</v>
      </c>
      <c r="AI120" s="38" t="s">
        <v>660</v>
      </c>
      <c r="AJ120" s="40">
        <v>106</v>
      </c>
      <c r="AK120" s="40" t="s">
        <v>540</v>
      </c>
      <c r="AL120" s="40" t="str">
        <f t="shared" si="46"/>
        <v>Pre</v>
      </c>
      <c r="AM120" s="40">
        <f t="shared" si="42"/>
        <v>100</v>
      </c>
      <c r="AN120" s="40">
        <f>VLOOKUP(AM120,'Inputs_Metric 7'!$G$49:$H$51,2,FALSE)</f>
        <v>0.01</v>
      </c>
      <c r="AO120" s="169">
        <f>SUMIFS(
INDEX('Step 1_Metric 30'!$M$1:$N$99999,    1,    MATCH($AL120,'Step 1_Metric 30'!$M$2:$N$2,0))         :          INDEX('Step 1_Metric 30'!$M$1:$N$99999,    99999,    MATCH($AL120,'Step 1_Metric 30'!$M$2:$N$2,0)),
'Step 1_Metric 30'!$E$1:$E$99999,       $AM120,    'Step 1_Metric 30'!$F$1:$F$99999,     $AG120         )</f>
        <v>0</v>
      </c>
      <c r="AP120" s="192">
        <f t="shared" si="37"/>
        <v>0</v>
      </c>
      <c r="AQ120" s="192">
        <f t="shared" si="38"/>
        <v>0</v>
      </c>
      <c r="AR120" s="192" t="str">
        <f t="shared" si="39"/>
        <v/>
      </c>
      <c r="AS120" s="192" t="str">
        <f t="shared" si="40"/>
        <v/>
      </c>
      <c r="AT120" s="192" t="str">
        <f t="shared" si="41"/>
        <v/>
      </c>
      <c r="AU120" s="193">
        <f t="shared" si="48"/>
        <v>0</v>
      </c>
    </row>
    <row r="121" spans="2:47" x14ac:dyDescent="0.25">
      <c r="B121">
        <v>60</v>
      </c>
      <c r="C121" t="str">
        <f>IFERROR(VLOOKUP(B121,'Step 1_Metric 30'!C:F,4,FALSE),"")</f>
        <v/>
      </c>
      <c r="P121" s="38" t="str">
        <f t="shared" si="43"/>
        <v>Total Crop Acreage ImpactedPost</v>
      </c>
      <c r="Q121" s="40">
        <f t="shared" si="54"/>
        <v>36</v>
      </c>
      <c r="R121" s="40" t="str">
        <f t="shared" si="44"/>
        <v/>
      </c>
      <c r="S121" s="40">
        <f t="shared" si="51"/>
        <v>30</v>
      </c>
      <c r="T121" s="40" t="s">
        <v>660</v>
      </c>
      <c r="U121" s="40">
        <f t="shared" si="52"/>
        <v>1</v>
      </c>
      <c r="V121" s="40" t="s">
        <v>540</v>
      </c>
      <c r="W121" s="40" t="str">
        <f t="shared" si="53"/>
        <v>Post</v>
      </c>
      <c r="X121" s="202" t="str">
        <f t="shared" si="49"/>
        <v/>
      </c>
      <c r="Y121" s="247" t="str">
        <f t="shared" si="50"/>
        <v/>
      </c>
      <c r="AF121" s="40">
        <f t="shared" si="45"/>
        <v>20</v>
      </c>
      <c r="AG121" s="40" t="str">
        <f t="shared" si="47"/>
        <v/>
      </c>
      <c r="AH121" s="40">
        <v>30</v>
      </c>
      <c r="AI121" s="38" t="s">
        <v>660</v>
      </c>
      <c r="AJ121" s="40">
        <v>107</v>
      </c>
      <c r="AK121" s="40" t="s">
        <v>540</v>
      </c>
      <c r="AL121" s="40" t="str">
        <f t="shared" si="46"/>
        <v>Post</v>
      </c>
      <c r="AM121" s="40">
        <f t="shared" si="42"/>
        <v>2</v>
      </c>
      <c r="AN121" s="40">
        <f>VLOOKUP(AM121,'Inputs_Metric 7'!$G$49:$H$51,2,FALSE)</f>
        <v>0.5</v>
      </c>
      <c r="AO121" s="169">
        <f>SUMIFS(
INDEX('Step 1_Metric 30'!$M$1:$N$99999,    1,    MATCH($AL121,'Step 1_Metric 30'!$M$2:$N$2,0))         :          INDEX('Step 1_Metric 30'!$M$1:$N$99999,    99999,    MATCH($AL121,'Step 1_Metric 30'!$M$2:$N$2,0)),
'Step 1_Metric 30'!$E$1:$E$99999,       $AM121,    'Step 1_Metric 30'!$F$1:$F$99999,     $AG121         )</f>
        <v>0</v>
      </c>
      <c r="AP121" s="192" t="str">
        <f t="shared" si="37"/>
        <v/>
      </c>
      <c r="AQ121" s="192" t="str">
        <f t="shared" si="38"/>
        <v/>
      </c>
      <c r="AR121" s="192" t="str">
        <f t="shared" si="39"/>
        <v/>
      </c>
      <c r="AS121" s="192" t="str">
        <f t="shared" si="40"/>
        <v/>
      </c>
      <c r="AT121" s="192">
        <f t="shared" si="41"/>
        <v>0</v>
      </c>
      <c r="AU121" s="193">
        <f t="shared" si="48"/>
        <v>0</v>
      </c>
    </row>
    <row r="122" spans="2:47" x14ac:dyDescent="0.25">
      <c r="B122">
        <v>61</v>
      </c>
      <c r="C122" t="str">
        <f>IFERROR(VLOOKUP(B122,'Step 1_Metric 30'!C:F,4,FALSE),"")</f>
        <v/>
      </c>
      <c r="P122" s="38" t="str">
        <f t="shared" si="43"/>
        <v>Total Crop Acreage ImpactedPre</v>
      </c>
      <c r="Q122" s="40">
        <f t="shared" si="54"/>
        <v>37</v>
      </c>
      <c r="R122" s="40" t="str">
        <f t="shared" si="44"/>
        <v/>
      </c>
      <c r="S122" s="40">
        <f t="shared" si="51"/>
        <v>30</v>
      </c>
      <c r="T122" s="40" t="s">
        <v>660</v>
      </c>
      <c r="U122" s="40">
        <f t="shared" si="52"/>
        <v>1</v>
      </c>
      <c r="V122" s="40" t="s">
        <v>540</v>
      </c>
      <c r="W122" s="40" t="str">
        <f t="shared" si="53"/>
        <v>Pre</v>
      </c>
      <c r="X122" s="202" t="str">
        <f t="shared" si="49"/>
        <v/>
      </c>
      <c r="Y122" s="247" t="str">
        <f t="shared" si="50"/>
        <v/>
      </c>
      <c r="AF122" s="40">
        <f t="shared" si="45"/>
        <v>20</v>
      </c>
      <c r="AG122" s="40" t="str">
        <f t="shared" si="47"/>
        <v/>
      </c>
      <c r="AH122" s="40">
        <v>30</v>
      </c>
      <c r="AI122" s="38" t="s">
        <v>660</v>
      </c>
      <c r="AJ122" s="40">
        <v>108</v>
      </c>
      <c r="AK122" s="40" t="s">
        <v>540</v>
      </c>
      <c r="AL122" s="40" t="str">
        <f t="shared" si="46"/>
        <v>Post</v>
      </c>
      <c r="AM122" s="40">
        <f t="shared" si="42"/>
        <v>20</v>
      </c>
      <c r="AN122" s="40">
        <f>VLOOKUP(AM122,'Inputs_Metric 7'!$G$49:$H$51,2,FALSE)</f>
        <v>0.05</v>
      </c>
      <c r="AO122" s="169">
        <f>SUMIFS(
INDEX('Step 1_Metric 30'!$M$1:$N$99999,    1,    MATCH($AL122,'Step 1_Metric 30'!$M$2:$N$2,0))         :          INDEX('Step 1_Metric 30'!$M$1:$N$99999,    99999,    MATCH($AL122,'Step 1_Metric 30'!$M$2:$N$2,0)),
'Step 1_Metric 30'!$E$1:$E$99999,       $AM122,    'Step 1_Metric 30'!$F$1:$F$99999,     $AG122         )</f>
        <v>0</v>
      </c>
      <c r="AP122" s="192" t="str">
        <f t="shared" si="37"/>
        <v/>
      </c>
      <c r="AQ122" s="192" t="str">
        <f t="shared" si="38"/>
        <v/>
      </c>
      <c r="AR122" s="192">
        <f t="shared" si="39"/>
        <v>0</v>
      </c>
      <c r="AS122" s="192">
        <f t="shared" si="40"/>
        <v>0</v>
      </c>
      <c r="AT122" s="192" t="str">
        <f t="shared" si="41"/>
        <v/>
      </c>
      <c r="AU122" s="193">
        <f t="shared" si="48"/>
        <v>0</v>
      </c>
    </row>
    <row r="123" spans="2:47" x14ac:dyDescent="0.25">
      <c r="B123">
        <v>62</v>
      </c>
      <c r="C123" t="str">
        <f>IFERROR(VLOOKUP(B123,'Step 1_Metric 30'!C:F,4,FALSE),"")</f>
        <v/>
      </c>
      <c r="P123" s="38" t="str">
        <f t="shared" si="43"/>
        <v>Total Crop Acreage ImpactedPost</v>
      </c>
      <c r="Q123" s="40">
        <f t="shared" si="54"/>
        <v>37</v>
      </c>
      <c r="R123" s="40" t="str">
        <f t="shared" si="44"/>
        <v/>
      </c>
      <c r="S123" s="40">
        <f t="shared" si="51"/>
        <v>30</v>
      </c>
      <c r="T123" s="40" t="s">
        <v>660</v>
      </c>
      <c r="U123" s="40">
        <f t="shared" si="52"/>
        <v>1</v>
      </c>
      <c r="V123" s="40" t="s">
        <v>540</v>
      </c>
      <c r="W123" s="40" t="str">
        <f t="shared" si="53"/>
        <v>Post</v>
      </c>
      <c r="X123" s="202" t="str">
        <f t="shared" si="49"/>
        <v/>
      </c>
      <c r="Y123" s="247" t="str">
        <f t="shared" si="50"/>
        <v/>
      </c>
      <c r="AF123" s="40">
        <f t="shared" si="45"/>
        <v>20</v>
      </c>
      <c r="AG123" s="40" t="str">
        <f t="shared" si="47"/>
        <v/>
      </c>
      <c r="AH123" s="40">
        <v>30</v>
      </c>
      <c r="AI123" s="38" t="s">
        <v>660</v>
      </c>
      <c r="AJ123" s="40">
        <v>109</v>
      </c>
      <c r="AK123" s="40" t="s">
        <v>540</v>
      </c>
      <c r="AL123" s="40" t="str">
        <f t="shared" si="46"/>
        <v>Post</v>
      </c>
      <c r="AM123" s="40">
        <f t="shared" si="42"/>
        <v>100</v>
      </c>
      <c r="AN123" s="40">
        <f>VLOOKUP(AM123,'Inputs_Metric 7'!$G$49:$H$51,2,FALSE)</f>
        <v>0.01</v>
      </c>
      <c r="AO123" s="169">
        <f>SUMIFS(
INDEX('Step 1_Metric 30'!$M$1:$N$99999,    1,    MATCH($AL123,'Step 1_Metric 30'!$M$2:$N$2,0))         :          INDEX('Step 1_Metric 30'!$M$1:$N$99999,    99999,    MATCH($AL123,'Step 1_Metric 30'!$M$2:$N$2,0)),
'Step 1_Metric 30'!$E$1:$E$99999,       $AM123,    'Step 1_Metric 30'!$F$1:$F$99999,     $AG123         )</f>
        <v>0</v>
      </c>
      <c r="AP123" s="192">
        <f t="shared" si="37"/>
        <v>0</v>
      </c>
      <c r="AQ123" s="192">
        <f t="shared" si="38"/>
        <v>0</v>
      </c>
      <c r="AR123" s="192" t="str">
        <f t="shared" si="39"/>
        <v/>
      </c>
      <c r="AS123" s="192" t="str">
        <f t="shared" si="40"/>
        <v/>
      </c>
      <c r="AT123" s="192" t="str">
        <f t="shared" si="41"/>
        <v/>
      </c>
      <c r="AU123" s="193">
        <f t="shared" si="48"/>
        <v>0</v>
      </c>
    </row>
    <row r="124" spans="2:47" x14ac:dyDescent="0.25">
      <c r="B124">
        <v>63</v>
      </c>
      <c r="C124" t="str">
        <f>IFERROR(VLOOKUP(B124,'Step 1_Metric 30'!C:F,4,FALSE),"")</f>
        <v/>
      </c>
      <c r="P124" s="38" t="str">
        <f t="shared" si="43"/>
        <v>Total Crop Acreage ImpactedPre</v>
      </c>
      <c r="Q124" s="40">
        <f t="shared" si="54"/>
        <v>38</v>
      </c>
      <c r="R124" s="40" t="str">
        <f t="shared" si="44"/>
        <v/>
      </c>
      <c r="S124" s="40">
        <f t="shared" si="51"/>
        <v>30</v>
      </c>
      <c r="T124" s="40" t="s">
        <v>660</v>
      </c>
      <c r="U124" s="40">
        <f t="shared" si="52"/>
        <v>1</v>
      </c>
      <c r="V124" s="40" t="s">
        <v>540</v>
      </c>
      <c r="W124" s="40" t="str">
        <f t="shared" si="53"/>
        <v>Pre</v>
      </c>
      <c r="X124" s="202" t="str">
        <f t="shared" si="49"/>
        <v/>
      </c>
      <c r="Y124" s="247" t="str">
        <f t="shared" si="50"/>
        <v/>
      </c>
      <c r="AF124" s="40">
        <f t="shared" si="45"/>
        <v>21</v>
      </c>
      <c r="AG124" s="40" t="str">
        <f t="shared" si="47"/>
        <v/>
      </c>
      <c r="AH124" s="40">
        <v>30</v>
      </c>
      <c r="AI124" s="38" t="s">
        <v>660</v>
      </c>
      <c r="AJ124" s="40">
        <v>110</v>
      </c>
      <c r="AK124" s="40" t="s">
        <v>540</v>
      </c>
      <c r="AL124" s="40" t="str">
        <f t="shared" si="46"/>
        <v>Pre</v>
      </c>
      <c r="AM124" s="40">
        <f t="shared" si="42"/>
        <v>2</v>
      </c>
      <c r="AN124" s="40">
        <f>VLOOKUP(AM124,'Inputs_Metric 7'!$G$49:$H$51,2,FALSE)</f>
        <v>0.5</v>
      </c>
      <c r="AO124" s="169">
        <f>SUMIFS(
INDEX('Step 1_Metric 30'!$M$1:$N$99999,    1,    MATCH($AL124,'Step 1_Metric 30'!$M$2:$N$2,0))         :          INDEX('Step 1_Metric 30'!$M$1:$N$99999,    99999,    MATCH($AL124,'Step 1_Metric 30'!$M$2:$N$2,0)),
'Step 1_Metric 30'!$E$1:$E$99999,       $AM124,    'Step 1_Metric 30'!$F$1:$F$99999,     $AG124         )</f>
        <v>0</v>
      </c>
      <c r="AP124" s="192" t="str">
        <f t="shared" si="37"/>
        <v/>
      </c>
      <c r="AQ124" s="192" t="str">
        <f t="shared" si="38"/>
        <v/>
      </c>
      <c r="AR124" s="192" t="str">
        <f t="shared" si="39"/>
        <v/>
      </c>
      <c r="AS124" s="192" t="str">
        <f t="shared" si="40"/>
        <v/>
      </c>
      <c r="AT124" s="192">
        <f t="shared" si="41"/>
        <v>0</v>
      </c>
      <c r="AU124" s="193">
        <f t="shared" si="48"/>
        <v>0</v>
      </c>
    </row>
    <row r="125" spans="2:47" x14ac:dyDescent="0.25">
      <c r="B125">
        <v>64</v>
      </c>
      <c r="C125" t="str">
        <f>IFERROR(VLOOKUP(B125,'Step 1_Metric 30'!C:F,4,FALSE),"")</f>
        <v/>
      </c>
      <c r="P125" s="38" t="str">
        <f t="shared" si="43"/>
        <v>Total Crop Acreage ImpactedPost</v>
      </c>
      <c r="Q125" s="40">
        <f t="shared" si="54"/>
        <v>38</v>
      </c>
      <c r="R125" s="40" t="str">
        <f t="shared" si="44"/>
        <v/>
      </c>
      <c r="S125" s="40">
        <f t="shared" si="51"/>
        <v>30</v>
      </c>
      <c r="T125" s="40" t="s">
        <v>660</v>
      </c>
      <c r="U125" s="40">
        <f t="shared" si="52"/>
        <v>1</v>
      </c>
      <c r="V125" s="40" t="s">
        <v>540</v>
      </c>
      <c r="W125" s="40" t="str">
        <f t="shared" si="53"/>
        <v>Post</v>
      </c>
      <c r="X125" s="202" t="str">
        <f t="shared" si="49"/>
        <v/>
      </c>
      <c r="Y125" s="247" t="str">
        <f t="shared" si="50"/>
        <v/>
      </c>
      <c r="AF125" s="40">
        <f t="shared" si="45"/>
        <v>21</v>
      </c>
      <c r="AG125" s="40" t="str">
        <f t="shared" si="47"/>
        <v/>
      </c>
      <c r="AH125" s="40">
        <v>30</v>
      </c>
      <c r="AI125" s="38" t="s">
        <v>660</v>
      </c>
      <c r="AJ125" s="40">
        <v>111</v>
      </c>
      <c r="AK125" s="40" t="s">
        <v>540</v>
      </c>
      <c r="AL125" s="40" t="str">
        <f t="shared" si="46"/>
        <v>Pre</v>
      </c>
      <c r="AM125" s="40">
        <f t="shared" si="42"/>
        <v>20</v>
      </c>
      <c r="AN125" s="40">
        <f>VLOOKUP(AM125,'Inputs_Metric 7'!$G$49:$H$51,2,FALSE)</f>
        <v>0.05</v>
      </c>
      <c r="AO125" s="169">
        <f>SUMIFS(
INDEX('Step 1_Metric 30'!$M$1:$N$99999,    1,    MATCH($AL125,'Step 1_Metric 30'!$M$2:$N$2,0))         :          INDEX('Step 1_Metric 30'!$M$1:$N$99999,    99999,    MATCH($AL125,'Step 1_Metric 30'!$M$2:$N$2,0)),
'Step 1_Metric 30'!$E$1:$E$99999,       $AM125,    'Step 1_Metric 30'!$F$1:$F$99999,     $AG125         )</f>
        <v>0</v>
      </c>
      <c r="AP125" s="192" t="str">
        <f t="shared" si="37"/>
        <v/>
      </c>
      <c r="AQ125" s="192" t="str">
        <f t="shared" si="38"/>
        <v/>
      </c>
      <c r="AR125" s="192">
        <f t="shared" si="39"/>
        <v>0</v>
      </c>
      <c r="AS125" s="192">
        <f t="shared" si="40"/>
        <v>0</v>
      </c>
      <c r="AT125" s="192" t="str">
        <f t="shared" si="41"/>
        <v/>
      </c>
      <c r="AU125" s="193">
        <f t="shared" si="48"/>
        <v>0</v>
      </c>
    </row>
    <row r="126" spans="2:47" x14ac:dyDescent="0.25">
      <c r="B126">
        <v>65</v>
      </c>
      <c r="C126" t="str">
        <f>IFERROR(VLOOKUP(B126,'Step 1_Metric 30'!C:F,4,FALSE),"")</f>
        <v/>
      </c>
      <c r="P126" s="38" t="str">
        <f t="shared" si="43"/>
        <v>Total Crop Acreage ImpactedPre</v>
      </c>
      <c r="Q126" s="40">
        <f t="shared" si="54"/>
        <v>39</v>
      </c>
      <c r="R126" s="40" t="str">
        <f t="shared" si="44"/>
        <v/>
      </c>
      <c r="S126" s="40">
        <f t="shared" si="51"/>
        <v>30</v>
      </c>
      <c r="T126" s="40" t="s">
        <v>660</v>
      </c>
      <c r="U126" s="40">
        <f t="shared" si="52"/>
        <v>1</v>
      </c>
      <c r="V126" s="40" t="s">
        <v>540</v>
      </c>
      <c r="W126" s="40" t="str">
        <f t="shared" si="53"/>
        <v>Pre</v>
      </c>
      <c r="X126" s="202" t="str">
        <f t="shared" si="49"/>
        <v/>
      </c>
      <c r="Y126" s="247" t="str">
        <f t="shared" si="50"/>
        <v/>
      </c>
      <c r="AF126" s="40">
        <f t="shared" si="45"/>
        <v>21</v>
      </c>
      <c r="AG126" s="40" t="str">
        <f t="shared" si="47"/>
        <v/>
      </c>
      <c r="AH126" s="40">
        <v>30</v>
      </c>
      <c r="AI126" s="38" t="s">
        <v>660</v>
      </c>
      <c r="AJ126" s="40">
        <v>112</v>
      </c>
      <c r="AK126" s="40" t="s">
        <v>540</v>
      </c>
      <c r="AL126" s="40" t="str">
        <f t="shared" si="46"/>
        <v>Pre</v>
      </c>
      <c r="AM126" s="40">
        <f t="shared" si="42"/>
        <v>100</v>
      </c>
      <c r="AN126" s="40">
        <f>VLOOKUP(AM126,'Inputs_Metric 7'!$G$49:$H$51,2,FALSE)</f>
        <v>0.01</v>
      </c>
      <c r="AO126" s="169">
        <f>SUMIFS(
INDEX('Step 1_Metric 30'!$M$1:$N$99999,    1,    MATCH($AL126,'Step 1_Metric 30'!$M$2:$N$2,0))         :          INDEX('Step 1_Metric 30'!$M$1:$N$99999,    99999,    MATCH($AL126,'Step 1_Metric 30'!$M$2:$N$2,0)),
'Step 1_Metric 30'!$E$1:$E$99999,       $AM126,    'Step 1_Metric 30'!$F$1:$F$99999,     $AG126         )</f>
        <v>0</v>
      </c>
      <c r="AP126" s="192">
        <f t="shared" si="37"/>
        <v>0</v>
      </c>
      <c r="AQ126" s="192">
        <f t="shared" si="38"/>
        <v>0</v>
      </c>
      <c r="AR126" s="192" t="str">
        <f t="shared" si="39"/>
        <v/>
      </c>
      <c r="AS126" s="192" t="str">
        <f t="shared" si="40"/>
        <v/>
      </c>
      <c r="AT126" s="192" t="str">
        <f t="shared" si="41"/>
        <v/>
      </c>
      <c r="AU126" s="193">
        <f t="shared" si="48"/>
        <v>0</v>
      </c>
    </row>
    <row r="127" spans="2:47" x14ac:dyDescent="0.25">
      <c r="B127">
        <v>66</v>
      </c>
      <c r="C127" t="str">
        <f>IFERROR(VLOOKUP(B127,'Step 1_Metric 30'!C:F,4,FALSE),"")</f>
        <v/>
      </c>
      <c r="P127" s="38" t="str">
        <f t="shared" si="43"/>
        <v>Total Crop Acreage ImpactedPost</v>
      </c>
      <c r="Q127" s="40">
        <f t="shared" si="54"/>
        <v>39</v>
      </c>
      <c r="R127" s="40" t="str">
        <f t="shared" si="44"/>
        <v/>
      </c>
      <c r="S127" s="40">
        <f t="shared" si="51"/>
        <v>30</v>
      </c>
      <c r="T127" s="40" t="s">
        <v>660</v>
      </c>
      <c r="U127" s="40">
        <f t="shared" si="52"/>
        <v>1</v>
      </c>
      <c r="V127" s="40" t="s">
        <v>540</v>
      </c>
      <c r="W127" s="40" t="str">
        <f t="shared" si="53"/>
        <v>Post</v>
      </c>
      <c r="X127" s="202" t="str">
        <f t="shared" si="49"/>
        <v/>
      </c>
      <c r="Y127" s="247" t="str">
        <f t="shared" si="50"/>
        <v/>
      </c>
      <c r="AF127" s="40">
        <f t="shared" si="45"/>
        <v>21</v>
      </c>
      <c r="AG127" s="40" t="str">
        <f t="shared" si="47"/>
        <v/>
      </c>
      <c r="AH127" s="40">
        <v>30</v>
      </c>
      <c r="AI127" s="38" t="s">
        <v>660</v>
      </c>
      <c r="AJ127" s="40">
        <v>113</v>
      </c>
      <c r="AK127" s="40" t="s">
        <v>540</v>
      </c>
      <c r="AL127" s="40" t="str">
        <f t="shared" si="46"/>
        <v>Post</v>
      </c>
      <c r="AM127" s="40">
        <f t="shared" si="42"/>
        <v>2</v>
      </c>
      <c r="AN127" s="40">
        <f>VLOOKUP(AM127,'Inputs_Metric 7'!$G$49:$H$51,2,FALSE)</f>
        <v>0.5</v>
      </c>
      <c r="AO127" s="169">
        <f>SUMIFS(
INDEX('Step 1_Metric 30'!$M$1:$N$99999,    1,    MATCH($AL127,'Step 1_Metric 30'!$M$2:$N$2,0))         :          INDEX('Step 1_Metric 30'!$M$1:$N$99999,    99999,    MATCH($AL127,'Step 1_Metric 30'!$M$2:$N$2,0)),
'Step 1_Metric 30'!$E$1:$E$99999,       $AM127,    'Step 1_Metric 30'!$F$1:$F$99999,     $AG127         )</f>
        <v>0</v>
      </c>
      <c r="AP127" s="192" t="str">
        <f t="shared" si="37"/>
        <v/>
      </c>
      <c r="AQ127" s="192" t="str">
        <f t="shared" si="38"/>
        <v/>
      </c>
      <c r="AR127" s="192" t="str">
        <f t="shared" si="39"/>
        <v/>
      </c>
      <c r="AS127" s="192" t="str">
        <f t="shared" si="40"/>
        <v/>
      </c>
      <c r="AT127" s="192">
        <f t="shared" si="41"/>
        <v>0</v>
      </c>
      <c r="AU127" s="193">
        <f t="shared" si="48"/>
        <v>0</v>
      </c>
    </row>
    <row r="128" spans="2:47" x14ac:dyDescent="0.25">
      <c r="B128">
        <v>67</v>
      </c>
      <c r="C128" t="str">
        <f>IFERROR(VLOOKUP(B128,'Step 1_Metric 30'!C:F,4,FALSE),"")</f>
        <v/>
      </c>
      <c r="AF128" s="40">
        <f t="shared" si="45"/>
        <v>21</v>
      </c>
      <c r="AG128" s="40" t="str">
        <f t="shared" si="47"/>
        <v/>
      </c>
      <c r="AH128" s="40">
        <v>30</v>
      </c>
      <c r="AI128" s="38" t="s">
        <v>660</v>
      </c>
      <c r="AJ128" s="40">
        <v>114</v>
      </c>
      <c r="AK128" s="40" t="s">
        <v>540</v>
      </c>
      <c r="AL128" s="40" t="str">
        <f t="shared" si="46"/>
        <v>Post</v>
      </c>
      <c r="AM128" s="40">
        <f t="shared" si="42"/>
        <v>20</v>
      </c>
      <c r="AN128" s="40">
        <f>VLOOKUP(AM128,'Inputs_Metric 7'!$G$49:$H$51,2,FALSE)</f>
        <v>0.05</v>
      </c>
      <c r="AO128" s="169">
        <f>SUMIFS(
INDEX('Step 1_Metric 30'!$M$1:$N$99999,    1,    MATCH($AL128,'Step 1_Metric 30'!$M$2:$N$2,0))         :          INDEX('Step 1_Metric 30'!$M$1:$N$99999,    99999,    MATCH($AL128,'Step 1_Metric 30'!$M$2:$N$2,0)),
'Step 1_Metric 30'!$E$1:$E$99999,       $AM128,    'Step 1_Metric 30'!$F$1:$F$99999,     $AG128         )</f>
        <v>0</v>
      </c>
      <c r="AP128" s="192" t="str">
        <f t="shared" si="37"/>
        <v/>
      </c>
      <c r="AQ128" s="192" t="str">
        <f t="shared" si="38"/>
        <v/>
      </c>
      <c r="AR128" s="192">
        <f t="shared" si="39"/>
        <v>0</v>
      </c>
      <c r="AS128" s="192">
        <f t="shared" si="40"/>
        <v>0</v>
      </c>
      <c r="AT128" s="192" t="str">
        <f t="shared" si="41"/>
        <v/>
      </c>
      <c r="AU128" s="193">
        <f t="shared" si="48"/>
        <v>0</v>
      </c>
    </row>
    <row r="129" spans="2:47" x14ac:dyDescent="0.25">
      <c r="B129">
        <v>68</v>
      </c>
      <c r="C129" t="str">
        <f>IFERROR(VLOOKUP(B129,'Step 1_Metric 30'!C:F,4,FALSE),"")</f>
        <v/>
      </c>
      <c r="AF129" s="40">
        <f t="shared" si="45"/>
        <v>21</v>
      </c>
      <c r="AG129" s="40" t="str">
        <f t="shared" si="47"/>
        <v/>
      </c>
      <c r="AH129" s="40">
        <v>30</v>
      </c>
      <c r="AI129" s="38" t="s">
        <v>660</v>
      </c>
      <c r="AJ129" s="40">
        <v>115</v>
      </c>
      <c r="AK129" s="40" t="s">
        <v>540</v>
      </c>
      <c r="AL129" s="40" t="str">
        <f t="shared" si="46"/>
        <v>Post</v>
      </c>
      <c r="AM129" s="40">
        <f t="shared" si="42"/>
        <v>100</v>
      </c>
      <c r="AN129" s="40">
        <f>VLOOKUP(AM129,'Inputs_Metric 7'!$G$49:$H$51,2,FALSE)</f>
        <v>0.01</v>
      </c>
      <c r="AO129" s="169">
        <f>SUMIFS(
INDEX('Step 1_Metric 30'!$M$1:$N$99999,    1,    MATCH($AL129,'Step 1_Metric 30'!$M$2:$N$2,0))         :          INDEX('Step 1_Metric 30'!$M$1:$N$99999,    99999,    MATCH($AL129,'Step 1_Metric 30'!$M$2:$N$2,0)),
'Step 1_Metric 30'!$E$1:$E$99999,       $AM129,    'Step 1_Metric 30'!$F$1:$F$99999,     $AG129         )</f>
        <v>0</v>
      </c>
      <c r="AP129" s="192">
        <f t="shared" si="37"/>
        <v>0</v>
      </c>
      <c r="AQ129" s="192">
        <f t="shared" si="38"/>
        <v>0</v>
      </c>
      <c r="AR129" s="192" t="str">
        <f t="shared" si="39"/>
        <v/>
      </c>
      <c r="AS129" s="192" t="str">
        <f t="shared" si="40"/>
        <v/>
      </c>
      <c r="AT129" s="192" t="str">
        <f t="shared" si="41"/>
        <v/>
      </c>
      <c r="AU129" s="193">
        <f t="shared" si="48"/>
        <v>0</v>
      </c>
    </row>
    <row r="130" spans="2:47" x14ac:dyDescent="0.25">
      <c r="B130">
        <v>69</v>
      </c>
      <c r="C130" t="str">
        <f>IFERROR(VLOOKUP(B130,'Step 1_Metric 30'!C:F,4,FALSE),"")</f>
        <v/>
      </c>
      <c r="AF130" s="40">
        <f t="shared" si="45"/>
        <v>22</v>
      </c>
      <c r="AG130" s="40" t="str">
        <f t="shared" si="47"/>
        <v/>
      </c>
      <c r="AH130" s="40">
        <v>30</v>
      </c>
      <c r="AI130" s="38" t="s">
        <v>660</v>
      </c>
      <c r="AJ130" s="40">
        <v>116</v>
      </c>
      <c r="AK130" s="40" t="s">
        <v>540</v>
      </c>
      <c r="AL130" s="40" t="str">
        <f t="shared" si="46"/>
        <v>Pre</v>
      </c>
      <c r="AM130" s="40">
        <f t="shared" si="42"/>
        <v>2</v>
      </c>
      <c r="AN130" s="40">
        <f>VLOOKUP(AM130,'Inputs_Metric 7'!$G$49:$H$51,2,FALSE)</f>
        <v>0.5</v>
      </c>
      <c r="AO130" s="169">
        <f>SUMIFS(
INDEX('Step 1_Metric 30'!$M$1:$N$99999,    1,    MATCH($AL130,'Step 1_Metric 30'!$M$2:$N$2,0))         :          INDEX('Step 1_Metric 30'!$M$1:$N$99999,    99999,    MATCH($AL130,'Step 1_Metric 30'!$M$2:$N$2,0)),
'Step 1_Metric 30'!$E$1:$E$99999,       $AM130,    'Step 1_Metric 30'!$F$1:$F$99999,     $AG130         )</f>
        <v>0</v>
      </c>
      <c r="AP130" s="192" t="str">
        <f t="shared" si="37"/>
        <v/>
      </c>
      <c r="AQ130" s="192" t="str">
        <f t="shared" si="38"/>
        <v/>
      </c>
      <c r="AR130" s="192" t="str">
        <f t="shared" si="39"/>
        <v/>
      </c>
      <c r="AS130" s="192" t="str">
        <f t="shared" si="40"/>
        <v/>
      </c>
      <c r="AT130" s="192">
        <f t="shared" si="41"/>
        <v>0</v>
      </c>
      <c r="AU130" s="193">
        <f t="shared" si="48"/>
        <v>0</v>
      </c>
    </row>
    <row r="131" spans="2:47" x14ac:dyDescent="0.25">
      <c r="B131">
        <v>70</v>
      </c>
      <c r="C131" t="str">
        <f>IFERROR(VLOOKUP(B131,'Step 1_Metric 30'!C:F,4,FALSE),"")</f>
        <v/>
      </c>
      <c r="AF131" s="40">
        <f t="shared" si="45"/>
        <v>22</v>
      </c>
      <c r="AG131" s="40" t="str">
        <f t="shared" si="47"/>
        <v/>
      </c>
      <c r="AH131" s="40">
        <v>30</v>
      </c>
      <c r="AI131" s="38" t="s">
        <v>660</v>
      </c>
      <c r="AJ131" s="40">
        <v>117</v>
      </c>
      <c r="AK131" s="40" t="s">
        <v>540</v>
      </c>
      <c r="AL131" s="40" t="str">
        <f t="shared" si="46"/>
        <v>Pre</v>
      </c>
      <c r="AM131" s="40">
        <f t="shared" si="42"/>
        <v>20</v>
      </c>
      <c r="AN131" s="40">
        <f>VLOOKUP(AM131,'Inputs_Metric 7'!$G$49:$H$51,2,FALSE)</f>
        <v>0.05</v>
      </c>
      <c r="AO131" s="169">
        <f>SUMIFS(
INDEX('Step 1_Metric 30'!$M$1:$N$99999,    1,    MATCH($AL131,'Step 1_Metric 30'!$M$2:$N$2,0))         :          INDEX('Step 1_Metric 30'!$M$1:$N$99999,    99999,    MATCH($AL131,'Step 1_Metric 30'!$M$2:$N$2,0)),
'Step 1_Metric 30'!$E$1:$E$99999,       $AM131,    'Step 1_Metric 30'!$F$1:$F$99999,     $AG131         )</f>
        <v>0</v>
      </c>
      <c r="AP131" s="192" t="str">
        <f t="shared" si="37"/>
        <v/>
      </c>
      <c r="AQ131" s="192" t="str">
        <f t="shared" si="38"/>
        <v/>
      </c>
      <c r="AR131" s="192">
        <f t="shared" si="39"/>
        <v>0</v>
      </c>
      <c r="AS131" s="192">
        <f t="shared" si="40"/>
        <v>0</v>
      </c>
      <c r="AT131" s="192" t="str">
        <f t="shared" si="41"/>
        <v/>
      </c>
      <c r="AU131" s="193">
        <f t="shared" si="48"/>
        <v>0</v>
      </c>
    </row>
    <row r="132" spans="2:47" x14ac:dyDescent="0.25">
      <c r="B132">
        <v>71</v>
      </c>
      <c r="C132" t="str">
        <f>IFERROR(VLOOKUP(B132,'Step 1_Metric 30'!C:F,4,FALSE),"")</f>
        <v/>
      </c>
      <c r="AF132" s="40">
        <f t="shared" si="45"/>
        <v>22</v>
      </c>
      <c r="AG132" s="40" t="str">
        <f t="shared" si="47"/>
        <v/>
      </c>
      <c r="AH132" s="40">
        <v>30</v>
      </c>
      <c r="AI132" s="38" t="s">
        <v>660</v>
      </c>
      <c r="AJ132" s="40">
        <v>118</v>
      </c>
      <c r="AK132" s="40" t="s">
        <v>540</v>
      </c>
      <c r="AL132" s="40" t="str">
        <f t="shared" si="46"/>
        <v>Pre</v>
      </c>
      <c r="AM132" s="40">
        <f t="shared" si="42"/>
        <v>100</v>
      </c>
      <c r="AN132" s="40">
        <f>VLOOKUP(AM132,'Inputs_Metric 7'!$G$49:$H$51,2,FALSE)</f>
        <v>0.01</v>
      </c>
      <c r="AO132" s="169">
        <f>SUMIFS(
INDEX('Step 1_Metric 30'!$M$1:$N$99999,    1,    MATCH($AL132,'Step 1_Metric 30'!$M$2:$N$2,0))         :          INDEX('Step 1_Metric 30'!$M$1:$N$99999,    99999,    MATCH($AL132,'Step 1_Metric 30'!$M$2:$N$2,0)),
'Step 1_Metric 30'!$E$1:$E$99999,       $AM132,    'Step 1_Metric 30'!$F$1:$F$99999,     $AG132         )</f>
        <v>0</v>
      </c>
      <c r="AP132" s="192">
        <f t="shared" si="37"/>
        <v>0</v>
      </c>
      <c r="AQ132" s="192">
        <f t="shared" si="38"/>
        <v>0</v>
      </c>
      <c r="AR132" s="192" t="str">
        <f t="shared" si="39"/>
        <v/>
      </c>
      <c r="AS132" s="192" t="str">
        <f t="shared" si="40"/>
        <v/>
      </c>
      <c r="AT132" s="192" t="str">
        <f t="shared" si="41"/>
        <v/>
      </c>
      <c r="AU132" s="193">
        <f t="shared" si="48"/>
        <v>0</v>
      </c>
    </row>
    <row r="133" spans="2:47" x14ac:dyDescent="0.25">
      <c r="B133">
        <v>72</v>
      </c>
      <c r="C133" t="str">
        <f>IFERROR(VLOOKUP(B133,'Step 1_Metric 30'!C:F,4,FALSE),"")</f>
        <v/>
      </c>
      <c r="AF133" s="40">
        <f t="shared" si="45"/>
        <v>22</v>
      </c>
      <c r="AG133" s="40" t="str">
        <f t="shared" si="47"/>
        <v/>
      </c>
      <c r="AH133" s="40">
        <v>30</v>
      </c>
      <c r="AI133" s="38" t="s">
        <v>660</v>
      </c>
      <c r="AJ133" s="40">
        <v>119</v>
      </c>
      <c r="AK133" s="40" t="s">
        <v>540</v>
      </c>
      <c r="AL133" s="40" t="str">
        <f t="shared" si="46"/>
        <v>Post</v>
      </c>
      <c r="AM133" s="40">
        <f t="shared" si="42"/>
        <v>2</v>
      </c>
      <c r="AN133" s="40">
        <f>VLOOKUP(AM133,'Inputs_Metric 7'!$G$49:$H$51,2,FALSE)</f>
        <v>0.5</v>
      </c>
      <c r="AO133" s="169">
        <f>SUMIFS(
INDEX('Step 1_Metric 30'!$M$1:$N$99999,    1,    MATCH($AL133,'Step 1_Metric 30'!$M$2:$N$2,0))         :          INDEX('Step 1_Metric 30'!$M$1:$N$99999,    99999,    MATCH($AL133,'Step 1_Metric 30'!$M$2:$N$2,0)),
'Step 1_Metric 30'!$E$1:$E$99999,       $AM133,    'Step 1_Metric 30'!$F$1:$F$99999,     $AG133         )</f>
        <v>0</v>
      </c>
      <c r="AP133" s="192" t="str">
        <f t="shared" ref="AP133:AP176" si="55">IF(AN133=0.01,AO133*AN133,"")</f>
        <v/>
      </c>
      <c r="AQ133" s="192" t="str">
        <f t="shared" ref="AQ133:AQ176" si="56">IF(AN133=0.01,(0.5)*(AN132-AN133)*(AO133-AO132),"")</f>
        <v/>
      </c>
      <c r="AR133" s="192" t="str">
        <f t="shared" ref="AR133:AR176" si="57">IF(AN133=0.05,(AN133-AN134)*AO133,"")</f>
        <v/>
      </c>
      <c r="AS133" s="192" t="str">
        <f t="shared" ref="AS133:AS176" si="58">IF(AN133=0.05,(0.5)*(AN132-AN133)*(AO133-AO132),"")</f>
        <v/>
      </c>
      <c r="AT133" s="192">
        <f t="shared" ref="AT133:AT176" si="59">IF(AN133=0.5,(AN133-AN134)*AO133,"")</f>
        <v>0</v>
      </c>
      <c r="AU133" s="193">
        <f t="shared" si="48"/>
        <v>0</v>
      </c>
    </row>
    <row r="134" spans="2:47" x14ac:dyDescent="0.25">
      <c r="B134">
        <v>73</v>
      </c>
      <c r="C134" t="str">
        <f>IFERROR(VLOOKUP(B134,'Step 1_Metric 30'!C:F,4,FALSE),"")</f>
        <v/>
      </c>
      <c r="AF134" s="40">
        <f t="shared" si="45"/>
        <v>22</v>
      </c>
      <c r="AG134" s="40" t="str">
        <f t="shared" si="47"/>
        <v/>
      </c>
      <c r="AH134" s="40">
        <v>30</v>
      </c>
      <c r="AI134" s="38" t="s">
        <v>660</v>
      </c>
      <c r="AJ134" s="40">
        <v>120</v>
      </c>
      <c r="AK134" s="40" t="s">
        <v>540</v>
      </c>
      <c r="AL134" s="40" t="str">
        <f t="shared" si="46"/>
        <v>Post</v>
      </c>
      <c r="AM134" s="40">
        <f t="shared" si="42"/>
        <v>20</v>
      </c>
      <c r="AN134" s="40">
        <f>VLOOKUP(AM134,'Inputs_Metric 7'!$G$49:$H$51,2,FALSE)</f>
        <v>0.05</v>
      </c>
      <c r="AO134" s="169">
        <f>SUMIFS(
INDEX('Step 1_Metric 30'!$M$1:$N$99999,    1,    MATCH($AL134,'Step 1_Metric 30'!$M$2:$N$2,0))         :          INDEX('Step 1_Metric 30'!$M$1:$N$99999,    99999,    MATCH($AL134,'Step 1_Metric 30'!$M$2:$N$2,0)),
'Step 1_Metric 30'!$E$1:$E$99999,       $AM134,    'Step 1_Metric 30'!$F$1:$F$99999,     $AG134         )</f>
        <v>0</v>
      </c>
      <c r="AP134" s="192" t="str">
        <f t="shared" si="55"/>
        <v/>
      </c>
      <c r="AQ134" s="192" t="str">
        <f t="shared" si="56"/>
        <v/>
      </c>
      <c r="AR134" s="192">
        <f t="shared" si="57"/>
        <v>0</v>
      </c>
      <c r="AS134" s="192">
        <f t="shared" si="58"/>
        <v>0</v>
      </c>
      <c r="AT134" s="192" t="str">
        <f t="shared" si="59"/>
        <v/>
      </c>
      <c r="AU134" s="193">
        <f t="shared" si="48"/>
        <v>0</v>
      </c>
    </row>
    <row r="135" spans="2:47" x14ac:dyDescent="0.25">
      <c r="B135">
        <v>74</v>
      </c>
      <c r="C135" t="str">
        <f>IFERROR(VLOOKUP(B135,'Step 1_Metric 30'!C:F,4,FALSE),"")</f>
        <v/>
      </c>
      <c r="AF135" s="40">
        <f t="shared" si="45"/>
        <v>22</v>
      </c>
      <c r="AG135" s="40" t="str">
        <f t="shared" si="47"/>
        <v/>
      </c>
      <c r="AH135" s="40">
        <v>30</v>
      </c>
      <c r="AI135" s="38" t="s">
        <v>660</v>
      </c>
      <c r="AJ135" s="40">
        <v>121</v>
      </c>
      <c r="AK135" s="40" t="s">
        <v>540</v>
      </c>
      <c r="AL135" s="40" t="str">
        <f t="shared" si="46"/>
        <v>Post</v>
      </c>
      <c r="AM135" s="40">
        <f t="shared" si="42"/>
        <v>100</v>
      </c>
      <c r="AN135" s="40">
        <f>VLOOKUP(AM135,'Inputs_Metric 7'!$G$49:$H$51,2,FALSE)</f>
        <v>0.01</v>
      </c>
      <c r="AO135" s="169">
        <f>SUMIFS(
INDEX('Step 1_Metric 30'!$M$1:$N$99999,    1,    MATCH($AL135,'Step 1_Metric 30'!$M$2:$N$2,0))         :          INDEX('Step 1_Metric 30'!$M$1:$N$99999,    99999,    MATCH($AL135,'Step 1_Metric 30'!$M$2:$N$2,0)),
'Step 1_Metric 30'!$E$1:$E$99999,       $AM135,    'Step 1_Metric 30'!$F$1:$F$99999,     $AG135         )</f>
        <v>0</v>
      </c>
      <c r="AP135" s="192">
        <f t="shared" si="55"/>
        <v>0</v>
      </c>
      <c r="AQ135" s="192">
        <f t="shared" si="56"/>
        <v>0</v>
      </c>
      <c r="AR135" s="192" t="str">
        <f t="shared" si="57"/>
        <v/>
      </c>
      <c r="AS135" s="192" t="str">
        <f t="shared" si="58"/>
        <v/>
      </c>
      <c r="AT135" s="192" t="str">
        <f t="shared" si="59"/>
        <v/>
      </c>
      <c r="AU135" s="193">
        <f t="shared" si="48"/>
        <v>0</v>
      </c>
    </row>
    <row r="136" spans="2:47" x14ac:dyDescent="0.25">
      <c r="B136">
        <v>75</v>
      </c>
      <c r="C136" t="str">
        <f>IFERROR(VLOOKUP(B136,'Step 1_Metric 30'!C:F,4,FALSE),"")</f>
        <v/>
      </c>
      <c r="AF136" s="40">
        <f t="shared" si="45"/>
        <v>23</v>
      </c>
      <c r="AG136" s="40" t="str">
        <f t="shared" si="47"/>
        <v/>
      </c>
      <c r="AH136" s="40">
        <v>30</v>
      </c>
      <c r="AI136" s="38" t="s">
        <v>660</v>
      </c>
      <c r="AJ136" s="40">
        <v>122</v>
      </c>
      <c r="AK136" s="40" t="s">
        <v>540</v>
      </c>
      <c r="AL136" s="40" t="str">
        <f t="shared" si="46"/>
        <v>Pre</v>
      </c>
      <c r="AM136" s="40">
        <f t="shared" ref="AM136:AM199" si="60">AM133</f>
        <v>2</v>
      </c>
      <c r="AN136" s="40">
        <f>VLOOKUP(AM136,'Inputs_Metric 7'!$G$49:$H$51,2,FALSE)</f>
        <v>0.5</v>
      </c>
      <c r="AO136" s="169">
        <f>SUMIFS(
INDEX('Step 1_Metric 30'!$M$1:$N$99999,    1,    MATCH($AL136,'Step 1_Metric 30'!$M$2:$N$2,0))         :          INDEX('Step 1_Metric 30'!$M$1:$N$99999,    99999,    MATCH($AL136,'Step 1_Metric 30'!$M$2:$N$2,0)),
'Step 1_Metric 30'!$E$1:$E$99999,       $AM136,    'Step 1_Metric 30'!$F$1:$F$99999,     $AG136         )</f>
        <v>0</v>
      </c>
      <c r="AP136" s="192" t="str">
        <f t="shared" si="55"/>
        <v/>
      </c>
      <c r="AQ136" s="192" t="str">
        <f t="shared" si="56"/>
        <v/>
      </c>
      <c r="AR136" s="192" t="str">
        <f t="shared" si="57"/>
        <v/>
      </c>
      <c r="AS136" s="192" t="str">
        <f t="shared" si="58"/>
        <v/>
      </c>
      <c r="AT136" s="192">
        <f t="shared" si="59"/>
        <v>0</v>
      </c>
      <c r="AU136" s="193">
        <f t="shared" si="48"/>
        <v>0</v>
      </c>
    </row>
    <row r="137" spans="2:47" x14ac:dyDescent="0.25">
      <c r="B137">
        <v>76</v>
      </c>
      <c r="C137" t="str">
        <f>IFERROR(VLOOKUP(B137,'Step 1_Metric 30'!C:F,4,FALSE),"")</f>
        <v/>
      </c>
      <c r="AF137" s="40">
        <f t="shared" si="45"/>
        <v>23</v>
      </c>
      <c r="AG137" s="40" t="str">
        <f t="shared" si="47"/>
        <v/>
      </c>
      <c r="AH137" s="40">
        <v>30</v>
      </c>
      <c r="AI137" s="38" t="s">
        <v>660</v>
      </c>
      <c r="AJ137" s="40">
        <v>123</v>
      </c>
      <c r="AK137" s="40" t="s">
        <v>540</v>
      </c>
      <c r="AL137" s="40" t="str">
        <f t="shared" si="46"/>
        <v>Pre</v>
      </c>
      <c r="AM137" s="40">
        <f t="shared" si="60"/>
        <v>20</v>
      </c>
      <c r="AN137" s="40">
        <f>VLOOKUP(AM137,'Inputs_Metric 7'!$G$49:$H$51,2,FALSE)</f>
        <v>0.05</v>
      </c>
      <c r="AO137" s="169">
        <f>SUMIFS(
INDEX('Step 1_Metric 30'!$M$1:$N$99999,    1,    MATCH($AL137,'Step 1_Metric 30'!$M$2:$N$2,0))         :          INDEX('Step 1_Metric 30'!$M$1:$N$99999,    99999,    MATCH($AL137,'Step 1_Metric 30'!$M$2:$N$2,0)),
'Step 1_Metric 30'!$E$1:$E$99999,       $AM137,    'Step 1_Metric 30'!$F$1:$F$99999,     $AG137         )</f>
        <v>0</v>
      </c>
      <c r="AP137" s="192" t="str">
        <f t="shared" si="55"/>
        <v/>
      </c>
      <c r="AQ137" s="192" t="str">
        <f t="shared" si="56"/>
        <v/>
      </c>
      <c r="AR137" s="192">
        <f t="shared" si="57"/>
        <v>0</v>
      </c>
      <c r="AS137" s="192">
        <f t="shared" si="58"/>
        <v>0</v>
      </c>
      <c r="AT137" s="192" t="str">
        <f t="shared" si="59"/>
        <v/>
      </c>
      <c r="AU137" s="193">
        <f t="shared" si="48"/>
        <v>0</v>
      </c>
    </row>
    <row r="138" spans="2:47" x14ac:dyDescent="0.25">
      <c r="B138">
        <v>77</v>
      </c>
      <c r="C138" t="str">
        <f>IFERROR(VLOOKUP(B138,'Step 1_Metric 30'!C:F,4,FALSE),"")</f>
        <v/>
      </c>
      <c r="AF138" s="40">
        <f t="shared" ref="AF138:AF201" si="61">AF132+1</f>
        <v>23</v>
      </c>
      <c r="AG138" s="40" t="str">
        <f t="shared" si="47"/>
        <v/>
      </c>
      <c r="AH138" s="40">
        <v>30</v>
      </c>
      <c r="AI138" s="38" t="s">
        <v>660</v>
      </c>
      <c r="AJ138" s="40">
        <v>124</v>
      </c>
      <c r="AK138" s="40" t="s">
        <v>540</v>
      </c>
      <c r="AL138" s="40" t="str">
        <f t="shared" si="46"/>
        <v>Pre</v>
      </c>
      <c r="AM138" s="40">
        <f t="shared" si="60"/>
        <v>100</v>
      </c>
      <c r="AN138" s="40">
        <f>VLOOKUP(AM138,'Inputs_Metric 7'!$G$49:$H$51,2,FALSE)</f>
        <v>0.01</v>
      </c>
      <c r="AO138" s="169">
        <f>SUMIFS(
INDEX('Step 1_Metric 30'!$M$1:$N$99999,    1,    MATCH($AL138,'Step 1_Metric 30'!$M$2:$N$2,0))         :          INDEX('Step 1_Metric 30'!$M$1:$N$99999,    99999,    MATCH($AL138,'Step 1_Metric 30'!$M$2:$N$2,0)),
'Step 1_Metric 30'!$E$1:$E$99999,       $AM138,    'Step 1_Metric 30'!$F$1:$F$99999,     $AG138         )</f>
        <v>0</v>
      </c>
      <c r="AP138" s="192">
        <f t="shared" si="55"/>
        <v>0</v>
      </c>
      <c r="AQ138" s="192">
        <f t="shared" si="56"/>
        <v>0</v>
      </c>
      <c r="AR138" s="192" t="str">
        <f t="shared" si="57"/>
        <v/>
      </c>
      <c r="AS138" s="192" t="str">
        <f t="shared" si="58"/>
        <v/>
      </c>
      <c r="AT138" s="192" t="str">
        <f t="shared" si="59"/>
        <v/>
      </c>
      <c r="AU138" s="193">
        <f t="shared" si="48"/>
        <v>0</v>
      </c>
    </row>
    <row r="139" spans="2:47" x14ac:dyDescent="0.25">
      <c r="B139">
        <v>78</v>
      </c>
      <c r="C139" t="str">
        <f>IFERROR(VLOOKUP(B139,'Step 1_Metric 30'!C:F,4,FALSE),"")</f>
        <v/>
      </c>
      <c r="AF139" s="40">
        <f t="shared" si="61"/>
        <v>23</v>
      </c>
      <c r="AG139" s="40" t="str">
        <f t="shared" si="47"/>
        <v/>
      </c>
      <c r="AH139" s="40">
        <v>30</v>
      </c>
      <c r="AI139" s="38" t="s">
        <v>660</v>
      </c>
      <c r="AJ139" s="40">
        <v>125</v>
      </c>
      <c r="AK139" s="40" t="s">
        <v>540</v>
      </c>
      <c r="AL139" s="40" t="str">
        <f t="shared" ref="AL139:AL202" si="62">AL133</f>
        <v>Post</v>
      </c>
      <c r="AM139" s="40">
        <f t="shared" si="60"/>
        <v>2</v>
      </c>
      <c r="AN139" s="40">
        <f>VLOOKUP(AM139,'Inputs_Metric 7'!$G$49:$H$51,2,FALSE)</f>
        <v>0.5</v>
      </c>
      <c r="AO139" s="169">
        <f>SUMIFS(
INDEX('Step 1_Metric 30'!$M$1:$N$99999,    1,    MATCH($AL139,'Step 1_Metric 30'!$M$2:$N$2,0))         :          INDEX('Step 1_Metric 30'!$M$1:$N$99999,    99999,    MATCH($AL139,'Step 1_Metric 30'!$M$2:$N$2,0)),
'Step 1_Metric 30'!$E$1:$E$99999,       $AM139,    'Step 1_Metric 30'!$F$1:$F$99999,     $AG139         )</f>
        <v>0</v>
      </c>
      <c r="AP139" s="192" t="str">
        <f t="shared" si="55"/>
        <v/>
      </c>
      <c r="AQ139" s="192" t="str">
        <f t="shared" si="56"/>
        <v/>
      </c>
      <c r="AR139" s="192" t="str">
        <f t="shared" si="57"/>
        <v/>
      </c>
      <c r="AS139" s="192" t="str">
        <f t="shared" si="58"/>
        <v/>
      </c>
      <c r="AT139" s="192">
        <f t="shared" si="59"/>
        <v>0</v>
      </c>
      <c r="AU139" s="193">
        <f t="shared" si="48"/>
        <v>0</v>
      </c>
    </row>
    <row r="140" spans="2:47" x14ac:dyDescent="0.25">
      <c r="B140">
        <v>79</v>
      </c>
      <c r="C140" t="str">
        <f>IFERROR(VLOOKUP(B140,'Step 1_Metric 30'!C:F,4,FALSE),"")</f>
        <v/>
      </c>
      <c r="AF140" s="40">
        <f t="shared" si="61"/>
        <v>23</v>
      </c>
      <c r="AG140" s="40" t="str">
        <f t="shared" si="47"/>
        <v/>
      </c>
      <c r="AH140" s="40">
        <v>30</v>
      </c>
      <c r="AI140" s="38" t="s">
        <v>660</v>
      </c>
      <c r="AJ140" s="40">
        <v>126</v>
      </c>
      <c r="AK140" s="40" t="s">
        <v>540</v>
      </c>
      <c r="AL140" s="40" t="str">
        <f t="shared" si="62"/>
        <v>Post</v>
      </c>
      <c r="AM140" s="40">
        <f t="shared" si="60"/>
        <v>20</v>
      </c>
      <c r="AN140" s="40">
        <f>VLOOKUP(AM140,'Inputs_Metric 7'!$G$49:$H$51,2,FALSE)</f>
        <v>0.05</v>
      </c>
      <c r="AO140" s="169">
        <f>SUMIFS(
INDEX('Step 1_Metric 30'!$M$1:$N$99999,    1,    MATCH($AL140,'Step 1_Metric 30'!$M$2:$N$2,0))         :          INDEX('Step 1_Metric 30'!$M$1:$N$99999,    99999,    MATCH($AL140,'Step 1_Metric 30'!$M$2:$N$2,0)),
'Step 1_Metric 30'!$E$1:$E$99999,       $AM140,    'Step 1_Metric 30'!$F$1:$F$99999,     $AG140         )</f>
        <v>0</v>
      </c>
      <c r="AP140" s="192" t="str">
        <f t="shared" si="55"/>
        <v/>
      </c>
      <c r="AQ140" s="192" t="str">
        <f t="shared" si="56"/>
        <v/>
      </c>
      <c r="AR140" s="192">
        <f t="shared" si="57"/>
        <v>0</v>
      </c>
      <c r="AS140" s="192">
        <f t="shared" si="58"/>
        <v>0</v>
      </c>
      <c r="AT140" s="192" t="str">
        <f t="shared" si="59"/>
        <v/>
      </c>
      <c r="AU140" s="193">
        <f t="shared" si="48"/>
        <v>0</v>
      </c>
    </row>
    <row r="141" spans="2:47" x14ac:dyDescent="0.25">
      <c r="B141">
        <v>80</v>
      </c>
      <c r="C141" t="str">
        <f>IFERROR(VLOOKUP(B141,'Step 1_Metric 30'!C:F,4,FALSE),"")</f>
        <v/>
      </c>
      <c r="AF141" s="40">
        <f t="shared" si="61"/>
        <v>23</v>
      </c>
      <c r="AG141" s="40" t="str">
        <f t="shared" si="47"/>
        <v/>
      </c>
      <c r="AH141" s="40">
        <v>30</v>
      </c>
      <c r="AI141" s="38" t="s">
        <v>660</v>
      </c>
      <c r="AJ141" s="40">
        <v>127</v>
      </c>
      <c r="AK141" s="40" t="s">
        <v>540</v>
      </c>
      <c r="AL141" s="40" t="str">
        <f t="shared" si="62"/>
        <v>Post</v>
      </c>
      <c r="AM141" s="40">
        <f t="shared" si="60"/>
        <v>100</v>
      </c>
      <c r="AN141" s="40">
        <f>VLOOKUP(AM141,'Inputs_Metric 7'!$G$49:$H$51,2,FALSE)</f>
        <v>0.01</v>
      </c>
      <c r="AO141" s="169">
        <f>SUMIFS(
INDEX('Step 1_Metric 30'!$M$1:$N$99999,    1,    MATCH($AL141,'Step 1_Metric 30'!$M$2:$N$2,0))         :          INDEX('Step 1_Metric 30'!$M$1:$N$99999,    99999,    MATCH($AL141,'Step 1_Metric 30'!$M$2:$N$2,0)),
'Step 1_Metric 30'!$E$1:$E$99999,       $AM141,    'Step 1_Metric 30'!$F$1:$F$99999,     $AG141         )</f>
        <v>0</v>
      </c>
      <c r="AP141" s="192">
        <f t="shared" si="55"/>
        <v>0</v>
      </c>
      <c r="AQ141" s="192">
        <f t="shared" si="56"/>
        <v>0</v>
      </c>
      <c r="AR141" s="192" t="str">
        <f t="shared" si="57"/>
        <v/>
      </c>
      <c r="AS141" s="192" t="str">
        <f t="shared" si="58"/>
        <v/>
      </c>
      <c r="AT141" s="192" t="str">
        <f t="shared" si="59"/>
        <v/>
      </c>
      <c r="AU141" s="193">
        <f t="shared" si="48"/>
        <v>0</v>
      </c>
    </row>
    <row r="142" spans="2:47" x14ac:dyDescent="0.25">
      <c r="B142">
        <v>81</v>
      </c>
      <c r="C142" t="str">
        <f>IFERROR(VLOOKUP(B142,'Step 1_Metric 30'!C:F,4,FALSE),"")</f>
        <v/>
      </c>
      <c r="AF142" s="40">
        <f t="shared" si="61"/>
        <v>24</v>
      </c>
      <c r="AG142" s="40" t="str">
        <f t="shared" si="47"/>
        <v/>
      </c>
      <c r="AH142" s="40">
        <v>30</v>
      </c>
      <c r="AI142" s="38" t="s">
        <v>660</v>
      </c>
      <c r="AJ142" s="40">
        <v>128</v>
      </c>
      <c r="AK142" s="40" t="s">
        <v>540</v>
      </c>
      <c r="AL142" s="40" t="str">
        <f t="shared" si="62"/>
        <v>Pre</v>
      </c>
      <c r="AM142" s="40">
        <f t="shared" si="60"/>
        <v>2</v>
      </c>
      <c r="AN142" s="40">
        <f>VLOOKUP(AM142,'Inputs_Metric 7'!$G$49:$H$51,2,FALSE)</f>
        <v>0.5</v>
      </c>
      <c r="AO142" s="169">
        <f>SUMIFS(
INDEX('Step 1_Metric 30'!$M$1:$N$99999,    1,    MATCH($AL142,'Step 1_Metric 30'!$M$2:$N$2,0))         :          INDEX('Step 1_Metric 30'!$M$1:$N$99999,    99999,    MATCH($AL142,'Step 1_Metric 30'!$M$2:$N$2,0)),
'Step 1_Metric 30'!$E$1:$E$99999,       $AM142,    'Step 1_Metric 30'!$F$1:$F$99999,     $AG142         )</f>
        <v>0</v>
      </c>
      <c r="AP142" s="192" t="str">
        <f t="shared" si="55"/>
        <v/>
      </c>
      <c r="AQ142" s="192" t="str">
        <f t="shared" si="56"/>
        <v/>
      </c>
      <c r="AR142" s="192" t="str">
        <f t="shared" si="57"/>
        <v/>
      </c>
      <c r="AS142" s="192" t="str">
        <f t="shared" si="58"/>
        <v/>
      </c>
      <c r="AT142" s="192">
        <f t="shared" si="59"/>
        <v>0</v>
      </c>
      <c r="AU142" s="193">
        <f t="shared" si="48"/>
        <v>0</v>
      </c>
    </row>
    <row r="143" spans="2:47" x14ac:dyDescent="0.25">
      <c r="B143">
        <v>82</v>
      </c>
      <c r="C143" t="str">
        <f>IFERROR(VLOOKUP(B143,'Step 1_Metric 30'!C:F,4,FALSE),"")</f>
        <v/>
      </c>
      <c r="AF143" s="40">
        <f t="shared" si="61"/>
        <v>24</v>
      </c>
      <c r="AG143" s="40" t="str">
        <f t="shared" si="47"/>
        <v/>
      </c>
      <c r="AH143" s="40">
        <v>30</v>
      </c>
      <c r="AI143" s="38" t="s">
        <v>660</v>
      </c>
      <c r="AJ143" s="40">
        <v>129</v>
      </c>
      <c r="AK143" s="40" t="s">
        <v>540</v>
      </c>
      <c r="AL143" s="40" t="str">
        <f t="shared" si="62"/>
        <v>Pre</v>
      </c>
      <c r="AM143" s="40">
        <f t="shared" si="60"/>
        <v>20</v>
      </c>
      <c r="AN143" s="40">
        <f>VLOOKUP(AM143,'Inputs_Metric 7'!$G$49:$H$51,2,FALSE)</f>
        <v>0.05</v>
      </c>
      <c r="AO143" s="169">
        <f>SUMIFS(
INDEX('Step 1_Metric 30'!$M$1:$N$99999,    1,    MATCH($AL143,'Step 1_Metric 30'!$M$2:$N$2,0))         :          INDEX('Step 1_Metric 30'!$M$1:$N$99999,    99999,    MATCH($AL143,'Step 1_Metric 30'!$M$2:$N$2,0)),
'Step 1_Metric 30'!$E$1:$E$99999,       $AM143,    'Step 1_Metric 30'!$F$1:$F$99999,     $AG143         )</f>
        <v>0</v>
      </c>
      <c r="AP143" s="192" t="str">
        <f t="shared" si="55"/>
        <v/>
      </c>
      <c r="AQ143" s="192" t="str">
        <f t="shared" si="56"/>
        <v/>
      </c>
      <c r="AR143" s="192">
        <f t="shared" si="57"/>
        <v>0</v>
      </c>
      <c r="AS143" s="192">
        <f t="shared" si="58"/>
        <v>0</v>
      </c>
      <c r="AT143" s="192" t="str">
        <f t="shared" si="59"/>
        <v/>
      </c>
      <c r="AU143" s="193">
        <f t="shared" si="48"/>
        <v>0</v>
      </c>
    </row>
    <row r="144" spans="2:47" x14ac:dyDescent="0.25">
      <c r="B144">
        <v>83</v>
      </c>
      <c r="C144" t="str">
        <f>IFERROR(VLOOKUP(B144,'Step 1_Metric 30'!C:F,4,FALSE),"")</f>
        <v/>
      </c>
      <c r="AF144" s="40">
        <f t="shared" si="61"/>
        <v>24</v>
      </c>
      <c r="AG144" s="40" t="str">
        <f t="shared" ref="AG144:AG176" si="63">VLOOKUP(AF144,$B$62:$C$296,2,FALSE)</f>
        <v/>
      </c>
      <c r="AH144" s="40">
        <v>30</v>
      </c>
      <c r="AI144" s="38" t="s">
        <v>660</v>
      </c>
      <c r="AJ144" s="40">
        <v>130</v>
      </c>
      <c r="AK144" s="40" t="s">
        <v>540</v>
      </c>
      <c r="AL144" s="40" t="str">
        <f t="shared" si="62"/>
        <v>Pre</v>
      </c>
      <c r="AM144" s="40">
        <f t="shared" si="60"/>
        <v>100</v>
      </c>
      <c r="AN144" s="40">
        <f>VLOOKUP(AM144,'Inputs_Metric 7'!$G$49:$H$51,2,FALSE)</f>
        <v>0.01</v>
      </c>
      <c r="AO144" s="169">
        <f>SUMIFS(
INDEX('Step 1_Metric 30'!$M$1:$N$99999,    1,    MATCH($AL144,'Step 1_Metric 30'!$M$2:$N$2,0))         :          INDEX('Step 1_Metric 30'!$M$1:$N$99999,    99999,    MATCH($AL144,'Step 1_Metric 30'!$M$2:$N$2,0)),
'Step 1_Metric 30'!$E$1:$E$99999,       $AM144,    'Step 1_Metric 30'!$F$1:$F$99999,     $AG144         )</f>
        <v>0</v>
      </c>
      <c r="AP144" s="192">
        <f t="shared" si="55"/>
        <v>0</v>
      </c>
      <c r="AQ144" s="192">
        <f t="shared" si="56"/>
        <v>0</v>
      </c>
      <c r="AR144" s="192" t="str">
        <f t="shared" si="57"/>
        <v/>
      </c>
      <c r="AS144" s="192" t="str">
        <f t="shared" si="58"/>
        <v/>
      </c>
      <c r="AT144" s="192" t="str">
        <f t="shared" si="59"/>
        <v/>
      </c>
      <c r="AU144" s="193">
        <f t="shared" ref="AU144:AU176" si="64">SUM(AP144:AT144)</f>
        <v>0</v>
      </c>
    </row>
    <row r="145" spans="2:47" x14ac:dyDescent="0.25">
      <c r="B145">
        <v>84</v>
      </c>
      <c r="C145" t="str">
        <f>IFERROR(VLOOKUP(B145,'Step 1_Metric 30'!C:F,4,FALSE),"")</f>
        <v/>
      </c>
      <c r="AF145" s="40">
        <f t="shared" si="61"/>
        <v>24</v>
      </c>
      <c r="AG145" s="40" t="str">
        <f t="shared" si="63"/>
        <v/>
      </c>
      <c r="AH145" s="40">
        <v>30</v>
      </c>
      <c r="AI145" s="38" t="s">
        <v>660</v>
      </c>
      <c r="AJ145" s="40">
        <v>131</v>
      </c>
      <c r="AK145" s="40" t="s">
        <v>540</v>
      </c>
      <c r="AL145" s="40" t="str">
        <f t="shared" si="62"/>
        <v>Post</v>
      </c>
      <c r="AM145" s="40">
        <f t="shared" si="60"/>
        <v>2</v>
      </c>
      <c r="AN145" s="40">
        <f>VLOOKUP(AM145,'Inputs_Metric 7'!$G$49:$H$51,2,FALSE)</f>
        <v>0.5</v>
      </c>
      <c r="AO145" s="169">
        <f>SUMIFS(
INDEX('Step 1_Metric 30'!$M$1:$N$99999,    1,    MATCH($AL145,'Step 1_Metric 30'!$M$2:$N$2,0))         :          INDEX('Step 1_Metric 30'!$M$1:$N$99999,    99999,    MATCH($AL145,'Step 1_Metric 30'!$M$2:$N$2,0)),
'Step 1_Metric 30'!$E$1:$E$99999,       $AM145,    'Step 1_Metric 30'!$F$1:$F$99999,     $AG145         )</f>
        <v>0</v>
      </c>
      <c r="AP145" s="192" t="str">
        <f t="shared" si="55"/>
        <v/>
      </c>
      <c r="AQ145" s="192" t="str">
        <f t="shared" si="56"/>
        <v/>
      </c>
      <c r="AR145" s="192" t="str">
        <f t="shared" si="57"/>
        <v/>
      </c>
      <c r="AS145" s="192" t="str">
        <f t="shared" si="58"/>
        <v/>
      </c>
      <c r="AT145" s="192">
        <f t="shared" si="59"/>
        <v>0</v>
      </c>
      <c r="AU145" s="193">
        <f t="shared" si="64"/>
        <v>0</v>
      </c>
    </row>
    <row r="146" spans="2:47" x14ac:dyDescent="0.25">
      <c r="B146">
        <v>85</v>
      </c>
      <c r="C146" t="str">
        <f>IFERROR(VLOOKUP(B146,'Step 1_Metric 30'!C:F,4,FALSE),"")</f>
        <v/>
      </c>
      <c r="AF146" s="40">
        <f t="shared" si="61"/>
        <v>24</v>
      </c>
      <c r="AG146" s="40" t="str">
        <f t="shared" si="63"/>
        <v/>
      </c>
      <c r="AH146" s="40">
        <v>30</v>
      </c>
      <c r="AI146" s="38" t="s">
        <v>660</v>
      </c>
      <c r="AJ146" s="40">
        <v>132</v>
      </c>
      <c r="AK146" s="40" t="s">
        <v>540</v>
      </c>
      <c r="AL146" s="40" t="str">
        <f t="shared" si="62"/>
        <v>Post</v>
      </c>
      <c r="AM146" s="40">
        <f t="shared" si="60"/>
        <v>20</v>
      </c>
      <c r="AN146" s="40">
        <f>VLOOKUP(AM146,'Inputs_Metric 7'!$G$49:$H$51,2,FALSE)</f>
        <v>0.05</v>
      </c>
      <c r="AO146" s="169">
        <f>SUMIFS(
INDEX('Step 1_Metric 30'!$M$1:$N$99999,    1,    MATCH($AL146,'Step 1_Metric 30'!$M$2:$N$2,0))         :          INDEX('Step 1_Metric 30'!$M$1:$N$99999,    99999,    MATCH($AL146,'Step 1_Metric 30'!$M$2:$N$2,0)),
'Step 1_Metric 30'!$E$1:$E$99999,       $AM146,    'Step 1_Metric 30'!$F$1:$F$99999,     $AG146         )</f>
        <v>0</v>
      </c>
      <c r="AP146" s="192" t="str">
        <f t="shared" si="55"/>
        <v/>
      </c>
      <c r="AQ146" s="192" t="str">
        <f t="shared" si="56"/>
        <v/>
      </c>
      <c r="AR146" s="192">
        <f t="shared" si="57"/>
        <v>0</v>
      </c>
      <c r="AS146" s="192">
        <f t="shared" si="58"/>
        <v>0</v>
      </c>
      <c r="AT146" s="192" t="str">
        <f t="shared" si="59"/>
        <v/>
      </c>
      <c r="AU146" s="193">
        <f t="shared" si="64"/>
        <v>0</v>
      </c>
    </row>
    <row r="147" spans="2:47" x14ac:dyDescent="0.25">
      <c r="B147">
        <v>86</v>
      </c>
      <c r="C147" t="str">
        <f>IFERROR(VLOOKUP(B147,'Step 1_Metric 30'!C:F,4,FALSE),"")</f>
        <v/>
      </c>
      <c r="AF147" s="40">
        <f t="shared" si="61"/>
        <v>24</v>
      </c>
      <c r="AG147" s="40" t="str">
        <f t="shared" si="63"/>
        <v/>
      </c>
      <c r="AH147" s="40">
        <v>30</v>
      </c>
      <c r="AI147" s="38" t="s">
        <v>660</v>
      </c>
      <c r="AJ147" s="40">
        <v>133</v>
      </c>
      <c r="AK147" s="40" t="s">
        <v>540</v>
      </c>
      <c r="AL147" s="40" t="str">
        <f t="shared" si="62"/>
        <v>Post</v>
      </c>
      <c r="AM147" s="40">
        <f t="shared" si="60"/>
        <v>100</v>
      </c>
      <c r="AN147" s="40">
        <f>VLOOKUP(AM147,'Inputs_Metric 7'!$G$49:$H$51,2,FALSE)</f>
        <v>0.01</v>
      </c>
      <c r="AO147" s="169">
        <f>SUMIFS(
INDEX('Step 1_Metric 30'!$M$1:$N$99999,    1,    MATCH($AL147,'Step 1_Metric 30'!$M$2:$N$2,0))         :          INDEX('Step 1_Metric 30'!$M$1:$N$99999,    99999,    MATCH($AL147,'Step 1_Metric 30'!$M$2:$N$2,0)),
'Step 1_Metric 30'!$E$1:$E$99999,       $AM147,    'Step 1_Metric 30'!$F$1:$F$99999,     $AG147         )</f>
        <v>0</v>
      </c>
      <c r="AP147" s="192">
        <f t="shared" si="55"/>
        <v>0</v>
      </c>
      <c r="AQ147" s="192">
        <f t="shared" si="56"/>
        <v>0</v>
      </c>
      <c r="AR147" s="192" t="str">
        <f t="shared" si="57"/>
        <v/>
      </c>
      <c r="AS147" s="192" t="str">
        <f t="shared" si="58"/>
        <v/>
      </c>
      <c r="AT147" s="192" t="str">
        <f t="shared" si="59"/>
        <v/>
      </c>
      <c r="AU147" s="193">
        <f t="shared" si="64"/>
        <v>0</v>
      </c>
    </row>
    <row r="148" spans="2:47" x14ac:dyDescent="0.25">
      <c r="B148">
        <v>87</v>
      </c>
      <c r="C148" t="str">
        <f>IFERROR(VLOOKUP(B148,'Step 1_Metric 30'!C:F,4,FALSE),"")</f>
        <v/>
      </c>
      <c r="AF148" s="40">
        <f t="shared" si="61"/>
        <v>25</v>
      </c>
      <c r="AG148" s="40" t="str">
        <f t="shared" si="63"/>
        <v/>
      </c>
      <c r="AH148" s="40">
        <v>30</v>
      </c>
      <c r="AI148" s="38" t="s">
        <v>660</v>
      </c>
      <c r="AJ148" s="40">
        <v>134</v>
      </c>
      <c r="AK148" s="40" t="s">
        <v>540</v>
      </c>
      <c r="AL148" s="40" t="str">
        <f t="shared" si="62"/>
        <v>Pre</v>
      </c>
      <c r="AM148" s="40">
        <f t="shared" si="60"/>
        <v>2</v>
      </c>
      <c r="AN148" s="40">
        <f>VLOOKUP(AM148,'Inputs_Metric 7'!$G$49:$H$51,2,FALSE)</f>
        <v>0.5</v>
      </c>
      <c r="AO148" s="169">
        <f>SUMIFS(
INDEX('Step 1_Metric 30'!$M$1:$N$99999,    1,    MATCH($AL148,'Step 1_Metric 30'!$M$2:$N$2,0))         :          INDEX('Step 1_Metric 30'!$M$1:$N$99999,    99999,    MATCH($AL148,'Step 1_Metric 30'!$M$2:$N$2,0)),
'Step 1_Metric 30'!$E$1:$E$99999,       $AM148,    'Step 1_Metric 30'!$F$1:$F$99999,     $AG148         )</f>
        <v>0</v>
      </c>
      <c r="AP148" s="192" t="str">
        <f t="shared" si="55"/>
        <v/>
      </c>
      <c r="AQ148" s="192" t="str">
        <f t="shared" si="56"/>
        <v/>
      </c>
      <c r="AR148" s="192" t="str">
        <f t="shared" si="57"/>
        <v/>
      </c>
      <c r="AS148" s="192" t="str">
        <f t="shared" si="58"/>
        <v/>
      </c>
      <c r="AT148" s="192">
        <f t="shared" si="59"/>
        <v>0</v>
      </c>
      <c r="AU148" s="193">
        <f t="shared" si="64"/>
        <v>0</v>
      </c>
    </row>
    <row r="149" spans="2:47" x14ac:dyDescent="0.25">
      <c r="B149">
        <v>88</v>
      </c>
      <c r="C149" t="str">
        <f>IFERROR(VLOOKUP(B149,'Step 1_Metric 30'!C:F,4,FALSE),"")</f>
        <v/>
      </c>
      <c r="AF149" s="40">
        <f t="shared" si="61"/>
        <v>25</v>
      </c>
      <c r="AG149" s="40" t="str">
        <f t="shared" si="63"/>
        <v/>
      </c>
      <c r="AH149" s="40">
        <v>30</v>
      </c>
      <c r="AI149" s="38" t="s">
        <v>660</v>
      </c>
      <c r="AJ149" s="40">
        <v>135</v>
      </c>
      <c r="AK149" s="40" t="s">
        <v>540</v>
      </c>
      <c r="AL149" s="40" t="str">
        <f t="shared" si="62"/>
        <v>Pre</v>
      </c>
      <c r="AM149" s="40">
        <f t="shared" si="60"/>
        <v>20</v>
      </c>
      <c r="AN149" s="40">
        <f>VLOOKUP(AM149,'Inputs_Metric 7'!$G$49:$H$51,2,FALSE)</f>
        <v>0.05</v>
      </c>
      <c r="AO149" s="169">
        <f>SUMIFS(
INDEX('Step 1_Metric 30'!$M$1:$N$99999,    1,    MATCH($AL149,'Step 1_Metric 30'!$M$2:$N$2,0))         :          INDEX('Step 1_Metric 30'!$M$1:$N$99999,    99999,    MATCH($AL149,'Step 1_Metric 30'!$M$2:$N$2,0)),
'Step 1_Metric 30'!$E$1:$E$99999,       $AM149,    'Step 1_Metric 30'!$F$1:$F$99999,     $AG149         )</f>
        <v>0</v>
      </c>
      <c r="AP149" s="192" t="str">
        <f t="shared" si="55"/>
        <v/>
      </c>
      <c r="AQ149" s="192" t="str">
        <f t="shared" si="56"/>
        <v/>
      </c>
      <c r="AR149" s="192">
        <f t="shared" si="57"/>
        <v>0</v>
      </c>
      <c r="AS149" s="192">
        <f t="shared" si="58"/>
        <v>0</v>
      </c>
      <c r="AT149" s="192" t="str">
        <f t="shared" si="59"/>
        <v/>
      </c>
      <c r="AU149" s="193">
        <f t="shared" si="64"/>
        <v>0</v>
      </c>
    </row>
    <row r="150" spans="2:47" x14ac:dyDescent="0.25">
      <c r="B150">
        <v>89</v>
      </c>
      <c r="C150" t="str">
        <f>IFERROR(VLOOKUP(B150,'Step 1_Metric 30'!C:F,4,FALSE),"")</f>
        <v/>
      </c>
      <c r="AF150" s="40">
        <f t="shared" si="61"/>
        <v>25</v>
      </c>
      <c r="AG150" s="40" t="str">
        <f t="shared" si="63"/>
        <v/>
      </c>
      <c r="AH150" s="40">
        <v>30</v>
      </c>
      <c r="AI150" s="38" t="s">
        <v>660</v>
      </c>
      <c r="AJ150" s="40">
        <v>136</v>
      </c>
      <c r="AK150" s="40" t="s">
        <v>540</v>
      </c>
      <c r="AL150" s="40" t="str">
        <f t="shared" si="62"/>
        <v>Pre</v>
      </c>
      <c r="AM150" s="40">
        <f t="shared" si="60"/>
        <v>100</v>
      </c>
      <c r="AN150" s="40">
        <f>VLOOKUP(AM150,'Inputs_Metric 7'!$G$49:$H$51,2,FALSE)</f>
        <v>0.01</v>
      </c>
      <c r="AO150" s="169">
        <f>SUMIFS(
INDEX('Step 1_Metric 30'!$M$1:$N$99999,    1,    MATCH($AL150,'Step 1_Metric 30'!$M$2:$N$2,0))         :          INDEX('Step 1_Metric 30'!$M$1:$N$99999,    99999,    MATCH($AL150,'Step 1_Metric 30'!$M$2:$N$2,0)),
'Step 1_Metric 30'!$E$1:$E$99999,       $AM150,    'Step 1_Metric 30'!$F$1:$F$99999,     $AG150         )</f>
        <v>0</v>
      </c>
      <c r="AP150" s="192">
        <f t="shared" si="55"/>
        <v>0</v>
      </c>
      <c r="AQ150" s="192">
        <f t="shared" si="56"/>
        <v>0</v>
      </c>
      <c r="AR150" s="192" t="str">
        <f t="shared" si="57"/>
        <v/>
      </c>
      <c r="AS150" s="192" t="str">
        <f t="shared" si="58"/>
        <v/>
      </c>
      <c r="AT150" s="192" t="str">
        <f t="shared" si="59"/>
        <v/>
      </c>
      <c r="AU150" s="193">
        <f t="shared" si="64"/>
        <v>0</v>
      </c>
    </row>
    <row r="151" spans="2:47" x14ac:dyDescent="0.25">
      <c r="B151">
        <v>90</v>
      </c>
      <c r="C151" t="str">
        <f>IFERROR(VLOOKUP(B151,'Step 1_Metric 30'!C:F,4,FALSE),"")</f>
        <v/>
      </c>
      <c r="AF151" s="40">
        <f t="shared" si="61"/>
        <v>25</v>
      </c>
      <c r="AG151" s="40" t="str">
        <f t="shared" si="63"/>
        <v/>
      </c>
      <c r="AH151" s="40">
        <v>30</v>
      </c>
      <c r="AI151" s="38" t="s">
        <v>660</v>
      </c>
      <c r="AJ151" s="40">
        <v>137</v>
      </c>
      <c r="AK151" s="40" t="s">
        <v>540</v>
      </c>
      <c r="AL151" s="40" t="str">
        <f t="shared" si="62"/>
        <v>Post</v>
      </c>
      <c r="AM151" s="40">
        <f t="shared" si="60"/>
        <v>2</v>
      </c>
      <c r="AN151" s="40">
        <f>VLOOKUP(AM151,'Inputs_Metric 7'!$G$49:$H$51,2,FALSE)</f>
        <v>0.5</v>
      </c>
      <c r="AO151" s="169">
        <f>SUMIFS(
INDEX('Step 1_Metric 30'!$M$1:$N$99999,    1,    MATCH($AL151,'Step 1_Metric 30'!$M$2:$N$2,0))         :          INDEX('Step 1_Metric 30'!$M$1:$N$99999,    99999,    MATCH($AL151,'Step 1_Metric 30'!$M$2:$N$2,0)),
'Step 1_Metric 30'!$E$1:$E$99999,       $AM151,    'Step 1_Metric 30'!$F$1:$F$99999,     $AG151         )</f>
        <v>0</v>
      </c>
      <c r="AP151" s="192" t="str">
        <f t="shared" si="55"/>
        <v/>
      </c>
      <c r="AQ151" s="192" t="str">
        <f t="shared" si="56"/>
        <v/>
      </c>
      <c r="AR151" s="192" t="str">
        <f t="shared" si="57"/>
        <v/>
      </c>
      <c r="AS151" s="192" t="str">
        <f t="shared" si="58"/>
        <v/>
      </c>
      <c r="AT151" s="192">
        <f t="shared" si="59"/>
        <v>0</v>
      </c>
      <c r="AU151" s="193">
        <f t="shared" si="64"/>
        <v>0</v>
      </c>
    </row>
    <row r="152" spans="2:47" x14ac:dyDescent="0.25">
      <c r="B152">
        <v>91</v>
      </c>
      <c r="C152" t="str">
        <f>IFERROR(VLOOKUP(B152,'Step 1_Metric 30'!C:F,4,FALSE),"")</f>
        <v/>
      </c>
      <c r="AF152" s="40">
        <f t="shared" si="61"/>
        <v>25</v>
      </c>
      <c r="AG152" s="40" t="str">
        <f t="shared" si="63"/>
        <v/>
      </c>
      <c r="AH152" s="40">
        <v>30</v>
      </c>
      <c r="AI152" s="38" t="s">
        <v>660</v>
      </c>
      <c r="AJ152" s="40">
        <v>138</v>
      </c>
      <c r="AK152" s="40" t="s">
        <v>540</v>
      </c>
      <c r="AL152" s="40" t="str">
        <f t="shared" si="62"/>
        <v>Post</v>
      </c>
      <c r="AM152" s="40">
        <f t="shared" si="60"/>
        <v>20</v>
      </c>
      <c r="AN152" s="40">
        <f>VLOOKUP(AM152,'Inputs_Metric 7'!$G$49:$H$51,2,FALSE)</f>
        <v>0.05</v>
      </c>
      <c r="AO152" s="169">
        <f>SUMIFS(
INDEX('Step 1_Metric 30'!$M$1:$N$99999,    1,    MATCH($AL152,'Step 1_Metric 30'!$M$2:$N$2,0))         :          INDEX('Step 1_Metric 30'!$M$1:$N$99999,    99999,    MATCH($AL152,'Step 1_Metric 30'!$M$2:$N$2,0)),
'Step 1_Metric 30'!$E$1:$E$99999,       $AM152,    'Step 1_Metric 30'!$F$1:$F$99999,     $AG152         )</f>
        <v>0</v>
      </c>
      <c r="AP152" s="192" t="str">
        <f t="shared" si="55"/>
        <v/>
      </c>
      <c r="AQ152" s="192" t="str">
        <f t="shared" si="56"/>
        <v/>
      </c>
      <c r="AR152" s="192">
        <f t="shared" si="57"/>
        <v>0</v>
      </c>
      <c r="AS152" s="192">
        <f t="shared" si="58"/>
        <v>0</v>
      </c>
      <c r="AT152" s="192" t="str">
        <f t="shared" si="59"/>
        <v/>
      </c>
      <c r="AU152" s="193">
        <f t="shared" si="64"/>
        <v>0</v>
      </c>
    </row>
    <row r="153" spans="2:47" x14ac:dyDescent="0.25">
      <c r="B153">
        <v>92</v>
      </c>
      <c r="C153" t="str">
        <f>IFERROR(VLOOKUP(B153,'Step 1_Metric 30'!C:F,4,FALSE),"")</f>
        <v/>
      </c>
      <c r="AF153" s="40">
        <f t="shared" si="61"/>
        <v>25</v>
      </c>
      <c r="AG153" s="40" t="str">
        <f t="shared" si="63"/>
        <v/>
      </c>
      <c r="AH153" s="40">
        <v>30</v>
      </c>
      <c r="AI153" s="38" t="s">
        <v>660</v>
      </c>
      <c r="AJ153" s="40">
        <v>139</v>
      </c>
      <c r="AK153" s="40" t="s">
        <v>540</v>
      </c>
      <c r="AL153" s="40" t="str">
        <f t="shared" si="62"/>
        <v>Post</v>
      </c>
      <c r="AM153" s="40">
        <f t="shared" si="60"/>
        <v>100</v>
      </c>
      <c r="AN153" s="40">
        <f>VLOOKUP(AM153,'Inputs_Metric 7'!$G$49:$H$51,2,FALSE)</f>
        <v>0.01</v>
      </c>
      <c r="AO153" s="169">
        <f>SUMIFS(
INDEX('Step 1_Metric 30'!$M$1:$N$99999,    1,    MATCH($AL153,'Step 1_Metric 30'!$M$2:$N$2,0))         :          INDEX('Step 1_Metric 30'!$M$1:$N$99999,    99999,    MATCH($AL153,'Step 1_Metric 30'!$M$2:$N$2,0)),
'Step 1_Metric 30'!$E$1:$E$99999,       $AM153,    'Step 1_Metric 30'!$F$1:$F$99999,     $AG153         )</f>
        <v>0</v>
      </c>
      <c r="AP153" s="192">
        <f t="shared" si="55"/>
        <v>0</v>
      </c>
      <c r="AQ153" s="192">
        <f t="shared" si="56"/>
        <v>0</v>
      </c>
      <c r="AR153" s="192" t="str">
        <f t="shared" si="57"/>
        <v/>
      </c>
      <c r="AS153" s="192" t="str">
        <f t="shared" si="58"/>
        <v/>
      </c>
      <c r="AT153" s="192" t="str">
        <f t="shared" si="59"/>
        <v/>
      </c>
      <c r="AU153" s="193">
        <f t="shared" si="64"/>
        <v>0</v>
      </c>
    </row>
    <row r="154" spans="2:47" x14ac:dyDescent="0.25">
      <c r="B154">
        <v>93</v>
      </c>
      <c r="C154" t="str">
        <f>IFERROR(VLOOKUP(B154,'Step 1_Metric 30'!C:F,4,FALSE),"")</f>
        <v/>
      </c>
      <c r="AF154" s="40">
        <f t="shared" si="61"/>
        <v>26</v>
      </c>
      <c r="AG154" s="40" t="str">
        <f t="shared" si="63"/>
        <v/>
      </c>
      <c r="AH154" s="40">
        <v>30</v>
      </c>
      <c r="AI154" s="38" t="s">
        <v>660</v>
      </c>
      <c r="AJ154" s="40">
        <v>140</v>
      </c>
      <c r="AK154" s="40" t="s">
        <v>540</v>
      </c>
      <c r="AL154" s="40" t="str">
        <f t="shared" si="62"/>
        <v>Pre</v>
      </c>
      <c r="AM154" s="40">
        <f t="shared" si="60"/>
        <v>2</v>
      </c>
      <c r="AN154" s="40">
        <f>VLOOKUP(AM154,'Inputs_Metric 7'!$G$49:$H$51,2,FALSE)</f>
        <v>0.5</v>
      </c>
      <c r="AO154" s="169">
        <f>SUMIFS(
INDEX('Step 1_Metric 30'!$M$1:$N$99999,    1,    MATCH($AL154,'Step 1_Metric 30'!$M$2:$N$2,0))         :          INDEX('Step 1_Metric 30'!$M$1:$N$99999,    99999,    MATCH($AL154,'Step 1_Metric 30'!$M$2:$N$2,0)),
'Step 1_Metric 30'!$E$1:$E$99999,       $AM154,    'Step 1_Metric 30'!$F$1:$F$99999,     $AG154         )</f>
        <v>0</v>
      </c>
      <c r="AP154" s="192" t="str">
        <f t="shared" si="55"/>
        <v/>
      </c>
      <c r="AQ154" s="192" t="str">
        <f t="shared" si="56"/>
        <v/>
      </c>
      <c r="AR154" s="192" t="str">
        <f t="shared" si="57"/>
        <v/>
      </c>
      <c r="AS154" s="192" t="str">
        <f t="shared" si="58"/>
        <v/>
      </c>
      <c r="AT154" s="192">
        <f t="shared" si="59"/>
        <v>0</v>
      </c>
      <c r="AU154" s="193">
        <f t="shared" si="64"/>
        <v>0</v>
      </c>
    </row>
    <row r="155" spans="2:47" x14ac:dyDescent="0.25">
      <c r="B155">
        <v>94</v>
      </c>
      <c r="C155" t="str">
        <f>IFERROR(VLOOKUP(B155,'Step 1_Metric 30'!C:F,4,FALSE),"")</f>
        <v/>
      </c>
      <c r="AF155" s="40">
        <f t="shared" si="61"/>
        <v>26</v>
      </c>
      <c r="AG155" s="40" t="str">
        <f t="shared" si="63"/>
        <v/>
      </c>
      <c r="AH155" s="40">
        <v>30</v>
      </c>
      <c r="AI155" s="38" t="s">
        <v>660</v>
      </c>
      <c r="AJ155" s="40">
        <v>141</v>
      </c>
      <c r="AK155" s="40" t="s">
        <v>540</v>
      </c>
      <c r="AL155" s="40" t="str">
        <f t="shared" si="62"/>
        <v>Pre</v>
      </c>
      <c r="AM155" s="40">
        <f t="shared" si="60"/>
        <v>20</v>
      </c>
      <c r="AN155" s="40">
        <f>VLOOKUP(AM155,'Inputs_Metric 7'!$G$49:$H$51,2,FALSE)</f>
        <v>0.05</v>
      </c>
      <c r="AO155" s="169">
        <f>SUMIFS(
INDEX('Step 1_Metric 30'!$M$1:$N$99999,    1,    MATCH($AL155,'Step 1_Metric 30'!$M$2:$N$2,0))         :          INDEX('Step 1_Metric 30'!$M$1:$N$99999,    99999,    MATCH($AL155,'Step 1_Metric 30'!$M$2:$N$2,0)),
'Step 1_Metric 30'!$E$1:$E$99999,       $AM155,    'Step 1_Metric 30'!$F$1:$F$99999,     $AG155         )</f>
        <v>0</v>
      </c>
      <c r="AP155" s="192" t="str">
        <f t="shared" si="55"/>
        <v/>
      </c>
      <c r="AQ155" s="192" t="str">
        <f t="shared" si="56"/>
        <v/>
      </c>
      <c r="AR155" s="192">
        <f t="shared" si="57"/>
        <v>0</v>
      </c>
      <c r="AS155" s="192">
        <f t="shared" si="58"/>
        <v>0</v>
      </c>
      <c r="AT155" s="192" t="str">
        <f t="shared" si="59"/>
        <v/>
      </c>
      <c r="AU155" s="193">
        <f t="shared" si="64"/>
        <v>0</v>
      </c>
    </row>
    <row r="156" spans="2:47" x14ac:dyDescent="0.25">
      <c r="B156">
        <v>95</v>
      </c>
      <c r="C156" t="str">
        <f>IFERROR(VLOOKUP(B156,'Step 1_Metric 30'!C:F,4,FALSE),"")</f>
        <v/>
      </c>
      <c r="AF156" s="40">
        <f t="shared" si="61"/>
        <v>26</v>
      </c>
      <c r="AG156" s="40" t="str">
        <f t="shared" si="63"/>
        <v/>
      </c>
      <c r="AH156" s="40">
        <v>30</v>
      </c>
      <c r="AI156" s="38" t="s">
        <v>660</v>
      </c>
      <c r="AJ156" s="40">
        <v>142</v>
      </c>
      <c r="AK156" s="40" t="s">
        <v>540</v>
      </c>
      <c r="AL156" s="40" t="str">
        <f t="shared" si="62"/>
        <v>Pre</v>
      </c>
      <c r="AM156" s="40">
        <f t="shared" si="60"/>
        <v>100</v>
      </c>
      <c r="AN156" s="40">
        <f>VLOOKUP(AM156,'Inputs_Metric 7'!$G$49:$H$51,2,FALSE)</f>
        <v>0.01</v>
      </c>
      <c r="AO156" s="169">
        <f>SUMIFS(
INDEX('Step 1_Metric 30'!$M$1:$N$99999,    1,    MATCH($AL156,'Step 1_Metric 30'!$M$2:$N$2,0))         :          INDEX('Step 1_Metric 30'!$M$1:$N$99999,    99999,    MATCH($AL156,'Step 1_Metric 30'!$M$2:$N$2,0)),
'Step 1_Metric 30'!$E$1:$E$99999,       $AM156,    'Step 1_Metric 30'!$F$1:$F$99999,     $AG156         )</f>
        <v>0</v>
      </c>
      <c r="AP156" s="192">
        <f t="shared" si="55"/>
        <v>0</v>
      </c>
      <c r="AQ156" s="192">
        <f t="shared" si="56"/>
        <v>0</v>
      </c>
      <c r="AR156" s="192" t="str">
        <f t="shared" si="57"/>
        <v/>
      </c>
      <c r="AS156" s="192" t="str">
        <f t="shared" si="58"/>
        <v/>
      </c>
      <c r="AT156" s="192" t="str">
        <f t="shared" si="59"/>
        <v/>
      </c>
      <c r="AU156" s="193">
        <f t="shared" si="64"/>
        <v>0</v>
      </c>
    </row>
    <row r="157" spans="2:47" x14ac:dyDescent="0.25">
      <c r="B157">
        <v>96</v>
      </c>
      <c r="C157" t="str">
        <f>IFERROR(VLOOKUP(B157,'Step 1_Metric 30'!C:F,4,FALSE),"")</f>
        <v/>
      </c>
      <c r="AF157" s="40">
        <f t="shared" si="61"/>
        <v>26</v>
      </c>
      <c r="AG157" s="40" t="str">
        <f t="shared" si="63"/>
        <v/>
      </c>
      <c r="AH157" s="40">
        <v>30</v>
      </c>
      <c r="AI157" s="38" t="s">
        <v>660</v>
      </c>
      <c r="AJ157" s="40">
        <v>143</v>
      </c>
      <c r="AK157" s="40" t="s">
        <v>540</v>
      </c>
      <c r="AL157" s="40" t="str">
        <f t="shared" si="62"/>
        <v>Post</v>
      </c>
      <c r="AM157" s="40">
        <f t="shared" si="60"/>
        <v>2</v>
      </c>
      <c r="AN157" s="40">
        <f>VLOOKUP(AM157,'Inputs_Metric 7'!$G$49:$H$51,2,FALSE)</f>
        <v>0.5</v>
      </c>
      <c r="AO157" s="169">
        <f>SUMIFS(
INDEX('Step 1_Metric 30'!$M$1:$N$99999,    1,    MATCH($AL157,'Step 1_Metric 30'!$M$2:$N$2,0))         :          INDEX('Step 1_Metric 30'!$M$1:$N$99999,    99999,    MATCH($AL157,'Step 1_Metric 30'!$M$2:$N$2,0)),
'Step 1_Metric 30'!$E$1:$E$99999,       $AM157,    'Step 1_Metric 30'!$F$1:$F$99999,     $AG157         )</f>
        <v>0</v>
      </c>
      <c r="AP157" s="192" t="str">
        <f t="shared" si="55"/>
        <v/>
      </c>
      <c r="AQ157" s="192" t="str">
        <f t="shared" si="56"/>
        <v/>
      </c>
      <c r="AR157" s="192" t="str">
        <f t="shared" si="57"/>
        <v/>
      </c>
      <c r="AS157" s="192" t="str">
        <f t="shared" si="58"/>
        <v/>
      </c>
      <c r="AT157" s="192">
        <f t="shared" si="59"/>
        <v>0</v>
      </c>
      <c r="AU157" s="193">
        <f t="shared" si="64"/>
        <v>0</v>
      </c>
    </row>
    <row r="158" spans="2:47" x14ac:dyDescent="0.25">
      <c r="B158">
        <v>97</v>
      </c>
      <c r="C158" t="str">
        <f>IFERROR(VLOOKUP(B158,'Step 1_Metric 30'!C:F,4,FALSE),"")</f>
        <v/>
      </c>
      <c r="AF158" s="40">
        <f t="shared" si="61"/>
        <v>26</v>
      </c>
      <c r="AG158" s="40" t="str">
        <f t="shared" si="63"/>
        <v/>
      </c>
      <c r="AH158" s="40">
        <v>30</v>
      </c>
      <c r="AI158" s="38" t="s">
        <v>660</v>
      </c>
      <c r="AJ158" s="40">
        <v>144</v>
      </c>
      <c r="AK158" s="40" t="s">
        <v>540</v>
      </c>
      <c r="AL158" s="40" t="str">
        <f t="shared" si="62"/>
        <v>Post</v>
      </c>
      <c r="AM158" s="40">
        <f t="shared" si="60"/>
        <v>20</v>
      </c>
      <c r="AN158" s="40">
        <f>VLOOKUP(AM158,'Inputs_Metric 7'!$G$49:$H$51,2,FALSE)</f>
        <v>0.05</v>
      </c>
      <c r="AO158" s="169">
        <f>SUMIFS(
INDEX('Step 1_Metric 30'!$M$1:$N$99999,    1,    MATCH($AL158,'Step 1_Metric 30'!$M$2:$N$2,0))         :          INDEX('Step 1_Metric 30'!$M$1:$N$99999,    99999,    MATCH($AL158,'Step 1_Metric 30'!$M$2:$N$2,0)),
'Step 1_Metric 30'!$E$1:$E$99999,       $AM158,    'Step 1_Metric 30'!$F$1:$F$99999,     $AG158         )</f>
        <v>0</v>
      </c>
      <c r="AP158" s="192" t="str">
        <f t="shared" si="55"/>
        <v/>
      </c>
      <c r="AQ158" s="192" t="str">
        <f t="shared" si="56"/>
        <v/>
      </c>
      <c r="AR158" s="192">
        <f t="shared" si="57"/>
        <v>0</v>
      </c>
      <c r="AS158" s="192">
        <f t="shared" si="58"/>
        <v>0</v>
      </c>
      <c r="AT158" s="192" t="str">
        <f t="shared" si="59"/>
        <v/>
      </c>
      <c r="AU158" s="193">
        <f t="shared" si="64"/>
        <v>0</v>
      </c>
    </row>
    <row r="159" spans="2:47" x14ac:dyDescent="0.25">
      <c r="B159">
        <v>98</v>
      </c>
      <c r="C159" t="str">
        <f>IFERROR(VLOOKUP(B159,'Step 1_Metric 30'!C:F,4,FALSE),"")</f>
        <v/>
      </c>
      <c r="AF159" s="40">
        <f t="shared" si="61"/>
        <v>26</v>
      </c>
      <c r="AG159" s="40" t="str">
        <f t="shared" si="63"/>
        <v/>
      </c>
      <c r="AH159" s="40">
        <v>30</v>
      </c>
      <c r="AI159" s="38" t="s">
        <v>660</v>
      </c>
      <c r="AJ159" s="40">
        <v>145</v>
      </c>
      <c r="AK159" s="40" t="s">
        <v>540</v>
      </c>
      <c r="AL159" s="40" t="str">
        <f t="shared" si="62"/>
        <v>Post</v>
      </c>
      <c r="AM159" s="40">
        <f t="shared" si="60"/>
        <v>100</v>
      </c>
      <c r="AN159" s="40">
        <f>VLOOKUP(AM159,'Inputs_Metric 7'!$G$49:$H$51,2,FALSE)</f>
        <v>0.01</v>
      </c>
      <c r="AO159" s="169">
        <f>SUMIFS(
INDEX('Step 1_Metric 30'!$M$1:$N$99999,    1,    MATCH($AL159,'Step 1_Metric 30'!$M$2:$N$2,0))         :          INDEX('Step 1_Metric 30'!$M$1:$N$99999,    99999,    MATCH($AL159,'Step 1_Metric 30'!$M$2:$N$2,0)),
'Step 1_Metric 30'!$E$1:$E$99999,       $AM159,    'Step 1_Metric 30'!$F$1:$F$99999,     $AG159         )</f>
        <v>0</v>
      </c>
      <c r="AP159" s="192">
        <f t="shared" si="55"/>
        <v>0</v>
      </c>
      <c r="AQ159" s="192">
        <f t="shared" si="56"/>
        <v>0</v>
      </c>
      <c r="AR159" s="192" t="str">
        <f t="shared" si="57"/>
        <v/>
      </c>
      <c r="AS159" s="192" t="str">
        <f t="shared" si="58"/>
        <v/>
      </c>
      <c r="AT159" s="192" t="str">
        <f t="shared" si="59"/>
        <v/>
      </c>
      <c r="AU159" s="193">
        <f t="shared" si="64"/>
        <v>0</v>
      </c>
    </row>
    <row r="160" spans="2:47" x14ac:dyDescent="0.25">
      <c r="B160">
        <v>99</v>
      </c>
      <c r="C160" t="str">
        <f>IFERROR(VLOOKUP(B160,'Step 1_Metric 30'!C:F,4,FALSE),"")</f>
        <v/>
      </c>
      <c r="AF160" s="40">
        <f t="shared" si="61"/>
        <v>27</v>
      </c>
      <c r="AG160" s="40" t="str">
        <f t="shared" si="63"/>
        <v/>
      </c>
      <c r="AH160" s="40">
        <v>30</v>
      </c>
      <c r="AI160" s="38" t="s">
        <v>660</v>
      </c>
      <c r="AJ160" s="40">
        <v>146</v>
      </c>
      <c r="AK160" s="40" t="s">
        <v>540</v>
      </c>
      <c r="AL160" s="40" t="str">
        <f t="shared" si="62"/>
        <v>Pre</v>
      </c>
      <c r="AM160" s="40">
        <f t="shared" si="60"/>
        <v>2</v>
      </c>
      <c r="AN160" s="40">
        <f>VLOOKUP(AM160,'Inputs_Metric 7'!$G$49:$H$51,2,FALSE)</f>
        <v>0.5</v>
      </c>
      <c r="AO160" s="169">
        <f>SUMIFS(
INDEX('Step 1_Metric 30'!$M$1:$N$99999,    1,    MATCH($AL160,'Step 1_Metric 30'!$M$2:$N$2,0))         :          INDEX('Step 1_Metric 30'!$M$1:$N$99999,    99999,    MATCH($AL160,'Step 1_Metric 30'!$M$2:$N$2,0)),
'Step 1_Metric 30'!$E$1:$E$99999,       $AM160,    'Step 1_Metric 30'!$F$1:$F$99999,     $AG160         )</f>
        <v>0</v>
      </c>
      <c r="AP160" s="192" t="str">
        <f t="shared" si="55"/>
        <v/>
      </c>
      <c r="AQ160" s="192" t="str">
        <f t="shared" si="56"/>
        <v/>
      </c>
      <c r="AR160" s="192" t="str">
        <f t="shared" si="57"/>
        <v/>
      </c>
      <c r="AS160" s="192" t="str">
        <f t="shared" si="58"/>
        <v/>
      </c>
      <c r="AT160" s="192">
        <f t="shared" si="59"/>
        <v>0</v>
      </c>
      <c r="AU160" s="193">
        <f t="shared" si="64"/>
        <v>0</v>
      </c>
    </row>
    <row r="161" spans="2:47" x14ac:dyDescent="0.25">
      <c r="B161">
        <v>100</v>
      </c>
      <c r="C161" t="str">
        <f>IFERROR(VLOOKUP(B161,'Step 1_Metric 30'!C:F,4,FALSE),"")</f>
        <v/>
      </c>
      <c r="AF161" s="40">
        <f t="shared" si="61"/>
        <v>27</v>
      </c>
      <c r="AG161" s="40" t="str">
        <f t="shared" si="63"/>
        <v/>
      </c>
      <c r="AH161" s="40">
        <v>30</v>
      </c>
      <c r="AI161" s="38" t="s">
        <v>660</v>
      </c>
      <c r="AJ161" s="40">
        <v>147</v>
      </c>
      <c r="AK161" s="40" t="s">
        <v>540</v>
      </c>
      <c r="AL161" s="40" t="str">
        <f t="shared" si="62"/>
        <v>Pre</v>
      </c>
      <c r="AM161" s="40">
        <f t="shared" si="60"/>
        <v>20</v>
      </c>
      <c r="AN161" s="40">
        <f>VLOOKUP(AM161,'Inputs_Metric 7'!$G$49:$H$51,2,FALSE)</f>
        <v>0.05</v>
      </c>
      <c r="AO161" s="169">
        <f>SUMIFS(
INDEX('Step 1_Metric 30'!$M$1:$N$99999,    1,    MATCH($AL161,'Step 1_Metric 30'!$M$2:$N$2,0))         :          INDEX('Step 1_Metric 30'!$M$1:$N$99999,    99999,    MATCH($AL161,'Step 1_Metric 30'!$M$2:$N$2,0)),
'Step 1_Metric 30'!$E$1:$E$99999,       $AM161,    'Step 1_Metric 30'!$F$1:$F$99999,     $AG161         )</f>
        <v>0</v>
      </c>
      <c r="AP161" s="192" t="str">
        <f t="shared" si="55"/>
        <v/>
      </c>
      <c r="AQ161" s="192" t="str">
        <f t="shared" si="56"/>
        <v/>
      </c>
      <c r="AR161" s="192">
        <f t="shared" si="57"/>
        <v>0</v>
      </c>
      <c r="AS161" s="192">
        <f t="shared" si="58"/>
        <v>0</v>
      </c>
      <c r="AT161" s="192" t="str">
        <f t="shared" si="59"/>
        <v/>
      </c>
      <c r="AU161" s="193">
        <f t="shared" si="64"/>
        <v>0</v>
      </c>
    </row>
    <row r="162" spans="2:47" x14ac:dyDescent="0.25">
      <c r="B162">
        <v>101</v>
      </c>
      <c r="C162" t="str">
        <f>IFERROR(VLOOKUP(B162,'Step 1_Metric 30'!C:F,4,FALSE),"")</f>
        <v/>
      </c>
      <c r="AF162" s="40">
        <f t="shared" si="61"/>
        <v>27</v>
      </c>
      <c r="AG162" s="40" t="str">
        <f t="shared" si="63"/>
        <v/>
      </c>
      <c r="AH162" s="40">
        <v>30</v>
      </c>
      <c r="AI162" s="38" t="s">
        <v>660</v>
      </c>
      <c r="AJ162" s="40">
        <v>148</v>
      </c>
      <c r="AK162" s="40" t="s">
        <v>540</v>
      </c>
      <c r="AL162" s="40" t="str">
        <f t="shared" si="62"/>
        <v>Pre</v>
      </c>
      <c r="AM162" s="40">
        <f t="shared" si="60"/>
        <v>100</v>
      </c>
      <c r="AN162" s="40">
        <f>VLOOKUP(AM162,'Inputs_Metric 7'!$G$49:$H$51,2,FALSE)</f>
        <v>0.01</v>
      </c>
      <c r="AO162" s="169">
        <f>SUMIFS(
INDEX('Step 1_Metric 30'!$M$1:$N$99999,    1,    MATCH($AL162,'Step 1_Metric 30'!$M$2:$N$2,0))         :          INDEX('Step 1_Metric 30'!$M$1:$N$99999,    99999,    MATCH($AL162,'Step 1_Metric 30'!$M$2:$N$2,0)),
'Step 1_Metric 30'!$E$1:$E$99999,       $AM162,    'Step 1_Metric 30'!$F$1:$F$99999,     $AG162         )</f>
        <v>0</v>
      </c>
      <c r="AP162" s="192">
        <f t="shared" si="55"/>
        <v>0</v>
      </c>
      <c r="AQ162" s="192">
        <f t="shared" si="56"/>
        <v>0</v>
      </c>
      <c r="AR162" s="192" t="str">
        <f t="shared" si="57"/>
        <v/>
      </c>
      <c r="AS162" s="192" t="str">
        <f t="shared" si="58"/>
        <v/>
      </c>
      <c r="AT162" s="192" t="str">
        <f t="shared" si="59"/>
        <v/>
      </c>
      <c r="AU162" s="193">
        <f t="shared" si="64"/>
        <v>0</v>
      </c>
    </row>
    <row r="163" spans="2:47" x14ac:dyDescent="0.25">
      <c r="B163">
        <v>102</v>
      </c>
      <c r="C163" t="str">
        <f>IFERROR(VLOOKUP(B163,'Step 1_Metric 30'!C:F,4,FALSE),"")</f>
        <v/>
      </c>
      <c r="AF163" s="40">
        <f t="shared" si="61"/>
        <v>27</v>
      </c>
      <c r="AG163" s="40" t="str">
        <f t="shared" si="63"/>
        <v/>
      </c>
      <c r="AH163" s="40">
        <v>30</v>
      </c>
      <c r="AI163" s="38" t="s">
        <v>660</v>
      </c>
      <c r="AJ163" s="40">
        <v>149</v>
      </c>
      <c r="AK163" s="40" t="s">
        <v>540</v>
      </c>
      <c r="AL163" s="40" t="str">
        <f t="shared" si="62"/>
        <v>Post</v>
      </c>
      <c r="AM163" s="40">
        <f t="shared" si="60"/>
        <v>2</v>
      </c>
      <c r="AN163" s="40">
        <f>VLOOKUP(AM163,'Inputs_Metric 7'!$G$49:$H$51,2,FALSE)</f>
        <v>0.5</v>
      </c>
      <c r="AO163" s="169">
        <f>SUMIFS(
INDEX('Step 1_Metric 30'!$M$1:$N$99999,    1,    MATCH($AL163,'Step 1_Metric 30'!$M$2:$N$2,0))         :          INDEX('Step 1_Metric 30'!$M$1:$N$99999,    99999,    MATCH($AL163,'Step 1_Metric 30'!$M$2:$N$2,0)),
'Step 1_Metric 30'!$E$1:$E$99999,       $AM163,    'Step 1_Metric 30'!$F$1:$F$99999,     $AG163         )</f>
        <v>0</v>
      </c>
      <c r="AP163" s="192" t="str">
        <f t="shared" si="55"/>
        <v/>
      </c>
      <c r="AQ163" s="192" t="str">
        <f t="shared" si="56"/>
        <v/>
      </c>
      <c r="AR163" s="192" t="str">
        <f t="shared" si="57"/>
        <v/>
      </c>
      <c r="AS163" s="192" t="str">
        <f t="shared" si="58"/>
        <v/>
      </c>
      <c r="AT163" s="192">
        <f t="shared" si="59"/>
        <v>0</v>
      </c>
      <c r="AU163" s="193">
        <f t="shared" si="64"/>
        <v>0</v>
      </c>
    </row>
    <row r="164" spans="2:47" x14ac:dyDescent="0.25">
      <c r="B164">
        <v>103</v>
      </c>
      <c r="C164" t="str">
        <f>IFERROR(VLOOKUP(B164,'Step 1_Metric 30'!C:F,4,FALSE),"")</f>
        <v/>
      </c>
      <c r="AF164" s="40">
        <f t="shared" si="61"/>
        <v>27</v>
      </c>
      <c r="AG164" s="40" t="str">
        <f t="shared" si="63"/>
        <v/>
      </c>
      <c r="AH164" s="40">
        <v>30</v>
      </c>
      <c r="AI164" s="38" t="s">
        <v>660</v>
      </c>
      <c r="AJ164" s="40">
        <v>150</v>
      </c>
      <c r="AK164" s="40" t="s">
        <v>540</v>
      </c>
      <c r="AL164" s="40" t="str">
        <f t="shared" si="62"/>
        <v>Post</v>
      </c>
      <c r="AM164" s="40">
        <f t="shared" si="60"/>
        <v>20</v>
      </c>
      <c r="AN164" s="40">
        <f>VLOOKUP(AM164,'Inputs_Metric 7'!$G$49:$H$51,2,FALSE)</f>
        <v>0.05</v>
      </c>
      <c r="AO164" s="169">
        <f>SUMIFS(
INDEX('Step 1_Metric 30'!$M$1:$N$99999,    1,    MATCH($AL164,'Step 1_Metric 30'!$M$2:$N$2,0))         :          INDEX('Step 1_Metric 30'!$M$1:$N$99999,    99999,    MATCH($AL164,'Step 1_Metric 30'!$M$2:$N$2,0)),
'Step 1_Metric 30'!$E$1:$E$99999,       $AM164,    'Step 1_Metric 30'!$F$1:$F$99999,     $AG164         )</f>
        <v>0</v>
      </c>
      <c r="AP164" s="192" t="str">
        <f t="shared" si="55"/>
        <v/>
      </c>
      <c r="AQ164" s="192" t="str">
        <f t="shared" si="56"/>
        <v/>
      </c>
      <c r="AR164" s="192">
        <f t="shared" si="57"/>
        <v>0</v>
      </c>
      <c r="AS164" s="192">
        <f t="shared" si="58"/>
        <v>0</v>
      </c>
      <c r="AT164" s="192" t="str">
        <f t="shared" si="59"/>
        <v/>
      </c>
      <c r="AU164" s="193">
        <f t="shared" si="64"/>
        <v>0</v>
      </c>
    </row>
    <row r="165" spans="2:47" x14ac:dyDescent="0.25">
      <c r="B165">
        <v>104</v>
      </c>
      <c r="C165" t="str">
        <f>IFERROR(VLOOKUP(B165,'Step 1_Metric 30'!C:F,4,FALSE),"")</f>
        <v/>
      </c>
      <c r="AF165" s="40">
        <f t="shared" si="61"/>
        <v>27</v>
      </c>
      <c r="AG165" s="40" t="str">
        <f t="shared" si="63"/>
        <v/>
      </c>
      <c r="AH165" s="40">
        <v>30</v>
      </c>
      <c r="AI165" s="38" t="s">
        <v>660</v>
      </c>
      <c r="AJ165" s="40">
        <v>151</v>
      </c>
      <c r="AK165" s="40" t="s">
        <v>540</v>
      </c>
      <c r="AL165" s="40" t="str">
        <f t="shared" si="62"/>
        <v>Post</v>
      </c>
      <c r="AM165" s="40">
        <f t="shared" si="60"/>
        <v>100</v>
      </c>
      <c r="AN165" s="40">
        <f>VLOOKUP(AM165,'Inputs_Metric 7'!$G$49:$H$51,2,FALSE)</f>
        <v>0.01</v>
      </c>
      <c r="AO165" s="169">
        <f>SUMIFS(
INDEX('Step 1_Metric 30'!$M$1:$N$99999,    1,    MATCH($AL165,'Step 1_Metric 30'!$M$2:$N$2,0))         :          INDEX('Step 1_Metric 30'!$M$1:$N$99999,    99999,    MATCH($AL165,'Step 1_Metric 30'!$M$2:$N$2,0)),
'Step 1_Metric 30'!$E$1:$E$99999,       $AM165,    'Step 1_Metric 30'!$F$1:$F$99999,     $AG165         )</f>
        <v>0</v>
      </c>
      <c r="AP165" s="192">
        <f t="shared" si="55"/>
        <v>0</v>
      </c>
      <c r="AQ165" s="192">
        <f t="shared" si="56"/>
        <v>0</v>
      </c>
      <c r="AR165" s="192" t="str">
        <f t="shared" si="57"/>
        <v/>
      </c>
      <c r="AS165" s="192" t="str">
        <f t="shared" si="58"/>
        <v/>
      </c>
      <c r="AT165" s="192" t="str">
        <f t="shared" si="59"/>
        <v/>
      </c>
      <c r="AU165" s="193">
        <f t="shared" si="64"/>
        <v>0</v>
      </c>
    </row>
    <row r="166" spans="2:47" x14ac:dyDescent="0.25">
      <c r="B166">
        <v>105</v>
      </c>
      <c r="C166" t="str">
        <f>IFERROR(VLOOKUP(B166,'Step 1_Metric 30'!C:F,4,FALSE),"")</f>
        <v/>
      </c>
      <c r="AF166" s="40">
        <f t="shared" si="61"/>
        <v>28</v>
      </c>
      <c r="AG166" s="40" t="str">
        <f t="shared" si="63"/>
        <v/>
      </c>
      <c r="AH166" s="40">
        <v>30</v>
      </c>
      <c r="AI166" s="38" t="s">
        <v>660</v>
      </c>
      <c r="AJ166" s="40">
        <v>152</v>
      </c>
      <c r="AK166" s="40" t="s">
        <v>540</v>
      </c>
      <c r="AL166" s="40" t="str">
        <f t="shared" si="62"/>
        <v>Pre</v>
      </c>
      <c r="AM166" s="40">
        <f t="shared" si="60"/>
        <v>2</v>
      </c>
      <c r="AN166" s="40">
        <f>VLOOKUP(AM166,'Inputs_Metric 7'!$G$49:$H$51,2,FALSE)</f>
        <v>0.5</v>
      </c>
      <c r="AO166" s="169">
        <f>SUMIFS(
INDEX('Step 1_Metric 30'!$M$1:$N$99999,    1,    MATCH($AL166,'Step 1_Metric 30'!$M$2:$N$2,0))         :          INDEX('Step 1_Metric 30'!$M$1:$N$99999,    99999,    MATCH($AL166,'Step 1_Metric 30'!$M$2:$N$2,0)),
'Step 1_Metric 30'!$E$1:$E$99999,       $AM166,    'Step 1_Metric 30'!$F$1:$F$99999,     $AG166         )</f>
        <v>0</v>
      </c>
      <c r="AP166" s="192" t="str">
        <f t="shared" si="55"/>
        <v/>
      </c>
      <c r="AQ166" s="192" t="str">
        <f t="shared" si="56"/>
        <v/>
      </c>
      <c r="AR166" s="192" t="str">
        <f t="shared" si="57"/>
        <v/>
      </c>
      <c r="AS166" s="192" t="str">
        <f t="shared" si="58"/>
        <v/>
      </c>
      <c r="AT166" s="192">
        <f t="shared" si="59"/>
        <v>0</v>
      </c>
      <c r="AU166" s="193">
        <f t="shared" si="64"/>
        <v>0</v>
      </c>
    </row>
    <row r="167" spans="2:47" x14ac:dyDescent="0.25">
      <c r="B167">
        <v>106</v>
      </c>
      <c r="C167" t="str">
        <f>IFERROR(VLOOKUP(B167,'Step 1_Metric 30'!C:F,4,FALSE),"")</f>
        <v/>
      </c>
      <c r="AF167" s="40">
        <f t="shared" si="61"/>
        <v>28</v>
      </c>
      <c r="AG167" s="40" t="str">
        <f t="shared" si="63"/>
        <v/>
      </c>
      <c r="AH167" s="40">
        <v>30</v>
      </c>
      <c r="AI167" s="38" t="s">
        <v>660</v>
      </c>
      <c r="AJ167" s="40">
        <v>153</v>
      </c>
      <c r="AK167" s="40" t="s">
        <v>540</v>
      </c>
      <c r="AL167" s="40" t="str">
        <f t="shared" si="62"/>
        <v>Pre</v>
      </c>
      <c r="AM167" s="40">
        <f t="shared" si="60"/>
        <v>20</v>
      </c>
      <c r="AN167" s="40">
        <f>VLOOKUP(AM167,'Inputs_Metric 7'!$G$49:$H$51,2,FALSE)</f>
        <v>0.05</v>
      </c>
      <c r="AO167" s="169">
        <f>SUMIFS(
INDEX('Step 1_Metric 30'!$M$1:$N$99999,    1,    MATCH($AL167,'Step 1_Metric 30'!$M$2:$N$2,0))         :          INDEX('Step 1_Metric 30'!$M$1:$N$99999,    99999,    MATCH($AL167,'Step 1_Metric 30'!$M$2:$N$2,0)),
'Step 1_Metric 30'!$E$1:$E$99999,       $AM167,    'Step 1_Metric 30'!$F$1:$F$99999,     $AG167         )</f>
        <v>0</v>
      </c>
      <c r="AP167" s="192" t="str">
        <f t="shared" si="55"/>
        <v/>
      </c>
      <c r="AQ167" s="192" t="str">
        <f t="shared" si="56"/>
        <v/>
      </c>
      <c r="AR167" s="192">
        <f t="shared" si="57"/>
        <v>0</v>
      </c>
      <c r="AS167" s="192">
        <f t="shared" si="58"/>
        <v>0</v>
      </c>
      <c r="AT167" s="192" t="str">
        <f t="shared" si="59"/>
        <v/>
      </c>
      <c r="AU167" s="193">
        <f t="shared" si="64"/>
        <v>0</v>
      </c>
    </row>
    <row r="168" spans="2:47" x14ac:dyDescent="0.25">
      <c r="B168">
        <v>107</v>
      </c>
      <c r="C168" t="str">
        <f>IFERROR(VLOOKUP(B168,'Step 1_Metric 30'!C:F,4,FALSE),"")</f>
        <v/>
      </c>
      <c r="AF168" s="40">
        <f t="shared" si="61"/>
        <v>28</v>
      </c>
      <c r="AG168" s="40" t="str">
        <f t="shared" si="63"/>
        <v/>
      </c>
      <c r="AH168" s="40">
        <v>30</v>
      </c>
      <c r="AI168" s="38" t="s">
        <v>660</v>
      </c>
      <c r="AJ168" s="40">
        <v>154</v>
      </c>
      <c r="AK168" s="40" t="s">
        <v>540</v>
      </c>
      <c r="AL168" s="40" t="str">
        <f t="shared" si="62"/>
        <v>Pre</v>
      </c>
      <c r="AM168" s="40">
        <f t="shared" si="60"/>
        <v>100</v>
      </c>
      <c r="AN168" s="40">
        <f>VLOOKUP(AM168,'Inputs_Metric 7'!$G$49:$H$51,2,FALSE)</f>
        <v>0.01</v>
      </c>
      <c r="AO168" s="169">
        <f>SUMIFS(
INDEX('Step 1_Metric 30'!$M$1:$N$99999,    1,    MATCH($AL168,'Step 1_Metric 30'!$M$2:$N$2,0))         :          INDEX('Step 1_Metric 30'!$M$1:$N$99999,    99999,    MATCH($AL168,'Step 1_Metric 30'!$M$2:$N$2,0)),
'Step 1_Metric 30'!$E$1:$E$99999,       $AM168,    'Step 1_Metric 30'!$F$1:$F$99999,     $AG168         )</f>
        <v>0</v>
      </c>
      <c r="AP168" s="192">
        <f t="shared" si="55"/>
        <v>0</v>
      </c>
      <c r="AQ168" s="192">
        <f t="shared" si="56"/>
        <v>0</v>
      </c>
      <c r="AR168" s="192" t="str">
        <f t="shared" si="57"/>
        <v/>
      </c>
      <c r="AS168" s="192" t="str">
        <f t="shared" si="58"/>
        <v/>
      </c>
      <c r="AT168" s="192" t="str">
        <f t="shared" si="59"/>
        <v/>
      </c>
      <c r="AU168" s="193">
        <f t="shared" si="64"/>
        <v>0</v>
      </c>
    </row>
    <row r="169" spans="2:47" x14ac:dyDescent="0.25">
      <c r="B169">
        <v>108</v>
      </c>
      <c r="C169" t="str">
        <f>IFERROR(VLOOKUP(B169,'Step 1_Metric 30'!C:F,4,FALSE),"")</f>
        <v/>
      </c>
      <c r="AF169" s="40">
        <f t="shared" si="61"/>
        <v>28</v>
      </c>
      <c r="AG169" s="40" t="str">
        <f t="shared" si="63"/>
        <v/>
      </c>
      <c r="AH169" s="40">
        <v>30</v>
      </c>
      <c r="AI169" s="38" t="s">
        <v>660</v>
      </c>
      <c r="AJ169" s="40">
        <v>155</v>
      </c>
      <c r="AK169" s="40" t="s">
        <v>540</v>
      </c>
      <c r="AL169" s="40" t="str">
        <f t="shared" si="62"/>
        <v>Post</v>
      </c>
      <c r="AM169" s="40">
        <f t="shared" si="60"/>
        <v>2</v>
      </c>
      <c r="AN169" s="40">
        <f>VLOOKUP(AM169,'Inputs_Metric 7'!$G$49:$H$51,2,FALSE)</f>
        <v>0.5</v>
      </c>
      <c r="AO169" s="169">
        <f>SUMIFS(
INDEX('Step 1_Metric 30'!$M$1:$N$99999,    1,    MATCH($AL169,'Step 1_Metric 30'!$M$2:$N$2,0))         :          INDEX('Step 1_Metric 30'!$M$1:$N$99999,    99999,    MATCH($AL169,'Step 1_Metric 30'!$M$2:$N$2,0)),
'Step 1_Metric 30'!$E$1:$E$99999,       $AM169,    'Step 1_Metric 30'!$F$1:$F$99999,     $AG169         )</f>
        <v>0</v>
      </c>
      <c r="AP169" s="192" t="str">
        <f t="shared" si="55"/>
        <v/>
      </c>
      <c r="AQ169" s="192" t="str">
        <f t="shared" si="56"/>
        <v/>
      </c>
      <c r="AR169" s="192" t="str">
        <f t="shared" si="57"/>
        <v/>
      </c>
      <c r="AS169" s="192" t="str">
        <f t="shared" si="58"/>
        <v/>
      </c>
      <c r="AT169" s="192">
        <f t="shared" si="59"/>
        <v>0</v>
      </c>
      <c r="AU169" s="193">
        <f t="shared" si="64"/>
        <v>0</v>
      </c>
    </row>
    <row r="170" spans="2:47" x14ac:dyDescent="0.25">
      <c r="B170">
        <v>109</v>
      </c>
      <c r="C170" t="str">
        <f>IFERROR(VLOOKUP(B170,'Step 1_Metric 30'!C:F,4,FALSE),"")</f>
        <v/>
      </c>
      <c r="AF170" s="40">
        <f t="shared" si="61"/>
        <v>28</v>
      </c>
      <c r="AG170" s="40" t="str">
        <f t="shared" si="63"/>
        <v/>
      </c>
      <c r="AH170" s="40">
        <v>30</v>
      </c>
      <c r="AI170" s="38" t="s">
        <v>660</v>
      </c>
      <c r="AJ170" s="40">
        <v>156</v>
      </c>
      <c r="AK170" s="40" t="s">
        <v>540</v>
      </c>
      <c r="AL170" s="40" t="str">
        <f t="shared" si="62"/>
        <v>Post</v>
      </c>
      <c r="AM170" s="40">
        <f t="shared" si="60"/>
        <v>20</v>
      </c>
      <c r="AN170" s="40">
        <f>VLOOKUP(AM170,'Inputs_Metric 7'!$G$49:$H$51,2,FALSE)</f>
        <v>0.05</v>
      </c>
      <c r="AO170" s="169">
        <f>SUMIFS(
INDEX('Step 1_Metric 30'!$M$1:$N$99999,    1,    MATCH($AL170,'Step 1_Metric 30'!$M$2:$N$2,0))         :          INDEX('Step 1_Metric 30'!$M$1:$N$99999,    99999,    MATCH($AL170,'Step 1_Metric 30'!$M$2:$N$2,0)),
'Step 1_Metric 30'!$E$1:$E$99999,       $AM170,    'Step 1_Metric 30'!$F$1:$F$99999,     $AG170         )</f>
        <v>0</v>
      </c>
      <c r="AP170" s="192" t="str">
        <f t="shared" si="55"/>
        <v/>
      </c>
      <c r="AQ170" s="192" t="str">
        <f t="shared" si="56"/>
        <v/>
      </c>
      <c r="AR170" s="192">
        <f t="shared" si="57"/>
        <v>0</v>
      </c>
      <c r="AS170" s="192">
        <f t="shared" si="58"/>
        <v>0</v>
      </c>
      <c r="AT170" s="192" t="str">
        <f t="shared" si="59"/>
        <v/>
      </c>
      <c r="AU170" s="193">
        <f t="shared" si="64"/>
        <v>0</v>
      </c>
    </row>
    <row r="171" spans="2:47" x14ac:dyDescent="0.25">
      <c r="B171">
        <v>110</v>
      </c>
      <c r="C171" t="str">
        <f>IFERROR(VLOOKUP(B171,'Step 1_Metric 30'!C:F,4,FALSE),"")</f>
        <v/>
      </c>
      <c r="AF171" s="40">
        <f t="shared" si="61"/>
        <v>28</v>
      </c>
      <c r="AG171" s="40" t="str">
        <f t="shared" si="63"/>
        <v/>
      </c>
      <c r="AH171" s="40">
        <v>30</v>
      </c>
      <c r="AI171" s="38" t="s">
        <v>660</v>
      </c>
      <c r="AJ171" s="40">
        <v>157</v>
      </c>
      <c r="AK171" s="40" t="s">
        <v>540</v>
      </c>
      <c r="AL171" s="40" t="str">
        <f t="shared" si="62"/>
        <v>Post</v>
      </c>
      <c r="AM171" s="40">
        <f t="shared" si="60"/>
        <v>100</v>
      </c>
      <c r="AN171" s="40">
        <f>VLOOKUP(AM171,'Inputs_Metric 7'!$G$49:$H$51,2,FALSE)</f>
        <v>0.01</v>
      </c>
      <c r="AO171" s="169">
        <f>SUMIFS(
INDEX('Step 1_Metric 30'!$M$1:$N$99999,    1,    MATCH($AL171,'Step 1_Metric 30'!$M$2:$N$2,0))         :          INDEX('Step 1_Metric 30'!$M$1:$N$99999,    99999,    MATCH($AL171,'Step 1_Metric 30'!$M$2:$N$2,0)),
'Step 1_Metric 30'!$E$1:$E$99999,       $AM171,    'Step 1_Metric 30'!$F$1:$F$99999,     $AG171         )</f>
        <v>0</v>
      </c>
      <c r="AP171" s="192">
        <f t="shared" si="55"/>
        <v>0</v>
      </c>
      <c r="AQ171" s="192">
        <f t="shared" si="56"/>
        <v>0</v>
      </c>
      <c r="AR171" s="192" t="str">
        <f t="shared" si="57"/>
        <v/>
      </c>
      <c r="AS171" s="192" t="str">
        <f t="shared" si="58"/>
        <v/>
      </c>
      <c r="AT171" s="192" t="str">
        <f t="shared" si="59"/>
        <v/>
      </c>
      <c r="AU171" s="193">
        <f t="shared" si="64"/>
        <v>0</v>
      </c>
    </row>
    <row r="172" spans="2:47" x14ac:dyDescent="0.25">
      <c r="B172">
        <v>111</v>
      </c>
      <c r="C172" t="str">
        <f>IFERROR(VLOOKUP(B172,'Step 1_Metric 30'!C:F,4,FALSE),"")</f>
        <v/>
      </c>
      <c r="AF172" s="40">
        <f t="shared" si="61"/>
        <v>29</v>
      </c>
      <c r="AG172" s="40" t="str">
        <f t="shared" si="63"/>
        <v/>
      </c>
      <c r="AH172" s="40">
        <v>30</v>
      </c>
      <c r="AI172" s="38" t="s">
        <v>660</v>
      </c>
      <c r="AJ172" s="40">
        <v>158</v>
      </c>
      <c r="AK172" s="40" t="s">
        <v>540</v>
      </c>
      <c r="AL172" s="40" t="str">
        <f t="shared" si="62"/>
        <v>Pre</v>
      </c>
      <c r="AM172" s="40">
        <f t="shared" si="60"/>
        <v>2</v>
      </c>
      <c r="AN172" s="40">
        <f>VLOOKUP(AM172,'Inputs_Metric 7'!$G$49:$H$51,2,FALSE)</f>
        <v>0.5</v>
      </c>
      <c r="AO172" s="169">
        <f>SUMIFS(
INDEX('Step 1_Metric 30'!$M$1:$N$99999,    1,    MATCH($AL172,'Step 1_Metric 30'!$M$2:$N$2,0))         :          INDEX('Step 1_Metric 30'!$M$1:$N$99999,    99999,    MATCH($AL172,'Step 1_Metric 30'!$M$2:$N$2,0)),
'Step 1_Metric 30'!$E$1:$E$99999,       $AM172,    'Step 1_Metric 30'!$F$1:$F$99999,     $AG172         )</f>
        <v>0</v>
      </c>
      <c r="AP172" s="192" t="str">
        <f t="shared" si="55"/>
        <v/>
      </c>
      <c r="AQ172" s="192" t="str">
        <f t="shared" si="56"/>
        <v/>
      </c>
      <c r="AR172" s="192" t="str">
        <f t="shared" si="57"/>
        <v/>
      </c>
      <c r="AS172" s="192" t="str">
        <f t="shared" si="58"/>
        <v/>
      </c>
      <c r="AT172" s="192">
        <f t="shared" si="59"/>
        <v>0</v>
      </c>
      <c r="AU172" s="193">
        <f t="shared" si="64"/>
        <v>0</v>
      </c>
    </row>
    <row r="173" spans="2:47" x14ac:dyDescent="0.25">
      <c r="B173">
        <v>112</v>
      </c>
      <c r="C173" t="str">
        <f>IFERROR(VLOOKUP(B173,'Step 1_Metric 30'!C:F,4,FALSE),"")</f>
        <v/>
      </c>
      <c r="AF173" s="40">
        <f t="shared" si="61"/>
        <v>29</v>
      </c>
      <c r="AG173" s="40" t="str">
        <f t="shared" si="63"/>
        <v/>
      </c>
      <c r="AH173" s="40">
        <v>30</v>
      </c>
      <c r="AI173" s="38" t="s">
        <v>660</v>
      </c>
      <c r="AJ173" s="40">
        <v>159</v>
      </c>
      <c r="AK173" s="40" t="s">
        <v>540</v>
      </c>
      <c r="AL173" s="40" t="str">
        <f t="shared" si="62"/>
        <v>Pre</v>
      </c>
      <c r="AM173" s="40">
        <f t="shared" si="60"/>
        <v>20</v>
      </c>
      <c r="AN173" s="40">
        <f>VLOOKUP(AM173,'Inputs_Metric 7'!$G$49:$H$51,2,FALSE)</f>
        <v>0.05</v>
      </c>
      <c r="AO173" s="169">
        <f>SUMIFS(
INDEX('Step 1_Metric 30'!$M$1:$N$99999,    1,    MATCH($AL173,'Step 1_Metric 30'!$M$2:$N$2,0))         :          INDEX('Step 1_Metric 30'!$M$1:$N$99999,    99999,    MATCH($AL173,'Step 1_Metric 30'!$M$2:$N$2,0)),
'Step 1_Metric 30'!$E$1:$E$99999,       $AM173,    'Step 1_Metric 30'!$F$1:$F$99999,     $AG173         )</f>
        <v>0</v>
      </c>
      <c r="AP173" s="192" t="str">
        <f t="shared" si="55"/>
        <v/>
      </c>
      <c r="AQ173" s="192" t="str">
        <f t="shared" si="56"/>
        <v/>
      </c>
      <c r="AR173" s="192">
        <f t="shared" si="57"/>
        <v>0</v>
      </c>
      <c r="AS173" s="192">
        <f t="shared" si="58"/>
        <v>0</v>
      </c>
      <c r="AT173" s="192" t="str">
        <f t="shared" si="59"/>
        <v/>
      </c>
      <c r="AU173" s="193">
        <f t="shared" si="64"/>
        <v>0</v>
      </c>
    </row>
    <row r="174" spans="2:47" x14ac:dyDescent="0.25">
      <c r="B174">
        <v>113</v>
      </c>
      <c r="C174" t="str">
        <f>IFERROR(VLOOKUP(B174,'Step 1_Metric 30'!C:F,4,FALSE),"")</f>
        <v/>
      </c>
      <c r="AF174" s="40">
        <f t="shared" si="61"/>
        <v>29</v>
      </c>
      <c r="AG174" s="40" t="str">
        <f t="shared" si="63"/>
        <v/>
      </c>
      <c r="AH174" s="40">
        <v>30</v>
      </c>
      <c r="AI174" s="38" t="s">
        <v>660</v>
      </c>
      <c r="AJ174" s="40">
        <v>160</v>
      </c>
      <c r="AK174" s="40" t="s">
        <v>540</v>
      </c>
      <c r="AL174" s="40" t="str">
        <f t="shared" si="62"/>
        <v>Pre</v>
      </c>
      <c r="AM174" s="40">
        <f t="shared" si="60"/>
        <v>100</v>
      </c>
      <c r="AN174" s="40">
        <f>VLOOKUP(AM174,'Inputs_Metric 7'!$G$49:$H$51,2,FALSE)</f>
        <v>0.01</v>
      </c>
      <c r="AO174" s="169">
        <f>SUMIFS(
INDEX('Step 1_Metric 30'!$M$1:$N$99999,    1,    MATCH($AL174,'Step 1_Metric 30'!$M$2:$N$2,0))         :          INDEX('Step 1_Metric 30'!$M$1:$N$99999,    99999,    MATCH($AL174,'Step 1_Metric 30'!$M$2:$N$2,0)),
'Step 1_Metric 30'!$E$1:$E$99999,       $AM174,    'Step 1_Metric 30'!$F$1:$F$99999,     $AG174         )</f>
        <v>0</v>
      </c>
      <c r="AP174" s="192">
        <f t="shared" si="55"/>
        <v>0</v>
      </c>
      <c r="AQ174" s="192">
        <f t="shared" si="56"/>
        <v>0</v>
      </c>
      <c r="AR174" s="192" t="str">
        <f t="shared" si="57"/>
        <v/>
      </c>
      <c r="AS174" s="192" t="str">
        <f t="shared" si="58"/>
        <v/>
      </c>
      <c r="AT174" s="192" t="str">
        <f t="shared" si="59"/>
        <v/>
      </c>
      <c r="AU174" s="193">
        <f t="shared" si="64"/>
        <v>0</v>
      </c>
    </row>
    <row r="175" spans="2:47" x14ac:dyDescent="0.25">
      <c r="B175">
        <v>114</v>
      </c>
      <c r="C175" t="str">
        <f>IFERROR(VLOOKUP(B175,'Step 1_Metric 30'!C:F,4,FALSE),"")</f>
        <v/>
      </c>
      <c r="AF175" s="40">
        <f t="shared" si="61"/>
        <v>29</v>
      </c>
      <c r="AG175" s="40" t="str">
        <f t="shared" si="63"/>
        <v/>
      </c>
      <c r="AH175" s="40">
        <v>30</v>
      </c>
      <c r="AI175" s="38" t="s">
        <v>660</v>
      </c>
      <c r="AJ175" s="40">
        <v>161</v>
      </c>
      <c r="AK175" s="40" t="s">
        <v>540</v>
      </c>
      <c r="AL175" s="40" t="str">
        <f t="shared" si="62"/>
        <v>Post</v>
      </c>
      <c r="AM175" s="40">
        <f t="shared" si="60"/>
        <v>2</v>
      </c>
      <c r="AN175" s="40">
        <f>VLOOKUP(AM175,'Inputs_Metric 7'!$G$49:$H$51,2,FALSE)</f>
        <v>0.5</v>
      </c>
      <c r="AO175" s="169">
        <f>SUMIFS(
INDEX('Step 1_Metric 30'!$M$1:$N$99999,    1,    MATCH($AL175,'Step 1_Metric 30'!$M$2:$N$2,0))         :          INDEX('Step 1_Metric 30'!$M$1:$N$99999,    99999,    MATCH($AL175,'Step 1_Metric 30'!$M$2:$N$2,0)),
'Step 1_Metric 30'!$E$1:$E$99999,       $AM175,    'Step 1_Metric 30'!$F$1:$F$99999,     $AG175         )</f>
        <v>0</v>
      </c>
      <c r="AP175" s="192" t="str">
        <f t="shared" si="55"/>
        <v/>
      </c>
      <c r="AQ175" s="192" t="str">
        <f t="shared" si="56"/>
        <v/>
      </c>
      <c r="AR175" s="192" t="str">
        <f t="shared" si="57"/>
        <v/>
      </c>
      <c r="AS175" s="192" t="str">
        <f t="shared" si="58"/>
        <v/>
      </c>
      <c r="AT175" s="192">
        <f t="shared" si="59"/>
        <v>0</v>
      </c>
      <c r="AU175" s="193">
        <f t="shared" si="64"/>
        <v>0</v>
      </c>
    </row>
    <row r="176" spans="2:47" x14ac:dyDescent="0.25">
      <c r="B176">
        <v>115</v>
      </c>
      <c r="C176" t="str">
        <f>IFERROR(VLOOKUP(B176,'Step 1_Metric 30'!C:F,4,FALSE),"")</f>
        <v/>
      </c>
      <c r="AF176" s="40">
        <f t="shared" si="61"/>
        <v>29</v>
      </c>
      <c r="AG176" s="40" t="str">
        <f t="shared" si="63"/>
        <v/>
      </c>
      <c r="AH176" s="40">
        <v>30</v>
      </c>
      <c r="AI176" s="38" t="s">
        <v>660</v>
      </c>
      <c r="AJ176" s="40">
        <v>162</v>
      </c>
      <c r="AK176" s="40" t="s">
        <v>540</v>
      </c>
      <c r="AL176" s="40" t="str">
        <f t="shared" si="62"/>
        <v>Post</v>
      </c>
      <c r="AM176" s="40">
        <f t="shared" si="60"/>
        <v>20</v>
      </c>
      <c r="AN176" s="40">
        <f>VLOOKUP(AM176,'Inputs_Metric 7'!$G$49:$H$51,2,FALSE)</f>
        <v>0.05</v>
      </c>
      <c r="AO176" s="169">
        <f>SUMIFS(
INDEX('Step 1_Metric 30'!$M$1:$N$99999,    1,    MATCH($AL176,'Step 1_Metric 30'!$M$2:$N$2,0))         :          INDEX('Step 1_Metric 30'!$M$1:$N$99999,    99999,    MATCH($AL176,'Step 1_Metric 30'!$M$2:$N$2,0)),
'Step 1_Metric 30'!$E$1:$E$99999,       $AM176,    'Step 1_Metric 30'!$F$1:$F$99999,     $AG176         )</f>
        <v>0</v>
      </c>
      <c r="AP176" s="192" t="str">
        <f t="shared" si="55"/>
        <v/>
      </c>
      <c r="AQ176" s="192" t="str">
        <f t="shared" si="56"/>
        <v/>
      </c>
      <c r="AR176" s="192">
        <f t="shared" si="57"/>
        <v>0</v>
      </c>
      <c r="AS176" s="192">
        <f t="shared" si="58"/>
        <v>0</v>
      </c>
      <c r="AT176" s="192" t="str">
        <f t="shared" si="59"/>
        <v/>
      </c>
      <c r="AU176" s="193">
        <f t="shared" si="64"/>
        <v>0</v>
      </c>
    </row>
    <row r="177" spans="2:47" x14ac:dyDescent="0.25">
      <c r="B177">
        <v>116</v>
      </c>
      <c r="C177" t="str">
        <f>IFERROR(VLOOKUP(B177,'Step 1_Metric 30'!C:F,4,FALSE),"")</f>
        <v/>
      </c>
      <c r="AF177" s="40">
        <f t="shared" si="61"/>
        <v>29</v>
      </c>
      <c r="AG177" s="40" t="str">
        <f t="shared" ref="AG177:AG237" si="65">VLOOKUP(AF177,$B$62:$C$296,2,FALSE)</f>
        <v/>
      </c>
      <c r="AH177" s="40">
        <v>31</v>
      </c>
      <c r="AI177" s="38" t="s">
        <v>660</v>
      </c>
      <c r="AJ177" s="40">
        <v>163</v>
      </c>
      <c r="AK177" s="40" t="s">
        <v>540</v>
      </c>
      <c r="AL177" s="40" t="str">
        <f t="shared" si="62"/>
        <v>Post</v>
      </c>
      <c r="AM177" s="40">
        <f t="shared" si="60"/>
        <v>100</v>
      </c>
      <c r="AN177" s="40">
        <f>VLOOKUP(AM177,'Inputs_Metric 7'!$G$49:$H$51,2,FALSE)</f>
        <v>0.01</v>
      </c>
      <c r="AO177" s="169">
        <f>SUMIFS(
INDEX('Step 1_Metric 30'!$M$1:$N$99999,    1,    MATCH($AL177,'Step 1_Metric 30'!$M$2:$N$2,0))         :          INDEX('Step 1_Metric 30'!$M$1:$N$99999,    99999,    MATCH($AL177,'Step 1_Metric 30'!$M$2:$N$2,0)),
'Step 1_Metric 30'!$E$1:$E$99999,       $AM177,    'Step 1_Metric 30'!$F$1:$F$99999,     $AG177         )</f>
        <v>0</v>
      </c>
      <c r="AP177" s="192">
        <f t="shared" ref="AP177:AP237" si="66">IF(AN177=0.01,AO177*AN177,"")</f>
        <v>0</v>
      </c>
      <c r="AQ177" s="192">
        <f t="shared" ref="AQ177:AQ237" si="67">IF(AN177=0.01,(0.5)*(AN176-AN177)*(AO177-AO176),"")</f>
        <v>0</v>
      </c>
      <c r="AR177" s="192" t="str">
        <f t="shared" ref="AR177:AR237" si="68">IF(AN177=0.05,(AN177-AN178)*AO177,"")</f>
        <v/>
      </c>
      <c r="AS177" s="192" t="str">
        <f t="shared" ref="AS177:AS237" si="69">IF(AN177=0.05,(0.5)*(AN176-AN177)*(AO177-AO176),"")</f>
        <v/>
      </c>
      <c r="AT177" s="192" t="str">
        <f t="shared" ref="AT177:AT237" si="70">IF(AN177=0.5,(AN177-AN178)*AO177,"")</f>
        <v/>
      </c>
      <c r="AU177" s="193">
        <f t="shared" ref="AU177:AU237" si="71">SUM(AP177:AT177)</f>
        <v>0</v>
      </c>
    </row>
    <row r="178" spans="2:47" x14ac:dyDescent="0.25">
      <c r="B178">
        <v>117</v>
      </c>
      <c r="C178" t="str">
        <f>IFERROR(VLOOKUP(B178,'Step 1_Metric 30'!C:F,4,FALSE),"")</f>
        <v/>
      </c>
      <c r="AF178" s="40">
        <f t="shared" si="61"/>
        <v>30</v>
      </c>
      <c r="AG178" s="40" t="str">
        <f t="shared" si="65"/>
        <v/>
      </c>
      <c r="AH178" s="40">
        <v>32</v>
      </c>
      <c r="AI178" s="38" t="s">
        <v>660</v>
      </c>
      <c r="AJ178" s="40">
        <v>164</v>
      </c>
      <c r="AK178" s="40" t="s">
        <v>540</v>
      </c>
      <c r="AL178" s="40" t="str">
        <f t="shared" si="62"/>
        <v>Pre</v>
      </c>
      <c r="AM178" s="40">
        <f t="shared" si="60"/>
        <v>2</v>
      </c>
      <c r="AN178" s="40">
        <f>VLOOKUP(AM178,'Inputs_Metric 7'!$G$49:$H$51,2,FALSE)</f>
        <v>0.5</v>
      </c>
      <c r="AO178" s="169">
        <f>SUMIFS(
INDEX('Step 1_Metric 30'!$M$1:$N$99999,    1,    MATCH($AL178,'Step 1_Metric 30'!$M$2:$N$2,0))         :          INDEX('Step 1_Metric 30'!$M$1:$N$99999,    99999,    MATCH($AL178,'Step 1_Metric 30'!$M$2:$N$2,0)),
'Step 1_Metric 30'!$E$1:$E$99999,       $AM178,    'Step 1_Metric 30'!$F$1:$F$99999,     $AG178         )</f>
        <v>0</v>
      </c>
      <c r="AP178" s="192" t="str">
        <f t="shared" si="66"/>
        <v/>
      </c>
      <c r="AQ178" s="192" t="str">
        <f t="shared" si="67"/>
        <v/>
      </c>
      <c r="AR178" s="192" t="str">
        <f t="shared" si="68"/>
        <v/>
      </c>
      <c r="AS178" s="192" t="str">
        <f t="shared" si="69"/>
        <v/>
      </c>
      <c r="AT178" s="192">
        <f t="shared" si="70"/>
        <v>0</v>
      </c>
      <c r="AU178" s="193">
        <f t="shared" si="71"/>
        <v>0</v>
      </c>
    </row>
    <row r="179" spans="2:47" x14ac:dyDescent="0.25">
      <c r="B179">
        <v>118</v>
      </c>
      <c r="C179" t="str">
        <f>IFERROR(VLOOKUP(B179,'Step 1_Metric 30'!C:F,4,FALSE),"")</f>
        <v/>
      </c>
      <c r="AF179" s="40">
        <f t="shared" si="61"/>
        <v>30</v>
      </c>
      <c r="AG179" s="40" t="str">
        <f t="shared" si="65"/>
        <v/>
      </c>
      <c r="AH179" s="40">
        <v>33</v>
      </c>
      <c r="AI179" s="38" t="s">
        <v>660</v>
      </c>
      <c r="AJ179" s="40">
        <v>165</v>
      </c>
      <c r="AK179" s="40" t="s">
        <v>540</v>
      </c>
      <c r="AL179" s="40" t="str">
        <f t="shared" si="62"/>
        <v>Pre</v>
      </c>
      <c r="AM179" s="40">
        <f t="shared" si="60"/>
        <v>20</v>
      </c>
      <c r="AN179" s="40">
        <f>VLOOKUP(AM179,'Inputs_Metric 7'!$G$49:$H$51,2,FALSE)</f>
        <v>0.05</v>
      </c>
      <c r="AO179" s="169">
        <f>SUMIFS(
INDEX('Step 1_Metric 30'!$M$1:$N$99999,    1,    MATCH($AL179,'Step 1_Metric 30'!$M$2:$N$2,0))         :          INDEX('Step 1_Metric 30'!$M$1:$N$99999,    99999,    MATCH($AL179,'Step 1_Metric 30'!$M$2:$N$2,0)),
'Step 1_Metric 30'!$E$1:$E$99999,       $AM179,    'Step 1_Metric 30'!$F$1:$F$99999,     $AG179         )</f>
        <v>0</v>
      </c>
      <c r="AP179" s="192" t="str">
        <f t="shared" si="66"/>
        <v/>
      </c>
      <c r="AQ179" s="192" t="str">
        <f t="shared" si="67"/>
        <v/>
      </c>
      <c r="AR179" s="192">
        <f t="shared" si="68"/>
        <v>0</v>
      </c>
      <c r="AS179" s="192">
        <f t="shared" si="69"/>
        <v>0</v>
      </c>
      <c r="AT179" s="192" t="str">
        <f t="shared" si="70"/>
        <v/>
      </c>
      <c r="AU179" s="193">
        <f t="shared" si="71"/>
        <v>0</v>
      </c>
    </row>
    <row r="180" spans="2:47" x14ac:dyDescent="0.25">
      <c r="B180">
        <v>119</v>
      </c>
      <c r="C180" t="str">
        <f>IFERROR(VLOOKUP(B180,'Step 1_Metric 30'!C:F,4,FALSE),"")</f>
        <v/>
      </c>
      <c r="AF180" s="40">
        <f t="shared" si="61"/>
        <v>30</v>
      </c>
      <c r="AG180" s="40" t="str">
        <f t="shared" si="65"/>
        <v/>
      </c>
      <c r="AH180" s="40">
        <v>34</v>
      </c>
      <c r="AI180" s="38" t="s">
        <v>660</v>
      </c>
      <c r="AJ180" s="40">
        <v>166</v>
      </c>
      <c r="AK180" s="40" t="s">
        <v>540</v>
      </c>
      <c r="AL180" s="40" t="str">
        <f t="shared" si="62"/>
        <v>Pre</v>
      </c>
      <c r="AM180" s="40">
        <f t="shared" si="60"/>
        <v>100</v>
      </c>
      <c r="AN180" s="40">
        <f>VLOOKUP(AM180,'Inputs_Metric 7'!$G$49:$H$51,2,FALSE)</f>
        <v>0.01</v>
      </c>
      <c r="AO180" s="169">
        <f>SUMIFS(
INDEX('Step 1_Metric 30'!$M$1:$N$99999,    1,    MATCH($AL180,'Step 1_Metric 30'!$M$2:$N$2,0))         :          INDEX('Step 1_Metric 30'!$M$1:$N$99999,    99999,    MATCH($AL180,'Step 1_Metric 30'!$M$2:$N$2,0)),
'Step 1_Metric 30'!$E$1:$E$99999,       $AM180,    'Step 1_Metric 30'!$F$1:$F$99999,     $AG180         )</f>
        <v>0</v>
      </c>
      <c r="AP180" s="192">
        <f t="shared" si="66"/>
        <v>0</v>
      </c>
      <c r="AQ180" s="192">
        <f t="shared" si="67"/>
        <v>0</v>
      </c>
      <c r="AR180" s="192" t="str">
        <f t="shared" si="68"/>
        <v/>
      </c>
      <c r="AS180" s="192" t="str">
        <f t="shared" si="69"/>
        <v/>
      </c>
      <c r="AT180" s="192" t="str">
        <f t="shared" si="70"/>
        <v/>
      </c>
      <c r="AU180" s="193">
        <f t="shared" si="71"/>
        <v>0</v>
      </c>
    </row>
    <row r="181" spans="2:47" x14ac:dyDescent="0.25">
      <c r="B181">
        <v>120</v>
      </c>
      <c r="C181" t="str">
        <f>IFERROR(VLOOKUP(B181,'Step 1_Metric 30'!C:F,4,FALSE),"")</f>
        <v/>
      </c>
      <c r="AF181" s="40">
        <f t="shared" si="61"/>
        <v>30</v>
      </c>
      <c r="AG181" s="40" t="str">
        <f t="shared" si="65"/>
        <v/>
      </c>
      <c r="AH181" s="40">
        <v>35</v>
      </c>
      <c r="AI181" s="38" t="s">
        <v>660</v>
      </c>
      <c r="AJ181" s="40">
        <v>167</v>
      </c>
      <c r="AK181" s="40" t="s">
        <v>540</v>
      </c>
      <c r="AL181" s="40" t="str">
        <f t="shared" si="62"/>
        <v>Post</v>
      </c>
      <c r="AM181" s="40">
        <f t="shared" si="60"/>
        <v>2</v>
      </c>
      <c r="AN181" s="40">
        <f>VLOOKUP(AM181,'Inputs_Metric 7'!$G$49:$H$51,2,FALSE)</f>
        <v>0.5</v>
      </c>
      <c r="AO181" s="169">
        <f>SUMIFS(
INDEX('Step 1_Metric 30'!$M$1:$N$99999,    1,    MATCH($AL181,'Step 1_Metric 30'!$M$2:$N$2,0))         :          INDEX('Step 1_Metric 30'!$M$1:$N$99999,    99999,    MATCH($AL181,'Step 1_Metric 30'!$M$2:$N$2,0)),
'Step 1_Metric 30'!$E$1:$E$99999,       $AM181,    'Step 1_Metric 30'!$F$1:$F$99999,     $AG181         )</f>
        <v>0</v>
      </c>
      <c r="AP181" s="192" t="str">
        <f t="shared" si="66"/>
        <v/>
      </c>
      <c r="AQ181" s="192" t="str">
        <f t="shared" si="67"/>
        <v/>
      </c>
      <c r="AR181" s="192" t="str">
        <f t="shared" si="68"/>
        <v/>
      </c>
      <c r="AS181" s="192" t="str">
        <f t="shared" si="69"/>
        <v/>
      </c>
      <c r="AT181" s="192">
        <f t="shared" si="70"/>
        <v>0</v>
      </c>
      <c r="AU181" s="193">
        <f t="shared" si="71"/>
        <v>0</v>
      </c>
    </row>
    <row r="182" spans="2:47" x14ac:dyDescent="0.25">
      <c r="B182">
        <v>121</v>
      </c>
      <c r="C182" t="str">
        <f>IFERROR(VLOOKUP(B182,'Step 1_Metric 30'!C:F,4,FALSE),"")</f>
        <v/>
      </c>
      <c r="AF182" s="40">
        <f t="shared" si="61"/>
        <v>30</v>
      </c>
      <c r="AG182" s="40" t="str">
        <f t="shared" si="65"/>
        <v/>
      </c>
      <c r="AH182" s="40">
        <v>36</v>
      </c>
      <c r="AI182" s="38" t="s">
        <v>660</v>
      </c>
      <c r="AJ182" s="40">
        <v>168</v>
      </c>
      <c r="AK182" s="40" t="s">
        <v>540</v>
      </c>
      <c r="AL182" s="40" t="str">
        <f t="shared" si="62"/>
        <v>Post</v>
      </c>
      <c r="AM182" s="40">
        <f t="shared" si="60"/>
        <v>20</v>
      </c>
      <c r="AN182" s="40">
        <f>VLOOKUP(AM182,'Inputs_Metric 7'!$G$49:$H$51,2,FALSE)</f>
        <v>0.05</v>
      </c>
      <c r="AO182" s="169">
        <f>SUMIFS(
INDEX('Step 1_Metric 30'!$M$1:$N$99999,    1,    MATCH($AL182,'Step 1_Metric 30'!$M$2:$N$2,0))         :          INDEX('Step 1_Metric 30'!$M$1:$N$99999,    99999,    MATCH($AL182,'Step 1_Metric 30'!$M$2:$N$2,0)),
'Step 1_Metric 30'!$E$1:$E$99999,       $AM182,    'Step 1_Metric 30'!$F$1:$F$99999,     $AG182         )</f>
        <v>0</v>
      </c>
      <c r="AP182" s="192" t="str">
        <f t="shared" si="66"/>
        <v/>
      </c>
      <c r="AQ182" s="192" t="str">
        <f t="shared" si="67"/>
        <v/>
      </c>
      <c r="AR182" s="192">
        <f t="shared" si="68"/>
        <v>0</v>
      </c>
      <c r="AS182" s="192">
        <f t="shared" si="69"/>
        <v>0</v>
      </c>
      <c r="AT182" s="192" t="str">
        <f t="shared" si="70"/>
        <v/>
      </c>
      <c r="AU182" s="193">
        <f t="shared" si="71"/>
        <v>0</v>
      </c>
    </row>
    <row r="183" spans="2:47" x14ac:dyDescent="0.25">
      <c r="B183">
        <v>122</v>
      </c>
      <c r="C183" t="str">
        <f>IFERROR(VLOOKUP(B183,'Step 1_Metric 30'!C:F,4,FALSE),"")</f>
        <v/>
      </c>
      <c r="AF183" s="40">
        <f t="shared" si="61"/>
        <v>30</v>
      </c>
      <c r="AG183" s="40" t="str">
        <f t="shared" si="65"/>
        <v/>
      </c>
      <c r="AH183" s="40">
        <v>37</v>
      </c>
      <c r="AI183" s="38" t="s">
        <v>660</v>
      </c>
      <c r="AJ183" s="40">
        <v>169</v>
      </c>
      <c r="AK183" s="40" t="s">
        <v>540</v>
      </c>
      <c r="AL183" s="40" t="str">
        <f t="shared" si="62"/>
        <v>Post</v>
      </c>
      <c r="AM183" s="40">
        <f t="shared" si="60"/>
        <v>100</v>
      </c>
      <c r="AN183" s="40">
        <f>VLOOKUP(AM183,'Inputs_Metric 7'!$G$49:$H$51,2,FALSE)</f>
        <v>0.01</v>
      </c>
      <c r="AO183" s="169">
        <f>SUMIFS(
INDEX('Step 1_Metric 30'!$M$1:$N$99999,    1,    MATCH($AL183,'Step 1_Metric 30'!$M$2:$N$2,0))         :          INDEX('Step 1_Metric 30'!$M$1:$N$99999,    99999,    MATCH($AL183,'Step 1_Metric 30'!$M$2:$N$2,0)),
'Step 1_Metric 30'!$E$1:$E$99999,       $AM183,    'Step 1_Metric 30'!$F$1:$F$99999,     $AG183         )</f>
        <v>0</v>
      </c>
      <c r="AP183" s="192">
        <f t="shared" si="66"/>
        <v>0</v>
      </c>
      <c r="AQ183" s="192">
        <f t="shared" si="67"/>
        <v>0</v>
      </c>
      <c r="AR183" s="192" t="str">
        <f t="shared" si="68"/>
        <v/>
      </c>
      <c r="AS183" s="192" t="str">
        <f t="shared" si="69"/>
        <v/>
      </c>
      <c r="AT183" s="192" t="str">
        <f t="shared" si="70"/>
        <v/>
      </c>
      <c r="AU183" s="193">
        <f t="shared" si="71"/>
        <v>0</v>
      </c>
    </row>
    <row r="184" spans="2:47" x14ac:dyDescent="0.25">
      <c r="B184">
        <v>123</v>
      </c>
      <c r="C184" t="str">
        <f>IFERROR(VLOOKUP(B184,'Step 1_Metric 30'!C:F,4,FALSE),"")</f>
        <v/>
      </c>
      <c r="AF184" s="40">
        <f t="shared" si="61"/>
        <v>31</v>
      </c>
      <c r="AG184" s="40" t="str">
        <f t="shared" si="65"/>
        <v/>
      </c>
      <c r="AH184" s="40">
        <v>38</v>
      </c>
      <c r="AI184" s="38" t="s">
        <v>660</v>
      </c>
      <c r="AJ184" s="40">
        <v>170</v>
      </c>
      <c r="AK184" s="40" t="s">
        <v>540</v>
      </c>
      <c r="AL184" s="40" t="str">
        <f t="shared" si="62"/>
        <v>Pre</v>
      </c>
      <c r="AM184" s="40">
        <f t="shared" si="60"/>
        <v>2</v>
      </c>
      <c r="AN184" s="40">
        <f>VLOOKUP(AM184,'Inputs_Metric 7'!$G$49:$H$51,2,FALSE)</f>
        <v>0.5</v>
      </c>
      <c r="AO184" s="169">
        <f>SUMIFS(
INDEX('Step 1_Metric 30'!$M$1:$N$99999,    1,    MATCH($AL184,'Step 1_Metric 30'!$M$2:$N$2,0))         :          INDEX('Step 1_Metric 30'!$M$1:$N$99999,    99999,    MATCH($AL184,'Step 1_Metric 30'!$M$2:$N$2,0)),
'Step 1_Metric 30'!$E$1:$E$99999,       $AM184,    'Step 1_Metric 30'!$F$1:$F$99999,     $AG184         )</f>
        <v>0</v>
      </c>
      <c r="AP184" s="192" t="str">
        <f t="shared" si="66"/>
        <v/>
      </c>
      <c r="AQ184" s="192" t="str">
        <f t="shared" si="67"/>
        <v/>
      </c>
      <c r="AR184" s="192" t="str">
        <f t="shared" si="68"/>
        <v/>
      </c>
      <c r="AS184" s="192" t="str">
        <f t="shared" si="69"/>
        <v/>
      </c>
      <c r="AT184" s="192">
        <f t="shared" si="70"/>
        <v>0</v>
      </c>
      <c r="AU184" s="193">
        <f t="shared" si="71"/>
        <v>0</v>
      </c>
    </row>
    <row r="185" spans="2:47" x14ac:dyDescent="0.25">
      <c r="B185">
        <v>124</v>
      </c>
      <c r="C185" t="str">
        <f>IFERROR(VLOOKUP(B185,'Step 1_Metric 30'!C:F,4,FALSE),"")</f>
        <v/>
      </c>
      <c r="AF185" s="40">
        <f t="shared" si="61"/>
        <v>31</v>
      </c>
      <c r="AG185" s="40" t="str">
        <f t="shared" si="65"/>
        <v/>
      </c>
      <c r="AH185" s="40">
        <v>39</v>
      </c>
      <c r="AI185" s="38" t="s">
        <v>660</v>
      </c>
      <c r="AJ185" s="40">
        <v>171</v>
      </c>
      <c r="AK185" s="40" t="s">
        <v>540</v>
      </c>
      <c r="AL185" s="40" t="str">
        <f t="shared" si="62"/>
        <v>Pre</v>
      </c>
      <c r="AM185" s="40">
        <f t="shared" si="60"/>
        <v>20</v>
      </c>
      <c r="AN185" s="40">
        <f>VLOOKUP(AM185,'Inputs_Metric 7'!$G$49:$H$51,2,FALSE)</f>
        <v>0.05</v>
      </c>
      <c r="AO185" s="169">
        <f>SUMIFS(
INDEX('Step 1_Metric 30'!$M$1:$N$99999,    1,    MATCH($AL185,'Step 1_Metric 30'!$M$2:$N$2,0))         :          INDEX('Step 1_Metric 30'!$M$1:$N$99999,    99999,    MATCH($AL185,'Step 1_Metric 30'!$M$2:$N$2,0)),
'Step 1_Metric 30'!$E$1:$E$99999,       $AM185,    'Step 1_Metric 30'!$F$1:$F$99999,     $AG185         )</f>
        <v>0</v>
      </c>
      <c r="AP185" s="192" t="str">
        <f t="shared" si="66"/>
        <v/>
      </c>
      <c r="AQ185" s="192" t="str">
        <f t="shared" si="67"/>
        <v/>
      </c>
      <c r="AR185" s="192">
        <f t="shared" si="68"/>
        <v>0</v>
      </c>
      <c r="AS185" s="192">
        <f t="shared" si="69"/>
        <v>0</v>
      </c>
      <c r="AT185" s="192" t="str">
        <f t="shared" si="70"/>
        <v/>
      </c>
      <c r="AU185" s="193">
        <f t="shared" si="71"/>
        <v>0</v>
      </c>
    </row>
    <row r="186" spans="2:47" x14ac:dyDescent="0.25">
      <c r="B186">
        <v>125</v>
      </c>
      <c r="C186" t="str">
        <f>IFERROR(VLOOKUP(B186,'Step 1_Metric 30'!C:F,4,FALSE),"")</f>
        <v/>
      </c>
      <c r="AF186" s="40">
        <f t="shared" si="61"/>
        <v>31</v>
      </c>
      <c r="AG186" s="40" t="str">
        <f t="shared" si="65"/>
        <v/>
      </c>
      <c r="AH186" s="40">
        <v>40</v>
      </c>
      <c r="AI186" s="38" t="s">
        <v>660</v>
      </c>
      <c r="AJ186" s="40">
        <v>172</v>
      </c>
      <c r="AK186" s="40" t="s">
        <v>540</v>
      </c>
      <c r="AL186" s="40" t="str">
        <f t="shared" si="62"/>
        <v>Pre</v>
      </c>
      <c r="AM186" s="40">
        <f t="shared" si="60"/>
        <v>100</v>
      </c>
      <c r="AN186" s="40">
        <f>VLOOKUP(AM186,'Inputs_Metric 7'!$G$49:$H$51,2,FALSE)</f>
        <v>0.01</v>
      </c>
      <c r="AO186" s="169">
        <f>SUMIFS(
INDEX('Step 1_Metric 30'!$M$1:$N$99999,    1,    MATCH($AL186,'Step 1_Metric 30'!$M$2:$N$2,0))         :          INDEX('Step 1_Metric 30'!$M$1:$N$99999,    99999,    MATCH($AL186,'Step 1_Metric 30'!$M$2:$N$2,0)),
'Step 1_Metric 30'!$E$1:$E$99999,       $AM186,    'Step 1_Metric 30'!$F$1:$F$99999,     $AG186         )</f>
        <v>0</v>
      </c>
      <c r="AP186" s="192">
        <f t="shared" si="66"/>
        <v>0</v>
      </c>
      <c r="AQ186" s="192">
        <f t="shared" si="67"/>
        <v>0</v>
      </c>
      <c r="AR186" s="192" t="str">
        <f t="shared" si="68"/>
        <v/>
      </c>
      <c r="AS186" s="192" t="str">
        <f t="shared" si="69"/>
        <v/>
      </c>
      <c r="AT186" s="192" t="str">
        <f t="shared" si="70"/>
        <v/>
      </c>
      <c r="AU186" s="193">
        <f t="shared" si="71"/>
        <v>0</v>
      </c>
    </row>
    <row r="187" spans="2:47" x14ac:dyDescent="0.25">
      <c r="B187">
        <v>126</v>
      </c>
      <c r="C187" t="str">
        <f>IFERROR(VLOOKUP(B187,'Step 1_Metric 30'!C:F,4,FALSE),"")</f>
        <v/>
      </c>
      <c r="AF187" s="40">
        <f t="shared" si="61"/>
        <v>31</v>
      </c>
      <c r="AG187" s="40" t="str">
        <f t="shared" si="65"/>
        <v/>
      </c>
      <c r="AH187" s="40">
        <v>41</v>
      </c>
      <c r="AI187" s="38" t="s">
        <v>660</v>
      </c>
      <c r="AJ187" s="40">
        <v>173</v>
      </c>
      <c r="AK187" s="40" t="s">
        <v>540</v>
      </c>
      <c r="AL187" s="40" t="str">
        <f t="shared" si="62"/>
        <v>Post</v>
      </c>
      <c r="AM187" s="40">
        <f t="shared" si="60"/>
        <v>2</v>
      </c>
      <c r="AN187" s="40">
        <f>VLOOKUP(AM187,'Inputs_Metric 7'!$G$49:$H$51,2,FALSE)</f>
        <v>0.5</v>
      </c>
      <c r="AO187" s="169">
        <f>SUMIFS(
INDEX('Step 1_Metric 30'!$M$1:$N$99999,    1,    MATCH($AL187,'Step 1_Metric 30'!$M$2:$N$2,0))         :          INDEX('Step 1_Metric 30'!$M$1:$N$99999,    99999,    MATCH($AL187,'Step 1_Metric 30'!$M$2:$N$2,0)),
'Step 1_Metric 30'!$E$1:$E$99999,       $AM187,    'Step 1_Metric 30'!$F$1:$F$99999,     $AG187         )</f>
        <v>0</v>
      </c>
      <c r="AP187" s="192" t="str">
        <f t="shared" si="66"/>
        <v/>
      </c>
      <c r="AQ187" s="192" t="str">
        <f t="shared" si="67"/>
        <v/>
      </c>
      <c r="AR187" s="192" t="str">
        <f t="shared" si="68"/>
        <v/>
      </c>
      <c r="AS187" s="192" t="str">
        <f t="shared" si="69"/>
        <v/>
      </c>
      <c r="AT187" s="192">
        <f t="shared" si="70"/>
        <v>0</v>
      </c>
      <c r="AU187" s="193">
        <f t="shared" si="71"/>
        <v>0</v>
      </c>
    </row>
    <row r="188" spans="2:47" x14ac:dyDescent="0.25">
      <c r="B188">
        <v>127</v>
      </c>
      <c r="C188" t="str">
        <f>IFERROR(VLOOKUP(B188,'Step 1_Metric 30'!C:F,4,FALSE),"")</f>
        <v/>
      </c>
      <c r="AF188" s="40">
        <f t="shared" si="61"/>
        <v>31</v>
      </c>
      <c r="AG188" s="40" t="str">
        <f t="shared" si="65"/>
        <v/>
      </c>
      <c r="AH188" s="40">
        <v>42</v>
      </c>
      <c r="AI188" s="38" t="s">
        <v>660</v>
      </c>
      <c r="AJ188" s="40">
        <v>174</v>
      </c>
      <c r="AK188" s="40" t="s">
        <v>540</v>
      </c>
      <c r="AL188" s="40" t="str">
        <f t="shared" si="62"/>
        <v>Post</v>
      </c>
      <c r="AM188" s="40">
        <f t="shared" si="60"/>
        <v>20</v>
      </c>
      <c r="AN188" s="40">
        <f>VLOOKUP(AM188,'Inputs_Metric 7'!$G$49:$H$51,2,FALSE)</f>
        <v>0.05</v>
      </c>
      <c r="AO188" s="169">
        <f>SUMIFS(
INDEX('Step 1_Metric 30'!$M$1:$N$99999,    1,    MATCH($AL188,'Step 1_Metric 30'!$M$2:$N$2,0))         :          INDEX('Step 1_Metric 30'!$M$1:$N$99999,    99999,    MATCH($AL188,'Step 1_Metric 30'!$M$2:$N$2,0)),
'Step 1_Metric 30'!$E$1:$E$99999,       $AM188,    'Step 1_Metric 30'!$F$1:$F$99999,     $AG188         )</f>
        <v>0</v>
      </c>
      <c r="AP188" s="192" t="str">
        <f t="shared" si="66"/>
        <v/>
      </c>
      <c r="AQ188" s="192" t="str">
        <f t="shared" si="67"/>
        <v/>
      </c>
      <c r="AR188" s="192">
        <f t="shared" si="68"/>
        <v>0</v>
      </c>
      <c r="AS188" s="192">
        <f t="shared" si="69"/>
        <v>0</v>
      </c>
      <c r="AT188" s="192" t="str">
        <f t="shared" si="70"/>
        <v/>
      </c>
      <c r="AU188" s="193">
        <f t="shared" si="71"/>
        <v>0</v>
      </c>
    </row>
    <row r="189" spans="2:47" x14ac:dyDescent="0.25">
      <c r="B189">
        <v>128</v>
      </c>
      <c r="C189" t="str">
        <f>IFERROR(VLOOKUP(B189,'Step 1_Metric 30'!C:F,4,FALSE),"")</f>
        <v/>
      </c>
      <c r="AF189" s="40">
        <f t="shared" si="61"/>
        <v>31</v>
      </c>
      <c r="AG189" s="40" t="str">
        <f t="shared" si="65"/>
        <v/>
      </c>
      <c r="AH189" s="40">
        <v>43</v>
      </c>
      <c r="AI189" s="38" t="s">
        <v>660</v>
      </c>
      <c r="AJ189" s="40">
        <v>175</v>
      </c>
      <c r="AK189" s="40" t="s">
        <v>540</v>
      </c>
      <c r="AL189" s="40" t="str">
        <f t="shared" si="62"/>
        <v>Post</v>
      </c>
      <c r="AM189" s="40">
        <f t="shared" si="60"/>
        <v>100</v>
      </c>
      <c r="AN189" s="40">
        <f>VLOOKUP(AM189,'Inputs_Metric 7'!$G$49:$H$51,2,FALSE)</f>
        <v>0.01</v>
      </c>
      <c r="AO189" s="169">
        <f>SUMIFS(
INDEX('Step 1_Metric 30'!$M$1:$N$99999,    1,    MATCH($AL189,'Step 1_Metric 30'!$M$2:$N$2,0))         :          INDEX('Step 1_Metric 30'!$M$1:$N$99999,    99999,    MATCH($AL189,'Step 1_Metric 30'!$M$2:$N$2,0)),
'Step 1_Metric 30'!$E$1:$E$99999,       $AM189,    'Step 1_Metric 30'!$F$1:$F$99999,     $AG189         )</f>
        <v>0</v>
      </c>
      <c r="AP189" s="192">
        <f t="shared" si="66"/>
        <v>0</v>
      </c>
      <c r="AQ189" s="192">
        <f t="shared" si="67"/>
        <v>0</v>
      </c>
      <c r="AR189" s="192" t="str">
        <f t="shared" si="68"/>
        <v/>
      </c>
      <c r="AS189" s="192" t="str">
        <f t="shared" si="69"/>
        <v/>
      </c>
      <c r="AT189" s="192" t="str">
        <f t="shared" si="70"/>
        <v/>
      </c>
      <c r="AU189" s="193">
        <f t="shared" si="71"/>
        <v>0</v>
      </c>
    </row>
    <row r="190" spans="2:47" x14ac:dyDescent="0.25">
      <c r="B190">
        <v>129</v>
      </c>
      <c r="C190" t="str">
        <f>IFERROR(VLOOKUP(B190,'Step 1_Metric 30'!C:F,4,FALSE),"")</f>
        <v/>
      </c>
      <c r="AF190" s="40">
        <f t="shared" si="61"/>
        <v>32</v>
      </c>
      <c r="AG190" s="40" t="str">
        <f t="shared" si="65"/>
        <v/>
      </c>
      <c r="AH190" s="40">
        <v>44</v>
      </c>
      <c r="AI190" s="38" t="s">
        <v>660</v>
      </c>
      <c r="AJ190" s="40">
        <v>176</v>
      </c>
      <c r="AK190" s="40" t="s">
        <v>540</v>
      </c>
      <c r="AL190" s="40" t="str">
        <f t="shared" si="62"/>
        <v>Pre</v>
      </c>
      <c r="AM190" s="40">
        <f t="shared" si="60"/>
        <v>2</v>
      </c>
      <c r="AN190" s="40">
        <f>VLOOKUP(AM190,'Inputs_Metric 7'!$G$49:$H$51,2,FALSE)</f>
        <v>0.5</v>
      </c>
      <c r="AO190" s="169">
        <f>SUMIFS(
INDEX('Step 1_Metric 30'!$M$1:$N$99999,    1,    MATCH($AL190,'Step 1_Metric 30'!$M$2:$N$2,0))         :          INDEX('Step 1_Metric 30'!$M$1:$N$99999,    99999,    MATCH($AL190,'Step 1_Metric 30'!$M$2:$N$2,0)),
'Step 1_Metric 30'!$E$1:$E$99999,       $AM190,    'Step 1_Metric 30'!$F$1:$F$99999,     $AG190         )</f>
        <v>0</v>
      </c>
      <c r="AP190" s="192" t="str">
        <f t="shared" si="66"/>
        <v/>
      </c>
      <c r="AQ190" s="192" t="str">
        <f t="shared" si="67"/>
        <v/>
      </c>
      <c r="AR190" s="192" t="str">
        <f t="shared" si="68"/>
        <v/>
      </c>
      <c r="AS190" s="192" t="str">
        <f t="shared" si="69"/>
        <v/>
      </c>
      <c r="AT190" s="192">
        <f t="shared" si="70"/>
        <v>0</v>
      </c>
      <c r="AU190" s="193">
        <f t="shared" si="71"/>
        <v>0</v>
      </c>
    </row>
    <row r="191" spans="2:47" x14ac:dyDescent="0.25">
      <c r="B191">
        <v>130</v>
      </c>
      <c r="C191" t="str">
        <f>IFERROR(VLOOKUP(B191,'Step 1_Metric 30'!C:F,4,FALSE),"")</f>
        <v/>
      </c>
      <c r="AF191" s="40">
        <f t="shared" si="61"/>
        <v>32</v>
      </c>
      <c r="AG191" s="40" t="str">
        <f t="shared" si="65"/>
        <v/>
      </c>
      <c r="AH191" s="40">
        <v>45</v>
      </c>
      <c r="AI191" s="38" t="s">
        <v>660</v>
      </c>
      <c r="AJ191" s="40">
        <v>177</v>
      </c>
      <c r="AK191" s="40" t="s">
        <v>540</v>
      </c>
      <c r="AL191" s="40" t="str">
        <f t="shared" si="62"/>
        <v>Pre</v>
      </c>
      <c r="AM191" s="40">
        <f t="shared" si="60"/>
        <v>20</v>
      </c>
      <c r="AN191" s="40">
        <f>VLOOKUP(AM191,'Inputs_Metric 7'!$G$49:$H$51,2,FALSE)</f>
        <v>0.05</v>
      </c>
      <c r="AO191" s="169">
        <f>SUMIFS(
INDEX('Step 1_Metric 30'!$M$1:$N$99999,    1,    MATCH($AL191,'Step 1_Metric 30'!$M$2:$N$2,0))         :          INDEX('Step 1_Metric 30'!$M$1:$N$99999,    99999,    MATCH($AL191,'Step 1_Metric 30'!$M$2:$N$2,0)),
'Step 1_Metric 30'!$E$1:$E$99999,       $AM191,    'Step 1_Metric 30'!$F$1:$F$99999,     $AG191         )</f>
        <v>0</v>
      </c>
      <c r="AP191" s="192" t="str">
        <f t="shared" si="66"/>
        <v/>
      </c>
      <c r="AQ191" s="192" t="str">
        <f t="shared" si="67"/>
        <v/>
      </c>
      <c r="AR191" s="192">
        <f t="shared" si="68"/>
        <v>0</v>
      </c>
      <c r="AS191" s="192">
        <f t="shared" si="69"/>
        <v>0</v>
      </c>
      <c r="AT191" s="192" t="str">
        <f t="shared" si="70"/>
        <v/>
      </c>
      <c r="AU191" s="193">
        <f t="shared" si="71"/>
        <v>0</v>
      </c>
    </row>
    <row r="192" spans="2:47" x14ac:dyDescent="0.25">
      <c r="B192">
        <v>131</v>
      </c>
      <c r="C192" t="str">
        <f>IFERROR(VLOOKUP(B192,'Step 1_Metric 30'!C:F,4,FALSE),"")</f>
        <v/>
      </c>
      <c r="AF192" s="40">
        <f t="shared" si="61"/>
        <v>32</v>
      </c>
      <c r="AG192" s="40" t="str">
        <f t="shared" si="65"/>
        <v/>
      </c>
      <c r="AH192" s="40">
        <v>46</v>
      </c>
      <c r="AI192" s="38" t="s">
        <v>660</v>
      </c>
      <c r="AJ192" s="40">
        <v>178</v>
      </c>
      <c r="AK192" s="40" t="s">
        <v>540</v>
      </c>
      <c r="AL192" s="40" t="str">
        <f t="shared" si="62"/>
        <v>Pre</v>
      </c>
      <c r="AM192" s="40">
        <f t="shared" si="60"/>
        <v>100</v>
      </c>
      <c r="AN192" s="40">
        <f>VLOOKUP(AM192,'Inputs_Metric 7'!$G$49:$H$51,2,FALSE)</f>
        <v>0.01</v>
      </c>
      <c r="AO192" s="169">
        <f>SUMIFS(
INDEX('Step 1_Metric 30'!$M$1:$N$99999,    1,    MATCH($AL192,'Step 1_Metric 30'!$M$2:$N$2,0))         :          INDEX('Step 1_Metric 30'!$M$1:$N$99999,    99999,    MATCH($AL192,'Step 1_Metric 30'!$M$2:$N$2,0)),
'Step 1_Metric 30'!$E$1:$E$99999,       $AM192,    'Step 1_Metric 30'!$F$1:$F$99999,     $AG192         )</f>
        <v>0</v>
      </c>
      <c r="AP192" s="192">
        <f t="shared" si="66"/>
        <v>0</v>
      </c>
      <c r="AQ192" s="192">
        <f t="shared" si="67"/>
        <v>0</v>
      </c>
      <c r="AR192" s="192" t="str">
        <f t="shared" si="68"/>
        <v/>
      </c>
      <c r="AS192" s="192" t="str">
        <f t="shared" si="69"/>
        <v/>
      </c>
      <c r="AT192" s="192" t="str">
        <f t="shared" si="70"/>
        <v/>
      </c>
      <c r="AU192" s="193">
        <f t="shared" si="71"/>
        <v>0</v>
      </c>
    </row>
    <row r="193" spans="2:47" x14ac:dyDescent="0.25">
      <c r="B193">
        <v>132</v>
      </c>
      <c r="C193" t="str">
        <f>IFERROR(VLOOKUP(B193,'Step 1_Metric 30'!C:F,4,FALSE),"")</f>
        <v/>
      </c>
      <c r="AF193" s="40">
        <f t="shared" si="61"/>
        <v>32</v>
      </c>
      <c r="AG193" s="40" t="str">
        <f t="shared" si="65"/>
        <v/>
      </c>
      <c r="AH193" s="40">
        <v>47</v>
      </c>
      <c r="AI193" s="38" t="s">
        <v>660</v>
      </c>
      <c r="AJ193" s="40">
        <v>179</v>
      </c>
      <c r="AK193" s="40" t="s">
        <v>540</v>
      </c>
      <c r="AL193" s="40" t="str">
        <f t="shared" si="62"/>
        <v>Post</v>
      </c>
      <c r="AM193" s="40">
        <f t="shared" si="60"/>
        <v>2</v>
      </c>
      <c r="AN193" s="40">
        <f>VLOOKUP(AM193,'Inputs_Metric 7'!$G$49:$H$51,2,FALSE)</f>
        <v>0.5</v>
      </c>
      <c r="AO193" s="169">
        <f>SUMIFS(
INDEX('Step 1_Metric 30'!$M$1:$N$99999,    1,    MATCH($AL193,'Step 1_Metric 30'!$M$2:$N$2,0))         :          INDEX('Step 1_Metric 30'!$M$1:$N$99999,    99999,    MATCH($AL193,'Step 1_Metric 30'!$M$2:$N$2,0)),
'Step 1_Metric 30'!$E$1:$E$99999,       $AM193,    'Step 1_Metric 30'!$F$1:$F$99999,     $AG193         )</f>
        <v>0</v>
      </c>
      <c r="AP193" s="192" t="str">
        <f t="shared" si="66"/>
        <v/>
      </c>
      <c r="AQ193" s="192" t="str">
        <f t="shared" si="67"/>
        <v/>
      </c>
      <c r="AR193" s="192" t="str">
        <f t="shared" si="68"/>
        <v/>
      </c>
      <c r="AS193" s="192" t="str">
        <f t="shared" si="69"/>
        <v/>
      </c>
      <c r="AT193" s="192">
        <f t="shared" si="70"/>
        <v>0</v>
      </c>
      <c r="AU193" s="193">
        <f t="shared" si="71"/>
        <v>0</v>
      </c>
    </row>
    <row r="194" spans="2:47" x14ac:dyDescent="0.25">
      <c r="B194">
        <v>133</v>
      </c>
      <c r="C194" t="str">
        <f>IFERROR(VLOOKUP(B194,'Step 1_Metric 30'!C:F,4,FALSE),"")</f>
        <v/>
      </c>
      <c r="AF194" s="40">
        <f t="shared" si="61"/>
        <v>32</v>
      </c>
      <c r="AG194" s="40" t="str">
        <f t="shared" si="65"/>
        <v/>
      </c>
      <c r="AH194" s="40">
        <v>48</v>
      </c>
      <c r="AI194" s="38" t="s">
        <v>660</v>
      </c>
      <c r="AJ194" s="40">
        <v>180</v>
      </c>
      <c r="AK194" s="40" t="s">
        <v>540</v>
      </c>
      <c r="AL194" s="40" t="str">
        <f t="shared" si="62"/>
        <v>Post</v>
      </c>
      <c r="AM194" s="40">
        <f t="shared" si="60"/>
        <v>20</v>
      </c>
      <c r="AN194" s="40">
        <f>VLOOKUP(AM194,'Inputs_Metric 7'!$G$49:$H$51,2,FALSE)</f>
        <v>0.05</v>
      </c>
      <c r="AO194" s="169">
        <f>SUMIFS(
INDEX('Step 1_Metric 30'!$M$1:$N$99999,    1,    MATCH($AL194,'Step 1_Metric 30'!$M$2:$N$2,0))         :          INDEX('Step 1_Metric 30'!$M$1:$N$99999,    99999,    MATCH($AL194,'Step 1_Metric 30'!$M$2:$N$2,0)),
'Step 1_Metric 30'!$E$1:$E$99999,       $AM194,    'Step 1_Metric 30'!$F$1:$F$99999,     $AG194         )</f>
        <v>0</v>
      </c>
      <c r="AP194" s="192" t="str">
        <f t="shared" si="66"/>
        <v/>
      </c>
      <c r="AQ194" s="192" t="str">
        <f t="shared" si="67"/>
        <v/>
      </c>
      <c r="AR194" s="192">
        <f t="shared" si="68"/>
        <v>0</v>
      </c>
      <c r="AS194" s="192">
        <f t="shared" si="69"/>
        <v>0</v>
      </c>
      <c r="AT194" s="192" t="str">
        <f t="shared" si="70"/>
        <v/>
      </c>
      <c r="AU194" s="193">
        <f t="shared" si="71"/>
        <v>0</v>
      </c>
    </row>
    <row r="195" spans="2:47" x14ac:dyDescent="0.25">
      <c r="B195">
        <v>134</v>
      </c>
      <c r="C195" t="str">
        <f>IFERROR(VLOOKUP(B195,'Step 1_Metric 30'!C:F,4,FALSE),"")</f>
        <v/>
      </c>
      <c r="AF195" s="40">
        <f t="shared" si="61"/>
        <v>32</v>
      </c>
      <c r="AG195" s="40" t="str">
        <f t="shared" si="65"/>
        <v/>
      </c>
      <c r="AH195" s="40">
        <v>49</v>
      </c>
      <c r="AI195" s="38" t="s">
        <v>660</v>
      </c>
      <c r="AJ195" s="40">
        <v>181</v>
      </c>
      <c r="AK195" s="40" t="s">
        <v>540</v>
      </c>
      <c r="AL195" s="40" t="str">
        <f t="shared" si="62"/>
        <v>Post</v>
      </c>
      <c r="AM195" s="40">
        <f t="shared" si="60"/>
        <v>100</v>
      </c>
      <c r="AN195" s="40">
        <f>VLOOKUP(AM195,'Inputs_Metric 7'!$G$49:$H$51,2,FALSE)</f>
        <v>0.01</v>
      </c>
      <c r="AO195" s="169">
        <f>SUMIFS(
INDEX('Step 1_Metric 30'!$M$1:$N$99999,    1,    MATCH($AL195,'Step 1_Metric 30'!$M$2:$N$2,0))         :          INDEX('Step 1_Metric 30'!$M$1:$N$99999,    99999,    MATCH($AL195,'Step 1_Metric 30'!$M$2:$N$2,0)),
'Step 1_Metric 30'!$E$1:$E$99999,       $AM195,    'Step 1_Metric 30'!$F$1:$F$99999,     $AG195         )</f>
        <v>0</v>
      </c>
      <c r="AP195" s="192">
        <f t="shared" si="66"/>
        <v>0</v>
      </c>
      <c r="AQ195" s="192">
        <f t="shared" si="67"/>
        <v>0</v>
      </c>
      <c r="AR195" s="192" t="str">
        <f t="shared" si="68"/>
        <v/>
      </c>
      <c r="AS195" s="192" t="str">
        <f t="shared" si="69"/>
        <v/>
      </c>
      <c r="AT195" s="192" t="str">
        <f t="shared" si="70"/>
        <v/>
      </c>
      <c r="AU195" s="193">
        <f t="shared" si="71"/>
        <v>0</v>
      </c>
    </row>
    <row r="196" spans="2:47" x14ac:dyDescent="0.25">
      <c r="B196">
        <v>135</v>
      </c>
      <c r="C196" t="str">
        <f>IFERROR(VLOOKUP(B196,'Step 1_Metric 30'!C:F,4,FALSE),"")</f>
        <v/>
      </c>
      <c r="AF196" s="40">
        <f t="shared" si="61"/>
        <v>33</v>
      </c>
      <c r="AG196" s="40" t="str">
        <f t="shared" si="65"/>
        <v/>
      </c>
      <c r="AH196" s="40">
        <v>50</v>
      </c>
      <c r="AI196" s="38" t="s">
        <v>660</v>
      </c>
      <c r="AJ196" s="40">
        <v>182</v>
      </c>
      <c r="AK196" s="40" t="s">
        <v>540</v>
      </c>
      <c r="AL196" s="40" t="str">
        <f t="shared" si="62"/>
        <v>Pre</v>
      </c>
      <c r="AM196" s="40">
        <f t="shared" si="60"/>
        <v>2</v>
      </c>
      <c r="AN196" s="40">
        <f>VLOOKUP(AM196,'Inputs_Metric 7'!$G$49:$H$51,2,FALSE)</f>
        <v>0.5</v>
      </c>
      <c r="AO196" s="169">
        <f>SUMIFS(
INDEX('Step 1_Metric 30'!$M$1:$N$99999,    1,    MATCH($AL196,'Step 1_Metric 30'!$M$2:$N$2,0))         :          INDEX('Step 1_Metric 30'!$M$1:$N$99999,    99999,    MATCH($AL196,'Step 1_Metric 30'!$M$2:$N$2,0)),
'Step 1_Metric 30'!$E$1:$E$99999,       $AM196,    'Step 1_Metric 30'!$F$1:$F$99999,     $AG196         )</f>
        <v>0</v>
      </c>
      <c r="AP196" s="192" t="str">
        <f t="shared" si="66"/>
        <v/>
      </c>
      <c r="AQ196" s="192" t="str">
        <f t="shared" si="67"/>
        <v/>
      </c>
      <c r="AR196" s="192" t="str">
        <f t="shared" si="68"/>
        <v/>
      </c>
      <c r="AS196" s="192" t="str">
        <f t="shared" si="69"/>
        <v/>
      </c>
      <c r="AT196" s="192">
        <f t="shared" si="70"/>
        <v>0</v>
      </c>
      <c r="AU196" s="193">
        <f t="shared" si="71"/>
        <v>0</v>
      </c>
    </row>
    <row r="197" spans="2:47" x14ac:dyDescent="0.25">
      <c r="B197">
        <v>136</v>
      </c>
      <c r="C197" t="str">
        <f>IFERROR(VLOOKUP(B197,'Step 1_Metric 30'!C:F,4,FALSE),"")</f>
        <v/>
      </c>
      <c r="AF197" s="40">
        <f t="shared" si="61"/>
        <v>33</v>
      </c>
      <c r="AG197" s="40" t="str">
        <f t="shared" si="65"/>
        <v/>
      </c>
      <c r="AH197" s="40">
        <v>51</v>
      </c>
      <c r="AI197" s="38" t="s">
        <v>660</v>
      </c>
      <c r="AJ197" s="40">
        <v>183</v>
      </c>
      <c r="AK197" s="40" t="s">
        <v>540</v>
      </c>
      <c r="AL197" s="40" t="str">
        <f t="shared" si="62"/>
        <v>Pre</v>
      </c>
      <c r="AM197" s="40">
        <f t="shared" si="60"/>
        <v>20</v>
      </c>
      <c r="AN197" s="40">
        <f>VLOOKUP(AM197,'Inputs_Metric 7'!$G$49:$H$51,2,FALSE)</f>
        <v>0.05</v>
      </c>
      <c r="AO197" s="169">
        <f>SUMIFS(
INDEX('Step 1_Metric 30'!$M$1:$N$99999,    1,    MATCH($AL197,'Step 1_Metric 30'!$M$2:$N$2,0))         :          INDEX('Step 1_Metric 30'!$M$1:$N$99999,    99999,    MATCH($AL197,'Step 1_Metric 30'!$M$2:$N$2,0)),
'Step 1_Metric 30'!$E$1:$E$99999,       $AM197,    'Step 1_Metric 30'!$F$1:$F$99999,     $AG197         )</f>
        <v>0</v>
      </c>
      <c r="AP197" s="192" t="str">
        <f t="shared" si="66"/>
        <v/>
      </c>
      <c r="AQ197" s="192" t="str">
        <f t="shared" si="67"/>
        <v/>
      </c>
      <c r="AR197" s="192">
        <f t="shared" si="68"/>
        <v>0</v>
      </c>
      <c r="AS197" s="192">
        <f t="shared" si="69"/>
        <v>0</v>
      </c>
      <c r="AT197" s="192" t="str">
        <f t="shared" si="70"/>
        <v/>
      </c>
      <c r="AU197" s="193">
        <f t="shared" si="71"/>
        <v>0</v>
      </c>
    </row>
    <row r="198" spans="2:47" x14ac:dyDescent="0.25">
      <c r="B198">
        <v>137</v>
      </c>
      <c r="C198" t="str">
        <f>IFERROR(VLOOKUP(B198,'Step 1_Metric 30'!C:F,4,FALSE),"")</f>
        <v/>
      </c>
      <c r="AF198" s="40">
        <f t="shared" si="61"/>
        <v>33</v>
      </c>
      <c r="AG198" s="40" t="str">
        <f t="shared" si="65"/>
        <v/>
      </c>
      <c r="AH198" s="40">
        <v>52</v>
      </c>
      <c r="AI198" s="38" t="s">
        <v>660</v>
      </c>
      <c r="AJ198" s="40">
        <v>184</v>
      </c>
      <c r="AK198" s="40" t="s">
        <v>540</v>
      </c>
      <c r="AL198" s="40" t="str">
        <f t="shared" si="62"/>
        <v>Pre</v>
      </c>
      <c r="AM198" s="40">
        <f t="shared" si="60"/>
        <v>100</v>
      </c>
      <c r="AN198" s="40">
        <f>VLOOKUP(AM198,'Inputs_Metric 7'!$G$49:$H$51,2,FALSE)</f>
        <v>0.01</v>
      </c>
      <c r="AO198" s="169">
        <f>SUMIFS(
INDEX('Step 1_Metric 30'!$M$1:$N$99999,    1,    MATCH($AL198,'Step 1_Metric 30'!$M$2:$N$2,0))         :          INDEX('Step 1_Metric 30'!$M$1:$N$99999,    99999,    MATCH($AL198,'Step 1_Metric 30'!$M$2:$N$2,0)),
'Step 1_Metric 30'!$E$1:$E$99999,       $AM198,    'Step 1_Metric 30'!$F$1:$F$99999,     $AG198         )</f>
        <v>0</v>
      </c>
      <c r="AP198" s="192">
        <f t="shared" si="66"/>
        <v>0</v>
      </c>
      <c r="AQ198" s="192">
        <f t="shared" si="67"/>
        <v>0</v>
      </c>
      <c r="AR198" s="192" t="str">
        <f t="shared" si="68"/>
        <v/>
      </c>
      <c r="AS198" s="192" t="str">
        <f t="shared" si="69"/>
        <v/>
      </c>
      <c r="AT198" s="192" t="str">
        <f t="shared" si="70"/>
        <v/>
      </c>
      <c r="AU198" s="193">
        <f t="shared" si="71"/>
        <v>0</v>
      </c>
    </row>
    <row r="199" spans="2:47" x14ac:dyDescent="0.25">
      <c r="B199">
        <v>138</v>
      </c>
      <c r="C199" t="str">
        <f>IFERROR(VLOOKUP(B199,'Step 1_Metric 30'!C:F,4,FALSE),"")</f>
        <v/>
      </c>
      <c r="AF199" s="40">
        <f t="shared" si="61"/>
        <v>33</v>
      </c>
      <c r="AG199" s="40" t="str">
        <f t="shared" si="65"/>
        <v/>
      </c>
      <c r="AH199" s="40">
        <v>53</v>
      </c>
      <c r="AI199" s="38" t="s">
        <v>660</v>
      </c>
      <c r="AJ199" s="40">
        <v>185</v>
      </c>
      <c r="AK199" s="40" t="s">
        <v>540</v>
      </c>
      <c r="AL199" s="40" t="str">
        <f t="shared" si="62"/>
        <v>Post</v>
      </c>
      <c r="AM199" s="40">
        <f t="shared" si="60"/>
        <v>2</v>
      </c>
      <c r="AN199" s="40">
        <f>VLOOKUP(AM199,'Inputs_Metric 7'!$G$49:$H$51,2,FALSE)</f>
        <v>0.5</v>
      </c>
      <c r="AO199" s="169">
        <f>SUMIFS(
INDEX('Step 1_Metric 30'!$M$1:$N$99999,    1,    MATCH($AL199,'Step 1_Metric 30'!$M$2:$N$2,0))         :          INDEX('Step 1_Metric 30'!$M$1:$N$99999,    99999,    MATCH($AL199,'Step 1_Metric 30'!$M$2:$N$2,0)),
'Step 1_Metric 30'!$E$1:$E$99999,       $AM199,    'Step 1_Metric 30'!$F$1:$F$99999,     $AG199         )</f>
        <v>0</v>
      </c>
      <c r="AP199" s="192" t="str">
        <f t="shared" si="66"/>
        <v/>
      </c>
      <c r="AQ199" s="192" t="str">
        <f t="shared" si="67"/>
        <v/>
      </c>
      <c r="AR199" s="192" t="str">
        <f t="shared" si="68"/>
        <v/>
      </c>
      <c r="AS199" s="192" t="str">
        <f t="shared" si="69"/>
        <v/>
      </c>
      <c r="AT199" s="192">
        <f t="shared" si="70"/>
        <v>0</v>
      </c>
      <c r="AU199" s="193">
        <f t="shared" si="71"/>
        <v>0</v>
      </c>
    </row>
    <row r="200" spans="2:47" x14ac:dyDescent="0.25">
      <c r="B200">
        <v>139</v>
      </c>
      <c r="C200" t="str">
        <f>IFERROR(VLOOKUP(B200,'Step 1_Metric 30'!C:F,4,FALSE),"")</f>
        <v/>
      </c>
      <c r="AF200" s="40">
        <f t="shared" si="61"/>
        <v>33</v>
      </c>
      <c r="AG200" s="40" t="str">
        <f t="shared" si="65"/>
        <v/>
      </c>
      <c r="AH200" s="40">
        <v>54</v>
      </c>
      <c r="AI200" s="38" t="s">
        <v>660</v>
      </c>
      <c r="AJ200" s="40">
        <v>186</v>
      </c>
      <c r="AK200" s="40" t="s">
        <v>540</v>
      </c>
      <c r="AL200" s="40" t="str">
        <f t="shared" si="62"/>
        <v>Post</v>
      </c>
      <c r="AM200" s="40">
        <f t="shared" ref="AM200:AM237" si="72">AM197</f>
        <v>20</v>
      </c>
      <c r="AN200" s="40">
        <f>VLOOKUP(AM200,'Inputs_Metric 7'!$G$49:$H$51,2,FALSE)</f>
        <v>0.05</v>
      </c>
      <c r="AO200" s="169">
        <f>SUMIFS(
INDEX('Step 1_Metric 30'!$M$1:$N$99999,    1,    MATCH($AL200,'Step 1_Metric 30'!$M$2:$N$2,0))         :          INDEX('Step 1_Metric 30'!$M$1:$N$99999,    99999,    MATCH($AL200,'Step 1_Metric 30'!$M$2:$N$2,0)),
'Step 1_Metric 30'!$E$1:$E$99999,       $AM200,    'Step 1_Metric 30'!$F$1:$F$99999,     $AG200         )</f>
        <v>0</v>
      </c>
      <c r="AP200" s="192" t="str">
        <f t="shared" si="66"/>
        <v/>
      </c>
      <c r="AQ200" s="192" t="str">
        <f t="shared" si="67"/>
        <v/>
      </c>
      <c r="AR200" s="192">
        <f t="shared" si="68"/>
        <v>0</v>
      </c>
      <c r="AS200" s="192">
        <f t="shared" si="69"/>
        <v>0</v>
      </c>
      <c r="AT200" s="192" t="str">
        <f t="shared" si="70"/>
        <v/>
      </c>
      <c r="AU200" s="193">
        <f t="shared" si="71"/>
        <v>0</v>
      </c>
    </row>
    <row r="201" spans="2:47" x14ac:dyDescent="0.25">
      <c r="B201">
        <v>140</v>
      </c>
      <c r="C201" t="str">
        <f>IFERROR(VLOOKUP(B201,'Step 1_Metric 30'!C:F,4,FALSE),"")</f>
        <v/>
      </c>
      <c r="AF201" s="40">
        <f t="shared" si="61"/>
        <v>33</v>
      </c>
      <c r="AG201" s="40" t="str">
        <f t="shared" si="65"/>
        <v/>
      </c>
      <c r="AH201" s="40">
        <v>55</v>
      </c>
      <c r="AI201" s="38" t="s">
        <v>660</v>
      </c>
      <c r="AJ201" s="40">
        <v>187</v>
      </c>
      <c r="AK201" s="40" t="s">
        <v>540</v>
      </c>
      <c r="AL201" s="40" t="str">
        <f t="shared" si="62"/>
        <v>Post</v>
      </c>
      <c r="AM201" s="40">
        <f t="shared" si="72"/>
        <v>100</v>
      </c>
      <c r="AN201" s="40">
        <f>VLOOKUP(AM201,'Inputs_Metric 7'!$G$49:$H$51,2,FALSE)</f>
        <v>0.01</v>
      </c>
      <c r="AO201" s="169">
        <f>SUMIFS(
INDEX('Step 1_Metric 30'!$M$1:$N$99999,    1,    MATCH($AL201,'Step 1_Metric 30'!$M$2:$N$2,0))         :          INDEX('Step 1_Metric 30'!$M$1:$N$99999,    99999,    MATCH($AL201,'Step 1_Metric 30'!$M$2:$N$2,0)),
'Step 1_Metric 30'!$E$1:$E$99999,       $AM201,    'Step 1_Metric 30'!$F$1:$F$99999,     $AG201         )</f>
        <v>0</v>
      </c>
      <c r="AP201" s="192">
        <f t="shared" si="66"/>
        <v>0</v>
      </c>
      <c r="AQ201" s="192">
        <f t="shared" si="67"/>
        <v>0</v>
      </c>
      <c r="AR201" s="192" t="str">
        <f t="shared" si="68"/>
        <v/>
      </c>
      <c r="AS201" s="192" t="str">
        <f t="shared" si="69"/>
        <v/>
      </c>
      <c r="AT201" s="192" t="str">
        <f t="shared" si="70"/>
        <v/>
      </c>
      <c r="AU201" s="193">
        <f t="shared" si="71"/>
        <v>0</v>
      </c>
    </row>
    <row r="202" spans="2:47" x14ac:dyDescent="0.25">
      <c r="B202">
        <v>141</v>
      </c>
      <c r="C202" t="str">
        <f>IFERROR(VLOOKUP(B202,'Step 1_Metric 30'!C:F,4,FALSE),"")</f>
        <v/>
      </c>
      <c r="AF202" s="40">
        <f t="shared" ref="AF202:AF237" si="73">AF196+1</f>
        <v>34</v>
      </c>
      <c r="AG202" s="40" t="str">
        <f t="shared" si="65"/>
        <v/>
      </c>
      <c r="AH202" s="40">
        <v>56</v>
      </c>
      <c r="AI202" s="38" t="s">
        <v>660</v>
      </c>
      <c r="AJ202" s="40">
        <v>188</v>
      </c>
      <c r="AK202" s="40" t="s">
        <v>540</v>
      </c>
      <c r="AL202" s="40" t="str">
        <f t="shared" si="62"/>
        <v>Pre</v>
      </c>
      <c r="AM202" s="40">
        <f t="shared" si="72"/>
        <v>2</v>
      </c>
      <c r="AN202" s="40">
        <f>VLOOKUP(AM202,'Inputs_Metric 7'!$G$49:$H$51,2,FALSE)</f>
        <v>0.5</v>
      </c>
      <c r="AO202" s="169">
        <f>SUMIFS(
INDEX('Step 1_Metric 30'!$M$1:$N$99999,    1,    MATCH($AL202,'Step 1_Metric 30'!$M$2:$N$2,0))         :          INDEX('Step 1_Metric 30'!$M$1:$N$99999,    99999,    MATCH($AL202,'Step 1_Metric 30'!$M$2:$N$2,0)),
'Step 1_Metric 30'!$E$1:$E$99999,       $AM202,    'Step 1_Metric 30'!$F$1:$F$99999,     $AG202         )</f>
        <v>0</v>
      </c>
      <c r="AP202" s="192" t="str">
        <f t="shared" si="66"/>
        <v/>
      </c>
      <c r="AQ202" s="192" t="str">
        <f t="shared" si="67"/>
        <v/>
      </c>
      <c r="AR202" s="192" t="str">
        <f t="shared" si="68"/>
        <v/>
      </c>
      <c r="AS202" s="192" t="str">
        <f t="shared" si="69"/>
        <v/>
      </c>
      <c r="AT202" s="192">
        <f t="shared" si="70"/>
        <v>0</v>
      </c>
      <c r="AU202" s="193">
        <f t="shared" si="71"/>
        <v>0</v>
      </c>
    </row>
    <row r="203" spans="2:47" x14ac:dyDescent="0.25">
      <c r="B203">
        <v>142</v>
      </c>
      <c r="C203" t="str">
        <f>IFERROR(VLOOKUP(B203,'Step 1_Metric 30'!C:F,4,FALSE),"")</f>
        <v/>
      </c>
      <c r="AF203" s="40">
        <f t="shared" si="73"/>
        <v>34</v>
      </c>
      <c r="AG203" s="40" t="str">
        <f t="shared" si="65"/>
        <v/>
      </c>
      <c r="AH203" s="40">
        <v>57</v>
      </c>
      <c r="AI203" s="38" t="s">
        <v>660</v>
      </c>
      <c r="AJ203" s="40">
        <v>189</v>
      </c>
      <c r="AK203" s="40" t="s">
        <v>540</v>
      </c>
      <c r="AL203" s="40" t="str">
        <f t="shared" ref="AL203:AL237" si="74">AL197</f>
        <v>Pre</v>
      </c>
      <c r="AM203" s="40">
        <f t="shared" si="72"/>
        <v>20</v>
      </c>
      <c r="AN203" s="40">
        <f>VLOOKUP(AM203,'Inputs_Metric 7'!$G$49:$H$51,2,FALSE)</f>
        <v>0.05</v>
      </c>
      <c r="AO203" s="169">
        <f>SUMIFS(
INDEX('Step 1_Metric 30'!$M$1:$N$99999,    1,    MATCH($AL203,'Step 1_Metric 30'!$M$2:$N$2,0))         :          INDEX('Step 1_Metric 30'!$M$1:$N$99999,    99999,    MATCH($AL203,'Step 1_Metric 30'!$M$2:$N$2,0)),
'Step 1_Metric 30'!$E$1:$E$99999,       $AM203,    'Step 1_Metric 30'!$F$1:$F$99999,     $AG203         )</f>
        <v>0</v>
      </c>
      <c r="AP203" s="192" t="str">
        <f t="shared" si="66"/>
        <v/>
      </c>
      <c r="AQ203" s="192" t="str">
        <f t="shared" si="67"/>
        <v/>
      </c>
      <c r="AR203" s="192">
        <f t="shared" si="68"/>
        <v>0</v>
      </c>
      <c r="AS203" s="192">
        <f t="shared" si="69"/>
        <v>0</v>
      </c>
      <c r="AT203" s="192" t="str">
        <f t="shared" si="70"/>
        <v/>
      </c>
      <c r="AU203" s="193">
        <f t="shared" si="71"/>
        <v>0</v>
      </c>
    </row>
    <row r="204" spans="2:47" x14ac:dyDescent="0.25">
      <c r="B204">
        <v>143</v>
      </c>
      <c r="C204" t="str">
        <f>IFERROR(VLOOKUP(B204,'Step 1_Metric 30'!C:F,4,FALSE),"")</f>
        <v/>
      </c>
      <c r="AF204" s="40">
        <f t="shared" si="73"/>
        <v>34</v>
      </c>
      <c r="AG204" s="40" t="str">
        <f t="shared" si="65"/>
        <v/>
      </c>
      <c r="AH204" s="40">
        <v>58</v>
      </c>
      <c r="AI204" s="38" t="s">
        <v>660</v>
      </c>
      <c r="AJ204" s="40">
        <v>190</v>
      </c>
      <c r="AK204" s="40" t="s">
        <v>540</v>
      </c>
      <c r="AL204" s="40" t="str">
        <f t="shared" si="74"/>
        <v>Pre</v>
      </c>
      <c r="AM204" s="40">
        <f t="shared" si="72"/>
        <v>100</v>
      </c>
      <c r="AN204" s="40">
        <f>VLOOKUP(AM204,'Inputs_Metric 7'!$G$49:$H$51,2,FALSE)</f>
        <v>0.01</v>
      </c>
      <c r="AO204" s="169">
        <f>SUMIFS(
INDEX('Step 1_Metric 30'!$M$1:$N$99999,    1,    MATCH($AL204,'Step 1_Metric 30'!$M$2:$N$2,0))         :          INDEX('Step 1_Metric 30'!$M$1:$N$99999,    99999,    MATCH($AL204,'Step 1_Metric 30'!$M$2:$N$2,0)),
'Step 1_Metric 30'!$E$1:$E$99999,       $AM204,    'Step 1_Metric 30'!$F$1:$F$99999,     $AG204         )</f>
        <v>0</v>
      </c>
      <c r="AP204" s="192">
        <f t="shared" si="66"/>
        <v>0</v>
      </c>
      <c r="AQ204" s="192">
        <f t="shared" si="67"/>
        <v>0</v>
      </c>
      <c r="AR204" s="192" t="str">
        <f t="shared" si="68"/>
        <v/>
      </c>
      <c r="AS204" s="192" t="str">
        <f t="shared" si="69"/>
        <v/>
      </c>
      <c r="AT204" s="192" t="str">
        <f t="shared" si="70"/>
        <v/>
      </c>
      <c r="AU204" s="193">
        <f t="shared" si="71"/>
        <v>0</v>
      </c>
    </row>
    <row r="205" spans="2:47" x14ac:dyDescent="0.25">
      <c r="B205">
        <v>144</v>
      </c>
      <c r="C205" t="str">
        <f>IFERROR(VLOOKUP(B205,'Step 1_Metric 30'!C:F,4,FALSE),"")</f>
        <v/>
      </c>
      <c r="AF205" s="40">
        <f t="shared" si="73"/>
        <v>34</v>
      </c>
      <c r="AG205" s="40" t="str">
        <f t="shared" si="65"/>
        <v/>
      </c>
      <c r="AH205" s="40">
        <v>59</v>
      </c>
      <c r="AI205" s="38" t="s">
        <v>660</v>
      </c>
      <c r="AJ205" s="40">
        <v>191</v>
      </c>
      <c r="AK205" s="40" t="s">
        <v>540</v>
      </c>
      <c r="AL205" s="40" t="str">
        <f t="shared" si="74"/>
        <v>Post</v>
      </c>
      <c r="AM205" s="40">
        <f t="shared" si="72"/>
        <v>2</v>
      </c>
      <c r="AN205" s="40">
        <f>VLOOKUP(AM205,'Inputs_Metric 7'!$G$49:$H$51,2,FALSE)</f>
        <v>0.5</v>
      </c>
      <c r="AO205" s="169">
        <f>SUMIFS(
INDEX('Step 1_Metric 30'!$M$1:$N$99999,    1,    MATCH($AL205,'Step 1_Metric 30'!$M$2:$N$2,0))         :          INDEX('Step 1_Metric 30'!$M$1:$N$99999,    99999,    MATCH($AL205,'Step 1_Metric 30'!$M$2:$N$2,0)),
'Step 1_Metric 30'!$E$1:$E$99999,       $AM205,    'Step 1_Metric 30'!$F$1:$F$99999,     $AG205         )</f>
        <v>0</v>
      </c>
      <c r="AP205" s="192" t="str">
        <f t="shared" si="66"/>
        <v/>
      </c>
      <c r="AQ205" s="192" t="str">
        <f t="shared" si="67"/>
        <v/>
      </c>
      <c r="AR205" s="192" t="str">
        <f t="shared" si="68"/>
        <v/>
      </c>
      <c r="AS205" s="192" t="str">
        <f t="shared" si="69"/>
        <v/>
      </c>
      <c r="AT205" s="192">
        <f t="shared" si="70"/>
        <v>0</v>
      </c>
      <c r="AU205" s="193">
        <f t="shared" si="71"/>
        <v>0</v>
      </c>
    </row>
    <row r="206" spans="2:47" x14ac:dyDescent="0.25">
      <c r="B206">
        <v>145</v>
      </c>
      <c r="C206" t="str">
        <f>IFERROR(VLOOKUP(B206,'Step 1_Metric 30'!C:F,4,FALSE),"")</f>
        <v/>
      </c>
      <c r="AF206" s="40">
        <f t="shared" si="73"/>
        <v>34</v>
      </c>
      <c r="AG206" s="40" t="str">
        <f t="shared" si="65"/>
        <v/>
      </c>
      <c r="AH206" s="40">
        <v>60</v>
      </c>
      <c r="AI206" s="38" t="s">
        <v>660</v>
      </c>
      <c r="AJ206" s="40">
        <v>192</v>
      </c>
      <c r="AK206" s="40" t="s">
        <v>540</v>
      </c>
      <c r="AL206" s="40" t="str">
        <f t="shared" si="74"/>
        <v>Post</v>
      </c>
      <c r="AM206" s="40">
        <f t="shared" si="72"/>
        <v>20</v>
      </c>
      <c r="AN206" s="40">
        <f>VLOOKUP(AM206,'Inputs_Metric 7'!$G$49:$H$51,2,FALSE)</f>
        <v>0.05</v>
      </c>
      <c r="AO206" s="169">
        <f>SUMIFS(
INDEX('Step 1_Metric 30'!$M$1:$N$99999,    1,    MATCH($AL206,'Step 1_Metric 30'!$M$2:$N$2,0))         :          INDEX('Step 1_Metric 30'!$M$1:$N$99999,    99999,    MATCH($AL206,'Step 1_Metric 30'!$M$2:$N$2,0)),
'Step 1_Metric 30'!$E$1:$E$99999,       $AM206,    'Step 1_Metric 30'!$F$1:$F$99999,     $AG206         )</f>
        <v>0</v>
      </c>
      <c r="AP206" s="192" t="str">
        <f t="shared" si="66"/>
        <v/>
      </c>
      <c r="AQ206" s="192" t="str">
        <f t="shared" si="67"/>
        <v/>
      </c>
      <c r="AR206" s="192">
        <f t="shared" si="68"/>
        <v>0</v>
      </c>
      <c r="AS206" s="192">
        <f t="shared" si="69"/>
        <v>0</v>
      </c>
      <c r="AT206" s="192" t="str">
        <f t="shared" si="70"/>
        <v/>
      </c>
      <c r="AU206" s="193">
        <f t="shared" si="71"/>
        <v>0</v>
      </c>
    </row>
    <row r="207" spans="2:47" x14ac:dyDescent="0.25">
      <c r="B207">
        <v>146</v>
      </c>
      <c r="C207" t="str">
        <f>IFERROR(VLOOKUP(B207,'Step 1_Metric 30'!C:F,4,FALSE),"")</f>
        <v/>
      </c>
      <c r="AF207" s="40">
        <f t="shared" si="73"/>
        <v>34</v>
      </c>
      <c r="AG207" s="40" t="str">
        <f t="shared" si="65"/>
        <v/>
      </c>
      <c r="AH207" s="40">
        <v>61</v>
      </c>
      <c r="AI207" s="38" t="s">
        <v>660</v>
      </c>
      <c r="AJ207" s="40">
        <v>193</v>
      </c>
      <c r="AK207" s="40" t="s">
        <v>540</v>
      </c>
      <c r="AL207" s="40" t="str">
        <f t="shared" si="74"/>
        <v>Post</v>
      </c>
      <c r="AM207" s="40">
        <f t="shared" si="72"/>
        <v>100</v>
      </c>
      <c r="AN207" s="40">
        <f>VLOOKUP(AM207,'Inputs_Metric 7'!$G$49:$H$51,2,FALSE)</f>
        <v>0.01</v>
      </c>
      <c r="AO207" s="169">
        <f>SUMIFS(
INDEX('Step 1_Metric 30'!$M$1:$N$99999,    1,    MATCH($AL207,'Step 1_Metric 30'!$M$2:$N$2,0))         :          INDEX('Step 1_Metric 30'!$M$1:$N$99999,    99999,    MATCH($AL207,'Step 1_Metric 30'!$M$2:$N$2,0)),
'Step 1_Metric 30'!$E$1:$E$99999,       $AM207,    'Step 1_Metric 30'!$F$1:$F$99999,     $AG207         )</f>
        <v>0</v>
      </c>
      <c r="AP207" s="192">
        <f t="shared" si="66"/>
        <v>0</v>
      </c>
      <c r="AQ207" s="192">
        <f t="shared" si="67"/>
        <v>0</v>
      </c>
      <c r="AR207" s="192" t="str">
        <f t="shared" si="68"/>
        <v/>
      </c>
      <c r="AS207" s="192" t="str">
        <f t="shared" si="69"/>
        <v/>
      </c>
      <c r="AT207" s="192" t="str">
        <f t="shared" si="70"/>
        <v/>
      </c>
      <c r="AU207" s="193">
        <f t="shared" si="71"/>
        <v>0</v>
      </c>
    </row>
    <row r="208" spans="2:47" x14ac:dyDescent="0.25">
      <c r="B208">
        <v>147</v>
      </c>
      <c r="C208" t="str">
        <f>IFERROR(VLOOKUP(B208,'Step 1_Metric 30'!C:F,4,FALSE),"")</f>
        <v/>
      </c>
      <c r="AF208" s="40">
        <f t="shared" si="73"/>
        <v>35</v>
      </c>
      <c r="AG208" s="40" t="str">
        <f t="shared" si="65"/>
        <v/>
      </c>
      <c r="AH208" s="40">
        <v>62</v>
      </c>
      <c r="AI208" s="38" t="s">
        <v>660</v>
      </c>
      <c r="AJ208" s="40">
        <v>194</v>
      </c>
      <c r="AK208" s="40" t="s">
        <v>540</v>
      </c>
      <c r="AL208" s="40" t="str">
        <f t="shared" si="74"/>
        <v>Pre</v>
      </c>
      <c r="AM208" s="40">
        <f t="shared" si="72"/>
        <v>2</v>
      </c>
      <c r="AN208" s="40">
        <f>VLOOKUP(AM208,'Inputs_Metric 7'!$G$49:$H$51,2,FALSE)</f>
        <v>0.5</v>
      </c>
      <c r="AO208" s="169">
        <f>SUMIFS(
INDEX('Step 1_Metric 30'!$M$1:$N$99999,    1,    MATCH($AL208,'Step 1_Metric 30'!$M$2:$N$2,0))         :          INDEX('Step 1_Metric 30'!$M$1:$N$99999,    99999,    MATCH($AL208,'Step 1_Metric 30'!$M$2:$N$2,0)),
'Step 1_Metric 30'!$E$1:$E$99999,       $AM208,    'Step 1_Metric 30'!$F$1:$F$99999,     $AG208         )</f>
        <v>0</v>
      </c>
      <c r="AP208" s="192" t="str">
        <f t="shared" si="66"/>
        <v/>
      </c>
      <c r="AQ208" s="192" t="str">
        <f t="shared" si="67"/>
        <v/>
      </c>
      <c r="AR208" s="192" t="str">
        <f t="shared" si="68"/>
        <v/>
      </c>
      <c r="AS208" s="192" t="str">
        <f t="shared" si="69"/>
        <v/>
      </c>
      <c r="AT208" s="192">
        <f t="shared" si="70"/>
        <v>0</v>
      </c>
      <c r="AU208" s="193">
        <f t="shared" si="71"/>
        <v>0</v>
      </c>
    </row>
    <row r="209" spans="2:47" x14ac:dyDescent="0.25">
      <c r="B209">
        <v>148</v>
      </c>
      <c r="C209" t="str">
        <f>IFERROR(VLOOKUP(B209,'Step 1_Metric 30'!C:F,4,FALSE),"")</f>
        <v/>
      </c>
      <c r="AF209" s="40">
        <f t="shared" si="73"/>
        <v>35</v>
      </c>
      <c r="AG209" s="40" t="str">
        <f t="shared" si="65"/>
        <v/>
      </c>
      <c r="AH209" s="40">
        <v>63</v>
      </c>
      <c r="AI209" s="38" t="s">
        <v>660</v>
      </c>
      <c r="AJ209" s="40">
        <v>195</v>
      </c>
      <c r="AK209" s="40" t="s">
        <v>540</v>
      </c>
      <c r="AL209" s="40" t="str">
        <f t="shared" si="74"/>
        <v>Pre</v>
      </c>
      <c r="AM209" s="40">
        <f t="shared" si="72"/>
        <v>20</v>
      </c>
      <c r="AN209" s="40">
        <f>VLOOKUP(AM209,'Inputs_Metric 7'!$G$49:$H$51,2,FALSE)</f>
        <v>0.05</v>
      </c>
      <c r="AO209" s="169">
        <f>SUMIFS(
INDEX('Step 1_Metric 30'!$M$1:$N$99999,    1,    MATCH($AL209,'Step 1_Metric 30'!$M$2:$N$2,0))         :          INDEX('Step 1_Metric 30'!$M$1:$N$99999,    99999,    MATCH($AL209,'Step 1_Metric 30'!$M$2:$N$2,0)),
'Step 1_Metric 30'!$E$1:$E$99999,       $AM209,    'Step 1_Metric 30'!$F$1:$F$99999,     $AG209         )</f>
        <v>0</v>
      </c>
      <c r="AP209" s="192" t="str">
        <f t="shared" si="66"/>
        <v/>
      </c>
      <c r="AQ209" s="192" t="str">
        <f t="shared" si="67"/>
        <v/>
      </c>
      <c r="AR209" s="192">
        <f t="shared" si="68"/>
        <v>0</v>
      </c>
      <c r="AS209" s="192">
        <f t="shared" si="69"/>
        <v>0</v>
      </c>
      <c r="AT209" s="192" t="str">
        <f t="shared" si="70"/>
        <v/>
      </c>
      <c r="AU209" s="193">
        <f t="shared" si="71"/>
        <v>0</v>
      </c>
    </row>
    <row r="210" spans="2:47" x14ac:dyDescent="0.25">
      <c r="B210">
        <v>149</v>
      </c>
      <c r="C210" t="str">
        <f>IFERROR(VLOOKUP(B210,'Step 1_Metric 30'!C:F,4,FALSE),"")</f>
        <v/>
      </c>
      <c r="AF210" s="40">
        <f t="shared" si="73"/>
        <v>35</v>
      </c>
      <c r="AG210" s="40" t="str">
        <f t="shared" si="65"/>
        <v/>
      </c>
      <c r="AH210" s="40">
        <v>64</v>
      </c>
      <c r="AI210" s="38" t="s">
        <v>660</v>
      </c>
      <c r="AJ210" s="40">
        <v>196</v>
      </c>
      <c r="AK210" s="40" t="s">
        <v>540</v>
      </c>
      <c r="AL210" s="40" t="str">
        <f t="shared" si="74"/>
        <v>Pre</v>
      </c>
      <c r="AM210" s="40">
        <f t="shared" si="72"/>
        <v>100</v>
      </c>
      <c r="AN210" s="40">
        <f>VLOOKUP(AM210,'Inputs_Metric 7'!$G$49:$H$51,2,FALSE)</f>
        <v>0.01</v>
      </c>
      <c r="AO210" s="169">
        <f>SUMIFS(
INDEX('Step 1_Metric 30'!$M$1:$N$99999,    1,    MATCH($AL210,'Step 1_Metric 30'!$M$2:$N$2,0))         :          INDEX('Step 1_Metric 30'!$M$1:$N$99999,    99999,    MATCH($AL210,'Step 1_Metric 30'!$M$2:$N$2,0)),
'Step 1_Metric 30'!$E$1:$E$99999,       $AM210,    'Step 1_Metric 30'!$F$1:$F$99999,     $AG210         )</f>
        <v>0</v>
      </c>
      <c r="AP210" s="192">
        <f t="shared" si="66"/>
        <v>0</v>
      </c>
      <c r="AQ210" s="192">
        <f t="shared" si="67"/>
        <v>0</v>
      </c>
      <c r="AR210" s="192" t="str">
        <f t="shared" si="68"/>
        <v/>
      </c>
      <c r="AS210" s="192" t="str">
        <f t="shared" si="69"/>
        <v/>
      </c>
      <c r="AT210" s="192" t="str">
        <f t="shared" si="70"/>
        <v/>
      </c>
      <c r="AU210" s="193">
        <f t="shared" si="71"/>
        <v>0</v>
      </c>
    </row>
    <row r="211" spans="2:47" x14ac:dyDescent="0.25">
      <c r="B211">
        <v>150</v>
      </c>
      <c r="C211" t="str">
        <f>IFERROR(VLOOKUP(B211,'Step 1_Metric 30'!C:F,4,FALSE),"")</f>
        <v/>
      </c>
      <c r="AF211" s="40">
        <f t="shared" si="73"/>
        <v>35</v>
      </c>
      <c r="AG211" s="40" t="str">
        <f t="shared" si="65"/>
        <v/>
      </c>
      <c r="AH211" s="40">
        <v>65</v>
      </c>
      <c r="AI211" s="38" t="s">
        <v>660</v>
      </c>
      <c r="AJ211" s="40">
        <v>197</v>
      </c>
      <c r="AK211" s="40" t="s">
        <v>540</v>
      </c>
      <c r="AL211" s="40" t="str">
        <f t="shared" si="74"/>
        <v>Post</v>
      </c>
      <c r="AM211" s="40">
        <f t="shared" si="72"/>
        <v>2</v>
      </c>
      <c r="AN211" s="40">
        <f>VLOOKUP(AM211,'Inputs_Metric 7'!$G$49:$H$51,2,FALSE)</f>
        <v>0.5</v>
      </c>
      <c r="AO211" s="169">
        <f>SUMIFS(
INDEX('Step 1_Metric 30'!$M$1:$N$99999,    1,    MATCH($AL211,'Step 1_Metric 30'!$M$2:$N$2,0))         :          INDEX('Step 1_Metric 30'!$M$1:$N$99999,    99999,    MATCH($AL211,'Step 1_Metric 30'!$M$2:$N$2,0)),
'Step 1_Metric 30'!$E$1:$E$99999,       $AM211,    'Step 1_Metric 30'!$F$1:$F$99999,     $AG211         )</f>
        <v>0</v>
      </c>
      <c r="AP211" s="192" t="str">
        <f t="shared" si="66"/>
        <v/>
      </c>
      <c r="AQ211" s="192" t="str">
        <f t="shared" si="67"/>
        <v/>
      </c>
      <c r="AR211" s="192" t="str">
        <f t="shared" si="68"/>
        <v/>
      </c>
      <c r="AS211" s="192" t="str">
        <f t="shared" si="69"/>
        <v/>
      </c>
      <c r="AT211" s="192">
        <f t="shared" si="70"/>
        <v>0</v>
      </c>
      <c r="AU211" s="193">
        <f t="shared" si="71"/>
        <v>0</v>
      </c>
    </row>
    <row r="212" spans="2:47" x14ac:dyDescent="0.25">
      <c r="B212">
        <v>151</v>
      </c>
      <c r="C212" t="str">
        <f>IFERROR(VLOOKUP(B212,'Step 1_Metric 30'!C:F,4,FALSE),"")</f>
        <v/>
      </c>
      <c r="AF212" s="40">
        <f t="shared" si="73"/>
        <v>35</v>
      </c>
      <c r="AG212" s="40" t="str">
        <f t="shared" si="65"/>
        <v/>
      </c>
      <c r="AH212" s="40">
        <v>66</v>
      </c>
      <c r="AI212" s="38" t="s">
        <v>660</v>
      </c>
      <c r="AJ212" s="40">
        <v>198</v>
      </c>
      <c r="AK212" s="40" t="s">
        <v>540</v>
      </c>
      <c r="AL212" s="40" t="str">
        <f t="shared" si="74"/>
        <v>Post</v>
      </c>
      <c r="AM212" s="40">
        <f t="shared" si="72"/>
        <v>20</v>
      </c>
      <c r="AN212" s="40">
        <f>VLOOKUP(AM212,'Inputs_Metric 7'!$G$49:$H$51,2,FALSE)</f>
        <v>0.05</v>
      </c>
      <c r="AO212" s="169">
        <f>SUMIFS(
INDEX('Step 1_Metric 30'!$M$1:$N$99999,    1,    MATCH($AL212,'Step 1_Metric 30'!$M$2:$N$2,0))         :          INDEX('Step 1_Metric 30'!$M$1:$N$99999,    99999,    MATCH($AL212,'Step 1_Metric 30'!$M$2:$N$2,0)),
'Step 1_Metric 30'!$E$1:$E$99999,       $AM212,    'Step 1_Metric 30'!$F$1:$F$99999,     $AG212         )</f>
        <v>0</v>
      </c>
      <c r="AP212" s="192" t="str">
        <f t="shared" si="66"/>
        <v/>
      </c>
      <c r="AQ212" s="192" t="str">
        <f t="shared" si="67"/>
        <v/>
      </c>
      <c r="AR212" s="192">
        <f t="shared" si="68"/>
        <v>0</v>
      </c>
      <c r="AS212" s="192">
        <f t="shared" si="69"/>
        <v>0</v>
      </c>
      <c r="AT212" s="192" t="str">
        <f t="shared" si="70"/>
        <v/>
      </c>
      <c r="AU212" s="193">
        <f t="shared" si="71"/>
        <v>0</v>
      </c>
    </row>
    <row r="213" spans="2:47" x14ac:dyDescent="0.25">
      <c r="B213">
        <v>152</v>
      </c>
      <c r="C213" t="str">
        <f>IFERROR(VLOOKUP(B213,'Step 1_Metric 30'!C:F,4,FALSE),"")</f>
        <v/>
      </c>
      <c r="AF213" s="40">
        <f t="shared" si="73"/>
        <v>35</v>
      </c>
      <c r="AG213" s="40" t="str">
        <f t="shared" si="65"/>
        <v/>
      </c>
      <c r="AH213" s="40">
        <v>67</v>
      </c>
      <c r="AI213" s="38" t="s">
        <v>660</v>
      </c>
      <c r="AJ213" s="40">
        <v>199</v>
      </c>
      <c r="AK213" s="40" t="s">
        <v>540</v>
      </c>
      <c r="AL213" s="40" t="str">
        <f t="shared" si="74"/>
        <v>Post</v>
      </c>
      <c r="AM213" s="40">
        <f t="shared" si="72"/>
        <v>100</v>
      </c>
      <c r="AN213" s="40">
        <f>VLOOKUP(AM213,'Inputs_Metric 7'!$G$49:$H$51,2,FALSE)</f>
        <v>0.01</v>
      </c>
      <c r="AO213" s="169">
        <f>SUMIFS(
INDEX('Step 1_Metric 30'!$M$1:$N$99999,    1,    MATCH($AL213,'Step 1_Metric 30'!$M$2:$N$2,0))         :          INDEX('Step 1_Metric 30'!$M$1:$N$99999,    99999,    MATCH($AL213,'Step 1_Metric 30'!$M$2:$N$2,0)),
'Step 1_Metric 30'!$E$1:$E$99999,       $AM213,    'Step 1_Metric 30'!$F$1:$F$99999,     $AG213         )</f>
        <v>0</v>
      </c>
      <c r="AP213" s="192">
        <f t="shared" si="66"/>
        <v>0</v>
      </c>
      <c r="AQ213" s="192">
        <f t="shared" si="67"/>
        <v>0</v>
      </c>
      <c r="AR213" s="192" t="str">
        <f t="shared" si="68"/>
        <v/>
      </c>
      <c r="AS213" s="192" t="str">
        <f t="shared" si="69"/>
        <v/>
      </c>
      <c r="AT213" s="192" t="str">
        <f t="shared" si="70"/>
        <v/>
      </c>
      <c r="AU213" s="193">
        <f t="shared" si="71"/>
        <v>0</v>
      </c>
    </row>
    <row r="214" spans="2:47" x14ac:dyDescent="0.25">
      <c r="B214">
        <v>153</v>
      </c>
      <c r="C214" t="str">
        <f>IFERROR(VLOOKUP(B214,'Step 1_Metric 30'!C:F,4,FALSE),"")</f>
        <v/>
      </c>
      <c r="AF214" s="40">
        <f t="shared" si="73"/>
        <v>36</v>
      </c>
      <c r="AG214" s="40" t="str">
        <f t="shared" si="65"/>
        <v/>
      </c>
      <c r="AH214" s="40">
        <v>68</v>
      </c>
      <c r="AI214" s="38" t="s">
        <v>660</v>
      </c>
      <c r="AJ214" s="40">
        <v>200</v>
      </c>
      <c r="AK214" s="40" t="s">
        <v>540</v>
      </c>
      <c r="AL214" s="40" t="str">
        <f t="shared" si="74"/>
        <v>Pre</v>
      </c>
      <c r="AM214" s="40">
        <f t="shared" si="72"/>
        <v>2</v>
      </c>
      <c r="AN214" s="40">
        <f>VLOOKUP(AM214,'Inputs_Metric 7'!$G$49:$H$51,2,FALSE)</f>
        <v>0.5</v>
      </c>
      <c r="AO214" s="169">
        <f>SUMIFS(
INDEX('Step 1_Metric 30'!$M$1:$N$99999,    1,    MATCH($AL214,'Step 1_Metric 30'!$M$2:$N$2,0))         :          INDEX('Step 1_Metric 30'!$M$1:$N$99999,    99999,    MATCH($AL214,'Step 1_Metric 30'!$M$2:$N$2,0)),
'Step 1_Metric 30'!$E$1:$E$99999,       $AM214,    'Step 1_Metric 30'!$F$1:$F$99999,     $AG214         )</f>
        <v>0</v>
      </c>
      <c r="AP214" s="192" t="str">
        <f t="shared" si="66"/>
        <v/>
      </c>
      <c r="AQ214" s="192" t="str">
        <f t="shared" si="67"/>
        <v/>
      </c>
      <c r="AR214" s="192" t="str">
        <f t="shared" si="68"/>
        <v/>
      </c>
      <c r="AS214" s="192" t="str">
        <f t="shared" si="69"/>
        <v/>
      </c>
      <c r="AT214" s="192">
        <f t="shared" si="70"/>
        <v>0</v>
      </c>
      <c r="AU214" s="193">
        <f t="shared" si="71"/>
        <v>0</v>
      </c>
    </row>
    <row r="215" spans="2:47" x14ac:dyDescent="0.25">
      <c r="B215">
        <v>154</v>
      </c>
      <c r="C215" t="str">
        <f>IFERROR(VLOOKUP(B215,'Step 1_Metric 30'!C:F,4,FALSE),"")</f>
        <v/>
      </c>
      <c r="AF215" s="40">
        <f t="shared" si="73"/>
        <v>36</v>
      </c>
      <c r="AG215" s="40" t="str">
        <f t="shared" si="65"/>
        <v/>
      </c>
      <c r="AH215" s="40">
        <v>69</v>
      </c>
      <c r="AI215" s="38" t="s">
        <v>660</v>
      </c>
      <c r="AJ215" s="40">
        <v>201</v>
      </c>
      <c r="AK215" s="40" t="s">
        <v>540</v>
      </c>
      <c r="AL215" s="40" t="str">
        <f t="shared" si="74"/>
        <v>Pre</v>
      </c>
      <c r="AM215" s="40">
        <f t="shared" si="72"/>
        <v>20</v>
      </c>
      <c r="AN215" s="40">
        <f>VLOOKUP(AM215,'Inputs_Metric 7'!$G$49:$H$51,2,FALSE)</f>
        <v>0.05</v>
      </c>
      <c r="AO215" s="169">
        <f>SUMIFS(
INDEX('Step 1_Metric 30'!$M$1:$N$99999,    1,    MATCH($AL215,'Step 1_Metric 30'!$M$2:$N$2,0))         :          INDEX('Step 1_Metric 30'!$M$1:$N$99999,    99999,    MATCH($AL215,'Step 1_Metric 30'!$M$2:$N$2,0)),
'Step 1_Metric 30'!$E$1:$E$99999,       $AM215,    'Step 1_Metric 30'!$F$1:$F$99999,     $AG215         )</f>
        <v>0</v>
      </c>
      <c r="AP215" s="192" t="str">
        <f t="shared" si="66"/>
        <v/>
      </c>
      <c r="AQ215" s="192" t="str">
        <f t="shared" si="67"/>
        <v/>
      </c>
      <c r="AR215" s="192">
        <f t="shared" si="68"/>
        <v>0</v>
      </c>
      <c r="AS215" s="192">
        <f t="shared" si="69"/>
        <v>0</v>
      </c>
      <c r="AT215" s="192" t="str">
        <f t="shared" si="70"/>
        <v/>
      </c>
      <c r="AU215" s="193">
        <f t="shared" si="71"/>
        <v>0</v>
      </c>
    </row>
    <row r="216" spans="2:47" x14ac:dyDescent="0.25">
      <c r="B216">
        <v>155</v>
      </c>
      <c r="C216" t="str">
        <f>IFERROR(VLOOKUP(B216,'Step 1_Metric 30'!C:F,4,FALSE),"")</f>
        <v/>
      </c>
      <c r="AF216" s="40">
        <f t="shared" si="73"/>
        <v>36</v>
      </c>
      <c r="AG216" s="40" t="str">
        <f t="shared" si="65"/>
        <v/>
      </c>
      <c r="AH216" s="40">
        <v>70</v>
      </c>
      <c r="AI216" s="38" t="s">
        <v>660</v>
      </c>
      <c r="AJ216" s="40">
        <v>202</v>
      </c>
      <c r="AK216" s="40" t="s">
        <v>540</v>
      </c>
      <c r="AL216" s="40" t="str">
        <f t="shared" si="74"/>
        <v>Pre</v>
      </c>
      <c r="AM216" s="40">
        <f t="shared" si="72"/>
        <v>100</v>
      </c>
      <c r="AN216" s="40">
        <f>VLOOKUP(AM216,'Inputs_Metric 7'!$G$49:$H$51,2,FALSE)</f>
        <v>0.01</v>
      </c>
      <c r="AO216" s="169">
        <f>SUMIFS(
INDEX('Step 1_Metric 30'!$M$1:$N$99999,    1,    MATCH($AL216,'Step 1_Metric 30'!$M$2:$N$2,0))         :          INDEX('Step 1_Metric 30'!$M$1:$N$99999,    99999,    MATCH($AL216,'Step 1_Metric 30'!$M$2:$N$2,0)),
'Step 1_Metric 30'!$E$1:$E$99999,       $AM216,    'Step 1_Metric 30'!$F$1:$F$99999,     $AG216         )</f>
        <v>0</v>
      </c>
      <c r="AP216" s="192">
        <f t="shared" si="66"/>
        <v>0</v>
      </c>
      <c r="AQ216" s="192">
        <f t="shared" si="67"/>
        <v>0</v>
      </c>
      <c r="AR216" s="192" t="str">
        <f t="shared" si="68"/>
        <v/>
      </c>
      <c r="AS216" s="192" t="str">
        <f t="shared" si="69"/>
        <v/>
      </c>
      <c r="AT216" s="192" t="str">
        <f t="shared" si="70"/>
        <v/>
      </c>
      <c r="AU216" s="193">
        <f t="shared" si="71"/>
        <v>0</v>
      </c>
    </row>
    <row r="217" spans="2:47" x14ac:dyDescent="0.25">
      <c r="B217">
        <v>156</v>
      </c>
      <c r="C217" t="str">
        <f>IFERROR(VLOOKUP(B217,'Step 1_Metric 30'!C:F,4,FALSE),"")</f>
        <v/>
      </c>
      <c r="AF217" s="40">
        <f t="shared" si="73"/>
        <v>36</v>
      </c>
      <c r="AG217" s="40" t="str">
        <f t="shared" si="65"/>
        <v/>
      </c>
      <c r="AH217" s="40">
        <v>71</v>
      </c>
      <c r="AI217" s="38" t="s">
        <v>660</v>
      </c>
      <c r="AJ217" s="40">
        <v>203</v>
      </c>
      <c r="AK217" s="40" t="s">
        <v>540</v>
      </c>
      <c r="AL217" s="40" t="str">
        <f t="shared" si="74"/>
        <v>Post</v>
      </c>
      <c r="AM217" s="40">
        <f t="shared" si="72"/>
        <v>2</v>
      </c>
      <c r="AN217" s="40">
        <f>VLOOKUP(AM217,'Inputs_Metric 7'!$G$49:$H$51,2,FALSE)</f>
        <v>0.5</v>
      </c>
      <c r="AO217" s="169">
        <f>SUMIFS(
INDEX('Step 1_Metric 30'!$M$1:$N$99999,    1,    MATCH($AL217,'Step 1_Metric 30'!$M$2:$N$2,0))         :          INDEX('Step 1_Metric 30'!$M$1:$N$99999,    99999,    MATCH($AL217,'Step 1_Metric 30'!$M$2:$N$2,0)),
'Step 1_Metric 30'!$E$1:$E$99999,       $AM217,    'Step 1_Metric 30'!$F$1:$F$99999,     $AG217         )</f>
        <v>0</v>
      </c>
      <c r="AP217" s="192" t="str">
        <f t="shared" si="66"/>
        <v/>
      </c>
      <c r="AQ217" s="192" t="str">
        <f t="shared" si="67"/>
        <v/>
      </c>
      <c r="AR217" s="192" t="str">
        <f t="shared" si="68"/>
        <v/>
      </c>
      <c r="AS217" s="192" t="str">
        <f t="shared" si="69"/>
        <v/>
      </c>
      <c r="AT217" s="192">
        <f t="shared" si="70"/>
        <v>0</v>
      </c>
      <c r="AU217" s="193">
        <f t="shared" si="71"/>
        <v>0</v>
      </c>
    </row>
    <row r="218" spans="2:47" x14ac:dyDescent="0.25">
      <c r="B218">
        <v>157</v>
      </c>
      <c r="C218" t="str">
        <f>IFERROR(VLOOKUP(B218,'Step 1_Metric 30'!C:F,4,FALSE),"")</f>
        <v/>
      </c>
      <c r="AF218" s="40">
        <f t="shared" si="73"/>
        <v>36</v>
      </c>
      <c r="AG218" s="40" t="str">
        <f t="shared" si="65"/>
        <v/>
      </c>
      <c r="AH218" s="40">
        <v>72</v>
      </c>
      <c r="AI218" s="38" t="s">
        <v>660</v>
      </c>
      <c r="AJ218" s="40">
        <v>204</v>
      </c>
      <c r="AK218" s="40" t="s">
        <v>540</v>
      </c>
      <c r="AL218" s="40" t="str">
        <f t="shared" si="74"/>
        <v>Post</v>
      </c>
      <c r="AM218" s="40">
        <f t="shared" si="72"/>
        <v>20</v>
      </c>
      <c r="AN218" s="40">
        <f>VLOOKUP(AM218,'Inputs_Metric 7'!$G$49:$H$51,2,FALSE)</f>
        <v>0.05</v>
      </c>
      <c r="AO218" s="169">
        <f>SUMIFS(
INDEX('Step 1_Metric 30'!$M$1:$N$99999,    1,    MATCH($AL218,'Step 1_Metric 30'!$M$2:$N$2,0))         :          INDEX('Step 1_Metric 30'!$M$1:$N$99999,    99999,    MATCH($AL218,'Step 1_Metric 30'!$M$2:$N$2,0)),
'Step 1_Metric 30'!$E$1:$E$99999,       $AM218,    'Step 1_Metric 30'!$F$1:$F$99999,     $AG218         )</f>
        <v>0</v>
      </c>
      <c r="AP218" s="192" t="str">
        <f t="shared" si="66"/>
        <v/>
      </c>
      <c r="AQ218" s="192" t="str">
        <f t="shared" si="67"/>
        <v/>
      </c>
      <c r="AR218" s="192">
        <f t="shared" si="68"/>
        <v>0</v>
      </c>
      <c r="AS218" s="192">
        <f t="shared" si="69"/>
        <v>0</v>
      </c>
      <c r="AT218" s="192" t="str">
        <f t="shared" si="70"/>
        <v/>
      </c>
      <c r="AU218" s="193">
        <f t="shared" si="71"/>
        <v>0</v>
      </c>
    </row>
    <row r="219" spans="2:47" x14ac:dyDescent="0.25">
      <c r="B219">
        <v>158</v>
      </c>
      <c r="C219" t="str">
        <f>IFERROR(VLOOKUP(B219,'Step 1_Metric 30'!C:F,4,FALSE),"")</f>
        <v/>
      </c>
      <c r="AF219" s="40">
        <f t="shared" si="73"/>
        <v>36</v>
      </c>
      <c r="AG219" s="40" t="str">
        <f t="shared" si="65"/>
        <v/>
      </c>
      <c r="AH219" s="40">
        <v>73</v>
      </c>
      <c r="AI219" s="38" t="s">
        <v>660</v>
      </c>
      <c r="AJ219" s="40">
        <v>205</v>
      </c>
      <c r="AK219" s="40" t="s">
        <v>540</v>
      </c>
      <c r="AL219" s="40" t="str">
        <f t="shared" si="74"/>
        <v>Post</v>
      </c>
      <c r="AM219" s="40">
        <f t="shared" si="72"/>
        <v>100</v>
      </c>
      <c r="AN219" s="40">
        <f>VLOOKUP(AM219,'Inputs_Metric 7'!$G$49:$H$51,2,FALSE)</f>
        <v>0.01</v>
      </c>
      <c r="AO219" s="169">
        <f>SUMIFS(
INDEX('Step 1_Metric 30'!$M$1:$N$99999,    1,    MATCH($AL219,'Step 1_Metric 30'!$M$2:$N$2,0))         :          INDEX('Step 1_Metric 30'!$M$1:$N$99999,    99999,    MATCH($AL219,'Step 1_Metric 30'!$M$2:$N$2,0)),
'Step 1_Metric 30'!$E$1:$E$99999,       $AM219,    'Step 1_Metric 30'!$F$1:$F$99999,     $AG219         )</f>
        <v>0</v>
      </c>
      <c r="AP219" s="192">
        <f t="shared" si="66"/>
        <v>0</v>
      </c>
      <c r="AQ219" s="192">
        <f t="shared" si="67"/>
        <v>0</v>
      </c>
      <c r="AR219" s="192" t="str">
        <f t="shared" si="68"/>
        <v/>
      </c>
      <c r="AS219" s="192" t="str">
        <f t="shared" si="69"/>
        <v/>
      </c>
      <c r="AT219" s="192" t="str">
        <f t="shared" si="70"/>
        <v/>
      </c>
      <c r="AU219" s="193">
        <f t="shared" si="71"/>
        <v>0</v>
      </c>
    </row>
    <row r="220" spans="2:47" x14ac:dyDescent="0.25">
      <c r="B220">
        <v>159</v>
      </c>
      <c r="C220" t="str">
        <f>IFERROR(VLOOKUP(B220,'Step 1_Metric 30'!C:F,4,FALSE),"")</f>
        <v/>
      </c>
      <c r="AF220" s="40">
        <f t="shared" si="73"/>
        <v>37</v>
      </c>
      <c r="AG220" s="40" t="str">
        <f t="shared" si="65"/>
        <v/>
      </c>
      <c r="AH220" s="40">
        <v>74</v>
      </c>
      <c r="AI220" s="38" t="s">
        <v>660</v>
      </c>
      <c r="AJ220" s="40">
        <v>206</v>
      </c>
      <c r="AK220" s="40" t="s">
        <v>540</v>
      </c>
      <c r="AL220" s="40" t="str">
        <f t="shared" si="74"/>
        <v>Pre</v>
      </c>
      <c r="AM220" s="40">
        <f t="shared" si="72"/>
        <v>2</v>
      </c>
      <c r="AN220" s="40">
        <f>VLOOKUP(AM220,'Inputs_Metric 7'!$G$49:$H$51,2,FALSE)</f>
        <v>0.5</v>
      </c>
      <c r="AO220" s="169">
        <f>SUMIFS(
INDEX('Step 1_Metric 30'!$M$1:$N$99999,    1,    MATCH($AL220,'Step 1_Metric 30'!$M$2:$N$2,0))         :          INDEX('Step 1_Metric 30'!$M$1:$N$99999,    99999,    MATCH($AL220,'Step 1_Metric 30'!$M$2:$N$2,0)),
'Step 1_Metric 30'!$E$1:$E$99999,       $AM220,    'Step 1_Metric 30'!$F$1:$F$99999,     $AG220         )</f>
        <v>0</v>
      </c>
      <c r="AP220" s="192" t="str">
        <f t="shared" si="66"/>
        <v/>
      </c>
      <c r="AQ220" s="192" t="str">
        <f t="shared" si="67"/>
        <v/>
      </c>
      <c r="AR220" s="192" t="str">
        <f t="shared" si="68"/>
        <v/>
      </c>
      <c r="AS220" s="192" t="str">
        <f t="shared" si="69"/>
        <v/>
      </c>
      <c r="AT220" s="192">
        <f t="shared" si="70"/>
        <v>0</v>
      </c>
      <c r="AU220" s="193">
        <f t="shared" si="71"/>
        <v>0</v>
      </c>
    </row>
    <row r="221" spans="2:47" x14ac:dyDescent="0.25">
      <c r="B221">
        <v>160</v>
      </c>
      <c r="C221" t="str">
        <f>IFERROR(VLOOKUP(B221,'Step 1_Metric 30'!C:F,4,FALSE),"")</f>
        <v/>
      </c>
      <c r="AF221" s="40">
        <f t="shared" si="73"/>
        <v>37</v>
      </c>
      <c r="AG221" s="40" t="str">
        <f t="shared" si="65"/>
        <v/>
      </c>
      <c r="AH221" s="40">
        <v>75</v>
      </c>
      <c r="AI221" s="38" t="s">
        <v>660</v>
      </c>
      <c r="AJ221" s="40">
        <v>207</v>
      </c>
      <c r="AK221" s="40" t="s">
        <v>540</v>
      </c>
      <c r="AL221" s="40" t="str">
        <f t="shared" si="74"/>
        <v>Pre</v>
      </c>
      <c r="AM221" s="40">
        <f t="shared" si="72"/>
        <v>20</v>
      </c>
      <c r="AN221" s="40">
        <f>VLOOKUP(AM221,'Inputs_Metric 7'!$G$49:$H$51,2,FALSE)</f>
        <v>0.05</v>
      </c>
      <c r="AO221" s="169">
        <f>SUMIFS(
INDEX('Step 1_Metric 30'!$M$1:$N$99999,    1,    MATCH($AL221,'Step 1_Metric 30'!$M$2:$N$2,0))         :          INDEX('Step 1_Metric 30'!$M$1:$N$99999,    99999,    MATCH($AL221,'Step 1_Metric 30'!$M$2:$N$2,0)),
'Step 1_Metric 30'!$E$1:$E$99999,       $AM221,    'Step 1_Metric 30'!$F$1:$F$99999,     $AG221         )</f>
        <v>0</v>
      </c>
      <c r="AP221" s="192" t="str">
        <f t="shared" si="66"/>
        <v/>
      </c>
      <c r="AQ221" s="192" t="str">
        <f t="shared" si="67"/>
        <v/>
      </c>
      <c r="AR221" s="192">
        <f t="shared" si="68"/>
        <v>0</v>
      </c>
      <c r="AS221" s="192">
        <f t="shared" si="69"/>
        <v>0</v>
      </c>
      <c r="AT221" s="192" t="str">
        <f t="shared" si="70"/>
        <v/>
      </c>
      <c r="AU221" s="193">
        <f t="shared" si="71"/>
        <v>0</v>
      </c>
    </row>
    <row r="222" spans="2:47" x14ac:dyDescent="0.25">
      <c r="B222">
        <v>161</v>
      </c>
      <c r="C222" t="str">
        <f>IFERROR(VLOOKUP(B222,'Step 1_Metric 30'!C:F,4,FALSE),"")</f>
        <v/>
      </c>
      <c r="AF222" s="40">
        <f t="shared" si="73"/>
        <v>37</v>
      </c>
      <c r="AG222" s="40" t="str">
        <f t="shared" si="65"/>
        <v/>
      </c>
      <c r="AH222" s="40">
        <v>76</v>
      </c>
      <c r="AI222" s="38" t="s">
        <v>660</v>
      </c>
      <c r="AJ222" s="40">
        <v>208</v>
      </c>
      <c r="AK222" s="40" t="s">
        <v>540</v>
      </c>
      <c r="AL222" s="40" t="str">
        <f t="shared" si="74"/>
        <v>Pre</v>
      </c>
      <c r="AM222" s="40">
        <f t="shared" si="72"/>
        <v>100</v>
      </c>
      <c r="AN222" s="40">
        <f>VLOOKUP(AM222,'Inputs_Metric 7'!$G$49:$H$51,2,FALSE)</f>
        <v>0.01</v>
      </c>
      <c r="AO222" s="169">
        <f>SUMIFS(
INDEX('Step 1_Metric 30'!$M$1:$N$99999,    1,    MATCH($AL222,'Step 1_Metric 30'!$M$2:$N$2,0))         :          INDEX('Step 1_Metric 30'!$M$1:$N$99999,    99999,    MATCH($AL222,'Step 1_Metric 30'!$M$2:$N$2,0)),
'Step 1_Metric 30'!$E$1:$E$99999,       $AM222,    'Step 1_Metric 30'!$F$1:$F$99999,     $AG222         )</f>
        <v>0</v>
      </c>
      <c r="AP222" s="192">
        <f t="shared" si="66"/>
        <v>0</v>
      </c>
      <c r="AQ222" s="192">
        <f t="shared" si="67"/>
        <v>0</v>
      </c>
      <c r="AR222" s="192" t="str">
        <f t="shared" si="68"/>
        <v/>
      </c>
      <c r="AS222" s="192" t="str">
        <f t="shared" si="69"/>
        <v/>
      </c>
      <c r="AT222" s="192" t="str">
        <f t="shared" si="70"/>
        <v/>
      </c>
      <c r="AU222" s="193">
        <f t="shared" si="71"/>
        <v>0</v>
      </c>
    </row>
    <row r="223" spans="2:47" x14ac:dyDescent="0.25">
      <c r="B223">
        <v>162</v>
      </c>
      <c r="C223" t="str">
        <f>IFERROR(VLOOKUP(B223,'Step 1_Metric 30'!C:F,4,FALSE),"")</f>
        <v/>
      </c>
      <c r="AF223" s="40">
        <f t="shared" si="73"/>
        <v>37</v>
      </c>
      <c r="AG223" s="40" t="str">
        <f t="shared" si="65"/>
        <v/>
      </c>
      <c r="AH223" s="40">
        <v>77</v>
      </c>
      <c r="AI223" s="38" t="s">
        <v>660</v>
      </c>
      <c r="AJ223" s="40">
        <v>209</v>
      </c>
      <c r="AK223" s="40" t="s">
        <v>540</v>
      </c>
      <c r="AL223" s="40" t="str">
        <f t="shared" si="74"/>
        <v>Post</v>
      </c>
      <c r="AM223" s="40">
        <f t="shared" si="72"/>
        <v>2</v>
      </c>
      <c r="AN223" s="40">
        <f>VLOOKUP(AM223,'Inputs_Metric 7'!$G$49:$H$51,2,FALSE)</f>
        <v>0.5</v>
      </c>
      <c r="AO223" s="169">
        <f>SUMIFS(
INDEX('Step 1_Metric 30'!$M$1:$N$99999,    1,    MATCH($AL223,'Step 1_Metric 30'!$M$2:$N$2,0))         :          INDEX('Step 1_Metric 30'!$M$1:$N$99999,    99999,    MATCH($AL223,'Step 1_Metric 30'!$M$2:$N$2,0)),
'Step 1_Metric 30'!$E$1:$E$99999,       $AM223,    'Step 1_Metric 30'!$F$1:$F$99999,     $AG223         )</f>
        <v>0</v>
      </c>
      <c r="AP223" s="192" t="str">
        <f t="shared" si="66"/>
        <v/>
      </c>
      <c r="AQ223" s="192" t="str">
        <f t="shared" si="67"/>
        <v/>
      </c>
      <c r="AR223" s="192" t="str">
        <f t="shared" si="68"/>
        <v/>
      </c>
      <c r="AS223" s="192" t="str">
        <f t="shared" si="69"/>
        <v/>
      </c>
      <c r="AT223" s="192">
        <f t="shared" si="70"/>
        <v>0</v>
      </c>
      <c r="AU223" s="193">
        <f t="shared" si="71"/>
        <v>0</v>
      </c>
    </row>
    <row r="224" spans="2:47" x14ac:dyDescent="0.25">
      <c r="B224">
        <v>163</v>
      </c>
      <c r="C224" t="str">
        <f>IFERROR(VLOOKUP(B224,'Step 1_Metric 30'!C:F,4,FALSE),"")</f>
        <v/>
      </c>
      <c r="AF224" s="40">
        <f t="shared" si="73"/>
        <v>37</v>
      </c>
      <c r="AG224" s="40" t="str">
        <f t="shared" si="65"/>
        <v/>
      </c>
      <c r="AH224" s="40">
        <v>78</v>
      </c>
      <c r="AI224" s="38" t="s">
        <v>660</v>
      </c>
      <c r="AJ224" s="40">
        <v>210</v>
      </c>
      <c r="AK224" s="40" t="s">
        <v>540</v>
      </c>
      <c r="AL224" s="40" t="str">
        <f t="shared" si="74"/>
        <v>Post</v>
      </c>
      <c r="AM224" s="40">
        <f t="shared" si="72"/>
        <v>20</v>
      </c>
      <c r="AN224" s="40">
        <f>VLOOKUP(AM224,'Inputs_Metric 7'!$G$49:$H$51,2,FALSE)</f>
        <v>0.05</v>
      </c>
      <c r="AO224" s="169">
        <f>SUMIFS(
INDEX('Step 1_Metric 30'!$M$1:$N$99999,    1,    MATCH($AL224,'Step 1_Metric 30'!$M$2:$N$2,0))         :          INDEX('Step 1_Metric 30'!$M$1:$N$99999,    99999,    MATCH($AL224,'Step 1_Metric 30'!$M$2:$N$2,0)),
'Step 1_Metric 30'!$E$1:$E$99999,       $AM224,    'Step 1_Metric 30'!$F$1:$F$99999,     $AG224         )</f>
        <v>0</v>
      </c>
      <c r="AP224" s="192" t="str">
        <f t="shared" si="66"/>
        <v/>
      </c>
      <c r="AQ224" s="192" t="str">
        <f t="shared" si="67"/>
        <v/>
      </c>
      <c r="AR224" s="192">
        <f t="shared" si="68"/>
        <v>0</v>
      </c>
      <c r="AS224" s="192">
        <f t="shared" si="69"/>
        <v>0</v>
      </c>
      <c r="AT224" s="192" t="str">
        <f t="shared" si="70"/>
        <v/>
      </c>
      <c r="AU224" s="193">
        <f t="shared" si="71"/>
        <v>0</v>
      </c>
    </row>
    <row r="225" spans="2:47" x14ac:dyDescent="0.25">
      <c r="B225">
        <v>164</v>
      </c>
      <c r="C225" t="str">
        <f>IFERROR(VLOOKUP(B225,'Step 1_Metric 30'!C:F,4,FALSE),"")</f>
        <v/>
      </c>
      <c r="AF225" s="40">
        <f t="shared" si="73"/>
        <v>37</v>
      </c>
      <c r="AG225" s="40" t="str">
        <f t="shared" si="65"/>
        <v/>
      </c>
      <c r="AH225" s="40">
        <v>79</v>
      </c>
      <c r="AI225" s="38" t="s">
        <v>660</v>
      </c>
      <c r="AJ225" s="40">
        <v>211</v>
      </c>
      <c r="AK225" s="40" t="s">
        <v>540</v>
      </c>
      <c r="AL225" s="40" t="str">
        <f t="shared" si="74"/>
        <v>Post</v>
      </c>
      <c r="AM225" s="40">
        <f t="shared" si="72"/>
        <v>100</v>
      </c>
      <c r="AN225" s="40">
        <f>VLOOKUP(AM225,'Inputs_Metric 7'!$G$49:$H$51,2,FALSE)</f>
        <v>0.01</v>
      </c>
      <c r="AO225" s="169">
        <f>SUMIFS(
INDEX('Step 1_Metric 30'!$M$1:$N$99999,    1,    MATCH($AL225,'Step 1_Metric 30'!$M$2:$N$2,0))         :          INDEX('Step 1_Metric 30'!$M$1:$N$99999,    99999,    MATCH($AL225,'Step 1_Metric 30'!$M$2:$N$2,0)),
'Step 1_Metric 30'!$E$1:$E$99999,       $AM225,    'Step 1_Metric 30'!$F$1:$F$99999,     $AG225         )</f>
        <v>0</v>
      </c>
      <c r="AP225" s="192">
        <f t="shared" si="66"/>
        <v>0</v>
      </c>
      <c r="AQ225" s="192">
        <f t="shared" si="67"/>
        <v>0</v>
      </c>
      <c r="AR225" s="192" t="str">
        <f t="shared" si="68"/>
        <v/>
      </c>
      <c r="AS225" s="192" t="str">
        <f t="shared" si="69"/>
        <v/>
      </c>
      <c r="AT225" s="192" t="str">
        <f t="shared" si="70"/>
        <v/>
      </c>
      <c r="AU225" s="193">
        <f t="shared" si="71"/>
        <v>0</v>
      </c>
    </row>
    <row r="226" spans="2:47" x14ac:dyDescent="0.25">
      <c r="B226">
        <v>165</v>
      </c>
      <c r="C226" t="str">
        <f>IFERROR(VLOOKUP(B226,'Step 1_Metric 30'!C:F,4,FALSE),"")</f>
        <v/>
      </c>
      <c r="AF226" s="40">
        <f t="shared" si="73"/>
        <v>38</v>
      </c>
      <c r="AG226" s="40" t="str">
        <f t="shared" si="65"/>
        <v/>
      </c>
      <c r="AH226" s="40">
        <v>80</v>
      </c>
      <c r="AI226" s="38" t="s">
        <v>660</v>
      </c>
      <c r="AJ226" s="40">
        <v>212</v>
      </c>
      <c r="AK226" s="40" t="s">
        <v>540</v>
      </c>
      <c r="AL226" s="40" t="str">
        <f t="shared" si="74"/>
        <v>Pre</v>
      </c>
      <c r="AM226" s="40">
        <f t="shared" si="72"/>
        <v>2</v>
      </c>
      <c r="AN226" s="40">
        <f>VLOOKUP(AM226,'Inputs_Metric 7'!$G$49:$H$51,2,FALSE)</f>
        <v>0.5</v>
      </c>
      <c r="AO226" s="169">
        <f>SUMIFS(
INDEX('Step 1_Metric 30'!$M$1:$N$99999,    1,    MATCH($AL226,'Step 1_Metric 30'!$M$2:$N$2,0))         :          INDEX('Step 1_Metric 30'!$M$1:$N$99999,    99999,    MATCH($AL226,'Step 1_Metric 30'!$M$2:$N$2,0)),
'Step 1_Metric 30'!$E$1:$E$99999,       $AM226,    'Step 1_Metric 30'!$F$1:$F$99999,     $AG226         )</f>
        <v>0</v>
      </c>
      <c r="AP226" s="192" t="str">
        <f t="shared" si="66"/>
        <v/>
      </c>
      <c r="AQ226" s="192" t="str">
        <f t="shared" si="67"/>
        <v/>
      </c>
      <c r="AR226" s="192" t="str">
        <f t="shared" si="68"/>
        <v/>
      </c>
      <c r="AS226" s="192" t="str">
        <f t="shared" si="69"/>
        <v/>
      </c>
      <c r="AT226" s="192">
        <f t="shared" si="70"/>
        <v>0</v>
      </c>
      <c r="AU226" s="193">
        <f t="shared" si="71"/>
        <v>0</v>
      </c>
    </row>
    <row r="227" spans="2:47" x14ac:dyDescent="0.25">
      <c r="B227">
        <v>166</v>
      </c>
      <c r="C227" t="str">
        <f>IFERROR(VLOOKUP(B227,'Step 1_Metric 30'!C:F,4,FALSE),"")</f>
        <v/>
      </c>
      <c r="AF227" s="40">
        <f t="shared" si="73"/>
        <v>38</v>
      </c>
      <c r="AG227" s="40" t="str">
        <f t="shared" si="65"/>
        <v/>
      </c>
      <c r="AH227" s="40">
        <v>81</v>
      </c>
      <c r="AI227" s="38" t="s">
        <v>660</v>
      </c>
      <c r="AJ227" s="40">
        <v>213</v>
      </c>
      <c r="AK227" s="40" t="s">
        <v>540</v>
      </c>
      <c r="AL227" s="40" t="str">
        <f t="shared" si="74"/>
        <v>Pre</v>
      </c>
      <c r="AM227" s="40">
        <f t="shared" si="72"/>
        <v>20</v>
      </c>
      <c r="AN227" s="40">
        <f>VLOOKUP(AM227,'Inputs_Metric 7'!$G$49:$H$51,2,FALSE)</f>
        <v>0.05</v>
      </c>
      <c r="AO227" s="169">
        <f>SUMIFS(
INDEX('Step 1_Metric 30'!$M$1:$N$99999,    1,    MATCH($AL227,'Step 1_Metric 30'!$M$2:$N$2,0))         :          INDEX('Step 1_Metric 30'!$M$1:$N$99999,    99999,    MATCH($AL227,'Step 1_Metric 30'!$M$2:$N$2,0)),
'Step 1_Metric 30'!$E$1:$E$99999,       $AM227,    'Step 1_Metric 30'!$F$1:$F$99999,     $AG227         )</f>
        <v>0</v>
      </c>
      <c r="AP227" s="192" t="str">
        <f t="shared" si="66"/>
        <v/>
      </c>
      <c r="AQ227" s="192" t="str">
        <f t="shared" si="67"/>
        <v/>
      </c>
      <c r="AR227" s="192">
        <f t="shared" si="68"/>
        <v>0</v>
      </c>
      <c r="AS227" s="192">
        <f t="shared" si="69"/>
        <v>0</v>
      </c>
      <c r="AT227" s="192" t="str">
        <f t="shared" si="70"/>
        <v/>
      </c>
      <c r="AU227" s="193">
        <f t="shared" si="71"/>
        <v>0</v>
      </c>
    </row>
    <row r="228" spans="2:47" x14ac:dyDescent="0.25">
      <c r="B228">
        <v>167</v>
      </c>
      <c r="C228" t="str">
        <f>IFERROR(VLOOKUP(B228,'Step 1_Metric 30'!C:F,4,FALSE),"")</f>
        <v/>
      </c>
      <c r="AF228" s="40">
        <f t="shared" si="73"/>
        <v>38</v>
      </c>
      <c r="AG228" s="40" t="str">
        <f t="shared" si="65"/>
        <v/>
      </c>
      <c r="AH228" s="40">
        <v>82</v>
      </c>
      <c r="AI228" s="38" t="s">
        <v>660</v>
      </c>
      <c r="AJ228" s="40">
        <v>214</v>
      </c>
      <c r="AK228" s="40" t="s">
        <v>540</v>
      </c>
      <c r="AL228" s="40" t="str">
        <f t="shared" si="74"/>
        <v>Pre</v>
      </c>
      <c r="AM228" s="40">
        <f t="shared" si="72"/>
        <v>100</v>
      </c>
      <c r="AN228" s="40">
        <f>VLOOKUP(AM228,'Inputs_Metric 7'!$G$49:$H$51,2,FALSE)</f>
        <v>0.01</v>
      </c>
      <c r="AO228" s="169">
        <f>SUMIFS(
INDEX('Step 1_Metric 30'!$M$1:$N$99999,    1,    MATCH($AL228,'Step 1_Metric 30'!$M$2:$N$2,0))         :          INDEX('Step 1_Metric 30'!$M$1:$N$99999,    99999,    MATCH($AL228,'Step 1_Metric 30'!$M$2:$N$2,0)),
'Step 1_Metric 30'!$E$1:$E$99999,       $AM228,    'Step 1_Metric 30'!$F$1:$F$99999,     $AG228         )</f>
        <v>0</v>
      </c>
      <c r="AP228" s="192">
        <f t="shared" si="66"/>
        <v>0</v>
      </c>
      <c r="AQ228" s="192">
        <f t="shared" si="67"/>
        <v>0</v>
      </c>
      <c r="AR228" s="192" t="str">
        <f t="shared" si="68"/>
        <v/>
      </c>
      <c r="AS228" s="192" t="str">
        <f t="shared" si="69"/>
        <v/>
      </c>
      <c r="AT228" s="192" t="str">
        <f t="shared" si="70"/>
        <v/>
      </c>
      <c r="AU228" s="193">
        <f t="shared" si="71"/>
        <v>0</v>
      </c>
    </row>
    <row r="229" spans="2:47" x14ac:dyDescent="0.25">
      <c r="B229">
        <v>168</v>
      </c>
      <c r="C229" t="str">
        <f>IFERROR(VLOOKUP(B229,'Step 1_Metric 30'!C:F,4,FALSE),"")</f>
        <v/>
      </c>
      <c r="AF229" s="40">
        <f t="shared" si="73"/>
        <v>38</v>
      </c>
      <c r="AG229" s="40" t="str">
        <f t="shared" si="65"/>
        <v/>
      </c>
      <c r="AH229" s="40">
        <v>83</v>
      </c>
      <c r="AI229" s="38" t="s">
        <v>660</v>
      </c>
      <c r="AJ229" s="40">
        <v>215</v>
      </c>
      <c r="AK229" s="40" t="s">
        <v>540</v>
      </c>
      <c r="AL229" s="40" t="str">
        <f t="shared" si="74"/>
        <v>Post</v>
      </c>
      <c r="AM229" s="40">
        <f t="shared" si="72"/>
        <v>2</v>
      </c>
      <c r="AN229" s="40">
        <f>VLOOKUP(AM229,'Inputs_Metric 7'!$G$49:$H$51,2,FALSE)</f>
        <v>0.5</v>
      </c>
      <c r="AO229" s="169">
        <f>SUMIFS(
INDEX('Step 1_Metric 30'!$M$1:$N$99999,    1,    MATCH($AL229,'Step 1_Metric 30'!$M$2:$N$2,0))         :          INDEX('Step 1_Metric 30'!$M$1:$N$99999,    99999,    MATCH($AL229,'Step 1_Metric 30'!$M$2:$N$2,0)),
'Step 1_Metric 30'!$E$1:$E$99999,       $AM229,    'Step 1_Metric 30'!$F$1:$F$99999,     $AG229         )</f>
        <v>0</v>
      </c>
      <c r="AP229" s="192" t="str">
        <f t="shared" si="66"/>
        <v/>
      </c>
      <c r="AQ229" s="192" t="str">
        <f t="shared" si="67"/>
        <v/>
      </c>
      <c r="AR229" s="192" t="str">
        <f t="shared" si="68"/>
        <v/>
      </c>
      <c r="AS229" s="192" t="str">
        <f t="shared" si="69"/>
        <v/>
      </c>
      <c r="AT229" s="192">
        <f t="shared" si="70"/>
        <v>0</v>
      </c>
      <c r="AU229" s="193">
        <f t="shared" si="71"/>
        <v>0</v>
      </c>
    </row>
    <row r="230" spans="2:47" x14ac:dyDescent="0.25">
      <c r="B230">
        <v>169</v>
      </c>
      <c r="C230" t="str">
        <f>IFERROR(VLOOKUP(B230,'Step 1_Metric 30'!C:F,4,FALSE),"")</f>
        <v/>
      </c>
      <c r="AF230" s="40">
        <f t="shared" si="73"/>
        <v>38</v>
      </c>
      <c r="AG230" s="40" t="str">
        <f t="shared" si="65"/>
        <v/>
      </c>
      <c r="AH230" s="40">
        <v>84</v>
      </c>
      <c r="AI230" s="38" t="s">
        <v>660</v>
      </c>
      <c r="AJ230" s="40">
        <v>216</v>
      </c>
      <c r="AK230" s="40" t="s">
        <v>540</v>
      </c>
      <c r="AL230" s="40" t="str">
        <f t="shared" si="74"/>
        <v>Post</v>
      </c>
      <c r="AM230" s="40">
        <f t="shared" si="72"/>
        <v>20</v>
      </c>
      <c r="AN230" s="40">
        <f>VLOOKUP(AM230,'Inputs_Metric 7'!$G$49:$H$51,2,FALSE)</f>
        <v>0.05</v>
      </c>
      <c r="AO230" s="169">
        <f>SUMIFS(
INDEX('Step 1_Metric 30'!$M$1:$N$99999,    1,    MATCH($AL230,'Step 1_Metric 30'!$M$2:$N$2,0))         :          INDEX('Step 1_Metric 30'!$M$1:$N$99999,    99999,    MATCH($AL230,'Step 1_Metric 30'!$M$2:$N$2,0)),
'Step 1_Metric 30'!$E$1:$E$99999,       $AM230,    'Step 1_Metric 30'!$F$1:$F$99999,     $AG230         )</f>
        <v>0</v>
      </c>
      <c r="AP230" s="192" t="str">
        <f t="shared" si="66"/>
        <v/>
      </c>
      <c r="AQ230" s="192" t="str">
        <f t="shared" si="67"/>
        <v/>
      </c>
      <c r="AR230" s="192">
        <f t="shared" si="68"/>
        <v>0</v>
      </c>
      <c r="AS230" s="192">
        <f t="shared" si="69"/>
        <v>0</v>
      </c>
      <c r="AT230" s="192" t="str">
        <f t="shared" si="70"/>
        <v/>
      </c>
      <c r="AU230" s="193">
        <f t="shared" si="71"/>
        <v>0</v>
      </c>
    </row>
    <row r="231" spans="2:47" x14ac:dyDescent="0.25">
      <c r="B231">
        <v>170</v>
      </c>
      <c r="C231" t="str">
        <f>IFERROR(VLOOKUP(B231,'Step 1_Metric 30'!C:F,4,FALSE),"")</f>
        <v/>
      </c>
      <c r="AF231" s="40">
        <f t="shared" si="73"/>
        <v>38</v>
      </c>
      <c r="AG231" s="40" t="str">
        <f t="shared" si="65"/>
        <v/>
      </c>
      <c r="AH231" s="40">
        <v>85</v>
      </c>
      <c r="AI231" s="38" t="s">
        <v>660</v>
      </c>
      <c r="AJ231" s="40">
        <v>217</v>
      </c>
      <c r="AK231" s="40" t="s">
        <v>540</v>
      </c>
      <c r="AL231" s="40" t="str">
        <f t="shared" si="74"/>
        <v>Post</v>
      </c>
      <c r="AM231" s="40">
        <f t="shared" si="72"/>
        <v>100</v>
      </c>
      <c r="AN231" s="40">
        <f>VLOOKUP(AM231,'Inputs_Metric 7'!$G$49:$H$51,2,FALSE)</f>
        <v>0.01</v>
      </c>
      <c r="AO231" s="169">
        <f>SUMIFS(
INDEX('Step 1_Metric 30'!$M$1:$N$99999,    1,    MATCH($AL231,'Step 1_Metric 30'!$M$2:$N$2,0))         :          INDEX('Step 1_Metric 30'!$M$1:$N$99999,    99999,    MATCH($AL231,'Step 1_Metric 30'!$M$2:$N$2,0)),
'Step 1_Metric 30'!$E$1:$E$99999,       $AM231,    'Step 1_Metric 30'!$F$1:$F$99999,     $AG231         )</f>
        <v>0</v>
      </c>
      <c r="AP231" s="192">
        <f t="shared" si="66"/>
        <v>0</v>
      </c>
      <c r="AQ231" s="192">
        <f t="shared" si="67"/>
        <v>0</v>
      </c>
      <c r="AR231" s="192" t="str">
        <f t="shared" si="68"/>
        <v/>
      </c>
      <c r="AS231" s="192" t="str">
        <f t="shared" si="69"/>
        <v/>
      </c>
      <c r="AT231" s="192" t="str">
        <f t="shared" si="70"/>
        <v/>
      </c>
      <c r="AU231" s="193">
        <f t="shared" si="71"/>
        <v>0</v>
      </c>
    </row>
    <row r="232" spans="2:47" x14ac:dyDescent="0.25">
      <c r="B232">
        <v>171</v>
      </c>
      <c r="C232" t="str">
        <f>IFERROR(VLOOKUP(B232,'Step 1_Metric 30'!C:F,4,FALSE),"")</f>
        <v/>
      </c>
      <c r="AF232" s="40">
        <f t="shared" si="73"/>
        <v>39</v>
      </c>
      <c r="AG232" s="40" t="str">
        <f t="shared" si="65"/>
        <v/>
      </c>
      <c r="AH232" s="40">
        <v>86</v>
      </c>
      <c r="AI232" s="38" t="s">
        <v>660</v>
      </c>
      <c r="AJ232" s="40">
        <v>218</v>
      </c>
      <c r="AK232" s="40" t="s">
        <v>540</v>
      </c>
      <c r="AL232" s="40" t="str">
        <f t="shared" si="74"/>
        <v>Pre</v>
      </c>
      <c r="AM232" s="40">
        <f t="shared" si="72"/>
        <v>2</v>
      </c>
      <c r="AN232" s="40">
        <f>VLOOKUP(AM232,'Inputs_Metric 7'!$G$49:$H$51,2,FALSE)</f>
        <v>0.5</v>
      </c>
      <c r="AO232" s="169">
        <f>SUMIFS(
INDEX('Step 1_Metric 30'!$M$1:$N$99999,    1,    MATCH($AL232,'Step 1_Metric 30'!$M$2:$N$2,0))         :          INDEX('Step 1_Metric 30'!$M$1:$N$99999,    99999,    MATCH($AL232,'Step 1_Metric 30'!$M$2:$N$2,0)),
'Step 1_Metric 30'!$E$1:$E$99999,       $AM232,    'Step 1_Metric 30'!$F$1:$F$99999,     $AG232         )</f>
        <v>0</v>
      </c>
      <c r="AP232" s="192" t="str">
        <f t="shared" si="66"/>
        <v/>
      </c>
      <c r="AQ232" s="192" t="str">
        <f t="shared" si="67"/>
        <v/>
      </c>
      <c r="AR232" s="192" t="str">
        <f t="shared" si="68"/>
        <v/>
      </c>
      <c r="AS232" s="192" t="str">
        <f t="shared" si="69"/>
        <v/>
      </c>
      <c r="AT232" s="192">
        <f t="shared" si="70"/>
        <v>0</v>
      </c>
      <c r="AU232" s="193">
        <f t="shared" si="71"/>
        <v>0</v>
      </c>
    </row>
    <row r="233" spans="2:47" x14ac:dyDescent="0.25">
      <c r="B233">
        <v>172</v>
      </c>
      <c r="C233" t="str">
        <f>IFERROR(VLOOKUP(B233,'Step 1_Metric 30'!C:F,4,FALSE),"")</f>
        <v/>
      </c>
      <c r="AF233" s="40">
        <f t="shared" si="73"/>
        <v>39</v>
      </c>
      <c r="AG233" s="40" t="str">
        <f t="shared" si="65"/>
        <v/>
      </c>
      <c r="AH233" s="40">
        <v>87</v>
      </c>
      <c r="AI233" s="38" t="s">
        <v>660</v>
      </c>
      <c r="AJ233" s="40">
        <v>219</v>
      </c>
      <c r="AK233" s="40" t="s">
        <v>540</v>
      </c>
      <c r="AL233" s="40" t="str">
        <f t="shared" si="74"/>
        <v>Pre</v>
      </c>
      <c r="AM233" s="40">
        <f t="shared" si="72"/>
        <v>20</v>
      </c>
      <c r="AN233" s="40">
        <f>VLOOKUP(AM233,'Inputs_Metric 7'!$G$49:$H$51,2,FALSE)</f>
        <v>0.05</v>
      </c>
      <c r="AO233" s="169">
        <f>SUMIFS(
INDEX('Step 1_Metric 30'!$M$1:$N$99999,    1,    MATCH($AL233,'Step 1_Metric 30'!$M$2:$N$2,0))         :          INDEX('Step 1_Metric 30'!$M$1:$N$99999,    99999,    MATCH($AL233,'Step 1_Metric 30'!$M$2:$N$2,0)),
'Step 1_Metric 30'!$E$1:$E$99999,       $AM233,    'Step 1_Metric 30'!$F$1:$F$99999,     $AG233         )</f>
        <v>0</v>
      </c>
      <c r="AP233" s="192" t="str">
        <f t="shared" si="66"/>
        <v/>
      </c>
      <c r="AQ233" s="192" t="str">
        <f t="shared" si="67"/>
        <v/>
      </c>
      <c r="AR233" s="192">
        <f t="shared" si="68"/>
        <v>0</v>
      </c>
      <c r="AS233" s="192">
        <f t="shared" si="69"/>
        <v>0</v>
      </c>
      <c r="AT233" s="192" t="str">
        <f t="shared" si="70"/>
        <v/>
      </c>
      <c r="AU233" s="193">
        <f t="shared" si="71"/>
        <v>0</v>
      </c>
    </row>
    <row r="234" spans="2:47" x14ac:dyDescent="0.25">
      <c r="B234">
        <v>173</v>
      </c>
      <c r="C234" t="str">
        <f>IFERROR(VLOOKUP(B234,'Step 1_Metric 30'!C:F,4,FALSE),"")</f>
        <v/>
      </c>
      <c r="AF234" s="40">
        <f t="shared" si="73"/>
        <v>39</v>
      </c>
      <c r="AG234" s="40" t="str">
        <f t="shared" si="65"/>
        <v/>
      </c>
      <c r="AH234" s="40">
        <v>88</v>
      </c>
      <c r="AI234" s="38" t="s">
        <v>660</v>
      </c>
      <c r="AJ234" s="40">
        <v>220</v>
      </c>
      <c r="AK234" s="40" t="s">
        <v>540</v>
      </c>
      <c r="AL234" s="40" t="str">
        <f t="shared" si="74"/>
        <v>Pre</v>
      </c>
      <c r="AM234" s="40">
        <f t="shared" si="72"/>
        <v>100</v>
      </c>
      <c r="AN234" s="40">
        <f>VLOOKUP(AM234,'Inputs_Metric 7'!$G$49:$H$51,2,FALSE)</f>
        <v>0.01</v>
      </c>
      <c r="AO234" s="169">
        <f>SUMIFS(
INDEX('Step 1_Metric 30'!$M$1:$N$99999,    1,    MATCH($AL234,'Step 1_Metric 30'!$M$2:$N$2,0))         :          INDEX('Step 1_Metric 30'!$M$1:$N$99999,    99999,    MATCH($AL234,'Step 1_Metric 30'!$M$2:$N$2,0)),
'Step 1_Metric 30'!$E$1:$E$99999,       $AM234,    'Step 1_Metric 30'!$F$1:$F$99999,     $AG234         )</f>
        <v>0</v>
      </c>
      <c r="AP234" s="192">
        <f t="shared" si="66"/>
        <v>0</v>
      </c>
      <c r="AQ234" s="192">
        <f t="shared" si="67"/>
        <v>0</v>
      </c>
      <c r="AR234" s="192" t="str">
        <f t="shared" si="68"/>
        <v/>
      </c>
      <c r="AS234" s="192" t="str">
        <f t="shared" si="69"/>
        <v/>
      </c>
      <c r="AT234" s="192" t="str">
        <f t="shared" si="70"/>
        <v/>
      </c>
      <c r="AU234" s="193">
        <f t="shared" si="71"/>
        <v>0</v>
      </c>
    </row>
    <row r="235" spans="2:47" x14ac:dyDescent="0.25">
      <c r="B235">
        <v>174</v>
      </c>
      <c r="C235" t="str">
        <f>IFERROR(VLOOKUP(B235,'Step 1_Metric 30'!C:F,4,FALSE),"")</f>
        <v/>
      </c>
      <c r="AF235" s="40">
        <f t="shared" si="73"/>
        <v>39</v>
      </c>
      <c r="AG235" s="40" t="str">
        <f t="shared" si="65"/>
        <v/>
      </c>
      <c r="AH235" s="40">
        <v>89</v>
      </c>
      <c r="AI235" s="38" t="s">
        <v>660</v>
      </c>
      <c r="AJ235" s="40">
        <v>221</v>
      </c>
      <c r="AK235" s="40" t="s">
        <v>540</v>
      </c>
      <c r="AL235" s="40" t="str">
        <f t="shared" si="74"/>
        <v>Post</v>
      </c>
      <c r="AM235" s="40">
        <f t="shared" si="72"/>
        <v>2</v>
      </c>
      <c r="AN235" s="40">
        <f>VLOOKUP(AM235,'Inputs_Metric 7'!$G$49:$H$51,2,FALSE)</f>
        <v>0.5</v>
      </c>
      <c r="AO235" s="169">
        <f>SUMIFS(
INDEX('Step 1_Metric 30'!$M$1:$N$99999,    1,    MATCH($AL235,'Step 1_Metric 30'!$M$2:$N$2,0))         :          INDEX('Step 1_Metric 30'!$M$1:$N$99999,    99999,    MATCH($AL235,'Step 1_Metric 30'!$M$2:$N$2,0)),
'Step 1_Metric 30'!$E$1:$E$99999,       $AM235,    'Step 1_Metric 30'!$F$1:$F$99999,     $AG235         )</f>
        <v>0</v>
      </c>
      <c r="AP235" s="192" t="str">
        <f t="shared" si="66"/>
        <v/>
      </c>
      <c r="AQ235" s="192" t="str">
        <f t="shared" si="67"/>
        <v/>
      </c>
      <c r="AR235" s="192" t="str">
        <f t="shared" si="68"/>
        <v/>
      </c>
      <c r="AS235" s="192" t="str">
        <f t="shared" si="69"/>
        <v/>
      </c>
      <c r="AT235" s="192">
        <f t="shared" si="70"/>
        <v>0</v>
      </c>
      <c r="AU235" s="193">
        <f t="shared" si="71"/>
        <v>0</v>
      </c>
    </row>
    <row r="236" spans="2:47" x14ac:dyDescent="0.25">
      <c r="B236">
        <v>175</v>
      </c>
      <c r="C236" t="str">
        <f>IFERROR(VLOOKUP(B236,'Step 1_Metric 30'!C:F,4,FALSE),"")</f>
        <v/>
      </c>
      <c r="AF236" s="40">
        <f t="shared" si="73"/>
        <v>39</v>
      </c>
      <c r="AG236" s="40" t="str">
        <f t="shared" si="65"/>
        <v/>
      </c>
      <c r="AH236" s="40">
        <v>90</v>
      </c>
      <c r="AI236" s="38" t="s">
        <v>660</v>
      </c>
      <c r="AJ236" s="40">
        <v>222</v>
      </c>
      <c r="AK236" s="40" t="s">
        <v>540</v>
      </c>
      <c r="AL236" s="40" t="str">
        <f t="shared" si="74"/>
        <v>Post</v>
      </c>
      <c r="AM236" s="40">
        <f t="shared" si="72"/>
        <v>20</v>
      </c>
      <c r="AN236" s="40">
        <f>VLOOKUP(AM236,'Inputs_Metric 7'!$G$49:$H$51,2,FALSE)</f>
        <v>0.05</v>
      </c>
      <c r="AO236" s="169">
        <f>SUMIFS(
INDEX('Step 1_Metric 30'!$M$1:$N$99999,    1,    MATCH($AL236,'Step 1_Metric 30'!$M$2:$N$2,0))         :          INDEX('Step 1_Metric 30'!$M$1:$N$99999,    99999,    MATCH($AL236,'Step 1_Metric 30'!$M$2:$N$2,0)),
'Step 1_Metric 30'!$E$1:$E$99999,       $AM236,    'Step 1_Metric 30'!$F$1:$F$99999,     $AG236         )</f>
        <v>0</v>
      </c>
      <c r="AP236" s="192" t="str">
        <f t="shared" si="66"/>
        <v/>
      </c>
      <c r="AQ236" s="192" t="str">
        <f t="shared" si="67"/>
        <v/>
      </c>
      <c r="AR236" s="192">
        <f t="shared" si="68"/>
        <v>0</v>
      </c>
      <c r="AS236" s="192">
        <f t="shared" si="69"/>
        <v>0</v>
      </c>
      <c r="AT236" s="192" t="str">
        <f t="shared" si="70"/>
        <v/>
      </c>
      <c r="AU236" s="193">
        <f t="shared" si="71"/>
        <v>0</v>
      </c>
    </row>
    <row r="237" spans="2:47" x14ac:dyDescent="0.25">
      <c r="B237">
        <v>176</v>
      </c>
      <c r="C237" t="str">
        <f>IFERROR(VLOOKUP(B237,'Step 1_Metric 30'!C:F,4,FALSE),"")</f>
        <v/>
      </c>
      <c r="AF237" s="40">
        <f t="shared" si="73"/>
        <v>39</v>
      </c>
      <c r="AG237" s="40" t="str">
        <f t="shared" si="65"/>
        <v/>
      </c>
      <c r="AH237" s="40">
        <v>91</v>
      </c>
      <c r="AI237" s="38" t="s">
        <v>660</v>
      </c>
      <c r="AJ237" s="40">
        <v>223</v>
      </c>
      <c r="AK237" s="40" t="s">
        <v>540</v>
      </c>
      <c r="AL237" s="40" t="str">
        <f t="shared" si="74"/>
        <v>Post</v>
      </c>
      <c r="AM237" s="40">
        <f t="shared" si="72"/>
        <v>100</v>
      </c>
      <c r="AN237" s="40">
        <f>VLOOKUP(AM237,'Inputs_Metric 7'!$G$49:$H$51,2,FALSE)</f>
        <v>0.01</v>
      </c>
      <c r="AO237" s="169">
        <f>SUMIFS(
INDEX('Step 1_Metric 30'!$M$1:$N$99999,    1,    MATCH($AL237,'Step 1_Metric 30'!$M$2:$N$2,0))         :          INDEX('Step 1_Metric 30'!$M$1:$N$99999,    99999,    MATCH($AL237,'Step 1_Metric 30'!$M$2:$N$2,0)),
'Step 1_Metric 30'!$E$1:$E$99999,       $AM237,    'Step 1_Metric 30'!$F$1:$F$99999,     $AG237         )</f>
        <v>0</v>
      </c>
      <c r="AP237" s="192">
        <f t="shared" si="66"/>
        <v>0</v>
      </c>
      <c r="AQ237" s="192">
        <f t="shared" si="67"/>
        <v>0</v>
      </c>
      <c r="AR237" s="192" t="str">
        <f t="shared" si="68"/>
        <v/>
      </c>
      <c r="AS237" s="192" t="str">
        <f t="shared" si="69"/>
        <v/>
      </c>
      <c r="AT237" s="192" t="str">
        <f t="shared" si="70"/>
        <v/>
      </c>
      <c r="AU237" s="193">
        <f t="shared" si="71"/>
        <v>0</v>
      </c>
    </row>
    <row r="238" spans="2:47" x14ac:dyDescent="0.25">
      <c r="B238">
        <v>177</v>
      </c>
      <c r="C238" t="str">
        <f>IFERROR(VLOOKUP(B238,'Step 1_Metric 30'!C:F,4,FALSE),"")</f>
        <v/>
      </c>
    </row>
    <row r="239" spans="2:47" x14ac:dyDescent="0.25">
      <c r="B239">
        <v>178</v>
      </c>
      <c r="C239" t="str">
        <f>IFERROR(VLOOKUP(B239,'Step 1_Metric 30'!C:F,4,FALSE),"")</f>
        <v/>
      </c>
    </row>
    <row r="240" spans="2:47" x14ac:dyDescent="0.25">
      <c r="B240">
        <v>179</v>
      </c>
      <c r="C240" t="str">
        <f>IFERROR(VLOOKUP(B240,'Step 1_Metric 30'!C:F,4,FALSE),"")</f>
        <v/>
      </c>
    </row>
    <row r="241" spans="2:3" x14ac:dyDescent="0.25">
      <c r="B241">
        <v>180</v>
      </c>
      <c r="C241" t="str">
        <f>IFERROR(VLOOKUP(B241,'Step 1_Metric 30'!C:F,4,FALSE),"")</f>
        <v/>
      </c>
    </row>
    <row r="242" spans="2:3" x14ac:dyDescent="0.25">
      <c r="B242">
        <v>181</v>
      </c>
      <c r="C242" t="str">
        <f>IFERROR(VLOOKUP(B242,'Step 1_Metric 30'!C:F,4,FALSE),"")</f>
        <v/>
      </c>
    </row>
    <row r="243" spans="2:3" x14ac:dyDescent="0.25">
      <c r="B243">
        <v>182</v>
      </c>
      <c r="C243" t="str">
        <f>IFERROR(VLOOKUP(B243,'Step 1_Metric 30'!C:F,4,FALSE),"")</f>
        <v/>
      </c>
    </row>
    <row r="244" spans="2:3" x14ac:dyDescent="0.25">
      <c r="B244">
        <v>183</v>
      </c>
      <c r="C244" t="str">
        <f>IFERROR(VLOOKUP(B244,'Step 1_Metric 30'!C:F,4,FALSE),"")</f>
        <v/>
      </c>
    </row>
    <row r="245" spans="2:3" x14ac:dyDescent="0.25">
      <c r="B245">
        <v>184</v>
      </c>
      <c r="C245" t="str">
        <f>IFERROR(VLOOKUP(B245,'Step 1_Metric 30'!C:F,4,FALSE),"")</f>
        <v/>
      </c>
    </row>
    <row r="246" spans="2:3" x14ac:dyDescent="0.25">
      <c r="B246">
        <v>185</v>
      </c>
      <c r="C246" t="str">
        <f>IFERROR(VLOOKUP(B246,'Step 1_Metric 30'!C:F,4,FALSE),"")</f>
        <v/>
      </c>
    </row>
    <row r="247" spans="2:3" x14ac:dyDescent="0.25">
      <c r="B247">
        <v>186</v>
      </c>
      <c r="C247" t="str">
        <f>IFERROR(VLOOKUP(B247,'Step 1_Metric 30'!C:F,4,FALSE),"")</f>
        <v/>
      </c>
    </row>
    <row r="248" spans="2:3" x14ac:dyDescent="0.25">
      <c r="B248">
        <v>187</v>
      </c>
      <c r="C248" t="str">
        <f>IFERROR(VLOOKUP(B248,'Step 1_Metric 30'!C:F,4,FALSE),"")</f>
        <v/>
      </c>
    </row>
    <row r="249" spans="2:3" x14ac:dyDescent="0.25">
      <c r="B249">
        <v>188</v>
      </c>
      <c r="C249" t="str">
        <f>IFERROR(VLOOKUP(B249,'Step 1_Metric 30'!C:F,4,FALSE),"")</f>
        <v/>
      </c>
    </row>
    <row r="250" spans="2:3" x14ac:dyDescent="0.25">
      <c r="B250">
        <v>189</v>
      </c>
      <c r="C250" t="str">
        <f>IFERROR(VLOOKUP(B250,'Step 1_Metric 30'!C:F,4,FALSE),"")</f>
        <v/>
      </c>
    </row>
    <row r="251" spans="2:3" x14ac:dyDescent="0.25">
      <c r="B251">
        <v>190</v>
      </c>
      <c r="C251" t="str">
        <f>IFERROR(VLOOKUP(B251,'Step 1_Metric 30'!C:F,4,FALSE),"")</f>
        <v/>
      </c>
    </row>
    <row r="252" spans="2:3" x14ac:dyDescent="0.25">
      <c r="B252">
        <v>191</v>
      </c>
      <c r="C252" t="str">
        <f>IFERROR(VLOOKUP(B252,'Step 1_Metric 30'!C:F,4,FALSE),"")</f>
        <v/>
      </c>
    </row>
    <row r="253" spans="2:3" x14ac:dyDescent="0.25">
      <c r="B253">
        <v>192</v>
      </c>
      <c r="C253" t="str">
        <f>IFERROR(VLOOKUP(B253,'Step 1_Metric 30'!C:F,4,FALSE),"")</f>
        <v/>
      </c>
    </row>
    <row r="254" spans="2:3" x14ac:dyDescent="0.25">
      <c r="B254">
        <v>193</v>
      </c>
      <c r="C254" t="str">
        <f>IFERROR(VLOOKUP(B254,'Step 1_Metric 30'!C:F,4,FALSE),"")</f>
        <v/>
      </c>
    </row>
    <row r="255" spans="2:3" x14ac:dyDescent="0.25">
      <c r="B255">
        <v>194</v>
      </c>
      <c r="C255" t="str">
        <f>IFERROR(VLOOKUP(B255,'Step 1_Metric 30'!C:F,4,FALSE),"")</f>
        <v/>
      </c>
    </row>
    <row r="256" spans="2:3" x14ac:dyDescent="0.25">
      <c r="B256">
        <v>195</v>
      </c>
      <c r="C256" t="str">
        <f>IFERROR(VLOOKUP(B256,'Step 1_Metric 30'!C:F,4,FALSE),"")</f>
        <v/>
      </c>
    </row>
    <row r="257" spans="2:3" x14ac:dyDescent="0.25">
      <c r="B257">
        <v>196</v>
      </c>
      <c r="C257" t="str">
        <f>IFERROR(VLOOKUP(B257,'Step 1_Metric 30'!C:F,4,FALSE),"")</f>
        <v/>
      </c>
    </row>
    <row r="258" spans="2:3" x14ac:dyDescent="0.25">
      <c r="B258">
        <v>197</v>
      </c>
      <c r="C258" t="str">
        <f>IFERROR(VLOOKUP(B258,'Step 1_Metric 30'!C:F,4,FALSE),"")</f>
        <v/>
      </c>
    </row>
    <row r="259" spans="2:3" x14ac:dyDescent="0.25">
      <c r="B259">
        <v>198</v>
      </c>
      <c r="C259" t="str">
        <f>IFERROR(VLOOKUP(B259,'Step 1_Metric 30'!C:F,4,FALSE),"")</f>
        <v/>
      </c>
    </row>
    <row r="260" spans="2:3" x14ac:dyDescent="0.25">
      <c r="B260">
        <v>199</v>
      </c>
      <c r="C260" t="str">
        <f>IFERROR(VLOOKUP(B260,'Step 1_Metric 30'!C:F,4,FALSE),"")</f>
        <v/>
      </c>
    </row>
    <row r="261" spans="2:3" x14ac:dyDescent="0.25">
      <c r="B261">
        <v>200</v>
      </c>
      <c r="C261" t="str">
        <f>IFERROR(VLOOKUP(B261,'Step 1_Metric 30'!C:F,4,FALSE),"")</f>
        <v/>
      </c>
    </row>
    <row r="262" spans="2:3" x14ac:dyDescent="0.25">
      <c r="B262">
        <v>201</v>
      </c>
      <c r="C262" t="str">
        <f>IFERROR(VLOOKUP(B262,'Step 1_Metric 30'!C:F,4,FALSE),"")</f>
        <v/>
      </c>
    </row>
    <row r="263" spans="2:3" x14ac:dyDescent="0.25">
      <c r="B263">
        <v>202</v>
      </c>
      <c r="C263" t="str">
        <f>IFERROR(VLOOKUP(B263,'Step 1_Metric 30'!C:F,4,FALSE),"")</f>
        <v/>
      </c>
    </row>
    <row r="264" spans="2:3" x14ac:dyDescent="0.25">
      <c r="B264">
        <v>203</v>
      </c>
      <c r="C264" t="str">
        <f>IFERROR(VLOOKUP(B264,'Step 1_Metric 30'!C:F,4,FALSE),"")</f>
        <v/>
      </c>
    </row>
    <row r="265" spans="2:3" x14ac:dyDescent="0.25">
      <c r="B265">
        <v>204</v>
      </c>
      <c r="C265" t="str">
        <f>IFERROR(VLOOKUP(B265,'Step 1_Metric 30'!C:F,4,FALSE),"")</f>
        <v/>
      </c>
    </row>
    <row r="266" spans="2:3" x14ac:dyDescent="0.25">
      <c r="B266">
        <v>205</v>
      </c>
      <c r="C266" t="str">
        <f>IFERROR(VLOOKUP(B266,'Step 1_Metric 30'!C:F,4,FALSE),"")</f>
        <v/>
      </c>
    </row>
    <row r="267" spans="2:3" x14ac:dyDescent="0.25">
      <c r="B267">
        <v>206</v>
      </c>
      <c r="C267" t="str">
        <f>IFERROR(VLOOKUP(B267,'Step 1_Metric 30'!C:F,4,FALSE),"")</f>
        <v/>
      </c>
    </row>
    <row r="268" spans="2:3" x14ac:dyDescent="0.25">
      <c r="B268">
        <v>207</v>
      </c>
      <c r="C268" t="str">
        <f>IFERROR(VLOOKUP(B268,'Step 1_Metric 30'!C:F,4,FALSE),"")</f>
        <v/>
      </c>
    </row>
    <row r="269" spans="2:3" x14ac:dyDescent="0.25">
      <c r="B269">
        <v>208</v>
      </c>
      <c r="C269" t="str">
        <f>IFERROR(VLOOKUP(B269,'Step 1_Metric 30'!C:F,4,FALSE),"")</f>
        <v/>
      </c>
    </row>
    <row r="270" spans="2:3" x14ac:dyDescent="0.25">
      <c r="B270">
        <v>209</v>
      </c>
      <c r="C270" t="str">
        <f>IFERROR(VLOOKUP(B270,'Step 1_Metric 30'!C:F,4,FALSE),"")</f>
        <v/>
      </c>
    </row>
    <row r="271" spans="2:3" x14ac:dyDescent="0.25">
      <c r="B271">
        <v>210</v>
      </c>
      <c r="C271" t="str">
        <f>IFERROR(VLOOKUP(B271,'Step 1_Metric 30'!C:F,4,FALSE),"")</f>
        <v/>
      </c>
    </row>
    <row r="272" spans="2:3" x14ac:dyDescent="0.25">
      <c r="B272">
        <v>211</v>
      </c>
      <c r="C272" t="str">
        <f>IFERROR(VLOOKUP(B272,'Step 1_Metric 30'!C:F,4,FALSE),"")</f>
        <v/>
      </c>
    </row>
    <row r="273" spans="2:3" x14ac:dyDescent="0.25">
      <c r="B273">
        <v>212</v>
      </c>
      <c r="C273" t="str">
        <f>IFERROR(VLOOKUP(B273,'Step 1_Metric 30'!C:F,4,FALSE),"")</f>
        <v/>
      </c>
    </row>
    <row r="274" spans="2:3" x14ac:dyDescent="0.25">
      <c r="B274">
        <v>213</v>
      </c>
      <c r="C274" t="str">
        <f>IFERROR(VLOOKUP(B274,'Step 1_Metric 30'!C:F,4,FALSE),"")</f>
        <v/>
      </c>
    </row>
    <row r="275" spans="2:3" x14ac:dyDescent="0.25">
      <c r="B275">
        <v>214</v>
      </c>
      <c r="C275" t="str">
        <f>IFERROR(VLOOKUP(B275,'Step 1_Metric 30'!C:F,4,FALSE),"")</f>
        <v/>
      </c>
    </row>
    <row r="276" spans="2:3" x14ac:dyDescent="0.25">
      <c r="B276">
        <v>215</v>
      </c>
      <c r="C276" t="str">
        <f>IFERROR(VLOOKUP(B276,'Step 1_Metric 30'!C:F,4,FALSE),"")</f>
        <v/>
      </c>
    </row>
    <row r="277" spans="2:3" x14ac:dyDescent="0.25">
      <c r="B277">
        <v>216</v>
      </c>
      <c r="C277" t="str">
        <f>IFERROR(VLOOKUP(B277,'Step 1_Metric 30'!C:F,4,FALSE),"")</f>
        <v/>
      </c>
    </row>
    <row r="278" spans="2:3" x14ac:dyDescent="0.25">
      <c r="B278">
        <v>217</v>
      </c>
      <c r="C278" t="str">
        <f>IFERROR(VLOOKUP(B278,'Step 1_Metric 30'!C:F,4,FALSE),"")</f>
        <v/>
      </c>
    </row>
    <row r="279" spans="2:3" x14ac:dyDescent="0.25">
      <c r="B279">
        <v>218</v>
      </c>
      <c r="C279" t="str">
        <f>IFERROR(VLOOKUP(B279,'Step 1_Metric 30'!C:F,4,FALSE),"")</f>
        <v/>
      </c>
    </row>
    <row r="280" spans="2:3" x14ac:dyDescent="0.25">
      <c r="B280">
        <v>219</v>
      </c>
      <c r="C280" t="str">
        <f>IFERROR(VLOOKUP(B280,'Step 1_Metric 30'!C:F,4,FALSE),"")</f>
        <v/>
      </c>
    </row>
    <row r="281" spans="2:3" x14ac:dyDescent="0.25">
      <c r="B281">
        <v>220</v>
      </c>
      <c r="C281" t="str">
        <f>IFERROR(VLOOKUP(B281,'Step 1_Metric 30'!C:F,4,FALSE),"")</f>
        <v/>
      </c>
    </row>
    <row r="282" spans="2:3" x14ac:dyDescent="0.25">
      <c r="B282">
        <v>221</v>
      </c>
      <c r="C282" t="str">
        <f>IFERROR(VLOOKUP(B282,'Step 1_Metric 30'!C:F,4,FALSE),"")</f>
        <v/>
      </c>
    </row>
    <row r="283" spans="2:3" x14ac:dyDescent="0.25">
      <c r="B283">
        <v>222</v>
      </c>
      <c r="C283" t="str">
        <f>IFERROR(VLOOKUP(B283,'Step 1_Metric 30'!C:F,4,FALSE),"")</f>
        <v/>
      </c>
    </row>
    <row r="284" spans="2:3" x14ac:dyDescent="0.25">
      <c r="B284">
        <v>223</v>
      </c>
      <c r="C284" t="str">
        <f>IFERROR(VLOOKUP(B284,'Step 1_Metric 30'!C:F,4,FALSE),"")</f>
        <v/>
      </c>
    </row>
    <row r="285" spans="2:3" x14ac:dyDescent="0.25">
      <c r="B285">
        <v>224</v>
      </c>
      <c r="C285" t="str">
        <f>IFERROR(VLOOKUP(B285,'Step 1_Metric 30'!C:F,4,FALSE),"")</f>
        <v/>
      </c>
    </row>
    <row r="286" spans="2:3" x14ac:dyDescent="0.25">
      <c r="B286">
        <v>225</v>
      </c>
      <c r="C286" t="str">
        <f>IFERROR(VLOOKUP(B286,'Step 1_Metric 30'!C:F,4,FALSE),"")</f>
        <v/>
      </c>
    </row>
    <row r="287" spans="2:3" x14ac:dyDescent="0.25">
      <c r="B287">
        <v>226</v>
      </c>
      <c r="C287" t="str">
        <f>IFERROR(VLOOKUP(B287,'Step 1_Metric 30'!C:F,4,FALSE),"")</f>
        <v/>
      </c>
    </row>
    <row r="288" spans="2:3" x14ac:dyDescent="0.25">
      <c r="B288">
        <v>227</v>
      </c>
      <c r="C288" t="str">
        <f>IFERROR(VLOOKUP(B288,'Step 1_Metric 30'!C:F,4,FALSE),"")</f>
        <v/>
      </c>
    </row>
    <row r="289" spans="2:3" x14ac:dyDescent="0.25">
      <c r="B289">
        <v>228</v>
      </c>
      <c r="C289" t="str">
        <f>IFERROR(VLOOKUP(B289,'Step 1_Metric 30'!C:F,4,FALSE),"")</f>
        <v/>
      </c>
    </row>
    <row r="290" spans="2:3" x14ac:dyDescent="0.25">
      <c r="B290">
        <v>229</v>
      </c>
      <c r="C290" t="str">
        <f>IFERROR(VLOOKUP(B290,'Step 1_Metric 30'!C:F,4,FALSE),"")</f>
        <v/>
      </c>
    </row>
    <row r="291" spans="2:3" x14ac:dyDescent="0.25">
      <c r="B291">
        <v>230</v>
      </c>
      <c r="C291" t="str">
        <f>IFERROR(VLOOKUP(B291,'Step 1_Metric 30'!C:F,4,FALSE),"")</f>
        <v/>
      </c>
    </row>
    <row r="292" spans="2:3" x14ac:dyDescent="0.25">
      <c r="B292">
        <v>231</v>
      </c>
      <c r="C292" t="str">
        <f>IFERROR(VLOOKUP(B292,'Step 1_Metric 30'!C:F,4,FALSE),"")</f>
        <v/>
      </c>
    </row>
    <row r="293" spans="2:3" x14ac:dyDescent="0.25">
      <c r="B293">
        <v>232</v>
      </c>
      <c r="C293" t="str">
        <f>IFERROR(VLOOKUP(B293,'Step 1_Metric 30'!C:F,4,FALSE),"")</f>
        <v/>
      </c>
    </row>
    <row r="294" spans="2:3" x14ac:dyDescent="0.25">
      <c r="B294">
        <v>233</v>
      </c>
      <c r="C294" t="str">
        <f>IFERROR(VLOOKUP(B294,'Step 1_Metric 30'!C:F,4,FALSE),"")</f>
        <v/>
      </c>
    </row>
    <row r="295" spans="2:3" x14ac:dyDescent="0.25">
      <c r="B295">
        <v>234</v>
      </c>
      <c r="C295" t="str">
        <f>IFERROR(VLOOKUP(B295,'Step 1_Metric 30'!C:F,4,FALSE),"")</f>
        <v/>
      </c>
    </row>
    <row r="296" spans="2:3" x14ac:dyDescent="0.25">
      <c r="B296">
        <v>235</v>
      </c>
      <c r="C296" t="str">
        <f>IFERROR(VLOOKUP(B296,'Step 1_Metric 30'!C:F,4,FALSE),"")</f>
        <v/>
      </c>
    </row>
  </sheetData>
  <mergeCells count="4">
    <mergeCell ref="AW4:AW6"/>
    <mergeCell ref="AW7:AW9"/>
    <mergeCell ref="AW23:AW25"/>
    <mergeCell ref="AW26:AW28"/>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3:W141"/>
  <sheetViews>
    <sheetView topLeftCell="D22" zoomScale="55" zoomScaleNormal="55" workbookViewId="0">
      <selection activeCell="T126" sqref="T126"/>
    </sheetView>
  </sheetViews>
  <sheetFormatPr defaultRowHeight="15" x14ac:dyDescent="0.25"/>
  <cols>
    <col min="1" max="1" width="39.7109375" customWidth="1"/>
    <col min="2" max="2" width="11.140625" bestFit="1" customWidth="1"/>
    <col min="3" max="3" width="20.85546875" bestFit="1" customWidth="1"/>
    <col min="4" max="4" width="42.85546875" customWidth="1"/>
    <col min="5" max="5" width="31.85546875" customWidth="1"/>
    <col min="7" max="7" width="13.85546875" bestFit="1" customWidth="1"/>
    <col min="8" max="8" width="23.28515625" bestFit="1" customWidth="1"/>
    <col min="9" max="9" width="28" bestFit="1" customWidth="1"/>
    <col min="10" max="11" width="39.5703125" bestFit="1" customWidth="1"/>
    <col min="12" max="12" width="40.5703125" bestFit="1" customWidth="1"/>
    <col min="13" max="15" width="19" customWidth="1"/>
    <col min="19" max="21" width="26.28515625" customWidth="1"/>
    <col min="22" max="22" width="22.42578125" customWidth="1"/>
  </cols>
  <sheetData>
    <row r="3" spans="1:23" x14ac:dyDescent="0.25">
      <c r="R3" s="1" t="s">
        <v>722</v>
      </c>
    </row>
    <row r="4" spans="1:23" x14ac:dyDescent="0.25">
      <c r="B4" s="1" t="s">
        <v>1405</v>
      </c>
      <c r="G4" s="1" t="s">
        <v>1404</v>
      </c>
      <c r="R4" s="302" t="s">
        <v>844</v>
      </c>
      <c r="S4" s="302"/>
      <c r="T4" s="298" t="s">
        <v>1407</v>
      </c>
      <c r="U4" s="298" t="s">
        <v>1406</v>
      </c>
      <c r="V4" s="180"/>
      <c r="W4" s="180"/>
    </row>
    <row r="5" spans="1:23" x14ac:dyDescent="0.25">
      <c r="A5" s="39" t="s">
        <v>1010</v>
      </c>
      <c r="B5" s="39" t="s">
        <v>666</v>
      </c>
      <c r="C5" s="39" t="s">
        <v>667</v>
      </c>
      <c r="D5" s="39" t="s">
        <v>1408</v>
      </c>
      <c r="E5" s="183" t="s">
        <v>850</v>
      </c>
      <c r="G5" s="258"/>
      <c r="H5" s="303" t="s">
        <v>1409</v>
      </c>
      <c r="I5" s="303"/>
      <c r="J5" s="304" t="s">
        <v>1410</v>
      </c>
      <c r="K5" s="304"/>
      <c r="L5" s="305"/>
      <c r="M5" s="299" t="s">
        <v>698</v>
      </c>
      <c r="N5" s="300"/>
      <c r="O5" s="301"/>
      <c r="R5" s="248" t="s">
        <v>723</v>
      </c>
      <c r="S5" s="39" t="s">
        <v>724</v>
      </c>
      <c r="T5" s="298"/>
      <c r="U5" s="298"/>
      <c r="V5" s="146" t="s">
        <v>1103</v>
      </c>
    </row>
    <row r="6" spans="1:23" x14ac:dyDescent="0.25">
      <c r="A6" s="38" t="str">
        <f>VLOOKUP(B6,'State Abbreviations'!B:C,2,FALSE)</f>
        <v>Connecticut</v>
      </c>
      <c r="B6" s="41" t="s">
        <v>668</v>
      </c>
      <c r="C6" s="41" t="s">
        <v>669</v>
      </c>
      <c r="D6" s="255">
        <v>0</v>
      </c>
      <c r="E6" s="38" t="str">
        <f>CONCATENATE(C6,A6)</f>
        <v>ALFALFA HAYConnecticut</v>
      </c>
      <c r="G6" s="39" t="s">
        <v>699</v>
      </c>
      <c r="H6" s="257" t="s">
        <v>700</v>
      </c>
      <c r="I6" s="257" t="s">
        <v>701</v>
      </c>
      <c r="J6" s="256" t="s">
        <v>702</v>
      </c>
      <c r="K6" s="256" t="s">
        <v>703</v>
      </c>
      <c r="L6" s="256" t="s">
        <v>704</v>
      </c>
      <c r="M6" s="158">
        <v>3</v>
      </c>
      <c r="N6" s="158">
        <v>7</v>
      </c>
      <c r="O6" s="158">
        <v>14</v>
      </c>
      <c r="R6" s="249">
        <v>152</v>
      </c>
      <c r="S6" s="249" t="s">
        <v>725</v>
      </c>
      <c r="T6" s="41"/>
      <c r="U6" s="41"/>
    </row>
    <row r="7" spans="1:23" x14ac:dyDescent="0.25">
      <c r="A7" s="38" t="str">
        <f>VLOOKUP(B7,'State Abbreviations'!B:C,2,FALSE)</f>
        <v>Connecticut</v>
      </c>
      <c r="B7" s="41" t="s">
        <v>668</v>
      </c>
      <c r="C7" s="41" t="s">
        <v>670</v>
      </c>
      <c r="D7" s="255">
        <v>0</v>
      </c>
      <c r="E7" s="38" t="str">
        <f t="shared" ref="E7:E70" si="0">CONCATENATE(C7,A7)</f>
        <v>CORNConnecticut</v>
      </c>
      <c r="G7" s="38" t="s">
        <v>705</v>
      </c>
      <c r="H7" s="259">
        <v>1</v>
      </c>
      <c r="I7" s="260">
        <v>44074</v>
      </c>
      <c r="J7" s="259">
        <v>1</v>
      </c>
      <c r="K7" s="259">
        <v>1</v>
      </c>
      <c r="L7" s="259">
        <v>1</v>
      </c>
      <c r="M7" s="176">
        <v>1</v>
      </c>
      <c r="N7" s="176">
        <v>1</v>
      </c>
      <c r="O7" s="176">
        <v>1</v>
      </c>
      <c r="R7" s="249">
        <v>176</v>
      </c>
      <c r="S7" s="250" t="s">
        <v>726</v>
      </c>
      <c r="T7" s="41" t="s">
        <v>713</v>
      </c>
      <c r="U7" s="41" t="s">
        <v>674</v>
      </c>
    </row>
    <row r="8" spans="1:23" x14ac:dyDescent="0.25">
      <c r="A8" s="38" t="str">
        <f>VLOOKUP(B8,'State Abbreviations'!B:C,2,FALSE)</f>
        <v>Connecticut</v>
      </c>
      <c r="B8" s="41" t="s">
        <v>668</v>
      </c>
      <c r="C8" s="41" t="s">
        <v>671</v>
      </c>
      <c r="D8" s="255">
        <v>14.28</v>
      </c>
      <c r="E8" s="38" t="str">
        <f t="shared" si="0"/>
        <v>CORN SILAGEConnecticut</v>
      </c>
      <c r="G8" s="38" t="s">
        <v>706</v>
      </c>
      <c r="H8" s="259">
        <v>0.78</v>
      </c>
      <c r="I8" s="260">
        <v>44043</v>
      </c>
      <c r="J8" s="259">
        <v>0.8</v>
      </c>
      <c r="K8" s="259">
        <v>1</v>
      </c>
      <c r="L8" s="259">
        <v>1</v>
      </c>
      <c r="M8" s="176">
        <v>0.62400000000000011</v>
      </c>
      <c r="N8" s="176">
        <v>0.78</v>
      </c>
      <c r="O8" s="176">
        <v>0.78</v>
      </c>
      <c r="R8" s="249">
        <v>142</v>
      </c>
      <c r="S8" s="249" t="s">
        <v>727</v>
      </c>
      <c r="T8" s="41"/>
      <c r="U8" s="41"/>
    </row>
    <row r="9" spans="1:23" x14ac:dyDescent="0.25">
      <c r="A9" s="38" t="str">
        <f>VLOOKUP(B9,'State Abbreviations'!B:C,2,FALSE)</f>
        <v>Connecticut</v>
      </c>
      <c r="B9" s="41" t="s">
        <v>668</v>
      </c>
      <c r="C9" s="41" t="s">
        <v>672</v>
      </c>
      <c r="D9" s="255">
        <v>0</v>
      </c>
      <c r="E9" s="38" t="str">
        <f t="shared" si="0"/>
        <v>CORN, SWEETConnecticut</v>
      </c>
      <c r="G9" s="38" t="s">
        <v>707</v>
      </c>
      <c r="H9" s="259">
        <v>1</v>
      </c>
      <c r="I9" s="260">
        <v>44012</v>
      </c>
      <c r="J9" s="259">
        <v>0.75</v>
      </c>
      <c r="K9" s="259">
        <v>1</v>
      </c>
      <c r="L9" s="259">
        <v>1</v>
      </c>
      <c r="M9" s="176">
        <v>0.75</v>
      </c>
      <c r="N9" s="176">
        <v>1</v>
      </c>
      <c r="O9" s="176">
        <v>1</v>
      </c>
      <c r="R9" s="249">
        <v>141</v>
      </c>
      <c r="S9" s="249" t="s">
        <v>728</v>
      </c>
      <c r="T9" s="41"/>
      <c r="U9" s="41"/>
    </row>
    <row r="10" spans="1:23" x14ac:dyDescent="0.25">
      <c r="A10" s="38" t="str">
        <f>VLOOKUP(B10,'State Abbreviations'!B:C,2,FALSE)</f>
        <v>Connecticut</v>
      </c>
      <c r="B10" s="41" t="s">
        <v>668</v>
      </c>
      <c r="C10" s="41" t="s">
        <v>673</v>
      </c>
      <c r="D10" s="255">
        <v>64.319999999999993</v>
      </c>
      <c r="E10" s="38" t="str">
        <f t="shared" si="0"/>
        <v>GRASS HAYConnecticut</v>
      </c>
      <c r="G10" s="38" t="s">
        <v>655</v>
      </c>
      <c r="H10" s="259">
        <v>1</v>
      </c>
      <c r="I10" s="260">
        <v>44012</v>
      </c>
      <c r="J10" s="259">
        <v>0.75</v>
      </c>
      <c r="K10" s="259">
        <v>1</v>
      </c>
      <c r="L10" s="259">
        <v>1</v>
      </c>
      <c r="M10" s="176">
        <v>0.75</v>
      </c>
      <c r="N10" s="176">
        <v>1</v>
      </c>
      <c r="O10" s="176">
        <v>1</v>
      </c>
      <c r="R10" s="249">
        <v>1</v>
      </c>
      <c r="S10" s="250" t="s">
        <v>655</v>
      </c>
      <c r="T10" s="41" t="s">
        <v>655</v>
      </c>
      <c r="U10" s="41" t="s">
        <v>670</v>
      </c>
    </row>
    <row r="11" spans="1:23" x14ac:dyDescent="0.25">
      <c r="A11" s="38" t="str">
        <f>VLOOKUP(B11,'State Abbreviations'!B:C,2,FALSE)</f>
        <v>Connecticut</v>
      </c>
      <c r="B11" s="41" t="s">
        <v>668</v>
      </c>
      <c r="C11" s="41" t="s">
        <v>674</v>
      </c>
      <c r="D11" s="255">
        <v>64.319999999999993</v>
      </c>
      <c r="E11" s="38" t="str">
        <f t="shared" si="0"/>
        <v>GRASS-LEGUME HAYConnecticut</v>
      </c>
      <c r="G11" s="38" t="s">
        <v>708</v>
      </c>
      <c r="H11" s="259">
        <v>1</v>
      </c>
      <c r="I11" s="260">
        <v>44104</v>
      </c>
      <c r="J11" s="259">
        <v>1</v>
      </c>
      <c r="K11" s="259">
        <v>1</v>
      </c>
      <c r="L11" s="259">
        <v>1</v>
      </c>
      <c r="M11" s="176">
        <v>1</v>
      </c>
      <c r="N11" s="176">
        <v>1</v>
      </c>
      <c r="O11" s="176">
        <v>1</v>
      </c>
      <c r="R11" s="249">
        <v>190</v>
      </c>
      <c r="S11" s="249" t="s">
        <v>729</v>
      </c>
      <c r="T11" s="41"/>
      <c r="U11" s="41"/>
    </row>
    <row r="12" spans="1:23" x14ac:dyDescent="0.25">
      <c r="A12" s="38" t="str">
        <f>VLOOKUP(B12,'State Abbreviations'!B:C,2,FALSE)</f>
        <v>Connecticut</v>
      </c>
      <c r="B12" s="41" t="s">
        <v>668</v>
      </c>
      <c r="C12" s="41" t="s">
        <v>675</v>
      </c>
      <c r="D12" s="255">
        <v>0</v>
      </c>
      <c r="E12" s="38" t="str">
        <f t="shared" si="0"/>
        <v>KENTUCKY BLUEGRASSConnecticut</v>
      </c>
      <c r="G12" s="38" t="s">
        <v>709</v>
      </c>
      <c r="H12" s="259">
        <v>1</v>
      </c>
      <c r="I12" s="260">
        <v>44119</v>
      </c>
      <c r="J12" s="259">
        <v>0.75</v>
      </c>
      <c r="K12" s="259">
        <v>1</v>
      </c>
      <c r="L12" s="259">
        <v>1</v>
      </c>
      <c r="M12" s="176">
        <v>0.75</v>
      </c>
      <c r="N12" s="176">
        <v>1</v>
      </c>
      <c r="O12" s="176">
        <v>1</v>
      </c>
      <c r="R12" s="249">
        <v>5</v>
      </c>
      <c r="S12" s="250" t="s">
        <v>656</v>
      </c>
      <c r="T12" s="41" t="s">
        <v>656</v>
      </c>
      <c r="U12" s="41" t="s">
        <v>678</v>
      </c>
    </row>
    <row r="13" spans="1:23" x14ac:dyDescent="0.25">
      <c r="A13" s="38" t="str">
        <f>VLOOKUP(B13,'State Abbreviations'!B:C,2,FALSE)</f>
        <v>Connecticut</v>
      </c>
      <c r="B13" s="41" t="s">
        <v>668</v>
      </c>
      <c r="C13" s="41" t="s">
        <v>676</v>
      </c>
      <c r="D13" s="255">
        <v>0</v>
      </c>
      <c r="E13" s="38" t="str">
        <f t="shared" si="0"/>
        <v>TOBACCOConnecticut</v>
      </c>
      <c r="G13" s="38" t="s">
        <v>710</v>
      </c>
      <c r="H13" s="259">
        <v>1</v>
      </c>
      <c r="I13" s="260">
        <v>44012</v>
      </c>
      <c r="J13" s="259">
        <v>0.75</v>
      </c>
      <c r="K13" s="259">
        <v>1</v>
      </c>
      <c r="L13" s="259">
        <v>1</v>
      </c>
      <c r="M13" s="176">
        <v>0.75</v>
      </c>
      <c r="N13" s="176">
        <v>1</v>
      </c>
      <c r="O13" s="176">
        <v>1</v>
      </c>
      <c r="R13" s="249">
        <v>143</v>
      </c>
      <c r="S13" s="249" t="s">
        <v>730</v>
      </c>
      <c r="T13" s="41"/>
      <c r="U13" s="41"/>
    </row>
    <row r="14" spans="1:23" x14ac:dyDescent="0.25">
      <c r="A14" s="38" t="str">
        <f>VLOOKUP(B14,'State Abbreviations'!B:C,2,FALSE)</f>
        <v>Delaware</v>
      </c>
      <c r="B14" s="41" t="s">
        <v>677</v>
      </c>
      <c r="C14" s="41" t="s">
        <v>669</v>
      </c>
      <c r="D14" s="255">
        <v>0</v>
      </c>
      <c r="E14" s="38" t="str">
        <f t="shared" si="0"/>
        <v>ALFALFA HAYDelaware</v>
      </c>
      <c r="G14" s="38" t="s">
        <v>711</v>
      </c>
      <c r="H14" s="259">
        <v>1</v>
      </c>
      <c r="I14" s="260">
        <v>44043</v>
      </c>
      <c r="J14" s="259">
        <v>1</v>
      </c>
      <c r="K14" s="259">
        <v>1</v>
      </c>
      <c r="L14" s="259">
        <v>1</v>
      </c>
      <c r="M14" s="176">
        <v>1</v>
      </c>
      <c r="N14" s="176">
        <v>1</v>
      </c>
      <c r="O14" s="176">
        <v>1</v>
      </c>
      <c r="R14" s="249">
        <v>121</v>
      </c>
      <c r="S14" s="249" t="s">
        <v>731</v>
      </c>
      <c r="T14" s="251"/>
      <c r="U14" s="41"/>
    </row>
    <row r="15" spans="1:23" x14ac:dyDescent="0.25">
      <c r="A15" s="38" t="str">
        <f>VLOOKUP(B15,'State Abbreviations'!B:C,2,FALSE)</f>
        <v>Delaware</v>
      </c>
      <c r="B15" s="41" t="s">
        <v>677</v>
      </c>
      <c r="C15" s="41" t="s">
        <v>670</v>
      </c>
      <c r="D15" s="255">
        <v>17.52</v>
      </c>
      <c r="E15" s="38" t="str">
        <f t="shared" si="0"/>
        <v>CORNDelaware</v>
      </c>
      <c r="G15" s="38" t="s">
        <v>712</v>
      </c>
      <c r="H15" s="259">
        <v>1</v>
      </c>
      <c r="I15" s="260">
        <v>44074</v>
      </c>
      <c r="J15" s="259">
        <v>0.5</v>
      </c>
      <c r="K15" s="259">
        <v>1</v>
      </c>
      <c r="L15" s="259">
        <v>1</v>
      </c>
      <c r="M15" s="176">
        <v>0.5</v>
      </c>
      <c r="N15" s="176">
        <v>1</v>
      </c>
      <c r="O15" s="176">
        <v>1</v>
      </c>
      <c r="R15" s="249">
        <v>61</v>
      </c>
      <c r="S15" s="249" t="s">
        <v>732</v>
      </c>
      <c r="T15" s="41"/>
      <c r="U15" s="41"/>
    </row>
    <row r="16" spans="1:23" x14ac:dyDescent="0.25">
      <c r="A16" s="38" t="str">
        <f>VLOOKUP(B16,'State Abbreviations'!B:C,2,FALSE)</f>
        <v>Delaware</v>
      </c>
      <c r="B16" s="41" t="s">
        <v>677</v>
      </c>
      <c r="C16" s="41" t="s">
        <v>671</v>
      </c>
      <c r="D16" s="255">
        <v>23.540000000000003</v>
      </c>
      <c r="E16" s="38" t="str">
        <f t="shared" si="0"/>
        <v>CORN SILAGEDelaware</v>
      </c>
      <c r="G16" s="38" t="s">
        <v>657</v>
      </c>
      <c r="H16" s="259">
        <v>1</v>
      </c>
      <c r="I16" s="260">
        <v>44012</v>
      </c>
      <c r="J16" s="259">
        <v>0.75</v>
      </c>
      <c r="K16" s="259">
        <v>1</v>
      </c>
      <c r="L16" s="259">
        <v>1</v>
      </c>
      <c r="M16" s="176">
        <v>0.75</v>
      </c>
      <c r="N16" s="176">
        <v>1</v>
      </c>
      <c r="O16" s="176">
        <v>1</v>
      </c>
      <c r="R16" s="249">
        <v>111</v>
      </c>
      <c r="S16" s="249" t="s">
        <v>733</v>
      </c>
      <c r="T16" s="41"/>
      <c r="U16" s="41"/>
    </row>
    <row r="17" spans="1:21" x14ac:dyDescent="0.25">
      <c r="A17" s="38" t="str">
        <f>VLOOKUP(B17,'State Abbreviations'!B:C,2,FALSE)</f>
        <v>Delaware</v>
      </c>
      <c r="B17" s="41" t="s">
        <v>677</v>
      </c>
      <c r="C17" s="41" t="s">
        <v>674</v>
      </c>
      <c r="D17" s="255">
        <v>91.2</v>
      </c>
      <c r="E17" s="38" t="str">
        <f t="shared" si="0"/>
        <v>GRASS-LEGUME HAYDelaware</v>
      </c>
      <c r="G17" s="38" t="s">
        <v>713</v>
      </c>
      <c r="H17" s="259">
        <v>1</v>
      </c>
      <c r="I17" s="260">
        <v>44074</v>
      </c>
      <c r="J17" s="259">
        <v>1</v>
      </c>
      <c r="K17" s="259">
        <v>1</v>
      </c>
      <c r="L17" s="259">
        <v>1</v>
      </c>
      <c r="M17" s="176">
        <v>1</v>
      </c>
      <c r="N17" s="176">
        <v>1</v>
      </c>
      <c r="O17" s="176">
        <v>1</v>
      </c>
      <c r="R17" s="249">
        <v>37</v>
      </c>
      <c r="S17" s="249" t="s">
        <v>734</v>
      </c>
      <c r="T17" s="41" t="s">
        <v>713</v>
      </c>
      <c r="U17" s="41" t="s">
        <v>674</v>
      </c>
    </row>
    <row r="18" spans="1:21" x14ac:dyDescent="0.25">
      <c r="A18" s="38" t="str">
        <f>VLOOKUP(B18,'State Abbreviations'!B:C,2,FALSE)</f>
        <v>Delaware</v>
      </c>
      <c r="B18" s="41" t="s">
        <v>677</v>
      </c>
      <c r="C18" s="41" t="s">
        <v>678</v>
      </c>
      <c r="D18" s="255">
        <v>19.25</v>
      </c>
      <c r="E18" s="38" t="str">
        <f t="shared" si="0"/>
        <v>SOYBEANSDelaware</v>
      </c>
      <c r="G18" s="38" t="s">
        <v>714</v>
      </c>
      <c r="H18" s="259">
        <v>0.85999999999999899</v>
      </c>
      <c r="I18" s="260">
        <v>44074</v>
      </c>
      <c r="J18" s="259">
        <v>0.5</v>
      </c>
      <c r="K18" s="259">
        <v>0.75</v>
      </c>
      <c r="L18" s="259">
        <v>1</v>
      </c>
      <c r="M18" s="176">
        <v>0.42999999999999949</v>
      </c>
      <c r="N18" s="176">
        <v>0.64499999999999924</v>
      </c>
      <c r="O18" s="176">
        <v>0.85999999999999899</v>
      </c>
      <c r="R18" s="249">
        <v>24</v>
      </c>
      <c r="S18" s="250" t="s">
        <v>658</v>
      </c>
      <c r="T18" s="41" t="s">
        <v>721</v>
      </c>
      <c r="U18" s="41" t="s">
        <v>689</v>
      </c>
    </row>
    <row r="19" spans="1:21" x14ac:dyDescent="0.25">
      <c r="A19" s="38" t="str">
        <f>VLOOKUP(B19,'State Abbreviations'!B:C,2,FALSE)</f>
        <v>Delaware</v>
      </c>
      <c r="B19" s="41" t="s">
        <v>677</v>
      </c>
      <c r="C19" s="41" t="s">
        <v>679</v>
      </c>
      <c r="D19" s="255">
        <v>19.690000000000001</v>
      </c>
      <c r="E19" s="38" t="str">
        <f t="shared" si="0"/>
        <v>WHEATDelaware</v>
      </c>
      <c r="G19" s="38" t="s">
        <v>715</v>
      </c>
      <c r="H19" s="259">
        <v>1</v>
      </c>
      <c r="I19" s="260">
        <v>44074</v>
      </c>
      <c r="J19" s="259">
        <v>0.75</v>
      </c>
      <c r="K19" s="259">
        <v>1</v>
      </c>
      <c r="L19" s="259">
        <v>1</v>
      </c>
      <c r="M19" s="176">
        <v>0.75</v>
      </c>
      <c r="N19" s="176">
        <v>1</v>
      </c>
      <c r="O19" s="176">
        <v>1</v>
      </c>
      <c r="R19" s="249">
        <v>122</v>
      </c>
      <c r="S19" s="249" t="s">
        <v>735</v>
      </c>
      <c r="T19" s="41"/>
      <c r="U19" s="41"/>
    </row>
    <row r="20" spans="1:21" x14ac:dyDescent="0.25">
      <c r="A20" s="38" t="str">
        <f>VLOOKUP(B20,'State Abbreviations'!B:C,2,FALSE)</f>
        <v>Massachusetts</v>
      </c>
      <c r="B20" s="41" t="s">
        <v>680</v>
      </c>
      <c r="C20" s="41" t="s">
        <v>669</v>
      </c>
      <c r="D20" s="255">
        <v>0</v>
      </c>
      <c r="E20" s="38" t="str">
        <f t="shared" si="0"/>
        <v>ALFALFA HAYMassachusetts</v>
      </c>
      <c r="G20" s="38" t="s">
        <v>656</v>
      </c>
      <c r="H20" s="259">
        <v>1</v>
      </c>
      <c r="I20" s="260">
        <v>44043</v>
      </c>
      <c r="J20" s="259">
        <v>0.75</v>
      </c>
      <c r="K20" s="259">
        <v>1</v>
      </c>
      <c r="L20" s="259">
        <v>1</v>
      </c>
      <c r="M20" s="176">
        <v>0.75</v>
      </c>
      <c r="N20" s="176">
        <v>1</v>
      </c>
      <c r="O20" s="176">
        <v>1</v>
      </c>
      <c r="R20" s="249">
        <v>195</v>
      </c>
      <c r="S20" s="249" t="s">
        <v>736</v>
      </c>
      <c r="T20" s="41"/>
      <c r="U20" s="41"/>
    </row>
    <row r="21" spans="1:21" x14ac:dyDescent="0.25">
      <c r="A21" s="38" t="str">
        <f>VLOOKUP(B21,'State Abbreviations'!B:C,2,FALSE)</f>
        <v>Massachusetts</v>
      </c>
      <c r="B21" s="41" t="s">
        <v>680</v>
      </c>
      <c r="C21" s="41" t="s">
        <v>670</v>
      </c>
      <c r="D21" s="255">
        <v>0</v>
      </c>
      <c r="E21" s="38" t="str">
        <f t="shared" si="0"/>
        <v>CORNMassachusetts</v>
      </c>
      <c r="G21" s="38" t="s">
        <v>716</v>
      </c>
      <c r="H21" s="259">
        <v>1</v>
      </c>
      <c r="I21" s="260">
        <v>44074</v>
      </c>
      <c r="J21" s="259">
        <v>0.75</v>
      </c>
      <c r="K21" s="259">
        <v>1</v>
      </c>
      <c r="L21" s="259">
        <v>1</v>
      </c>
      <c r="M21" s="176">
        <v>0.75</v>
      </c>
      <c r="N21" s="176">
        <v>1</v>
      </c>
      <c r="O21" s="176">
        <v>1</v>
      </c>
      <c r="R21" s="249">
        <v>36</v>
      </c>
      <c r="S21" s="250" t="s">
        <v>737</v>
      </c>
      <c r="T21" s="41" t="s">
        <v>705</v>
      </c>
      <c r="U21" s="41" t="s">
        <v>669</v>
      </c>
    </row>
    <row r="22" spans="1:21" x14ac:dyDescent="0.25">
      <c r="A22" s="38" t="str">
        <f>VLOOKUP(B22,'State Abbreviations'!B:C,2,FALSE)</f>
        <v>Massachusetts</v>
      </c>
      <c r="B22" s="41" t="s">
        <v>680</v>
      </c>
      <c r="C22" s="41" t="s">
        <v>671</v>
      </c>
      <c r="D22" s="255">
        <v>14.279999999999998</v>
      </c>
      <c r="E22" s="38" t="str">
        <f t="shared" si="0"/>
        <v>CORN SILAGEMassachusetts</v>
      </c>
      <c r="G22" s="38" t="s">
        <v>717</v>
      </c>
      <c r="H22" s="259">
        <v>1</v>
      </c>
      <c r="I22" s="260">
        <v>44074</v>
      </c>
      <c r="J22" s="259">
        <v>0.75</v>
      </c>
      <c r="K22" s="259">
        <v>0.75</v>
      </c>
      <c r="L22" s="259">
        <v>1</v>
      </c>
      <c r="M22" s="176">
        <v>0.75</v>
      </c>
      <c r="N22" s="176">
        <v>0.75</v>
      </c>
      <c r="O22" s="176">
        <v>1</v>
      </c>
      <c r="R22" s="249">
        <v>131</v>
      </c>
      <c r="S22" s="249" t="s">
        <v>738</v>
      </c>
      <c r="T22" s="41"/>
      <c r="U22" s="41"/>
    </row>
    <row r="23" spans="1:21" x14ac:dyDescent="0.25">
      <c r="A23" s="38" t="str">
        <f>VLOOKUP(B23,'State Abbreviations'!B:C,2,FALSE)</f>
        <v>Massachusetts</v>
      </c>
      <c r="B23" s="41" t="s">
        <v>680</v>
      </c>
      <c r="C23" s="41" t="s">
        <v>672</v>
      </c>
      <c r="D23" s="255">
        <v>0</v>
      </c>
      <c r="E23" s="38" t="str">
        <f t="shared" si="0"/>
        <v>CORN, SWEETMassachusetts</v>
      </c>
      <c r="G23" s="38" t="s">
        <v>718</v>
      </c>
      <c r="H23" s="259">
        <v>1</v>
      </c>
      <c r="I23" s="260">
        <v>44012</v>
      </c>
      <c r="J23" s="259">
        <v>1</v>
      </c>
      <c r="K23" s="259">
        <v>1</v>
      </c>
      <c r="L23" s="259">
        <v>1</v>
      </c>
      <c r="M23" s="176">
        <v>1</v>
      </c>
      <c r="N23" s="176">
        <v>1</v>
      </c>
      <c r="O23" s="176">
        <v>1</v>
      </c>
      <c r="R23" s="249">
        <v>2</v>
      </c>
      <c r="S23" s="250" t="s">
        <v>709</v>
      </c>
      <c r="T23" s="41" t="s">
        <v>709</v>
      </c>
      <c r="U23" s="41" t="s">
        <v>694</v>
      </c>
    </row>
    <row r="24" spans="1:21" x14ac:dyDescent="0.25">
      <c r="A24" s="38" t="str">
        <f>VLOOKUP(B24,'State Abbreviations'!B:C,2,FALSE)</f>
        <v>Massachusetts</v>
      </c>
      <c r="B24" s="41" t="s">
        <v>680</v>
      </c>
      <c r="C24" s="41" t="s">
        <v>673</v>
      </c>
      <c r="D24" s="255">
        <v>64.319999999999979</v>
      </c>
      <c r="E24" s="38" t="str">
        <f t="shared" si="0"/>
        <v>GRASS HAYMassachusetts</v>
      </c>
      <c r="G24" s="38" t="s">
        <v>719</v>
      </c>
      <c r="H24" s="259">
        <v>0.78</v>
      </c>
      <c r="I24" s="260">
        <v>44043</v>
      </c>
      <c r="J24" s="259">
        <v>0.8</v>
      </c>
      <c r="K24" s="259">
        <v>1</v>
      </c>
      <c r="L24" s="259">
        <v>1</v>
      </c>
      <c r="M24" s="176">
        <v>0.62400000000000011</v>
      </c>
      <c r="N24" s="176">
        <v>0.78</v>
      </c>
      <c r="O24" s="176">
        <v>0.78</v>
      </c>
      <c r="R24" s="249">
        <v>23</v>
      </c>
      <c r="S24" s="250" t="s">
        <v>739</v>
      </c>
      <c r="T24" s="41" t="s">
        <v>720</v>
      </c>
      <c r="U24" s="41" t="s">
        <v>679</v>
      </c>
    </row>
    <row r="25" spans="1:21" x14ac:dyDescent="0.25">
      <c r="A25" s="38" t="str">
        <f>VLOOKUP(B25,'State Abbreviations'!B:C,2,FALSE)</f>
        <v>Massachusetts</v>
      </c>
      <c r="B25" s="41" t="s">
        <v>680</v>
      </c>
      <c r="C25" s="41" t="s">
        <v>681</v>
      </c>
      <c r="D25" s="255">
        <v>0</v>
      </c>
      <c r="E25" s="38" t="str">
        <f t="shared" si="0"/>
        <v>GRASS-CLOVERMassachusetts</v>
      </c>
      <c r="G25" s="38" t="s">
        <v>720</v>
      </c>
      <c r="H25" s="259">
        <v>1</v>
      </c>
      <c r="I25" s="260">
        <v>44012</v>
      </c>
      <c r="J25" s="259">
        <v>0.75</v>
      </c>
      <c r="K25" s="259">
        <v>1</v>
      </c>
      <c r="L25" s="259">
        <v>1</v>
      </c>
      <c r="M25" s="176">
        <v>0.75</v>
      </c>
      <c r="N25" s="176">
        <v>1</v>
      </c>
      <c r="O25" s="176">
        <v>1</v>
      </c>
      <c r="R25" s="249">
        <v>123</v>
      </c>
      <c r="S25" s="249" t="s">
        <v>740</v>
      </c>
      <c r="T25" s="41"/>
      <c r="U25" s="41"/>
    </row>
    <row r="26" spans="1:21" x14ac:dyDescent="0.25">
      <c r="A26" s="38" t="str">
        <f>VLOOKUP(B26,'State Abbreviations'!B:C,2,FALSE)</f>
        <v>Massachusetts</v>
      </c>
      <c r="B26" s="41" t="s">
        <v>680</v>
      </c>
      <c r="C26" s="41" t="s">
        <v>674</v>
      </c>
      <c r="D26" s="255">
        <v>64.319999999999993</v>
      </c>
      <c r="E26" s="38" t="str">
        <f t="shared" si="0"/>
        <v>GRASS-LEGUME HAYMassachusetts</v>
      </c>
      <c r="G26" s="38" t="s">
        <v>721</v>
      </c>
      <c r="H26" s="259">
        <v>1</v>
      </c>
      <c r="I26" s="260">
        <v>43922</v>
      </c>
      <c r="J26" s="259">
        <v>0.75</v>
      </c>
      <c r="K26" s="259">
        <v>1</v>
      </c>
      <c r="L26" s="259">
        <v>1</v>
      </c>
      <c r="M26" s="176">
        <v>0.75</v>
      </c>
      <c r="N26" s="176">
        <v>1</v>
      </c>
      <c r="O26" s="176">
        <v>1</v>
      </c>
      <c r="R26" s="249">
        <v>4</v>
      </c>
      <c r="S26" s="250" t="s">
        <v>741</v>
      </c>
      <c r="T26" s="252" t="s">
        <v>713</v>
      </c>
      <c r="U26" s="41" t="s">
        <v>674</v>
      </c>
    </row>
    <row r="27" spans="1:21" x14ac:dyDescent="0.25">
      <c r="A27" s="38" t="str">
        <f>VLOOKUP(B27,'State Abbreviations'!B:C,2,FALSE)</f>
        <v>Massachusetts</v>
      </c>
      <c r="B27" s="41" t="s">
        <v>680</v>
      </c>
      <c r="C27" s="41" t="s">
        <v>675</v>
      </c>
      <c r="D27" s="255">
        <v>0</v>
      </c>
      <c r="E27" s="38" t="str">
        <f t="shared" si="0"/>
        <v>KENTUCKY BLUEGRASSMassachusetts</v>
      </c>
      <c r="G27" s="196" t="s">
        <v>857</v>
      </c>
      <c r="M27" s="261"/>
      <c r="R27" s="249">
        <v>124</v>
      </c>
      <c r="S27" s="249" t="s">
        <v>742</v>
      </c>
      <c r="T27" s="41"/>
      <c r="U27" s="41"/>
    </row>
    <row r="28" spans="1:21" x14ac:dyDescent="0.25">
      <c r="A28" s="38" t="str">
        <f>VLOOKUP(B28,'State Abbreviations'!B:C,2,FALSE)</f>
        <v>Massachusetts</v>
      </c>
      <c r="B28" s="41" t="s">
        <v>680</v>
      </c>
      <c r="C28" s="41" t="s">
        <v>682</v>
      </c>
      <c r="D28" s="255">
        <v>25.08</v>
      </c>
      <c r="E28" s="38" t="str">
        <f t="shared" si="0"/>
        <v>POTATOES, IRISHMassachusetts</v>
      </c>
      <c r="G28" s="196" t="s">
        <v>858</v>
      </c>
      <c r="R28" s="249">
        <v>3</v>
      </c>
      <c r="S28" s="250" t="s">
        <v>714</v>
      </c>
      <c r="T28" s="41" t="s">
        <v>714</v>
      </c>
      <c r="U28" s="41"/>
    </row>
    <row r="29" spans="1:21" x14ac:dyDescent="0.25">
      <c r="A29" s="38" t="str">
        <f>VLOOKUP(B29,'State Abbreviations'!B:C,2,FALSE)</f>
        <v>Massachusetts</v>
      </c>
      <c r="B29" s="41" t="s">
        <v>680</v>
      </c>
      <c r="C29" s="41" t="s">
        <v>676</v>
      </c>
      <c r="D29" s="255">
        <v>0</v>
      </c>
      <c r="E29" s="38" t="str">
        <f t="shared" si="0"/>
        <v>TOBACCOMassachusetts</v>
      </c>
      <c r="G29" s="196" t="s">
        <v>859</v>
      </c>
      <c r="R29" s="249">
        <v>26</v>
      </c>
      <c r="S29" s="249" t="s">
        <v>743</v>
      </c>
      <c r="T29" s="41"/>
      <c r="U29" s="41"/>
    </row>
    <row r="30" spans="1:21" x14ac:dyDescent="0.25">
      <c r="A30" s="38" t="str">
        <f>VLOOKUP(B30,'State Abbreviations'!B:C,2,FALSE)</f>
        <v>Maryland</v>
      </c>
      <c r="B30" s="41" t="s">
        <v>683</v>
      </c>
      <c r="C30" s="41" t="s">
        <v>669</v>
      </c>
      <c r="D30" s="255">
        <v>0</v>
      </c>
      <c r="E30" s="38" t="str">
        <f t="shared" si="0"/>
        <v>ALFALFA HAYMaryland</v>
      </c>
      <c r="R30" s="249">
        <v>21</v>
      </c>
      <c r="S30" s="250" t="s">
        <v>707</v>
      </c>
      <c r="T30" s="41" t="s">
        <v>707</v>
      </c>
      <c r="U30" s="41" t="s">
        <v>684</v>
      </c>
    </row>
    <row r="31" spans="1:21" x14ac:dyDescent="0.25">
      <c r="A31" s="38" t="str">
        <f>VLOOKUP(B31,'State Abbreviations'!B:C,2,FALSE)</f>
        <v>Maryland</v>
      </c>
      <c r="B31" s="41" t="s">
        <v>683</v>
      </c>
      <c r="C31" s="41" t="s">
        <v>670</v>
      </c>
      <c r="D31" s="255">
        <v>14.06</v>
      </c>
      <c r="E31" s="38" t="str">
        <f t="shared" si="0"/>
        <v>CORNMaryland</v>
      </c>
      <c r="R31" s="249">
        <v>31</v>
      </c>
      <c r="S31" s="250" t="s">
        <v>744</v>
      </c>
      <c r="T31" s="252" t="s">
        <v>858</v>
      </c>
      <c r="U31" s="41"/>
    </row>
    <row r="32" spans="1:21" x14ac:dyDescent="0.25">
      <c r="A32" s="38" t="str">
        <f>VLOOKUP(B32,'State Abbreviations'!B:C,2,FALSE)</f>
        <v>Maryland</v>
      </c>
      <c r="B32" s="41" t="s">
        <v>683</v>
      </c>
      <c r="C32" s="41" t="s">
        <v>671</v>
      </c>
      <c r="D32" s="255">
        <v>18.559999999999999</v>
      </c>
      <c r="E32" s="38" t="str">
        <f t="shared" si="0"/>
        <v>CORN SILAGEMaryland</v>
      </c>
      <c r="R32" s="249">
        <v>28</v>
      </c>
      <c r="S32" s="250" t="s">
        <v>657</v>
      </c>
      <c r="T32" s="41" t="s">
        <v>657</v>
      </c>
      <c r="U32" s="41" t="s">
        <v>684</v>
      </c>
    </row>
    <row r="33" spans="1:21" x14ac:dyDescent="0.25">
      <c r="A33" s="38" t="str">
        <f>VLOOKUP(B33,'State Abbreviations'!B:C,2,FALSE)</f>
        <v>Maryland</v>
      </c>
      <c r="B33" s="41" t="s">
        <v>683</v>
      </c>
      <c r="C33" s="41" t="s">
        <v>674</v>
      </c>
      <c r="D33" s="255">
        <v>64.319999999999965</v>
      </c>
      <c r="E33" s="38" t="str">
        <f t="shared" si="0"/>
        <v>GRASS-LEGUME HAYMaryland</v>
      </c>
      <c r="R33" s="249">
        <v>42</v>
      </c>
      <c r="S33" s="250" t="s">
        <v>745</v>
      </c>
      <c r="T33" s="252" t="s">
        <v>656</v>
      </c>
      <c r="U33" s="41" t="s">
        <v>678</v>
      </c>
    </row>
    <row r="34" spans="1:21" x14ac:dyDescent="0.25">
      <c r="A34" s="38" t="str">
        <f>VLOOKUP(B34,'State Abbreviations'!B:C,2,FALSE)</f>
        <v>Maryland</v>
      </c>
      <c r="B34" s="41" t="s">
        <v>683</v>
      </c>
      <c r="C34" s="41" t="s">
        <v>675</v>
      </c>
      <c r="D34" s="255">
        <v>0</v>
      </c>
      <c r="E34" s="38" t="str">
        <f t="shared" si="0"/>
        <v>KENTUCKY BLUEGRASSMaryland</v>
      </c>
      <c r="R34" s="249">
        <v>10</v>
      </c>
      <c r="S34" s="250" t="s">
        <v>746</v>
      </c>
      <c r="T34" s="41" t="s">
        <v>711</v>
      </c>
      <c r="U34" s="41" t="s">
        <v>695</v>
      </c>
    </row>
    <row r="35" spans="1:21" x14ac:dyDescent="0.25">
      <c r="A35" s="38" t="str">
        <f>VLOOKUP(B35,'State Abbreviations'!B:C,2,FALSE)</f>
        <v>Maryland</v>
      </c>
      <c r="B35" s="41" t="s">
        <v>683</v>
      </c>
      <c r="C35" s="41" t="s">
        <v>684</v>
      </c>
      <c r="D35" s="255">
        <v>14.65</v>
      </c>
      <c r="E35" s="38" t="str">
        <f t="shared" si="0"/>
        <v>OATSMaryland</v>
      </c>
      <c r="R35" s="249">
        <v>59</v>
      </c>
      <c r="S35" s="253" t="s">
        <v>747</v>
      </c>
      <c r="T35" s="252" t="s">
        <v>859</v>
      </c>
      <c r="U35" s="41" t="s">
        <v>686</v>
      </c>
    </row>
    <row r="36" spans="1:21" x14ac:dyDescent="0.25">
      <c r="A36" s="38" t="str">
        <f>VLOOKUP(B36,'State Abbreviations'!B:C,2,FALSE)</f>
        <v>Maryland</v>
      </c>
      <c r="B36" s="41" t="s">
        <v>683</v>
      </c>
      <c r="C36" s="41" t="s">
        <v>685</v>
      </c>
      <c r="D36" s="255">
        <v>0</v>
      </c>
      <c r="E36" s="38" t="str">
        <f t="shared" si="0"/>
        <v>ORCHARDGRASSMaryland</v>
      </c>
      <c r="R36" s="249">
        <v>75</v>
      </c>
      <c r="S36" s="250" t="s">
        <v>706</v>
      </c>
      <c r="T36" s="41" t="s">
        <v>706</v>
      </c>
      <c r="U36" s="41"/>
    </row>
    <row r="37" spans="1:21" x14ac:dyDescent="0.25">
      <c r="A37" s="38" t="str">
        <f>VLOOKUP(B37,'State Abbreviations'!B:C,2,FALSE)</f>
        <v>Maryland</v>
      </c>
      <c r="B37" s="41" t="s">
        <v>683</v>
      </c>
      <c r="C37" s="41" t="s">
        <v>678</v>
      </c>
      <c r="D37" s="255">
        <v>17.77</v>
      </c>
      <c r="E37" s="38" t="str">
        <f t="shared" si="0"/>
        <v>SOYBEANSMaryland</v>
      </c>
      <c r="R37" s="249">
        <v>6</v>
      </c>
      <c r="S37" s="250" t="s">
        <v>748</v>
      </c>
      <c r="T37" s="41" t="s">
        <v>711</v>
      </c>
      <c r="U37" s="41"/>
    </row>
    <row r="38" spans="1:21" x14ac:dyDescent="0.25">
      <c r="A38" s="38" t="str">
        <f>VLOOKUP(B38,'State Abbreviations'!B:C,2,FALSE)</f>
        <v>Maryland</v>
      </c>
      <c r="B38" s="41" t="s">
        <v>683</v>
      </c>
      <c r="C38" s="41" t="s">
        <v>686</v>
      </c>
      <c r="D38" s="255">
        <v>0</v>
      </c>
      <c r="E38" s="38" t="str">
        <f t="shared" si="0"/>
        <v>TALL FESCUEMaryland</v>
      </c>
      <c r="R38" s="249">
        <v>53</v>
      </c>
      <c r="S38" s="250" t="s">
        <v>749</v>
      </c>
      <c r="T38" s="41"/>
      <c r="U38" s="41"/>
    </row>
    <row r="39" spans="1:21" x14ac:dyDescent="0.25">
      <c r="A39" s="38" t="str">
        <f>VLOOKUP(B39,'State Abbreviations'!B:C,2,FALSE)</f>
        <v>Maryland</v>
      </c>
      <c r="B39" s="41" t="s">
        <v>683</v>
      </c>
      <c r="C39" s="41" t="s">
        <v>676</v>
      </c>
      <c r="D39" s="255">
        <v>0</v>
      </c>
      <c r="E39" s="38" t="str">
        <f t="shared" si="0"/>
        <v>TOBACCOMaryland</v>
      </c>
      <c r="G39" s="1" t="s">
        <v>378</v>
      </c>
      <c r="R39" s="249">
        <v>22</v>
      </c>
      <c r="S39" s="250" t="s">
        <v>750</v>
      </c>
      <c r="T39" s="41" t="s">
        <v>720</v>
      </c>
      <c r="U39" s="41"/>
    </row>
    <row r="40" spans="1:21" x14ac:dyDescent="0.25">
      <c r="A40" s="38" t="str">
        <f>VLOOKUP(B40,'State Abbreviations'!B:C,2,FALSE)</f>
        <v>Maryland</v>
      </c>
      <c r="B40" s="41" t="s">
        <v>683</v>
      </c>
      <c r="C40" s="41" t="s">
        <v>679</v>
      </c>
      <c r="D40" s="255">
        <v>15.71</v>
      </c>
      <c r="E40" s="38" t="str">
        <f t="shared" si="0"/>
        <v>WHEATMaryland</v>
      </c>
      <c r="G40" s="285" t="s">
        <v>379</v>
      </c>
      <c r="H40" s="285"/>
      <c r="I40" s="285"/>
      <c r="R40" s="249">
        <v>41</v>
      </c>
      <c r="S40" s="250" t="s">
        <v>716</v>
      </c>
      <c r="T40" s="41" t="s">
        <v>716</v>
      </c>
      <c r="U40" s="41"/>
    </row>
    <row r="41" spans="1:21" x14ac:dyDescent="0.25">
      <c r="A41" s="38" t="str">
        <f>VLOOKUP(B41,'State Abbreviations'!B:C,2,FALSE)</f>
        <v>Maine</v>
      </c>
      <c r="B41" s="41" t="s">
        <v>687</v>
      </c>
      <c r="C41" s="41" t="s">
        <v>669</v>
      </c>
      <c r="D41" s="255">
        <v>0</v>
      </c>
      <c r="E41" s="38" t="str">
        <f t="shared" si="0"/>
        <v>ALFALFA HAYMaine</v>
      </c>
      <c r="G41" s="39" t="s">
        <v>250</v>
      </c>
      <c r="H41" s="39" t="s">
        <v>248</v>
      </c>
      <c r="I41" s="39" t="s">
        <v>249</v>
      </c>
      <c r="R41" s="249">
        <v>69</v>
      </c>
      <c r="S41" s="250" t="s">
        <v>712</v>
      </c>
      <c r="T41" s="41" t="s">
        <v>712</v>
      </c>
      <c r="U41" s="41"/>
    </row>
    <row r="42" spans="1:21" x14ac:dyDescent="0.25">
      <c r="A42" s="38" t="str">
        <f>VLOOKUP(B42,'State Abbreviations'!B:C,2,FALSE)</f>
        <v>Maine</v>
      </c>
      <c r="B42" s="41" t="s">
        <v>687</v>
      </c>
      <c r="C42" s="41" t="s">
        <v>671</v>
      </c>
      <c r="D42" s="255">
        <v>14.28</v>
      </c>
      <c r="E42" s="38" t="str">
        <f t="shared" si="0"/>
        <v>CORN SILAGEMaine</v>
      </c>
      <c r="G42" s="41"/>
      <c r="H42" s="41"/>
      <c r="I42" s="41"/>
      <c r="R42" s="249">
        <v>45</v>
      </c>
      <c r="S42" s="250" t="s">
        <v>751</v>
      </c>
      <c r="T42" s="41"/>
      <c r="U42" s="41"/>
    </row>
    <row r="43" spans="1:21" x14ac:dyDescent="0.25">
      <c r="A43" s="38" t="str">
        <f>VLOOKUP(B43,'State Abbreviations'!B:C,2,FALSE)</f>
        <v>Maine</v>
      </c>
      <c r="B43" s="41" t="s">
        <v>687</v>
      </c>
      <c r="C43" s="41" t="s">
        <v>672</v>
      </c>
      <c r="D43" s="255">
        <v>0</v>
      </c>
      <c r="E43" s="38" t="str">
        <f t="shared" si="0"/>
        <v>CORN, SWEETMaine</v>
      </c>
      <c r="G43" s="41" t="s">
        <v>402</v>
      </c>
      <c r="H43" s="223">
        <f>'GDP Deflators'!R73</f>
        <v>1.2749305169538634</v>
      </c>
      <c r="I43" s="41" t="s">
        <v>403</v>
      </c>
      <c r="R43" s="249">
        <v>43</v>
      </c>
      <c r="S43" s="250" t="s">
        <v>659</v>
      </c>
      <c r="T43" s="41" t="s">
        <v>718</v>
      </c>
      <c r="U43" s="41" t="s">
        <v>682</v>
      </c>
    </row>
    <row r="44" spans="1:21" x14ac:dyDescent="0.25">
      <c r="A44" s="38" t="str">
        <f>VLOOKUP(B44,'State Abbreviations'!B:C,2,FALSE)</f>
        <v>Maine</v>
      </c>
      <c r="B44" s="41" t="s">
        <v>687</v>
      </c>
      <c r="C44" s="41" t="s">
        <v>673</v>
      </c>
      <c r="D44" s="255">
        <v>64.319999999999965</v>
      </c>
      <c r="E44" s="38" t="str">
        <f t="shared" si="0"/>
        <v>GRASS HAYMaine</v>
      </c>
      <c r="G44" s="41" t="s">
        <v>848</v>
      </c>
      <c r="H44" s="181">
        <v>7</v>
      </c>
      <c r="I44" s="41" t="s">
        <v>849</v>
      </c>
      <c r="R44" s="249">
        <v>29</v>
      </c>
      <c r="S44" s="250" t="s">
        <v>752</v>
      </c>
      <c r="T44" s="41"/>
      <c r="U44" s="41"/>
    </row>
    <row r="45" spans="1:21" x14ac:dyDescent="0.25">
      <c r="A45" s="38" t="str">
        <f>VLOOKUP(B45,'State Abbreviations'!B:C,2,FALSE)</f>
        <v>Maine</v>
      </c>
      <c r="B45" s="41" t="s">
        <v>687</v>
      </c>
      <c r="C45" s="41" t="s">
        <v>674</v>
      </c>
      <c r="D45" s="255">
        <v>64.319999999999965</v>
      </c>
      <c r="E45" s="38" t="str">
        <f t="shared" si="0"/>
        <v>GRASS-LEGUME HAYMaine</v>
      </c>
      <c r="G45" s="41"/>
      <c r="H45" s="41"/>
      <c r="I45" s="41"/>
      <c r="R45" s="249">
        <v>27</v>
      </c>
      <c r="S45" s="250" t="s">
        <v>753</v>
      </c>
      <c r="T45" s="41"/>
      <c r="U45" s="41"/>
    </row>
    <row r="46" spans="1:21" x14ac:dyDescent="0.25">
      <c r="A46" s="38" t="str">
        <f>VLOOKUP(B46,'State Abbreviations'!B:C,2,FALSE)</f>
        <v>Maine</v>
      </c>
      <c r="B46" s="41" t="s">
        <v>687</v>
      </c>
      <c r="C46" s="41" t="s">
        <v>675</v>
      </c>
      <c r="D46" s="255">
        <v>0</v>
      </c>
      <c r="E46" s="38" t="str">
        <f t="shared" si="0"/>
        <v>KENTUCKY BLUEGRASSMaine</v>
      </c>
      <c r="G46" s="41"/>
      <c r="H46" s="41"/>
      <c r="I46" s="41"/>
      <c r="R46" s="249">
        <v>212</v>
      </c>
      <c r="S46" s="250" t="s">
        <v>754</v>
      </c>
      <c r="T46" s="41" t="s">
        <v>711</v>
      </c>
      <c r="U46" s="41"/>
    </row>
    <row r="47" spans="1:21" x14ac:dyDescent="0.25">
      <c r="A47" s="38" t="str">
        <f>VLOOKUP(B47,'State Abbreviations'!B:C,2,FALSE)</f>
        <v>Maine</v>
      </c>
      <c r="B47" s="41" t="s">
        <v>687</v>
      </c>
      <c r="C47" s="41" t="s">
        <v>684</v>
      </c>
      <c r="D47" s="255">
        <v>15.150000000000002</v>
      </c>
      <c r="E47" s="38" t="str">
        <f t="shared" si="0"/>
        <v>OATSMaine</v>
      </c>
      <c r="G47" s="41"/>
      <c r="H47" s="41"/>
      <c r="I47" s="41"/>
      <c r="R47" s="249">
        <v>76</v>
      </c>
      <c r="S47" s="250" t="s">
        <v>719</v>
      </c>
      <c r="T47" s="41" t="s">
        <v>719</v>
      </c>
      <c r="U47" s="41"/>
    </row>
    <row r="48" spans="1:21" x14ac:dyDescent="0.25">
      <c r="A48" s="38" t="str">
        <f>VLOOKUP(B48,'State Abbreviations'!B:C,2,FALSE)</f>
        <v>Maine</v>
      </c>
      <c r="B48" s="41" t="s">
        <v>687</v>
      </c>
      <c r="C48" s="41" t="s">
        <v>682</v>
      </c>
      <c r="D48" s="255">
        <v>25.08</v>
      </c>
      <c r="E48" s="38" t="str">
        <f t="shared" si="0"/>
        <v>POTATOES, IRISHMaine</v>
      </c>
      <c r="G48" s="41"/>
      <c r="H48" s="41"/>
      <c r="I48" s="41"/>
      <c r="R48" s="249">
        <v>205</v>
      </c>
      <c r="S48" s="250" t="s">
        <v>755</v>
      </c>
      <c r="T48" s="41"/>
      <c r="U48" s="41"/>
    </row>
    <row r="49" spans="1:21" x14ac:dyDescent="0.25">
      <c r="A49" s="38" t="str">
        <f>VLOOKUP(B49,'State Abbreviations'!B:C,2,FALSE)</f>
        <v>New Jersey</v>
      </c>
      <c r="B49" s="41" t="s">
        <v>688</v>
      </c>
      <c r="C49" s="41" t="s">
        <v>669</v>
      </c>
      <c r="D49" s="255">
        <v>0</v>
      </c>
      <c r="E49" s="38" t="str">
        <f t="shared" si="0"/>
        <v>ALFALFA HAYNew Jersey</v>
      </c>
      <c r="R49" s="249">
        <v>68</v>
      </c>
      <c r="S49" s="250" t="s">
        <v>756</v>
      </c>
      <c r="T49" s="41" t="s">
        <v>711</v>
      </c>
      <c r="U49" s="41"/>
    </row>
    <row r="50" spans="1:21" x14ac:dyDescent="0.25">
      <c r="A50" s="38" t="str">
        <f>VLOOKUP(B50,'State Abbreviations'!B:C,2,FALSE)</f>
        <v>New Jersey</v>
      </c>
      <c r="B50" s="41" t="s">
        <v>688</v>
      </c>
      <c r="C50" s="41" t="s">
        <v>670</v>
      </c>
      <c r="D50" s="255">
        <v>17.520000000000003</v>
      </c>
      <c r="E50" s="38" t="str">
        <f t="shared" si="0"/>
        <v>CORNNew Jersey</v>
      </c>
      <c r="R50" s="249">
        <v>52</v>
      </c>
      <c r="S50" s="250" t="s">
        <v>757</v>
      </c>
      <c r="T50" s="41"/>
      <c r="U50" s="41"/>
    </row>
    <row r="51" spans="1:21" x14ac:dyDescent="0.25">
      <c r="A51" s="38" t="str">
        <f>VLOOKUP(B51,'State Abbreviations'!B:C,2,FALSE)</f>
        <v>New Jersey</v>
      </c>
      <c r="B51" s="41" t="s">
        <v>688</v>
      </c>
      <c r="C51" s="41" t="s">
        <v>671</v>
      </c>
      <c r="D51" s="255">
        <v>23.54</v>
      </c>
      <c r="E51" s="38" t="str">
        <f t="shared" si="0"/>
        <v>CORN SILAGENew Jersey</v>
      </c>
      <c r="R51" s="249">
        <v>74</v>
      </c>
      <c r="S51" s="250" t="s">
        <v>758</v>
      </c>
      <c r="T51" s="41" t="s">
        <v>711</v>
      </c>
      <c r="U51" s="41"/>
    </row>
    <row r="52" spans="1:21" x14ac:dyDescent="0.25">
      <c r="A52" s="38" t="str">
        <f>VLOOKUP(B52,'State Abbreviations'!B:C,2,FALSE)</f>
        <v>New Jersey</v>
      </c>
      <c r="B52" s="41" t="s">
        <v>688</v>
      </c>
      <c r="C52" s="41" t="s">
        <v>673</v>
      </c>
      <c r="D52" s="255">
        <v>91.2</v>
      </c>
      <c r="E52" s="38" t="str">
        <f t="shared" si="0"/>
        <v>GRASS HAYNew Jersey</v>
      </c>
      <c r="R52" s="249">
        <v>204</v>
      </c>
      <c r="S52" s="250" t="s">
        <v>759</v>
      </c>
      <c r="T52" s="41"/>
      <c r="U52" s="41"/>
    </row>
    <row r="53" spans="1:21" x14ac:dyDescent="0.25">
      <c r="A53" s="38" t="str">
        <f>VLOOKUP(B53,'State Abbreviations'!B:C,2,FALSE)</f>
        <v>New Jersey</v>
      </c>
      <c r="B53" s="41" t="s">
        <v>688</v>
      </c>
      <c r="C53" s="41" t="s">
        <v>674</v>
      </c>
      <c r="D53" s="255">
        <v>91.200000000000017</v>
      </c>
      <c r="E53" s="38" t="str">
        <f t="shared" si="0"/>
        <v>GRASS-LEGUME HAYNew Jersey</v>
      </c>
      <c r="R53" s="249">
        <v>72</v>
      </c>
      <c r="S53" s="250" t="s">
        <v>760</v>
      </c>
      <c r="T53" s="41" t="s">
        <v>711</v>
      </c>
      <c r="U53" s="41"/>
    </row>
    <row r="54" spans="1:21" x14ac:dyDescent="0.25">
      <c r="A54" s="38" t="str">
        <f>VLOOKUP(B54,'State Abbreviations'!B:C,2,FALSE)</f>
        <v>New Jersey</v>
      </c>
      <c r="B54" s="41" t="s">
        <v>688</v>
      </c>
      <c r="C54" s="41" t="s">
        <v>684</v>
      </c>
      <c r="D54" s="255">
        <v>20.010000000000002</v>
      </c>
      <c r="E54" s="38" t="str">
        <f t="shared" si="0"/>
        <v>OATSNew Jersey</v>
      </c>
      <c r="R54" s="249">
        <v>54</v>
      </c>
      <c r="S54" s="250" t="s">
        <v>761</v>
      </c>
      <c r="T54" s="41" t="s">
        <v>711</v>
      </c>
      <c r="U54" s="41"/>
    </row>
    <row r="55" spans="1:21" x14ac:dyDescent="0.25">
      <c r="A55" s="38" t="str">
        <f>VLOOKUP(B55,'State Abbreviations'!B:C,2,FALSE)</f>
        <v>New Jersey</v>
      </c>
      <c r="B55" s="41" t="s">
        <v>688</v>
      </c>
      <c r="C55" s="41" t="s">
        <v>678</v>
      </c>
      <c r="D55" s="255">
        <v>18.579999999999995</v>
      </c>
      <c r="E55" s="38" t="str">
        <f t="shared" si="0"/>
        <v>SOYBEANSNew Jersey</v>
      </c>
      <c r="R55" s="249">
        <v>32</v>
      </c>
      <c r="S55" s="250" t="s">
        <v>762</v>
      </c>
      <c r="T55" s="41" t="s">
        <v>710</v>
      </c>
      <c r="U55" s="41"/>
    </row>
    <row r="56" spans="1:21" x14ac:dyDescent="0.25">
      <c r="A56" s="38" t="str">
        <f>VLOOKUP(B56,'State Abbreviations'!B:C,2,FALSE)</f>
        <v>New Jersey</v>
      </c>
      <c r="B56" s="41" t="s">
        <v>688</v>
      </c>
      <c r="C56" s="41" t="s">
        <v>686</v>
      </c>
      <c r="D56" s="255">
        <v>0</v>
      </c>
      <c r="E56" s="38" t="str">
        <f t="shared" si="0"/>
        <v>TALL FESCUENew Jersey</v>
      </c>
      <c r="R56" s="249">
        <v>225</v>
      </c>
      <c r="S56" s="249" t="s">
        <v>763</v>
      </c>
      <c r="T56" s="41"/>
      <c r="U56" s="41"/>
    </row>
    <row r="57" spans="1:21" x14ac:dyDescent="0.25">
      <c r="A57" s="38" t="str">
        <f>VLOOKUP(B57,'State Abbreviations'!B:C,2,FALSE)</f>
        <v>New Jersey</v>
      </c>
      <c r="B57" s="41" t="s">
        <v>688</v>
      </c>
      <c r="C57" s="41" t="s">
        <v>679</v>
      </c>
      <c r="D57" s="255">
        <v>20.029999999999998</v>
      </c>
      <c r="E57" s="38" t="str">
        <f t="shared" si="0"/>
        <v>WHEATNew Jersey</v>
      </c>
      <c r="R57" s="249">
        <v>51</v>
      </c>
      <c r="S57" s="249" t="s">
        <v>764</v>
      </c>
      <c r="T57" s="41"/>
      <c r="U57" s="41"/>
    </row>
    <row r="58" spans="1:21" x14ac:dyDescent="0.25">
      <c r="A58" s="38" t="str">
        <f>VLOOKUP(B58,'State Abbreviations'!B:C,2,FALSE)</f>
        <v>New Jersey</v>
      </c>
      <c r="B58" s="41" t="s">
        <v>688</v>
      </c>
      <c r="C58" s="41" t="s">
        <v>689</v>
      </c>
      <c r="D58" s="255">
        <v>20.03</v>
      </c>
      <c r="E58" s="38" t="str">
        <f t="shared" si="0"/>
        <v>WHEAT, WINTERNew Jersey</v>
      </c>
      <c r="R58" s="249">
        <v>44</v>
      </c>
      <c r="S58" s="249" t="s">
        <v>765</v>
      </c>
      <c r="T58" s="41"/>
      <c r="U58" s="41"/>
    </row>
    <row r="59" spans="1:21" x14ac:dyDescent="0.25">
      <c r="A59" s="38" t="str">
        <f>VLOOKUP(B59,'State Abbreviations'!B:C,2,FALSE)</f>
        <v>New York</v>
      </c>
      <c r="B59" s="41" t="s">
        <v>654</v>
      </c>
      <c r="C59" s="41" t="s">
        <v>669</v>
      </c>
      <c r="D59" s="255">
        <v>0</v>
      </c>
      <c r="E59" s="38" t="str">
        <f t="shared" si="0"/>
        <v>ALFALFA HAYNew York</v>
      </c>
      <c r="R59" s="249">
        <v>12</v>
      </c>
      <c r="S59" s="249" t="s">
        <v>766</v>
      </c>
      <c r="T59" s="41" t="s">
        <v>655</v>
      </c>
      <c r="U59" s="41"/>
    </row>
    <row r="60" spans="1:21" x14ac:dyDescent="0.25">
      <c r="A60" s="38" t="str">
        <f>VLOOKUP(B60,'State Abbreviations'!B:C,2,FALSE)</f>
        <v>New York</v>
      </c>
      <c r="B60" s="41" t="s">
        <v>654</v>
      </c>
      <c r="C60" s="41" t="s">
        <v>670</v>
      </c>
      <c r="D60" s="255">
        <v>14.059999999999986</v>
      </c>
      <c r="E60" s="38" t="str">
        <f t="shared" si="0"/>
        <v>CORNNew York</v>
      </c>
      <c r="R60" s="249">
        <v>71</v>
      </c>
      <c r="S60" s="249" t="s">
        <v>767</v>
      </c>
      <c r="T60" s="41"/>
      <c r="U60" s="41"/>
    </row>
    <row r="61" spans="1:21" x14ac:dyDescent="0.25">
      <c r="A61" s="38" t="str">
        <f>VLOOKUP(B61,'State Abbreviations'!B:C,2,FALSE)</f>
        <v>New York</v>
      </c>
      <c r="B61" s="41" t="s">
        <v>654</v>
      </c>
      <c r="C61" s="41" t="s">
        <v>671</v>
      </c>
      <c r="D61" s="255">
        <v>14.279999999999982</v>
      </c>
      <c r="E61" s="38" t="str">
        <f t="shared" si="0"/>
        <v>CORN SILAGENew York</v>
      </c>
      <c r="R61" s="249">
        <v>92</v>
      </c>
      <c r="S61" s="249" t="s">
        <v>768</v>
      </c>
      <c r="T61" s="41"/>
      <c r="U61" s="41"/>
    </row>
    <row r="62" spans="1:21" x14ac:dyDescent="0.25">
      <c r="A62" s="38" t="str">
        <f>VLOOKUP(B62,'State Abbreviations'!B:C,2,FALSE)</f>
        <v>New York</v>
      </c>
      <c r="B62" s="41" t="s">
        <v>654</v>
      </c>
      <c r="C62" s="41" t="s">
        <v>672</v>
      </c>
      <c r="D62" s="255">
        <v>0</v>
      </c>
      <c r="E62" s="38" t="str">
        <f t="shared" si="0"/>
        <v>CORN, SWEETNew York</v>
      </c>
      <c r="R62" s="249">
        <v>66</v>
      </c>
      <c r="S62" s="249" t="s">
        <v>769</v>
      </c>
      <c r="T62" s="41" t="s">
        <v>711</v>
      </c>
      <c r="U62" s="41"/>
    </row>
    <row r="63" spans="1:21" x14ac:dyDescent="0.25">
      <c r="A63" s="38" t="str">
        <f>VLOOKUP(B63,'State Abbreviations'!B:C,2,FALSE)</f>
        <v>New York</v>
      </c>
      <c r="B63" s="41" t="s">
        <v>654</v>
      </c>
      <c r="C63" s="41" t="s">
        <v>673</v>
      </c>
      <c r="D63" s="255">
        <v>64.319999999999979</v>
      </c>
      <c r="E63" s="38" t="str">
        <f t="shared" si="0"/>
        <v>GRASS HAYNew York</v>
      </c>
      <c r="R63" s="249">
        <v>242</v>
      </c>
      <c r="S63" s="249" t="s">
        <v>770</v>
      </c>
      <c r="T63" s="41" t="s">
        <v>711</v>
      </c>
      <c r="U63" s="41"/>
    </row>
    <row r="64" spans="1:21" x14ac:dyDescent="0.25">
      <c r="A64" s="38" t="str">
        <f>VLOOKUP(B64,'State Abbreviations'!B:C,2,FALSE)</f>
        <v>New York</v>
      </c>
      <c r="B64" s="41" t="s">
        <v>654</v>
      </c>
      <c r="C64" s="41" t="s">
        <v>674</v>
      </c>
      <c r="D64" s="255">
        <v>64.320000000000036</v>
      </c>
      <c r="E64" s="38" t="str">
        <f t="shared" si="0"/>
        <v>GRASS-LEGUME HAYNew York</v>
      </c>
      <c r="R64" s="249">
        <v>58</v>
      </c>
      <c r="S64" s="249" t="s">
        <v>771</v>
      </c>
      <c r="T64" s="41"/>
      <c r="U64" s="41"/>
    </row>
    <row r="65" spans="1:21" x14ac:dyDescent="0.25">
      <c r="A65" s="38" t="str">
        <f>VLOOKUP(B65,'State Abbreviations'!B:C,2,FALSE)</f>
        <v>New York</v>
      </c>
      <c r="B65" s="41" t="s">
        <v>654</v>
      </c>
      <c r="C65" s="41" t="s">
        <v>675</v>
      </c>
      <c r="D65" s="255">
        <v>0</v>
      </c>
      <c r="E65" s="38" t="str">
        <f t="shared" si="0"/>
        <v>KENTUCKY BLUEGRASSNew York</v>
      </c>
      <c r="R65" s="249">
        <v>33</v>
      </c>
      <c r="S65" s="249" t="s">
        <v>715</v>
      </c>
      <c r="T65" s="41"/>
      <c r="U65" s="41"/>
    </row>
    <row r="66" spans="1:21" x14ac:dyDescent="0.25">
      <c r="A66" s="38" t="str">
        <f>VLOOKUP(B66,'State Abbreviations'!B:C,2,FALSE)</f>
        <v>New York</v>
      </c>
      <c r="B66" s="41" t="s">
        <v>654</v>
      </c>
      <c r="C66" s="41" t="s">
        <v>684</v>
      </c>
      <c r="D66" s="255">
        <v>15.149999999999991</v>
      </c>
      <c r="E66" s="38" t="str">
        <f t="shared" si="0"/>
        <v>OATSNew York</v>
      </c>
      <c r="R66" s="249">
        <v>228</v>
      </c>
      <c r="S66" s="38" t="s">
        <v>772</v>
      </c>
      <c r="T66" s="41"/>
      <c r="U66" s="41"/>
    </row>
    <row r="67" spans="1:21" x14ac:dyDescent="0.25">
      <c r="A67" s="38" t="str">
        <f>VLOOKUP(B67,'State Abbreviations'!B:C,2,FALSE)</f>
        <v>New York</v>
      </c>
      <c r="B67" s="41" t="s">
        <v>654</v>
      </c>
      <c r="C67" s="41" t="s">
        <v>685</v>
      </c>
      <c r="D67" s="255">
        <v>0</v>
      </c>
      <c r="E67" s="38" t="str">
        <f t="shared" si="0"/>
        <v>ORCHARDGRASSNew York</v>
      </c>
      <c r="R67" s="249">
        <v>13</v>
      </c>
      <c r="S67" s="249" t="s">
        <v>773</v>
      </c>
      <c r="T67" s="41"/>
      <c r="U67" s="41"/>
    </row>
    <row r="68" spans="1:21" x14ac:dyDescent="0.25">
      <c r="A68" s="38" t="str">
        <f>VLOOKUP(B68,'State Abbreviations'!B:C,2,FALSE)</f>
        <v>New York</v>
      </c>
      <c r="B68" s="41" t="s">
        <v>654</v>
      </c>
      <c r="C68" s="41" t="s">
        <v>682</v>
      </c>
      <c r="D68" s="255">
        <v>31.05</v>
      </c>
      <c r="E68" s="38" t="str">
        <f t="shared" si="0"/>
        <v>POTATOES, IRISHNew York</v>
      </c>
      <c r="R68" s="249">
        <v>236</v>
      </c>
      <c r="S68" s="249" t="s">
        <v>774</v>
      </c>
      <c r="T68" s="41"/>
      <c r="U68" s="41"/>
    </row>
    <row r="69" spans="1:21" x14ac:dyDescent="0.25">
      <c r="A69" s="38" t="str">
        <f>VLOOKUP(B69,'State Abbreviations'!B:C,2,FALSE)</f>
        <v>New York</v>
      </c>
      <c r="B69" s="41" t="s">
        <v>654</v>
      </c>
      <c r="C69" s="41" t="s">
        <v>678</v>
      </c>
      <c r="D69" s="255">
        <v>17.87</v>
      </c>
      <c r="E69" s="38" t="str">
        <f t="shared" si="0"/>
        <v>SOYBEANSNew York</v>
      </c>
      <c r="R69" s="249">
        <v>49</v>
      </c>
      <c r="S69" s="249" t="s">
        <v>775</v>
      </c>
      <c r="T69" s="41"/>
      <c r="U69" s="41"/>
    </row>
    <row r="70" spans="1:21" x14ac:dyDescent="0.25">
      <c r="A70" s="38" t="str">
        <f>VLOOKUP(B70,'State Abbreviations'!B:C,2,FALSE)</f>
        <v>New York</v>
      </c>
      <c r="B70" s="41" t="s">
        <v>654</v>
      </c>
      <c r="C70" s="41" t="s">
        <v>686</v>
      </c>
      <c r="D70" s="255">
        <v>0</v>
      </c>
      <c r="E70" s="38" t="str">
        <f t="shared" si="0"/>
        <v>TALL FESCUENew York</v>
      </c>
      <c r="R70" s="249">
        <v>46</v>
      </c>
      <c r="S70" s="249" t="s">
        <v>776</v>
      </c>
      <c r="T70" s="41"/>
      <c r="U70" s="41"/>
    </row>
    <row r="71" spans="1:21" x14ac:dyDescent="0.25">
      <c r="A71" s="38" t="str">
        <f>VLOOKUP(B71,'State Abbreviations'!B:C,2,FALSE)</f>
        <v>New York</v>
      </c>
      <c r="B71" s="41" t="s">
        <v>654</v>
      </c>
      <c r="C71" s="41" t="s">
        <v>690</v>
      </c>
      <c r="D71" s="255">
        <v>64.319999999999965</v>
      </c>
      <c r="E71" s="38" t="str">
        <f t="shared" ref="E71:E109" si="1">CONCATENATE(C71,A71)</f>
        <v>TREFOIL-GRASS HAYNew York</v>
      </c>
      <c r="R71" s="249">
        <v>11</v>
      </c>
      <c r="S71" s="249" t="s">
        <v>777</v>
      </c>
      <c r="T71" s="41"/>
      <c r="U71" s="41"/>
    </row>
    <row r="72" spans="1:21" x14ac:dyDescent="0.25">
      <c r="A72" s="38" t="str">
        <f>VLOOKUP(B72,'State Abbreviations'!B:C,2,FALSE)</f>
        <v>New York</v>
      </c>
      <c r="B72" s="41" t="s">
        <v>654</v>
      </c>
      <c r="C72" s="41" t="s">
        <v>679</v>
      </c>
      <c r="D72" s="255">
        <v>15.669999999999996</v>
      </c>
      <c r="E72" s="38" t="str">
        <f t="shared" si="1"/>
        <v>WHEATNew York</v>
      </c>
      <c r="R72" s="249">
        <v>112</v>
      </c>
      <c r="S72" s="249" t="s">
        <v>778</v>
      </c>
      <c r="T72" s="41"/>
      <c r="U72" s="41"/>
    </row>
    <row r="73" spans="1:21" x14ac:dyDescent="0.25">
      <c r="A73" s="38" t="str">
        <f>VLOOKUP(B73,'State Abbreviations'!B:C,2,FALSE)</f>
        <v>New York</v>
      </c>
      <c r="B73" s="41" t="s">
        <v>654</v>
      </c>
      <c r="C73" s="41" t="s">
        <v>689</v>
      </c>
      <c r="D73" s="255">
        <v>15.669999999999998</v>
      </c>
      <c r="E73" s="38" t="str">
        <f t="shared" si="1"/>
        <v>WHEAT, WINTERNew York</v>
      </c>
      <c r="R73" s="249">
        <v>57</v>
      </c>
      <c r="S73" s="249" t="s">
        <v>779</v>
      </c>
      <c r="T73" s="41"/>
      <c r="U73" s="41"/>
    </row>
    <row r="74" spans="1:21" x14ac:dyDescent="0.25">
      <c r="A74" s="38" t="str">
        <f>VLOOKUP(B74,'State Abbreviations'!B:C,2,FALSE)</f>
        <v>Pennsylvania</v>
      </c>
      <c r="B74" s="41" t="s">
        <v>691</v>
      </c>
      <c r="C74" s="41" t="s">
        <v>669</v>
      </c>
      <c r="D74" s="255">
        <v>0</v>
      </c>
      <c r="E74" s="38" t="str">
        <f t="shared" si="1"/>
        <v>ALFALFA HAYPennsylvania</v>
      </c>
      <c r="R74" s="249">
        <v>70</v>
      </c>
      <c r="S74" s="249" t="s">
        <v>780</v>
      </c>
      <c r="T74" s="41"/>
      <c r="U74" s="41"/>
    </row>
    <row r="75" spans="1:21" x14ac:dyDescent="0.25">
      <c r="A75" s="38" t="str">
        <f>VLOOKUP(B75,'State Abbreviations'!B:C,2,FALSE)</f>
        <v>Pennsylvania</v>
      </c>
      <c r="B75" s="41" t="s">
        <v>691</v>
      </c>
      <c r="C75" s="41" t="s">
        <v>670</v>
      </c>
      <c r="D75" s="255">
        <v>16.080000000000013</v>
      </c>
      <c r="E75" s="38" t="str">
        <f t="shared" si="1"/>
        <v>CORNPennsylvania</v>
      </c>
      <c r="R75" s="249">
        <v>227</v>
      </c>
      <c r="S75" s="249" t="s">
        <v>781</v>
      </c>
      <c r="T75" s="41"/>
      <c r="U75" s="41"/>
    </row>
    <row r="76" spans="1:21" x14ac:dyDescent="0.25">
      <c r="A76" s="38" t="str">
        <f>VLOOKUP(B76,'State Abbreviations'!B:C,2,FALSE)</f>
        <v>Pennsylvania</v>
      </c>
      <c r="B76" s="41" t="s">
        <v>691</v>
      </c>
      <c r="C76" s="41" t="s">
        <v>671</v>
      </c>
      <c r="D76" s="255">
        <v>18.200000000000021</v>
      </c>
      <c r="E76" s="38" t="str">
        <f t="shared" si="1"/>
        <v>CORN SILAGEPennsylvania</v>
      </c>
      <c r="R76" s="249">
        <v>220</v>
      </c>
      <c r="S76" s="249" t="s">
        <v>782</v>
      </c>
      <c r="T76" s="41" t="s">
        <v>711</v>
      </c>
      <c r="U76" s="41"/>
    </row>
    <row r="77" spans="1:21" x14ac:dyDescent="0.25">
      <c r="A77" s="38" t="str">
        <f>VLOOKUP(B77,'State Abbreviations'!B:C,2,FALSE)</f>
        <v>Pennsylvania</v>
      </c>
      <c r="B77" s="41" t="s">
        <v>691</v>
      </c>
      <c r="C77" s="41" t="s">
        <v>672</v>
      </c>
      <c r="D77" s="255">
        <v>0</v>
      </c>
      <c r="E77" s="38" t="str">
        <f t="shared" si="1"/>
        <v>CORN, SWEETPennsylvania</v>
      </c>
      <c r="R77" s="249">
        <v>67</v>
      </c>
      <c r="S77" s="249" t="s">
        <v>783</v>
      </c>
      <c r="T77" s="41" t="s">
        <v>711</v>
      </c>
      <c r="U77" s="41"/>
    </row>
    <row r="78" spans="1:21" x14ac:dyDescent="0.25">
      <c r="A78" s="38" t="str">
        <f>VLOOKUP(B78,'State Abbreviations'!B:C,2,FALSE)</f>
        <v>Pennsylvania</v>
      </c>
      <c r="B78" s="41" t="s">
        <v>691</v>
      </c>
      <c r="C78" s="41" t="s">
        <v>673</v>
      </c>
      <c r="D78" s="255">
        <v>64.319999999999993</v>
      </c>
      <c r="E78" s="38" t="str">
        <f t="shared" si="1"/>
        <v>GRASS HAYPennsylvania</v>
      </c>
      <c r="R78" s="249">
        <v>35</v>
      </c>
      <c r="S78" s="249" t="s">
        <v>784</v>
      </c>
      <c r="T78" s="41"/>
      <c r="U78" s="41"/>
    </row>
    <row r="79" spans="1:21" x14ac:dyDescent="0.25">
      <c r="A79" s="38" t="str">
        <f>VLOOKUP(B79,'State Abbreviations'!B:C,2,FALSE)</f>
        <v>Pennsylvania</v>
      </c>
      <c r="B79" s="41" t="s">
        <v>691</v>
      </c>
      <c r="C79" s="41" t="s">
        <v>674</v>
      </c>
      <c r="D79" s="255">
        <v>64.32000000000005</v>
      </c>
      <c r="E79" s="38" t="str">
        <f t="shared" si="1"/>
        <v>GRASS-LEGUME HAYPennsylvania</v>
      </c>
      <c r="R79" s="249">
        <v>211</v>
      </c>
      <c r="S79" s="249" t="s">
        <v>785</v>
      </c>
      <c r="T79" s="41"/>
      <c r="U79" s="41"/>
    </row>
    <row r="80" spans="1:21" x14ac:dyDescent="0.25">
      <c r="A80" s="38" t="str">
        <f>VLOOKUP(B80,'State Abbreviations'!B:C,2,FALSE)</f>
        <v>Pennsylvania</v>
      </c>
      <c r="B80" s="41" t="s">
        <v>691</v>
      </c>
      <c r="C80" s="41" t="s">
        <v>675</v>
      </c>
      <c r="D80" s="255">
        <v>0</v>
      </c>
      <c r="E80" s="38" t="str">
        <f t="shared" si="1"/>
        <v>KENTUCKY BLUEGRASSPennsylvania</v>
      </c>
      <c r="R80" s="249">
        <v>226</v>
      </c>
      <c r="S80" s="249" t="s">
        <v>786</v>
      </c>
      <c r="T80" s="41"/>
      <c r="U80" s="41"/>
    </row>
    <row r="81" spans="1:21" x14ac:dyDescent="0.25">
      <c r="A81" s="38" t="str">
        <f>VLOOKUP(B81,'State Abbreviations'!B:C,2,FALSE)</f>
        <v>Pennsylvania</v>
      </c>
      <c r="B81" s="41" t="s">
        <v>691</v>
      </c>
      <c r="C81" s="41" t="s">
        <v>684</v>
      </c>
      <c r="D81" s="255">
        <v>15.46000000000001</v>
      </c>
      <c r="E81" s="38" t="str">
        <f t="shared" si="1"/>
        <v>OATSPennsylvania</v>
      </c>
      <c r="R81" s="249">
        <v>14</v>
      </c>
      <c r="S81" s="249" t="s">
        <v>787</v>
      </c>
      <c r="T81" s="41"/>
      <c r="U81" s="41"/>
    </row>
    <row r="82" spans="1:21" x14ac:dyDescent="0.25">
      <c r="A82" s="38" t="str">
        <f>VLOOKUP(B82,'State Abbreviations'!B:C,2,FALSE)</f>
        <v>Pennsylvania</v>
      </c>
      <c r="B82" s="41" t="s">
        <v>691</v>
      </c>
      <c r="C82" s="41" t="s">
        <v>685</v>
      </c>
      <c r="D82" s="255">
        <v>0</v>
      </c>
      <c r="E82" s="38" t="str">
        <f t="shared" si="1"/>
        <v>ORCHARDGRASSPennsylvania</v>
      </c>
      <c r="R82" s="249">
        <v>56</v>
      </c>
      <c r="S82" s="249" t="s">
        <v>788</v>
      </c>
      <c r="T82" s="41"/>
      <c r="U82" s="41"/>
    </row>
    <row r="83" spans="1:21" x14ac:dyDescent="0.25">
      <c r="A83" s="38" t="str">
        <f>VLOOKUP(B83,'State Abbreviations'!B:C,2,FALSE)</f>
        <v>Pennsylvania</v>
      </c>
      <c r="B83" s="41" t="s">
        <v>691</v>
      </c>
      <c r="C83" s="41" t="s">
        <v>682</v>
      </c>
      <c r="D83" s="255">
        <v>31.71</v>
      </c>
      <c r="E83" s="38" t="str">
        <f t="shared" si="1"/>
        <v>POTATOES, IRISHPennsylvania</v>
      </c>
      <c r="R83" s="249">
        <v>215</v>
      </c>
      <c r="S83" s="249" t="s">
        <v>789</v>
      </c>
      <c r="T83" s="41"/>
      <c r="U83" s="41"/>
    </row>
    <row r="84" spans="1:21" x14ac:dyDescent="0.25">
      <c r="A84" s="38" t="str">
        <f>VLOOKUP(B84,'State Abbreviations'!B:C,2,FALSE)</f>
        <v>Pennsylvania</v>
      </c>
      <c r="B84" s="41" t="s">
        <v>691</v>
      </c>
      <c r="C84" s="41" t="s">
        <v>678</v>
      </c>
      <c r="D84" s="255">
        <v>18.770000000000003</v>
      </c>
      <c r="E84" s="38" t="str">
        <f t="shared" si="1"/>
        <v>SOYBEANSPennsylvania</v>
      </c>
      <c r="R84" s="249">
        <v>77</v>
      </c>
      <c r="S84" s="249" t="s">
        <v>790</v>
      </c>
      <c r="T84" s="41" t="s">
        <v>711</v>
      </c>
      <c r="U84" s="41"/>
    </row>
    <row r="85" spans="1:21" x14ac:dyDescent="0.25">
      <c r="A85" s="38" t="str">
        <f>VLOOKUP(B85,'State Abbreviations'!B:C,2,FALSE)</f>
        <v>Pennsylvania</v>
      </c>
      <c r="B85" s="41" t="s">
        <v>691</v>
      </c>
      <c r="C85" s="41" t="s">
        <v>676</v>
      </c>
      <c r="D85" s="255">
        <v>0</v>
      </c>
      <c r="E85" s="38" t="str">
        <f t="shared" si="1"/>
        <v>TOBACCOPennsylvania</v>
      </c>
      <c r="R85" s="249">
        <v>238</v>
      </c>
      <c r="S85" s="249" t="s">
        <v>791</v>
      </c>
      <c r="T85" s="41"/>
      <c r="U85" s="41"/>
    </row>
    <row r="86" spans="1:21" x14ac:dyDescent="0.25">
      <c r="A86" s="38" t="str">
        <f>VLOOKUP(B86,'State Abbreviations'!B:C,2,FALSE)</f>
        <v>Pennsylvania</v>
      </c>
      <c r="B86" s="41" t="s">
        <v>691</v>
      </c>
      <c r="C86" s="41" t="s">
        <v>679</v>
      </c>
      <c r="D86" s="255">
        <v>15.279999999999983</v>
      </c>
      <c r="E86" s="38" t="str">
        <f t="shared" si="1"/>
        <v>WHEATPennsylvania</v>
      </c>
      <c r="R86" s="249">
        <v>206</v>
      </c>
      <c r="S86" s="249" t="s">
        <v>792</v>
      </c>
      <c r="T86" s="41"/>
      <c r="U86" s="41"/>
    </row>
    <row r="87" spans="1:21" x14ac:dyDescent="0.25">
      <c r="A87" s="38" t="str">
        <f>VLOOKUP(B87,'State Abbreviations'!B:C,2,FALSE)</f>
        <v>Pennsylvania</v>
      </c>
      <c r="B87" s="41" t="s">
        <v>691</v>
      </c>
      <c r="C87" s="41" t="s">
        <v>689</v>
      </c>
      <c r="D87" s="255">
        <v>15.28</v>
      </c>
      <c r="E87" s="38" t="str">
        <f t="shared" si="1"/>
        <v>WHEAT, WINTERPennsylvania</v>
      </c>
      <c r="R87" s="249">
        <v>221</v>
      </c>
      <c r="S87" s="249" t="s">
        <v>793</v>
      </c>
      <c r="T87" s="41" t="s">
        <v>711</v>
      </c>
      <c r="U87" s="41"/>
    </row>
    <row r="88" spans="1:21" x14ac:dyDescent="0.25">
      <c r="A88" s="38" t="str">
        <f>VLOOKUP(B88,'State Abbreviations'!B:C,2,FALSE)</f>
        <v>Rhode Island</v>
      </c>
      <c r="B88" s="41" t="s">
        <v>692</v>
      </c>
      <c r="C88" s="41" t="s">
        <v>669</v>
      </c>
      <c r="D88" s="255">
        <v>0</v>
      </c>
      <c r="E88" s="38" t="str">
        <f t="shared" si="1"/>
        <v>ALFALFA HAYRhode Island</v>
      </c>
      <c r="R88" s="249">
        <v>50</v>
      </c>
      <c r="S88" s="249" t="s">
        <v>794</v>
      </c>
      <c r="T88" s="41"/>
      <c r="U88" s="41"/>
    </row>
    <row r="89" spans="1:21" x14ac:dyDescent="0.25">
      <c r="A89" s="38" t="str">
        <f>VLOOKUP(B89,'State Abbreviations'!B:C,2,FALSE)</f>
        <v>Rhode Island</v>
      </c>
      <c r="B89" s="41" t="s">
        <v>692</v>
      </c>
      <c r="C89" s="41" t="s">
        <v>671</v>
      </c>
      <c r="D89" s="255">
        <v>13.93</v>
      </c>
      <c r="E89" s="38" t="str">
        <f t="shared" si="1"/>
        <v>CORN SILAGERhode Island</v>
      </c>
      <c r="R89" s="249">
        <v>214</v>
      </c>
      <c r="S89" s="249" t="s">
        <v>795</v>
      </c>
      <c r="T89" s="41"/>
      <c r="U89" s="41"/>
    </row>
    <row r="90" spans="1:21" x14ac:dyDescent="0.25">
      <c r="A90" s="38" t="str">
        <f>VLOOKUP(B90,'State Abbreviations'!B:C,2,FALSE)</f>
        <v>Rhode Island</v>
      </c>
      <c r="B90" s="41" t="s">
        <v>692</v>
      </c>
      <c r="C90" s="41" t="s">
        <v>672</v>
      </c>
      <c r="D90" s="255">
        <v>0</v>
      </c>
      <c r="E90" s="38" t="str">
        <f t="shared" si="1"/>
        <v>CORN, SWEETRhode Island</v>
      </c>
      <c r="R90" s="249">
        <v>219</v>
      </c>
      <c r="S90" s="249" t="s">
        <v>796</v>
      </c>
      <c r="T90" s="41"/>
      <c r="U90" s="41"/>
    </row>
    <row r="91" spans="1:21" x14ac:dyDescent="0.25">
      <c r="A91" s="38" t="str">
        <f>VLOOKUP(B91,'State Abbreviations'!B:C,2,FALSE)</f>
        <v>Rhode Island</v>
      </c>
      <c r="B91" s="41" t="s">
        <v>692</v>
      </c>
      <c r="C91" s="41" t="s">
        <v>673</v>
      </c>
      <c r="D91" s="255">
        <v>64.319999999999993</v>
      </c>
      <c r="E91" s="38" t="str">
        <f t="shared" si="1"/>
        <v>GRASS HAYRhode Island</v>
      </c>
      <c r="R91" s="249">
        <v>217</v>
      </c>
      <c r="S91" s="249" t="s">
        <v>797</v>
      </c>
      <c r="T91" s="41" t="s">
        <v>711</v>
      </c>
      <c r="U91" s="41"/>
    </row>
    <row r="92" spans="1:21" x14ac:dyDescent="0.25">
      <c r="A92" s="38" t="str">
        <f>VLOOKUP(B92,'State Abbreviations'!B:C,2,FALSE)</f>
        <v>Rhode Island</v>
      </c>
      <c r="B92" s="41" t="s">
        <v>692</v>
      </c>
      <c r="C92" s="41" t="s">
        <v>674</v>
      </c>
      <c r="D92" s="255">
        <v>64.319999999999993</v>
      </c>
      <c r="E92" s="38" t="str">
        <f t="shared" si="1"/>
        <v>GRASS-LEGUME HAYRhode Island</v>
      </c>
      <c r="R92" s="249">
        <v>48</v>
      </c>
      <c r="S92" s="249" t="s">
        <v>798</v>
      </c>
      <c r="T92" s="41" t="s">
        <v>711</v>
      </c>
      <c r="U92" s="41"/>
    </row>
    <row r="93" spans="1:21" x14ac:dyDescent="0.25">
      <c r="A93" s="38" t="str">
        <f>VLOOKUP(B93,'State Abbreviations'!B:C,2,FALSE)</f>
        <v>Rhode Island</v>
      </c>
      <c r="B93" s="41" t="s">
        <v>692</v>
      </c>
      <c r="C93" s="41" t="s">
        <v>675</v>
      </c>
      <c r="D93" s="255">
        <v>0</v>
      </c>
      <c r="E93" s="38" t="str">
        <f t="shared" si="1"/>
        <v>KENTUCKY BLUEGRASSRhode Island</v>
      </c>
      <c r="R93" s="249">
        <v>254</v>
      </c>
      <c r="S93" s="249" t="s">
        <v>799</v>
      </c>
      <c r="T93" s="41"/>
      <c r="U93" s="41"/>
    </row>
    <row r="94" spans="1:21" x14ac:dyDescent="0.25">
      <c r="A94" s="38" t="str">
        <f>VLOOKUP(B94,'State Abbreviations'!B:C,2,FALSE)</f>
        <v>Rhode Island</v>
      </c>
      <c r="B94" s="41" t="s">
        <v>692</v>
      </c>
      <c r="C94" s="41" t="s">
        <v>682</v>
      </c>
      <c r="D94" s="255">
        <v>25.08</v>
      </c>
      <c r="E94" s="38" t="str">
        <f t="shared" si="1"/>
        <v>POTATOES, IRISHRhode Island</v>
      </c>
      <c r="R94" s="249">
        <v>208</v>
      </c>
      <c r="S94" s="249" t="s">
        <v>800</v>
      </c>
      <c r="T94" s="41"/>
      <c r="U94" s="41"/>
    </row>
    <row r="95" spans="1:21" x14ac:dyDescent="0.25">
      <c r="A95" s="38" t="str">
        <f>VLOOKUP(B95,'State Abbreviations'!B:C,2,FALSE)</f>
        <v>Virginia</v>
      </c>
      <c r="B95" s="41" t="s">
        <v>693</v>
      </c>
      <c r="C95" s="41" t="s">
        <v>669</v>
      </c>
      <c r="D95" s="255">
        <v>0</v>
      </c>
      <c r="E95" s="38" t="str">
        <f t="shared" si="1"/>
        <v>ALFALFA HAYVirginia</v>
      </c>
      <c r="R95" s="249">
        <v>229</v>
      </c>
      <c r="S95" s="249" t="s">
        <v>801</v>
      </c>
      <c r="T95" s="41"/>
      <c r="U95" s="41"/>
    </row>
    <row r="96" spans="1:21" x14ac:dyDescent="0.25">
      <c r="A96" s="38" t="str">
        <f>VLOOKUP(B96,'State Abbreviations'!B:C,2,FALSE)</f>
        <v>Virginia</v>
      </c>
      <c r="B96" s="41" t="s">
        <v>693</v>
      </c>
      <c r="C96" s="41" t="s">
        <v>670</v>
      </c>
      <c r="D96" s="255">
        <v>19.43000000000001</v>
      </c>
      <c r="E96" s="38" t="str">
        <f t="shared" si="1"/>
        <v>CORNVirginia</v>
      </c>
      <c r="R96" s="249">
        <v>243</v>
      </c>
      <c r="S96" s="249" t="s">
        <v>802</v>
      </c>
      <c r="T96" s="41"/>
      <c r="U96" s="41"/>
    </row>
    <row r="97" spans="1:21" x14ac:dyDescent="0.25">
      <c r="A97" s="38" t="str">
        <f>VLOOKUP(B97,'State Abbreviations'!B:C,2,FALSE)</f>
        <v>Virginia</v>
      </c>
      <c r="B97" s="41" t="s">
        <v>693</v>
      </c>
      <c r="C97" s="41" t="s">
        <v>671</v>
      </c>
      <c r="D97" s="255">
        <v>19.369999999999983</v>
      </c>
      <c r="E97" s="38" t="str">
        <f t="shared" si="1"/>
        <v>CORN SILAGEVirginia</v>
      </c>
      <c r="R97" s="249">
        <v>216</v>
      </c>
      <c r="S97" s="249" t="s">
        <v>803</v>
      </c>
      <c r="T97" s="41"/>
      <c r="U97" s="41"/>
    </row>
    <row r="98" spans="1:21" x14ac:dyDescent="0.25">
      <c r="A98" s="38" t="str">
        <f>VLOOKUP(B98,'State Abbreviations'!B:C,2,FALSE)</f>
        <v>Virginia</v>
      </c>
      <c r="B98" s="41" t="s">
        <v>693</v>
      </c>
      <c r="C98" s="41" t="s">
        <v>694</v>
      </c>
      <c r="D98" s="255">
        <v>14.879999999999999</v>
      </c>
      <c r="E98" s="38" t="str">
        <f t="shared" si="1"/>
        <v>COTTON LINTVirginia</v>
      </c>
      <c r="R98" s="249">
        <v>237</v>
      </c>
      <c r="S98" s="249" t="s">
        <v>804</v>
      </c>
      <c r="T98" s="41"/>
      <c r="U98" s="41"/>
    </row>
    <row r="99" spans="1:21" x14ac:dyDescent="0.25">
      <c r="A99" s="38" t="str">
        <f>VLOOKUP(B99,'State Abbreviations'!B:C,2,FALSE)</f>
        <v>Virginia</v>
      </c>
      <c r="B99" s="41" t="s">
        <v>693</v>
      </c>
      <c r="C99" s="41" t="s">
        <v>673</v>
      </c>
      <c r="D99" s="255">
        <v>52.190000000000005</v>
      </c>
      <c r="E99" s="38" t="str">
        <f t="shared" si="1"/>
        <v>GRASS HAYVirginia</v>
      </c>
      <c r="R99" s="249">
        <v>55</v>
      </c>
      <c r="S99" s="249" t="s">
        <v>805</v>
      </c>
      <c r="T99" s="41" t="s">
        <v>711</v>
      </c>
      <c r="U99" s="41"/>
    </row>
    <row r="100" spans="1:21" x14ac:dyDescent="0.25">
      <c r="A100" s="38" t="str">
        <f>VLOOKUP(B100,'State Abbreviations'!B:C,2,FALSE)</f>
        <v>Virginia</v>
      </c>
      <c r="B100" s="41" t="s">
        <v>693</v>
      </c>
      <c r="C100" s="41" t="s">
        <v>674</v>
      </c>
      <c r="D100" s="255">
        <v>52.19000000000004</v>
      </c>
      <c r="E100" s="38" t="str">
        <f t="shared" si="1"/>
        <v>GRASS-LEGUME HAYVirginia</v>
      </c>
      <c r="R100" s="249">
        <v>39</v>
      </c>
      <c r="S100" s="249" t="s">
        <v>806</v>
      </c>
      <c r="T100" s="41"/>
      <c r="U100" s="41"/>
    </row>
    <row r="101" spans="1:21" x14ac:dyDescent="0.25">
      <c r="A101" s="38" t="str">
        <f>VLOOKUP(B101,'State Abbreviations'!B:C,2,FALSE)</f>
        <v>Virginia</v>
      </c>
      <c r="B101" s="41" t="s">
        <v>693</v>
      </c>
      <c r="C101" s="41" t="s">
        <v>675</v>
      </c>
      <c r="D101" s="255">
        <v>0</v>
      </c>
      <c r="E101" s="38" t="str">
        <f t="shared" si="1"/>
        <v>KENTUCKY BLUEGRASSVirginia</v>
      </c>
      <c r="R101" s="249">
        <v>250</v>
      </c>
      <c r="S101" s="249" t="s">
        <v>807</v>
      </c>
      <c r="T101" s="41" t="s">
        <v>711</v>
      </c>
      <c r="U101" s="41"/>
    </row>
    <row r="102" spans="1:21" x14ac:dyDescent="0.25">
      <c r="A102" s="38" t="str">
        <f>VLOOKUP(B102,'State Abbreviations'!B:C,2,FALSE)</f>
        <v>Virginia</v>
      </c>
      <c r="B102" s="41" t="s">
        <v>693</v>
      </c>
      <c r="C102" s="41" t="s">
        <v>684</v>
      </c>
      <c r="D102" s="255">
        <v>5.0199999999999996</v>
      </c>
      <c r="E102" s="38" t="str">
        <f t="shared" si="1"/>
        <v>OATSVirginia</v>
      </c>
      <c r="R102" s="249">
        <v>209</v>
      </c>
      <c r="S102" s="249" t="s">
        <v>808</v>
      </c>
      <c r="T102" s="41" t="s">
        <v>711</v>
      </c>
      <c r="U102" s="41"/>
    </row>
    <row r="103" spans="1:21" x14ac:dyDescent="0.25">
      <c r="A103" s="38" t="str">
        <f>VLOOKUP(B103,'State Abbreviations'!B:C,2,FALSE)</f>
        <v>Virginia</v>
      </c>
      <c r="B103" s="41" t="s">
        <v>693</v>
      </c>
      <c r="C103" s="41" t="s">
        <v>685</v>
      </c>
      <c r="D103" s="255">
        <v>0</v>
      </c>
      <c r="E103" s="38" t="str">
        <f t="shared" si="1"/>
        <v>ORCHARDGRASSVirginia</v>
      </c>
      <c r="R103" s="249">
        <v>222</v>
      </c>
      <c r="S103" s="249" t="s">
        <v>809</v>
      </c>
      <c r="T103" s="41" t="s">
        <v>711</v>
      </c>
      <c r="U103" s="41"/>
    </row>
    <row r="104" spans="1:21" x14ac:dyDescent="0.25">
      <c r="A104" s="38" t="str">
        <f>VLOOKUP(B104,'State Abbreviations'!B:C,2,FALSE)</f>
        <v>Virginia</v>
      </c>
      <c r="B104" s="41" t="s">
        <v>693</v>
      </c>
      <c r="C104" s="41" t="s">
        <v>695</v>
      </c>
      <c r="D104" s="255">
        <v>0</v>
      </c>
      <c r="E104" s="38" t="str">
        <f t="shared" si="1"/>
        <v>PEANUTSVirginia</v>
      </c>
      <c r="R104" s="249">
        <v>240</v>
      </c>
      <c r="S104" s="249" t="s">
        <v>810</v>
      </c>
      <c r="T104" s="41"/>
      <c r="U104" s="41"/>
    </row>
    <row r="105" spans="1:21" x14ac:dyDescent="0.25">
      <c r="A105" s="38" t="str">
        <f>VLOOKUP(B105,'State Abbreviations'!B:C,2,FALSE)</f>
        <v>Virginia</v>
      </c>
      <c r="B105" s="41" t="s">
        <v>693</v>
      </c>
      <c r="C105" s="41" t="s">
        <v>682</v>
      </c>
      <c r="D105" s="255">
        <v>22.27</v>
      </c>
      <c r="E105" s="38" t="str">
        <f t="shared" si="1"/>
        <v>POTATOES, IRISHVirginia</v>
      </c>
      <c r="R105" s="249">
        <v>218</v>
      </c>
      <c r="S105" s="249" t="s">
        <v>811</v>
      </c>
      <c r="T105" s="41" t="s">
        <v>711</v>
      </c>
      <c r="U105" s="41"/>
    </row>
    <row r="106" spans="1:21" x14ac:dyDescent="0.25">
      <c r="A106" s="38" t="str">
        <f>VLOOKUP(B106,'State Abbreviations'!B:C,2,FALSE)</f>
        <v>Virginia</v>
      </c>
      <c r="B106" s="41" t="s">
        <v>693</v>
      </c>
      <c r="C106" s="41" t="s">
        <v>678</v>
      </c>
      <c r="D106" s="255">
        <v>7.029999999999994</v>
      </c>
      <c r="E106" s="38" t="str">
        <f t="shared" si="1"/>
        <v>SOYBEANSVirginia</v>
      </c>
      <c r="R106" s="249">
        <v>232</v>
      </c>
      <c r="S106" s="249" t="s">
        <v>812</v>
      </c>
      <c r="T106" s="41"/>
      <c r="U106" s="41"/>
    </row>
    <row r="107" spans="1:21" x14ac:dyDescent="0.25">
      <c r="A107" s="38" t="str">
        <f>VLOOKUP(B107,'State Abbreviations'!B:C,2,FALSE)</f>
        <v>Virginia</v>
      </c>
      <c r="B107" s="41" t="s">
        <v>693</v>
      </c>
      <c r="C107" s="41" t="s">
        <v>686</v>
      </c>
      <c r="D107" s="255">
        <v>0</v>
      </c>
      <c r="E107" s="38" t="str">
        <f t="shared" si="1"/>
        <v>TALL FESCUEVirginia</v>
      </c>
      <c r="R107" s="249">
        <v>246</v>
      </c>
      <c r="S107" s="249" t="s">
        <v>813</v>
      </c>
      <c r="T107" s="41"/>
      <c r="U107" s="41"/>
    </row>
    <row r="108" spans="1:21" x14ac:dyDescent="0.25">
      <c r="A108" s="38" t="str">
        <f>VLOOKUP(B108,'State Abbreviations'!B:C,2,FALSE)</f>
        <v>Virginia</v>
      </c>
      <c r="B108" s="41" t="s">
        <v>693</v>
      </c>
      <c r="C108" s="41" t="s">
        <v>676</v>
      </c>
      <c r="D108" s="255">
        <v>0</v>
      </c>
      <c r="E108" s="38" t="str">
        <f t="shared" si="1"/>
        <v>TOBACCOVirginia</v>
      </c>
      <c r="R108" s="249">
        <v>60</v>
      </c>
      <c r="S108" s="249" t="s">
        <v>814</v>
      </c>
      <c r="T108" s="41"/>
      <c r="U108" s="41"/>
    </row>
    <row r="109" spans="1:21" x14ac:dyDescent="0.25">
      <c r="A109" s="38" t="str">
        <f>VLOOKUP(B109,'State Abbreviations'!B:C,2,FALSE)</f>
        <v>Virginia</v>
      </c>
      <c r="B109" s="41" t="s">
        <v>693</v>
      </c>
      <c r="C109" s="41" t="s">
        <v>679</v>
      </c>
      <c r="D109" s="255">
        <v>5.0099999999999962</v>
      </c>
      <c r="E109" s="38" t="str">
        <f t="shared" si="1"/>
        <v>WHEATVirginia</v>
      </c>
      <c r="R109" s="249">
        <v>47</v>
      </c>
      <c r="S109" s="249" t="s">
        <v>815</v>
      </c>
      <c r="T109" s="41" t="s">
        <v>711</v>
      </c>
      <c r="U109" s="41"/>
    </row>
    <row r="110" spans="1:21" x14ac:dyDescent="0.25">
      <c r="A110" s="38" t="e">
        <f>VLOOKUP(B110,'State Abbreviations'!B:C,2,FALSE)</f>
        <v>#N/A</v>
      </c>
      <c r="B110" s="41" t="s">
        <v>696</v>
      </c>
      <c r="C110" s="41" t="s">
        <v>696</v>
      </c>
      <c r="D110" s="41"/>
      <c r="R110" s="249">
        <v>241</v>
      </c>
      <c r="S110" s="249" t="s">
        <v>816</v>
      </c>
      <c r="T110" s="41"/>
      <c r="U110" s="41"/>
    </row>
    <row r="111" spans="1:21" x14ac:dyDescent="0.25">
      <c r="A111" s="38" t="e">
        <f>VLOOKUP(B111,'State Abbreviations'!B:C,2,FALSE)</f>
        <v>#N/A</v>
      </c>
      <c r="B111" s="41" t="s">
        <v>697</v>
      </c>
      <c r="C111" s="41"/>
      <c r="D111" s="41">
        <v>22.501881313131356</v>
      </c>
      <c r="R111" s="249">
        <v>213</v>
      </c>
      <c r="S111" s="249" t="s">
        <v>817</v>
      </c>
      <c r="T111" s="41" t="s">
        <v>711</v>
      </c>
      <c r="U111" s="41"/>
    </row>
    <row r="112" spans="1:21" x14ac:dyDescent="0.25">
      <c r="R112" s="249">
        <v>244</v>
      </c>
      <c r="S112" s="249" t="s">
        <v>818</v>
      </c>
      <c r="T112" s="41"/>
      <c r="U112" s="41"/>
    </row>
    <row r="113" spans="1:21" x14ac:dyDescent="0.25">
      <c r="R113" s="249">
        <v>224</v>
      </c>
      <c r="S113" s="249" t="s">
        <v>819</v>
      </c>
      <c r="T113" s="41"/>
      <c r="U113" s="41"/>
    </row>
    <row r="114" spans="1:21" x14ac:dyDescent="0.25">
      <c r="R114" s="249">
        <v>30</v>
      </c>
      <c r="S114" s="249" t="s">
        <v>820</v>
      </c>
      <c r="T114" s="41"/>
      <c r="U114" s="41"/>
    </row>
    <row r="115" spans="1:21" x14ac:dyDescent="0.25">
      <c r="R115" s="249">
        <v>247</v>
      </c>
      <c r="S115" s="249" t="s">
        <v>821</v>
      </c>
      <c r="T115" s="41"/>
      <c r="U115" s="41"/>
    </row>
    <row r="116" spans="1:21" x14ac:dyDescent="0.25">
      <c r="A116" s="1" t="s">
        <v>1102</v>
      </c>
      <c r="R116" s="249">
        <v>207</v>
      </c>
      <c r="S116" s="249" t="s">
        <v>822</v>
      </c>
      <c r="T116" s="41"/>
      <c r="U116" s="41"/>
    </row>
    <row r="117" spans="1:21" x14ac:dyDescent="0.25">
      <c r="A117" s="38" t="s">
        <v>669</v>
      </c>
      <c r="R117" s="249">
        <v>25</v>
      </c>
      <c r="S117" s="249" t="s">
        <v>823</v>
      </c>
      <c r="T117" s="41"/>
      <c r="U117" s="41"/>
    </row>
    <row r="118" spans="1:21" x14ac:dyDescent="0.25">
      <c r="A118" s="38" t="s">
        <v>670</v>
      </c>
      <c r="R118" s="249">
        <v>231</v>
      </c>
      <c r="S118" s="249" t="s">
        <v>824</v>
      </c>
      <c r="T118" s="41"/>
      <c r="U118" s="41"/>
    </row>
    <row r="119" spans="1:21" x14ac:dyDescent="0.25">
      <c r="A119" s="38" t="s">
        <v>671</v>
      </c>
      <c r="R119" s="249">
        <v>34</v>
      </c>
      <c r="S119" s="249" t="s">
        <v>825</v>
      </c>
      <c r="T119" s="41"/>
      <c r="U119" s="41"/>
    </row>
    <row r="120" spans="1:21" x14ac:dyDescent="0.25">
      <c r="A120" s="38" t="s">
        <v>672</v>
      </c>
      <c r="R120" s="249">
        <v>223</v>
      </c>
      <c r="S120" s="249" t="s">
        <v>826</v>
      </c>
      <c r="T120" s="41" t="s">
        <v>711</v>
      </c>
      <c r="U120" s="41"/>
    </row>
    <row r="121" spans="1:21" x14ac:dyDescent="0.25">
      <c r="A121" s="38" t="s">
        <v>673</v>
      </c>
      <c r="R121" s="249">
        <v>233</v>
      </c>
      <c r="S121" s="249" t="s">
        <v>827</v>
      </c>
      <c r="T121" s="41"/>
      <c r="U121" s="41"/>
    </row>
    <row r="122" spans="1:21" x14ac:dyDescent="0.25">
      <c r="A122" s="38" t="s">
        <v>674</v>
      </c>
      <c r="R122" s="249">
        <v>249</v>
      </c>
      <c r="S122" s="249" t="s">
        <v>828</v>
      </c>
      <c r="T122" s="41"/>
      <c r="U122" s="41"/>
    </row>
    <row r="123" spans="1:21" x14ac:dyDescent="0.25">
      <c r="A123" s="38" t="s">
        <v>675</v>
      </c>
      <c r="R123" s="249">
        <v>245</v>
      </c>
      <c r="S123" s="249" t="s">
        <v>829</v>
      </c>
      <c r="T123" s="41"/>
      <c r="U123" s="41"/>
    </row>
    <row r="124" spans="1:21" x14ac:dyDescent="0.25">
      <c r="A124" s="38" t="s">
        <v>676</v>
      </c>
      <c r="R124" s="249">
        <v>38</v>
      </c>
      <c r="S124" s="249" t="s">
        <v>830</v>
      </c>
      <c r="T124" s="41"/>
      <c r="U124" s="41"/>
    </row>
    <row r="125" spans="1:21" x14ac:dyDescent="0.25">
      <c r="A125" s="38" t="s">
        <v>678</v>
      </c>
      <c r="R125" s="249">
        <v>248</v>
      </c>
      <c r="S125" s="249" t="s">
        <v>831</v>
      </c>
      <c r="T125" s="41"/>
      <c r="U125" s="41"/>
    </row>
    <row r="126" spans="1:21" x14ac:dyDescent="0.25">
      <c r="A126" s="38" t="s">
        <v>679</v>
      </c>
      <c r="R126" s="249">
        <v>239</v>
      </c>
      <c r="S126" s="249" t="s">
        <v>832</v>
      </c>
      <c r="T126" s="41"/>
      <c r="U126" s="41"/>
    </row>
    <row r="127" spans="1:21" x14ac:dyDescent="0.25">
      <c r="A127" s="38" t="s">
        <v>681</v>
      </c>
      <c r="R127" s="249">
        <v>62</v>
      </c>
      <c r="S127" s="249" t="s">
        <v>833</v>
      </c>
      <c r="T127" s="41"/>
      <c r="U127" s="41"/>
    </row>
    <row r="128" spans="1:21" x14ac:dyDescent="0.25">
      <c r="A128" s="38" t="s">
        <v>682</v>
      </c>
      <c r="R128" s="249">
        <v>63</v>
      </c>
      <c r="S128" s="249" t="s">
        <v>834</v>
      </c>
      <c r="T128" s="41"/>
      <c r="U128" s="41"/>
    </row>
    <row r="129" spans="1:21" x14ac:dyDescent="0.25">
      <c r="A129" s="38" t="s">
        <v>684</v>
      </c>
      <c r="R129" s="249">
        <v>64</v>
      </c>
      <c r="S129" s="249" t="s">
        <v>725</v>
      </c>
      <c r="T129" s="41"/>
      <c r="U129" s="41"/>
    </row>
    <row r="130" spans="1:21" x14ac:dyDescent="0.25">
      <c r="A130" s="38" t="s">
        <v>685</v>
      </c>
      <c r="R130" s="249">
        <v>65</v>
      </c>
      <c r="S130" s="249" t="s">
        <v>738</v>
      </c>
      <c r="T130" s="41"/>
      <c r="U130" s="41"/>
    </row>
    <row r="131" spans="1:21" x14ac:dyDescent="0.25">
      <c r="A131" s="38" t="s">
        <v>686</v>
      </c>
      <c r="R131" s="249">
        <v>81</v>
      </c>
      <c r="S131" s="249" t="s">
        <v>835</v>
      </c>
      <c r="T131" s="41"/>
      <c r="U131" s="41"/>
    </row>
    <row r="132" spans="1:21" x14ac:dyDescent="0.25">
      <c r="A132" s="38" t="s">
        <v>689</v>
      </c>
      <c r="R132" s="249">
        <v>82</v>
      </c>
      <c r="S132" s="249" t="s">
        <v>836</v>
      </c>
      <c r="T132" s="41"/>
      <c r="U132" s="41"/>
    </row>
    <row r="133" spans="1:21" x14ac:dyDescent="0.25">
      <c r="A133" s="38" t="s">
        <v>690</v>
      </c>
      <c r="R133" s="249">
        <v>83</v>
      </c>
      <c r="S133" s="249" t="s">
        <v>837</v>
      </c>
      <c r="T133" s="41"/>
      <c r="U133" s="41"/>
    </row>
    <row r="134" spans="1:21" x14ac:dyDescent="0.25">
      <c r="A134" s="38" t="s">
        <v>694</v>
      </c>
      <c r="R134" s="249">
        <v>87</v>
      </c>
      <c r="S134" s="249" t="s">
        <v>838</v>
      </c>
      <c r="T134" s="41"/>
      <c r="U134" s="41"/>
    </row>
    <row r="135" spans="1:21" x14ac:dyDescent="0.25">
      <c r="A135" s="38" t="s">
        <v>695</v>
      </c>
      <c r="R135" s="249">
        <v>88</v>
      </c>
      <c r="S135" s="249" t="s">
        <v>839</v>
      </c>
      <c r="T135" s="41"/>
      <c r="U135" s="41"/>
    </row>
    <row r="136" spans="1:21" x14ac:dyDescent="0.25">
      <c r="R136" s="249">
        <v>210</v>
      </c>
      <c r="S136" s="249" t="s">
        <v>840</v>
      </c>
      <c r="T136" s="41" t="s">
        <v>711</v>
      </c>
      <c r="U136" s="41"/>
    </row>
    <row r="137" spans="1:21" x14ac:dyDescent="0.25">
      <c r="R137" s="249">
        <v>230</v>
      </c>
      <c r="S137" s="249" t="s">
        <v>841</v>
      </c>
      <c r="T137" s="41"/>
      <c r="U137" s="41"/>
    </row>
    <row r="138" spans="1:21" x14ac:dyDescent="0.25">
      <c r="R138" s="249">
        <v>234</v>
      </c>
      <c r="S138" s="249" t="s">
        <v>842</v>
      </c>
      <c r="T138" s="41"/>
      <c r="U138" s="41"/>
    </row>
    <row r="139" spans="1:21" x14ac:dyDescent="0.25">
      <c r="R139" s="249" t="s">
        <v>1373</v>
      </c>
      <c r="S139" s="254" t="s">
        <v>860</v>
      </c>
      <c r="T139" s="41"/>
      <c r="U139" s="41"/>
    </row>
    <row r="140" spans="1:21" x14ac:dyDescent="0.25">
      <c r="R140" s="249" t="s">
        <v>1373</v>
      </c>
      <c r="S140" s="254" t="s">
        <v>1386</v>
      </c>
      <c r="T140" s="41"/>
      <c r="U140" s="41"/>
    </row>
    <row r="141" spans="1:21" x14ac:dyDescent="0.25">
      <c r="R141" s="249">
        <v>235</v>
      </c>
      <c r="S141" s="249" t="s">
        <v>843</v>
      </c>
      <c r="T141" s="41"/>
      <c r="U141" s="41"/>
    </row>
  </sheetData>
  <autoFilter ref="R5:S141"/>
  <mergeCells count="7">
    <mergeCell ref="U4:U5"/>
    <mergeCell ref="G40:I40"/>
    <mergeCell ref="M5:O5"/>
    <mergeCell ref="R4:S4"/>
    <mergeCell ref="T4:T5"/>
    <mergeCell ref="H5:I5"/>
    <mergeCell ref="J5:L5"/>
  </mergeCells>
  <dataValidations count="3">
    <dataValidation type="list" allowBlank="1" showInputMessage="1" showErrorMessage="1" sqref="T6:T139">
      <formula1>$G$7:$G$29</formula1>
    </dataValidation>
    <dataValidation type="list" allowBlank="1" showInputMessage="1" showErrorMessage="1" sqref="H44">
      <formula1>$M$6:$O$6</formula1>
    </dataValidation>
    <dataValidation type="list" allowBlank="1" showInputMessage="1" showErrorMessage="1" sqref="U6:U139">
      <formula1>$A$117:$A$135</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C2:R1538"/>
  <sheetViews>
    <sheetView zoomScale="55" zoomScaleNormal="55" workbookViewId="0">
      <selection activeCell="F138" sqref="F138"/>
    </sheetView>
  </sheetViews>
  <sheetFormatPr defaultRowHeight="15" x14ac:dyDescent="0.25"/>
  <cols>
    <col min="5" max="5" width="18.5703125" customWidth="1"/>
    <col min="6" max="9" width="14.5703125" customWidth="1"/>
    <col min="10" max="10" width="35" customWidth="1"/>
    <col min="11" max="14" width="17.5703125" customWidth="1"/>
    <col min="15" max="15" width="16" customWidth="1"/>
    <col min="16" max="16" width="30.42578125" customWidth="1"/>
    <col min="17" max="18" width="21.7109375" customWidth="1"/>
  </cols>
  <sheetData>
    <row r="2" spans="3:18" x14ac:dyDescent="0.25">
      <c r="O2" t="s">
        <v>519</v>
      </c>
      <c r="Q2" s="185" t="s">
        <v>252</v>
      </c>
      <c r="R2" s="185" t="s">
        <v>253</v>
      </c>
    </row>
    <row r="3" spans="3:18" ht="45" x14ac:dyDescent="0.25">
      <c r="E3" s="159" t="s">
        <v>647</v>
      </c>
      <c r="F3" s="159" t="s">
        <v>387</v>
      </c>
      <c r="G3" s="159" t="s">
        <v>388</v>
      </c>
      <c r="H3" s="159" t="s">
        <v>648</v>
      </c>
      <c r="I3" s="159" t="s">
        <v>649</v>
      </c>
      <c r="J3" s="159" t="s">
        <v>650</v>
      </c>
      <c r="K3" s="159" t="s">
        <v>651</v>
      </c>
      <c r="L3" s="159" t="s">
        <v>652</v>
      </c>
      <c r="M3" s="159" t="s">
        <v>1101</v>
      </c>
      <c r="N3" s="201" t="s">
        <v>1100</v>
      </c>
      <c r="O3" s="56" t="s">
        <v>846</v>
      </c>
      <c r="P3" s="56" t="s">
        <v>847</v>
      </c>
      <c r="Q3" s="56" t="s">
        <v>851</v>
      </c>
      <c r="R3" s="56" t="s">
        <v>852</v>
      </c>
    </row>
    <row r="4" spans="3:18" x14ac:dyDescent="0.25">
      <c r="C4">
        <f>IF(D4=1,C3+1,C3)</f>
        <v>1</v>
      </c>
      <c r="D4">
        <f>COUNTIF($F$4:F4,F4)</f>
        <v>1</v>
      </c>
      <c r="E4" s="40">
        <f>'Agricultural Data'!C4</f>
        <v>2</v>
      </c>
      <c r="F4" s="40" t="str">
        <f>'Agricultural Data'!D4</f>
        <v>NFWF-43322</v>
      </c>
      <c r="G4" s="40">
        <f>'Agricultural Data'!E4</f>
        <v>3</v>
      </c>
      <c r="H4" s="38" t="str">
        <f>'Agricultural Data'!F4</f>
        <v>Massachusetts</v>
      </c>
      <c r="I4" s="38" t="str">
        <f>'Agricultural Data'!G4</f>
        <v>Dukes</v>
      </c>
      <c r="J4" s="38" t="str">
        <f>'Agricultural Data'!H4</f>
        <v>Open Water</v>
      </c>
      <c r="K4" s="121">
        <f>'Agricultural Data'!I4</f>
        <v>0.61726829000000005</v>
      </c>
      <c r="L4" s="121">
        <f>'Agricultural Data'!J4</f>
        <v>0.61726829000000005</v>
      </c>
      <c r="M4" s="120" t="str">
        <f>IF(J4=0,"No Data",
IF(     OR(   INDEX('Inputs_Metric 31'!$T$6:$T$141,  MATCH($J4,'Inputs_Metric 31'!$S$6:$S$141,0))  =  "",     INDEX('Inputs_Metric 31'!$T$6:$T$141,MATCH($J4,'Inputs_Metric 31'!$S$6:$S$141,0))="CDL_Rev"),                 "No Mapped Crop",                  INDEX('Inputs_Metric 31'!$T$6:$T$141,MATCH($J4,'Inputs_Metric 31'!$S$6:$S$141,0)   )   )
       )</f>
        <v>No Mapped Crop</v>
      </c>
      <c r="N4" s="120" t="str">
        <f>IF(J4=0,"No Data",
IF(   OR(     INDEX('Inputs_Metric 31'!$U$6:$U$141,MATCH($J4,'Inputs_Metric 31'!$S$6:$S$141,0))="",     INDEX('Inputs_Metric 31'!$U$6:$U$141,MATCH($J4,'Inputs_Metric 31'!$S$6:$S$141,0))="CDL_Rev"  ),     "No Mapped Crop",INDEX('Inputs_Metric 31'!$U$6:$U$141,MATCH($J4,'Inputs_Metric 31'!$S$6:$S$141,0))))</f>
        <v>No Mapped Crop</v>
      </c>
      <c r="O4" s="102" t="str">
        <f>IF(N4="No Mapped Crop","",'Inputs_Metric 31'!$H$43*INDEX('Inputs_Metric 31'!$D$6:$D$109,MATCH(CONCATENATE(N4,H4),'Inputs_Metric 31'!$E$6:$E$109,0)))</f>
        <v/>
      </c>
      <c r="P4" s="175" t="str">
        <f>IF(M4="No Mapped Crop","",INDEX('Inputs_Metric 31'!$M$7:$O$26,MATCH(M4,'Inputs_Metric 31'!$G$7:$G$26,0),MATCH('Inputs_Metric 31'!$H$44,'Inputs_Metric 31'!$M$6:$O$6,0)))</f>
        <v/>
      </c>
      <c r="Q4" s="184" t="str">
        <f>IF(OR($O4="",$P4=""),"",(K4*$O4*$P4))</f>
        <v/>
      </c>
      <c r="R4" s="184" t="str">
        <f>IF(OR($O4="",$P4=""),"",(L4*$O4*$P4))</f>
        <v/>
      </c>
    </row>
    <row r="5" spans="3:18" x14ac:dyDescent="0.25">
      <c r="C5">
        <f t="shared" ref="C5:C43" si="0">IF(D5=1,C4+1,C4)</f>
        <v>1</v>
      </c>
      <c r="D5">
        <f>COUNTIF($F$4:F5,F5)</f>
        <v>2</v>
      </c>
      <c r="E5" s="40">
        <f>'Agricultural Data'!C5</f>
        <v>2</v>
      </c>
      <c r="F5" s="40" t="str">
        <f>'Agricultural Data'!D5</f>
        <v>NFWF-43322</v>
      </c>
      <c r="G5" s="40">
        <f>'Agricultural Data'!E5</f>
        <v>3</v>
      </c>
      <c r="H5" s="38" t="str">
        <f>'Agricultural Data'!F5</f>
        <v>Massachusetts</v>
      </c>
      <c r="I5" s="38" t="str">
        <f>'Agricultural Data'!G5</f>
        <v>Dukes</v>
      </c>
      <c r="J5" s="38" t="str">
        <f>'Agricultural Data'!H5</f>
        <v>Developed/Open Space</v>
      </c>
      <c r="K5" s="121">
        <f>'Agricultural Data'!I5</f>
        <v>2.2486554999999998E-2</v>
      </c>
      <c r="L5" s="121">
        <f>'Agricultural Data'!J5</f>
        <v>2.2486554999999998E-2</v>
      </c>
      <c r="M5" s="120" t="str">
        <f>IF(J5=0,"No Data",
IF(     OR(   INDEX('Inputs_Metric 31'!$T$6:$T$141,  MATCH($J5,'Inputs_Metric 31'!$S$6:$S$141,0))  =  "",     INDEX('Inputs_Metric 31'!$T$6:$T$141,MATCH($J5,'Inputs_Metric 31'!$S$6:$S$141,0))="CDL_Rev"),                 "No Mapped Crop",                  INDEX('Inputs_Metric 31'!$T$6:$T$141,MATCH($J5,'Inputs_Metric 31'!$S$6:$S$141,0)   )   )
       )</f>
        <v>No Mapped Crop</v>
      </c>
      <c r="N5" s="120" t="str">
        <f>IF(J5=0,"No Data",
IF(   OR(     INDEX('Inputs_Metric 31'!$U$6:$U$141,MATCH($J5,'Inputs_Metric 31'!$S$6:$S$141,0))="",     INDEX('Inputs_Metric 31'!$U$6:$U$141,MATCH($J5,'Inputs_Metric 31'!$S$6:$S$141,0))="CDL_Rev"  ),     "No Mapped Crop",INDEX('Inputs_Metric 31'!$U$6:$U$141,MATCH($J5,'Inputs_Metric 31'!$S$6:$S$141,0))))</f>
        <v>No Mapped Crop</v>
      </c>
      <c r="O5" s="102" t="str">
        <f>IF(N5="No Mapped Crop","",'Inputs_Metric 31'!$H$43*INDEX('Inputs_Metric 31'!$D$6:$D$109,MATCH(CONCATENATE(N5,H5),'Inputs_Metric 31'!$E$6:$E$109,0)))</f>
        <v/>
      </c>
      <c r="P5" s="175" t="str">
        <f>IF(M5="No Mapped Crop","",INDEX('Inputs_Metric 31'!$M$7:$O$26,MATCH(M5,'Inputs_Metric 31'!$G$7:$G$26,0),MATCH('Inputs_Metric 31'!$H$44,'Inputs_Metric 31'!$M$6:$O$6,0)))</f>
        <v/>
      </c>
      <c r="Q5" s="184" t="str">
        <f t="shared" ref="Q5:Q43" si="1">IF(OR(O5="",P5=""),"",(K5*$O5*$P5))</f>
        <v/>
      </c>
      <c r="R5" s="184" t="str">
        <f t="shared" ref="R5:R43" si="2">IF(OR($O5="",$P5=""),"",(L5*$O5*$P5))</f>
        <v/>
      </c>
    </row>
    <row r="6" spans="3:18" x14ac:dyDescent="0.25">
      <c r="C6">
        <f t="shared" si="0"/>
        <v>1</v>
      </c>
      <c r="D6">
        <f>COUNTIF($F$4:F6,F6)</f>
        <v>3</v>
      </c>
      <c r="E6" s="40">
        <f>'Agricultural Data'!C6</f>
        <v>2</v>
      </c>
      <c r="F6" s="40" t="str">
        <f>'Agricultural Data'!D6</f>
        <v>NFWF-43322</v>
      </c>
      <c r="G6" s="40">
        <f>'Agricultural Data'!E6</f>
        <v>3</v>
      </c>
      <c r="H6" s="38" t="str">
        <f>'Agricultural Data'!F6</f>
        <v>Massachusetts</v>
      </c>
      <c r="I6" s="38" t="str">
        <f>'Agricultural Data'!G6</f>
        <v>Dukes</v>
      </c>
      <c r="J6" s="38" t="str">
        <f>'Agricultural Data'!H6</f>
        <v>Developed/Low Intensity</v>
      </c>
      <c r="K6" s="121">
        <f>'Agricultural Data'!I6</f>
        <v>0.13195407000000001</v>
      </c>
      <c r="L6" s="121">
        <f>'Agricultural Data'!J6</f>
        <v>0.13195407000000001</v>
      </c>
      <c r="M6" s="120" t="str">
        <f>IF(J6=0,"No Data",
IF(     OR(   INDEX('Inputs_Metric 31'!$T$6:$T$141,  MATCH($J6,'Inputs_Metric 31'!$S$6:$S$141,0))  =  "",     INDEX('Inputs_Metric 31'!$T$6:$T$141,MATCH($J6,'Inputs_Metric 31'!$S$6:$S$141,0))="CDL_Rev"),                 "No Mapped Crop",                  INDEX('Inputs_Metric 31'!$T$6:$T$141,MATCH($J6,'Inputs_Metric 31'!$S$6:$S$141,0)   )   )
       )</f>
        <v>No Mapped Crop</v>
      </c>
      <c r="N6" s="120" t="str">
        <f>IF(J6=0,"No Data",
IF(   OR(     INDEX('Inputs_Metric 31'!$U$6:$U$141,MATCH($J6,'Inputs_Metric 31'!$S$6:$S$141,0))="",     INDEX('Inputs_Metric 31'!$U$6:$U$141,MATCH($J6,'Inputs_Metric 31'!$S$6:$S$141,0))="CDL_Rev"  ),     "No Mapped Crop",INDEX('Inputs_Metric 31'!$U$6:$U$141,MATCH($J6,'Inputs_Metric 31'!$S$6:$S$141,0))))</f>
        <v>No Mapped Crop</v>
      </c>
      <c r="O6" s="102" t="str">
        <f>IF(N6="No Mapped Crop","",'Inputs_Metric 31'!$H$43*INDEX('Inputs_Metric 31'!$D$6:$D$109,MATCH(CONCATENATE(N6,H6),'Inputs_Metric 31'!$E$6:$E$109,0)))</f>
        <v/>
      </c>
      <c r="P6" s="175" t="str">
        <f>IF(M6="No Mapped Crop","",INDEX('Inputs_Metric 31'!$M$7:$O$26,MATCH(M6,'Inputs_Metric 31'!$G$7:$G$26,0),MATCH('Inputs_Metric 31'!$H$44,'Inputs_Metric 31'!$M$6:$O$6,0)))</f>
        <v/>
      </c>
      <c r="Q6" s="184" t="str">
        <f t="shared" si="1"/>
        <v/>
      </c>
      <c r="R6" s="184" t="str">
        <f t="shared" si="2"/>
        <v/>
      </c>
    </row>
    <row r="7" spans="3:18" x14ac:dyDescent="0.25">
      <c r="C7">
        <f t="shared" si="0"/>
        <v>1</v>
      </c>
      <c r="D7">
        <f>COUNTIF($F$4:F7,F7)</f>
        <v>4</v>
      </c>
      <c r="E7" s="40">
        <f>'Agricultural Data'!C7</f>
        <v>2</v>
      </c>
      <c r="F7" s="40" t="str">
        <f>'Agricultural Data'!D7</f>
        <v>NFWF-43322</v>
      </c>
      <c r="G7" s="40">
        <f>'Agricultural Data'!E7</f>
        <v>3</v>
      </c>
      <c r="H7" s="38" t="str">
        <f>'Agricultural Data'!F7</f>
        <v>Massachusetts</v>
      </c>
      <c r="I7" s="38" t="str">
        <f>'Agricultural Data'!G7</f>
        <v>Dukes</v>
      </c>
      <c r="J7" s="38" t="str">
        <f>'Agricultural Data'!H7</f>
        <v>Developed/Med Intensity</v>
      </c>
      <c r="K7" s="121">
        <f>'Agricultural Data'!I7</f>
        <v>1.48263E-3</v>
      </c>
      <c r="L7" s="121" t="str">
        <f>'Agricultural Data'!J7</f>
        <v>None</v>
      </c>
      <c r="M7" s="120" t="str">
        <f>IF(J7=0,"No Data",
IF(     OR(   INDEX('Inputs_Metric 31'!$T$6:$T$141,  MATCH($J7,'Inputs_Metric 31'!$S$6:$S$141,0))  =  "",     INDEX('Inputs_Metric 31'!$T$6:$T$141,MATCH($J7,'Inputs_Metric 31'!$S$6:$S$141,0))="CDL_Rev"),                 "No Mapped Crop",                  INDEX('Inputs_Metric 31'!$T$6:$T$141,MATCH($J7,'Inputs_Metric 31'!$S$6:$S$141,0)   )   )
       )</f>
        <v>No Mapped Crop</v>
      </c>
      <c r="N7" s="120" t="str">
        <f>IF(J7=0,"No Data",
IF(   OR(     INDEX('Inputs_Metric 31'!$U$6:$U$141,MATCH($J7,'Inputs_Metric 31'!$S$6:$S$141,0))="",     INDEX('Inputs_Metric 31'!$U$6:$U$141,MATCH($J7,'Inputs_Metric 31'!$S$6:$S$141,0))="CDL_Rev"  ),     "No Mapped Crop",INDEX('Inputs_Metric 31'!$U$6:$U$141,MATCH($J7,'Inputs_Metric 31'!$S$6:$S$141,0))))</f>
        <v>No Mapped Crop</v>
      </c>
      <c r="O7" s="102" t="str">
        <f>IF(N7="No Mapped Crop","",'Inputs_Metric 31'!$H$43*INDEX('Inputs_Metric 31'!$D$6:$D$109,MATCH(CONCATENATE(N7,H7),'Inputs_Metric 31'!$E$6:$E$109,0)))</f>
        <v/>
      </c>
      <c r="P7" s="175" t="str">
        <f>IF(M7="No Mapped Crop","",INDEX('Inputs_Metric 31'!$M$7:$O$26,MATCH(M7,'Inputs_Metric 31'!$G$7:$G$26,0),MATCH('Inputs_Metric 31'!$H$44,'Inputs_Metric 31'!$M$6:$O$6,0)))</f>
        <v/>
      </c>
      <c r="Q7" s="184" t="str">
        <f t="shared" si="1"/>
        <v/>
      </c>
      <c r="R7" s="184" t="str">
        <f t="shared" si="2"/>
        <v/>
      </c>
    </row>
    <row r="8" spans="3:18" x14ac:dyDescent="0.25">
      <c r="C8">
        <f t="shared" si="0"/>
        <v>1</v>
      </c>
      <c r="D8">
        <f>COUNTIF($F$4:F8,F8)</f>
        <v>5</v>
      </c>
      <c r="E8" s="40">
        <f>'Agricultural Data'!C8</f>
        <v>2</v>
      </c>
      <c r="F8" s="40" t="str">
        <f>'Agricultural Data'!D8</f>
        <v>NFWF-43322</v>
      </c>
      <c r="G8" s="40">
        <f>'Agricultural Data'!E8</f>
        <v>3</v>
      </c>
      <c r="H8" s="38" t="str">
        <f>'Agricultural Data'!F8</f>
        <v>Massachusetts</v>
      </c>
      <c r="I8" s="38" t="str">
        <f>'Agricultural Data'!G8</f>
        <v>Dukes</v>
      </c>
      <c r="J8" s="38" t="str">
        <f>'Agricultural Data'!H8</f>
        <v>Barren</v>
      </c>
      <c r="K8" s="121">
        <f>'Agricultural Data'!I8</f>
        <v>1.040559155</v>
      </c>
      <c r="L8" s="121">
        <f>'Agricultural Data'!J8</f>
        <v>1.0400649449999999</v>
      </c>
      <c r="M8" s="120" t="str">
        <f>IF(J8=0,"No Data",
IF(     OR(   INDEX('Inputs_Metric 31'!$T$6:$T$141,  MATCH($J8,'Inputs_Metric 31'!$S$6:$S$141,0))  =  "",     INDEX('Inputs_Metric 31'!$T$6:$T$141,MATCH($J8,'Inputs_Metric 31'!$S$6:$S$141,0))="CDL_Rev"),                 "No Mapped Crop",                  INDEX('Inputs_Metric 31'!$T$6:$T$141,MATCH($J8,'Inputs_Metric 31'!$S$6:$S$141,0)   )   )
       )</f>
        <v>No Mapped Crop</v>
      </c>
      <c r="N8" s="120" t="str">
        <f>IF(J8=0,"No Data",
IF(   OR(     INDEX('Inputs_Metric 31'!$U$6:$U$141,MATCH($J8,'Inputs_Metric 31'!$S$6:$S$141,0))="",     INDEX('Inputs_Metric 31'!$U$6:$U$141,MATCH($J8,'Inputs_Metric 31'!$S$6:$S$141,0))="CDL_Rev"  ),     "No Mapped Crop",INDEX('Inputs_Metric 31'!$U$6:$U$141,MATCH($J8,'Inputs_Metric 31'!$S$6:$S$141,0))))</f>
        <v>No Mapped Crop</v>
      </c>
      <c r="O8" s="102" t="str">
        <f>IF(N8="No Mapped Crop","",'Inputs_Metric 31'!$H$43*INDEX('Inputs_Metric 31'!$D$6:$D$109,MATCH(CONCATENATE(N8,H8),'Inputs_Metric 31'!$E$6:$E$109,0)))</f>
        <v/>
      </c>
      <c r="P8" s="175" t="str">
        <f>IF(M8="No Mapped Crop","",INDEX('Inputs_Metric 31'!$M$7:$O$26,MATCH(M8,'Inputs_Metric 31'!$G$7:$G$26,0),MATCH('Inputs_Metric 31'!$H$44,'Inputs_Metric 31'!$M$6:$O$6,0)))</f>
        <v/>
      </c>
      <c r="Q8" s="184" t="str">
        <f t="shared" si="1"/>
        <v/>
      </c>
      <c r="R8" s="184" t="str">
        <f t="shared" si="2"/>
        <v/>
      </c>
    </row>
    <row r="9" spans="3:18" x14ac:dyDescent="0.25">
      <c r="C9">
        <f t="shared" si="0"/>
        <v>1</v>
      </c>
      <c r="D9">
        <f>COUNTIF($F$4:F9,F9)</f>
        <v>6</v>
      </c>
      <c r="E9" s="40">
        <f>'Agricultural Data'!C9</f>
        <v>2</v>
      </c>
      <c r="F9" s="40" t="str">
        <f>'Agricultural Data'!D9</f>
        <v>NFWF-43322</v>
      </c>
      <c r="G9" s="40">
        <f>'Agricultural Data'!E9</f>
        <v>3</v>
      </c>
      <c r="H9" s="38" t="str">
        <f>'Agricultural Data'!F9</f>
        <v>Massachusetts</v>
      </c>
      <c r="I9" s="38" t="str">
        <f>'Agricultural Data'!G9</f>
        <v>Dukes</v>
      </c>
      <c r="J9" s="38" t="str">
        <f>'Agricultural Data'!H9</f>
        <v>Herbaceous Wetlands</v>
      </c>
      <c r="K9" s="121">
        <f>'Agricultural Data'!I9</f>
        <v>0.28491206499999999</v>
      </c>
      <c r="L9" s="121">
        <f>'Agricultural Data'!J9</f>
        <v>0.28491206499999999</v>
      </c>
      <c r="M9" s="120" t="str">
        <f>IF(J9=0,"No Data",
IF(     OR(   INDEX('Inputs_Metric 31'!$T$6:$T$141,  MATCH($J9,'Inputs_Metric 31'!$S$6:$S$141,0))  =  "",     INDEX('Inputs_Metric 31'!$T$6:$T$141,MATCH($J9,'Inputs_Metric 31'!$S$6:$S$141,0))="CDL_Rev"),                 "No Mapped Crop",                  INDEX('Inputs_Metric 31'!$T$6:$T$141,MATCH($J9,'Inputs_Metric 31'!$S$6:$S$141,0)   )   )
       )</f>
        <v>No Mapped Crop</v>
      </c>
      <c r="N9" s="120" t="str">
        <f>IF(J9=0,"No Data",
IF(   OR(     INDEX('Inputs_Metric 31'!$U$6:$U$141,MATCH($J9,'Inputs_Metric 31'!$S$6:$S$141,0))="",     INDEX('Inputs_Metric 31'!$U$6:$U$141,MATCH($J9,'Inputs_Metric 31'!$S$6:$S$141,0))="CDL_Rev"  ),     "No Mapped Crop",INDEX('Inputs_Metric 31'!$U$6:$U$141,MATCH($J9,'Inputs_Metric 31'!$S$6:$S$141,0))))</f>
        <v>No Mapped Crop</v>
      </c>
      <c r="O9" s="102" t="str">
        <f>IF(N9="No Mapped Crop","",'Inputs_Metric 31'!$H$43*INDEX('Inputs_Metric 31'!$D$6:$D$109,MATCH(CONCATENATE(N9,H9),'Inputs_Metric 31'!$E$6:$E$109,0)))</f>
        <v/>
      </c>
      <c r="P9" s="175" t="str">
        <f>IF(M9="No Mapped Crop","",INDEX('Inputs_Metric 31'!$M$7:$O$26,MATCH(M9,'Inputs_Metric 31'!$G$7:$G$26,0),MATCH('Inputs_Metric 31'!$H$44,'Inputs_Metric 31'!$M$6:$O$6,0)))</f>
        <v/>
      </c>
      <c r="Q9" s="184" t="str">
        <f t="shared" si="1"/>
        <v/>
      </c>
      <c r="R9" s="184" t="str">
        <f t="shared" si="2"/>
        <v/>
      </c>
    </row>
    <row r="10" spans="3:18" x14ac:dyDescent="0.25">
      <c r="C10">
        <f t="shared" si="0"/>
        <v>1</v>
      </c>
      <c r="D10">
        <f>COUNTIF($F$4:F10,F10)</f>
        <v>7</v>
      </c>
      <c r="E10" s="40">
        <f>'Agricultural Data'!C10</f>
        <v>20</v>
      </c>
      <c r="F10" s="40" t="str">
        <f>'Agricultural Data'!D10</f>
        <v>NFWF-43322</v>
      </c>
      <c r="G10" s="40">
        <f>'Agricultural Data'!E10</f>
        <v>3</v>
      </c>
      <c r="H10" s="38" t="str">
        <f>'Agricultural Data'!F10</f>
        <v>Massachusetts</v>
      </c>
      <c r="I10" s="38" t="str">
        <f>'Agricultural Data'!G10</f>
        <v>Dukes</v>
      </c>
      <c r="J10" s="38" t="str">
        <f>'Agricultural Data'!H10</f>
        <v>Open Water</v>
      </c>
      <c r="K10" s="121">
        <f>'Agricultural Data'!I10</f>
        <v>0.73563158500000003</v>
      </c>
      <c r="L10" s="121">
        <f>'Agricultural Data'!J10</f>
        <v>0.73563158500000003</v>
      </c>
      <c r="M10" s="120" t="str">
        <f>IF(J10=0,"No Data",
IF(     OR(   INDEX('Inputs_Metric 31'!$T$6:$T$141,  MATCH($J10,'Inputs_Metric 31'!$S$6:$S$141,0))  =  "",     INDEX('Inputs_Metric 31'!$T$6:$T$141,MATCH($J10,'Inputs_Metric 31'!$S$6:$S$141,0))="CDL_Rev"),                 "No Mapped Crop",                  INDEX('Inputs_Metric 31'!$T$6:$T$141,MATCH($J10,'Inputs_Metric 31'!$S$6:$S$141,0)   )   )
       )</f>
        <v>No Mapped Crop</v>
      </c>
      <c r="N10" s="120" t="str">
        <f>IF(J10=0,"No Data",
IF(   OR(     INDEX('Inputs_Metric 31'!$U$6:$U$141,MATCH($J10,'Inputs_Metric 31'!$S$6:$S$141,0))="",     INDEX('Inputs_Metric 31'!$U$6:$U$141,MATCH($J10,'Inputs_Metric 31'!$S$6:$S$141,0))="CDL_Rev"  ),     "No Mapped Crop",INDEX('Inputs_Metric 31'!$U$6:$U$141,MATCH($J10,'Inputs_Metric 31'!$S$6:$S$141,0))))</f>
        <v>No Mapped Crop</v>
      </c>
      <c r="O10" s="102" t="str">
        <f>IF(N10="No Mapped Crop","",'Inputs_Metric 31'!$H$43*INDEX('Inputs_Metric 31'!$D$6:$D$109,MATCH(CONCATENATE(N10,H10),'Inputs_Metric 31'!$E$6:$E$109,0)))</f>
        <v/>
      </c>
      <c r="P10" s="175" t="str">
        <f>IF(M10="No Mapped Crop","",INDEX('Inputs_Metric 31'!$M$7:$O$26,MATCH(M10,'Inputs_Metric 31'!$G$7:$G$26,0),MATCH('Inputs_Metric 31'!$H$44,'Inputs_Metric 31'!$M$6:$O$6,0)))</f>
        <v/>
      </c>
      <c r="Q10" s="184" t="str">
        <f t="shared" si="1"/>
        <v/>
      </c>
      <c r="R10" s="184" t="str">
        <f t="shared" si="2"/>
        <v/>
      </c>
    </row>
    <row r="11" spans="3:18" x14ac:dyDescent="0.25">
      <c r="C11">
        <f t="shared" si="0"/>
        <v>1</v>
      </c>
      <c r="D11">
        <f>COUNTIF($F$4:F11,F11)</f>
        <v>8</v>
      </c>
      <c r="E11" s="40">
        <f>'Agricultural Data'!C11</f>
        <v>20</v>
      </c>
      <c r="F11" s="40" t="str">
        <f>'Agricultural Data'!D11</f>
        <v>NFWF-43322</v>
      </c>
      <c r="G11" s="40">
        <f>'Agricultural Data'!E11</f>
        <v>3</v>
      </c>
      <c r="H11" s="38" t="str">
        <f>'Agricultural Data'!F11</f>
        <v>Massachusetts</v>
      </c>
      <c r="I11" s="38" t="str">
        <f>'Agricultural Data'!G11</f>
        <v>Dukes</v>
      </c>
      <c r="J11" s="38" t="str">
        <f>'Agricultural Data'!H11</f>
        <v>Developed/Open Space</v>
      </c>
      <c r="K11" s="121">
        <f>'Agricultural Data'!I11</f>
        <v>7.7838075000000007E-2</v>
      </c>
      <c r="L11" s="121">
        <f>'Agricultural Data'!J11</f>
        <v>7.7838075000000007E-2</v>
      </c>
      <c r="M11" s="120" t="str">
        <f>IF(J11=0,"No Data",
IF(     OR(   INDEX('Inputs_Metric 31'!$T$6:$T$141,  MATCH($J11,'Inputs_Metric 31'!$S$6:$S$141,0))  =  "",     INDEX('Inputs_Metric 31'!$T$6:$T$141,MATCH($J11,'Inputs_Metric 31'!$S$6:$S$141,0))="CDL_Rev"),                 "No Mapped Crop",                  INDEX('Inputs_Metric 31'!$T$6:$T$141,MATCH($J11,'Inputs_Metric 31'!$S$6:$S$141,0)   )   )
       )</f>
        <v>No Mapped Crop</v>
      </c>
      <c r="N11" s="120" t="str">
        <f>IF(J11=0,"No Data",
IF(   OR(     INDEX('Inputs_Metric 31'!$U$6:$U$141,MATCH($J11,'Inputs_Metric 31'!$S$6:$S$141,0))="",     INDEX('Inputs_Metric 31'!$U$6:$U$141,MATCH($J11,'Inputs_Metric 31'!$S$6:$S$141,0))="CDL_Rev"  ),     "No Mapped Crop",INDEX('Inputs_Metric 31'!$U$6:$U$141,MATCH($J11,'Inputs_Metric 31'!$S$6:$S$141,0))))</f>
        <v>No Mapped Crop</v>
      </c>
      <c r="O11" s="102" t="str">
        <f>IF(N11="No Mapped Crop","",'Inputs_Metric 31'!$H$43*INDEX('Inputs_Metric 31'!$D$6:$D$109,MATCH(CONCATENATE(N11,H11),'Inputs_Metric 31'!$E$6:$E$109,0)))</f>
        <v/>
      </c>
      <c r="P11" s="175" t="str">
        <f>IF(M11="No Mapped Crop","",INDEX('Inputs_Metric 31'!$M$7:$O$26,MATCH(M11,'Inputs_Metric 31'!$G$7:$G$26,0),MATCH('Inputs_Metric 31'!$H$44,'Inputs_Metric 31'!$M$6:$O$6,0)))</f>
        <v/>
      </c>
      <c r="Q11" s="184" t="str">
        <f t="shared" si="1"/>
        <v/>
      </c>
      <c r="R11" s="184" t="str">
        <f t="shared" si="2"/>
        <v/>
      </c>
    </row>
    <row r="12" spans="3:18" x14ac:dyDescent="0.25">
      <c r="C12">
        <f t="shared" si="0"/>
        <v>1</v>
      </c>
      <c r="D12">
        <f>COUNTIF($F$4:F12,F12)</f>
        <v>9</v>
      </c>
      <c r="E12" s="40">
        <f>'Agricultural Data'!C12</f>
        <v>20</v>
      </c>
      <c r="F12" s="40" t="str">
        <f>'Agricultural Data'!D12</f>
        <v>NFWF-43322</v>
      </c>
      <c r="G12" s="40">
        <f>'Agricultural Data'!E12</f>
        <v>3</v>
      </c>
      <c r="H12" s="38" t="str">
        <f>'Agricultural Data'!F12</f>
        <v>Massachusetts</v>
      </c>
      <c r="I12" s="38" t="str">
        <f>'Agricultural Data'!G12</f>
        <v>Dukes</v>
      </c>
      <c r="J12" s="38" t="str">
        <f>'Agricultural Data'!H12</f>
        <v>Developed/Low Intensity</v>
      </c>
      <c r="K12" s="121">
        <f>'Agricultural Data'!I12</f>
        <v>5.7580407100000004</v>
      </c>
      <c r="L12" s="121">
        <f>'Agricultural Data'!J12</f>
        <v>5.3473521999999996</v>
      </c>
      <c r="M12" s="120" t="str">
        <f>IF(J12=0,"No Data",
IF(     OR(   INDEX('Inputs_Metric 31'!$T$6:$T$141,  MATCH($J12,'Inputs_Metric 31'!$S$6:$S$141,0))  =  "",     INDEX('Inputs_Metric 31'!$T$6:$T$141,MATCH($J12,'Inputs_Metric 31'!$S$6:$S$141,0))="CDL_Rev"),                 "No Mapped Crop",                  INDEX('Inputs_Metric 31'!$T$6:$T$141,MATCH($J12,'Inputs_Metric 31'!$S$6:$S$141,0)   )   )
       )</f>
        <v>No Mapped Crop</v>
      </c>
      <c r="N12" s="120" t="str">
        <f>IF(J12=0,"No Data",
IF(   OR(     INDEX('Inputs_Metric 31'!$U$6:$U$141,MATCH($J12,'Inputs_Metric 31'!$S$6:$S$141,0))="",     INDEX('Inputs_Metric 31'!$U$6:$U$141,MATCH($J12,'Inputs_Metric 31'!$S$6:$S$141,0))="CDL_Rev"  ),     "No Mapped Crop",INDEX('Inputs_Metric 31'!$U$6:$U$141,MATCH($J12,'Inputs_Metric 31'!$S$6:$S$141,0))))</f>
        <v>No Mapped Crop</v>
      </c>
      <c r="O12" s="102" t="str">
        <f>IF(N12="No Mapped Crop","",'Inputs_Metric 31'!$H$43*INDEX('Inputs_Metric 31'!$D$6:$D$109,MATCH(CONCATENATE(N12,H12),'Inputs_Metric 31'!$E$6:$E$109,0)))</f>
        <v/>
      </c>
      <c r="P12" s="175" t="str">
        <f>IF(M12="No Mapped Crop","",INDEX('Inputs_Metric 31'!$M$7:$O$26,MATCH(M12,'Inputs_Metric 31'!$G$7:$G$26,0),MATCH('Inputs_Metric 31'!$H$44,'Inputs_Metric 31'!$M$6:$O$6,0)))</f>
        <v/>
      </c>
      <c r="Q12" s="184" t="str">
        <f t="shared" si="1"/>
        <v/>
      </c>
      <c r="R12" s="184" t="str">
        <f t="shared" si="2"/>
        <v/>
      </c>
    </row>
    <row r="13" spans="3:18" x14ac:dyDescent="0.25">
      <c r="C13">
        <f t="shared" si="0"/>
        <v>1</v>
      </c>
      <c r="D13">
        <f>COUNTIF($F$4:F13,F13)</f>
        <v>10</v>
      </c>
      <c r="E13" s="40">
        <f>'Agricultural Data'!C13</f>
        <v>20</v>
      </c>
      <c r="F13" s="40" t="str">
        <f>'Agricultural Data'!D13</f>
        <v>NFWF-43322</v>
      </c>
      <c r="G13" s="40">
        <f>'Agricultural Data'!E13</f>
        <v>3</v>
      </c>
      <c r="H13" s="38" t="str">
        <f>'Agricultural Data'!F13</f>
        <v>Massachusetts</v>
      </c>
      <c r="I13" s="38" t="str">
        <f>'Agricultural Data'!G13</f>
        <v>Dukes</v>
      </c>
      <c r="J13" s="38" t="str">
        <f>'Agricultural Data'!H13</f>
        <v>Developed/Med Intensity</v>
      </c>
      <c r="K13" s="121">
        <f>'Agricultural Data'!I13</f>
        <v>0.76874365499999997</v>
      </c>
      <c r="L13" s="121">
        <f>'Agricultural Data'!J13</f>
        <v>0.75836524500000002</v>
      </c>
      <c r="M13" s="120" t="str">
        <f>IF(J13=0,"No Data",
IF(     OR(   INDEX('Inputs_Metric 31'!$T$6:$T$141,  MATCH($J13,'Inputs_Metric 31'!$S$6:$S$141,0))  =  "",     INDEX('Inputs_Metric 31'!$T$6:$T$141,MATCH($J13,'Inputs_Metric 31'!$S$6:$S$141,0))="CDL_Rev"),                 "No Mapped Crop",                  INDEX('Inputs_Metric 31'!$T$6:$T$141,MATCH($J13,'Inputs_Metric 31'!$S$6:$S$141,0)   )   )
       )</f>
        <v>No Mapped Crop</v>
      </c>
      <c r="N13" s="120" t="str">
        <f>IF(J13=0,"No Data",
IF(   OR(     INDEX('Inputs_Metric 31'!$U$6:$U$141,MATCH($J13,'Inputs_Metric 31'!$S$6:$S$141,0))="",     INDEX('Inputs_Metric 31'!$U$6:$U$141,MATCH($J13,'Inputs_Metric 31'!$S$6:$S$141,0))="CDL_Rev"  ),     "No Mapped Crop",INDEX('Inputs_Metric 31'!$U$6:$U$141,MATCH($J13,'Inputs_Metric 31'!$S$6:$S$141,0))))</f>
        <v>No Mapped Crop</v>
      </c>
      <c r="O13" s="102" t="str">
        <f>IF(N13="No Mapped Crop","",'Inputs_Metric 31'!$H$43*INDEX('Inputs_Metric 31'!$D$6:$D$109,MATCH(CONCATENATE(N13,H13),'Inputs_Metric 31'!$E$6:$E$109,0)))</f>
        <v/>
      </c>
      <c r="P13" s="175" t="str">
        <f>IF(M13="No Mapped Crop","",INDEX('Inputs_Metric 31'!$M$7:$O$26,MATCH(M13,'Inputs_Metric 31'!$G$7:$G$26,0),MATCH('Inputs_Metric 31'!$H$44,'Inputs_Metric 31'!$M$6:$O$6,0)))</f>
        <v/>
      </c>
      <c r="Q13" s="184" t="str">
        <f t="shared" si="1"/>
        <v/>
      </c>
      <c r="R13" s="184" t="str">
        <f t="shared" si="2"/>
        <v/>
      </c>
    </row>
    <row r="14" spans="3:18" x14ac:dyDescent="0.25">
      <c r="C14">
        <f t="shared" si="0"/>
        <v>1</v>
      </c>
      <c r="D14">
        <f>COUNTIF($F$4:F14,F14)</f>
        <v>11</v>
      </c>
      <c r="E14" s="40">
        <f>'Agricultural Data'!C14</f>
        <v>20</v>
      </c>
      <c r="F14" s="40" t="str">
        <f>'Agricultural Data'!D14</f>
        <v>NFWF-43322</v>
      </c>
      <c r="G14" s="40">
        <f>'Agricultural Data'!E14</f>
        <v>3</v>
      </c>
      <c r="H14" s="38" t="str">
        <f>'Agricultural Data'!F14</f>
        <v>Massachusetts</v>
      </c>
      <c r="I14" s="38" t="str">
        <f>'Agricultural Data'!G14</f>
        <v>Dukes</v>
      </c>
      <c r="J14" s="38" t="str">
        <f>'Agricultural Data'!H14</f>
        <v>Barren</v>
      </c>
      <c r="K14" s="121">
        <f>'Agricultural Data'!I14</f>
        <v>18.53040395</v>
      </c>
      <c r="L14" s="121">
        <f>'Agricultural Data'!J14</f>
        <v>16.73147955</v>
      </c>
      <c r="M14" s="120" t="str">
        <f>IF(J14=0,"No Data",
IF(     OR(   INDEX('Inputs_Metric 31'!$T$6:$T$141,  MATCH($J14,'Inputs_Metric 31'!$S$6:$S$141,0))  =  "",     INDEX('Inputs_Metric 31'!$T$6:$T$141,MATCH($J14,'Inputs_Metric 31'!$S$6:$S$141,0))="CDL_Rev"),                 "No Mapped Crop",                  INDEX('Inputs_Metric 31'!$T$6:$T$141,MATCH($J14,'Inputs_Metric 31'!$S$6:$S$141,0)   )   )
       )</f>
        <v>No Mapped Crop</v>
      </c>
      <c r="N14" s="120" t="str">
        <f>IF(J14=0,"No Data",
IF(   OR(     INDEX('Inputs_Metric 31'!$U$6:$U$141,MATCH($J14,'Inputs_Metric 31'!$S$6:$S$141,0))="",     INDEX('Inputs_Metric 31'!$U$6:$U$141,MATCH($J14,'Inputs_Metric 31'!$S$6:$S$141,0))="CDL_Rev"  ),     "No Mapped Crop",INDEX('Inputs_Metric 31'!$U$6:$U$141,MATCH($J14,'Inputs_Metric 31'!$S$6:$S$141,0))))</f>
        <v>No Mapped Crop</v>
      </c>
      <c r="O14" s="102" t="str">
        <f>IF(N14="No Mapped Crop","",'Inputs_Metric 31'!$H$43*INDEX('Inputs_Metric 31'!$D$6:$D$109,MATCH(CONCATENATE(N14,H14),'Inputs_Metric 31'!$E$6:$E$109,0)))</f>
        <v/>
      </c>
      <c r="P14" s="175" t="str">
        <f>IF(M14="No Mapped Crop","",INDEX('Inputs_Metric 31'!$M$7:$O$26,MATCH(M14,'Inputs_Metric 31'!$G$7:$G$26,0),MATCH('Inputs_Metric 31'!$H$44,'Inputs_Metric 31'!$M$6:$O$6,0)))</f>
        <v/>
      </c>
      <c r="Q14" s="184" t="str">
        <f t="shared" si="1"/>
        <v/>
      </c>
      <c r="R14" s="184" t="str">
        <f t="shared" si="2"/>
        <v/>
      </c>
    </row>
    <row r="15" spans="3:18" x14ac:dyDescent="0.25">
      <c r="C15">
        <f t="shared" si="0"/>
        <v>1</v>
      </c>
      <c r="D15">
        <f>COUNTIF($F$4:F15,F15)</f>
        <v>12</v>
      </c>
      <c r="E15" s="40">
        <f>'Agricultural Data'!C15</f>
        <v>20</v>
      </c>
      <c r="F15" s="40" t="str">
        <f>'Agricultural Data'!D15</f>
        <v>NFWF-43322</v>
      </c>
      <c r="G15" s="40">
        <f>'Agricultural Data'!E15</f>
        <v>3</v>
      </c>
      <c r="H15" s="38" t="str">
        <f>'Agricultural Data'!F15</f>
        <v>Massachusetts</v>
      </c>
      <c r="I15" s="38" t="str">
        <f>'Agricultural Data'!G15</f>
        <v>Dukes</v>
      </c>
      <c r="J15" s="38" t="str">
        <f>'Agricultural Data'!H15</f>
        <v>Herbaceous Wetlands</v>
      </c>
      <c r="K15" s="121">
        <f>'Agricultural Data'!I15</f>
        <v>1.3578419749999999</v>
      </c>
      <c r="L15" s="121">
        <f>'Agricultural Data'!J15</f>
        <v>1.3452396200000001</v>
      </c>
      <c r="M15" s="120" t="str">
        <f>IF(J15=0,"No Data",
IF(     OR(   INDEX('Inputs_Metric 31'!$T$6:$T$141,  MATCH($J15,'Inputs_Metric 31'!$S$6:$S$141,0))  =  "",     INDEX('Inputs_Metric 31'!$T$6:$T$141,MATCH($J15,'Inputs_Metric 31'!$S$6:$S$141,0))="CDL_Rev"),                 "No Mapped Crop",                  INDEX('Inputs_Metric 31'!$T$6:$T$141,MATCH($J15,'Inputs_Metric 31'!$S$6:$S$141,0)   )   )
       )</f>
        <v>No Mapped Crop</v>
      </c>
      <c r="N15" s="120" t="str">
        <f>IF(J15=0,"No Data",
IF(   OR(     INDEX('Inputs_Metric 31'!$U$6:$U$141,MATCH($J15,'Inputs_Metric 31'!$S$6:$S$141,0))="",     INDEX('Inputs_Metric 31'!$U$6:$U$141,MATCH($J15,'Inputs_Metric 31'!$S$6:$S$141,0))="CDL_Rev"  ),     "No Mapped Crop",INDEX('Inputs_Metric 31'!$U$6:$U$141,MATCH($J15,'Inputs_Metric 31'!$S$6:$S$141,0))))</f>
        <v>No Mapped Crop</v>
      </c>
      <c r="O15" s="102" t="str">
        <f>IF(N15="No Mapped Crop","",'Inputs_Metric 31'!$H$43*INDEX('Inputs_Metric 31'!$D$6:$D$109,MATCH(CONCATENATE(N15,H15),'Inputs_Metric 31'!$E$6:$E$109,0)))</f>
        <v/>
      </c>
      <c r="P15" s="175" t="str">
        <f>IF(M15="No Mapped Crop","",INDEX('Inputs_Metric 31'!$M$7:$O$26,MATCH(M15,'Inputs_Metric 31'!$G$7:$G$26,0),MATCH('Inputs_Metric 31'!$H$44,'Inputs_Metric 31'!$M$6:$O$6,0)))</f>
        <v/>
      </c>
      <c r="Q15" s="184" t="str">
        <f t="shared" si="1"/>
        <v/>
      </c>
      <c r="R15" s="184" t="str">
        <f t="shared" si="2"/>
        <v/>
      </c>
    </row>
    <row r="16" spans="3:18" x14ac:dyDescent="0.25">
      <c r="C16">
        <f t="shared" si="0"/>
        <v>1</v>
      </c>
      <c r="D16">
        <f>COUNTIF($F$4:F16,F16)</f>
        <v>13</v>
      </c>
      <c r="E16" s="40">
        <f>'Agricultural Data'!C16</f>
        <v>100</v>
      </c>
      <c r="F16" s="40" t="str">
        <f>'Agricultural Data'!D16</f>
        <v>NFWF-43322</v>
      </c>
      <c r="G16" s="40">
        <f>'Agricultural Data'!E16</f>
        <v>3</v>
      </c>
      <c r="H16" s="38" t="str">
        <f>'Agricultural Data'!F16</f>
        <v>Massachusetts</v>
      </c>
      <c r="I16" s="38" t="str">
        <f>'Agricultural Data'!G16</f>
        <v>Dukes</v>
      </c>
      <c r="J16" s="38" t="str">
        <f>'Agricultural Data'!H16</f>
        <v>Open Water</v>
      </c>
      <c r="K16" s="121">
        <f>'Agricultural Data'!I16</f>
        <v>0.78406416499999998</v>
      </c>
      <c r="L16" s="121">
        <f>'Agricultural Data'!J16</f>
        <v>0.78406416499999998</v>
      </c>
      <c r="M16" s="120" t="str">
        <f>IF(J16=0,"No Data",
IF(     OR(   INDEX('Inputs_Metric 31'!$T$6:$T$141,  MATCH($J16,'Inputs_Metric 31'!$S$6:$S$141,0))  =  "",     INDEX('Inputs_Metric 31'!$T$6:$T$141,MATCH($J16,'Inputs_Metric 31'!$S$6:$S$141,0))="CDL_Rev"),                 "No Mapped Crop",                  INDEX('Inputs_Metric 31'!$T$6:$T$141,MATCH($J16,'Inputs_Metric 31'!$S$6:$S$141,0)   )   )
       )</f>
        <v>No Mapped Crop</v>
      </c>
      <c r="N16" s="120" t="str">
        <f>IF(J16=0,"No Data",
IF(   OR(     INDEX('Inputs_Metric 31'!$U$6:$U$141,MATCH($J16,'Inputs_Metric 31'!$S$6:$S$141,0))="",     INDEX('Inputs_Metric 31'!$U$6:$U$141,MATCH($J16,'Inputs_Metric 31'!$S$6:$S$141,0))="CDL_Rev"  ),     "No Mapped Crop",INDEX('Inputs_Metric 31'!$U$6:$U$141,MATCH($J16,'Inputs_Metric 31'!$S$6:$S$141,0))))</f>
        <v>No Mapped Crop</v>
      </c>
      <c r="O16" s="102" t="str">
        <f>IF(N16="No Mapped Crop","",'Inputs_Metric 31'!$H$43*INDEX('Inputs_Metric 31'!$D$6:$D$109,MATCH(CONCATENATE(N16,H16),'Inputs_Metric 31'!$E$6:$E$109,0)))</f>
        <v/>
      </c>
      <c r="P16" s="175" t="str">
        <f>IF(M16="No Mapped Crop","",INDEX('Inputs_Metric 31'!$M$7:$O$26,MATCH(M16,'Inputs_Metric 31'!$G$7:$G$26,0),MATCH('Inputs_Metric 31'!$H$44,'Inputs_Metric 31'!$M$6:$O$6,0)))</f>
        <v/>
      </c>
      <c r="Q16" s="184" t="str">
        <f t="shared" si="1"/>
        <v/>
      </c>
      <c r="R16" s="184" t="str">
        <f t="shared" si="2"/>
        <v/>
      </c>
    </row>
    <row r="17" spans="3:18" x14ac:dyDescent="0.25">
      <c r="C17">
        <f t="shared" si="0"/>
        <v>1</v>
      </c>
      <c r="D17">
        <f>COUNTIF($F$4:F17,F17)</f>
        <v>14</v>
      </c>
      <c r="E17" s="40">
        <f>'Agricultural Data'!C17</f>
        <v>100</v>
      </c>
      <c r="F17" s="40" t="str">
        <f>'Agricultural Data'!D17</f>
        <v>NFWF-43322</v>
      </c>
      <c r="G17" s="40">
        <f>'Agricultural Data'!E17</f>
        <v>3</v>
      </c>
      <c r="H17" s="38" t="str">
        <f>'Agricultural Data'!F17</f>
        <v>Massachusetts</v>
      </c>
      <c r="I17" s="38" t="str">
        <f>'Agricultural Data'!G17</f>
        <v>Dukes</v>
      </c>
      <c r="J17" s="38" t="str">
        <f>'Agricultural Data'!H17</f>
        <v>Developed/Open Space</v>
      </c>
      <c r="K17" s="121">
        <f>'Agricultural Data'!I17</f>
        <v>0.31678861000000003</v>
      </c>
      <c r="L17" s="121">
        <f>'Agricultural Data'!J17</f>
        <v>0.31678861000000003</v>
      </c>
      <c r="M17" s="120" t="str">
        <f>IF(J17=0,"No Data",
IF(     OR(   INDEX('Inputs_Metric 31'!$T$6:$T$141,  MATCH($J17,'Inputs_Metric 31'!$S$6:$S$141,0))  =  "",     INDEX('Inputs_Metric 31'!$T$6:$T$141,MATCH($J17,'Inputs_Metric 31'!$S$6:$S$141,0))="CDL_Rev"),                 "No Mapped Crop",                  INDEX('Inputs_Metric 31'!$T$6:$T$141,MATCH($J17,'Inputs_Metric 31'!$S$6:$S$141,0)   )   )
       )</f>
        <v>No Mapped Crop</v>
      </c>
      <c r="N17" s="120" t="str">
        <f>IF(J17=0,"No Data",
IF(   OR(     INDEX('Inputs_Metric 31'!$U$6:$U$141,MATCH($J17,'Inputs_Metric 31'!$S$6:$S$141,0))="",     INDEX('Inputs_Metric 31'!$U$6:$U$141,MATCH($J17,'Inputs_Metric 31'!$S$6:$S$141,0))="CDL_Rev"  ),     "No Mapped Crop",INDEX('Inputs_Metric 31'!$U$6:$U$141,MATCH($J17,'Inputs_Metric 31'!$S$6:$S$141,0))))</f>
        <v>No Mapped Crop</v>
      </c>
      <c r="O17" s="102" t="str">
        <f>IF(N17="No Mapped Crop","",'Inputs_Metric 31'!$H$43*INDEX('Inputs_Metric 31'!$D$6:$D$109,MATCH(CONCATENATE(N17,H17),'Inputs_Metric 31'!$E$6:$E$109,0)))</f>
        <v/>
      </c>
      <c r="P17" s="175" t="str">
        <f>IF(M17="No Mapped Crop","",INDEX('Inputs_Metric 31'!$M$7:$O$26,MATCH(M17,'Inputs_Metric 31'!$G$7:$G$26,0),MATCH('Inputs_Metric 31'!$H$44,'Inputs_Metric 31'!$M$6:$O$6,0)))</f>
        <v/>
      </c>
      <c r="Q17" s="184" t="str">
        <f t="shared" si="1"/>
        <v/>
      </c>
      <c r="R17" s="184" t="str">
        <f t="shared" si="2"/>
        <v/>
      </c>
    </row>
    <row r="18" spans="3:18" x14ac:dyDescent="0.25">
      <c r="C18">
        <f t="shared" si="0"/>
        <v>1</v>
      </c>
      <c r="D18">
        <f>COUNTIF($F$4:F18,F18)</f>
        <v>15</v>
      </c>
      <c r="E18" s="40">
        <f>'Agricultural Data'!C18</f>
        <v>100</v>
      </c>
      <c r="F18" s="40" t="str">
        <f>'Agricultural Data'!D18</f>
        <v>NFWF-43322</v>
      </c>
      <c r="G18" s="40">
        <f>'Agricultural Data'!E18</f>
        <v>3</v>
      </c>
      <c r="H18" s="38" t="str">
        <f>'Agricultural Data'!F18</f>
        <v>Massachusetts</v>
      </c>
      <c r="I18" s="38" t="str">
        <f>'Agricultural Data'!G18</f>
        <v>Dukes</v>
      </c>
      <c r="J18" s="38" t="str">
        <f>'Agricultural Data'!H18</f>
        <v>Developed/Low Intensity</v>
      </c>
      <c r="K18" s="121">
        <f>'Agricultural Data'!I18</f>
        <v>9.3435342600000002</v>
      </c>
      <c r="L18" s="121">
        <f>'Agricultural Data'!J18</f>
        <v>9.1858812699999994</v>
      </c>
      <c r="M18" s="120" t="str">
        <f>IF(J18=0,"No Data",
IF(     OR(   INDEX('Inputs_Metric 31'!$T$6:$T$141,  MATCH($J18,'Inputs_Metric 31'!$S$6:$S$141,0))  =  "",     INDEX('Inputs_Metric 31'!$T$6:$T$141,MATCH($J18,'Inputs_Metric 31'!$S$6:$S$141,0))="CDL_Rev"),                 "No Mapped Crop",                  INDEX('Inputs_Metric 31'!$T$6:$T$141,MATCH($J18,'Inputs_Metric 31'!$S$6:$S$141,0)   )   )
       )</f>
        <v>No Mapped Crop</v>
      </c>
      <c r="N18" s="120" t="str">
        <f>IF(J18=0,"No Data",
IF(   OR(     INDEX('Inputs_Metric 31'!$U$6:$U$141,MATCH($J18,'Inputs_Metric 31'!$S$6:$S$141,0))="",     INDEX('Inputs_Metric 31'!$U$6:$U$141,MATCH($J18,'Inputs_Metric 31'!$S$6:$S$141,0))="CDL_Rev"  ),     "No Mapped Crop",INDEX('Inputs_Metric 31'!$U$6:$U$141,MATCH($J18,'Inputs_Metric 31'!$S$6:$S$141,0))))</f>
        <v>No Mapped Crop</v>
      </c>
      <c r="O18" s="102" t="str">
        <f>IF(N18="No Mapped Crop","",'Inputs_Metric 31'!$H$43*INDEX('Inputs_Metric 31'!$D$6:$D$109,MATCH(CONCATENATE(N18,H18),'Inputs_Metric 31'!$E$6:$E$109,0)))</f>
        <v/>
      </c>
      <c r="P18" s="175" t="str">
        <f>IF(M18="No Mapped Crop","",INDEX('Inputs_Metric 31'!$M$7:$O$26,MATCH(M18,'Inputs_Metric 31'!$G$7:$G$26,0),MATCH('Inputs_Metric 31'!$H$44,'Inputs_Metric 31'!$M$6:$O$6,0)))</f>
        <v/>
      </c>
      <c r="Q18" s="184" t="str">
        <f t="shared" si="1"/>
        <v/>
      </c>
      <c r="R18" s="184" t="str">
        <f t="shared" si="2"/>
        <v/>
      </c>
    </row>
    <row r="19" spans="3:18" x14ac:dyDescent="0.25">
      <c r="C19">
        <f t="shared" si="0"/>
        <v>1</v>
      </c>
      <c r="D19">
        <f>COUNTIF($F$4:F19,F19)</f>
        <v>16</v>
      </c>
      <c r="E19" s="40">
        <f>'Agricultural Data'!C19</f>
        <v>100</v>
      </c>
      <c r="F19" s="40" t="str">
        <f>'Agricultural Data'!D19</f>
        <v>NFWF-43322</v>
      </c>
      <c r="G19" s="40">
        <f>'Agricultural Data'!E19</f>
        <v>3</v>
      </c>
      <c r="H19" s="38" t="str">
        <f>'Agricultural Data'!F19</f>
        <v>Massachusetts</v>
      </c>
      <c r="I19" s="38" t="str">
        <f>'Agricultural Data'!G19</f>
        <v>Dukes</v>
      </c>
      <c r="J19" s="38" t="str">
        <f>'Agricultural Data'!H19</f>
        <v>Developed/Med Intensity</v>
      </c>
      <c r="K19" s="121">
        <f>'Agricultural Data'!I19</f>
        <v>0.98150106000000004</v>
      </c>
      <c r="L19" s="121">
        <f>'Agricultural Data'!J19</f>
        <v>0.96988712499999996</v>
      </c>
      <c r="M19" s="120" t="str">
        <f>IF(J19=0,"No Data",
IF(     OR(   INDEX('Inputs_Metric 31'!$T$6:$T$141,  MATCH($J19,'Inputs_Metric 31'!$S$6:$S$141,0))  =  "",     INDEX('Inputs_Metric 31'!$T$6:$T$141,MATCH($J19,'Inputs_Metric 31'!$S$6:$S$141,0))="CDL_Rev"),                 "No Mapped Crop",                  INDEX('Inputs_Metric 31'!$T$6:$T$141,MATCH($J19,'Inputs_Metric 31'!$S$6:$S$141,0)   )   )
       )</f>
        <v>No Mapped Crop</v>
      </c>
      <c r="N19" s="120" t="str">
        <f>IF(J19=0,"No Data",
IF(   OR(     INDEX('Inputs_Metric 31'!$U$6:$U$141,MATCH($J19,'Inputs_Metric 31'!$S$6:$S$141,0))="",     INDEX('Inputs_Metric 31'!$U$6:$U$141,MATCH($J19,'Inputs_Metric 31'!$S$6:$S$141,0))="CDL_Rev"  ),     "No Mapped Crop",INDEX('Inputs_Metric 31'!$U$6:$U$141,MATCH($J19,'Inputs_Metric 31'!$S$6:$S$141,0))))</f>
        <v>No Mapped Crop</v>
      </c>
      <c r="O19" s="102" t="str">
        <f>IF(N19="No Mapped Crop","",'Inputs_Metric 31'!$H$43*INDEX('Inputs_Metric 31'!$D$6:$D$109,MATCH(CONCATENATE(N19,H19),'Inputs_Metric 31'!$E$6:$E$109,0)))</f>
        <v/>
      </c>
      <c r="P19" s="175" t="str">
        <f>IF(M19="No Mapped Crop","",INDEX('Inputs_Metric 31'!$M$7:$O$26,MATCH(M19,'Inputs_Metric 31'!$G$7:$G$26,0),MATCH('Inputs_Metric 31'!$H$44,'Inputs_Metric 31'!$M$6:$O$6,0)))</f>
        <v/>
      </c>
      <c r="Q19" s="184" t="str">
        <f t="shared" si="1"/>
        <v/>
      </c>
      <c r="R19" s="184" t="str">
        <f t="shared" si="2"/>
        <v/>
      </c>
    </row>
    <row r="20" spans="3:18" x14ac:dyDescent="0.25">
      <c r="C20">
        <f t="shared" si="0"/>
        <v>1</v>
      </c>
      <c r="D20">
        <f>COUNTIF($F$4:F20,F20)</f>
        <v>17</v>
      </c>
      <c r="E20" s="40">
        <f>'Agricultural Data'!C20</f>
        <v>100</v>
      </c>
      <c r="F20" s="40" t="str">
        <f>'Agricultural Data'!D20</f>
        <v>NFWF-43322</v>
      </c>
      <c r="G20" s="40">
        <f>'Agricultural Data'!E20</f>
        <v>3</v>
      </c>
      <c r="H20" s="38" t="str">
        <f>'Agricultural Data'!F20</f>
        <v>Massachusetts</v>
      </c>
      <c r="I20" s="38" t="str">
        <f>'Agricultural Data'!G20</f>
        <v>Dukes</v>
      </c>
      <c r="J20" s="38" t="str">
        <f>'Agricultural Data'!H20</f>
        <v>Barren</v>
      </c>
      <c r="K20" s="121">
        <f>'Agricultural Data'!I20</f>
        <v>26.39031979</v>
      </c>
      <c r="L20" s="121">
        <f>'Agricultural Data'!J20</f>
        <v>26.097994575000001</v>
      </c>
      <c r="M20" s="120" t="str">
        <f>IF(J20=0,"No Data",
IF(     OR(   INDEX('Inputs_Metric 31'!$T$6:$T$141,  MATCH($J20,'Inputs_Metric 31'!$S$6:$S$141,0))  =  "",     INDEX('Inputs_Metric 31'!$T$6:$T$141,MATCH($J20,'Inputs_Metric 31'!$S$6:$S$141,0))="CDL_Rev"),                 "No Mapped Crop",                  INDEX('Inputs_Metric 31'!$T$6:$T$141,MATCH($J20,'Inputs_Metric 31'!$S$6:$S$141,0)   )   )
       )</f>
        <v>No Mapped Crop</v>
      </c>
      <c r="N20" s="120" t="str">
        <f>IF(J20=0,"No Data",
IF(   OR(     INDEX('Inputs_Metric 31'!$U$6:$U$141,MATCH($J20,'Inputs_Metric 31'!$S$6:$S$141,0))="",     INDEX('Inputs_Metric 31'!$U$6:$U$141,MATCH($J20,'Inputs_Metric 31'!$S$6:$S$141,0))="CDL_Rev"  ),     "No Mapped Crop",INDEX('Inputs_Metric 31'!$U$6:$U$141,MATCH($J20,'Inputs_Metric 31'!$S$6:$S$141,0))))</f>
        <v>No Mapped Crop</v>
      </c>
      <c r="O20" s="102" t="str">
        <f>IF(N20="No Mapped Crop","",'Inputs_Metric 31'!$H$43*INDEX('Inputs_Metric 31'!$D$6:$D$109,MATCH(CONCATENATE(N20,H20),'Inputs_Metric 31'!$E$6:$E$109,0)))</f>
        <v/>
      </c>
      <c r="P20" s="175" t="str">
        <f>IF(M20="No Mapped Crop","",INDEX('Inputs_Metric 31'!$M$7:$O$26,MATCH(M20,'Inputs_Metric 31'!$G$7:$G$26,0),MATCH('Inputs_Metric 31'!$H$44,'Inputs_Metric 31'!$M$6:$O$6,0)))</f>
        <v/>
      </c>
      <c r="Q20" s="184" t="str">
        <f t="shared" si="1"/>
        <v/>
      </c>
      <c r="R20" s="184" t="str">
        <f t="shared" si="2"/>
        <v/>
      </c>
    </row>
    <row r="21" spans="3:18" x14ac:dyDescent="0.25">
      <c r="C21">
        <f t="shared" si="0"/>
        <v>1</v>
      </c>
      <c r="D21">
        <f>COUNTIF($F$4:F21,F21)</f>
        <v>18</v>
      </c>
      <c r="E21" s="40">
        <f>'Agricultural Data'!C21</f>
        <v>100</v>
      </c>
      <c r="F21" s="40" t="str">
        <f>'Agricultural Data'!D21</f>
        <v>NFWF-43322</v>
      </c>
      <c r="G21" s="40">
        <f>'Agricultural Data'!E21</f>
        <v>3</v>
      </c>
      <c r="H21" s="38" t="str">
        <f>'Agricultural Data'!F21</f>
        <v>Massachusetts</v>
      </c>
      <c r="I21" s="38" t="str">
        <f>'Agricultural Data'!G21</f>
        <v>Dukes</v>
      </c>
      <c r="J21" s="38" t="str">
        <f>'Agricultural Data'!H21</f>
        <v>Herbaceous Wetlands</v>
      </c>
      <c r="K21" s="121">
        <f>'Agricultural Data'!I21</f>
        <v>2.211836855</v>
      </c>
      <c r="L21" s="121">
        <f>'Agricultural Data'!J21</f>
        <v>2.2056592300000002</v>
      </c>
      <c r="M21" s="120" t="str">
        <f>IF(J21=0,"No Data",
IF(     OR(   INDEX('Inputs_Metric 31'!$T$6:$T$141,  MATCH($J21,'Inputs_Metric 31'!$S$6:$S$141,0))  =  "",     INDEX('Inputs_Metric 31'!$T$6:$T$141,MATCH($J21,'Inputs_Metric 31'!$S$6:$S$141,0))="CDL_Rev"),                 "No Mapped Crop",                  INDEX('Inputs_Metric 31'!$T$6:$T$141,MATCH($J21,'Inputs_Metric 31'!$S$6:$S$141,0)   )   )
       )</f>
        <v>No Mapped Crop</v>
      </c>
      <c r="N21" s="120" t="str">
        <f>IF(J21=0,"No Data",
IF(   OR(     INDEX('Inputs_Metric 31'!$U$6:$U$141,MATCH($J21,'Inputs_Metric 31'!$S$6:$S$141,0))="",     INDEX('Inputs_Metric 31'!$U$6:$U$141,MATCH($J21,'Inputs_Metric 31'!$S$6:$S$141,0))="CDL_Rev"  ),     "No Mapped Crop",INDEX('Inputs_Metric 31'!$U$6:$U$141,MATCH($J21,'Inputs_Metric 31'!$S$6:$S$141,0))))</f>
        <v>No Mapped Crop</v>
      </c>
      <c r="O21" s="102" t="str">
        <f>IF(N21="No Mapped Crop","",'Inputs_Metric 31'!$H$43*INDEX('Inputs_Metric 31'!$D$6:$D$109,MATCH(CONCATENATE(N21,H21),'Inputs_Metric 31'!$E$6:$E$109,0)))</f>
        <v/>
      </c>
      <c r="P21" s="175" t="str">
        <f>IF(M21="No Mapped Crop","",INDEX('Inputs_Metric 31'!$M$7:$O$26,MATCH(M21,'Inputs_Metric 31'!$G$7:$G$26,0),MATCH('Inputs_Metric 31'!$H$44,'Inputs_Metric 31'!$M$6:$O$6,0)))</f>
        <v/>
      </c>
      <c r="Q21" s="184" t="str">
        <f t="shared" si="1"/>
        <v/>
      </c>
      <c r="R21" s="184" t="str">
        <f t="shared" si="2"/>
        <v/>
      </c>
    </row>
    <row r="22" spans="3:18" x14ac:dyDescent="0.25">
      <c r="C22">
        <f t="shared" si="0"/>
        <v>2</v>
      </c>
      <c r="D22">
        <f>COUNTIF($F$4:F22,F22)</f>
        <v>1</v>
      </c>
      <c r="E22" s="40">
        <f>'Agricultural Data'!C22</f>
        <v>2</v>
      </c>
      <c r="F22" s="40" t="str">
        <f>'Agricultural Data'!D22</f>
        <v>NFWF-43429</v>
      </c>
      <c r="G22" s="40">
        <f>'Agricultural Data'!E22</f>
        <v>4</v>
      </c>
      <c r="H22" s="38" t="str">
        <f>'Agricultural Data'!F22</f>
        <v>New Jersey</v>
      </c>
      <c r="I22" s="38" t="str">
        <f>'Agricultural Data'!G22</f>
        <v>Cumberland</v>
      </c>
      <c r="J22" s="38" t="str">
        <f>'Agricultural Data'!H22</f>
        <v>Developed/Low Intensity</v>
      </c>
      <c r="K22" s="121">
        <f>'Agricultural Data'!I22</f>
        <v>0.46801686999999997</v>
      </c>
      <c r="L22" s="121">
        <f>'Agricultural Data'!J22</f>
        <v>0.46801686999999997</v>
      </c>
      <c r="M22" s="120" t="str">
        <f>IF(J22=0,"No Data",
IF(     OR(   INDEX('Inputs_Metric 31'!$T$6:$T$141,  MATCH($J22,'Inputs_Metric 31'!$S$6:$S$141,0))  =  "",     INDEX('Inputs_Metric 31'!$T$6:$T$141,MATCH($J22,'Inputs_Metric 31'!$S$6:$S$141,0))="CDL_Rev"),                 "No Mapped Crop",                  INDEX('Inputs_Metric 31'!$T$6:$T$141,MATCH($J22,'Inputs_Metric 31'!$S$6:$S$141,0)   )   )
       )</f>
        <v>No Mapped Crop</v>
      </c>
      <c r="N22" s="120" t="str">
        <f>IF(J22=0,"No Data",
IF(   OR(     INDEX('Inputs_Metric 31'!$U$6:$U$141,MATCH($J22,'Inputs_Metric 31'!$S$6:$S$141,0))="",     INDEX('Inputs_Metric 31'!$U$6:$U$141,MATCH($J22,'Inputs_Metric 31'!$S$6:$S$141,0))="CDL_Rev"  ),     "No Mapped Crop",INDEX('Inputs_Metric 31'!$U$6:$U$141,MATCH($J22,'Inputs_Metric 31'!$S$6:$S$141,0))))</f>
        <v>No Mapped Crop</v>
      </c>
      <c r="O22" s="102" t="str">
        <f>IF(N22="No Mapped Crop","",'Inputs_Metric 31'!$H$43*INDEX('Inputs_Metric 31'!$D$6:$D$109,MATCH(CONCATENATE(N22,H22),'Inputs_Metric 31'!$E$6:$E$109,0)))</f>
        <v/>
      </c>
      <c r="P22" s="175" t="str">
        <f>IF(M22="No Mapped Crop","",INDEX('Inputs_Metric 31'!$M$7:$O$26,MATCH(M22,'Inputs_Metric 31'!$G$7:$G$26,0),MATCH('Inputs_Metric 31'!$H$44,'Inputs_Metric 31'!$M$6:$O$6,0)))</f>
        <v/>
      </c>
      <c r="Q22" s="184" t="str">
        <f t="shared" si="1"/>
        <v/>
      </c>
      <c r="R22" s="184" t="str">
        <f t="shared" si="2"/>
        <v/>
      </c>
    </row>
    <row r="23" spans="3:18" x14ac:dyDescent="0.25">
      <c r="C23">
        <f t="shared" si="0"/>
        <v>2</v>
      </c>
      <c r="D23">
        <f>COUNTIF($F$4:F23,F23)</f>
        <v>2</v>
      </c>
      <c r="E23" s="40">
        <f>'Agricultural Data'!C23</f>
        <v>2</v>
      </c>
      <c r="F23" s="40" t="str">
        <f>'Agricultural Data'!D23</f>
        <v>NFWF-43429</v>
      </c>
      <c r="G23" s="40">
        <f>'Agricultural Data'!E23</f>
        <v>4</v>
      </c>
      <c r="H23" s="38" t="str">
        <f>'Agricultural Data'!F23</f>
        <v>New Jersey</v>
      </c>
      <c r="I23" s="38" t="str">
        <f>'Agricultural Data'!G23</f>
        <v>Cumberland</v>
      </c>
      <c r="J23" s="38" t="str">
        <f>'Agricultural Data'!H23</f>
        <v>Developed/Med Intensity</v>
      </c>
      <c r="K23" s="121">
        <f>'Agricultural Data'!I23</f>
        <v>2.374431945</v>
      </c>
      <c r="L23" s="121">
        <f>'Agricultural Data'!J23</f>
        <v>2.3484859199999999</v>
      </c>
      <c r="M23" s="120" t="str">
        <f>IF(J23=0,"No Data",
IF(     OR(   INDEX('Inputs_Metric 31'!$T$6:$T$141,  MATCH($J23,'Inputs_Metric 31'!$S$6:$S$141,0))  =  "",     INDEX('Inputs_Metric 31'!$T$6:$T$141,MATCH($J23,'Inputs_Metric 31'!$S$6:$S$141,0))="CDL_Rev"),                 "No Mapped Crop",                  INDEX('Inputs_Metric 31'!$T$6:$T$141,MATCH($J23,'Inputs_Metric 31'!$S$6:$S$141,0)   )   )
       )</f>
        <v>No Mapped Crop</v>
      </c>
      <c r="N23" s="120" t="str">
        <f>IF(J23=0,"No Data",
IF(   OR(     INDEX('Inputs_Metric 31'!$U$6:$U$141,MATCH($J23,'Inputs_Metric 31'!$S$6:$S$141,0))="",     INDEX('Inputs_Metric 31'!$U$6:$U$141,MATCH($J23,'Inputs_Metric 31'!$S$6:$S$141,0))="CDL_Rev"  ),     "No Mapped Crop",INDEX('Inputs_Metric 31'!$U$6:$U$141,MATCH($J23,'Inputs_Metric 31'!$S$6:$S$141,0))))</f>
        <v>No Mapped Crop</v>
      </c>
      <c r="O23" s="102" t="str">
        <f>IF(N23="No Mapped Crop","",'Inputs_Metric 31'!$H$43*INDEX('Inputs_Metric 31'!$D$6:$D$109,MATCH(CONCATENATE(N23,H23),'Inputs_Metric 31'!$E$6:$E$109,0)))</f>
        <v/>
      </c>
      <c r="P23" s="175" t="str">
        <f>IF(M23="No Mapped Crop","",INDEX('Inputs_Metric 31'!$M$7:$O$26,MATCH(M23,'Inputs_Metric 31'!$G$7:$G$26,0),MATCH('Inputs_Metric 31'!$H$44,'Inputs_Metric 31'!$M$6:$O$6,0)))</f>
        <v/>
      </c>
      <c r="Q23" s="184" t="str">
        <f t="shared" si="1"/>
        <v/>
      </c>
      <c r="R23" s="184" t="str">
        <f t="shared" si="2"/>
        <v/>
      </c>
    </row>
    <row r="24" spans="3:18" x14ac:dyDescent="0.25">
      <c r="C24">
        <f t="shared" si="0"/>
        <v>2</v>
      </c>
      <c r="D24">
        <f>COUNTIF($F$4:F24,F24)</f>
        <v>3</v>
      </c>
      <c r="E24" s="40">
        <f>'Agricultural Data'!C24</f>
        <v>2</v>
      </c>
      <c r="F24" s="40" t="str">
        <f>'Agricultural Data'!D24</f>
        <v>NFWF-43429</v>
      </c>
      <c r="G24" s="40">
        <f>'Agricultural Data'!E24</f>
        <v>4</v>
      </c>
      <c r="H24" s="38" t="str">
        <f>'Agricultural Data'!F24</f>
        <v>New Jersey</v>
      </c>
      <c r="I24" s="38" t="str">
        <f>'Agricultural Data'!G24</f>
        <v>Cumberland</v>
      </c>
      <c r="J24" s="38" t="str">
        <f>'Agricultural Data'!H24</f>
        <v>Developed/High Intensity</v>
      </c>
      <c r="K24" s="121">
        <f>'Agricultural Data'!I24</f>
        <v>8.6486750000000001E-2</v>
      </c>
      <c r="L24" s="121">
        <f>'Agricultural Data'!J24</f>
        <v>8.6486750000000001E-2</v>
      </c>
      <c r="M24" s="120" t="str">
        <f>IF(J24=0,"No Data",
IF(     OR(   INDEX('Inputs_Metric 31'!$T$6:$T$141,  MATCH($J24,'Inputs_Metric 31'!$S$6:$S$141,0))  =  "",     INDEX('Inputs_Metric 31'!$T$6:$T$141,MATCH($J24,'Inputs_Metric 31'!$S$6:$S$141,0))="CDL_Rev"),                 "No Mapped Crop",                  INDEX('Inputs_Metric 31'!$T$6:$T$141,MATCH($J24,'Inputs_Metric 31'!$S$6:$S$141,0)   )   )
       )</f>
        <v>No Mapped Crop</v>
      </c>
      <c r="N24" s="120" t="str">
        <f>IF(J24=0,"No Data",
IF(   OR(     INDEX('Inputs_Metric 31'!$U$6:$U$141,MATCH($J24,'Inputs_Metric 31'!$S$6:$S$141,0))="",     INDEX('Inputs_Metric 31'!$U$6:$U$141,MATCH($J24,'Inputs_Metric 31'!$S$6:$S$141,0))="CDL_Rev"  ),     "No Mapped Crop",INDEX('Inputs_Metric 31'!$U$6:$U$141,MATCH($J24,'Inputs_Metric 31'!$S$6:$S$141,0))))</f>
        <v>No Mapped Crop</v>
      </c>
      <c r="O24" s="102" t="str">
        <f>IF(N24="No Mapped Crop","",'Inputs_Metric 31'!$H$43*INDEX('Inputs_Metric 31'!$D$6:$D$109,MATCH(CONCATENATE(N24,H24),'Inputs_Metric 31'!$E$6:$E$109,0)))</f>
        <v/>
      </c>
      <c r="P24" s="175" t="str">
        <f>IF(M24="No Mapped Crop","",INDEX('Inputs_Metric 31'!$M$7:$O$26,MATCH(M24,'Inputs_Metric 31'!$G$7:$G$26,0),MATCH('Inputs_Metric 31'!$H$44,'Inputs_Metric 31'!$M$6:$O$6,0)))</f>
        <v/>
      </c>
      <c r="Q24" s="184" t="str">
        <f t="shared" si="1"/>
        <v/>
      </c>
      <c r="R24" s="184" t="str">
        <f t="shared" si="2"/>
        <v/>
      </c>
    </row>
    <row r="25" spans="3:18" x14ac:dyDescent="0.25">
      <c r="C25">
        <f t="shared" si="0"/>
        <v>2</v>
      </c>
      <c r="D25">
        <f>COUNTIF($F$4:F25,F25)</f>
        <v>4</v>
      </c>
      <c r="E25" s="40">
        <f>'Agricultural Data'!C25</f>
        <v>2</v>
      </c>
      <c r="F25" s="40" t="str">
        <f>'Agricultural Data'!D25</f>
        <v>NFWF-43429</v>
      </c>
      <c r="G25" s="40">
        <f>'Agricultural Data'!E25</f>
        <v>4</v>
      </c>
      <c r="H25" s="38" t="str">
        <f>'Agricultural Data'!F25</f>
        <v>New Jersey</v>
      </c>
      <c r="I25" s="38" t="str">
        <f>'Agricultural Data'!G25</f>
        <v>Cumberland</v>
      </c>
      <c r="J25" s="38" t="str">
        <f>'Agricultural Data'!H25</f>
        <v>Herbaceous Wetlands</v>
      </c>
      <c r="K25" s="121">
        <f>'Agricultural Data'!I25</f>
        <v>0.91873638999999996</v>
      </c>
      <c r="L25" s="121">
        <f>'Agricultural Data'!J25</f>
        <v>0.91873638999999996</v>
      </c>
      <c r="M25" s="120" t="str">
        <f>IF(J25=0,"No Data",
IF(     OR(   INDEX('Inputs_Metric 31'!$T$6:$T$141,  MATCH($J25,'Inputs_Metric 31'!$S$6:$S$141,0))  =  "",     INDEX('Inputs_Metric 31'!$T$6:$T$141,MATCH($J25,'Inputs_Metric 31'!$S$6:$S$141,0))="CDL_Rev"),                 "No Mapped Crop",                  INDEX('Inputs_Metric 31'!$T$6:$T$141,MATCH($J25,'Inputs_Metric 31'!$S$6:$S$141,0)   )   )
       )</f>
        <v>No Mapped Crop</v>
      </c>
      <c r="N25" s="120" t="str">
        <f>IF(J25=0,"No Data",
IF(   OR(     INDEX('Inputs_Metric 31'!$U$6:$U$141,MATCH($J25,'Inputs_Metric 31'!$S$6:$S$141,0))="",     INDEX('Inputs_Metric 31'!$U$6:$U$141,MATCH($J25,'Inputs_Metric 31'!$S$6:$S$141,0))="CDL_Rev"  ),     "No Mapped Crop",INDEX('Inputs_Metric 31'!$U$6:$U$141,MATCH($J25,'Inputs_Metric 31'!$S$6:$S$141,0))))</f>
        <v>No Mapped Crop</v>
      </c>
      <c r="O25" s="102" t="str">
        <f>IF(N25="No Mapped Crop","",'Inputs_Metric 31'!$H$43*INDEX('Inputs_Metric 31'!$D$6:$D$109,MATCH(CONCATENATE(N25,H25),'Inputs_Metric 31'!$E$6:$E$109,0)))</f>
        <v/>
      </c>
      <c r="P25" s="175" t="str">
        <f>IF(M25="No Mapped Crop","",INDEX('Inputs_Metric 31'!$M$7:$O$26,MATCH(M25,'Inputs_Metric 31'!$G$7:$G$26,0),MATCH('Inputs_Metric 31'!$H$44,'Inputs_Metric 31'!$M$6:$O$6,0)))</f>
        <v/>
      </c>
      <c r="Q25" s="184" t="str">
        <f t="shared" si="1"/>
        <v/>
      </c>
      <c r="R25" s="184" t="str">
        <f t="shared" si="2"/>
        <v/>
      </c>
    </row>
    <row r="26" spans="3:18" x14ac:dyDescent="0.25">
      <c r="C26">
        <f t="shared" si="0"/>
        <v>2</v>
      </c>
      <c r="D26">
        <f>COUNTIF($F$4:F26,F26)</f>
        <v>5</v>
      </c>
      <c r="E26" s="40">
        <f>'Agricultural Data'!C26</f>
        <v>20</v>
      </c>
      <c r="F26" s="40" t="str">
        <f>'Agricultural Data'!D26</f>
        <v>NFWF-43429</v>
      </c>
      <c r="G26" s="40">
        <f>'Agricultural Data'!E26</f>
        <v>4</v>
      </c>
      <c r="H26" s="38" t="str">
        <f>'Agricultural Data'!F26</f>
        <v>New Jersey</v>
      </c>
      <c r="I26" s="38" t="str">
        <f>'Agricultural Data'!G26</f>
        <v>Cumberland</v>
      </c>
      <c r="J26" s="38" t="str">
        <f>'Agricultural Data'!H26</f>
        <v>Developed/Low Intensity</v>
      </c>
      <c r="K26" s="121">
        <f>'Agricultural Data'!I26</f>
        <v>0.46801686999999997</v>
      </c>
      <c r="L26" s="121">
        <f>'Agricultural Data'!J26</f>
        <v>0.46801686999999997</v>
      </c>
      <c r="M26" s="120" t="str">
        <f>IF(J26=0,"No Data",
IF(     OR(   INDEX('Inputs_Metric 31'!$T$6:$T$141,  MATCH($J26,'Inputs_Metric 31'!$S$6:$S$141,0))  =  "",     INDEX('Inputs_Metric 31'!$T$6:$T$141,MATCH($J26,'Inputs_Metric 31'!$S$6:$S$141,0))="CDL_Rev"),                 "No Mapped Crop",                  INDEX('Inputs_Metric 31'!$T$6:$T$141,MATCH($J26,'Inputs_Metric 31'!$S$6:$S$141,0)   )   )
       )</f>
        <v>No Mapped Crop</v>
      </c>
      <c r="N26" s="120" t="str">
        <f>IF(J26=0,"No Data",
IF(   OR(     INDEX('Inputs_Metric 31'!$U$6:$U$141,MATCH($J26,'Inputs_Metric 31'!$S$6:$S$141,0))="",     INDEX('Inputs_Metric 31'!$U$6:$U$141,MATCH($J26,'Inputs_Metric 31'!$S$6:$S$141,0))="CDL_Rev"  ),     "No Mapped Crop",INDEX('Inputs_Metric 31'!$U$6:$U$141,MATCH($J26,'Inputs_Metric 31'!$S$6:$S$141,0))))</f>
        <v>No Mapped Crop</v>
      </c>
      <c r="O26" s="102" t="str">
        <f>IF(N26="No Mapped Crop","",'Inputs_Metric 31'!$H$43*INDEX('Inputs_Metric 31'!$D$6:$D$109,MATCH(CONCATENATE(N26,H26),'Inputs_Metric 31'!$E$6:$E$109,0)))</f>
        <v/>
      </c>
      <c r="P26" s="175" t="str">
        <f>IF(M26="No Mapped Crop","",INDEX('Inputs_Metric 31'!$M$7:$O$26,MATCH(M26,'Inputs_Metric 31'!$G$7:$G$26,0),MATCH('Inputs_Metric 31'!$H$44,'Inputs_Metric 31'!$M$6:$O$6,0)))</f>
        <v/>
      </c>
      <c r="Q26" s="184" t="str">
        <f t="shared" si="1"/>
        <v/>
      </c>
      <c r="R26" s="184" t="str">
        <f t="shared" si="2"/>
        <v/>
      </c>
    </row>
    <row r="27" spans="3:18" x14ac:dyDescent="0.25">
      <c r="C27">
        <f t="shared" si="0"/>
        <v>2</v>
      </c>
      <c r="D27">
        <f>COUNTIF($F$4:F27,F27)</f>
        <v>6</v>
      </c>
      <c r="E27" s="40">
        <f>'Agricultural Data'!C27</f>
        <v>20</v>
      </c>
      <c r="F27" s="40" t="str">
        <f>'Agricultural Data'!D27</f>
        <v>NFWF-43429</v>
      </c>
      <c r="G27" s="40">
        <f>'Agricultural Data'!E27</f>
        <v>4</v>
      </c>
      <c r="H27" s="38" t="str">
        <f>'Agricultural Data'!F27</f>
        <v>New Jersey</v>
      </c>
      <c r="I27" s="38" t="str">
        <f>'Agricultural Data'!G27</f>
        <v>Cumberland</v>
      </c>
      <c r="J27" s="38" t="str">
        <f>'Agricultural Data'!H27</f>
        <v>Developed/Med Intensity</v>
      </c>
      <c r="K27" s="121">
        <f>'Agricultural Data'!I27</f>
        <v>2.5264015199999998</v>
      </c>
      <c r="L27" s="121">
        <f>'Agricultural Data'!J27</f>
        <v>2.5340617750000001</v>
      </c>
      <c r="M27" s="120" t="str">
        <f>IF(J27=0,"No Data",
IF(     OR(   INDEX('Inputs_Metric 31'!$T$6:$T$141,  MATCH($J27,'Inputs_Metric 31'!$S$6:$S$141,0))  =  "",     INDEX('Inputs_Metric 31'!$T$6:$T$141,MATCH($J27,'Inputs_Metric 31'!$S$6:$S$141,0))="CDL_Rev"),                 "No Mapped Crop",                  INDEX('Inputs_Metric 31'!$T$6:$T$141,MATCH($J27,'Inputs_Metric 31'!$S$6:$S$141,0)   )   )
       )</f>
        <v>No Mapped Crop</v>
      </c>
      <c r="N27" s="120" t="str">
        <f>IF(J27=0,"No Data",
IF(   OR(     INDEX('Inputs_Metric 31'!$U$6:$U$141,MATCH($J27,'Inputs_Metric 31'!$S$6:$S$141,0))="",     INDEX('Inputs_Metric 31'!$U$6:$U$141,MATCH($J27,'Inputs_Metric 31'!$S$6:$S$141,0))="CDL_Rev"  ),     "No Mapped Crop",INDEX('Inputs_Metric 31'!$U$6:$U$141,MATCH($J27,'Inputs_Metric 31'!$S$6:$S$141,0))))</f>
        <v>No Mapped Crop</v>
      </c>
      <c r="O27" s="102" t="str">
        <f>IF(N27="No Mapped Crop","",'Inputs_Metric 31'!$H$43*INDEX('Inputs_Metric 31'!$D$6:$D$109,MATCH(CONCATENATE(N27,H27),'Inputs_Metric 31'!$E$6:$E$109,0)))</f>
        <v/>
      </c>
      <c r="P27" s="175" t="str">
        <f>IF(M27="No Mapped Crop","",INDEX('Inputs_Metric 31'!$M$7:$O$26,MATCH(M27,'Inputs_Metric 31'!$G$7:$G$26,0),MATCH('Inputs_Metric 31'!$H$44,'Inputs_Metric 31'!$M$6:$O$6,0)))</f>
        <v/>
      </c>
      <c r="Q27" s="184" t="str">
        <f t="shared" si="1"/>
        <v/>
      </c>
      <c r="R27" s="184" t="str">
        <f t="shared" si="2"/>
        <v/>
      </c>
    </row>
    <row r="28" spans="3:18" x14ac:dyDescent="0.25">
      <c r="C28">
        <f t="shared" si="0"/>
        <v>2</v>
      </c>
      <c r="D28">
        <f>COUNTIF($F$4:F28,F28)</f>
        <v>7</v>
      </c>
      <c r="E28" s="40">
        <f>'Agricultural Data'!C28</f>
        <v>20</v>
      </c>
      <c r="F28" s="40" t="str">
        <f>'Agricultural Data'!D28</f>
        <v>NFWF-43429</v>
      </c>
      <c r="G28" s="40">
        <f>'Agricultural Data'!E28</f>
        <v>4</v>
      </c>
      <c r="H28" s="38" t="str">
        <f>'Agricultural Data'!F28</f>
        <v>New Jersey</v>
      </c>
      <c r="I28" s="38" t="str">
        <f>'Agricultural Data'!G28</f>
        <v>Cumberland</v>
      </c>
      <c r="J28" s="38" t="str">
        <f>'Agricultural Data'!H28</f>
        <v>Developed/High Intensity</v>
      </c>
      <c r="K28" s="121">
        <f>'Agricultural Data'!I28</f>
        <v>0.16383061500000001</v>
      </c>
      <c r="L28" s="121">
        <f>'Agricultural Data'!J28</f>
        <v>0.21498134999999999</v>
      </c>
      <c r="M28" s="120" t="str">
        <f>IF(J28=0,"No Data",
IF(     OR(   INDEX('Inputs_Metric 31'!$T$6:$T$141,  MATCH($J28,'Inputs_Metric 31'!$S$6:$S$141,0))  =  "",     INDEX('Inputs_Metric 31'!$T$6:$T$141,MATCH($J28,'Inputs_Metric 31'!$S$6:$S$141,0))="CDL_Rev"),                 "No Mapped Crop",                  INDEX('Inputs_Metric 31'!$T$6:$T$141,MATCH($J28,'Inputs_Metric 31'!$S$6:$S$141,0)   )   )
       )</f>
        <v>No Mapped Crop</v>
      </c>
      <c r="N28" s="120" t="str">
        <f>IF(J28=0,"No Data",
IF(   OR(     INDEX('Inputs_Metric 31'!$U$6:$U$141,MATCH($J28,'Inputs_Metric 31'!$S$6:$S$141,0))="",     INDEX('Inputs_Metric 31'!$U$6:$U$141,MATCH($J28,'Inputs_Metric 31'!$S$6:$S$141,0))="CDL_Rev"  ),     "No Mapped Crop",INDEX('Inputs_Metric 31'!$U$6:$U$141,MATCH($J28,'Inputs_Metric 31'!$S$6:$S$141,0))))</f>
        <v>No Mapped Crop</v>
      </c>
      <c r="O28" s="102" t="str">
        <f>IF(N28="No Mapped Crop","",'Inputs_Metric 31'!$H$43*INDEX('Inputs_Metric 31'!$D$6:$D$109,MATCH(CONCATENATE(N28,H28),'Inputs_Metric 31'!$E$6:$E$109,0)))</f>
        <v/>
      </c>
      <c r="P28" s="175" t="str">
        <f>IF(M28="No Mapped Crop","",INDEX('Inputs_Metric 31'!$M$7:$O$26,MATCH(M28,'Inputs_Metric 31'!$G$7:$G$26,0),MATCH('Inputs_Metric 31'!$H$44,'Inputs_Metric 31'!$M$6:$O$6,0)))</f>
        <v/>
      </c>
      <c r="Q28" s="184" t="str">
        <f t="shared" si="1"/>
        <v/>
      </c>
      <c r="R28" s="184" t="str">
        <f t="shared" si="2"/>
        <v/>
      </c>
    </row>
    <row r="29" spans="3:18" x14ac:dyDescent="0.25">
      <c r="C29">
        <f t="shared" si="0"/>
        <v>2</v>
      </c>
      <c r="D29">
        <f>COUNTIF($F$4:F29,F29)</f>
        <v>8</v>
      </c>
      <c r="E29" s="40">
        <f>'Agricultural Data'!C29</f>
        <v>20</v>
      </c>
      <c r="F29" s="40" t="str">
        <f>'Agricultural Data'!D29</f>
        <v>NFWF-43429</v>
      </c>
      <c r="G29" s="40">
        <f>'Agricultural Data'!E29</f>
        <v>4</v>
      </c>
      <c r="H29" s="38" t="str">
        <f>'Agricultural Data'!F29</f>
        <v>New Jersey</v>
      </c>
      <c r="I29" s="38" t="str">
        <f>'Agricultural Data'!G29</f>
        <v>Cumberland</v>
      </c>
      <c r="J29" s="38" t="str">
        <f>'Agricultural Data'!H29</f>
        <v>Herbaceous Wetlands</v>
      </c>
      <c r="K29" s="121">
        <f>'Agricultural Data'!I29</f>
        <v>0.95036582999999997</v>
      </c>
      <c r="L29" s="121">
        <f>'Agricultural Data'!J29</f>
        <v>0.95036582999999997</v>
      </c>
      <c r="M29" s="120" t="str">
        <f>IF(J29=0,"No Data",
IF(     OR(   INDEX('Inputs_Metric 31'!$T$6:$T$141,  MATCH($J29,'Inputs_Metric 31'!$S$6:$S$141,0))  =  "",     INDEX('Inputs_Metric 31'!$T$6:$T$141,MATCH($J29,'Inputs_Metric 31'!$S$6:$S$141,0))="CDL_Rev"),                 "No Mapped Crop",                  INDEX('Inputs_Metric 31'!$T$6:$T$141,MATCH($J29,'Inputs_Metric 31'!$S$6:$S$141,0)   )   )
       )</f>
        <v>No Mapped Crop</v>
      </c>
      <c r="N29" s="120" t="str">
        <f>IF(J29=0,"No Data",
IF(   OR(     INDEX('Inputs_Metric 31'!$U$6:$U$141,MATCH($J29,'Inputs_Metric 31'!$S$6:$S$141,0))="",     INDEX('Inputs_Metric 31'!$U$6:$U$141,MATCH($J29,'Inputs_Metric 31'!$S$6:$S$141,0))="CDL_Rev"  ),     "No Mapped Crop",INDEX('Inputs_Metric 31'!$U$6:$U$141,MATCH($J29,'Inputs_Metric 31'!$S$6:$S$141,0))))</f>
        <v>No Mapped Crop</v>
      </c>
      <c r="O29" s="102" t="str">
        <f>IF(N29="No Mapped Crop","",'Inputs_Metric 31'!$H$43*INDEX('Inputs_Metric 31'!$D$6:$D$109,MATCH(CONCATENATE(N29,H29),'Inputs_Metric 31'!$E$6:$E$109,0)))</f>
        <v/>
      </c>
      <c r="P29" s="175" t="str">
        <f>IF(M29="No Mapped Crop","",INDEX('Inputs_Metric 31'!$M$7:$O$26,MATCH(M29,'Inputs_Metric 31'!$G$7:$G$26,0),MATCH('Inputs_Metric 31'!$H$44,'Inputs_Metric 31'!$M$6:$O$6,0)))</f>
        <v/>
      </c>
      <c r="Q29" s="184" t="str">
        <f t="shared" si="1"/>
        <v/>
      </c>
      <c r="R29" s="184" t="str">
        <f t="shared" si="2"/>
        <v/>
      </c>
    </row>
    <row r="30" spans="3:18" x14ac:dyDescent="0.25">
      <c r="C30">
        <f t="shared" si="0"/>
        <v>2</v>
      </c>
      <c r="D30">
        <f>COUNTIF($F$4:F30,F30)</f>
        <v>9</v>
      </c>
      <c r="E30" s="40">
        <f>'Agricultural Data'!C30</f>
        <v>100</v>
      </c>
      <c r="F30" s="40" t="str">
        <f>'Agricultural Data'!D30</f>
        <v>NFWF-43429</v>
      </c>
      <c r="G30" s="40">
        <f>'Agricultural Data'!E30</f>
        <v>4</v>
      </c>
      <c r="H30" s="38" t="str">
        <f>'Agricultural Data'!F30</f>
        <v>New Jersey</v>
      </c>
      <c r="I30" s="38" t="str">
        <f>'Agricultural Data'!G30</f>
        <v>Cumberland</v>
      </c>
      <c r="J30" s="38" t="str">
        <f>'Agricultural Data'!H30</f>
        <v>Developed/Low Intensity</v>
      </c>
      <c r="K30" s="121">
        <f>'Agricultural Data'!I30</f>
        <v>1.32300017</v>
      </c>
      <c r="L30" s="121">
        <f>'Agricultural Data'!J30</f>
        <v>1.32300017</v>
      </c>
      <c r="M30" s="120" t="str">
        <f>IF(J30=0,"No Data",
IF(     OR(   INDEX('Inputs_Metric 31'!$T$6:$T$141,  MATCH($J30,'Inputs_Metric 31'!$S$6:$S$141,0))  =  "",     INDEX('Inputs_Metric 31'!$T$6:$T$141,MATCH($J30,'Inputs_Metric 31'!$S$6:$S$141,0))="CDL_Rev"),                 "No Mapped Crop",                  INDEX('Inputs_Metric 31'!$T$6:$T$141,MATCH($J30,'Inputs_Metric 31'!$S$6:$S$141,0)   )   )
       )</f>
        <v>No Mapped Crop</v>
      </c>
      <c r="N30" s="120" t="str">
        <f>IF(J30=0,"No Data",
IF(   OR(     INDEX('Inputs_Metric 31'!$U$6:$U$141,MATCH($J30,'Inputs_Metric 31'!$S$6:$S$141,0))="",     INDEX('Inputs_Metric 31'!$U$6:$U$141,MATCH($J30,'Inputs_Metric 31'!$S$6:$S$141,0))="CDL_Rev"  ),     "No Mapped Crop",INDEX('Inputs_Metric 31'!$U$6:$U$141,MATCH($J30,'Inputs_Metric 31'!$S$6:$S$141,0))))</f>
        <v>No Mapped Crop</v>
      </c>
      <c r="O30" s="102" t="str">
        <f>IF(N30="No Mapped Crop","",'Inputs_Metric 31'!$H$43*INDEX('Inputs_Metric 31'!$D$6:$D$109,MATCH(CONCATENATE(N30,H30),'Inputs_Metric 31'!$E$6:$E$109,0)))</f>
        <v/>
      </c>
      <c r="P30" s="175" t="str">
        <f>IF(M30="No Mapped Crop","",INDEX('Inputs_Metric 31'!$M$7:$O$26,MATCH(M30,'Inputs_Metric 31'!$G$7:$G$26,0),MATCH('Inputs_Metric 31'!$H$44,'Inputs_Metric 31'!$M$6:$O$6,0)))</f>
        <v/>
      </c>
      <c r="Q30" s="184" t="str">
        <f t="shared" si="1"/>
        <v/>
      </c>
      <c r="R30" s="184" t="str">
        <f t="shared" si="2"/>
        <v/>
      </c>
    </row>
    <row r="31" spans="3:18" x14ac:dyDescent="0.25">
      <c r="C31">
        <f t="shared" si="0"/>
        <v>2</v>
      </c>
      <c r="D31">
        <f>COUNTIF($F$4:F31,F31)</f>
        <v>10</v>
      </c>
      <c r="E31" s="40">
        <f>'Agricultural Data'!C31</f>
        <v>100</v>
      </c>
      <c r="F31" s="40" t="str">
        <f>'Agricultural Data'!D31</f>
        <v>NFWF-43429</v>
      </c>
      <c r="G31" s="40">
        <f>'Agricultural Data'!E31</f>
        <v>4</v>
      </c>
      <c r="H31" s="38" t="str">
        <f>'Agricultural Data'!F31</f>
        <v>New Jersey</v>
      </c>
      <c r="I31" s="38" t="str">
        <f>'Agricultural Data'!G31</f>
        <v>Cumberland</v>
      </c>
      <c r="J31" s="38" t="str">
        <f>'Agricultural Data'!H31</f>
        <v>Developed/Med Intensity</v>
      </c>
      <c r="K31" s="121">
        <f>'Agricultural Data'!I31</f>
        <v>2.7475604950000001</v>
      </c>
      <c r="L31" s="121">
        <f>'Agricultural Data'!J31</f>
        <v>2.7475604950000001</v>
      </c>
      <c r="M31" s="120" t="str">
        <f>IF(J31=0,"No Data",
IF(     OR(   INDEX('Inputs_Metric 31'!$T$6:$T$141,  MATCH($J31,'Inputs_Metric 31'!$S$6:$S$141,0))  =  "",     INDEX('Inputs_Metric 31'!$T$6:$T$141,MATCH($J31,'Inputs_Metric 31'!$S$6:$S$141,0))="CDL_Rev"),                 "No Mapped Crop",                  INDEX('Inputs_Metric 31'!$T$6:$T$141,MATCH($J31,'Inputs_Metric 31'!$S$6:$S$141,0)   )   )
       )</f>
        <v>No Mapped Crop</v>
      </c>
      <c r="N31" s="120" t="str">
        <f>IF(J31=0,"No Data",
IF(   OR(     INDEX('Inputs_Metric 31'!$U$6:$U$141,MATCH($J31,'Inputs_Metric 31'!$S$6:$S$141,0))="",     INDEX('Inputs_Metric 31'!$U$6:$U$141,MATCH($J31,'Inputs_Metric 31'!$S$6:$S$141,0))="CDL_Rev"  ),     "No Mapped Crop",INDEX('Inputs_Metric 31'!$U$6:$U$141,MATCH($J31,'Inputs_Metric 31'!$S$6:$S$141,0))))</f>
        <v>No Mapped Crop</v>
      </c>
      <c r="O31" s="102" t="str">
        <f>IF(N31="No Mapped Crop","",'Inputs_Metric 31'!$H$43*INDEX('Inputs_Metric 31'!$D$6:$D$109,MATCH(CONCATENATE(N31,H31),'Inputs_Metric 31'!$E$6:$E$109,0)))</f>
        <v/>
      </c>
      <c r="P31" s="175" t="str">
        <f>IF(M31="No Mapped Crop","",INDEX('Inputs_Metric 31'!$M$7:$O$26,MATCH(M31,'Inputs_Metric 31'!$G$7:$G$26,0),MATCH('Inputs_Metric 31'!$H$44,'Inputs_Metric 31'!$M$6:$O$6,0)))</f>
        <v/>
      </c>
      <c r="Q31" s="184" t="str">
        <f t="shared" si="1"/>
        <v/>
      </c>
      <c r="R31" s="184" t="str">
        <f t="shared" si="2"/>
        <v/>
      </c>
    </row>
    <row r="32" spans="3:18" x14ac:dyDescent="0.25">
      <c r="C32">
        <f t="shared" si="0"/>
        <v>2</v>
      </c>
      <c r="D32">
        <f>COUNTIF($F$4:F32,F32)</f>
        <v>11</v>
      </c>
      <c r="E32" s="40">
        <f>'Agricultural Data'!C32</f>
        <v>100</v>
      </c>
      <c r="F32" s="40" t="str">
        <f>'Agricultural Data'!D32</f>
        <v>NFWF-43429</v>
      </c>
      <c r="G32" s="40">
        <f>'Agricultural Data'!E32</f>
        <v>4</v>
      </c>
      <c r="H32" s="38" t="str">
        <f>'Agricultural Data'!F32</f>
        <v>New Jersey</v>
      </c>
      <c r="I32" s="38" t="str">
        <f>'Agricultural Data'!G32</f>
        <v>Cumberland</v>
      </c>
      <c r="J32" s="38" t="str">
        <f>'Agricultural Data'!H32</f>
        <v>Developed/High Intensity</v>
      </c>
      <c r="K32" s="121">
        <f>'Agricultural Data'!I32</f>
        <v>0.22017055499999999</v>
      </c>
      <c r="L32" s="121">
        <f>'Agricultural Data'!J32</f>
        <v>0.22066476500000001</v>
      </c>
      <c r="M32" s="120" t="str">
        <f>IF(J32=0,"No Data",
IF(     OR(   INDEX('Inputs_Metric 31'!$T$6:$T$141,  MATCH($J32,'Inputs_Metric 31'!$S$6:$S$141,0))  =  "",     INDEX('Inputs_Metric 31'!$T$6:$T$141,MATCH($J32,'Inputs_Metric 31'!$S$6:$S$141,0))="CDL_Rev"),                 "No Mapped Crop",                  INDEX('Inputs_Metric 31'!$T$6:$T$141,MATCH($J32,'Inputs_Metric 31'!$S$6:$S$141,0)   )   )
       )</f>
        <v>No Mapped Crop</v>
      </c>
      <c r="N32" s="120" t="str">
        <f>IF(J32=0,"No Data",
IF(   OR(     INDEX('Inputs_Metric 31'!$U$6:$U$141,MATCH($J32,'Inputs_Metric 31'!$S$6:$S$141,0))="",     INDEX('Inputs_Metric 31'!$U$6:$U$141,MATCH($J32,'Inputs_Metric 31'!$S$6:$S$141,0))="CDL_Rev"  ),     "No Mapped Crop",INDEX('Inputs_Metric 31'!$U$6:$U$141,MATCH($J32,'Inputs_Metric 31'!$S$6:$S$141,0))))</f>
        <v>No Mapped Crop</v>
      </c>
      <c r="O32" s="102" t="str">
        <f>IF(N32="No Mapped Crop","",'Inputs_Metric 31'!$H$43*INDEX('Inputs_Metric 31'!$D$6:$D$109,MATCH(CONCATENATE(N32,H32),'Inputs_Metric 31'!$E$6:$E$109,0)))</f>
        <v/>
      </c>
      <c r="P32" s="175" t="str">
        <f>IF(M32="No Mapped Crop","",INDEX('Inputs_Metric 31'!$M$7:$O$26,MATCH(M32,'Inputs_Metric 31'!$G$7:$G$26,0),MATCH('Inputs_Metric 31'!$H$44,'Inputs_Metric 31'!$M$6:$O$6,0)))</f>
        <v/>
      </c>
      <c r="Q32" s="184" t="str">
        <f t="shared" si="1"/>
        <v/>
      </c>
      <c r="R32" s="184" t="str">
        <f t="shared" si="2"/>
        <v/>
      </c>
    </row>
    <row r="33" spans="3:18" x14ac:dyDescent="0.25">
      <c r="C33">
        <f t="shared" si="0"/>
        <v>2</v>
      </c>
      <c r="D33">
        <f>COUNTIF($F$4:F33,F33)</f>
        <v>12</v>
      </c>
      <c r="E33" s="40">
        <f>'Agricultural Data'!C33</f>
        <v>100</v>
      </c>
      <c r="F33" s="40" t="str">
        <f>'Agricultural Data'!D33</f>
        <v>NFWF-43429</v>
      </c>
      <c r="G33" s="40">
        <f>'Agricultural Data'!E33</f>
        <v>4</v>
      </c>
      <c r="H33" s="38" t="str">
        <f>'Agricultural Data'!F33</f>
        <v>New Jersey</v>
      </c>
      <c r="I33" s="38" t="str">
        <f>'Agricultural Data'!G33</f>
        <v>Cumberland</v>
      </c>
      <c r="J33" s="38" t="str">
        <f>'Agricultural Data'!H33</f>
        <v>Herbaceous Wetlands</v>
      </c>
      <c r="K33" s="121">
        <f>'Agricultural Data'!I33</f>
        <v>18.324812590000001</v>
      </c>
      <c r="L33" s="121">
        <f>'Agricultural Data'!J33</f>
        <v>18.324812590000001</v>
      </c>
      <c r="M33" s="120" t="str">
        <f>IF(J33=0,"No Data",
IF(     OR(   INDEX('Inputs_Metric 31'!$T$6:$T$141,  MATCH($J33,'Inputs_Metric 31'!$S$6:$S$141,0))  =  "",     INDEX('Inputs_Metric 31'!$T$6:$T$141,MATCH($J33,'Inputs_Metric 31'!$S$6:$S$141,0))="CDL_Rev"),                 "No Mapped Crop",                  INDEX('Inputs_Metric 31'!$T$6:$T$141,MATCH($J33,'Inputs_Metric 31'!$S$6:$S$141,0)   )   )
       )</f>
        <v>No Mapped Crop</v>
      </c>
      <c r="N33" s="120" t="str">
        <f>IF(J33=0,"No Data",
IF(   OR(     INDEX('Inputs_Metric 31'!$U$6:$U$141,MATCH($J33,'Inputs_Metric 31'!$S$6:$S$141,0))="",     INDEX('Inputs_Metric 31'!$U$6:$U$141,MATCH($J33,'Inputs_Metric 31'!$S$6:$S$141,0))="CDL_Rev"  ),     "No Mapped Crop",INDEX('Inputs_Metric 31'!$U$6:$U$141,MATCH($J33,'Inputs_Metric 31'!$S$6:$S$141,0))))</f>
        <v>No Mapped Crop</v>
      </c>
      <c r="O33" s="102" t="str">
        <f>IF(N33="No Mapped Crop","",'Inputs_Metric 31'!$H$43*INDEX('Inputs_Metric 31'!$D$6:$D$109,MATCH(CONCATENATE(N33,H33),'Inputs_Metric 31'!$E$6:$E$109,0)))</f>
        <v/>
      </c>
      <c r="P33" s="175" t="str">
        <f>IF(M33="No Mapped Crop","",INDEX('Inputs_Metric 31'!$M$7:$O$26,MATCH(M33,'Inputs_Metric 31'!$G$7:$G$26,0),MATCH('Inputs_Metric 31'!$H$44,'Inputs_Metric 31'!$M$6:$O$6,0)))</f>
        <v/>
      </c>
      <c r="Q33" s="184" t="str">
        <f t="shared" si="1"/>
        <v/>
      </c>
      <c r="R33" s="184" t="str">
        <f t="shared" si="2"/>
        <v/>
      </c>
    </row>
    <row r="34" spans="3:18" x14ac:dyDescent="0.25">
      <c r="C34">
        <f t="shared" si="0"/>
        <v>3</v>
      </c>
      <c r="D34">
        <f>COUNTIF($F$4:F34,F34)</f>
        <v>1</v>
      </c>
      <c r="E34" s="40">
        <f>'Agricultural Data'!C34</f>
        <v>2</v>
      </c>
      <c r="F34" s="40" t="str">
        <f>'Agricultural Data'!D34</f>
        <v>NFWF-44109</v>
      </c>
      <c r="G34" s="40">
        <f>'Agricultural Data'!E34</f>
        <v>1</v>
      </c>
      <c r="H34" s="38" t="str">
        <f>'Agricultural Data'!F34</f>
        <v>New Jersey</v>
      </c>
      <c r="I34" s="38" t="str">
        <f>'Agricultural Data'!G34</f>
        <v>Ocean</v>
      </c>
      <c r="J34" s="38" t="str">
        <f>'Agricultural Data'!H34</f>
        <v>Background</v>
      </c>
      <c r="K34" s="121">
        <f>'Agricultural Data'!I34</f>
        <v>1.560468075</v>
      </c>
      <c r="L34" s="121">
        <f>'Agricultural Data'!J34</f>
        <v>1.560468075</v>
      </c>
      <c r="M34" s="120" t="str">
        <f>IF(J34=0,"No Data",
IF(     OR(   INDEX('Inputs_Metric 31'!$T$6:$T$141,  MATCH($J34,'Inputs_Metric 31'!$S$6:$S$141,0))  =  "",     INDEX('Inputs_Metric 31'!$T$6:$T$141,MATCH($J34,'Inputs_Metric 31'!$S$6:$S$141,0))="CDL_Rev"),                 "No Mapped Crop",                  INDEX('Inputs_Metric 31'!$T$6:$T$141,MATCH($J34,'Inputs_Metric 31'!$S$6:$S$141,0)   )   )
       )</f>
        <v>No Mapped Crop</v>
      </c>
      <c r="N34" s="120" t="str">
        <f>IF(J34=0,"No Data",
IF(   OR(     INDEX('Inputs_Metric 31'!$U$6:$U$141,MATCH($J34,'Inputs_Metric 31'!$S$6:$S$141,0))="",     INDEX('Inputs_Metric 31'!$U$6:$U$141,MATCH($J34,'Inputs_Metric 31'!$S$6:$S$141,0))="CDL_Rev"  ),     "No Mapped Crop",INDEX('Inputs_Metric 31'!$U$6:$U$141,MATCH($J34,'Inputs_Metric 31'!$S$6:$S$141,0))))</f>
        <v>No Mapped Crop</v>
      </c>
      <c r="O34" s="102" t="str">
        <f>IF(N34="No Mapped Crop","",'Inputs_Metric 31'!$H$43*INDEX('Inputs_Metric 31'!$D$6:$D$109,MATCH(CONCATENATE(N34,H34),'Inputs_Metric 31'!$E$6:$E$109,0)))</f>
        <v/>
      </c>
      <c r="P34" s="175" t="str">
        <f>IF(M34="No Mapped Crop","",INDEX('Inputs_Metric 31'!$M$7:$O$26,MATCH(M34,'Inputs_Metric 31'!$G$7:$G$26,0),MATCH('Inputs_Metric 31'!$H$44,'Inputs_Metric 31'!$M$6:$O$6,0)))</f>
        <v/>
      </c>
      <c r="Q34" s="184" t="str">
        <f t="shared" si="1"/>
        <v/>
      </c>
      <c r="R34" s="184" t="str">
        <f t="shared" si="2"/>
        <v/>
      </c>
    </row>
    <row r="35" spans="3:18" x14ac:dyDescent="0.25">
      <c r="C35">
        <f t="shared" si="0"/>
        <v>3</v>
      </c>
      <c r="D35">
        <f>COUNTIF($F$4:F35,F35)</f>
        <v>2</v>
      </c>
      <c r="E35" s="40">
        <f>'Agricultural Data'!C35</f>
        <v>2</v>
      </c>
      <c r="F35" s="40" t="str">
        <f>'Agricultural Data'!D35</f>
        <v>NFWF-44109</v>
      </c>
      <c r="G35" s="40">
        <f>'Agricultural Data'!E35</f>
        <v>1</v>
      </c>
      <c r="H35" s="38" t="str">
        <f>'Agricultural Data'!F35</f>
        <v>New Jersey</v>
      </c>
      <c r="I35" s="38" t="str">
        <f>'Agricultural Data'!G35</f>
        <v>Ocean</v>
      </c>
      <c r="J35" s="38" t="str">
        <f>'Agricultural Data'!H35</f>
        <v>Open Water</v>
      </c>
      <c r="K35" s="121">
        <f>'Agricultural Data'!I35</f>
        <v>2.1572266500000001</v>
      </c>
      <c r="L35" s="121">
        <f>'Agricultural Data'!J35</f>
        <v>2.1572266500000001</v>
      </c>
      <c r="M35" s="120" t="str">
        <f>IF(J35=0,"No Data",
IF(     OR(   INDEX('Inputs_Metric 31'!$T$6:$T$141,  MATCH($J35,'Inputs_Metric 31'!$S$6:$S$141,0))  =  "",     INDEX('Inputs_Metric 31'!$T$6:$T$141,MATCH($J35,'Inputs_Metric 31'!$S$6:$S$141,0))="CDL_Rev"),                 "No Mapped Crop",                  INDEX('Inputs_Metric 31'!$T$6:$T$141,MATCH($J35,'Inputs_Metric 31'!$S$6:$S$141,0)   )   )
       )</f>
        <v>No Mapped Crop</v>
      </c>
      <c r="N35" s="120" t="str">
        <f>IF(J35=0,"No Data",
IF(   OR(     INDEX('Inputs_Metric 31'!$U$6:$U$141,MATCH($J35,'Inputs_Metric 31'!$S$6:$S$141,0))="",     INDEX('Inputs_Metric 31'!$U$6:$U$141,MATCH($J35,'Inputs_Metric 31'!$S$6:$S$141,0))="CDL_Rev"  ),     "No Mapped Crop",INDEX('Inputs_Metric 31'!$U$6:$U$141,MATCH($J35,'Inputs_Metric 31'!$S$6:$S$141,0))))</f>
        <v>No Mapped Crop</v>
      </c>
      <c r="O35" s="102" t="str">
        <f>IF(N35="No Mapped Crop","",'Inputs_Metric 31'!$H$43*INDEX('Inputs_Metric 31'!$D$6:$D$109,MATCH(CONCATENATE(N35,H35),'Inputs_Metric 31'!$E$6:$E$109,0)))</f>
        <v/>
      </c>
      <c r="P35" s="175" t="str">
        <f>IF(M35="No Mapped Crop","",INDEX('Inputs_Metric 31'!$M$7:$O$26,MATCH(M35,'Inputs_Metric 31'!$G$7:$G$26,0),MATCH('Inputs_Metric 31'!$H$44,'Inputs_Metric 31'!$M$6:$O$6,0)))</f>
        <v/>
      </c>
      <c r="Q35" s="184" t="str">
        <f t="shared" si="1"/>
        <v/>
      </c>
      <c r="R35" s="184" t="str">
        <f t="shared" si="2"/>
        <v/>
      </c>
    </row>
    <row r="36" spans="3:18" x14ac:dyDescent="0.25">
      <c r="C36">
        <f t="shared" si="0"/>
        <v>3</v>
      </c>
      <c r="D36">
        <f>COUNTIF($F$4:F36,F36)</f>
        <v>3</v>
      </c>
      <c r="E36" s="40">
        <f>'Agricultural Data'!C36</f>
        <v>2</v>
      </c>
      <c r="F36" s="40" t="str">
        <f>'Agricultural Data'!D36</f>
        <v>NFWF-44109</v>
      </c>
      <c r="G36" s="40">
        <f>'Agricultural Data'!E36</f>
        <v>1</v>
      </c>
      <c r="H36" s="38" t="str">
        <f>'Agricultural Data'!F36</f>
        <v>New Jersey</v>
      </c>
      <c r="I36" s="38" t="str">
        <f>'Agricultural Data'!G36</f>
        <v>Ocean</v>
      </c>
      <c r="J36" s="38" t="str">
        <f>'Agricultural Data'!H36</f>
        <v>Developed/Low Intensity</v>
      </c>
      <c r="K36" s="121">
        <f>'Agricultural Data'!I36</f>
        <v>1.0464896749999999</v>
      </c>
      <c r="L36" s="121">
        <f>'Agricultural Data'!J36</f>
        <v>1.0464896749999999</v>
      </c>
      <c r="M36" s="120" t="str">
        <f>IF(J36=0,"No Data",
IF(     OR(   INDEX('Inputs_Metric 31'!$T$6:$T$141,  MATCH($J36,'Inputs_Metric 31'!$S$6:$S$141,0))  =  "",     INDEX('Inputs_Metric 31'!$T$6:$T$141,MATCH($J36,'Inputs_Metric 31'!$S$6:$S$141,0))="CDL_Rev"),                 "No Mapped Crop",                  INDEX('Inputs_Metric 31'!$T$6:$T$141,MATCH($J36,'Inputs_Metric 31'!$S$6:$S$141,0)   )   )
       )</f>
        <v>No Mapped Crop</v>
      </c>
      <c r="N36" s="120" t="str">
        <f>IF(J36=0,"No Data",
IF(   OR(     INDEX('Inputs_Metric 31'!$U$6:$U$141,MATCH($J36,'Inputs_Metric 31'!$S$6:$S$141,0))="",     INDEX('Inputs_Metric 31'!$U$6:$U$141,MATCH($J36,'Inputs_Metric 31'!$S$6:$S$141,0))="CDL_Rev"  ),     "No Mapped Crop",INDEX('Inputs_Metric 31'!$U$6:$U$141,MATCH($J36,'Inputs_Metric 31'!$S$6:$S$141,0))))</f>
        <v>No Mapped Crop</v>
      </c>
      <c r="O36" s="102" t="str">
        <f>IF(N36="No Mapped Crop","",'Inputs_Metric 31'!$H$43*INDEX('Inputs_Metric 31'!$D$6:$D$109,MATCH(CONCATENATE(N36,H36),'Inputs_Metric 31'!$E$6:$E$109,0)))</f>
        <v/>
      </c>
      <c r="P36" s="175" t="str">
        <f>IF(M36="No Mapped Crop","",INDEX('Inputs_Metric 31'!$M$7:$O$26,MATCH(M36,'Inputs_Metric 31'!$G$7:$G$26,0),MATCH('Inputs_Metric 31'!$H$44,'Inputs_Metric 31'!$M$6:$O$6,0)))</f>
        <v/>
      </c>
      <c r="Q36" s="184" t="str">
        <f t="shared" si="1"/>
        <v/>
      </c>
      <c r="R36" s="184" t="str">
        <f t="shared" si="2"/>
        <v/>
      </c>
    </row>
    <row r="37" spans="3:18" x14ac:dyDescent="0.25">
      <c r="C37">
        <f t="shared" si="0"/>
        <v>3</v>
      </c>
      <c r="D37">
        <f>COUNTIF($F$4:F37,F37)</f>
        <v>4</v>
      </c>
      <c r="E37" s="40">
        <f>'Agricultural Data'!C37</f>
        <v>2</v>
      </c>
      <c r="F37" s="40" t="str">
        <f>'Agricultural Data'!D37</f>
        <v>NFWF-44109</v>
      </c>
      <c r="G37" s="40">
        <f>'Agricultural Data'!E37</f>
        <v>1</v>
      </c>
      <c r="H37" s="38" t="str">
        <f>'Agricultural Data'!F37</f>
        <v>New Jersey</v>
      </c>
      <c r="I37" s="38" t="str">
        <f>'Agricultural Data'!G37</f>
        <v>Ocean</v>
      </c>
      <c r="J37" s="38" t="str">
        <f>'Agricultural Data'!H37</f>
        <v>Developed/Med Intensity</v>
      </c>
      <c r="K37" s="121">
        <f>'Agricultural Data'!I37</f>
        <v>2.45572949</v>
      </c>
      <c r="L37" s="121">
        <f>'Agricultural Data'!J37</f>
        <v>2.45572949</v>
      </c>
      <c r="M37" s="120" t="str">
        <f>IF(J37=0,"No Data",
IF(     OR(   INDEX('Inputs_Metric 31'!$T$6:$T$141,  MATCH($J37,'Inputs_Metric 31'!$S$6:$S$141,0))  =  "",     INDEX('Inputs_Metric 31'!$T$6:$T$141,MATCH($J37,'Inputs_Metric 31'!$S$6:$S$141,0))="CDL_Rev"),                 "No Mapped Crop",                  INDEX('Inputs_Metric 31'!$T$6:$T$141,MATCH($J37,'Inputs_Metric 31'!$S$6:$S$141,0)   )   )
       )</f>
        <v>No Mapped Crop</v>
      </c>
      <c r="N37" s="120" t="str">
        <f>IF(J37=0,"No Data",
IF(   OR(     INDEX('Inputs_Metric 31'!$U$6:$U$141,MATCH($J37,'Inputs_Metric 31'!$S$6:$S$141,0))="",     INDEX('Inputs_Metric 31'!$U$6:$U$141,MATCH($J37,'Inputs_Metric 31'!$S$6:$S$141,0))="CDL_Rev"  ),     "No Mapped Crop",INDEX('Inputs_Metric 31'!$U$6:$U$141,MATCH($J37,'Inputs_Metric 31'!$S$6:$S$141,0))))</f>
        <v>No Mapped Crop</v>
      </c>
      <c r="O37" s="102" t="str">
        <f>IF(N37="No Mapped Crop","",'Inputs_Metric 31'!$H$43*INDEX('Inputs_Metric 31'!$D$6:$D$109,MATCH(CONCATENATE(N37,H37),'Inputs_Metric 31'!$E$6:$E$109,0)))</f>
        <v/>
      </c>
      <c r="P37" s="175" t="str">
        <f>IF(M37="No Mapped Crop","",INDEX('Inputs_Metric 31'!$M$7:$O$26,MATCH(M37,'Inputs_Metric 31'!$G$7:$G$26,0),MATCH('Inputs_Metric 31'!$H$44,'Inputs_Metric 31'!$M$6:$O$6,0)))</f>
        <v/>
      </c>
      <c r="Q37" s="184" t="str">
        <f t="shared" si="1"/>
        <v/>
      </c>
      <c r="R37" s="184" t="str">
        <f t="shared" si="2"/>
        <v/>
      </c>
    </row>
    <row r="38" spans="3:18" x14ac:dyDescent="0.25">
      <c r="C38">
        <f t="shared" si="0"/>
        <v>3</v>
      </c>
      <c r="D38">
        <f>COUNTIF($F$4:F38,F38)</f>
        <v>5</v>
      </c>
      <c r="E38" s="40">
        <f>'Agricultural Data'!C38</f>
        <v>2</v>
      </c>
      <c r="F38" s="40" t="str">
        <f>'Agricultural Data'!D38</f>
        <v>NFWF-44109</v>
      </c>
      <c r="G38" s="40">
        <f>'Agricultural Data'!E38</f>
        <v>1</v>
      </c>
      <c r="H38" s="38" t="str">
        <f>'Agricultural Data'!F38</f>
        <v>New Jersey</v>
      </c>
      <c r="I38" s="38" t="str">
        <f>'Agricultural Data'!G38</f>
        <v>Ocean</v>
      </c>
      <c r="J38" s="38" t="str">
        <f>'Agricultural Data'!H38</f>
        <v>Developed/High Intensity</v>
      </c>
      <c r="K38" s="121">
        <f>'Agricultural Data'!I38</f>
        <v>0.39833326000000002</v>
      </c>
      <c r="L38" s="121">
        <f>'Agricultural Data'!J38</f>
        <v>0.39833326000000002</v>
      </c>
      <c r="M38" s="120" t="str">
        <f>IF(J38=0,"No Data",
IF(     OR(   INDEX('Inputs_Metric 31'!$T$6:$T$141,  MATCH($J38,'Inputs_Metric 31'!$S$6:$S$141,0))  =  "",     INDEX('Inputs_Metric 31'!$T$6:$T$141,MATCH($J38,'Inputs_Metric 31'!$S$6:$S$141,0))="CDL_Rev"),                 "No Mapped Crop",                  INDEX('Inputs_Metric 31'!$T$6:$T$141,MATCH($J38,'Inputs_Metric 31'!$S$6:$S$141,0)   )   )
       )</f>
        <v>No Mapped Crop</v>
      </c>
      <c r="N38" s="120" t="str">
        <f>IF(J38=0,"No Data",
IF(   OR(     INDEX('Inputs_Metric 31'!$U$6:$U$141,MATCH($J38,'Inputs_Metric 31'!$S$6:$S$141,0))="",     INDEX('Inputs_Metric 31'!$U$6:$U$141,MATCH($J38,'Inputs_Metric 31'!$S$6:$S$141,0))="CDL_Rev"  ),     "No Mapped Crop",INDEX('Inputs_Metric 31'!$U$6:$U$141,MATCH($J38,'Inputs_Metric 31'!$S$6:$S$141,0))))</f>
        <v>No Mapped Crop</v>
      </c>
      <c r="O38" s="102" t="str">
        <f>IF(N38="No Mapped Crop","",'Inputs_Metric 31'!$H$43*INDEX('Inputs_Metric 31'!$D$6:$D$109,MATCH(CONCATENATE(N38,H38),'Inputs_Metric 31'!$E$6:$E$109,0)))</f>
        <v/>
      </c>
      <c r="P38" s="175" t="str">
        <f>IF(M38="No Mapped Crop","",INDEX('Inputs_Metric 31'!$M$7:$O$26,MATCH(M38,'Inputs_Metric 31'!$G$7:$G$26,0),MATCH('Inputs_Metric 31'!$H$44,'Inputs_Metric 31'!$M$6:$O$6,0)))</f>
        <v/>
      </c>
      <c r="Q38" s="184" t="str">
        <f t="shared" si="1"/>
        <v/>
      </c>
      <c r="R38" s="184" t="str">
        <f t="shared" si="2"/>
        <v/>
      </c>
    </row>
    <row r="39" spans="3:18" x14ac:dyDescent="0.25">
      <c r="C39">
        <f t="shared" si="0"/>
        <v>3</v>
      </c>
      <c r="D39">
        <f>COUNTIF($F$4:F39,F39)</f>
        <v>6</v>
      </c>
      <c r="E39" s="40">
        <f>'Agricultural Data'!C39</f>
        <v>2</v>
      </c>
      <c r="F39" s="40" t="str">
        <f>'Agricultural Data'!D39</f>
        <v>NFWF-44109</v>
      </c>
      <c r="G39" s="40">
        <f>'Agricultural Data'!E39</f>
        <v>1</v>
      </c>
      <c r="H39" s="38" t="str">
        <f>'Agricultural Data'!F39</f>
        <v>New Jersey</v>
      </c>
      <c r="I39" s="38" t="str">
        <f>'Agricultural Data'!G39</f>
        <v>Ocean</v>
      </c>
      <c r="J39" s="38" t="str">
        <f>'Agricultural Data'!H39</f>
        <v>Herbaceous Wetlands</v>
      </c>
      <c r="K39" s="121">
        <f>'Agricultural Data'!I39</f>
        <v>1.3331314750000001</v>
      </c>
      <c r="L39" s="121">
        <f>'Agricultural Data'!J39</f>
        <v>1.3331314750000001</v>
      </c>
      <c r="M39" s="120" t="str">
        <f>IF(J39=0,"No Data",
IF(     OR(   INDEX('Inputs_Metric 31'!$T$6:$T$141,  MATCH($J39,'Inputs_Metric 31'!$S$6:$S$141,0))  =  "",     INDEX('Inputs_Metric 31'!$T$6:$T$141,MATCH($J39,'Inputs_Metric 31'!$S$6:$S$141,0))="CDL_Rev"),                 "No Mapped Crop",                  INDEX('Inputs_Metric 31'!$T$6:$T$141,MATCH($J39,'Inputs_Metric 31'!$S$6:$S$141,0)   )   )
       )</f>
        <v>No Mapped Crop</v>
      </c>
      <c r="N39" s="120" t="str">
        <f>IF(J39=0,"No Data",
IF(   OR(     INDEX('Inputs_Metric 31'!$U$6:$U$141,MATCH($J39,'Inputs_Metric 31'!$S$6:$S$141,0))="",     INDEX('Inputs_Metric 31'!$U$6:$U$141,MATCH($J39,'Inputs_Metric 31'!$S$6:$S$141,0))="CDL_Rev"  ),     "No Mapped Crop",INDEX('Inputs_Metric 31'!$U$6:$U$141,MATCH($J39,'Inputs_Metric 31'!$S$6:$S$141,0))))</f>
        <v>No Mapped Crop</v>
      </c>
      <c r="O39" s="102" t="str">
        <f>IF(N39="No Mapped Crop","",'Inputs_Metric 31'!$H$43*INDEX('Inputs_Metric 31'!$D$6:$D$109,MATCH(CONCATENATE(N39,H39),'Inputs_Metric 31'!$E$6:$E$109,0)))</f>
        <v/>
      </c>
      <c r="P39" s="175" t="str">
        <f>IF(M39="No Mapped Crop","",INDEX('Inputs_Metric 31'!$M$7:$O$26,MATCH(M39,'Inputs_Metric 31'!$G$7:$G$26,0),MATCH('Inputs_Metric 31'!$H$44,'Inputs_Metric 31'!$M$6:$O$6,0)))</f>
        <v/>
      </c>
      <c r="Q39" s="184" t="str">
        <f t="shared" si="1"/>
        <v/>
      </c>
      <c r="R39" s="184" t="str">
        <f t="shared" si="2"/>
        <v/>
      </c>
    </row>
    <row r="40" spans="3:18" x14ac:dyDescent="0.25">
      <c r="C40">
        <f t="shared" si="0"/>
        <v>3</v>
      </c>
      <c r="D40">
        <f>COUNTIF($F$4:F40,F40)</f>
        <v>7</v>
      </c>
      <c r="E40" s="40">
        <f>'Agricultural Data'!C40</f>
        <v>20</v>
      </c>
      <c r="F40" s="40" t="str">
        <f>'Agricultural Data'!D40</f>
        <v>NFWF-44109</v>
      </c>
      <c r="G40" s="40">
        <f>'Agricultural Data'!E40</f>
        <v>1</v>
      </c>
      <c r="H40" s="38" t="str">
        <f>'Agricultural Data'!F40</f>
        <v>New Jersey</v>
      </c>
      <c r="I40" s="38" t="str">
        <f>'Agricultural Data'!G40</f>
        <v>Ocean</v>
      </c>
      <c r="J40" s="38" t="str">
        <f>'Agricultural Data'!H40</f>
        <v>Background</v>
      </c>
      <c r="K40" s="121">
        <f>'Agricultural Data'!I40</f>
        <v>1.560468075</v>
      </c>
      <c r="L40" s="121">
        <f>'Agricultural Data'!J40</f>
        <v>1.560468075</v>
      </c>
      <c r="M40" s="120" t="str">
        <f>IF(J40=0,"No Data",
IF(     OR(   INDEX('Inputs_Metric 31'!$T$6:$T$141,  MATCH($J40,'Inputs_Metric 31'!$S$6:$S$141,0))  =  "",     INDEX('Inputs_Metric 31'!$T$6:$T$141,MATCH($J40,'Inputs_Metric 31'!$S$6:$S$141,0))="CDL_Rev"),                 "No Mapped Crop",                  INDEX('Inputs_Metric 31'!$T$6:$T$141,MATCH($J40,'Inputs_Metric 31'!$S$6:$S$141,0)   )   )
       )</f>
        <v>No Mapped Crop</v>
      </c>
      <c r="N40" s="120" t="str">
        <f>IF(J40=0,"No Data",
IF(   OR(     INDEX('Inputs_Metric 31'!$U$6:$U$141,MATCH($J40,'Inputs_Metric 31'!$S$6:$S$141,0))="",     INDEX('Inputs_Metric 31'!$U$6:$U$141,MATCH($J40,'Inputs_Metric 31'!$S$6:$S$141,0))="CDL_Rev"  ),     "No Mapped Crop",INDEX('Inputs_Metric 31'!$U$6:$U$141,MATCH($J40,'Inputs_Metric 31'!$S$6:$S$141,0))))</f>
        <v>No Mapped Crop</v>
      </c>
      <c r="O40" s="102" t="str">
        <f>IF(N40="No Mapped Crop","",'Inputs_Metric 31'!$H$43*INDEX('Inputs_Metric 31'!$D$6:$D$109,MATCH(CONCATENATE(N40,H40),'Inputs_Metric 31'!$E$6:$E$109,0)))</f>
        <v/>
      </c>
      <c r="P40" s="175" t="str">
        <f>IF(M40="No Mapped Crop","",INDEX('Inputs_Metric 31'!$M$7:$O$26,MATCH(M40,'Inputs_Metric 31'!$G$7:$G$26,0),MATCH('Inputs_Metric 31'!$H$44,'Inputs_Metric 31'!$M$6:$O$6,0)))</f>
        <v/>
      </c>
      <c r="Q40" s="184" t="str">
        <f t="shared" si="1"/>
        <v/>
      </c>
      <c r="R40" s="184" t="str">
        <f t="shared" si="2"/>
        <v/>
      </c>
    </row>
    <row r="41" spans="3:18" x14ac:dyDescent="0.25">
      <c r="C41">
        <f t="shared" si="0"/>
        <v>3</v>
      </c>
      <c r="D41">
        <f>COUNTIF($F$4:F41,F41)</f>
        <v>8</v>
      </c>
      <c r="E41" s="40">
        <f>'Agricultural Data'!C41</f>
        <v>20</v>
      </c>
      <c r="F41" s="40" t="str">
        <f>'Agricultural Data'!D41</f>
        <v>NFWF-44109</v>
      </c>
      <c r="G41" s="40">
        <f>'Agricultural Data'!E41</f>
        <v>1</v>
      </c>
      <c r="H41" s="38" t="str">
        <f>'Agricultural Data'!F41</f>
        <v>New Jersey</v>
      </c>
      <c r="I41" s="38" t="str">
        <f>'Agricultural Data'!G41</f>
        <v>Ocean</v>
      </c>
      <c r="J41" s="38" t="str">
        <f>'Agricultural Data'!H41</f>
        <v>Open Water</v>
      </c>
      <c r="K41" s="121">
        <f>'Agricultural Data'!I41</f>
        <v>2.1572266500000001</v>
      </c>
      <c r="L41" s="121">
        <f>'Agricultural Data'!J41</f>
        <v>2.1572266500000001</v>
      </c>
      <c r="M41" s="120" t="str">
        <f>IF(J41=0,"No Data",
IF(     OR(   INDEX('Inputs_Metric 31'!$T$6:$T$141,  MATCH($J41,'Inputs_Metric 31'!$S$6:$S$141,0))  =  "",     INDEX('Inputs_Metric 31'!$T$6:$T$141,MATCH($J41,'Inputs_Metric 31'!$S$6:$S$141,0))="CDL_Rev"),                 "No Mapped Crop",                  INDEX('Inputs_Metric 31'!$T$6:$T$141,MATCH($J41,'Inputs_Metric 31'!$S$6:$S$141,0)   )   )
       )</f>
        <v>No Mapped Crop</v>
      </c>
      <c r="N41" s="120" t="str">
        <f>IF(J41=0,"No Data",
IF(   OR(     INDEX('Inputs_Metric 31'!$U$6:$U$141,MATCH($J41,'Inputs_Metric 31'!$S$6:$S$141,0))="",     INDEX('Inputs_Metric 31'!$U$6:$U$141,MATCH($J41,'Inputs_Metric 31'!$S$6:$S$141,0))="CDL_Rev"  ),     "No Mapped Crop",INDEX('Inputs_Metric 31'!$U$6:$U$141,MATCH($J41,'Inputs_Metric 31'!$S$6:$S$141,0))))</f>
        <v>No Mapped Crop</v>
      </c>
      <c r="O41" s="102" t="str">
        <f>IF(N41="No Mapped Crop","",'Inputs_Metric 31'!$H$43*INDEX('Inputs_Metric 31'!$D$6:$D$109,MATCH(CONCATENATE(N41,H41),'Inputs_Metric 31'!$E$6:$E$109,0)))</f>
        <v/>
      </c>
      <c r="P41" s="175" t="str">
        <f>IF(M41="No Mapped Crop","",INDEX('Inputs_Metric 31'!$M$7:$O$26,MATCH(M41,'Inputs_Metric 31'!$G$7:$G$26,0),MATCH('Inputs_Metric 31'!$H$44,'Inputs_Metric 31'!$M$6:$O$6,0)))</f>
        <v/>
      </c>
      <c r="Q41" s="184" t="str">
        <f t="shared" si="1"/>
        <v/>
      </c>
      <c r="R41" s="184" t="str">
        <f t="shared" si="2"/>
        <v/>
      </c>
    </row>
    <row r="42" spans="3:18" x14ac:dyDescent="0.25">
      <c r="C42">
        <f t="shared" si="0"/>
        <v>3</v>
      </c>
      <c r="D42">
        <f>COUNTIF($F$4:F42,F42)</f>
        <v>9</v>
      </c>
      <c r="E42" s="40">
        <f>'Agricultural Data'!C42</f>
        <v>20</v>
      </c>
      <c r="F42" s="40" t="str">
        <f>'Agricultural Data'!D42</f>
        <v>NFWF-44109</v>
      </c>
      <c r="G42" s="40">
        <f>'Agricultural Data'!E42</f>
        <v>1</v>
      </c>
      <c r="H42" s="38" t="str">
        <f>'Agricultural Data'!F42</f>
        <v>New Jersey</v>
      </c>
      <c r="I42" s="38" t="str">
        <f>'Agricultural Data'!G42</f>
        <v>Ocean</v>
      </c>
      <c r="J42" s="38" t="str">
        <f>'Agricultural Data'!H42</f>
        <v>Developed/Low Intensity</v>
      </c>
      <c r="K42" s="121">
        <f>'Agricultural Data'!I42</f>
        <v>1.0464896749999999</v>
      </c>
      <c r="L42" s="121">
        <f>'Agricultural Data'!J42</f>
        <v>1.0464896749999999</v>
      </c>
      <c r="M42" s="120" t="str">
        <f>IF(J42=0,"No Data",
IF(     OR(   INDEX('Inputs_Metric 31'!$T$6:$T$141,  MATCH($J42,'Inputs_Metric 31'!$S$6:$S$141,0))  =  "",     INDEX('Inputs_Metric 31'!$T$6:$T$141,MATCH($J42,'Inputs_Metric 31'!$S$6:$S$141,0))="CDL_Rev"),                 "No Mapped Crop",                  INDEX('Inputs_Metric 31'!$T$6:$T$141,MATCH($J42,'Inputs_Metric 31'!$S$6:$S$141,0)   )   )
       )</f>
        <v>No Mapped Crop</v>
      </c>
      <c r="N42" s="120" t="str">
        <f>IF(J42=0,"No Data",
IF(   OR(     INDEX('Inputs_Metric 31'!$U$6:$U$141,MATCH($J42,'Inputs_Metric 31'!$S$6:$S$141,0))="",     INDEX('Inputs_Metric 31'!$U$6:$U$141,MATCH($J42,'Inputs_Metric 31'!$S$6:$S$141,0))="CDL_Rev"  ),     "No Mapped Crop",INDEX('Inputs_Metric 31'!$U$6:$U$141,MATCH($J42,'Inputs_Metric 31'!$S$6:$S$141,0))))</f>
        <v>No Mapped Crop</v>
      </c>
      <c r="O42" s="102" t="str">
        <f>IF(N42="No Mapped Crop","",'Inputs_Metric 31'!$H$43*INDEX('Inputs_Metric 31'!$D$6:$D$109,MATCH(CONCATENATE(N42,H42),'Inputs_Metric 31'!$E$6:$E$109,0)))</f>
        <v/>
      </c>
      <c r="P42" s="175" t="str">
        <f>IF(M42="No Mapped Crop","",INDEX('Inputs_Metric 31'!$M$7:$O$26,MATCH(M42,'Inputs_Metric 31'!$G$7:$G$26,0),MATCH('Inputs_Metric 31'!$H$44,'Inputs_Metric 31'!$M$6:$O$6,0)))</f>
        <v/>
      </c>
      <c r="Q42" s="184" t="str">
        <f t="shared" si="1"/>
        <v/>
      </c>
      <c r="R42" s="184" t="str">
        <f t="shared" si="2"/>
        <v/>
      </c>
    </row>
    <row r="43" spans="3:18" x14ac:dyDescent="0.25">
      <c r="C43">
        <f t="shared" si="0"/>
        <v>3</v>
      </c>
      <c r="D43">
        <f>COUNTIF($F$4:F43,F43)</f>
        <v>10</v>
      </c>
      <c r="E43" s="40">
        <f>'Agricultural Data'!C43</f>
        <v>20</v>
      </c>
      <c r="F43" s="40" t="str">
        <f>'Agricultural Data'!D43</f>
        <v>NFWF-44109</v>
      </c>
      <c r="G43" s="40">
        <f>'Agricultural Data'!E43</f>
        <v>1</v>
      </c>
      <c r="H43" s="38" t="str">
        <f>'Agricultural Data'!F43</f>
        <v>New Jersey</v>
      </c>
      <c r="I43" s="38" t="str">
        <f>'Agricultural Data'!G43</f>
        <v>Ocean</v>
      </c>
      <c r="J43" s="38" t="str">
        <f>'Agricultural Data'!H43</f>
        <v>Developed/Med Intensity</v>
      </c>
      <c r="K43" s="121">
        <f>'Agricultural Data'!I43</f>
        <v>2.45572949</v>
      </c>
      <c r="L43" s="121">
        <f>'Agricultural Data'!J43</f>
        <v>2.45572949</v>
      </c>
      <c r="M43" s="120" t="str">
        <f>IF(J43=0,"No Data",
IF(     OR(   INDEX('Inputs_Metric 31'!$T$6:$T$141,  MATCH($J43,'Inputs_Metric 31'!$S$6:$S$141,0))  =  "",     INDEX('Inputs_Metric 31'!$T$6:$T$141,MATCH($J43,'Inputs_Metric 31'!$S$6:$S$141,0))="CDL_Rev"),                 "No Mapped Crop",                  INDEX('Inputs_Metric 31'!$T$6:$T$141,MATCH($J43,'Inputs_Metric 31'!$S$6:$S$141,0)   )   )
       )</f>
        <v>No Mapped Crop</v>
      </c>
      <c r="N43" s="120" t="str">
        <f>IF(J43=0,"No Data",
IF(   OR(     INDEX('Inputs_Metric 31'!$U$6:$U$141,MATCH($J43,'Inputs_Metric 31'!$S$6:$S$141,0))="",     INDEX('Inputs_Metric 31'!$U$6:$U$141,MATCH($J43,'Inputs_Metric 31'!$S$6:$S$141,0))="CDL_Rev"  ),     "No Mapped Crop",INDEX('Inputs_Metric 31'!$U$6:$U$141,MATCH($J43,'Inputs_Metric 31'!$S$6:$S$141,0))))</f>
        <v>No Mapped Crop</v>
      </c>
      <c r="O43" s="102" t="str">
        <f>IF(N43="No Mapped Crop","",'Inputs_Metric 31'!$H$43*INDEX('Inputs_Metric 31'!$D$6:$D$109,MATCH(CONCATENATE(N43,H43),'Inputs_Metric 31'!$E$6:$E$109,0)))</f>
        <v/>
      </c>
      <c r="P43" s="175" t="str">
        <f>IF(M43="No Mapped Crop","",INDEX('Inputs_Metric 31'!$M$7:$O$26,MATCH(M43,'Inputs_Metric 31'!$G$7:$G$26,0),MATCH('Inputs_Metric 31'!$H$44,'Inputs_Metric 31'!$M$6:$O$6,0)))</f>
        <v/>
      </c>
      <c r="Q43" s="184" t="str">
        <f t="shared" si="1"/>
        <v/>
      </c>
      <c r="R43" s="184" t="str">
        <f t="shared" si="2"/>
        <v/>
      </c>
    </row>
    <row r="44" spans="3:18" x14ac:dyDescent="0.25">
      <c r="C44">
        <f t="shared" ref="C44:C87" si="3">IF(D44=1,C43+1,C43)</f>
        <v>3</v>
      </c>
      <c r="D44">
        <f>COUNTIF($F$4:F44,F44)</f>
        <v>11</v>
      </c>
      <c r="E44" s="40">
        <f>'Agricultural Data'!C44</f>
        <v>20</v>
      </c>
      <c r="F44" s="40" t="str">
        <f>'Agricultural Data'!D44</f>
        <v>NFWF-44109</v>
      </c>
      <c r="G44" s="40">
        <f>'Agricultural Data'!E44</f>
        <v>1</v>
      </c>
      <c r="H44" s="38" t="str">
        <f>'Agricultural Data'!F44</f>
        <v>New Jersey</v>
      </c>
      <c r="I44" s="38" t="str">
        <f>'Agricultural Data'!G44</f>
        <v>Ocean</v>
      </c>
      <c r="J44" s="38" t="str">
        <f>'Agricultural Data'!H44</f>
        <v>Developed/High Intensity</v>
      </c>
      <c r="K44" s="121">
        <f>'Agricultural Data'!I44</f>
        <v>0.39833326000000002</v>
      </c>
      <c r="L44" s="121">
        <f>'Agricultural Data'!J44</f>
        <v>0.39833326000000002</v>
      </c>
      <c r="M44" s="120" t="str">
        <f>IF(J44=0,"No Data",
IF(     OR(   INDEX('Inputs_Metric 31'!$T$6:$T$141,  MATCH($J44,'Inputs_Metric 31'!$S$6:$S$141,0))  =  "",     INDEX('Inputs_Metric 31'!$T$6:$T$141,MATCH($J44,'Inputs_Metric 31'!$S$6:$S$141,0))="CDL_Rev"),                 "No Mapped Crop",                  INDEX('Inputs_Metric 31'!$T$6:$T$141,MATCH($J44,'Inputs_Metric 31'!$S$6:$S$141,0)   )   )
       )</f>
        <v>No Mapped Crop</v>
      </c>
      <c r="N44" s="120" t="str">
        <f>IF(J44=0,"No Data",
IF(   OR(     INDEX('Inputs_Metric 31'!$U$6:$U$141,MATCH($J44,'Inputs_Metric 31'!$S$6:$S$141,0))="",     INDEX('Inputs_Metric 31'!$U$6:$U$141,MATCH($J44,'Inputs_Metric 31'!$S$6:$S$141,0))="CDL_Rev"  ),     "No Mapped Crop",INDEX('Inputs_Metric 31'!$U$6:$U$141,MATCH($J44,'Inputs_Metric 31'!$S$6:$S$141,0))))</f>
        <v>No Mapped Crop</v>
      </c>
      <c r="O44" s="102" t="str">
        <f>IF(N44="No Mapped Crop","",'Inputs_Metric 31'!$H$43*INDEX('Inputs_Metric 31'!$D$6:$D$109,MATCH(CONCATENATE(N44,H44),'Inputs_Metric 31'!$E$6:$E$109,0)))</f>
        <v/>
      </c>
      <c r="P44" s="175" t="str">
        <f>IF(M44="No Mapped Crop","",INDEX('Inputs_Metric 31'!$M$7:$O$26,MATCH(M44,'Inputs_Metric 31'!$G$7:$G$26,0),MATCH('Inputs_Metric 31'!$H$44,'Inputs_Metric 31'!$M$6:$O$6,0)))</f>
        <v/>
      </c>
      <c r="Q44" s="184" t="str">
        <f t="shared" ref="Q44:Q87" si="4">IF(OR(O44="",P44=""),"",(K44*$O44*$P44))</f>
        <v/>
      </c>
      <c r="R44" s="184" t="str">
        <f t="shared" ref="R44:R87" si="5">IF(OR($O44="",$P44=""),"",(L44*$O44*$P44))</f>
        <v/>
      </c>
    </row>
    <row r="45" spans="3:18" x14ac:dyDescent="0.25">
      <c r="C45">
        <f t="shared" si="3"/>
        <v>3</v>
      </c>
      <c r="D45">
        <f>COUNTIF($F$4:F45,F45)</f>
        <v>12</v>
      </c>
      <c r="E45" s="40">
        <f>'Agricultural Data'!C45</f>
        <v>20</v>
      </c>
      <c r="F45" s="40" t="str">
        <f>'Agricultural Data'!D45</f>
        <v>NFWF-44109</v>
      </c>
      <c r="G45" s="40">
        <f>'Agricultural Data'!E45</f>
        <v>1</v>
      </c>
      <c r="H45" s="38" t="str">
        <f>'Agricultural Data'!F45</f>
        <v>New Jersey</v>
      </c>
      <c r="I45" s="38" t="str">
        <f>'Agricultural Data'!G45</f>
        <v>Ocean</v>
      </c>
      <c r="J45" s="38" t="str">
        <f>'Agricultural Data'!H45</f>
        <v>Herbaceous Wetlands</v>
      </c>
      <c r="K45" s="121">
        <f>'Agricultural Data'!I45</f>
        <v>1.3331314750000001</v>
      </c>
      <c r="L45" s="121">
        <f>'Agricultural Data'!J45</f>
        <v>1.3331314750000001</v>
      </c>
      <c r="M45" s="120" t="str">
        <f>IF(J45=0,"No Data",
IF(     OR(   INDEX('Inputs_Metric 31'!$T$6:$T$141,  MATCH($J45,'Inputs_Metric 31'!$S$6:$S$141,0))  =  "",     INDEX('Inputs_Metric 31'!$T$6:$T$141,MATCH($J45,'Inputs_Metric 31'!$S$6:$S$141,0))="CDL_Rev"),                 "No Mapped Crop",                  INDEX('Inputs_Metric 31'!$T$6:$T$141,MATCH($J45,'Inputs_Metric 31'!$S$6:$S$141,0)   )   )
       )</f>
        <v>No Mapped Crop</v>
      </c>
      <c r="N45" s="120" t="str">
        <f>IF(J45=0,"No Data",
IF(   OR(     INDEX('Inputs_Metric 31'!$U$6:$U$141,MATCH($J45,'Inputs_Metric 31'!$S$6:$S$141,0))="",     INDEX('Inputs_Metric 31'!$U$6:$U$141,MATCH($J45,'Inputs_Metric 31'!$S$6:$S$141,0))="CDL_Rev"  ),     "No Mapped Crop",INDEX('Inputs_Metric 31'!$U$6:$U$141,MATCH($J45,'Inputs_Metric 31'!$S$6:$S$141,0))))</f>
        <v>No Mapped Crop</v>
      </c>
      <c r="O45" s="102" t="str">
        <f>IF(N45="No Mapped Crop","",'Inputs_Metric 31'!$H$43*INDEX('Inputs_Metric 31'!$D$6:$D$109,MATCH(CONCATENATE(N45,H45),'Inputs_Metric 31'!$E$6:$E$109,0)))</f>
        <v/>
      </c>
      <c r="P45" s="175" t="str">
        <f>IF(M45="No Mapped Crop","",INDEX('Inputs_Metric 31'!$M$7:$O$26,MATCH(M45,'Inputs_Metric 31'!$G$7:$G$26,0),MATCH('Inputs_Metric 31'!$H$44,'Inputs_Metric 31'!$M$6:$O$6,0)))</f>
        <v/>
      </c>
      <c r="Q45" s="184" t="str">
        <f t="shared" si="4"/>
        <v/>
      </c>
      <c r="R45" s="184" t="str">
        <f t="shared" si="5"/>
        <v/>
      </c>
    </row>
    <row r="46" spans="3:18" x14ac:dyDescent="0.25">
      <c r="C46">
        <f t="shared" si="3"/>
        <v>3</v>
      </c>
      <c r="D46">
        <f>COUNTIF($F$4:F46,F46)</f>
        <v>13</v>
      </c>
      <c r="E46" s="40">
        <f>'Agricultural Data'!C46</f>
        <v>100</v>
      </c>
      <c r="F46" s="40" t="str">
        <f>'Agricultural Data'!D46</f>
        <v>NFWF-44109</v>
      </c>
      <c r="G46" s="40">
        <f>'Agricultural Data'!E46</f>
        <v>1</v>
      </c>
      <c r="H46" s="38" t="str">
        <f>'Agricultural Data'!F46</f>
        <v>New Jersey</v>
      </c>
      <c r="I46" s="38" t="str">
        <f>'Agricultural Data'!G46</f>
        <v>Ocean</v>
      </c>
      <c r="J46" s="38" t="str">
        <f>'Agricultural Data'!H46</f>
        <v>Background</v>
      </c>
      <c r="K46" s="121">
        <f>'Agricultural Data'!I46</f>
        <v>1.560468075</v>
      </c>
      <c r="L46" s="121">
        <f>'Agricultural Data'!J46</f>
        <v>1.560468075</v>
      </c>
      <c r="M46" s="120" t="str">
        <f>IF(J46=0,"No Data",
IF(     OR(   INDEX('Inputs_Metric 31'!$T$6:$T$141,  MATCH($J46,'Inputs_Metric 31'!$S$6:$S$141,0))  =  "",     INDEX('Inputs_Metric 31'!$T$6:$T$141,MATCH($J46,'Inputs_Metric 31'!$S$6:$S$141,0))="CDL_Rev"),                 "No Mapped Crop",                  INDEX('Inputs_Metric 31'!$T$6:$T$141,MATCH($J46,'Inputs_Metric 31'!$S$6:$S$141,0)   )   )
       )</f>
        <v>No Mapped Crop</v>
      </c>
      <c r="N46" s="120" t="str">
        <f>IF(J46=0,"No Data",
IF(   OR(     INDEX('Inputs_Metric 31'!$U$6:$U$141,MATCH($J46,'Inputs_Metric 31'!$S$6:$S$141,0))="",     INDEX('Inputs_Metric 31'!$U$6:$U$141,MATCH($J46,'Inputs_Metric 31'!$S$6:$S$141,0))="CDL_Rev"  ),     "No Mapped Crop",INDEX('Inputs_Metric 31'!$U$6:$U$141,MATCH($J46,'Inputs_Metric 31'!$S$6:$S$141,0))))</f>
        <v>No Mapped Crop</v>
      </c>
      <c r="O46" s="102" t="str">
        <f>IF(N46="No Mapped Crop","",'Inputs_Metric 31'!$H$43*INDEX('Inputs_Metric 31'!$D$6:$D$109,MATCH(CONCATENATE(N46,H46),'Inputs_Metric 31'!$E$6:$E$109,0)))</f>
        <v/>
      </c>
      <c r="P46" s="175" t="str">
        <f>IF(M46="No Mapped Crop","",INDEX('Inputs_Metric 31'!$M$7:$O$26,MATCH(M46,'Inputs_Metric 31'!$G$7:$G$26,0),MATCH('Inputs_Metric 31'!$H$44,'Inputs_Metric 31'!$M$6:$O$6,0)))</f>
        <v/>
      </c>
      <c r="Q46" s="184" t="str">
        <f t="shared" si="4"/>
        <v/>
      </c>
      <c r="R46" s="184" t="str">
        <f t="shared" si="5"/>
        <v/>
      </c>
    </row>
    <row r="47" spans="3:18" x14ac:dyDescent="0.25">
      <c r="C47">
        <f t="shared" si="3"/>
        <v>3</v>
      </c>
      <c r="D47">
        <f>COUNTIF($F$4:F47,F47)</f>
        <v>14</v>
      </c>
      <c r="E47" s="40">
        <f>'Agricultural Data'!C47</f>
        <v>100</v>
      </c>
      <c r="F47" s="40" t="str">
        <f>'Agricultural Data'!D47</f>
        <v>NFWF-44109</v>
      </c>
      <c r="G47" s="40">
        <f>'Agricultural Data'!E47</f>
        <v>1</v>
      </c>
      <c r="H47" s="38" t="str">
        <f>'Agricultural Data'!F47</f>
        <v>New Jersey</v>
      </c>
      <c r="I47" s="38" t="str">
        <f>'Agricultural Data'!G47</f>
        <v>Ocean</v>
      </c>
      <c r="J47" s="38" t="str">
        <f>'Agricultural Data'!H47</f>
        <v>Open Water</v>
      </c>
      <c r="K47" s="121">
        <f>'Agricultural Data'!I47</f>
        <v>2.1572266500000001</v>
      </c>
      <c r="L47" s="121">
        <f>'Agricultural Data'!J47</f>
        <v>2.1572266500000001</v>
      </c>
      <c r="M47" s="120" t="str">
        <f>IF(J47=0,"No Data",
IF(     OR(   INDEX('Inputs_Metric 31'!$T$6:$T$141,  MATCH($J47,'Inputs_Metric 31'!$S$6:$S$141,0))  =  "",     INDEX('Inputs_Metric 31'!$T$6:$T$141,MATCH($J47,'Inputs_Metric 31'!$S$6:$S$141,0))="CDL_Rev"),                 "No Mapped Crop",                  INDEX('Inputs_Metric 31'!$T$6:$T$141,MATCH($J47,'Inputs_Metric 31'!$S$6:$S$141,0)   )   )
       )</f>
        <v>No Mapped Crop</v>
      </c>
      <c r="N47" s="120" t="str">
        <f>IF(J47=0,"No Data",
IF(   OR(     INDEX('Inputs_Metric 31'!$U$6:$U$141,MATCH($J47,'Inputs_Metric 31'!$S$6:$S$141,0))="",     INDEX('Inputs_Metric 31'!$U$6:$U$141,MATCH($J47,'Inputs_Metric 31'!$S$6:$S$141,0))="CDL_Rev"  ),     "No Mapped Crop",INDEX('Inputs_Metric 31'!$U$6:$U$141,MATCH($J47,'Inputs_Metric 31'!$S$6:$S$141,0))))</f>
        <v>No Mapped Crop</v>
      </c>
      <c r="O47" s="102" t="str">
        <f>IF(N47="No Mapped Crop","",'Inputs_Metric 31'!$H$43*INDEX('Inputs_Metric 31'!$D$6:$D$109,MATCH(CONCATENATE(N47,H47),'Inputs_Metric 31'!$E$6:$E$109,0)))</f>
        <v/>
      </c>
      <c r="P47" s="175" t="str">
        <f>IF(M47="No Mapped Crop","",INDEX('Inputs_Metric 31'!$M$7:$O$26,MATCH(M47,'Inputs_Metric 31'!$G$7:$G$26,0),MATCH('Inputs_Metric 31'!$H$44,'Inputs_Metric 31'!$M$6:$O$6,0)))</f>
        <v/>
      </c>
      <c r="Q47" s="184" t="str">
        <f t="shared" si="4"/>
        <v/>
      </c>
      <c r="R47" s="184" t="str">
        <f t="shared" si="5"/>
        <v/>
      </c>
    </row>
    <row r="48" spans="3:18" x14ac:dyDescent="0.25">
      <c r="C48">
        <f t="shared" si="3"/>
        <v>3</v>
      </c>
      <c r="D48">
        <f>COUNTIF($F$4:F48,F48)</f>
        <v>15</v>
      </c>
      <c r="E48" s="40">
        <f>'Agricultural Data'!C48</f>
        <v>100</v>
      </c>
      <c r="F48" s="40" t="str">
        <f>'Agricultural Data'!D48</f>
        <v>NFWF-44109</v>
      </c>
      <c r="G48" s="40">
        <f>'Agricultural Data'!E48</f>
        <v>1</v>
      </c>
      <c r="H48" s="38" t="str">
        <f>'Agricultural Data'!F48</f>
        <v>New Jersey</v>
      </c>
      <c r="I48" s="38" t="str">
        <f>'Agricultural Data'!G48</f>
        <v>Ocean</v>
      </c>
      <c r="J48" s="38" t="str">
        <f>'Agricultural Data'!H48</f>
        <v>Developed/Low Intensity</v>
      </c>
      <c r="K48" s="121">
        <f>'Agricultural Data'!I48</f>
        <v>1.0464896749999999</v>
      </c>
      <c r="L48" s="121">
        <f>'Agricultural Data'!J48</f>
        <v>1.0464896749999999</v>
      </c>
      <c r="M48" s="120" t="str">
        <f>IF(J48=0,"No Data",
IF(     OR(   INDEX('Inputs_Metric 31'!$T$6:$T$141,  MATCH($J48,'Inputs_Metric 31'!$S$6:$S$141,0))  =  "",     INDEX('Inputs_Metric 31'!$T$6:$T$141,MATCH($J48,'Inputs_Metric 31'!$S$6:$S$141,0))="CDL_Rev"),                 "No Mapped Crop",                  INDEX('Inputs_Metric 31'!$T$6:$T$141,MATCH($J48,'Inputs_Metric 31'!$S$6:$S$141,0)   )   )
       )</f>
        <v>No Mapped Crop</v>
      </c>
      <c r="N48" s="120" t="str">
        <f>IF(J48=0,"No Data",
IF(   OR(     INDEX('Inputs_Metric 31'!$U$6:$U$141,MATCH($J48,'Inputs_Metric 31'!$S$6:$S$141,0))="",     INDEX('Inputs_Metric 31'!$U$6:$U$141,MATCH($J48,'Inputs_Metric 31'!$S$6:$S$141,0))="CDL_Rev"  ),     "No Mapped Crop",INDEX('Inputs_Metric 31'!$U$6:$U$141,MATCH($J48,'Inputs_Metric 31'!$S$6:$S$141,0))))</f>
        <v>No Mapped Crop</v>
      </c>
      <c r="O48" s="102" t="str">
        <f>IF(N48="No Mapped Crop","",'Inputs_Metric 31'!$H$43*INDEX('Inputs_Metric 31'!$D$6:$D$109,MATCH(CONCATENATE(N48,H48),'Inputs_Metric 31'!$E$6:$E$109,0)))</f>
        <v/>
      </c>
      <c r="P48" s="175" t="str">
        <f>IF(M48="No Mapped Crop","",INDEX('Inputs_Metric 31'!$M$7:$O$26,MATCH(M48,'Inputs_Metric 31'!$G$7:$G$26,0),MATCH('Inputs_Metric 31'!$H$44,'Inputs_Metric 31'!$M$6:$O$6,0)))</f>
        <v/>
      </c>
      <c r="Q48" s="184" t="str">
        <f t="shared" si="4"/>
        <v/>
      </c>
      <c r="R48" s="184" t="str">
        <f t="shared" si="5"/>
        <v/>
      </c>
    </row>
    <row r="49" spans="3:18" x14ac:dyDescent="0.25">
      <c r="C49">
        <f t="shared" si="3"/>
        <v>3</v>
      </c>
      <c r="D49">
        <f>COUNTIF($F$4:F49,F49)</f>
        <v>16</v>
      </c>
      <c r="E49" s="40">
        <f>'Agricultural Data'!C49</f>
        <v>100</v>
      </c>
      <c r="F49" s="40" t="str">
        <f>'Agricultural Data'!D49</f>
        <v>NFWF-44109</v>
      </c>
      <c r="G49" s="40">
        <f>'Agricultural Data'!E49</f>
        <v>1</v>
      </c>
      <c r="H49" s="38" t="str">
        <f>'Agricultural Data'!F49</f>
        <v>New Jersey</v>
      </c>
      <c r="I49" s="38" t="str">
        <f>'Agricultural Data'!G49</f>
        <v>Ocean</v>
      </c>
      <c r="J49" s="38" t="str">
        <f>'Agricultural Data'!H49</f>
        <v>Developed/Med Intensity</v>
      </c>
      <c r="K49" s="121">
        <f>'Agricultural Data'!I49</f>
        <v>2.45572949</v>
      </c>
      <c r="L49" s="121">
        <f>'Agricultural Data'!J49</f>
        <v>2.45572949</v>
      </c>
      <c r="M49" s="120" t="str">
        <f>IF(J49=0,"No Data",
IF(     OR(   INDEX('Inputs_Metric 31'!$T$6:$T$141,  MATCH($J49,'Inputs_Metric 31'!$S$6:$S$141,0))  =  "",     INDEX('Inputs_Metric 31'!$T$6:$T$141,MATCH($J49,'Inputs_Metric 31'!$S$6:$S$141,0))="CDL_Rev"),                 "No Mapped Crop",                  INDEX('Inputs_Metric 31'!$T$6:$T$141,MATCH($J49,'Inputs_Metric 31'!$S$6:$S$141,0)   )   )
       )</f>
        <v>No Mapped Crop</v>
      </c>
      <c r="N49" s="120" t="str">
        <f>IF(J49=0,"No Data",
IF(   OR(     INDEX('Inputs_Metric 31'!$U$6:$U$141,MATCH($J49,'Inputs_Metric 31'!$S$6:$S$141,0))="",     INDEX('Inputs_Metric 31'!$U$6:$U$141,MATCH($J49,'Inputs_Metric 31'!$S$6:$S$141,0))="CDL_Rev"  ),     "No Mapped Crop",INDEX('Inputs_Metric 31'!$U$6:$U$141,MATCH($J49,'Inputs_Metric 31'!$S$6:$S$141,0))))</f>
        <v>No Mapped Crop</v>
      </c>
      <c r="O49" s="102" t="str">
        <f>IF(N49="No Mapped Crop","",'Inputs_Metric 31'!$H$43*INDEX('Inputs_Metric 31'!$D$6:$D$109,MATCH(CONCATENATE(N49,H49),'Inputs_Metric 31'!$E$6:$E$109,0)))</f>
        <v/>
      </c>
      <c r="P49" s="175" t="str">
        <f>IF(M49="No Mapped Crop","",INDEX('Inputs_Metric 31'!$M$7:$O$26,MATCH(M49,'Inputs_Metric 31'!$G$7:$G$26,0),MATCH('Inputs_Metric 31'!$H$44,'Inputs_Metric 31'!$M$6:$O$6,0)))</f>
        <v/>
      </c>
      <c r="Q49" s="184" t="str">
        <f t="shared" si="4"/>
        <v/>
      </c>
      <c r="R49" s="184" t="str">
        <f t="shared" si="5"/>
        <v/>
      </c>
    </row>
    <row r="50" spans="3:18" x14ac:dyDescent="0.25">
      <c r="C50">
        <f t="shared" si="3"/>
        <v>3</v>
      </c>
      <c r="D50">
        <f>COUNTIF($F$4:F50,F50)</f>
        <v>17</v>
      </c>
      <c r="E50" s="40">
        <f>'Agricultural Data'!C50</f>
        <v>100</v>
      </c>
      <c r="F50" s="40" t="str">
        <f>'Agricultural Data'!D50</f>
        <v>NFWF-44109</v>
      </c>
      <c r="G50" s="40">
        <f>'Agricultural Data'!E50</f>
        <v>1</v>
      </c>
      <c r="H50" s="38" t="str">
        <f>'Agricultural Data'!F50</f>
        <v>New Jersey</v>
      </c>
      <c r="I50" s="38" t="str">
        <f>'Agricultural Data'!G50</f>
        <v>Ocean</v>
      </c>
      <c r="J50" s="38" t="str">
        <f>'Agricultural Data'!H50</f>
        <v>Developed/High Intensity</v>
      </c>
      <c r="K50" s="121">
        <f>'Agricultural Data'!I50</f>
        <v>0.39833326000000002</v>
      </c>
      <c r="L50" s="121">
        <f>'Agricultural Data'!J50</f>
        <v>0.39833326000000002</v>
      </c>
      <c r="M50" s="120" t="str">
        <f>IF(J50=0,"No Data",
IF(     OR(   INDEX('Inputs_Metric 31'!$T$6:$T$141,  MATCH($J50,'Inputs_Metric 31'!$S$6:$S$141,0))  =  "",     INDEX('Inputs_Metric 31'!$T$6:$T$141,MATCH($J50,'Inputs_Metric 31'!$S$6:$S$141,0))="CDL_Rev"),                 "No Mapped Crop",                  INDEX('Inputs_Metric 31'!$T$6:$T$141,MATCH($J50,'Inputs_Metric 31'!$S$6:$S$141,0)   )   )
       )</f>
        <v>No Mapped Crop</v>
      </c>
      <c r="N50" s="120" t="str">
        <f>IF(J50=0,"No Data",
IF(   OR(     INDEX('Inputs_Metric 31'!$U$6:$U$141,MATCH($J50,'Inputs_Metric 31'!$S$6:$S$141,0))="",     INDEX('Inputs_Metric 31'!$U$6:$U$141,MATCH($J50,'Inputs_Metric 31'!$S$6:$S$141,0))="CDL_Rev"  ),     "No Mapped Crop",INDEX('Inputs_Metric 31'!$U$6:$U$141,MATCH($J50,'Inputs_Metric 31'!$S$6:$S$141,0))))</f>
        <v>No Mapped Crop</v>
      </c>
      <c r="O50" s="102" t="str">
        <f>IF(N50="No Mapped Crop","",'Inputs_Metric 31'!$H$43*INDEX('Inputs_Metric 31'!$D$6:$D$109,MATCH(CONCATENATE(N50,H50),'Inputs_Metric 31'!$E$6:$E$109,0)))</f>
        <v/>
      </c>
      <c r="P50" s="175" t="str">
        <f>IF(M50="No Mapped Crop","",INDEX('Inputs_Metric 31'!$M$7:$O$26,MATCH(M50,'Inputs_Metric 31'!$G$7:$G$26,0),MATCH('Inputs_Metric 31'!$H$44,'Inputs_Metric 31'!$M$6:$O$6,0)))</f>
        <v/>
      </c>
      <c r="Q50" s="184" t="str">
        <f t="shared" si="4"/>
        <v/>
      </c>
      <c r="R50" s="184" t="str">
        <f t="shared" si="5"/>
        <v/>
      </c>
    </row>
    <row r="51" spans="3:18" x14ac:dyDescent="0.25">
      <c r="C51">
        <f t="shared" si="3"/>
        <v>3</v>
      </c>
      <c r="D51">
        <f>COUNTIF($F$4:F51,F51)</f>
        <v>18</v>
      </c>
      <c r="E51" s="40">
        <f>'Agricultural Data'!C51</f>
        <v>100</v>
      </c>
      <c r="F51" s="40" t="str">
        <f>'Agricultural Data'!D51</f>
        <v>NFWF-44109</v>
      </c>
      <c r="G51" s="40">
        <f>'Agricultural Data'!E51</f>
        <v>1</v>
      </c>
      <c r="H51" s="38" t="str">
        <f>'Agricultural Data'!F51</f>
        <v>New Jersey</v>
      </c>
      <c r="I51" s="38" t="str">
        <f>'Agricultural Data'!G51</f>
        <v>Ocean</v>
      </c>
      <c r="J51" s="38" t="str">
        <f>'Agricultural Data'!H51</f>
        <v>Herbaceous Wetlands</v>
      </c>
      <c r="K51" s="121">
        <f>'Agricultural Data'!I51</f>
        <v>1.3331314750000001</v>
      </c>
      <c r="L51" s="121">
        <f>'Agricultural Data'!J51</f>
        <v>1.3331314750000001</v>
      </c>
      <c r="M51" s="120" t="str">
        <f>IF(J51=0,"No Data",
IF(     OR(   INDEX('Inputs_Metric 31'!$T$6:$T$141,  MATCH($J51,'Inputs_Metric 31'!$S$6:$S$141,0))  =  "",     INDEX('Inputs_Metric 31'!$T$6:$T$141,MATCH($J51,'Inputs_Metric 31'!$S$6:$S$141,0))="CDL_Rev"),                 "No Mapped Crop",                  INDEX('Inputs_Metric 31'!$T$6:$T$141,MATCH($J51,'Inputs_Metric 31'!$S$6:$S$141,0)   )   )
       )</f>
        <v>No Mapped Crop</v>
      </c>
      <c r="N51" s="120" t="str">
        <f>IF(J51=0,"No Data",
IF(   OR(     INDEX('Inputs_Metric 31'!$U$6:$U$141,MATCH($J51,'Inputs_Metric 31'!$S$6:$S$141,0))="",     INDEX('Inputs_Metric 31'!$U$6:$U$141,MATCH($J51,'Inputs_Metric 31'!$S$6:$S$141,0))="CDL_Rev"  ),     "No Mapped Crop",INDEX('Inputs_Metric 31'!$U$6:$U$141,MATCH($J51,'Inputs_Metric 31'!$S$6:$S$141,0))))</f>
        <v>No Mapped Crop</v>
      </c>
      <c r="O51" s="102" t="str">
        <f>IF(N51="No Mapped Crop","",'Inputs_Metric 31'!$H$43*INDEX('Inputs_Metric 31'!$D$6:$D$109,MATCH(CONCATENATE(N51,H51),'Inputs_Metric 31'!$E$6:$E$109,0)))</f>
        <v/>
      </c>
      <c r="P51" s="175" t="str">
        <f>IF(M51="No Mapped Crop","",INDEX('Inputs_Metric 31'!$M$7:$O$26,MATCH(M51,'Inputs_Metric 31'!$G$7:$G$26,0),MATCH('Inputs_Metric 31'!$H$44,'Inputs_Metric 31'!$M$6:$O$6,0)))</f>
        <v/>
      </c>
      <c r="Q51" s="184" t="str">
        <f t="shared" si="4"/>
        <v/>
      </c>
      <c r="R51" s="184" t="str">
        <f t="shared" si="5"/>
        <v/>
      </c>
    </row>
    <row r="52" spans="3:18" x14ac:dyDescent="0.25">
      <c r="C52">
        <f t="shared" si="3"/>
        <v>4</v>
      </c>
      <c r="D52">
        <f>COUNTIF($F$4:F52,F52)</f>
        <v>1</v>
      </c>
      <c r="E52" s="40">
        <f>'Agricultural Data'!C52</f>
        <v>2</v>
      </c>
      <c r="F52" s="40" t="str">
        <f>'Agricultural Data'!D52</f>
        <v>NFWF-43281</v>
      </c>
      <c r="G52" s="40">
        <f>'Agricultural Data'!E52</f>
        <v>1</v>
      </c>
      <c r="H52" s="38" t="str">
        <f>'Agricultural Data'!F52</f>
        <v xml:space="preserve"> Delaware</v>
      </c>
      <c r="I52" s="38" t="str">
        <f>'Agricultural Data'!G52</f>
        <v>Sussex &amp;  Kent</v>
      </c>
      <c r="J52" s="38" t="str">
        <f>'Agricultural Data'!H52</f>
        <v>Open Water</v>
      </c>
      <c r="K52" s="121">
        <f>'Agricultural Data'!I52</f>
        <v>4.0342362300000003</v>
      </c>
      <c r="L52" s="121">
        <f>'Agricultural Data'!J52</f>
        <v>4.0322593900000001</v>
      </c>
      <c r="M52" s="120" t="str">
        <f>IF(J52=0,"No Data",
IF(     OR(   INDEX('Inputs_Metric 31'!$T$6:$T$141,  MATCH($J52,'Inputs_Metric 31'!$S$6:$S$141,0))  =  "",     INDEX('Inputs_Metric 31'!$T$6:$T$141,MATCH($J52,'Inputs_Metric 31'!$S$6:$S$141,0))="CDL_Rev"),                 "No Mapped Crop",                  INDEX('Inputs_Metric 31'!$T$6:$T$141,MATCH($J52,'Inputs_Metric 31'!$S$6:$S$141,0)   )   )
       )</f>
        <v>No Mapped Crop</v>
      </c>
      <c r="N52" s="120" t="str">
        <f>IF(J52=0,"No Data",
IF(   OR(     INDEX('Inputs_Metric 31'!$U$6:$U$141,MATCH($J52,'Inputs_Metric 31'!$S$6:$S$141,0))="",     INDEX('Inputs_Metric 31'!$U$6:$U$141,MATCH($J52,'Inputs_Metric 31'!$S$6:$S$141,0))="CDL_Rev"  ),     "No Mapped Crop",INDEX('Inputs_Metric 31'!$U$6:$U$141,MATCH($J52,'Inputs_Metric 31'!$S$6:$S$141,0))))</f>
        <v>No Mapped Crop</v>
      </c>
      <c r="O52" s="102" t="str">
        <f>IF(N52="No Mapped Crop","",'Inputs_Metric 31'!$H$43*INDEX('Inputs_Metric 31'!$D$6:$D$109,MATCH(CONCATENATE(N52,H52),'Inputs_Metric 31'!$E$6:$E$109,0)))</f>
        <v/>
      </c>
      <c r="P52" s="175" t="str">
        <f>IF(M52="No Mapped Crop","",INDEX('Inputs_Metric 31'!$M$7:$O$26,MATCH(M52,'Inputs_Metric 31'!$G$7:$G$26,0),MATCH('Inputs_Metric 31'!$H$44,'Inputs_Metric 31'!$M$6:$O$6,0)))</f>
        <v/>
      </c>
      <c r="Q52" s="184" t="str">
        <f t="shared" si="4"/>
        <v/>
      </c>
      <c r="R52" s="184" t="str">
        <f t="shared" si="5"/>
        <v/>
      </c>
    </row>
    <row r="53" spans="3:18" x14ac:dyDescent="0.25">
      <c r="C53">
        <f t="shared" si="3"/>
        <v>4</v>
      </c>
      <c r="D53">
        <f>COUNTIF($F$4:F53,F53)</f>
        <v>2</v>
      </c>
      <c r="E53" s="40">
        <f>'Agricultural Data'!C53</f>
        <v>2</v>
      </c>
      <c r="F53" s="40" t="str">
        <f>'Agricultural Data'!D53</f>
        <v>NFWF-43281</v>
      </c>
      <c r="G53" s="40">
        <f>'Agricultural Data'!E53</f>
        <v>1</v>
      </c>
      <c r="H53" s="38" t="str">
        <f>'Agricultural Data'!F53</f>
        <v xml:space="preserve"> Delaware</v>
      </c>
      <c r="I53" s="38" t="str">
        <f>'Agricultural Data'!G53</f>
        <v>Sussex &amp;  Kent</v>
      </c>
      <c r="J53" s="38" t="str">
        <f>'Agricultural Data'!H53</f>
        <v>Barren</v>
      </c>
      <c r="K53" s="121">
        <f>'Agricultural Data'!I53</f>
        <v>0.56611755500000005</v>
      </c>
      <c r="L53" s="121">
        <f>'Agricultural Data'!J53</f>
        <v>0.59972383500000004</v>
      </c>
      <c r="M53" s="120" t="str">
        <f>IF(J53=0,"No Data",
IF(     OR(   INDEX('Inputs_Metric 31'!$T$6:$T$141,  MATCH($J53,'Inputs_Metric 31'!$S$6:$S$141,0))  =  "",     INDEX('Inputs_Metric 31'!$T$6:$T$141,MATCH($J53,'Inputs_Metric 31'!$S$6:$S$141,0))="CDL_Rev"),                 "No Mapped Crop",                  INDEX('Inputs_Metric 31'!$T$6:$T$141,MATCH($J53,'Inputs_Metric 31'!$S$6:$S$141,0)   )   )
       )</f>
        <v>No Mapped Crop</v>
      </c>
      <c r="N53" s="120" t="str">
        <f>IF(J53=0,"No Data",
IF(   OR(     INDEX('Inputs_Metric 31'!$U$6:$U$141,MATCH($J53,'Inputs_Metric 31'!$S$6:$S$141,0))="",     INDEX('Inputs_Metric 31'!$U$6:$U$141,MATCH($J53,'Inputs_Metric 31'!$S$6:$S$141,0))="CDL_Rev"  ),     "No Mapped Crop",INDEX('Inputs_Metric 31'!$U$6:$U$141,MATCH($J53,'Inputs_Metric 31'!$S$6:$S$141,0))))</f>
        <v>No Mapped Crop</v>
      </c>
      <c r="O53" s="102" t="str">
        <f>IF(N53="No Mapped Crop","",'Inputs_Metric 31'!$H$43*INDEX('Inputs_Metric 31'!$D$6:$D$109,MATCH(CONCATENATE(N53,H53),'Inputs_Metric 31'!$E$6:$E$109,0)))</f>
        <v/>
      </c>
      <c r="P53" s="175" t="str">
        <f>IF(M53="No Mapped Crop","",INDEX('Inputs_Metric 31'!$M$7:$O$26,MATCH(M53,'Inputs_Metric 31'!$G$7:$G$26,0),MATCH('Inputs_Metric 31'!$H$44,'Inputs_Metric 31'!$M$6:$O$6,0)))</f>
        <v/>
      </c>
      <c r="Q53" s="184" t="str">
        <f t="shared" si="4"/>
        <v/>
      </c>
      <c r="R53" s="184" t="str">
        <f t="shared" si="5"/>
        <v/>
      </c>
    </row>
    <row r="54" spans="3:18" x14ac:dyDescent="0.25">
      <c r="C54">
        <f t="shared" si="3"/>
        <v>4</v>
      </c>
      <c r="D54">
        <f>COUNTIF($F$4:F54,F54)</f>
        <v>3</v>
      </c>
      <c r="E54" s="40">
        <f>'Agricultural Data'!C54</f>
        <v>2</v>
      </c>
      <c r="F54" s="40" t="str">
        <f>'Agricultural Data'!D54</f>
        <v>NFWF-43281</v>
      </c>
      <c r="G54" s="40">
        <f>'Agricultural Data'!E54</f>
        <v>1</v>
      </c>
      <c r="H54" s="38" t="str">
        <f>'Agricultural Data'!F54</f>
        <v xml:space="preserve"> Delaware</v>
      </c>
      <c r="I54" s="38" t="str">
        <f>'Agricultural Data'!G54</f>
        <v>Sussex &amp;  Kent</v>
      </c>
      <c r="J54" s="38" t="str">
        <f>'Agricultural Data'!H54</f>
        <v>Herbaceous Wetlands</v>
      </c>
      <c r="K54" s="121">
        <f>'Agricultural Data'!I54</f>
        <v>1.64028299</v>
      </c>
      <c r="L54" s="121">
        <f>'Agricultural Data'!J54</f>
        <v>1.6289161599999999</v>
      </c>
      <c r="M54" s="120" t="str">
        <f>IF(J54=0,"No Data",
IF(     OR(   INDEX('Inputs_Metric 31'!$T$6:$T$141,  MATCH($J54,'Inputs_Metric 31'!$S$6:$S$141,0))  =  "",     INDEX('Inputs_Metric 31'!$T$6:$T$141,MATCH($J54,'Inputs_Metric 31'!$S$6:$S$141,0))="CDL_Rev"),                 "No Mapped Crop",                  INDEX('Inputs_Metric 31'!$T$6:$T$141,MATCH($J54,'Inputs_Metric 31'!$S$6:$S$141,0)   )   )
       )</f>
        <v>No Mapped Crop</v>
      </c>
      <c r="N54" s="120" t="str">
        <f>IF(J54=0,"No Data",
IF(   OR(     INDEX('Inputs_Metric 31'!$U$6:$U$141,MATCH($J54,'Inputs_Metric 31'!$S$6:$S$141,0))="",     INDEX('Inputs_Metric 31'!$U$6:$U$141,MATCH($J54,'Inputs_Metric 31'!$S$6:$S$141,0))="CDL_Rev"  ),     "No Mapped Crop",INDEX('Inputs_Metric 31'!$U$6:$U$141,MATCH($J54,'Inputs_Metric 31'!$S$6:$S$141,0))))</f>
        <v>No Mapped Crop</v>
      </c>
      <c r="O54" s="102" t="str">
        <f>IF(N54="No Mapped Crop","",'Inputs_Metric 31'!$H$43*INDEX('Inputs_Metric 31'!$D$6:$D$109,MATCH(CONCATENATE(N54,H54),'Inputs_Metric 31'!$E$6:$E$109,0)))</f>
        <v/>
      </c>
      <c r="P54" s="175" t="str">
        <f>IF(M54="No Mapped Crop","",INDEX('Inputs_Metric 31'!$M$7:$O$26,MATCH(M54,'Inputs_Metric 31'!$G$7:$G$26,0),MATCH('Inputs_Metric 31'!$H$44,'Inputs_Metric 31'!$M$6:$O$6,0)))</f>
        <v/>
      </c>
      <c r="Q54" s="184" t="str">
        <f t="shared" si="4"/>
        <v/>
      </c>
      <c r="R54" s="184" t="str">
        <f t="shared" si="5"/>
        <v/>
      </c>
    </row>
    <row r="55" spans="3:18" x14ac:dyDescent="0.25">
      <c r="C55">
        <f t="shared" si="3"/>
        <v>4</v>
      </c>
      <c r="D55">
        <f>COUNTIF($F$4:F55,F55)</f>
        <v>4</v>
      </c>
      <c r="E55" s="40">
        <f>'Agricultural Data'!C55</f>
        <v>20</v>
      </c>
      <c r="F55" s="40" t="str">
        <f>'Agricultural Data'!D55</f>
        <v>NFWF-43281</v>
      </c>
      <c r="G55" s="40">
        <f>'Agricultural Data'!E55</f>
        <v>1</v>
      </c>
      <c r="H55" s="38" t="str">
        <f>'Agricultural Data'!F55</f>
        <v xml:space="preserve"> Delaware</v>
      </c>
      <c r="I55" s="38" t="str">
        <f>'Agricultural Data'!G55</f>
        <v>Sussex &amp;  Kent</v>
      </c>
      <c r="J55" s="38" t="str">
        <f>'Agricultural Data'!H55</f>
        <v>Open Water</v>
      </c>
      <c r="K55" s="121">
        <f>'Agricultural Data'!I55</f>
        <v>9.3556424049999993</v>
      </c>
      <c r="L55" s="121">
        <f>'Agricultural Data'!J55</f>
        <v>9.3556424049999993</v>
      </c>
      <c r="M55" s="120" t="str">
        <f>IF(J55=0,"No Data",
IF(     OR(   INDEX('Inputs_Metric 31'!$T$6:$T$141,  MATCH($J55,'Inputs_Metric 31'!$S$6:$S$141,0))  =  "",     INDEX('Inputs_Metric 31'!$T$6:$T$141,MATCH($J55,'Inputs_Metric 31'!$S$6:$S$141,0))="CDL_Rev"),                 "No Mapped Crop",                  INDEX('Inputs_Metric 31'!$T$6:$T$141,MATCH($J55,'Inputs_Metric 31'!$S$6:$S$141,0)   )   )
       )</f>
        <v>No Mapped Crop</v>
      </c>
      <c r="N55" s="120" t="str">
        <f>IF(J55=0,"No Data",
IF(   OR(     INDEX('Inputs_Metric 31'!$U$6:$U$141,MATCH($J55,'Inputs_Metric 31'!$S$6:$S$141,0))="",     INDEX('Inputs_Metric 31'!$U$6:$U$141,MATCH($J55,'Inputs_Metric 31'!$S$6:$S$141,0))="CDL_Rev"  ),     "No Mapped Crop",INDEX('Inputs_Metric 31'!$U$6:$U$141,MATCH($J55,'Inputs_Metric 31'!$S$6:$S$141,0))))</f>
        <v>No Mapped Crop</v>
      </c>
      <c r="O55" s="102" t="str">
        <f>IF(N55="No Mapped Crop","",'Inputs_Metric 31'!$H$43*INDEX('Inputs_Metric 31'!$D$6:$D$109,MATCH(CONCATENATE(N55,H55),'Inputs_Metric 31'!$E$6:$E$109,0)))</f>
        <v/>
      </c>
      <c r="P55" s="175" t="str">
        <f>IF(M55="No Mapped Crop","",INDEX('Inputs_Metric 31'!$M$7:$O$26,MATCH(M55,'Inputs_Metric 31'!$G$7:$G$26,0),MATCH('Inputs_Metric 31'!$H$44,'Inputs_Metric 31'!$M$6:$O$6,0)))</f>
        <v/>
      </c>
      <c r="Q55" s="184" t="str">
        <f t="shared" si="4"/>
        <v/>
      </c>
      <c r="R55" s="184" t="str">
        <f t="shared" si="5"/>
        <v/>
      </c>
    </row>
    <row r="56" spans="3:18" x14ac:dyDescent="0.25">
      <c r="C56">
        <f t="shared" si="3"/>
        <v>4</v>
      </c>
      <c r="D56">
        <f>COUNTIF($F$4:F56,F56)</f>
        <v>5</v>
      </c>
      <c r="E56" s="40">
        <f>'Agricultural Data'!C56</f>
        <v>20</v>
      </c>
      <c r="F56" s="40" t="str">
        <f>'Agricultural Data'!D56</f>
        <v>NFWF-43281</v>
      </c>
      <c r="G56" s="40">
        <f>'Agricultural Data'!E56</f>
        <v>1</v>
      </c>
      <c r="H56" s="38" t="str">
        <f>'Agricultural Data'!F56</f>
        <v xml:space="preserve"> Delaware</v>
      </c>
      <c r="I56" s="38" t="str">
        <f>'Agricultural Data'!G56</f>
        <v>Sussex &amp;  Kent</v>
      </c>
      <c r="J56" s="38" t="str">
        <f>'Agricultural Data'!H56</f>
        <v>Developed/Low Intensity</v>
      </c>
      <c r="K56" s="121">
        <f>'Agricultural Data'!I56</f>
        <v>3.4347595000000002E-2</v>
      </c>
      <c r="L56" s="121">
        <f>'Agricultural Data'!J56</f>
        <v>3.4347595000000002E-2</v>
      </c>
      <c r="M56" s="120" t="str">
        <f>IF(J56=0,"No Data",
IF(     OR(   INDEX('Inputs_Metric 31'!$T$6:$T$141,  MATCH($J56,'Inputs_Metric 31'!$S$6:$S$141,0))  =  "",     INDEX('Inputs_Metric 31'!$T$6:$T$141,MATCH($J56,'Inputs_Metric 31'!$S$6:$S$141,0))="CDL_Rev"),                 "No Mapped Crop",                  INDEX('Inputs_Metric 31'!$T$6:$T$141,MATCH($J56,'Inputs_Metric 31'!$S$6:$S$141,0)   )   )
       )</f>
        <v>No Mapped Crop</v>
      </c>
      <c r="N56" s="120" t="str">
        <f>IF(J56=0,"No Data",
IF(   OR(     INDEX('Inputs_Metric 31'!$U$6:$U$141,MATCH($J56,'Inputs_Metric 31'!$S$6:$S$141,0))="",     INDEX('Inputs_Metric 31'!$U$6:$U$141,MATCH($J56,'Inputs_Metric 31'!$S$6:$S$141,0))="CDL_Rev"  ),     "No Mapped Crop",INDEX('Inputs_Metric 31'!$U$6:$U$141,MATCH($J56,'Inputs_Metric 31'!$S$6:$S$141,0))))</f>
        <v>No Mapped Crop</v>
      </c>
      <c r="O56" s="102" t="str">
        <f>IF(N56="No Mapped Crop","",'Inputs_Metric 31'!$H$43*INDEX('Inputs_Metric 31'!$D$6:$D$109,MATCH(CONCATENATE(N56,H56),'Inputs_Metric 31'!$E$6:$E$109,0)))</f>
        <v/>
      </c>
      <c r="P56" s="175" t="str">
        <f>IF(M56="No Mapped Crop","",INDEX('Inputs_Metric 31'!$M$7:$O$26,MATCH(M56,'Inputs_Metric 31'!$G$7:$G$26,0),MATCH('Inputs_Metric 31'!$H$44,'Inputs_Metric 31'!$M$6:$O$6,0)))</f>
        <v/>
      </c>
      <c r="Q56" s="184" t="str">
        <f t="shared" si="4"/>
        <v/>
      </c>
      <c r="R56" s="184" t="str">
        <f t="shared" si="5"/>
        <v/>
      </c>
    </row>
    <row r="57" spans="3:18" x14ac:dyDescent="0.25">
      <c r="C57">
        <f t="shared" si="3"/>
        <v>4</v>
      </c>
      <c r="D57">
        <f>COUNTIF($F$4:F57,F57)</f>
        <v>6</v>
      </c>
      <c r="E57" s="40">
        <f>'Agricultural Data'!C57</f>
        <v>20</v>
      </c>
      <c r="F57" s="40" t="str">
        <f>'Agricultural Data'!D57</f>
        <v>NFWF-43281</v>
      </c>
      <c r="G57" s="40">
        <f>'Agricultural Data'!E57</f>
        <v>1</v>
      </c>
      <c r="H57" s="38" t="str">
        <f>'Agricultural Data'!F57</f>
        <v xml:space="preserve"> Delaware</v>
      </c>
      <c r="I57" s="38" t="str">
        <f>'Agricultural Data'!G57</f>
        <v>Sussex &amp;  Kent</v>
      </c>
      <c r="J57" s="38" t="str">
        <f>'Agricultural Data'!H57</f>
        <v>Barren</v>
      </c>
      <c r="K57" s="121">
        <f>'Agricultural Data'!I57</f>
        <v>1.397872985</v>
      </c>
      <c r="L57" s="121">
        <f>'Agricultural Data'!J57</f>
        <v>1.3981200899999999</v>
      </c>
      <c r="M57" s="120" t="str">
        <f>IF(J57=0,"No Data",
IF(     OR(   INDEX('Inputs_Metric 31'!$T$6:$T$141,  MATCH($J57,'Inputs_Metric 31'!$S$6:$S$141,0))  =  "",     INDEX('Inputs_Metric 31'!$T$6:$T$141,MATCH($J57,'Inputs_Metric 31'!$S$6:$S$141,0))="CDL_Rev"),                 "No Mapped Crop",                  INDEX('Inputs_Metric 31'!$T$6:$T$141,MATCH($J57,'Inputs_Metric 31'!$S$6:$S$141,0)   )   )
       )</f>
        <v>No Mapped Crop</v>
      </c>
      <c r="N57" s="120" t="str">
        <f>IF(J57=0,"No Data",
IF(   OR(     INDEX('Inputs_Metric 31'!$U$6:$U$141,MATCH($J57,'Inputs_Metric 31'!$S$6:$S$141,0))="",     INDEX('Inputs_Metric 31'!$U$6:$U$141,MATCH($J57,'Inputs_Metric 31'!$S$6:$S$141,0))="CDL_Rev"  ),     "No Mapped Crop",INDEX('Inputs_Metric 31'!$U$6:$U$141,MATCH($J57,'Inputs_Metric 31'!$S$6:$S$141,0))))</f>
        <v>No Mapped Crop</v>
      </c>
      <c r="O57" s="102" t="str">
        <f>IF(N57="No Mapped Crop","",'Inputs_Metric 31'!$H$43*INDEX('Inputs_Metric 31'!$D$6:$D$109,MATCH(CONCATENATE(N57,H57),'Inputs_Metric 31'!$E$6:$E$109,0)))</f>
        <v/>
      </c>
      <c r="P57" s="175" t="str">
        <f>IF(M57="No Mapped Crop","",INDEX('Inputs_Metric 31'!$M$7:$O$26,MATCH(M57,'Inputs_Metric 31'!$G$7:$G$26,0),MATCH('Inputs_Metric 31'!$H$44,'Inputs_Metric 31'!$M$6:$O$6,0)))</f>
        <v/>
      </c>
      <c r="Q57" s="184" t="str">
        <f t="shared" si="4"/>
        <v/>
      </c>
      <c r="R57" s="184" t="str">
        <f t="shared" si="5"/>
        <v/>
      </c>
    </row>
    <row r="58" spans="3:18" x14ac:dyDescent="0.25">
      <c r="C58">
        <f t="shared" si="3"/>
        <v>4</v>
      </c>
      <c r="D58">
        <f>COUNTIF($F$4:F58,F58)</f>
        <v>7</v>
      </c>
      <c r="E58" s="40">
        <f>'Agricultural Data'!C58</f>
        <v>20</v>
      </c>
      <c r="F58" s="40" t="str">
        <f>'Agricultural Data'!D58</f>
        <v>NFWF-43281</v>
      </c>
      <c r="G58" s="40">
        <f>'Agricultural Data'!E58</f>
        <v>1</v>
      </c>
      <c r="H58" s="38" t="str">
        <f>'Agricultural Data'!F58</f>
        <v xml:space="preserve"> Delaware</v>
      </c>
      <c r="I58" s="38" t="str">
        <f>'Agricultural Data'!G58</f>
        <v>Sussex &amp;  Kent</v>
      </c>
      <c r="J58" s="38" t="str">
        <f>'Agricultural Data'!H58</f>
        <v>Herbaceous Wetlands</v>
      </c>
      <c r="K58" s="121">
        <f>'Agricultural Data'!I58</f>
        <v>3.1019090650000001</v>
      </c>
      <c r="L58" s="121">
        <f>'Agricultural Data'!J58</f>
        <v>3.1019090650000001</v>
      </c>
      <c r="M58" s="120" t="str">
        <f>IF(J58=0,"No Data",
IF(     OR(   INDEX('Inputs_Metric 31'!$T$6:$T$141,  MATCH($J58,'Inputs_Metric 31'!$S$6:$S$141,0))  =  "",     INDEX('Inputs_Metric 31'!$T$6:$T$141,MATCH($J58,'Inputs_Metric 31'!$S$6:$S$141,0))="CDL_Rev"),                 "No Mapped Crop",                  INDEX('Inputs_Metric 31'!$T$6:$T$141,MATCH($J58,'Inputs_Metric 31'!$S$6:$S$141,0)   )   )
       )</f>
        <v>No Mapped Crop</v>
      </c>
      <c r="N58" s="120" t="str">
        <f>IF(J58=0,"No Data",
IF(   OR(     INDEX('Inputs_Metric 31'!$U$6:$U$141,MATCH($J58,'Inputs_Metric 31'!$S$6:$S$141,0))="",     INDEX('Inputs_Metric 31'!$U$6:$U$141,MATCH($J58,'Inputs_Metric 31'!$S$6:$S$141,0))="CDL_Rev"  ),     "No Mapped Crop",INDEX('Inputs_Metric 31'!$U$6:$U$141,MATCH($J58,'Inputs_Metric 31'!$S$6:$S$141,0))))</f>
        <v>No Mapped Crop</v>
      </c>
      <c r="O58" s="102" t="str">
        <f>IF(N58="No Mapped Crop","",'Inputs_Metric 31'!$H$43*INDEX('Inputs_Metric 31'!$D$6:$D$109,MATCH(CONCATENATE(N58,H58),'Inputs_Metric 31'!$E$6:$E$109,0)))</f>
        <v/>
      </c>
      <c r="P58" s="175" t="str">
        <f>IF(M58="No Mapped Crop","",INDEX('Inputs_Metric 31'!$M$7:$O$26,MATCH(M58,'Inputs_Metric 31'!$G$7:$G$26,0),MATCH('Inputs_Metric 31'!$H$44,'Inputs_Metric 31'!$M$6:$O$6,0)))</f>
        <v/>
      </c>
      <c r="Q58" s="184" t="str">
        <f t="shared" si="4"/>
        <v/>
      </c>
      <c r="R58" s="184" t="str">
        <f t="shared" si="5"/>
        <v/>
      </c>
    </row>
    <row r="59" spans="3:18" x14ac:dyDescent="0.25">
      <c r="C59">
        <f t="shared" si="3"/>
        <v>4</v>
      </c>
      <c r="D59">
        <f>COUNTIF($F$4:F59,F59)</f>
        <v>8</v>
      </c>
      <c r="E59" s="40">
        <f>'Agricultural Data'!C59</f>
        <v>100</v>
      </c>
      <c r="F59" s="40" t="str">
        <f>'Agricultural Data'!D59</f>
        <v>NFWF-43281</v>
      </c>
      <c r="G59" s="40">
        <f>'Agricultural Data'!E59</f>
        <v>1</v>
      </c>
      <c r="H59" s="38" t="str">
        <f>'Agricultural Data'!F59</f>
        <v xml:space="preserve"> Delaware</v>
      </c>
      <c r="I59" s="38" t="str">
        <f>'Agricultural Data'!G59</f>
        <v>Sussex &amp;  Kent</v>
      </c>
      <c r="J59" s="38" t="str">
        <f>'Agricultural Data'!H59</f>
        <v>Open Water</v>
      </c>
      <c r="K59" s="121">
        <f>'Agricultural Data'!I59</f>
        <v>15.703522749999999</v>
      </c>
      <c r="L59" s="121">
        <f>'Agricultural Data'!J59</f>
        <v>15.703522749999999</v>
      </c>
      <c r="M59" s="120" t="str">
        <f>IF(J59=0,"No Data",
IF(     OR(   INDEX('Inputs_Metric 31'!$T$6:$T$141,  MATCH($J59,'Inputs_Metric 31'!$S$6:$S$141,0))  =  "",     INDEX('Inputs_Metric 31'!$T$6:$T$141,MATCH($J59,'Inputs_Metric 31'!$S$6:$S$141,0))="CDL_Rev"),                 "No Mapped Crop",                  INDEX('Inputs_Metric 31'!$T$6:$T$141,MATCH($J59,'Inputs_Metric 31'!$S$6:$S$141,0)   )   )
       )</f>
        <v>No Mapped Crop</v>
      </c>
      <c r="N59" s="120" t="str">
        <f>IF(J59=0,"No Data",
IF(   OR(     INDEX('Inputs_Metric 31'!$U$6:$U$141,MATCH($J59,'Inputs_Metric 31'!$S$6:$S$141,0))="",     INDEX('Inputs_Metric 31'!$U$6:$U$141,MATCH($J59,'Inputs_Metric 31'!$S$6:$S$141,0))="CDL_Rev"  ),     "No Mapped Crop",INDEX('Inputs_Metric 31'!$U$6:$U$141,MATCH($J59,'Inputs_Metric 31'!$S$6:$S$141,0))))</f>
        <v>No Mapped Crop</v>
      </c>
      <c r="O59" s="102" t="str">
        <f>IF(N59="No Mapped Crop","",'Inputs_Metric 31'!$H$43*INDEX('Inputs_Metric 31'!$D$6:$D$109,MATCH(CONCATENATE(N59,H59),'Inputs_Metric 31'!$E$6:$E$109,0)))</f>
        <v/>
      </c>
      <c r="P59" s="175" t="str">
        <f>IF(M59="No Mapped Crop","",INDEX('Inputs_Metric 31'!$M$7:$O$26,MATCH(M59,'Inputs_Metric 31'!$G$7:$G$26,0),MATCH('Inputs_Metric 31'!$H$44,'Inputs_Metric 31'!$M$6:$O$6,0)))</f>
        <v/>
      </c>
      <c r="Q59" s="184" t="str">
        <f t="shared" si="4"/>
        <v/>
      </c>
      <c r="R59" s="184" t="str">
        <f t="shared" si="5"/>
        <v/>
      </c>
    </row>
    <row r="60" spans="3:18" x14ac:dyDescent="0.25">
      <c r="C60">
        <f t="shared" si="3"/>
        <v>4</v>
      </c>
      <c r="D60">
        <f>COUNTIF($F$4:F60,F60)</f>
        <v>9</v>
      </c>
      <c r="E60" s="40">
        <f>'Agricultural Data'!C60</f>
        <v>100</v>
      </c>
      <c r="F60" s="40" t="str">
        <f>'Agricultural Data'!D60</f>
        <v>NFWF-43281</v>
      </c>
      <c r="G60" s="40">
        <f>'Agricultural Data'!E60</f>
        <v>1</v>
      </c>
      <c r="H60" s="38" t="str">
        <f>'Agricultural Data'!F60</f>
        <v xml:space="preserve"> Delaware</v>
      </c>
      <c r="I60" s="38" t="str">
        <f>'Agricultural Data'!G60</f>
        <v>Sussex &amp;  Kent</v>
      </c>
      <c r="J60" s="38" t="str">
        <f>'Agricultural Data'!H60</f>
        <v>Developed/Low Intensity</v>
      </c>
      <c r="K60" s="121">
        <f>'Agricultural Data'!I60</f>
        <v>1.11147829</v>
      </c>
      <c r="L60" s="121">
        <f>'Agricultural Data'!J60</f>
        <v>1.11147829</v>
      </c>
      <c r="M60" s="120" t="str">
        <f>IF(J60=0,"No Data",
IF(     OR(   INDEX('Inputs_Metric 31'!$T$6:$T$141,  MATCH($J60,'Inputs_Metric 31'!$S$6:$S$141,0))  =  "",     INDEX('Inputs_Metric 31'!$T$6:$T$141,MATCH($J60,'Inputs_Metric 31'!$S$6:$S$141,0))="CDL_Rev"),                 "No Mapped Crop",                  INDEX('Inputs_Metric 31'!$T$6:$T$141,MATCH($J60,'Inputs_Metric 31'!$S$6:$S$141,0)   )   )
       )</f>
        <v>No Mapped Crop</v>
      </c>
      <c r="N60" s="120" t="str">
        <f>IF(J60=0,"No Data",
IF(   OR(     INDEX('Inputs_Metric 31'!$U$6:$U$141,MATCH($J60,'Inputs_Metric 31'!$S$6:$S$141,0))="",     INDEX('Inputs_Metric 31'!$U$6:$U$141,MATCH($J60,'Inputs_Metric 31'!$S$6:$S$141,0))="CDL_Rev"  ),     "No Mapped Crop",INDEX('Inputs_Metric 31'!$U$6:$U$141,MATCH($J60,'Inputs_Metric 31'!$S$6:$S$141,0))))</f>
        <v>No Mapped Crop</v>
      </c>
      <c r="O60" s="102" t="str">
        <f>IF(N60="No Mapped Crop","",'Inputs_Metric 31'!$H$43*INDEX('Inputs_Metric 31'!$D$6:$D$109,MATCH(CONCATENATE(N60,H60),'Inputs_Metric 31'!$E$6:$E$109,0)))</f>
        <v/>
      </c>
      <c r="P60" s="175" t="str">
        <f>IF(M60="No Mapped Crop","",INDEX('Inputs_Metric 31'!$M$7:$O$26,MATCH(M60,'Inputs_Metric 31'!$G$7:$G$26,0),MATCH('Inputs_Metric 31'!$H$44,'Inputs_Metric 31'!$M$6:$O$6,0)))</f>
        <v/>
      </c>
      <c r="Q60" s="184" t="str">
        <f t="shared" si="4"/>
        <v/>
      </c>
      <c r="R60" s="184" t="str">
        <f t="shared" si="5"/>
        <v/>
      </c>
    </row>
    <row r="61" spans="3:18" x14ac:dyDescent="0.25">
      <c r="C61">
        <f t="shared" si="3"/>
        <v>4</v>
      </c>
      <c r="D61">
        <f>COUNTIF($F$4:F61,F61)</f>
        <v>10</v>
      </c>
      <c r="E61" s="40">
        <f>'Agricultural Data'!C61</f>
        <v>100</v>
      </c>
      <c r="F61" s="40" t="str">
        <f>'Agricultural Data'!D61</f>
        <v>NFWF-43281</v>
      </c>
      <c r="G61" s="40">
        <f>'Agricultural Data'!E61</f>
        <v>1</v>
      </c>
      <c r="H61" s="38" t="str">
        <f>'Agricultural Data'!F61</f>
        <v xml:space="preserve"> Delaware</v>
      </c>
      <c r="I61" s="38" t="str">
        <f>'Agricultural Data'!G61</f>
        <v>Sussex &amp;  Kent</v>
      </c>
      <c r="J61" s="38" t="str">
        <f>'Agricultural Data'!H61</f>
        <v>Developed/Med Intensity</v>
      </c>
      <c r="K61" s="121">
        <f>'Agricultural Data'!I61</f>
        <v>0.18508164499999999</v>
      </c>
      <c r="L61" s="121">
        <f>'Agricultural Data'!J61</f>
        <v>0.18508164499999999</v>
      </c>
      <c r="M61" s="120" t="str">
        <f>IF(J61=0,"No Data",
IF(     OR(   INDEX('Inputs_Metric 31'!$T$6:$T$141,  MATCH($J61,'Inputs_Metric 31'!$S$6:$S$141,0))  =  "",     INDEX('Inputs_Metric 31'!$T$6:$T$141,MATCH($J61,'Inputs_Metric 31'!$S$6:$S$141,0))="CDL_Rev"),                 "No Mapped Crop",                  INDEX('Inputs_Metric 31'!$T$6:$T$141,MATCH($J61,'Inputs_Metric 31'!$S$6:$S$141,0)   )   )
       )</f>
        <v>No Mapped Crop</v>
      </c>
      <c r="N61" s="120" t="str">
        <f>IF(J61=0,"No Data",
IF(   OR(     INDEX('Inputs_Metric 31'!$U$6:$U$141,MATCH($J61,'Inputs_Metric 31'!$S$6:$S$141,0))="",     INDEX('Inputs_Metric 31'!$U$6:$U$141,MATCH($J61,'Inputs_Metric 31'!$S$6:$S$141,0))="CDL_Rev"  ),     "No Mapped Crop",INDEX('Inputs_Metric 31'!$U$6:$U$141,MATCH($J61,'Inputs_Metric 31'!$S$6:$S$141,0))))</f>
        <v>No Mapped Crop</v>
      </c>
      <c r="O61" s="102" t="str">
        <f>IF(N61="No Mapped Crop","",'Inputs_Metric 31'!$H$43*INDEX('Inputs_Metric 31'!$D$6:$D$109,MATCH(CONCATENATE(N61,H61),'Inputs_Metric 31'!$E$6:$E$109,0)))</f>
        <v/>
      </c>
      <c r="P61" s="175" t="str">
        <f>IF(M61="No Mapped Crop","",INDEX('Inputs_Metric 31'!$M$7:$O$26,MATCH(M61,'Inputs_Metric 31'!$G$7:$G$26,0),MATCH('Inputs_Metric 31'!$H$44,'Inputs_Metric 31'!$M$6:$O$6,0)))</f>
        <v/>
      </c>
      <c r="Q61" s="184" t="str">
        <f t="shared" si="4"/>
        <v/>
      </c>
      <c r="R61" s="184" t="str">
        <f t="shared" si="5"/>
        <v/>
      </c>
    </row>
    <row r="62" spans="3:18" x14ac:dyDescent="0.25">
      <c r="C62">
        <f t="shared" si="3"/>
        <v>4</v>
      </c>
      <c r="D62">
        <f>COUNTIF($F$4:F62,F62)</f>
        <v>11</v>
      </c>
      <c r="E62" s="40">
        <f>'Agricultural Data'!C62</f>
        <v>100</v>
      </c>
      <c r="F62" s="40" t="str">
        <f>'Agricultural Data'!D62</f>
        <v>NFWF-43281</v>
      </c>
      <c r="G62" s="40">
        <f>'Agricultural Data'!E62</f>
        <v>1</v>
      </c>
      <c r="H62" s="38" t="str">
        <f>'Agricultural Data'!F62</f>
        <v xml:space="preserve"> Delaware</v>
      </c>
      <c r="I62" s="38" t="str">
        <f>'Agricultural Data'!G62</f>
        <v>Sussex &amp;  Kent</v>
      </c>
      <c r="J62" s="38" t="str">
        <f>'Agricultural Data'!H62</f>
        <v>Barren</v>
      </c>
      <c r="K62" s="121">
        <f>'Agricultural Data'!I62</f>
        <v>1.8451330349999999</v>
      </c>
      <c r="L62" s="121">
        <f>'Agricultural Data'!J62</f>
        <v>1.8451330349999999</v>
      </c>
      <c r="M62" s="120" t="str">
        <f>IF(J62=0,"No Data",
IF(     OR(   INDEX('Inputs_Metric 31'!$T$6:$T$141,  MATCH($J62,'Inputs_Metric 31'!$S$6:$S$141,0))  =  "",     INDEX('Inputs_Metric 31'!$T$6:$T$141,MATCH($J62,'Inputs_Metric 31'!$S$6:$S$141,0))="CDL_Rev"),                 "No Mapped Crop",                  INDEX('Inputs_Metric 31'!$T$6:$T$141,MATCH($J62,'Inputs_Metric 31'!$S$6:$S$141,0)   )   )
       )</f>
        <v>No Mapped Crop</v>
      </c>
      <c r="N62" s="120" t="str">
        <f>IF(J62=0,"No Data",
IF(   OR(     INDEX('Inputs_Metric 31'!$U$6:$U$141,MATCH($J62,'Inputs_Metric 31'!$S$6:$S$141,0))="",     INDEX('Inputs_Metric 31'!$U$6:$U$141,MATCH($J62,'Inputs_Metric 31'!$S$6:$S$141,0))="CDL_Rev"  ),     "No Mapped Crop",INDEX('Inputs_Metric 31'!$U$6:$U$141,MATCH($J62,'Inputs_Metric 31'!$S$6:$S$141,0))))</f>
        <v>No Mapped Crop</v>
      </c>
      <c r="O62" s="102" t="str">
        <f>IF(N62="No Mapped Crop","",'Inputs_Metric 31'!$H$43*INDEX('Inputs_Metric 31'!$D$6:$D$109,MATCH(CONCATENATE(N62,H62),'Inputs_Metric 31'!$E$6:$E$109,0)))</f>
        <v/>
      </c>
      <c r="P62" s="175" t="str">
        <f>IF(M62="No Mapped Crop","",INDEX('Inputs_Metric 31'!$M$7:$O$26,MATCH(M62,'Inputs_Metric 31'!$G$7:$G$26,0),MATCH('Inputs_Metric 31'!$H$44,'Inputs_Metric 31'!$M$6:$O$6,0)))</f>
        <v/>
      </c>
      <c r="Q62" s="184" t="str">
        <f t="shared" si="4"/>
        <v/>
      </c>
      <c r="R62" s="184" t="str">
        <f t="shared" si="5"/>
        <v/>
      </c>
    </row>
    <row r="63" spans="3:18" x14ac:dyDescent="0.25">
      <c r="C63">
        <f t="shared" si="3"/>
        <v>4</v>
      </c>
      <c r="D63">
        <f>COUNTIF($F$4:F63,F63)</f>
        <v>12</v>
      </c>
      <c r="E63" s="40">
        <f>'Agricultural Data'!C63</f>
        <v>100</v>
      </c>
      <c r="F63" s="40" t="str">
        <f>'Agricultural Data'!D63</f>
        <v>NFWF-43281</v>
      </c>
      <c r="G63" s="40">
        <f>'Agricultural Data'!E63</f>
        <v>1</v>
      </c>
      <c r="H63" s="38" t="str">
        <f>'Agricultural Data'!F63</f>
        <v xml:space="preserve"> Delaware</v>
      </c>
      <c r="I63" s="38" t="str">
        <f>'Agricultural Data'!G63</f>
        <v>Sussex &amp;  Kent</v>
      </c>
      <c r="J63" s="38" t="str">
        <f>'Agricultural Data'!H63</f>
        <v>Herbaceous Wetlands</v>
      </c>
      <c r="K63" s="121">
        <f>'Agricultural Data'!I63</f>
        <v>6.089902725</v>
      </c>
      <c r="L63" s="121">
        <f>'Agricultural Data'!J63</f>
        <v>6.089902725</v>
      </c>
      <c r="M63" s="120" t="str">
        <f>IF(J63=0,"No Data",
IF(     OR(   INDEX('Inputs_Metric 31'!$T$6:$T$141,  MATCH($J63,'Inputs_Metric 31'!$S$6:$S$141,0))  =  "",     INDEX('Inputs_Metric 31'!$T$6:$T$141,MATCH($J63,'Inputs_Metric 31'!$S$6:$S$141,0))="CDL_Rev"),                 "No Mapped Crop",                  INDEX('Inputs_Metric 31'!$T$6:$T$141,MATCH($J63,'Inputs_Metric 31'!$S$6:$S$141,0)   )   )
       )</f>
        <v>No Mapped Crop</v>
      </c>
      <c r="N63" s="120" t="str">
        <f>IF(J63=0,"No Data",
IF(   OR(     INDEX('Inputs_Metric 31'!$U$6:$U$141,MATCH($J63,'Inputs_Metric 31'!$S$6:$S$141,0))="",     INDEX('Inputs_Metric 31'!$U$6:$U$141,MATCH($J63,'Inputs_Metric 31'!$S$6:$S$141,0))="CDL_Rev"  ),     "No Mapped Crop",INDEX('Inputs_Metric 31'!$U$6:$U$141,MATCH($J63,'Inputs_Metric 31'!$S$6:$S$141,0))))</f>
        <v>No Mapped Crop</v>
      </c>
      <c r="O63" s="102" t="str">
        <f>IF(N63="No Mapped Crop","",'Inputs_Metric 31'!$H$43*INDEX('Inputs_Metric 31'!$D$6:$D$109,MATCH(CONCATENATE(N63,H63),'Inputs_Metric 31'!$E$6:$E$109,0)))</f>
        <v/>
      </c>
      <c r="P63" s="175" t="str">
        <f>IF(M63="No Mapped Crop","",INDEX('Inputs_Metric 31'!$M$7:$O$26,MATCH(M63,'Inputs_Metric 31'!$G$7:$G$26,0),MATCH('Inputs_Metric 31'!$H$44,'Inputs_Metric 31'!$M$6:$O$6,0)))</f>
        <v/>
      </c>
      <c r="Q63" s="184" t="str">
        <f t="shared" si="4"/>
        <v/>
      </c>
      <c r="R63" s="184" t="str">
        <f t="shared" si="5"/>
        <v/>
      </c>
    </row>
    <row r="64" spans="3:18" x14ac:dyDescent="0.25">
      <c r="C64">
        <f t="shared" si="3"/>
        <v>4</v>
      </c>
      <c r="D64">
        <f>COUNTIF($F$4:F64,F64)</f>
        <v>13</v>
      </c>
      <c r="E64" s="40">
        <f>'Agricultural Data'!C64</f>
        <v>2</v>
      </c>
      <c r="F64" s="40" t="str">
        <f>'Agricultural Data'!D64</f>
        <v>NFWF-43429</v>
      </c>
      <c r="G64" s="40">
        <f>'Agricultural Data'!E64</f>
        <v>2</v>
      </c>
      <c r="H64" s="38" t="str">
        <f>'Agricultural Data'!F64</f>
        <v>New Jersey</v>
      </c>
      <c r="I64" s="38" t="str">
        <f>'Agricultural Data'!G64</f>
        <v>Cumberland</v>
      </c>
      <c r="J64" s="38" t="str">
        <f>'Agricultural Data'!H64</f>
        <v>Developed/Low Intensity</v>
      </c>
      <c r="K64" s="121">
        <f>'Agricultural Data'!I64</f>
        <v>2.5335675649999998</v>
      </c>
      <c r="L64" s="121">
        <f>'Agricultural Data'!J64</f>
        <v>2.5434517649999999</v>
      </c>
      <c r="M64" s="120" t="str">
        <f>IF(J64=0,"No Data",
IF(     OR(   INDEX('Inputs_Metric 31'!$T$6:$T$141,  MATCH($J64,'Inputs_Metric 31'!$S$6:$S$141,0))  =  "",     INDEX('Inputs_Metric 31'!$T$6:$T$141,MATCH($J64,'Inputs_Metric 31'!$S$6:$S$141,0))="CDL_Rev"),                 "No Mapped Crop",                  INDEX('Inputs_Metric 31'!$T$6:$T$141,MATCH($J64,'Inputs_Metric 31'!$S$6:$S$141,0)   )   )
       )</f>
        <v>No Mapped Crop</v>
      </c>
      <c r="N64" s="120" t="str">
        <f>IF(J64=0,"No Data",
IF(   OR(     INDEX('Inputs_Metric 31'!$U$6:$U$141,MATCH($J64,'Inputs_Metric 31'!$S$6:$S$141,0))="",     INDEX('Inputs_Metric 31'!$U$6:$U$141,MATCH($J64,'Inputs_Metric 31'!$S$6:$S$141,0))="CDL_Rev"  ),     "No Mapped Crop",INDEX('Inputs_Metric 31'!$U$6:$U$141,MATCH($J64,'Inputs_Metric 31'!$S$6:$S$141,0))))</f>
        <v>No Mapped Crop</v>
      </c>
      <c r="O64" s="102" t="str">
        <f>IF(N64="No Mapped Crop","",'Inputs_Metric 31'!$H$43*INDEX('Inputs_Metric 31'!$D$6:$D$109,MATCH(CONCATENATE(N64,H64),'Inputs_Metric 31'!$E$6:$E$109,0)))</f>
        <v/>
      </c>
      <c r="P64" s="175" t="str">
        <f>IF(M64="No Mapped Crop","",INDEX('Inputs_Metric 31'!$M$7:$O$26,MATCH(M64,'Inputs_Metric 31'!$G$7:$G$26,0),MATCH('Inputs_Metric 31'!$H$44,'Inputs_Metric 31'!$M$6:$O$6,0)))</f>
        <v/>
      </c>
      <c r="Q64" s="184" t="str">
        <f t="shared" si="4"/>
        <v/>
      </c>
      <c r="R64" s="184" t="str">
        <f t="shared" si="5"/>
        <v/>
      </c>
    </row>
    <row r="65" spans="3:18" x14ac:dyDescent="0.25">
      <c r="C65">
        <f t="shared" si="3"/>
        <v>4</v>
      </c>
      <c r="D65">
        <f>COUNTIF($F$4:F65,F65)</f>
        <v>14</v>
      </c>
      <c r="E65" s="40">
        <f>'Agricultural Data'!C65</f>
        <v>2</v>
      </c>
      <c r="F65" s="40" t="str">
        <f>'Agricultural Data'!D65</f>
        <v>NFWF-43429</v>
      </c>
      <c r="G65" s="40">
        <f>'Agricultural Data'!E65</f>
        <v>2</v>
      </c>
      <c r="H65" s="38" t="str">
        <f>'Agricultural Data'!F65</f>
        <v>New Jersey</v>
      </c>
      <c r="I65" s="38" t="str">
        <f>'Agricultural Data'!G65</f>
        <v>Cumberland</v>
      </c>
      <c r="J65" s="38" t="str">
        <f>'Agricultural Data'!H65</f>
        <v>Developed/Med Intensity</v>
      </c>
      <c r="K65" s="121">
        <f>'Agricultural Data'!I65</f>
        <v>1.24442078</v>
      </c>
      <c r="L65" s="121">
        <f>'Agricultural Data'!J65</f>
        <v>1.38181116</v>
      </c>
      <c r="M65" s="120" t="str">
        <f>IF(J65=0,"No Data",
IF(     OR(   INDEX('Inputs_Metric 31'!$T$6:$T$141,  MATCH($J65,'Inputs_Metric 31'!$S$6:$S$141,0))  =  "",     INDEX('Inputs_Metric 31'!$T$6:$T$141,MATCH($J65,'Inputs_Metric 31'!$S$6:$S$141,0))="CDL_Rev"),                 "No Mapped Crop",                  INDEX('Inputs_Metric 31'!$T$6:$T$141,MATCH($J65,'Inputs_Metric 31'!$S$6:$S$141,0)   )   )
       )</f>
        <v>No Mapped Crop</v>
      </c>
      <c r="N65" s="120" t="str">
        <f>IF(J65=0,"No Data",
IF(   OR(     INDEX('Inputs_Metric 31'!$U$6:$U$141,MATCH($J65,'Inputs_Metric 31'!$S$6:$S$141,0))="",     INDEX('Inputs_Metric 31'!$U$6:$U$141,MATCH($J65,'Inputs_Metric 31'!$S$6:$S$141,0))="CDL_Rev"  ),     "No Mapped Crop",INDEX('Inputs_Metric 31'!$U$6:$U$141,MATCH($J65,'Inputs_Metric 31'!$S$6:$S$141,0))))</f>
        <v>No Mapped Crop</v>
      </c>
      <c r="O65" s="102" t="str">
        <f>IF(N65="No Mapped Crop","",'Inputs_Metric 31'!$H$43*INDEX('Inputs_Metric 31'!$D$6:$D$109,MATCH(CONCATENATE(N65,H65),'Inputs_Metric 31'!$E$6:$E$109,0)))</f>
        <v/>
      </c>
      <c r="P65" s="175" t="str">
        <f>IF(M65="No Mapped Crop","",INDEX('Inputs_Metric 31'!$M$7:$O$26,MATCH(M65,'Inputs_Metric 31'!$G$7:$G$26,0),MATCH('Inputs_Metric 31'!$H$44,'Inputs_Metric 31'!$M$6:$O$6,0)))</f>
        <v/>
      </c>
      <c r="Q65" s="184" t="str">
        <f t="shared" si="4"/>
        <v/>
      </c>
      <c r="R65" s="184" t="str">
        <f t="shared" si="5"/>
        <v/>
      </c>
    </row>
    <row r="66" spans="3:18" x14ac:dyDescent="0.25">
      <c r="C66">
        <f t="shared" si="3"/>
        <v>4</v>
      </c>
      <c r="D66">
        <f>COUNTIF($F$4:F66,F66)</f>
        <v>15</v>
      </c>
      <c r="E66" s="40">
        <f>'Agricultural Data'!C66</f>
        <v>2</v>
      </c>
      <c r="F66" s="40" t="str">
        <f>'Agricultural Data'!D66</f>
        <v>NFWF-43429</v>
      </c>
      <c r="G66" s="40">
        <f>'Agricultural Data'!E66</f>
        <v>2</v>
      </c>
      <c r="H66" s="38" t="str">
        <f>'Agricultural Data'!F66</f>
        <v>New Jersey</v>
      </c>
      <c r="I66" s="38" t="str">
        <f>'Agricultural Data'!G66</f>
        <v>Cumberland</v>
      </c>
      <c r="J66" s="38" t="str">
        <f>'Agricultural Data'!H66</f>
        <v>Shrubland</v>
      </c>
      <c r="K66" s="121">
        <f>'Agricultural Data'!I66</f>
        <v>0.22239449999999999</v>
      </c>
      <c r="L66" s="121">
        <f>'Agricultural Data'!J66</f>
        <v>0.22239449999999999</v>
      </c>
      <c r="M66" s="120" t="str">
        <f>IF(J66=0,"No Data",
IF(     OR(   INDEX('Inputs_Metric 31'!$T$6:$T$141,  MATCH($J66,'Inputs_Metric 31'!$S$6:$S$141,0))  =  "",     INDEX('Inputs_Metric 31'!$T$6:$T$141,MATCH($J66,'Inputs_Metric 31'!$S$6:$S$141,0))="CDL_Rev"),                 "No Mapped Crop",                  INDEX('Inputs_Metric 31'!$T$6:$T$141,MATCH($J66,'Inputs_Metric 31'!$S$6:$S$141,0)   )   )
       )</f>
        <v>No Mapped Crop</v>
      </c>
      <c r="N66" s="120" t="str">
        <f>IF(J66=0,"No Data",
IF(   OR(     INDEX('Inputs_Metric 31'!$U$6:$U$141,MATCH($J66,'Inputs_Metric 31'!$S$6:$S$141,0))="",     INDEX('Inputs_Metric 31'!$U$6:$U$141,MATCH($J66,'Inputs_Metric 31'!$S$6:$S$141,0))="CDL_Rev"  ),     "No Mapped Crop",INDEX('Inputs_Metric 31'!$U$6:$U$141,MATCH($J66,'Inputs_Metric 31'!$S$6:$S$141,0))))</f>
        <v>No Mapped Crop</v>
      </c>
      <c r="O66" s="102" t="str">
        <f>IF(N66="No Mapped Crop","",'Inputs_Metric 31'!$H$43*INDEX('Inputs_Metric 31'!$D$6:$D$109,MATCH(CONCATENATE(N66,H66),'Inputs_Metric 31'!$E$6:$E$109,0)))</f>
        <v/>
      </c>
      <c r="P66" s="175" t="str">
        <f>IF(M66="No Mapped Crop","",INDEX('Inputs_Metric 31'!$M$7:$O$26,MATCH(M66,'Inputs_Metric 31'!$G$7:$G$26,0),MATCH('Inputs_Metric 31'!$H$44,'Inputs_Metric 31'!$M$6:$O$6,0)))</f>
        <v/>
      </c>
      <c r="Q66" s="184" t="str">
        <f t="shared" si="4"/>
        <v/>
      </c>
      <c r="R66" s="184" t="str">
        <f t="shared" si="5"/>
        <v/>
      </c>
    </row>
    <row r="67" spans="3:18" x14ac:dyDescent="0.25">
      <c r="C67">
        <f t="shared" si="3"/>
        <v>4</v>
      </c>
      <c r="D67">
        <f>COUNTIF($F$4:F67,F67)</f>
        <v>16</v>
      </c>
      <c r="E67" s="40">
        <f>'Agricultural Data'!C67</f>
        <v>2</v>
      </c>
      <c r="F67" s="40" t="str">
        <f>'Agricultural Data'!D67</f>
        <v>NFWF-43429</v>
      </c>
      <c r="G67" s="40">
        <f>'Agricultural Data'!E67</f>
        <v>2</v>
      </c>
      <c r="H67" s="38" t="str">
        <f>'Agricultural Data'!F67</f>
        <v>New Jersey</v>
      </c>
      <c r="I67" s="38" t="str">
        <f>'Agricultural Data'!G67</f>
        <v>Cumberland</v>
      </c>
      <c r="J67" s="38" t="str">
        <f>'Agricultural Data'!H67</f>
        <v>Herbaceous Wetlands</v>
      </c>
      <c r="K67" s="121">
        <f>'Agricultural Data'!I67</f>
        <v>2.6936916050000002</v>
      </c>
      <c r="L67" s="121">
        <f>'Agricultural Data'!J67</f>
        <v>2.6936916050000002</v>
      </c>
      <c r="M67" s="120" t="str">
        <f>IF(J67=0,"No Data",
IF(     OR(   INDEX('Inputs_Metric 31'!$T$6:$T$141,  MATCH($J67,'Inputs_Metric 31'!$S$6:$S$141,0))  =  "",     INDEX('Inputs_Metric 31'!$T$6:$T$141,MATCH($J67,'Inputs_Metric 31'!$S$6:$S$141,0))="CDL_Rev"),                 "No Mapped Crop",                  INDEX('Inputs_Metric 31'!$T$6:$T$141,MATCH($J67,'Inputs_Metric 31'!$S$6:$S$141,0)   )   )
       )</f>
        <v>No Mapped Crop</v>
      </c>
      <c r="N67" s="120" t="str">
        <f>IF(J67=0,"No Data",
IF(   OR(     INDEX('Inputs_Metric 31'!$U$6:$U$141,MATCH($J67,'Inputs_Metric 31'!$S$6:$S$141,0))="",     INDEX('Inputs_Metric 31'!$U$6:$U$141,MATCH($J67,'Inputs_Metric 31'!$S$6:$S$141,0))="CDL_Rev"  ),     "No Mapped Crop",INDEX('Inputs_Metric 31'!$U$6:$U$141,MATCH($J67,'Inputs_Metric 31'!$S$6:$S$141,0))))</f>
        <v>No Mapped Crop</v>
      </c>
      <c r="O67" s="102" t="str">
        <f>IF(N67="No Mapped Crop","",'Inputs_Metric 31'!$H$43*INDEX('Inputs_Metric 31'!$D$6:$D$109,MATCH(CONCATENATE(N67,H67),'Inputs_Metric 31'!$E$6:$E$109,0)))</f>
        <v/>
      </c>
      <c r="P67" s="175" t="str">
        <f>IF(M67="No Mapped Crop","",INDEX('Inputs_Metric 31'!$M$7:$O$26,MATCH(M67,'Inputs_Metric 31'!$G$7:$G$26,0),MATCH('Inputs_Metric 31'!$H$44,'Inputs_Metric 31'!$M$6:$O$6,0)))</f>
        <v/>
      </c>
      <c r="Q67" s="184" t="str">
        <f t="shared" si="4"/>
        <v/>
      </c>
      <c r="R67" s="184" t="str">
        <f t="shared" si="5"/>
        <v/>
      </c>
    </row>
    <row r="68" spans="3:18" x14ac:dyDescent="0.25">
      <c r="C68">
        <f t="shared" si="3"/>
        <v>5</v>
      </c>
      <c r="D68">
        <f>COUNTIF($F$4:F68,F68)</f>
        <v>1</v>
      </c>
      <c r="E68" s="40">
        <f>'Agricultural Data'!C68</f>
        <v>100</v>
      </c>
      <c r="F68" s="40" t="str">
        <f>'Agricultural Data'!D68</f>
        <v>NFWF-43986</v>
      </c>
      <c r="G68" s="40">
        <f>'Agricultural Data'!E68</f>
        <v>1</v>
      </c>
      <c r="H68" s="38" t="str">
        <f>'Agricultural Data'!F68</f>
        <v>New Jersey</v>
      </c>
      <c r="I68" s="38" t="str">
        <f>'Agricultural Data'!G68</f>
        <v>Monmouth</v>
      </c>
      <c r="J68" s="38" t="str">
        <f>'Agricultural Data'!H68</f>
        <v>Developed/Open Space</v>
      </c>
      <c r="K68" s="121">
        <f>'Agricultural Data'!I68</f>
        <v>0.53325259000000003</v>
      </c>
      <c r="L68" s="121">
        <f>'Agricultural Data'!J68</f>
        <v>0.53325259000000003</v>
      </c>
      <c r="M68" s="120" t="str">
        <f>IF(J68=0,"No Data",
IF(     OR(   INDEX('Inputs_Metric 31'!$T$6:$T$141,  MATCH($J68,'Inputs_Metric 31'!$S$6:$S$141,0))  =  "",     INDEX('Inputs_Metric 31'!$T$6:$T$141,MATCH($J68,'Inputs_Metric 31'!$S$6:$S$141,0))="CDL_Rev"),                 "No Mapped Crop",                  INDEX('Inputs_Metric 31'!$T$6:$T$141,MATCH($J68,'Inputs_Metric 31'!$S$6:$S$141,0)   )   )
       )</f>
        <v>No Mapped Crop</v>
      </c>
      <c r="N68" s="120" t="str">
        <f>IF(J68=0,"No Data",
IF(   OR(     INDEX('Inputs_Metric 31'!$U$6:$U$141,MATCH($J68,'Inputs_Metric 31'!$S$6:$S$141,0))="",     INDEX('Inputs_Metric 31'!$U$6:$U$141,MATCH($J68,'Inputs_Metric 31'!$S$6:$S$141,0))="CDL_Rev"  ),     "No Mapped Crop",INDEX('Inputs_Metric 31'!$U$6:$U$141,MATCH($J68,'Inputs_Metric 31'!$S$6:$S$141,0))))</f>
        <v>No Mapped Crop</v>
      </c>
      <c r="O68" s="102" t="str">
        <f>IF(N68="No Mapped Crop","",'Inputs_Metric 31'!$H$43*INDEX('Inputs_Metric 31'!$D$6:$D$109,MATCH(CONCATENATE(N68,H68),'Inputs_Metric 31'!$E$6:$E$109,0)))</f>
        <v/>
      </c>
      <c r="P68" s="175" t="str">
        <f>IF(M68="No Mapped Crop","",INDEX('Inputs_Metric 31'!$M$7:$O$26,MATCH(M68,'Inputs_Metric 31'!$G$7:$G$26,0),MATCH('Inputs_Metric 31'!$H$44,'Inputs_Metric 31'!$M$6:$O$6,0)))</f>
        <v/>
      </c>
      <c r="Q68" s="184" t="str">
        <f t="shared" si="4"/>
        <v/>
      </c>
      <c r="R68" s="184" t="str">
        <f t="shared" si="5"/>
        <v/>
      </c>
    </row>
    <row r="69" spans="3:18" x14ac:dyDescent="0.25">
      <c r="C69">
        <f t="shared" si="3"/>
        <v>5</v>
      </c>
      <c r="D69">
        <f>COUNTIF($F$4:F69,F69)</f>
        <v>2</v>
      </c>
      <c r="E69" s="40">
        <f>'Agricultural Data'!C69</f>
        <v>100</v>
      </c>
      <c r="F69" s="40" t="str">
        <f>'Agricultural Data'!D69</f>
        <v>NFWF-43986</v>
      </c>
      <c r="G69" s="40">
        <f>'Agricultural Data'!E69</f>
        <v>1</v>
      </c>
      <c r="H69" s="38" t="str">
        <f>'Agricultural Data'!F69</f>
        <v>New Jersey</v>
      </c>
      <c r="I69" s="38" t="str">
        <f>'Agricultural Data'!G69</f>
        <v>Monmouth</v>
      </c>
      <c r="J69" s="38" t="str">
        <f>'Agricultural Data'!H69</f>
        <v>Developed/Low Intensity</v>
      </c>
      <c r="K69" s="121">
        <f>'Agricultural Data'!I69</f>
        <v>5.9354620999999996</v>
      </c>
      <c r="L69" s="121">
        <f>'Agricultural Data'!J69</f>
        <v>5.9354620999999996</v>
      </c>
      <c r="M69" s="120" t="str">
        <f>IF(J69=0,"No Data",
IF(     OR(   INDEX('Inputs_Metric 31'!$T$6:$T$141,  MATCH($J69,'Inputs_Metric 31'!$S$6:$S$141,0))  =  "",     INDEX('Inputs_Metric 31'!$T$6:$T$141,MATCH($J69,'Inputs_Metric 31'!$S$6:$S$141,0))="CDL_Rev"),                 "No Mapped Crop",                  INDEX('Inputs_Metric 31'!$T$6:$T$141,MATCH($J69,'Inputs_Metric 31'!$S$6:$S$141,0)   )   )
       )</f>
        <v>No Mapped Crop</v>
      </c>
      <c r="N69" s="120" t="str">
        <f>IF(J69=0,"No Data",
IF(   OR(     INDEX('Inputs_Metric 31'!$U$6:$U$141,MATCH($J69,'Inputs_Metric 31'!$S$6:$S$141,0))="",     INDEX('Inputs_Metric 31'!$U$6:$U$141,MATCH($J69,'Inputs_Metric 31'!$S$6:$S$141,0))="CDL_Rev"  ),     "No Mapped Crop",INDEX('Inputs_Metric 31'!$U$6:$U$141,MATCH($J69,'Inputs_Metric 31'!$S$6:$S$141,0))))</f>
        <v>No Mapped Crop</v>
      </c>
      <c r="O69" s="102" t="str">
        <f>IF(N69="No Mapped Crop","",'Inputs_Metric 31'!$H$43*INDEX('Inputs_Metric 31'!$D$6:$D$109,MATCH(CONCATENATE(N69,H69),'Inputs_Metric 31'!$E$6:$E$109,0)))</f>
        <v/>
      </c>
      <c r="P69" s="175" t="str">
        <f>IF(M69="No Mapped Crop","",INDEX('Inputs_Metric 31'!$M$7:$O$26,MATCH(M69,'Inputs_Metric 31'!$G$7:$G$26,0),MATCH('Inputs_Metric 31'!$H$44,'Inputs_Metric 31'!$M$6:$O$6,0)))</f>
        <v/>
      </c>
      <c r="Q69" s="184" t="str">
        <f t="shared" si="4"/>
        <v/>
      </c>
      <c r="R69" s="184" t="str">
        <f t="shared" si="5"/>
        <v/>
      </c>
    </row>
    <row r="70" spans="3:18" x14ac:dyDescent="0.25">
      <c r="C70">
        <f t="shared" si="3"/>
        <v>5</v>
      </c>
      <c r="D70">
        <f>COUNTIF($F$4:F70,F70)</f>
        <v>3</v>
      </c>
      <c r="E70" s="40">
        <f>'Agricultural Data'!C70</f>
        <v>100</v>
      </c>
      <c r="F70" s="40" t="str">
        <f>'Agricultural Data'!D70</f>
        <v>NFWF-43986</v>
      </c>
      <c r="G70" s="40">
        <f>'Agricultural Data'!E70</f>
        <v>1</v>
      </c>
      <c r="H70" s="38" t="str">
        <f>'Agricultural Data'!F70</f>
        <v>New Jersey</v>
      </c>
      <c r="I70" s="38" t="str">
        <f>'Agricultural Data'!G70</f>
        <v>Monmouth</v>
      </c>
      <c r="J70" s="38" t="str">
        <f>'Agricultural Data'!H70</f>
        <v>Developed/Med Intensity</v>
      </c>
      <c r="K70" s="121">
        <f>'Agricultural Data'!I70</f>
        <v>7.2863851349999997</v>
      </c>
      <c r="L70" s="121">
        <f>'Agricultural Data'!J70</f>
        <v>7.2858909250000004</v>
      </c>
      <c r="M70" s="120" t="str">
        <f>IF(J70=0,"No Data",
IF(     OR(   INDEX('Inputs_Metric 31'!$T$6:$T$141,  MATCH($J70,'Inputs_Metric 31'!$S$6:$S$141,0))  =  "",     INDEX('Inputs_Metric 31'!$T$6:$T$141,MATCH($J70,'Inputs_Metric 31'!$S$6:$S$141,0))="CDL_Rev"),                 "No Mapped Crop",                  INDEX('Inputs_Metric 31'!$T$6:$T$141,MATCH($J70,'Inputs_Metric 31'!$S$6:$S$141,0)   )   )
       )</f>
        <v>No Mapped Crop</v>
      </c>
      <c r="N70" s="120" t="str">
        <f>IF(J70=0,"No Data",
IF(   OR(     INDEX('Inputs_Metric 31'!$U$6:$U$141,MATCH($J70,'Inputs_Metric 31'!$S$6:$S$141,0))="",     INDEX('Inputs_Metric 31'!$U$6:$U$141,MATCH($J70,'Inputs_Metric 31'!$S$6:$S$141,0))="CDL_Rev"  ),     "No Mapped Crop",INDEX('Inputs_Metric 31'!$U$6:$U$141,MATCH($J70,'Inputs_Metric 31'!$S$6:$S$141,0))))</f>
        <v>No Mapped Crop</v>
      </c>
      <c r="O70" s="102" t="str">
        <f>IF(N70="No Mapped Crop","",'Inputs_Metric 31'!$H$43*INDEX('Inputs_Metric 31'!$D$6:$D$109,MATCH(CONCATENATE(N70,H70),'Inputs_Metric 31'!$E$6:$E$109,0)))</f>
        <v/>
      </c>
      <c r="P70" s="175" t="str">
        <f>IF(M70="No Mapped Crop","",INDEX('Inputs_Metric 31'!$M$7:$O$26,MATCH(M70,'Inputs_Metric 31'!$G$7:$G$26,0),MATCH('Inputs_Metric 31'!$H$44,'Inputs_Metric 31'!$M$6:$O$6,0)))</f>
        <v/>
      </c>
      <c r="Q70" s="184" t="str">
        <f t="shared" si="4"/>
        <v/>
      </c>
      <c r="R70" s="184" t="str">
        <f t="shared" si="5"/>
        <v/>
      </c>
    </row>
    <row r="71" spans="3:18" x14ac:dyDescent="0.25">
      <c r="C71">
        <f t="shared" si="3"/>
        <v>5</v>
      </c>
      <c r="D71">
        <f>COUNTIF($F$4:F71,F71)</f>
        <v>4</v>
      </c>
      <c r="E71" s="40">
        <f>'Agricultural Data'!C71</f>
        <v>100</v>
      </c>
      <c r="F71" s="40" t="str">
        <f>'Agricultural Data'!D71</f>
        <v>NFWF-43986</v>
      </c>
      <c r="G71" s="40">
        <f>'Agricultural Data'!E71</f>
        <v>1</v>
      </c>
      <c r="H71" s="38" t="str">
        <f>'Agricultural Data'!F71</f>
        <v>New Jersey</v>
      </c>
      <c r="I71" s="38" t="str">
        <f>'Agricultural Data'!G71</f>
        <v>Monmouth</v>
      </c>
      <c r="J71" s="38" t="str">
        <f>'Agricultural Data'!H71</f>
        <v>Developed/High Intensity</v>
      </c>
      <c r="K71" s="121">
        <f>'Agricultural Data'!I71</f>
        <v>8.2424343800000006</v>
      </c>
      <c r="L71" s="121">
        <f>'Agricultural Data'!J71</f>
        <v>8.2268667650000005</v>
      </c>
      <c r="M71" s="120" t="str">
        <f>IF(J71=0,"No Data",
IF(     OR(   INDEX('Inputs_Metric 31'!$T$6:$T$141,  MATCH($J71,'Inputs_Metric 31'!$S$6:$S$141,0))  =  "",     INDEX('Inputs_Metric 31'!$T$6:$T$141,MATCH($J71,'Inputs_Metric 31'!$S$6:$S$141,0))="CDL_Rev"),                 "No Mapped Crop",                  INDEX('Inputs_Metric 31'!$T$6:$T$141,MATCH($J71,'Inputs_Metric 31'!$S$6:$S$141,0)   )   )
       )</f>
        <v>No Mapped Crop</v>
      </c>
      <c r="N71" s="120" t="str">
        <f>IF(J71=0,"No Data",
IF(   OR(     INDEX('Inputs_Metric 31'!$U$6:$U$141,MATCH($J71,'Inputs_Metric 31'!$S$6:$S$141,0))="",     INDEX('Inputs_Metric 31'!$U$6:$U$141,MATCH($J71,'Inputs_Metric 31'!$S$6:$S$141,0))="CDL_Rev"  ),     "No Mapped Crop",INDEX('Inputs_Metric 31'!$U$6:$U$141,MATCH($J71,'Inputs_Metric 31'!$S$6:$S$141,0))))</f>
        <v>No Mapped Crop</v>
      </c>
      <c r="O71" s="102" t="str">
        <f>IF(N71="No Mapped Crop","",'Inputs_Metric 31'!$H$43*INDEX('Inputs_Metric 31'!$D$6:$D$109,MATCH(CONCATENATE(N71,H71),'Inputs_Metric 31'!$E$6:$E$109,0)))</f>
        <v/>
      </c>
      <c r="P71" s="175" t="str">
        <f>IF(M71="No Mapped Crop","",INDEX('Inputs_Metric 31'!$M$7:$O$26,MATCH(M71,'Inputs_Metric 31'!$G$7:$G$26,0),MATCH('Inputs_Metric 31'!$H$44,'Inputs_Metric 31'!$M$6:$O$6,0)))</f>
        <v/>
      </c>
      <c r="Q71" s="184" t="str">
        <f t="shared" si="4"/>
        <v/>
      </c>
      <c r="R71" s="184" t="str">
        <f t="shared" si="5"/>
        <v/>
      </c>
    </row>
    <row r="72" spans="3:18" x14ac:dyDescent="0.25">
      <c r="C72">
        <f t="shared" si="3"/>
        <v>6</v>
      </c>
      <c r="D72">
        <f>COUNTIF($F$4:F72,F72)</f>
        <v>1</v>
      </c>
      <c r="E72" s="40">
        <f>'Agricultural Data'!C72</f>
        <v>2</v>
      </c>
      <c r="F72" s="40" t="str">
        <f>'Agricultural Data'!D72</f>
        <v>NFWF-44167</v>
      </c>
      <c r="G72" s="40">
        <f>'Agricultural Data'!E72</f>
        <v>1</v>
      </c>
      <c r="H72" s="38" t="str">
        <f>'Agricultural Data'!F72</f>
        <v>Maryland</v>
      </c>
      <c r="I72" s="38" t="str">
        <f>'Agricultural Data'!G72</f>
        <v>Calvert</v>
      </c>
      <c r="J72" s="38" t="str">
        <f>'Agricultural Data'!H72</f>
        <v>Open Water</v>
      </c>
      <c r="K72" s="121">
        <f>'Agricultural Data'!I72</f>
        <v>0.538441795</v>
      </c>
      <c r="L72" s="121">
        <f>'Agricultural Data'!J72</f>
        <v>0.53572363999999995</v>
      </c>
      <c r="M72" s="120" t="str">
        <f>IF(J72=0,"No Data",
IF(     OR(   INDEX('Inputs_Metric 31'!$T$6:$T$141,  MATCH($J72,'Inputs_Metric 31'!$S$6:$S$141,0))  =  "",     INDEX('Inputs_Metric 31'!$T$6:$T$141,MATCH($J72,'Inputs_Metric 31'!$S$6:$S$141,0))="CDL_Rev"),                 "No Mapped Crop",                  INDEX('Inputs_Metric 31'!$T$6:$T$141,MATCH($J72,'Inputs_Metric 31'!$S$6:$S$141,0)   )   )
       )</f>
        <v>No Mapped Crop</v>
      </c>
      <c r="N72" s="120" t="str">
        <f>IF(J72=0,"No Data",
IF(   OR(     INDEX('Inputs_Metric 31'!$U$6:$U$141,MATCH($J72,'Inputs_Metric 31'!$S$6:$S$141,0))="",     INDEX('Inputs_Metric 31'!$U$6:$U$141,MATCH($J72,'Inputs_Metric 31'!$S$6:$S$141,0))="CDL_Rev"  ),     "No Mapped Crop",INDEX('Inputs_Metric 31'!$U$6:$U$141,MATCH($J72,'Inputs_Metric 31'!$S$6:$S$141,0))))</f>
        <v>No Mapped Crop</v>
      </c>
      <c r="O72" s="102" t="str">
        <f>IF(N72="No Mapped Crop","",'Inputs_Metric 31'!$H$43*INDEX('Inputs_Metric 31'!$D$6:$D$109,MATCH(CONCATENATE(N72,H72),'Inputs_Metric 31'!$E$6:$E$109,0)))</f>
        <v/>
      </c>
      <c r="P72" s="175" t="str">
        <f>IF(M72="No Mapped Crop","",INDEX('Inputs_Metric 31'!$M$7:$O$26,MATCH(M72,'Inputs_Metric 31'!$G$7:$G$26,0),MATCH('Inputs_Metric 31'!$H$44,'Inputs_Metric 31'!$M$6:$O$6,0)))</f>
        <v/>
      </c>
      <c r="Q72" s="184" t="str">
        <f t="shared" si="4"/>
        <v/>
      </c>
      <c r="R72" s="184" t="str">
        <f t="shared" si="5"/>
        <v/>
      </c>
    </row>
    <row r="73" spans="3:18" x14ac:dyDescent="0.25">
      <c r="C73">
        <f t="shared" si="3"/>
        <v>6</v>
      </c>
      <c r="D73">
        <f>COUNTIF($F$4:F73,F73)</f>
        <v>2</v>
      </c>
      <c r="E73" s="40">
        <f>'Agricultural Data'!C73</f>
        <v>2</v>
      </c>
      <c r="F73" s="40" t="str">
        <f>'Agricultural Data'!D73</f>
        <v>NFWF-44167</v>
      </c>
      <c r="G73" s="40">
        <f>'Agricultural Data'!E73</f>
        <v>1</v>
      </c>
      <c r="H73" s="38" t="str">
        <f>'Agricultural Data'!F73</f>
        <v>Maryland</v>
      </c>
      <c r="I73" s="38" t="str">
        <f>'Agricultural Data'!G73</f>
        <v>Calvert</v>
      </c>
      <c r="J73" s="38" t="str">
        <f>'Agricultural Data'!H73</f>
        <v>Developed/Open Space</v>
      </c>
      <c r="K73" s="121">
        <f>'Agricultural Data'!I73</f>
        <v>0.41810165999999999</v>
      </c>
      <c r="L73" s="121">
        <f>'Agricultural Data'!J73</f>
        <v>0.34990068000000002</v>
      </c>
      <c r="M73" s="120" t="str">
        <f>IF(J73=0,"No Data",
IF(     OR(   INDEX('Inputs_Metric 31'!$T$6:$T$141,  MATCH($J73,'Inputs_Metric 31'!$S$6:$S$141,0))  =  "",     INDEX('Inputs_Metric 31'!$T$6:$T$141,MATCH($J73,'Inputs_Metric 31'!$S$6:$S$141,0))="CDL_Rev"),                 "No Mapped Crop",                  INDEX('Inputs_Metric 31'!$T$6:$T$141,MATCH($J73,'Inputs_Metric 31'!$S$6:$S$141,0)   )   )
       )</f>
        <v>No Mapped Crop</v>
      </c>
      <c r="N73" s="120" t="str">
        <f>IF(J73=0,"No Data",
IF(   OR(     INDEX('Inputs_Metric 31'!$U$6:$U$141,MATCH($J73,'Inputs_Metric 31'!$S$6:$S$141,0))="",     INDEX('Inputs_Metric 31'!$U$6:$U$141,MATCH($J73,'Inputs_Metric 31'!$S$6:$S$141,0))="CDL_Rev"  ),     "No Mapped Crop",INDEX('Inputs_Metric 31'!$U$6:$U$141,MATCH($J73,'Inputs_Metric 31'!$S$6:$S$141,0))))</f>
        <v>No Mapped Crop</v>
      </c>
      <c r="O73" s="102" t="str">
        <f>IF(N73="No Mapped Crop","",'Inputs_Metric 31'!$H$43*INDEX('Inputs_Metric 31'!$D$6:$D$109,MATCH(CONCATENATE(N73,H73),'Inputs_Metric 31'!$E$6:$E$109,0)))</f>
        <v/>
      </c>
      <c r="P73" s="175" t="str">
        <f>IF(M73="No Mapped Crop","",INDEX('Inputs_Metric 31'!$M$7:$O$26,MATCH(M73,'Inputs_Metric 31'!$G$7:$G$26,0),MATCH('Inputs_Metric 31'!$H$44,'Inputs_Metric 31'!$M$6:$O$6,0)))</f>
        <v/>
      </c>
      <c r="Q73" s="184" t="str">
        <f t="shared" si="4"/>
        <v/>
      </c>
      <c r="R73" s="184" t="str">
        <f t="shared" si="5"/>
        <v/>
      </c>
    </row>
    <row r="74" spans="3:18" x14ac:dyDescent="0.25">
      <c r="C74">
        <f t="shared" si="3"/>
        <v>6</v>
      </c>
      <c r="D74">
        <f>COUNTIF($F$4:F74,F74)</f>
        <v>3</v>
      </c>
      <c r="E74" s="40">
        <f>'Agricultural Data'!C74</f>
        <v>2</v>
      </c>
      <c r="F74" s="40" t="str">
        <f>'Agricultural Data'!D74</f>
        <v>NFWF-44167</v>
      </c>
      <c r="G74" s="40">
        <f>'Agricultural Data'!E74</f>
        <v>1</v>
      </c>
      <c r="H74" s="38" t="str">
        <f>'Agricultural Data'!F74</f>
        <v>Maryland</v>
      </c>
      <c r="I74" s="38" t="str">
        <f>'Agricultural Data'!G74</f>
        <v>Calvert</v>
      </c>
      <c r="J74" s="38" t="str">
        <f>'Agricultural Data'!H74</f>
        <v>Developed/Low Intensity</v>
      </c>
      <c r="K74" s="121">
        <f>'Agricultural Data'!I74</f>
        <v>1.2389844699999999</v>
      </c>
      <c r="L74" s="121">
        <f>'Agricultural Data'!J74</f>
        <v>0.88043511500000005</v>
      </c>
      <c r="M74" s="120" t="str">
        <f>IF(J74=0,"No Data",
IF(     OR(   INDEX('Inputs_Metric 31'!$T$6:$T$141,  MATCH($J74,'Inputs_Metric 31'!$S$6:$S$141,0))  =  "",     INDEX('Inputs_Metric 31'!$T$6:$T$141,MATCH($J74,'Inputs_Metric 31'!$S$6:$S$141,0))="CDL_Rev"),                 "No Mapped Crop",                  INDEX('Inputs_Metric 31'!$T$6:$T$141,MATCH($J74,'Inputs_Metric 31'!$S$6:$S$141,0)   )   )
       )</f>
        <v>No Mapped Crop</v>
      </c>
      <c r="N74" s="120" t="str">
        <f>IF(J74=0,"No Data",
IF(   OR(     INDEX('Inputs_Metric 31'!$U$6:$U$141,MATCH($J74,'Inputs_Metric 31'!$S$6:$S$141,0))="",     INDEX('Inputs_Metric 31'!$U$6:$U$141,MATCH($J74,'Inputs_Metric 31'!$S$6:$S$141,0))="CDL_Rev"  ),     "No Mapped Crop",INDEX('Inputs_Metric 31'!$U$6:$U$141,MATCH($J74,'Inputs_Metric 31'!$S$6:$S$141,0))))</f>
        <v>No Mapped Crop</v>
      </c>
      <c r="O74" s="102" t="str">
        <f>IF(N74="No Mapped Crop","",'Inputs_Metric 31'!$H$43*INDEX('Inputs_Metric 31'!$D$6:$D$109,MATCH(CONCATENATE(N74,H74),'Inputs_Metric 31'!$E$6:$E$109,0)))</f>
        <v/>
      </c>
      <c r="P74" s="175" t="str">
        <f>IF(M74="No Mapped Crop","",INDEX('Inputs_Metric 31'!$M$7:$O$26,MATCH(M74,'Inputs_Metric 31'!$G$7:$G$26,0),MATCH('Inputs_Metric 31'!$H$44,'Inputs_Metric 31'!$M$6:$O$6,0)))</f>
        <v/>
      </c>
      <c r="Q74" s="184" t="str">
        <f t="shared" si="4"/>
        <v/>
      </c>
      <c r="R74" s="184" t="str">
        <f t="shared" si="5"/>
        <v/>
      </c>
    </row>
    <row r="75" spans="3:18" x14ac:dyDescent="0.25">
      <c r="C75">
        <f t="shared" si="3"/>
        <v>6</v>
      </c>
      <c r="D75">
        <f>COUNTIF($F$4:F75,F75)</f>
        <v>4</v>
      </c>
      <c r="E75" s="40">
        <f>'Agricultural Data'!C75</f>
        <v>2</v>
      </c>
      <c r="F75" s="40" t="str">
        <f>'Agricultural Data'!D75</f>
        <v>NFWF-44167</v>
      </c>
      <c r="G75" s="40">
        <f>'Agricultural Data'!E75</f>
        <v>1</v>
      </c>
      <c r="H75" s="38" t="str">
        <f>'Agricultural Data'!F75</f>
        <v>Maryland</v>
      </c>
      <c r="I75" s="38" t="str">
        <f>'Agricultural Data'!G75</f>
        <v>Calvert</v>
      </c>
      <c r="J75" s="38" t="str">
        <f>'Agricultural Data'!H75</f>
        <v>Developed/Med Intensity</v>
      </c>
      <c r="K75" s="121">
        <f>'Agricultural Data'!I75</f>
        <v>0.106996465</v>
      </c>
      <c r="L75" s="121">
        <f>'Agricultural Data'!J75</f>
        <v>9.5135424999999996E-2</v>
      </c>
      <c r="M75" s="120" t="str">
        <f>IF(J75=0,"No Data",
IF(     OR(   INDEX('Inputs_Metric 31'!$T$6:$T$141,  MATCH($J75,'Inputs_Metric 31'!$S$6:$S$141,0))  =  "",     INDEX('Inputs_Metric 31'!$T$6:$T$141,MATCH($J75,'Inputs_Metric 31'!$S$6:$S$141,0))="CDL_Rev"),                 "No Mapped Crop",                  INDEX('Inputs_Metric 31'!$T$6:$T$141,MATCH($J75,'Inputs_Metric 31'!$S$6:$S$141,0)   )   )
       )</f>
        <v>No Mapped Crop</v>
      </c>
      <c r="N75" s="120" t="str">
        <f>IF(J75=0,"No Data",
IF(   OR(     INDEX('Inputs_Metric 31'!$U$6:$U$141,MATCH($J75,'Inputs_Metric 31'!$S$6:$S$141,0))="",     INDEX('Inputs_Metric 31'!$U$6:$U$141,MATCH($J75,'Inputs_Metric 31'!$S$6:$S$141,0))="CDL_Rev"  ),     "No Mapped Crop",INDEX('Inputs_Metric 31'!$U$6:$U$141,MATCH($J75,'Inputs_Metric 31'!$S$6:$S$141,0))))</f>
        <v>No Mapped Crop</v>
      </c>
      <c r="O75" s="102" t="str">
        <f>IF(N75="No Mapped Crop","",'Inputs_Metric 31'!$H$43*INDEX('Inputs_Metric 31'!$D$6:$D$109,MATCH(CONCATENATE(N75,H75),'Inputs_Metric 31'!$E$6:$E$109,0)))</f>
        <v/>
      </c>
      <c r="P75" s="175" t="str">
        <f>IF(M75="No Mapped Crop","",INDEX('Inputs_Metric 31'!$M$7:$O$26,MATCH(M75,'Inputs_Metric 31'!$G$7:$G$26,0),MATCH('Inputs_Metric 31'!$H$44,'Inputs_Metric 31'!$M$6:$O$6,0)))</f>
        <v/>
      </c>
      <c r="Q75" s="184" t="str">
        <f t="shared" si="4"/>
        <v/>
      </c>
      <c r="R75" s="184" t="str">
        <f t="shared" si="5"/>
        <v/>
      </c>
    </row>
    <row r="76" spans="3:18" x14ac:dyDescent="0.25">
      <c r="C76">
        <f t="shared" si="3"/>
        <v>6</v>
      </c>
      <c r="D76">
        <f>COUNTIF($F$4:F76,F76)</f>
        <v>5</v>
      </c>
      <c r="E76" s="40">
        <f>'Agricultural Data'!C76</f>
        <v>2</v>
      </c>
      <c r="F76" s="40" t="str">
        <f>'Agricultural Data'!D76</f>
        <v>NFWF-44167</v>
      </c>
      <c r="G76" s="40">
        <f>'Agricultural Data'!E76</f>
        <v>1</v>
      </c>
      <c r="H76" s="38" t="str">
        <f>'Agricultural Data'!F76</f>
        <v>Maryland</v>
      </c>
      <c r="I76" s="38" t="str">
        <f>'Agricultural Data'!G76</f>
        <v>Calvert</v>
      </c>
      <c r="J76" s="38" t="str">
        <f>'Agricultural Data'!H76</f>
        <v>Herbaceous Wetlands</v>
      </c>
      <c r="K76" s="121">
        <f>'Agricultural Data'!I76</f>
        <v>0.400310099999999</v>
      </c>
      <c r="L76" s="121">
        <f>'Agricultural Data'!J76</f>
        <v>0.37214013000000001</v>
      </c>
      <c r="M76" s="120" t="str">
        <f>IF(J76=0,"No Data",
IF(     OR(   INDEX('Inputs_Metric 31'!$T$6:$T$141,  MATCH($J76,'Inputs_Metric 31'!$S$6:$S$141,0))  =  "",     INDEX('Inputs_Metric 31'!$T$6:$T$141,MATCH($J76,'Inputs_Metric 31'!$S$6:$S$141,0))="CDL_Rev"),                 "No Mapped Crop",                  INDEX('Inputs_Metric 31'!$T$6:$T$141,MATCH($J76,'Inputs_Metric 31'!$S$6:$S$141,0)   )   )
       )</f>
        <v>No Mapped Crop</v>
      </c>
      <c r="N76" s="120" t="str">
        <f>IF(J76=0,"No Data",
IF(   OR(     INDEX('Inputs_Metric 31'!$U$6:$U$141,MATCH($J76,'Inputs_Metric 31'!$S$6:$S$141,0))="",     INDEX('Inputs_Metric 31'!$U$6:$U$141,MATCH($J76,'Inputs_Metric 31'!$S$6:$S$141,0))="CDL_Rev"  ),     "No Mapped Crop",INDEX('Inputs_Metric 31'!$U$6:$U$141,MATCH($J76,'Inputs_Metric 31'!$S$6:$S$141,0))))</f>
        <v>No Mapped Crop</v>
      </c>
      <c r="O76" s="102" t="str">
        <f>IF(N76="No Mapped Crop","",'Inputs_Metric 31'!$H$43*INDEX('Inputs_Metric 31'!$D$6:$D$109,MATCH(CONCATENATE(N76,H76),'Inputs_Metric 31'!$E$6:$E$109,0)))</f>
        <v/>
      </c>
      <c r="P76" s="175" t="str">
        <f>IF(M76="No Mapped Crop","",INDEX('Inputs_Metric 31'!$M$7:$O$26,MATCH(M76,'Inputs_Metric 31'!$G$7:$G$26,0),MATCH('Inputs_Metric 31'!$H$44,'Inputs_Metric 31'!$M$6:$O$6,0)))</f>
        <v/>
      </c>
      <c r="Q76" s="184" t="str">
        <f t="shared" si="4"/>
        <v/>
      </c>
      <c r="R76" s="184" t="str">
        <f t="shared" si="5"/>
        <v/>
      </c>
    </row>
    <row r="77" spans="3:18" x14ac:dyDescent="0.25">
      <c r="C77">
        <f t="shared" si="3"/>
        <v>6</v>
      </c>
      <c r="D77">
        <f>COUNTIF($F$4:F77,F77)</f>
        <v>6</v>
      </c>
      <c r="E77" s="40">
        <f>'Agricultural Data'!C77</f>
        <v>20</v>
      </c>
      <c r="F77" s="40" t="str">
        <f>'Agricultural Data'!D77</f>
        <v>NFWF-44167</v>
      </c>
      <c r="G77" s="40">
        <f>'Agricultural Data'!E77</f>
        <v>1</v>
      </c>
      <c r="H77" s="38" t="str">
        <f>'Agricultural Data'!F77</f>
        <v>Maryland</v>
      </c>
      <c r="I77" s="38" t="str">
        <f>'Agricultural Data'!G77</f>
        <v>Calvert</v>
      </c>
      <c r="J77" s="38" t="str">
        <f>'Agricultural Data'!H77</f>
        <v>Open Water</v>
      </c>
      <c r="K77" s="121">
        <f>'Agricultural Data'!I77</f>
        <v>1.9980910300000001</v>
      </c>
      <c r="L77" s="121">
        <f>'Agricultural Data'!J77</f>
        <v>1.9980910300000001</v>
      </c>
      <c r="M77" s="120" t="str">
        <f>IF(J77=0,"No Data",
IF(     OR(   INDEX('Inputs_Metric 31'!$T$6:$T$141,  MATCH($J77,'Inputs_Metric 31'!$S$6:$S$141,0))  =  "",     INDEX('Inputs_Metric 31'!$T$6:$T$141,MATCH($J77,'Inputs_Metric 31'!$S$6:$S$141,0))="CDL_Rev"),                 "No Mapped Crop",                  INDEX('Inputs_Metric 31'!$T$6:$T$141,MATCH($J77,'Inputs_Metric 31'!$S$6:$S$141,0)   )   )
       )</f>
        <v>No Mapped Crop</v>
      </c>
      <c r="N77" s="120" t="str">
        <f>IF(J77=0,"No Data",
IF(   OR(     INDEX('Inputs_Metric 31'!$U$6:$U$141,MATCH($J77,'Inputs_Metric 31'!$S$6:$S$141,0))="",     INDEX('Inputs_Metric 31'!$U$6:$U$141,MATCH($J77,'Inputs_Metric 31'!$S$6:$S$141,0))="CDL_Rev"  ),     "No Mapped Crop",INDEX('Inputs_Metric 31'!$U$6:$U$141,MATCH($J77,'Inputs_Metric 31'!$S$6:$S$141,0))))</f>
        <v>No Mapped Crop</v>
      </c>
      <c r="O77" s="102" t="str">
        <f>IF(N77="No Mapped Crop","",'Inputs_Metric 31'!$H$43*INDEX('Inputs_Metric 31'!$D$6:$D$109,MATCH(CONCATENATE(N77,H77),'Inputs_Metric 31'!$E$6:$E$109,0)))</f>
        <v/>
      </c>
      <c r="P77" s="175" t="str">
        <f>IF(M77="No Mapped Crop","",INDEX('Inputs_Metric 31'!$M$7:$O$26,MATCH(M77,'Inputs_Metric 31'!$G$7:$G$26,0),MATCH('Inputs_Metric 31'!$H$44,'Inputs_Metric 31'!$M$6:$O$6,0)))</f>
        <v/>
      </c>
      <c r="Q77" s="184" t="str">
        <f t="shared" si="4"/>
        <v/>
      </c>
      <c r="R77" s="184" t="str">
        <f t="shared" si="5"/>
        <v/>
      </c>
    </row>
    <row r="78" spans="3:18" x14ac:dyDescent="0.25">
      <c r="C78">
        <f t="shared" si="3"/>
        <v>6</v>
      </c>
      <c r="D78">
        <f>COUNTIF($F$4:F78,F78)</f>
        <v>7</v>
      </c>
      <c r="E78" s="40">
        <f>'Agricultural Data'!C78</f>
        <v>20</v>
      </c>
      <c r="F78" s="40" t="str">
        <f>'Agricultural Data'!D78</f>
        <v>NFWF-44167</v>
      </c>
      <c r="G78" s="40">
        <f>'Agricultural Data'!E78</f>
        <v>1</v>
      </c>
      <c r="H78" s="38" t="str">
        <f>'Agricultural Data'!F78</f>
        <v>Maryland</v>
      </c>
      <c r="I78" s="38" t="str">
        <f>'Agricultural Data'!G78</f>
        <v>Calvert</v>
      </c>
      <c r="J78" s="38" t="str">
        <f>'Agricultural Data'!H78</f>
        <v>Developed/Open Space</v>
      </c>
      <c r="K78" s="121">
        <f>'Agricultural Data'!I78</f>
        <v>1.0568680850000001</v>
      </c>
      <c r="L78" s="121">
        <f>'Agricultural Data'!J78</f>
        <v>1.0568680850000001</v>
      </c>
      <c r="M78" s="120" t="str">
        <f>IF(J78=0,"No Data",
IF(     OR(   INDEX('Inputs_Metric 31'!$T$6:$T$141,  MATCH($J78,'Inputs_Metric 31'!$S$6:$S$141,0))  =  "",     INDEX('Inputs_Metric 31'!$T$6:$T$141,MATCH($J78,'Inputs_Metric 31'!$S$6:$S$141,0))="CDL_Rev"),                 "No Mapped Crop",                  INDEX('Inputs_Metric 31'!$T$6:$T$141,MATCH($J78,'Inputs_Metric 31'!$S$6:$S$141,0)   )   )
       )</f>
        <v>No Mapped Crop</v>
      </c>
      <c r="N78" s="120" t="str">
        <f>IF(J78=0,"No Data",
IF(   OR(     INDEX('Inputs_Metric 31'!$U$6:$U$141,MATCH($J78,'Inputs_Metric 31'!$S$6:$S$141,0))="",     INDEX('Inputs_Metric 31'!$U$6:$U$141,MATCH($J78,'Inputs_Metric 31'!$S$6:$S$141,0))="CDL_Rev"  ),     "No Mapped Crop",INDEX('Inputs_Metric 31'!$U$6:$U$141,MATCH($J78,'Inputs_Metric 31'!$S$6:$S$141,0))))</f>
        <v>No Mapped Crop</v>
      </c>
      <c r="O78" s="102" t="str">
        <f>IF(N78="No Mapped Crop","",'Inputs_Metric 31'!$H$43*INDEX('Inputs_Metric 31'!$D$6:$D$109,MATCH(CONCATENATE(N78,H78),'Inputs_Metric 31'!$E$6:$E$109,0)))</f>
        <v/>
      </c>
      <c r="P78" s="175" t="str">
        <f>IF(M78="No Mapped Crop","",INDEX('Inputs_Metric 31'!$M$7:$O$26,MATCH(M78,'Inputs_Metric 31'!$G$7:$G$26,0),MATCH('Inputs_Metric 31'!$H$44,'Inputs_Metric 31'!$M$6:$O$6,0)))</f>
        <v/>
      </c>
      <c r="Q78" s="184" t="str">
        <f t="shared" si="4"/>
        <v/>
      </c>
      <c r="R78" s="184" t="str">
        <f t="shared" si="5"/>
        <v/>
      </c>
    </row>
    <row r="79" spans="3:18" x14ac:dyDescent="0.25">
      <c r="C79">
        <f t="shared" si="3"/>
        <v>6</v>
      </c>
      <c r="D79">
        <f>COUNTIF($F$4:F79,F79)</f>
        <v>8</v>
      </c>
      <c r="E79" s="40">
        <f>'Agricultural Data'!C79</f>
        <v>20</v>
      </c>
      <c r="F79" s="40" t="str">
        <f>'Agricultural Data'!D79</f>
        <v>NFWF-44167</v>
      </c>
      <c r="G79" s="40">
        <f>'Agricultural Data'!E79</f>
        <v>1</v>
      </c>
      <c r="H79" s="38" t="str">
        <f>'Agricultural Data'!F79</f>
        <v>Maryland</v>
      </c>
      <c r="I79" s="38" t="str">
        <f>'Agricultural Data'!G79</f>
        <v>Calvert</v>
      </c>
      <c r="J79" s="38" t="str">
        <f>'Agricultural Data'!H79</f>
        <v>Developed/Low Intensity</v>
      </c>
      <c r="K79" s="121">
        <f>'Agricultural Data'!I79</f>
        <v>2.1221377399999999</v>
      </c>
      <c r="L79" s="121">
        <f>'Agricultural Data'!J79</f>
        <v>2.1221377399999999</v>
      </c>
      <c r="M79" s="120" t="str">
        <f>IF(J79=0,"No Data",
IF(     OR(   INDEX('Inputs_Metric 31'!$T$6:$T$141,  MATCH($J79,'Inputs_Metric 31'!$S$6:$S$141,0))  =  "",     INDEX('Inputs_Metric 31'!$T$6:$T$141,MATCH($J79,'Inputs_Metric 31'!$S$6:$S$141,0))="CDL_Rev"),                 "No Mapped Crop",                  INDEX('Inputs_Metric 31'!$T$6:$T$141,MATCH($J79,'Inputs_Metric 31'!$S$6:$S$141,0)   )   )
       )</f>
        <v>No Mapped Crop</v>
      </c>
      <c r="N79" s="120" t="str">
        <f>IF(J79=0,"No Data",
IF(   OR(     INDEX('Inputs_Metric 31'!$U$6:$U$141,MATCH($J79,'Inputs_Metric 31'!$S$6:$S$141,0))="",     INDEX('Inputs_Metric 31'!$U$6:$U$141,MATCH($J79,'Inputs_Metric 31'!$S$6:$S$141,0))="CDL_Rev"  ),     "No Mapped Crop",INDEX('Inputs_Metric 31'!$U$6:$U$141,MATCH($J79,'Inputs_Metric 31'!$S$6:$S$141,0))))</f>
        <v>No Mapped Crop</v>
      </c>
      <c r="O79" s="102" t="str">
        <f>IF(N79="No Mapped Crop","",'Inputs_Metric 31'!$H$43*INDEX('Inputs_Metric 31'!$D$6:$D$109,MATCH(CONCATENATE(N79,H79),'Inputs_Metric 31'!$E$6:$E$109,0)))</f>
        <v/>
      </c>
      <c r="P79" s="175" t="str">
        <f>IF(M79="No Mapped Crop","",INDEX('Inputs_Metric 31'!$M$7:$O$26,MATCH(M79,'Inputs_Metric 31'!$G$7:$G$26,0),MATCH('Inputs_Metric 31'!$H$44,'Inputs_Metric 31'!$M$6:$O$6,0)))</f>
        <v/>
      </c>
      <c r="Q79" s="184" t="str">
        <f t="shared" si="4"/>
        <v/>
      </c>
      <c r="R79" s="184" t="str">
        <f t="shared" si="5"/>
        <v/>
      </c>
    </row>
    <row r="80" spans="3:18" x14ac:dyDescent="0.25">
      <c r="C80">
        <f t="shared" si="3"/>
        <v>6</v>
      </c>
      <c r="D80">
        <f>COUNTIF($F$4:F80,F80)</f>
        <v>9</v>
      </c>
      <c r="E80" s="40">
        <f>'Agricultural Data'!C80</f>
        <v>20</v>
      </c>
      <c r="F80" s="40" t="str">
        <f>'Agricultural Data'!D80</f>
        <v>NFWF-44167</v>
      </c>
      <c r="G80" s="40">
        <f>'Agricultural Data'!E80</f>
        <v>1</v>
      </c>
      <c r="H80" s="38" t="str">
        <f>'Agricultural Data'!F80</f>
        <v>Maryland</v>
      </c>
      <c r="I80" s="38" t="str">
        <f>'Agricultural Data'!G80</f>
        <v>Calvert</v>
      </c>
      <c r="J80" s="38" t="str">
        <f>'Agricultural Data'!H80</f>
        <v>Developed/Med Intensity</v>
      </c>
      <c r="K80" s="121">
        <f>'Agricultural Data'!I80</f>
        <v>0.321977815</v>
      </c>
      <c r="L80" s="121">
        <f>'Agricultural Data'!J80</f>
        <v>0.321977815</v>
      </c>
      <c r="M80" s="120" t="str">
        <f>IF(J80=0,"No Data",
IF(     OR(   INDEX('Inputs_Metric 31'!$T$6:$T$141,  MATCH($J80,'Inputs_Metric 31'!$S$6:$S$141,0))  =  "",     INDEX('Inputs_Metric 31'!$T$6:$T$141,MATCH($J80,'Inputs_Metric 31'!$S$6:$S$141,0))="CDL_Rev"),                 "No Mapped Crop",                  INDEX('Inputs_Metric 31'!$T$6:$T$141,MATCH($J80,'Inputs_Metric 31'!$S$6:$S$141,0)   )   )
       )</f>
        <v>No Mapped Crop</v>
      </c>
      <c r="N80" s="120" t="str">
        <f>IF(J80=0,"No Data",
IF(   OR(     INDEX('Inputs_Metric 31'!$U$6:$U$141,MATCH($J80,'Inputs_Metric 31'!$S$6:$S$141,0))="",     INDEX('Inputs_Metric 31'!$U$6:$U$141,MATCH($J80,'Inputs_Metric 31'!$S$6:$S$141,0))="CDL_Rev"  ),     "No Mapped Crop",INDEX('Inputs_Metric 31'!$U$6:$U$141,MATCH($J80,'Inputs_Metric 31'!$S$6:$S$141,0))))</f>
        <v>No Mapped Crop</v>
      </c>
      <c r="O80" s="102" t="str">
        <f>IF(N80="No Mapped Crop","",'Inputs_Metric 31'!$H$43*INDEX('Inputs_Metric 31'!$D$6:$D$109,MATCH(CONCATENATE(N80,H80),'Inputs_Metric 31'!$E$6:$E$109,0)))</f>
        <v/>
      </c>
      <c r="P80" s="175" t="str">
        <f>IF(M80="No Mapped Crop","",INDEX('Inputs_Metric 31'!$M$7:$O$26,MATCH(M80,'Inputs_Metric 31'!$G$7:$G$26,0),MATCH('Inputs_Metric 31'!$H$44,'Inputs_Metric 31'!$M$6:$O$6,0)))</f>
        <v/>
      </c>
      <c r="Q80" s="184" t="str">
        <f t="shared" si="4"/>
        <v/>
      </c>
      <c r="R80" s="184" t="str">
        <f t="shared" si="5"/>
        <v/>
      </c>
    </row>
    <row r="81" spans="3:18" x14ac:dyDescent="0.25">
      <c r="C81">
        <f t="shared" si="3"/>
        <v>6</v>
      </c>
      <c r="D81">
        <f>COUNTIF($F$4:F81,F81)</f>
        <v>10</v>
      </c>
      <c r="E81" s="40">
        <f>'Agricultural Data'!C81</f>
        <v>20</v>
      </c>
      <c r="F81" s="40" t="str">
        <f>'Agricultural Data'!D81</f>
        <v>NFWF-44167</v>
      </c>
      <c r="G81" s="40">
        <f>'Agricultural Data'!E81</f>
        <v>1</v>
      </c>
      <c r="H81" s="38" t="str">
        <f>'Agricultural Data'!F81</f>
        <v>Maryland</v>
      </c>
      <c r="I81" s="38" t="str">
        <f>'Agricultural Data'!G81</f>
        <v>Calvert</v>
      </c>
      <c r="J81" s="38" t="str">
        <f>'Agricultural Data'!H81</f>
        <v>Woody Wetlands</v>
      </c>
      <c r="K81" s="121">
        <f>'Agricultural Data'!I81</f>
        <v>8.6239645000000004E-2</v>
      </c>
      <c r="L81" s="121">
        <f>'Agricultural Data'!J81</f>
        <v>8.6239645000000004E-2</v>
      </c>
      <c r="M81" s="120" t="str">
        <f>IF(J81=0,"No Data",
IF(     OR(   INDEX('Inputs_Metric 31'!$T$6:$T$141,  MATCH($J81,'Inputs_Metric 31'!$S$6:$S$141,0))  =  "",     INDEX('Inputs_Metric 31'!$T$6:$T$141,MATCH($J81,'Inputs_Metric 31'!$S$6:$S$141,0))="CDL_Rev"),                 "No Mapped Crop",                  INDEX('Inputs_Metric 31'!$T$6:$T$141,MATCH($J81,'Inputs_Metric 31'!$S$6:$S$141,0)   )   )
       )</f>
        <v>No Mapped Crop</v>
      </c>
      <c r="N81" s="120" t="str">
        <f>IF(J81=0,"No Data",
IF(   OR(     INDEX('Inputs_Metric 31'!$U$6:$U$141,MATCH($J81,'Inputs_Metric 31'!$S$6:$S$141,0))="",     INDEX('Inputs_Metric 31'!$U$6:$U$141,MATCH($J81,'Inputs_Metric 31'!$S$6:$S$141,0))="CDL_Rev"  ),     "No Mapped Crop",INDEX('Inputs_Metric 31'!$U$6:$U$141,MATCH($J81,'Inputs_Metric 31'!$S$6:$S$141,0))))</f>
        <v>No Mapped Crop</v>
      </c>
      <c r="O81" s="102" t="str">
        <f>IF(N81="No Mapped Crop","",'Inputs_Metric 31'!$H$43*INDEX('Inputs_Metric 31'!$D$6:$D$109,MATCH(CONCATENATE(N81,H81),'Inputs_Metric 31'!$E$6:$E$109,0)))</f>
        <v/>
      </c>
      <c r="P81" s="175" t="str">
        <f>IF(M81="No Mapped Crop","",INDEX('Inputs_Metric 31'!$M$7:$O$26,MATCH(M81,'Inputs_Metric 31'!$G$7:$G$26,0),MATCH('Inputs_Metric 31'!$H$44,'Inputs_Metric 31'!$M$6:$O$6,0)))</f>
        <v/>
      </c>
      <c r="Q81" s="184" t="str">
        <f t="shared" si="4"/>
        <v/>
      </c>
      <c r="R81" s="184" t="str">
        <f t="shared" si="5"/>
        <v/>
      </c>
    </row>
    <row r="82" spans="3:18" x14ac:dyDescent="0.25">
      <c r="C82">
        <f t="shared" si="3"/>
        <v>6</v>
      </c>
      <c r="D82">
        <f>COUNTIF($F$4:F82,F82)</f>
        <v>11</v>
      </c>
      <c r="E82" s="40">
        <f>'Agricultural Data'!C82</f>
        <v>20</v>
      </c>
      <c r="F82" s="40" t="str">
        <f>'Agricultural Data'!D82</f>
        <v>NFWF-44167</v>
      </c>
      <c r="G82" s="40">
        <f>'Agricultural Data'!E82</f>
        <v>1</v>
      </c>
      <c r="H82" s="38" t="str">
        <f>'Agricultural Data'!F82</f>
        <v>Maryland</v>
      </c>
      <c r="I82" s="38" t="str">
        <f>'Agricultural Data'!G82</f>
        <v>Calvert</v>
      </c>
      <c r="J82" s="38" t="str">
        <f>'Agricultural Data'!H82</f>
        <v>Herbaceous Wetlands</v>
      </c>
      <c r="K82" s="121">
        <f>'Agricultural Data'!I82</f>
        <v>0.68299821999999999</v>
      </c>
      <c r="L82" s="121">
        <f>'Agricultural Data'!J82</f>
        <v>0.68299821999999999</v>
      </c>
      <c r="M82" s="120" t="str">
        <f>IF(J82=0,"No Data",
IF(     OR(   INDEX('Inputs_Metric 31'!$T$6:$T$141,  MATCH($J82,'Inputs_Metric 31'!$S$6:$S$141,0))  =  "",     INDEX('Inputs_Metric 31'!$T$6:$T$141,MATCH($J82,'Inputs_Metric 31'!$S$6:$S$141,0))="CDL_Rev"),                 "No Mapped Crop",                  INDEX('Inputs_Metric 31'!$T$6:$T$141,MATCH($J82,'Inputs_Metric 31'!$S$6:$S$141,0)   )   )
       )</f>
        <v>No Mapped Crop</v>
      </c>
      <c r="N82" s="120" t="str">
        <f>IF(J82=0,"No Data",
IF(   OR(     INDEX('Inputs_Metric 31'!$U$6:$U$141,MATCH($J82,'Inputs_Metric 31'!$S$6:$S$141,0))="",     INDEX('Inputs_Metric 31'!$U$6:$U$141,MATCH($J82,'Inputs_Metric 31'!$S$6:$S$141,0))="CDL_Rev"  ),     "No Mapped Crop",INDEX('Inputs_Metric 31'!$U$6:$U$141,MATCH($J82,'Inputs_Metric 31'!$S$6:$S$141,0))))</f>
        <v>No Mapped Crop</v>
      </c>
      <c r="O82" s="102" t="str">
        <f>IF(N82="No Mapped Crop","",'Inputs_Metric 31'!$H$43*INDEX('Inputs_Metric 31'!$D$6:$D$109,MATCH(CONCATENATE(N82,H82),'Inputs_Metric 31'!$E$6:$E$109,0)))</f>
        <v/>
      </c>
      <c r="P82" s="175" t="str">
        <f>IF(M82="No Mapped Crop","",INDEX('Inputs_Metric 31'!$M$7:$O$26,MATCH(M82,'Inputs_Metric 31'!$G$7:$G$26,0),MATCH('Inputs_Metric 31'!$H$44,'Inputs_Metric 31'!$M$6:$O$6,0)))</f>
        <v/>
      </c>
      <c r="Q82" s="184" t="str">
        <f t="shared" si="4"/>
        <v/>
      </c>
      <c r="R82" s="184" t="str">
        <f t="shared" si="5"/>
        <v/>
      </c>
    </row>
    <row r="83" spans="3:18" x14ac:dyDescent="0.25">
      <c r="C83">
        <f t="shared" si="3"/>
        <v>6</v>
      </c>
      <c r="D83">
        <f>COUNTIF($F$4:F83,F83)</f>
        <v>12</v>
      </c>
      <c r="E83" s="40">
        <f>'Agricultural Data'!C83</f>
        <v>100</v>
      </c>
      <c r="F83" s="40" t="str">
        <f>'Agricultural Data'!D83</f>
        <v>NFWF-44167</v>
      </c>
      <c r="G83" s="40">
        <f>'Agricultural Data'!E83</f>
        <v>1</v>
      </c>
      <c r="H83" s="38" t="str">
        <f>'Agricultural Data'!F83</f>
        <v>Maryland</v>
      </c>
      <c r="I83" s="38" t="str">
        <f>'Agricultural Data'!G83</f>
        <v>Calvert</v>
      </c>
      <c r="J83" s="38" t="str">
        <f>'Agricultural Data'!H83</f>
        <v>Open Water</v>
      </c>
      <c r="K83" s="121">
        <f>'Agricultural Data'!I83</f>
        <v>3.57214988</v>
      </c>
      <c r="L83" s="121">
        <f>'Agricultural Data'!J83</f>
        <v>3.57214988</v>
      </c>
      <c r="M83" s="120" t="str">
        <f>IF(J83=0,"No Data",
IF(     OR(   INDEX('Inputs_Metric 31'!$T$6:$T$141,  MATCH($J83,'Inputs_Metric 31'!$S$6:$S$141,0))  =  "",     INDEX('Inputs_Metric 31'!$T$6:$T$141,MATCH($J83,'Inputs_Metric 31'!$S$6:$S$141,0))="CDL_Rev"),                 "No Mapped Crop",                  INDEX('Inputs_Metric 31'!$T$6:$T$141,MATCH($J83,'Inputs_Metric 31'!$S$6:$S$141,0)   )   )
       )</f>
        <v>No Mapped Crop</v>
      </c>
      <c r="N83" s="120" t="str">
        <f>IF(J83=0,"No Data",
IF(   OR(     INDEX('Inputs_Metric 31'!$U$6:$U$141,MATCH($J83,'Inputs_Metric 31'!$S$6:$S$141,0))="",     INDEX('Inputs_Metric 31'!$U$6:$U$141,MATCH($J83,'Inputs_Metric 31'!$S$6:$S$141,0))="CDL_Rev"  ),     "No Mapped Crop",INDEX('Inputs_Metric 31'!$U$6:$U$141,MATCH($J83,'Inputs_Metric 31'!$S$6:$S$141,0))))</f>
        <v>No Mapped Crop</v>
      </c>
      <c r="O83" s="102" t="str">
        <f>IF(N83="No Mapped Crop","",'Inputs_Metric 31'!$H$43*INDEX('Inputs_Metric 31'!$D$6:$D$109,MATCH(CONCATENATE(N83,H83),'Inputs_Metric 31'!$E$6:$E$109,0)))</f>
        <v/>
      </c>
      <c r="P83" s="175" t="str">
        <f>IF(M83="No Mapped Crop","",INDEX('Inputs_Metric 31'!$M$7:$O$26,MATCH(M83,'Inputs_Metric 31'!$G$7:$G$26,0),MATCH('Inputs_Metric 31'!$H$44,'Inputs_Metric 31'!$M$6:$O$6,0)))</f>
        <v/>
      </c>
      <c r="Q83" s="184" t="str">
        <f t="shared" si="4"/>
        <v/>
      </c>
      <c r="R83" s="184" t="str">
        <f t="shared" si="5"/>
        <v/>
      </c>
    </row>
    <row r="84" spans="3:18" x14ac:dyDescent="0.25">
      <c r="C84">
        <f t="shared" si="3"/>
        <v>6</v>
      </c>
      <c r="D84">
        <f>COUNTIF($F$4:F84,F84)</f>
        <v>13</v>
      </c>
      <c r="E84" s="40">
        <f>'Agricultural Data'!C84</f>
        <v>100</v>
      </c>
      <c r="F84" s="40" t="str">
        <f>'Agricultural Data'!D84</f>
        <v>NFWF-44167</v>
      </c>
      <c r="G84" s="40">
        <f>'Agricultural Data'!E84</f>
        <v>1</v>
      </c>
      <c r="H84" s="38" t="str">
        <f>'Agricultural Data'!F84</f>
        <v>Maryland</v>
      </c>
      <c r="I84" s="38" t="str">
        <f>'Agricultural Data'!G84</f>
        <v>Calvert</v>
      </c>
      <c r="J84" s="38" t="str">
        <f>'Agricultural Data'!H84</f>
        <v>Developed/Open Space</v>
      </c>
      <c r="K84" s="121">
        <f>'Agricultural Data'!I84</f>
        <v>1.3872474699999999</v>
      </c>
      <c r="L84" s="121">
        <f>'Agricultural Data'!J84</f>
        <v>1.3872474699999999</v>
      </c>
      <c r="M84" s="120" t="str">
        <f>IF(J84=0,"No Data",
IF(     OR(   INDEX('Inputs_Metric 31'!$T$6:$T$141,  MATCH($J84,'Inputs_Metric 31'!$S$6:$S$141,0))  =  "",     INDEX('Inputs_Metric 31'!$T$6:$T$141,MATCH($J84,'Inputs_Metric 31'!$S$6:$S$141,0))="CDL_Rev"),                 "No Mapped Crop",                  INDEX('Inputs_Metric 31'!$T$6:$T$141,MATCH($J84,'Inputs_Metric 31'!$S$6:$S$141,0)   )   )
       )</f>
        <v>No Mapped Crop</v>
      </c>
      <c r="N84" s="120" t="str">
        <f>IF(J84=0,"No Data",
IF(   OR(     INDEX('Inputs_Metric 31'!$U$6:$U$141,MATCH($J84,'Inputs_Metric 31'!$S$6:$S$141,0))="",     INDEX('Inputs_Metric 31'!$U$6:$U$141,MATCH($J84,'Inputs_Metric 31'!$S$6:$S$141,0))="CDL_Rev"  ),     "No Mapped Crop",INDEX('Inputs_Metric 31'!$U$6:$U$141,MATCH($J84,'Inputs_Metric 31'!$S$6:$S$141,0))))</f>
        <v>No Mapped Crop</v>
      </c>
      <c r="O84" s="102" t="str">
        <f>IF(N84="No Mapped Crop","",'Inputs_Metric 31'!$H$43*INDEX('Inputs_Metric 31'!$D$6:$D$109,MATCH(CONCATENATE(N84,H84),'Inputs_Metric 31'!$E$6:$E$109,0)))</f>
        <v/>
      </c>
      <c r="P84" s="175" t="str">
        <f>IF(M84="No Mapped Crop","",INDEX('Inputs_Metric 31'!$M$7:$O$26,MATCH(M84,'Inputs_Metric 31'!$G$7:$G$26,0),MATCH('Inputs_Metric 31'!$H$44,'Inputs_Metric 31'!$M$6:$O$6,0)))</f>
        <v/>
      </c>
      <c r="Q84" s="184" t="str">
        <f t="shared" si="4"/>
        <v/>
      </c>
      <c r="R84" s="184" t="str">
        <f t="shared" si="5"/>
        <v/>
      </c>
    </row>
    <row r="85" spans="3:18" x14ac:dyDescent="0.25">
      <c r="C85">
        <f t="shared" si="3"/>
        <v>6</v>
      </c>
      <c r="D85">
        <f>COUNTIF($F$4:F85,F85)</f>
        <v>14</v>
      </c>
      <c r="E85" s="40">
        <f>'Agricultural Data'!C85</f>
        <v>100</v>
      </c>
      <c r="F85" s="40" t="str">
        <f>'Agricultural Data'!D85</f>
        <v>NFWF-44167</v>
      </c>
      <c r="G85" s="40">
        <f>'Agricultural Data'!E85</f>
        <v>1</v>
      </c>
      <c r="H85" s="38" t="str">
        <f>'Agricultural Data'!F85</f>
        <v>Maryland</v>
      </c>
      <c r="I85" s="38" t="str">
        <f>'Agricultural Data'!G85</f>
        <v>Calvert</v>
      </c>
      <c r="J85" s="38" t="str">
        <f>'Agricultural Data'!H85</f>
        <v>Developed/Low Intensity</v>
      </c>
      <c r="K85" s="121">
        <f>'Agricultural Data'!I85</f>
        <v>2.4068027000000001</v>
      </c>
      <c r="L85" s="121">
        <f>'Agricultural Data'!J85</f>
        <v>2.4068027000000001</v>
      </c>
      <c r="M85" s="120" t="str">
        <f>IF(J85=0,"No Data",
IF(     OR(   INDEX('Inputs_Metric 31'!$T$6:$T$141,  MATCH($J85,'Inputs_Metric 31'!$S$6:$S$141,0))  =  "",     INDEX('Inputs_Metric 31'!$T$6:$T$141,MATCH($J85,'Inputs_Metric 31'!$S$6:$S$141,0))="CDL_Rev"),                 "No Mapped Crop",                  INDEX('Inputs_Metric 31'!$T$6:$T$141,MATCH($J85,'Inputs_Metric 31'!$S$6:$S$141,0)   )   )
       )</f>
        <v>No Mapped Crop</v>
      </c>
      <c r="N85" s="120" t="str">
        <f>IF(J85=0,"No Data",
IF(   OR(     INDEX('Inputs_Metric 31'!$U$6:$U$141,MATCH($J85,'Inputs_Metric 31'!$S$6:$S$141,0))="",     INDEX('Inputs_Metric 31'!$U$6:$U$141,MATCH($J85,'Inputs_Metric 31'!$S$6:$S$141,0))="CDL_Rev"  ),     "No Mapped Crop",INDEX('Inputs_Metric 31'!$U$6:$U$141,MATCH($J85,'Inputs_Metric 31'!$S$6:$S$141,0))))</f>
        <v>No Mapped Crop</v>
      </c>
      <c r="O85" s="102" t="str">
        <f>IF(N85="No Mapped Crop","",'Inputs_Metric 31'!$H$43*INDEX('Inputs_Metric 31'!$D$6:$D$109,MATCH(CONCATENATE(N85,H85),'Inputs_Metric 31'!$E$6:$E$109,0)))</f>
        <v/>
      </c>
      <c r="P85" s="175" t="str">
        <f>IF(M85="No Mapped Crop","",INDEX('Inputs_Metric 31'!$M$7:$O$26,MATCH(M85,'Inputs_Metric 31'!$G$7:$G$26,0),MATCH('Inputs_Metric 31'!$H$44,'Inputs_Metric 31'!$M$6:$O$6,0)))</f>
        <v/>
      </c>
      <c r="Q85" s="184" t="str">
        <f t="shared" si="4"/>
        <v/>
      </c>
      <c r="R85" s="184" t="str">
        <f t="shared" si="5"/>
        <v/>
      </c>
    </row>
    <row r="86" spans="3:18" x14ac:dyDescent="0.25">
      <c r="C86">
        <f t="shared" si="3"/>
        <v>6</v>
      </c>
      <c r="D86">
        <f>COUNTIF($F$4:F86,F86)</f>
        <v>15</v>
      </c>
      <c r="E86" s="40">
        <f>'Agricultural Data'!C86</f>
        <v>100</v>
      </c>
      <c r="F86" s="40" t="str">
        <f>'Agricultural Data'!D86</f>
        <v>NFWF-44167</v>
      </c>
      <c r="G86" s="40">
        <f>'Agricultural Data'!E86</f>
        <v>1</v>
      </c>
      <c r="H86" s="38" t="str">
        <f>'Agricultural Data'!F86</f>
        <v>Maryland</v>
      </c>
      <c r="I86" s="38" t="str">
        <f>'Agricultural Data'!G86</f>
        <v>Calvert</v>
      </c>
      <c r="J86" s="38" t="str">
        <f>'Agricultural Data'!H86</f>
        <v>Developed/Med Intensity</v>
      </c>
      <c r="K86" s="121">
        <f>'Agricultural Data'!I86</f>
        <v>0.321977815</v>
      </c>
      <c r="L86" s="121">
        <f>'Agricultural Data'!J86</f>
        <v>0.321977815</v>
      </c>
      <c r="M86" s="120" t="str">
        <f>IF(J86=0,"No Data",
IF(     OR(   INDEX('Inputs_Metric 31'!$T$6:$T$141,  MATCH($J86,'Inputs_Metric 31'!$S$6:$S$141,0))  =  "",     INDEX('Inputs_Metric 31'!$T$6:$T$141,MATCH($J86,'Inputs_Metric 31'!$S$6:$S$141,0))="CDL_Rev"),                 "No Mapped Crop",                  INDEX('Inputs_Metric 31'!$T$6:$T$141,MATCH($J86,'Inputs_Metric 31'!$S$6:$S$141,0)   )   )
       )</f>
        <v>No Mapped Crop</v>
      </c>
      <c r="N86" s="120" t="str">
        <f>IF(J86=0,"No Data",
IF(   OR(     INDEX('Inputs_Metric 31'!$U$6:$U$141,MATCH($J86,'Inputs_Metric 31'!$S$6:$S$141,0))="",     INDEX('Inputs_Metric 31'!$U$6:$U$141,MATCH($J86,'Inputs_Metric 31'!$S$6:$S$141,0))="CDL_Rev"  ),     "No Mapped Crop",INDEX('Inputs_Metric 31'!$U$6:$U$141,MATCH($J86,'Inputs_Metric 31'!$S$6:$S$141,0))))</f>
        <v>No Mapped Crop</v>
      </c>
      <c r="O86" s="102" t="str">
        <f>IF(N86="No Mapped Crop","",'Inputs_Metric 31'!$H$43*INDEX('Inputs_Metric 31'!$D$6:$D$109,MATCH(CONCATENATE(N86,H86),'Inputs_Metric 31'!$E$6:$E$109,0)))</f>
        <v/>
      </c>
      <c r="P86" s="175" t="str">
        <f>IF(M86="No Mapped Crop","",INDEX('Inputs_Metric 31'!$M$7:$O$26,MATCH(M86,'Inputs_Metric 31'!$G$7:$G$26,0),MATCH('Inputs_Metric 31'!$H$44,'Inputs_Metric 31'!$M$6:$O$6,0)))</f>
        <v/>
      </c>
      <c r="Q86" s="184" t="str">
        <f t="shared" si="4"/>
        <v/>
      </c>
      <c r="R86" s="184" t="str">
        <f t="shared" si="5"/>
        <v/>
      </c>
    </row>
    <row r="87" spans="3:18" x14ac:dyDescent="0.25">
      <c r="C87">
        <f t="shared" si="3"/>
        <v>6</v>
      </c>
      <c r="D87">
        <f>COUNTIF($F$4:F87,F87)</f>
        <v>16</v>
      </c>
      <c r="E87" s="40">
        <f>'Agricultural Data'!C87</f>
        <v>100</v>
      </c>
      <c r="F87" s="40" t="str">
        <f>'Agricultural Data'!D87</f>
        <v>NFWF-44167</v>
      </c>
      <c r="G87" s="40">
        <f>'Agricultural Data'!E87</f>
        <v>1</v>
      </c>
      <c r="H87" s="38" t="str">
        <f>'Agricultural Data'!F87</f>
        <v>Maryland</v>
      </c>
      <c r="I87" s="38" t="str">
        <f>'Agricultural Data'!G87</f>
        <v>Calvert</v>
      </c>
      <c r="J87" s="38" t="str">
        <f>'Agricultural Data'!H87</f>
        <v>Woody Wetlands</v>
      </c>
      <c r="K87" s="121">
        <f>'Agricultural Data'!I87</f>
        <v>0.22239449999999999</v>
      </c>
      <c r="L87" s="121">
        <f>'Agricultural Data'!J87</f>
        <v>0.22239449999999999</v>
      </c>
      <c r="M87" s="120" t="str">
        <f>IF(J87=0,"No Data",
IF(     OR(   INDEX('Inputs_Metric 31'!$T$6:$T$141,  MATCH($J87,'Inputs_Metric 31'!$S$6:$S$141,0))  =  "",     INDEX('Inputs_Metric 31'!$T$6:$T$141,MATCH($J87,'Inputs_Metric 31'!$S$6:$S$141,0))="CDL_Rev"),                 "No Mapped Crop",                  INDEX('Inputs_Metric 31'!$T$6:$T$141,MATCH($J87,'Inputs_Metric 31'!$S$6:$S$141,0)   )   )
       )</f>
        <v>No Mapped Crop</v>
      </c>
      <c r="N87" s="120" t="str">
        <f>IF(J87=0,"No Data",
IF(   OR(     INDEX('Inputs_Metric 31'!$U$6:$U$141,MATCH($J87,'Inputs_Metric 31'!$S$6:$S$141,0))="",     INDEX('Inputs_Metric 31'!$U$6:$U$141,MATCH($J87,'Inputs_Metric 31'!$S$6:$S$141,0))="CDL_Rev"  ),     "No Mapped Crop",INDEX('Inputs_Metric 31'!$U$6:$U$141,MATCH($J87,'Inputs_Metric 31'!$S$6:$S$141,0))))</f>
        <v>No Mapped Crop</v>
      </c>
      <c r="O87" s="102" t="str">
        <f>IF(N87="No Mapped Crop","",'Inputs_Metric 31'!$H$43*INDEX('Inputs_Metric 31'!$D$6:$D$109,MATCH(CONCATENATE(N87,H87),'Inputs_Metric 31'!$E$6:$E$109,0)))</f>
        <v/>
      </c>
      <c r="P87" s="175" t="str">
        <f>IF(M87="No Mapped Crop","",INDEX('Inputs_Metric 31'!$M$7:$O$26,MATCH(M87,'Inputs_Metric 31'!$G$7:$G$26,0),MATCH('Inputs_Metric 31'!$H$44,'Inputs_Metric 31'!$M$6:$O$6,0)))</f>
        <v/>
      </c>
      <c r="Q87" s="184" t="str">
        <f t="shared" si="4"/>
        <v/>
      </c>
      <c r="R87" s="184" t="str">
        <f t="shared" si="5"/>
        <v/>
      </c>
    </row>
    <row r="88" spans="3:18" x14ac:dyDescent="0.25">
      <c r="C88">
        <f t="shared" ref="C88:C151" si="6">IF(D88=1,C87+1,C87)</f>
        <v>6</v>
      </c>
      <c r="D88">
        <f>COUNTIF($F$4:F88,F88)</f>
        <v>17</v>
      </c>
      <c r="E88" s="40">
        <f>'Agricultural Data'!C88</f>
        <v>100</v>
      </c>
      <c r="F88" s="40" t="str">
        <f>'Agricultural Data'!D88</f>
        <v>NFWF-44167</v>
      </c>
      <c r="G88" s="40">
        <f>'Agricultural Data'!E88</f>
        <v>1</v>
      </c>
      <c r="H88" s="38" t="str">
        <f>'Agricultural Data'!F88</f>
        <v>Maryland</v>
      </c>
      <c r="I88" s="38" t="str">
        <f>'Agricultural Data'!G88</f>
        <v>Calvert</v>
      </c>
      <c r="J88" s="38" t="str">
        <f>'Agricultural Data'!H88</f>
        <v>Herbaceous Wetlands</v>
      </c>
      <c r="K88" s="121">
        <f>'Agricultural Data'!I88</f>
        <v>0.87351617500000001</v>
      </c>
      <c r="L88" s="121">
        <f>'Agricultural Data'!J88</f>
        <v>0.87351617500000001</v>
      </c>
      <c r="M88" s="120" t="str">
        <f>IF(J88=0,"No Data",
IF(     OR(   INDEX('Inputs_Metric 31'!$T$6:$T$141,  MATCH($J88,'Inputs_Metric 31'!$S$6:$S$141,0))  =  "",     INDEX('Inputs_Metric 31'!$T$6:$T$141,MATCH($J88,'Inputs_Metric 31'!$S$6:$S$141,0))="CDL_Rev"),                 "No Mapped Crop",                  INDEX('Inputs_Metric 31'!$T$6:$T$141,MATCH($J88,'Inputs_Metric 31'!$S$6:$S$141,0)   )   )
       )</f>
        <v>No Mapped Crop</v>
      </c>
      <c r="N88" s="120" t="str">
        <f>IF(J88=0,"No Data",
IF(   OR(     INDEX('Inputs_Metric 31'!$U$6:$U$141,MATCH($J88,'Inputs_Metric 31'!$S$6:$S$141,0))="",     INDEX('Inputs_Metric 31'!$U$6:$U$141,MATCH($J88,'Inputs_Metric 31'!$S$6:$S$141,0))="CDL_Rev"  ),     "No Mapped Crop",INDEX('Inputs_Metric 31'!$U$6:$U$141,MATCH($J88,'Inputs_Metric 31'!$S$6:$S$141,0))))</f>
        <v>No Mapped Crop</v>
      </c>
      <c r="O88" s="102" t="str">
        <f>IF(N88="No Mapped Crop","",'Inputs_Metric 31'!$H$43*INDEX('Inputs_Metric 31'!$D$6:$D$109,MATCH(CONCATENATE(N88,H88),'Inputs_Metric 31'!$E$6:$E$109,0)))</f>
        <v/>
      </c>
      <c r="P88" s="175" t="str">
        <f>IF(M88="No Mapped Crop","",INDEX('Inputs_Metric 31'!$M$7:$O$26,MATCH(M88,'Inputs_Metric 31'!$G$7:$G$26,0),MATCH('Inputs_Metric 31'!$H$44,'Inputs_Metric 31'!$M$6:$O$6,0)))</f>
        <v/>
      </c>
      <c r="Q88" s="184" t="str">
        <f t="shared" ref="Q88:Q151" si="7">IF(OR(O88="",P88=""),"",(K88*$O88*$P88))</f>
        <v/>
      </c>
      <c r="R88" s="184" t="str">
        <f t="shared" ref="R88:R151" si="8">IF(OR($O88="",$P88=""),"",(L88*$O88*$P88))</f>
        <v/>
      </c>
    </row>
    <row r="89" spans="3:18" x14ac:dyDescent="0.25">
      <c r="C89">
        <f t="shared" si="6"/>
        <v>7</v>
      </c>
      <c r="D89">
        <f>COUNTIF($F$4:F89,F89)</f>
        <v>1</v>
      </c>
      <c r="E89" s="40">
        <f>'Agricultural Data'!C89</f>
        <v>2</v>
      </c>
      <c r="F89" s="40" t="str">
        <f>'Agricultural Data'!D89</f>
        <v>NFWF-44225</v>
      </c>
      <c r="G89" s="40">
        <f>'Agricultural Data'!E89</f>
        <v>2</v>
      </c>
      <c r="H89" s="38" t="str">
        <f>'Agricultural Data'!F89</f>
        <v>New York</v>
      </c>
      <c r="I89" s="38" t="str">
        <f>'Agricultural Data'!G89</f>
        <v>Suffolk</v>
      </c>
      <c r="J89" s="38" t="str">
        <f>'Agricultural Data'!H89</f>
        <v>Open Water</v>
      </c>
      <c r="K89" s="121">
        <f>'Agricultural Data'!I89</f>
        <v>0.98273658500000005</v>
      </c>
      <c r="L89" s="121">
        <f>'Agricultural Data'!J89</f>
        <v>0.98075974499999996</v>
      </c>
      <c r="M89" s="120" t="str">
        <f>IF(J89=0,"No Data",
IF(     OR(   INDEX('Inputs_Metric 31'!$T$6:$T$141,  MATCH($J89,'Inputs_Metric 31'!$S$6:$S$141,0))  =  "",     INDEX('Inputs_Metric 31'!$T$6:$T$141,MATCH($J89,'Inputs_Metric 31'!$S$6:$S$141,0))="CDL_Rev"),                 "No Mapped Crop",                  INDEX('Inputs_Metric 31'!$T$6:$T$141,MATCH($J89,'Inputs_Metric 31'!$S$6:$S$141,0)   )   )
       )</f>
        <v>No Mapped Crop</v>
      </c>
      <c r="N89" s="120" t="str">
        <f>IF(J89=0,"No Data",
IF(   OR(     INDEX('Inputs_Metric 31'!$U$6:$U$141,MATCH($J89,'Inputs_Metric 31'!$S$6:$S$141,0))="",     INDEX('Inputs_Metric 31'!$U$6:$U$141,MATCH($J89,'Inputs_Metric 31'!$S$6:$S$141,0))="CDL_Rev"  ),     "No Mapped Crop",INDEX('Inputs_Metric 31'!$U$6:$U$141,MATCH($J89,'Inputs_Metric 31'!$S$6:$S$141,0))))</f>
        <v>No Mapped Crop</v>
      </c>
      <c r="O89" s="102" t="str">
        <f>IF(N89="No Mapped Crop","",'Inputs_Metric 31'!$H$43*INDEX('Inputs_Metric 31'!$D$6:$D$109,MATCH(CONCATENATE(N89,H89),'Inputs_Metric 31'!$E$6:$E$109,0)))</f>
        <v/>
      </c>
      <c r="P89" s="175" t="str">
        <f>IF(M89="No Mapped Crop","",INDEX('Inputs_Metric 31'!$M$7:$O$26,MATCH(M89,'Inputs_Metric 31'!$G$7:$G$26,0),MATCH('Inputs_Metric 31'!$H$44,'Inputs_Metric 31'!$M$6:$O$6,0)))</f>
        <v/>
      </c>
      <c r="Q89" s="184" t="str">
        <f t="shared" si="7"/>
        <v/>
      </c>
      <c r="R89" s="184" t="str">
        <f t="shared" si="8"/>
        <v/>
      </c>
    </row>
    <row r="90" spans="3:18" x14ac:dyDescent="0.25">
      <c r="C90">
        <f t="shared" si="6"/>
        <v>7</v>
      </c>
      <c r="D90">
        <f>COUNTIF($F$4:F90,F90)</f>
        <v>2</v>
      </c>
      <c r="E90" s="40">
        <f>'Agricultural Data'!C90</f>
        <v>2</v>
      </c>
      <c r="F90" s="40" t="str">
        <f>'Agricultural Data'!D90</f>
        <v>NFWF-44225</v>
      </c>
      <c r="G90" s="40">
        <f>'Agricultural Data'!E90</f>
        <v>2</v>
      </c>
      <c r="H90" s="38" t="str">
        <f>'Agricultural Data'!F90</f>
        <v>New York</v>
      </c>
      <c r="I90" s="38" t="str">
        <f>'Agricultural Data'!G90</f>
        <v>Suffolk</v>
      </c>
      <c r="J90" s="38" t="str">
        <f>'Agricultural Data'!H90</f>
        <v>Developed/Open Space</v>
      </c>
      <c r="K90" s="121">
        <f>'Agricultural Data'!I90</f>
        <v>0.58390911499999998</v>
      </c>
      <c r="L90" s="121">
        <f>'Agricultural Data'!J90</f>
        <v>0.30690441000000002</v>
      </c>
      <c r="M90" s="120" t="str">
        <f>IF(J90=0,"No Data",
IF(     OR(   INDEX('Inputs_Metric 31'!$T$6:$T$141,  MATCH($J90,'Inputs_Metric 31'!$S$6:$S$141,0))  =  "",     INDEX('Inputs_Metric 31'!$T$6:$T$141,MATCH($J90,'Inputs_Metric 31'!$S$6:$S$141,0))="CDL_Rev"),                 "No Mapped Crop",                  INDEX('Inputs_Metric 31'!$T$6:$T$141,MATCH($J90,'Inputs_Metric 31'!$S$6:$S$141,0)   )   )
       )</f>
        <v>No Mapped Crop</v>
      </c>
      <c r="N90" s="120" t="str">
        <f>IF(J90=0,"No Data",
IF(   OR(     INDEX('Inputs_Metric 31'!$U$6:$U$141,MATCH($J90,'Inputs_Metric 31'!$S$6:$S$141,0))="",     INDEX('Inputs_Metric 31'!$U$6:$U$141,MATCH($J90,'Inputs_Metric 31'!$S$6:$S$141,0))="CDL_Rev"  ),     "No Mapped Crop",INDEX('Inputs_Metric 31'!$U$6:$U$141,MATCH($J90,'Inputs_Metric 31'!$S$6:$S$141,0))))</f>
        <v>No Mapped Crop</v>
      </c>
      <c r="O90" s="102" t="str">
        <f>IF(N90="No Mapped Crop","",'Inputs_Metric 31'!$H$43*INDEX('Inputs_Metric 31'!$D$6:$D$109,MATCH(CONCATENATE(N90,H90),'Inputs_Metric 31'!$E$6:$E$109,0)))</f>
        <v/>
      </c>
      <c r="P90" s="175" t="str">
        <f>IF(M90="No Mapped Crop","",INDEX('Inputs_Metric 31'!$M$7:$O$26,MATCH(M90,'Inputs_Metric 31'!$G$7:$G$26,0),MATCH('Inputs_Metric 31'!$H$44,'Inputs_Metric 31'!$M$6:$O$6,0)))</f>
        <v/>
      </c>
      <c r="Q90" s="184" t="str">
        <f t="shared" si="7"/>
        <v/>
      </c>
      <c r="R90" s="184" t="str">
        <f t="shared" si="8"/>
        <v/>
      </c>
    </row>
    <row r="91" spans="3:18" x14ac:dyDescent="0.25">
      <c r="C91">
        <f t="shared" si="6"/>
        <v>7</v>
      </c>
      <c r="D91">
        <f>COUNTIF($F$4:F91,F91)</f>
        <v>3</v>
      </c>
      <c r="E91" s="40">
        <f>'Agricultural Data'!C91</f>
        <v>2</v>
      </c>
      <c r="F91" s="40" t="str">
        <f>'Agricultural Data'!D91</f>
        <v>NFWF-44225</v>
      </c>
      <c r="G91" s="40">
        <f>'Agricultural Data'!E91</f>
        <v>2</v>
      </c>
      <c r="H91" s="38" t="str">
        <f>'Agricultural Data'!F91</f>
        <v>New York</v>
      </c>
      <c r="I91" s="38" t="str">
        <f>'Agricultural Data'!G91</f>
        <v>Suffolk</v>
      </c>
      <c r="J91" s="38" t="str">
        <f>'Agricultural Data'!H91</f>
        <v>Developed/Low Intensity</v>
      </c>
      <c r="K91" s="121">
        <f>'Agricultural Data'!I91</f>
        <v>1.4386453100000001</v>
      </c>
      <c r="L91" s="121">
        <f>'Agricultural Data'!J91</f>
        <v>1.3210233300000001</v>
      </c>
      <c r="M91" s="120" t="str">
        <f>IF(J91=0,"No Data",
IF(     OR(   INDEX('Inputs_Metric 31'!$T$6:$T$141,  MATCH($J91,'Inputs_Metric 31'!$S$6:$S$141,0))  =  "",     INDEX('Inputs_Metric 31'!$T$6:$T$141,MATCH($J91,'Inputs_Metric 31'!$S$6:$S$141,0))="CDL_Rev"),                 "No Mapped Crop",                  INDEX('Inputs_Metric 31'!$T$6:$T$141,MATCH($J91,'Inputs_Metric 31'!$S$6:$S$141,0)   )   )
       )</f>
        <v>No Mapped Crop</v>
      </c>
      <c r="N91" s="120" t="str">
        <f>IF(J91=0,"No Data",
IF(   OR(     INDEX('Inputs_Metric 31'!$U$6:$U$141,MATCH($J91,'Inputs_Metric 31'!$S$6:$S$141,0))="",     INDEX('Inputs_Metric 31'!$U$6:$U$141,MATCH($J91,'Inputs_Metric 31'!$S$6:$S$141,0))="CDL_Rev"  ),     "No Mapped Crop",INDEX('Inputs_Metric 31'!$U$6:$U$141,MATCH($J91,'Inputs_Metric 31'!$S$6:$S$141,0))))</f>
        <v>No Mapped Crop</v>
      </c>
      <c r="O91" s="102" t="str">
        <f>IF(N91="No Mapped Crop","",'Inputs_Metric 31'!$H$43*INDEX('Inputs_Metric 31'!$D$6:$D$109,MATCH(CONCATENATE(N91,H91),'Inputs_Metric 31'!$E$6:$E$109,0)))</f>
        <v/>
      </c>
      <c r="P91" s="175" t="str">
        <f>IF(M91="No Mapped Crop","",INDEX('Inputs_Metric 31'!$M$7:$O$26,MATCH(M91,'Inputs_Metric 31'!$G$7:$G$26,0),MATCH('Inputs_Metric 31'!$H$44,'Inputs_Metric 31'!$M$6:$O$6,0)))</f>
        <v/>
      </c>
      <c r="Q91" s="184" t="str">
        <f t="shared" si="7"/>
        <v/>
      </c>
      <c r="R91" s="184" t="str">
        <f t="shared" si="8"/>
        <v/>
      </c>
    </row>
    <row r="92" spans="3:18" x14ac:dyDescent="0.25">
      <c r="C92">
        <f t="shared" si="6"/>
        <v>7</v>
      </c>
      <c r="D92">
        <f>COUNTIF($F$4:F92,F92)</f>
        <v>4</v>
      </c>
      <c r="E92" s="40">
        <f>'Agricultural Data'!C92</f>
        <v>2</v>
      </c>
      <c r="F92" s="40" t="str">
        <f>'Agricultural Data'!D92</f>
        <v>NFWF-44225</v>
      </c>
      <c r="G92" s="40">
        <f>'Agricultural Data'!E92</f>
        <v>2</v>
      </c>
      <c r="H92" s="38" t="str">
        <f>'Agricultural Data'!F92</f>
        <v>New York</v>
      </c>
      <c r="I92" s="38" t="str">
        <f>'Agricultural Data'!G92</f>
        <v>Suffolk</v>
      </c>
      <c r="J92" s="38" t="str">
        <f>'Agricultural Data'!H92</f>
        <v>Developed/Med Intensity</v>
      </c>
      <c r="K92" s="121">
        <f>'Agricultural Data'!I92</f>
        <v>0.38869616499999998</v>
      </c>
      <c r="L92" s="121">
        <f>'Agricultural Data'!J92</f>
        <v>0.38869616499999998</v>
      </c>
      <c r="M92" s="120" t="str">
        <f>IF(J92=0,"No Data",
IF(     OR(   INDEX('Inputs_Metric 31'!$T$6:$T$141,  MATCH($J92,'Inputs_Metric 31'!$S$6:$S$141,0))  =  "",     INDEX('Inputs_Metric 31'!$T$6:$T$141,MATCH($J92,'Inputs_Metric 31'!$S$6:$S$141,0))="CDL_Rev"),                 "No Mapped Crop",                  INDEX('Inputs_Metric 31'!$T$6:$T$141,MATCH($J92,'Inputs_Metric 31'!$S$6:$S$141,0)   )   )
       )</f>
        <v>No Mapped Crop</v>
      </c>
      <c r="N92" s="120" t="str">
        <f>IF(J92=0,"No Data",
IF(   OR(     INDEX('Inputs_Metric 31'!$U$6:$U$141,MATCH($J92,'Inputs_Metric 31'!$S$6:$S$141,0))="",     INDEX('Inputs_Metric 31'!$U$6:$U$141,MATCH($J92,'Inputs_Metric 31'!$S$6:$S$141,0))="CDL_Rev"  ),     "No Mapped Crop",INDEX('Inputs_Metric 31'!$U$6:$U$141,MATCH($J92,'Inputs_Metric 31'!$S$6:$S$141,0))))</f>
        <v>No Mapped Crop</v>
      </c>
      <c r="O92" s="102" t="str">
        <f>IF(N92="No Mapped Crop","",'Inputs_Metric 31'!$H$43*INDEX('Inputs_Metric 31'!$D$6:$D$109,MATCH(CONCATENATE(N92,H92),'Inputs_Metric 31'!$E$6:$E$109,0)))</f>
        <v/>
      </c>
      <c r="P92" s="175" t="str">
        <f>IF(M92="No Mapped Crop","",INDEX('Inputs_Metric 31'!$M$7:$O$26,MATCH(M92,'Inputs_Metric 31'!$G$7:$G$26,0),MATCH('Inputs_Metric 31'!$H$44,'Inputs_Metric 31'!$M$6:$O$6,0)))</f>
        <v/>
      </c>
      <c r="Q92" s="184" t="str">
        <f t="shared" si="7"/>
        <v/>
      </c>
      <c r="R92" s="184" t="str">
        <f t="shared" si="8"/>
        <v/>
      </c>
    </row>
    <row r="93" spans="3:18" x14ac:dyDescent="0.25">
      <c r="C93">
        <f t="shared" si="6"/>
        <v>7</v>
      </c>
      <c r="D93">
        <f>COUNTIF($F$4:F93,F93)</f>
        <v>5</v>
      </c>
      <c r="E93" s="40">
        <f>'Agricultural Data'!C93</f>
        <v>2</v>
      </c>
      <c r="F93" s="40" t="str">
        <f>'Agricultural Data'!D93</f>
        <v>NFWF-44225</v>
      </c>
      <c r="G93" s="40">
        <f>'Agricultural Data'!E93</f>
        <v>2</v>
      </c>
      <c r="H93" s="38" t="str">
        <f>'Agricultural Data'!F93</f>
        <v>New York</v>
      </c>
      <c r="I93" s="38" t="str">
        <f>'Agricultural Data'!G93</f>
        <v>Suffolk</v>
      </c>
      <c r="J93" s="38" t="str">
        <f>'Agricultural Data'!H93</f>
        <v>Barren</v>
      </c>
      <c r="K93" s="121">
        <f>'Agricultural Data'!I93</f>
        <v>0.73044237999999995</v>
      </c>
      <c r="L93" s="121">
        <f>'Agricultural Data'!J93</f>
        <v>0.663476925</v>
      </c>
      <c r="M93" s="120" t="str">
        <f>IF(J93=0,"No Data",
IF(     OR(   INDEX('Inputs_Metric 31'!$T$6:$T$141,  MATCH($J93,'Inputs_Metric 31'!$S$6:$S$141,0))  =  "",     INDEX('Inputs_Metric 31'!$T$6:$T$141,MATCH($J93,'Inputs_Metric 31'!$S$6:$S$141,0))="CDL_Rev"),                 "No Mapped Crop",                  INDEX('Inputs_Metric 31'!$T$6:$T$141,MATCH($J93,'Inputs_Metric 31'!$S$6:$S$141,0)   )   )
       )</f>
        <v>No Mapped Crop</v>
      </c>
      <c r="N93" s="120" t="str">
        <f>IF(J93=0,"No Data",
IF(   OR(     INDEX('Inputs_Metric 31'!$U$6:$U$141,MATCH($J93,'Inputs_Metric 31'!$S$6:$S$141,0))="",     INDEX('Inputs_Metric 31'!$U$6:$U$141,MATCH($J93,'Inputs_Metric 31'!$S$6:$S$141,0))="CDL_Rev"  ),     "No Mapped Crop",INDEX('Inputs_Metric 31'!$U$6:$U$141,MATCH($J93,'Inputs_Metric 31'!$S$6:$S$141,0))))</f>
        <v>No Mapped Crop</v>
      </c>
      <c r="O93" s="102" t="str">
        <f>IF(N93="No Mapped Crop","",'Inputs_Metric 31'!$H$43*INDEX('Inputs_Metric 31'!$D$6:$D$109,MATCH(CONCATENATE(N93,H93),'Inputs_Metric 31'!$E$6:$E$109,0)))</f>
        <v/>
      </c>
      <c r="P93" s="175" t="str">
        <f>IF(M93="No Mapped Crop","",INDEX('Inputs_Metric 31'!$M$7:$O$26,MATCH(M93,'Inputs_Metric 31'!$G$7:$G$26,0),MATCH('Inputs_Metric 31'!$H$44,'Inputs_Metric 31'!$M$6:$O$6,0)))</f>
        <v/>
      </c>
      <c r="Q93" s="184" t="str">
        <f t="shared" si="7"/>
        <v/>
      </c>
      <c r="R93" s="184" t="str">
        <f t="shared" si="8"/>
        <v/>
      </c>
    </row>
    <row r="94" spans="3:18" x14ac:dyDescent="0.25">
      <c r="C94">
        <f t="shared" si="6"/>
        <v>7</v>
      </c>
      <c r="D94">
        <f>COUNTIF($F$4:F94,F94)</f>
        <v>6</v>
      </c>
      <c r="E94" s="40">
        <f>'Agricultural Data'!C94</f>
        <v>2</v>
      </c>
      <c r="F94" s="40" t="str">
        <f>'Agricultural Data'!D94</f>
        <v>NFWF-44225</v>
      </c>
      <c r="G94" s="40">
        <f>'Agricultural Data'!E94</f>
        <v>2</v>
      </c>
      <c r="H94" s="38" t="str">
        <f>'Agricultural Data'!F94</f>
        <v>New York</v>
      </c>
      <c r="I94" s="38" t="str">
        <f>'Agricultural Data'!G94</f>
        <v>Suffolk</v>
      </c>
      <c r="J94" s="38" t="str">
        <f>'Agricultural Data'!H94</f>
        <v>Deciduous Forest</v>
      </c>
      <c r="K94" s="121">
        <f>'Agricultural Data'!I94</f>
        <v>3.277353615</v>
      </c>
      <c r="L94" s="121">
        <f>'Agricultural Data'!J94</f>
        <v>3.0786811950000001</v>
      </c>
      <c r="M94" s="120" t="str">
        <f>IF(J94=0,"No Data",
IF(     OR(   INDEX('Inputs_Metric 31'!$T$6:$T$141,  MATCH($J94,'Inputs_Metric 31'!$S$6:$S$141,0))  =  "",     INDEX('Inputs_Metric 31'!$T$6:$T$141,MATCH($J94,'Inputs_Metric 31'!$S$6:$S$141,0))="CDL_Rev"),                 "No Mapped Crop",                  INDEX('Inputs_Metric 31'!$T$6:$T$141,MATCH($J94,'Inputs_Metric 31'!$S$6:$S$141,0)   )   )
       )</f>
        <v>No Mapped Crop</v>
      </c>
      <c r="N94" s="120" t="str">
        <f>IF(J94=0,"No Data",
IF(   OR(     INDEX('Inputs_Metric 31'!$U$6:$U$141,MATCH($J94,'Inputs_Metric 31'!$S$6:$S$141,0))="",     INDEX('Inputs_Metric 31'!$U$6:$U$141,MATCH($J94,'Inputs_Metric 31'!$S$6:$S$141,0))="CDL_Rev"  ),     "No Mapped Crop",INDEX('Inputs_Metric 31'!$U$6:$U$141,MATCH($J94,'Inputs_Metric 31'!$S$6:$S$141,0))))</f>
        <v>No Mapped Crop</v>
      </c>
      <c r="O94" s="102" t="str">
        <f>IF(N94="No Mapped Crop","",'Inputs_Metric 31'!$H$43*INDEX('Inputs_Metric 31'!$D$6:$D$109,MATCH(CONCATENATE(N94,H94),'Inputs_Metric 31'!$E$6:$E$109,0)))</f>
        <v/>
      </c>
      <c r="P94" s="175" t="str">
        <f>IF(M94="No Mapped Crop","",INDEX('Inputs_Metric 31'!$M$7:$O$26,MATCH(M94,'Inputs_Metric 31'!$G$7:$G$26,0),MATCH('Inputs_Metric 31'!$H$44,'Inputs_Metric 31'!$M$6:$O$6,0)))</f>
        <v/>
      </c>
      <c r="Q94" s="184" t="str">
        <f t="shared" si="7"/>
        <v/>
      </c>
      <c r="R94" s="184" t="str">
        <f t="shared" si="8"/>
        <v/>
      </c>
    </row>
    <row r="95" spans="3:18" x14ac:dyDescent="0.25">
      <c r="C95">
        <f t="shared" si="6"/>
        <v>7</v>
      </c>
      <c r="D95">
        <f>COUNTIF($F$4:F95,F95)</f>
        <v>7</v>
      </c>
      <c r="E95" s="40">
        <f>'Agricultural Data'!C95</f>
        <v>2</v>
      </c>
      <c r="F95" s="40" t="str">
        <f>'Agricultural Data'!D95</f>
        <v>NFWF-44225</v>
      </c>
      <c r="G95" s="40">
        <f>'Agricultural Data'!E95</f>
        <v>2</v>
      </c>
      <c r="H95" s="38" t="str">
        <f>'Agricultural Data'!F95</f>
        <v>New York</v>
      </c>
      <c r="I95" s="38" t="str">
        <f>'Agricultural Data'!G95</f>
        <v>Suffolk</v>
      </c>
      <c r="J95" s="38" t="str">
        <f>'Agricultural Data'!H95</f>
        <v>Mixed Forest</v>
      </c>
      <c r="K95" s="121">
        <f>'Agricultural Data'!I95</f>
        <v>0.22190029</v>
      </c>
      <c r="L95" s="121">
        <f>'Agricultural Data'!J95</f>
        <v>0.22190029</v>
      </c>
      <c r="M95" s="120" t="str">
        <f>IF(J95=0,"No Data",
IF(     OR(   INDEX('Inputs_Metric 31'!$T$6:$T$141,  MATCH($J95,'Inputs_Metric 31'!$S$6:$S$141,0))  =  "",     INDEX('Inputs_Metric 31'!$T$6:$T$141,MATCH($J95,'Inputs_Metric 31'!$S$6:$S$141,0))="CDL_Rev"),                 "No Mapped Crop",                  INDEX('Inputs_Metric 31'!$T$6:$T$141,MATCH($J95,'Inputs_Metric 31'!$S$6:$S$141,0)   )   )
       )</f>
        <v>No Mapped Crop</v>
      </c>
      <c r="N95" s="120" t="str">
        <f>IF(J95=0,"No Data",
IF(   OR(     INDEX('Inputs_Metric 31'!$U$6:$U$141,MATCH($J95,'Inputs_Metric 31'!$S$6:$S$141,0))="",     INDEX('Inputs_Metric 31'!$U$6:$U$141,MATCH($J95,'Inputs_Metric 31'!$S$6:$S$141,0))="CDL_Rev"  ),     "No Mapped Crop",INDEX('Inputs_Metric 31'!$U$6:$U$141,MATCH($J95,'Inputs_Metric 31'!$S$6:$S$141,0))))</f>
        <v>No Mapped Crop</v>
      </c>
      <c r="O95" s="102" t="str">
        <f>IF(N95="No Mapped Crop","",'Inputs_Metric 31'!$H$43*INDEX('Inputs_Metric 31'!$D$6:$D$109,MATCH(CONCATENATE(N95,H95),'Inputs_Metric 31'!$E$6:$E$109,0)))</f>
        <v/>
      </c>
      <c r="P95" s="175" t="str">
        <f>IF(M95="No Mapped Crop","",INDEX('Inputs_Metric 31'!$M$7:$O$26,MATCH(M95,'Inputs_Metric 31'!$G$7:$G$26,0),MATCH('Inputs_Metric 31'!$H$44,'Inputs_Metric 31'!$M$6:$O$6,0)))</f>
        <v/>
      </c>
      <c r="Q95" s="184" t="str">
        <f t="shared" si="7"/>
        <v/>
      </c>
      <c r="R95" s="184" t="str">
        <f t="shared" si="8"/>
        <v/>
      </c>
    </row>
    <row r="96" spans="3:18" x14ac:dyDescent="0.25">
      <c r="C96">
        <f t="shared" si="6"/>
        <v>7</v>
      </c>
      <c r="D96">
        <f>COUNTIF($F$4:F96,F96)</f>
        <v>8</v>
      </c>
      <c r="E96" s="40">
        <f>'Agricultural Data'!C96</f>
        <v>2</v>
      </c>
      <c r="F96" s="40" t="str">
        <f>'Agricultural Data'!D96</f>
        <v>NFWF-44225</v>
      </c>
      <c r="G96" s="40">
        <f>'Agricultural Data'!E96</f>
        <v>2</v>
      </c>
      <c r="H96" s="38" t="str">
        <f>'Agricultural Data'!F96</f>
        <v>New York</v>
      </c>
      <c r="I96" s="38" t="str">
        <f>'Agricultural Data'!G96</f>
        <v>Suffolk</v>
      </c>
      <c r="J96" s="38" t="str">
        <f>'Agricultural Data'!H96</f>
        <v>Woody Wetlands</v>
      </c>
      <c r="K96" s="121">
        <f>'Agricultural Data'!I96</f>
        <v>7.4131499999999999E-4</v>
      </c>
      <c r="L96" s="121" t="str">
        <f>'Agricultural Data'!J96</f>
        <v>None</v>
      </c>
      <c r="M96" s="120" t="str">
        <f>IF(J96=0,"No Data",
IF(     OR(   INDEX('Inputs_Metric 31'!$T$6:$T$141,  MATCH($J96,'Inputs_Metric 31'!$S$6:$S$141,0))  =  "",     INDEX('Inputs_Metric 31'!$T$6:$T$141,MATCH($J96,'Inputs_Metric 31'!$S$6:$S$141,0))="CDL_Rev"),                 "No Mapped Crop",                  INDEX('Inputs_Metric 31'!$T$6:$T$141,MATCH($J96,'Inputs_Metric 31'!$S$6:$S$141,0)   )   )
       )</f>
        <v>No Mapped Crop</v>
      </c>
      <c r="N96" s="120" t="str">
        <f>IF(J96=0,"No Data",
IF(   OR(     INDEX('Inputs_Metric 31'!$U$6:$U$141,MATCH($J96,'Inputs_Metric 31'!$S$6:$S$141,0))="",     INDEX('Inputs_Metric 31'!$U$6:$U$141,MATCH($J96,'Inputs_Metric 31'!$S$6:$S$141,0))="CDL_Rev"  ),     "No Mapped Crop",INDEX('Inputs_Metric 31'!$U$6:$U$141,MATCH($J96,'Inputs_Metric 31'!$S$6:$S$141,0))))</f>
        <v>No Mapped Crop</v>
      </c>
      <c r="O96" s="102" t="str">
        <f>IF(N96="No Mapped Crop","",'Inputs_Metric 31'!$H$43*INDEX('Inputs_Metric 31'!$D$6:$D$109,MATCH(CONCATENATE(N96,H96),'Inputs_Metric 31'!$E$6:$E$109,0)))</f>
        <v/>
      </c>
      <c r="P96" s="175" t="str">
        <f>IF(M96="No Mapped Crop","",INDEX('Inputs_Metric 31'!$M$7:$O$26,MATCH(M96,'Inputs_Metric 31'!$G$7:$G$26,0),MATCH('Inputs_Metric 31'!$H$44,'Inputs_Metric 31'!$M$6:$O$6,0)))</f>
        <v/>
      </c>
      <c r="Q96" s="184" t="str">
        <f t="shared" si="7"/>
        <v/>
      </c>
      <c r="R96" s="184" t="str">
        <f t="shared" si="8"/>
        <v/>
      </c>
    </row>
    <row r="97" spans="3:18" x14ac:dyDescent="0.25">
      <c r="C97">
        <f t="shared" si="6"/>
        <v>7</v>
      </c>
      <c r="D97">
        <f>COUNTIF($F$4:F97,F97)</f>
        <v>9</v>
      </c>
      <c r="E97" s="40">
        <f>'Agricultural Data'!C97</f>
        <v>2</v>
      </c>
      <c r="F97" s="40" t="str">
        <f>'Agricultural Data'!D97</f>
        <v>NFWF-44225</v>
      </c>
      <c r="G97" s="40">
        <f>'Agricultural Data'!E97</f>
        <v>2</v>
      </c>
      <c r="H97" s="38" t="str">
        <f>'Agricultural Data'!F97</f>
        <v>New York</v>
      </c>
      <c r="I97" s="38" t="str">
        <f>'Agricultural Data'!G97</f>
        <v>Suffolk</v>
      </c>
      <c r="J97" s="38" t="str">
        <f>'Agricultural Data'!H97</f>
        <v>Herbaceous Wetlands</v>
      </c>
      <c r="K97" s="121">
        <f>'Agricultural Data'!I97</f>
        <v>3.8699114049999999</v>
      </c>
      <c r="L97" s="121">
        <f>'Agricultural Data'!J97</f>
        <v>3.2909443899999999</v>
      </c>
      <c r="M97" s="120" t="str">
        <f>IF(J97=0,"No Data",
IF(     OR(   INDEX('Inputs_Metric 31'!$T$6:$T$141,  MATCH($J97,'Inputs_Metric 31'!$S$6:$S$141,0))  =  "",     INDEX('Inputs_Metric 31'!$T$6:$T$141,MATCH($J97,'Inputs_Metric 31'!$S$6:$S$141,0))="CDL_Rev"),                 "No Mapped Crop",                  INDEX('Inputs_Metric 31'!$T$6:$T$141,MATCH($J97,'Inputs_Metric 31'!$S$6:$S$141,0)   )   )
       )</f>
        <v>No Mapped Crop</v>
      </c>
      <c r="N97" s="120" t="str">
        <f>IF(J97=0,"No Data",
IF(   OR(     INDEX('Inputs_Metric 31'!$U$6:$U$141,MATCH($J97,'Inputs_Metric 31'!$S$6:$S$141,0))="",     INDEX('Inputs_Metric 31'!$U$6:$U$141,MATCH($J97,'Inputs_Metric 31'!$S$6:$S$141,0))="CDL_Rev"  ),     "No Mapped Crop",INDEX('Inputs_Metric 31'!$U$6:$U$141,MATCH($J97,'Inputs_Metric 31'!$S$6:$S$141,0))))</f>
        <v>No Mapped Crop</v>
      </c>
      <c r="O97" s="102" t="str">
        <f>IF(N97="No Mapped Crop","",'Inputs_Metric 31'!$H$43*INDEX('Inputs_Metric 31'!$D$6:$D$109,MATCH(CONCATENATE(N97,H97),'Inputs_Metric 31'!$E$6:$E$109,0)))</f>
        <v/>
      </c>
      <c r="P97" s="175" t="str">
        <f>IF(M97="No Mapped Crop","",INDEX('Inputs_Metric 31'!$M$7:$O$26,MATCH(M97,'Inputs_Metric 31'!$G$7:$G$26,0),MATCH('Inputs_Metric 31'!$H$44,'Inputs_Metric 31'!$M$6:$O$6,0)))</f>
        <v/>
      </c>
      <c r="Q97" s="184" t="str">
        <f t="shared" si="7"/>
        <v/>
      </c>
      <c r="R97" s="184" t="str">
        <f t="shared" si="8"/>
        <v/>
      </c>
    </row>
    <row r="98" spans="3:18" x14ac:dyDescent="0.25">
      <c r="C98">
        <f t="shared" si="6"/>
        <v>7</v>
      </c>
      <c r="D98">
        <f>COUNTIF($F$4:F98,F98)</f>
        <v>10</v>
      </c>
      <c r="E98" s="40">
        <f>'Agricultural Data'!C98</f>
        <v>20</v>
      </c>
      <c r="F98" s="40" t="str">
        <f>'Agricultural Data'!D98</f>
        <v>NFWF-44225</v>
      </c>
      <c r="G98" s="40">
        <f>'Agricultural Data'!E98</f>
        <v>2</v>
      </c>
      <c r="H98" s="38" t="str">
        <f>'Agricultural Data'!F98</f>
        <v>New York</v>
      </c>
      <c r="I98" s="38" t="str">
        <f>'Agricultural Data'!G98</f>
        <v>Suffolk</v>
      </c>
      <c r="J98" s="38" t="str">
        <f>'Agricultural Data'!H98</f>
        <v>Open Water</v>
      </c>
      <c r="K98" s="121">
        <f>'Agricultural Data'!I98</f>
        <v>1.08380253</v>
      </c>
      <c r="L98" s="121">
        <f>'Agricultural Data'!J98</f>
        <v>1.08380253</v>
      </c>
      <c r="M98" s="120" t="str">
        <f>IF(J98=0,"No Data",
IF(     OR(   INDEX('Inputs_Metric 31'!$T$6:$T$141,  MATCH($J98,'Inputs_Metric 31'!$S$6:$S$141,0))  =  "",     INDEX('Inputs_Metric 31'!$T$6:$T$141,MATCH($J98,'Inputs_Metric 31'!$S$6:$S$141,0))="CDL_Rev"),                 "No Mapped Crop",                  INDEX('Inputs_Metric 31'!$T$6:$T$141,MATCH($J98,'Inputs_Metric 31'!$S$6:$S$141,0)   )   )
       )</f>
        <v>No Mapped Crop</v>
      </c>
      <c r="N98" s="120" t="str">
        <f>IF(J98=0,"No Data",
IF(   OR(     INDEX('Inputs_Metric 31'!$U$6:$U$141,MATCH($J98,'Inputs_Metric 31'!$S$6:$S$141,0))="",     INDEX('Inputs_Metric 31'!$U$6:$U$141,MATCH($J98,'Inputs_Metric 31'!$S$6:$S$141,0))="CDL_Rev"  ),     "No Mapped Crop",INDEX('Inputs_Metric 31'!$U$6:$U$141,MATCH($J98,'Inputs_Metric 31'!$S$6:$S$141,0))))</f>
        <v>No Mapped Crop</v>
      </c>
      <c r="O98" s="102" t="str">
        <f>IF(N98="No Mapped Crop","",'Inputs_Metric 31'!$H$43*INDEX('Inputs_Metric 31'!$D$6:$D$109,MATCH(CONCATENATE(N98,H98),'Inputs_Metric 31'!$E$6:$E$109,0)))</f>
        <v/>
      </c>
      <c r="P98" s="175" t="str">
        <f>IF(M98="No Mapped Crop","",INDEX('Inputs_Metric 31'!$M$7:$O$26,MATCH(M98,'Inputs_Metric 31'!$G$7:$G$26,0),MATCH('Inputs_Metric 31'!$H$44,'Inputs_Metric 31'!$M$6:$O$6,0)))</f>
        <v/>
      </c>
      <c r="Q98" s="184" t="str">
        <f t="shared" si="7"/>
        <v/>
      </c>
      <c r="R98" s="184" t="str">
        <f t="shared" si="8"/>
        <v/>
      </c>
    </row>
    <row r="99" spans="3:18" x14ac:dyDescent="0.25">
      <c r="C99">
        <f t="shared" si="6"/>
        <v>7</v>
      </c>
      <c r="D99">
        <f>COUNTIF($F$4:F99,F99)</f>
        <v>11</v>
      </c>
      <c r="E99" s="40">
        <f>'Agricultural Data'!C99</f>
        <v>20</v>
      </c>
      <c r="F99" s="40" t="str">
        <f>'Agricultural Data'!D99</f>
        <v>NFWF-44225</v>
      </c>
      <c r="G99" s="40">
        <f>'Agricultural Data'!E99</f>
        <v>2</v>
      </c>
      <c r="H99" s="38" t="str">
        <f>'Agricultural Data'!F99</f>
        <v>New York</v>
      </c>
      <c r="I99" s="38" t="str">
        <f>'Agricultural Data'!G99</f>
        <v>Suffolk</v>
      </c>
      <c r="J99" s="38" t="str">
        <f>'Agricultural Data'!H99</f>
        <v>Developed/Open Space</v>
      </c>
      <c r="K99" s="121">
        <f>'Agricultural Data'!I99</f>
        <v>1.2414555199999999</v>
      </c>
      <c r="L99" s="121">
        <f>'Agricultural Data'!J99</f>
        <v>1.221934225</v>
      </c>
      <c r="M99" s="120" t="str">
        <f>IF(J99=0,"No Data",
IF(     OR(   INDEX('Inputs_Metric 31'!$T$6:$T$141,  MATCH($J99,'Inputs_Metric 31'!$S$6:$S$141,0))  =  "",     INDEX('Inputs_Metric 31'!$T$6:$T$141,MATCH($J99,'Inputs_Metric 31'!$S$6:$S$141,0))="CDL_Rev"),                 "No Mapped Crop",                  INDEX('Inputs_Metric 31'!$T$6:$T$141,MATCH($J99,'Inputs_Metric 31'!$S$6:$S$141,0)   )   )
       )</f>
        <v>No Mapped Crop</v>
      </c>
      <c r="N99" s="120" t="str">
        <f>IF(J99=0,"No Data",
IF(   OR(     INDEX('Inputs_Metric 31'!$U$6:$U$141,MATCH($J99,'Inputs_Metric 31'!$S$6:$S$141,0))="",     INDEX('Inputs_Metric 31'!$U$6:$U$141,MATCH($J99,'Inputs_Metric 31'!$S$6:$S$141,0))="CDL_Rev"  ),     "No Mapped Crop",INDEX('Inputs_Metric 31'!$U$6:$U$141,MATCH($J99,'Inputs_Metric 31'!$S$6:$S$141,0))))</f>
        <v>No Mapped Crop</v>
      </c>
      <c r="O99" s="102" t="str">
        <f>IF(N99="No Mapped Crop","",'Inputs_Metric 31'!$H$43*INDEX('Inputs_Metric 31'!$D$6:$D$109,MATCH(CONCATENATE(N99,H99),'Inputs_Metric 31'!$E$6:$E$109,0)))</f>
        <v/>
      </c>
      <c r="P99" s="175" t="str">
        <f>IF(M99="No Mapped Crop","",INDEX('Inputs_Metric 31'!$M$7:$O$26,MATCH(M99,'Inputs_Metric 31'!$G$7:$G$26,0),MATCH('Inputs_Metric 31'!$H$44,'Inputs_Metric 31'!$M$6:$O$6,0)))</f>
        <v/>
      </c>
      <c r="Q99" s="184" t="str">
        <f t="shared" si="7"/>
        <v/>
      </c>
      <c r="R99" s="184" t="str">
        <f t="shared" si="8"/>
        <v/>
      </c>
    </row>
    <row r="100" spans="3:18" x14ac:dyDescent="0.25">
      <c r="C100">
        <f t="shared" si="6"/>
        <v>7</v>
      </c>
      <c r="D100">
        <f>COUNTIF($F$4:F100,F100)</f>
        <v>12</v>
      </c>
      <c r="E100" s="40">
        <f>'Agricultural Data'!C100</f>
        <v>20</v>
      </c>
      <c r="F100" s="40" t="str">
        <f>'Agricultural Data'!D100</f>
        <v>NFWF-44225</v>
      </c>
      <c r="G100" s="40">
        <f>'Agricultural Data'!E100</f>
        <v>2</v>
      </c>
      <c r="H100" s="38" t="str">
        <f>'Agricultural Data'!F100</f>
        <v>New York</v>
      </c>
      <c r="I100" s="38" t="str">
        <f>'Agricultural Data'!G100</f>
        <v>Suffolk</v>
      </c>
      <c r="J100" s="38" t="str">
        <f>'Agricultural Data'!H100</f>
        <v>Developed/Low Intensity</v>
      </c>
      <c r="K100" s="121">
        <f>'Agricultural Data'!I100</f>
        <v>1.7440670899999999</v>
      </c>
      <c r="L100" s="121">
        <f>'Agricultural Data'!J100</f>
        <v>1.7440670899999999</v>
      </c>
      <c r="M100" s="120" t="str">
        <f>IF(J100=0,"No Data",
IF(     OR(   INDEX('Inputs_Metric 31'!$T$6:$T$141,  MATCH($J100,'Inputs_Metric 31'!$S$6:$S$141,0))  =  "",     INDEX('Inputs_Metric 31'!$T$6:$T$141,MATCH($J100,'Inputs_Metric 31'!$S$6:$S$141,0))="CDL_Rev"),                 "No Mapped Crop",                  INDEX('Inputs_Metric 31'!$T$6:$T$141,MATCH($J100,'Inputs_Metric 31'!$S$6:$S$141,0)   )   )
       )</f>
        <v>No Mapped Crop</v>
      </c>
      <c r="N100" s="120" t="str">
        <f>IF(J100=0,"No Data",
IF(   OR(     INDEX('Inputs_Metric 31'!$U$6:$U$141,MATCH($J100,'Inputs_Metric 31'!$S$6:$S$141,0))="",     INDEX('Inputs_Metric 31'!$U$6:$U$141,MATCH($J100,'Inputs_Metric 31'!$S$6:$S$141,0))="CDL_Rev"  ),     "No Mapped Crop",INDEX('Inputs_Metric 31'!$U$6:$U$141,MATCH($J100,'Inputs_Metric 31'!$S$6:$S$141,0))))</f>
        <v>No Mapped Crop</v>
      </c>
      <c r="O100" s="102" t="str">
        <f>IF(N100="No Mapped Crop","",'Inputs_Metric 31'!$H$43*INDEX('Inputs_Metric 31'!$D$6:$D$109,MATCH(CONCATENATE(N100,H100),'Inputs_Metric 31'!$E$6:$E$109,0)))</f>
        <v/>
      </c>
      <c r="P100" s="175" t="str">
        <f>IF(M100="No Mapped Crop","",INDEX('Inputs_Metric 31'!$M$7:$O$26,MATCH(M100,'Inputs_Metric 31'!$G$7:$G$26,0),MATCH('Inputs_Metric 31'!$H$44,'Inputs_Metric 31'!$M$6:$O$6,0)))</f>
        <v/>
      </c>
      <c r="Q100" s="184" t="str">
        <f t="shared" si="7"/>
        <v/>
      </c>
      <c r="R100" s="184" t="str">
        <f t="shared" si="8"/>
        <v/>
      </c>
    </row>
    <row r="101" spans="3:18" x14ac:dyDescent="0.25">
      <c r="C101">
        <f t="shared" si="6"/>
        <v>7</v>
      </c>
      <c r="D101">
        <f>COUNTIF($F$4:F101,F101)</f>
        <v>13</v>
      </c>
      <c r="E101" s="40">
        <f>'Agricultural Data'!C101</f>
        <v>20</v>
      </c>
      <c r="F101" s="40" t="str">
        <f>'Agricultural Data'!D101</f>
        <v>NFWF-44225</v>
      </c>
      <c r="G101" s="40">
        <f>'Agricultural Data'!E101</f>
        <v>2</v>
      </c>
      <c r="H101" s="38" t="str">
        <f>'Agricultural Data'!F101</f>
        <v>New York</v>
      </c>
      <c r="I101" s="38" t="str">
        <f>'Agricultural Data'!G101</f>
        <v>Suffolk</v>
      </c>
      <c r="J101" s="38" t="str">
        <f>'Agricultural Data'!H101</f>
        <v>Developed/Med Intensity</v>
      </c>
      <c r="K101" s="121">
        <f>'Agricultural Data'!I101</f>
        <v>0.38869616499999998</v>
      </c>
      <c r="L101" s="121">
        <f>'Agricultural Data'!J101</f>
        <v>0.38869616499999998</v>
      </c>
      <c r="M101" s="120" t="str">
        <f>IF(J101=0,"No Data",
IF(     OR(   INDEX('Inputs_Metric 31'!$T$6:$T$141,  MATCH($J101,'Inputs_Metric 31'!$S$6:$S$141,0))  =  "",     INDEX('Inputs_Metric 31'!$T$6:$T$141,MATCH($J101,'Inputs_Metric 31'!$S$6:$S$141,0))="CDL_Rev"),                 "No Mapped Crop",                  INDEX('Inputs_Metric 31'!$T$6:$T$141,MATCH($J101,'Inputs_Metric 31'!$S$6:$S$141,0)   )   )
       )</f>
        <v>No Mapped Crop</v>
      </c>
      <c r="N101" s="120" t="str">
        <f>IF(J101=0,"No Data",
IF(   OR(     INDEX('Inputs_Metric 31'!$U$6:$U$141,MATCH($J101,'Inputs_Metric 31'!$S$6:$S$141,0))="",     INDEX('Inputs_Metric 31'!$U$6:$U$141,MATCH($J101,'Inputs_Metric 31'!$S$6:$S$141,0))="CDL_Rev"  ),     "No Mapped Crop",INDEX('Inputs_Metric 31'!$U$6:$U$141,MATCH($J101,'Inputs_Metric 31'!$S$6:$S$141,0))))</f>
        <v>No Mapped Crop</v>
      </c>
      <c r="O101" s="102" t="str">
        <f>IF(N101="No Mapped Crop","",'Inputs_Metric 31'!$H$43*INDEX('Inputs_Metric 31'!$D$6:$D$109,MATCH(CONCATENATE(N101,H101),'Inputs_Metric 31'!$E$6:$E$109,0)))</f>
        <v/>
      </c>
      <c r="P101" s="175" t="str">
        <f>IF(M101="No Mapped Crop","",INDEX('Inputs_Metric 31'!$M$7:$O$26,MATCH(M101,'Inputs_Metric 31'!$G$7:$G$26,0),MATCH('Inputs_Metric 31'!$H$44,'Inputs_Metric 31'!$M$6:$O$6,0)))</f>
        <v/>
      </c>
      <c r="Q101" s="184" t="str">
        <f t="shared" si="7"/>
        <v/>
      </c>
      <c r="R101" s="184" t="str">
        <f t="shared" si="8"/>
        <v/>
      </c>
    </row>
    <row r="102" spans="3:18" x14ac:dyDescent="0.25">
      <c r="C102">
        <f t="shared" si="6"/>
        <v>7</v>
      </c>
      <c r="D102">
        <f>COUNTIF($F$4:F102,F102)</f>
        <v>14</v>
      </c>
      <c r="E102" s="40">
        <f>'Agricultural Data'!C102</f>
        <v>20</v>
      </c>
      <c r="F102" s="40" t="str">
        <f>'Agricultural Data'!D102</f>
        <v>NFWF-44225</v>
      </c>
      <c r="G102" s="40">
        <f>'Agricultural Data'!E102</f>
        <v>2</v>
      </c>
      <c r="H102" s="38" t="str">
        <f>'Agricultural Data'!F102</f>
        <v>New York</v>
      </c>
      <c r="I102" s="38" t="str">
        <f>'Agricultural Data'!G102</f>
        <v>Suffolk</v>
      </c>
      <c r="J102" s="38" t="str">
        <f>'Agricultural Data'!H102</f>
        <v>Barren</v>
      </c>
      <c r="K102" s="121">
        <f>'Agricultural Data'!I102</f>
        <v>0.74773973000000005</v>
      </c>
      <c r="L102" s="121">
        <f>'Agricultural Data'!J102</f>
        <v>0.74773973000000005</v>
      </c>
      <c r="M102" s="120" t="str">
        <f>IF(J102=0,"No Data",
IF(     OR(   INDEX('Inputs_Metric 31'!$T$6:$T$141,  MATCH($J102,'Inputs_Metric 31'!$S$6:$S$141,0))  =  "",     INDEX('Inputs_Metric 31'!$T$6:$T$141,MATCH($J102,'Inputs_Metric 31'!$S$6:$S$141,0))="CDL_Rev"),                 "No Mapped Crop",                  INDEX('Inputs_Metric 31'!$T$6:$T$141,MATCH($J102,'Inputs_Metric 31'!$S$6:$S$141,0)   )   )
       )</f>
        <v>No Mapped Crop</v>
      </c>
      <c r="N102" s="120" t="str">
        <f>IF(J102=0,"No Data",
IF(   OR(     INDEX('Inputs_Metric 31'!$U$6:$U$141,MATCH($J102,'Inputs_Metric 31'!$S$6:$S$141,0))="",     INDEX('Inputs_Metric 31'!$U$6:$U$141,MATCH($J102,'Inputs_Metric 31'!$S$6:$S$141,0))="CDL_Rev"  ),     "No Mapped Crop",INDEX('Inputs_Metric 31'!$U$6:$U$141,MATCH($J102,'Inputs_Metric 31'!$S$6:$S$141,0))))</f>
        <v>No Mapped Crop</v>
      </c>
      <c r="O102" s="102" t="str">
        <f>IF(N102="No Mapped Crop","",'Inputs_Metric 31'!$H$43*INDEX('Inputs_Metric 31'!$D$6:$D$109,MATCH(CONCATENATE(N102,H102),'Inputs_Metric 31'!$E$6:$E$109,0)))</f>
        <v/>
      </c>
      <c r="P102" s="175" t="str">
        <f>IF(M102="No Mapped Crop","",INDEX('Inputs_Metric 31'!$M$7:$O$26,MATCH(M102,'Inputs_Metric 31'!$G$7:$G$26,0),MATCH('Inputs_Metric 31'!$H$44,'Inputs_Metric 31'!$M$6:$O$6,0)))</f>
        <v/>
      </c>
      <c r="Q102" s="184" t="str">
        <f t="shared" si="7"/>
        <v/>
      </c>
      <c r="R102" s="184" t="str">
        <f t="shared" si="8"/>
        <v/>
      </c>
    </row>
    <row r="103" spans="3:18" x14ac:dyDescent="0.25">
      <c r="C103">
        <f t="shared" si="6"/>
        <v>7</v>
      </c>
      <c r="D103">
        <f>COUNTIF($F$4:F103,F103)</f>
        <v>15</v>
      </c>
      <c r="E103" s="40">
        <f>'Agricultural Data'!C103</f>
        <v>20</v>
      </c>
      <c r="F103" s="40" t="str">
        <f>'Agricultural Data'!D103</f>
        <v>NFWF-44225</v>
      </c>
      <c r="G103" s="40">
        <f>'Agricultural Data'!E103</f>
        <v>2</v>
      </c>
      <c r="H103" s="38" t="str">
        <f>'Agricultural Data'!F103</f>
        <v>New York</v>
      </c>
      <c r="I103" s="38" t="str">
        <f>'Agricultural Data'!G103</f>
        <v>Suffolk</v>
      </c>
      <c r="J103" s="38" t="str">
        <f>'Agricultural Data'!H103</f>
        <v>Deciduous Forest</v>
      </c>
      <c r="K103" s="121">
        <f>'Agricultural Data'!I103</f>
        <v>3.6831000249999999</v>
      </c>
      <c r="L103" s="121">
        <f>'Agricultural Data'!J103</f>
        <v>3.6697563550000001</v>
      </c>
      <c r="M103" s="120" t="str">
        <f>IF(J103=0,"No Data",
IF(     OR(   INDEX('Inputs_Metric 31'!$T$6:$T$141,  MATCH($J103,'Inputs_Metric 31'!$S$6:$S$141,0))  =  "",     INDEX('Inputs_Metric 31'!$T$6:$T$141,MATCH($J103,'Inputs_Metric 31'!$S$6:$S$141,0))="CDL_Rev"),                 "No Mapped Crop",                  INDEX('Inputs_Metric 31'!$T$6:$T$141,MATCH($J103,'Inputs_Metric 31'!$S$6:$S$141,0)   )   )
       )</f>
        <v>No Mapped Crop</v>
      </c>
      <c r="N103" s="120" t="str">
        <f>IF(J103=0,"No Data",
IF(   OR(     INDEX('Inputs_Metric 31'!$U$6:$U$141,MATCH($J103,'Inputs_Metric 31'!$S$6:$S$141,0))="",     INDEX('Inputs_Metric 31'!$U$6:$U$141,MATCH($J103,'Inputs_Metric 31'!$S$6:$S$141,0))="CDL_Rev"  ),     "No Mapped Crop",INDEX('Inputs_Metric 31'!$U$6:$U$141,MATCH($J103,'Inputs_Metric 31'!$S$6:$S$141,0))))</f>
        <v>No Mapped Crop</v>
      </c>
      <c r="O103" s="102" t="str">
        <f>IF(N103="No Mapped Crop","",'Inputs_Metric 31'!$H$43*INDEX('Inputs_Metric 31'!$D$6:$D$109,MATCH(CONCATENATE(N103,H103),'Inputs_Metric 31'!$E$6:$E$109,0)))</f>
        <v/>
      </c>
      <c r="P103" s="175" t="str">
        <f>IF(M103="No Mapped Crop","",INDEX('Inputs_Metric 31'!$M$7:$O$26,MATCH(M103,'Inputs_Metric 31'!$G$7:$G$26,0),MATCH('Inputs_Metric 31'!$H$44,'Inputs_Metric 31'!$M$6:$O$6,0)))</f>
        <v/>
      </c>
      <c r="Q103" s="184" t="str">
        <f t="shared" si="7"/>
        <v/>
      </c>
      <c r="R103" s="184" t="str">
        <f t="shared" si="8"/>
        <v/>
      </c>
    </row>
    <row r="104" spans="3:18" x14ac:dyDescent="0.25">
      <c r="C104">
        <f t="shared" si="6"/>
        <v>7</v>
      </c>
      <c r="D104">
        <f>COUNTIF($F$4:F104,F104)</f>
        <v>16</v>
      </c>
      <c r="E104" s="40">
        <f>'Agricultural Data'!C104</f>
        <v>20</v>
      </c>
      <c r="F104" s="40" t="str">
        <f>'Agricultural Data'!D104</f>
        <v>NFWF-44225</v>
      </c>
      <c r="G104" s="40">
        <f>'Agricultural Data'!E104</f>
        <v>2</v>
      </c>
      <c r="H104" s="38" t="str">
        <f>'Agricultural Data'!F104</f>
        <v>New York</v>
      </c>
      <c r="I104" s="38" t="str">
        <f>'Agricultural Data'!G104</f>
        <v>Suffolk</v>
      </c>
      <c r="J104" s="38" t="str">
        <f>'Agricultural Data'!H104</f>
        <v>Mixed Forest</v>
      </c>
      <c r="K104" s="121">
        <f>'Agricultural Data'!I104</f>
        <v>0.22239449999999999</v>
      </c>
      <c r="L104" s="121">
        <f>'Agricultural Data'!J104</f>
        <v>0.22239449999999999</v>
      </c>
      <c r="M104" s="120" t="str">
        <f>IF(J104=0,"No Data",
IF(     OR(   INDEX('Inputs_Metric 31'!$T$6:$T$141,  MATCH($J104,'Inputs_Metric 31'!$S$6:$S$141,0))  =  "",     INDEX('Inputs_Metric 31'!$T$6:$T$141,MATCH($J104,'Inputs_Metric 31'!$S$6:$S$141,0))="CDL_Rev"),                 "No Mapped Crop",                  INDEX('Inputs_Metric 31'!$T$6:$T$141,MATCH($J104,'Inputs_Metric 31'!$S$6:$S$141,0)   )   )
       )</f>
        <v>No Mapped Crop</v>
      </c>
      <c r="N104" s="120" t="str">
        <f>IF(J104=0,"No Data",
IF(   OR(     INDEX('Inputs_Metric 31'!$U$6:$U$141,MATCH($J104,'Inputs_Metric 31'!$S$6:$S$141,0))="",     INDEX('Inputs_Metric 31'!$U$6:$U$141,MATCH($J104,'Inputs_Metric 31'!$S$6:$S$141,0))="CDL_Rev"  ),     "No Mapped Crop",INDEX('Inputs_Metric 31'!$U$6:$U$141,MATCH($J104,'Inputs_Metric 31'!$S$6:$S$141,0))))</f>
        <v>No Mapped Crop</v>
      </c>
      <c r="O104" s="102" t="str">
        <f>IF(N104="No Mapped Crop","",'Inputs_Metric 31'!$H$43*INDEX('Inputs_Metric 31'!$D$6:$D$109,MATCH(CONCATENATE(N104,H104),'Inputs_Metric 31'!$E$6:$E$109,0)))</f>
        <v/>
      </c>
      <c r="P104" s="175" t="str">
        <f>IF(M104="No Mapped Crop","",INDEX('Inputs_Metric 31'!$M$7:$O$26,MATCH(M104,'Inputs_Metric 31'!$G$7:$G$26,0),MATCH('Inputs_Metric 31'!$H$44,'Inputs_Metric 31'!$M$6:$O$6,0)))</f>
        <v/>
      </c>
      <c r="Q104" s="184" t="str">
        <f t="shared" si="7"/>
        <v/>
      </c>
      <c r="R104" s="184" t="str">
        <f t="shared" si="8"/>
        <v/>
      </c>
    </row>
    <row r="105" spans="3:18" x14ac:dyDescent="0.25">
      <c r="C105">
        <f t="shared" si="6"/>
        <v>7</v>
      </c>
      <c r="D105">
        <f>COUNTIF($F$4:F105,F105)</f>
        <v>17</v>
      </c>
      <c r="E105" s="40">
        <f>'Agricultural Data'!C105</f>
        <v>20</v>
      </c>
      <c r="F105" s="40" t="str">
        <f>'Agricultural Data'!D105</f>
        <v>NFWF-44225</v>
      </c>
      <c r="G105" s="40">
        <f>'Agricultural Data'!E105</f>
        <v>2</v>
      </c>
      <c r="H105" s="38" t="str">
        <f>'Agricultural Data'!F105</f>
        <v>New York</v>
      </c>
      <c r="I105" s="38" t="str">
        <f>'Agricultural Data'!G105</f>
        <v>Suffolk</v>
      </c>
      <c r="J105" s="38" t="str">
        <f>'Agricultural Data'!H105</f>
        <v>Woody Wetlands</v>
      </c>
      <c r="K105" s="118">
        <f>'Agricultural Data'!I105</f>
        <v>0.22264160499999999</v>
      </c>
      <c r="L105" s="121">
        <f>'Agricultural Data'!J105</f>
        <v>8.3521490000000004E-2</v>
      </c>
      <c r="M105" s="120" t="str">
        <f>IF(J105=0,"No Data",
IF(     OR(   INDEX('Inputs_Metric 31'!$T$6:$T$141,  MATCH($J105,'Inputs_Metric 31'!$S$6:$S$141,0))  =  "",     INDEX('Inputs_Metric 31'!$T$6:$T$141,MATCH($J105,'Inputs_Metric 31'!$S$6:$S$141,0))="CDL_Rev"),                 "No Mapped Crop",                  INDEX('Inputs_Metric 31'!$T$6:$T$141,MATCH($J105,'Inputs_Metric 31'!$S$6:$S$141,0)   )   )
       )</f>
        <v>No Mapped Crop</v>
      </c>
      <c r="N105" s="120" t="str">
        <f>IF(J105=0,"No Data",
IF(   OR(     INDEX('Inputs_Metric 31'!$U$6:$U$141,MATCH($J105,'Inputs_Metric 31'!$S$6:$S$141,0))="",     INDEX('Inputs_Metric 31'!$U$6:$U$141,MATCH($J105,'Inputs_Metric 31'!$S$6:$S$141,0))="CDL_Rev"  ),     "No Mapped Crop",INDEX('Inputs_Metric 31'!$U$6:$U$141,MATCH($J105,'Inputs_Metric 31'!$S$6:$S$141,0))))</f>
        <v>No Mapped Crop</v>
      </c>
      <c r="O105" s="102" t="str">
        <f>IF(N105="No Mapped Crop","",'Inputs_Metric 31'!$H$43*INDEX('Inputs_Metric 31'!$D$6:$D$109,MATCH(CONCATENATE(N105,H105),'Inputs_Metric 31'!$E$6:$E$109,0)))</f>
        <v/>
      </c>
      <c r="P105" s="175" t="str">
        <f>IF(M105="No Mapped Crop","",INDEX('Inputs_Metric 31'!$M$7:$O$26,MATCH(M105,'Inputs_Metric 31'!$G$7:$G$26,0),MATCH('Inputs_Metric 31'!$H$44,'Inputs_Metric 31'!$M$6:$O$6,0)))</f>
        <v/>
      </c>
      <c r="Q105" s="184" t="str">
        <f t="shared" si="7"/>
        <v/>
      </c>
      <c r="R105" s="184" t="str">
        <f t="shared" si="8"/>
        <v/>
      </c>
    </row>
    <row r="106" spans="3:18" x14ac:dyDescent="0.25">
      <c r="C106">
        <f t="shared" si="6"/>
        <v>7</v>
      </c>
      <c r="D106">
        <f>COUNTIF($F$4:F106,F106)</f>
        <v>18</v>
      </c>
      <c r="E106" s="40">
        <f>'Agricultural Data'!C106</f>
        <v>20</v>
      </c>
      <c r="F106" s="40" t="str">
        <f>'Agricultural Data'!D106</f>
        <v>NFWF-44225</v>
      </c>
      <c r="G106" s="40">
        <f>'Agricultural Data'!E106</f>
        <v>2</v>
      </c>
      <c r="H106" s="38" t="str">
        <f>'Agricultural Data'!F106</f>
        <v>New York</v>
      </c>
      <c r="I106" s="38" t="str">
        <f>'Agricultural Data'!G106</f>
        <v>Suffolk</v>
      </c>
      <c r="J106" s="38" t="str">
        <f>'Agricultural Data'!H106</f>
        <v>Herbaceous Wetlands</v>
      </c>
      <c r="K106" s="118">
        <f>'Agricultural Data'!I106</f>
        <v>6.175401055</v>
      </c>
      <c r="L106" s="121">
        <f>'Agricultural Data'!J106</f>
        <v>5.3703329650000002</v>
      </c>
      <c r="M106" s="120" t="str">
        <f>IF(J106=0,"No Data",
IF(     OR(   INDEX('Inputs_Metric 31'!$T$6:$T$141,  MATCH($J106,'Inputs_Metric 31'!$S$6:$S$141,0))  =  "",     INDEX('Inputs_Metric 31'!$T$6:$T$141,MATCH($J106,'Inputs_Metric 31'!$S$6:$S$141,0))="CDL_Rev"),                 "No Mapped Crop",                  INDEX('Inputs_Metric 31'!$T$6:$T$141,MATCH($J106,'Inputs_Metric 31'!$S$6:$S$141,0)   )   )
       )</f>
        <v>No Mapped Crop</v>
      </c>
      <c r="N106" s="120" t="str">
        <f>IF(J106=0,"No Data",
IF(   OR(     INDEX('Inputs_Metric 31'!$U$6:$U$141,MATCH($J106,'Inputs_Metric 31'!$S$6:$S$141,0))="",     INDEX('Inputs_Metric 31'!$U$6:$U$141,MATCH($J106,'Inputs_Metric 31'!$S$6:$S$141,0))="CDL_Rev"  ),     "No Mapped Crop",INDEX('Inputs_Metric 31'!$U$6:$U$141,MATCH($J106,'Inputs_Metric 31'!$S$6:$S$141,0))))</f>
        <v>No Mapped Crop</v>
      </c>
      <c r="O106" s="102" t="str">
        <f>IF(N106="No Mapped Crop","",'Inputs_Metric 31'!$H$43*INDEX('Inputs_Metric 31'!$D$6:$D$109,MATCH(CONCATENATE(N106,H106),'Inputs_Metric 31'!$E$6:$E$109,0)))</f>
        <v/>
      </c>
      <c r="P106" s="175" t="str">
        <f>IF(M106="No Mapped Crop","",INDEX('Inputs_Metric 31'!$M$7:$O$26,MATCH(M106,'Inputs_Metric 31'!$G$7:$G$26,0),MATCH('Inputs_Metric 31'!$H$44,'Inputs_Metric 31'!$M$6:$O$6,0)))</f>
        <v/>
      </c>
      <c r="Q106" s="184" t="str">
        <f t="shared" si="7"/>
        <v/>
      </c>
      <c r="R106" s="184" t="str">
        <f t="shared" si="8"/>
        <v/>
      </c>
    </row>
    <row r="107" spans="3:18" x14ac:dyDescent="0.25">
      <c r="C107">
        <f t="shared" si="6"/>
        <v>7</v>
      </c>
      <c r="D107">
        <f>COUNTIF($F$4:F107,F107)</f>
        <v>19</v>
      </c>
      <c r="E107" s="40">
        <f>'Agricultural Data'!C107</f>
        <v>100</v>
      </c>
      <c r="F107" s="40" t="str">
        <f>'Agricultural Data'!D107</f>
        <v>NFWF-44225</v>
      </c>
      <c r="G107" s="40">
        <f>'Agricultural Data'!E107</f>
        <v>2</v>
      </c>
      <c r="H107" s="38" t="str">
        <f>'Agricultural Data'!F107</f>
        <v>New York</v>
      </c>
      <c r="I107" s="38" t="str">
        <f>'Agricultural Data'!G107</f>
        <v>Suffolk</v>
      </c>
      <c r="J107" s="38" t="str">
        <f>'Agricultural Data'!H107</f>
        <v>Open Water</v>
      </c>
      <c r="K107" s="118">
        <f>'Agricultural Data'!I107</f>
        <v>1.11345513</v>
      </c>
      <c r="L107" s="121">
        <f>'Agricultural Data'!J107</f>
        <v>1.11345513</v>
      </c>
      <c r="M107" s="120" t="str">
        <f>IF(J107=0,"No Data",
IF(     OR(   INDEX('Inputs_Metric 31'!$T$6:$T$141,  MATCH($J107,'Inputs_Metric 31'!$S$6:$S$141,0))  =  "",     INDEX('Inputs_Metric 31'!$T$6:$T$141,MATCH($J107,'Inputs_Metric 31'!$S$6:$S$141,0))="CDL_Rev"),                 "No Mapped Crop",                  INDEX('Inputs_Metric 31'!$T$6:$T$141,MATCH($J107,'Inputs_Metric 31'!$S$6:$S$141,0)   )   )
       )</f>
        <v>No Mapped Crop</v>
      </c>
      <c r="N107" s="120" t="str">
        <f>IF(J107=0,"No Data",
IF(   OR(     INDEX('Inputs_Metric 31'!$U$6:$U$141,MATCH($J107,'Inputs_Metric 31'!$S$6:$S$141,0))="",     INDEX('Inputs_Metric 31'!$U$6:$U$141,MATCH($J107,'Inputs_Metric 31'!$S$6:$S$141,0))="CDL_Rev"  ),     "No Mapped Crop",INDEX('Inputs_Metric 31'!$U$6:$U$141,MATCH($J107,'Inputs_Metric 31'!$S$6:$S$141,0))))</f>
        <v>No Mapped Crop</v>
      </c>
      <c r="O107" s="102" t="str">
        <f>IF(N107="No Mapped Crop","",'Inputs_Metric 31'!$H$43*INDEX('Inputs_Metric 31'!$D$6:$D$109,MATCH(CONCATENATE(N107,H107),'Inputs_Metric 31'!$E$6:$E$109,0)))</f>
        <v/>
      </c>
      <c r="P107" s="175" t="str">
        <f>IF(M107="No Mapped Crop","",INDEX('Inputs_Metric 31'!$M$7:$O$26,MATCH(M107,'Inputs_Metric 31'!$G$7:$G$26,0),MATCH('Inputs_Metric 31'!$H$44,'Inputs_Metric 31'!$M$6:$O$6,0)))</f>
        <v/>
      </c>
      <c r="Q107" s="184" t="str">
        <f t="shared" si="7"/>
        <v/>
      </c>
      <c r="R107" s="184" t="str">
        <f t="shared" si="8"/>
        <v/>
      </c>
    </row>
    <row r="108" spans="3:18" x14ac:dyDescent="0.25">
      <c r="C108">
        <f t="shared" si="6"/>
        <v>7</v>
      </c>
      <c r="D108">
        <f>COUNTIF($F$4:F108,F108)</f>
        <v>20</v>
      </c>
      <c r="E108" s="40">
        <f>'Agricultural Data'!C108</f>
        <v>100</v>
      </c>
      <c r="F108" s="40" t="str">
        <f>'Agricultural Data'!D108</f>
        <v>NFWF-44225</v>
      </c>
      <c r="G108" s="40">
        <f>'Agricultural Data'!E108</f>
        <v>2</v>
      </c>
      <c r="H108" s="38" t="str">
        <f>'Agricultural Data'!F108</f>
        <v>New York</v>
      </c>
      <c r="I108" s="38" t="str">
        <f>'Agricultural Data'!G108</f>
        <v>Suffolk</v>
      </c>
      <c r="J108" s="38" t="str">
        <f>'Agricultural Data'!H108</f>
        <v>Developed/Open Space</v>
      </c>
      <c r="K108" s="118">
        <f>'Agricultural Data'!I108</f>
        <v>1.27703864</v>
      </c>
      <c r="L108" s="121">
        <f>'Agricultural Data'!J108</f>
        <v>1.27703864</v>
      </c>
      <c r="M108" s="120" t="str">
        <f>IF(J108=0,"No Data",
IF(     OR(   INDEX('Inputs_Metric 31'!$T$6:$T$141,  MATCH($J108,'Inputs_Metric 31'!$S$6:$S$141,0))  =  "",     INDEX('Inputs_Metric 31'!$T$6:$T$141,MATCH($J108,'Inputs_Metric 31'!$S$6:$S$141,0))="CDL_Rev"),                 "No Mapped Crop",                  INDEX('Inputs_Metric 31'!$T$6:$T$141,MATCH($J108,'Inputs_Metric 31'!$S$6:$S$141,0)   )   )
       )</f>
        <v>No Mapped Crop</v>
      </c>
      <c r="N108" s="120" t="str">
        <f>IF(J108=0,"No Data",
IF(   OR(     INDEX('Inputs_Metric 31'!$U$6:$U$141,MATCH($J108,'Inputs_Metric 31'!$S$6:$S$141,0))="",     INDEX('Inputs_Metric 31'!$U$6:$U$141,MATCH($J108,'Inputs_Metric 31'!$S$6:$S$141,0))="CDL_Rev"  ),     "No Mapped Crop",INDEX('Inputs_Metric 31'!$U$6:$U$141,MATCH($J108,'Inputs_Metric 31'!$S$6:$S$141,0))))</f>
        <v>No Mapped Crop</v>
      </c>
      <c r="O108" s="102" t="str">
        <f>IF(N108="No Mapped Crop","",'Inputs_Metric 31'!$H$43*INDEX('Inputs_Metric 31'!$D$6:$D$109,MATCH(CONCATENATE(N108,H108),'Inputs_Metric 31'!$E$6:$E$109,0)))</f>
        <v/>
      </c>
      <c r="P108" s="175" t="str">
        <f>IF(M108="No Mapped Crop","",INDEX('Inputs_Metric 31'!$M$7:$O$26,MATCH(M108,'Inputs_Metric 31'!$G$7:$G$26,0),MATCH('Inputs_Metric 31'!$H$44,'Inputs_Metric 31'!$M$6:$O$6,0)))</f>
        <v/>
      </c>
      <c r="Q108" s="184" t="str">
        <f t="shared" si="7"/>
        <v/>
      </c>
      <c r="R108" s="184" t="str">
        <f t="shared" si="8"/>
        <v/>
      </c>
    </row>
    <row r="109" spans="3:18" x14ac:dyDescent="0.25">
      <c r="C109">
        <f t="shared" si="6"/>
        <v>7</v>
      </c>
      <c r="D109">
        <f>COUNTIF($F$4:F109,F109)</f>
        <v>21</v>
      </c>
      <c r="E109" s="40">
        <f>'Agricultural Data'!C109</f>
        <v>100</v>
      </c>
      <c r="F109" s="40" t="str">
        <f>'Agricultural Data'!D109</f>
        <v>NFWF-44225</v>
      </c>
      <c r="G109" s="40">
        <f>'Agricultural Data'!E109</f>
        <v>2</v>
      </c>
      <c r="H109" s="38" t="str">
        <f>'Agricultural Data'!F109</f>
        <v>New York</v>
      </c>
      <c r="I109" s="38" t="str">
        <f>'Agricultural Data'!G109</f>
        <v>Suffolk</v>
      </c>
      <c r="J109" s="38" t="str">
        <f>'Agricultural Data'!H109</f>
        <v>Developed/Low Intensity</v>
      </c>
      <c r="K109" s="118">
        <f>'Agricultural Data'!I109</f>
        <v>1.746291035</v>
      </c>
      <c r="L109" s="121">
        <f>'Agricultural Data'!J109</f>
        <v>1.746291035</v>
      </c>
      <c r="M109" s="120" t="str">
        <f>IF(J109=0,"No Data",
IF(     OR(   INDEX('Inputs_Metric 31'!$T$6:$T$141,  MATCH($J109,'Inputs_Metric 31'!$S$6:$S$141,0))  =  "",     INDEX('Inputs_Metric 31'!$T$6:$T$141,MATCH($J109,'Inputs_Metric 31'!$S$6:$S$141,0))="CDL_Rev"),                 "No Mapped Crop",                  INDEX('Inputs_Metric 31'!$T$6:$T$141,MATCH($J109,'Inputs_Metric 31'!$S$6:$S$141,0)   )   )
       )</f>
        <v>No Mapped Crop</v>
      </c>
      <c r="N109" s="120" t="str">
        <f>IF(J109=0,"No Data",
IF(   OR(     INDEX('Inputs_Metric 31'!$U$6:$U$141,MATCH($J109,'Inputs_Metric 31'!$S$6:$S$141,0))="",     INDEX('Inputs_Metric 31'!$U$6:$U$141,MATCH($J109,'Inputs_Metric 31'!$S$6:$S$141,0))="CDL_Rev"  ),     "No Mapped Crop",INDEX('Inputs_Metric 31'!$U$6:$U$141,MATCH($J109,'Inputs_Metric 31'!$S$6:$S$141,0))))</f>
        <v>No Mapped Crop</v>
      </c>
      <c r="O109" s="102" t="str">
        <f>IF(N109="No Mapped Crop","",'Inputs_Metric 31'!$H$43*INDEX('Inputs_Metric 31'!$D$6:$D$109,MATCH(CONCATENATE(N109,H109),'Inputs_Metric 31'!$E$6:$E$109,0)))</f>
        <v/>
      </c>
      <c r="P109" s="175" t="str">
        <f>IF(M109="No Mapped Crop","",INDEX('Inputs_Metric 31'!$M$7:$O$26,MATCH(M109,'Inputs_Metric 31'!$G$7:$G$26,0),MATCH('Inputs_Metric 31'!$H$44,'Inputs_Metric 31'!$M$6:$O$6,0)))</f>
        <v/>
      </c>
      <c r="Q109" s="184" t="str">
        <f t="shared" si="7"/>
        <v/>
      </c>
      <c r="R109" s="184" t="str">
        <f t="shared" si="8"/>
        <v/>
      </c>
    </row>
    <row r="110" spans="3:18" x14ac:dyDescent="0.25">
      <c r="C110">
        <f t="shared" si="6"/>
        <v>7</v>
      </c>
      <c r="D110">
        <f>COUNTIF($F$4:F110,F110)</f>
        <v>22</v>
      </c>
      <c r="E110" s="40">
        <f>'Agricultural Data'!C110</f>
        <v>100</v>
      </c>
      <c r="F110" s="40" t="str">
        <f>'Agricultural Data'!D110</f>
        <v>NFWF-44225</v>
      </c>
      <c r="G110" s="40">
        <f>'Agricultural Data'!E110</f>
        <v>2</v>
      </c>
      <c r="H110" s="38" t="str">
        <f>'Agricultural Data'!F110</f>
        <v>New York</v>
      </c>
      <c r="I110" s="38" t="str">
        <f>'Agricultural Data'!G110</f>
        <v>Suffolk</v>
      </c>
      <c r="J110" s="38" t="str">
        <f>'Agricultural Data'!H110</f>
        <v>Developed/Med Intensity</v>
      </c>
      <c r="K110" s="118">
        <f>'Agricultural Data'!I110</f>
        <v>0.38869616499999998</v>
      </c>
      <c r="L110" s="121">
        <f>'Agricultural Data'!J110</f>
        <v>0.38869616499999998</v>
      </c>
      <c r="M110" s="120" t="str">
        <f>IF(J110=0,"No Data",
IF(     OR(   INDEX('Inputs_Metric 31'!$T$6:$T$141,  MATCH($J110,'Inputs_Metric 31'!$S$6:$S$141,0))  =  "",     INDEX('Inputs_Metric 31'!$T$6:$T$141,MATCH($J110,'Inputs_Metric 31'!$S$6:$S$141,0))="CDL_Rev"),                 "No Mapped Crop",                  INDEX('Inputs_Metric 31'!$T$6:$T$141,MATCH($J110,'Inputs_Metric 31'!$S$6:$S$141,0)   )   )
       )</f>
        <v>No Mapped Crop</v>
      </c>
      <c r="N110" s="120" t="str">
        <f>IF(J110=0,"No Data",
IF(   OR(     INDEX('Inputs_Metric 31'!$U$6:$U$141,MATCH($J110,'Inputs_Metric 31'!$S$6:$S$141,0))="",     INDEX('Inputs_Metric 31'!$U$6:$U$141,MATCH($J110,'Inputs_Metric 31'!$S$6:$S$141,0))="CDL_Rev"  ),     "No Mapped Crop",INDEX('Inputs_Metric 31'!$U$6:$U$141,MATCH($J110,'Inputs_Metric 31'!$S$6:$S$141,0))))</f>
        <v>No Mapped Crop</v>
      </c>
      <c r="O110" s="102" t="str">
        <f>IF(N110="No Mapped Crop","",'Inputs_Metric 31'!$H$43*INDEX('Inputs_Metric 31'!$D$6:$D$109,MATCH(CONCATENATE(N110,H110),'Inputs_Metric 31'!$E$6:$E$109,0)))</f>
        <v/>
      </c>
      <c r="P110" s="175" t="str">
        <f>IF(M110="No Mapped Crop","",INDEX('Inputs_Metric 31'!$M$7:$O$26,MATCH(M110,'Inputs_Metric 31'!$G$7:$G$26,0),MATCH('Inputs_Metric 31'!$H$44,'Inputs_Metric 31'!$M$6:$O$6,0)))</f>
        <v/>
      </c>
      <c r="Q110" s="184" t="str">
        <f t="shared" si="7"/>
        <v/>
      </c>
      <c r="R110" s="184" t="str">
        <f t="shared" si="8"/>
        <v/>
      </c>
    </row>
    <row r="111" spans="3:18" x14ac:dyDescent="0.25">
      <c r="C111">
        <f t="shared" si="6"/>
        <v>7</v>
      </c>
      <c r="D111">
        <f>COUNTIF($F$4:F111,F111)</f>
        <v>23</v>
      </c>
      <c r="E111" s="40">
        <f>'Agricultural Data'!C111</f>
        <v>100</v>
      </c>
      <c r="F111" s="40" t="str">
        <f>'Agricultural Data'!D111</f>
        <v>NFWF-44225</v>
      </c>
      <c r="G111" s="40">
        <f>'Agricultural Data'!E111</f>
        <v>2</v>
      </c>
      <c r="H111" s="38" t="str">
        <f>'Agricultural Data'!F111</f>
        <v>New York</v>
      </c>
      <c r="I111" s="38" t="str">
        <f>'Agricultural Data'!G111</f>
        <v>Suffolk</v>
      </c>
      <c r="J111" s="38" t="str">
        <f>'Agricultural Data'!H111</f>
        <v>Barren</v>
      </c>
      <c r="K111" s="118">
        <f>'Agricultural Data'!I111</f>
        <v>0.74773973000000005</v>
      </c>
      <c r="L111" s="121">
        <f>'Agricultural Data'!J111</f>
        <v>0.74773973000000005</v>
      </c>
      <c r="M111" s="120" t="str">
        <f>IF(J111=0,"No Data",
IF(     OR(   INDEX('Inputs_Metric 31'!$T$6:$T$141,  MATCH($J111,'Inputs_Metric 31'!$S$6:$S$141,0))  =  "",     INDEX('Inputs_Metric 31'!$T$6:$T$141,MATCH($J111,'Inputs_Metric 31'!$S$6:$S$141,0))="CDL_Rev"),                 "No Mapped Crop",                  INDEX('Inputs_Metric 31'!$T$6:$T$141,MATCH($J111,'Inputs_Metric 31'!$S$6:$S$141,0)   )   )
       )</f>
        <v>No Mapped Crop</v>
      </c>
      <c r="N111" s="120" t="str">
        <f>IF(J111=0,"No Data",
IF(   OR(     INDEX('Inputs_Metric 31'!$U$6:$U$141,MATCH($J111,'Inputs_Metric 31'!$S$6:$S$141,0))="",     INDEX('Inputs_Metric 31'!$U$6:$U$141,MATCH($J111,'Inputs_Metric 31'!$S$6:$S$141,0))="CDL_Rev"  ),     "No Mapped Crop",INDEX('Inputs_Metric 31'!$U$6:$U$141,MATCH($J111,'Inputs_Metric 31'!$S$6:$S$141,0))))</f>
        <v>No Mapped Crop</v>
      </c>
      <c r="O111" s="102" t="str">
        <f>IF(N111="No Mapped Crop","",'Inputs_Metric 31'!$H$43*INDEX('Inputs_Metric 31'!$D$6:$D$109,MATCH(CONCATENATE(N111,H111),'Inputs_Metric 31'!$E$6:$E$109,0)))</f>
        <v/>
      </c>
      <c r="P111" s="175" t="str">
        <f>IF(M111="No Mapped Crop","",INDEX('Inputs_Metric 31'!$M$7:$O$26,MATCH(M111,'Inputs_Metric 31'!$G$7:$G$26,0),MATCH('Inputs_Metric 31'!$H$44,'Inputs_Metric 31'!$M$6:$O$6,0)))</f>
        <v/>
      </c>
      <c r="Q111" s="184" t="str">
        <f t="shared" si="7"/>
        <v/>
      </c>
      <c r="R111" s="184" t="str">
        <f t="shared" si="8"/>
        <v/>
      </c>
    </row>
    <row r="112" spans="3:18" x14ac:dyDescent="0.25">
      <c r="C112">
        <f t="shared" si="6"/>
        <v>7</v>
      </c>
      <c r="D112">
        <f>COUNTIF($F$4:F112,F112)</f>
        <v>24</v>
      </c>
      <c r="E112" s="40">
        <f>'Agricultural Data'!C112</f>
        <v>100</v>
      </c>
      <c r="F112" s="40" t="str">
        <f>'Agricultural Data'!D112</f>
        <v>NFWF-44225</v>
      </c>
      <c r="G112" s="40">
        <f>'Agricultural Data'!E112</f>
        <v>2</v>
      </c>
      <c r="H112" s="38" t="str">
        <f>'Agricultural Data'!F112</f>
        <v>New York</v>
      </c>
      <c r="I112" s="38" t="str">
        <f>'Agricultural Data'!G112</f>
        <v>Suffolk</v>
      </c>
      <c r="J112" s="38" t="str">
        <f>'Agricultural Data'!H112</f>
        <v>Deciduous Forest</v>
      </c>
      <c r="K112" s="118">
        <f>'Agricultural Data'!I112</f>
        <v>3.7280731349999998</v>
      </c>
      <c r="L112" s="121">
        <f>'Agricultural Data'!J112</f>
        <v>3.7280731349999998</v>
      </c>
      <c r="M112" s="120" t="str">
        <f>IF(J112=0,"No Data",
IF(     OR(   INDEX('Inputs_Metric 31'!$T$6:$T$141,  MATCH($J112,'Inputs_Metric 31'!$S$6:$S$141,0))  =  "",     INDEX('Inputs_Metric 31'!$T$6:$T$141,MATCH($J112,'Inputs_Metric 31'!$S$6:$S$141,0))="CDL_Rev"),                 "No Mapped Crop",                  INDEX('Inputs_Metric 31'!$T$6:$T$141,MATCH($J112,'Inputs_Metric 31'!$S$6:$S$141,0)   )   )
       )</f>
        <v>No Mapped Crop</v>
      </c>
      <c r="N112" s="120" t="str">
        <f>IF(J112=0,"No Data",
IF(   OR(     INDEX('Inputs_Metric 31'!$U$6:$U$141,MATCH($J112,'Inputs_Metric 31'!$S$6:$S$141,0))="",     INDEX('Inputs_Metric 31'!$U$6:$U$141,MATCH($J112,'Inputs_Metric 31'!$S$6:$S$141,0))="CDL_Rev"  ),     "No Mapped Crop",INDEX('Inputs_Metric 31'!$U$6:$U$141,MATCH($J112,'Inputs_Metric 31'!$S$6:$S$141,0))))</f>
        <v>No Mapped Crop</v>
      </c>
      <c r="O112" s="102" t="str">
        <f>IF(N112="No Mapped Crop","",'Inputs_Metric 31'!$H$43*INDEX('Inputs_Metric 31'!$D$6:$D$109,MATCH(CONCATENATE(N112,H112),'Inputs_Metric 31'!$E$6:$E$109,0)))</f>
        <v/>
      </c>
      <c r="P112" s="175" t="str">
        <f>IF(M112="No Mapped Crop","",INDEX('Inputs_Metric 31'!$M$7:$O$26,MATCH(M112,'Inputs_Metric 31'!$G$7:$G$26,0),MATCH('Inputs_Metric 31'!$H$44,'Inputs_Metric 31'!$M$6:$O$6,0)))</f>
        <v/>
      </c>
      <c r="Q112" s="184" t="str">
        <f t="shared" si="7"/>
        <v/>
      </c>
      <c r="R112" s="184" t="str">
        <f t="shared" si="8"/>
        <v/>
      </c>
    </row>
    <row r="113" spans="3:18" x14ac:dyDescent="0.25">
      <c r="C113">
        <f t="shared" si="6"/>
        <v>7</v>
      </c>
      <c r="D113">
        <f>COUNTIF($F$4:F113,F113)</f>
        <v>25</v>
      </c>
      <c r="E113" s="40">
        <f>'Agricultural Data'!C113</f>
        <v>100</v>
      </c>
      <c r="F113" s="40" t="str">
        <f>'Agricultural Data'!D113</f>
        <v>NFWF-44225</v>
      </c>
      <c r="G113" s="40">
        <f>'Agricultural Data'!E113</f>
        <v>2</v>
      </c>
      <c r="H113" s="38" t="str">
        <f>'Agricultural Data'!F113</f>
        <v>New York</v>
      </c>
      <c r="I113" s="38" t="str">
        <f>'Agricultural Data'!G113</f>
        <v>Suffolk</v>
      </c>
      <c r="J113" s="38" t="str">
        <f>'Agricultural Data'!H113</f>
        <v>Mixed Forest</v>
      </c>
      <c r="K113" s="118">
        <f>'Agricultural Data'!I113</f>
        <v>0.22239449999999999</v>
      </c>
      <c r="L113" s="121">
        <f>'Agricultural Data'!J113</f>
        <v>0.22239449999999999</v>
      </c>
      <c r="M113" s="120" t="str">
        <f>IF(J113=0,"No Data",
IF(     OR(   INDEX('Inputs_Metric 31'!$T$6:$T$141,  MATCH($J113,'Inputs_Metric 31'!$S$6:$S$141,0))  =  "",     INDEX('Inputs_Metric 31'!$T$6:$T$141,MATCH($J113,'Inputs_Metric 31'!$S$6:$S$141,0))="CDL_Rev"),                 "No Mapped Crop",                  INDEX('Inputs_Metric 31'!$T$6:$T$141,MATCH($J113,'Inputs_Metric 31'!$S$6:$S$141,0)   )   )
       )</f>
        <v>No Mapped Crop</v>
      </c>
      <c r="N113" s="120" t="str">
        <f>IF(J113=0,"No Data",
IF(   OR(     INDEX('Inputs_Metric 31'!$U$6:$U$141,MATCH($J113,'Inputs_Metric 31'!$S$6:$S$141,0))="",     INDEX('Inputs_Metric 31'!$U$6:$U$141,MATCH($J113,'Inputs_Metric 31'!$S$6:$S$141,0))="CDL_Rev"  ),     "No Mapped Crop",INDEX('Inputs_Metric 31'!$U$6:$U$141,MATCH($J113,'Inputs_Metric 31'!$S$6:$S$141,0))))</f>
        <v>No Mapped Crop</v>
      </c>
      <c r="O113" s="102" t="str">
        <f>IF(N113="No Mapped Crop","",'Inputs_Metric 31'!$H$43*INDEX('Inputs_Metric 31'!$D$6:$D$109,MATCH(CONCATENATE(N113,H113),'Inputs_Metric 31'!$E$6:$E$109,0)))</f>
        <v/>
      </c>
      <c r="P113" s="175" t="str">
        <f>IF(M113="No Mapped Crop","",INDEX('Inputs_Metric 31'!$M$7:$O$26,MATCH(M113,'Inputs_Metric 31'!$G$7:$G$26,0),MATCH('Inputs_Metric 31'!$H$44,'Inputs_Metric 31'!$M$6:$O$6,0)))</f>
        <v/>
      </c>
      <c r="Q113" s="184" t="str">
        <f t="shared" si="7"/>
        <v/>
      </c>
      <c r="R113" s="184" t="str">
        <f t="shared" si="8"/>
        <v/>
      </c>
    </row>
    <row r="114" spans="3:18" x14ac:dyDescent="0.25">
      <c r="C114">
        <f t="shared" si="6"/>
        <v>7</v>
      </c>
      <c r="D114">
        <f>COUNTIF($F$4:F114,F114)</f>
        <v>26</v>
      </c>
      <c r="E114" s="40">
        <f>'Agricultural Data'!C114</f>
        <v>100</v>
      </c>
      <c r="F114" s="40" t="str">
        <f>'Agricultural Data'!D114</f>
        <v>NFWF-44225</v>
      </c>
      <c r="G114" s="40">
        <f>'Agricultural Data'!E114</f>
        <v>2</v>
      </c>
      <c r="H114" s="38" t="str">
        <f>'Agricultural Data'!F114</f>
        <v>New York</v>
      </c>
      <c r="I114" s="38" t="str">
        <f>'Agricultural Data'!G114</f>
        <v>Suffolk</v>
      </c>
      <c r="J114" s="38" t="str">
        <f>'Agricultural Data'!H114</f>
        <v>Woody Wetlands</v>
      </c>
      <c r="K114" s="118">
        <f>'Agricultural Data'!I114</f>
        <v>0.22264160499999999</v>
      </c>
      <c r="L114" s="121">
        <f>'Agricultural Data'!J114</f>
        <v>0.22140608000000001</v>
      </c>
      <c r="M114" s="120" t="str">
        <f>IF(J114=0,"No Data",
IF(     OR(   INDEX('Inputs_Metric 31'!$T$6:$T$141,  MATCH($J114,'Inputs_Metric 31'!$S$6:$S$141,0))  =  "",     INDEX('Inputs_Metric 31'!$T$6:$T$141,MATCH($J114,'Inputs_Metric 31'!$S$6:$S$141,0))="CDL_Rev"),                 "No Mapped Crop",                  INDEX('Inputs_Metric 31'!$T$6:$T$141,MATCH($J114,'Inputs_Metric 31'!$S$6:$S$141,0)   )   )
       )</f>
        <v>No Mapped Crop</v>
      </c>
      <c r="N114" s="120" t="str">
        <f>IF(J114=0,"No Data",
IF(   OR(     INDEX('Inputs_Metric 31'!$U$6:$U$141,MATCH($J114,'Inputs_Metric 31'!$S$6:$S$141,0))="",     INDEX('Inputs_Metric 31'!$U$6:$U$141,MATCH($J114,'Inputs_Metric 31'!$S$6:$S$141,0))="CDL_Rev"  ),     "No Mapped Crop",INDEX('Inputs_Metric 31'!$U$6:$U$141,MATCH($J114,'Inputs_Metric 31'!$S$6:$S$141,0))))</f>
        <v>No Mapped Crop</v>
      </c>
      <c r="O114" s="102" t="str">
        <f>IF(N114="No Mapped Crop","",'Inputs_Metric 31'!$H$43*INDEX('Inputs_Metric 31'!$D$6:$D$109,MATCH(CONCATENATE(N114,H114),'Inputs_Metric 31'!$E$6:$E$109,0)))</f>
        <v/>
      </c>
      <c r="P114" s="175" t="str">
        <f>IF(M114="No Mapped Crop","",INDEX('Inputs_Metric 31'!$M$7:$O$26,MATCH(M114,'Inputs_Metric 31'!$G$7:$G$26,0),MATCH('Inputs_Metric 31'!$H$44,'Inputs_Metric 31'!$M$6:$O$6,0)))</f>
        <v/>
      </c>
      <c r="Q114" s="184" t="str">
        <f t="shared" si="7"/>
        <v/>
      </c>
      <c r="R114" s="184" t="str">
        <f t="shared" si="8"/>
        <v/>
      </c>
    </row>
    <row r="115" spans="3:18" x14ac:dyDescent="0.25">
      <c r="C115">
        <f t="shared" si="6"/>
        <v>7</v>
      </c>
      <c r="D115">
        <f>COUNTIF($F$4:F115,F115)</f>
        <v>27</v>
      </c>
      <c r="E115" s="40">
        <f>'Agricultural Data'!C115</f>
        <v>100</v>
      </c>
      <c r="F115" s="40" t="str">
        <f>'Agricultural Data'!D115</f>
        <v>NFWF-44225</v>
      </c>
      <c r="G115" s="40">
        <f>'Agricultural Data'!E115</f>
        <v>2</v>
      </c>
      <c r="H115" s="38" t="str">
        <f>'Agricultural Data'!F115</f>
        <v>New York</v>
      </c>
      <c r="I115" s="38" t="str">
        <f>'Agricultural Data'!G115</f>
        <v>Suffolk</v>
      </c>
      <c r="J115" s="38" t="str">
        <f>'Agricultural Data'!H115</f>
        <v>Herbaceous Wetlands</v>
      </c>
      <c r="K115" s="118">
        <f>'Agricultural Data'!I115</f>
        <v>6.4375794600000003</v>
      </c>
      <c r="L115" s="121">
        <f>'Agricultural Data'!J115</f>
        <v>6.4304134150000003</v>
      </c>
      <c r="M115" s="120" t="str">
        <f>IF(J115=0,"No Data",
IF(     OR(   INDEX('Inputs_Metric 31'!$T$6:$T$141,  MATCH($J115,'Inputs_Metric 31'!$S$6:$S$141,0))  =  "",     INDEX('Inputs_Metric 31'!$T$6:$T$141,MATCH($J115,'Inputs_Metric 31'!$S$6:$S$141,0))="CDL_Rev"),                 "No Mapped Crop",                  INDEX('Inputs_Metric 31'!$T$6:$T$141,MATCH($J115,'Inputs_Metric 31'!$S$6:$S$141,0)   )   )
       )</f>
        <v>No Mapped Crop</v>
      </c>
      <c r="N115" s="120" t="str">
        <f>IF(J115=0,"No Data",
IF(   OR(     INDEX('Inputs_Metric 31'!$U$6:$U$141,MATCH($J115,'Inputs_Metric 31'!$S$6:$S$141,0))="",     INDEX('Inputs_Metric 31'!$U$6:$U$141,MATCH($J115,'Inputs_Metric 31'!$S$6:$S$141,0))="CDL_Rev"  ),     "No Mapped Crop",INDEX('Inputs_Metric 31'!$U$6:$U$141,MATCH($J115,'Inputs_Metric 31'!$S$6:$S$141,0))))</f>
        <v>No Mapped Crop</v>
      </c>
      <c r="O115" s="102" t="str">
        <f>IF(N115="No Mapped Crop","",'Inputs_Metric 31'!$H$43*INDEX('Inputs_Metric 31'!$D$6:$D$109,MATCH(CONCATENATE(N115,H115),'Inputs_Metric 31'!$E$6:$E$109,0)))</f>
        <v/>
      </c>
      <c r="P115" s="175" t="str">
        <f>IF(M115="No Mapped Crop","",INDEX('Inputs_Metric 31'!$M$7:$O$26,MATCH(M115,'Inputs_Metric 31'!$G$7:$G$26,0),MATCH('Inputs_Metric 31'!$H$44,'Inputs_Metric 31'!$M$6:$O$6,0)))</f>
        <v/>
      </c>
      <c r="Q115" s="184" t="str">
        <f t="shared" si="7"/>
        <v/>
      </c>
      <c r="R115" s="184" t="str">
        <f t="shared" si="8"/>
        <v/>
      </c>
    </row>
    <row r="116" spans="3:18" x14ac:dyDescent="0.25">
      <c r="C116">
        <f t="shared" si="6"/>
        <v>8</v>
      </c>
      <c r="D116">
        <f>COUNTIF($F$4:F116,F116)</f>
        <v>1</v>
      </c>
      <c r="E116" s="40">
        <f>'Agricultural Data'!C116</f>
        <v>2</v>
      </c>
      <c r="F116" s="40" t="str">
        <f>'Agricultural Data'!D116</f>
        <v>NPS-1A</v>
      </c>
      <c r="G116" s="40">
        <f>'Agricultural Data'!E116</f>
        <v>1</v>
      </c>
      <c r="H116" s="38" t="str">
        <f>'Agricultural Data'!F116</f>
        <v>New York</v>
      </c>
      <c r="I116" s="38" t="str">
        <f>'Agricultural Data'!G116</f>
        <v>Queens</v>
      </c>
      <c r="J116" s="38" t="str">
        <f>'Agricultural Data'!H116</f>
        <v>Developed/Open Space</v>
      </c>
      <c r="K116" s="118">
        <f>'Agricultural Data'!I116</f>
        <v>1.1334706349999999</v>
      </c>
      <c r="L116" s="121">
        <f>'Agricultural Data'!J116</f>
        <v>1.1334706349999999</v>
      </c>
      <c r="M116" s="120" t="str">
        <f>IF(J116=0,"No Data",
IF(     OR(   INDEX('Inputs_Metric 31'!$T$6:$T$141,  MATCH($J116,'Inputs_Metric 31'!$S$6:$S$141,0))  =  "",     INDEX('Inputs_Metric 31'!$T$6:$T$141,MATCH($J116,'Inputs_Metric 31'!$S$6:$S$141,0))="CDL_Rev"),                 "No Mapped Crop",                  INDEX('Inputs_Metric 31'!$T$6:$T$141,MATCH($J116,'Inputs_Metric 31'!$S$6:$S$141,0)   )   )
       )</f>
        <v>No Mapped Crop</v>
      </c>
      <c r="N116" s="120" t="str">
        <f>IF(J116=0,"No Data",
IF(   OR(     INDEX('Inputs_Metric 31'!$U$6:$U$141,MATCH($J116,'Inputs_Metric 31'!$S$6:$S$141,0))="",     INDEX('Inputs_Metric 31'!$U$6:$U$141,MATCH($J116,'Inputs_Metric 31'!$S$6:$S$141,0))="CDL_Rev"  ),     "No Mapped Crop",INDEX('Inputs_Metric 31'!$U$6:$U$141,MATCH($J116,'Inputs_Metric 31'!$S$6:$S$141,0))))</f>
        <v>No Mapped Crop</v>
      </c>
      <c r="O116" s="102" t="str">
        <f>IF(N116="No Mapped Crop","",'Inputs_Metric 31'!$H$43*INDEX('Inputs_Metric 31'!$D$6:$D$109,MATCH(CONCATENATE(N116,H116),'Inputs_Metric 31'!$E$6:$E$109,0)))</f>
        <v/>
      </c>
      <c r="P116" s="175" t="str">
        <f>IF(M116="No Mapped Crop","",INDEX('Inputs_Metric 31'!$M$7:$O$26,MATCH(M116,'Inputs_Metric 31'!$G$7:$G$26,0),MATCH('Inputs_Metric 31'!$H$44,'Inputs_Metric 31'!$M$6:$O$6,0)))</f>
        <v/>
      </c>
      <c r="Q116" s="184" t="str">
        <f t="shared" si="7"/>
        <v/>
      </c>
      <c r="R116" s="184" t="str">
        <f t="shared" si="8"/>
        <v/>
      </c>
    </row>
    <row r="117" spans="3:18" x14ac:dyDescent="0.25">
      <c r="C117">
        <f t="shared" si="6"/>
        <v>8</v>
      </c>
      <c r="D117">
        <f>COUNTIF($F$4:F117,F117)</f>
        <v>2</v>
      </c>
      <c r="E117" s="40">
        <f>'Agricultural Data'!C117</f>
        <v>2</v>
      </c>
      <c r="F117" s="40" t="str">
        <f>'Agricultural Data'!D117</f>
        <v>NPS-1A</v>
      </c>
      <c r="G117" s="40">
        <f>'Agricultural Data'!E117</f>
        <v>1</v>
      </c>
      <c r="H117" s="38" t="str">
        <f>'Agricultural Data'!F117</f>
        <v>New York</v>
      </c>
      <c r="I117" s="38" t="str">
        <f>'Agricultural Data'!G117</f>
        <v>Queens</v>
      </c>
      <c r="J117" s="38" t="str">
        <f>'Agricultural Data'!H117</f>
        <v>Developed/Low Intensity</v>
      </c>
      <c r="K117" s="118">
        <f>'Agricultural Data'!I117</f>
        <v>6.8942295000000001E-2</v>
      </c>
      <c r="L117" s="121">
        <f>'Agricultural Data'!J117</f>
        <v>6.8942295000000001E-2</v>
      </c>
      <c r="M117" s="120" t="str">
        <f>IF(J117=0,"No Data",
IF(     OR(   INDEX('Inputs_Metric 31'!$T$6:$T$141,  MATCH($J117,'Inputs_Metric 31'!$S$6:$S$141,0))  =  "",     INDEX('Inputs_Metric 31'!$T$6:$T$141,MATCH($J117,'Inputs_Metric 31'!$S$6:$S$141,0))="CDL_Rev"),                 "No Mapped Crop",                  INDEX('Inputs_Metric 31'!$T$6:$T$141,MATCH($J117,'Inputs_Metric 31'!$S$6:$S$141,0)   )   )
       )</f>
        <v>No Mapped Crop</v>
      </c>
      <c r="N117" s="120" t="str">
        <f>IF(J117=0,"No Data",
IF(   OR(     INDEX('Inputs_Metric 31'!$U$6:$U$141,MATCH($J117,'Inputs_Metric 31'!$S$6:$S$141,0))="",     INDEX('Inputs_Metric 31'!$U$6:$U$141,MATCH($J117,'Inputs_Metric 31'!$S$6:$S$141,0))="CDL_Rev"  ),     "No Mapped Crop",INDEX('Inputs_Metric 31'!$U$6:$U$141,MATCH($J117,'Inputs_Metric 31'!$S$6:$S$141,0))))</f>
        <v>No Mapped Crop</v>
      </c>
      <c r="O117" s="102" t="str">
        <f>IF(N117="No Mapped Crop","",'Inputs_Metric 31'!$H$43*INDEX('Inputs_Metric 31'!$D$6:$D$109,MATCH(CONCATENATE(N117,H117),'Inputs_Metric 31'!$E$6:$E$109,0)))</f>
        <v/>
      </c>
      <c r="P117" s="175" t="str">
        <f>IF(M117="No Mapped Crop","",INDEX('Inputs_Metric 31'!$M$7:$O$26,MATCH(M117,'Inputs_Metric 31'!$G$7:$G$26,0),MATCH('Inputs_Metric 31'!$H$44,'Inputs_Metric 31'!$M$6:$O$6,0)))</f>
        <v/>
      </c>
      <c r="Q117" s="184" t="str">
        <f t="shared" si="7"/>
        <v/>
      </c>
      <c r="R117" s="184" t="str">
        <f t="shared" si="8"/>
        <v/>
      </c>
    </row>
    <row r="118" spans="3:18" x14ac:dyDescent="0.25">
      <c r="C118">
        <f t="shared" si="6"/>
        <v>8</v>
      </c>
      <c r="D118">
        <f>COUNTIF($F$4:F118,F118)</f>
        <v>3</v>
      </c>
      <c r="E118" s="40">
        <f>'Agricultural Data'!C118</f>
        <v>2</v>
      </c>
      <c r="F118" s="40" t="str">
        <f>'Agricultural Data'!D118</f>
        <v>NPS-1A</v>
      </c>
      <c r="G118" s="40">
        <f>'Agricultural Data'!E118</f>
        <v>1</v>
      </c>
      <c r="H118" s="38" t="str">
        <f>'Agricultural Data'!F118</f>
        <v>New York</v>
      </c>
      <c r="I118" s="38" t="str">
        <f>'Agricultural Data'!G118</f>
        <v>Queens</v>
      </c>
      <c r="J118" s="38" t="str">
        <f>'Agricultural Data'!H118</f>
        <v>Developed/Med Intensity</v>
      </c>
      <c r="K118" s="118">
        <f>'Agricultural Data'!I118</f>
        <v>3.8795484999999998E-2</v>
      </c>
      <c r="L118" s="121">
        <f>'Agricultural Data'!J118</f>
        <v>3.8795484999999998E-2</v>
      </c>
      <c r="M118" s="120" t="str">
        <f>IF(J118=0,"No Data",
IF(     OR(   INDEX('Inputs_Metric 31'!$T$6:$T$141,  MATCH($J118,'Inputs_Metric 31'!$S$6:$S$141,0))  =  "",     INDEX('Inputs_Metric 31'!$T$6:$T$141,MATCH($J118,'Inputs_Metric 31'!$S$6:$S$141,0))="CDL_Rev"),                 "No Mapped Crop",                  INDEX('Inputs_Metric 31'!$T$6:$T$141,MATCH($J118,'Inputs_Metric 31'!$S$6:$S$141,0)   )   )
       )</f>
        <v>No Mapped Crop</v>
      </c>
      <c r="N118" s="120" t="str">
        <f>IF(J118=0,"No Data",
IF(   OR(     INDEX('Inputs_Metric 31'!$U$6:$U$141,MATCH($J118,'Inputs_Metric 31'!$S$6:$S$141,0))="",     INDEX('Inputs_Metric 31'!$U$6:$U$141,MATCH($J118,'Inputs_Metric 31'!$S$6:$S$141,0))="CDL_Rev"  ),     "No Mapped Crop",INDEX('Inputs_Metric 31'!$U$6:$U$141,MATCH($J118,'Inputs_Metric 31'!$S$6:$S$141,0))))</f>
        <v>No Mapped Crop</v>
      </c>
      <c r="O118" s="102" t="str">
        <f>IF(N118="No Mapped Crop","",'Inputs_Metric 31'!$H$43*INDEX('Inputs_Metric 31'!$D$6:$D$109,MATCH(CONCATENATE(N118,H118),'Inputs_Metric 31'!$E$6:$E$109,0)))</f>
        <v/>
      </c>
      <c r="P118" s="175" t="str">
        <f>IF(M118="No Mapped Crop","",INDEX('Inputs_Metric 31'!$M$7:$O$26,MATCH(M118,'Inputs_Metric 31'!$G$7:$G$26,0),MATCH('Inputs_Metric 31'!$H$44,'Inputs_Metric 31'!$M$6:$O$6,0)))</f>
        <v/>
      </c>
      <c r="Q118" s="184" t="str">
        <f t="shared" si="7"/>
        <v/>
      </c>
      <c r="R118" s="184" t="str">
        <f t="shared" si="8"/>
        <v/>
      </c>
    </row>
    <row r="119" spans="3:18" x14ac:dyDescent="0.25">
      <c r="C119">
        <f t="shared" si="6"/>
        <v>8</v>
      </c>
      <c r="D119">
        <f>COUNTIF($F$4:F119,F119)</f>
        <v>4</v>
      </c>
      <c r="E119" s="40">
        <f>'Agricultural Data'!C119</f>
        <v>2</v>
      </c>
      <c r="F119" s="40" t="str">
        <f>'Agricultural Data'!D119</f>
        <v>NPS-1A</v>
      </c>
      <c r="G119" s="40">
        <f>'Agricultural Data'!E119</f>
        <v>1</v>
      </c>
      <c r="H119" s="38" t="str">
        <f>'Agricultural Data'!F119</f>
        <v>New York</v>
      </c>
      <c r="I119" s="38" t="str">
        <f>'Agricultural Data'!G119</f>
        <v>Queens</v>
      </c>
      <c r="J119" s="38" t="str">
        <f>'Agricultural Data'!H119</f>
        <v>Developed/High Intensity</v>
      </c>
      <c r="K119" s="118">
        <f>'Agricultural Data'!I119</f>
        <v>7.9073599999999994E-2</v>
      </c>
      <c r="L119" s="121">
        <f>'Agricultural Data'!J119</f>
        <v>7.9073599999999994E-2</v>
      </c>
      <c r="M119" s="120" t="str">
        <f>IF(J119=0,"No Data",
IF(     OR(   INDEX('Inputs_Metric 31'!$T$6:$T$141,  MATCH($J119,'Inputs_Metric 31'!$S$6:$S$141,0))  =  "",     INDEX('Inputs_Metric 31'!$T$6:$T$141,MATCH($J119,'Inputs_Metric 31'!$S$6:$S$141,0))="CDL_Rev"),                 "No Mapped Crop",                  INDEX('Inputs_Metric 31'!$T$6:$T$141,MATCH($J119,'Inputs_Metric 31'!$S$6:$S$141,0)   )   )
       )</f>
        <v>No Mapped Crop</v>
      </c>
      <c r="N119" s="120" t="str">
        <f>IF(J119=0,"No Data",
IF(   OR(     INDEX('Inputs_Metric 31'!$U$6:$U$141,MATCH($J119,'Inputs_Metric 31'!$S$6:$S$141,0))="",     INDEX('Inputs_Metric 31'!$U$6:$U$141,MATCH($J119,'Inputs_Metric 31'!$S$6:$S$141,0))="CDL_Rev"  ),     "No Mapped Crop",INDEX('Inputs_Metric 31'!$U$6:$U$141,MATCH($J119,'Inputs_Metric 31'!$S$6:$S$141,0))))</f>
        <v>No Mapped Crop</v>
      </c>
      <c r="O119" s="102" t="str">
        <f>IF(N119="No Mapped Crop","",'Inputs_Metric 31'!$H$43*INDEX('Inputs_Metric 31'!$D$6:$D$109,MATCH(CONCATENATE(N119,H119),'Inputs_Metric 31'!$E$6:$E$109,0)))</f>
        <v/>
      </c>
      <c r="P119" s="175" t="str">
        <f>IF(M119="No Mapped Crop","",INDEX('Inputs_Metric 31'!$M$7:$O$26,MATCH(M119,'Inputs_Metric 31'!$G$7:$G$26,0),MATCH('Inputs_Metric 31'!$H$44,'Inputs_Metric 31'!$M$6:$O$6,0)))</f>
        <v/>
      </c>
      <c r="Q119" s="184" t="str">
        <f t="shared" si="7"/>
        <v/>
      </c>
      <c r="R119" s="184" t="str">
        <f t="shared" si="8"/>
        <v/>
      </c>
    </row>
    <row r="120" spans="3:18" x14ac:dyDescent="0.25">
      <c r="C120">
        <f t="shared" si="6"/>
        <v>8</v>
      </c>
      <c r="D120">
        <f>COUNTIF($F$4:F120,F120)</f>
        <v>5</v>
      </c>
      <c r="E120" s="40">
        <f>'Agricultural Data'!C120</f>
        <v>2</v>
      </c>
      <c r="F120" s="40" t="str">
        <f>'Agricultural Data'!D120</f>
        <v>NPS-1A</v>
      </c>
      <c r="G120" s="40">
        <f>'Agricultural Data'!E120</f>
        <v>1</v>
      </c>
      <c r="H120" s="38" t="str">
        <f>'Agricultural Data'!F120</f>
        <v>New York</v>
      </c>
      <c r="I120" s="38" t="str">
        <f>'Agricultural Data'!G120</f>
        <v>Queens</v>
      </c>
      <c r="J120" s="38" t="str">
        <f>'Agricultural Data'!H120</f>
        <v>Barren</v>
      </c>
      <c r="K120" s="118">
        <f>'Agricultural Data'!I120</f>
        <v>0.12379960499999999</v>
      </c>
      <c r="L120" s="121">
        <f>'Agricultural Data'!J120</f>
        <v>0.12379960499999999</v>
      </c>
      <c r="M120" s="120" t="str">
        <f>IF(J120=0,"No Data",
IF(     OR(   INDEX('Inputs_Metric 31'!$T$6:$T$141,  MATCH($J120,'Inputs_Metric 31'!$S$6:$S$141,0))  =  "",     INDEX('Inputs_Metric 31'!$T$6:$T$141,MATCH($J120,'Inputs_Metric 31'!$S$6:$S$141,0))="CDL_Rev"),                 "No Mapped Crop",                  INDEX('Inputs_Metric 31'!$T$6:$T$141,MATCH($J120,'Inputs_Metric 31'!$S$6:$S$141,0)   )   )
       )</f>
        <v>No Mapped Crop</v>
      </c>
      <c r="N120" s="120" t="str">
        <f>IF(J120=0,"No Data",
IF(   OR(     INDEX('Inputs_Metric 31'!$U$6:$U$141,MATCH($J120,'Inputs_Metric 31'!$S$6:$S$141,0))="",     INDEX('Inputs_Metric 31'!$U$6:$U$141,MATCH($J120,'Inputs_Metric 31'!$S$6:$S$141,0))="CDL_Rev"  ),     "No Mapped Crop",INDEX('Inputs_Metric 31'!$U$6:$U$141,MATCH($J120,'Inputs_Metric 31'!$S$6:$S$141,0))))</f>
        <v>No Mapped Crop</v>
      </c>
      <c r="O120" s="102" t="str">
        <f>IF(N120="No Mapped Crop","",'Inputs_Metric 31'!$H$43*INDEX('Inputs_Metric 31'!$D$6:$D$109,MATCH(CONCATENATE(N120,H120),'Inputs_Metric 31'!$E$6:$E$109,0)))</f>
        <v/>
      </c>
      <c r="P120" s="175" t="str">
        <f>IF(M120="No Mapped Crop","",INDEX('Inputs_Metric 31'!$M$7:$O$26,MATCH(M120,'Inputs_Metric 31'!$G$7:$G$26,0),MATCH('Inputs_Metric 31'!$H$44,'Inputs_Metric 31'!$M$6:$O$6,0)))</f>
        <v/>
      </c>
      <c r="Q120" s="184" t="str">
        <f t="shared" si="7"/>
        <v/>
      </c>
      <c r="R120" s="184" t="str">
        <f t="shared" si="8"/>
        <v/>
      </c>
    </row>
    <row r="121" spans="3:18" x14ac:dyDescent="0.25">
      <c r="C121">
        <f t="shared" si="6"/>
        <v>8</v>
      </c>
      <c r="D121">
        <f>COUNTIF($F$4:F121,F121)</f>
        <v>6</v>
      </c>
      <c r="E121" s="40">
        <f>'Agricultural Data'!C121</f>
        <v>20</v>
      </c>
      <c r="F121" s="40" t="str">
        <f>'Agricultural Data'!D121</f>
        <v>NPS-1A</v>
      </c>
      <c r="G121" s="40">
        <f>'Agricultural Data'!E121</f>
        <v>1</v>
      </c>
      <c r="H121" s="38" t="str">
        <f>'Agricultural Data'!F121</f>
        <v>New York</v>
      </c>
      <c r="I121" s="38" t="str">
        <f>'Agricultural Data'!G121</f>
        <v>Queens</v>
      </c>
      <c r="J121" s="38" t="str">
        <f>'Agricultural Data'!H121</f>
        <v>Developed/Open Space</v>
      </c>
      <c r="K121" s="118">
        <f>'Agricultural Data'!I121</f>
        <v>20.945114010000001</v>
      </c>
      <c r="L121" s="121">
        <f>'Agricultural Data'!J121</f>
        <v>19.614947794999999</v>
      </c>
      <c r="M121" s="120" t="str">
        <f>IF(J121=0,"No Data",
IF(     OR(   INDEX('Inputs_Metric 31'!$T$6:$T$141,  MATCH($J121,'Inputs_Metric 31'!$S$6:$S$141,0))  =  "",     INDEX('Inputs_Metric 31'!$T$6:$T$141,MATCH($J121,'Inputs_Metric 31'!$S$6:$S$141,0))="CDL_Rev"),                 "No Mapped Crop",                  INDEX('Inputs_Metric 31'!$T$6:$T$141,MATCH($J121,'Inputs_Metric 31'!$S$6:$S$141,0)   )   )
       )</f>
        <v>No Mapped Crop</v>
      </c>
      <c r="N121" s="120" t="str">
        <f>IF(J121=0,"No Data",
IF(   OR(     INDEX('Inputs_Metric 31'!$U$6:$U$141,MATCH($J121,'Inputs_Metric 31'!$S$6:$S$141,0))="",     INDEX('Inputs_Metric 31'!$U$6:$U$141,MATCH($J121,'Inputs_Metric 31'!$S$6:$S$141,0))="CDL_Rev"  ),     "No Mapped Crop",INDEX('Inputs_Metric 31'!$U$6:$U$141,MATCH($J121,'Inputs_Metric 31'!$S$6:$S$141,0))))</f>
        <v>No Mapped Crop</v>
      </c>
      <c r="O121" s="102" t="str">
        <f>IF(N121="No Mapped Crop","",'Inputs_Metric 31'!$H$43*INDEX('Inputs_Metric 31'!$D$6:$D$109,MATCH(CONCATENATE(N121,H121),'Inputs_Metric 31'!$E$6:$E$109,0)))</f>
        <v/>
      </c>
      <c r="P121" s="175" t="str">
        <f>IF(M121="No Mapped Crop","",INDEX('Inputs_Metric 31'!$M$7:$O$26,MATCH(M121,'Inputs_Metric 31'!$G$7:$G$26,0),MATCH('Inputs_Metric 31'!$H$44,'Inputs_Metric 31'!$M$6:$O$6,0)))</f>
        <v/>
      </c>
      <c r="Q121" s="184" t="str">
        <f t="shared" si="7"/>
        <v/>
      </c>
      <c r="R121" s="184" t="str">
        <f t="shared" si="8"/>
        <v/>
      </c>
    </row>
    <row r="122" spans="3:18" x14ac:dyDescent="0.25">
      <c r="C122">
        <f t="shared" si="6"/>
        <v>8</v>
      </c>
      <c r="D122">
        <f>COUNTIF($F$4:F122,F122)</f>
        <v>7</v>
      </c>
      <c r="E122" s="40">
        <f>'Agricultural Data'!C122</f>
        <v>20</v>
      </c>
      <c r="F122" s="40" t="str">
        <f>'Agricultural Data'!D122</f>
        <v>NPS-1A</v>
      </c>
      <c r="G122" s="40">
        <f>'Agricultural Data'!E122</f>
        <v>1</v>
      </c>
      <c r="H122" s="38" t="str">
        <f>'Agricultural Data'!F122</f>
        <v>New York</v>
      </c>
      <c r="I122" s="38" t="str">
        <f>'Agricultural Data'!G122</f>
        <v>Queens</v>
      </c>
      <c r="J122" s="38" t="str">
        <f>'Agricultural Data'!H122</f>
        <v>Developed/Low Intensity</v>
      </c>
      <c r="K122" s="118">
        <f>'Agricultural Data'!I122</f>
        <v>20.157837480000001</v>
      </c>
      <c r="L122" s="121">
        <f>'Agricultural Data'!J122</f>
        <v>11.23981803</v>
      </c>
      <c r="M122" s="120" t="str">
        <f>IF(J122=0,"No Data",
IF(     OR(   INDEX('Inputs_Metric 31'!$T$6:$T$141,  MATCH($J122,'Inputs_Metric 31'!$S$6:$S$141,0))  =  "",     INDEX('Inputs_Metric 31'!$T$6:$T$141,MATCH($J122,'Inputs_Metric 31'!$S$6:$S$141,0))="CDL_Rev"),                 "No Mapped Crop",                  INDEX('Inputs_Metric 31'!$T$6:$T$141,MATCH($J122,'Inputs_Metric 31'!$S$6:$S$141,0)   )   )
       )</f>
        <v>No Mapped Crop</v>
      </c>
      <c r="N122" s="120" t="str">
        <f>IF(J122=0,"No Data",
IF(   OR(     INDEX('Inputs_Metric 31'!$U$6:$U$141,MATCH($J122,'Inputs_Metric 31'!$S$6:$S$141,0))="",     INDEX('Inputs_Metric 31'!$U$6:$U$141,MATCH($J122,'Inputs_Metric 31'!$S$6:$S$141,0))="CDL_Rev"  ),     "No Mapped Crop",INDEX('Inputs_Metric 31'!$U$6:$U$141,MATCH($J122,'Inputs_Metric 31'!$S$6:$S$141,0))))</f>
        <v>No Mapped Crop</v>
      </c>
      <c r="O122" s="102" t="str">
        <f>IF(N122="No Mapped Crop","",'Inputs_Metric 31'!$H$43*INDEX('Inputs_Metric 31'!$D$6:$D$109,MATCH(CONCATENATE(N122,H122),'Inputs_Metric 31'!$E$6:$E$109,0)))</f>
        <v/>
      </c>
      <c r="P122" s="175" t="str">
        <f>IF(M122="No Mapped Crop","",INDEX('Inputs_Metric 31'!$M$7:$O$26,MATCH(M122,'Inputs_Metric 31'!$G$7:$G$26,0),MATCH('Inputs_Metric 31'!$H$44,'Inputs_Metric 31'!$M$6:$O$6,0)))</f>
        <v/>
      </c>
      <c r="Q122" s="184" t="str">
        <f t="shared" si="7"/>
        <v/>
      </c>
      <c r="R122" s="184" t="str">
        <f t="shared" si="8"/>
        <v/>
      </c>
    </row>
    <row r="123" spans="3:18" x14ac:dyDescent="0.25">
      <c r="C123">
        <f t="shared" si="6"/>
        <v>8</v>
      </c>
      <c r="D123">
        <f>COUNTIF($F$4:F123,F123)</f>
        <v>8</v>
      </c>
      <c r="E123" s="40">
        <f>'Agricultural Data'!C123</f>
        <v>20</v>
      </c>
      <c r="F123" s="40" t="str">
        <f>'Agricultural Data'!D123</f>
        <v>NPS-1A</v>
      </c>
      <c r="G123" s="40">
        <f>'Agricultural Data'!E123</f>
        <v>1</v>
      </c>
      <c r="H123" s="38" t="str">
        <f>'Agricultural Data'!F123</f>
        <v>New York</v>
      </c>
      <c r="I123" s="38" t="str">
        <f>'Agricultural Data'!G123</f>
        <v>Queens</v>
      </c>
      <c r="J123" s="38" t="str">
        <f>'Agricultural Data'!H123</f>
        <v>Developed/Med Intensity</v>
      </c>
      <c r="K123" s="118">
        <f>'Agricultural Data'!I123</f>
        <v>20.576680455000002</v>
      </c>
      <c r="L123" s="121">
        <f>'Agricultural Data'!J123</f>
        <v>8.3365813850000006</v>
      </c>
      <c r="M123" s="120" t="str">
        <f>IF(J123=0,"No Data",
IF(     OR(   INDEX('Inputs_Metric 31'!$T$6:$T$141,  MATCH($J123,'Inputs_Metric 31'!$S$6:$S$141,0))  =  "",     INDEX('Inputs_Metric 31'!$T$6:$T$141,MATCH($J123,'Inputs_Metric 31'!$S$6:$S$141,0))="CDL_Rev"),                 "No Mapped Crop",                  INDEX('Inputs_Metric 31'!$T$6:$T$141,MATCH($J123,'Inputs_Metric 31'!$S$6:$S$141,0)   )   )
       )</f>
        <v>No Mapped Crop</v>
      </c>
      <c r="N123" s="120" t="str">
        <f>IF(J123=0,"No Data",
IF(   OR(     INDEX('Inputs_Metric 31'!$U$6:$U$141,MATCH($J123,'Inputs_Metric 31'!$S$6:$S$141,0))="",     INDEX('Inputs_Metric 31'!$U$6:$U$141,MATCH($J123,'Inputs_Metric 31'!$S$6:$S$141,0))="CDL_Rev"  ),     "No Mapped Crop",INDEX('Inputs_Metric 31'!$U$6:$U$141,MATCH($J123,'Inputs_Metric 31'!$S$6:$S$141,0))))</f>
        <v>No Mapped Crop</v>
      </c>
      <c r="O123" s="102" t="str">
        <f>IF(N123="No Mapped Crop","",'Inputs_Metric 31'!$H$43*INDEX('Inputs_Metric 31'!$D$6:$D$109,MATCH(CONCATENATE(N123,H123),'Inputs_Metric 31'!$E$6:$E$109,0)))</f>
        <v/>
      </c>
      <c r="P123" s="175" t="str">
        <f>IF(M123="No Mapped Crop","",INDEX('Inputs_Metric 31'!$M$7:$O$26,MATCH(M123,'Inputs_Metric 31'!$G$7:$G$26,0),MATCH('Inputs_Metric 31'!$H$44,'Inputs_Metric 31'!$M$6:$O$6,0)))</f>
        <v/>
      </c>
      <c r="Q123" s="184" t="str">
        <f t="shared" si="7"/>
        <v/>
      </c>
      <c r="R123" s="184" t="str">
        <f t="shared" si="8"/>
        <v/>
      </c>
    </row>
    <row r="124" spans="3:18" x14ac:dyDescent="0.25">
      <c r="C124">
        <f t="shared" si="6"/>
        <v>8</v>
      </c>
      <c r="D124">
        <f>COUNTIF($F$4:F124,F124)</f>
        <v>9</v>
      </c>
      <c r="E124" s="40">
        <f>'Agricultural Data'!C124</f>
        <v>20</v>
      </c>
      <c r="F124" s="40" t="str">
        <f>'Agricultural Data'!D124</f>
        <v>NPS-1A</v>
      </c>
      <c r="G124" s="40">
        <f>'Agricultural Data'!E124</f>
        <v>1</v>
      </c>
      <c r="H124" s="38" t="str">
        <f>'Agricultural Data'!F124</f>
        <v>New York</v>
      </c>
      <c r="I124" s="38" t="str">
        <f>'Agricultural Data'!G124</f>
        <v>Queens</v>
      </c>
      <c r="J124" s="38" t="str">
        <f>'Agricultural Data'!H124</f>
        <v>Developed/High Intensity</v>
      </c>
      <c r="K124" s="118">
        <f>'Agricultural Data'!I124</f>
        <v>2.3717137899999998</v>
      </c>
      <c r="L124" s="121">
        <f>'Agricultural Data'!J124</f>
        <v>1.24194973</v>
      </c>
      <c r="M124" s="120" t="str">
        <f>IF(J124=0,"No Data",
IF(     OR(   INDEX('Inputs_Metric 31'!$T$6:$T$141,  MATCH($J124,'Inputs_Metric 31'!$S$6:$S$141,0))  =  "",     INDEX('Inputs_Metric 31'!$T$6:$T$141,MATCH($J124,'Inputs_Metric 31'!$S$6:$S$141,0))="CDL_Rev"),                 "No Mapped Crop",                  INDEX('Inputs_Metric 31'!$T$6:$T$141,MATCH($J124,'Inputs_Metric 31'!$S$6:$S$141,0)   )   )
       )</f>
        <v>No Mapped Crop</v>
      </c>
      <c r="N124" s="120" t="str">
        <f>IF(J124=0,"No Data",
IF(   OR(     INDEX('Inputs_Metric 31'!$U$6:$U$141,MATCH($J124,'Inputs_Metric 31'!$S$6:$S$141,0))="",     INDEX('Inputs_Metric 31'!$U$6:$U$141,MATCH($J124,'Inputs_Metric 31'!$S$6:$S$141,0))="CDL_Rev"  ),     "No Mapped Crop",INDEX('Inputs_Metric 31'!$U$6:$U$141,MATCH($J124,'Inputs_Metric 31'!$S$6:$S$141,0))))</f>
        <v>No Mapped Crop</v>
      </c>
      <c r="O124" s="102" t="str">
        <f>IF(N124="No Mapped Crop","",'Inputs_Metric 31'!$H$43*INDEX('Inputs_Metric 31'!$D$6:$D$109,MATCH(CONCATENATE(N124,H124),'Inputs_Metric 31'!$E$6:$E$109,0)))</f>
        <v/>
      </c>
      <c r="P124" s="175" t="str">
        <f>IF(M124="No Mapped Crop","",INDEX('Inputs_Metric 31'!$M$7:$O$26,MATCH(M124,'Inputs_Metric 31'!$G$7:$G$26,0),MATCH('Inputs_Metric 31'!$H$44,'Inputs_Metric 31'!$M$6:$O$6,0)))</f>
        <v/>
      </c>
      <c r="Q124" s="184" t="str">
        <f t="shared" si="7"/>
        <v/>
      </c>
      <c r="R124" s="184" t="str">
        <f t="shared" si="8"/>
        <v/>
      </c>
    </row>
    <row r="125" spans="3:18" x14ac:dyDescent="0.25">
      <c r="C125">
        <f t="shared" si="6"/>
        <v>8</v>
      </c>
      <c r="D125">
        <f>COUNTIF($F$4:F125,F125)</f>
        <v>10</v>
      </c>
      <c r="E125" s="40">
        <f>'Agricultural Data'!C125</f>
        <v>20</v>
      </c>
      <c r="F125" s="40" t="str">
        <f>'Agricultural Data'!D125</f>
        <v>NPS-1A</v>
      </c>
      <c r="G125" s="40">
        <f>'Agricultural Data'!E125</f>
        <v>1</v>
      </c>
      <c r="H125" s="38" t="str">
        <f>'Agricultural Data'!F125</f>
        <v>New York</v>
      </c>
      <c r="I125" s="38" t="str">
        <f>'Agricultural Data'!G125</f>
        <v>Queens</v>
      </c>
      <c r="J125" s="38" t="str">
        <f>'Agricultural Data'!H125</f>
        <v>Barren</v>
      </c>
      <c r="K125" s="118">
        <f>'Agricultural Data'!I125</f>
        <v>2.2797907300000002</v>
      </c>
      <c r="L125" s="121">
        <f>'Agricultural Data'!J125</f>
        <v>1.0163428649999999</v>
      </c>
      <c r="M125" s="120" t="str">
        <f>IF(J125=0,"No Data",
IF(     OR(   INDEX('Inputs_Metric 31'!$T$6:$T$141,  MATCH($J125,'Inputs_Metric 31'!$S$6:$S$141,0))  =  "",     INDEX('Inputs_Metric 31'!$T$6:$T$141,MATCH($J125,'Inputs_Metric 31'!$S$6:$S$141,0))="CDL_Rev"),                 "No Mapped Crop",                  INDEX('Inputs_Metric 31'!$T$6:$T$141,MATCH($J125,'Inputs_Metric 31'!$S$6:$S$141,0)   )   )
       )</f>
        <v>No Mapped Crop</v>
      </c>
      <c r="N125" s="120" t="str">
        <f>IF(J125=0,"No Data",
IF(   OR(     INDEX('Inputs_Metric 31'!$U$6:$U$141,MATCH($J125,'Inputs_Metric 31'!$S$6:$S$141,0))="",     INDEX('Inputs_Metric 31'!$U$6:$U$141,MATCH($J125,'Inputs_Metric 31'!$S$6:$S$141,0))="CDL_Rev"  ),     "No Mapped Crop",INDEX('Inputs_Metric 31'!$U$6:$U$141,MATCH($J125,'Inputs_Metric 31'!$S$6:$S$141,0))))</f>
        <v>No Mapped Crop</v>
      </c>
      <c r="O125" s="102" t="str">
        <f>IF(N125="No Mapped Crop","",'Inputs_Metric 31'!$H$43*INDEX('Inputs_Metric 31'!$D$6:$D$109,MATCH(CONCATENATE(N125,H125),'Inputs_Metric 31'!$E$6:$E$109,0)))</f>
        <v/>
      </c>
      <c r="P125" s="175" t="str">
        <f>IF(M125="No Mapped Crop","",INDEX('Inputs_Metric 31'!$M$7:$O$26,MATCH(M125,'Inputs_Metric 31'!$G$7:$G$26,0),MATCH('Inputs_Metric 31'!$H$44,'Inputs_Metric 31'!$M$6:$O$6,0)))</f>
        <v/>
      </c>
      <c r="Q125" s="184" t="str">
        <f t="shared" si="7"/>
        <v/>
      </c>
      <c r="R125" s="184" t="str">
        <f t="shared" si="8"/>
        <v/>
      </c>
    </row>
    <row r="126" spans="3:18" x14ac:dyDescent="0.25">
      <c r="C126">
        <f t="shared" si="6"/>
        <v>8</v>
      </c>
      <c r="D126">
        <f>COUNTIF($F$4:F126,F126)</f>
        <v>11</v>
      </c>
      <c r="E126" s="40">
        <f>'Agricultural Data'!C126</f>
        <v>20</v>
      </c>
      <c r="F126" s="40" t="str">
        <f>'Agricultural Data'!D126</f>
        <v>NPS-1A</v>
      </c>
      <c r="G126" s="40">
        <f>'Agricultural Data'!E126</f>
        <v>1</v>
      </c>
      <c r="H126" s="38" t="str">
        <f>'Agricultural Data'!F126</f>
        <v>New York</v>
      </c>
      <c r="I126" s="38" t="str">
        <f>'Agricultural Data'!G126</f>
        <v>Queens</v>
      </c>
      <c r="J126" s="38" t="str">
        <f>'Agricultural Data'!H126</f>
        <v>Deciduous Forest</v>
      </c>
      <c r="K126" s="118">
        <f>'Agricultural Data'!I126</f>
        <v>9.3899900000000008E-3</v>
      </c>
      <c r="L126" s="121">
        <f>'Agricultural Data'!J126</f>
        <v>9.3899900000000008E-3</v>
      </c>
      <c r="M126" s="120" t="str">
        <f>IF(J126=0,"No Data",
IF(     OR(   INDEX('Inputs_Metric 31'!$T$6:$T$141,  MATCH($J126,'Inputs_Metric 31'!$S$6:$S$141,0))  =  "",     INDEX('Inputs_Metric 31'!$T$6:$T$141,MATCH($J126,'Inputs_Metric 31'!$S$6:$S$141,0))="CDL_Rev"),                 "No Mapped Crop",                  INDEX('Inputs_Metric 31'!$T$6:$T$141,MATCH($J126,'Inputs_Metric 31'!$S$6:$S$141,0)   )   )
       )</f>
        <v>No Mapped Crop</v>
      </c>
      <c r="N126" s="120" t="str">
        <f>IF(J126=0,"No Data",
IF(   OR(     INDEX('Inputs_Metric 31'!$U$6:$U$141,MATCH($J126,'Inputs_Metric 31'!$S$6:$S$141,0))="",     INDEX('Inputs_Metric 31'!$U$6:$U$141,MATCH($J126,'Inputs_Metric 31'!$S$6:$S$141,0))="CDL_Rev"  ),     "No Mapped Crop",INDEX('Inputs_Metric 31'!$U$6:$U$141,MATCH($J126,'Inputs_Metric 31'!$S$6:$S$141,0))))</f>
        <v>No Mapped Crop</v>
      </c>
      <c r="O126" s="102" t="str">
        <f>IF(N126="No Mapped Crop","",'Inputs_Metric 31'!$H$43*INDEX('Inputs_Metric 31'!$D$6:$D$109,MATCH(CONCATENATE(N126,H126),'Inputs_Metric 31'!$E$6:$E$109,0)))</f>
        <v/>
      </c>
      <c r="P126" s="175" t="str">
        <f>IF(M126="No Mapped Crop","",INDEX('Inputs_Metric 31'!$M$7:$O$26,MATCH(M126,'Inputs_Metric 31'!$G$7:$G$26,0),MATCH('Inputs_Metric 31'!$H$44,'Inputs_Metric 31'!$M$6:$O$6,0)))</f>
        <v/>
      </c>
      <c r="Q126" s="184" t="str">
        <f t="shared" si="7"/>
        <v/>
      </c>
      <c r="R126" s="184" t="str">
        <f t="shared" si="8"/>
        <v/>
      </c>
    </row>
    <row r="127" spans="3:18" x14ac:dyDescent="0.25">
      <c r="C127">
        <f t="shared" si="6"/>
        <v>8</v>
      </c>
      <c r="D127">
        <f>COUNTIF($F$4:F127,F127)</f>
        <v>12</v>
      </c>
      <c r="E127" s="40">
        <f>'Agricultural Data'!C127</f>
        <v>20</v>
      </c>
      <c r="F127" s="40" t="str">
        <f>'Agricultural Data'!D127</f>
        <v>NPS-1A</v>
      </c>
      <c r="G127" s="40">
        <f>'Agricultural Data'!E127</f>
        <v>1</v>
      </c>
      <c r="H127" s="38" t="str">
        <f>'Agricultural Data'!F127</f>
        <v>New York</v>
      </c>
      <c r="I127" s="38" t="str">
        <f>'Agricultural Data'!G127</f>
        <v>Queens</v>
      </c>
      <c r="J127" s="38" t="str">
        <f>'Agricultural Data'!H127</f>
        <v>Shrubland</v>
      </c>
      <c r="K127" s="118">
        <f>'Agricultural Data'!I127</f>
        <v>1.4826300000000001E-2</v>
      </c>
      <c r="L127" s="121">
        <f>'Agricultural Data'!J127</f>
        <v>1.4826300000000001E-2</v>
      </c>
      <c r="M127" s="120" t="str">
        <f>IF(J127=0,"No Data",
IF(     OR(   INDEX('Inputs_Metric 31'!$T$6:$T$141,  MATCH($J127,'Inputs_Metric 31'!$S$6:$S$141,0))  =  "",     INDEX('Inputs_Metric 31'!$T$6:$T$141,MATCH($J127,'Inputs_Metric 31'!$S$6:$S$141,0))="CDL_Rev"),                 "No Mapped Crop",                  INDEX('Inputs_Metric 31'!$T$6:$T$141,MATCH($J127,'Inputs_Metric 31'!$S$6:$S$141,0)   )   )
       )</f>
        <v>No Mapped Crop</v>
      </c>
      <c r="N127" s="120" t="str">
        <f>IF(J127=0,"No Data",
IF(   OR(     INDEX('Inputs_Metric 31'!$U$6:$U$141,MATCH($J127,'Inputs_Metric 31'!$S$6:$S$141,0))="",     INDEX('Inputs_Metric 31'!$U$6:$U$141,MATCH($J127,'Inputs_Metric 31'!$S$6:$S$141,0))="CDL_Rev"  ),     "No Mapped Crop",INDEX('Inputs_Metric 31'!$U$6:$U$141,MATCH($J127,'Inputs_Metric 31'!$S$6:$S$141,0))))</f>
        <v>No Mapped Crop</v>
      </c>
      <c r="O127" s="102" t="str">
        <f>IF(N127="No Mapped Crop","",'Inputs_Metric 31'!$H$43*INDEX('Inputs_Metric 31'!$D$6:$D$109,MATCH(CONCATENATE(N127,H127),'Inputs_Metric 31'!$E$6:$E$109,0)))</f>
        <v/>
      </c>
      <c r="P127" s="175" t="str">
        <f>IF(M127="No Mapped Crop","",INDEX('Inputs_Metric 31'!$M$7:$O$26,MATCH(M127,'Inputs_Metric 31'!$G$7:$G$26,0),MATCH('Inputs_Metric 31'!$H$44,'Inputs_Metric 31'!$M$6:$O$6,0)))</f>
        <v/>
      </c>
      <c r="Q127" s="184" t="str">
        <f t="shared" si="7"/>
        <v/>
      </c>
      <c r="R127" s="184" t="str">
        <f t="shared" si="8"/>
        <v/>
      </c>
    </row>
    <row r="128" spans="3:18" x14ac:dyDescent="0.25">
      <c r="C128">
        <f t="shared" si="6"/>
        <v>8</v>
      </c>
      <c r="D128">
        <f>COUNTIF($F$4:F128,F128)</f>
        <v>13</v>
      </c>
      <c r="E128" s="40">
        <f>'Agricultural Data'!C128</f>
        <v>100</v>
      </c>
      <c r="F128" s="40" t="str">
        <f>'Agricultural Data'!D128</f>
        <v>NPS-1A</v>
      </c>
      <c r="G128" s="40">
        <f>'Agricultural Data'!E128</f>
        <v>1</v>
      </c>
      <c r="H128" s="38" t="str">
        <f>'Agricultural Data'!F128</f>
        <v>New York</v>
      </c>
      <c r="I128" s="38" t="str">
        <f>'Agricultural Data'!G128</f>
        <v>Queens</v>
      </c>
      <c r="J128" s="38" t="str">
        <f>'Agricultural Data'!H128</f>
        <v>Developed/Open Space</v>
      </c>
      <c r="K128" s="118">
        <f>'Agricultural Data'!I128</f>
        <v>24.689743180000001</v>
      </c>
      <c r="L128" s="121">
        <f>'Agricultural Data'!J128</f>
        <v>24.662808734999999</v>
      </c>
      <c r="M128" s="120" t="str">
        <f>IF(J128=0,"No Data",
IF(     OR(   INDEX('Inputs_Metric 31'!$T$6:$T$141,  MATCH($J128,'Inputs_Metric 31'!$S$6:$S$141,0))  =  "",     INDEX('Inputs_Metric 31'!$T$6:$T$141,MATCH($J128,'Inputs_Metric 31'!$S$6:$S$141,0))="CDL_Rev"),                 "No Mapped Crop",                  INDEX('Inputs_Metric 31'!$T$6:$T$141,MATCH($J128,'Inputs_Metric 31'!$S$6:$S$141,0)   )   )
       )</f>
        <v>No Mapped Crop</v>
      </c>
      <c r="N128" s="120" t="str">
        <f>IF(J128=0,"No Data",
IF(   OR(     INDEX('Inputs_Metric 31'!$U$6:$U$141,MATCH($J128,'Inputs_Metric 31'!$S$6:$S$141,0))="",     INDEX('Inputs_Metric 31'!$U$6:$U$141,MATCH($J128,'Inputs_Metric 31'!$S$6:$S$141,0))="CDL_Rev"  ),     "No Mapped Crop",INDEX('Inputs_Metric 31'!$U$6:$U$141,MATCH($J128,'Inputs_Metric 31'!$S$6:$S$141,0))))</f>
        <v>No Mapped Crop</v>
      </c>
      <c r="O128" s="102" t="str">
        <f>IF(N128="No Mapped Crop","",'Inputs_Metric 31'!$H$43*INDEX('Inputs_Metric 31'!$D$6:$D$109,MATCH(CONCATENATE(N128,H128),'Inputs_Metric 31'!$E$6:$E$109,0)))</f>
        <v/>
      </c>
      <c r="P128" s="175" t="str">
        <f>IF(M128="No Mapped Crop","",INDEX('Inputs_Metric 31'!$M$7:$O$26,MATCH(M128,'Inputs_Metric 31'!$G$7:$G$26,0),MATCH('Inputs_Metric 31'!$H$44,'Inputs_Metric 31'!$M$6:$O$6,0)))</f>
        <v/>
      </c>
      <c r="Q128" s="184" t="str">
        <f t="shared" si="7"/>
        <v/>
      </c>
      <c r="R128" s="184" t="str">
        <f t="shared" si="8"/>
        <v/>
      </c>
    </row>
    <row r="129" spans="3:18" x14ac:dyDescent="0.25">
      <c r="C129">
        <f t="shared" si="6"/>
        <v>8</v>
      </c>
      <c r="D129">
        <f>COUNTIF($F$4:F129,F129)</f>
        <v>14</v>
      </c>
      <c r="E129" s="40">
        <f>'Agricultural Data'!C129</f>
        <v>100</v>
      </c>
      <c r="F129" s="40" t="str">
        <f>'Agricultural Data'!D129</f>
        <v>NPS-1A</v>
      </c>
      <c r="G129" s="40">
        <f>'Agricultural Data'!E129</f>
        <v>1</v>
      </c>
      <c r="H129" s="38" t="str">
        <f>'Agricultural Data'!F129</f>
        <v>New York</v>
      </c>
      <c r="I129" s="38" t="str">
        <f>'Agricultural Data'!G129</f>
        <v>Queens</v>
      </c>
      <c r="J129" s="38" t="str">
        <f>'Agricultural Data'!H129</f>
        <v>Developed/Low Intensity</v>
      </c>
      <c r="K129" s="118">
        <f>'Agricultural Data'!I129</f>
        <v>42.08000466</v>
      </c>
      <c r="L129" s="121">
        <f>'Agricultural Data'!J129</f>
        <v>40.961360325000001</v>
      </c>
      <c r="M129" s="120" t="str">
        <f>IF(J129=0,"No Data",
IF(     OR(   INDEX('Inputs_Metric 31'!$T$6:$T$141,  MATCH($J129,'Inputs_Metric 31'!$S$6:$S$141,0))  =  "",     INDEX('Inputs_Metric 31'!$T$6:$T$141,MATCH($J129,'Inputs_Metric 31'!$S$6:$S$141,0))="CDL_Rev"),                 "No Mapped Crop",                  INDEX('Inputs_Metric 31'!$T$6:$T$141,MATCH($J129,'Inputs_Metric 31'!$S$6:$S$141,0)   )   )
       )</f>
        <v>No Mapped Crop</v>
      </c>
      <c r="N129" s="120" t="str">
        <f>IF(J129=0,"No Data",
IF(   OR(     INDEX('Inputs_Metric 31'!$U$6:$U$141,MATCH($J129,'Inputs_Metric 31'!$S$6:$S$141,0))="",     INDEX('Inputs_Metric 31'!$U$6:$U$141,MATCH($J129,'Inputs_Metric 31'!$S$6:$S$141,0))="CDL_Rev"  ),     "No Mapped Crop",INDEX('Inputs_Metric 31'!$U$6:$U$141,MATCH($J129,'Inputs_Metric 31'!$S$6:$S$141,0))))</f>
        <v>No Mapped Crop</v>
      </c>
      <c r="O129" s="102" t="str">
        <f>IF(N129="No Mapped Crop","",'Inputs_Metric 31'!$H$43*INDEX('Inputs_Metric 31'!$D$6:$D$109,MATCH(CONCATENATE(N129,H129),'Inputs_Metric 31'!$E$6:$E$109,0)))</f>
        <v/>
      </c>
      <c r="P129" s="175" t="str">
        <f>IF(M129="No Mapped Crop","",INDEX('Inputs_Metric 31'!$M$7:$O$26,MATCH(M129,'Inputs_Metric 31'!$G$7:$G$26,0),MATCH('Inputs_Metric 31'!$H$44,'Inputs_Metric 31'!$M$6:$O$6,0)))</f>
        <v/>
      </c>
      <c r="Q129" s="184" t="str">
        <f t="shared" si="7"/>
        <v/>
      </c>
      <c r="R129" s="184" t="str">
        <f t="shared" si="8"/>
        <v/>
      </c>
    </row>
    <row r="130" spans="3:18" x14ac:dyDescent="0.25">
      <c r="C130">
        <f t="shared" si="6"/>
        <v>8</v>
      </c>
      <c r="D130">
        <f>COUNTIF($F$4:F130,F130)</f>
        <v>15</v>
      </c>
      <c r="E130" s="40">
        <f>'Agricultural Data'!C130</f>
        <v>100</v>
      </c>
      <c r="F130" s="40" t="str">
        <f>'Agricultural Data'!D130</f>
        <v>NPS-1A</v>
      </c>
      <c r="G130" s="40">
        <f>'Agricultural Data'!E130</f>
        <v>1</v>
      </c>
      <c r="H130" s="38" t="str">
        <f>'Agricultural Data'!F130</f>
        <v>New York</v>
      </c>
      <c r="I130" s="38" t="str">
        <f>'Agricultural Data'!G130</f>
        <v>Queens</v>
      </c>
      <c r="J130" s="38" t="str">
        <f>'Agricultural Data'!H130</f>
        <v>Developed/Med Intensity</v>
      </c>
      <c r="K130" s="118">
        <f>'Agricultural Data'!I130</f>
        <v>46.407060315000003</v>
      </c>
      <c r="L130" s="121">
        <f>'Agricultural Data'!J130</f>
        <v>46.259538630000002</v>
      </c>
      <c r="M130" s="120" t="str">
        <f>IF(J130=0,"No Data",
IF(     OR(   INDEX('Inputs_Metric 31'!$T$6:$T$141,  MATCH($J130,'Inputs_Metric 31'!$S$6:$S$141,0))  =  "",     INDEX('Inputs_Metric 31'!$T$6:$T$141,MATCH($J130,'Inputs_Metric 31'!$S$6:$S$141,0))="CDL_Rev"),                 "No Mapped Crop",                  INDEX('Inputs_Metric 31'!$T$6:$T$141,MATCH($J130,'Inputs_Metric 31'!$S$6:$S$141,0)   )   )
       )</f>
        <v>No Mapped Crop</v>
      </c>
      <c r="N130" s="120" t="str">
        <f>IF(J130=0,"No Data",
IF(   OR(     INDEX('Inputs_Metric 31'!$U$6:$U$141,MATCH($J130,'Inputs_Metric 31'!$S$6:$S$141,0))="",     INDEX('Inputs_Metric 31'!$U$6:$U$141,MATCH($J130,'Inputs_Metric 31'!$S$6:$S$141,0))="CDL_Rev"  ),     "No Mapped Crop",INDEX('Inputs_Metric 31'!$U$6:$U$141,MATCH($J130,'Inputs_Metric 31'!$S$6:$S$141,0))))</f>
        <v>No Mapped Crop</v>
      </c>
      <c r="O130" s="102" t="str">
        <f>IF(N130="No Mapped Crop","",'Inputs_Metric 31'!$H$43*INDEX('Inputs_Metric 31'!$D$6:$D$109,MATCH(CONCATENATE(N130,H130),'Inputs_Metric 31'!$E$6:$E$109,0)))</f>
        <v/>
      </c>
      <c r="P130" s="175" t="str">
        <f>IF(M130="No Mapped Crop","",INDEX('Inputs_Metric 31'!$M$7:$O$26,MATCH(M130,'Inputs_Metric 31'!$G$7:$G$26,0),MATCH('Inputs_Metric 31'!$H$44,'Inputs_Metric 31'!$M$6:$O$6,0)))</f>
        <v/>
      </c>
      <c r="Q130" s="184" t="str">
        <f t="shared" si="7"/>
        <v/>
      </c>
      <c r="R130" s="184" t="str">
        <f t="shared" si="8"/>
        <v/>
      </c>
    </row>
    <row r="131" spans="3:18" x14ac:dyDescent="0.25">
      <c r="C131">
        <f t="shared" si="6"/>
        <v>8</v>
      </c>
      <c r="D131">
        <f>COUNTIF($F$4:F131,F131)</f>
        <v>16</v>
      </c>
      <c r="E131" s="40">
        <f>'Agricultural Data'!C131</f>
        <v>100</v>
      </c>
      <c r="F131" s="40" t="str">
        <f>'Agricultural Data'!D131</f>
        <v>NPS-1A</v>
      </c>
      <c r="G131" s="40">
        <f>'Agricultural Data'!E131</f>
        <v>1</v>
      </c>
      <c r="H131" s="38" t="str">
        <f>'Agricultural Data'!F131</f>
        <v>New York</v>
      </c>
      <c r="I131" s="38" t="str">
        <f>'Agricultural Data'!G131</f>
        <v>Queens</v>
      </c>
      <c r="J131" s="38" t="str">
        <f>'Agricultural Data'!H131</f>
        <v>Developed/High Intensity</v>
      </c>
      <c r="K131" s="118">
        <f>'Agricultural Data'!I131</f>
        <v>7.9246573500000004</v>
      </c>
      <c r="L131" s="121">
        <f>'Agricultural Data'!J131</f>
        <v>7.8868502850000004</v>
      </c>
      <c r="M131" s="120" t="str">
        <f>IF(J131=0,"No Data",
IF(     OR(   INDEX('Inputs_Metric 31'!$T$6:$T$141,  MATCH($J131,'Inputs_Metric 31'!$S$6:$S$141,0))  =  "",     INDEX('Inputs_Metric 31'!$T$6:$T$141,MATCH($J131,'Inputs_Metric 31'!$S$6:$S$141,0))="CDL_Rev"),                 "No Mapped Crop",                  INDEX('Inputs_Metric 31'!$T$6:$T$141,MATCH($J131,'Inputs_Metric 31'!$S$6:$S$141,0)   )   )
       )</f>
        <v>No Mapped Crop</v>
      </c>
      <c r="N131" s="120" t="str">
        <f>IF(J131=0,"No Data",
IF(   OR(     INDEX('Inputs_Metric 31'!$U$6:$U$141,MATCH($J131,'Inputs_Metric 31'!$S$6:$S$141,0))="",     INDEX('Inputs_Metric 31'!$U$6:$U$141,MATCH($J131,'Inputs_Metric 31'!$S$6:$S$141,0))="CDL_Rev"  ),     "No Mapped Crop",INDEX('Inputs_Metric 31'!$U$6:$U$141,MATCH($J131,'Inputs_Metric 31'!$S$6:$S$141,0))))</f>
        <v>No Mapped Crop</v>
      </c>
      <c r="O131" s="102" t="str">
        <f>IF(N131="No Mapped Crop","",'Inputs_Metric 31'!$H$43*INDEX('Inputs_Metric 31'!$D$6:$D$109,MATCH(CONCATENATE(N131,H131),'Inputs_Metric 31'!$E$6:$E$109,0)))</f>
        <v/>
      </c>
      <c r="P131" s="175" t="str">
        <f>IF(M131="No Mapped Crop","",INDEX('Inputs_Metric 31'!$M$7:$O$26,MATCH(M131,'Inputs_Metric 31'!$G$7:$G$26,0),MATCH('Inputs_Metric 31'!$H$44,'Inputs_Metric 31'!$M$6:$O$6,0)))</f>
        <v/>
      </c>
      <c r="Q131" s="184" t="str">
        <f t="shared" si="7"/>
        <v/>
      </c>
      <c r="R131" s="184" t="str">
        <f t="shared" si="8"/>
        <v/>
      </c>
    </row>
    <row r="132" spans="3:18" x14ac:dyDescent="0.25">
      <c r="C132">
        <f t="shared" si="6"/>
        <v>8</v>
      </c>
      <c r="D132">
        <f>COUNTIF($F$4:F132,F132)</f>
        <v>17</v>
      </c>
      <c r="E132" s="40">
        <f>'Agricultural Data'!C132</f>
        <v>100</v>
      </c>
      <c r="F132" s="40" t="str">
        <f>'Agricultural Data'!D132</f>
        <v>NPS-1A</v>
      </c>
      <c r="G132" s="40">
        <f>'Agricultural Data'!E132</f>
        <v>1</v>
      </c>
      <c r="H132" s="38" t="str">
        <f>'Agricultural Data'!F132</f>
        <v>New York</v>
      </c>
      <c r="I132" s="38" t="str">
        <f>'Agricultural Data'!G132</f>
        <v>Queens</v>
      </c>
      <c r="J132" s="38" t="str">
        <f>'Agricultural Data'!H132</f>
        <v>Barren</v>
      </c>
      <c r="K132" s="118">
        <f>'Agricultural Data'!I132</f>
        <v>5.4328505299999996</v>
      </c>
      <c r="L132" s="121">
        <f>'Agricultural Data'!J132</f>
        <v>5.2593828199999999</v>
      </c>
      <c r="M132" s="120" t="str">
        <f>IF(J132=0,"No Data",
IF(     OR(   INDEX('Inputs_Metric 31'!$T$6:$T$141,  MATCH($J132,'Inputs_Metric 31'!$S$6:$S$141,0))  =  "",     INDEX('Inputs_Metric 31'!$T$6:$T$141,MATCH($J132,'Inputs_Metric 31'!$S$6:$S$141,0))="CDL_Rev"),                 "No Mapped Crop",                  INDEX('Inputs_Metric 31'!$T$6:$T$141,MATCH($J132,'Inputs_Metric 31'!$S$6:$S$141,0)   )   )
       )</f>
        <v>No Mapped Crop</v>
      </c>
      <c r="N132" s="120" t="str">
        <f>IF(J132=0,"No Data",
IF(   OR(     INDEX('Inputs_Metric 31'!$U$6:$U$141,MATCH($J132,'Inputs_Metric 31'!$S$6:$S$141,0))="",     INDEX('Inputs_Metric 31'!$U$6:$U$141,MATCH($J132,'Inputs_Metric 31'!$S$6:$S$141,0))="CDL_Rev"  ),     "No Mapped Crop",INDEX('Inputs_Metric 31'!$U$6:$U$141,MATCH($J132,'Inputs_Metric 31'!$S$6:$S$141,0))))</f>
        <v>No Mapped Crop</v>
      </c>
      <c r="O132" s="102" t="str">
        <f>IF(N132="No Mapped Crop","",'Inputs_Metric 31'!$H$43*INDEX('Inputs_Metric 31'!$D$6:$D$109,MATCH(CONCATENATE(N132,H132),'Inputs_Metric 31'!$E$6:$E$109,0)))</f>
        <v/>
      </c>
      <c r="P132" s="175" t="str">
        <f>IF(M132="No Mapped Crop","",INDEX('Inputs_Metric 31'!$M$7:$O$26,MATCH(M132,'Inputs_Metric 31'!$G$7:$G$26,0),MATCH('Inputs_Metric 31'!$H$44,'Inputs_Metric 31'!$M$6:$O$6,0)))</f>
        <v/>
      </c>
      <c r="Q132" s="184" t="str">
        <f t="shared" si="7"/>
        <v/>
      </c>
      <c r="R132" s="184" t="str">
        <f t="shared" si="8"/>
        <v/>
      </c>
    </row>
    <row r="133" spans="3:18" x14ac:dyDescent="0.25">
      <c r="C133">
        <f t="shared" si="6"/>
        <v>8</v>
      </c>
      <c r="D133">
        <f>COUNTIF($F$4:F133,F133)</f>
        <v>18</v>
      </c>
      <c r="E133" s="40">
        <f>'Agricultural Data'!C133</f>
        <v>100</v>
      </c>
      <c r="F133" s="40" t="str">
        <f>'Agricultural Data'!D133</f>
        <v>NPS-1A</v>
      </c>
      <c r="G133" s="40">
        <f>'Agricultural Data'!E133</f>
        <v>1</v>
      </c>
      <c r="H133" s="38" t="str">
        <f>'Agricultural Data'!F133</f>
        <v>New York</v>
      </c>
      <c r="I133" s="38" t="str">
        <f>'Agricultural Data'!G133</f>
        <v>Queens</v>
      </c>
      <c r="J133" s="38" t="str">
        <f>'Agricultural Data'!H133</f>
        <v>Deciduous Forest</v>
      </c>
      <c r="K133" s="118">
        <f>'Agricultural Data'!I133</f>
        <v>4.1266535E-2</v>
      </c>
      <c r="L133" s="121">
        <f>'Agricultural Data'!J133</f>
        <v>4.1266535E-2</v>
      </c>
      <c r="M133" s="120" t="str">
        <f>IF(J133=0,"No Data",
IF(     OR(   INDEX('Inputs_Metric 31'!$T$6:$T$141,  MATCH($J133,'Inputs_Metric 31'!$S$6:$S$141,0))  =  "",     INDEX('Inputs_Metric 31'!$T$6:$T$141,MATCH($J133,'Inputs_Metric 31'!$S$6:$S$141,0))="CDL_Rev"),                 "No Mapped Crop",                  INDEX('Inputs_Metric 31'!$T$6:$T$141,MATCH($J133,'Inputs_Metric 31'!$S$6:$S$141,0)   )   )
       )</f>
        <v>No Mapped Crop</v>
      </c>
      <c r="N133" s="120" t="str">
        <f>IF(J133=0,"No Data",
IF(   OR(     INDEX('Inputs_Metric 31'!$U$6:$U$141,MATCH($J133,'Inputs_Metric 31'!$S$6:$S$141,0))="",     INDEX('Inputs_Metric 31'!$U$6:$U$141,MATCH($J133,'Inputs_Metric 31'!$S$6:$S$141,0))="CDL_Rev"  ),     "No Mapped Crop",INDEX('Inputs_Metric 31'!$U$6:$U$141,MATCH($J133,'Inputs_Metric 31'!$S$6:$S$141,0))))</f>
        <v>No Mapped Crop</v>
      </c>
      <c r="O133" s="102" t="str">
        <f>IF(N133="No Mapped Crop","",'Inputs_Metric 31'!$H$43*INDEX('Inputs_Metric 31'!$D$6:$D$109,MATCH(CONCATENATE(N133,H133),'Inputs_Metric 31'!$E$6:$E$109,0)))</f>
        <v/>
      </c>
      <c r="P133" s="175" t="str">
        <f>IF(M133="No Mapped Crop","",INDEX('Inputs_Metric 31'!$M$7:$O$26,MATCH(M133,'Inputs_Metric 31'!$G$7:$G$26,0),MATCH('Inputs_Metric 31'!$H$44,'Inputs_Metric 31'!$M$6:$O$6,0)))</f>
        <v/>
      </c>
      <c r="Q133" s="184" t="str">
        <f t="shared" si="7"/>
        <v/>
      </c>
      <c r="R133" s="184" t="str">
        <f t="shared" si="8"/>
        <v/>
      </c>
    </row>
    <row r="134" spans="3:18" x14ac:dyDescent="0.25">
      <c r="C134">
        <f t="shared" si="6"/>
        <v>8</v>
      </c>
      <c r="D134">
        <f>COUNTIF($F$4:F134,F134)</f>
        <v>19</v>
      </c>
      <c r="E134" s="40">
        <f>'Agricultural Data'!C134</f>
        <v>100</v>
      </c>
      <c r="F134" s="40" t="str">
        <f>'Agricultural Data'!D134</f>
        <v>NPS-1A</v>
      </c>
      <c r="G134" s="40">
        <f>'Agricultural Data'!E134</f>
        <v>1</v>
      </c>
      <c r="H134" s="38" t="str">
        <f>'Agricultural Data'!F134</f>
        <v>New York</v>
      </c>
      <c r="I134" s="38" t="str">
        <f>'Agricultural Data'!G134</f>
        <v>Queens</v>
      </c>
      <c r="J134" s="38" t="str">
        <f>'Agricultural Data'!H134</f>
        <v>Shrubland</v>
      </c>
      <c r="K134" s="118">
        <f>'Agricultural Data'!I134</f>
        <v>0.33210911999999998</v>
      </c>
      <c r="L134" s="121">
        <f>'Agricultural Data'!J134</f>
        <v>0.33210911999999998</v>
      </c>
      <c r="M134" s="120" t="str">
        <f>IF(J134=0,"No Data",
IF(     OR(   INDEX('Inputs_Metric 31'!$T$6:$T$141,  MATCH($J134,'Inputs_Metric 31'!$S$6:$S$141,0))  =  "",     INDEX('Inputs_Metric 31'!$T$6:$T$141,MATCH($J134,'Inputs_Metric 31'!$S$6:$S$141,0))="CDL_Rev"),                 "No Mapped Crop",                  INDEX('Inputs_Metric 31'!$T$6:$T$141,MATCH($J134,'Inputs_Metric 31'!$S$6:$S$141,0)   )   )
       )</f>
        <v>No Mapped Crop</v>
      </c>
      <c r="N134" s="120" t="str">
        <f>IF(J134=0,"No Data",
IF(   OR(     INDEX('Inputs_Metric 31'!$U$6:$U$141,MATCH($J134,'Inputs_Metric 31'!$S$6:$S$141,0))="",     INDEX('Inputs_Metric 31'!$U$6:$U$141,MATCH($J134,'Inputs_Metric 31'!$S$6:$S$141,0))="CDL_Rev"  ),     "No Mapped Crop",INDEX('Inputs_Metric 31'!$U$6:$U$141,MATCH($J134,'Inputs_Metric 31'!$S$6:$S$141,0))))</f>
        <v>No Mapped Crop</v>
      </c>
      <c r="O134" s="102" t="str">
        <f>IF(N134="No Mapped Crop","",'Inputs_Metric 31'!$H$43*INDEX('Inputs_Metric 31'!$D$6:$D$109,MATCH(CONCATENATE(N134,H134),'Inputs_Metric 31'!$E$6:$E$109,0)))</f>
        <v/>
      </c>
      <c r="P134" s="175" t="str">
        <f>IF(M134="No Mapped Crop","",INDEX('Inputs_Metric 31'!$M$7:$O$26,MATCH(M134,'Inputs_Metric 31'!$G$7:$G$26,0),MATCH('Inputs_Metric 31'!$H$44,'Inputs_Metric 31'!$M$6:$O$6,0)))</f>
        <v/>
      </c>
      <c r="Q134" s="184" t="str">
        <f t="shared" si="7"/>
        <v/>
      </c>
      <c r="R134" s="184" t="str">
        <f t="shared" si="8"/>
        <v/>
      </c>
    </row>
    <row r="135" spans="3:18" x14ac:dyDescent="0.25">
      <c r="C135">
        <f t="shared" si="6"/>
        <v>9</v>
      </c>
      <c r="D135">
        <f>COUNTIF($F$4:F135,F135)</f>
        <v>1</v>
      </c>
      <c r="E135" s="40">
        <f>'Agricultural Data'!C135</f>
        <v>2</v>
      </c>
      <c r="F135" s="40" t="str">
        <f>'Agricultural Data'!D135</f>
        <v>USFWS-15</v>
      </c>
      <c r="G135" s="40">
        <f>'Agricultural Data'!E135</f>
        <v>0</v>
      </c>
      <c r="H135" s="38" t="str">
        <f>'Agricultural Data'!F135</f>
        <v>Delaware</v>
      </c>
      <c r="I135" s="38" t="str">
        <f>'Agricultural Data'!G135</f>
        <v>Sussex</v>
      </c>
      <c r="J135" s="38" t="str">
        <f>'Agricultural Data'!H135</f>
        <v>Corn</v>
      </c>
      <c r="K135" s="118">
        <f>'Agricultural Data'!I135</f>
        <v>15.54043345</v>
      </c>
      <c r="L135" s="121">
        <f>'Agricultural Data'!J135</f>
        <v>15.36795416</v>
      </c>
      <c r="M135" s="120" t="str">
        <f>IF(J135=0,"No Data",
IF(     OR(   INDEX('Inputs_Metric 31'!$T$6:$T$141,  MATCH($J135,'Inputs_Metric 31'!$S$6:$S$141,0))  =  "",     INDEX('Inputs_Metric 31'!$T$6:$T$141,MATCH($J135,'Inputs_Metric 31'!$S$6:$S$141,0))="CDL_Rev"),                 "No Mapped Crop",                  INDEX('Inputs_Metric 31'!$T$6:$T$141,MATCH($J135,'Inputs_Metric 31'!$S$6:$S$141,0)   )   )
       )</f>
        <v>Corn</v>
      </c>
      <c r="N135" s="120" t="str">
        <f>IF(J135=0,"No Data",
IF(   OR(     INDEX('Inputs_Metric 31'!$U$6:$U$141,MATCH($J135,'Inputs_Metric 31'!$S$6:$S$141,0))="",     INDEX('Inputs_Metric 31'!$U$6:$U$141,MATCH($J135,'Inputs_Metric 31'!$S$6:$S$141,0))="CDL_Rev"  ),     "No Mapped Crop",INDEX('Inputs_Metric 31'!$U$6:$U$141,MATCH($J135,'Inputs_Metric 31'!$S$6:$S$141,0))))</f>
        <v>CORN</v>
      </c>
      <c r="O135" s="102">
        <f>IF(N135="No Mapped Crop","",'Inputs_Metric 31'!$H$43*INDEX('Inputs_Metric 31'!$D$6:$D$109,MATCH(CONCATENATE(N135,H135),'Inputs_Metric 31'!$E$6:$E$109,0)))</f>
        <v>22.336782657031687</v>
      </c>
      <c r="P135" s="175">
        <f>IF(M135="No Mapped Crop","",INDEX('Inputs_Metric 31'!$M$7:$O$26,MATCH(M135,'Inputs_Metric 31'!$G$7:$G$26,0),MATCH('Inputs_Metric 31'!$H$44,'Inputs_Metric 31'!$M$6:$O$6,0)))</f>
        <v>1</v>
      </c>
      <c r="Q135" s="184">
        <f t="shared" si="7"/>
        <v>347.12328436871513</v>
      </c>
      <c r="R135" s="184">
        <f t="shared" si="8"/>
        <v>343.27065195514598</v>
      </c>
    </row>
    <row r="136" spans="3:18" x14ac:dyDescent="0.25">
      <c r="C136">
        <f t="shared" si="6"/>
        <v>9</v>
      </c>
      <c r="D136">
        <f>COUNTIF($F$4:F136,F136)</f>
        <v>2</v>
      </c>
      <c r="E136" s="40">
        <f>'Agricultural Data'!C136</f>
        <v>2</v>
      </c>
      <c r="F136" s="40" t="str">
        <f>'Agricultural Data'!D136</f>
        <v>USFWS-15</v>
      </c>
      <c r="G136" s="40">
        <f>'Agricultural Data'!E136</f>
        <v>0</v>
      </c>
      <c r="H136" s="38" t="str">
        <f>'Agricultural Data'!F136</f>
        <v>Delaware</v>
      </c>
      <c r="I136" s="38" t="str">
        <f>'Agricultural Data'!G136</f>
        <v>Sussex</v>
      </c>
      <c r="J136" s="38" t="str">
        <f>'Agricultural Data'!H136</f>
        <v>Soybeans</v>
      </c>
      <c r="K136" s="118">
        <f>'Agricultural Data'!I136</f>
        <v>2.6259848350000001</v>
      </c>
      <c r="L136" s="121">
        <f>'Agricultural Data'!J136</f>
        <v>2.600780125</v>
      </c>
      <c r="M136" s="120" t="str">
        <f>IF(J136=0,"No Data",
IF(     OR(   INDEX('Inputs_Metric 31'!$T$6:$T$141,  MATCH($J136,'Inputs_Metric 31'!$S$6:$S$141,0))  =  "",     INDEX('Inputs_Metric 31'!$T$6:$T$141,MATCH($J136,'Inputs_Metric 31'!$S$6:$S$141,0))="CDL_Rev"),                 "No Mapped Crop",                  INDEX('Inputs_Metric 31'!$T$6:$T$141,MATCH($J136,'Inputs_Metric 31'!$S$6:$S$141,0)   )   )
       )</f>
        <v>Soybeans</v>
      </c>
      <c r="N136" s="120" t="str">
        <f>IF(J136=0,"No Data",
IF(   OR(     INDEX('Inputs_Metric 31'!$U$6:$U$141,MATCH($J136,'Inputs_Metric 31'!$S$6:$S$141,0))="",     INDEX('Inputs_Metric 31'!$U$6:$U$141,MATCH($J136,'Inputs_Metric 31'!$S$6:$S$141,0))="CDL_Rev"  ),     "No Mapped Crop",INDEX('Inputs_Metric 31'!$U$6:$U$141,MATCH($J136,'Inputs_Metric 31'!$S$6:$S$141,0))))</f>
        <v>SOYBEANS</v>
      </c>
      <c r="O136" s="102">
        <f>IF(N136="No Mapped Crop","",'Inputs_Metric 31'!$H$43*INDEX('Inputs_Metric 31'!$D$6:$D$109,MATCH(CONCATENATE(N136,H136),'Inputs_Metric 31'!$E$6:$E$109,0)))</f>
        <v>24.542412451361869</v>
      </c>
      <c r="P136" s="175">
        <f>IF(M136="No Mapped Crop","",INDEX('Inputs_Metric 31'!$M$7:$O$26,MATCH(M136,'Inputs_Metric 31'!$G$7:$G$26,0),MATCH('Inputs_Metric 31'!$H$44,'Inputs_Metric 31'!$M$6:$O$6,0)))</f>
        <v>1</v>
      </c>
      <c r="Q136" s="184">
        <f t="shared" si="7"/>
        <v>64.448002911591445</v>
      </c>
      <c r="R136" s="184">
        <f t="shared" si="8"/>
        <v>63.829418523054478</v>
      </c>
    </row>
    <row r="137" spans="3:18" x14ac:dyDescent="0.25">
      <c r="C137">
        <f t="shared" si="6"/>
        <v>9</v>
      </c>
      <c r="D137">
        <f>COUNTIF($F$4:F137,F137)</f>
        <v>3</v>
      </c>
      <c r="E137" s="40">
        <f>'Agricultural Data'!C137</f>
        <v>2</v>
      </c>
      <c r="F137" s="40" t="str">
        <f>'Agricultural Data'!D137</f>
        <v>USFWS-15</v>
      </c>
      <c r="G137" s="40">
        <f>'Agricultural Data'!E137</f>
        <v>0</v>
      </c>
      <c r="H137" s="38" t="str">
        <f>'Agricultural Data'!F137</f>
        <v>Delaware</v>
      </c>
      <c r="I137" s="38" t="str">
        <f>'Agricultural Data'!G137</f>
        <v>Sussex</v>
      </c>
      <c r="J137" s="38" t="str">
        <f>'Agricultural Data'!H137</f>
        <v>Other Hay/Non Alfalfa</v>
      </c>
      <c r="K137" s="118">
        <f>'Agricultural Data'!I137</f>
        <v>0.66026456</v>
      </c>
      <c r="L137" s="121">
        <f>'Agricultural Data'!J137</f>
        <v>0.66026456</v>
      </c>
      <c r="M137" s="120" t="str">
        <f>IF(J137=0,"No Data",
IF(     OR(   INDEX('Inputs_Metric 31'!$T$6:$T$141,  MATCH($J137,'Inputs_Metric 31'!$S$6:$S$141,0))  =  "",     INDEX('Inputs_Metric 31'!$T$6:$T$141,MATCH($J137,'Inputs_Metric 31'!$S$6:$S$141,0))="CDL_Rev"),                 "No Mapped Crop",                  INDEX('Inputs_Metric 31'!$T$6:$T$141,MATCH($J137,'Inputs_Metric 31'!$S$6:$S$141,0)   )   )
       )</f>
        <v>Other Hay</v>
      </c>
      <c r="N137" s="120" t="str">
        <f>IF(J137=0,"No Data",
IF(   OR(     INDEX('Inputs_Metric 31'!$U$6:$U$141,MATCH($J137,'Inputs_Metric 31'!$S$6:$S$141,0))="",     INDEX('Inputs_Metric 31'!$U$6:$U$141,MATCH($J137,'Inputs_Metric 31'!$S$6:$S$141,0))="CDL_Rev"  ),     "No Mapped Crop",INDEX('Inputs_Metric 31'!$U$6:$U$141,MATCH($J137,'Inputs_Metric 31'!$S$6:$S$141,0))))</f>
        <v>GRASS-LEGUME HAY</v>
      </c>
      <c r="O137" s="102">
        <f>IF(N137="No Mapped Crop","",'Inputs_Metric 31'!$H$43*INDEX('Inputs_Metric 31'!$D$6:$D$109,MATCH(CONCATENATE(N137,H137),'Inputs_Metric 31'!$E$6:$E$109,0)))</f>
        <v>116.27366314619235</v>
      </c>
      <c r="P137" s="175">
        <f>IF(M137="No Mapped Crop","",INDEX('Inputs_Metric 31'!$M$7:$O$26,MATCH(M137,'Inputs_Metric 31'!$G$7:$G$26,0),MATCH('Inputs_Metric 31'!$H$44,'Inputs_Metric 31'!$M$6:$O$6,0)))</f>
        <v>1</v>
      </c>
      <c r="Q137" s="184">
        <f t="shared" si="7"/>
        <v>76.771379036808909</v>
      </c>
      <c r="R137" s="184">
        <f t="shared" si="8"/>
        <v>76.771379036808909</v>
      </c>
    </row>
    <row r="138" spans="3:18" x14ac:dyDescent="0.25">
      <c r="C138">
        <f t="shared" si="6"/>
        <v>9</v>
      </c>
      <c r="D138">
        <f>COUNTIF($F$4:F138,F138)</f>
        <v>4</v>
      </c>
      <c r="E138" s="40">
        <f>'Agricultural Data'!C138</f>
        <v>2</v>
      </c>
      <c r="F138" s="40" t="str">
        <f>'Agricultural Data'!D138</f>
        <v>USFWS-15</v>
      </c>
      <c r="G138" s="40">
        <f>'Agricultural Data'!E138</f>
        <v>0</v>
      </c>
      <c r="H138" s="38" t="str">
        <f>'Agricultural Data'!F138</f>
        <v>Delaware</v>
      </c>
      <c r="I138" s="38" t="str">
        <f>'Agricultural Data'!G138</f>
        <v>Sussex</v>
      </c>
      <c r="J138" s="38" t="str">
        <f>'Agricultural Data'!H138</f>
        <v>Dry Beans</v>
      </c>
      <c r="K138" s="118">
        <f>'Agricultural Data'!I138</f>
        <v>2.9652600000000001E-2</v>
      </c>
      <c r="L138" s="121">
        <f>'Agricultural Data'!J138</f>
        <v>2.9652600000000001E-2</v>
      </c>
      <c r="M138" s="120" t="str">
        <f>IF(J138=0,"No Data",
IF(     OR(   INDEX('Inputs_Metric 31'!$T$6:$T$141,  MATCH($J138,'Inputs_Metric 31'!$S$6:$S$141,0))  =  "",     INDEX('Inputs_Metric 31'!$T$6:$T$141,MATCH($J138,'Inputs_Metric 31'!$S$6:$S$141,0))="CDL_Rev"),                 "No Mapped Crop",                  INDEX('Inputs_Metric 31'!$T$6:$T$141,MATCH($J138,'Inputs_Metric 31'!$S$6:$S$141,0)   )   )
       )</f>
        <v>Soybeans</v>
      </c>
      <c r="N138" s="120" t="str">
        <f>IF(J138=0,"No Data",
IF(   OR(     INDEX('Inputs_Metric 31'!$U$6:$U$141,MATCH($J138,'Inputs_Metric 31'!$S$6:$S$141,0))="",     INDEX('Inputs_Metric 31'!$U$6:$U$141,MATCH($J138,'Inputs_Metric 31'!$S$6:$S$141,0))="CDL_Rev"  ),     "No Mapped Crop",INDEX('Inputs_Metric 31'!$U$6:$U$141,MATCH($J138,'Inputs_Metric 31'!$S$6:$S$141,0))))</f>
        <v>SOYBEANS</v>
      </c>
      <c r="O138" s="102">
        <f>IF(N138="No Mapped Crop","",'Inputs_Metric 31'!$H$43*INDEX('Inputs_Metric 31'!$D$6:$D$109,MATCH(CONCATENATE(N138,H138),'Inputs_Metric 31'!$E$6:$E$109,0)))</f>
        <v>24.542412451361869</v>
      </c>
      <c r="P138" s="175">
        <f>IF(M138="No Mapped Crop","",INDEX('Inputs_Metric 31'!$M$7:$O$26,MATCH(M138,'Inputs_Metric 31'!$G$7:$G$26,0),MATCH('Inputs_Metric 31'!$H$44,'Inputs_Metric 31'!$M$6:$O$6,0)))</f>
        <v>1</v>
      </c>
      <c r="Q138" s="184">
        <f t="shared" si="7"/>
        <v>0.72774633945525302</v>
      </c>
      <c r="R138" s="184">
        <f t="shared" si="8"/>
        <v>0.72774633945525302</v>
      </c>
    </row>
    <row r="139" spans="3:18" x14ac:dyDescent="0.25">
      <c r="C139">
        <f t="shared" si="6"/>
        <v>9</v>
      </c>
      <c r="D139">
        <f>COUNTIF($F$4:F139,F139)</f>
        <v>5</v>
      </c>
      <c r="E139" s="40">
        <f>'Agricultural Data'!C139</f>
        <v>2</v>
      </c>
      <c r="F139" s="40" t="str">
        <f>'Agricultural Data'!D139</f>
        <v>USFWS-15</v>
      </c>
      <c r="G139" s="40">
        <f>'Agricultural Data'!E139</f>
        <v>0</v>
      </c>
      <c r="H139" s="38" t="str">
        <f>'Agricultural Data'!F139</f>
        <v>Delaware</v>
      </c>
      <c r="I139" s="38" t="str">
        <f>'Agricultural Data'!G139</f>
        <v>Sussex</v>
      </c>
      <c r="J139" s="38" t="str">
        <f>'Agricultural Data'!H139</f>
        <v>Open Water</v>
      </c>
      <c r="K139" s="118">
        <f>'Agricultural Data'!I139</f>
        <v>10.047536405000001</v>
      </c>
      <c r="L139" s="121">
        <f>'Agricultural Data'!J139</f>
        <v>10.047536405000001</v>
      </c>
      <c r="M139" s="120" t="str">
        <f>IF(J139=0,"No Data",
IF(     OR(   INDEX('Inputs_Metric 31'!$T$6:$T$141,  MATCH($J139,'Inputs_Metric 31'!$S$6:$S$141,0))  =  "",     INDEX('Inputs_Metric 31'!$T$6:$T$141,MATCH($J139,'Inputs_Metric 31'!$S$6:$S$141,0))="CDL_Rev"),                 "No Mapped Crop",                  INDEX('Inputs_Metric 31'!$T$6:$T$141,MATCH($J139,'Inputs_Metric 31'!$S$6:$S$141,0)   )   )
       )</f>
        <v>No Mapped Crop</v>
      </c>
      <c r="N139" s="120" t="str">
        <f>IF(J139=0,"No Data",
IF(   OR(     INDEX('Inputs_Metric 31'!$U$6:$U$141,MATCH($J139,'Inputs_Metric 31'!$S$6:$S$141,0))="",     INDEX('Inputs_Metric 31'!$U$6:$U$141,MATCH($J139,'Inputs_Metric 31'!$S$6:$S$141,0))="CDL_Rev"  ),     "No Mapped Crop",INDEX('Inputs_Metric 31'!$U$6:$U$141,MATCH($J139,'Inputs_Metric 31'!$S$6:$S$141,0))))</f>
        <v>No Mapped Crop</v>
      </c>
      <c r="O139" s="102" t="str">
        <f>IF(N139="No Mapped Crop","",'Inputs_Metric 31'!$H$43*INDEX('Inputs_Metric 31'!$D$6:$D$109,MATCH(CONCATENATE(N139,H139),'Inputs_Metric 31'!$E$6:$E$109,0)))</f>
        <v/>
      </c>
      <c r="P139" s="175" t="str">
        <f>IF(M139="No Mapped Crop","",INDEX('Inputs_Metric 31'!$M$7:$O$26,MATCH(M139,'Inputs_Metric 31'!$G$7:$G$26,0),MATCH('Inputs_Metric 31'!$H$44,'Inputs_Metric 31'!$M$6:$O$6,0)))</f>
        <v/>
      </c>
      <c r="Q139" s="184" t="str">
        <f t="shared" si="7"/>
        <v/>
      </c>
      <c r="R139" s="184" t="str">
        <f t="shared" si="8"/>
        <v/>
      </c>
    </row>
    <row r="140" spans="3:18" x14ac:dyDescent="0.25">
      <c r="C140">
        <f t="shared" si="6"/>
        <v>9</v>
      </c>
      <c r="D140">
        <f>COUNTIF($F$4:F140,F140)</f>
        <v>6</v>
      </c>
      <c r="E140" s="40">
        <f>'Agricultural Data'!C140</f>
        <v>2</v>
      </c>
      <c r="F140" s="40" t="str">
        <f>'Agricultural Data'!D140</f>
        <v>USFWS-15</v>
      </c>
      <c r="G140" s="40">
        <f>'Agricultural Data'!E140</f>
        <v>0</v>
      </c>
      <c r="H140" s="38" t="str">
        <f>'Agricultural Data'!F140</f>
        <v>Delaware</v>
      </c>
      <c r="I140" s="38" t="str">
        <f>'Agricultural Data'!G140</f>
        <v>Sussex</v>
      </c>
      <c r="J140" s="38" t="str">
        <f>'Agricultural Data'!H140</f>
        <v>Developed/Open Space</v>
      </c>
      <c r="K140" s="118">
        <f>'Agricultural Data'!I140</f>
        <v>11.643340495</v>
      </c>
      <c r="L140" s="121">
        <f>'Agricultural Data'!J140</f>
        <v>11.559819005</v>
      </c>
      <c r="M140" s="120" t="str">
        <f>IF(J140=0,"No Data",
IF(     OR(   INDEX('Inputs_Metric 31'!$T$6:$T$141,  MATCH($J140,'Inputs_Metric 31'!$S$6:$S$141,0))  =  "",     INDEX('Inputs_Metric 31'!$T$6:$T$141,MATCH($J140,'Inputs_Metric 31'!$S$6:$S$141,0))="CDL_Rev"),                 "No Mapped Crop",                  INDEX('Inputs_Metric 31'!$T$6:$T$141,MATCH($J140,'Inputs_Metric 31'!$S$6:$S$141,0)   )   )
       )</f>
        <v>No Mapped Crop</v>
      </c>
      <c r="N140" s="120" t="str">
        <f>IF(J140=0,"No Data",
IF(   OR(     INDEX('Inputs_Metric 31'!$U$6:$U$141,MATCH($J140,'Inputs_Metric 31'!$S$6:$S$141,0))="",     INDEX('Inputs_Metric 31'!$U$6:$U$141,MATCH($J140,'Inputs_Metric 31'!$S$6:$S$141,0))="CDL_Rev"  ),     "No Mapped Crop",INDEX('Inputs_Metric 31'!$U$6:$U$141,MATCH($J140,'Inputs_Metric 31'!$S$6:$S$141,0))))</f>
        <v>No Mapped Crop</v>
      </c>
      <c r="O140" s="102" t="str">
        <f>IF(N140="No Mapped Crop","",'Inputs_Metric 31'!$H$43*INDEX('Inputs_Metric 31'!$D$6:$D$109,MATCH(CONCATENATE(N140,H140),'Inputs_Metric 31'!$E$6:$E$109,0)))</f>
        <v/>
      </c>
      <c r="P140" s="175" t="str">
        <f>IF(M140="No Mapped Crop","",INDEX('Inputs_Metric 31'!$M$7:$O$26,MATCH(M140,'Inputs_Metric 31'!$G$7:$G$26,0),MATCH('Inputs_Metric 31'!$H$44,'Inputs_Metric 31'!$M$6:$O$6,0)))</f>
        <v/>
      </c>
      <c r="Q140" s="184" t="str">
        <f t="shared" si="7"/>
        <v/>
      </c>
      <c r="R140" s="184" t="str">
        <f t="shared" si="8"/>
        <v/>
      </c>
    </row>
    <row r="141" spans="3:18" x14ac:dyDescent="0.25">
      <c r="C141">
        <f t="shared" si="6"/>
        <v>9</v>
      </c>
      <c r="D141">
        <f>COUNTIF($F$4:F141,F141)</f>
        <v>7</v>
      </c>
      <c r="E141" s="40">
        <f>'Agricultural Data'!C141</f>
        <v>2</v>
      </c>
      <c r="F141" s="40" t="str">
        <f>'Agricultural Data'!D141</f>
        <v>USFWS-15</v>
      </c>
      <c r="G141" s="40">
        <f>'Agricultural Data'!E141</f>
        <v>0</v>
      </c>
      <c r="H141" s="38" t="str">
        <f>'Agricultural Data'!F141</f>
        <v>Delaware</v>
      </c>
      <c r="I141" s="38" t="str">
        <f>'Agricultural Data'!G141</f>
        <v>Sussex</v>
      </c>
      <c r="J141" s="38" t="str">
        <f>'Agricultural Data'!H141</f>
        <v>Developed/Low Intensity</v>
      </c>
      <c r="K141" s="118">
        <f>'Agricultural Data'!I141</f>
        <v>17.371728605000001</v>
      </c>
      <c r="L141" s="121">
        <f>'Agricultural Data'!J141</f>
        <v>17.306245780000001</v>
      </c>
      <c r="M141" s="120" t="str">
        <f>IF(J141=0,"No Data",
IF(     OR(   INDEX('Inputs_Metric 31'!$T$6:$T$141,  MATCH($J141,'Inputs_Metric 31'!$S$6:$S$141,0))  =  "",     INDEX('Inputs_Metric 31'!$T$6:$T$141,MATCH($J141,'Inputs_Metric 31'!$S$6:$S$141,0))="CDL_Rev"),                 "No Mapped Crop",                  INDEX('Inputs_Metric 31'!$T$6:$T$141,MATCH($J141,'Inputs_Metric 31'!$S$6:$S$141,0)   )   )
       )</f>
        <v>No Mapped Crop</v>
      </c>
      <c r="N141" s="120" t="str">
        <f>IF(J141=0,"No Data",
IF(   OR(     INDEX('Inputs_Metric 31'!$U$6:$U$141,MATCH($J141,'Inputs_Metric 31'!$S$6:$S$141,0))="",     INDEX('Inputs_Metric 31'!$U$6:$U$141,MATCH($J141,'Inputs_Metric 31'!$S$6:$S$141,0))="CDL_Rev"  ),     "No Mapped Crop",INDEX('Inputs_Metric 31'!$U$6:$U$141,MATCH($J141,'Inputs_Metric 31'!$S$6:$S$141,0))))</f>
        <v>No Mapped Crop</v>
      </c>
      <c r="O141" s="102" t="str">
        <f>IF(N141="No Mapped Crop","",'Inputs_Metric 31'!$H$43*INDEX('Inputs_Metric 31'!$D$6:$D$109,MATCH(CONCATENATE(N141,H141),'Inputs_Metric 31'!$E$6:$E$109,0)))</f>
        <v/>
      </c>
      <c r="P141" s="175" t="str">
        <f>IF(M141="No Mapped Crop","",INDEX('Inputs_Metric 31'!$M$7:$O$26,MATCH(M141,'Inputs_Metric 31'!$G$7:$G$26,0),MATCH('Inputs_Metric 31'!$H$44,'Inputs_Metric 31'!$M$6:$O$6,0)))</f>
        <v/>
      </c>
      <c r="Q141" s="184" t="str">
        <f t="shared" si="7"/>
        <v/>
      </c>
      <c r="R141" s="184" t="str">
        <f t="shared" si="8"/>
        <v/>
      </c>
    </row>
    <row r="142" spans="3:18" x14ac:dyDescent="0.25">
      <c r="C142">
        <f t="shared" si="6"/>
        <v>9</v>
      </c>
      <c r="D142">
        <f>COUNTIF($F$4:F142,F142)</f>
        <v>8</v>
      </c>
      <c r="E142" s="40">
        <f>'Agricultural Data'!C142</f>
        <v>2</v>
      </c>
      <c r="F142" s="40" t="str">
        <f>'Agricultural Data'!D142</f>
        <v>USFWS-15</v>
      </c>
      <c r="G142" s="40">
        <f>'Agricultural Data'!E142</f>
        <v>0</v>
      </c>
      <c r="H142" s="38" t="str">
        <f>'Agricultural Data'!F142</f>
        <v>Delaware</v>
      </c>
      <c r="I142" s="38" t="str">
        <f>'Agricultural Data'!G142</f>
        <v>Sussex</v>
      </c>
      <c r="J142" s="38" t="str">
        <f>'Agricultural Data'!H142</f>
        <v>Developed/Med Intensity</v>
      </c>
      <c r="K142" s="118">
        <f>'Agricultural Data'!I142</f>
        <v>1.9340908349999999</v>
      </c>
      <c r="L142" s="121">
        <f>'Agricultural Data'!J142</f>
        <v>1.9340908349999999</v>
      </c>
      <c r="M142" s="120" t="str">
        <f>IF(J142=0,"No Data",
IF(     OR(   INDEX('Inputs_Metric 31'!$T$6:$T$141,  MATCH($J142,'Inputs_Metric 31'!$S$6:$S$141,0))  =  "",     INDEX('Inputs_Metric 31'!$T$6:$T$141,MATCH($J142,'Inputs_Metric 31'!$S$6:$S$141,0))="CDL_Rev"),                 "No Mapped Crop",                  INDEX('Inputs_Metric 31'!$T$6:$T$141,MATCH($J142,'Inputs_Metric 31'!$S$6:$S$141,0)   )   )
       )</f>
        <v>No Mapped Crop</v>
      </c>
      <c r="N142" s="120" t="str">
        <f>IF(J142=0,"No Data",
IF(   OR(     INDEX('Inputs_Metric 31'!$U$6:$U$141,MATCH($J142,'Inputs_Metric 31'!$S$6:$S$141,0))="",     INDEX('Inputs_Metric 31'!$U$6:$U$141,MATCH($J142,'Inputs_Metric 31'!$S$6:$S$141,0))="CDL_Rev"  ),     "No Mapped Crop",INDEX('Inputs_Metric 31'!$U$6:$U$141,MATCH($J142,'Inputs_Metric 31'!$S$6:$S$141,0))))</f>
        <v>No Mapped Crop</v>
      </c>
      <c r="O142" s="102" t="str">
        <f>IF(N142="No Mapped Crop","",'Inputs_Metric 31'!$H$43*INDEX('Inputs_Metric 31'!$D$6:$D$109,MATCH(CONCATENATE(N142,H142),'Inputs_Metric 31'!$E$6:$E$109,0)))</f>
        <v/>
      </c>
      <c r="P142" s="175" t="str">
        <f>IF(M142="No Mapped Crop","",INDEX('Inputs_Metric 31'!$M$7:$O$26,MATCH(M142,'Inputs_Metric 31'!$G$7:$G$26,0),MATCH('Inputs_Metric 31'!$H$44,'Inputs_Metric 31'!$M$6:$O$6,0)))</f>
        <v/>
      </c>
      <c r="Q142" s="184" t="str">
        <f t="shared" si="7"/>
        <v/>
      </c>
      <c r="R142" s="184" t="str">
        <f t="shared" si="8"/>
        <v/>
      </c>
    </row>
    <row r="143" spans="3:18" x14ac:dyDescent="0.25">
      <c r="C143">
        <f t="shared" si="6"/>
        <v>9</v>
      </c>
      <c r="D143">
        <f>COUNTIF($F$4:F143,F143)</f>
        <v>9</v>
      </c>
      <c r="E143" s="40">
        <f>'Agricultural Data'!C143</f>
        <v>2</v>
      </c>
      <c r="F143" s="40" t="str">
        <f>'Agricultural Data'!D143</f>
        <v>USFWS-15</v>
      </c>
      <c r="G143" s="40">
        <f>'Agricultural Data'!E143</f>
        <v>0</v>
      </c>
      <c r="H143" s="38" t="str">
        <f>'Agricultural Data'!F143</f>
        <v>Delaware</v>
      </c>
      <c r="I143" s="38" t="str">
        <f>'Agricultural Data'!G143</f>
        <v>Sussex</v>
      </c>
      <c r="J143" s="38" t="str">
        <f>'Agricultural Data'!H143</f>
        <v>Barren</v>
      </c>
      <c r="K143" s="118">
        <f>'Agricultural Data'!I143</f>
        <v>11.732298295</v>
      </c>
      <c r="L143" s="121">
        <f>'Agricultural Data'!J143</f>
        <v>11.732298295</v>
      </c>
      <c r="M143" s="120" t="str">
        <f>IF(J143=0,"No Data",
IF(     OR(   INDEX('Inputs_Metric 31'!$T$6:$T$141,  MATCH($J143,'Inputs_Metric 31'!$S$6:$S$141,0))  =  "",     INDEX('Inputs_Metric 31'!$T$6:$T$141,MATCH($J143,'Inputs_Metric 31'!$S$6:$S$141,0))="CDL_Rev"),                 "No Mapped Crop",                  INDEX('Inputs_Metric 31'!$T$6:$T$141,MATCH($J143,'Inputs_Metric 31'!$S$6:$S$141,0)   )   )
       )</f>
        <v>No Mapped Crop</v>
      </c>
      <c r="N143" s="120" t="str">
        <f>IF(J143=0,"No Data",
IF(   OR(     INDEX('Inputs_Metric 31'!$U$6:$U$141,MATCH($J143,'Inputs_Metric 31'!$S$6:$S$141,0))="",     INDEX('Inputs_Metric 31'!$U$6:$U$141,MATCH($J143,'Inputs_Metric 31'!$S$6:$S$141,0))="CDL_Rev"  ),     "No Mapped Crop",INDEX('Inputs_Metric 31'!$U$6:$U$141,MATCH($J143,'Inputs_Metric 31'!$S$6:$S$141,0))))</f>
        <v>No Mapped Crop</v>
      </c>
      <c r="O143" s="102" t="str">
        <f>IF(N143="No Mapped Crop","",'Inputs_Metric 31'!$H$43*INDEX('Inputs_Metric 31'!$D$6:$D$109,MATCH(CONCATENATE(N143,H143),'Inputs_Metric 31'!$E$6:$E$109,0)))</f>
        <v/>
      </c>
      <c r="P143" s="175" t="str">
        <f>IF(M143="No Mapped Crop","",INDEX('Inputs_Metric 31'!$M$7:$O$26,MATCH(M143,'Inputs_Metric 31'!$G$7:$G$26,0),MATCH('Inputs_Metric 31'!$H$44,'Inputs_Metric 31'!$M$6:$O$6,0)))</f>
        <v/>
      </c>
      <c r="Q143" s="184" t="str">
        <f t="shared" si="7"/>
        <v/>
      </c>
      <c r="R143" s="184" t="str">
        <f t="shared" si="8"/>
        <v/>
      </c>
    </row>
    <row r="144" spans="3:18" x14ac:dyDescent="0.25">
      <c r="C144">
        <f t="shared" si="6"/>
        <v>9</v>
      </c>
      <c r="D144">
        <f>COUNTIF($F$4:F144,F144)</f>
        <v>10</v>
      </c>
      <c r="E144" s="40">
        <f>'Agricultural Data'!C144</f>
        <v>2</v>
      </c>
      <c r="F144" s="40" t="str">
        <f>'Agricultural Data'!D144</f>
        <v>USFWS-15</v>
      </c>
      <c r="G144" s="40">
        <f>'Agricultural Data'!E144</f>
        <v>0</v>
      </c>
      <c r="H144" s="38" t="str">
        <f>'Agricultural Data'!F144</f>
        <v>Delaware</v>
      </c>
      <c r="I144" s="38" t="str">
        <f>'Agricultural Data'!G144</f>
        <v>Sussex</v>
      </c>
      <c r="J144" s="38" t="str">
        <f>'Agricultural Data'!H144</f>
        <v>Deciduous Forest</v>
      </c>
      <c r="K144" s="118">
        <f>'Agricultural Data'!I144</f>
        <v>0.64494404999999999</v>
      </c>
      <c r="L144" s="121">
        <f>'Agricultural Data'!J144</f>
        <v>0.63061195999999997</v>
      </c>
      <c r="M144" s="120" t="str">
        <f>IF(J144=0,"No Data",
IF(     OR(   INDEX('Inputs_Metric 31'!$T$6:$T$141,  MATCH($J144,'Inputs_Metric 31'!$S$6:$S$141,0))  =  "",     INDEX('Inputs_Metric 31'!$T$6:$T$141,MATCH($J144,'Inputs_Metric 31'!$S$6:$S$141,0))="CDL_Rev"),                 "No Mapped Crop",                  INDEX('Inputs_Metric 31'!$T$6:$T$141,MATCH($J144,'Inputs_Metric 31'!$S$6:$S$141,0)   )   )
       )</f>
        <v>No Mapped Crop</v>
      </c>
      <c r="N144" s="120" t="str">
        <f>IF(J144=0,"No Data",
IF(   OR(     INDEX('Inputs_Metric 31'!$U$6:$U$141,MATCH($J144,'Inputs_Metric 31'!$S$6:$S$141,0))="",     INDEX('Inputs_Metric 31'!$U$6:$U$141,MATCH($J144,'Inputs_Metric 31'!$S$6:$S$141,0))="CDL_Rev"  ),     "No Mapped Crop",INDEX('Inputs_Metric 31'!$U$6:$U$141,MATCH($J144,'Inputs_Metric 31'!$S$6:$S$141,0))))</f>
        <v>No Mapped Crop</v>
      </c>
      <c r="O144" s="102" t="str">
        <f>IF(N144="No Mapped Crop","",'Inputs_Metric 31'!$H$43*INDEX('Inputs_Metric 31'!$D$6:$D$109,MATCH(CONCATENATE(N144,H144),'Inputs_Metric 31'!$E$6:$E$109,0)))</f>
        <v/>
      </c>
      <c r="P144" s="175" t="str">
        <f>IF(M144="No Mapped Crop","",INDEX('Inputs_Metric 31'!$M$7:$O$26,MATCH(M144,'Inputs_Metric 31'!$G$7:$G$26,0),MATCH('Inputs_Metric 31'!$H$44,'Inputs_Metric 31'!$M$6:$O$6,0)))</f>
        <v/>
      </c>
      <c r="Q144" s="184" t="str">
        <f t="shared" si="7"/>
        <v/>
      </c>
      <c r="R144" s="184" t="str">
        <f t="shared" si="8"/>
        <v/>
      </c>
    </row>
    <row r="145" spans="3:18" x14ac:dyDescent="0.25">
      <c r="C145">
        <f t="shared" si="6"/>
        <v>9</v>
      </c>
      <c r="D145">
        <f>COUNTIF($F$4:F145,F145)</f>
        <v>11</v>
      </c>
      <c r="E145" s="40">
        <f>'Agricultural Data'!C145</f>
        <v>2</v>
      </c>
      <c r="F145" s="40" t="str">
        <f>'Agricultural Data'!D145</f>
        <v>USFWS-15</v>
      </c>
      <c r="G145" s="40">
        <f>'Agricultural Data'!E145</f>
        <v>0</v>
      </c>
      <c r="H145" s="38" t="str">
        <f>'Agricultural Data'!F145</f>
        <v>Delaware</v>
      </c>
      <c r="I145" s="38" t="str">
        <f>'Agricultural Data'!G145</f>
        <v>Sussex</v>
      </c>
      <c r="J145" s="38" t="str">
        <f>'Agricultural Data'!H145</f>
        <v>Evergreen Forest</v>
      </c>
      <c r="K145" s="118">
        <f>'Agricultural Data'!I145</f>
        <v>1.14014247</v>
      </c>
      <c r="L145" s="121">
        <f>'Agricultural Data'!J145</f>
        <v>1.14014247</v>
      </c>
      <c r="M145" s="120" t="str">
        <f>IF(J145=0,"No Data",
IF(     OR(   INDEX('Inputs_Metric 31'!$T$6:$T$141,  MATCH($J145,'Inputs_Metric 31'!$S$6:$S$141,0))  =  "",     INDEX('Inputs_Metric 31'!$T$6:$T$141,MATCH($J145,'Inputs_Metric 31'!$S$6:$S$141,0))="CDL_Rev"),                 "No Mapped Crop",                  INDEX('Inputs_Metric 31'!$T$6:$T$141,MATCH($J145,'Inputs_Metric 31'!$S$6:$S$141,0)   )   )
       )</f>
        <v>No Mapped Crop</v>
      </c>
      <c r="N145" s="120" t="str">
        <f>IF(J145=0,"No Data",
IF(   OR(     INDEX('Inputs_Metric 31'!$U$6:$U$141,MATCH($J145,'Inputs_Metric 31'!$S$6:$S$141,0))="",     INDEX('Inputs_Metric 31'!$U$6:$U$141,MATCH($J145,'Inputs_Metric 31'!$S$6:$S$141,0))="CDL_Rev"  ),     "No Mapped Crop",INDEX('Inputs_Metric 31'!$U$6:$U$141,MATCH($J145,'Inputs_Metric 31'!$S$6:$S$141,0))))</f>
        <v>No Mapped Crop</v>
      </c>
      <c r="O145" s="102" t="str">
        <f>IF(N145="No Mapped Crop","",'Inputs_Metric 31'!$H$43*INDEX('Inputs_Metric 31'!$D$6:$D$109,MATCH(CONCATENATE(N145,H145),'Inputs_Metric 31'!$E$6:$E$109,0)))</f>
        <v/>
      </c>
      <c r="P145" s="175" t="str">
        <f>IF(M145="No Mapped Crop","",INDEX('Inputs_Metric 31'!$M$7:$O$26,MATCH(M145,'Inputs_Metric 31'!$G$7:$G$26,0),MATCH('Inputs_Metric 31'!$H$44,'Inputs_Metric 31'!$M$6:$O$6,0)))</f>
        <v/>
      </c>
      <c r="Q145" s="184" t="str">
        <f t="shared" si="7"/>
        <v/>
      </c>
      <c r="R145" s="184" t="str">
        <f t="shared" si="8"/>
        <v/>
      </c>
    </row>
    <row r="146" spans="3:18" x14ac:dyDescent="0.25">
      <c r="C146">
        <f t="shared" si="6"/>
        <v>9</v>
      </c>
      <c r="D146">
        <f>COUNTIF($F$4:F146,F146)</f>
        <v>12</v>
      </c>
      <c r="E146" s="40">
        <f>'Agricultural Data'!C146</f>
        <v>2</v>
      </c>
      <c r="F146" s="40" t="str">
        <f>'Agricultural Data'!D146</f>
        <v>USFWS-15</v>
      </c>
      <c r="G146" s="40">
        <f>'Agricultural Data'!E146</f>
        <v>0</v>
      </c>
      <c r="H146" s="38" t="str">
        <f>'Agricultural Data'!F146</f>
        <v>Delaware</v>
      </c>
      <c r="I146" s="38" t="str">
        <f>'Agricultural Data'!G146</f>
        <v>Sussex</v>
      </c>
      <c r="J146" s="38" t="str">
        <f>'Agricultural Data'!H146</f>
        <v>Mixed Forest</v>
      </c>
      <c r="K146" s="118">
        <f>'Agricultural Data'!I146</f>
        <v>0.17099665999999999</v>
      </c>
      <c r="L146" s="121">
        <f>'Agricultural Data'!J146</f>
        <v>0.17099665999999999</v>
      </c>
      <c r="M146" s="120" t="str">
        <f>IF(J146=0,"No Data",
IF(     OR(   INDEX('Inputs_Metric 31'!$T$6:$T$141,  MATCH($J146,'Inputs_Metric 31'!$S$6:$S$141,0))  =  "",     INDEX('Inputs_Metric 31'!$T$6:$T$141,MATCH($J146,'Inputs_Metric 31'!$S$6:$S$141,0))="CDL_Rev"),                 "No Mapped Crop",                  INDEX('Inputs_Metric 31'!$T$6:$T$141,MATCH($J146,'Inputs_Metric 31'!$S$6:$S$141,0)   )   )
       )</f>
        <v>No Mapped Crop</v>
      </c>
      <c r="N146" s="120" t="str">
        <f>IF(J146=0,"No Data",
IF(   OR(     INDEX('Inputs_Metric 31'!$U$6:$U$141,MATCH($J146,'Inputs_Metric 31'!$S$6:$S$141,0))="",     INDEX('Inputs_Metric 31'!$U$6:$U$141,MATCH($J146,'Inputs_Metric 31'!$S$6:$S$141,0))="CDL_Rev"  ),     "No Mapped Crop",INDEX('Inputs_Metric 31'!$U$6:$U$141,MATCH($J146,'Inputs_Metric 31'!$S$6:$S$141,0))))</f>
        <v>No Mapped Crop</v>
      </c>
      <c r="O146" s="102" t="str">
        <f>IF(N146="No Mapped Crop","",'Inputs_Metric 31'!$H$43*INDEX('Inputs_Metric 31'!$D$6:$D$109,MATCH(CONCATENATE(N146,H146),'Inputs_Metric 31'!$E$6:$E$109,0)))</f>
        <v/>
      </c>
      <c r="P146" s="175" t="str">
        <f>IF(M146="No Mapped Crop","",INDEX('Inputs_Metric 31'!$M$7:$O$26,MATCH(M146,'Inputs_Metric 31'!$G$7:$G$26,0),MATCH('Inputs_Metric 31'!$H$44,'Inputs_Metric 31'!$M$6:$O$6,0)))</f>
        <v/>
      </c>
      <c r="Q146" s="184" t="str">
        <f t="shared" si="7"/>
        <v/>
      </c>
      <c r="R146" s="184" t="str">
        <f t="shared" si="8"/>
        <v/>
      </c>
    </row>
    <row r="147" spans="3:18" x14ac:dyDescent="0.25">
      <c r="C147">
        <f t="shared" si="6"/>
        <v>9</v>
      </c>
      <c r="D147">
        <f>COUNTIF($F$4:F147,F147)</f>
        <v>13</v>
      </c>
      <c r="E147" s="40">
        <f>'Agricultural Data'!C147</f>
        <v>2</v>
      </c>
      <c r="F147" s="40" t="str">
        <f>'Agricultural Data'!D147</f>
        <v>USFWS-15</v>
      </c>
      <c r="G147" s="40">
        <f>'Agricultural Data'!E147</f>
        <v>0</v>
      </c>
      <c r="H147" s="38" t="str">
        <f>'Agricultural Data'!F147</f>
        <v>Delaware</v>
      </c>
      <c r="I147" s="38" t="str">
        <f>'Agricultural Data'!G147</f>
        <v>Sussex</v>
      </c>
      <c r="J147" s="38" t="str">
        <f>'Agricultural Data'!H147</f>
        <v>Shrubland</v>
      </c>
      <c r="K147" s="118">
        <f>'Agricultural Data'!I147</f>
        <v>0.44775426000000002</v>
      </c>
      <c r="L147" s="121">
        <f>'Agricultural Data'!J147</f>
        <v>0.44775426000000002</v>
      </c>
      <c r="M147" s="120" t="str">
        <f>IF(J147=0,"No Data",
IF(     OR(   INDEX('Inputs_Metric 31'!$T$6:$T$141,  MATCH($J147,'Inputs_Metric 31'!$S$6:$S$141,0))  =  "",     INDEX('Inputs_Metric 31'!$T$6:$T$141,MATCH($J147,'Inputs_Metric 31'!$S$6:$S$141,0))="CDL_Rev"),                 "No Mapped Crop",                  INDEX('Inputs_Metric 31'!$T$6:$T$141,MATCH($J147,'Inputs_Metric 31'!$S$6:$S$141,0)   )   )
       )</f>
        <v>No Mapped Crop</v>
      </c>
      <c r="N147" s="120" t="str">
        <f>IF(J147=0,"No Data",
IF(   OR(     INDEX('Inputs_Metric 31'!$U$6:$U$141,MATCH($J147,'Inputs_Metric 31'!$S$6:$S$141,0))="",     INDEX('Inputs_Metric 31'!$U$6:$U$141,MATCH($J147,'Inputs_Metric 31'!$S$6:$S$141,0))="CDL_Rev"  ),     "No Mapped Crop",INDEX('Inputs_Metric 31'!$U$6:$U$141,MATCH($J147,'Inputs_Metric 31'!$S$6:$S$141,0))))</f>
        <v>No Mapped Crop</v>
      </c>
      <c r="O147" s="102" t="str">
        <f>IF(N147="No Mapped Crop","",'Inputs_Metric 31'!$H$43*INDEX('Inputs_Metric 31'!$D$6:$D$109,MATCH(CONCATENATE(N147,H147),'Inputs_Metric 31'!$E$6:$E$109,0)))</f>
        <v/>
      </c>
      <c r="P147" s="175" t="str">
        <f>IF(M147="No Mapped Crop","",INDEX('Inputs_Metric 31'!$M$7:$O$26,MATCH(M147,'Inputs_Metric 31'!$G$7:$G$26,0),MATCH('Inputs_Metric 31'!$H$44,'Inputs_Metric 31'!$M$6:$O$6,0)))</f>
        <v/>
      </c>
      <c r="Q147" s="184" t="str">
        <f t="shared" si="7"/>
        <v/>
      </c>
      <c r="R147" s="184" t="str">
        <f t="shared" si="8"/>
        <v/>
      </c>
    </row>
    <row r="148" spans="3:18" x14ac:dyDescent="0.25">
      <c r="C148">
        <f t="shared" si="6"/>
        <v>9</v>
      </c>
      <c r="D148">
        <f>COUNTIF($F$4:F148,F148)</f>
        <v>14</v>
      </c>
      <c r="E148" s="40">
        <f>'Agricultural Data'!C148</f>
        <v>2</v>
      </c>
      <c r="F148" s="40" t="str">
        <f>'Agricultural Data'!D148</f>
        <v>USFWS-15</v>
      </c>
      <c r="G148" s="40">
        <f>'Agricultural Data'!E148</f>
        <v>0</v>
      </c>
      <c r="H148" s="38" t="str">
        <f>'Agricultural Data'!F148</f>
        <v>Delaware</v>
      </c>
      <c r="I148" s="38" t="str">
        <f>'Agricultural Data'!G148</f>
        <v>Sussex</v>
      </c>
      <c r="J148" s="38" t="str">
        <f>'Agricultural Data'!H148</f>
        <v>Grassland/Pasture</v>
      </c>
      <c r="K148" s="118">
        <f>'Agricultural Data'!I148</f>
        <v>0.90292167000000001</v>
      </c>
      <c r="L148" s="121">
        <f>'Agricultural Data'!J148</f>
        <v>0.90292167000000001</v>
      </c>
      <c r="M148" s="120" t="str">
        <f>IF(J148=0,"No Data",
IF(     OR(   INDEX('Inputs_Metric 31'!$T$6:$T$141,  MATCH($J148,'Inputs_Metric 31'!$S$6:$S$141,0))  =  "",     INDEX('Inputs_Metric 31'!$T$6:$T$141,MATCH($J148,'Inputs_Metric 31'!$S$6:$S$141,0))="CDL_Rev"),                 "No Mapped Crop",                  INDEX('Inputs_Metric 31'!$T$6:$T$141,MATCH($J148,'Inputs_Metric 31'!$S$6:$S$141,0)   )   )
       )</f>
        <v>Other Hay</v>
      </c>
      <c r="N148" s="120" t="str">
        <f>IF(J148=0,"No Data",
IF(   OR(     INDEX('Inputs_Metric 31'!$U$6:$U$141,MATCH($J148,'Inputs_Metric 31'!$S$6:$S$141,0))="",     INDEX('Inputs_Metric 31'!$U$6:$U$141,MATCH($J148,'Inputs_Metric 31'!$S$6:$S$141,0))="CDL_Rev"  ),     "No Mapped Crop",INDEX('Inputs_Metric 31'!$U$6:$U$141,MATCH($J148,'Inputs_Metric 31'!$S$6:$S$141,0))))</f>
        <v>GRASS-LEGUME HAY</v>
      </c>
      <c r="O148" s="102">
        <f>IF(N148="No Mapped Crop","",'Inputs_Metric 31'!$H$43*INDEX('Inputs_Metric 31'!$D$6:$D$109,MATCH(CONCATENATE(N148,H148),'Inputs_Metric 31'!$E$6:$E$109,0)))</f>
        <v>116.27366314619235</v>
      </c>
      <c r="P148" s="175">
        <f>IF(M148="No Mapped Crop","",INDEX('Inputs_Metric 31'!$M$7:$O$26,MATCH(M148,'Inputs_Metric 31'!$G$7:$G$26,0),MATCH('Inputs_Metric 31'!$H$44,'Inputs_Metric 31'!$M$6:$O$6,0)))</f>
        <v>1</v>
      </c>
      <c r="Q148" s="184">
        <f t="shared" si="7"/>
        <v>104.98601010497745</v>
      </c>
      <c r="R148" s="184">
        <f t="shared" si="8"/>
        <v>104.98601010497745</v>
      </c>
    </row>
    <row r="149" spans="3:18" x14ac:dyDescent="0.25">
      <c r="C149">
        <f t="shared" si="6"/>
        <v>9</v>
      </c>
      <c r="D149">
        <f>COUNTIF($F$4:F149,F149)</f>
        <v>15</v>
      </c>
      <c r="E149" s="40">
        <f>'Agricultural Data'!C149</f>
        <v>2</v>
      </c>
      <c r="F149" s="40" t="str">
        <f>'Agricultural Data'!D149</f>
        <v>USFWS-15</v>
      </c>
      <c r="G149" s="40">
        <f>'Agricultural Data'!E149</f>
        <v>0</v>
      </c>
      <c r="H149" s="38" t="str">
        <f>'Agricultural Data'!F149</f>
        <v>Delaware</v>
      </c>
      <c r="I149" s="38" t="str">
        <f>'Agricultural Data'!G149</f>
        <v>Sussex</v>
      </c>
      <c r="J149" s="38" t="str">
        <f>'Agricultural Data'!H149</f>
        <v>Woody Wetlands</v>
      </c>
      <c r="K149" s="118">
        <f>'Agricultural Data'!I149</f>
        <v>294.51061162000002</v>
      </c>
      <c r="L149" s="121">
        <f>'Agricultural Data'!J149</f>
        <v>293.64623833000002</v>
      </c>
      <c r="M149" s="120" t="str">
        <f>IF(J149=0,"No Data",
IF(     OR(   INDEX('Inputs_Metric 31'!$T$6:$T$141,  MATCH($J149,'Inputs_Metric 31'!$S$6:$S$141,0))  =  "",     INDEX('Inputs_Metric 31'!$T$6:$T$141,MATCH($J149,'Inputs_Metric 31'!$S$6:$S$141,0))="CDL_Rev"),                 "No Mapped Crop",                  INDEX('Inputs_Metric 31'!$T$6:$T$141,MATCH($J149,'Inputs_Metric 31'!$S$6:$S$141,0)   )   )
       )</f>
        <v>No Mapped Crop</v>
      </c>
      <c r="N149" s="120" t="str">
        <f>IF(J149=0,"No Data",
IF(   OR(     INDEX('Inputs_Metric 31'!$U$6:$U$141,MATCH($J149,'Inputs_Metric 31'!$S$6:$S$141,0))="",     INDEX('Inputs_Metric 31'!$U$6:$U$141,MATCH($J149,'Inputs_Metric 31'!$S$6:$S$141,0))="CDL_Rev"  ),     "No Mapped Crop",INDEX('Inputs_Metric 31'!$U$6:$U$141,MATCH($J149,'Inputs_Metric 31'!$S$6:$S$141,0))))</f>
        <v>No Mapped Crop</v>
      </c>
      <c r="O149" s="102" t="str">
        <f>IF(N149="No Mapped Crop","",'Inputs_Metric 31'!$H$43*INDEX('Inputs_Metric 31'!$D$6:$D$109,MATCH(CONCATENATE(N149,H149),'Inputs_Metric 31'!$E$6:$E$109,0)))</f>
        <v/>
      </c>
      <c r="P149" s="175" t="str">
        <f>IF(M149="No Mapped Crop","",INDEX('Inputs_Metric 31'!$M$7:$O$26,MATCH(M149,'Inputs_Metric 31'!$G$7:$G$26,0),MATCH('Inputs_Metric 31'!$H$44,'Inputs_Metric 31'!$M$6:$O$6,0)))</f>
        <v/>
      </c>
      <c r="Q149" s="184" t="str">
        <f t="shared" si="7"/>
        <v/>
      </c>
      <c r="R149" s="184" t="str">
        <f t="shared" si="8"/>
        <v/>
      </c>
    </row>
    <row r="150" spans="3:18" x14ac:dyDescent="0.25">
      <c r="C150">
        <f t="shared" si="6"/>
        <v>9</v>
      </c>
      <c r="D150">
        <f>COUNTIF($F$4:F150,F150)</f>
        <v>16</v>
      </c>
      <c r="E150" s="40">
        <f>'Agricultural Data'!C150</f>
        <v>2</v>
      </c>
      <c r="F150" s="40" t="str">
        <f>'Agricultural Data'!D150</f>
        <v>USFWS-15</v>
      </c>
      <c r="G150" s="40">
        <f>'Agricultural Data'!E150</f>
        <v>0</v>
      </c>
      <c r="H150" s="38" t="str">
        <f>'Agricultural Data'!F150</f>
        <v>Delaware</v>
      </c>
      <c r="I150" s="38" t="str">
        <f>'Agricultural Data'!G150</f>
        <v>Sussex</v>
      </c>
      <c r="J150" s="38" t="str">
        <f>'Agricultural Data'!H150</f>
        <v>Herbaceous Wetlands</v>
      </c>
      <c r="K150" s="118">
        <f>'Agricultural Data'!I150</f>
        <v>142.46295144000001</v>
      </c>
      <c r="L150" s="121">
        <f>'Agricultural Data'!J150</f>
        <v>142.41105938999999</v>
      </c>
      <c r="M150" s="120" t="str">
        <f>IF(J150=0,"No Data",
IF(     OR(   INDEX('Inputs_Metric 31'!$T$6:$T$141,  MATCH($J150,'Inputs_Metric 31'!$S$6:$S$141,0))  =  "",     INDEX('Inputs_Metric 31'!$T$6:$T$141,MATCH($J150,'Inputs_Metric 31'!$S$6:$S$141,0))="CDL_Rev"),                 "No Mapped Crop",                  INDEX('Inputs_Metric 31'!$T$6:$T$141,MATCH($J150,'Inputs_Metric 31'!$S$6:$S$141,0)   )   )
       )</f>
        <v>No Mapped Crop</v>
      </c>
      <c r="N150" s="120" t="str">
        <f>IF(J150=0,"No Data",
IF(   OR(     INDEX('Inputs_Metric 31'!$U$6:$U$141,MATCH($J150,'Inputs_Metric 31'!$S$6:$S$141,0))="",     INDEX('Inputs_Metric 31'!$U$6:$U$141,MATCH($J150,'Inputs_Metric 31'!$S$6:$S$141,0))="CDL_Rev"  ),     "No Mapped Crop",INDEX('Inputs_Metric 31'!$U$6:$U$141,MATCH($J150,'Inputs_Metric 31'!$S$6:$S$141,0))))</f>
        <v>No Mapped Crop</v>
      </c>
      <c r="O150" s="102" t="str">
        <f>IF(N150="No Mapped Crop","",'Inputs_Metric 31'!$H$43*INDEX('Inputs_Metric 31'!$D$6:$D$109,MATCH(CONCATENATE(N150,H150),'Inputs_Metric 31'!$E$6:$E$109,0)))</f>
        <v/>
      </c>
      <c r="P150" s="175" t="str">
        <f>IF(M150="No Mapped Crop","",INDEX('Inputs_Metric 31'!$M$7:$O$26,MATCH(M150,'Inputs_Metric 31'!$G$7:$G$26,0),MATCH('Inputs_Metric 31'!$H$44,'Inputs_Metric 31'!$M$6:$O$6,0)))</f>
        <v/>
      </c>
      <c r="Q150" s="184" t="str">
        <f t="shared" si="7"/>
        <v/>
      </c>
      <c r="R150" s="184" t="str">
        <f t="shared" si="8"/>
        <v/>
      </c>
    </row>
    <row r="151" spans="3:18" x14ac:dyDescent="0.25">
      <c r="C151">
        <f t="shared" si="6"/>
        <v>9</v>
      </c>
      <c r="D151">
        <f>COUNTIF($F$4:F151,F151)</f>
        <v>17</v>
      </c>
      <c r="E151" s="40">
        <f>'Agricultural Data'!C151</f>
        <v>2</v>
      </c>
      <c r="F151" s="40" t="str">
        <f>'Agricultural Data'!D151</f>
        <v>USFWS-15</v>
      </c>
      <c r="G151" s="40">
        <f>'Agricultural Data'!E151</f>
        <v>0</v>
      </c>
      <c r="H151" s="38" t="str">
        <f>'Agricultural Data'!F151</f>
        <v>Delaware</v>
      </c>
      <c r="I151" s="38" t="str">
        <f>'Agricultural Data'!G151</f>
        <v>Sussex</v>
      </c>
      <c r="J151" s="38" t="str">
        <f>'Agricultural Data'!H151</f>
        <v>CDL_Rev</v>
      </c>
      <c r="K151" s="118">
        <f>'Agricultural Data'!I151</f>
        <v>0.56290519000000006</v>
      </c>
      <c r="L151" s="121">
        <f>'Agricultural Data'!J151</f>
        <v>0.56290519000000006</v>
      </c>
      <c r="M151" s="120" t="str">
        <f>IF(J151=0,"No Data",
IF(     OR(   INDEX('Inputs_Metric 31'!$T$6:$T$141,  MATCH($J151,'Inputs_Metric 31'!$S$6:$S$141,0))  =  "",     INDEX('Inputs_Metric 31'!$T$6:$T$141,MATCH($J151,'Inputs_Metric 31'!$S$6:$S$141,0))="CDL_Rev"),                 "No Mapped Crop",                  INDEX('Inputs_Metric 31'!$T$6:$T$141,MATCH($J151,'Inputs_Metric 31'!$S$6:$S$141,0)   )   )
       )</f>
        <v>No Mapped Crop</v>
      </c>
      <c r="N151" s="120" t="str">
        <f>IF(J151=0,"No Data",
IF(   OR(     INDEX('Inputs_Metric 31'!$U$6:$U$141,MATCH($J151,'Inputs_Metric 31'!$S$6:$S$141,0))="",     INDEX('Inputs_Metric 31'!$U$6:$U$141,MATCH($J151,'Inputs_Metric 31'!$S$6:$S$141,0))="CDL_Rev"  ),     "No Mapped Crop",INDEX('Inputs_Metric 31'!$U$6:$U$141,MATCH($J151,'Inputs_Metric 31'!$S$6:$S$141,0))))</f>
        <v>No Mapped Crop</v>
      </c>
      <c r="O151" s="102" t="str">
        <f>IF(N151="No Mapped Crop","",'Inputs_Metric 31'!$H$43*INDEX('Inputs_Metric 31'!$D$6:$D$109,MATCH(CONCATENATE(N151,H151),'Inputs_Metric 31'!$E$6:$E$109,0)))</f>
        <v/>
      </c>
      <c r="P151" s="175" t="str">
        <f>IF(M151="No Mapped Crop","",INDEX('Inputs_Metric 31'!$M$7:$O$26,MATCH(M151,'Inputs_Metric 31'!$G$7:$G$26,0),MATCH('Inputs_Metric 31'!$H$44,'Inputs_Metric 31'!$M$6:$O$6,0)))</f>
        <v/>
      </c>
      <c r="Q151" s="184" t="str">
        <f t="shared" si="7"/>
        <v/>
      </c>
      <c r="R151" s="184" t="str">
        <f t="shared" si="8"/>
        <v/>
      </c>
    </row>
    <row r="152" spans="3:18" x14ac:dyDescent="0.25">
      <c r="C152">
        <f t="shared" ref="C152:C215" si="9">IF(D152=1,C151+1,C151)</f>
        <v>9</v>
      </c>
      <c r="D152">
        <f>COUNTIF($F$4:F152,F152)</f>
        <v>18</v>
      </c>
      <c r="E152" s="40">
        <f>'Agricultural Data'!C152</f>
        <v>20</v>
      </c>
      <c r="F152" s="40" t="str">
        <f>'Agricultural Data'!D152</f>
        <v>USFWS-15</v>
      </c>
      <c r="G152" s="40">
        <f>'Agricultural Data'!E152</f>
        <v>0</v>
      </c>
      <c r="H152" s="38" t="str">
        <f>'Agricultural Data'!F152</f>
        <v>Delaware</v>
      </c>
      <c r="I152" s="38" t="str">
        <f>'Agricultural Data'!G152</f>
        <v>Sussex</v>
      </c>
      <c r="J152" s="38" t="str">
        <f>'Agricultural Data'!H152</f>
        <v>Corn</v>
      </c>
      <c r="K152" s="118">
        <f>'Agricultural Data'!I152</f>
        <v>19.673511680000001</v>
      </c>
      <c r="L152" s="121">
        <f>'Agricultural Data'!J152</f>
        <v>19.664121690000002</v>
      </c>
      <c r="M152" s="120" t="str">
        <f>IF(J152=0,"No Data",
IF(     OR(   INDEX('Inputs_Metric 31'!$T$6:$T$141,  MATCH($J152,'Inputs_Metric 31'!$S$6:$S$141,0))  =  "",     INDEX('Inputs_Metric 31'!$T$6:$T$141,MATCH($J152,'Inputs_Metric 31'!$S$6:$S$141,0))="CDL_Rev"),                 "No Mapped Crop",                  INDEX('Inputs_Metric 31'!$T$6:$T$141,MATCH($J152,'Inputs_Metric 31'!$S$6:$S$141,0)   )   )
       )</f>
        <v>Corn</v>
      </c>
      <c r="N152" s="120" t="str">
        <f>IF(J152=0,"No Data",
IF(   OR(     INDEX('Inputs_Metric 31'!$U$6:$U$141,MATCH($J152,'Inputs_Metric 31'!$S$6:$S$141,0))="",     INDEX('Inputs_Metric 31'!$U$6:$U$141,MATCH($J152,'Inputs_Metric 31'!$S$6:$S$141,0))="CDL_Rev"  ),     "No Mapped Crop",INDEX('Inputs_Metric 31'!$U$6:$U$141,MATCH($J152,'Inputs_Metric 31'!$S$6:$S$141,0))))</f>
        <v>CORN</v>
      </c>
      <c r="O152" s="102">
        <f>IF(N152="No Mapped Crop","",'Inputs_Metric 31'!$H$43*INDEX('Inputs_Metric 31'!$D$6:$D$109,MATCH(CONCATENATE(N152,H152),'Inputs_Metric 31'!$E$6:$E$109,0)))</f>
        <v>22.336782657031687</v>
      </c>
      <c r="P152" s="175">
        <f>IF(M152="No Mapped Crop","",INDEX('Inputs_Metric 31'!$M$7:$O$26,MATCH(M152,'Inputs_Metric 31'!$G$7:$G$26,0),MATCH('Inputs_Metric 31'!$H$44,'Inputs_Metric 31'!$M$6:$O$6,0)))</f>
        <v>1</v>
      </c>
      <c r="Q152" s="184">
        <f t="shared" ref="Q152:Q215" si="10">IF(OR(O152="",P152=""),"",(K152*$O152*$P152))</f>
        <v>439.44295449673433</v>
      </c>
      <c r="R152" s="184">
        <f t="shared" ref="R152:R215" si="11">IF(OR($O152="",$P152=""),"",(L152*$O152*$P152))</f>
        <v>439.23321233095265</v>
      </c>
    </row>
    <row r="153" spans="3:18" x14ac:dyDescent="0.25">
      <c r="C153">
        <f t="shared" si="9"/>
        <v>9</v>
      </c>
      <c r="D153">
        <f>COUNTIF($F$4:F153,F153)</f>
        <v>19</v>
      </c>
      <c r="E153" s="40">
        <f>'Agricultural Data'!C153</f>
        <v>20</v>
      </c>
      <c r="F153" s="40" t="str">
        <f>'Agricultural Data'!D153</f>
        <v>USFWS-15</v>
      </c>
      <c r="G153" s="40">
        <f>'Agricultural Data'!E153</f>
        <v>0</v>
      </c>
      <c r="H153" s="38" t="str">
        <f>'Agricultural Data'!F153</f>
        <v>Delaware</v>
      </c>
      <c r="I153" s="38" t="str">
        <f>'Agricultural Data'!G153</f>
        <v>Sussex</v>
      </c>
      <c r="J153" s="38" t="str">
        <f>'Agricultural Data'!H153</f>
        <v>Soybeans</v>
      </c>
      <c r="K153" s="118">
        <f>'Agricultural Data'!I153</f>
        <v>4.3683221899999998</v>
      </c>
      <c r="L153" s="121">
        <f>'Agricultural Data'!J153</f>
        <v>4.3680750850000001</v>
      </c>
      <c r="M153" s="120" t="str">
        <f>IF(J153=0,"No Data",
IF(     OR(   INDEX('Inputs_Metric 31'!$T$6:$T$141,  MATCH($J153,'Inputs_Metric 31'!$S$6:$S$141,0))  =  "",     INDEX('Inputs_Metric 31'!$T$6:$T$141,MATCH($J153,'Inputs_Metric 31'!$S$6:$S$141,0))="CDL_Rev"),                 "No Mapped Crop",                  INDEX('Inputs_Metric 31'!$T$6:$T$141,MATCH($J153,'Inputs_Metric 31'!$S$6:$S$141,0)   )   )
       )</f>
        <v>Soybeans</v>
      </c>
      <c r="N153" s="120" t="str">
        <f>IF(J153=0,"No Data",
IF(   OR(     INDEX('Inputs_Metric 31'!$U$6:$U$141,MATCH($J153,'Inputs_Metric 31'!$S$6:$S$141,0))="",     INDEX('Inputs_Metric 31'!$U$6:$U$141,MATCH($J153,'Inputs_Metric 31'!$S$6:$S$141,0))="CDL_Rev"  ),     "No Mapped Crop",INDEX('Inputs_Metric 31'!$U$6:$U$141,MATCH($J153,'Inputs_Metric 31'!$S$6:$S$141,0))))</f>
        <v>SOYBEANS</v>
      </c>
      <c r="O153" s="102">
        <f>IF(N153="No Mapped Crop","",'Inputs_Metric 31'!$H$43*INDEX('Inputs_Metric 31'!$D$6:$D$109,MATCH(CONCATENATE(N153,H153),'Inputs_Metric 31'!$E$6:$E$109,0)))</f>
        <v>24.542412451361869</v>
      </c>
      <c r="P153" s="175">
        <f>IF(M153="No Mapped Crop","",INDEX('Inputs_Metric 31'!$M$7:$O$26,MATCH(M153,'Inputs_Metric 31'!$G$7:$G$26,0),MATCH('Inputs_Metric 31'!$H$44,'Inputs_Metric 31'!$M$6:$O$6,0)))</f>
        <v>1</v>
      </c>
      <c r="Q153" s="184">
        <f t="shared" si="10"/>
        <v>107.20916490741634</v>
      </c>
      <c r="R153" s="184">
        <f t="shared" si="11"/>
        <v>107.20310035458756</v>
      </c>
    </row>
    <row r="154" spans="3:18" x14ac:dyDescent="0.25">
      <c r="C154">
        <f t="shared" si="9"/>
        <v>9</v>
      </c>
      <c r="D154">
        <f>COUNTIF($F$4:F154,F154)</f>
        <v>20</v>
      </c>
      <c r="E154" s="40">
        <f>'Agricultural Data'!C154</f>
        <v>20</v>
      </c>
      <c r="F154" s="40" t="str">
        <f>'Agricultural Data'!D154</f>
        <v>USFWS-15</v>
      </c>
      <c r="G154" s="40">
        <f>'Agricultural Data'!E154</f>
        <v>0</v>
      </c>
      <c r="H154" s="38" t="str">
        <f>'Agricultural Data'!F154</f>
        <v>Delaware</v>
      </c>
      <c r="I154" s="38" t="str">
        <f>'Agricultural Data'!G154</f>
        <v>Sussex</v>
      </c>
      <c r="J154" s="38" t="str">
        <f>'Agricultural Data'!H154</f>
        <v>Other Hay/Non Alfalfa</v>
      </c>
      <c r="K154" s="118">
        <f>'Agricultural Data'!I154</f>
        <v>0.66792481500000001</v>
      </c>
      <c r="L154" s="121">
        <f>'Agricultural Data'!J154</f>
        <v>0.66792481500000001</v>
      </c>
      <c r="M154" s="120" t="str">
        <f>IF(J154=0,"No Data",
IF(     OR(   INDEX('Inputs_Metric 31'!$T$6:$T$141,  MATCH($J154,'Inputs_Metric 31'!$S$6:$S$141,0))  =  "",     INDEX('Inputs_Metric 31'!$T$6:$T$141,MATCH($J154,'Inputs_Metric 31'!$S$6:$S$141,0))="CDL_Rev"),                 "No Mapped Crop",                  INDEX('Inputs_Metric 31'!$T$6:$T$141,MATCH($J154,'Inputs_Metric 31'!$S$6:$S$141,0)   )   )
       )</f>
        <v>Other Hay</v>
      </c>
      <c r="N154" s="120" t="str">
        <f>IF(J154=0,"No Data",
IF(   OR(     INDEX('Inputs_Metric 31'!$U$6:$U$141,MATCH($J154,'Inputs_Metric 31'!$S$6:$S$141,0))="",     INDEX('Inputs_Metric 31'!$U$6:$U$141,MATCH($J154,'Inputs_Metric 31'!$S$6:$S$141,0))="CDL_Rev"  ),     "No Mapped Crop",INDEX('Inputs_Metric 31'!$U$6:$U$141,MATCH($J154,'Inputs_Metric 31'!$S$6:$S$141,0))))</f>
        <v>GRASS-LEGUME HAY</v>
      </c>
      <c r="O154" s="102">
        <f>IF(N154="No Mapped Crop","",'Inputs_Metric 31'!$H$43*INDEX('Inputs_Metric 31'!$D$6:$D$109,MATCH(CONCATENATE(N154,H154),'Inputs_Metric 31'!$E$6:$E$109,0)))</f>
        <v>116.27366314619235</v>
      </c>
      <c r="P154" s="175">
        <f>IF(M154="No Mapped Crop","",INDEX('Inputs_Metric 31'!$M$7:$O$26,MATCH(M154,'Inputs_Metric 31'!$G$7:$G$26,0),MATCH('Inputs_Metric 31'!$H$44,'Inputs_Metric 31'!$M$6:$O$6,0)))</f>
        <v>1</v>
      </c>
      <c r="Q154" s="184">
        <f t="shared" si="10"/>
        <v>77.662064946292844</v>
      </c>
      <c r="R154" s="184">
        <f t="shared" si="11"/>
        <v>77.662064946292844</v>
      </c>
    </row>
    <row r="155" spans="3:18" x14ac:dyDescent="0.25">
      <c r="C155">
        <f t="shared" si="9"/>
        <v>9</v>
      </c>
      <c r="D155">
        <f>COUNTIF($F$4:F155,F155)</f>
        <v>21</v>
      </c>
      <c r="E155" s="40">
        <f>'Agricultural Data'!C155</f>
        <v>20</v>
      </c>
      <c r="F155" s="40" t="str">
        <f>'Agricultural Data'!D155</f>
        <v>USFWS-15</v>
      </c>
      <c r="G155" s="40">
        <f>'Agricultural Data'!E155</f>
        <v>0</v>
      </c>
      <c r="H155" s="38" t="str">
        <f>'Agricultural Data'!F155</f>
        <v>Delaware</v>
      </c>
      <c r="I155" s="38" t="str">
        <f>'Agricultural Data'!G155</f>
        <v>Sussex</v>
      </c>
      <c r="J155" s="38" t="str">
        <f>'Agricultural Data'!H155</f>
        <v>Dry Beans</v>
      </c>
      <c r="K155" s="118">
        <f>'Agricultural Data'!I155</f>
        <v>0.13343669999999999</v>
      </c>
      <c r="L155" s="121">
        <f>'Agricultural Data'!J155</f>
        <v>0.13343669999999999</v>
      </c>
      <c r="M155" s="120" t="str">
        <f>IF(J155=0,"No Data",
IF(     OR(   INDEX('Inputs_Metric 31'!$T$6:$T$141,  MATCH($J155,'Inputs_Metric 31'!$S$6:$S$141,0))  =  "",     INDEX('Inputs_Metric 31'!$T$6:$T$141,MATCH($J155,'Inputs_Metric 31'!$S$6:$S$141,0))="CDL_Rev"),                 "No Mapped Crop",                  INDEX('Inputs_Metric 31'!$T$6:$T$141,MATCH($J155,'Inputs_Metric 31'!$S$6:$S$141,0)   )   )
       )</f>
        <v>Soybeans</v>
      </c>
      <c r="N155" s="120" t="str">
        <f>IF(J155=0,"No Data",
IF(   OR(     INDEX('Inputs_Metric 31'!$U$6:$U$141,MATCH($J155,'Inputs_Metric 31'!$S$6:$S$141,0))="",     INDEX('Inputs_Metric 31'!$U$6:$U$141,MATCH($J155,'Inputs_Metric 31'!$S$6:$S$141,0))="CDL_Rev"  ),     "No Mapped Crop",INDEX('Inputs_Metric 31'!$U$6:$U$141,MATCH($J155,'Inputs_Metric 31'!$S$6:$S$141,0))))</f>
        <v>SOYBEANS</v>
      </c>
      <c r="O155" s="102">
        <f>IF(N155="No Mapped Crop","",'Inputs_Metric 31'!$H$43*INDEX('Inputs_Metric 31'!$D$6:$D$109,MATCH(CONCATENATE(N155,H155),'Inputs_Metric 31'!$E$6:$E$109,0)))</f>
        <v>24.542412451361869</v>
      </c>
      <c r="P155" s="175">
        <f>IF(M155="No Mapped Crop","",INDEX('Inputs_Metric 31'!$M$7:$O$26,MATCH(M155,'Inputs_Metric 31'!$G$7:$G$26,0),MATCH('Inputs_Metric 31'!$H$44,'Inputs_Metric 31'!$M$6:$O$6,0)))</f>
        <v>1</v>
      </c>
      <c r="Q155" s="184">
        <f t="shared" si="10"/>
        <v>3.2748585275486382</v>
      </c>
      <c r="R155" s="184">
        <f t="shared" si="11"/>
        <v>3.2748585275486382</v>
      </c>
    </row>
    <row r="156" spans="3:18" x14ac:dyDescent="0.25">
      <c r="C156">
        <f t="shared" si="9"/>
        <v>9</v>
      </c>
      <c r="D156">
        <f>COUNTIF($F$4:F156,F156)</f>
        <v>22</v>
      </c>
      <c r="E156" s="40">
        <f>'Agricultural Data'!C156</f>
        <v>20</v>
      </c>
      <c r="F156" s="40" t="str">
        <f>'Agricultural Data'!D156</f>
        <v>USFWS-15</v>
      </c>
      <c r="G156" s="40">
        <f>'Agricultural Data'!E156</f>
        <v>0</v>
      </c>
      <c r="H156" s="38" t="str">
        <f>'Agricultural Data'!F156</f>
        <v>Delaware</v>
      </c>
      <c r="I156" s="38" t="str">
        <f>'Agricultural Data'!G156</f>
        <v>Sussex</v>
      </c>
      <c r="J156" s="38" t="str">
        <f>'Agricultural Data'!H156</f>
        <v>Open Water</v>
      </c>
      <c r="K156" s="118">
        <f>'Agricultural Data'!I156</f>
        <v>10.96800253</v>
      </c>
      <c r="L156" s="121">
        <f>'Agricultural Data'!J156</f>
        <v>10.96800253</v>
      </c>
      <c r="M156" s="120" t="str">
        <f>IF(J156=0,"No Data",
IF(     OR(   INDEX('Inputs_Metric 31'!$T$6:$T$141,  MATCH($J156,'Inputs_Metric 31'!$S$6:$S$141,0))  =  "",     INDEX('Inputs_Metric 31'!$T$6:$T$141,MATCH($J156,'Inputs_Metric 31'!$S$6:$S$141,0))="CDL_Rev"),                 "No Mapped Crop",                  INDEX('Inputs_Metric 31'!$T$6:$T$141,MATCH($J156,'Inputs_Metric 31'!$S$6:$S$141,0)   )   )
       )</f>
        <v>No Mapped Crop</v>
      </c>
      <c r="N156" s="120" t="str">
        <f>IF(J156=0,"No Data",
IF(   OR(     INDEX('Inputs_Metric 31'!$U$6:$U$141,MATCH($J156,'Inputs_Metric 31'!$S$6:$S$141,0))="",     INDEX('Inputs_Metric 31'!$U$6:$U$141,MATCH($J156,'Inputs_Metric 31'!$S$6:$S$141,0))="CDL_Rev"  ),     "No Mapped Crop",INDEX('Inputs_Metric 31'!$U$6:$U$141,MATCH($J156,'Inputs_Metric 31'!$S$6:$S$141,0))))</f>
        <v>No Mapped Crop</v>
      </c>
      <c r="O156" s="102" t="str">
        <f>IF(N156="No Mapped Crop","",'Inputs_Metric 31'!$H$43*INDEX('Inputs_Metric 31'!$D$6:$D$109,MATCH(CONCATENATE(N156,H156),'Inputs_Metric 31'!$E$6:$E$109,0)))</f>
        <v/>
      </c>
      <c r="P156" s="175" t="str">
        <f>IF(M156="No Mapped Crop","",INDEX('Inputs_Metric 31'!$M$7:$O$26,MATCH(M156,'Inputs_Metric 31'!$G$7:$G$26,0),MATCH('Inputs_Metric 31'!$H$44,'Inputs_Metric 31'!$M$6:$O$6,0)))</f>
        <v/>
      </c>
      <c r="Q156" s="184" t="str">
        <f t="shared" si="10"/>
        <v/>
      </c>
      <c r="R156" s="184" t="str">
        <f t="shared" si="11"/>
        <v/>
      </c>
    </row>
    <row r="157" spans="3:18" x14ac:dyDescent="0.25">
      <c r="C157">
        <f t="shared" si="9"/>
        <v>9</v>
      </c>
      <c r="D157">
        <f>COUNTIF($F$4:F157,F157)</f>
        <v>23</v>
      </c>
      <c r="E157" s="40">
        <f>'Agricultural Data'!C157</f>
        <v>20</v>
      </c>
      <c r="F157" s="40" t="str">
        <f>'Agricultural Data'!D157</f>
        <v>USFWS-15</v>
      </c>
      <c r="G157" s="40">
        <f>'Agricultural Data'!E157</f>
        <v>0</v>
      </c>
      <c r="H157" s="38" t="str">
        <f>'Agricultural Data'!F157</f>
        <v>Delaware</v>
      </c>
      <c r="I157" s="38" t="str">
        <f>'Agricultural Data'!G157</f>
        <v>Sussex</v>
      </c>
      <c r="J157" s="38" t="str">
        <f>'Agricultural Data'!H157</f>
        <v>Developed/Open Space</v>
      </c>
      <c r="K157" s="118">
        <f>'Agricultural Data'!I157</f>
        <v>13.408164405000001</v>
      </c>
      <c r="L157" s="121">
        <f>'Agricultural Data'!J157</f>
        <v>13.30067373</v>
      </c>
      <c r="M157" s="120" t="str">
        <f>IF(J157=0,"No Data",
IF(     OR(   INDEX('Inputs_Metric 31'!$T$6:$T$141,  MATCH($J157,'Inputs_Metric 31'!$S$6:$S$141,0))  =  "",     INDEX('Inputs_Metric 31'!$T$6:$T$141,MATCH($J157,'Inputs_Metric 31'!$S$6:$S$141,0))="CDL_Rev"),                 "No Mapped Crop",                  INDEX('Inputs_Metric 31'!$T$6:$T$141,MATCH($J157,'Inputs_Metric 31'!$S$6:$S$141,0)   )   )
       )</f>
        <v>No Mapped Crop</v>
      </c>
      <c r="N157" s="120" t="str">
        <f>IF(J157=0,"No Data",
IF(   OR(     INDEX('Inputs_Metric 31'!$U$6:$U$141,MATCH($J157,'Inputs_Metric 31'!$S$6:$S$141,0))="",     INDEX('Inputs_Metric 31'!$U$6:$U$141,MATCH($J157,'Inputs_Metric 31'!$S$6:$S$141,0))="CDL_Rev"  ),     "No Mapped Crop",INDEX('Inputs_Metric 31'!$U$6:$U$141,MATCH($J157,'Inputs_Metric 31'!$S$6:$S$141,0))))</f>
        <v>No Mapped Crop</v>
      </c>
      <c r="O157" s="102" t="str">
        <f>IF(N157="No Mapped Crop","",'Inputs_Metric 31'!$H$43*INDEX('Inputs_Metric 31'!$D$6:$D$109,MATCH(CONCATENATE(N157,H157),'Inputs_Metric 31'!$E$6:$E$109,0)))</f>
        <v/>
      </c>
      <c r="P157" s="175" t="str">
        <f>IF(M157="No Mapped Crop","",INDEX('Inputs_Metric 31'!$M$7:$O$26,MATCH(M157,'Inputs_Metric 31'!$G$7:$G$26,0),MATCH('Inputs_Metric 31'!$H$44,'Inputs_Metric 31'!$M$6:$O$6,0)))</f>
        <v/>
      </c>
      <c r="Q157" s="184" t="str">
        <f t="shared" si="10"/>
        <v/>
      </c>
      <c r="R157" s="184" t="str">
        <f t="shared" si="11"/>
        <v/>
      </c>
    </row>
    <row r="158" spans="3:18" x14ac:dyDescent="0.25">
      <c r="C158">
        <f t="shared" si="9"/>
        <v>9</v>
      </c>
      <c r="D158">
        <f>COUNTIF($F$4:F158,F158)</f>
        <v>24</v>
      </c>
      <c r="E158" s="40">
        <f>'Agricultural Data'!C158</f>
        <v>20</v>
      </c>
      <c r="F158" s="40" t="str">
        <f>'Agricultural Data'!D158</f>
        <v>USFWS-15</v>
      </c>
      <c r="G158" s="40">
        <f>'Agricultural Data'!E158</f>
        <v>0</v>
      </c>
      <c r="H158" s="38" t="str">
        <f>'Agricultural Data'!F158</f>
        <v>Delaware</v>
      </c>
      <c r="I158" s="38" t="str">
        <f>'Agricultural Data'!G158</f>
        <v>Sussex</v>
      </c>
      <c r="J158" s="38" t="str">
        <f>'Agricultural Data'!H158</f>
        <v>Developed/Low Intensity</v>
      </c>
      <c r="K158" s="118">
        <f>'Agricultural Data'!I158</f>
        <v>20.05899548</v>
      </c>
      <c r="L158" s="121">
        <f>'Agricultural Data'!J158</f>
        <v>20.05899548</v>
      </c>
      <c r="M158" s="120" t="str">
        <f>IF(J158=0,"No Data",
IF(     OR(   INDEX('Inputs_Metric 31'!$T$6:$T$141,  MATCH($J158,'Inputs_Metric 31'!$S$6:$S$141,0))  =  "",     INDEX('Inputs_Metric 31'!$T$6:$T$141,MATCH($J158,'Inputs_Metric 31'!$S$6:$S$141,0))="CDL_Rev"),                 "No Mapped Crop",                  INDEX('Inputs_Metric 31'!$T$6:$T$141,MATCH($J158,'Inputs_Metric 31'!$S$6:$S$141,0)   )   )
       )</f>
        <v>No Mapped Crop</v>
      </c>
      <c r="N158" s="120" t="str">
        <f>IF(J158=0,"No Data",
IF(   OR(     INDEX('Inputs_Metric 31'!$U$6:$U$141,MATCH($J158,'Inputs_Metric 31'!$S$6:$S$141,0))="",     INDEX('Inputs_Metric 31'!$U$6:$U$141,MATCH($J158,'Inputs_Metric 31'!$S$6:$S$141,0))="CDL_Rev"  ),     "No Mapped Crop",INDEX('Inputs_Metric 31'!$U$6:$U$141,MATCH($J158,'Inputs_Metric 31'!$S$6:$S$141,0))))</f>
        <v>No Mapped Crop</v>
      </c>
      <c r="O158" s="102" t="str">
        <f>IF(N158="No Mapped Crop","",'Inputs_Metric 31'!$H$43*INDEX('Inputs_Metric 31'!$D$6:$D$109,MATCH(CONCATENATE(N158,H158),'Inputs_Metric 31'!$E$6:$E$109,0)))</f>
        <v/>
      </c>
      <c r="P158" s="175" t="str">
        <f>IF(M158="No Mapped Crop","",INDEX('Inputs_Metric 31'!$M$7:$O$26,MATCH(M158,'Inputs_Metric 31'!$G$7:$G$26,0),MATCH('Inputs_Metric 31'!$H$44,'Inputs_Metric 31'!$M$6:$O$6,0)))</f>
        <v/>
      </c>
      <c r="Q158" s="184" t="str">
        <f t="shared" si="10"/>
        <v/>
      </c>
      <c r="R158" s="184" t="str">
        <f t="shared" si="11"/>
        <v/>
      </c>
    </row>
    <row r="159" spans="3:18" x14ac:dyDescent="0.25">
      <c r="C159">
        <f t="shared" si="9"/>
        <v>9</v>
      </c>
      <c r="D159">
        <f>COUNTIF($F$4:F159,F159)</f>
        <v>25</v>
      </c>
      <c r="E159" s="40">
        <f>'Agricultural Data'!C159</f>
        <v>20</v>
      </c>
      <c r="F159" s="40" t="str">
        <f>'Agricultural Data'!D159</f>
        <v>USFWS-15</v>
      </c>
      <c r="G159" s="40">
        <f>'Agricultural Data'!E159</f>
        <v>0</v>
      </c>
      <c r="H159" s="38" t="str">
        <f>'Agricultural Data'!F159</f>
        <v>Delaware</v>
      </c>
      <c r="I159" s="38" t="str">
        <f>'Agricultural Data'!G159</f>
        <v>Sussex</v>
      </c>
      <c r="J159" s="38" t="str">
        <f>'Agricultural Data'!H159</f>
        <v>Developed/Med Intensity</v>
      </c>
      <c r="K159" s="118">
        <f>'Agricultural Data'!I159</f>
        <v>2.06678622</v>
      </c>
      <c r="L159" s="121">
        <f>'Agricultural Data'!J159</f>
        <v>2.06678622</v>
      </c>
      <c r="M159" s="120" t="str">
        <f>IF(J159=0,"No Data",
IF(     OR(   INDEX('Inputs_Metric 31'!$T$6:$T$141,  MATCH($J159,'Inputs_Metric 31'!$S$6:$S$141,0))  =  "",     INDEX('Inputs_Metric 31'!$T$6:$T$141,MATCH($J159,'Inputs_Metric 31'!$S$6:$S$141,0))="CDL_Rev"),                 "No Mapped Crop",                  INDEX('Inputs_Metric 31'!$T$6:$T$141,MATCH($J159,'Inputs_Metric 31'!$S$6:$S$141,0)   )   )
       )</f>
        <v>No Mapped Crop</v>
      </c>
      <c r="N159" s="120" t="str">
        <f>IF(J159=0,"No Data",
IF(   OR(     INDEX('Inputs_Metric 31'!$U$6:$U$141,MATCH($J159,'Inputs_Metric 31'!$S$6:$S$141,0))="",     INDEX('Inputs_Metric 31'!$U$6:$U$141,MATCH($J159,'Inputs_Metric 31'!$S$6:$S$141,0))="CDL_Rev"  ),     "No Mapped Crop",INDEX('Inputs_Metric 31'!$U$6:$U$141,MATCH($J159,'Inputs_Metric 31'!$S$6:$S$141,0))))</f>
        <v>No Mapped Crop</v>
      </c>
      <c r="O159" s="102" t="str">
        <f>IF(N159="No Mapped Crop","",'Inputs_Metric 31'!$H$43*INDEX('Inputs_Metric 31'!$D$6:$D$109,MATCH(CONCATENATE(N159,H159),'Inputs_Metric 31'!$E$6:$E$109,0)))</f>
        <v/>
      </c>
      <c r="P159" s="175" t="str">
        <f>IF(M159="No Mapped Crop","",INDEX('Inputs_Metric 31'!$M$7:$O$26,MATCH(M159,'Inputs_Metric 31'!$G$7:$G$26,0),MATCH('Inputs_Metric 31'!$H$44,'Inputs_Metric 31'!$M$6:$O$6,0)))</f>
        <v/>
      </c>
      <c r="Q159" s="184" t="str">
        <f t="shared" si="10"/>
        <v/>
      </c>
      <c r="R159" s="184" t="str">
        <f t="shared" si="11"/>
        <v/>
      </c>
    </row>
    <row r="160" spans="3:18" x14ac:dyDescent="0.25">
      <c r="C160">
        <f t="shared" si="9"/>
        <v>9</v>
      </c>
      <c r="D160">
        <f>COUNTIF($F$4:F160,F160)</f>
        <v>26</v>
      </c>
      <c r="E160" s="40">
        <f>'Agricultural Data'!C160</f>
        <v>20</v>
      </c>
      <c r="F160" s="40" t="str">
        <f>'Agricultural Data'!D160</f>
        <v>USFWS-15</v>
      </c>
      <c r="G160" s="40">
        <f>'Agricultural Data'!E160</f>
        <v>0</v>
      </c>
      <c r="H160" s="38" t="str">
        <f>'Agricultural Data'!F160</f>
        <v>Delaware</v>
      </c>
      <c r="I160" s="38" t="str">
        <f>'Agricultural Data'!G160</f>
        <v>Sussex</v>
      </c>
      <c r="J160" s="38" t="str">
        <f>'Agricultural Data'!H160</f>
        <v>Barren</v>
      </c>
      <c r="K160" s="118">
        <f>'Agricultural Data'!I160</f>
        <v>13.382465485000001</v>
      </c>
      <c r="L160" s="121">
        <f>'Agricultural Data'!J160</f>
        <v>13.382465485000001</v>
      </c>
      <c r="M160" s="120" t="str">
        <f>IF(J160=0,"No Data",
IF(     OR(   INDEX('Inputs_Metric 31'!$T$6:$T$141,  MATCH($J160,'Inputs_Metric 31'!$S$6:$S$141,0))  =  "",     INDEX('Inputs_Metric 31'!$T$6:$T$141,MATCH($J160,'Inputs_Metric 31'!$S$6:$S$141,0))="CDL_Rev"),                 "No Mapped Crop",                  INDEX('Inputs_Metric 31'!$T$6:$T$141,MATCH($J160,'Inputs_Metric 31'!$S$6:$S$141,0)   )   )
       )</f>
        <v>No Mapped Crop</v>
      </c>
      <c r="N160" s="120" t="str">
        <f>IF(J160=0,"No Data",
IF(   OR(     INDEX('Inputs_Metric 31'!$U$6:$U$141,MATCH($J160,'Inputs_Metric 31'!$S$6:$S$141,0))="",     INDEX('Inputs_Metric 31'!$U$6:$U$141,MATCH($J160,'Inputs_Metric 31'!$S$6:$S$141,0))="CDL_Rev"  ),     "No Mapped Crop",INDEX('Inputs_Metric 31'!$U$6:$U$141,MATCH($J160,'Inputs_Metric 31'!$S$6:$S$141,0))))</f>
        <v>No Mapped Crop</v>
      </c>
      <c r="O160" s="102" t="str">
        <f>IF(N160="No Mapped Crop","",'Inputs_Metric 31'!$H$43*INDEX('Inputs_Metric 31'!$D$6:$D$109,MATCH(CONCATENATE(N160,H160),'Inputs_Metric 31'!$E$6:$E$109,0)))</f>
        <v/>
      </c>
      <c r="P160" s="175" t="str">
        <f>IF(M160="No Mapped Crop","",INDEX('Inputs_Metric 31'!$M$7:$O$26,MATCH(M160,'Inputs_Metric 31'!$G$7:$G$26,0),MATCH('Inputs_Metric 31'!$H$44,'Inputs_Metric 31'!$M$6:$O$6,0)))</f>
        <v/>
      </c>
      <c r="Q160" s="184" t="str">
        <f t="shared" si="10"/>
        <v/>
      </c>
      <c r="R160" s="184" t="str">
        <f t="shared" si="11"/>
        <v/>
      </c>
    </row>
    <row r="161" spans="3:18" x14ac:dyDescent="0.25">
      <c r="C161">
        <f t="shared" si="9"/>
        <v>9</v>
      </c>
      <c r="D161">
        <f>COUNTIF($F$4:F161,F161)</f>
        <v>27</v>
      </c>
      <c r="E161" s="40">
        <f>'Agricultural Data'!C161</f>
        <v>20</v>
      </c>
      <c r="F161" s="40" t="str">
        <f>'Agricultural Data'!D161</f>
        <v>USFWS-15</v>
      </c>
      <c r="G161" s="40">
        <f>'Agricultural Data'!E161</f>
        <v>0</v>
      </c>
      <c r="H161" s="38" t="str">
        <f>'Agricultural Data'!F161</f>
        <v>Delaware</v>
      </c>
      <c r="I161" s="38" t="str">
        <f>'Agricultural Data'!G161</f>
        <v>Sussex</v>
      </c>
      <c r="J161" s="38" t="str">
        <f>'Agricultural Data'!H161</f>
        <v>Deciduous Forest</v>
      </c>
      <c r="K161" s="118">
        <f>'Agricultural Data'!I161</f>
        <v>0.92071323000000005</v>
      </c>
      <c r="L161" s="121">
        <f>'Agricultural Data'!J161</f>
        <v>0.92071323000000005</v>
      </c>
      <c r="M161" s="120" t="str">
        <f>IF(J161=0,"No Data",
IF(     OR(   INDEX('Inputs_Metric 31'!$T$6:$T$141,  MATCH($J161,'Inputs_Metric 31'!$S$6:$S$141,0))  =  "",     INDEX('Inputs_Metric 31'!$T$6:$T$141,MATCH($J161,'Inputs_Metric 31'!$S$6:$S$141,0))="CDL_Rev"),                 "No Mapped Crop",                  INDEX('Inputs_Metric 31'!$T$6:$T$141,MATCH($J161,'Inputs_Metric 31'!$S$6:$S$141,0)   )   )
       )</f>
        <v>No Mapped Crop</v>
      </c>
      <c r="N161" s="120" t="str">
        <f>IF(J161=0,"No Data",
IF(   OR(     INDEX('Inputs_Metric 31'!$U$6:$U$141,MATCH($J161,'Inputs_Metric 31'!$S$6:$S$141,0))="",     INDEX('Inputs_Metric 31'!$U$6:$U$141,MATCH($J161,'Inputs_Metric 31'!$S$6:$S$141,0))="CDL_Rev"  ),     "No Mapped Crop",INDEX('Inputs_Metric 31'!$U$6:$U$141,MATCH($J161,'Inputs_Metric 31'!$S$6:$S$141,0))))</f>
        <v>No Mapped Crop</v>
      </c>
      <c r="O161" s="102" t="str">
        <f>IF(N161="No Mapped Crop","",'Inputs_Metric 31'!$H$43*INDEX('Inputs_Metric 31'!$D$6:$D$109,MATCH(CONCATENATE(N161,H161),'Inputs_Metric 31'!$E$6:$E$109,0)))</f>
        <v/>
      </c>
      <c r="P161" s="175" t="str">
        <f>IF(M161="No Mapped Crop","",INDEX('Inputs_Metric 31'!$M$7:$O$26,MATCH(M161,'Inputs_Metric 31'!$G$7:$G$26,0),MATCH('Inputs_Metric 31'!$H$44,'Inputs_Metric 31'!$M$6:$O$6,0)))</f>
        <v/>
      </c>
      <c r="Q161" s="184" t="str">
        <f t="shared" si="10"/>
        <v/>
      </c>
      <c r="R161" s="184" t="str">
        <f t="shared" si="11"/>
        <v/>
      </c>
    </row>
    <row r="162" spans="3:18" x14ac:dyDescent="0.25">
      <c r="C162">
        <f t="shared" si="9"/>
        <v>9</v>
      </c>
      <c r="D162">
        <f>COUNTIF($F$4:F162,F162)</f>
        <v>28</v>
      </c>
      <c r="E162" s="40">
        <f>'Agricultural Data'!C162</f>
        <v>20</v>
      </c>
      <c r="F162" s="40" t="str">
        <f>'Agricultural Data'!D162</f>
        <v>USFWS-15</v>
      </c>
      <c r="G162" s="40">
        <f>'Agricultural Data'!E162</f>
        <v>0</v>
      </c>
      <c r="H162" s="38" t="str">
        <f>'Agricultural Data'!F162</f>
        <v>Delaware</v>
      </c>
      <c r="I162" s="38" t="str">
        <f>'Agricultural Data'!G162</f>
        <v>Sussex</v>
      </c>
      <c r="J162" s="38" t="str">
        <f>'Agricultural Data'!H162</f>
        <v>Evergreen Forest</v>
      </c>
      <c r="K162" s="118">
        <f>'Agricultural Data'!I162</f>
        <v>1.4821357900000001</v>
      </c>
      <c r="L162" s="121">
        <f>'Agricultural Data'!J162</f>
        <v>1.4821357900000001</v>
      </c>
      <c r="M162" s="120" t="str">
        <f>IF(J162=0,"No Data",
IF(     OR(   INDEX('Inputs_Metric 31'!$T$6:$T$141,  MATCH($J162,'Inputs_Metric 31'!$S$6:$S$141,0))  =  "",     INDEX('Inputs_Metric 31'!$T$6:$T$141,MATCH($J162,'Inputs_Metric 31'!$S$6:$S$141,0))="CDL_Rev"),                 "No Mapped Crop",                  INDEX('Inputs_Metric 31'!$T$6:$T$141,MATCH($J162,'Inputs_Metric 31'!$S$6:$S$141,0)   )   )
       )</f>
        <v>No Mapped Crop</v>
      </c>
      <c r="N162" s="120" t="str">
        <f>IF(J162=0,"No Data",
IF(   OR(     INDEX('Inputs_Metric 31'!$U$6:$U$141,MATCH($J162,'Inputs_Metric 31'!$S$6:$S$141,0))="",     INDEX('Inputs_Metric 31'!$U$6:$U$141,MATCH($J162,'Inputs_Metric 31'!$S$6:$S$141,0))="CDL_Rev"  ),     "No Mapped Crop",INDEX('Inputs_Metric 31'!$U$6:$U$141,MATCH($J162,'Inputs_Metric 31'!$S$6:$S$141,0))))</f>
        <v>No Mapped Crop</v>
      </c>
      <c r="O162" s="102" t="str">
        <f>IF(N162="No Mapped Crop","",'Inputs_Metric 31'!$H$43*INDEX('Inputs_Metric 31'!$D$6:$D$109,MATCH(CONCATENATE(N162,H162),'Inputs_Metric 31'!$E$6:$E$109,0)))</f>
        <v/>
      </c>
      <c r="P162" s="175" t="str">
        <f>IF(M162="No Mapped Crop","",INDEX('Inputs_Metric 31'!$M$7:$O$26,MATCH(M162,'Inputs_Metric 31'!$G$7:$G$26,0),MATCH('Inputs_Metric 31'!$H$44,'Inputs_Metric 31'!$M$6:$O$6,0)))</f>
        <v/>
      </c>
      <c r="Q162" s="184" t="str">
        <f t="shared" si="10"/>
        <v/>
      </c>
      <c r="R162" s="184" t="str">
        <f t="shared" si="11"/>
        <v/>
      </c>
    </row>
    <row r="163" spans="3:18" x14ac:dyDescent="0.25">
      <c r="C163">
        <f t="shared" si="9"/>
        <v>9</v>
      </c>
      <c r="D163">
        <f>COUNTIF($F$4:F163,F163)</f>
        <v>29</v>
      </c>
      <c r="E163" s="40">
        <f>'Agricultural Data'!C163</f>
        <v>20</v>
      </c>
      <c r="F163" s="40" t="str">
        <f>'Agricultural Data'!D163</f>
        <v>USFWS-15</v>
      </c>
      <c r="G163" s="40">
        <f>'Agricultural Data'!E163</f>
        <v>0</v>
      </c>
      <c r="H163" s="38" t="str">
        <f>'Agricultural Data'!F163</f>
        <v>Delaware</v>
      </c>
      <c r="I163" s="38" t="str">
        <f>'Agricultural Data'!G163</f>
        <v>Sussex</v>
      </c>
      <c r="J163" s="38" t="str">
        <f>'Agricultural Data'!H163</f>
        <v>Mixed Forest</v>
      </c>
      <c r="K163" s="118">
        <f>'Agricultural Data'!I163</f>
        <v>0.41192403500000002</v>
      </c>
      <c r="L163" s="121">
        <f>'Agricultural Data'!J163</f>
        <v>0.41192403500000002</v>
      </c>
      <c r="M163" s="120" t="str">
        <f>IF(J163=0,"No Data",
IF(     OR(   INDEX('Inputs_Metric 31'!$T$6:$T$141,  MATCH($J163,'Inputs_Metric 31'!$S$6:$S$141,0))  =  "",     INDEX('Inputs_Metric 31'!$T$6:$T$141,MATCH($J163,'Inputs_Metric 31'!$S$6:$S$141,0))="CDL_Rev"),                 "No Mapped Crop",                  INDEX('Inputs_Metric 31'!$T$6:$T$141,MATCH($J163,'Inputs_Metric 31'!$S$6:$S$141,0)   )   )
       )</f>
        <v>No Mapped Crop</v>
      </c>
      <c r="N163" s="120" t="str">
        <f>IF(J163=0,"No Data",
IF(   OR(     INDEX('Inputs_Metric 31'!$U$6:$U$141,MATCH($J163,'Inputs_Metric 31'!$S$6:$S$141,0))="",     INDEX('Inputs_Metric 31'!$U$6:$U$141,MATCH($J163,'Inputs_Metric 31'!$S$6:$S$141,0))="CDL_Rev"  ),     "No Mapped Crop",INDEX('Inputs_Metric 31'!$U$6:$U$141,MATCH($J163,'Inputs_Metric 31'!$S$6:$S$141,0))))</f>
        <v>No Mapped Crop</v>
      </c>
      <c r="O163" s="102" t="str">
        <f>IF(N163="No Mapped Crop","",'Inputs_Metric 31'!$H$43*INDEX('Inputs_Metric 31'!$D$6:$D$109,MATCH(CONCATENATE(N163,H163),'Inputs_Metric 31'!$E$6:$E$109,0)))</f>
        <v/>
      </c>
      <c r="P163" s="175" t="str">
        <f>IF(M163="No Mapped Crop","",INDEX('Inputs_Metric 31'!$M$7:$O$26,MATCH(M163,'Inputs_Metric 31'!$G$7:$G$26,0),MATCH('Inputs_Metric 31'!$H$44,'Inputs_Metric 31'!$M$6:$O$6,0)))</f>
        <v/>
      </c>
      <c r="Q163" s="184" t="str">
        <f t="shared" si="10"/>
        <v/>
      </c>
      <c r="R163" s="184" t="str">
        <f t="shared" si="11"/>
        <v/>
      </c>
    </row>
    <row r="164" spans="3:18" x14ac:dyDescent="0.25">
      <c r="C164">
        <f t="shared" si="9"/>
        <v>9</v>
      </c>
      <c r="D164">
        <f>COUNTIF($F$4:F164,F164)</f>
        <v>30</v>
      </c>
      <c r="E164" s="40">
        <f>'Agricultural Data'!C164</f>
        <v>20</v>
      </c>
      <c r="F164" s="40" t="str">
        <f>'Agricultural Data'!D164</f>
        <v>USFWS-15</v>
      </c>
      <c r="G164" s="40">
        <f>'Agricultural Data'!E164</f>
        <v>0</v>
      </c>
      <c r="H164" s="38" t="str">
        <f>'Agricultural Data'!F164</f>
        <v>Delaware</v>
      </c>
      <c r="I164" s="38" t="str">
        <f>'Agricultural Data'!G164</f>
        <v>Sussex</v>
      </c>
      <c r="J164" s="38" t="str">
        <f>'Agricultural Data'!H164</f>
        <v>Shrubland</v>
      </c>
      <c r="K164" s="118">
        <f>'Agricultural Data'!I164</f>
        <v>0.44775426000000002</v>
      </c>
      <c r="L164" s="121">
        <f>'Agricultural Data'!J164</f>
        <v>0.44775426000000002</v>
      </c>
      <c r="M164" s="120" t="str">
        <f>IF(J164=0,"No Data",
IF(     OR(   INDEX('Inputs_Metric 31'!$T$6:$T$141,  MATCH($J164,'Inputs_Metric 31'!$S$6:$S$141,0))  =  "",     INDEX('Inputs_Metric 31'!$T$6:$T$141,MATCH($J164,'Inputs_Metric 31'!$S$6:$S$141,0))="CDL_Rev"),                 "No Mapped Crop",                  INDEX('Inputs_Metric 31'!$T$6:$T$141,MATCH($J164,'Inputs_Metric 31'!$S$6:$S$141,0)   )   )
       )</f>
        <v>No Mapped Crop</v>
      </c>
      <c r="N164" s="120" t="str">
        <f>IF(J164=0,"No Data",
IF(   OR(     INDEX('Inputs_Metric 31'!$U$6:$U$141,MATCH($J164,'Inputs_Metric 31'!$S$6:$S$141,0))="",     INDEX('Inputs_Metric 31'!$U$6:$U$141,MATCH($J164,'Inputs_Metric 31'!$S$6:$S$141,0))="CDL_Rev"  ),     "No Mapped Crop",INDEX('Inputs_Metric 31'!$U$6:$U$141,MATCH($J164,'Inputs_Metric 31'!$S$6:$S$141,0))))</f>
        <v>No Mapped Crop</v>
      </c>
      <c r="O164" s="102" t="str">
        <f>IF(N164="No Mapped Crop","",'Inputs_Metric 31'!$H$43*INDEX('Inputs_Metric 31'!$D$6:$D$109,MATCH(CONCATENATE(N164,H164),'Inputs_Metric 31'!$E$6:$E$109,0)))</f>
        <v/>
      </c>
      <c r="P164" s="175" t="str">
        <f>IF(M164="No Mapped Crop","",INDEX('Inputs_Metric 31'!$M$7:$O$26,MATCH(M164,'Inputs_Metric 31'!$G$7:$G$26,0),MATCH('Inputs_Metric 31'!$H$44,'Inputs_Metric 31'!$M$6:$O$6,0)))</f>
        <v/>
      </c>
      <c r="Q164" s="184" t="str">
        <f t="shared" si="10"/>
        <v/>
      </c>
      <c r="R164" s="184" t="str">
        <f t="shared" si="11"/>
        <v/>
      </c>
    </row>
    <row r="165" spans="3:18" x14ac:dyDescent="0.25">
      <c r="C165">
        <f t="shared" si="9"/>
        <v>9</v>
      </c>
      <c r="D165">
        <f>COUNTIF($F$4:F165,F165)</f>
        <v>31</v>
      </c>
      <c r="E165" s="40">
        <f>'Agricultural Data'!C165</f>
        <v>20</v>
      </c>
      <c r="F165" s="40" t="str">
        <f>'Agricultural Data'!D165</f>
        <v>USFWS-15</v>
      </c>
      <c r="G165" s="40">
        <f>'Agricultural Data'!E165</f>
        <v>0</v>
      </c>
      <c r="H165" s="38" t="str">
        <f>'Agricultural Data'!F165</f>
        <v>Delaware</v>
      </c>
      <c r="I165" s="38" t="str">
        <f>'Agricultural Data'!G165</f>
        <v>Sussex</v>
      </c>
      <c r="J165" s="38" t="str">
        <f>'Agricultural Data'!H165</f>
        <v>Grassland/Pasture</v>
      </c>
      <c r="K165" s="118">
        <f>'Agricultural Data'!I165</f>
        <v>1.2837104749999999</v>
      </c>
      <c r="L165" s="121">
        <f>'Agricultural Data'!J165</f>
        <v>1.2837104749999999</v>
      </c>
      <c r="M165" s="120" t="str">
        <f>IF(J165=0,"No Data",
IF(     OR(   INDEX('Inputs_Metric 31'!$T$6:$T$141,  MATCH($J165,'Inputs_Metric 31'!$S$6:$S$141,0))  =  "",     INDEX('Inputs_Metric 31'!$T$6:$T$141,MATCH($J165,'Inputs_Metric 31'!$S$6:$S$141,0))="CDL_Rev"),                 "No Mapped Crop",                  INDEX('Inputs_Metric 31'!$T$6:$T$141,MATCH($J165,'Inputs_Metric 31'!$S$6:$S$141,0)   )   )
       )</f>
        <v>Other Hay</v>
      </c>
      <c r="N165" s="120" t="str">
        <f>IF(J165=0,"No Data",
IF(   OR(     INDEX('Inputs_Metric 31'!$U$6:$U$141,MATCH($J165,'Inputs_Metric 31'!$S$6:$S$141,0))="",     INDEX('Inputs_Metric 31'!$U$6:$U$141,MATCH($J165,'Inputs_Metric 31'!$S$6:$S$141,0))="CDL_Rev"  ),     "No Mapped Crop",INDEX('Inputs_Metric 31'!$U$6:$U$141,MATCH($J165,'Inputs_Metric 31'!$S$6:$S$141,0))))</f>
        <v>GRASS-LEGUME HAY</v>
      </c>
      <c r="O165" s="102">
        <f>IF(N165="No Mapped Crop","",'Inputs_Metric 31'!$H$43*INDEX('Inputs_Metric 31'!$D$6:$D$109,MATCH(CONCATENATE(N165,H165),'Inputs_Metric 31'!$E$6:$E$109,0)))</f>
        <v>116.27366314619235</v>
      </c>
      <c r="P165" s="175">
        <f>IF(M165="No Mapped Crop","",INDEX('Inputs_Metric 31'!$M$7:$O$26,MATCH(M165,'Inputs_Metric 31'!$G$7:$G$26,0),MATCH('Inputs_Metric 31'!$H$44,'Inputs_Metric 31'!$M$6:$O$6,0)))</f>
        <v>1</v>
      </c>
      <c r="Q165" s="184">
        <f t="shared" si="10"/>
        <v>149.26171934738855</v>
      </c>
      <c r="R165" s="184">
        <f t="shared" si="11"/>
        <v>149.26171934738855</v>
      </c>
    </row>
    <row r="166" spans="3:18" x14ac:dyDescent="0.25">
      <c r="C166">
        <f t="shared" si="9"/>
        <v>9</v>
      </c>
      <c r="D166">
        <f>COUNTIF($F$4:F166,F166)</f>
        <v>32</v>
      </c>
      <c r="E166" s="40">
        <f>'Agricultural Data'!C166</f>
        <v>20</v>
      </c>
      <c r="F166" s="40" t="str">
        <f>'Agricultural Data'!D166</f>
        <v>USFWS-15</v>
      </c>
      <c r="G166" s="40">
        <f>'Agricultural Data'!E166</f>
        <v>0</v>
      </c>
      <c r="H166" s="38" t="str">
        <f>'Agricultural Data'!F166</f>
        <v>Delaware</v>
      </c>
      <c r="I166" s="38" t="str">
        <f>'Agricultural Data'!G166</f>
        <v>Sussex</v>
      </c>
      <c r="J166" s="38" t="str">
        <f>'Agricultural Data'!H166</f>
        <v>Woody Wetlands</v>
      </c>
      <c r="K166" s="118">
        <f>'Agricultural Data'!I166</f>
        <v>341.54358889999997</v>
      </c>
      <c r="L166" s="121">
        <f>'Agricultural Data'!J166</f>
        <v>340.94954847999998</v>
      </c>
      <c r="M166" s="120" t="str">
        <f>IF(J166=0,"No Data",
IF(     OR(   INDEX('Inputs_Metric 31'!$T$6:$T$141,  MATCH($J166,'Inputs_Metric 31'!$S$6:$S$141,0))  =  "",     INDEX('Inputs_Metric 31'!$T$6:$T$141,MATCH($J166,'Inputs_Metric 31'!$S$6:$S$141,0))="CDL_Rev"),                 "No Mapped Crop",                  INDEX('Inputs_Metric 31'!$T$6:$T$141,MATCH($J166,'Inputs_Metric 31'!$S$6:$S$141,0)   )   )
       )</f>
        <v>No Mapped Crop</v>
      </c>
      <c r="N166" s="120" t="str">
        <f>IF(J166=0,"No Data",
IF(   OR(     INDEX('Inputs_Metric 31'!$U$6:$U$141,MATCH($J166,'Inputs_Metric 31'!$S$6:$S$141,0))="",     INDEX('Inputs_Metric 31'!$U$6:$U$141,MATCH($J166,'Inputs_Metric 31'!$S$6:$S$141,0))="CDL_Rev"  ),     "No Mapped Crop",INDEX('Inputs_Metric 31'!$U$6:$U$141,MATCH($J166,'Inputs_Metric 31'!$S$6:$S$141,0))))</f>
        <v>No Mapped Crop</v>
      </c>
      <c r="O166" s="102" t="str">
        <f>IF(N166="No Mapped Crop","",'Inputs_Metric 31'!$H$43*INDEX('Inputs_Metric 31'!$D$6:$D$109,MATCH(CONCATENATE(N166,H166),'Inputs_Metric 31'!$E$6:$E$109,0)))</f>
        <v/>
      </c>
      <c r="P166" s="175" t="str">
        <f>IF(M166="No Mapped Crop","",INDEX('Inputs_Metric 31'!$M$7:$O$26,MATCH(M166,'Inputs_Metric 31'!$G$7:$G$26,0),MATCH('Inputs_Metric 31'!$H$44,'Inputs_Metric 31'!$M$6:$O$6,0)))</f>
        <v/>
      </c>
      <c r="Q166" s="184" t="str">
        <f t="shared" si="10"/>
        <v/>
      </c>
      <c r="R166" s="184" t="str">
        <f t="shared" si="11"/>
        <v/>
      </c>
    </row>
    <row r="167" spans="3:18" x14ac:dyDescent="0.25">
      <c r="C167">
        <f t="shared" si="9"/>
        <v>9</v>
      </c>
      <c r="D167">
        <f>COUNTIF($F$4:F167,F167)</f>
        <v>33</v>
      </c>
      <c r="E167" s="40">
        <f>'Agricultural Data'!C167</f>
        <v>20</v>
      </c>
      <c r="F167" s="40" t="str">
        <f>'Agricultural Data'!D167</f>
        <v>USFWS-15</v>
      </c>
      <c r="G167" s="40">
        <f>'Agricultural Data'!E167</f>
        <v>0</v>
      </c>
      <c r="H167" s="38" t="str">
        <f>'Agricultural Data'!F167</f>
        <v>Delaware</v>
      </c>
      <c r="I167" s="38" t="str">
        <f>'Agricultural Data'!G167</f>
        <v>Sussex</v>
      </c>
      <c r="J167" s="38" t="str">
        <f>'Agricultural Data'!H167</f>
        <v>Herbaceous Wetlands</v>
      </c>
      <c r="K167" s="118">
        <f>'Agricultural Data'!I167</f>
        <v>160.95332438</v>
      </c>
      <c r="L167" s="121">
        <f>'Agricultural Data'!J167</f>
        <v>160.91774126000001</v>
      </c>
      <c r="M167" s="120" t="str">
        <f>IF(J167=0,"No Data",
IF(     OR(   INDEX('Inputs_Metric 31'!$T$6:$T$141,  MATCH($J167,'Inputs_Metric 31'!$S$6:$S$141,0))  =  "",     INDEX('Inputs_Metric 31'!$T$6:$T$141,MATCH($J167,'Inputs_Metric 31'!$S$6:$S$141,0))="CDL_Rev"),                 "No Mapped Crop",                  INDEX('Inputs_Metric 31'!$T$6:$T$141,MATCH($J167,'Inputs_Metric 31'!$S$6:$S$141,0)   )   )
       )</f>
        <v>No Mapped Crop</v>
      </c>
      <c r="N167" s="120" t="str">
        <f>IF(J167=0,"No Data",
IF(   OR(     INDEX('Inputs_Metric 31'!$U$6:$U$141,MATCH($J167,'Inputs_Metric 31'!$S$6:$S$141,0))="",     INDEX('Inputs_Metric 31'!$U$6:$U$141,MATCH($J167,'Inputs_Metric 31'!$S$6:$S$141,0))="CDL_Rev"  ),     "No Mapped Crop",INDEX('Inputs_Metric 31'!$U$6:$U$141,MATCH($J167,'Inputs_Metric 31'!$S$6:$S$141,0))))</f>
        <v>No Mapped Crop</v>
      </c>
      <c r="O167" s="102" t="str">
        <f>IF(N167="No Mapped Crop","",'Inputs_Metric 31'!$H$43*INDEX('Inputs_Metric 31'!$D$6:$D$109,MATCH(CONCATENATE(N167,H167),'Inputs_Metric 31'!$E$6:$E$109,0)))</f>
        <v/>
      </c>
      <c r="P167" s="175" t="str">
        <f>IF(M167="No Mapped Crop","",INDEX('Inputs_Metric 31'!$M$7:$O$26,MATCH(M167,'Inputs_Metric 31'!$G$7:$G$26,0),MATCH('Inputs_Metric 31'!$H$44,'Inputs_Metric 31'!$M$6:$O$6,0)))</f>
        <v/>
      </c>
      <c r="Q167" s="184" t="str">
        <f t="shared" si="10"/>
        <v/>
      </c>
      <c r="R167" s="184" t="str">
        <f t="shared" si="11"/>
        <v/>
      </c>
    </row>
    <row r="168" spans="3:18" x14ac:dyDescent="0.25">
      <c r="C168">
        <f t="shared" si="9"/>
        <v>9</v>
      </c>
      <c r="D168">
        <f>COUNTIF($F$4:F168,F168)</f>
        <v>34</v>
      </c>
      <c r="E168" s="40">
        <f>'Agricultural Data'!C168</f>
        <v>20</v>
      </c>
      <c r="F168" s="40" t="str">
        <f>'Agricultural Data'!D168</f>
        <v>USFWS-15</v>
      </c>
      <c r="G168" s="40">
        <f>'Agricultural Data'!E168</f>
        <v>0</v>
      </c>
      <c r="H168" s="38" t="str">
        <f>'Agricultural Data'!F168</f>
        <v>Delaware</v>
      </c>
      <c r="I168" s="38" t="str">
        <f>'Agricultural Data'!G168</f>
        <v>Sussex</v>
      </c>
      <c r="J168" s="38" t="str">
        <f>'Agricultural Data'!H168</f>
        <v>CDL_Rev</v>
      </c>
      <c r="K168" s="118">
        <f>'Agricultural Data'!I168</f>
        <v>0.74551578500000004</v>
      </c>
      <c r="L168" s="121">
        <f>'Agricultural Data'!J168</f>
        <v>0.74551578500000004</v>
      </c>
      <c r="M168" s="120" t="str">
        <f>IF(J168=0,"No Data",
IF(     OR(   INDEX('Inputs_Metric 31'!$T$6:$T$141,  MATCH($J168,'Inputs_Metric 31'!$S$6:$S$141,0))  =  "",     INDEX('Inputs_Metric 31'!$T$6:$T$141,MATCH($J168,'Inputs_Metric 31'!$S$6:$S$141,0))="CDL_Rev"),                 "No Mapped Crop",                  INDEX('Inputs_Metric 31'!$T$6:$T$141,MATCH($J168,'Inputs_Metric 31'!$S$6:$S$141,0)   )   )
       )</f>
        <v>No Mapped Crop</v>
      </c>
      <c r="N168" s="120" t="str">
        <f>IF(J168=0,"No Data",
IF(   OR(     INDEX('Inputs_Metric 31'!$U$6:$U$141,MATCH($J168,'Inputs_Metric 31'!$S$6:$S$141,0))="",     INDEX('Inputs_Metric 31'!$U$6:$U$141,MATCH($J168,'Inputs_Metric 31'!$S$6:$S$141,0))="CDL_Rev"  ),     "No Mapped Crop",INDEX('Inputs_Metric 31'!$U$6:$U$141,MATCH($J168,'Inputs_Metric 31'!$S$6:$S$141,0))))</f>
        <v>No Mapped Crop</v>
      </c>
      <c r="O168" s="102" t="str">
        <f>IF(N168="No Mapped Crop","",'Inputs_Metric 31'!$H$43*INDEX('Inputs_Metric 31'!$D$6:$D$109,MATCH(CONCATENATE(N168,H168),'Inputs_Metric 31'!$E$6:$E$109,0)))</f>
        <v/>
      </c>
      <c r="P168" s="175" t="str">
        <f>IF(M168="No Mapped Crop","",INDEX('Inputs_Metric 31'!$M$7:$O$26,MATCH(M168,'Inputs_Metric 31'!$G$7:$G$26,0),MATCH('Inputs_Metric 31'!$H$44,'Inputs_Metric 31'!$M$6:$O$6,0)))</f>
        <v/>
      </c>
      <c r="Q168" s="184" t="str">
        <f t="shared" si="10"/>
        <v/>
      </c>
      <c r="R168" s="184" t="str">
        <f t="shared" si="11"/>
        <v/>
      </c>
    </row>
    <row r="169" spans="3:18" x14ac:dyDescent="0.25">
      <c r="C169">
        <f t="shared" si="9"/>
        <v>9</v>
      </c>
      <c r="D169">
        <f>COUNTIF($F$4:F169,F169)</f>
        <v>35</v>
      </c>
      <c r="E169" s="40">
        <f>'Agricultural Data'!C169</f>
        <v>100</v>
      </c>
      <c r="F169" s="40" t="str">
        <f>'Agricultural Data'!D169</f>
        <v>USFWS-15</v>
      </c>
      <c r="G169" s="40">
        <f>'Agricultural Data'!E169</f>
        <v>0</v>
      </c>
      <c r="H169" s="38" t="str">
        <f>'Agricultural Data'!F169</f>
        <v>Delaware</v>
      </c>
      <c r="I169" s="38" t="str">
        <f>'Agricultural Data'!G169</f>
        <v>Sussex</v>
      </c>
      <c r="J169" s="38" t="str">
        <f>'Agricultural Data'!H169</f>
        <v>Corn</v>
      </c>
      <c r="K169" s="118">
        <f>'Agricultural Data'!I169</f>
        <v>21.271786819999999</v>
      </c>
      <c r="L169" s="121">
        <f>'Agricultural Data'!J169</f>
        <v>21.271786819999999</v>
      </c>
      <c r="M169" s="120" t="str">
        <f>IF(J169=0,"No Data",
IF(     OR(   INDEX('Inputs_Metric 31'!$T$6:$T$141,  MATCH($J169,'Inputs_Metric 31'!$S$6:$S$141,0))  =  "",     INDEX('Inputs_Metric 31'!$T$6:$T$141,MATCH($J169,'Inputs_Metric 31'!$S$6:$S$141,0))="CDL_Rev"),                 "No Mapped Crop",                  INDEX('Inputs_Metric 31'!$T$6:$T$141,MATCH($J169,'Inputs_Metric 31'!$S$6:$S$141,0)   )   )
       )</f>
        <v>Corn</v>
      </c>
      <c r="N169" s="120" t="str">
        <f>IF(J169=0,"No Data",
IF(   OR(     INDEX('Inputs_Metric 31'!$U$6:$U$141,MATCH($J169,'Inputs_Metric 31'!$S$6:$S$141,0))="",     INDEX('Inputs_Metric 31'!$U$6:$U$141,MATCH($J169,'Inputs_Metric 31'!$S$6:$S$141,0))="CDL_Rev"  ),     "No Mapped Crop",INDEX('Inputs_Metric 31'!$U$6:$U$141,MATCH($J169,'Inputs_Metric 31'!$S$6:$S$141,0))))</f>
        <v>CORN</v>
      </c>
      <c r="O169" s="102">
        <f>IF(N169="No Mapped Crop","",'Inputs_Metric 31'!$H$43*INDEX('Inputs_Metric 31'!$D$6:$D$109,MATCH(CONCATENATE(N169,H169),'Inputs_Metric 31'!$E$6:$E$109,0)))</f>
        <v>22.336782657031687</v>
      </c>
      <c r="P169" s="175">
        <f>IF(M169="No Mapped Crop","",INDEX('Inputs_Metric 31'!$M$7:$O$26,MATCH(M169,'Inputs_Metric 31'!$G$7:$G$26,0),MATCH('Inputs_Metric 31'!$H$44,'Inputs_Metric 31'!$M$6:$O$6,0)))</f>
        <v>1</v>
      </c>
      <c r="Q169" s="184">
        <f t="shared" si="10"/>
        <v>475.14327892505122</v>
      </c>
      <c r="R169" s="184">
        <f t="shared" si="11"/>
        <v>475.14327892505122</v>
      </c>
    </row>
    <row r="170" spans="3:18" x14ac:dyDescent="0.25">
      <c r="C170">
        <f t="shared" si="9"/>
        <v>9</v>
      </c>
      <c r="D170">
        <f>COUNTIF($F$4:F170,F170)</f>
        <v>36</v>
      </c>
      <c r="E170" s="40">
        <f>'Agricultural Data'!C170</f>
        <v>100</v>
      </c>
      <c r="F170" s="40" t="str">
        <f>'Agricultural Data'!D170</f>
        <v>USFWS-15</v>
      </c>
      <c r="G170" s="40">
        <f>'Agricultural Data'!E170</f>
        <v>0</v>
      </c>
      <c r="H170" s="38" t="str">
        <f>'Agricultural Data'!F170</f>
        <v>Delaware</v>
      </c>
      <c r="I170" s="38" t="str">
        <f>'Agricultural Data'!G170</f>
        <v>Sussex</v>
      </c>
      <c r="J170" s="38" t="str">
        <f>'Agricultural Data'!H170</f>
        <v>Soybeans</v>
      </c>
      <c r="K170" s="118">
        <f>'Agricultural Data'!I170</f>
        <v>5.2650662349999999</v>
      </c>
      <c r="L170" s="121">
        <f>'Agricultural Data'!J170</f>
        <v>5.2650662349999999</v>
      </c>
      <c r="M170" s="120" t="str">
        <f>IF(J170=0,"No Data",
IF(     OR(   INDEX('Inputs_Metric 31'!$T$6:$T$141,  MATCH($J170,'Inputs_Metric 31'!$S$6:$S$141,0))  =  "",     INDEX('Inputs_Metric 31'!$T$6:$T$141,MATCH($J170,'Inputs_Metric 31'!$S$6:$S$141,0))="CDL_Rev"),                 "No Mapped Crop",                  INDEX('Inputs_Metric 31'!$T$6:$T$141,MATCH($J170,'Inputs_Metric 31'!$S$6:$S$141,0)   )   )
       )</f>
        <v>Soybeans</v>
      </c>
      <c r="N170" s="120" t="str">
        <f>IF(J170=0,"No Data",
IF(   OR(     INDEX('Inputs_Metric 31'!$U$6:$U$141,MATCH($J170,'Inputs_Metric 31'!$S$6:$S$141,0))="",     INDEX('Inputs_Metric 31'!$U$6:$U$141,MATCH($J170,'Inputs_Metric 31'!$S$6:$S$141,0))="CDL_Rev"  ),     "No Mapped Crop",INDEX('Inputs_Metric 31'!$U$6:$U$141,MATCH($J170,'Inputs_Metric 31'!$S$6:$S$141,0))))</f>
        <v>SOYBEANS</v>
      </c>
      <c r="O170" s="102">
        <f>IF(N170="No Mapped Crop","",'Inputs_Metric 31'!$H$43*INDEX('Inputs_Metric 31'!$D$6:$D$109,MATCH(CONCATENATE(N170,H170),'Inputs_Metric 31'!$E$6:$E$109,0)))</f>
        <v>24.542412451361869</v>
      </c>
      <c r="P170" s="175">
        <f>IF(M170="No Mapped Crop","",INDEX('Inputs_Metric 31'!$M$7:$O$26,MATCH(M170,'Inputs_Metric 31'!$G$7:$G$26,0),MATCH('Inputs_Metric 31'!$H$44,'Inputs_Metric 31'!$M$6:$O$6,0)))</f>
        <v>1</v>
      </c>
      <c r="Q170" s="184">
        <f t="shared" si="10"/>
        <v>129.21742712310896</v>
      </c>
      <c r="R170" s="184">
        <f t="shared" si="11"/>
        <v>129.21742712310896</v>
      </c>
    </row>
    <row r="171" spans="3:18" x14ac:dyDescent="0.25">
      <c r="C171">
        <f t="shared" si="9"/>
        <v>9</v>
      </c>
      <c r="D171">
        <f>COUNTIF($F$4:F171,F171)</f>
        <v>37</v>
      </c>
      <c r="E171" s="40">
        <f>'Agricultural Data'!C171</f>
        <v>100</v>
      </c>
      <c r="F171" s="40" t="str">
        <f>'Agricultural Data'!D171</f>
        <v>USFWS-15</v>
      </c>
      <c r="G171" s="40">
        <f>'Agricultural Data'!E171</f>
        <v>0</v>
      </c>
      <c r="H171" s="38" t="str">
        <f>'Agricultural Data'!F171</f>
        <v>Delaware</v>
      </c>
      <c r="I171" s="38" t="str">
        <f>'Agricultural Data'!G171</f>
        <v>Sussex</v>
      </c>
      <c r="J171" s="38" t="str">
        <f>'Agricultural Data'!H171</f>
        <v>Other Hay/Non Alfalfa</v>
      </c>
      <c r="K171" s="118">
        <f>'Agricultural Data'!I171</f>
        <v>0.66792481500000001</v>
      </c>
      <c r="L171" s="121">
        <f>'Agricultural Data'!J171</f>
        <v>0.66792481500000001</v>
      </c>
      <c r="M171" s="120" t="str">
        <f>IF(J171=0,"No Data",
IF(     OR(   INDEX('Inputs_Metric 31'!$T$6:$T$141,  MATCH($J171,'Inputs_Metric 31'!$S$6:$S$141,0))  =  "",     INDEX('Inputs_Metric 31'!$T$6:$T$141,MATCH($J171,'Inputs_Metric 31'!$S$6:$S$141,0))="CDL_Rev"),                 "No Mapped Crop",                  INDEX('Inputs_Metric 31'!$T$6:$T$141,MATCH($J171,'Inputs_Metric 31'!$S$6:$S$141,0)   )   )
       )</f>
        <v>Other Hay</v>
      </c>
      <c r="N171" s="120" t="str">
        <f>IF(J171=0,"No Data",
IF(   OR(     INDEX('Inputs_Metric 31'!$U$6:$U$141,MATCH($J171,'Inputs_Metric 31'!$S$6:$S$141,0))="",     INDEX('Inputs_Metric 31'!$U$6:$U$141,MATCH($J171,'Inputs_Metric 31'!$S$6:$S$141,0))="CDL_Rev"  ),     "No Mapped Crop",INDEX('Inputs_Metric 31'!$U$6:$U$141,MATCH($J171,'Inputs_Metric 31'!$S$6:$S$141,0))))</f>
        <v>GRASS-LEGUME HAY</v>
      </c>
      <c r="O171" s="102">
        <f>IF(N171="No Mapped Crop","",'Inputs_Metric 31'!$H$43*INDEX('Inputs_Metric 31'!$D$6:$D$109,MATCH(CONCATENATE(N171,H171),'Inputs_Metric 31'!$E$6:$E$109,0)))</f>
        <v>116.27366314619235</v>
      </c>
      <c r="P171" s="175">
        <f>IF(M171="No Mapped Crop","",INDEX('Inputs_Metric 31'!$M$7:$O$26,MATCH(M171,'Inputs_Metric 31'!$G$7:$G$26,0),MATCH('Inputs_Metric 31'!$H$44,'Inputs_Metric 31'!$M$6:$O$6,0)))</f>
        <v>1</v>
      </c>
      <c r="Q171" s="184">
        <f t="shared" si="10"/>
        <v>77.662064946292844</v>
      </c>
      <c r="R171" s="184">
        <f t="shared" si="11"/>
        <v>77.662064946292844</v>
      </c>
    </row>
    <row r="172" spans="3:18" x14ac:dyDescent="0.25">
      <c r="C172">
        <f t="shared" si="9"/>
        <v>9</v>
      </c>
      <c r="D172">
        <f>COUNTIF($F$4:F172,F172)</f>
        <v>38</v>
      </c>
      <c r="E172" s="40">
        <f>'Agricultural Data'!C172</f>
        <v>100</v>
      </c>
      <c r="F172" s="40" t="str">
        <f>'Agricultural Data'!D172</f>
        <v>USFWS-15</v>
      </c>
      <c r="G172" s="40">
        <f>'Agricultural Data'!E172</f>
        <v>0</v>
      </c>
      <c r="H172" s="38" t="str">
        <f>'Agricultural Data'!F172</f>
        <v>Delaware</v>
      </c>
      <c r="I172" s="38" t="str">
        <f>'Agricultural Data'!G172</f>
        <v>Sussex</v>
      </c>
      <c r="J172" s="38" t="str">
        <f>'Agricultural Data'!H172</f>
        <v>Dry Beans</v>
      </c>
      <c r="K172" s="118">
        <f>'Agricultural Data'!I172</f>
        <v>0.19175348</v>
      </c>
      <c r="L172" s="121">
        <f>'Agricultural Data'!J172</f>
        <v>0.19175348</v>
      </c>
      <c r="M172" s="120" t="str">
        <f>IF(J172=0,"No Data",
IF(     OR(   INDEX('Inputs_Metric 31'!$T$6:$T$141,  MATCH($J172,'Inputs_Metric 31'!$S$6:$S$141,0))  =  "",     INDEX('Inputs_Metric 31'!$T$6:$T$141,MATCH($J172,'Inputs_Metric 31'!$S$6:$S$141,0))="CDL_Rev"),                 "No Mapped Crop",                  INDEX('Inputs_Metric 31'!$T$6:$T$141,MATCH($J172,'Inputs_Metric 31'!$S$6:$S$141,0)   )   )
       )</f>
        <v>Soybeans</v>
      </c>
      <c r="N172" s="120" t="str">
        <f>IF(J172=0,"No Data",
IF(   OR(     INDEX('Inputs_Metric 31'!$U$6:$U$141,MATCH($J172,'Inputs_Metric 31'!$S$6:$S$141,0))="",     INDEX('Inputs_Metric 31'!$U$6:$U$141,MATCH($J172,'Inputs_Metric 31'!$S$6:$S$141,0))="CDL_Rev"  ),     "No Mapped Crop",INDEX('Inputs_Metric 31'!$U$6:$U$141,MATCH($J172,'Inputs_Metric 31'!$S$6:$S$141,0))))</f>
        <v>SOYBEANS</v>
      </c>
      <c r="O172" s="102">
        <f>IF(N172="No Mapped Crop","",'Inputs_Metric 31'!$H$43*INDEX('Inputs_Metric 31'!$D$6:$D$109,MATCH(CONCATENATE(N172,H172),'Inputs_Metric 31'!$E$6:$E$109,0)))</f>
        <v>24.542412451361869</v>
      </c>
      <c r="P172" s="175">
        <f>IF(M172="No Mapped Crop","",INDEX('Inputs_Metric 31'!$M$7:$O$26,MATCH(M172,'Inputs_Metric 31'!$G$7:$G$26,0),MATCH('Inputs_Metric 31'!$H$44,'Inputs_Metric 31'!$M$6:$O$6,0)))</f>
        <v>1</v>
      </c>
      <c r="Q172" s="184">
        <f t="shared" si="10"/>
        <v>4.7060929951439689</v>
      </c>
      <c r="R172" s="184">
        <f t="shared" si="11"/>
        <v>4.7060929951439689</v>
      </c>
    </row>
    <row r="173" spans="3:18" x14ac:dyDescent="0.25">
      <c r="C173">
        <f t="shared" si="9"/>
        <v>9</v>
      </c>
      <c r="D173">
        <f>COUNTIF($F$4:F173,F173)</f>
        <v>39</v>
      </c>
      <c r="E173" s="40">
        <f>'Agricultural Data'!C173</f>
        <v>100</v>
      </c>
      <c r="F173" s="40" t="str">
        <f>'Agricultural Data'!D173</f>
        <v>USFWS-15</v>
      </c>
      <c r="G173" s="40">
        <f>'Agricultural Data'!E173</f>
        <v>0</v>
      </c>
      <c r="H173" s="38" t="str">
        <f>'Agricultural Data'!F173</f>
        <v>Delaware</v>
      </c>
      <c r="I173" s="38" t="str">
        <f>'Agricultural Data'!G173</f>
        <v>Sussex</v>
      </c>
      <c r="J173" s="38" t="str">
        <f>'Agricultural Data'!H173</f>
        <v>Open Water</v>
      </c>
      <c r="K173" s="118">
        <f>'Agricultural Data'!I173</f>
        <v>11.596143440000001</v>
      </c>
      <c r="L173" s="121">
        <f>'Agricultural Data'!J173</f>
        <v>11.596143440000001</v>
      </c>
      <c r="M173" s="120" t="str">
        <f>IF(J173=0,"No Data",
IF(     OR(   INDEX('Inputs_Metric 31'!$T$6:$T$141,  MATCH($J173,'Inputs_Metric 31'!$S$6:$S$141,0))  =  "",     INDEX('Inputs_Metric 31'!$T$6:$T$141,MATCH($J173,'Inputs_Metric 31'!$S$6:$S$141,0))="CDL_Rev"),                 "No Mapped Crop",                  INDEX('Inputs_Metric 31'!$T$6:$T$141,MATCH($J173,'Inputs_Metric 31'!$S$6:$S$141,0)   )   )
       )</f>
        <v>No Mapped Crop</v>
      </c>
      <c r="N173" s="120" t="str">
        <f>IF(J173=0,"No Data",
IF(   OR(     INDEX('Inputs_Metric 31'!$U$6:$U$141,MATCH($J173,'Inputs_Metric 31'!$S$6:$S$141,0))="",     INDEX('Inputs_Metric 31'!$U$6:$U$141,MATCH($J173,'Inputs_Metric 31'!$S$6:$S$141,0))="CDL_Rev"  ),     "No Mapped Crop",INDEX('Inputs_Metric 31'!$U$6:$U$141,MATCH($J173,'Inputs_Metric 31'!$S$6:$S$141,0))))</f>
        <v>No Mapped Crop</v>
      </c>
      <c r="O173" s="102" t="str">
        <f>IF(N173="No Mapped Crop","",'Inputs_Metric 31'!$H$43*INDEX('Inputs_Metric 31'!$D$6:$D$109,MATCH(CONCATENATE(N173,H173),'Inputs_Metric 31'!$E$6:$E$109,0)))</f>
        <v/>
      </c>
      <c r="P173" s="175" t="str">
        <f>IF(M173="No Mapped Crop","",INDEX('Inputs_Metric 31'!$M$7:$O$26,MATCH(M173,'Inputs_Metric 31'!$G$7:$G$26,0),MATCH('Inputs_Metric 31'!$H$44,'Inputs_Metric 31'!$M$6:$O$6,0)))</f>
        <v/>
      </c>
      <c r="Q173" s="184" t="str">
        <f t="shared" si="10"/>
        <v/>
      </c>
      <c r="R173" s="184" t="str">
        <f t="shared" si="11"/>
        <v/>
      </c>
    </row>
    <row r="174" spans="3:18" x14ac:dyDescent="0.25">
      <c r="C174">
        <f t="shared" si="9"/>
        <v>9</v>
      </c>
      <c r="D174">
        <f>COUNTIF($F$4:F174,F174)</f>
        <v>40</v>
      </c>
      <c r="E174" s="40">
        <f>'Agricultural Data'!C174</f>
        <v>100</v>
      </c>
      <c r="F174" s="40" t="str">
        <f>'Agricultural Data'!D174</f>
        <v>USFWS-15</v>
      </c>
      <c r="G174" s="40">
        <f>'Agricultural Data'!E174</f>
        <v>0</v>
      </c>
      <c r="H174" s="38" t="str">
        <f>'Agricultural Data'!F174</f>
        <v>Delaware</v>
      </c>
      <c r="I174" s="38" t="str">
        <f>'Agricultural Data'!G174</f>
        <v>Sussex</v>
      </c>
      <c r="J174" s="38" t="str">
        <f>'Agricultural Data'!H174</f>
        <v>Developed/Open Space</v>
      </c>
      <c r="K174" s="118">
        <f>'Agricultural Data'!I174</f>
        <v>13.944382255000001</v>
      </c>
      <c r="L174" s="121">
        <f>'Agricultural Data'!J174</f>
        <v>13.944382255000001</v>
      </c>
      <c r="M174" s="120" t="str">
        <f>IF(J174=0,"No Data",
IF(     OR(   INDEX('Inputs_Metric 31'!$T$6:$T$141,  MATCH($J174,'Inputs_Metric 31'!$S$6:$S$141,0))  =  "",     INDEX('Inputs_Metric 31'!$T$6:$T$141,MATCH($J174,'Inputs_Metric 31'!$S$6:$S$141,0))="CDL_Rev"),                 "No Mapped Crop",                  INDEX('Inputs_Metric 31'!$T$6:$T$141,MATCH($J174,'Inputs_Metric 31'!$S$6:$S$141,0)   )   )
       )</f>
        <v>No Mapped Crop</v>
      </c>
      <c r="N174" s="120" t="str">
        <f>IF(J174=0,"No Data",
IF(   OR(     INDEX('Inputs_Metric 31'!$U$6:$U$141,MATCH($J174,'Inputs_Metric 31'!$S$6:$S$141,0))="",     INDEX('Inputs_Metric 31'!$U$6:$U$141,MATCH($J174,'Inputs_Metric 31'!$S$6:$S$141,0))="CDL_Rev"  ),     "No Mapped Crop",INDEX('Inputs_Metric 31'!$U$6:$U$141,MATCH($J174,'Inputs_Metric 31'!$S$6:$S$141,0))))</f>
        <v>No Mapped Crop</v>
      </c>
      <c r="O174" s="102" t="str">
        <f>IF(N174="No Mapped Crop","",'Inputs_Metric 31'!$H$43*INDEX('Inputs_Metric 31'!$D$6:$D$109,MATCH(CONCATENATE(N174,H174),'Inputs_Metric 31'!$E$6:$E$109,0)))</f>
        <v/>
      </c>
      <c r="P174" s="175" t="str">
        <f>IF(M174="No Mapped Crop","",INDEX('Inputs_Metric 31'!$M$7:$O$26,MATCH(M174,'Inputs_Metric 31'!$G$7:$G$26,0),MATCH('Inputs_Metric 31'!$H$44,'Inputs_Metric 31'!$M$6:$O$6,0)))</f>
        <v/>
      </c>
      <c r="Q174" s="184" t="str">
        <f t="shared" si="10"/>
        <v/>
      </c>
      <c r="R174" s="184" t="str">
        <f t="shared" si="11"/>
        <v/>
      </c>
    </row>
    <row r="175" spans="3:18" x14ac:dyDescent="0.25">
      <c r="C175">
        <f t="shared" si="9"/>
        <v>9</v>
      </c>
      <c r="D175">
        <f>COUNTIF($F$4:F175,F175)</f>
        <v>41</v>
      </c>
      <c r="E175" s="40">
        <f>'Agricultural Data'!C175</f>
        <v>100</v>
      </c>
      <c r="F175" s="40" t="str">
        <f>'Agricultural Data'!D175</f>
        <v>USFWS-15</v>
      </c>
      <c r="G175" s="40">
        <f>'Agricultural Data'!E175</f>
        <v>0</v>
      </c>
      <c r="H175" s="38" t="str">
        <f>'Agricultural Data'!F175</f>
        <v>Delaware</v>
      </c>
      <c r="I175" s="38" t="str">
        <f>'Agricultural Data'!G175</f>
        <v>Sussex</v>
      </c>
      <c r="J175" s="38" t="str">
        <f>'Agricultural Data'!H175</f>
        <v>Developed/Low Intensity</v>
      </c>
      <c r="K175" s="118">
        <f>'Agricultural Data'!I175</f>
        <v>20.830951500000001</v>
      </c>
      <c r="L175" s="121">
        <f>'Agricultural Data'!J175</f>
        <v>20.830951500000001</v>
      </c>
      <c r="M175" s="120" t="str">
        <f>IF(J175=0,"No Data",
IF(     OR(   INDEX('Inputs_Metric 31'!$T$6:$T$141,  MATCH($J175,'Inputs_Metric 31'!$S$6:$S$141,0))  =  "",     INDEX('Inputs_Metric 31'!$T$6:$T$141,MATCH($J175,'Inputs_Metric 31'!$S$6:$S$141,0))="CDL_Rev"),                 "No Mapped Crop",                  INDEX('Inputs_Metric 31'!$T$6:$T$141,MATCH($J175,'Inputs_Metric 31'!$S$6:$S$141,0)   )   )
       )</f>
        <v>No Mapped Crop</v>
      </c>
      <c r="N175" s="120" t="str">
        <f>IF(J175=0,"No Data",
IF(   OR(     INDEX('Inputs_Metric 31'!$U$6:$U$141,MATCH($J175,'Inputs_Metric 31'!$S$6:$S$141,0))="",     INDEX('Inputs_Metric 31'!$U$6:$U$141,MATCH($J175,'Inputs_Metric 31'!$S$6:$S$141,0))="CDL_Rev"  ),     "No Mapped Crop",INDEX('Inputs_Metric 31'!$U$6:$U$141,MATCH($J175,'Inputs_Metric 31'!$S$6:$S$141,0))))</f>
        <v>No Mapped Crop</v>
      </c>
      <c r="O175" s="102" t="str">
        <f>IF(N175="No Mapped Crop","",'Inputs_Metric 31'!$H$43*INDEX('Inputs_Metric 31'!$D$6:$D$109,MATCH(CONCATENATE(N175,H175),'Inputs_Metric 31'!$E$6:$E$109,0)))</f>
        <v/>
      </c>
      <c r="P175" s="175" t="str">
        <f>IF(M175="No Mapped Crop","",INDEX('Inputs_Metric 31'!$M$7:$O$26,MATCH(M175,'Inputs_Metric 31'!$G$7:$G$26,0),MATCH('Inputs_Metric 31'!$H$44,'Inputs_Metric 31'!$M$6:$O$6,0)))</f>
        <v/>
      </c>
      <c r="Q175" s="184" t="str">
        <f t="shared" si="10"/>
        <v/>
      </c>
      <c r="R175" s="184" t="str">
        <f t="shared" si="11"/>
        <v/>
      </c>
    </row>
    <row r="176" spans="3:18" x14ac:dyDescent="0.25">
      <c r="C176">
        <f t="shared" si="9"/>
        <v>9</v>
      </c>
      <c r="D176">
        <f>COUNTIF($F$4:F176,F176)</f>
        <v>42</v>
      </c>
      <c r="E176" s="40">
        <f>'Agricultural Data'!C176</f>
        <v>100</v>
      </c>
      <c r="F176" s="40" t="str">
        <f>'Agricultural Data'!D176</f>
        <v>USFWS-15</v>
      </c>
      <c r="G176" s="40">
        <f>'Agricultural Data'!E176</f>
        <v>0</v>
      </c>
      <c r="H176" s="38" t="str">
        <f>'Agricultural Data'!F176</f>
        <v>Delaware</v>
      </c>
      <c r="I176" s="38" t="str">
        <f>'Agricultural Data'!G176</f>
        <v>Sussex</v>
      </c>
      <c r="J176" s="38" t="str">
        <f>'Agricultural Data'!H176</f>
        <v>Developed/Med Intensity</v>
      </c>
      <c r="K176" s="118">
        <f>'Agricultural Data'!I176</f>
        <v>2.0751877900000002</v>
      </c>
      <c r="L176" s="121">
        <f>'Agricultural Data'!J176</f>
        <v>2.0751877900000002</v>
      </c>
      <c r="M176" s="120" t="str">
        <f>IF(J176=0,"No Data",
IF(     OR(   INDEX('Inputs_Metric 31'!$T$6:$T$141,  MATCH($J176,'Inputs_Metric 31'!$S$6:$S$141,0))  =  "",     INDEX('Inputs_Metric 31'!$T$6:$T$141,MATCH($J176,'Inputs_Metric 31'!$S$6:$S$141,0))="CDL_Rev"),                 "No Mapped Crop",                  INDEX('Inputs_Metric 31'!$T$6:$T$141,MATCH($J176,'Inputs_Metric 31'!$S$6:$S$141,0)   )   )
       )</f>
        <v>No Mapped Crop</v>
      </c>
      <c r="N176" s="120" t="str">
        <f>IF(J176=0,"No Data",
IF(   OR(     INDEX('Inputs_Metric 31'!$U$6:$U$141,MATCH($J176,'Inputs_Metric 31'!$S$6:$S$141,0))="",     INDEX('Inputs_Metric 31'!$U$6:$U$141,MATCH($J176,'Inputs_Metric 31'!$S$6:$S$141,0))="CDL_Rev"  ),     "No Mapped Crop",INDEX('Inputs_Metric 31'!$U$6:$U$141,MATCH($J176,'Inputs_Metric 31'!$S$6:$S$141,0))))</f>
        <v>No Mapped Crop</v>
      </c>
      <c r="O176" s="102" t="str">
        <f>IF(N176="No Mapped Crop","",'Inputs_Metric 31'!$H$43*INDEX('Inputs_Metric 31'!$D$6:$D$109,MATCH(CONCATENATE(N176,H176),'Inputs_Metric 31'!$E$6:$E$109,0)))</f>
        <v/>
      </c>
      <c r="P176" s="175" t="str">
        <f>IF(M176="No Mapped Crop","",INDEX('Inputs_Metric 31'!$M$7:$O$26,MATCH(M176,'Inputs_Metric 31'!$G$7:$G$26,0),MATCH('Inputs_Metric 31'!$H$44,'Inputs_Metric 31'!$M$6:$O$6,0)))</f>
        <v/>
      </c>
      <c r="Q176" s="184" t="str">
        <f t="shared" si="10"/>
        <v/>
      </c>
      <c r="R176" s="184" t="str">
        <f t="shared" si="11"/>
        <v/>
      </c>
    </row>
    <row r="177" spans="3:18" x14ac:dyDescent="0.25">
      <c r="C177">
        <f t="shared" si="9"/>
        <v>9</v>
      </c>
      <c r="D177">
        <f>COUNTIF($F$4:F177,F177)</f>
        <v>43</v>
      </c>
      <c r="E177" s="40">
        <f>'Agricultural Data'!C177</f>
        <v>100</v>
      </c>
      <c r="F177" s="40" t="str">
        <f>'Agricultural Data'!D177</f>
        <v>USFWS-15</v>
      </c>
      <c r="G177" s="40">
        <f>'Agricultural Data'!E177</f>
        <v>0</v>
      </c>
      <c r="H177" s="38" t="str">
        <f>'Agricultural Data'!F177</f>
        <v>Delaware</v>
      </c>
      <c r="I177" s="38" t="str">
        <f>'Agricultural Data'!G177</f>
        <v>Sussex</v>
      </c>
      <c r="J177" s="38" t="str">
        <f>'Agricultural Data'!H177</f>
        <v>Barren</v>
      </c>
      <c r="K177" s="118">
        <f>'Agricultural Data'!I177</f>
        <v>13.93079148</v>
      </c>
      <c r="L177" s="121">
        <f>'Agricultural Data'!J177</f>
        <v>13.93079148</v>
      </c>
      <c r="M177" s="120" t="str">
        <f>IF(J177=0,"No Data",
IF(     OR(   INDEX('Inputs_Metric 31'!$T$6:$T$141,  MATCH($J177,'Inputs_Metric 31'!$S$6:$S$141,0))  =  "",     INDEX('Inputs_Metric 31'!$T$6:$T$141,MATCH($J177,'Inputs_Metric 31'!$S$6:$S$141,0))="CDL_Rev"),                 "No Mapped Crop",                  INDEX('Inputs_Metric 31'!$T$6:$T$141,MATCH($J177,'Inputs_Metric 31'!$S$6:$S$141,0)   )   )
       )</f>
        <v>No Mapped Crop</v>
      </c>
      <c r="N177" s="120" t="str">
        <f>IF(J177=0,"No Data",
IF(   OR(     INDEX('Inputs_Metric 31'!$U$6:$U$141,MATCH($J177,'Inputs_Metric 31'!$S$6:$S$141,0))="",     INDEX('Inputs_Metric 31'!$U$6:$U$141,MATCH($J177,'Inputs_Metric 31'!$S$6:$S$141,0))="CDL_Rev"  ),     "No Mapped Crop",INDEX('Inputs_Metric 31'!$U$6:$U$141,MATCH($J177,'Inputs_Metric 31'!$S$6:$S$141,0))))</f>
        <v>No Mapped Crop</v>
      </c>
      <c r="O177" s="102" t="str">
        <f>IF(N177="No Mapped Crop","",'Inputs_Metric 31'!$H$43*INDEX('Inputs_Metric 31'!$D$6:$D$109,MATCH(CONCATENATE(N177,H177),'Inputs_Metric 31'!$E$6:$E$109,0)))</f>
        <v/>
      </c>
      <c r="P177" s="175" t="str">
        <f>IF(M177="No Mapped Crop","",INDEX('Inputs_Metric 31'!$M$7:$O$26,MATCH(M177,'Inputs_Metric 31'!$G$7:$G$26,0),MATCH('Inputs_Metric 31'!$H$44,'Inputs_Metric 31'!$M$6:$O$6,0)))</f>
        <v/>
      </c>
      <c r="Q177" s="184" t="str">
        <f t="shared" si="10"/>
        <v/>
      </c>
      <c r="R177" s="184" t="str">
        <f t="shared" si="11"/>
        <v/>
      </c>
    </row>
    <row r="178" spans="3:18" x14ac:dyDescent="0.25">
      <c r="C178">
        <f t="shared" si="9"/>
        <v>9</v>
      </c>
      <c r="D178">
        <f>COUNTIF($F$4:F178,F178)</f>
        <v>44</v>
      </c>
      <c r="E178" s="40">
        <f>'Agricultural Data'!C178</f>
        <v>100</v>
      </c>
      <c r="F178" s="40" t="str">
        <f>'Agricultural Data'!D178</f>
        <v>USFWS-15</v>
      </c>
      <c r="G178" s="40">
        <f>'Agricultural Data'!E178</f>
        <v>0</v>
      </c>
      <c r="H178" s="38" t="str">
        <f>'Agricultural Data'!F178</f>
        <v>Delaware</v>
      </c>
      <c r="I178" s="38" t="str">
        <f>'Agricultural Data'!G178</f>
        <v>Sussex</v>
      </c>
      <c r="J178" s="38" t="str">
        <f>'Agricultural Data'!H178</f>
        <v>Deciduous Forest</v>
      </c>
      <c r="K178" s="118">
        <f>'Agricultural Data'!I178</f>
        <v>1.01560155</v>
      </c>
      <c r="L178" s="121">
        <f>'Agricultural Data'!J178</f>
        <v>1.01560155</v>
      </c>
      <c r="M178" s="120" t="str">
        <f>IF(J178=0,"No Data",
IF(     OR(   INDEX('Inputs_Metric 31'!$T$6:$T$141,  MATCH($J178,'Inputs_Metric 31'!$S$6:$S$141,0))  =  "",     INDEX('Inputs_Metric 31'!$T$6:$T$141,MATCH($J178,'Inputs_Metric 31'!$S$6:$S$141,0))="CDL_Rev"),                 "No Mapped Crop",                  INDEX('Inputs_Metric 31'!$T$6:$T$141,MATCH($J178,'Inputs_Metric 31'!$S$6:$S$141,0)   )   )
       )</f>
        <v>No Mapped Crop</v>
      </c>
      <c r="N178" s="120" t="str">
        <f>IF(J178=0,"No Data",
IF(   OR(     INDEX('Inputs_Metric 31'!$U$6:$U$141,MATCH($J178,'Inputs_Metric 31'!$S$6:$S$141,0))="",     INDEX('Inputs_Metric 31'!$U$6:$U$141,MATCH($J178,'Inputs_Metric 31'!$S$6:$S$141,0))="CDL_Rev"  ),     "No Mapped Crop",INDEX('Inputs_Metric 31'!$U$6:$U$141,MATCH($J178,'Inputs_Metric 31'!$S$6:$S$141,0))))</f>
        <v>No Mapped Crop</v>
      </c>
      <c r="O178" s="102" t="str">
        <f>IF(N178="No Mapped Crop","",'Inputs_Metric 31'!$H$43*INDEX('Inputs_Metric 31'!$D$6:$D$109,MATCH(CONCATENATE(N178,H178),'Inputs_Metric 31'!$E$6:$E$109,0)))</f>
        <v/>
      </c>
      <c r="P178" s="175" t="str">
        <f>IF(M178="No Mapped Crop","",INDEX('Inputs_Metric 31'!$M$7:$O$26,MATCH(M178,'Inputs_Metric 31'!$G$7:$G$26,0),MATCH('Inputs_Metric 31'!$H$44,'Inputs_Metric 31'!$M$6:$O$6,0)))</f>
        <v/>
      </c>
      <c r="Q178" s="184" t="str">
        <f t="shared" si="10"/>
        <v/>
      </c>
      <c r="R178" s="184" t="str">
        <f t="shared" si="11"/>
        <v/>
      </c>
    </row>
    <row r="179" spans="3:18" x14ac:dyDescent="0.25">
      <c r="C179">
        <f t="shared" si="9"/>
        <v>9</v>
      </c>
      <c r="D179">
        <f>COUNTIF($F$4:F179,F179)</f>
        <v>45</v>
      </c>
      <c r="E179" s="40">
        <f>'Agricultural Data'!C179</f>
        <v>100</v>
      </c>
      <c r="F179" s="40" t="str">
        <f>'Agricultural Data'!D179</f>
        <v>USFWS-15</v>
      </c>
      <c r="G179" s="40">
        <f>'Agricultural Data'!E179</f>
        <v>0</v>
      </c>
      <c r="H179" s="38" t="str">
        <f>'Agricultural Data'!F179</f>
        <v>Delaware</v>
      </c>
      <c r="I179" s="38" t="str">
        <f>'Agricultural Data'!G179</f>
        <v>Sussex</v>
      </c>
      <c r="J179" s="38" t="str">
        <f>'Agricultural Data'!H179</f>
        <v>Evergreen Forest</v>
      </c>
      <c r="K179" s="118">
        <f>'Agricultural Data'!I179</f>
        <v>1.6355879950000001</v>
      </c>
      <c r="L179" s="121">
        <f>'Agricultural Data'!J179</f>
        <v>1.6355879950000001</v>
      </c>
      <c r="M179" s="120" t="str">
        <f>IF(J179=0,"No Data",
IF(     OR(   INDEX('Inputs_Metric 31'!$T$6:$T$141,  MATCH($J179,'Inputs_Metric 31'!$S$6:$S$141,0))  =  "",     INDEX('Inputs_Metric 31'!$T$6:$T$141,MATCH($J179,'Inputs_Metric 31'!$S$6:$S$141,0))="CDL_Rev"),                 "No Mapped Crop",                  INDEX('Inputs_Metric 31'!$T$6:$T$141,MATCH($J179,'Inputs_Metric 31'!$S$6:$S$141,0)   )   )
       )</f>
        <v>No Mapped Crop</v>
      </c>
      <c r="N179" s="120" t="str">
        <f>IF(J179=0,"No Data",
IF(   OR(     INDEX('Inputs_Metric 31'!$U$6:$U$141,MATCH($J179,'Inputs_Metric 31'!$S$6:$S$141,0))="",     INDEX('Inputs_Metric 31'!$U$6:$U$141,MATCH($J179,'Inputs_Metric 31'!$S$6:$S$141,0))="CDL_Rev"  ),     "No Mapped Crop",INDEX('Inputs_Metric 31'!$U$6:$U$141,MATCH($J179,'Inputs_Metric 31'!$S$6:$S$141,0))))</f>
        <v>No Mapped Crop</v>
      </c>
      <c r="O179" s="102" t="str">
        <f>IF(N179="No Mapped Crop","",'Inputs_Metric 31'!$H$43*INDEX('Inputs_Metric 31'!$D$6:$D$109,MATCH(CONCATENATE(N179,H179),'Inputs_Metric 31'!$E$6:$E$109,0)))</f>
        <v/>
      </c>
      <c r="P179" s="175" t="str">
        <f>IF(M179="No Mapped Crop","",INDEX('Inputs_Metric 31'!$M$7:$O$26,MATCH(M179,'Inputs_Metric 31'!$G$7:$G$26,0),MATCH('Inputs_Metric 31'!$H$44,'Inputs_Metric 31'!$M$6:$O$6,0)))</f>
        <v/>
      </c>
      <c r="Q179" s="184" t="str">
        <f t="shared" si="10"/>
        <v/>
      </c>
      <c r="R179" s="184" t="str">
        <f t="shared" si="11"/>
        <v/>
      </c>
    </row>
    <row r="180" spans="3:18" x14ac:dyDescent="0.25">
      <c r="C180">
        <f t="shared" si="9"/>
        <v>9</v>
      </c>
      <c r="D180">
        <f>COUNTIF($F$4:F180,F180)</f>
        <v>46</v>
      </c>
      <c r="E180" s="40">
        <f>'Agricultural Data'!C180</f>
        <v>100</v>
      </c>
      <c r="F180" s="40" t="str">
        <f>'Agricultural Data'!D180</f>
        <v>USFWS-15</v>
      </c>
      <c r="G180" s="40">
        <f>'Agricultural Data'!E180</f>
        <v>0</v>
      </c>
      <c r="H180" s="38" t="str">
        <f>'Agricultural Data'!F180</f>
        <v>Delaware</v>
      </c>
      <c r="I180" s="38" t="str">
        <f>'Agricultural Data'!G180</f>
        <v>Sussex</v>
      </c>
      <c r="J180" s="38" t="str">
        <f>'Agricultural Data'!H180</f>
        <v>Mixed Forest</v>
      </c>
      <c r="K180" s="118">
        <f>'Agricultural Data'!I180</f>
        <v>0.63728379499999999</v>
      </c>
      <c r="L180" s="121">
        <f>'Agricultural Data'!J180</f>
        <v>0.63728379499999999</v>
      </c>
      <c r="M180" s="120" t="str">
        <f>IF(J180=0,"No Data",
IF(     OR(   INDEX('Inputs_Metric 31'!$T$6:$T$141,  MATCH($J180,'Inputs_Metric 31'!$S$6:$S$141,0))  =  "",     INDEX('Inputs_Metric 31'!$T$6:$T$141,MATCH($J180,'Inputs_Metric 31'!$S$6:$S$141,0))="CDL_Rev"),                 "No Mapped Crop",                  INDEX('Inputs_Metric 31'!$T$6:$T$141,MATCH($J180,'Inputs_Metric 31'!$S$6:$S$141,0)   )   )
       )</f>
        <v>No Mapped Crop</v>
      </c>
      <c r="N180" s="120" t="str">
        <f>IF(J180=0,"No Data",
IF(   OR(     INDEX('Inputs_Metric 31'!$U$6:$U$141,MATCH($J180,'Inputs_Metric 31'!$S$6:$S$141,0))="",     INDEX('Inputs_Metric 31'!$U$6:$U$141,MATCH($J180,'Inputs_Metric 31'!$S$6:$S$141,0))="CDL_Rev"  ),     "No Mapped Crop",INDEX('Inputs_Metric 31'!$U$6:$U$141,MATCH($J180,'Inputs_Metric 31'!$S$6:$S$141,0))))</f>
        <v>No Mapped Crop</v>
      </c>
      <c r="O180" s="102" t="str">
        <f>IF(N180="No Mapped Crop","",'Inputs_Metric 31'!$H$43*INDEX('Inputs_Metric 31'!$D$6:$D$109,MATCH(CONCATENATE(N180,H180),'Inputs_Metric 31'!$E$6:$E$109,0)))</f>
        <v/>
      </c>
      <c r="P180" s="175" t="str">
        <f>IF(M180="No Mapped Crop","",INDEX('Inputs_Metric 31'!$M$7:$O$26,MATCH(M180,'Inputs_Metric 31'!$G$7:$G$26,0),MATCH('Inputs_Metric 31'!$H$44,'Inputs_Metric 31'!$M$6:$O$6,0)))</f>
        <v/>
      </c>
      <c r="Q180" s="184" t="str">
        <f t="shared" si="10"/>
        <v/>
      </c>
      <c r="R180" s="184" t="str">
        <f t="shared" si="11"/>
        <v/>
      </c>
    </row>
    <row r="181" spans="3:18" x14ac:dyDescent="0.25">
      <c r="C181">
        <f t="shared" si="9"/>
        <v>9</v>
      </c>
      <c r="D181">
        <f>COUNTIF($F$4:F181,F181)</f>
        <v>47</v>
      </c>
      <c r="E181" s="40">
        <f>'Agricultural Data'!C181</f>
        <v>100</v>
      </c>
      <c r="F181" s="40" t="str">
        <f>'Agricultural Data'!D181</f>
        <v>USFWS-15</v>
      </c>
      <c r="G181" s="40">
        <f>'Agricultural Data'!E181</f>
        <v>0</v>
      </c>
      <c r="H181" s="38" t="str">
        <f>'Agricultural Data'!F181</f>
        <v>Delaware</v>
      </c>
      <c r="I181" s="38" t="str">
        <f>'Agricultural Data'!G181</f>
        <v>Sussex</v>
      </c>
      <c r="J181" s="38" t="str">
        <f>'Agricultural Data'!H181</f>
        <v>Shrubland</v>
      </c>
      <c r="K181" s="118">
        <f>'Agricultural Data'!I181</f>
        <v>0.44775426000000002</v>
      </c>
      <c r="L181" s="121">
        <f>'Agricultural Data'!J181</f>
        <v>0.44775426000000002</v>
      </c>
      <c r="M181" s="120" t="str">
        <f>IF(J181=0,"No Data",
IF(     OR(   INDEX('Inputs_Metric 31'!$T$6:$T$141,  MATCH($J181,'Inputs_Metric 31'!$S$6:$S$141,0))  =  "",     INDEX('Inputs_Metric 31'!$T$6:$T$141,MATCH($J181,'Inputs_Metric 31'!$S$6:$S$141,0))="CDL_Rev"),                 "No Mapped Crop",                  INDEX('Inputs_Metric 31'!$T$6:$T$141,MATCH($J181,'Inputs_Metric 31'!$S$6:$S$141,0)   )   )
       )</f>
        <v>No Mapped Crop</v>
      </c>
      <c r="N181" s="120" t="str">
        <f>IF(J181=0,"No Data",
IF(   OR(     INDEX('Inputs_Metric 31'!$U$6:$U$141,MATCH($J181,'Inputs_Metric 31'!$S$6:$S$141,0))="",     INDEX('Inputs_Metric 31'!$U$6:$U$141,MATCH($J181,'Inputs_Metric 31'!$S$6:$S$141,0))="CDL_Rev"  ),     "No Mapped Crop",INDEX('Inputs_Metric 31'!$U$6:$U$141,MATCH($J181,'Inputs_Metric 31'!$S$6:$S$141,0))))</f>
        <v>No Mapped Crop</v>
      </c>
      <c r="O181" s="102" t="str">
        <f>IF(N181="No Mapped Crop","",'Inputs_Metric 31'!$H$43*INDEX('Inputs_Metric 31'!$D$6:$D$109,MATCH(CONCATENATE(N181,H181),'Inputs_Metric 31'!$E$6:$E$109,0)))</f>
        <v/>
      </c>
      <c r="P181" s="175" t="str">
        <f>IF(M181="No Mapped Crop","",INDEX('Inputs_Metric 31'!$M$7:$O$26,MATCH(M181,'Inputs_Metric 31'!$G$7:$G$26,0),MATCH('Inputs_Metric 31'!$H$44,'Inputs_Metric 31'!$M$6:$O$6,0)))</f>
        <v/>
      </c>
      <c r="Q181" s="184" t="str">
        <f t="shared" si="10"/>
        <v/>
      </c>
      <c r="R181" s="184" t="str">
        <f t="shared" si="11"/>
        <v/>
      </c>
    </row>
    <row r="182" spans="3:18" x14ac:dyDescent="0.25">
      <c r="C182">
        <f t="shared" si="9"/>
        <v>9</v>
      </c>
      <c r="D182">
        <f>COUNTIF($F$4:F182,F182)</f>
        <v>48</v>
      </c>
      <c r="E182" s="40">
        <f>'Agricultural Data'!C182</f>
        <v>100</v>
      </c>
      <c r="F182" s="40" t="str">
        <f>'Agricultural Data'!D182</f>
        <v>USFWS-15</v>
      </c>
      <c r="G182" s="40">
        <f>'Agricultural Data'!E182</f>
        <v>0</v>
      </c>
      <c r="H182" s="38" t="str">
        <f>'Agricultural Data'!F182</f>
        <v>Delaware</v>
      </c>
      <c r="I182" s="38" t="str">
        <f>'Agricultural Data'!G182</f>
        <v>Sussex</v>
      </c>
      <c r="J182" s="38" t="str">
        <f>'Agricultural Data'!H182</f>
        <v>Grassland/Pasture</v>
      </c>
      <c r="K182" s="118">
        <f>'Agricultural Data'!I182</f>
        <v>1.408745605</v>
      </c>
      <c r="L182" s="121">
        <f>'Agricultural Data'!J182</f>
        <v>1.408745605</v>
      </c>
      <c r="M182" s="120" t="str">
        <f>IF(J182=0,"No Data",
IF(     OR(   INDEX('Inputs_Metric 31'!$T$6:$T$141,  MATCH($J182,'Inputs_Metric 31'!$S$6:$S$141,0))  =  "",     INDEX('Inputs_Metric 31'!$T$6:$T$141,MATCH($J182,'Inputs_Metric 31'!$S$6:$S$141,0))="CDL_Rev"),                 "No Mapped Crop",                  INDEX('Inputs_Metric 31'!$T$6:$T$141,MATCH($J182,'Inputs_Metric 31'!$S$6:$S$141,0)   )   )
       )</f>
        <v>Other Hay</v>
      </c>
      <c r="N182" s="120" t="str">
        <f>IF(J182=0,"No Data",
IF(   OR(     INDEX('Inputs_Metric 31'!$U$6:$U$141,MATCH($J182,'Inputs_Metric 31'!$S$6:$S$141,0))="",     INDEX('Inputs_Metric 31'!$U$6:$U$141,MATCH($J182,'Inputs_Metric 31'!$S$6:$S$141,0))="CDL_Rev"  ),     "No Mapped Crop",INDEX('Inputs_Metric 31'!$U$6:$U$141,MATCH($J182,'Inputs_Metric 31'!$S$6:$S$141,0))))</f>
        <v>GRASS-LEGUME HAY</v>
      </c>
      <c r="O182" s="102">
        <f>IF(N182="No Mapped Crop","",'Inputs_Metric 31'!$H$43*INDEX('Inputs_Metric 31'!$D$6:$D$109,MATCH(CONCATENATE(N182,H182),'Inputs_Metric 31'!$E$6:$E$109,0)))</f>
        <v>116.27366314619235</v>
      </c>
      <c r="P182" s="175">
        <f>IF(M182="No Mapped Crop","",INDEX('Inputs_Metric 31'!$M$7:$O$26,MATCH(M182,'Inputs_Metric 31'!$G$7:$G$26,0),MATCH('Inputs_Metric 31'!$H$44,'Inputs_Metric 31'!$M$6:$O$6,0)))</f>
        <v>1</v>
      </c>
      <c r="Q182" s="184">
        <f t="shared" si="10"/>
        <v>163.80001193444895</v>
      </c>
      <c r="R182" s="184">
        <f t="shared" si="11"/>
        <v>163.80001193444895</v>
      </c>
    </row>
    <row r="183" spans="3:18" x14ac:dyDescent="0.25">
      <c r="C183">
        <f t="shared" si="9"/>
        <v>9</v>
      </c>
      <c r="D183">
        <f>COUNTIF($F$4:F183,F183)</f>
        <v>49</v>
      </c>
      <c r="E183" s="40">
        <f>'Agricultural Data'!C183</f>
        <v>100</v>
      </c>
      <c r="F183" s="40" t="str">
        <f>'Agricultural Data'!D183</f>
        <v>USFWS-15</v>
      </c>
      <c r="G183" s="40">
        <f>'Agricultural Data'!E183</f>
        <v>0</v>
      </c>
      <c r="H183" s="38" t="str">
        <f>'Agricultural Data'!F183</f>
        <v>Delaware</v>
      </c>
      <c r="I183" s="38" t="str">
        <f>'Agricultural Data'!G183</f>
        <v>Sussex</v>
      </c>
      <c r="J183" s="38" t="str">
        <f>'Agricultural Data'!H183</f>
        <v>Woody Wetlands</v>
      </c>
      <c r="K183" s="118">
        <f>'Agricultural Data'!I183</f>
        <v>359.38852358000003</v>
      </c>
      <c r="L183" s="121">
        <f>'Agricultural Data'!J183</f>
        <v>359.38852358000003</v>
      </c>
      <c r="M183" s="120" t="str">
        <f>IF(J183=0,"No Data",
IF(     OR(   INDEX('Inputs_Metric 31'!$T$6:$T$141,  MATCH($J183,'Inputs_Metric 31'!$S$6:$S$141,0))  =  "",     INDEX('Inputs_Metric 31'!$T$6:$T$141,MATCH($J183,'Inputs_Metric 31'!$S$6:$S$141,0))="CDL_Rev"),                 "No Mapped Crop",                  INDEX('Inputs_Metric 31'!$T$6:$T$141,MATCH($J183,'Inputs_Metric 31'!$S$6:$S$141,0)   )   )
       )</f>
        <v>No Mapped Crop</v>
      </c>
      <c r="N183" s="120" t="str">
        <f>IF(J183=0,"No Data",
IF(   OR(     INDEX('Inputs_Metric 31'!$U$6:$U$141,MATCH($J183,'Inputs_Metric 31'!$S$6:$S$141,0))="",     INDEX('Inputs_Metric 31'!$U$6:$U$141,MATCH($J183,'Inputs_Metric 31'!$S$6:$S$141,0))="CDL_Rev"  ),     "No Mapped Crop",INDEX('Inputs_Metric 31'!$U$6:$U$141,MATCH($J183,'Inputs_Metric 31'!$S$6:$S$141,0))))</f>
        <v>No Mapped Crop</v>
      </c>
      <c r="O183" s="102" t="str">
        <f>IF(N183="No Mapped Crop","",'Inputs_Metric 31'!$H$43*INDEX('Inputs_Metric 31'!$D$6:$D$109,MATCH(CONCATENATE(N183,H183),'Inputs_Metric 31'!$E$6:$E$109,0)))</f>
        <v/>
      </c>
      <c r="P183" s="175" t="str">
        <f>IF(M183="No Mapped Crop","",INDEX('Inputs_Metric 31'!$M$7:$O$26,MATCH(M183,'Inputs_Metric 31'!$G$7:$G$26,0),MATCH('Inputs_Metric 31'!$H$44,'Inputs_Metric 31'!$M$6:$O$6,0)))</f>
        <v/>
      </c>
      <c r="Q183" s="184" t="str">
        <f t="shared" si="10"/>
        <v/>
      </c>
      <c r="R183" s="184" t="str">
        <f t="shared" si="11"/>
        <v/>
      </c>
    </row>
    <row r="184" spans="3:18" x14ac:dyDescent="0.25">
      <c r="C184">
        <f t="shared" si="9"/>
        <v>9</v>
      </c>
      <c r="D184">
        <f>COUNTIF($F$4:F184,F184)</f>
        <v>50</v>
      </c>
      <c r="E184" s="40">
        <f>'Agricultural Data'!C184</f>
        <v>100</v>
      </c>
      <c r="F184" s="40" t="str">
        <f>'Agricultural Data'!D184</f>
        <v>USFWS-15</v>
      </c>
      <c r="G184" s="40">
        <f>'Agricultural Data'!E184</f>
        <v>0</v>
      </c>
      <c r="H184" s="38" t="str">
        <f>'Agricultural Data'!F184</f>
        <v>Delaware</v>
      </c>
      <c r="I184" s="38" t="str">
        <f>'Agricultural Data'!G184</f>
        <v>Sussex</v>
      </c>
      <c r="J184" s="38" t="str">
        <f>'Agricultural Data'!H184</f>
        <v>Herbaceous Wetlands</v>
      </c>
      <c r="K184" s="118">
        <f>'Agricultural Data'!I184</f>
        <v>168.05784023499999</v>
      </c>
      <c r="L184" s="121">
        <f>'Agricultural Data'!J184</f>
        <v>168.05784023499999</v>
      </c>
      <c r="M184" s="120" t="str">
        <f>IF(J184=0,"No Data",
IF(     OR(   INDEX('Inputs_Metric 31'!$T$6:$T$141,  MATCH($J184,'Inputs_Metric 31'!$S$6:$S$141,0))  =  "",     INDEX('Inputs_Metric 31'!$T$6:$T$141,MATCH($J184,'Inputs_Metric 31'!$S$6:$S$141,0))="CDL_Rev"),                 "No Mapped Crop",                  INDEX('Inputs_Metric 31'!$T$6:$T$141,MATCH($J184,'Inputs_Metric 31'!$S$6:$S$141,0)   )   )
       )</f>
        <v>No Mapped Crop</v>
      </c>
      <c r="N184" s="120" t="str">
        <f>IF(J184=0,"No Data",
IF(   OR(     INDEX('Inputs_Metric 31'!$U$6:$U$141,MATCH($J184,'Inputs_Metric 31'!$S$6:$S$141,0))="",     INDEX('Inputs_Metric 31'!$U$6:$U$141,MATCH($J184,'Inputs_Metric 31'!$S$6:$S$141,0))="CDL_Rev"  ),     "No Mapped Crop",INDEX('Inputs_Metric 31'!$U$6:$U$141,MATCH($J184,'Inputs_Metric 31'!$S$6:$S$141,0))))</f>
        <v>No Mapped Crop</v>
      </c>
      <c r="O184" s="102" t="str">
        <f>IF(N184="No Mapped Crop","",'Inputs_Metric 31'!$H$43*INDEX('Inputs_Metric 31'!$D$6:$D$109,MATCH(CONCATENATE(N184,H184),'Inputs_Metric 31'!$E$6:$E$109,0)))</f>
        <v/>
      </c>
      <c r="P184" s="175" t="str">
        <f>IF(M184="No Mapped Crop","",INDEX('Inputs_Metric 31'!$M$7:$O$26,MATCH(M184,'Inputs_Metric 31'!$G$7:$G$26,0),MATCH('Inputs_Metric 31'!$H$44,'Inputs_Metric 31'!$M$6:$O$6,0)))</f>
        <v/>
      </c>
      <c r="Q184" s="184" t="str">
        <f t="shared" si="10"/>
        <v/>
      </c>
      <c r="R184" s="184" t="str">
        <f t="shared" si="11"/>
        <v/>
      </c>
    </row>
    <row r="185" spans="3:18" x14ac:dyDescent="0.25">
      <c r="C185">
        <f t="shared" si="9"/>
        <v>9</v>
      </c>
      <c r="D185">
        <f>COUNTIF($F$4:F185,F185)</f>
        <v>51</v>
      </c>
      <c r="E185" s="40">
        <f>'Agricultural Data'!C185</f>
        <v>100</v>
      </c>
      <c r="F185" s="40" t="str">
        <f>'Agricultural Data'!D185</f>
        <v>USFWS-15</v>
      </c>
      <c r="G185" s="40">
        <f>'Agricultural Data'!E185</f>
        <v>0</v>
      </c>
      <c r="H185" s="38" t="str">
        <f>'Agricultural Data'!F185</f>
        <v>Delaware</v>
      </c>
      <c r="I185" s="38" t="str">
        <f>'Agricultural Data'!G185</f>
        <v>Sussex</v>
      </c>
      <c r="J185" s="38" t="str">
        <f>'Agricultural Data'!H185</f>
        <v>CDL_Rev</v>
      </c>
      <c r="K185" s="118">
        <f>'Agricultural Data'!I185</f>
        <v>0.77417996499999997</v>
      </c>
      <c r="L185" s="121">
        <f>'Agricultural Data'!J185</f>
        <v>0.77417996499999997</v>
      </c>
      <c r="M185" s="120" t="str">
        <f>IF(J185=0,"No Data",
IF(     OR(   INDEX('Inputs_Metric 31'!$T$6:$T$141,  MATCH($J185,'Inputs_Metric 31'!$S$6:$S$141,0))  =  "",     INDEX('Inputs_Metric 31'!$T$6:$T$141,MATCH($J185,'Inputs_Metric 31'!$S$6:$S$141,0))="CDL_Rev"),                 "No Mapped Crop",                  INDEX('Inputs_Metric 31'!$T$6:$T$141,MATCH($J185,'Inputs_Metric 31'!$S$6:$S$141,0)   )   )
       )</f>
        <v>No Mapped Crop</v>
      </c>
      <c r="N185" s="120" t="str">
        <f>IF(J185=0,"No Data",
IF(   OR(     INDEX('Inputs_Metric 31'!$U$6:$U$141,MATCH($J185,'Inputs_Metric 31'!$S$6:$S$141,0))="",     INDEX('Inputs_Metric 31'!$U$6:$U$141,MATCH($J185,'Inputs_Metric 31'!$S$6:$S$141,0))="CDL_Rev"  ),     "No Mapped Crop",INDEX('Inputs_Metric 31'!$U$6:$U$141,MATCH($J185,'Inputs_Metric 31'!$S$6:$S$141,0))))</f>
        <v>No Mapped Crop</v>
      </c>
      <c r="O185" s="102" t="str">
        <f>IF(N185="No Mapped Crop","",'Inputs_Metric 31'!$H$43*INDEX('Inputs_Metric 31'!$D$6:$D$109,MATCH(CONCATENATE(N185,H185),'Inputs_Metric 31'!$E$6:$E$109,0)))</f>
        <v/>
      </c>
      <c r="P185" s="175" t="str">
        <f>IF(M185="No Mapped Crop","",INDEX('Inputs_Metric 31'!$M$7:$O$26,MATCH(M185,'Inputs_Metric 31'!$G$7:$G$26,0),MATCH('Inputs_Metric 31'!$H$44,'Inputs_Metric 31'!$M$6:$O$6,0)))</f>
        <v/>
      </c>
      <c r="Q185" s="184" t="str">
        <f t="shared" si="10"/>
        <v/>
      </c>
      <c r="R185" s="184" t="str">
        <f t="shared" si="11"/>
        <v/>
      </c>
    </row>
    <row r="186" spans="3:18" x14ac:dyDescent="0.25">
      <c r="C186">
        <f t="shared" si="9"/>
        <v>10</v>
      </c>
      <c r="D186">
        <f>COUNTIF($F$4:F186,F186)</f>
        <v>1</v>
      </c>
      <c r="E186" s="40">
        <f>'Agricultural Data'!C186</f>
        <v>0</v>
      </c>
      <c r="F186" s="40">
        <f>'Agricultural Data'!D186</f>
        <v>0</v>
      </c>
      <c r="G186" s="40">
        <f>'Agricultural Data'!E186</f>
        <v>0</v>
      </c>
      <c r="H186" s="38">
        <f>'Agricultural Data'!F186</f>
        <v>0</v>
      </c>
      <c r="I186" s="38">
        <f>'Agricultural Data'!G186</f>
        <v>0</v>
      </c>
      <c r="J186" s="38">
        <f>'Agricultural Data'!H186</f>
        <v>0</v>
      </c>
      <c r="K186" s="118">
        <f>'Agricultural Data'!I186</f>
        <v>0</v>
      </c>
      <c r="L186" s="121">
        <f>'Agricultural Data'!J186</f>
        <v>0</v>
      </c>
      <c r="M186" s="120" t="str">
        <f>IF(J186=0,"No Data",
IF(     OR(   INDEX('Inputs_Metric 31'!$T$6:$T$141,  MATCH($J186,'Inputs_Metric 31'!$S$6:$S$141,0))  =  "",     INDEX('Inputs_Metric 31'!$T$6:$T$141,MATCH($J186,'Inputs_Metric 31'!$S$6:$S$141,0))="CDL_Rev"),                 "No Mapped Crop",                  INDEX('Inputs_Metric 31'!$T$6:$T$141,MATCH($J186,'Inputs_Metric 31'!$S$6:$S$141,0)   )   )
       )</f>
        <v>No Data</v>
      </c>
      <c r="N186" s="120" t="str">
        <f>IF(J186=0,"No Data",
IF(   OR(     INDEX('Inputs_Metric 31'!$U$6:$U$141,MATCH($J186,'Inputs_Metric 31'!$S$6:$S$141,0))="",     INDEX('Inputs_Metric 31'!$U$6:$U$141,MATCH($J186,'Inputs_Metric 31'!$S$6:$S$141,0))="CDL_Rev"  ),     "No Mapped Crop",INDEX('Inputs_Metric 31'!$U$6:$U$141,MATCH($J186,'Inputs_Metric 31'!$S$6:$S$141,0))))</f>
        <v>No Data</v>
      </c>
      <c r="O186" s="102" t="e">
        <f>IF(N186="No Mapped Crop","",'Inputs_Metric 31'!$H$43*INDEX('Inputs_Metric 31'!$D$6:$D$109,MATCH(CONCATENATE(N186,H186),'Inputs_Metric 31'!$E$6:$E$109,0)))</f>
        <v>#N/A</v>
      </c>
      <c r="P186" s="175" t="e">
        <f>IF(M186="No Mapped Crop","",INDEX('Inputs_Metric 31'!$M$7:$O$26,MATCH(M186,'Inputs_Metric 31'!$G$7:$G$26,0),MATCH('Inputs_Metric 31'!$H$44,'Inputs_Metric 31'!$M$6:$O$6,0)))</f>
        <v>#N/A</v>
      </c>
      <c r="Q186" s="184" t="e">
        <f t="shared" si="10"/>
        <v>#N/A</v>
      </c>
      <c r="R186" s="184" t="e">
        <f t="shared" si="11"/>
        <v>#N/A</v>
      </c>
    </row>
    <row r="187" spans="3:18" x14ac:dyDescent="0.25">
      <c r="C187">
        <f t="shared" si="9"/>
        <v>10</v>
      </c>
      <c r="D187">
        <f>COUNTIF($F$4:F187,F187)</f>
        <v>2</v>
      </c>
      <c r="E187" s="40">
        <f>'Agricultural Data'!C187</f>
        <v>0</v>
      </c>
      <c r="F187" s="40">
        <f>'Agricultural Data'!D187</f>
        <v>0</v>
      </c>
      <c r="G187" s="40">
        <f>'Agricultural Data'!E187</f>
        <v>0</v>
      </c>
      <c r="H187" s="38">
        <f>'Agricultural Data'!F187</f>
        <v>0</v>
      </c>
      <c r="I187" s="38">
        <f>'Agricultural Data'!G187</f>
        <v>0</v>
      </c>
      <c r="J187" s="38">
        <f>'Agricultural Data'!H187</f>
        <v>0</v>
      </c>
      <c r="K187" s="118">
        <f>'Agricultural Data'!I187</f>
        <v>0</v>
      </c>
      <c r="L187" s="121">
        <f>'Agricultural Data'!J187</f>
        <v>0</v>
      </c>
      <c r="M187" s="120" t="str">
        <f>IF(J187=0,"No Data",
IF(     OR(   INDEX('Inputs_Metric 31'!$T$6:$T$141,  MATCH($J187,'Inputs_Metric 31'!$S$6:$S$141,0))  =  "",     INDEX('Inputs_Metric 31'!$T$6:$T$141,MATCH($J187,'Inputs_Metric 31'!$S$6:$S$141,0))="CDL_Rev"),                 "No Mapped Crop",                  INDEX('Inputs_Metric 31'!$T$6:$T$141,MATCH($J187,'Inputs_Metric 31'!$S$6:$S$141,0)   )   )
       )</f>
        <v>No Data</v>
      </c>
      <c r="N187" s="120" t="str">
        <f>IF(J187=0,"No Data",
IF(   OR(     INDEX('Inputs_Metric 31'!$U$6:$U$141,MATCH($J187,'Inputs_Metric 31'!$S$6:$S$141,0))="",     INDEX('Inputs_Metric 31'!$U$6:$U$141,MATCH($J187,'Inputs_Metric 31'!$S$6:$S$141,0))="CDL_Rev"  ),     "No Mapped Crop",INDEX('Inputs_Metric 31'!$U$6:$U$141,MATCH($J187,'Inputs_Metric 31'!$S$6:$S$141,0))))</f>
        <v>No Data</v>
      </c>
      <c r="O187" s="102" t="e">
        <f>IF(N187="No Mapped Crop","",'Inputs_Metric 31'!$H$43*INDEX('Inputs_Metric 31'!$D$6:$D$109,MATCH(CONCATENATE(N187,H187),'Inputs_Metric 31'!$E$6:$E$109,0)))</f>
        <v>#N/A</v>
      </c>
      <c r="P187" s="175" t="e">
        <f>IF(M187="No Mapped Crop","",INDEX('Inputs_Metric 31'!$M$7:$O$26,MATCH(M187,'Inputs_Metric 31'!$G$7:$G$26,0),MATCH('Inputs_Metric 31'!$H$44,'Inputs_Metric 31'!$M$6:$O$6,0)))</f>
        <v>#N/A</v>
      </c>
      <c r="Q187" s="184" t="e">
        <f t="shared" si="10"/>
        <v>#N/A</v>
      </c>
      <c r="R187" s="184" t="e">
        <f t="shared" si="11"/>
        <v>#N/A</v>
      </c>
    </row>
    <row r="188" spans="3:18" x14ac:dyDescent="0.25">
      <c r="C188">
        <f t="shared" si="9"/>
        <v>10</v>
      </c>
      <c r="D188">
        <f>COUNTIF($F$4:F188,F188)</f>
        <v>3</v>
      </c>
      <c r="E188" s="40">
        <f>'Agricultural Data'!C188</f>
        <v>0</v>
      </c>
      <c r="F188" s="40">
        <f>'Agricultural Data'!D188</f>
        <v>0</v>
      </c>
      <c r="G188" s="40">
        <f>'Agricultural Data'!E188</f>
        <v>0</v>
      </c>
      <c r="H188" s="38">
        <f>'Agricultural Data'!F188</f>
        <v>0</v>
      </c>
      <c r="I188" s="38">
        <f>'Agricultural Data'!G188</f>
        <v>0</v>
      </c>
      <c r="J188" s="38">
        <f>'Agricultural Data'!H188</f>
        <v>0</v>
      </c>
      <c r="K188" s="118">
        <f>'Agricultural Data'!I188</f>
        <v>0</v>
      </c>
      <c r="L188" s="121">
        <f>'Agricultural Data'!J188</f>
        <v>0</v>
      </c>
      <c r="M188" s="120" t="str">
        <f>IF(J188=0,"No Data",
IF(     OR(   INDEX('Inputs_Metric 31'!$T$6:$T$141,  MATCH($J188,'Inputs_Metric 31'!$S$6:$S$141,0))  =  "",     INDEX('Inputs_Metric 31'!$T$6:$T$141,MATCH($J188,'Inputs_Metric 31'!$S$6:$S$141,0))="CDL_Rev"),                 "No Mapped Crop",                  INDEX('Inputs_Metric 31'!$T$6:$T$141,MATCH($J188,'Inputs_Metric 31'!$S$6:$S$141,0)   )   )
       )</f>
        <v>No Data</v>
      </c>
      <c r="N188" s="120" t="str">
        <f>IF(J188=0,"No Data",
IF(   OR(     INDEX('Inputs_Metric 31'!$U$6:$U$141,MATCH($J188,'Inputs_Metric 31'!$S$6:$S$141,0))="",     INDEX('Inputs_Metric 31'!$U$6:$U$141,MATCH($J188,'Inputs_Metric 31'!$S$6:$S$141,0))="CDL_Rev"  ),     "No Mapped Crop",INDEX('Inputs_Metric 31'!$U$6:$U$141,MATCH($J188,'Inputs_Metric 31'!$S$6:$S$141,0))))</f>
        <v>No Data</v>
      </c>
      <c r="O188" s="102" t="e">
        <f>IF(N188="No Mapped Crop","",'Inputs_Metric 31'!$H$43*INDEX('Inputs_Metric 31'!$D$6:$D$109,MATCH(CONCATENATE(N188,H188),'Inputs_Metric 31'!$E$6:$E$109,0)))</f>
        <v>#N/A</v>
      </c>
      <c r="P188" s="175" t="e">
        <f>IF(M188="No Mapped Crop","",INDEX('Inputs_Metric 31'!$M$7:$O$26,MATCH(M188,'Inputs_Metric 31'!$G$7:$G$26,0),MATCH('Inputs_Metric 31'!$H$44,'Inputs_Metric 31'!$M$6:$O$6,0)))</f>
        <v>#N/A</v>
      </c>
      <c r="Q188" s="184" t="e">
        <f t="shared" si="10"/>
        <v>#N/A</v>
      </c>
      <c r="R188" s="184" t="e">
        <f t="shared" si="11"/>
        <v>#N/A</v>
      </c>
    </row>
    <row r="189" spans="3:18" x14ac:dyDescent="0.25">
      <c r="C189">
        <f t="shared" si="9"/>
        <v>10</v>
      </c>
      <c r="D189">
        <f>COUNTIF($F$4:F189,F189)</f>
        <v>4</v>
      </c>
      <c r="E189" s="40">
        <f>'Agricultural Data'!C189</f>
        <v>0</v>
      </c>
      <c r="F189" s="40">
        <f>'Agricultural Data'!D189</f>
        <v>0</v>
      </c>
      <c r="G189" s="40">
        <f>'Agricultural Data'!E189</f>
        <v>0</v>
      </c>
      <c r="H189" s="38">
        <f>'Agricultural Data'!F189</f>
        <v>0</v>
      </c>
      <c r="I189" s="38">
        <f>'Agricultural Data'!G189</f>
        <v>0</v>
      </c>
      <c r="J189" s="38">
        <f>'Agricultural Data'!H189</f>
        <v>0</v>
      </c>
      <c r="K189" s="118">
        <f>'Agricultural Data'!I189</f>
        <v>0</v>
      </c>
      <c r="L189" s="121">
        <f>'Agricultural Data'!J189</f>
        <v>0</v>
      </c>
      <c r="M189" s="120" t="str">
        <f>IF(J189=0,"No Data",
IF(     OR(   INDEX('Inputs_Metric 31'!$T$6:$T$141,  MATCH($J189,'Inputs_Metric 31'!$S$6:$S$141,0))  =  "",     INDEX('Inputs_Metric 31'!$T$6:$T$141,MATCH($J189,'Inputs_Metric 31'!$S$6:$S$141,0))="CDL_Rev"),                 "No Mapped Crop",                  INDEX('Inputs_Metric 31'!$T$6:$T$141,MATCH($J189,'Inputs_Metric 31'!$S$6:$S$141,0)   )   )
       )</f>
        <v>No Data</v>
      </c>
      <c r="N189" s="120" t="str">
        <f>IF(J189=0,"No Data",
IF(   OR(     INDEX('Inputs_Metric 31'!$U$6:$U$141,MATCH($J189,'Inputs_Metric 31'!$S$6:$S$141,0))="",     INDEX('Inputs_Metric 31'!$U$6:$U$141,MATCH($J189,'Inputs_Metric 31'!$S$6:$S$141,0))="CDL_Rev"  ),     "No Mapped Crop",INDEX('Inputs_Metric 31'!$U$6:$U$141,MATCH($J189,'Inputs_Metric 31'!$S$6:$S$141,0))))</f>
        <v>No Data</v>
      </c>
      <c r="O189" s="102" t="e">
        <f>IF(N189="No Mapped Crop","",'Inputs_Metric 31'!$H$43*INDEX('Inputs_Metric 31'!$D$6:$D$109,MATCH(CONCATENATE(N189,H189),'Inputs_Metric 31'!$E$6:$E$109,0)))</f>
        <v>#N/A</v>
      </c>
      <c r="P189" s="175" t="e">
        <f>IF(M189="No Mapped Crop","",INDEX('Inputs_Metric 31'!$M$7:$O$26,MATCH(M189,'Inputs_Metric 31'!$G$7:$G$26,0),MATCH('Inputs_Metric 31'!$H$44,'Inputs_Metric 31'!$M$6:$O$6,0)))</f>
        <v>#N/A</v>
      </c>
      <c r="Q189" s="184" t="e">
        <f t="shared" si="10"/>
        <v>#N/A</v>
      </c>
      <c r="R189" s="184" t="e">
        <f t="shared" si="11"/>
        <v>#N/A</v>
      </c>
    </row>
    <row r="190" spans="3:18" x14ac:dyDescent="0.25">
      <c r="C190">
        <f t="shared" si="9"/>
        <v>10</v>
      </c>
      <c r="D190">
        <f>COUNTIF($F$4:F190,F190)</f>
        <v>5</v>
      </c>
      <c r="E190" s="40">
        <f>'Agricultural Data'!C190</f>
        <v>0</v>
      </c>
      <c r="F190" s="40">
        <f>'Agricultural Data'!D190</f>
        <v>0</v>
      </c>
      <c r="G190" s="40">
        <f>'Agricultural Data'!E190</f>
        <v>0</v>
      </c>
      <c r="H190" s="38">
        <f>'Agricultural Data'!F190</f>
        <v>0</v>
      </c>
      <c r="I190" s="38">
        <f>'Agricultural Data'!G190</f>
        <v>0</v>
      </c>
      <c r="J190" s="38">
        <f>'Agricultural Data'!H190</f>
        <v>0</v>
      </c>
      <c r="K190" s="118">
        <f>'Agricultural Data'!I190</f>
        <v>0</v>
      </c>
      <c r="L190" s="121">
        <f>'Agricultural Data'!J190</f>
        <v>0</v>
      </c>
      <c r="M190" s="120" t="str">
        <f>IF(J190=0,"No Data",
IF(     OR(   INDEX('Inputs_Metric 31'!$T$6:$T$141,  MATCH($J190,'Inputs_Metric 31'!$S$6:$S$141,0))  =  "",     INDEX('Inputs_Metric 31'!$T$6:$T$141,MATCH($J190,'Inputs_Metric 31'!$S$6:$S$141,0))="CDL_Rev"),                 "No Mapped Crop",                  INDEX('Inputs_Metric 31'!$T$6:$T$141,MATCH($J190,'Inputs_Metric 31'!$S$6:$S$141,0)   )   )
       )</f>
        <v>No Data</v>
      </c>
      <c r="N190" s="120" t="str">
        <f>IF(J190=0,"No Data",
IF(   OR(     INDEX('Inputs_Metric 31'!$U$6:$U$141,MATCH($J190,'Inputs_Metric 31'!$S$6:$S$141,0))="",     INDEX('Inputs_Metric 31'!$U$6:$U$141,MATCH($J190,'Inputs_Metric 31'!$S$6:$S$141,0))="CDL_Rev"  ),     "No Mapped Crop",INDEX('Inputs_Metric 31'!$U$6:$U$141,MATCH($J190,'Inputs_Metric 31'!$S$6:$S$141,0))))</f>
        <v>No Data</v>
      </c>
      <c r="O190" s="102" t="e">
        <f>IF(N190="No Mapped Crop","",'Inputs_Metric 31'!$H$43*INDEX('Inputs_Metric 31'!$D$6:$D$109,MATCH(CONCATENATE(N190,H190),'Inputs_Metric 31'!$E$6:$E$109,0)))</f>
        <v>#N/A</v>
      </c>
      <c r="P190" s="175" t="e">
        <f>IF(M190="No Mapped Crop","",INDEX('Inputs_Metric 31'!$M$7:$O$26,MATCH(M190,'Inputs_Metric 31'!$G$7:$G$26,0),MATCH('Inputs_Metric 31'!$H$44,'Inputs_Metric 31'!$M$6:$O$6,0)))</f>
        <v>#N/A</v>
      </c>
      <c r="Q190" s="184" t="e">
        <f t="shared" si="10"/>
        <v>#N/A</v>
      </c>
      <c r="R190" s="184" t="e">
        <f t="shared" si="11"/>
        <v>#N/A</v>
      </c>
    </row>
    <row r="191" spans="3:18" x14ac:dyDescent="0.25">
      <c r="C191">
        <f t="shared" si="9"/>
        <v>10</v>
      </c>
      <c r="D191">
        <f>COUNTIF($F$4:F191,F191)</f>
        <v>6</v>
      </c>
      <c r="E191" s="40">
        <f>'Agricultural Data'!C191</f>
        <v>0</v>
      </c>
      <c r="F191" s="40">
        <f>'Agricultural Data'!D191</f>
        <v>0</v>
      </c>
      <c r="G191" s="40">
        <f>'Agricultural Data'!E191</f>
        <v>0</v>
      </c>
      <c r="H191" s="38">
        <f>'Agricultural Data'!F191</f>
        <v>0</v>
      </c>
      <c r="I191" s="38">
        <f>'Agricultural Data'!G191</f>
        <v>0</v>
      </c>
      <c r="J191" s="38">
        <f>'Agricultural Data'!H191</f>
        <v>0</v>
      </c>
      <c r="K191" s="118">
        <f>'Agricultural Data'!I191</f>
        <v>0</v>
      </c>
      <c r="L191" s="121">
        <f>'Agricultural Data'!J191</f>
        <v>0</v>
      </c>
      <c r="M191" s="120" t="str">
        <f>IF(J191=0,"No Data",
IF(     OR(   INDEX('Inputs_Metric 31'!$T$6:$T$141,  MATCH($J191,'Inputs_Metric 31'!$S$6:$S$141,0))  =  "",     INDEX('Inputs_Metric 31'!$T$6:$T$141,MATCH($J191,'Inputs_Metric 31'!$S$6:$S$141,0))="CDL_Rev"),                 "No Mapped Crop",                  INDEX('Inputs_Metric 31'!$T$6:$T$141,MATCH($J191,'Inputs_Metric 31'!$S$6:$S$141,0)   )   )
       )</f>
        <v>No Data</v>
      </c>
      <c r="N191" s="120" t="str">
        <f>IF(J191=0,"No Data",
IF(   OR(     INDEX('Inputs_Metric 31'!$U$6:$U$141,MATCH($J191,'Inputs_Metric 31'!$S$6:$S$141,0))="",     INDEX('Inputs_Metric 31'!$U$6:$U$141,MATCH($J191,'Inputs_Metric 31'!$S$6:$S$141,0))="CDL_Rev"  ),     "No Mapped Crop",INDEX('Inputs_Metric 31'!$U$6:$U$141,MATCH($J191,'Inputs_Metric 31'!$S$6:$S$141,0))))</f>
        <v>No Data</v>
      </c>
      <c r="O191" s="102" t="e">
        <f>IF(N191="No Mapped Crop","",'Inputs_Metric 31'!$H$43*INDEX('Inputs_Metric 31'!$D$6:$D$109,MATCH(CONCATENATE(N191,H191),'Inputs_Metric 31'!$E$6:$E$109,0)))</f>
        <v>#N/A</v>
      </c>
      <c r="P191" s="175" t="e">
        <f>IF(M191="No Mapped Crop","",INDEX('Inputs_Metric 31'!$M$7:$O$26,MATCH(M191,'Inputs_Metric 31'!$G$7:$G$26,0),MATCH('Inputs_Metric 31'!$H$44,'Inputs_Metric 31'!$M$6:$O$6,0)))</f>
        <v>#N/A</v>
      </c>
      <c r="Q191" s="184" t="e">
        <f t="shared" si="10"/>
        <v>#N/A</v>
      </c>
      <c r="R191" s="184" t="e">
        <f t="shared" si="11"/>
        <v>#N/A</v>
      </c>
    </row>
    <row r="192" spans="3:18" x14ac:dyDescent="0.25">
      <c r="C192">
        <f t="shared" si="9"/>
        <v>10</v>
      </c>
      <c r="D192">
        <f>COUNTIF($F$4:F192,F192)</f>
        <v>7</v>
      </c>
      <c r="E192" s="40">
        <f>'Agricultural Data'!C192</f>
        <v>0</v>
      </c>
      <c r="F192" s="40">
        <f>'Agricultural Data'!D192</f>
        <v>0</v>
      </c>
      <c r="G192" s="40">
        <f>'Agricultural Data'!E192</f>
        <v>0</v>
      </c>
      <c r="H192" s="38">
        <f>'Agricultural Data'!F192</f>
        <v>0</v>
      </c>
      <c r="I192" s="38">
        <f>'Agricultural Data'!G192</f>
        <v>0</v>
      </c>
      <c r="J192" s="38">
        <f>'Agricultural Data'!H192</f>
        <v>0</v>
      </c>
      <c r="K192" s="118">
        <f>'Agricultural Data'!I192</f>
        <v>0</v>
      </c>
      <c r="L192" s="121">
        <f>'Agricultural Data'!J192</f>
        <v>0</v>
      </c>
      <c r="M192" s="120" t="str">
        <f>IF(J192=0,"No Data",
IF(     OR(   INDEX('Inputs_Metric 31'!$T$6:$T$141,  MATCH($J192,'Inputs_Metric 31'!$S$6:$S$141,0))  =  "",     INDEX('Inputs_Metric 31'!$T$6:$T$141,MATCH($J192,'Inputs_Metric 31'!$S$6:$S$141,0))="CDL_Rev"),                 "No Mapped Crop",                  INDEX('Inputs_Metric 31'!$T$6:$T$141,MATCH($J192,'Inputs_Metric 31'!$S$6:$S$141,0)   )   )
       )</f>
        <v>No Data</v>
      </c>
      <c r="N192" s="120" t="str">
        <f>IF(J192=0,"No Data",
IF(   OR(     INDEX('Inputs_Metric 31'!$U$6:$U$141,MATCH($J192,'Inputs_Metric 31'!$S$6:$S$141,0))="",     INDEX('Inputs_Metric 31'!$U$6:$U$141,MATCH($J192,'Inputs_Metric 31'!$S$6:$S$141,0))="CDL_Rev"  ),     "No Mapped Crop",INDEX('Inputs_Metric 31'!$U$6:$U$141,MATCH($J192,'Inputs_Metric 31'!$S$6:$S$141,0))))</f>
        <v>No Data</v>
      </c>
      <c r="O192" s="102" t="e">
        <f>IF(N192="No Mapped Crop","",'Inputs_Metric 31'!$H$43*INDEX('Inputs_Metric 31'!$D$6:$D$109,MATCH(CONCATENATE(N192,H192),'Inputs_Metric 31'!$E$6:$E$109,0)))</f>
        <v>#N/A</v>
      </c>
      <c r="P192" s="175" t="e">
        <f>IF(M192="No Mapped Crop","",INDEX('Inputs_Metric 31'!$M$7:$O$26,MATCH(M192,'Inputs_Metric 31'!$G$7:$G$26,0),MATCH('Inputs_Metric 31'!$H$44,'Inputs_Metric 31'!$M$6:$O$6,0)))</f>
        <v>#N/A</v>
      </c>
      <c r="Q192" s="184" t="e">
        <f t="shared" si="10"/>
        <v>#N/A</v>
      </c>
      <c r="R192" s="184" t="e">
        <f t="shared" si="11"/>
        <v>#N/A</v>
      </c>
    </row>
    <row r="193" spans="3:18" x14ac:dyDescent="0.25">
      <c r="C193">
        <f t="shared" si="9"/>
        <v>10</v>
      </c>
      <c r="D193">
        <f>COUNTIF($F$4:F193,F193)</f>
        <v>8</v>
      </c>
      <c r="E193" s="40">
        <f>'Agricultural Data'!C193</f>
        <v>0</v>
      </c>
      <c r="F193" s="40">
        <f>'Agricultural Data'!D193</f>
        <v>0</v>
      </c>
      <c r="G193" s="40">
        <f>'Agricultural Data'!E193</f>
        <v>0</v>
      </c>
      <c r="H193" s="38">
        <f>'Agricultural Data'!F193</f>
        <v>0</v>
      </c>
      <c r="I193" s="38">
        <f>'Agricultural Data'!G193</f>
        <v>0</v>
      </c>
      <c r="J193" s="38">
        <f>'Agricultural Data'!H193</f>
        <v>0</v>
      </c>
      <c r="K193" s="118">
        <f>'Agricultural Data'!I193</f>
        <v>0</v>
      </c>
      <c r="L193" s="121">
        <f>'Agricultural Data'!J193</f>
        <v>0</v>
      </c>
      <c r="M193" s="120" t="str">
        <f>IF(J193=0,"No Data",
IF(     OR(   INDEX('Inputs_Metric 31'!$T$6:$T$141,  MATCH($J193,'Inputs_Metric 31'!$S$6:$S$141,0))  =  "",     INDEX('Inputs_Metric 31'!$T$6:$T$141,MATCH($J193,'Inputs_Metric 31'!$S$6:$S$141,0))="CDL_Rev"),                 "No Mapped Crop",                  INDEX('Inputs_Metric 31'!$T$6:$T$141,MATCH($J193,'Inputs_Metric 31'!$S$6:$S$141,0)   )   )
       )</f>
        <v>No Data</v>
      </c>
      <c r="N193" s="120" t="str">
        <f>IF(J193=0,"No Data",
IF(   OR(     INDEX('Inputs_Metric 31'!$U$6:$U$141,MATCH($J193,'Inputs_Metric 31'!$S$6:$S$141,0))="",     INDEX('Inputs_Metric 31'!$U$6:$U$141,MATCH($J193,'Inputs_Metric 31'!$S$6:$S$141,0))="CDL_Rev"  ),     "No Mapped Crop",INDEX('Inputs_Metric 31'!$U$6:$U$141,MATCH($J193,'Inputs_Metric 31'!$S$6:$S$141,0))))</f>
        <v>No Data</v>
      </c>
      <c r="O193" s="102" t="e">
        <f>IF(N193="No Mapped Crop","",'Inputs_Metric 31'!$H$43*INDEX('Inputs_Metric 31'!$D$6:$D$109,MATCH(CONCATENATE(N193,H193),'Inputs_Metric 31'!$E$6:$E$109,0)))</f>
        <v>#N/A</v>
      </c>
      <c r="P193" s="175" t="e">
        <f>IF(M193="No Mapped Crop","",INDEX('Inputs_Metric 31'!$M$7:$O$26,MATCH(M193,'Inputs_Metric 31'!$G$7:$G$26,0),MATCH('Inputs_Metric 31'!$H$44,'Inputs_Metric 31'!$M$6:$O$6,0)))</f>
        <v>#N/A</v>
      </c>
      <c r="Q193" s="184" t="e">
        <f t="shared" si="10"/>
        <v>#N/A</v>
      </c>
      <c r="R193" s="184" t="e">
        <f t="shared" si="11"/>
        <v>#N/A</v>
      </c>
    </row>
    <row r="194" spans="3:18" x14ac:dyDescent="0.25">
      <c r="C194">
        <f t="shared" si="9"/>
        <v>10</v>
      </c>
      <c r="D194">
        <f>COUNTIF($F$4:F194,F194)</f>
        <v>9</v>
      </c>
      <c r="E194" s="40">
        <f>'Agricultural Data'!C194</f>
        <v>0</v>
      </c>
      <c r="F194" s="40">
        <f>'Agricultural Data'!D194</f>
        <v>0</v>
      </c>
      <c r="G194" s="40">
        <f>'Agricultural Data'!E194</f>
        <v>0</v>
      </c>
      <c r="H194" s="38">
        <f>'Agricultural Data'!F194</f>
        <v>0</v>
      </c>
      <c r="I194" s="38">
        <f>'Agricultural Data'!G194</f>
        <v>0</v>
      </c>
      <c r="J194" s="38">
        <f>'Agricultural Data'!H194</f>
        <v>0</v>
      </c>
      <c r="K194" s="118">
        <f>'Agricultural Data'!I194</f>
        <v>0</v>
      </c>
      <c r="L194" s="121">
        <f>'Agricultural Data'!J194</f>
        <v>0</v>
      </c>
      <c r="M194" s="120" t="str">
        <f>IF(J194=0,"No Data",
IF(     OR(   INDEX('Inputs_Metric 31'!$T$6:$T$141,  MATCH($J194,'Inputs_Metric 31'!$S$6:$S$141,0))  =  "",     INDEX('Inputs_Metric 31'!$T$6:$T$141,MATCH($J194,'Inputs_Metric 31'!$S$6:$S$141,0))="CDL_Rev"),                 "No Mapped Crop",                  INDEX('Inputs_Metric 31'!$T$6:$T$141,MATCH($J194,'Inputs_Metric 31'!$S$6:$S$141,0)   )   )
       )</f>
        <v>No Data</v>
      </c>
      <c r="N194" s="120" t="str">
        <f>IF(J194=0,"No Data",
IF(   OR(     INDEX('Inputs_Metric 31'!$U$6:$U$141,MATCH($J194,'Inputs_Metric 31'!$S$6:$S$141,0))="",     INDEX('Inputs_Metric 31'!$U$6:$U$141,MATCH($J194,'Inputs_Metric 31'!$S$6:$S$141,0))="CDL_Rev"  ),     "No Mapped Crop",INDEX('Inputs_Metric 31'!$U$6:$U$141,MATCH($J194,'Inputs_Metric 31'!$S$6:$S$141,0))))</f>
        <v>No Data</v>
      </c>
      <c r="O194" s="102" t="e">
        <f>IF(N194="No Mapped Crop","",'Inputs_Metric 31'!$H$43*INDEX('Inputs_Metric 31'!$D$6:$D$109,MATCH(CONCATENATE(N194,H194),'Inputs_Metric 31'!$E$6:$E$109,0)))</f>
        <v>#N/A</v>
      </c>
      <c r="P194" s="175" t="e">
        <f>IF(M194="No Mapped Crop","",INDEX('Inputs_Metric 31'!$M$7:$O$26,MATCH(M194,'Inputs_Metric 31'!$G$7:$G$26,0),MATCH('Inputs_Metric 31'!$H$44,'Inputs_Metric 31'!$M$6:$O$6,0)))</f>
        <v>#N/A</v>
      </c>
      <c r="Q194" s="184" t="e">
        <f t="shared" si="10"/>
        <v>#N/A</v>
      </c>
      <c r="R194" s="184" t="e">
        <f t="shared" si="11"/>
        <v>#N/A</v>
      </c>
    </row>
    <row r="195" spans="3:18" x14ac:dyDescent="0.25">
      <c r="C195">
        <f t="shared" si="9"/>
        <v>10</v>
      </c>
      <c r="D195">
        <f>COUNTIF($F$4:F195,F195)</f>
        <v>10</v>
      </c>
      <c r="E195" s="40">
        <f>'Agricultural Data'!C195</f>
        <v>0</v>
      </c>
      <c r="F195" s="40">
        <f>'Agricultural Data'!D195</f>
        <v>0</v>
      </c>
      <c r="G195" s="40">
        <f>'Agricultural Data'!E195</f>
        <v>0</v>
      </c>
      <c r="H195" s="38">
        <f>'Agricultural Data'!F195</f>
        <v>0</v>
      </c>
      <c r="I195" s="38">
        <f>'Agricultural Data'!G195</f>
        <v>0</v>
      </c>
      <c r="J195" s="38">
        <f>'Agricultural Data'!H195</f>
        <v>0</v>
      </c>
      <c r="K195" s="118">
        <f>'Agricultural Data'!I195</f>
        <v>0</v>
      </c>
      <c r="L195" s="121">
        <f>'Agricultural Data'!J195</f>
        <v>0</v>
      </c>
      <c r="M195" s="120" t="str">
        <f>IF(J195=0,"No Data",
IF(     OR(   INDEX('Inputs_Metric 31'!$T$6:$T$141,  MATCH($J195,'Inputs_Metric 31'!$S$6:$S$141,0))  =  "",     INDEX('Inputs_Metric 31'!$T$6:$T$141,MATCH($J195,'Inputs_Metric 31'!$S$6:$S$141,0))="CDL_Rev"),                 "No Mapped Crop",                  INDEX('Inputs_Metric 31'!$T$6:$T$141,MATCH($J195,'Inputs_Metric 31'!$S$6:$S$141,0)   )   )
       )</f>
        <v>No Data</v>
      </c>
      <c r="N195" s="120" t="str">
        <f>IF(J195=0,"No Data",
IF(   OR(     INDEX('Inputs_Metric 31'!$U$6:$U$141,MATCH($J195,'Inputs_Metric 31'!$S$6:$S$141,0))="",     INDEX('Inputs_Metric 31'!$U$6:$U$141,MATCH($J195,'Inputs_Metric 31'!$S$6:$S$141,0))="CDL_Rev"  ),     "No Mapped Crop",INDEX('Inputs_Metric 31'!$U$6:$U$141,MATCH($J195,'Inputs_Metric 31'!$S$6:$S$141,0))))</f>
        <v>No Data</v>
      </c>
      <c r="O195" s="102" t="e">
        <f>IF(N195="No Mapped Crop","",'Inputs_Metric 31'!$H$43*INDEX('Inputs_Metric 31'!$D$6:$D$109,MATCH(CONCATENATE(N195,H195),'Inputs_Metric 31'!$E$6:$E$109,0)))</f>
        <v>#N/A</v>
      </c>
      <c r="P195" s="175" t="e">
        <f>IF(M195="No Mapped Crop","",INDEX('Inputs_Metric 31'!$M$7:$O$26,MATCH(M195,'Inputs_Metric 31'!$G$7:$G$26,0),MATCH('Inputs_Metric 31'!$H$44,'Inputs_Metric 31'!$M$6:$O$6,0)))</f>
        <v>#N/A</v>
      </c>
      <c r="Q195" s="184" t="e">
        <f t="shared" si="10"/>
        <v>#N/A</v>
      </c>
      <c r="R195" s="184" t="e">
        <f t="shared" si="11"/>
        <v>#N/A</v>
      </c>
    </row>
    <row r="196" spans="3:18" x14ac:dyDescent="0.25">
      <c r="C196">
        <f t="shared" si="9"/>
        <v>10</v>
      </c>
      <c r="D196">
        <f>COUNTIF($F$4:F196,F196)</f>
        <v>11</v>
      </c>
      <c r="E196" s="40">
        <f>'Agricultural Data'!C196</f>
        <v>0</v>
      </c>
      <c r="F196" s="40">
        <f>'Agricultural Data'!D196</f>
        <v>0</v>
      </c>
      <c r="G196" s="40">
        <f>'Agricultural Data'!E196</f>
        <v>0</v>
      </c>
      <c r="H196" s="38">
        <f>'Agricultural Data'!F196</f>
        <v>0</v>
      </c>
      <c r="I196" s="38">
        <f>'Agricultural Data'!G196</f>
        <v>0</v>
      </c>
      <c r="J196" s="38">
        <f>'Agricultural Data'!H196</f>
        <v>0</v>
      </c>
      <c r="K196" s="118">
        <f>'Agricultural Data'!I196</f>
        <v>0</v>
      </c>
      <c r="L196" s="121">
        <f>'Agricultural Data'!J196</f>
        <v>0</v>
      </c>
      <c r="M196" s="120" t="str">
        <f>IF(J196=0,"No Data",
IF(     OR(   INDEX('Inputs_Metric 31'!$T$6:$T$141,  MATCH($J196,'Inputs_Metric 31'!$S$6:$S$141,0))  =  "",     INDEX('Inputs_Metric 31'!$T$6:$T$141,MATCH($J196,'Inputs_Metric 31'!$S$6:$S$141,0))="CDL_Rev"),                 "No Mapped Crop",                  INDEX('Inputs_Metric 31'!$T$6:$T$141,MATCH($J196,'Inputs_Metric 31'!$S$6:$S$141,0)   )   )
       )</f>
        <v>No Data</v>
      </c>
      <c r="N196" s="120" t="str">
        <f>IF(J196=0,"No Data",
IF(   OR(     INDEX('Inputs_Metric 31'!$U$6:$U$141,MATCH($J196,'Inputs_Metric 31'!$S$6:$S$141,0))="",     INDEX('Inputs_Metric 31'!$U$6:$U$141,MATCH($J196,'Inputs_Metric 31'!$S$6:$S$141,0))="CDL_Rev"  ),     "No Mapped Crop",INDEX('Inputs_Metric 31'!$U$6:$U$141,MATCH($J196,'Inputs_Metric 31'!$S$6:$S$141,0))))</f>
        <v>No Data</v>
      </c>
      <c r="O196" s="102" t="e">
        <f>IF(N196="No Mapped Crop","",'Inputs_Metric 31'!$H$43*INDEX('Inputs_Metric 31'!$D$6:$D$109,MATCH(CONCATENATE(N196,H196),'Inputs_Metric 31'!$E$6:$E$109,0)))</f>
        <v>#N/A</v>
      </c>
      <c r="P196" s="175" t="e">
        <f>IF(M196="No Mapped Crop","",INDEX('Inputs_Metric 31'!$M$7:$O$26,MATCH(M196,'Inputs_Metric 31'!$G$7:$G$26,0),MATCH('Inputs_Metric 31'!$H$44,'Inputs_Metric 31'!$M$6:$O$6,0)))</f>
        <v>#N/A</v>
      </c>
      <c r="Q196" s="184" t="e">
        <f t="shared" si="10"/>
        <v>#N/A</v>
      </c>
      <c r="R196" s="184" t="e">
        <f t="shared" si="11"/>
        <v>#N/A</v>
      </c>
    </row>
    <row r="197" spans="3:18" x14ac:dyDescent="0.25">
      <c r="C197">
        <f t="shared" si="9"/>
        <v>10</v>
      </c>
      <c r="D197">
        <f>COUNTIF($F$4:F197,F197)</f>
        <v>12</v>
      </c>
      <c r="E197" s="40">
        <f>'Agricultural Data'!C197</f>
        <v>0</v>
      </c>
      <c r="F197" s="40">
        <f>'Agricultural Data'!D197</f>
        <v>0</v>
      </c>
      <c r="G197" s="40">
        <f>'Agricultural Data'!E197</f>
        <v>0</v>
      </c>
      <c r="H197" s="38">
        <f>'Agricultural Data'!F197</f>
        <v>0</v>
      </c>
      <c r="I197" s="38">
        <f>'Agricultural Data'!G197</f>
        <v>0</v>
      </c>
      <c r="J197" s="38">
        <f>'Agricultural Data'!H197</f>
        <v>0</v>
      </c>
      <c r="K197" s="118">
        <f>'Agricultural Data'!I197</f>
        <v>0</v>
      </c>
      <c r="L197" s="121">
        <f>'Agricultural Data'!J197</f>
        <v>0</v>
      </c>
      <c r="M197" s="120" t="str">
        <f>IF(J197=0,"No Data",
IF(     OR(   INDEX('Inputs_Metric 31'!$T$6:$T$141,  MATCH($J197,'Inputs_Metric 31'!$S$6:$S$141,0))  =  "",     INDEX('Inputs_Metric 31'!$T$6:$T$141,MATCH($J197,'Inputs_Metric 31'!$S$6:$S$141,0))="CDL_Rev"),                 "No Mapped Crop",                  INDEX('Inputs_Metric 31'!$T$6:$T$141,MATCH($J197,'Inputs_Metric 31'!$S$6:$S$141,0)   )   )
       )</f>
        <v>No Data</v>
      </c>
      <c r="N197" s="120" t="str">
        <f>IF(J197=0,"No Data",
IF(   OR(     INDEX('Inputs_Metric 31'!$U$6:$U$141,MATCH($J197,'Inputs_Metric 31'!$S$6:$S$141,0))="",     INDEX('Inputs_Metric 31'!$U$6:$U$141,MATCH($J197,'Inputs_Metric 31'!$S$6:$S$141,0))="CDL_Rev"  ),     "No Mapped Crop",INDEX('Inputs_Metric 31'!$U$6:$U$141,MATCH($J197,'Inputs_Metric 31'!$S$6:$S$141,0))))</f>
        <v>No Data</v>
      </c>
      <c r="O197" s="102" t="e">
        <f>IF(N197="No Mapped Crop","",'Inputs_Metric 31'!$H$43*INDEX('Inputs_Metric 31'!$D$6:$D$109,MATCH(CONCATENATE(N197,H197),'Inputs_Metric 31'!$E$6:$E$109,0)))</f>
        <v>#N/A</v>
      </c>
      <c r="P197" s="175" t="e">
        <f>IF(M197="No Mapped Crop","",INDEX('Inputs_Metric 31'!$M$7:$O$26,MATCH(M197,'Inputs_Metric 31'!$G$7:$G$26,0),MATCH('Inputs_Metric 31'!$H$44,'Inputs_Metric 31'!$M$6:$O$6,0)))</f>
        <v>#N/A</v>
      </c>
      <c r="Q197" s="184" t="e">
        <f t="shared" si="10"/>
        <v>#N/A</v>
      </c>
      <c r="R197" s="184" t="e">
        <f t="shared" si="11"/>
        <v>#N/A</v>
      </c>
    </row>
    <row r="198" spans="3:18" x14ac:dyDescent="0.25">
      <c r="C198">
        <f t="shared" si="9"/>
        <v>10</v>
      </c>
      <c r="D198">
        <f>COUNTIF($F$4:F198,F198)</f>
        <v>13</v>
      </c>
      <c r="E198" s="40">
        <f>'Agricultural Data'!C198</f>
        <v>0</v>
      </c>
      <c r="F198" s="40">
        <f>'Agricultural Data'!D198</f>
        <v>0</v>
      </c>
      <c r="G198" s="40">
        <f>'Agricultural Data'!E198</f>
        <v>0</v>
      </c>
      <c r="H198" s="38">
        <f>'Agricultural Data'!F198</f>
        <v>0</v>
      </c>
      <c r="I198" s="38">
        <f>'Agricultural Data'!G198</f>
        <v>0</v>
      </c>
      <c r="J198" s="38">
        <f>'Agricultural Data'!H198</f>
        <v>0</v>
      </c>
      <c r="K198" s="118">
        <f>'Agricultural Data'!I198</f>
        <v>0</v>
      </c>
      <c r="L198" s="121">
        <f>'Agricultural Data'!J198</f>
        <v>0</v>
      </c>
      <c r="M198" s="120" t="str">
        <f>IF(J198=0,"No Data",
IF(     OR(   INDEX('Inputs_Metric 31'!$T$6:$T$141,  MATCH($J198,'Inputs_Metric 31'!$S$6:$S$141,0))  =  "",     INDEX('Inputs_Metric 31'!$T$6:$T$141,MATCH($J198,'Inputs_Metric 31'!$S$6:$S$141,0))="CDL_Rev"),                 "No Mapped Crop",                  INDEX('Inputs_Metric 31'!$T$6:$T$141,MATCH($J198,'Inputs_Metric 31'!$S$6:$S$141,0)   )   )
       )</f>
        <v>No Data</v>
      </c>
      <c r="N198" s="120" t="str">
        <f>IF(J198=0,"No Data",
IF(   OR(     INDEX('Inputs_Metric 31'!$U$6:$U$141,MATCH($J198,'Inputs_Metric 31'!$S$6:$S$141,0))="",     INDEX('Inputs_Metric 31'!$U$6:$U$141,MATCH($J198,'Inputs_Metric 31'!$S$6:$S$141,0))="CDL_Rev"  ),     "No Mapped Crop",INDEX('Inputs_Metric 31'!$U$6:$U$141,MATCH($J198,'Inputs_Metric 31'!$S$6:$S$141,0))))</f>
        <v>No Data</v>
      </c>
      <c r="O198" s="102" t="e">
        <f>IF(N198="No Mapped Crop","",'Inputs_Metric 31'!$H$43*INDEX('Inputs_Metric 31'!$D$6:$D$109,MATCH(CONCATENATE(N198,H198),'Inputs_Metric 31'!$E$6:$E$109,0)))</f>
        <v>#N/A</v>
      </c>
      <c r="P198" s="175" t="e">
        <f>IF(M198="No Mapped Crop","",INDEX('Inputs_Metric 31'!$M$7:$O$26,MATCH(M198,'Inputs_Metric 31'!$G$7:$G$26,0),MATCH('Inputs_Metric 31'!$H$44,'Inputs_Metric 31'!$M$6:$O$6,0)))</f>
        <v>#N/A</v>
      </c>
      <c r="Q198" s="184" t="e">
        <f t="shared" si="10"/>
        <v>#N/A</v>
      </c>
      <c r="R198" s="184" t="e">
        <f t="shared" si="11"/>
        <v>#N/A</v>
      </c>
    </row>
    <row r="199" spans="3:18" x14ac:dyDescent="0.25">
      <c r="C199">
        <f t="shared" si="9"/>
        <v>10</v>
      </c>
      <c r="D199">
        <f>COUNTIF($F$4:F199,F199)</f>
        <v>14</v>
      </c>
      <c r="E199" s="40">
        <f>'Agricultural Data'!C199</f>
        <v>0</v>
      </c>
      <c r="F199" s="40">
        <f>'Agricultural Data'!D199</f>
        <v>0</v>
      </c>
      <c r="G199" s="40">
        <f>'Agricultural Data'!E199</f>
        <v>0</v>
      </c>
      <c r="H199" s="38">
        <f>'Agricultural Data'!F199</f>
        <v>0</v>
      </c>
      <c r="I199" s="38">
        <f>'Agricultural Data'!G199</f>
        <v>0</v>
      </c>
      <c r="J199" s="38">
        <f>'Agricultural Data'!H199</f>
        <v>0</v>
      </c>
      <c r="K199" s="118">
        <f>'Agricultural Data'!I199</f>
        <v>0</v>
      </c>
      <c r="L199" s="121">
        <f>'Agricultural Data'!J199</f>
        <v>0</v>
      </c>
      <c r="M199" s="120" t="str">
        <f>IF(J199=0,"No Data",
IF(     OR(   INDEX('Inputs_Metric 31'!$T$6:$T$141,  MATCH($J199,'Inputs_Metric 31'!$S$6:$S$141,0))  =  "",     INDEX('Inputs_Metric 31'!$T$6:$T$141,MATCH($J199,'Inputs_Metric 31'!$S$6:$S$141,0))="CDL_Rev"),                 "No Mapped Crop",                  INDEX('Inputs_Metric 31'!$T$6:$T$141,MATCH($J199,'Inputs_Metric 31'!$S$6:$S$141,0)   )   )
       )</f>
        <v>No Data</v>
      </c>
      <c r="N199" s="120" t="str">
        <f>IF(J199=0,"No Data",
IF(   OR(     INDEX('Inputs_Metric 31'!$U$6:$U$141,MATCH($J199,'Inputs_Metric 31'!$S$6:$S$141,0))="",     INDEX('Inputs_Metric 31'!$U$6:$U$141,MATCH($J199,'Inputs_Metric 31'!$S$6:$S$141,0))="CDL_Rev"  ),     "No Mapped Crop",INDEX('Inputs_Metric 31'!$U$6:$U$141,MATCH($J199,'Inputs_Metric 31'!$S$6:$S$141,0))))</f>
        <v>No Data</v>
      </c>
      <c r="O199" s="102" t="e">
        <f>IF(N199="No Mapped Crop","",'Inputs_Metric 31'!$H$43*INDEX('Inputs_Metric 31'!$D$6:$D$109,MATCH(CONCATENATE(N199,H199),'Inputs_Metric 31'!$E$6:$E$109,0)))</f>
        <v>#N/A</v>
      </c>
      <c r="P199" s="175" t="e">
        <f>IF(M199="No Mapped Crop","",INDEX('Inputs_Metric 31'!$M$7:$O$26,MATCH(M199,'Inputs_Metric 31'!$G$7:$G$26,0),MATCH('Inputs_Metric 31'!$H$44,'Inputs_Metric 31'!$M$6:$O$6,0)))</f>
        <v>#N/A</v>
      </c>
      <c r="Q199" s="184" t="e">
        <f t="shared" si="10"/>
        <v>#N/A</v>
      </c>
      <c r="R199" s="184" t="e">
        <f t="shared" si="11"/>
        <v>#N/A</v>
      </c>
    </row>
    <row r="200" spans="3:18" x14ac:dyDescent="0.25">
      <c r="C200">
        <f t="shared" si="9"/>
        <v>10</v>
      </c>
      <c r="D200">
        <f>COUNTIF($F$4:F200,F200)</f>
        <v>15</v>
      </c>
      <c r="E200" s="40">
        <f>'Agricultural Data'!C200</f>
        <v>0</v>
      </c>
      <c r="F200" s="40">
        <f>'Agricultural Data'!D200</f>
        <v>0</v>
      </c>
      <c r="G200" s="40">
        <f>'Agricultural Data'!E200</f>
        <v>0</v>
      </c>
      <c r="H200" s="38">
        <f>'Agricultural Data'!F200</f>
        <v>0</v>
      </c>
      <c r="I200" s="38">
        <f>'Agricultural Data'!G200</f>
        <v>0</v>
      </c>
      <c r="J200" s="38">
        <f>'Agricultural Data'!H200</f>
        <v>0</v>
      </c>
      <c r="K200" s="118">
        <f>'Agricultural Data'!I200</f>
        <v>0</v>
      </c>
      <c r="L200" s="121">
        <f>'Agricultural Data'!J200</f>
        <v>0</v>
      </c>
      <c r="M200" s="120" t="str">
        <f>IF(J200=0,"No Data",
IF(     OR(   INDEX('Inputs_Metric 31'!$T$6:$T$141,  MATCH($J200,'Inputs_Metric 31'!$S$6:$S$141,0))  =  "",     INDEX('Inputs_Metric 31'!$T$6:$T$141,MATCH($J200,'Inputs_Metric 31'!$S$6:$S$141,0))="CDL_Rev"),                 "No Mapped Crop",                  INDEX('Inputs_Metric 31'!$T$6:$T$141,MATCH($J200,'Inputs_Metric 31'!$S$6:$S$141,0)   )   )
       )</f>
        <v>No Data</v>
      </c>
      <c r="N200" s="120" t="str">
        <f>IF(J200=0,"No Data",
IF(   OR(     INDEX('Inputs_Metric 31'!$U$6:$U$141,MATCH($J200,'Inputs_Metric 31'!$S$6:$S$141,0))="",     INDEX('Inputs_Metric 31'!$U$6:$U$141,MATCH($J200,'Inputs_Metric 31'!$S$6:$S$141,0))="CDL_Rev"  ),     "No Mapped Crop",INDEX('Inputs_Metric 31'!$U$6:$U$141,MATCH($J200,'Inputs_Metric 31'!$S$6:$S$141,0))))</f>
        <v>No Data</v>
      </c>
      <c r="O200" s="102" t="e">
        <f>IF(N200="No Mapped Crop","",'Inputs_Metric 31'!$H$43*INDEX('Inputs_Metric 31'!$D$6:$D$109,MATCH(CONCATENATE(N200,H200),'Inputs_Metric 31'!$E$6:$E$109,0)))</f>
        <v>#N/A</v>
      </c>
      <c r="P200" s="175" t="e">
        <f>IF(M200="No Mapped Crop","",INDEX('Inputs_Metric 31'!$M$7:$O$26,MATCH(M200,'Inputs_Metric 31'!$G$7:$G$26,0),MATCH('Inputs_Metric 31'!$H$44,'Inputs_Metric 31'!$M$6:$O$6,0)))</f>
        <v>#N/A</v>
      </c>
      <c r="Q200" s="184" t="e">
        <f t="shared" si="10"/>
        <v>#N/A</v>
      </c>
      <c r="R200" s="184" t="e">
        <f t="shared" si="11"/>
        <v>#N/A</v>
      </c>
    </row>
    <row r="201" spans="3:18" x14ac:dyDescent="0.25">
      <c r="C201">
        <f t="shared" si="9"/>
        <v>10</v>
      </c>
      <c r="D201">
        <f>COUNTIF($F$4:F201,F201)</f>
        <v>16</v>
      </c>
      <c r="E201" s="40">
        <f>'Agricultural Data'!C201</f>
        <v>0</v>
      </c>
      <c r="F201" s="40">
        <f>'Agricultural Data'!D201</f>
        <v>0</v>
      </c>
      <c r="G201" s="40">
        <f>'Agricultural Data'!E201</f>
        <v>0</v>
      </c>
      <c r="H201" s="38">
        <f>'Agricultural Data'!F201</f>
        <v>0</v>
      </c>
      <c r="I201" s="38">
        <f>'Agricultural Data'!G201</f>
        <v>0</v>
      </c>
      <c r="J201" s="38">
        <f>'Agricultural Data'!H201</f>
        <v>0</v>
      </c>
      <c r="K201" s="118">
        <f>'Agricultural Data'!I201</f>
        <v>0</v>
      </c>
      <c r="L201" s="121">
        <f>'Agricultural Data'!J201</f>
        <v>0</v>
      </c>
      <c r="M201" s="120" t="str">
        <f>IF(J201=0,"No Data",
IF(     OR(   INDEX('Inputs_Metric 31'!$T$6:$T$141,  MATCH($J201,'Inputs_Metric 31'!$S$6:$S$141,0))  =  "",     INDEX('Inputs_Metric 31'!$T$6:$T$141,MATCH($J201,'Inputs_Metric 31'!$S$6:$S$141,0))="CDL_Rev"),                 "No Mapped Crop",                  INDEX('Inputs_Metric 31'!$T$6:$T$141,MATCH($J201,'Inputs_Metric 31'!$S$6:$S$141,0)   )   )
       )</f>
        <v>No Data</v>
      </c>
      <c r="N201" s="120" t="str">
        <f>IF(J201=0,"No Data",
IF(   OR(     INDEX('Inputs_Metric 31'!$U$6:$U$141,MATCH($J201,'Inputs_Metric 31'!$S$6:$S$141,0))="",     INDEX('Inputs_Metric 31'!$U$6:$U$141,MATCH($J201,'Inputs_Metric 31'!$S$6:$S$141,0))="CDL_Rev"  ),     "No Mapped Crop",INDEX('Inputs_Metric 31'!$U$6:$U$141,MATCH($J201,'Inputs_Metric 31'!$S$6:$S$141,0))))</f>
        <v>No Data</v>
      </c>
      <c r="O201" s="102" t="e">
        <f>IF(N201="No Mapped Crop","",'Inputs_Metric 31'!$H$43*INDEX('Inputs_Metric 31'!$D$6:$D$109,MATCH(CONCATENATE(N201,H201),'Inputs_Metric 31'!$E$6:$E$109,0)))</f>
        <v>#N/A</v>
      </c>
      <c r="P201" s="175" t="e">
        <f>IF(M201="No Mapped Crop","",INDEX('Inputs_Metric 31'!$M$7:$O$26,MATCH(M201,'Inputs_Metric 31'!$G$7:$G$26,0),MATCH('Inputs_Metric 31'!$H$44,'Inputs_Metric 31'!$M$6:$O$6,0)))</f>
        <v>#N/A</v>
      </c>
      <c r="Q201" s="184" t="e">
        <f t="shared" si="10"/>
        <v>#N/A</v>
      </c>
      <c r="R201" s="184" t="e">
        <f t="shared" si="11"/>
        <v>#N/A</v>
      </c>
    </row>
    <row r="202" spans="3:18" x14ac:dyDescent="0.25">
      <c r="C202">
        <f t="shared" si="9"/>
        <v>10</v>
      </c>
      <c r="D202">
        <f>COUNTIF($F$4:F202,F202)</f>
        <v>17</v>
      </c>
      <c r="E202" s="40">
        <f>'Agricultural Data'!C202</f>
        <v>0</v>
      </c>
      <c r="F202" s="40">
        <f>'Agricultural Data'!D202</f>
        <v>0</v>
      </c>
      <c r="G202" s="40">
        <f>'Agricultural Data'!E202</f>
        <v>0</v>
      </c>
      <c r="H202" s="38">
        <f>'Agricultural Data'!F202</f>
        <v>0</v>
      </c>
      <c r="I202" s="38">
        <f>'Agricultural Data'!G202</f>
        <v>0</v>
      </c>
      <c r="J202" s="38">
        <f>'Agricultural Data'!H202</f>
        <v>0</v>
      </c>
      <c r="K202" s="118">
        <f>'Agricultural Data'!I202</f>
        <v>0</v>
      </c>
      <c r="L202" s="121">
        <f>'Agricultural Data'!J202</f>
        <v>0</v>
      </c>
      <c r="M202" s="120" t="str">
        <f>IF(J202=0,"No Data",
IF(     OR(   INDEX('Inputs_Metric 31'!$T$6:$T$141,  MATCH($J202,'Inputs_Metric 31'!$S$6:$S$141,0))  =  "",     INDEX('Inputs_Metric 31'!$T$6:$T$141,MATCH($J202,'Inputs_Metric 31'!$S$6:$S$141,0))="CDL_Rev"),                 "No Mapped Crop",                  INDEX('Inputs_Metric 31'!$T$6:$T$141,MATCH($J202,'Inputs_Metric 31'!$S$6:$S$141,0)   )   )
       )</f>
        <v>No Data</v>
      </c>
      <c r="N202" s="120" t="str">
        <f>IF(J202=0,"No Data",
IF(   OR(     INDEX('Inputs_Metric 31'!$U$6:$U$141,MATCH($J202,'Inputs_Metric 31'!$S$6:$S$141,0))="",     INDEX('Inputs_Metric 31'!$U$6:$U$141,MATCH($J202,'Inputs_Metric 31'!$S$6:$S$141,0))="CDL_Rev"  ),     "No Mapped Crop",INDEX('Inputs_Metric 31'!$U$6:$U$141,MATCH($J202,'Inputs_Metric 31'!$S$6:$S$141,0))))</f>
        <v>No Data</v>
      </c>
      <c r="O202" s="102" t="e">
        <f>IF(N202="No Mapped Crop","",'Inputs_Metric 31'!$H$43*INDEX('Inputs_Metric 31'!$D$6:$D$109,MATCH(CONCATENATE(N202,H202),'Inputs_Metric 31'!$E$6:$E$109,0)))</f>
        <v>#N/A</v>
      </c>
      <c r="P202" s="175" t="e">
        <f>IF(M202="No Mapped Crop","",INDEX('Inputs_Metric 31'!$M$7:$O$26,MATCH(M202,'Inputs_Metric 31'!$G$7:$G$26,0),MATCH('Inputs_Metric 31'!$H$44,'Inputs_Metric 31'!$M$6:$O$6,0)))</f>
        <v>#N/A</v>
      </c>
      <c r="Q202" s="184" t="e">
        <f t="shared" si="10"/>
        <v>#N/A</v>
      </c>
      <c r="R202" s="184" t="e">
        <f t="shared" si="11"/>
        <v>#N/A</v>
      </c>
    </row>
    <row r="203" spans="3:18" x14ac:dyDescent="0.25">
      <c r="C203">
        <f t="shared" si="9"/>
        <v>10</v>
      </c>
      <c r="D203">
        <f>COUNTIF($F$4:F203,F203)</f>
        <v>18</v>
      </c>
      <c r="E203" s="40">
        <f>'Agricultural Data'!C203</f>
        <v>0</v>
      </c>
      <c r="F203" s="40">
        <f>'Agricultural Data'!D203</f>
        <v>0</v>
      </c>
      <c r="G203" s="40">
        <f>'Agricultural Data'!E203</f>
        <v>0</v>
      </c>
      <c r="H203" s="38">
        <f>'Agricultural Data'!F203</f>
        <v>0</v>
      </c>
      <c r="I203" s="38">
        <f>'Agricultural Data'!G203</f>
        <v>0</v>
      </c>
      <c r="J203" s="38">
        <f>'Agricultural Data'!H203</f>
        <v>0</v>
      </c>
      <c r="K203" s="118">
        <f>'Agricultural Data'!I203</f>
        <v>0</v>
      </c>
      <c r="L203" s="121">
        <f>'Agricultural Data'!J203</f>
        <v>0</v>
      </c>
      <c r="M203" s="120" t="str">
        <f>IF(J203=0,"No Data",
IF(     OR(   INDEX('Inputs_Metric 31'!$T$6:$T$141,  MATCH($J203,'Inputs_Metric 31'!$S$6:$S$141,0))  =  "",     INDEX('Inputs_Metric 31'!$T$6:$T$141,MATCH($J203,'Inputs_Metric 31'!$S$6:$S$141,0))="CDL_Rev"),                 "No Mapped Crop",                  INDEX('Inputs_Metric 31'!$T$6:$T$141,MATCH($J203,'Inputs_Metric 31'!$S$6:$S$141,0)   )   )
       )</f>
        <v>No Data</v>
      </c>
      <c r="N203" s="120" t="str">
        <f>IF(J203=0,"No Data",
IF(   OR(     INDEX('Inputs_Metric 31'!$U$6:$U$141,MATCH($J203,'Inputs_Metric 31'!$S$6:$S$141,0))="",     INDEX('Inputs_Metric 31'!$U$6:$U$141,MATCH($J203,'Inputs_Metric 31'!$S$6:$S$141,0))="CDL_Rev"  ),     "No Mapped Crop",INDEX('Inputs_Metric 31'!$U$6:$U$141,MATCH($J203,'Inputs_Metric 31'!$S$6:$S$141,0))))</f>
        <v>No Data</v>
      </c>
      <c r="O203" s="102" t="e">
        <f>IF(N203="No Mapped Crop","",'Inputs_Metric 31'!$H$43*INDEX('Inputs_Metric 31'!$D$6:$D$109,MATCH(CONCATENATE(N203,H203),'Inputs_Metric 31'!$E$6:$E$109,0)))</f>
        <v>#N/A</v>
      </c>
      <c r="P203" s="175" t="e">
        <f>IF(M203="No Mapped Crop","",INDEX('Inputs_Metric 31'!$M$7:$O$26,MATCH(M203,'Inputs_Metric 31'!$G$7:$G$26,0),MATCH('Inputs_Metric 31'!$H$44,'Inputs_Metric 31'!$M$6:$O$6,0)))</f>
        <v>#N/A</v>
      </c>
      <c r="Q203" s="184" t="e">
        <f t="shared" si="10"/>
        <v>#N/A</v>
      </c>
      <c r="R203" s="184" t="e">
        <f t="shared" si="11"/>
        <v>#N/A</v>
      </c>
    </row>
    <row r="204" spans="3:18" x14ac:dyDescent="0.25">
      <c r="C204">
        <f t="shared" si="9"/>
        <v>10</v>
      </c>
      <c r="D204">
        <f>COUNTIF($F$4:F204,F204)</f>
        <v>19</v>
      </c>
      <c r="E204" s="40">
        <f>'Agricultural Data'!C204</f>
        <v>0</v>
      </c>
      <c r="F204" s="40">
        <f>'Agricultural Data'!D204</f>
        <v>0</v>
      </c>
      <c r="G204" s="40">
        <f>'Agricultural Data'!E204</f>
        <v>0</v>
      </c>
      <c r="H204" s="38">
        <f>'Agricultural Data'!F204</f>
        <v>0</v>
      </c>
      <c r="I204" s="38">
        <f>'Agricultural Data'!G204</f>
        <v>0</v>
      </c>
      <c r="J204" s="38">
        <f>'Agricultural Data'!H204</f>
        <v>0</v>
      </c>
      <c r="K204" s="118">
        <f>'Agricultural Data'!I204</f>
        <v>0</v>
      </c>
      <c r="L204" s="121">
        <f>'Agricultural Data'!J204</f>
        <v>0</v>
      </c>
      <c r="M204" s="120" t="str">
        <f>IF(J204=0,"No Data",
IF(     OR(   INDEX('Inputs_Metric 31'!$T$6:$T$141,  MATCH($J204,'Inputs_Metric 31'!$S$6:$S$141,0))  =  "",     INDEX('Inputs_Metric 31'!$T$6:$T$141,MATCH($J204,'Inputs_Metric 31'!$S$6:$S$141,0))="CDL_Rev"),                 "No Mapped Crop",                  INDEX('Inputs_Metric 31'!$T$6:$T$141,MATCH($J204,'Inputs_Metric 31'!$S$6:$S$141,0)   )   )
       )</f>
        <v>No Data</v>
      </c>
      <c r="N204" s="120" t="str">
        <f>IF(J204=0,"No Data",
IF(   OR(     INDEX('Inputs_Metric 31'!$U$6:$U$141,MATCH($J204,'Inputs_Metric 31'!$S$6:$S$141,0))="",     INDEX('Inputs_Metric 31'!$U$6:$U$141,MATCH($J204,'Inputs_Metric 31'!$S$6:$S$141,0))="CDL_Rev"  ),     "No Mapped Crop",INDEX('Inputs_Metric 31'!$U$6:$U$141,MATCH($J204,'Inputs_Metric 31'!$S$6:$S$141,0))))</f>
        <v>No Data</v>
      </c>
      <c r="O204" s="102" t="e">
        <f>IF(N204="No Mapped Crop","",'Inputs_Metric 31'!$H$43*INDEX('Inputs_Metric 31'!$D$6:$D$109,MATCH(CONCATENATE(N204,H204),'Inputs_Metric 31'!$E$6:$E$109,0)))</f>
        <v>#N/A</v>
      </c>
      <c r="P204" s="175" t="e">
        <f>IF(M204="No Mapped Crop","",INDEX('Inputs_Metric 31'!$M$7:$O$26,MATCH(M204,'Inputs_Metric 31'!$G$7:$G$26,0),MATCH('Inputs_Metric 31'!$H$44,'Inputs_Metric 31'!$M$6:$O$6,0)))</f>
        <v>#N/A</v>
      </c>
      <c r="Q204" s="184" t="e">
        <f t="shared" si="10"/>
        <v>#N/A</v>
      </c>
      <c r="R204" s="184" t="e">
        <f t="shared" si="11"/>
        <v>#N/A</v>
      </c>
    </row>
    <row r="205" spans="3:18" x14ac:dyDescent="0.25">
      <c r="C205">
        <f t="shared" si="9"/>
        <v>10</v>
      </c>
      <c r="D205">
        <f>COUNTIF($F$4:F205,F205)</f>
        <v>20</v>
      </c>
      <c r="E205" s="40">
        <f>'Agricultural Data'!C205</f>
        <v>0</v>
      </c>
      <c r="F205" s="40">
        <f>'Agricultural Data'!D205</f>
        <v>0</v>
      </c>
      <c r="G205" s="40">
        <f>'Agricultural Data'!E205</f>
        <v>0</v>
      </c>
      <c r="H205" s="38">
        <f>'Agricultural Data'!F205</f>
        <v>0</v>
      </c>
      <c r="I205" s="38">
        <f>'Agricultural Data'!G205</f>
        <v>0</v>
      </c>
      <c r="J205" s="38">
        <f>'Agricultural Data'!H205</f>
        <v>0</v>
      </c>
      <c r="K205" s="118">
        <f>'Agricultural Data'!I205</f>
        <v>0</v>
      </c>
      <c r="L205" s="121">
        <f>'Agricultural Data'!J205</f>
        <v>0</v>
      </c>
      <c r="M205" s="120" t="str">
        <f>IF(J205=0,"No Data",
IF(     OR(   INDEX('Inputs_Metric 31'!$T$6:$T$141,  MATCH($J205,'Inputs_Metric 31'!$S$6:$S$141,0))  =  "",     INDEX('Inputs_Metric 31'!$T$6:$T$141,MATCH($J205,'Inputs_Metric 31'!$S$6:$S$141,0))="CDL_Rev"),                 "No Mapped Crop",                  INDEX('Inputs_Metric 31'!$T$6:$T$141,MATCH($J205,'Inputs_Metric 31'!$S$6:$S$141,0)   )   )
       )</f>
        <v>No Data</v>
      </c>
      <c r="N205" s="120" t="str">
        <f>IF(J205=0,"No Data",
IF(   OR(     INDEX('Inputs_Metric 31'!$U$6:$U$141,MATCH($J205,'Inputs_Metric 31'!$S$6:$S$141,0))="",     INDEX('Inputs_Metric 31'!$U$6:$U$141,MATCH($J205,'Inputs_Metric 31'!$S$6:$S$141,0))="CDL_Rev"  ),     "No Mapped Crop",INDEX('Inputs_Metric 31'!$U$6:$U$141,MATCH($J205,'Inputs_Metric 31'!$S$6:$S$141,0))))</f>
        <v>No Data</v>
      </c>
      <c r="O205" s="102" t="e">
        <f>IF(N205="No Mapped Crop","",'Inputs_Metric 31'!$H$43*INDEX('Inputs_Metric 31'!$D$6:$D$109,MATCH(CONCATENATE(N205,H205),'Inputs_Metric 31'!$E$6:$E$109,0)))</f>
        <v>#N/A</v>
      </c>
      <c r="P205" s="175" t="e">
        <f>IF(M205="No Mapped Crop","",INDEX('Inputs_Metric 31'!$M$7:$O$26,MATCH(M205,'Inputs_Metric 31'!$G$7:$G$26,0),MATCH('Inputs_Metric 31'!$H$44,'Inputs_Metric 31'!$M$6:$O$6,0)))</f>
        <v>#N/A</v>
      </c>
      <c r="Q205" s="184" t="e">
        <f t="shared" si="10"/>
        <v>#N/A</v>
      </c>
      <c r="R205" s="184" t="e">
        <f t="shared" si="11"/>
        <v>#N/A</v>
      </c>
    </row>
    <row r="206" spans="3:18" x14ac:dyDescent="0.25">
      <c r="C206">
        <f t="shared" si="9"/>
        <v>10</v>
      </c>
      <c r="D206">
        <f>COUNTIF($F$4:F206,F206)</f>
        <v>21</v>
      </c>
      <c r="E206" s="40">
        <f>'Agricultural Data'!C206</f>
        <v>0</v>
      </c>
      <c r="F206" s="40">
        <f>'Agricultural Data'!D206</f>
        <v>0</v>
      </c>
      <c r="G206" s="40">
        <f>'Agricultural Data'!E206</f>
        <v>0</v>
      </c>
      <c r="H206" s="38">
        <f>'Agricultural Data'!F206</f>
        <v>0</v>
      </c>
      <c r="I206" s="38">
        <f>'Agricultural Data'!G206</f>
        <v>0</v>
      </c>
      <c r="J206" s="38">
        <f>'Agricultural Data'!H206</f>
        <v>0</v>
      </c>
      <c r="K206" s="118">
        <f>'Agricultural Data'!I206</f>
        <v>0</v>
      </c>
      <c r="L206" s="121">
        <f>'Agricultural Data'!J206</f>
        <v>0</v>
      </c>
      <c r="M206" s="120" t="str">
        <f>IF(J206=0,"No Data",
IF(     OR(   INDEX('Inputs_Metric 31'!$T$6:$T$141,  MATCH($J206,'Inputs_Metric 31'!$S$6:$S$141,0))  =  "",     INDEX('Inputs_Metric 31'!$T$6:$T$141,MATCH($J206,'Inputs_Metric 31'!$S$6:$S$141,0))="CDL_Rev"),                 "No Mapped Crop",                  INDEX('Inputs_Metric 31'!$T$6:$T$141,MATCH($J206,'Inputs_Metric 31'!$S$6:$S$141,0)   )   )
       )</f>
        <v>No Data</v>
      </c>
      <c r="N206" s="120" t="str">
        <f>IF(J206=0,"No Data",
IF(   OR(     INDEX('Inputs_Metric 31'!$U$6:$U$141,MATCH($J206,'Inputs_Metric 31'!$S$6:$S$141,0))="",     INDEX('Inputs_Metric 31'!$U$6:$U$141,MATCH($J206,'Inputs_Metric 31'!$S$6:$S$141,0))="CDL_Rev"  ),     "No Mapped Crop",INDEX('Inputs_Metric 31'!$U$6:$U$141,MATCH($J206,'Inputs_Metric 31'!$S$6:$S$141,0))))</f>
        <v>No Data</v>
      </c>
      <c r="O206" s="102" t="e">
        <f>IF(N206="No Mapped Crop","",'Inputs_Metric 31'!$H$43*INDEX('Inputs_Metric 31'!$D$6:$D$109,MATCH(CONCATENATE(N206,H206),'Inputs_Metric 31'!$E$6:$E$109,0)))</f>
        <v>#N/A</v>
      </c>
      <c r="P206" s="175" t="e">
        <f>IF(M206="No Mapped Crop","",INDEX('Inputs_Metric 31'!$M$7:$O$26,MATCH(M206,'Inputs_Metric 31'!$G$7:$G$26,0),MATCH('Inputs_Metric 31'!$H$44,'Inputs_Metric 31'!$M$6:$O$6,0)))</f>
        <v>#N/A</v>
      </c>
      <c r="Q206" s="184" t="e">
        <f t="shared" si="10"/>
        <v>#N/A</v>
      </c>
      <c r="R206" s="184" t="e">
        <f t="shared" si="11"/>
        <v>#N/A</v>
      </c>
    </row>
    <row r="207" spans="3:18" x14ac:dyDescent="0.25">
      <c r="C207">
        <f t="shared" si="9"/>
        <v>10</v>
      </c>
      <c r="D207">
        <f>COUNTIF($F$4:F207,F207)</f>
        <v>22</v>
      </c>
      <c r="E207" s="40">
        <f>'Agricultural Data'!C207</f>
        <v>0</v>
      </c>
      <c r="F207" s="40">
        <f>'Agricultural Data'!D207</f>
        <v>0</v>
      </c>
      <c r="G207" s="40">
        <f>'Agricultural Data'!E207</f>
        <v>0</v>
      </c>
      <c r="H207" s="38">
        <f>'Agricultural Data'!F207</f>
        <v>0</v>
      </c>
      <c r="I207" s="38">
        <f>'Agricultural Data'!G207</f>
        <v>0</v>
      </c>
      <c r="J207" s="38">
        <f>'Agricultural Data'!H207</f>
        <v>0</v>
      </c>
      <c r="K207" s="118">
        <f>'Agricultural Data'!I207</f>
        <v>0</v>
      </c>
      <c r="L207" s="121">
        <f>'Agricultural Data'!J207</f>
        <v>0</v>
      </c>
      <c r="M207" s="120" t="str">
        <f>IF(J207=0,"No Data",
IF(     OR(   INDEX('Inputs_Metric 31'!$T$6:$T$141,  MATCH($J207,'Inputs_Metric 31'!$S$6:$S$141,0))  =  "",     INDEX('Inputs_Metric 31'!$T$6:$T$141,MATCH($J207,'Inputs_Metric 31'!$S$6:$S$141,0))="CDL_Rev"),                 "No Mapped Crop",                  INDEX('Inputs_Metric 31'!$T$6:$T$141,MATCH($J207,'Inputs_Metric 31'!$S$6:$S$141,0)   )   )
       )</f>
        <v>No Data</v>
      </c>
      <c r="N207" s="120" t="str">
        <f>IF(J207=0,"No Data",
IF(   OR(     INDEX('Inputs_Metric 31'!$U$6:$U$141,MATCH($J207,'Inputs_Metric 31'!$S$6:$S$141,0))="",     INDEX('Inputs_Metric 31'!$U$6:$U$141,MATCH($J207,'Inputs_Metric 31'!$S$6:$S$141,0))="CDL_Rev"  ),     "No Mapped Crop",INDEX('Inputs_Metric 31'!$U$6:$U$141,MATCH($J207,'Inputs_Metric 31'!$S$6:$S$141,0))))</f>
        <v>No Data</v>
      </c>
      <c r="O207" s="102" t="e">
        <f>IF(N207="No Mapped Crop","",'Inputs_Metric 31'!$H$43*INDEX('Inputs_Metric 31'!$D$6:$D$109,MATCH(CONCATENATE(N207,H207),'Inputs_Metric 31'!$E$6:$E$109,0)))</f>
        <v>#N/A</v>
      </c>
      <c r="P207" s="175" t="e">
        <f>IF(M207="No Mapped Crop","",INDEX('Inputs_Metric 31'!$M$7:$O$26,MATCH(M207,'Inputs_Metric 31'!$G$7:$G$26,0),MATCH('Inputs_Metric 31'!$H$44,'Inputs_Metric 31'!$M$6:$O$6,0)))</f>
        <v>#N/A</v>
      </c>
      <c r="Q207" s="184" t="e">
        <f t="shared" si="10"/>
        <v>#N/A</v>
      </c>
      <c r="R207" s="184" t="e">
        <f t="shared" si="11"/>
        <v>#N/A</v>
      </c>
    </row>
    <row r="208" spans="3:18" x14ac:dyDescent="0.25">
      <c r="C208">
        <f t="shared" si="9"/>
        <v>10</v>
      </c>
      <c r="D208">
        <f>COUNTIF($F$4:F208,F208)</f>
        <v>23</v>
      </c>
      <c r="E208" s="40">
        <f>'Agricultural Data'!C208</f>
        <v>0</v>
      </c>
      <c r="F208" s="40">
        <f>'Agricultural Data'!D208</f>
        <v>0</v>
      </c>
      <c r="G208" s="40">
        <f>'Agricultural Data'!E208</f>
        <v>0</v>
      </c>
      <c r="H208" s="38">
        <f>'Agricultural Data'!F208</f>
        <v>0</v>
      </c>
      <c r="I208" s="38">
        <f>'Agricultural Data'!G208</f>
        <v>0</v>
      </c>
      <c r="J208" s="38">
        <f>'Agricultural Data'!H208</f>
        <v>0</v>
      </c>
      <c r="K208" s="118">
        <f>'Agricultural Data'!I208</f>
        <v>0</v>
      </c>
      <c r="L208" s="121">
        <f>'Agricultural Data'!J208</f>
        <v>0</v>
      </c>
      <c r="M208" s="120" t="str">
        <f>IF(J208=0,"No Data",
IF(     OR(   INDEX('Inputs_Metric 31'!$T$6:$T$141,  MATCH($J208,'Inputs_Metric 31'!$S$6:$S$141,0))  =  "",     INDEX('Inputs_Metric 31'!$T$6:$T$141,MATCH($J208,'Inputs_Metric 31'!$S$6:$S$141,0))="CDL_Rev"),                 "No Mapped Crop",                  INDEX('Inputs_Metric 31'!$T$6:$T$141,MATCH($J208,'Inputs_Metric 31'!$S$6:$S$141,0)   )   )
       )</f>
        <v>No Data</v>
      </c>
      <c r="N208" s="120" t="str">
        <f>IF(J208=0,"No Data",
IF(   OR(     INDEX('Inputs_Metric 31'!$U$6:$U$141,MATCH($J208,'Inputs_Metric 31'!$S$6:$S$141,0))="",     INDEX('Inputs_Metric 31'!$U$6:$U$141,MATCH($J208,'Inputs_Metric 31'!$S$6:$S$141,0))="CDL_Rev"  ),     "No Mapped Crop",INDEX('Inputs_Metric 31'!$U$6:$U$141,MATCH($J208,'Inputs_Metric 31'!$S$6:$S$141,0))))</f>
        <v>No Data</v>
      </c>
      <c r="O208" s="102" t="e">
        <f>IF(N208="No Mapped Crop","",'Inputs_Metric 31'!$H$43*INDEX('Inputs_Metric 31'!$D$6:$D$109,MATCH(CONCATENATE(N208,H208),'Inputs_Metric 31'!$E$6:$E$109,0)))</f>
        <v>#N/A</v>
      </c>
      <c r="P208" s="175" t="e">
        <f>IF(M208="No Mapped Crop","",INDEX('Inputs_Metric 31'!$M$7:$O$26,MATCH(M208,'Inputs_Metric 31'!$G$7:$G$26,0),MATCH('Inputs_Metric 31'!$H$44,'Inputs_Metric 31'!$M$6:$O$6,0)))</f>
        <v>#N/A</v>
      </c>
      <c r="Q208" s="184" t="e">
        <f t="shared" si="10"/>
        <v>#N/A</v>
      </c>
      <c r="R208" s="184" t="e">
        <f t="shared" si="11"/>
        <v>#N/A</v>
      </c>
    </row>
    <row r="209" spans="3:18" x14ac:dyDescent="0.25">
      <c r="C209">
        <f t="shared" si="9"/>
        <v>10</v>
      </c>
      <c r="D209">
        <f>COUNTIF($F$4:F209,F209)</f>
        <v>24</v>
      </c>
      <c r="E209" s="40">
        <f>'Agricultural Data'!C209</f>
        <v>0</v>
      </c>
      <c r="F209" s="40">
        <f>'Agricultural Data'!D209</f>
        <v>0</v>
      </c>
      <c r="G209" s="40">
        <f>'Agricultural Data'!E209</f>
        <v>0</v>
      </c>
      <c r="H209" s="38">
        <f>'Agricultural Data'!F209</f>
        <v>0</v>
      </c>
      <c r="I209" s="38">
        <f>'Agricultural Data'!G209</f>
        <v>0</v>
      </c>
      <c r="J209" s="38">
        <f>'Agricultural Data'!H209</f>
        <v>0</v>
      </c>
      <c r="K209" s="118">
        <f>'Agricultural Data'!I209</f>
        <v>0</v>
      </c>
      <c r="L209" s="121">
        <f>'Agricultural Data'!J209</f>
        <v>0</v>
      </c>
      <c r="M209" s="120" t="str">
        <f>IF(J209=0,"No Data",
IF(     OR(   INDEX('Inputs_Metric 31'!$T$6:$T$141,  MATCH($J209,'Inputs_Metric 31'!$S$6:$S$141,0))  =  "",     INDEX('Inputs_Metric 31'!$T$6:$T$141,MATCH($J209,'Inputs_Metric 31'!$S$6:$S$141,0))="CDL_Rev"),                 "No Mapped Crop",                  INDEX('Inputs_Metric 31'!$T$6:$T$141,MATCH($J209,'Inputs_Metric 31'!$S$6:$S$141,0)   )   )
       )</f>
        <v>No Data</v>
      </c>
      <c r="N209" s="120" t="str">
        <f>IF(J209=0,"No Data",
IF(   OR(     INDEX('Inputs_Metric 31'!$U$6:$U$141,MATCH($J209,'Inputs_Metric 31'!$S$6:$S$141,0))="",     INDEX('Inputs_Metric 31'!$U$6:$U$141,MATCH($J209,'Inputs_Metric 31'!$S$6:$S$141,0))="CDL_Rev"  ),     "No Mapped Crop",INDEX('Inputs_Metric 31'!$U$6:$U$141,MATCH($J209,'Inputs_Metric 31'!$S$6:$S$141,0))))</f>
        <v>No Data</v>
      </c>
      <c r="O209" s="102" t="e">
        <f>IF(N209="No Mapped Crop","",'Inputs_Metric 31'!$H$43*INDEX('Inputs_Metric 31'!$D$6:$D$109,MATCH(CONCATENATE(N209,H209),'Inputs_Metric 31'!$E$6:$E$109,0)))</f>
        <v>#N/A</v>
      </c>
      <c r="P209" s="175" t="e">
        <f>IF(M209="No Mapped Crop","",INDEX('Inputs_Metric 31'!$M$7:$O$26,MATCH(M209,'Inputs_Metric 31'!$G$7:$G$26,0),MATCH('Inputs_Metric 31'!$H$44,'Inputs_Metric 31'!$M$6:$O$6,0)))</f>
        <v>#N/A</v>
      </c>
      <c r="Q209" s="184" t="e">
        <f t="shared" si="10"/>
        <v>#N/A</v>
      </c>
      <c r="R209" s="184" t="e">
        <f t="shared" si="11"/>
        <v>#N/A</v>
      </c>
    </row>
    <row r="210" spans="3:18" x14ac:dyDescent="0.25">
      <c r="C210">
        <f t="shared" si="9"/>
        <v>10</v>
      </c>
      <c r="D210">
        <f>COUNTIF($F$4:F210,F210)</f>
        <v>25</v>
      </c>
      <c r="E210" s="40">
        <f>'Agricultural Data'!C210</f>
        <v>0</v>
      </c>
      <c r="F210" s="40">
        <f>'Agricultural Data'!D210</f>
        <v>0</v>
      </c>
      <c r="G210" s="40">
        <f>'Agricultural Data'!E210</f>
        <v>0</v>
      </c>
      <c r="H210" s="38">
        <f>'Agricultural Data'!F210</f>
        <v>0</v>
      </c>
      <c r="I210" s="38">
        <f>'Agricultural Data'!G210</f>
        <v>0</v>
      </c>
      <c r="J210" s="38">
        <f>'Agricultural Data'!H210</f>
        <v>0</v>
      </c>
      <c r="K210" s="118">
        <f>'Agricultural Data'!I210</f>
        <v>0</v>
      </c>
      <c r="L210" s="121">
        <f>'Agricultural Data'!J210</f>
        <v>0</v>
      </c>
      <c r="M210" s="120" t="str">
        <f>IF(J210=0,"No Data",
IF(     OR(   INDEX('Inputs_Metric 31'!$T$6:$T$141,  MATCH($J210,'Inputs_Metric 31'!$S$6:$S$141,0))  =  "",     INDEX('Inputs_Metric 31'!$T$6:$T$141,MATCH($J210,'Inputs_Metric 31'!$S$6:$S$141,0))="CDL_Rev"),                 "No Mapped Crop",                  INDEX('Inputs_Metric 31'!$T$6:$T$141,MATCH($J210,'Inputs_Metric 31'!$S$6:$S$141,0)   )   )
       )</f>
        <v>No Data</v>
      </c>
      <c r="N210" s="120" t="str">
        <f>IF(J210=0,"No Data",
IF(   OR(     INDEX('Inputs_Metric 31'!$U$6:$U$141,MATCH($J210,'Inputs_Metric 31'!$S$6:$S$141,0))="",     INDEX('Inputs_Metric 31'!$U$6:$U$141,MATCH($J210,'Inputs_Metric 31'!$S$6:$S$141,0))="CDL_Rev"  ),     "No Mapped Crop",INDEX('Inputs_Metric 31'!$U$6:$U$141,MATCH($J210,'Inputs_Metric 31'!$S$6:$S$141,0))))</f>
        <v>No Data</v>
      </c>
      <c r="O210" s="102" t="e">
        <f>IF(N210="No Mapped Crop","",'Inputs_Metric 31'!$H$43*INDEX('Inputs_Metric 31'!$D$6:$D$109,MATCH(CONCATENATE(N210,H210),'Inputs_Metric 31'!$E$6:$E$109,0)))</f>
        <v>#N/A</v>
      </c>
      <c r="P210" s="175" t="e">
        <f>IF(M210="No Mapped Crop","",INDEX('Inputs_Metric 31'!$M$7:$O$26,MATCH(M210,'Inputs_Metric 31'!$G$7:$G$26,0),MATCH('Inputs_Metric 31'!$H$44,'Inputs_Metric 31'!$M$6:$O$6,0)))</f>
        <v>#N/A</v>
      </c>
      <c r="Q210" s="184" t="e">
        <f t="shared" si="10"/>
        <v>#N/A</v>
      </c>
      <c r="R210" s="184" t="e">
        <f t="shared" si="11"/>
        <v>#N/A</v>
      </c>
    </row>
    <row r="211" spans="3:18" x14ac:dyDescent="0.25">
      <c r="C211">
        <f t="shared" si="9"/>
        <v>10</v>
      </c>
      <c r="D211">
        <f>COUNTIF($F$4:F211,F211)</f>
        <v>26</v>
      </c>
      <c r="E211" s="40">
        <f>'Agricultural Data'!C211</f>
        <v>0</v>
      </c>
      <c r="F211" s="40">
        <f>'Agricultural Data'!D211</f>
        <v>0</v>
      </c>
      <c r="G211" s="40">
        <f>'Agricultural Data'!E211</f>
        <v>0</v>
      </c>
      <c r="H211" s="38">
        <f>'Agricultural Data'!F211</f>
        <v>0</v>
      </c>
      <c r="I211" s="38">
        <f>'Agricultural Data'!G211</f>
        <v>0</v>
      </c>
      <c r="J211" s="38">
        <f>'Agricultural Data'!H211</f>
        <v>0</v>
      </c>
      <c r="K211" s="118">
        <f>'Agricultural Data'!I211</f>
        <v>0</v>
      </c>
      <c r="L211" s="121">
        <f>'Agricultural Data'!J211</f>
        <v>0</v>
      </c>
      <c r="M211" s="120" t="str">
        <f>IF(J211=0,"No Data",
IF(     OR(   INDEX('Inputs_Metric 31'!$T$6:$T$141,  MATCH($J211,'Inputs_Metric 31'!$S$6:$S$141,0))  =  "",     INDEX('Inputs_Metric 31'!$T$6:$T$141,MATCH($J211,'Inputs_Metric 31'!$S$6:$S$141,0))="CDL_Rev"),                 "No Mapped Crop",                  INDEX('Inputs_Metric 31'!$T$6:$T$141,MATCH($J211,'Inputs_Metric 31'!$S$6:$S$141,0)   )   )
       )</f>
        <v>No Data</v>
      </c>
      <c r="N211" s="120" t="str">
        <f>IF(J211=0,"No Data",
IF(   OR(     INDEX('Inputs_Metric 31'!$U$6:$U$141,MATCH($J211,'Inputs_Metric 31'!$S$6:$S$141,0))="",     INDEX('Inputs_Metric 31'!$U$6:$U$141,MATCH($J211,'Inputs_Metric 31'!$S$6:$S$141,0))="CDL_Rev"  ),     "No Mapped Crop",INDEX('Inputs_Metric 31'!$U$6:$U$141,MATCH($J211,'Inputs_Metric 31'!$S$6:$S$141,0))))</f>
        <v>No Data</v>
      </c>
      <c r="O211" s="102" t="e">
        <f>IF(N211="No Mapped Crop","",'Inputs_Metric 31'!$H$43*INDEX('Inputs_Metric 31'!$D$6:$D$109,MATCH(CONCATENATE(N211,H211),'Inputs_Metric 31'!$E$6:$E$109,0)))</f>
        <v>#N/A</v>
      </c>
      <c r="P211" s="175" t="e">
        <f>IF(M211="No Mapped Crop","",INDEX('Inputs_Metric 31'!$M$7:$O$26,MATCH(M211,'Inputs_Metric 31'!$G$7:$G$26,0),MATCH('Inputs_Metric 31'!$H$44,'Inputs_Metric 31'!$M$6:$O$6,0)))</f>
        <v>#N/A</v>
      </c>
      <c r="Q211" s="184" t="e">
        <f t="shared" si="10"/>
        <v>#N/A</v>
      </c>
      <c r="R211" s="184" t="e">
        <f t="shared" si="11"/>
        <v>#N/A</v>
      </c>
    </row>
    <row r="212" spans="3:18" x14ac:dyDescent="0.25">
      <c r="C212">
        <f t="shared" si="9"/>
        <v>10</v>
      </c>
      <c r="D212">
        <f>COUNTIF($F$4:F212,F212)</f>
        <v>27</v>
      </c>
      <c r="E212" s="40">
        <f>'Agricultural Data'!C212</f>
        <v>0</v>
      </c>
      <c r="F212" s="40">
        <f>'Agricultural Data'!D212</f>
        <v>0</v>
      </c>
      <c r="G212" s="40">
        <f>'Agricultural Data'!E212</f>
        <v>0</v>
      </c>
      <c r="H212" s="38">
        <f>'Agricultural Data'!F212</f>
        <v>0</v>
      </c>
      <c r="I212" s="38">
        <f>'Agricultural Data'!G212</f>
        <v>0</v>
      </c>
      <c r="J212" s="38">
        <f>'Agricultural Data'!H212</f>
        <v>0</v>
      </c>
      <c r="K212" s="118">
        <f>'Agricultural Data'!I212</f>
        <v>0</v>
      </c>
      <c r="L212" s="121">
        <f>'Agricultural Data'!J212</f>
        <v>0</v>
      </c>
      <c r="M212" s="120" t="str">
        <f>IF(J212=0,"No Data",
IF(     OR(   INDEX('Inputs_Metric 31'!$T$6:$T$141,  MATCH($J212,'Inputs_Metric 31'!$S$6:$S$141,0))  =  "",     INDEX('Inputs_Metric 31'!$T$6:$T$141,MATCH($J212,'Inputs_Metric 31'!$S$6:$S$141,0))="CDL_Rev"),                 "No Mapped Crop",                  INDEX('Inputs_Metric 31'!$T$6:$T$141,MATCH($J212,'Inputs_Metric 31'!$S$6:$S$141,0)   )   )
       )</f>
        <v>No Data</v>
      </c>
      <c r="N212" s="120" t="str">
        <f>IF(J212=0,"No Data",
IF(   OR(     INDEX('Inputs_Metric 31'!$U$6:$U$141,MATCH($J212,'Inputs_Metric 31'!$S$6:$S$141,0))="",     INDEX('Inputs_Metric 31'!$U$6:$U$141,MATCH($J212,'Inputs_Metric 31'!$S$6:$S$141,0))="CDL_Rev"  ),     "No Mapped Crop",INDEX('Inputs_Metric 31'!$U$6:$U$141,MATCH($J212,'Inputs_Metric 31'!$S$6:$S$141,0))))</f>
        <v>No Data</v>
      </c>
      <c r="O212" s="102" t="e">
        <f>IF(N212="No Mapped Crop","",'Inputs_Metric 31'!$H$43*INDEX('Inputs_Metric 31'!$D$6:$D$109,MATCH(CONCATENATE(N212,H212),'Inputs_Metric 31'!$E$6:$E$109,0)))</f>
        <v>#N/A</v>
      </c>
      <c r="P212" s="175" t="e">
        <f>IF(M212="No Mapped Crop","",INDEX('Inputs_Metric 31'!$M$7:$O$26,MATCH(M212,'Inputs_Metric 31'!$G$7:$G$26,0),MATCH('Inputs_Metric 31'!$H$44,'Inputs_Metric 31'!$M$6:$O$6,0)))</f>
        <v>#N/A</v>
      </c>
      <c r="Q212" s="184" t="e">
        <f t="shared" si="10"/>
        <v>#N/A</v>
      </c>
      <c r="R212" s="184" t="e">
        <f t="shared" si="11"/>
        <v>#N/A</v>
      </c>
    </row>
    <row r="213" spans="3:18" x14ac:dyDescent="0.25">
      <c r="C213">
        <f t="shared" si="9"/>
        <v>10</v>
      </c>
      <c r="D213">
        <f>COUNTIF($F$4:F213,F213)</f>
        <v>28</v>
      </c>
      <c r="E213" s="40">
        <f>'Agricultural Data'!C213</f>
        <v>0</v>
      </c>
      <c r="F213" s="40">
        <f>'Agricultural Data'!D213</f>
        <v>0</v>
      </c>
      <c r="G213" s="40">
        <f>'Agricultural Data'!E213</f>
        <v>0</v>
      </c>
      <c r="H213" s="38">
        <f>'Agricultural Data'!F213</f>
        <v>0</v>
      </c>
      <c r="I213" s="38">
        <f>'Agricultural Data'!G213</f>
        <v>0</v>
      </c>
      <c r="J213" s="38">
        <f>'Agricultural Data'!H213</f>
        <v>0</v>
      </c>
      <c r="K213" s="118">
        <f>'Agricultural Data'!I213</f>
        <v>0</v>
      </c>
      <c r="L213" s="121">
        <f>'Agricultural Data'!J213</f>
        <v>0</v>
      </c>
      <c r="M213" s="120" t="str">
        <f>IF(J213=0,"No Data",
IF(     OR(   INDEX('Inputs_Metric 31'!$T$6:$T$141,  MATCH($J213,'Inputs_Metric 31'!$S$6:$S$141,0))  =  "",     INDEX('Inputs_Metric 31'!$T$6:$T$141,MATCH($J213,'Inputs_Metric 31'!$S$6:$S$141,0))="CDL_Rev"),                 "No Mapped Crop",                  INDEX('Inputs_Metric 31'!$T$6:$T$141,MATCH($J213,'Inputs_Metric 31'!$S$6:$S$141,0)   )   )
       )</f>
        <v>No Data</v>
      </c>
      <c r="N213" s="120" t="str">
        <f>IF(J213=0,"No Data",
IF(   OR(     INDEX('Inputs_Metric 31'!$U$6:$U$141,MATCH($J213,'Inputs_Metric 31'!$S$6:$S$141,0))="",     INDEX('Inputs_Metric 31'!$U$6:$U$141,MATCH($J213,'Inputs_Metric 31'!$S$6:$S$141,0))="CDL_Rev"  ),     "No Mapped Crop",INDEX('Inputs_Metric 31'!$U$6:$U$141,MATCH($J213,'Inputs_Metric 31'!$S$6:$S$141,0))))</f>
        <v>No Data</v>
      </c>
      <c r="O213" s="102" t="e">
        <f>IF(N213="No Mapped Crop","",'Inputs_Metric 31'!$H$43*INDEX('Inputs_Metric 31'!$D$6:$D$109,MATCH(CONCATENATE(N213,H213),'Inputs_Metric 31'!$E$6:$E$109,0)))</f>
        <v>#N/A</v>
      </c>
      <c r="P213" s="175" t="e">
        <f>IF(M213="No Mapped Crop","",INDEX('Inputs_Metric 31'!$M$7:$O$26,MATCH(M213,'Inputs_Metric 31'!$G$7:$G$26,0),MATCH('Inputs_Metric 31'!$H$44,'Inputs_Metric 31'!$M$6:$O$6,0)))</f>
        <v>#N/A</v>
      </c>
      <c r="Q213" s="184" t="e">
        <f t="shared" si="10"/>
        <v>#N/A</v>
      </c>
      <c r="R213" s="184" t="e">
        <f t="shared" si="11"/>
        <v>#N/A</v>
      </c>
    </row>
    <row r="214" spans="3:18" x14ac:dyDescent="0.25">
      <c r="C214">
        <f t="shared" si="9"/>
        <v>10</v>
      </c>
      <c r="D214">
        <f>COUNTIF($F$4:F214,F214)</f>
        <v>29</v>
      </c>
      <c r="E214" s="40">
        <f>'Agricultural Data'!C214</f>
        <v>0</v>
      </c>
      <c r="F214" s="40">
        <f>'Agricultural Data'!D214</f>
        <v>0</v>
      </c>
      <c r="G214" s="40">
        <f>'Agricultural Data'!E214</f>
        <v>0</v>
      </c>
      <c r="H214" s="38">
        <f>'Agricultural Data'!F214</f>
        <v>0</v>
      </c>
      <c r="I214" s="38">
        <f>'Agricultural Data'!G214</f>
        <v>0</v>
      </c>
      <c r="J214" s="38">
        <f>'Agricultural Data'!H214</f>
        <v>0</v>
      </c>
      <c r="K214" s="118">
        <f>'Agricultural Data'!I214</f>
        <v>0</v>
      </c>
      <c r="L214" s="121">
        <f>'Agricultural Data'!J214</f>
        <v>0</v>
      </c>
      <c r="M214" s="120" t="str">
        <f>IF(J214=0,"No Data",
IF(     OR(   INDEX('Inputs_Metric 31'!$T$6:$T$141,  MATCH($J214,'Inputs_Metric 31'!$S$6:$S$141,0))  =  "",     INDEX('Inputs_Metric 31'!$T$6:$T$141,MATCH($J214,'Inputs_Metric 31'!$S$6:$S$141,0))="CDL_Rev"),                 "No Mapped Crop",                  INDEX('Inputs_Metric 31'!$T$6:$T$141,MATCH($J214,'Inputs_Metric 31'!$S$6:$S$141,0)   )   )
       )</f>
        <v>No Data</v>
      </c>
      <c r="N214" s="120" t="str">
        <f>IF(J214=0,"No Data",
IF(   OR(     INDEX('Inputs_Metric 31'!$U$6:$U$141,MATCH($J214,'Inputs_Metric 31'!$S$6:$S$141,0))="",     INDEX('Inputs_Metric 31'!$U$6:$U$141,MATCH($J214,'Inputs_Metric 31'!$S$6:$S$141,0))="CDL_Rev"  ),     "No Mapped Crop",INDEX('Inputs_Metric 31'!$U$6:$U$141,MATCH($J214,'Inputs_Metric 31'!$S$6:$S$141,0))))</f>
        <v>No Data</v>
      </c>
      <c r="O214" s="102" t="e">
        <f>IF(N214="No Mapped Crop","",'Inputs_Metric 31'!$H$43*INDEX('Inputs_Metric 31'!$D$6:$D$109,MATCH(CONCATENATE(N214,H214),'Inputs_Metric 31'!$E$6:$E$109,0)))</f>
        <v>#N/A</v>
      </c>
      <c r="P214" s="175" t="e">
        <f>IF(M214="No Mapped Crop","",INDEX('Inputs_Metric 31'!$M$7:$O$26,MATCH(M214,'Inputs_Metric 31'!$G$7:$G$26,0),MATCH('Inputs_Metric 31'!$H$44,'Inputs_Metric 31'!$M$6:$O$6,0)))</f>
        <v>#N/A</v>
      </c>
      <c r="Q214" s="184" t="e">
        <f t="shared" si="10"/>
        <v>#N/A</v>
      </c>
      <c r="R214" s="184" t="e">
        <f t="shared" si="11"/>
        <v>#N/A</v>
      </c>
    </row>
    <row r="215" spans="3:18" x14ac:dyDescent="0.25">
      <c r="C215">
        <f t="shared" si="9"/>
        <v>10</v>
      </c>
      <c r="D215">
        <f>COUNTIF($F$4:F215,F215)</f>
        <v>30</v>
      </c>
      <c r="E215" s="40">
        <f>'Agricultural Data'!C215</f>
        <v>0</v>
      </c>
      <c r="F215" s="40">
        <f>'Agricultural Data'!D215</f>
        <v>0</v>
      </c>
      <c r="G215" s="40">
        <f>'Agricultural Data'!E215</f>
        <v>0</v>
      </c>
      <c r="H215" s="38">
        <f>'Agricultural Data'!F215</f>
        <v>0</v>
      </c>
      <c r="I215" s="38">
        <f>'Agricultural Data'!G215</f>
        <v>0</v>
      </c>
      <c r="J215" s="38">
        <f>'Agricultural Data'!H215</f>
        <v>0</v>
      </c>
      <c r="K215" s="118">
        <f>'Agricultural Data'!I215</f>
        <v>0</v>
      </c>
      <c r="L215" s="121">
        <f>'Agricultural Data'!J215</f>
        <v>0</v>
      </c>
      <c r="M215" s="120" t="str">
        <f>IF(J215=0,"No Data",
IF(     OR(   INDEX('Inputs_Metric 31'!$T$6:$T$141,  MATCH($J215,'Inputs_Metric 31'!$S$6:$S$141,0))  =  "",     INDEX('Inputs_Metric 31'!$T$6:$T$141,MATCH($J215,'Inputs_Metric 31'!$S$6:$S$141,0))="CDL_Rev"),                 "No Mapped Crop",                  INDEX('Inputs_Metric 31'!$T$6:$T$141,MATCH($J215,'Inputs_Metric 31'!$S$6:$S$141,0)   )   )
       )</f>
        <v>No Data</v>
      </c>
      <c r="N215" s="120" t="str">
        <f>IF(J215=0,"No Data",
IF(   OR(     INDEX('Inputs_Metric 31'!$U$6:$U$141,MATCH($J215,'Inputs_Metric 31'!$S$6:$S$141,0))="",     INDEX('Inputs_Metric 31'!$U$6:$U$141,MATCH($J215,'Inputs_Metric 31'!$S$6:$S$141,0))="CDL_Rev"  ),     "No Mapped Crop",INDEX('Inputs_Metric 31'!$U$6:$U$141,MATCH($J215,'Inputs_Metric 31'!$S$6:$S$141,0))))</f>
        <v>No Data</v>
      </c>
      <c r="O215" s="102" t="e">
        <f>IF(N215="No Mapped Crop","",'Inputs_Metric 31'!$H$43*INDEX('Inputs_Metric 31'!$D$6:$D$109,MATCH(CONCATENATE(N215,H215),'Inputs_Metric 31'!$E$6:$E$109,0)))</f>
        <v>#N/A</v>
      </c>
      <c r="P215" s="175" t="e">
        <f>IF(M215="No Mapped Crop","",INDEX('Inputs_Metric 31'!$M$7:$O$26,MATCH(M215,'Inputs_Metric 31'!$G$7:$G$26,0),MATCH('Inputs_Metric 31'!$H$44,'Inputs_Metric 31'!$M$6:$O$6,0)))</f>
        <v>#N/A</v>
      </c>
      <c r="Q215" s="184" t="e">
        <f t="shared" si="10"/>
        <v>#N/A</v>
      </c>
      <c r="R215" s="184" t="e">
        <f t="shared" si="11"/>
        <v>#N/A</v>
      </c>
    </row>
    <row r="216" spans="3:18" x14ac:dyDescent="0.25">
      <c r="C216">
        <f t="shared" ref="C216:C279" si="12">IF(D216=1,C215+1,C215)</f>
        <v>10</v>
      </c>
      <c r="D216">
        <f>COUNTIF($F$4:F216,F216)</f>
        <v>31</v>
      </c>
      <c r="E216" s="40">
        <f>'Agricultural Data'!C216</f>
        <v>0</v>
      </c>
      <c r="F216" s="40">
        <f>'Agricultural Data'!D216</f>
        <v>0</v>
      </c>
      <c r="G216" s="40">
        <f>'Agricultural Data'!E216</f>
        <v>0</v>
      </c>
      <c r="H216" s="38">
        <f>'Agricultural Data'!F216</f>
        <v>0</v>
      </c>
      <c r="I216" s="38">
        <f>'Agricultural Data'!G216</f>
        <v>0</v>
      </c>
      <c r="J216" s="38">
        <f>'Agricultural Data'!H216</f>
        <v>0</v>
      </c>
      <c r="K216" s="118">
        <f>'Agricultural Data'!I216</f>
        <v>0</v>
      </c>
      <c r="L216" s="121">
        <f>'Agricultural Data'!J216</f>
        <v>0</v>
      </c>
      <c r="M216" s="120" t="str">
        <f>IF(J216=0,"No Data",
IF(     OR(   INDEX('Inputs_Metric 31'!$T$6:$T$141,  MATCH($J216,'Inputs_Metric 31'!$S$6:$S$141,0))  =  "",     INDEX('Inputs_Metric 31'!$T$6:$T$141,MATCH($J216,'Inputs_Metric 31'!$S$6:$S$141,0))="CDL_Rev"),                 "No Mapped Crop",                  INDEX('Inputs_Metric 31'!$T$6:$T$141,MATCH($J216,'Inputs_Metric 31'!$S$6:$S$141,0)   )   )
       )</f>
        <v>No Data</v>
      </c>
      <c r="N216" s="120" t="str">
        <f>IF(J216=0,"No Data",
IF(   OR(     INDEX('Inputs_Metric 31'!$U$6:$U$141,MATCH($J216,'Inputs_Metric 31'!$S$6:$S$141,0))="",     INDEX('Inputs_Metric 31'!$U$6:$U$141,MATCH($J216,'Inputs_Metric 31'!$S$6:$S$141,0))="CDL_Rev"  ),     "No Mapped Crop",INDEX('Inputs_Metric 31'!$U$6:$U$141,MATCH($J216,'Inputs_Metric 31'!$S$6:$S$141,0))))</f>
        <v>No Data</v>
      </c>
      <c r="O216" s="102" t="e">
        <f>IF(N216="No Mapped Crop","",'Inputs_Metric 31'!$H$43*INDEX('Inputs_Metric 31'!$D$6:$D$109,MATCH(CONCATENATE(N216,H216),'Inputs_Metric 31'!$E$6:$E$109,0)))</f>
        <v>#N/A</v>
      </c>
      <c r="P216" s="175" t="e">
        <f>IF(M216="No Mapped Crop","",INDEX('Inputs_Metric 31'!$M$7:$O$26,MATCH(M216,'Inputs_Metric 31'!$G$7:$G$26,0),MATCH('Inputs_Metric 31'!$H$44,'Inputs_Metric 31'!$M$6:$O$6,0)))</f>
        <v>#N/A</v>
      </c>
      <c r="Q216" s="184" t="e">
        <f t="shared" ref="Q216:Q279" si="13">IF(OR(O216="",P216=""),"",(K216*$O216*$P216))</f>
        <v>#N/A</v>
      </c>
      <c r="R216" s="184" t="e">
        <f t="shared" ref="R216:R279" si="14">IF(OR($O216="",$P216=""),"",(L216*$O216*$P216))</f>
        <v>#N/A</v>
      </c>
    </row>
    <row r="217" spans="3:18" x14ac:dyDescent="0.25">
      <c r="C217">
        <f t="shared" si="12"/>
        <v>10</v>
      </c>
      <c r="D217">
        <f>COUNTIF($F$4:F217,F217)</f>
        <v>32</v>
      </c>
      <c r="E217" s="40">
        <f>'Agricultural Data'!C217</f>
        <v>0</v>
      </c>
      <c r="F217" s="40">
        <f>'Agricultural Data'!D217</f>
        <v>0</v>
      </c>
      <c r="G217" s="40">
        <f>'Agricultural Data'!E217</f>
        <v>0</v>
      </c>
      <c r="H217" s="38">
        <f>'Agricultural Data'!F217</f>
        <v>0</v>
      </c>
      <c r="I217" s="38">
        <f>'Agricultural Data'!G217</f>
        <v>0</v>
      </c>
      <c r="J217" s="38">
        <f>'Agricultural Data'!H217</f>
        <v>0</v>
      </c>
      <c r="K217" s="118">
        <f>'Agricultural Data'!I217</f>
        <v>0</v>
      </c>
      <c r="L217" s="121">
        <f>'Agricultural Data'!J217</f>
        <v>0</v>
      </c>
      <c r="M217" s="120" t="str">
        <f>IF(J217=0,"No Data",
IF(     OR(   INDEX('Inputs_Metric 31'!$T$6:$T$141,  MATCH($J217,'Inputs_Metric 31'!$S$6:$S$141,0))  =  "",     INDEX('Inputs_Metric 31'!$T$6:$T$141,MATCH($J217,'Inputs_Metric 31'!$S$6:$S$141,0))="CDL_Rev"),                 "No Mapped Crop",                  INDEX('Inputs_Metric 31'!$T$6:$T$141,MATCH($J217,'Inputs_Metric 31'!$S$6:$S$141,0)   )   )
       )</f>
        <v>No Data</v>
      </c>
      <c r="N217" s="120" t="str">
        <f>IF(J217=0,"No Data",
IF(   OR(     INDEX('Inputs_Metric 31'!$U$6:$U$141,MATCH($J217,'Inputs_Metric 31'!$S$6:$S$141,0))="",     INDEX('Inputs_Metric 31'!$U$6:$U$141,MATCH($J217,'Inputs_Metric 31'!$S$6:$S$141,0))="CDL_Rev"  ),     "No Mapped Crop",INDEX('Inputs_Metric 31'!$U$6:$U$141,MATCH($J217,'Inputs_Metric 31'!$S$6:$S$141,0))))</f>
        <v>No Data</v>
      </c>
      <c r="O217" s="102" t="e">
        <f>IF(N217="No Mapped Crop","",'Inputs_Metric 31'!$H$43*INDEX('Inputs_Metric 31'!$D$6:$D$109,MATCH(CONCATENATE(N217,H217),'Inputs_Metric 31'!$E$6:$E$109,0)))</f>
        <v>#N/A</v>
      </c>
      <c r="P217" s="175" t="e">
        <f>IF(M217="No Mapped Crop","",INDEX('Inputs_Metric 31'!$M$7:$O$26,MATCH(M217,'Inputs_Metric 31'!$G$7:$G$26,0),MATCH('Inputs_Metric 31'!$H$44,'Inputs_Metric 31'!$M$6:$O$6,0)))</f>
        <v>#N/A</v>
      </c>
      <c r="Q217" s="184" t="e">
        <f t="shared" si="13"/>
        <v>#N/A</v>
      </c>
      <c r="R217" s="184" t="e">
        <f t="shared" si="14"/>
        <v>#N/A</v>
      </c>
    </row>
    <row r="218" spans="3:18" x14ac:dyDescent="0.25">
      <c r="C218">
        <f t="shared" si="12"/>
        <v>10</v>
      </c>
      <c r="D218">
        <f>COUNTIF($F$4:F218,F218)</f>
        <v>33</v>
      </c>
      <c r="E218" s="40">
        <f>'Agricultural Data'!C218</f>
        <v>0</v>
      </c>
      <c r="F218" s="40">
        <f>'Agricultural Data'!D218</f>
        <v>0</v>
      </c>
      <c r="G218" s="40">
        <f>'Agricultural Data'!E218</f>
        <v>0</v>
      </c>
      <c r="H218" s="38">
        <f>'Agricultural Data'!F218</f>
        <v>0</v>
      </c>
      <c r="I218" s="38">
        <f>'Agricultural Data'!G218</f>
        <v>0</v>
      </c>
      <c r="J218" s="38">
        <f>'Agricultural Data'!H218</f>
        <v>0</v>
      </c>
      <c r="K218" s="118">
        <f>'Agricultural Data'!I218</f>
        <v>0</v>
      </c>
      <c r="L218" s="121">
        <f>'Agricultural Data'!J218</f>
        <v>0</v>
      </c>
      <c r="M218" s="120" t="str">
        <f>IF(J218=0,"No Data",
IF(     OR(   INDEX('Inputs_Metric 31'!$T$6:$T$141,  MATCH($J218,'Inputs_Metric 31'!$S$6:$S$141,0))  =  "",     INDEX('Inputs_Metric 31'!$T$6:$T$141,MATCH($J218,'Inputs_Metric 31'!$S$6:$S$141,0))="CDL_Rev"),                 "No Mapped Crop",                  INDEX('Inputs_Metric 31'!$T$6:$T$141,MATCH($J218,'Inputs_Metric 31'!$S$6:$S$141,0)   )   )
       )</f>
        <v>No Data</v>
      </c>
      <c r="N218" s="120" t="str">
        <f>IF(J218=0,"No Data",
IF(   OR(     INDEX('Inputs_Metric 31'!$U$6:$U$141,MATCH($J218,'Inputs_Metric 31'!$S$6:$S$141,0))="",     INDEX('Inputs_Metric 31'!$U$6:$U$141,MATCH($J218,'Inputs_Metric 31'!$S$6:$S$141,0))="CDL_Rev"  ),     "No Mapped Crop",INDEX('Inputs_Metric 31'!$U$6:$U$141,MATCH($J218,'Inputs_Metric 31'!$S$6:$S$141,0))))</f>
        <v>No Data</v>
      </c>
      <c r="O218" s="102" t="e">
        <f>IF(N218="No Mapped Crop","",'Inputs_Metric 31'!$H$43*INDEX('Inputs_Metric 31'!$D$6:$D$109,MATCH(CONCATENATE(N218,H218),'Inputs_Metric 31'!$E$6:$E$109,0)))</f>
        <v>#N/A</v>
      </c>
      <c r="P218" s="175" t="e">
        <f>IF(M218="No Mapped Crop","",INDEX('Inputs_Metric 31'!$M$7:$O$26,MATCH(M218,'Inputs_Metric 31'!$G$7:$G$26,0),MATCH('Inputs_Metric 31'!$H$44,'Inputs_Metric 31'!$M$6:$O$6,0)))</f>
        <v>#N/A</v>
      </c>
      <c r="Q218" s="184" t="e">
        <f t="shared" si="13"/>
        <v>#N/A</v>
      </c>
      <c r="R218" s="184" t="e">
        <f t="shared" si="14"/>
        <v>#N/A</v>
      </c>
    </row>
    <row r="219" spans="3:18" x14ac:dyDescent="0.25">
      <c r="C219">
        <f t="shared" si="12"/>
        <v>10</v>
      </c>
      <c r="D219">
        <f>COUNTIF($F$4:F219,F219)</f>
        <v>34</v>
      </c>
      <c r="E219" s="40">
        <f>'Agricultural Data'!C219</f>
        <v>0</v>
      </c>
      <c r="F219" s="40">
        <f>'Agricultural Data'!D219</f>
        <v>0</v>
      </c>
      <c r="G219" s="40">
        <f>'Agricultural Data'!E219</f>
        <v>0</v>
      </c>
      <c r="H219" s="38">
        <f>'Agricultural Data'!F219</f>
        <v>0</v>
      </c>
      <c r="I219" s="38">
        <f>'Agricultural Data'!G219</f>
        <v>0</v>
      </c>
      <c r="J219" s="38">
        <f>'Agricultural Data'!H219</f>
        <v>0</v>
      </c>
      <c r="K219" s="118">
        <f>'Agricultural Data'!I219</f>
        <v>0</v>
      </c>
      <c r="L219" s="121">
        <f>'Agricultural Data'!J219</f>
        <v>0</v>
      </c>
      <c r="M219" s="120" t="str">
        <f>IF(J219=0,"No Data",
IF(     OR(   INDEX('Inputs_Metric 31'!$T$6:$T$141,  MATCH($J219,'Inputs_Metric 31'!$S$6:$S$141,0))  =  "",     INDEX('Inputs_Metric 31'!$T$6:$T$141,MATCH($J219,'Inputs_Metric 31'!$S$6:$S$141,0))="CDL_Rev"),                 "No Mapped Crop",                  INDEX('Inputs_Metric 31'!$T$6:$T$141,MATCH($J219,'Inputs_Metric 31'!$S$6:$S$141,0)   )   )
       )</f>
        <v>No Data</v>
      </c>
      <c r="N219" s="120" t="str">
        <f>IF(J219=0,"No Data",
IF(   OR(     INDEX('Inputs_Metric 31'!$U$6:$U$141,MATCH($J219,'Inputs_Metric 31'!$S$6:$S$141,0))="",     INDEX('Inputs_Metric 31'!$U$6:$U$141,MATCH($J219,'Inputs_Metric 31'!$S$6:$S$141,0))="CDL_Rev"  ),     "No Mapped Crop",INDEX('Inputs_Metric 31'!$U$6:$U$141,MATCH($J219,'Inputs_Metric 31'!$S$6:$S$141,0))))</f>
        <v>No Data</v>
      </c>
      <c r="O219" s="102" t="e">
        <f>IF(N219="No Mapped Crop","",'Inputs_Metric 31'!$H$43*INDEX('Inputs_Metric 31'!$D$6:$D$109,MATCH(CONCATENATE(N219,H219),'Inputs_Metric 31'!$E$6:$E$109,0)))</f>
        <v>#N/A</v>
      </c>
      <c r="P219" s="175" t="e">
        <f>IF(M219="No Mapped Crop","",INDEX('Inputs_Metric 31'!$M$7:$O$26,MATCH(M219,'Inputs_Metric 31'!$G$7:$G$26,0),MATCH('Inputs_Metric 31'!$H$44,'Inputs_Metric 31'!$M$6:$O$6,0)))</f>
        <v>#N/A</v>
      </c>
      <c r="Q219" s="184" t="e">
        <f t="shared" si="13"/>
        <v>#N/A</v>
      </c>
      <c r="R219" s="184" t="e">
        <f t="shared" si="14"/>
        <v>#N/A</v>
      </c>
    </row>
    <row r="220" spans="3:18" x14ac:dyDescent="0.25">
      <c r="C220">
        <f t="shared" si="12"/>
        <v>10</v>
      </c>
      <c r="D220">
        <f>COUNTIF($F$4:F220,F220)</f>
        <v>35</v>
      </c>
      <c r="E220" s="40">
        <f>'Agricultural Data'!C220</f>
        <v>0</v>
      </c>
      <c r="F220" s="40">
        <f>'Agricultural Data'!D220</f>
        <v>0</v>
      </c>
      <c r="G220" s="40">
        <f>'Agricultural Data'!E220</f>
        <v>0</v>
      </c>
      <c r="H220" s="38">
        <f>'Agricultural Data'!F220</f>
        <v>0</v>
      </c>
      <c r="I220" s="38">
        <f>'Agricultural Data'!G220</f>
        <v>0</v>
      </c>
      <c r="J220" s="38">
        <f>'Agricultural Data'!H220</f>
        <v>0</v>
      </c>
      <c r="K220" s="118">
        <f>'Agricultural Data'!I220</f>
        <v>0</v>
      </c>
      <c r="L220" s="121">
        <f>'Agricultural Data'!J220</f>
        <v>0</v>
      </c>
      <c r="M220" s="120" t="str">
        <f>IF(J220=0,"No Data",
IF(     OR(   INDEX('Inputs_Metric 31'!$T$6:$T$141,  MATCH($J220,'Inputs_Metric 31'!$S$6:$S$141,0))  =  "",     INDEX('Inputs_Metric 31'!$T$6:$T$141,MATCH($J220,'Inputs_Metric 31'!$S$6:$S$141,0))="CDL_Rev"),                 "No Mapped Crop",                  INDEX('Inputs_Metric 31'!$T$6:$T$141,MATCH($J220,'Inputs_Metric 31'!$S$6:$S$141,0)   )   )
       )</f>
        <v>No Data</v>
      </c>
      <c r="N220" s="120" t="str">
        <f>IF(J220=0,"No Data",
IF(   OR(     INDEX('Inputs_Metric 31'!$U$6:$U$141,MATCH($J220,'Inputs_Metric 31'!$S$6:$S$141,0))="",     INDEX('Inputs_Metric 31'!$U$6:$U$141,MATCH($J220,'Inputs_Metric 31'!$S$6:$S$141,0))="CDL_Rev"  ),     "No Mapped Crop",INDEX('Inputs_Metric 31'!$U$6:$U$141,MATCH($J220,'Inputs_Metric 31'!$S$6:$S$141,0))))</f>
        <v>No Data</v>
      </c>
      <c r="O220" s="102" t="e">
        <f>IF(N220="No Mapped Crop","",'Inputs_Metric 31'!$H$43*INDEX('Inputs_Metric 31'!$D$6:$D$109,MATCH(CONCATENATE(N220,H220),'Inputs_Metric 31'!$E$6:$E$109,0)))</f>
        <v>#N/A</v>
      </c>
      <c r="P220" s="175" t="e">
        <f>IF(M220="No Mapped Crop","",INDEX('Inputs_Metric 31'!$M$7:$O$26,MATCH(M220,'Inputs_Metric 31'!$G$7:$G$26,0),MATCH('Inputs_Metric 31'!$H$44,'Inputs_Metric 31'!$M$6:$O$6,0)))</f>
        <v>#N/A</v>
      </c>
      <c r="Q220" s="184" t="e">
        <f t="shared" si="13"/>
        <v>#N/A</v>
      </c>
      <c r="R220" s="184" t="e">
        <f t="shared" si="14"/>
        <v>#N/A</v>
      </c>
    </row>
    <row r="221" spans="3:18" x14ac:dyDescent="0.25">
      <c r="C221">
        <f t="shared" si="12"/>
        <v>10</v>
      </c>
      <c r="D221">
        <f>COUNTIF($F$4:F221,F221)</f>
        <v>36</v>
      </c>
      <c r="E221" s="40">
        <f>'Agricultural Data'!C221</f>
        <v>0</v>
      </c>
      <c r="F221" s="40">
        <f>'Agricultural Data'!D221</f>
        <v>0</v>
      </c>
      <c r="G221" s="40">
        <f>'Agricultural Data'!E221</f>
        <v>0</v>
      </c>
      <c r="H221" s="38">
        <f>'Agricultural Data'!F221</f>
        <v>0</v>
      </c>
      <c r="I221" s="38">
        <f>'Agricultural Data'!G221</f>
        <v>0</v>
      </c>
      <c r="J221" s="38">
        <f>'Agricultural Data'!H221</f>
        <v>0</v>
      </c>
      <c r="K221" s="118">
        <f>'Agricultural Data'!I221</f>
        <v>0</v>
      </c>
      <c r="L221" s="121">
        <f>'Agricultural Data'!J221</f>
        <v>0</v>
      </c>
      <c r="M221" s="120" t="str">
        <f>IF(J221=0,"No Data",
IF(     OR(   INDEX('Inputs_Metric 31'!$T$6:$T$141,  MATCH($J221,'Inputs_Metric 31'!$S$6:$S$141,0))  =  "",     INDEX('Inputs_Metric 31'!$T$6:$T$141,MATCH($J221,'Inputs_Metric 31'!$S$6:$S$141,0))="CDL_Rev"),                 "No Mapped Crop",                  INDEX('Inputs_Metric 31'!$T$6:$T$141,MATCH($J221,'Inputs_Metric 31'!$S$6:$S$141,0)   )   )
       )</f>
        <v>No Data</v>
      </c>
      <c r="N221" s="120" t="str">
        <f>IF(J221=0,"No Data",
IF(   OR(     INDEX('Inputs_Metric 31'!$U$6:$U$141,MATCH($J221,'Inputs_Metric 31'!$S$6:$S$141,0))="",     INDEX('Inputs_Metric 31'!$U$6:$U$141,MATCH($J221,'Inputs_Metric 31'!$S$6:$S$141,0))="CDL_Rev"  ),     "No Mapped Crop",INDEX('Inputs_Metric 31'!$U$6:$U$141,MATCH($J221,'Inputs_Metric 31'!$S$6:$S$141,0))))</f>
        <v>No Data</v>
      </c>
      <c r="O221" s="102" t="e">
        <f>IF(N221="No Mapped Crop","",'Inputs_Metric 31'!$H$43*INDEX('Inputs_Metric 31'!$D$6:$D$109,MATCH(CONCATENATE(N221,H221),'Inputs_Metric 31'!$E$6:$E$109,0)))</f>
        <v>#N/A</v>
      </c>
      <c r="P221" s="175" t="e">
        <f>IF(M221="No Mapped Crop","",INDEX('Inputs_Metric 31'!$M$7:$O$26,MATCH(M221,'Inputs_Metric 31'!$G$7:$G$26,0),MATCH('Inputs_Metric 31'!$H$44,'Inputs_Metric 31'!$M$6:$O$6,0)))</f>
        <v>#N/A</v>
      </c>
      <c r="Q221" s="184" t="e">
        <f t="shared" si="13"/>
        <v>#N/A</v>
      </c>
      <c r="R221" s="184" t="e">
        <f t="shared" si="14"/>
        <v>#N/A</v>
      </c>
    </row>
    <row r="222" spans="3:18" x14ac:dyDescent="0.25">
      <c r="C222">
        <f t="shared" si="12"/>
        <v>10</v>
      </c>
      <c r="D222">
        <f>COUNTIF($F$4:F222,F222)</f>
        <v>37</v>
      </c>
      <c r="E222" s="40">
        <f>'Agricultural Data'!C222</f>
        <v>0</v>
      </c>
      <c r="F222" s="40">
        <f>'Agricultural Data'!D222</f>
        <v>0</v>
      </c>
      <c r="G222" s="40">
        <f>'Agricultural Data'!E222</f>
        <v>0</v>
      </c>
      <c r="H222" s="38">
        <f>'Agricultural Data'!F222</f>
        <v>0</v>
      </c>
      <c r="I222" s="38">
        <f>'Agricultural Data'!G222</f>
        <v>0</v>
      </c>
      <c r="J222" s="38">
        <f>'Agricultural Data'!H222</f>
        <v>0</v>
      </c>
      <c r="K222" s="118">
        <f>'Agricultural Data'!I222</f>
        <v>0</v>
      </c>
      <c r="L222" s="121">
        <f>'Agricultural Data'!J222</f>
        <v>0</v>
      </c>
      <c r="M222" s="120" t="str">
        <f>IF(J222=0,"No Data",
IF(     OR(   INDEX('Inputs_Metric 31'!$T$6:$T$141,  MATCH($J222,'Inputs_Metric 31'!$S$6:$S$141,0))  =  "",     INDEX('Inputs_Metric 31'!$T$6:$T$141,MATCH($J222,'Inputs_Metric 31'!$S$6:$S$141,0))="CDL_Rev"),                 "No Mapped Crop",                  INDEX('Inputs_Metric 31'!$T$6:$T$141,MATCH($J222,'Inputs_Metric 31'!$S$6:$S$141,0)   )   )
       )</f>
        <v>No Data</v>
      </c>
      <c r="N222" s="120" t="str">
        <f>IF(J222=0,"No Data",
IF(   OR(     INDEX('Inputs_Metric 31'!$U$6:$U$141,MATCH($J222,'Inputs_Metric 31'!$S$6:$S$141,0))="",     INDEX('Inputs_Metric 31'!$U$6:$U$141,MATCH($J222,'Inputs_Metric 31'!$S$6:$S$141,0))="CDL_Rev"  ),     "No Mapped Crop",INDEX('Inputs_Metric 31'!$U$6:$U$141,MATCH($J222,'Inputs_Metric 31'!$S$6:$S$141,0))))</f>
        <v>No Data</v>
      </c>
      <c r="O222" s="102" t="e">
        <f>IF(N222="No Mapped Crop","",'Inputs_Metric 31'!$H$43*INDEX('Inputs_Metric 31'!$D$6:$D$109,MATCH(CONCATENATE(N222,H222),'Inputs_Metric 31'!$E$6:$E$109,0)))</f>
        <v>#N/A</v>
      </c>
      <c r="P222" s="175" t="e">
        <f>IF(M222="No Mapped Crop","",INDEX('Inputs_Metric 31'!$M$7:$O$26,MATCH(M222,'Inputs_Metric 31'!$G$7:$G$26,0),MATCH('Inputs_Metric 31'!$H$44,'Inputs_Metric 31'!$M$6:$O$6,0)))</f>
        <v>#N/A</v>
      </c>
      <c r="Q222" s="184" t="e">
        <f t="shared" si="13"/>
        <v>#N/A</v>
      </c>
      <c r="R222" s="184" t="e">
        <f t="shared" si="14"/>
        <v>#N/A</v>
      </c>
    </row>
    <row r="223" spans="3:18" x14ac:dyDescent="0.25">
      <c r="C223">
        <f t="shared" si="12"/>
        <v>10</v>
      </c>
      <c r="D223">
        <f>COUNTIF($F$4:F223,F223)</f>
        <v>38</v>
      </c>
      <c r="E223" s="40">
        <f>'Agricultural Data'!C223</f>
        <v>0</v>
      </c>
      <c r="F223" s="40">
        <f>'Agricultural Data'!D223</f>
        <v>0</v>
      </c>
      <c r="G223" s="40">
        <f>'Agricultural Data'!E223</f>
        <v>0</v>
      </c>
      <c r="H223" s="38">
        <f>'Agricultural Data'!F223</f>
        <v>0</v>
      </c>
      <c r="I223" s="38">
        <f>'Agricultural Data'!G223</f>
        <v>0</v>
      </c>
      <c r="J223" s="38">
        <f>'Agricultural Data'!H223</f>
        <v>0</v>
      </c>
      <c r="K223" s="118">
        <f>'Agricultural Data'!I223</f>
        <v>0</v>
      </c>
      <c r="L223" s="121">
        <f>'Agricultural Data'!J223</f>
        <v>0</v>
      </c>
      <c r="M223" s="120" t="str">
        <f>IF(J223=0,"No Data",
IF(     OR(   INDEX('Inputs_Metric 31'!$T$6:$T$141,  MATCH($J223,'Inputs_Metric 31'!$S$6:$S$141,0))  =  "",     INDEX('Inputs_Metric 31'!$T$6:$T$141,MATCH($J223,'Inputs_Metric 31'!$S$6:$S$141,0))="CDL_Rev"),                 "No Mapped Crop",                  INDEX('Inputs_Metric 31'!$T$6:$T$141,MATCH($J223,'Inputs_Metric 31'!$S$6:$S$141,0)   )   )
       )</f>
        <v>No Data</v>
      </c>
      <c r="N223" s="120" t="str">
        <f>IF(J223=0,"No Data",
IF(   OR(     INDEX('Inputs_Metric 31'!$U$6:$U$141,MATCH($J223,'Inputs_Metric 31'!$S$6:$S$141,0))="",     INDEX('Inputs_Metric 31'!$U$6:$U$141,MATCH($J223,'Inputs_Metric 31'!$S$6:$S$141,0))="CDL_Rev"  ),     "No Mapped Crop",INDEX('Inputs_Metric 31'!$U$6:$U$141,MATCH($J223,'Inputs_Metric 31'!$S$6:$S$141,0))))</f>
        <v>No Data</v>
      </c>
      <c r="O223" s="102" t="e">
        <f>IF(N223="No Mapped Crop","",'Inputs_Metric 31'!$H$43*INDEX('Inputs_Metric 31'!$D$6:$D$109,MATCH(CONCATENATE(N223,H223),'Inputs_Metric 31'!$E$6:$E$109,0)))</f>
        <v>#N/A</v>
      </c>
      <c r="P223" s="175" t="e">
        <f>IF(M223="No Mapped Crop","",INDEX('Inputs_Metric 31'!$M$7:$O$26,MATCH(M223,'Inputs_Metric 31'!$G$7:$G$26,0),MATCH('Inputs_Metric 31'!$H$44,'Inputs_Metric 31'!$M$6:$O$6,0)))</f>
        <v>#N/A</v>
      </c>
      <c r="Q223" s="184" t="e">
        <f t="shared" si="13"/>
        <v>#N/A</v>
      </c>
      <c r="R223" s="184" t="e">
        <f t="shared" si="14"/>
        <v>#N/A</v>
      </c>
    </row>
    <row r="224" spans="3:18" x14ac:dyDescent="0.25">
      <c r="C224">
        <f t="shared" si="12"/>
        <v>10</v>
      </c>
      <c r="D224">
        <f>COUNTIF($F$4:F224,F224)</f>
        <v>39</v>
      </c>
      <c r="E224" s="40">
        <f>'Agricultural Data'!C224</f>
        <v>0</v>
      </c>
      <c r="F224" s="40">
        <f>'Agricultural Data'!D224</f>
        <v>0</v>
      </c>
      <c r="G224" s="40">
        <f>'Agricultural Data'!E224</f>
        <v>0</v>
      </c>
      <c r="H224" s="38">
        <f>'Agricultural Data'!F224</f>
        <v>0</v>
      </c>
      <c r="I224" s="38">
        <f>'Agricultural Data'!G224</f>
        <v>0</v>
      </c>
      <c r="J224" s="38">
        <f>'Agricultural Data'!H224</f>
        <v>0</v>
      </c>
      <c r="K224" s="118">
        <f>'Agricultural Data'!I224</f>
        <v>0</v>
      </c>
      <c r="L224" s="121">
        <f>'Agricultural Data'!J224</f>
        <v>0</v>
      </c>
      <c r="M224" s="120" t="str">
        <f>IF(J224=0,"No Data",
IF(     OR(   INDEX('Inputs_Metric 31'!$T$6:$T$141,  MATCH($J224,'Inputs_Metric 31'!$S$6:$S$141,0))  =  "",     INDEX('Inputs_Metric 31'!$T$6:$T$141,MATCH($J224,'Inputs_Metric 31'!$S$6:$S$141,0))="CDL_Rev"),                 "No Mapped Crop",                  INDEX('Inputs_Metric 31'!$T$6:$T$141,MATCH($J224,'Inputs_Metric 31'!$S$6:$S$141,0)   )   )
       )</f>
        <v>No Data</v>
      </c>
      <c r="N224" s="120" t="str">
        <f>IF(J224=0,"No Data",
IF(   OR(     INDEX('Inputs_Metric 31'!$U$6:$U$141,MATCH($J224,'Inputs_Metric 31'!$S$6:$S$141,0))="",     INDEX('Inputs_Metric 31'!$U$6:$U$141,MATCH($J224,'Inputs_Metric 31'!$S$6:$S$141,0))="CDL_Rev"  ),     "No Mapped Crop",INDEX('Inputs_Metric 31'!$U$6:$U$141,MATCH($J224,'Inputs_Metric 31'!$S$6:$S$141,0))))</f>
        <v>No Data</v>
      </c>
      <c r="O224" s="102" t="e">
        <f>IF(N224="No Mapped Crop","",'Inputs_Metric 31'!$H$43*INDEX('Inputs_Metric 31'!$D$6:$D$109,MATCH(CONCATENATE(N224,H224),'Inputs_Metric 31'!$E$6:$E$109,0)))</f>
        <v>#N/A</v>
      </c>
      <c r="P224" s="175" t="e">
        <f>IF(M224="No Mapped Crop","",INDEX('Inputs_Metric 31'!$M$7:$O$26,MATCH(M224,'Inputs_Metric 31'!$G$7:$G$26,0),MATCH('Inputs_Metric 31'!$H$44,'Inputs_Metric 31'!$M$6:$O$6,0)))</f>
        <v>#N/A</v>
      </c>
      <c r="Q224" s="184" t="e">
        <f t="shared" si="13"/>
        <v>#N/A</v>
      </c>
      <c r="R224" s="184" t="e">
        <f t="shared" si="14"/>
        <v>#N/A</v>
      </c>
    </row>
    <row r="225" spans="3:18" x14ac:dyDescent="0.25">
      <c r="C225">
        <f t="shared" si="12"/>
        <v>10</v>
      </c>
      <c r="D225">
        <f>COUNTIF($F$4:F225,F225)</f>
        <v>40</v>
      </c>
      <c r="E225" s="40">
        <f>'Agricultural Data'!C225</f>
        <v>0</v>
      </c>
      <c r="F225" s="40">
        <f>'Agricultural Data'!D225</f>
        <v>0</v>
      </c>
      <c r="G225" s="40">
        <f>'Agricultural Data'!E225</f>
        <v>0</v>
      </c>
      <c r="H225" s="38">
        <f>'Agricultural Data'!F225</f>
        <v>0</v>
      </c>
      <c r="I225" s="38">
        <f>'Agricultural Data'!G225</f>
        <v>0</v>
      </c>
      <c r="J225" s="38">
        <f>'Agricultural Data'!H225</f>
        <v>0</v>
      </c>
      <c r="K225" s="118">
        <f>'Agricultural Data'!I225</f>
        <v>0</v>
      </c>
      <c r="L225" s="121">
        <f>'Agricultural Data'!J225</f>
        <v>0</v>
      </c>
      <c r="M225" s="120" t="str">
        <f>IF(J225=0,"No Data",
IF(     OR(   INDEX('Inputs_Metric 31'!$T$6:$T$141,  MATCH($J225,'Inputs_Metric 31'!$S$6:$S$141,0))  =  "",     INDEX('Inputs_Metric 31'!$T$6:$T$141,MATCH($J225,'Inputs_Metric 31'!$S$6:$S$141,0))="CDL_Rev"),                 "No Mapped Crop",                  INDEX('Inputs_Metric 31'!$T$6:$T$141,MATCH($J225,'Inputs_Metric 31'!$S$6:$S$141,0)   )   )
       )</f>
        <v>No Data</v>
      </c>
      <c r="N225" s="120" t="str">
        <f>IF(J225=0,"No Data",
IF(   OR(     INDEX('Inputs_Metric 31'!$U$6:$U$141,MATCH($J225,'Inputs_Metric 31'!$S$6:$S$141,0))="",     INDEX('Inputs_Metric 31'!$U$6:$U$141,MATCH($J225,'Inputs_Metric 31'!$S$6:$S$141,0))="CDL_Rev"  ),     "No Mapped Crop",INDEX('Inputs_Metric 31'!$U$6:$U$141,MATCH($J225,'Inputs_Metric 31'!$S$6:$S$141,0))))</f>
        <v>No Data</v>
      </c>
      <c r="O225" s="102" t="e">
        <f>IF(N225="No Mapped Crop","",'Inputs_Metric 31'!$H$43*INDEX('Inputs_Metric 31'!$D$6:$D$109,MATCH(CONCATENATE(N225,H225),'Inputs_Metric 31'!$E$6:$E$109,0)))</f>
        <v>#N/A</v>
      </c>
      <c r="P225" s="175" t="e">
        <f>IF(M225="No Mapped Crop","",INDEX('Inputs_Metric 31'!$M$7:$O$26,MATCH(M225,'Inputs_Metric 31'!$G$7:$G$26,0),MATCH('Inputs_Metric 31'!$H$44,'Inputs_Metric 31'!$M$6:$O$6,0)))</f>
        <v>#N/A</v>
      </c>
      <c r="Q225" s="184" t="e">
        <f t="shared" si="13"/>
        <v>#N/A</v>
      </c>
      <c r="R225" s="184" t="e">
        <f t="shared" si="14"/>
        <v>#N/A</v>
      </c>
    </row>
    <row r="226" spans="3:18" x14ac:dyDescent="0.25">
      <c r="C226">
        <f t="shared" si="12"/>
        <v>10</v>
      </c>
      <c r="D226">
        <f>COUNTIF($F$4:F226,F226)</f>
        <v>41</v>
      </c>
      <c r="E226" s="40">
        <f>'Agricultural Data'!C226</f>
        <v>0</v>
      </c>
      <c r="F226" s="40">
        <f>'Agricultural Data'!D226</f>
        <v>0</v>
      </c>
      <c r="G226" s="40">
        <f>'Agricultural Data'!E226</f>
        <v>0</v>
      </c>
      <c r="H226" s="38">
        <f>'Agricultural Data'!F226</f>
        <v>0</v>
      </c>
      <c r="I226" s="38">
        <f>'Agricultural Data'!G226</f>
        <v>0</v>
      </c>
      <c r="J226" s="38">
        <f>'Agricultural Data'!H226</f>
        <v>0</v>
      </c>
      <c r="K226" s="118">
        <f>'Agricultural Data'!I226</f>
        <v>0</v>
      </c>
      <c r="L226" s="121">
        <f>'Agricultural Data'!J226</f>
        <v>0</v>
      </c>
      <c r="M226" s="120" t="str">
        <f>IF(J226=0,"No Data",
IF(     OR(   INDEX('Inputs_Metric 31'!$T$6:$T$141,  MATCH($J226,'Inputs_Metric 31'!$S$6:$S$141,0))  =  "",     INDEX('Inputs_Metric 31'!$T$6:$T$141,MATCH($J226,'Inputs_Metric 31'!$S$6:$S$141,0))="CDL_Rev"),                 "No Mapped Crop",                  INDEX('Inputs_Metric 31'!$T$6:$T$141,MATCH($J226,'Inputs_Metric 31'!$S$6:$S$141,0)   )   )
       )</f>
        <v>No Data</v>
      </c>
      <c r="N226" s="120" t="str">
        <f>IF(J226=0,"No Data",
IF(   OR(     INDEX('Inputs_Metric 31'!$U$6:$U$141,MATCH($J226,'Inputs_Metric 31'!$S$6:$S$141,0))="",     INDEX('Inputs_Metric 31'!$U$6:$U$141,MATCH($J226,'Inputs_Metric 31'!$S$6:$S$141,0))="CDL_Rev"  ),     "No Mapped Crop",INDEX('Inputs_Metric 31'!$U$6:$U$141,MATCH($J226,'Inputs_Metric 31'!$S$6:$S$141,0))))</f>
        <v>No Data</v>
      </c>
      <c r="O226" s="102" t="e">
        <f>IF(N226="No Mapped Crop","",'Inputs_Metric 31'!$H$43*INDEX('Inputs_Metric 31'!$D$6:$D$109,MATCH(CONCATENATE(N226,H226),'Inputs_Metric 31'!$E$6:$E$109,0)))</f>
        <v>#N/A</v>
      </c>
      <c r="P226" s="175" t="e">
        <f>IF(M226="No Mapped Crop","",INDEX('Inputs_Metric 31'!$M$7:$O$26,MATCH(M226,'Inputs_Metric 31'!$G$7:$G$26,0),MATCH('Inputs_Metric 31'!$H$44,'Inputs_Metric 31'!$M$6:$O$6,0)))</f>
        <v>#N/A</v>
      </c>
      <c r="Q226" s="184" t="e">
        <f t="shared" si="13"/>
        <v>#N/A</v>
      </c>
      <c r="R226" s="184" t="e">
        <f t="shared" si="14"/>
        <v>#N/A</v>
      </c>
    </row>
    <row r="227" spans="3:18" x14ac:dyDescent="0.25">
      <c r="C227">
        <f t="shared" si="12"/>
        <v>10</v>
      </c>
      <c r="D227">
        <f>COUNTIF($F$4:F227,F227)</f>
        <v>42</v>
      </c>
      <c r="E227" s="40">
        <f>'Agricultural Data'!C227</f>
        <v>0</v>
      </c>
      <c r="F227" s="40">
        <f>'Agricultural Data'!D227</f>
        <v>0</v>
      </c>
      <c r="G227" s="40">
        <f>'Agricultural Data'!E227</f>
        <v>0</v>
      </c>
      <c r="H227" s="38">
        <f>'Agricultural Data'!F227</f>
        <v>0</v>
      </c>
      <c r="I227" s="38">
        <f>'Agricultural Data'!G227</f>
        <v>0</v>
      </c>
      <c r="J227" s="38">
        <f>'Agricultural Data'!H227</f>
        <v>0</v>
      </c>
      <c r="K227" s="118">
        <f>'Agricultural Data'!I227</f>
        <v>0</v>
      </c>
      <c r="L227" s="121">
        <f>'Agricultural Data'!J227</f>
        <v>0</v>
      </c>
      <c r="M227" s="120" t="str">
        <f>IF(J227=0,"No Data",
IF(     OR(   INDEX('Inputs_Metric 31'!$T$6:$T$141,  MATCH($J227,'Inputs_Metric 31'!$S$6:$S$141,0))  =  "",     INDEX('Inputs_Metric 31'!$T$6:$T$141,MATCH($J227,'Inputs_Metric 31'!$S$6:$S$141,0))="CDL_Rev"),                 "No Mapped Crop",                  INDEX('Inputs_Metric 31'!$T$6:$T$141,MATCH($J227,'Inputs_Metric 31'!$S$6:$S$141,0)   )   )
       )</f>
        <v>No Data</v>
      </c>
      <c r="N227" s="120" t="str">
        <f>IF(J227=0,"No Data",
IF(   OR(     INDEX('Inputs_Metric 31'!$U$6:$U$141,MATCH($J227,'Inputs_Metric 31'!$S$6:$S$141,0))="",     INDEX('Inputs_Metric 31'!$U$6:$U$141,MATCH($J227,'Inputs_Metric 31'!$S$6:$S$141,0))="CDL_Rev"  ),     "No Mapped Crop",INDEX('Inputs_Metric 31'!$U$6:$U$141,MATCH($J227,'Inputs_Metric 31'!$S$6:$S$141,0))))</f>
        <v>No Data</v>
      </c>
      <c r="O227" s="102" t="e">
        <f>IF(N227="No Mapped Crop","",'Inputs_Metric 31'!$H$43*INDEX('Inputs_Metric 31'!$D$6:$D$109,MATCH(CONCATENATE(N227,H227),'Inputs_Metric 31'!$E$6:$E$109,0)))</f>
        <v>#N/A</v>
      </c>
      <c r="P227" s="175" t="e">
        <f>IF(M227="No Mapped Crop","",INDEX('Inputs_Metric 31'!$M$7:$O$26,MATCH(M227,'Inputs_Metric 31'!$G$7:$G$26,0),MATCH('Inputs_Metric 31'!$H$44,'Inputs_Metric 31'!$M$6:$O$6,0)))</f>
        <v>#N/A</v>
      </c>
      <c r="Q227" s="184" t="e">
        <f t="shared" si="13"/>
        <v>#N/A</v>
      </c>
      <c r="R227" s="184" t="e">
        <f t="shared" si="14"/>
        <v>#N/A</v>
      </c>
    </row>
    <row r="228" spans="3:18" x14ac:dyDescent="0.25">
      <c r="C228">
        <f t="shared" si="12"/>
        <v>10</v>
      </c>
      <c r="D228">
        <f>COUNTIF($F$4:F228,F228)</f>
        <v>43</v>
      </c>
      <c r="E228" s="40">
        <f>'Agricultural Data'!C228</f>
        <v>0</v>
      </c>
      <c r="F228" s="40">
        <f>'Agricultural Data'!D228</f>
        <v>0</v>
      </c>
      <c r="G228" s="40">
        <f>'Agricultural Data'!E228</f>
        <v>0</v>
      </c>
      <c r="H228" s="38">
        <f>'Agricultural Data'!F228</f>
        <v>0</v>
      </c>
      <c r="I228" s="38">
        <f>'Agricultural Data'!G228</f>
        <v>0</v>
      </c>
      <c r="J228" s="38">
        <f>'Agricultural Data'!H228</f>
        <v>0</v>
      </c>
      <c r="K228" s="118">
        <f>'Agricultural Data'!I228</f>
        <v>0</v>
      </c>
      <c r="L228" s="121">
        <f>'Agricultural Data'!J228</f>
        <v>0</v>
      </c>
      <c r="M228" s="120" t="str">
        <f>IF(J228=0,"No Data",
IF(     OR(   INDEX('Inputs_Metric 31'!$T$6:$T$141,  MATCH($J228,'Inputs_Metric 31'!$S$6:$S$141,0))  =  "",     INDEX('Inputs_Metric 31'!$T$6:$T$141,MATCH($J228,'Inputs_Metric 31'!$S$6:$S$141,0))="CDL_Rev"),                 "No Mapped Crop",                  INDEX('Inputs_Metric 31'!$T$6:$T$141,MATCH($J228,'Inputs_Metric 31'!$S$6:$S$141,0)   )   )
       )</f>
        <v>No Data</v>
      </c>
      <c r="N228" s="120" t="str">
        <f>IF(J228=0,"No Data",
IF(   OR(     INDEX('Inputs_Metric 31'!$U$6:$U$141,MATCH($J228,'Inputs_Metric 31'!$S$6:$S$141,0))="",     INDEX('Inputs_Metric 31'!$U$6:$U$141,MATCH($J228,'Inputs_Metric 31'!$S$6:$S$141,0))="CDL_Rev"  ),     "No Mapped Crop",INDEX('Inputs_Metric 31'!$U$6:$U$141,MATCH($J228,'Inputs_Metric 31'!$S$6:$S$141,0))))</f>
        <v>No Data</v>
      </c>
      <c r="O228" s="102" t="e">
        <f>IF(N228="No Mapped Crop","",'Inputs_Metric 31'!$H$43*INDEX('Inputs_Metric 31'!$D$6:$D$109,MATCH(CONCATENATE(N228,H228),'Inputs_Metric 31'!$E$6:$E$109,0)))</f>
        <v>#N/A</v>
      </c>
      <c r="P228" s="175" t="e">
        <f>IF(M228="No Mapped Crop","",INDEX('Inputs_Metric 31'!$M$7:$O$26,MATCH(M228,'Inputs_Metric 31'!$G$7:$G$26,0),MATCH('Inputs_Metric 31'!$H$44,'Inputs_Metric 31'!$M$6:$O$6,0)))</f>
        <v>#N/A</v>
      </c>
      <c r="Q228" s="184" t="e">
        <f t="shared" si="13"/>
        <v>#N/A</v>
      </c>
      <c r="R228" s="184" t="e">
        <f t="shared" si="14"/>
        <v>#N/A</v>
      </c>
    </row>
    <row r="229" spans="3:18" x14ac:dyDescent="0.25">
      <c r="C229">
        <f t="shared" si="12"/>
        <v>10</v>
      </c>
      <c r="D229">
        <f>COUNTIF($F$4:F229,F229)</f>
        <v>44</v>
      </c>
      <c r="E229" s="40">
        <f>'Agricultural Data'!C229</f>
        <v>0</v>
      </c>
      <c r="F229" s="40">
        <f>'Agricultural Data'!D229</f>
        <v>0</v>
      </c>
      <c r="G229" s="40">
        <f>'Agricultural Data'!E229</f>
        <v>0</v>
      </c>
      <c r="H229" s="38">
        <f>'Agricultural Data'!F229</f>
        <v>0</v>
      </c>
      <c r="I229" s="38">
        <f>'Agricultural Data'!G229</f>
        <v>0</v>
      </c>
      <c r="J229" s="38">
        <f>'Agricultural Data'!H229</f>
        <v>0</v>
      </c>
      <c r="K229" s="118">
        <f>'Agricultural Data'!I229</f>
        <v>0</v>
      </c>
      <c r="L229" s="121">
        <f>'Agricultural Data'!J229</f>
        <v>0</v>
      </c>
      <c r="M229" s="120" t="str">
        <f>IF(J229=0,"No Data",
IF(     OR(   INDEX('Inputs_Metric 31'!$T$6:$T$141,  MATCH($J229,'Inputs_Metric 31'!$S$6:$S$141,0))  =  "",     INDEX('Inputs_Metric 31'!$T$6:$T$141,MATCH($J229,'Inputs_Metric 31'!$S$6:$S$141,0))="CDL_Rev"),                 "No Mapped Crop",                  INDEX('Inputs_Metric 31'!$T$6:$T$141,MATCH($J229,'Inputs_Metric 31'!$S$6:$S$141,0)   )   )
       )</f>
        <v>No Data</v>
      </c>
      <c r="N229" s="120" t="str">
        <f>IF(J229=0,"No Data",
IF(   OR(     INDEX('Inputs_Metric 31'!$U$6:$U$141,MATCH($J229,'Inputs_Metric 31'!$S$6:$S$141,0))="",     INDEX('Inputs_Metric 31'!$U$6:$U$141,MATCH($J229,'Inputs_Metric 31'!$S$6:$S$141,0))="CDL_Rev"  ),     "No Mapped Crop",INDEX('Inputs_Metric 31'!$U$6:$U$141,MATCH($J229,'Inputs_Metric 31'!$S$6:$S$141,0))))</f>
        <v>No Data</v>
      </c>
      <c r="O229" s="102" t="e">
        <f>IF(N229="No Mapped Crop","",'Inputs_Metric 31'!$H$43*INDEX('Inputs_Metric 31'!$D$6:$D$109,MATCH(CONCATENATE(N229,H229),'Inputs_Metric 31'!$E$6:$E$109,0)))</f>
        <v>#N/A</v>
      </c>
      <c r="P229" s="175" t="e">
        <f>IF(M229="No Mapped Crop","",INDEX('Inputs_Metric 31'!$M$7:$O$26,MATCH(M229,'Inputs_Metric 31'!$G$7:$G$26,0),MATCH('Inputs_Metric 31'!$H$44,'Inputs_Metric 31'!$M$6:$O$6,0)))</f>
        <v>#N/A</v>
      </c>
      <c r="Q229" s="184" t="e">
        <f t="shared" si="13"/>
        <v>#N/A</v>
      </c>
      <c r="R229" s="184" t="e">
        <f t="shared" si="14"/>
        <v>#N/A</v>
      </c>
    </row>
    <row r="230" spans="3:18" x14ac:dyDescent="0.25">
      <c r="C230">
        <f t="shared" si="12"/>
        <v>10</v>
      </c>
      <c r="D230">
        <f>COUNTIF($F$4:F230,F230)</f>
        <v>45</v>
      </c>
      <c r="E230" s="40">
        <f>'Agricultural Data'!C230</f>
        <v>0</v>
      </c>
      <c r="F230" s="40">
        <f>'Agricultural Data'!D230</f>
        <v>0</v>
      </c>
      <c r="G230" s="40">
        <f>'Agricultural Data'!E230</f>
        <v>0</v>
      </c>
      <c r="H230" s="38">
        <f>'Agricultural Data'!F230</f>
        <v>0</v>
      </c>
      <c r="I230" s="38">
        <f>'Agricultural Data'!G230</f>
        <v>0</v>
      </c>
      <c r="J230" s="38">
        <f>'Agricultural Data'!H230</f>
        <v>0</v>
      </c>
      <c r="K230" s="118">
        <f>'Agricultural Data'!I230</f>
        <v>0</v>
      </c>
      <c r="L230" s="121">
        <f>'Agricultural Data'!J230</f>
        <v>0</v>
      </c>
      <c r="M230" s="120" t="str">
        <f>IF(J230=0,"No Data",
IF(     OR(   INDEX('Inputs_Metric 31'!$T$6:$T$141,  MATCH($J230,'Inputs_Metric 31'!$S$6:$S$141,0))  =  "",     INDEX('Inputs_Metric 31'!$T$6:$T$141,MATCH($J230,'Inputs_Metric 31'!$S$6:$S$141,0))="CDL_Rev"),                 "No Mapped Crop",                  INDEX('Inputs_Metric 31'!$T$6:$T$141,MATCH($J230,'Inputs_Metric 31'!$S$6:$S$141,0)   )   )
       )</f>
        <v>No Data</v>
      </c>
      <c r="N230" s="120" t="str">
        <f>IF(J230=0,"No Data",
IF(   OR(     INDEX('Inputs_Metric 31'!$U$6:$U$141,MATCH($J230,'Inputs_Metric 31'!$S$6:$S$141,0))="",     INDEX('Inputs_Metric 31'!$U$6:$U$141,MATCH($J230,'Inputs_Metric 31'!$S$6:$S$141,0))="CDL_Rev"  ),     "No Mapped Crop",INDEX('Inputs_Metric 31'!$U$6:$U$141,MATCH($J230,'Inputs_Metric 31'!$S$6:$S$141,0))))</f>
        <v>No Data</v>
      </c>
      <c r="O230" s="102" t="e">
        <f>IF(N230="No Mapped Crop","",'Inputs_Metric 31'!$H$43*INDEX('Inputs_Metric 31'!$D$6:$D$109,MATCH(CONCATENATE(N230,H230),'Inputs_Metric 31'!$E$6:$E$109,0)))</f>
        <v>#N/A</v>
      </c>
      <c r="P230" s="175" t="e">
        <f>IF(M230="No Mapped Crop","",INDEX('Inputs_Metric 31'!$M$7:$O$26,MATCH(M230,'Inputs_Metric 31'!$G$7:$G$26,0),MATCH('Inputs_Metric 31'!$H$44,'Inputs_Metric 31'!$M$6:$O$6,0)))</f>
        <v>#N/A</v>
      </c>
      <c r="Q230" s="184" t="e">
        <f t="shared" si="13"/>
        <v>#N/A</v>
      </c>
      <c r="R230" s="184" t="e">
        <f t="shared" si="14"/>
        <v>#N/A</v>
      </c>
    </row>
    <row r="231" spans="3:18" x14ac:dyDescent="0.25">
      <c r="C231">
        <f t="shared" si="12"/>
        <v>10</v>
      </c>
      <c r="D231">
        <f>COUNTIF($F$4:F231,F231)</f>
        <v>46</v>
      </c>
      <c r="E231" s="40">
        <f>'Agricultural Data'!C231</f>
        <v>0</v>
      </c>
      <c r="F231" s="40">
        <f>'Agricultural Data'!D231</f>
        <v>0</v>
      </c>
      <c r="G231" s="40">
        <f>'Agricultural Data'!E231</f>
        <v>0</v>
      </c>
      <c r="H231" s="38">
        <f>'Agricultural Data'!F231</f>
        <v>0</v>
      </c>
      <c r="I231" s="38">
        <f>'Agricultural Data'!G231</f>
        <v>0</v>
      </c>
      <c r="J231" s="38">
        <f>'Agricultural Data'!H231</f>
        <v>0</v>
      </c>
      <c r="K231" s="118">
        <f>'Agricultural Data'!I231</f>
        <v>0</v>
      </c>
      <c r="L231" s="121">
        <f>'Agricultural Data'!J231</f>
        <v>0</v>
      </c>
      <c r="M231" s="120" t="str">
        <f>IF(J231=0,"No Data",
IF(     OR(   INDEX('Inputs_Metric 31'!$T$6:$T$141,  MATCH($J231,'Inputs_Metric 31'!$S$6:$S$141,0))  =  "",     INDEX('Inputs_Metric 31'!$T$6:$T$141,MATCH($J231,'Inputs_Metric 31'!$S$6:$S$141,0))="CDL_Rev"),                 "No Mapped Crop",                  INDEX('Inputs_Metric 31'!$T$6:$T$141,MATCH($J231,'Inputs_Metric 31'!$S$6:$S$141,0)   )   )
       )</f>
        <v>No Data</v>
      </c>
      <c r="N231" s="120" t="str">
        <f>IF(J231=0,"No Data",
IF(   OR(     INDEX('Inputs_Metric 31'!$U$6:$U$141,MATCH($J231,'Inputs_Metric 31'!$S$6:$S$141,0))="",     INDEX('Inputs_Metric 31'!$U$6:$U$141,MATCH($J231,'Inputs_Metric 31'!$S$6:$S$141,0))="CDL_Rev"  ),     "No Mapped Crop",INDEX('Inputs_Metric 31'!$U$6:$U$141,MATCH($J231,'Inputs_Metric 31'!$S$6:$S$141,0))))</f>
        <v>No Data</v>
      </c>
      <c r="O231" s="102" t="e">
        <f>IF(N231="No Mapped Crop","",'Inputs_Metric 31'!$H$43*INDEX('Inputs_Metric 31'!$D$6:$D$109,MATCH(CONCATENATE(N231,H231),'Inputs_Metric 31'!$E$6:$E$109,0)))</f>
        <v>#N/A</v>
      </c>
      <c r="P231" s="175" t="e">
        <f>IF(M231="No Mapped Crop","",INDEX('Inputs_Metric 31'!$M$7:$O$26,MATCH(M231,'Inputs_Metric 31'!$G$7:$G$26,0),MATCH('Inputs_Metric 31'!$H$44,'Inputs_Metric 31'!$M$6:$O$6,0)))</f>
        <v>#N/A</v>
      </c>
      <c r="Q231" s="184" t="e">
        <f t="shared" si="13"/>
        <v>#N/A</v>
      </c>
      <c r="R231" s="184" t="e">
        <f t="shared" si="14"/>
        <v>#N/A</v>
      </c>
    </row>
    <row r="232" spans="3:18" x14ac:dyDescent="0.25">
      <c r="C232">
        <f t="shared" si="12"/>
        <v>10</v>
      </c>
      <c r="D232">
        <f>COUNTIF($F$4:F232,F232)</f>
        <v>47</v>
      </c>
      <c r="E232" s="40">
        <f>'Agricultural Data'!C232</f>
        <v>0</v>
      </c>
      <c r="F232" s="40">
        <f>'Agricultural Data'!D232</f>
        <v>0</v>
      </c>
      <c r="G232" s="40">
        <f>'Agricultural Data'!E232</f>
        <v>0</v>
      </c>
      <c r="H232" s="38">
        <f>'Agricultural Data'!F232</f>
        <v>0</v>
      </c>
      <c r="I232" s="38">
        <f>'Agricultural Data'!G232</f>
        <v>0</v>
      </c>
      <c r="J232" s="38">
        <f>'Agricultural Data'!H232</f>
        <v>0</v>
      </c>
      <c r="K232" s="118">
        <f>'Agricultural Data'!I232</f>
        <v>0</v>
      </c>
      <c r="L232" s="121">
        <f>'Agricultural Data'!J232</f>
        <v>0</v>
      </c>
      <c r="M232" s="120" t="str">
        <f>IF(J232=0,"No Data",
IF(     OR(   INDEX('Inputs_Metric 31'!$T$6:$T$141,  MATCH($J232,'Inputs_Metric 31'!$S$6:$S$141,0))  =  "",     INDEX('Inputs_Metric 31'!$T$6:$T$141,MATCH($J232,'Inputs_Metric 31'!$S$6:$S$141,0))="CDL_Rev"),                 "No Mapped Crop",                  INDEX('Inputs_Metric 31'!$T$6:$T$141,MATCH($J232,'Inputs_Metric 31'!$S$6:$S$141,0)   )   )
       )</f>
        <v>No Data</v>
      </c>
      <c r="N232" s="120" t="str">
        <f>IF(J232=0,"No Data",
IF(   OR(     INDEX('Inputs_Metric 31'!$U$6:$U$141,MATCH($J232,'Inputs_Metric 31'!$S$6:$S$141,0))="",     INDEX('Inputs_Metric 31'!$U$6:$U$141,MATCH($J232,'Inputs_Metric 31'!$S$6:$S$141,0))="CDL_Rev"  ),     "No Mapped Crop",INDEX('Inputs_Metric 31'!$U$6:$U$141,MATCH($J232,'Inputs_Metric 31'!$S$6:$S$141,0))))</f>
        <v>No Data</v>
      </c>
      <c r="O232" s="102" t="e">
        <f>IF(N232="No Mapped Crop","",'Inputs_Metric 31'!$H$43*INDEX('Inputs_Metric 31'!$D$6:$D$109,MATCH(CONCATENATE(N232,H232),'Inputs_Metric 31'!$E$6:$E$109,0)))</f>
        <v>#N/A</v>
      </c>
      <c r="P232" s="175" t="e">
        <f>IF(M232="No Mapped Crop","",INDEX('Inputs_Metric 31'!$M$7:$O$26,MATCH(M232,'Inputs_Metric 31'!$G$7:$G$26,0),MATCH('Inputs_Metric 31'!$H$44,'Inputs_Metric 31'!$M$6:$O$6,0)))</f>
        <v>#N/A</v>
      </c>
      <c r="Q232" s="184" t="e">
        <f t="shared" si="13"/>
        <v>#N/A</v>
      </c>
      <c r="R232" s="184" t="e">
        <f t="shared" si="14"/>
        <v>#N/A</v>
      </c>
    </row>
    <row r="233" spans="3:18" x14ac:dyDescent="0.25">
      <c r="C233">
        <f t="shared" si="12"/>
        <v>10</v>
      </c>
      <c r="D233">
        <f>COUNTIF($F$4:F233,F233)</f>
        <v>48</v>
      </c>
      <c r="E233" s="40">
        <f>'Agricultural Data'!C233</f>
        <v>0</v>
      </c>
      <c r="F233" s="40">
        <f>'Agricultural Data'!D233</f>
        <v>0</v>
      </c>
      <c r="G233" s="40">
        <f>'Agricultural Data'!E233</f>
        <v>0</v>
      </c>
      <c r="H233" s="38">
        <f>'Agricultural Data'!F233</f>
        <v>0</v>
      </c>
      <c r="I233" s="38">
        <f>'Agricultural Data'!G233</f>
        <v>0</v>
      </c>
      <c r="J233" s="38">
        <f>'Agricultural Data'!H233</f>
        <v>0</v>
      </c>
      <c r="K233" s="118">
        <f>'Agricultural Data'!I233</f>
        <v>0</v>
      </c>
      <c r="L233" s="121">
        <f>'Agricultural Data'!J233</f>
        <v>0</v>
      </c>
      <c r="M233" s="120" t="str">
        <f>IF(J233=0,"No Data",
IF(     OR(   INDEX('Inputs_Metric 31'!$T$6:$T$141,  MATCH($J233,'Inputs_Metric 31'!$S$6:$S$141,0))  =  "",     INDEX('Inputs_Metric 31'!$T$6:$T$141,MATCH($J233,'Inputs_Metric 31'!$S$6:$S$141,0))="CDL_Rev"),                 "No Mapped Crop",                  INDEX('Inputs_Metric 31'!$T$6:$T$141,MATCH($J233,'Inputs_Metric 31'!$S$6:$S$141,0)   )   )
       )</f>
        <v>No Data</v>
      </c>
      <c r="N233" s="120" t="str">
        <f>IF(J233=0,"No Data",
IF(   OR(     INDEX('Inputs_Metric 31'!$U$6:$U$141,MATCH($J233,'Inputs_Metric 31'!$S$6:$S$141,0))="",     INDEX('Inputs_Metric 31'!$U$6:$U$141,MATCH($J233,'Inputs_Metric 31'!$S$6:$S$141,0))="CDL_Rev"  ),     "No Mapped Crop",INDEX('Inputs_Metric 31'!$U$6:$U$141,MATCH($J233,'Inputs_Metric 31'!$S$6:$S$141,0))))</f>
        <v>No Data</v>
      </c>
      <c r="O233" s="102" t="e">
        <f>IF(N233="No Mapped Crop","",'Inputs_Metric 31'!$H$43*INDEX('Inputs_Metric 31'!$D$6:$D$109,MATCH(CONCATENATE(N233,H233),'Inputs_Metric 31'!$E$6:$E$109,0)))</f>
        <v>#N/A</v>
      </c>
      <c r="P233" s="175" t="e">
        <f>IF(M233="No Mapped Crop","",INDEX('Inputs_Metric 31'!$M$7:$O$26,MATCH(M233,'Inputs_Metric 31'!$G$7:$G$26,0),MATCH('Inputs_Metric 31'!$H$44,'Inputs_Metric 31'!$M$6:$O$6,0)))</f>
        <v>#N/A</v>
      </c>
      <c r="Q233" s="184" t="e">
        <f t="shared" si="13"/>
        <v>#N/A</v>
      </c>
      <c r="R233" s="184" t="e">
        <f t="shared" si="14"/>
        <v>#N/A</v>
      </c>
    </row>
    <row r="234" spans="3:18" x14ac:dyDescent="0.25">
      <c r="C234">
        <f t="shared" si="12"/>
        <v>10</v>
      </c>
      <c r="D234">
        <f>COUNTIF($F$4:F234,F234)</f>
        <v>49</v>
      </c>
      <c r="E234" s="40">
        <f>'Agricultural Data'!C234</f>
        <v>0</v>
      </c>
      <c r="F234" s="40">
        <f>'Agricultural Data'!D234</f>
        <v>0</v>
      </c>
      <c r="G234" s="40">
        <f>'Agricultural Data'!E234</f>
        <v>0</v>
      </c>
      <c r="H234" s="38">
        <f>'Agricultural Data'!F234</f>
        <v>0</v>
      </c>
      <c r="I234" s="38">
        <f>'Agricultural Data'!G234</f>
        <v>0</v>
      </c>
      <c r="J234" s="38">
        <f>'Agricultural Data'!H234</f>
        <v>0</v>
      </c>
      <c r="K234" s="118">
        <f>'Agricultural Data'!I234</f>
        <v>0</v>
      </c>
      <c r="L234" s="121">
        <f>'Agricultural Data'!J234</f>
        <v>0</v>
      </c>
      <c r="M234" s="120" t="str">
        <f>IF(J234=0,"No Data",
IF(     OR(   INDEX('Inputs_Metric 31'!$T$6:$T$141,  MATCH($J234,'Inputs_Metric 31'!$S$6:$S$141,0))  =  "",     INDEX('Inputs_Metric 31'!$T$6:$T$141,MATCH($J234,'Inputs_Metric 31'!$S$6:$S$141,0))="CDL_Rev"),                 "No Mapped Crop",                  INDEX('Inputs_Metric 31'!$T$6:$T$141,MATCH($J234,'Inputs_Metric 31'!$S$6:$S$141,0)   )   )
       )</f>
        <v>No Data</v>
      </c>
      <c r="N234" s="120" t="str">
        <f>IF(J234=0,"No Data",
IF(   OR(     INDEX('Inputs_Metric 31'!$U$6:$U$141,MATCH($J234,'Inputs_Metric 31'!$S$6:$S$141,0))="",     INDEX('Inputs_Metric 31'!$U$6:$U$141,MATCH($J234,'Inputs_Metric 31'!$S$6:$S$141,0))="CDL_Rev"  ),     "No Mapped Crop",INDEX('Inputs_Metric 31'!$U$6:$U$141,MATCH($J234,'Inputs_Metric 31'!$S$6:$S$141,0))))</f>
        <v>No Data</v>
      </c>
      <c r="O234" s="102" t="e">
        <f>IF(N234="No Mapped Crop","",'Inputs_Metric 31'!$H$43*INDEX('Inputs_Metric 31'!$D$6:$D$109,MATCH(CONCATENATE(N234,H234),'Inputs_Metric 31'!$E$6:$E$109,0)))</f>
        <v>#N/A</v>
      </c>
      <c r="P234" s="175" t="e">
        <f>IF(M234="No Mapped Crop","",INDEX('Inputs_Metric 31'!$M$7:$O$26,MATCH(M234,'Inputs_Metric 31'!$G$7:$G$26,0),MATCH('Inputs_Metric 31'!$H$44,'Inputs_Metric 31'!$M$6:$O$6,0)))</f>
        <v>#N/A</v>
      </c>
      <c r="Q234" s="184" t="e">
        <f t="shared" si="13"/>
        <v>#N/A</v>
      </c>
      <c r="R234" s="184" t="e">
        <f t="shared" si="14"/>
        <v>#N/A</v>
      </c>
    </row>
    <row r="235" spans="3:18" x14ac:dyDescent="0.25">
      <c r="C235">
        <f t="shared" si="12"/>
        <v>10</v>
      </c>
      <c r="D235">
        <f>COUNTIF($F$4:F235,F235)</f>
        <v>50</v>
      </c>
      <c r="E235" s="40">
        <f>'Agricultural Data'!C235</f>
        <v>0</v>
      </c>
      <c r="F235" s="40">
        <f>'Agricultural Data'!D235</f>
        <v>0</v>
      </c>
      <c r="G235" s="40">
        <f>'Agricultural Data'!E235</f>
        <v>0</v>
      </c>
      <c r="H235" s="38">
        <f>'Agricultural Data'!F235</f>
        <v>0</v>
      </c>
      <c r="I235" s="38">
        <f>'Agricultural Data'!G235</f>
        <v>0</v>
      </c>
      <c r="J235" s="38">
        <f>'Agricultural Data'!H235</f>
        <v>0</v>
      </c>
      <c r="K235" s="118">
        <f>'Agricultural Data'!I235</f>
        <v>0</v>
      </c>
      <c r="L235" s="121">
        <f>'Agricultural Data'!J235</f>
        <v>0</v>
      </c>
      <c r="M235" s="120" t="str">
        <f>IF(J235=0,"No Data",
IF(     OR(   INDEX('Inputs_Metric 31'!$T$6:$T$141,  MATCH($J235,'Inputs_Metric 31'!$S$6:$S$141,0))  =  "",     INDEX('Inputs_Metric 31'!$T$6:$T$141,MATCH($J235,'Inputs_Metric 31'!$S$6:$S$141,0))="CDL_Rev"),                 "No Mapped Crop",                  INDEX('Inputs_Metric 31'!$T$6:$T$141,MATCH($J235,'Inputs_Metric 31'!$S$6:$S$141,0)   )   )
       )</f>
        <v>No Data</v>
      </c>
      <c r="N235" s="120" t="str">
        <f>IF(J235=0,"No Data",
IF(   OR(     INDEX('Inputs_Metric 31'!$U$6:$U$141,MATCH($J235,'Inputs_Metric 31'!$S$6:$S$141,0))="",     INDEX('Inputs_Metric 31'!$U$6:$U$141,MATCH($J235,'Inputs_Metric 31'!$S$6:$S$141,0))="CDL_Rev"  ),     "No Mapped Crop",INDEX('Inputs_Metric 31'!$U$6:$U$141,MATCH($J235,'Inputs_Metric 31'!$S$6:$S$141,0))))</f>
        <v>No Data</v>
      </c>
      <c r="O235" s="102" t="e">
        <f>IF(N235="No Mapped Crop","",'Inputs_Metric 31'!$H$43*INDEX('Inputs_Metric 31'!$D$6:$D$109,MATCH(CONCATENATE(N235,H235),'Inputs_Metric 31'!$E$6:$E$109,0)))</f>
        <v>#N/A</v>
      </c>
      <c r="P235" s="175" t="e">
        <f>IF(M235="No Mapped Crop","",INDEX('Inputs_Metric 31'!$M$7:$O$26,MATCH(M235,'Inputs_Metric 31'!$G$7:$G$26,0),MATCH('Inputs_Metric 31'!$H$44,'Inputs_Metric 31'!$M$6:$O$6,0)))</f>
        <v>#N/A</v>
      </c>
      <c r="Q235" s="184" t="e">
        <f t="shared" si="13"/>
        <v>#N/A</v>
      </c>
      <c r="R235" s="184" t="e">
        <f t="shared" si="14"/>
        <v>#N/A</v>
      </c>
    </row>
    <row r="236" spans="3:18" x14ac:dyDescent="0.25">
      <c r="C236">
        <f t="shared" si="12"/>
        <v>10</v>
      </c>
      <c r="D236">
        <f>COUNTIF($F$4:F236,F236)</f>
        <v>51</v>
      </c>
      <c r="E236" s="40">
        <f>'Agricultural Data'!C236</f>
        <v>0</v>
      </c>
      <c r="F236" s="40">
        <f>'Agricultural Data'!D236</f>
        <v>0</v>
      </c>
      <c r="G236" s="40">
        <f>'Agricultural Data'!E236</f>
        <v>0</v>
      </c>
      <c r="H236" s="38">
        <f>'Agricultural Data'!F236</f>
        <v>0</v>
      </c>
      <c r="I236" s="38">
        <f>'Agricultural Data'!G236</f>
        <v>0</v>
      </c>
      <c r="J236" s="38">
        <f>'Agricultural Data'!H236</f>
        <v>0</v>
      </c>
      <c r="K236" s="118">
        <f>'Agricultural Data'!I236</f>
        <v>0</v>
      </c>
      <c r="L236" s="121">
        <f>'Agricultural Data'!J236</f>
        <v>0</v>
      </c>
      <c r="M236" s="120" t="str">
        <f>IF(J236=0,"No Data",
IF(     OR(   INDEX('Inputs_Metric 31'!$T$6:$T$141,  MATCH($J236,'Inputs_Metric 31'!$S$6:$S$141,0))  =  "",     INDEX('Inputs_Metric 31'!$T$6:$T$141,MATCH($J236,'Inputs_Metric 31'!$S$6:$S$141,0))="CDL_Rev"),                 "No Mapped Crop",                  INDEX('Inputs_Metric 31'!$T$6:$T$141,MATCH($J236,'Inputs_Metric 31'!$S$6:$S$141,0)   )   )
       )</f>
        <v>No Data</v>
      </c>
      <c r="N236" s="120" t="str">
        <f>IF(J236=0,"No Data",
IF(   OR(     INDEX('Inputs_Metric 31'!$U$6:$U$141,MATCH($J236,'Inputs_Metric 31'!$S$6:$S$141,0))="",     INDEX('Inputs_Metric 31'!$U$6:$U$141,MATCH($J236,'Inputs_Metric 31'!$S$6:$S$141,0))="CDL_Rev"  ),     "No Mapped Crop",INDEX('Inputs_Metric 31'!$U$6:$U$141,MATCH($J236,'Inputs_Metric 31'!$S$6:$S$141,0))))</f>
        <v>No Data</v>
      </c>
      <c r="O236" s="102" t="e">
        <f>IF(N236="No Mapped Crop","",'Inputs_Metric 31'!$H$43*INDEX('Inputs_Metric 31'!$D$6:$D$109,MATCH(CONCATENATE(N236,H236),'Inputs_Metric 31'!$E$6:$E$109,0)))</f>
        <v>#N/A</v>
      </c>
      <c r="P236" s="175" t="e">
        <f>IF(M236="No Mapped Crop","",INDEX('Inputs_Metric 31'!$M$7:$O$26,MATCH(M236,'Inputs_Metric 31'!$G$7:$G$26,0),MATCH('Inputs_Metric 31'!$H$44,'Inputs_Metric 31'!$M$6:$O$6,0)))</f>
        <v>#N/A</v>
      </c>
      <c r="Q236" s="184" t="e">
        <f t="shared" si="13"/>
        <v>#N/A</v>
      </c>
      <c r="R236" s="184" t="e">
        <f t="shared" si="14"/>
        <v>#N/A</v>
      </c>
    </row>
    <row r="237" spans="3:18" x14ac:dyDescent="0.25">
      <c r="C237">
        <f t="shared" si="12"/>
        <v>10</v>
      </c>
      <c r="D237">
        <f>COUNTIF($F$4:F237,F237)</f>
        <v>52</v>
      </c>
      <c r="E237" s="40">
        <f>'Agricultural Data'!C237</f>
        <v>0</v>
      </c>
      <c r="F237" s="40">
        <f>'Agricultural Data'!D237</f>
        <v>0</v>
      </c>
      <c r="G237" s="40">
        <f>'Agricultural Data'!E237</f>
        <v>0</v>
      </c>
      <c r="H237" s="38">
        <f>'Agricultural Data'!F237</f>
        <v>0</v>
      </c>
      <c r="I237" s="38">
        <f>'Agricultural Data'!G237</f>
        <v>0</v>
      </c>
      <c r="J237" s="38">
        <f>'Agricultural Data'!H237</f>
        <v>0</v>
      </c>
      <c r="K237" s="118">
        <f>'Agricultural Data'!I237</f>
        <v>0</v>
      </c>
      <c r="L237" s="121">
        <f>'Agricultural Data'!J237</f>
        <v>0</v>
      </c>
      <c r="M237" s="120" t="str">
        <f>IF(J237=0,"No Data",
IF(     OR(   INDEX('Inputs_Metric 31'!$T$6:$T$141,  MATCH($J237,'Inputs_Metric 31'!$S$6:$S$141,0))  =  "",     INDEX('Inputs_Metric 31'!$T$6:$T$141,MATCH($J237,'Inputs_Metric 31'!$S$6:$S$141,0))="CDL_Rev"),                 "No Mapped Crop",                  INDEX('Inputs_Metric 31'!$T$6:$T$141,MATCH($J237,'Inputs_Metric 31'!$S$6:$S$141,0)   )   )
       )</f>
        <v>No Data</v>
      </c>
      <c r="N237" s="120" t="str">
        <f>IF(J237=0,"No Data",
IF(   OR(     INDEX('Inputs_Metric 31'!$U$6:$U$141,MATCH($J237,'Inputs_Metric 31'!$S$6:$S$141,0))="",     INDEX('Inputs_Metric 31'!$U$6:$U$141,MATCH($J237,'Inputs_Metric 31'!$S$6:$S$141,0))="CDL_Rev"  ),     "No Mapped Crop",INDEX('Inputs_Metric 31'!$U$6:$U$141,MATCH($J237,'Inputs_Metric 31'!$S$6:$S$141,0))))</f>
        <v>No Data</v>
      </c>
      <c r="O237" s="102" t="e">
        <f>IF(N237="No Mapped Crop","",'Inputs_Metric 31'!$H$43*INDEX('Inputs_Metric 31'!$D$6:$D$109,MATCH(CONCATENATE(N237,H237),'Inputs_Metric 31'!$E$6:$E$109,0)))</f>
        <v>#N/A</v>
      </c>
      <c r="P237" s="175" t="e">
        <f>IF(M237="No Mapped Crop","",INDEX('Inputs_Metric 31'!$M$7:$O$26,MATCH(M237,'Inputs_Metric 31'!$G$7:$G$26,0),MATCH('Inputs_Metric 31'!$H$44,'Inputs_Metric 31'!$M$6:$O$6,0)))</f>
        <v>#N/A</v>
      </c>
      <c r="Q237" s="184" t="e">
        <f t="shared" si="13"/>
        <v>#N/A</v>
      </c>
      <c r="R237" s="184" t="e">
        <f t="shared" si="14"/>
        <v>#N/A</v>
      </c>
    </row>
    <row r="238" spans="3:18" x14ac:dyDescent="0.25">
      <c r="C238">
        <f t="shared" si="12"/>
        <v>10</v>
      </c>
      <c r="D238">
        <f>COUNTIF($F$4:F238,F238)</f>
        <v>53</v>
      </c>
      <c r="E238" s="40">
        <f>'Agricultural Data'!C238</f>
        <v>0</v>
      </c>
      <c r="F238" s="40">
        <f>'Agricultural Data'!D238</f>
        <v>0</v>
      </c>
      <c r="G238" s="40">
        <f>'Agricultural Data'!E238</f>
        <v>0</v>
      </c>
      <c r="H238" s="38">
        <f>'Agricultural Data'!F238</f>
        <v>0</v>
      </c>
      <c r="I238" s="38">
        <f>'Agricultural Data'!G238</f>
        <v>0</v>
      </c>
      <c r="J238" s="38">
        <f>'Agricultural Data'!H238</f>
        <v>0</v>
      </c>
      <c r="K238" s="118">
        <f>'Agricultural Data'!I238</f>
        <v>0</v>
      </c>
      <c r="L238" s="121">
        <f>'Agricultural Data'!J238</f>
        <v>0</v>
      </c>
      <c r="M238" s="120" t="str">
        <f>IF(J238=0,"No Data",
IF(     OR(   INDEX('Inputs_Metric 31'!$T$6:$T$141,  MATCH($J238,'Inputs_Metric 31'!$S$6:$S$141,0))  =  "",     INDEX('Inputs_Metric 31'!$T$6:$T$141,MATCH($J238,'Inputs_Metric 31'!$S$6:$S$141,0))="CDL_Rev"),                 "No Mapped Crop",                  INDEX('Inputs_Metric 31'!$T$6:$T$141,MATCH($J238,'Inputs_Metric 31'!$S$6:$S$141,0)   )   )
       )</f>
        <v>No Data</v>
      </c>
      <c r="N238" s="120" t="str">
        <f>IF(J238=0,"No Data",
IF(   OR(     INDEX('Inputs_Metric 31'!$U$6:$U$141,MATCH($J238,'Inputs_Metric 31'!$S$6:$S$141,0))="",     INDEX('Inputs_Metric 31'!$U$6:$U$141,MATCH($J238,'Inputs_Metric 31'!$S$6:$S$141,0))="CDL_Rev"  ),     "No Mapped Crop",INDEX('Inputs_Metric 31'!$U$6:$U$141,MATCH($J238,'Inputs_Metric 31'!$S$6:$S$141,0))))</f>
        <v>No Data</v>
      </c>
      <c r="O238" s="102" t="e">
        <f>IF(N238="No Mapped Crop","",'Inputs_Metric 31'!$H$43*INDEX('Inputs_Metric 31'!$D$6:$D$109,MATCH(CONCATENATE(N238,H238),'Inputs_Metric 31'!$E$6:$E$109,0)))</f>
        <v>#N/A</v>
      </c>
      <c r="P238" s="175" t="e">
        <f>IF(M238="No Mapped Crop","",INDEX('Inputs_Metric 31'!$M$7:$O$26,MATCH(M238,'Inputs_Metric 31'!$G$7:$G$26,0),MATCH('Inputs_Metric 31'!$H$44,'Inputs_Metric 31'!$M$6:$O$6,0)))</f>
        <v>#N/A</v>
      </c>
      <c r="Q238" s="184" t="e">
        <f t="shared" si="13"/>
        <v>#N/A</v>
      </c>
      <c r="R238" s="184" t="e">
        <f t="shared" si="14"/>
        <v>#N/A</v>
      </c>
    </row>
    <row r="239" spans="3:18" x14ac:dyDescent="0.25">
      <c r="C239">
        <f t="shared" si="12"/>
        <v>10</v>
      </c>
      <c r="D239">
        <f>COUNTIF($F$4:F239,F239)</f>
        <v>54</v>
      </c>
      <c r="E239" s="40">
        <f>'Agricultural Data'!C239</f>
        <v>0</v>
      </c>
      <c r="F239" s="40">
        <f>'Agricultural Data'!D239</f>
        <v>0</v>
      </c>
      <c r="G239" s="40">
        <f>'Agricultural Data'!E239</f>
        <v>0</v>
      </c>
      <c r="H239" s="38">
        <f>'Agricultural Data'!F239</f>
        <v>0</v>
      </c>
      <c r="I239" s="38">
        <f>'Agricultural Data'!G239</f>
        <v>0</v>
      </c>
      <c r="J239" s="38">
        <f>'Agricultural Data'!H239</f>
        <v>0</v>
      </c>
      <c r="K239" s="118">
        <f>'Agricultural Data'!I239</f>
        <v>0</v>
      </c>
      <c r="L239" s="121">
        <f>'Agricultural Data'!J239</f>
        <v>0</v>
      </c>
      <c r="M239" s="120" t="str">
        <f>IF(J239=0,"No Data",
IF(     OR(   INDEX('Inputs_Metric 31'!$T$6:$T$141,  MATCH($J239,'Inputs_Metric 31'!$S$6:$S$141,0))  =  "",     INDEX('Inputs_Metric 31'!$T$6:$T$141,MATCH($J239,'Inputs_Metric 31'!$S$6:$S$141,0))="CDL_Rev"),                 "No Mapped Crop",                  INDEX('Inputs_Metric 31'!$T$6:$T$141,MATCH($J239,'Inputs_Metric 31'!$S$6:$S$141,0)   )   )
       )</f>
        <v>No Data</v>
      </c>
      <c r="N239" s="120" t="str">
        <f>IF(J239=0,"No Data",
IF(   OR(     INDEX('Inputs_Metric 31'!$U$6:$U$141,MATCH($J239,'Inputs_Metric 31'!$S$6:$S$141,0))="",     INDEX('Inputs_Metric 31'!$U$6:$U$141,MATCH($J239,'Inputs_Metric 31'!$S$6:$S$141,0))="CDL_Rev"  ),     "No Mapped Crop",INDEX('Inputs_Metric 31'!$U$6:$U$141,MATCH($J239,'Inputs_Metric 31'!$S$6:$S$141,0))))</f>
        <v>No Data</v>
      </c>
      <c r="O239" s="102" t="e">
        <f>IF(N239="No Mapped Crop","",'Inputs_Metric 31'!$H$43*INDEX('Inputs_Metric 31'!$D$6:$D$109,MATCH(CONCATENATE(N239,H239),'Inputs_Metric 31'!$E$6:$E$109,0)))</f>
        <v>#N/A</v>
      </c>
      <c r="P239" s="175" t="e">
        <f>IF(M239="No Mapped Crop","",INDEX('Inputs_Metric 31'!$M$7:$O$26,MATCH(M239,'Inputs_Metric 31'!$G$7:$G$26,0),MATCH('Inputs_Metric 31'!$H$44,'Inputs_Metric 31'!$M$6:$O$6,0)))</f>
        <v>#N/A</v>
      </c>
      <c r="Q239" s="184" t="e">
        <f t="shared" si="13"/>
        <v>#N/A</v>
      </c>
      <c r="R239" s="184" t="e">
        <f t="shared" si="14"/>
        <v>#N/A</v>
      </c>
    </row>
    <row r="240" spans="3:18" x14ac:dyDescent="0.25">
      <c r="C240">
        <f t="shared" si="12"/>
        <v>10</v>
      </c>
      <c r="D240">
        <f>COUNTIF($F$4:F240,F240)</f>
        <v>55</v>
      </c>
      <c r="E240" s="40">
        <f>'Agricultural Data'!C240</f>
        <v>0</v>
      </c>
      <c r="F240" s="40">
        <f>'Agricultural Data'!D240</f>
        <v>0</v>
      </c>
      <c r="G240" s="40">
        <f>'Agricultural Data'!E240</f>
        <v>0</v>
      </c>
      <c r="H240" s="38">
        <f>'Agricultural Data'!F240</f>
        <v>0</v>
      </c>
      <c r="I240" s="38">
        <f>'Agricultural Data'!G240</f>
        <v>0</v>
      </c>
      <c r="J240" s="38">
        <f>'Agricultural Data'!H240</f>
        <v>0</v>
      </c>
      <c r="K240" s="118">
        <f>'Agricultural Data'!I240</f>
        <v>0</v>
      </c>
      <c r="L240" s="121">
        <f>'Agricultural Data'!J240</f>
        <v>0</v>
      </c>
      <c r="M240" s="120" t="str">
        <f>IF(J240=0,"No Data",
IF(     OR(   INDEX('Inputs_Metric 31'!$T$6:$T$141,  MATCH($J240,'Inputs_Metric 31'!$S$6:$S$141,0))  =  "",     INDEX('Inputs_Metric 31'!$T$6:$T$141,MATCH($J240,'Inputs_Metric 31'!$S$6:$S$141,0))="CDL_Rev"),                 "No Mapped Crop",                  INDEX('Inputs_Metric 31'!$T$6:$T$141,MATCH($J240,'Inputs_Metric 31'!$S$6:$S$141,0)   )   )
       )</f>
        <v>No Data</v>
      </c>
      <c r="N240" s="120" t="str">
        <f>IF(J240=0,"No Data",
IF(   OR(     INDEX('Inputs_Metric 31'!$U$6:$U$141,MATCH($J240,'Inputs_Metric 31'!$S$6:$S$141,0))="",     INDEX('Inputs_Metric 31'!$U$6:$U$141,MATCH($J240,'Inputs_Metric 31'!$S$6:$S$141,0))="CDL_Rev"  ),     "No Mapped Crop",INDEX('Inputs_Metric 31'!$U$6:$U$141,MATCH($J240,'Inputs_Metric 31'!$S$6:$S$141,0))))</f>
        <v>No Data</v>
      </c>
      <c r="O240" s="102" t="e">
        <f>IF(N240="No Mapped Crop","",'Inputs_Metric 31'!$H$43*INDEX('Inputs_Metric 31'!$D$6:$D$109,MATCH(CONCATENATE(N240,H240),'Inputs_Metric 31'!$E$6:$E$109,0)))</f>
        <v>#N/A</v>
      </c>
      <c r="P240" s="175" t="e">
        <f>IF(M240="No Mapped Crop","",INDEX('Inputs_Metric 31'!$M$7:$O$26,MATCH(M240,'Inputs_Metric 31'!$G$7:$G$26,0),MATCH('Inputs_Metric 31'!$H$44,'Inputs_Metric 31'!$M$6:$O$6,0)))</f>
        <v>#N/A</v>
      </c>
      <c r="Q240" s="184" t="e">
        <f t="shared" si="13"/>
        <v>#N/A</v>
      </c>
      <c r="R240" s="184" t="e">
        <f t="shared" si="14"/>
        <v>#N/A</v>
      </c>
    </row>
    <row r="241" spans="3:18" x14ac:dyDescent="0.25">
      <c r="C241">
        <f t="shared" si="12"/>
        <v>10</v>
      </c>
      <c r="D241">
        <f>COUNTIF($F$4:F241,F241)</f>
        <v>56</v>
      </c>
      <c r="E241" s="40">
        <f>'Agricultural Data'!C241</f>
        <v>0</v>
      </c>
      <c r="F241" s="40">
        <f>'Agricultural Data'!D241</f>
        <v>0</v>
      </c>
      <c r="G241" s="40">
        <f>'Agricultural Data'!E241</f>
        <v>0</v>
      </c>
      <c r="H241" s="38">
        <f>'Agricultural Data'!F241</f>
        <v>0</v>
      </c>
      <c r="I241" s="38">
        <f>'Agricultural Data'!G241</f>
        <v>0</v>
      </c>
      <c r="J241" s="38">
        <f>'Agricultural Data'!H241</f>
        <v>0</v>
      </c>
      <c r="K241" s="118">
        <f>'Agricultural Data'!I241</f>
        <v>0</v>
      </c>
      <c r="L241" s="121">
        <f>'Agricultural Data'!J241</f>
        <v>0</v>
      </c>
      <c r="M241" s="120" t="str">
        <f>IF(J241=0,"No Data",
IF(     OR(   INDEX('Inputs_Metric 31'!$T$6:$T$141,  MATCH($J241,'Inputs_Metric 31'!$S$6:$S$141,0))  =  "",     INDEX('Inputs_Metric 31'!$T$6:$T$141,MATCH($J241,'Inputs_Metric 31'!$S$6:$S$141,0))="CDL_Rev"),                 "No Mapped Crop",                  INDEX('Inputs_Metric 31'!$T$6:$T$141,MATCH($J241,'Inputs_Metric 31'!$S$6:$S$141,0)   )   )
       )</f>
        <v>No Data</v>
      </c>
      <c r="N241" s="120" t="str">
        <f>IF(J241=0,"No Data",
IF(   OR(     INDEX('Inputs_Metric 31'!$U$6:$U$141,MATCH($J241,'Inputs_Metric 31'!$S$6:$S$141,0))="",     INDEX('Inputs_Metric 31'!$U$6:$U$141,MATCH($J241,'Inputs_Metric 31'!$S$6:$S$141,0))="CDL_Rev"  ),     "No Mapped Crop",INDEX('Inputs_Metric 31'!$U$6:$U$141,MATCH($J241,'Inputs_Metric 31'!$S$6:$S$141,0))))</f>
        <v>No Data</v>
      </c>
      <c r="O241" s="102" t="e">
        <f>IF(N241="No Mapped Crop","",'Inputs_Metric 31'!$H$43*INDEX('Inputs_Metric 31'!$D$6:$D$109,MATCH(CONCATENATE(N241,H241),'Inputs_Metric 31'!$E$6:$E$109,0)))</f>
        <v>#N/A</v>
      </c>
      <c r="P241" s="175" t="e">
        <f>IF(M241="No Mapped Crop","",INDEX('Inputs_Metric 31'!$M$7:$O$26,MATCH(M241,'Inputs_Metric 31'!$G$7:$G$26,0),MATCH('Inputs_Metric 31'!$H$44,'Inputs_Metric 31'!$M$6:$O$6,0)))</f>
        <v>#N/A</v>
      </c>
      <c r="Q241" s="184" t="e">
        <f t="shared" si="13"/>
        <v>#N/A</v>
      </c>
      <c r="R241" s="184" t="e">
        <f t="shared" si="14"/>
        <v>#N/A</v>
      </c>
    </row>
    <row r="242" spans="3:18" x14ac:dyDescent="0.25">
      <c r="C242">
        <f t="shared" si="12"/>
        <v>10</v>
      </c>
      <c r="D242">
        <f>COUNTIF($F$4:F242,F242)</f>
        <v>57</v>
      </c>
      <c r="E242" s="40">
        <f>'Agricultural Data'!C242</f>
        <v>0</v>
      </c>
      <c r="F242" s="40">
        <f>'Agricultural Data'!D242</f>
        <v>0</v>
      </c>
      <c r="G242" s="40">
        <f>'Agricultural Data'!E242</f>
        <v>0</v>
      </c>
      <c r="H242" s="38">
        <f>'Agricultural Data'!F242</f>
        <v>0</v>
      </c>
      <c r="I242" s="38">
        <f>'Agricultural Data'!G242</f>
        <v>0</v>
      </c>
      <c r="J242" s="38">
        <f>'Agricultural Data'!H242</f>
        <v>0</v>
      </c>
      <c r="K242" s="118">
        <f>'Agricultural Data'!I242</f>
        <v>0</v>
      </c>
      <c r="L242" s="121">
        <f>'Agricultural Data'!J242</f>
        <v>0</v>
      </c>
      <c r="M242" s="120" t="str">
        <f>IF(J242=0,"No Data",
IF(     OR(   INDEX('Inputs_Metric 31'!$T$6:$T$141,  MATCH($J242,'Inputs_Metric 31'!$S$6:$S$141,0))  =  "",     INDEX('Inputs_Metric 31'!$T$6:$T$141,MATCH($J242,'Inputs_Metric 31'!$S$6:$S$141,0))="CDL_Rev"),                 "No Mapped Crop",                  INDEX('Inputs_Metric 31'!$T$6:$T$141,MATCH($J242,'Inputs_Metric 31'!$S$6:$S$141,0)   )   )
       )</f>
        <v>No Data</v>
      </c>
      <c r="N242" s="120" t="str">
        <f>IF(J242=0,"No Data",
IF(   OR(     INDEX('Inputs_Metric 31'!$U$6:$U$141,MATCH($J242,'Inputs_Metric 31'!$S$6:$S$141,0))="",     INDEX('Inputs_Metric 31'!$U$6:$U$141,MATCH($J242,'Inputs_Metric 31'!$S$6:$S$141,0))="CDL_Rev"  ),     "No Mapped Crop",INDEX('Inputs_Metric 31'!$U$6:$U$141,MATCH($J242,'Inputs_Metric 31'!$S$6:$S$141,0))))</f>
        <v>No Data</v>
      </c>
      <c r="O242" s="102" t="e">
        <f>IF(N242="No Mapped Crop","",'Inputs_Metric 31'!$H$43*INDEX('Inputs_Metric 31'!$D$6:$D$109,MATCH(CONCATENATE(N242,H242),'Inputs_Metric 31'!$E$6:$E$109,0)))</f>
        <v>#N/A</v>
      </c>
      <c r="P242" s="175" t="e">
        <f>IF(M242="No Mapped Crop","",INDEX('Inputs_Metric 31'!$M$7:$O$26,MATCH(M242,'Inputs_Metric 31'!$G$7:$G$26,0),MATCH('Inputs_Metric 31'!$H$44,'Inputs_Metric 31'!$M$6:$O$6,0)))</f>
        <v>#N/A</v>
      </c>
      <c r="Q242" s="184" t="e">
        <f t="shared" si="13"/>
        <v>#N/A</v>
      </c>
      <c r="R242" s="184" t="e">
        <f t="shared" si="14"/>
        <v>#N/A</v>
      </c>
    </row>
    <row r="243" spans="3:18" x14ac:dyDescent="0.25">
      <c r="C243">
        <f t="shared" si="12"/>
        <v>10</v>
      </c>
      <c r="D243">
        <f>COUNTIF($F$4:F243,F243)</f>
        <v>58</v>
      </c>
      <c r="E243" s="40">
        <f>'Agricultural Data'!C243</f>
        <v>0</v>
      </c>
      <c r="F243" s="40">
        <f>'Agricultural Data'!D243</f>
        <v>0</v>
      </c>
      <c r="G243" s="40">
        <f>'Agricultural Data'!E243</f>
        <v>0</v>
      </c>
      <c r="H243" s="38">
        <f>'Agricultural Data'!F243</f>
        <v>0</v>
      </c>
      <c r="I243" s="38">
        <f>'Agricultural Data'!G243</f>
        <v>0</v>
      </c>
      <c r="J243" s="38">
        <f>'Agricultural Data'!H243</f>
        <v>0</v>
      </c>
      <c r="K243" s="118">
        <f>'Agricultural Data'!I243</f>
        <v>0</v>
      </c>
      <c r="L243" s="121">
        <f>'Agricultural Data'!J243</f>
        <v>0</v>
      </c>
      <c r="M243" s="120" t="str">
        <f>IF(J243=0,"No Data",
IF(     OR(   INDEX('Inputs_Metric 31'!$T$6:$T$141,  MATCH($J243,'Inputs_Metric 31'!$S$6:$S$141,0))  =  "",     INDEX('Inputs_Metric 31'!$T$6:$T$141,MATCH($J243,'Inputs_Metric 31'!$S$6:$S$141,0))="CDL_Rev"),                 "No Mapped Crop",                  INDEX('Inputs_Metric 31'!$T$6:$T$141,MATCH($J243,'Inputs_Metric 31'!$S$6:$S$141,0)   )   )
       )</f>
        <v>No Data</v>
      </c>
      <c r="N243" s="120" t="str">
        <f>IF(J243=0,"No Data",
IF(   OR(     INDEX('Inputs_Metric 31'!$U$6:$U$141,MATCH($J243,'Inputs_Metric 31'!$S$6:$S$141,0))="",     INDEX('Inputs_Metric 31'!$U$6:$U$141,MATCH($J243,'Inputs_Metric 31'!$S$6:$S$141,0))="CDL_Rev"  ),     "No Mapped Crop",INDEX('Inputs_Metric 31'!$U$6:$U$141,MATCH($J243,'Inputs_Metric 31'!$S$6:$S$141,0))))</f>
        <v>No Data</v>
      </c>
      <c r="O243" s="102" t="e">
        <f>IF(N243="No Mapped Crop","",'Inputs_Metric 31'!$H$43*INDEX('Inputs_Metric 31'!$D$6:$D$109,MATCH(CONCATENATE(N243,H243),'Inputs_Metric 31'!$E$6:$E$109,0)))</f>
        <v>#N/A</v>
      </c>
      <c r="P243" s="175" t="e">
        <f>IF(M243="No Mapped Crop","",INDEX('Inputs_Metric 31'!$M$7:$O$26,MATCH(M243,'Inputs_Metric 31'!$G$7:$G$26,0),MATCH('Inputs_Metric 31'!$H$44,'Inputs_Metric 31'!$M$6:$O$6,0)))</f>
        <v>#N/A</v>
      </c>
      <c r="Q243" s="184" t="e">
        <f t="shared" si="13"/>
        <v>#N/A</v>
      </c>
      <c r="R243" s="184" t="e">
        <f t="shared" si="14"/>
        <v>#N/A</v>
      </c>
    </row>
    <row r="244" spans="3:18" x14ac:dyDescent="0.25">
      <c r="C244">
        <f t="shared" si="12"/>
        <v>10</v>
      </c>
      <c r="D244">
        <f>COUNTIF($F$4:F244,F244)</f>
        <v>59</v>
      </c>
      <c r="E244" s="40">
        <f>'Agricultural Data'!C244</f>
        <v>0</v>
      </c>
      <c r="F244" s="40">
        <f>'Agricultural Data'!D244</f>
        <v>0</v>
      </c>
      <c r="G244" s="40">
        <f>'Agricultural Data'!E244</f>
        <v>0</v>
      </c>
      <c r="H244" s="38">
        <f>'Agricultural Data'!F244</f>
        <v>0</v>
      </c>
      <c r="I244" s="38">
        <f>'Agricultural Data'!G244</f>
        <v>0</v>
      </c>
      <c r="J244" s="38">
        <f>'Agricultural Data'!H244</f>
        <v>0</v>
      </c>
      <c r="K244" s="118">
        <f>'Agricultural Data'!I244</f>
        <v>0</v>
      </c>
      <c r="L244" s="121">
        <f>'Agricultural Data'!J244</f>
        <v>0</v>
      </c>
      <c r="M244" s="120" t="str">
        <f>IF(J244=0,"No Data",
IF(     OR(   INDEX('Inputs_Metric 31'!$T$6:$T$141,  MATCH($J244,'Inputs_Metric 31'!$S$6:$S$141,0))  =  "",     INDEX('Inputs_Metric 31'!$T$6:$T$141,MATCH($J244,'Inputs_Metric 31'!$S$6:$S$141,0))="CDL_Rev"),                 "No Mapped Crop",                  INDEX('Inputs_Metric 31'!$T$6:$T$141,MATCH($J244,'Inputs_Metric 31'!$S$6:$S$141,0)   )   )
       )</f>
        <v>No Data</v>
      </c>
      <c r="N244" s="120" t="str">
        <f>IF(J244=0,"No Data",
IF(   OR(     INDEX('Inputs_Metric 31'!$U$6:$U$141,MATCH($J244,'Inputs_Metric 31'!$S$6:$S$141,0))="",     INDEX('Inputs_Metric 31'!$U$6:$U$141,MATCH($J244,'Inputs_Metric 31'!$S$6:$S$141,0))="CDL_Rev"  ),     "No Mapped Crop",INDEX('Inputs_Metric 31'!$U$6:$U$141,MATCH($J244,'Inputs_Metric 31'!$S$6:$S$141,0))))</f>
        <v>No Data</v>
      </c>
      <c r="O244" s="102" t="e">
        <f>IF(N244="No Mapped Crop","",'Inputs_Metric 31'!$H$43*INDEX('Inputs_Metric 31'!$D$6:$D$109,MATCH(CONCATENATE(N244,H244),'Inputs_Metric 31'!$E$6:$E$109,0)))</f>
        <v>#N/A</v>
      </c>
      <c r="P244" s="175" t="e">
        <f>IF(M244="No Mapped Crop","",INDEX('Inputs_Metric 31'!$M$7:$O$26,MATCH(M244,'Inputs_Metric 31'!$G$7:$G$26,0),MATCH('Inputs_Metric 31'!$H$44,'Inputs_Metric 31'!$M$6:$O$6,0)))</f>
        <v>#N/A</v>
      </c>
      <c r="Q244" s="184" t="e">
        <f t="shared" si="13"/>
        <v>#N/A</v>
      </c>
      <c r="R244" s="184" t="e">
        <f t="shared" si="14"/>
        <v>#N/A</v>
      </c>
    </row>
    <row r="245" spans="3:18" x14ac:dyDescent="0.25">
      <c r="C245">
        <f t="shared" si="12"/>
        <v>10</v>
      </c>
      <c r="D245">
        <f>COUNTIF($F$4:F245,F245)</f>
        <v>60</v>
      </c>
      <c r="E245" s="40">
        <f>'Agricultural Data'!C245</f>
        <v>0</v>
      </c>
      <c r="F245" s="40">
        <f>'Agricultural Data'!D245</f>
        <v>0</v>
      </c>
      <c r="G245" s="40">
        <f>'Agricultural Data'!E245</f>
        <v>0</v>
      </c>
      <c r="H245" s="38">
        <f>'Agricultural Data'!F245</f>
        <v>0</v>
      </c>
      <c r="I245" s="38">
        <f>'Agricultural Data'!G245</f>
        <v>0</v>
      </c>
      <c r="J245" s="38">
        <f>'Agricultural Data'!H245</f>
        <v>0</v>
      </c>
      <c r="K245" s="118">
        <f>'Agricultural Data'!I245</f>
        <v>0</v>
      </c>
      <c r="L245" s="121">
        <f>'Agricultural Data'!J245</f>
        <v>0</v>
      </c>
      <c r="M245" s="120" t="str">
        <f>IF(J245=0,"No Data",
IF(     OR(   INDEX('Inputs_Metric 31'!$T$6:$T$141,  MATCH($J245,'Inputs_Metric 31'!$S$6:$S$141,0))  =  "",     INDEX('Inputs_Metric 31'!$T$6:$T$141,MATCH($J245,'Inputs_Metric 31'!$S$6:$S$141,0))="CDL_Rev"),                 "No Mapped Crop",                  INDEX('Inputs_Metric 31'!$T$6:$T$141,MATCH($J245,'Inputs_Metric 31'!$S$6:$S$141,0)   )   )
       )</f>
        <v>No Data</v>
      </c>
      <c r="N245" s="120" t="str">
        <f>IF(J245=0,"No Data",
IF(   OR(     INDEX('Inputs_Metric 31'!$U$6:$U$141,MATCH($J245,'Inputs_Metric 31'!$S$6:$S$141,0))="",     INDEX('Inputs_Metric 31'!$U$6:$U$141,MATCH($J245,'Inputs_Metric 31'!$S$6:$S$141,0))="CDL_Rev"  ),     "No Mapped Crop",INDEX('Inputs_Metric 31'!$U$6:$U$141,MATCH($J245,'Inputs_Metric 31'!$S$6:$S$141,0))))</f>
        <v>No Data</v>
      </c>
      <c r="O245" s="102" t="e">
        <f>IF(N245="No Mapped Crop","",'Inputs_Metric 31'!$H$43*INDEX('Inputs_Metric 31'!$D$6:$D$109,MATCH(CONCATENATE(N245,H245),'Inputs_Metric 31'!$E$6:$E$109,0)))</f>
        <v>#N/A</v>
      </c>
      <c r="P245" s="175" t="e">
        <f>IF(M245="No Mapped Crop","",INDEX('Inputs_Metric 31'!$M$7:$O$26,MATCH(M245,'Inputs_Metric 31'!$G$7:$G$26,0),MATCH('Inputs_Metric 31'!$H$44,'Inputs_Metric 31'!$M$6:$O$6,0)))</f>
        <v>#N/A</v>
      </c>
      <c r="Q245" s="184" t="e">
        <f t="shared" si="13"/>
        <v>#N/A</v>
      </c>
      <c r="R245" s="184" t="e">
        <f t="shared" si="14"/>
        <v>#N/A</v>
      </c>
    </row>
    <row r="246" spans="3:18" x14ac:dyDescent="0.25">
      <c r="C246">
        <f t="shared" si="12"/>
        <v>10</v>
      </c>
      <c r="D246">
        <f>COUNTIF($F$4:F246,F246)</f>
        <v>61</v>
      </c>
      <c r="E246" s="40">
        <f>'Agricultural Data'!C246</f>
        <v>0</v>
      </c>
      <c r="F246" s="40">
        <f>'Agricultural Data'!D246</f>
        <v>0</v>
      </c>
      <c r="G246" s="40">
        <f>'Agricultural Data'!E246</f>
        <v>0</v>
      </c>
      <c r="H246" s="38">
        <f>'Agricultural Data'!F246</f>
        <v>0</v>
      </c>
      <c r="I246" s="38">
        <f>'Agricultural Data'!G246</f>
        <v>0</v>
      </c>
      <c r="J246" s="38">
        <f>'Agricultural Data'!H246</f>
        <v>0</v>
      </c>
      <c r="K246" s="118">
        <f>'Agricultural Data'!I246</f>
        <v>0</v>
      </c>
      <c r="L246" s="121">
        <f>'Agricultural Data'!J246</f>
        <v>0</v>
      </c>
      <c r="M246" s="120" t="str">
        <f>IF(J246=0,"No Data",
IF(     OR(   INDEX('Inputs_Metric 31'!$T$6:$T$141,  MATCH($J246,'Inputs_Metric 31'!$S$6:$S$141,0))  =  "",     INDEX('Inputs_Metric 31'!$T$6:$T$141,MATCH($J246,'Inputs_Metric 31'!$S$6:$S$141,0))="CDL_Rev"),                 "No Mapped Crop",                  INDEX('Inputs_Metric 31'!$T$6:$T$141,MATCH($J246,'Inputs_Metric 31'!$S$6:$S$141,0)   )   )
       )</f>
        <v>No Data</v>
      </c>
      <c r="N246" s="120" t="str">
        <f>IF(J246=0,"No Data",
IF(   OR(     INDEX('Inputs_Metric 31'!$U$6:$U$141,MATCH($J246,'Inputs_Metric 31'!$S$6:$S$141,0))="",     INDEX('Inputs_Metric 31'!$U$6:$U$141,MATCH($J246,'Inputs_Metric 31'!$S$6:$S$141,0))="CDL_Rev"  ),     "No Mapped Crop",INDEX('Inputs_Metric 31'!$U$6:$U$141,MATCH($J246,'Inputs_Metric 31'!$S$6:$S$141,0))))</f>
        <v>No Data</v>
      </c>
      <c r="O246" s="102" t="e">
        <f>IF(N246="No Mapped Crop","",'Inputs_Metric 31'!$H$43*INDEX('Inputs_Metric 31'!$D$6:$D$109,MATCH(CONCATENATE(N246,H246),'Inputs_Metric 31'!$E$6:$E$109,0)))</f>
        <v>#N/A</v>
      </c>
      <c r="P246" s="175" t="e">
        <f>IF(M246="No Mapped Crop","",INDEX('Inputs_Metric 31'!$M$7:$O$26,MATCH(M246,'Inputs_Metric 31'!$G$7:$G$26,0),MATCH('Inputs_Metric 31'!$H$44,'Inputs_Metric 31'!$M$6:$O$6,0)))</f>
        <v>#N/A</v>
      </c>
      <c r="Q246" s="184" t="e">
        <f t="shared" si="13"/>
        <v>#N/A</v>
      </c>
      <c r="R246" s="184" t="e">
        <f t="shared" si="14"/>
        <v>#N/A</v>
      </c>
    </row>
    <row r="247" spans="3:18" x14ac:dyDescent="0.25">
      <c r="C247">
        <f t="shared" si="12"/>
        <v>10</v>
      </c>
      <c r="D247">
        <f>COUNTIF($F$4:F247,F247)</f>
        <v>62</v>
      </c>
      <c r="E247" s="40">
        <f>'Agricultural Data'!C247</f>
        <v>0</v>
      </c>
      <c r="F247" s="40">
        <f>'Agricultural Data'!D247</f>
        <v>0</v>
      </c>
      <c r="G247" s="40">
        <f>'Agricultural Data'!E247</f>
        <v>0</v>
      </c>
      <c r="H247" s="38">
        <f>'Agricultural Data'!F247</f>
        <v>0</v>
      </c>
      <c r="I247" s="38">
        <f>'Agricultural Data'!G247</f>
        <v>0</v>
      </c>
      <c r="J247" s="38">
        <f>'Agricultural Data'!H247</f>
        <v>0</v>
      </c>
      <c r="K247" s="118">
        <f>'Agricultural Data'!I247</f>
        <v>0</v>
      </c>
      <c r="L247" s="121">
        <f>'Agricultural Data'!J247</f>
        <v>0</v>
      </c>
      <c r="M247" s="120" t="str">
        <f>IF(J247=0,"No Data",
IF(     OR(   INDEX('Inputs_Metric 31'!$T$6:$T$141,  MATCH($J247,'Inputs_Metric 31'!$S$6:$S$141,0))  =  "",     INDEX('Inputs_Metric 31'!$T$6:$T$141,MATCH($J247,'Inputs_Metric 31'!$S$6:$S$141,0))="CDL_Rev"),                 "No Mapped Crop",                  INDEX('Inputs_Metric 31'!$T$6:$T$141,MATCH($J247,'Inputs_Metric 31'!$S$6:$S$141,0)   )   )
       )</f>
        <v>No Data</v>
      </c>
      <c r="N247" s="120" t="str">
        <f>IF(J247=0,"No Data",
IF(   OR(     INDEX('Inputs_Metric 31'!$U$6:$U$141,MATCH($J247,'Inputs_Metric 31'!$S$6:$S$141,0))="",     INDEX('Inputs_Metric 31'!$U$6:$U$141,MATCH($J247,'Inputs_Metric 31'!$S$6:$S$141,0))="CDL_Rev"  ),     "No Mapped Crop",INDEX('Inputs_Metric 31'!$U$6:$U$141,MATCH($J247,'Inputs_Metric 31'!$S$6:$S$141,0))))</f>
        <v>No Data</v>
      </c>
      <c r="O247" s="102" t="e">
        <f>IF(N247="No Mapped Crop","",'Inputs_Metric 31'!$H$43*INDEX('Inputs_Metric 31'!$D$6:$D$109,MATCH(CONCATENATE(N247,H247),'Inputs_Metric 31'!$E$6:$E$109,0)))</f>
        <v>#N/A</v>
      </c>
      <c r="P247" s="175" t="e">
        <f>IF(M247="No Mapped Crop","",INDEX('Inputs_Metric 31'!$M$7:$O$26,MATCH(M247,'Inputs_Metric 31'!$G$7:$G$26,0),MATCH('Inputs_Metric 31'!$H$44,'Inputs_Metric 31'!$M$6:$O$6,0)))</f>
        <v>#N/A</v>
      </c>
      <c r="Q247" s="184" t="e">
        <f t="shared" si="13"/>
        <v>#N/A</v>
      </c>
      <c r="R247" s="184" t="e">
        <f t="shared" si="14"/>
        <v>#N/A</v>
      </c>
    </row>
    <row r="248" spans="3:18" x14ac:dyDescent="0.25">
      <c r="C248">
        <f t="shared" si="12"/>
        <v>10</v>
      </c>
      <c r="D248">
        <f>COUNTIF($F$4:F248,F248)</f>
        <v>63</v>
      </c>
      <c r="E248" s="40">
        <f>'Agricultural Data'!C248</f>
        <v>0</v>
      </c>
      <c r="F248" s="40">
        <f>'Agricultural Data'!D248</f>
        <v>0</v>
      </c>
      <c r="G248" s="40">
        <f>'Agricultural Data'!E248</f>
        <v>0</v>
      </c>
      <c r="H248" s="38">
        <f>'Agricultural Data'!F248</f>
        <v>0</v>
      </c>
      <c r="I248" s="38">
        <f>'Agricultural Data'!G248</f>
        <v>0</v>
      </c>
      <c r="J248" s="38">
        <f>'Agricultural Data'!H248</f>
        <v>0</v>
      </c>
      <c r="K248" s="118">
        <f>'Agricultural Data'!I248</f>
        <v>0</v>
      </c>
      <c r="L248" s="121">
        <f>'Agricultural Data'!J248</f>
        <v>0</v>
      </c>
      <c r="M248" s="120" t="str">
        <f>IF(J248=0,"No Data",
IF(     OR(   INDEX('Inputs_Metric 31'!$T$6:$T$141,  MATCH($J248,'Inputs_Metric 31'!$S$6:$S$141,0))  =  "",     INDEX('Inputs_Metric 31'!$T$6:$T$141,MATCH($J248,'Inputs_Metric 31'!$S$6:$S$141,0))="CDL_Rev"),                 "No Mapped Crop",                  INDEX('Inputs_Metric 31'!$T$6:$T$141,MATCH($J248,'Inputs_Metric 31'!$S$6:$S$141,0)   )   )
       )</f>
        <v>No Data</v>
      </c>
      <c r="N248" s="120" t="str">
        <f>IF(J248=0,"No Data",
IF(   OR(     INDEX('Inputs_Metric 31'!$U$6:$U$141,MATCH($J248,'Inputs_Metric 31'!$S$6:$S$141,0))="",     INDEX('Inputs_Metric 31'!$U$6:$U$141,MATCH($J248,'Inputs_Metric 31'!$S$6:$S$141,0))="CDL_Rev"  ),     "No Mapped Crop",INDEX('Inputs_Metric 31'!$U$6:$U$141,MATCH($J248,'Inputs_Metric 31'!$S$6:$S$141,0))))</f>
        <v>No Data</v>
      </c>
      <c r="O248" s="102" t="e">
        <f>IF(N248="No Mapped Crop","",'Inputs_Metric 31'!$H$43*INDEX('Inputs_Metric 31'!$D$6:$D$109,MATCH(CONCATENATE(N248,H248),'Inputs_Metric 31'!$E$6:$E$109,0)))</f>
        <v>#N/A</v>
      </c>
      <c r="P248" s="175" t="e">
        <f>IF(M248="No Mapped Crop","",INDEX('Inputs_Metric 31'!$M$7:$O$26,MATCH(M248,'Inputs_Metric 31'!$G$7:$G$26,0),MATCH('Inputs_Metric 31'!$H$44,'Inputs_Metric 31'!$M$6:$O$6,0)))</f>
        <v>#N/A</v>
      </c>
      <c r="Q248" s="184" t="e">
        <f t="shared" si="13"/>
        <v>#N/A</v>
      </c>
      <c r="R248" s="184" t="e">
        <f t="shared" si="14"/>
        <v>#N/A</v>
      </c>
    </row>
    <row r="249" spans="3:18" x14ac:dyDescent="0.25">
      <c r="C249">
        <f t="shared" si="12"/>
        <v>10</v>
      </c>
      <c r="D249">
        <f>COUNTIF($F$4:F249,F249)</f>
        <v>64</v>
      </c>
      <c r="E249" s="40">
        <f>'Agricultural Data'!C249</f>
        <v>0</v>
      </c>
      <c r="F249" s="40">
        <f>'Agricultural Data'!D249</f>
        <v>0</v>
      </c>
      <c r="G249" s="40">
        <f>'Agricultural Data'!E249</f>
        <v>0</v>
      </c>
      <c r="H249" s="38">
        <f>'Agricultural Data'!F249</f>
        <v>0</v>
      </c>
      <c r="I249" s="38">
        <f>'Agricultural Data'!G249</f>
        <v>0</v>
      </c>
      <c r="J249" s="38">
        <f>'Agricultural Data'!H249</f>
        <v>0</v>
      </c>
      <c r="K249" s="118">
        <f>'Agricultural Data'!I249</f>
        <v>0</v>
      </c>
      <c r="L249" s="121">
        <f>'Agricultural Data'!J249</f>
        <v>0</v>
      </c>
      <c r="M249" s="120" t="str">
        <f>IF(J249=0,"No Data",
IF(     OR(   INDEX('Inputs_Metric 31'!$T$6:$T$141,  MATCH($J249,'Inputs_Metric 31'!$S$6:$S$141,0))  =  "",     INDEX('Inputs_Metric 31'!$T$6:$T$141,MATCH($J249,'Inputs_Metric 31'!$S$6:$S$141,0))="CDL_Rev"),                 "No Mapped Crop",                  INDEX('Inputs_Metric 31'!$T$6:$T$141,MATCH($J249,'Inputs_Metric 31'!$S$6:$S$141,0)   )   )
       )</f>
        <v>No Data</v>
      </c>
      <c r="N249" s="120" t="str">
        <f>IF(J249=0,"No Data",
IF(   OR(     INDEX('Inputs_Metric 31'!$U$6:$U$141,MATCH($J249,'Inputs_Metric 31'!$S$6:$S$141,0))="",     INDEX('Inputs_Metric 31'!$U$6:$U$141,MATCH($J249,'Inputs_Metric 31'!$S$6:$S$141,0))="CDL_Rev"  ),     "No Mapped Crop",INDEX('Inputs_Metric 31'!$U$6:$U$141,MATCH($J249,'Inputs_Metric 31'!$S$6:$S$141,0))))</f>
        <v>No Data</v>
      </c>
      <c r="O249" s="102" t="e">
        <f>IF(N249="No Mapped Crop","",'Inputs_Metric 31'!$H$43*INDEX('Inputs_Metric 31'!$D$6:$D$109,MATCH(CONCATENATE(N249,H249),'Inputs_Metric 31'!$E$6:$E$109,0)))</f>
        <v>#N/A</v>
      </c>
      <c r="P249" s="175" t="e">
        <f>IF(M249="No Mapped Crop","",INDEX('Inputs_Metric 31'!$M$7:$O$26,MATCH(M249,'Inputs_Metric 31'!$G$7:$G$26,0),MATCH('Inputs_Metric 31'!$H$44,'Inputs_Metric 31'!$M$6:$O$6,0)))</f>
        <v>#N/A</v>
      </c>
      <c r="Q249" s="184" t="e">
        <f t="shared" si="13"/>
        <v>#N/A</v>
      </c>
      <c r="R249" s="184" t="e">
        <f t="shared" si="14"/>
        <v>#N/A</v>
      </c>
    </row>
    <row r="250" spans="3:18" x14ac:dyDescent="0.25">
      <c r="C250">
        <f t="shared" si="12"/>
        <v>10</v>
      </c>
      <c r="D250">
        <f>COUNTIF($F$4:F250,F250)</f>
        <v>65</v>
      </c>
      <c r="E250" s="40">
        <f>'Agricultural Data'!C250</f>
        <v>0</v>
      </c>
      <c r="F250" s="40">
        <f>'Agricultural Data'!D250</f>
        <v>0</v>
      </c>
      <c r="G250" s="40">
        <f>'Agricultural Data'!E250</f>
        <v>0</v>
      </c>
      <c r="H250" s="38">
        <f>'Agricultural Data'!F250</f>
        <v>0</v>
      </c>
      <c r="I250" s="38">
        <f>'Agricultural Data'!G250</f>
        <v>0</v>
      </c>
      <c r="J250" s="38">
        <f>'Agricultural Data'!H250</f>
        <v>0</v>
      </c>
      <c r="K250" s="118">
        <f>'Agricultural Data'!I250</f>
        <v>0</v>
      </c>
      <c r="L250" s="121">
        <f>'Agricultural Data'!J250</f>
        <v>0</v>
      </c>
      <c r="M250" s="120" t="str">
        <f>IF(J250=0,"No Data",
IF(     OR(   INDEX('Inputs_Metric 31'!$T$6:$T$141,  MATCH($J250,'Inputs_Metric 31'!$S$6:$S$141,0))  =  "",     INDEX('Inputs_Metric 31'!$T$6:$T$141,MATCH($J250,'Inputs_Metric 31'!$S$6:$S$141,0))="CDL_Rev"),                 "No Mapped Crop",                  INDEX('Inputs_Metric 31'!$T$6:$T$141,MATCH($J250,'Inputs_Metric 31'!$S$6:$S$141,0)   )   )
       )</f>
        <v>No Data</v>
      </c>
      <c r="N250" s="120" t="str">
        <f>IF(J250=0,"No Data",
IF(   OR(     INDEX('Inputs_Metric 31'!$U$6:$U$141,MATCH($J250,'Inputs_Metric 31'!$S$6:$S$141,0))="",     INDEX('Inputs_Metric 31'!$U$6:$U$141,MATCH($J250,'Inputs_Metric 31'!$S$6:$S$141,0))="CDL_Rev"  ),     "No Mapped Crop",INDEX('Inputs_Metric 31'!$U$6:$U$141,MATCH($J250,'Inputs_Metric 31'!$S$6:$S$141,0))))</f>
        <v>No Data</v>
      </c>
      <c r="O250" s="102" t="e">
        <f>IF(N250="No Mapped Crop","",'Inputs_Metric 31'!$H$43*INDEX('Inputs_Metric 31'!$D$6:$D$109,MATCH(CONCATENATE(N250,H250),'Inputs_Metric 31'!$E$6:$E$109,0)))</f>
        <v>#N/A</v>
      </c>
      <c r="P250" s="175" t="e">
        <f>IF(M250="No Mapped Crop","",INDEX('Inputs_Metric 31'!$M$7:$O$26,MATCH(M250,'Inputs_Metric 31'!$G$7:$G$26,0),MATCH('Inputs_Metric 31'!$H$44,'Inputs_Metric 31'!$M$6:$O$6,0)))</f>
        <v>#N/A</v>
      </c>
      <c r="Q250" s="184" t="e">
        <f t="shared" si="13"/>
        <v>#N/A</v>
      </c>
      <c r="R250" s="184" t="e">
        <f t="shared" si="14"/>
        <v>#N/A</v>
      </c>
    </row>
    <row r="251" spans="3:18" x14ac:dyDescent="0.25">
      <c r="C251">
        <f t="shared" si="12"/>
        <v>10</v>
      </c>
      <c r="D251">
        <f>COUNTIF($F$4:F251,F251)</f>
        <v>66</v>
      </c>
      <c r="E251" s="40">
        <f>'Agricultural Data'!C251</f>
        <v>0</v>
      </c>
      <c r="F251" s="40">
        <f>'Agricultural Data'!D251</f>
        <v>0</v>
      </c>
      <c r="G251" s="40">
        <f>'Agricultural Data'!E251</f>
        <v>0</v>
      </c>
      <c r="H251" s="38">
        <f>'Agricultural Data'!F251</f>
        <v>0</v>
      </c>
      <c r="I251" s="38">
        <f>'Agricultural Data'!G251</f>
        <v>0</v>
      </c>
      <c r="J251" s="38">
        <f>'Agricultural Data'!H251</f>
        <v>0</v>
      </c>
      <c r="K251" s="118">
        <f>'Agricultural Data'!I251</f>
        <v>0</v>
      </c>
      <c r="L251" s="121">
        <f>'Agricultural Data'!J251</f>
        <v>0</v>
      </c>
      <c r="M251" s="120" t="str">
        <f>IF(J251=0,"No Data",
IF(     OR(   INDEX('Inputs_Metric 31'!$T$6:$T$141,  MATCH($J251,'Inputs_Metric 31'!$S$6:$S$141,0))  =  "",     INDEX('Inputs_Metric 31'!$T$6:$T$141,MATCH($J251,'Inputs_Metric 31'!$S$6:$S$141,0))="CDL_Rev"),                 "No Mapped Crop",                  INDEX('Inputs_Metric 31'!$T$6:$T$141,MATCH($J251,'Inputs_Metric 31'!$S$6:$S$141,0)   )   )
       )</f>
        <v>No Data</v>
      </c>
      <c r="N251" s="120" t="str">
        <f>IF(J251=0,"No Data",
IF(   OR(     INDEX('Inputs_Metric 31'!$U$6:$U$141,MATCH($J251,'Inputs_Metric 31'!$S$6:$S$141,0))="",     INDEX('Inputs_Metric 31'!$U$6:$U$141,MATCH($J251,'Inputs_Metric 31'!$S$6:$S$141,0))="CDL_Rev"  ),     "No Mapped Crop",INDEX('Inputs_Metric 31'!$U$6:$U$141,MATCH($J251,'Inputs_Metric 31'!$S$6:$S$141,0))))</f>
        <v>No Data</v>
      </c>
      <c r="O251" s="102" t="e">
        <f>IF(N251="No Mapped Crop","",'Inputs_Metric 31'!$H$43*INDEX('Inputs_Metric 31'!$D$6:$D$109,MATCH(CONCATENATE(N251,H251),'Inputs_Metric 31'!$E$6:$E$109,0)))</f>
        <v>#N/A</v>
      </c>
      <c r="P251" s="175" t="e">
        <f>IF(M251="No Mapped Crop","",INDEX('Inputs_Metric 31'!$M$7:$O$26,MATCH(M251,'Inputs_Metric 31'!$G$7:$G$26,0),MATCH('Inputs_Metric 31'!$H$44,'Inputs_Metric 31'!$M$6:$O$6,0)))</f>
        <v>#N/A</v>
      </c>
      <c r="Q251" s="184" t="e">
        <f t="shared" si="13"/>
        <v>#N/A</v>
      </c>
      <c r="R251" s="184" t="e">
        <f t="shared" si="14"/>
        <v>#N/A</v>
      </c>
    </row>
    <row r="252" spans="3:18" x14ac:dyDescent="0.25">
      <c r="C252">
        <f t="shared" si="12"/>
        <v>10</v>
      </c>
      <c r="D252">
        <f>COUNTIF($F$4:F252,F252)</f>
        <v>67</v>
      </c>
      <c r="E252" s="40">
        <f>'Agricultural Data'!C252</f>
        <v>0</v>
      </c>
      <c r="F252" s="40">
        <f>'Agricultural Data'!D252</f>
        <v>0</v>
      </c>
      <c r="G252" s="40">
        <f>'Agricultural Data'!E252</f>
        <v>0</v>
      </c>
      <c r="H252" s="38">
        <f>'Agricultural Data'!F252</f>
        <v>0</v>
      </c>
      <c r="I252" s="38">
        <f>'Agricultural Data'!G252</f>
        <v>0</v>
      </c>
      <c r="J252" s="38">
        <f>'Agricultural Data'!H252</f>
        <v>0</v>
      </c>
      <c r="K252" s="118">
        <f>'Agricultural Data'!I252</f>
        <v>0</v>
      </c>
      <c r="L252" s="121">
        <f>'Agricultural Data'!J252</f>
        <v>0</v>
      </c>
      <c r="M252" s="120" t="str">
        <f>IF(J252=0,"No Data",
IF(     OR(   INDEX('Inputs_Metric 31'!$T$6:$T$141,  MATCH($J252,'Inputs_Metric 31'!$S$6:$S$141,0))  =  "",     INDEX('Inputs_Metric 31'!$T$6:$T$141,MATCH($J252,'Inputs_Metric 31'!$S$6:$S$141,0))="CDL_Rev"),                 "No Mapped Crop",                  INDEX('Inputs_Metric 31'!$T$6:$T$141,MATCH($J252,'Inputs_Metric 31'!$S$6:$S$141,0)   )   )
       )</f>
        <v>No Data</v>
      </c>
      <c r="N252" s="120" t="str">
        <f>IF(J252=0,"No Data",
IF(   OR(     INDEX('Inputs_Metric 31'!$U$6:$U$141,MATCH($J252,'Inputs_Metric 31'!$S$6:$S$141,0))="",     INDEX('Inputs_Metric 31'!$U$6:$U$141,MATCH($J252,'Inputs_Metric 31'!$S$6:$S$141,0))="CDL_Rev"  ),     "No Mapped Crop",INDEX('Inputs_Metric 31'!$U$6:$U$141,MATCH($J252,'Inputs_Metric 31'!$S$6:$S$141,0))))</f>
        <v>No Data</v>
      </c>
      <c r="O252" s="102" t="e">
        <f>IF(N252="No Mapped Crop","",'Inputs_Metric 31'!$H$43*INDEX('Inputs_Metric 31'!$D$6:$D$109,MATCH(CONCATENATE(N252,H252),'Inputs_Metric 31'!$E$6:$E$109,0)))</f>
        <v>#N/A</v>
      </c>
      <c r="P252" s="175" t="e">
        <f>IF(M252="No Mapped Crop","",INDEX('Inputs_Metric 31'!$M$7:$O$26,MATCH(M252,'Inputs_Metric 31'!$G$7:$G$26,0),MATCH('Inputs_Metric 31'!$H$44,'Inputs_Metric 31'!$M$6:$O$6,0)))</f>
        <v>#N/A</v>
      </c>
      <c r="Q252" s="184" t="e">
        <f t="shared" si="13"/>
        <v>#N/A</v>
      </c>
      <c r="R252" s="184" t="e">
        <f t="shared" si="14"/>
        <v>#N/A</v>
      </c>
    </row>
    <row r="253" spans="3:18" x14ac:dyDescent="0.25">
      <c r="C253">
        <f t="shared" si="12"/>
        <v>10</v>
      </c>
      <c r="D253">
        <f>COUNTIF($F$4:F253,F253)</f>
        <v>68</v>
      </c>
      <c r="E253" s="40">
        <f>'Agricultural Data'!C253</f>
        <v>0</v>
      </c>
      <c r="F253" s="40">
        <f>'Agricultural Data'!D253</f>
        <v>0</v>
      </c>
      <c r="G253" s="40">
        <f>'Agricultural Data'!E253</f>
        <v>0</v>
      </c>
      <c r="H253" s="38">
        <f>'Agricultural Data'!F253</f>
        <v>0</v>
      </c>
      <c r="I253" s="38">
        <f>'Agricultural Data'!G253</f>
        <v>0</v>
      </c>
      <c r="J253" s="38">
        <f>'Agricultural Data'!H253</f>
        <v>0</v>
      </c>
      <c r="K253" s="118">
        <f>'Agricultural Data'!I253</f>
        <v>0</v>
      </c>
      <c r="L253" s="121">
        <f>'Agricultural Data'!J253</f>
        <v>0</v>
      </c>
      <c r="M253" s="120" t="str">
        <f>IF(J253=0,"No Data",
IF(     OR(   INDEX('Inputs_Metric 31'!$T$6:$T$141,  MATCH($J253,'Inputs_Metric 31'!$S$6:$S$141,0))  =  "",     INDEX('Inputs_Metric 31'!$T$6:$T$141,MATCH($J253,'Inputs_Metric 31'!$S$6:$S$141,0))="CDL_Rev"),                 "No Mapped Crop",                  INDEX('Inputs_Metric 31'!$T$6:$T$141,MATCH($J253,'Inputs_Metric 31'!$S$6:$S$141,0)   )   )
       )</f>
        <v>No Data</v>
      </c>
      <c r="N253" s="120" t="str">
        <f>IF(J253=0,"No Data",
IF(   OR(     INDEX('Inputs_Metric 31'!$U$6:$U$141,MATCH($J253,'Inputs_Metric 31'!$S$6:$S$141,0))="",     INDEX('Inputs_Metric 31'!$U$6:$U$141,MATCH($J253,'Inputs_Metric 31'!$S$6:$S$141,0))="CDL_Rev"  ),     "No Mapped Crop",INDEX('Inputs_Metric 31'!$U$6:$U$141,MATCH($J253,'Inputs_Metric 31'!$S$6:$S$141,0))))</f>
        <v>No Data</v>
      </c>
      <c r="O253" s="102" t="e">
        <f>IF(N253="No Mapped Crop","",'Inputs_Metric 31'!$H$43*INDEX('Inputs_Metric 31'!$D$6:$D$109,MATCH(CONCATENATE(N253,H253),'Inputs_Metric 31'!$E$6:$E$109,0)))</f>
        <v>#N/A</v>
      </c>
      <c r="P253" s="175" t="e">
        <f>IF(M253="No Mapped Crop","",INDEX('Inputs_Metric 31'!$M$7:$O$26,MATCH(M253,'Inputs_Metric 31'!$G$7:$G$26,0),MATCH('Inputs_Metric 31'!$H$44,'Inputs_Metric 31'!$M$6:$O$6,0)))</f>
        <v>#N/A</v>
      </c>
      <c r="Q253" s="184" t="e">
        <f t="shared" si="13"/>
        <v>#N/A</v>
      </c>
      <c r="R253" s="184" t="e">
        <f t="shared" si="14"/>
        <v>#N/A</v>
      </c>
    </row>
    <row r="254" spans="3:18" x14ac:dyDescent="0.25">
      <c r="C254">
        <f t="shared" si="12"/>
        <v>10</v>
      </c>
      <c r="D254">
        <f>COUNTIF($F$4:F254,F254)</f>
        <v>69</v>
      </c>
      <c r="E254" s="40">
        <f>'Agricultural Data'!C254</f>
        <v>0</v>
      </c>
      <c r="F254" s="40">
        <f>'Agricultural Data'!D254</f>
        <v>0</v>
      </c>
      <c r="G254" s="40">
        <f>'Agricultural Data'!E254</f>
        <v>0</v>
      </c>
      <c r="H254" s="38">
        <f>'Agricultural Data'!F254</f>
        <v>0</v>
      </c>
      <c r="I254" s="38">
        <f>'Agricultural Data'!G254</f>
        <v>0</v>
      </c>
      <c r="J254" s="38">
        <f>'Agricultural Data'!H254</f>
        <v>0</v>
      </c>
      <c r="K254" s="118">
        <f>'Agricultural Data'!I254</f>
        <v>0</v>
      </c>
      <c r="L254" s="121">
        <f>'Agricultural Data'!J254</f>
        <v>0</v>
      </c>
      <c r="M254" s="120" t="str">
        <f>IF(J254=0,"No Data",
IF(     OR(   INDEX('Inputs_Metric 31'!$T$6:$T$141,  MATCH($J254,'Inputs_Metric 31'!$S$6:$S$141,0))  =  "",     INDEX('Inputs_Metric 31'!$T$6:$T$141,MATCH($J254,'Inputs_Metric 31'!$S$6:$S$141,0))="CDL_Rev"),                 "No Mapped Crop",                  INDEX('Inputs_Metric 31'!$T$6:$T$141,MATCH($J254,'Inputs_Metric 31'!$S$6:$S$141,0)   )   )
       )</f>
        <v>No Data</v>
      </c>
      <c r="N254" s="120" t="str">
        <f>IF(J254=0,"No Data",
IF(   OR(     INDEX('Inputs_Metric 31'!$U$6:$U$141,MATCH($J254,'Inputs_Metric 31'!$S$6:$S$141,0))="",     INDEX('Inputs_Metric 31'!$U$6:$U$141,MATCH($J254,'Inputs_Metric 31'!$S$6:$S$141,0))="CDL_Rev"  ),     "No Mapped Crop",INDEX('Inputs_Metric 31'!$U$6:$U$141,MATCH($J254,'Inputs_Metric 31'!$S$6:$S$141,0))))</f>
        <v>No Data</v>
      </c>
      <c r="O254" s="102" t="e">
        <f>IF(N254="No Mapped Crop","",'Inputs_Metric 31'!$H$43*INDEX('Inputs_Metric 31'!$D$6:$D$109,MATCH(CONCATENATE(N254,H254),'Inputs_Metric 31'!$E$6:$E$109,0)))</f>
        <v>#N/A</v>
      </c>
      <c r="P254" s="175" t="e">
        <f>IF(M254="No Mapped Crop","",INDEX('Inputs_Metric 31'!$M$7:$O$26,MATCH(M254,'Inputs_Metric 31'!$G$7:$G$26,0),MATCH('Inputs_Metric 31'!$H$44,'Inputs_Metric 31'!$M$6:$O$6,0)))</f>
        <v>#N/A</v>
      </c>
      <c r="Q254" s="184" t="e">
        <f t="shared" si="13"/>
        <v>#N/A</v>
      </c>
      <c r="R254" s="184" t="e">
        <f t="shared" si="14"/>
        <v>#N/A</v>
      </c>
    </row>
    <row r="255" spans="3:18" x14ac:dyDescent="0.25">
      <c r="C255">
        <f t="shared" si="12"/>
        <v>10</v>
      </c>
      <c r="D255">
        <f>COUNTIF($F$4:F255,F255)</f>
        <v>70</v>
      </c>
      <c r="E255" s="40">
        <f>'Agricultural Data'!C255</f>
        <v>0</v>
      </c>
      <c r="F255" s="40">
        <f>'Agricultural Data'!D255</f>
        <v>0</v>
      </c>
      <c r="G255" s="40">
        <f>'Agricultural Data'!E255</f>
        <v>0</v>
      </c>
      <c r="H255" s="38">
        <f>'Agricultural Data'!F255</f>
        <v>0</v>
      </c>
      <c r="I255" s="38">
        <f>'Agricultural Data'!G255</f>
        <v>0</v>
      </c>
      <c r="J255" s="38">
        <f>'Agricultural Data'!H255</f>
        <v>0</v>
      </c>
      <c r="K255" s="118">
        <f>'Agricultural Data'!I255</f>
        <v>0</v>
      </c>
      <c r="L255" s="121">
        <f>'Agricultural Data'!J255</f>
        <v>0</v>
      </c>
      <c r="M255" s="120" t="str">
        <f>IF(J255=0,"No Data",
IF(     OR(   INDEX('Inputs_Metric 31'!$T$6:$T$141,  MATCH($J255,'Inputs_Metric 31'!$S$6:$S$141,0))  =  "",     INDEX('Inputs_Metric 31'!$T$6:$T$141,MATCH($J255,'Inputs_Metric 31'!$S$6:$S$141,0))="CDL_Rev"),                 "No Mapped Crop",                  INDEX('Inputs_Metric 31'!$T$6:$T$141,MATCH($J255,'Inputs_Metric 31'!$S$6:$S$141,0)   )   )
       )</f>
        <v>No Data</v>
      </c>
      <c r="N255" s="120" t="str">
        <f>IF(J255=0,"No Data",
IF(   OR(     INDEX('Inputs_Metric 31'!$U$6:$U$141,MATCH($J255,'Inputs_Metric 31'!$S$6:$S$141,0))="",     INDEX('Inputs_Metric 31'!$U$6:$U$141,MATCH($J255,'Inputs_Metric 31'!$S$6:$S$141,0))="CDL_Rev"  ),     "No Mapped Crop",INDEX('Inputs_Metric 31'!$U$6:$U$141,MATCH($J255,'Inputs_Metric 31'!$S$6:$S$141,0))))</f>
        <v>No Data</v>
      </c>
      <c r="O255" s="102" t="e">
        <f>IF(N255="No Mapped Crop","",'Inputs_Metric 31'!$H$43*INDEX('Inputs_Metric 31'!$D$6:$D$109,MATCH(CONCATENATE(N255,H255),'Inputs_Metric 31'!$E$6:$E$109,0)))</f>
        <v>#N/A</v>
      </c>
      <c r="P255" s="175" t="e">
        <f>IF(M255="No Mapped Crop","",INDEX('Inputs_Metric 31'!$M$7:$O$26,MATCH(M255,'Inputs_Metric 31'!$G$7:$G$26,0),MATCH('Inputs_Metric 31'!$H$44,'Inputs_Metric 31'!$M$6:$O$6,0)))</f>
        <v>#N/A</v>
      </c>
      <c r="Q255" s="184" t="e">
        <f t="shared" si="13"/>
        <v>#N/A</v>
      </c>
      <c r="R255" s="184" t="e">
        <f t="shared" si="14"/>
        <v>#N/A</v>
      </c>
    </row>
    <row r="256" spans="3:18" x14ac:dyDescent="0.25">
      <c r="C256">
        <f t="shared" si="12"/>
        <v>10</v>
      </c>
      <c r="D256">
        <f>COUNTIF($F$4:F256,F256)</f>
        <v>71</v>
      </c>
      <c r="E256" s="40">
        <f>'Agricultural Data'!C256</f>
        <v>0</v>
      </c>
      <c r="F256" s="40">
        <f>'Agricultural Data'!D256</f>
        <v>0</v>
      </c>
      <c r="G256" s="40">
        <f>'Agricultural Data'!E256</f>
        <v>0</v>
      </c>
      <c r="H256" s="38">
        <f>'Agricultural Data'!F256</f>
        <v>0</v>
      </c>
      <c r="I256" s="38">
        <f>'Agricultural Data'!G256</f>
        <v>0</v>
      </c>
      <c r="J256" s="38">
        <f>'Agricultural Data'!H256</f>
        <v>0</v>
      </c>
      <c r="K256" s="118">
        <f>'Agricultural Data'!I256</f>
        <v>0</v>
      </c>
      <c r="L256" s="121">
        <f>'Agricultural Data'!J256</f>
        <v>0</v>
      </c>
      <c r="M256" s="120" t="str">
        <f>IF(J256=0,"No Data",
IF(     OR(   INDEX('Inputs_Metric 31'!$T$6:$T$141,  MATCH($J256,'Inputs_Metric 31'!$S$6:$S$141,0))  =  "",     INDEX('Inputs_Metric 31'!$T$6:$T$141,MATCH($J256,'Inputs_Metric 31'!$S$6:$S$141,0))="CDL_Rev"),                 "No Mapped Crop",                  INDEX('Inputs_Metric 31'!$T$6:$T$141,MATCH($J256,'Inputs_Metric 31'!$S$6:$S$141,0)   )   )
       )</f>
        <v>No Data</v>
      </c>
      <c r="N256" s="120" t="str">
        <f>IF(J256=0,"No Data",
IF(   OR(     INDEX('Inputs_Metric 31'!$U$6:$U$141,MATCH($J256,'Inputs_Metric 31'!$S$6:$S$141,0))="",     INDEX('Inputs_Metric 31'!$U$6:$U$141,MATCH($J256,'Inputs_Metric 31'!$S$6:$S$141,0))="CDL_Rev"  ),     "No Mapped Crop",INDEX('Inputs_Metric 31'!$U$6:$U$141,MATCH($J256,'Inputs_Metric 31'!$S$6:$S$141,0))))</f>
        <v>No Data</v>
      </c>
      <c r="O256" s="102" t="e">
        <f>IF(N256="No Mapped Crop","",'Inputs_Metric 31'!$H$43*INDEX('Inputs_Metric 31'!$D$6:$D$109,MATCH(CONCATENATE(N256,H256),'Inputs_Metric 31'!$E$6:$E$109,0)))</f>
        <v>#N/A</v>
      </c>
      <c r="P256" s="175" t="e">
        <f>IF(M256="No Mapped Crop","",INDEX('Inputs_Metric 31'!$M$7:$O$26,MATCH(M256,'Inputs_Metric 31'!$G$7:$G$26,0),MATCH('Inputs_Metric 31'!$H$44,'Inputs_Metric 31'!$M$6:$O$6,0)))</f>
        <v>#N/A</v>
      </c>
      <c r="Q256" s="184" t="e">
        <f t="shared" si="13"/>
        <v>#N/A</v>
      </c>
      <c r="R256" s="184" t="e">
        <f t="shared" si="14"/>
        <v>#N/A</v>
      </c>
    </row>
    <row r="257" spans="3:18" x14ac:dyDescent="0.25">
      <c r="C257">
        <f t="shared" si="12"/>
        <v>10</v>
      </c>
      <c r="D257">
        <f>COUNTIF($F$4:F257,F257)</f>
        <v>72</v>
      </c>
      <c r="E257" s="40">
        <f>'Agricultural Data'!C257</f>
        <v>0</v>
      </c>
      <c r="F257" s="40">
        <f>'Agricultural Data'!D257</f>
        <v>0</v>
      </c>
      <c r="G257" s="40">
        <f>'Agricultural Data'!E257</f>
        <v>0</v>
      </c>
      <c r="H257" s="38">
        <f>'Agricultural Data'!F257</f>
        <v>0</v>
      </c>
      <c r="I257" s="38">
        <f>'Agricultural Data'!G257</f>
        <v>0</v>
      </c>
      <c r="J257" s="38">
        <f>'Agricultural Data'!H257</f>
        <v>0</v>
      </c>
      <c r="K257" s="118">
        <f>'Agricultural Data'!I257</f>
        <v>0</v>
      </c>
      <c r="L257" s="121">
        <f>'Agricultural Data'!J257</f>
        <v>0</v>
      </c>
      <c r="M257" s="120" t="str">
        <f>IF(J257=0,"No Data",
IF(     OR(   INDEX('Inputs_Metric 31'!$T$6:$T$141,  MATCH($J257,'Inputs_Metric 31'!$S$6:$S$141,0))  =  "",     INDEX('Inputs_Metric 31'!$T$6:$T$141,MATCH($J257,'Inputs_Metric 31'!$S$6:$S$141,0))="CDL_Rev"),                 "No Mapped Crop",                  INDEX('Inputs_Metric 31'!$T$6:$T$141,MATCH($J257,'Inputs_Metric 31'!$S$6:$S$141,0)   )   )
       )</f>
        <v>No Data</v>
      </c>
      <c r="N257" s="120" t="str">
        <f>IF(J257=0,"No Data",
IF(   OR(     INDEX('Inputs_Metric 31'!$U$6:$U$141,MATCH($J257,'Inputs_Metric 31'!$S$6:$S$141,0))="",     INDEX('Inputs_Metric 31'!$U$6:$U$141,MATCH($J257,'Inputs_Metric 31'!$S$6:$S$141,0))="CDL_Rev"  ),     "No Mapped Crop",INDEX('Inputs_Metric 31'!$U$6:$U$141,MATCH($J257,'Inputs_Metric 31'!$S$6:$S$141,0))))</f>
        <v>No Data</v>
      </c>
      <c r="O257" s="102" t="e">
        <f>IF(N257="No Mapped Crop","",'Inputs_Metric 31'!$H$43*INDEX('Inputs_Metric 31'!$D$6:$D$109,MATCH(CONCATENATE(N257,H257),'Inputs_Metric 31'!$E$6:$E$109,0)))</f>
        <v>#N/A</v>
      </c>
      <c r="P257" s="175" t="e">
        <f>IF(M257="No Mapped Crop","",INDEX('Inputs_Metric 31'!$M$7:$O$26,MATCH(M257,'Inputs_Metric 31'!$G$7:$G$26,0),MATCH('Inputs_Metric 31'!$H$44,'Inputs_Metric 31'!$M$6:$O$6,0)))</f>
        <v>#N/A</v>
      </c>
      <c r="Q257" s="184" t="e">
        <f t="shared" si="13"/>
        <v>#N/A</v>
      </c>
      <c r="R257" s="184" t="e">
        <f t="shared" si="14"/>
        <v>#N/A</v>
      </c>
    </row>
    <row r="258" spans="3:18" x14ac:dyDescent="0.25">
      <c r="C258">
        <f t="shared" si="12"/>
        <v>10</v>
      </c>
      <c r="D258">
        <f>COUNTIF($F$4:F258,F258)</f>
        <v>73</v>
      </c>
      <c r="E258" s="40">
        <f>'Agricultural Data'!C258</f>
        <v>0</v>
      </c>
      <c r="F258" s="40">
        <f>'Agricultural Data'!D258</f>
        <v>0</v>
      </c>
      <c r="G258" s="40">
        <f>'Agricultural Data'!E258</f>
        <v>0</v>
      </c>
      <c r="H258" s="38">
        <f>'Agricultural Data'!F258</f>
        <v>0</v>
      </c>
      <c r="I258" s="38">
        <f>'Agricultural Data'!G258</f>
        <v>0</v>
      </c>
      <c r="J258" s="38">
        <f>'Agricultural Data'!H258</f>
        <v>0</v>
      </c>
      <c r="K258" s="118">
        <f>'Agricultural Data'!I258</f>
        <v>0</v>
      </c>
      <c r="L258" s="121">
        <f>'Agricultural Data'!J258</f>
        <v>0</v>
      </c>
      <c r="M258" s="120" t="str">
        <f>IF(J258=0,"No Data",
IF(     OR(   INDEX('Inputs_Metric 31'!$T$6:$T$141,  MATCH($J258,'Inputs_Metric 31'!$S$6:$S$141,0))  =  "",     INDEX('Inputs_Metric 31'!$T$6:$T$141,MATCH($J258,'Inputs_Metric 31'!$S$6:$S$141,0))="CDL_Rev"),                 "No Mapped Crop",                  INDEX('Inputs_Metric 31'!$T$6:$T$141,MATCH($J258,'Inputs_Metric 31'!$S$6:$S$141,0)   )   )
       )</f>
        <v>No Data</v>
      </c>
      <c r="N258" s="120" t="str">
        <f>IF(J258=0,"No Data",
IF(   OR(     INDEX('Inputs_Metric 31'!$U$6:$U$141,MATCH($J258,'Inputs_Metric 31'!$S$6:$S$141,0))="",     INDEX('Inputs_Metric 31'!$U$6:$U$141,MATCH($J258,'Inputs_Metric 31'!$S$6:$S$141,0))="CDL_Rev"  ),     "No Mapped Crop",INDEX('Inputs_Metric 31'!$U$6:$U$141,MATCH($J258,'Inputs_Metric 31'!$S$6:$S$141,0))))</f>
        <v>No Data</v>
      </c>
      <c r="O258" s="102" t="e">
        <f>IF(N258="No Mapped Crop","",'Inputs_Metric 31'!$H$43*INDEX('Inputs_Metric 31'!$D$6:$D$109,MATCH(CONCATENATE(N258,H258),'Inputs_Metric 31'!$E$6:$E$109,0)))</f>
        <v>#N/A</v>
      </c>
      <c r="P258" s="175" t="e">
        <f>IF(M258="No Mapped Crop","",INDEX('Inputs_Metric 31'!$M$7:$O$26,MATCH(M258,'Inputs_Metric 31'!$G$7:$G$26,0),MATCH('Inputs_Metric 31'!$H$44,'Inputs_Metric 31'!$M$6:$O$6,0)))</f>
        <v>#N/A</v>
      </c>
      <c r="Q258" s="184" t="e">
        <f t="shared" si="13"/>
        <v>#N/A</v>
      </c>
      <c r="R258" s="184" t="e">
        <f t="shared" si="14"/>
        <v>#N/A</v>
      </c>
    </row>
    <row r="259" spans="3:18" x14ac:dyDescent="0.25">
      <c r="C259">
        <f t="shared" si="12"/>
        <v>10</v>
      </c>
      <c r="D259">
        <f>COUNTIF($F$4:F259,F259)</f>
        <v>74</v>
      </c>
      <c r="E259" s="40">
        <f>'Agricultural Data'!C259</f>
        <v>0</v>
      </c>
      <c r="F259" s="40">
        <f>'Agricultural Data'!D259</f>
        <v>0</v>
      </c>
      <c r="G259" s="40">
        <f>'Agricultural Data'!E259</f>
        <v>0</v>
      </c>
      <c r="H259" s="38">
        <f>'Agricultural Data'!F259</f>
        <v>0</v>
      </c>
      <c r="I259" s="38">
        <f>'Agricultural Data'!G259</f>
        <v>0</v>
      </c>
      <c r="J259" s="38">
        <f>'Agricultural Data'!H259</f>
        <v>0</v>
      </c>
      <c r="K259" s="118">
        <f>'Agricultural Data'!I259</f>
        <v>0</v>
      </c>
      <c r="L259" s="121">
        <f>'Agricultural Data'!J259</f>
        <v>0</v>
      </c>
      <c r="M259" s="120" t="str">
        <f>IF(J259=0,"No Data",
IF(     OR(   INDEX('Inputs_Metric 31'!$T$6:$T$141,  MATCH($J259,'Inputs_Metric 31'!$S$6:$S$141,0))  =  "",     INDEX('Inputs_Metric 31'!$T$6:$T$141,MATCH($J259,'Inputs_Metric 31'!$S$6:$S$141,0))="CDL_Rev"),                 "No Mapped Crop",                  INDEX('Inputs_Metric 31'!$T$6:$T$141,MATCH($J259,'Inputs_Metric 31'!$S$6:$S$141,0)   )   )
       )</f>
        <v>No Data</v>
      </c>
      <c r="N259" s="120" t="str">
        <f>IF(J259=0,"No Data",
IF(   OR(     INDEX('Inputs_Metric 31'!$U$6:$U$141,MATCH($J259,'Inputs_Metric 31'!$S$6:$S$141,0))="",     INDEX('Inputs_Metric 31'!$U$6:$U$141,MATCH($J259,'Inputs_Metric 31'!$S$6:$S$141,0))="CDL_Rev"  ),     "No Mapped Crop",INDEX('Inputs_Metric 31'!$U$6:$U$141,MATCH($J259,'Inputs_Metric 31'!$S$6:$S$141,0))))</f>
        <v>No Data</v>
      </c>
      <c r="O259" s="102" t="e">
        <f>IF(N259="No Mapped Crop","",'Inputs_Metric 31'!$H$43*INDEX('Inputs_Metric 31'!$D$6:$D$109,MATCH(CONCATENATE(N259,H259),'Inputs_Metric 31'!$E$6:$E$109,0)))</f>
        <v>#N/A</v>
      </c>
      <c r="P259" s="175" t="e">
        <f>IF(M259="No Mapped Crop","",INDEX('Inputs_Metric 31'!$M$7:$O$26,MATCH(M259,'Inputs_Metric 31'!$G$7:$G$26,0),MATCH('Inputs_Metric 31'!$H$44,'Inputs_Metric 31'!$M$6:$O$6,0)))</f>
        <v>#N/A</v>
      </c>
      <c r="Q259" s="184" t="e">
        <f t="shared" si="13"/>
        <v>#N/A</v>
      </c>
      <c r="R259" s="184" t="e">
        <f t="shared" si="14"/>
        <v>#N/A</v>
      </c>
    </row>
    <row r="260" spans="3:18" x14ac:dyDescent="0.25">
      <c r="C260">
        <f t="shared" si="12"/>
        <v>10</v>
      </c>
      <c r="D260">
        <f>COUNTIF($F$4:F260,F260)</f>
        <v>75</v>
      </c>
      <c r="E260" s="40">
        <f>'Agricultural Data'!C260</f>
        <v>0</v>
      </c>
      <c r="F260" s="40">
        <f>'Agricultural Data'!D260</f>
        <v>0</v>
      </c>
      <c r="G260" s="40">
        <f>'Agricultural Data'!E260</f>
        <v>0</v>
      </c>
      <c r="H260" s="38">
        <f>'Agricultural Data'!F260</f>
        <v>0</v>
      </c>
      <c r="I260" s="38">
        <f>'Agricultural Data'!G260</f>
        <v>0</v>
      </c>
      <c r="J260" s="38">
        <f>'Agricultural Data'!H260</f>
        <v>0</v>
      </c>
      <c r="K260" s="118">
        <f>'Agricultural Data'!I260</f>
        <v>0</v>
      </c>
      <c r="L260" s="121">
        <f>'Agricultural Data'!J260</f>
        <v>0</v>
      </c>
      <c r="M260" s="120" t="str">
        <f>IF(J260=0,"No Data",
IF(     OR(   INDEX('Inputs_Metric 31'!$T$6:$T$141,  MATCH($J260,'Inputs_Metric 31'!$S$6:$S$141,0))  =  "",     INDEX('Inputs_Metric 31'!$T$6:$T$141,MATCH($J260,'Inputs_Metric 31'!$S$6:$S$141,0))="CDL_Rev"),                 "No Mapped Crop",                  INDEX('Inputs_Metric 31'!$T$6:$T$141,MATCH($J260,'Inputs_Metric 31'!$S$6:$S$141,0)   )   )
       )</f>
        <v>No Data</v>
      </c>
      <c r="N260" s="120" t="str">
        <f>IF(J260=0,"No Data",
IF(   OR(     INDEX('Inputs_Metric 31'!$U$6:$U$141,MATCH($J260,'Inputs_Metric 31'!$S$6:$S$141,0))="",     INDEX('Inputs_Metric 31'!$U$6:$U$141,MATCH($J260,'Inputs_Metric 31'!$S$6:$S$141,0))="CDL_Rev"  ),     "No Mapped Crop",INDEX('Inputs_Metric 31'!$U$6:$U$141,MATCH($J260,'Inputs_Metric 31'!$S$6:$S$141,0))))</f>
        <v>No Data</v>
      </c>
      <c r="O260" s="102" t="e">
        <f>IF(N260="No Mapped Crop","",'Inputs_Metric 31'!$H$43*INDEX('Inputs_Metric 31'!$D$6:$D$109,MATCH(CONCATENATE(N260,H260),'Inputs_Metric 31'!$E$6:$E$109,0)))</f>
        <v>#N/A</v>
      </c>
      <c r="P260" s="175" t="e">
        <f>IF(M260="No Mapped Crop","",INDEX('Inputs_Metric 31'!$M$7:$O$26,MATCH(M260,'Inputs_Metric 31'!$G$7:$G$26,0),MATCH('Inputs_Metric 31'!$H$44,'Inputs_Metric 31'!$M$6:$O$6,0)))</f>
        <v>#N/A</v>
      </c>
      <c r="Q260" s="184" t="e">
        <f t="shared" si="13"/>
        <v>#N/A</v>
      </c>
      <c r="R260" s="184" t="e">
        <f t="shared" si="14"/>
        <v>#N/A</v>
      </c>
    </row>
    <row r="261" spans="3:18" x14ac:dyDescent="0.25">
      <c r="C261">
        <f t="shared" si="12"/>
        <v>10</v>
      </c>
      <c r="D261">
        <f>COUNTIF($F$4:F261,F261)</f>
        <v>76</v>
      </c>
      <c r="E261" s="40">
        <f>'Agricultural Data'!C261</f>
        <v>0</v>
      </c>
      <c r="F261" s="40">
        <f>'Agricultural Data'!D261</f>
        <v>0</v>
      </c>
      <c r="G261" s="40">
        <f>'Agricultural Data'!E261</f>
        <v>0</v>
      </c>
      <c r="H261" s="38">
        <f>'Agricultural Data'!F261</f>
        <v>0</v>
      </c>
      <c r="I261" s="38">
        <f>'Agricultural Data'!G261</f>
        <v>0</v>
      </c>
      <c r="J261" s="38">
        <f>'Agricultural Data'!H261</f>
        <v>0</v>
      </c>
      <c r="K261" s="118">
        <f>'Agricultural Data'!I261</f>
        <v>0</v>
      </c>
      <c r="L261" s="121">
        <f>'Agricultural Data'!J261</f>
        <v>0</v>
      </c>
      <c r="M261" s="120" t="str">
        <f>IF(J261=0,"No Data",
IF(     OR(   INDEX('Inputs_Metric 31'!$T$6:$T$141,  MATCH($J261,'Inputs_Metric 31'!$S$6:$S$141,0))  =  "",     INDEX('Inputs_Metric 31'!$T$6:$T$141,MATCH($J261,'Inputs_Metric 31'!$S$6:$S$141,0))="CDL_Rev"),                 "No Mapped Crop",                  INDEX('Inputs_Metric 31'!$T$6:$T$141,MATCH($J261,'Inputs_Metric 31'!$S$6:$S$141,0)   )   )
       )</f>
        <v>No Data</v>
      </c>
      <c r="N261" s="120" t="str">
        <f>IF(J261=0,"No Data",
IF(   OR(     INDEX('Inputs_Metric 31'!$U$6:$U$141,MATCH($J261,'Inputs_Metric 31'!$S$6:$S$141,0))="",     INDEX('Inputs_Metric 31'!$U$6:$U$141,MATCH($J261,'Inputs_Metric 31'!$S$6:$S$141,0))="CDL_Rev"  ),     "No Mapped Crop",INDEX('Inputs_Metric 31'!$U$6:$U$141,MATCH($J261,'Inputs_Metric 31'!$S$6:$S$141,0))))</f>
        <v>No Data</v>
      </c>
      <c r="O261" s="102" t="e">
        <f>IF(N261="No Mapped Crop","",'Inputs_Metric 31'!$H$43*INDEX('Inputs_Metric 31'!$D$6:$D$109,MATCH(CONCATENATE(N261,H261),'Inputs_Metric 31'!$E$6:$E$109,0)))</f>
        <v>#N/A</v>
      </c>
      <c r="P261" s="175" t="e">
        <f>IF(M261="No Mapped Crop","",INDEX('Inputs_Metric 31'!$M$7:$O$26,MATCH(M261,'Inputs_Metric 31'!$G$7:$G$26,0),MATCH('Inputs_Metric 31'!$H$44,'Inputs_Metric 31'!$M$6:$O$6,0)))</f>
        <v>#N/A</v>
      </c>
      <c r="Q261" s="184" t="e">
        <f t="shared" si="13"/>
        <v>#N/A</v>
      </c>
      <c r="R261" s="184" t="e">
        <f t="shared" si="14"/>
        <v>#N/A</v>
      </c>
    </row>
    <row r="262" spans="3:18" x14ac:dyDescent="0.25">
      <c r="C262">
        <f t="shared" si="12"/>
        <v>10</v>
      </c>
      <c r="D262">
        <f>COUNTIF($F$4:F262,F262)</f>
        <v>77</v>
      </c>
      <c r="E262" s="40">
        <f>'Agricultural Data'!C262</f>
        <v>0</v>
      </c>
      <c r="F262" s="40">
        <f>'Agricultural Data'!D262</f>
        <v>0</v>
      </c>
      <c r="G262" s="40">
        <f>'Agricultural Data'!E262</f>
        <v>0</v>
      </c>
      <c r="H262" s="38">
        <f>'Agricultural Data'!F262</f>
        <v>0</v>
      </c>
      <c r="I262" s="38">
        <f>'Agricultural Data'!G262</f>
        <v>0</v>
      </c>
      <c r="J262" s="38">
        <f>'Agricultural Data'!H262</f>
        <v>0</v>
      </c>
      <c r="K262" s="118">
        <f>'Agricultural Data'!I262</f>
        <v>0</v>
      </c>
      <c r="L262" s="121">
        <f>'Agricultural Data'!J262</f>
        <v>0</v>
      </c>
      <c r="M262" s="120" t="str">
        <f>IF(J262=0,"No Data",
IF(     OR(   INDEX('Inputs_Metric 31'!$T$6:$T$141,  MATCH($J262,'Inputs_Metric 31'!$S$6:$S$141,0))  =  "",     INDEX('Inputs_Metric 31'!$T$6:$T$141,MATCH($J262,'Inputs_Metric 31'!$S$6:$S$141,0))="CDL_Rev"),                 "No Mapped Crop",                  INDEX('Inputs_Metric 31'!$T$6:$T$141,MATCH($J262,'Inputs_Metric 31'!$S$6:$S$141,0)   )   )
       )</f>
        <v>No Data</v>
      </c>
      <c r="N262" s="120" t="str">
        <f>IF(J262=0,"No Data",
IF(   OR(     INDEX('Inputs_Metric 31'!$U$6:$U$141,MATCH($J262,'Inputs_Metric 31'!$S$6:$S$141,0))="",     INDEX('Inputs_Metric 31'!$U$6:$U$141,MATCH($J262,'Inputs_Metric 31'!$S$6:$S$141,0))="CDL_Rev"  ),     "No Mapped Crop",INDEX('Inputs_Metric 31'!$U$6:$U$141,MATCH($J262,'Inputs_Metric 31'!$S$6:$S$141,0))))</f>
        <v>No Data</v>
      </c>
      <c r="O262" s="102" t="e">
        <f>IF(N262="No Mapped Crop","",'Inputs_Metric 31'!$H$43*INDEX('Inputs_Metric 31'!$D$6:$D$109,MATCH(CONCATENATE(N262,H262),'Inputs_Metric 31'!$E$6:$E$109,0)))</f>
        <v>#N/A</v>
      </c>
      <c r="P262" s="175" t="e">
        <f>IF(M262="No Mapped Crop","",INDEX('Inputs_Metric 31'!$M$7:$O$26,MATCH(M262,'Inputs_Metric 31'!$G$7:$G$26,0),MATCH('Inputs_Metric 31'!$H$44,'Inputs_Metric 31'!$M$6:$O$6,0)))</f>
        <v>#N/A</v>
      </c>
      <c r="Q262" s="184" t="e">
        <f t="shared" si="13"/>
        <v>#N/A</v>
      </c>
      <c r="R262" s="184" t="e">
        <f t="shared" si="14"/>
        <v>#N/A</v>
      </c>
    </row>
    <row r="263" spans="3:18" x14ac:dyDescent="0.25">
      <c r="C263">
        <f t="shared" si="12"/>
        <v>10</v>
      </c>
      <c r="D263">
        <f>COUNTIF($F$4:F263,F263)</f>
        <v>78</v>
      </c>
      <c r="E263" s="40">
        <f>'Agricultural Data'!C263</f>
        <v>0</v>
      </c>
      <c r="F263" s="40">
        <f>'Agricultural Data'!D263</f>
        <v>0</v>
      </c>
      <c r="G263" s="40">
        <f>'Agricultural Data'!E263</f>
        <v>0</v>
      </c>
      <c r="H263" s="38">
        <f>'Agricultural Data'!F263</f>
        <v>0</v>
      </c>
      <c r="I263" s="38">
        <f>'Agricultural Data'!G263</f>
        <v>0</v>
      </c>
      <c r="J263" s="38">
        <f>'Agricultural Data'!H263</f>
        <v>0</v>
      </c>
      <c r="K263" s="118">
        <f>'Agricultural Data'!I263</f>
        <v>0</v>
      </c>
      <c r="L263" s="121">
        <f>'Agricultural Data'!J263</f>
        <v>0</v>
      </c>
      <c r="M263" s="120" t="str">
        <f>IF(J263=0,"No Data",
IF(     OR(   INDEX('Inputs_Metric 31'!$T$6:$T$141,  MATCH($J263,'Inputs_Metric 31'!$S$6:$S$141,0))  =  "",     INDEX('Inputs_Metric 31'!$T$6:$T$141,MATCH($J263,'Inputs_Metric 31'!$S$6:$S$141,0))="CDL_Rev"),                 "No Mapped Crop",                  INDEX('Inputs_Metric 31'!$T$6:$T$141,MATCH($J263,'Inputs_Metric 31'!$S$6:$S$141,0)   )   )
       )</f>
        <v>No Data</v>
      </c>
      <c r="N263" s="120" t="str">
        <f>IF(J263=0,"No Data",
IF(   OR(     INDEX('Inputs_Metric 31'!$U$6:$U$141,MATCH($J263,'Inputs_Metric 31'!$S$6:$S$141,0))="",     INDEX('Inputs_Metric 31'!$U$6:$U$141,MATCH($J263,'Inputs_Metric 31'!$S$6:$S$141,0))="CDL_Rev"  ),     "No Mapped Crop",INDEX('Inputs_Metric 31'!$U$6:$U$141,MATCH($J263,'Inputs_Metric 31'!$S$6:$S$141,0))))</f>
        <v>No Data</v>
      </c>
      <c r="O263" s="102" t="e">
        <f>IF(N263="No Mapped Crop","",'Inputs_Metric 31'!$H$43*INDEX('Inputs_Metric 31'!$D$6:$D$109,MATCH(CONCATENATE(N263,H263),'Inputs_Metric 31'!$E$6:$E$109,0)))</f>
        <v>#N/A</v>
      </c>
      <c r="P263" s="175" t="e">
        <f>IF(M263="No Mapped Crop","",INDEX('Inputs_Metric 31'!$M$7:$O$26,MATCH(M263,'Inputs_Metric 31'!$G$7:$G$26,0),MATCH('Inputs_Metric 31'!$H$44,'Inputs_Metric 31'!$M$6:$O$6,0)))</f>
        <v>#N/A</v>
      </c>
      <c r="Q263" s="184" t="e">
        <f t="shared" si="13"/>
        <v>#N/A</v>
      </c>
      <c r="R263" s="184" t="e">
        <f t="shared" si="14"/>
        <v>#N/A</v>
      </c>
    </row>
    <row r="264" spans="3:18" x14ac:dyDescent="0.25">
      <c r="C264">
        <f t="shared" si="12"/>
        <v>10</v>
      </c>
      <c r="D264">
        <f>COUNTIF($F$4:F264,F264)</f>
        <v>79</v>
      </c>
      <c r="E264" s="40">
        <f>'Agricultural Data'!C264</f>
        <v>0</v>
      </c>
      <c r="F264" s="40">
        <f>'Agricultural Data'!D264</f>
        <v>0</v>
      </c>
      <c r="G264" s="40">
        <f>'Agricultural Data'!E264</f>
        <v>0</v>
      </c>
      <c r="H264" s="38">
        <f>'Agricultural Data'!F264</f>
        <v>0</v>
      </c>
      <c r="I264" s="38">
        <f>'Agricultural Data'!G264</f>
        <v>0</v>
      </c>
      <c r="J264" s="38">
        <f>'Agricultural Data'!H264</f>
        <v>0</v>
      </c>
      <c r="K264" s="118">
        <f>'Agricultural Data'!I264</f>
        <v>0</v>
      </c>
      <c r="L264" s="121">
        <f>'Agricultural Data'!J264</f>
        <v>0</v>
      </c>
      <c r="M264" s="120" t="str">
        <f>IF(J264=0,"No Data",
IF(     OR(   INDEX('Inputs_Metric 31'!$T$6:$T$141,  MATCH($J264,'Inputs_Metric 31'!$S$6:$S$141,0))  =  "",     INDEX('Inputs_Metric 31'!$T$6:$T$141,MATCH($J264,'Inputs_Metric 31'!$S$6:$S$141,0))="CDL_Rev"),                 "No Mapped Crop",                  INDEX('Inputs_Metric 31'!$T$6:$T$141,MATCH($J264,'Inputs_Metric 31'!$S$6:$S$141,0)   )   )
       )</f>
        <v>No Data</v>
      </c>
      <c r="N264" s="120" t="str">
        <f>IF(J264=0,"No Data",
IF(   OR(     INDEX('Inputs_Metric 31'!$U$6:$U$141,MATCH($J264,'Inputs_Metric 31'!$S$6:$S$141,0))="",     INDEX('Inputs_Metric 31'!$U$6:$U$141,MATCH($J264,'Inputs_Metric 31'!$S$6:$S$141,0))="CDL_Rev"  ),     "No Mapped Crop",INDEX('Inputs_Metric 31'!$U$6:$U$141,MATCH($J264,'Inputs_Metric 31'!$S$6:$S$141,0))))</f>
        <v>No Data</v>
      </c>
      <c r="O264" s="102" t="e">
        <f>IF(N264="No Mapped Crop","",'Inputs_Metric 31'!$H$43*INDEX('Inputs_Metric 31'!$D$6:$D$109,MATCH(CONCATENATE(N264,H264),'Inputs_Metric 31'!$E$6:$E$109,0)))</f>
        <v>#N/A</v>
      </c>
      <c r="P264" s="175" t="e">
        <f>IF(M264="No Mapped Crop","",INDEX('Inputs_Metric 31'!$M$7:$O$26,MATCH(M264,'Inputs_Metric 31'!$G$7:$G$26,0),MATCH('Inputs_Metric 31'!$H$44,'Inputs_Metric 31'!$M$6:$O$6,0)))</f>
        <v>#N/A</v>
      </c>
      <c r="Q264" s="184" t="e">
        <f t="shared" si="13"/>
        <v>#N/A</v>
      </c>
      <c r="R264" s="184" t="e">
        <f t="shared" si="14"/>
        <v>#N/A</v>
      </c>
    </row>
    <row r="265" spans="3:18" x14ac:dyDescent="0.25">
      <c r="C265">
        <f t="shared" si="12"/>
        <v>10</v>
      </c>
      <c r="D265">
        <f>COUNTIF($F$4:F265,F265)</f>
        <v>80</v>
      </c>
      <c r="E265" s="40">
        <f>'Agricultural Data'!C265</f>
        <v>0</v>
      </c>
      <c r="F265" s="40">
        <f>'Agricultural Data'!D265</f>
        <v>0</v>
      </c>
      <c r="G265" s="40">
        <f>'Agricultural Data'!E265</f>
        <v>0</v>
      </c>
      <c r="H265" s="38">
        <f>'Agricultural Data'!F265</f>
        <v>0</v>
      </c>
      <c r="I265" s="38">
        <f>'Agricultural Data'!G265</f>
        <v>0</v>
      </c>
      <c r="J265" s="38">
        <f>'Agricultural Data'!H265</f>
        <v>0</v>
      </c>
      <c r="K265" s="118">
        <f>'Agricultural Data'!I265</f>
        <v>0</v>
      </c>
      <c r="L265" s="121">
        <f>'Agricultural Data'!J265</f>
        <v>0</v>
      </c>
      <c r="M265" s="120" t="str">
        <f>IF(J265=0,"No Data",
IF(     OR(   INDEX('Inputs_Metric 31'!$T$6:$T$141,  MATCH($J265,'Inputs_Metric 31'!$S$6:$S$141,0))  =  "",     INDEX('Inputs_Metric 31'!$T$6:$T$141,MATCH($J265,'Inputs_Metric 31'!$S$6:$S$141,0))="CDL_Rev"),                 "No Mapped Crop",                  INDEX('Inputs_Metric 31'!$T$6:$T$141,MATCH($J265,'Inputs_Metric 31'!$S$6:$S$141,0)   )   )
       )</f>
        <v>No Data</v>
      </c>
      <c r="N265" s="120" t="str">
        <f>IF(J265=0,"No Data",
IF(   OR(     INDEX('Inputs_Metric 31'!$U$6:$U$141,MATCH($J265,'Inputs_Metric 31'!$S$6:$S$141,0))="",     INDEX('Inputs_Metric 31'!$U$6:$U$141,MATCH($J265,'Inputs_Metric 31'!$S$6:$S$141,0))="CDL_Rev"  ),     "No Mapped Crop",INDEX('Inputs_Metric 31'!$U$6:$U$141,MATCH($J265,'Inputs_Metric 31'!$S$6:$S$141,0))))</f>
        <v>No Data</v>
      </c>
      <c r="O265" s="102" t="e">
        <f>IF(N265="No Mapped Crop","",'Inputs_Metric 31'!$H$43*INDEX('Inputs_Metric 31'!$D$6:$D$109,MATCH(CONCATENATE(N265,H265),'Inputs_Metric 31'!$E$6:$E$109,0)))</f>
        <v>#N/A</v>
      </c>
      <c r="P265" s="175" t="e">
        <f>IF(M265="No Mapped Crop","",INDEX('Inputs_Metric 31'!$M$7:$O$26,MATCH(M265,'Inputs_Metric 31'!$G$7:$G$26,0),MATCH('Inputs_Metric 31'!$H$44,'Inputs_Metric 31'!$M$6:$O$6,0)))</f>
        <v>#N/A</v>
      </c>
      <c r="Q265" s="184" t="e">
        <f t="shared" si="13"/>
        <v>#N/A</v>
      </c>
      <c r="R265" s="184" t="e">
        <f t="shared" si="14"/>
        <v>#N/A</v>
      </c>
    </row>
    <row r="266" spans="3:18" x14ac:dyDescent="0.25">
      <c r="C266">
        <f t="shared" si="12"/>
        <v>10</v>
      </c>
      <c r="D266">
        <f>COUNTIF($F$4:F266,F266)</f>
        <v>81</v>
      </c>
      <c r="E266" s="40">
        <f>'Agricultural Data'!C266</f>
        <v>0</v>
      </c>
      <c r="F266" s="40">
        <f>'Agricultural Data'!D266</f>
        <v>0</v>
      </c>
      <c r="G266" s="40">
        <f>'Agricultural Data'!E266</f>
        <v>0</v>
      </c>
      <c r="H266" s="38">
        <f>'Agricultural Data'!F266</f>
        <v>0</v>
      </c>
      <c r="I266" s="38">
        <f>'Agricultural Data'!G266</f>
        <v>0</v>
      </c>
      <c r="J266" s="38">
        <f>'Agricultural Data'!H266</f>
        <v>0</v>
      </c>
      <c r="K266" s="118">
        <f>'Agricultural Data'!I266</f>
        <v>0</v>
      </c>
      <c r="L266" s="121">
        <f>'Agricultural Data'!J266</f>
        <v>0</v>
      </c>
      <c r="M266" s="120" t="str">
        <f>IF(J266=0,"No Data",
IF(     OR(   INDEX('Inputs_Metric 31'!$T$6:$T$141,  MATCH($J266,'Inputs_Metric 31'!$S$6:$S$141,0))  =  "",     INDEX('Inputs_Metric 31'!$T$6:$T$141,MATCH($J266,'Inputs_Metric 31'!$S$6:$S$141,0))="CDL_Rev"),                 "No Mapped Crop",                  INDEX('Inputs_Metric 31'!$T$6:$T$141,MATCH($J266,'Inputs_Metric 31'!$S$6:$S$141,0)   )   )
       )</f>
        <v>No Data</v>
      </c>
      <c r="N266" s="120" t="str">
        <f>IF(J266=0,"No Data",
IF(   OR(     INDEX('Inputs_Metric 31'!$U$6:$U$141,MATCH($J266,'Inputs_Metric 31'!$S$6:$S$141,0))="",     INDEX('Inputs_Metric 31'!$U$6:$U$141,MATCH($J266,'Inputs_Metric 31'!$S$6:$S$141,0))="CDL_Rev"  ),     "No Mapped Crop",INDEX('Inputs_Metric 31'!$U$6:$U$141,MATCH($J266,'Inputs_Metric 31'!$S$6:$S$141,0))))</f>
        <v>No Data</v>
      </c>
      <c r="O266" s="102" t="e">
        <f>IF(N266="No Mapped Crop","",'Inputs_Metric 31'!$H$43*INDEX('Inputs_Metric 31'!$D$6:$D$109,MATCH(CONCATENATE(N266,H266),'Inputs_Metric 31'!$E$6:$E$109,0)))</f>
        <v>#N/A</v>
      </c>
      <c r="P266" s="175" t="e">
        <f>IF(M266="No Mapped Crop","",INDEX('Inputs_Metric 31'!$M$7:$O$26,MATCH(M266,'Inputs_Metric 31'!$G$7:$G$26,0),MATCH('Inputs_Metric 31'!$H$44,'Inputs_Metric 31'!$M$6:$O$6,0)))</f>
        <v>#N/A</v>
      </c>
      <c r="Q266" s="184" t="e">
        <f t="shared" si="13"/>
        <v>#N/A</v>
      </c>
      <c r="R266" s="184" t="e">
        <f t="shared" si="14"/>
        <v>#N/A</v>
      </c>
    </row>
    <row r="267" spans="3:18" x14ac:dyDescent="0.25">
      <c r="C267">
        <f t="shared" si="12"/>
        <v>10</v>
      </c>
      <c r="D267">
        <f>COUNTIF($F$4:F267,F267)</f>
        <v>82</v>
      </c>
      <c r="E267" s="40">
        <f>'Agricultural Data'!C267</f>
        <v>0</v>
      </c>
      <c r="F267" s="40">
        <f>'Agricultural Data'!D267</f>
        <v>0</v>
      </c>
      <c r="G267" s="40">
        <f>'Agricultural Data'!E267</f>
        <v>0</v>
      </c>
      <c r="H267" s="38">
        <f>'Agricultural Data'!F267</f>
        <v>0</v>
      </c>
      <c r="I267" s="38">
        <f>'Agricultural Data'!G267</f>
        <v>0</v>
      </c>
      <c r="J267" s="38">
        <f>'Agricultural Data'!H267</f>
        <v>0</v>
      </c>
      <c r="K267" s="118">
        <f>'Agricultural Data'!I267</f>
        <v>0</v>
      </c>
      <c r="L267" s="121">
        <f>'Agricultural Data'!J267</f>
        <v>0</v>
      </c>
      <c r="M267" s="120" t="str">
        <f>IF(J267=0,"No Data",
IF(     OR(   INDEX('Inputs_Metric 31'!$T$6:$T$141,  MATCH($J267,'Inputs_Metric 31'!$S$6:$S$141,0))  =  "",     INDEX('Inputs_Metric 31'!$T$6:$T$141,MATCH($J267,'Inputs_Metric 31'!$S$6:$S$141,0))="CDL_Rev"),                 "No Mapped Crop",                  INDEX('Inputs_Metric 31'!$T$6:$T$141,MATCH($J267,'Inputs_Metric 31'!$S$6:$S$141,0)   )   )
       )</f>
        <v>No Data</v>
      </c>
      <c r="N267" s="120" t="str">
        <f>IF(J267=0,"No Data",
IF(   OR(     INDEX('Inputs_Metric 31'!$U$6:$U$141,MATCH($J267,'Inputs_Metric 31'!$S$6:$S$141,0))="",     INDEX('Inputs_Metric 31'!$U$6:$U$141,MATCH($J267,'Inputs_Metric 31'!$S$6:$S$141,0))="CDL_Rev"  ),     "No Mapped Crop",INDEX('Inputs_Metric 31'!$U$6:$U$141,MATCH($J267,'Inputs_Metric 31'!$S$6:$S$141,0))))</f>
        <v>No Data</v>
      </c>
      <c r="O267" s="102" t="e">
        <f>IF(N267="No Mapped Crop","",'Inputs_Metric 31'!$H$43*INDEX('Inputs_Metric 31'!$D$6:$D$109,MATCH(CONCATENATE(N267,H267),'Inputs_Metric 31'!$E$6:$E$109,0)))</f>
        <v>#N/A</v>
      </c>
      <c r="P267" s="175" t="e">
        <f>IF(M267="No Mapped Crop","",INDEX('Inputs_Metric 31'!$M$7:$O$26,MATCH(M267,'Inputs_Metric 31'!$G$7:$G$26,0),MATCH('Inputs_Metric 31'!$H$44,'Inputs_Metric 31'!$M$6:$O$6,0)))</f>
        <v>#N/A</v>
      </c>
      <c r="Q267" s="184" t="e">
        <f t="shared" si="13"/>
        <v>#N/A</v>
      </c>
      <c r="R267" s="184" t="e">
        <f t="shared" si="14"/>
        <v>#N/A</v>
      </c>
    </row>
    <row r="268" spans="3:18" x14ac:dyDescent="0.25">
      <c r="C268">
        <f t="shared" si="12"/>
        <v>10</v>
      </c>
      <c r="D268">
        <f>COUNTIF($F$4:F268,F268)</f>
        <v>83</v>
      </c>
      <c r="E268" s="40">
        <f>'Agricultural Data'!C268</f>
        <v>0</v>
      </c>
      <c r="F268" s="40">
        <f>'Agricultural Data'!D268</f>
        <v>0</v>
      </c>
      <c r="G268" s="40">
        <f>'Agricultural Data'!E268</f>
        <v>0</v>
      </c>
      <c r="H268" s="38">
        <f>'Agricultural Data'!F268</f>
        <v>0</v>
      </c>
      <c r="I268" s="38">
        <f>'Agricultural Data'!G268</f>
        <v>0</v>
      </c>
      <c r="J268" s="38">
        <f>'Agricultural Data'!H268</f>
        <v>0</v>
      </c>
      <c r="K268" s="118">
        <f>'Agricultural Data'!I268</f>
        <v>0</v>
      </c>
      <c r="L268" s="121">
        <f>'Agricultural Data'!J268</f>
        <v>0</v>
      </c>
      <c r="M268" s="120" t="str">
        <f>IF(J268=0,"No Data",
IF(     OR(   INDEX('Inputs_Metric 31'!$T$6:$T$141,  MATCH($J268,'Inputs_Metric 31'!$S$6:$S$141,0))  =  "",     INDEX('Inputs_Metric 31'!$T$6:$T$141,MATCH($J268,'Inputs_Metric 31'!$S$6:$S$141,0))="CDL_Rev"),                 "No Mapped Crop",                  INDEX('Inputs_Metric 31'!$T$6:$T$141,MATCH($J268,'Inputs_Metric 31'!$S$6:$S$141,0)   )   )
       )</f>
        <v>No Data</v>
      </c>
      <c r="N268" s="120" t="str">
        <f>IF(J268=0,"No Data",
IF(   OR(     INDEX('Inputs_Metric 31'!$U$6:$U$141,MATCH($J268,'Inputs_Metric 31'!$S$6:$S$141,0))="",     INDEX('Inputs_Metric 31'!$U$6:$U$141,MATCH($J268,'Inputs_Metric 31'!$S$6:$S$141,0))="CDL_Rev"  ),     "No Mapped Crop",INDEX('Inputs_Metric 31'!$U$6:$U$141,MATCH($J268,'Inputs_Metric 31'!$S$6:$S$141,0))))</f>
        <v>No Data</v>
      </c>
      <c r="O268" s="102" t="e">
        <f>IF(N268="No Mapped Crop","",'Inputs_Metric 31'!$H$43*INDEX('Inputs_Metric 31'!$D$6:$D$109,MATCH(CONCATENATE(N268,H268),'Inputs_Metric 31'!$E$6:$E$109,0)))</f>
        <v>#N/A</v>
      </c>
      <c r="P268" s="175" t="e">
        <f>IF(M268="No Mapped Crop","",INDEX('Inputs_Metric 31'!$M$7:$O$26,MATCH(M268,'Inputs_Metric 31'!$G$7:$G$26,0),MATCH('Inputs_Metric 31'!$H$44,'Inputs_Metric 31'!$M$6:$O$6,0)))</f>
        <v>#N/A</v>
      </c>
      <c r="Q268" s="184" t="e">
        <f t="shared" si="13"/>
        <v>#N/A</v>
      </c>
      <c r="R268" s="184" t="e">
        <f t="shared" si="14"/>
        <v>#N/A</v>
      </c>
    </row>
    <row r="269" spans="3:18" x14ac:dyDescent="0.25">
      <c r="C269">
        <f t="shared" si="12"/>
        <v>10</v>
      </c>
      <c r="D269">
        <f>COUNTIF($F$4:F269,F269)</f>
        <v>84</v>
      </c>
      <c r="E269" s="40">
        <f>'Agricultural Data'!C269</f>
        <v>0</v>
      </c>
      <c r="F269" s="40">
        <f>'Agricultural Data'!D269</f>
        <v>0</v>
      </c>
      <c r="G269" s="40">
        <f>'Agricultural Data'!E269</f>
        <v>0</v>
      </c>
      <c r="H269" s="38">
        <f>'Agricultural Data'!F269</f>
        <v>0</v>
      </c>
      <c r="I269" s="38">
        <f>'Agricultural Data'!G269</f>
        <v>0</v>
      </c>
      <c r="J269" s="38">
        <f>'Agricultural Data'!H269</f>
        <v>0</v>
      </c>
      <c r="K269" s="118">
        <f>'Agricultural Data'!I269</f>
        <v>0</v>
      </c>
      <c r="L269" s="121">
        <f>'Agricultural Data'!J269</f>
        <v>0</v>
      </c>
      <c r="M269" s="120" t="str">
        <f>IF(J269=0,"No Data",
IF(     OR(   INDEX('Inputs_Metric 31'!$T$6:$T$141,  MATCH($J269,'Inputs_Metric 31'!$S$6:$S$141,0))  =  "",     INDEX('Inputs_Metric 31'!$T$6:$T$141,MATCH($J269,'Inputs_Metric 31'!$S$6:$S$141,0))="CDL_Rev"),                 "No Mapped Crop",                  INDEX('Inputs_Metric 31'!$T$6:$T$141,MATCH($J269,'Inputs_Metric 31'!$S$6:$S$141,0)   )   )
       )</f>
        <v>No Data</v>
      </c>
      <c r="N269" s="120" t="str">
        <f>IF(J269=0,"No Data",
IF(   OR(     INDEX('Inputs_Metric 31'!$U$6:$U$141,MATCH($J269,'Inputs_Metric 31'!$S$6:$S$141,0))="",     INDEX('Inputs_Metric 31'!$U$6:$U$141,MATCH($J269,'Inputs_Metric 31'!$S$6:$S$141,0))="CDL_Rev"  ),     "No Mapped Crop",INDEX('Inputs_Metric 31'!$U$6:$U$141,MATCH($J269,'Inputs_Metric 31'!$S$6:$S$141,0))))</f>
        <v>No Data</v>
      </c>
      <c r="O269" s="102" t="e">
        <f>IF(N269="No Mapped Crop","",'Inputs_Metric 31'!$H$43*INDEX('Inputs_Metric 31'!$D$6:$D$109,MATCH(CONCATENATE(N269,H269),'Inputs_Metric 31'!$E$6:$E$109,0)))</f>
        <v>#N/A</v>
      </c>
      <c r="P269" s="175" t="e">
        <f>IF(M269="No Mapped Crop","",INDEX('Inputs_Metric 31'!$M$7:$O$26,MATCH(M269,'Inputs_Metric 31'!$G$7:$G$26,0),MATCH('Inputs_Metric 31'!$H$44,'Inputs_Metric 31'!$M$6:$O$6,0)))</f>
        <v>#N/A</v>
      </c>
      <c r="Q269" s="184" t="e">
        <f t="shared" si="13"/>
        <v>#N/A</v>
      </c>
      <c r="R269" s="184" t="e">
        <f t="shared" si="14"/>
        <v>#N/A</v>
      </c>
    </row>
    <row r="270" spans="3:18" x14ac:dyDescent="0.25">
      <c r="C270">
        <f t="shared" si="12"/>
        <v>10</v>
      </c>
      <c r="D270">
        <f>COUNTIF($F$4:F270,F270)</f>
        <v>85</v>
      </c>
      <c r="E270" s="40">
        <f>'Agricultural Data'!C270</f>
        <v>0</v>
      </c>
      <c r="F270" s="40">
        <f>'Agricultural Data'!D270</f>
        <v>0</v>
      </c>
      <c r="G270" s="40">
        <f>'Agricultural Data'!E270</f>
        <v>0</v>
      </c>
      <c r="H270" s="38">
        <f>'Agricultural Data'!F270</f>
        <v>0</v>
      </c>
      <c r="I270" s="38">
        <f>'Agricultural Data'!G270</f>
        <v>0</v>
      </c>
      <c r="J270" s="38">
        <f>'Agricultural Data'!H270</f>
        <v>0</v>
      </c>
      <c r="K270" s="118">
        <f>'Agricultural Data'!I270</f>
        <v>0</v>
      </c>
      <c r="L270" s="121">
        <f>'Agricultural Data'!J270</f>
        <v>0</v>
      </c>
      <c r="M270" s="120" t="str">
        <f>IF(J270=0,"No Data",
IF(     OR(   INDEX('Inputs_Metric 31'!$T$6:$T$141,  MATCH($J270,'Inputs_Metric 31'!$S$6:$S$141,0))  =  "",     INDEX('Inputs_Metric 31'!$T$6:$T$141,MATCH($J270,'Inputs_Metric 31'!$S$6:$S$141,0))="CDL_Rev"),                 "No Mapped Crop",                  INDEX('Inputs_Metric 31'!$T$6:$T$141,MATCH($J270,'Inputs_Metric 31'!$S$6:$S$141,0)   )   )
       )</f>
        <v>No Data</v>
      </c>
      <c r="N270" s="120" t="str">
        <f>IF(J270=0,"No Data",
IF(   OR(     INDEX('Inputs_Metric 31'!$U$6:$U$141,MATCH($J270,'Inputs_Metric 31'!$S$6:$S$141,0))="",     INDEX('Inputs_Metric 31'!$U$6:$U$141,MATCH($J270,'Inputs_Metric 31'!$S$6:$S$141,0))="CDL_Rev"  ),     "No Mapped Crop",INDEX('Inputs_Metric 31'!$U$6:$U$141,MATCH($J270,'Inputs_Metric 31'!$S$6:$S$141,0))))</f>
        <v>No Data</v>
      </c>
      <c r="O270" s="102" t="e">
        <f>IF(N270="No Mapped Crop","",'Inputs_Metric 31'!$H$43*INDEX('Inputs_Metric 31'!$D$6:$D$109,MATCH(CONCATENATE(N270,H270),'Inputs_Metric 31'!$E$6:$E$109,0)))</f>
        <v>#N/A</v>
      </c>
      <c r="P270" s="175" t="e">
        <f>IF(M270="No Mapped Crop","",INDEX('Inputs_Metric 31'!$M$7:$O$26,MATCH(M270,'Inputs_Metric 31'!$G$7:$G$26,0),MATCH('Inputs_Metric 31'!$H$44,'Inputs_Metric 31'!$M$6:$O$6,0)))</f>
        <v>#N/A</v>
      </c>
      <c r="Q270" s="184" t="e">
        <f t="shared" si="13"/>
        <v>#N/A</v>
      </c>
      <c r="R270" s="184" t="e">
        <f t="shared" si="14"/>
        <v>#N/A</v>
      </c>
    </row>
    <row r="271" spans="3:18" x14ac:dyDescent="0.25">
      <c r="C271">
        <f t="shared" si="12"/>
        <v>10</v>
      </c>
      <c r="D271">
        <f>COUNTIF($F$4:F271,F271)</f>
        <v>86</v>
      </c>
      <c r="E271" s="40">
        <f>'Agricultural Data'!C271</f>
        <v>0</v>
      </c>
      <c r="F271" s="40">
        <f>'Agricultural Data'!D271</f>
        <v>0</v>
      </c>
      <c r="G271" s="40">
        <f>'Agricultural Data'!E271</f>
        <v>0</v>
      </c>
      <c r="H271" s="38">
        <f>'Agricultural Data'!F271</f>
        <v>0</v>
      </c>
      <c r="I271" s="38">
        <f>'Agricultural Data'!G271</f>
        <v>0</v>
      </c>
      <c r="J271" s="38">
        <f>'Agricultural Data'!H271</f>
        <v>0</v>
      </c>
      <c r="K271" s="118">
        <f>'Agricultural Data'!I271</f>
        <v>0</v>
      </c>
      <c r="L271" s="121">
        <f>'Agricultural Data'!J271</f>
        <v>0</v>
      </c>
      <c r="M271" s="120" t="str">
        <f>IF(J271=0,"No Data",
IF(     OR(   INDEX('Inputs_Metric 31'!$T$6:$T$141,  MATCH($J271,'Inputs_Metric 31'!$S$6:$S$141,0))  =  "",     INDEX('Inputs_Metric 31'!$T$6:$T$141,MATCH($J271,'Inputs_Metric 31'!$S$6:$S$141,0))="CDL_Rev"),                 "No Mapped Crop",                  INDEX('Inputs_Metric 31'!$T$6:$T$141,MATCH($J271,'Inputs_Metric 31'!$S$6:$S$141,0)   )   )
       )</f>
        <v>No Data</v>
      </c>
      <c r="N271" s="120" t="str">
        <f>IF(J271=0,"No Data",
IF(   OR(     INDEX('Inputs_Metric 31'!$U$6:$U$141,MATCH($J271,'Inputs_Metric 31'!$S$6:$S$141,0))="",     INDEX('Inputs_Metric 31'!$U$6:$U$141,MATCH($J271,'Inputs_Metric 31'!$S$6:$S$141,0))="CDL_Rev"  ),     "No Mapped Crop",INDEX('Inputs_Metric 31'!$U$6:$U$141,MATCH($J271,'Inputs_Metric 31'!$S$6:$S$141,0))))</f>
        <v>No Data</v>
      </c>
      <c r="O271" s="102" t="e">
        <f>IF(N271="No Mapped Crop","",'Inputs_Metric 31'!$H$43*INDEX('Inputs_Metric 31'!$D$6:$D$109,MATCH(CONCATENATE(N271,H271),'Inputs_Metric 31'!$E$6:$E$109,0)))</f>
        <v>#N/A</v>
      </c>
      <c r="P271" s="175" t="e">
        <f>IF(M271="No Mapped Crop","",INDEX('Inputs_Metric 31'!$M$7:$O$26,MATCH(M271,'Inputs_Metric 31'!$G$7:$G$26,0),MATCH('Inputs_Metric 31'!$H$44,'Inputs_Metric 31'!$M$6:$O$6,0)))</f>
        <v>#N/A</v>
      </c>
      <c r="Q271" s="184" t="e">
        <f t="shared" si="13"/>
        <v>#N/A</v>
      </c>
      <c r="R271" s="184" t="e">
        <f t="shared" si="14"/>
        <v>#N/A</v>
      </c>
    </row>
    <row r="272" spans="3:18" x14ac:dyDescent="0.25">
      <c r="C272">
        <f t="shared" si="12"/>
        <v>10</v>
      </c>
      <c r="D272">
        <f>COUNTIF($F$4:F272,F272)</f>
        <v>87</v>
      </c>
      <c r="E272" s="40">
        <f>'Agricultural Data'!C272</f>
        <v>0</v>
      </c>
      <c r="F272" s="40">
        <f>'Agricultural Data'!D272</f>
        <v>0</v>
      </c>
      <c r="G272" s="40">
        <f>'Agricultural Data'!E272</f>
        <v>0</v>
      </c>
      <c r="H272" s="38">
        <f>'Agricultural Data'!F272</f>
        <v>0</v>
      </c>
      <c r="I272" s="38">
        <f>'Agricultural Data'!G272</f>
        <v>0</v>
      </c>
      <c r="J272" s="38">
        <f>'Agricultural Data'!H272</f>
        <v>0</v>
      </c>
      <c r="K272" s="118">
        <f>'Agricultural Data'!I272</f>
        <v>0</v>
      </c>
      <c r="L272" s="121">
        <f>'Agricultural Data'!J272</f>
        <v>0</v>
      </c>
      <c r="M272" s="120" t="str">
        <f>IF(J272=0,"No Data",
IF(     OR(   INDEX('Inputs_Metric 31'!$T$6:$T$141,  MATCH($J272,'Inputs_Metric 31'!$S$6:$S$141,0))  =  "",     INDEX('Inputs_Metric 31'!$T$6:$T$141,MATCH($J272,'Inputs_Metric 31'!$S$6:$S$141,0))="CDL_Rev"),                 "No Mapped Crop",                  INDEX('Inputs_Metric 31'!$T$6:$T$141,MATCH($J272,'Inputs_Metric 31'!$S$6:$S$141,0)   )   )
       )</f>
        <v>No Data</v>
      </c>
      <c r="N272" s="120" t="str">
        <f>IF(J272=0,"No Data",
IF(   OR(     INDEX('Inputs_Metric 31'!$U$6:$U$141,MATCH($J272,'Inputs_Metric 31'!$S$6:$S$141,0))="",     INDEX('Inputs_Metric 31'!$U$6:$U$141,MATCH($J272,'Inputs_Metric 31'!$S$6:$S$141,0))="CDL_Rev"  ),     "No Mapped Crop",INDEX('Inputs_Metric 31'!$U$6:$U$141,MATCH($J272,'Inputs_Metric 31'!$S$6:$S$141,0))))</f>
        <v>No Data</v>
      </c>
      <c r="O272" s="102" t="e">
        <f>IF(N272="No Mapped Crop","",'Inputs_Metric 31'!$H$43*INDEX('Inputs_Metric 31'!$D$6:$D$109,MATCH(CONCATENATE(N272,H272),'Inputs_Metric 31'!$E$6:$E$109,0)))</f>
        <v>#N/A</v>
      </c>
      <c r="P272" s="175" t="e">
        <f>IF(M272="No Mapped Crop","",INDEX('Inputs_Metric 31'!$M$7:$O$26,MATCH(M272,'Inputs_Metric 31'!$G$7:$G$26,0),MATCH('Inputs_Metric 31'!$H$44,'Inputs_Metric 31'!$M$6:$O$6,0)))</f>
        <v>#N/A</v>
      </c>
      <c r="Q272" s="184" t="e">
        <f t="shared" si="13"/>
        <v>#N/A</v>
      </c>
      <c r="R272" s="184" t="e">
        <f t="shared" si="14"/>
        <v>#N/A</v>
      </c>
    </row>
    <row r="273" spans="3:18" x14ac:dyDescent="0.25">
      <c r="C273">
        <f t="shared" si="12"/>
        <v>10</v>
      </c>
      <c r="D273">
        <f>COUNTIF($F$4:F273,F273)</f>
        <v>88</v>
      </c>
      <c r="E273" s="40">
        <f>'Agricultural Data'!C273</f>
        <v>0</v>
      </c>
      <c r="F273" s="40">
        <f>'Agricultural Data'!D273</f>
        <v>0</v>
      </c>
      <c r="G273" s="40">
        <f>'Agricultural Data'!E273</f>
        <v>0</v>
      </c>
      <c r="H273" s="38">
        <f>'Agricultural Data'!F273</f>
        <v>0</v>
      </c>
      <c r="I273" s="38">
        <f>'Agricultural Data'!G273</f>
        <v>0</v>
      </c>
      <c r="J273" s="38">
        <f>'Agricultural Data'!H273</f>
        <v>0</v>
      </c>
      <c r="K273" s="118">
        <f>'Agricultural Data'!I273</f>
        <v>0</v>
      </c>
      <c r="L273" s="121">
        <f>'Agricultural Data'!J273</f>
        <v>0</v>
      </c>
      <c r="M273" s="120" t="str">
        <f>IF(J273=0,"No Data",
IF(     OR(   INDEX('Inputs_Metric 31'!$T$6:$T$141,  MATCH($J273,'Inputs_Metric 31'!$S$6:$S$141,0))  =  "",     INDEX('Inputs_Metric 31'!$T$6:$T$141,MATCH($J273,'Inputs_Metric 31'!$S$6:$S$141,0))="CDL_Rev"),                 "No Mapped Crop",                  INDEX('Inputs_Metric 31'!$T$6:$T$141,MATCH($J273,'Inputs_Metric 31'!$S$6:$S$141,0)   )   )
       )</f>
        <v>No Data</v>
      </c>
      <c r="N273" s="120" t="str">
        <f>IF(J273=0,"No Data",
IF(   OR(     INDEX('Inputs_Metric 31'!$U$6:$U$141,MATCH($J273,'Inputs_Metric 31'!$S$6:$S$141,0))="",     INDEX('Inputs_Metric 31'!$U$6:$U$141,MATCH($J273,'Inputs_Metric 31'!$S$6:$S$141,0))="CDL_Rev"  ),     "No Mapped Crop",INDEX('Inputs_Metric 31'!$U$6:$U$141,MATCH($J273,'Inputs_Metric 31'!$S$6:$S$141,0))))</f>
        <v>No Data</v>
      </c>
      <c r="O273" s="102" t="e">
        <f>IF(N273="No Mapped Crop","",'Inputs_Metric 31'!$H$43*INDEX('Inputs_Metric 31'!$D$6:$D$109,MATCH(CONCATENATE(N273,H273),'Inputs_Metric 31'!$E$6:$E$109,0)))</f>
        <v>#N/A</v>
      </c>
      <c r="P273" s="175" t="e">
        <f>IF(M273="No Mapped Crop","",INDEX('Inputs_Metric 31'!$M$7:$O$26,MATCH(M273,'Inputs_Metric 31'!$G$7:$G$26,0),MATCH('Inputs_Metric 31'!$H$44,'Inputs_Metric 31'!$M$6:$O$6,0)))</f>
        <v>#N/A</v>
      </c>
      <c r="Q273" s="184" t="e">
        <f t="shared" si="13"/>
        <v>#N/A</v>
      </c>
      <c r="R273" s="184" t="e">
        <f t="shared" si="14"/>
        <v>#N/A</v>
      </c>
    </row>
    <row r="274" spans="3:18" x14ac:dyDescent="0.25">
      <c r="C274">
        <f t="shared" si="12"/>
        <v>10</v>
      </c>
      <c r="D274">
        <f>COUNTIF($F$4:F274,F274)</f>
        <v>89</v>
      </c>
      <c r="E274" s="40">
        <f>'Agricultural Data'!C274</f>
        <v>0</v>
      </c>
      <c r="F274" s="40">
        <f>'Agricultural Data'!D274</f>
        <v>0</v>
      </c>
      <c r="G274" s="40">
        <f>'Agricultural Data'!E274</f>
        <v>0</v>
      </c>
      <c r="H274" s="38">
        <f>'Agricultural Data'!F274</f>
        <v>0</v>
      </c>
      <c r="I274" s="38">
        <f>'Agricultural Data'!G274</f>
        <v>0</v>
      </c>
      <c r="J274" s="38">
        <f>'Agricultural Data'!H274</f>
        <v>0</v>
      </c>
      <c r="K274" s="118">
        <f>'Agricultural Data'!I274</f>
        <v>0</v>
      </c>
      <c r="L274" s="121">
        <f>'Agricultural Data'!J274</f>
        <v>0</v>
      </c>
      <c r="M274" s="120" t="str">
        <f>IF(J274=0,"No Data",
IF(     OR(   INDEX('Inputs_Metric 31'!$T$6:$T$141,  MATCH($J274,'Inputs_Metric 31'!$S$6:$S$141,0))  =  "",     INDEX('Inputs_Metric 31'!$T$6:$T$141,MATCH($J274,'Inputs_Metric 31'!$S$6:$S$141,0))="CDL_Rev"),                 "No Mapped Crop",                  INDEX('Inputs_Metric 31'!$T$6:$T$141,MATCH($J274,'Inputs_Metric 31'!$S$6:$S$141,0)   )   )
       )</f>
        <v>No Data</v>
      </c>
      <c r="N274" s="120" t="str">
        <f>IF(J274=0,"No Data",
IF(   OR(     INDEX('Inputs_Metric 31'!$U$6:$U$141,MATCH($J274,'Inputs_Metric 31'!$S$6:$S$141,0))="",     INDEX('Inputs_Metric 31'!$U$6:$U$141,MATCH($J274,'Inputs_Metric 31'!$S$6:$S$141,0))="CDL_Rev"  ),     "No Mapped Crop",INDEX('Inputs_Metric 31'!$U$6:$U$141,MATCH($J274,'Inputs_Metric 31'!$S$6:$S$141,0))))</f>
        <v>No Data</v>
      </c>
      <c r="O274" s="102" t="e">
        <f>IF(N274="No Mapped Crop","",'Inputs_Metric 31'!$H$43*INDEX('Inputs_Metric 31'!$D$6:$D$109,MATCH(CONCATENATE(N274,H274),'Inputs_Metric 31'!$E$6:$E$109,0)))</f>
        <v>#N/A</v>
      </c>
      <c r="P274" s="175" t="e">
        <f>IF(M274="No Mapped Crop","",INDEX('Inputs_Metric 31'!$M$7:$O$26,MATCH(M274,'Inputs_Metric 31'!$G$7:$G$26,0),MATCH('Inputs_Metric 31'!$H$44,'Inputs_Metric 31'!$M$6:$O$6,0)))</f>
        <v>#N/A</v>
      </c>
      <c r="Q274" s="184" t="e">
        <f t="shared" si="13"/>
        <v>#N/A</v>
      </c>
      <c r="R274" s="184" t="e">
        <f t="shared" si="14"/>
        <v>#N/A</v>
      </c>
    </row>
    <row r="275" spans="3:18" x14ac:dyDescent="0.25">
      <c r="C275">
        <f t="shared" si="12"/>
        <v>10</v>
      </c>
      <c r="D275">
        <f>COUNTIF($F$4:F275,F275)</f>
        <v>90</v>
      </c>
      <c r="E275" s="40">
        <f>'Agricultural Data'!C275</f>
        <v>0</v>
      </c>
      <c r="F275" s="40">
        <f>'Agricultural Data'!D275</f>
        <v>0</v>
      </c>
      <c r="G275" s="40">
        <f>'Agricultural Data'!E275</f>
        <v>0</v>
      </c>
      <c r="H275" s="38">
        <f>'Agricultural Data'!F275</f>
        <v>0</v>
      </c>
      <c r="I275" s="38">
        <f>'Agricultural Data'!G275</f>
        <v>0</v>
      </c>
      <c r="J275" s="38">
        <f>'Agricultural Data'!H275</f>
        <v>0</v>
      </c>
      <c r="K275" s="118">
        <f>'Agricultural Data'!I275</f>
        <v>0</v>
      </c>
      <c r="L275" s="121">
        <f>'Agricultural Data'!J275</f>
        <v>0</v>
      </c>
      <c r="M275" s="120" t="str">
        <f>IF(J275=0,"No Data",
IF(     OR(   INDEX('Inputs_Metric 31'!$T$6:$T$141,  MATCH($J275,'Inputs_Metric 31'!$S$6:$S$141,0))  =  "",     INDEX('Inputs_Metric 31'!$T$6:$T$141,MATCH($J275,'Inputs_Metric 31'!$S$6:$S$141,0))="CDL_Rev"),                 "No Mapped Crop",                  INDEX('Inputs_Metric 31'!$T$6:$T$141,MATCH($J275,'Inputs_Metric 31'!$S$6:$S$141,0)   )   )
       )</f>
        <v>No Data</v>
      </c>
      <c r="N275" s="120" t="str">
        <f>IF(J275=0,"No Data",
IF(   OR(     INDEX('Inputs_Metric 31'!$U$6:$U$141,MATCH($J275,'Inputs_Metric 31'!$S$6:$S$141,0))="",     INDEX('Inputs_Metric 31'!$U$6:$U$141,MATCH($J275,'Inputs_Metric 31'!$S$6:$S$141,0))="CDL_Rev"  ),     "No Mapped Crop",INDEX('Inputs_Metric 31'!$U$6:$U$141,MATCH($J275,'Inputs_Metric 31'!$S$6:$S$141,0))))</f>
        <v>No Data</v>
      </c>
      <c r="O275" s="102" t="e">
        <f>IF(N275="No Mapped Crop","",'Inputs_Metric 31'!$H$43*INDEX('Inputs_Metric 31'!$D$6:$D$109,MATCH(CONCATENATE(N275,H275),'Inputs_Metric 31'!$E$6:$E$109,0)))</f>
        <v>#N/A</v>
      </c>
      <c r="P275" s="175" t="e">
        <f>IF(M275="No Mapped Crop","",INDEX('Inputs_Metric 31'!$M$7:$O$26,MATCH(M275,'Inputs_Metric 31'!$G$7:$G$26,0),MATCH('Inputs_Metric 31'!$H$44,'Inputs_Metric 31'!$M$6:$O$6,0)))</f>
        <v>#N/A</v>
      </c>
      <c r="Q275" s="184" t="e">
        <f t="shared" si="13"/>
        <v>#N/A</v>
      </c>
      <c r="R275" s="184" t="e">
        <f t="shared" si="14"/>
        <v>#N/A</v>
      </c>
    </row>
    <row r="276" spans="3:18" x14ac:dyDescent="0.25">
      <c r="C276">
        <f t="shared" si="12"/>
        <v>10</v>
      </c>
      <c r="D276">
        <f>COUNTIF($F$4:F276,F276)</f>
        <v>91</v>
      </c>
      <c r="E276" s="40">
        <f>'Agricultural Data'!C276</f>
        <v>0</v>
      </c>
      <c r="F276" s="40">
        <f>'Agricultural Data'!D276</f>
        <v>0</v>
      </c>
      <c r="G276" s="40">
        <f>'Agricultural Data'!E276</f>
        <v>0</v>
      </c>
      <c r="H276" s="38">
        <f>'Agricultural Data'!F276</f>
        <v>0</v>
      </c>
      <c r="I276" s="38">
        <f>'Agricultural Data'!G276</f>
        <v>0</v>
      </c>
      <c r="J276" s="38">
        <f>'Agricultural Data'!H276</f>
        <v>0</v>
      </c>
      <c r="K276" s="118">
        <f>'Agricultural Data'!I276</f>
        <v>0</v>
      </c>
      <c r="L276" s="121">
        <f>'Agricultural Data'!J276</f>
        <v>0</v>
      </c>
      <c r="M276" s="120" t="str">
        <f>IF(J276=0,"No Data",
IF(     OR(   INDEX('Inputs_Metric 31'!$T$6:$T$141,  MATCH($J276,'Inputs_Metric 31'!$S$6:$S$141,0))  =  "",     INDEX('Inputs_Metric 31'!$T$6:$T$141,MATCH($J276,'Inputs_Metric 31'!$S$6:$S$141,0))="CDL_Rev"),                 "No Mapped Crop",                  INDEX('Inputs_Metric 31'!$T$6:$T$141,MATCH($J276,'Inputs_Metric 31'!$S$6:$S$141,0)   )   )
       )</f>
        <v>No Data</v>
      </c>
      <c r="N276" s="120" t="str">
        <f>IF(J276=0,"No Data",
IF(   OR(     INDEX('Inputs_Metric 31'!$U$6:$U$141,MATCH($J276,'Inputs_Metric 31'!$S$6:$S$141,0))="",     INDEX('Inputs_Metric 31'!$U$6:$U$141,MATCH($J276,'Inputs_Metric 31'!$S$6:$S$141,0))="CDL_Rev"  ),     "No Mapped Crop",INDEX('Inputs_Metric 31'!$U$6:$U$141,MATCH($J276,'Inputs_Metric 31'!$S$6:$S$141,0))))</f>
        <v>No Data</v>
      </c>
      <c r="O276" s="102" t="e">
        <f>IF(N276="No Mapped Crop","",'Inputs_Metric 31'!$H$43*INDEX('Inputs_Metric 31'!$D$6:$D$109,MATCH(CONCATENATE(N276,H276),'Inputs_Metric 31'!$E$6:$E$109,0)))</f>
        <v>#N/A</v>
      </c>
      <c r="P276" s="175" t="e">
        <f>IF(M276="No Mapped Crop","",INDEX('Inputs_Metric 31'!$M$7:$O$26,MATCH(M276,'Inputs_Metric 31'!$G$7:$G$26,0),MATCH('Inputs_Metric 31'!$H$44,'Inputs_Metric 31'!$M$6:$O$6,0)))</f>
        <v>#N/A</v>
      </c>
      <c r="Q276" s="184" t="e">
        <f t="shared" si="13"/>
        <v>#N/A</v>
      </c>
      <c r="R276" s="184" t="e">
        <f t="shared" si="14"/>
        <v>#N/A</v>
      </c>
    </row>
    <row r="277" spans="3:18" x14ac:dyDescent="0.25">
      <c r="C277">
        <f t="shared" si="12"/>
        <v>10</v>
      </c>
      <c r="D277">
        <f>COUNTIF($F$4:F277,F277)</f>
        <v>92</v>
      </c>
      <c r="E277" s="40">
        <f>'Agricultural Data'!C277</f>
        <v>0</v>
      </c>
      <c r="F277" s="40">
        <f>'Agricultural Data'!D277</f>
        <v>0</v>
      </c>
      <c r="G277" s="40">
        <f>'Agricultural Data'!E277</f>
        <v>0</v>
      </c>
      <c r="H277" s="38">
        <f>'Agricultural Data'!F277</f>
        <v>0</v>
      </c>
      <c r="I277" s="38">
        <f>'Agricultural Data'!G277</f>
        <v>0</v>
      </c>
      <c r="J277" s="38">
        <f>'Agricultural Data'!H277</f>
        <v>0</v>
      </c>
      <c r="K277" s="118">
        <f>'Agricultural Data'!I277</f>
        <v>0</v>
      </c>
      <c r="L277" s="121">
        <f>'Agricultural Data'!J277</f>
        <v>0</v>
      </c>
      <c r="M277" s="120" t="str">
        <f>IF(J277=0,"No Data",
IF(     OR(   INDEX('Inputs_Metric 31'!$T$6:$T$141,  MATCH($J277,'Inputs_Metric 31'!$S$6:$S$141,0))  =  "",     INDEX('Inputs_Metric 31'!$T$6:$T$141,MATCH($J277,'Inputs_Metric 31'!$S$6:$S$141,0))="CDL_Rev"),                 "No Mapped Crop",                  INDEX('Inputs_Metric 31'!$T$6:$T$141,MATCH($J277,'Inputs_Metric 31'!$S$6:$S$141,0)   )   )
       )</f>
        <v>No Data</v>
      </c>
      <c r="N277" s="120" t="str">
        <f>IF(J277=0,"No Data",
IF(   OR(     INDEX('Inputs_Metric 31'!$U$6:$U$141,MATCH($J277,'Inputs_Metric 31'!$S$6:$S$141,0))="",     INDEX('Inputs_Metric 31'!$U$6:$U$141,MATCH($J277,'Inputs_Metric 31'!$S$6:$S$141,0))="CDL_Rev"  ),     "No Mapped Crop",INDEX('Inputs_Metric 31'!$U$6:$U$141,MATCH($J277,'Inputs_Metric 31'!$S$6:$S$141,0))))</f>
        <v>No Data</v>
      </c>
      <c r="O277" s="102" t="e">
        <f>IF(N277="No Mapped Crop","",'Inputs_Metric 31'!$H$43*INDEX('Inputs_Metric 31'!$D$6:$D$109,MATCH(CONCATENATE(N277,H277),'Inputs_Metric 31'!$E$6:$E$109,0)))</f>
        <v>#N/A</v>
      </c>
      <c r="P277" s="175" t="e">
        <f>IF(M277="No Mapped Crop","",INDEX('Inputs_Metric 31'!$M$7:$O$26,MATCH(M277,'Inputs_Metric 31'!$G$7:$G$26,0),MATCH('Inputs_Metric 31'!$H$44,'Inputs_Metric 31'!$M$6:$O$6,0)))</f>
        <v>#N/A</v>
      </c>
      <c r="Q277" s="184" t="e">
        <f t="shared" si="13"/>
        <v>#N/A</v>
      </c>
      <c r="R277" s="184" t="e">
        <f t="shared" si="14"/>
        <v>#N/A</v>
      </c>
    </row>
    <row r="278" spans="3:18" x14ac:dyDescent="0.25">
      <c r="C278">
        <f t="shared" si="12"/>
        <v>10</v>
      </c>
      <c r="D278">
        <f>COUNTIF($F$4:F278,F278)</f>
        <v>93</v>
      </c>
      <c r="E278" s="40">
        <f>'Agricultural Data'!C278</f>
        <v>0</v>
      </c>
      <c r="F278" s="40">
        <f>'Agricultural Data'!D278</f>
        <v>0</v>
      </c>
      <c r="G278" s="40">
        <f>'Agricultural Data'!E278</f>
        <v>0</v>
      </c>
      <c r="H278" s="38">
        <f>'Agricultural Data'!F278</f>
        <v>0</v>
      </c>
      <c r="I278" s="38">
        <f>'Agricultural Data'!G278</f>
        <v>0</v>
      </c>
      <c r="J278" s="38">
        <f>'Agricultural Data'!H278</f>
        <v>0</v>
      </c>
      <c r="K278" s="118">
        <f>'Agricultural Data'!I278</f>
        <v>0</v>
      </c>
      <c r="L278" s="121">
        <f>'Agricultural Data'!J278</f>
        <v>0</v>
      </c>
      <c r="M278" s="120" t="str">
        <f>IF(J278=0,"No Data",
IF(     OR(   INDEX('Inputs_Metric 31'!$T$6:$T$141,  MATCH($J278,'Inputs_Metric 31'!$S$6:$S$141,0))  =  "",     INDEX('Inputs_Metric 31'!$T$6:$T$141,MATCH($J278,'Inputs_Metric 31'!$S$6:$S$141,0))="CDL_Rev"),                 "No Mapped Crop",                  INDEX('Inputs_Metric 31'!$T$6:$T$141,MATCH($J278,'Inputs_Metric 31'!$S$6:$S$141,0)   )   )
       )</f>
        <v>No Data</v>
      </c>
      <c r="N278" s="120" t="str">
        <f>IF(J278=0,"No Data",
IF(   OR(     INDEX('Inputs_Metric 31'!$U$6:$U$141,MATCH($J278,'Inputs_Metric 31'!$S$6:$S$141,0))="",     INDEX('Inputs_Metric 31'!$U$6:$U$141,MATCH($J278,'Inputs_Metric 31'!$S$6:$S$141,0))="CDL_Rev"  ),     "No Mapped Crop",INDEX('Inputs_Metric 31'!$U$6:$U$141,MATCH($J278,'Inputs_Metric 31'!$S$6:$S$141,0))))</f>
        <v>No Data</v>
      </c>
      <c r="O278" s="102" t="e">
        <f>IF(N278="No Mapped Crop","",'Inputs_Metric 31'!$H$43*INDEX('Inputs_Metric 31'!$D$6:$D$109,MATCH(CONCATENATE(N278,H278),'Inputs_Metric 31'!$E$6:$E$109,0)))</f>
        <v>#N/A</v>
      </c>
      <c r="P278" s="175" t="e">
        <f>IF(M278="No Mapped Crop","",INDEX('Inputs_Metric 31'!$M$7:$O$26,MATCH(M278,'Inputs_Metric 31'!$G$7:$G$26,0),MATCH('Inputs_Metric 31'!$H$44,'Inputs_Metric 31'!$M$6:$O$6,0)))</f>
        <v>#N/A</v>
      </c>
      <c r="Q278" s="184" t="e">
        <f t="shared" si="13"/>
        <v>#N/A</v>
      </c>
      <c r="R278" s="184" t="e">
        <f t="shared" si="14"/>
        <v>#N/A</v>
      </c>
    </row>
    <row r="279" spans="3:18" x14ac:dyDescent="0.25">
      <c r="C279">
        <f t="shared" si="12"/>
        <v>10</v>
      </c>
      <c r="D279">
        <f>COUNTIF($F$4:F279,F279)</f>
        <v>94</v>
      </c>
      <c r="E279" s="40">
        <f>'Agricultural Data'!C279</f>
        <v>0</v>
      </c>
      <c r="F279" s="40">
        <f>'Agricultural Data'!D279</f>
        <v>0</v>
      </c>
      <c r="G279" s="40">
        <f>'Agricultural Data'!E279</f>
        <v>0</v>
      </c>
      <c r="H279" s="38">
        <f>'Agricultural Data'!F279</f>
        <v>0</v>
      </c>
      <c r="I279" s="38">
        <f>'Agricultural Data'!G279</f>
        <v>0</v>
      </c>
      <c r="J279" s="38">
        <f>'Agricultural Data'!H279</f>
        <v>0</v>
      </c>
      <c r="K279" s="118">
        <f>'Agricultural Data'!I279</f>
        <v>0</v>
      </c>
      <c r="L279" s="121">
        <f>'Agricultural Data'!J279</f>
        <v>0</v>
      </c>
      <c r="M279" s="120" t="str">
        <f>IF(J279=0,"No Data",
IF(     OR(   INDEX('Inputs_Metric 31'!$T$6:$T$141,  MATCH($J279,'Inputs_Metric 31'!$S$6:$S$141,0))  =  "",     INDEX('Inputs_Metric 31'!$T$6:$T$141,MATCH($J279,'Inputs_Metric 31'!$S$6:$S$141,0))="CDL_Rev"),                 "No Mapped Crop",                  INDEX('Inputs_Metric 31'!$T$6:$T$141,MATCH($J279,'Inputs_Metric 31'!$S$6:$S$141,0)   )   )
       )</f>
        <v>No Data</v>
      </c>
      <c r="N279" s="120" t="str">
        <f>IF(J279=0,"No Data",
IF(   OR(     INDEX('Inputs_Metric 31'!$U$6:$U$141,MATCH($J279,'Inputs_Metric 31'!$S$6:$S$141,0))="",     INDEX('Inputs_Metric 31'!$U$6:$U$141,MATCH($J279,'Inputs_Metric 31'!$S$6:$S$141,0))="CDL_Rev"  ),     "No Mapped Crop",INDEX('Inputs_Metric 31'!$U$6:$U$141,MATCH($J279,'Inputs_Metric 31'!$S$6:$S$141,0))))</f>
        <v>No Data</v>
      </c>
      <c r="O279" s="102" t="e">
        <f>IF(N279="No Mapped Crop","",'Inputs_Metric 31'!$H$43*INDEX('Inputs_Metric 31'!$D$6:$D$109,MATCH(CONCATENATE(N279,H279),'Inputs_Metric 31'!$E$6:$E$109,0)))</f>
        <v>#N/A</v>
      </c>
      <c r="P279" s="175" t="e">
        <f>IF(M279="No Mapped Crop","",INDEX('Inputs_Metric 31'!$M$7:$O$26,MATCH(M279,'Inputs_Metric 31'!$G$7:$G$26,0),MATCH('Inputs_Metric 31'!$H$44,'Inputs_Metric 31'!$M$6:$O$6,0)))</f>
        <v>#N/A</v>
      </c>
      <c r="Q279" s="184" t="e">
        <f t="shared" si="13"/>
        <v>#N/A</v>
      </c>
      <c r="R279" s="184" t="e">
        <f t="shared" si="14"/>
        <v>#N/A</v>
      </c>
    </row>
    <row r="280" spans="3:18" x14ac:dyDescent="0.25">
      <c r="C280">
        <f t="shared" ref="C280:C343" si="15">IF(D280=1,C279+1,C279)</f>
        <v>10</v>
      </c>
      <c r="D280">
        <f>COUNTIF($F$4:F280,F280)</f>
        <v>95</v>
      </c>
      <c r="E280" s="40">
        <f>'Agricultural Data'!C280</f>
        <v>0</v>
      </c>
      <c r="F280" s="40">
        <f>'Agricultural Data'!D280</f>
        <v>0</v>
      </c>
      <c r="G280" s="40">
        <f>'Agricultural Data'!E280</f>
        <v>0</v>
      </c>
      <c r="H280" s="38">
        <f>'Agricultural Data'!F280</f>
        <v>0</v>
      </c>
      <c r="I280" s="38">
        <f>'Agricultural Data'!G280</f>
        <v>0</v>
      </c>
      <c r="J280" s="38">
        <f>'Agricultural Data'!H280</f>
        <v>0</v>
      </c>
      <c r="K280" s="118">
        <f>'Agricultural Data'!I280</f>
        <v>0</v>
      </c>
      <c r="L280" s="121">
        <f>'Agricultural Data'!J280</f>
        <v>0</v>
      </c>
      <c r="M280" s="120" t="str">
        <f>IF(J280=0,"No Data",
IF(     OR(   INDEX('Inputs_Metric 31'!$T$6:$T$141,  MATCH($J280,'Inputs_Metric 31'!$S$6:$S$141,0))  =  "",     INDEX('Inputs_Metric 31'!$T$6:$T$141,MATCH($J280,'Inputs_Metric 31'!$S$6:$S$141,0))="CDL_Rev"),                 "No Mapped Crop",                  INDEX('Inputs_Metric 31'!$T$6:$T$141,MATCH($J280,'Inputs_Metric 31'!$S$6:$S$141,0)   )   )
       )</f>
        <v>No Data</v>
      </c>
      <c r="N280" s="120" t="str">
        <f>IF(J280=0,"No Data",
IF(   OR(     INDEX('Inputs_Metric 31'!$U$6:$U$141,MATCH($J280,'Inputs_Metric 31'!$S$6:$S$141,0))="",     INDEX('Inputs_Metric 31'!$U$6:$U$141,MATCH($J280,'Inputs_Metric 31'!$S$6:$S$141,0))="CDL_Rev"  ),     "No Mapped Crop",INDEX('Inputs_Metric 31'!$U$6:$U$141,MATCH($J280,'Inputs_Metric 31'!$S$6:$S$141,0))))</f>
        <v>No Data</v>
      </c>
      <c r="O280" s="102" t="e">
        <f>IF(N280="No Mapped Crop","",'Inputs_Metric 31'!$H$43*INDEX('Inputs_Metric 31'!$D$6:$D$109,MATCH(CONCATENATE(N280,H280),'Inputs_Metric 31'!$E$6:$E$109,0)))</f>
        <v>#N/A</v>
      </c>
      <c r="P280" s="175" t="e">
        <f>IF(M280="No Mapped Crop","",INDEX('Inputs_Metric 31'!$M$7:$O$26,MATCH(M280,'Inputs_Metric 31'!$G$7:$G$26,0),MATCH('Inputs_Metric 31'!$H$44,'Inputs_Metric 31'!$M$6:$O$6,0)))</f>
        <v>#N/A</v>
      </c>
      <c r="Q280" s="184" t="e">
        <f t="shared" ref="Q280:Q343" si="16">IF(OR(O280="",P280=""),"",(K280*$O280*$P280))</f>
        <v>#N/A</v>
      </c>
      <c r="R280" s="184" t="e">
        <f t="shared" ref="R280:R343" si="17">IF(OR($O280="",$P280=""),"",(L280*$O280*$P280))</f>
        <v>#N/A</v>
      </c>
    </row>
    <row r="281" spans="3:18" x14ac:dyDescent="0.25">
      <c r="C281">
        <f t="shared" si="15"/>
        <v>10</v>
      </c>
      <c r="D281">
        <f>COUNTIF($F$4:F281,F281)</f>
        <v>96</v>
      </c>
      <c r="E281" s="40">
        <f>'Agricultural Data'!C281</f>
        <v>0</v>
      </c>
      <c r="F281" s="40">
        <f>'Agricultural Data'!D281</f>
        <v>0</v>
      </c>
      <c r="G281" s="40">
        <f>'Agricultural Data'!E281</f>
        <v>0</v>
      </c>
      <c r="H281" s="38">
        <f>'Agricultural Data'!F281</f>
        <v>0</v>
      </c>
      <c r="I281" s="38">
        <f>'Agricultural Data'!G281</f>
        <v>0</v>
      </c>
      <c r="J281" s="38">
        <f>'Agricultural Data'!H281</f>
        <v>0</v>
      </c>
      <c r="K281" s="118">
        <f>'Agricultural Data'!I281</f>
        <v>0</v>
      </c>
      <c r="L281" s="121">
        <f>'Agricultural Data'!J281</f>
        <v>0</v>
      </c>
      <c r="M281" s="120" t="str">
        <f>IF(J281=0,"No Data",
IF(     OR(   INDEX('Inputs_Metric 31'!$T$6:$T$141,  MATCH($J281,'Inputs_Metric 31'!$S$6:$S$141,0))  =  "",     INDEX('Inputs_Metric 31'!$T$6:$T$141,MATCH($J281,'Inputs_Metric 31'!$S$6:$S$141,0))="CDL_Rev"),                 "No Mapped Crop",                  INDEX('Inputs_Metric 31'!$T$6:$T$141,MATCH($J281,'Inputs_Metric 31'!$S$6:$S$141,0)   )   )
       )</f>
        <v>No Data</v>
      </c>
      <c r="N281" s="120" t="str">
        <f>IF(J281=0,"No Data",
IF(   OR(     INDEX('Inputs_Metric 31'!$U$6:$U$141,MATCH($J281,'Inputs_Metric 31'!$S$6:$S$141,0))="",     INDEX('Inputs_Metric 31'!$U$6:$U$141,MATCH($J281,'Inputs_Metric 31'!$S$6:$S$141,0))="CDL_Rev"  ),     "No Mapped Crop",INDEX('Inputs_Metric 31'!$U$6:$U$141,MATCH($J281,'Inputs_Metric 31'!$S$6:$S$141,0))))</f>
        <v>No Data</v>
      </c>
      <c r="O281" s="102" t="e">
        <f>IF(N281="No Mapped Crop","",'Inputs_Metric 31'!$H$43*INDEX('Inputs_Metric 31'!$D$6:$D$109,MATCH(CONCATENATE(N281,H281),'Inputs_Metric 31'!$E$6:$E$109,0)))</f>
        <v>#N/A</v>
      </c>
      <c r="P281" s="175" t="e">
        <f>IF(M281="No Mapped Crop","",INDEX('Inputs_Metric 31'!$M$7:$O$26,MATCH(M281,'Inputs_Metric 31'!$G$7:$G$26,0),MATCH('Inputs_Metric 31'!$H$44,'Inputs_Metric 31'!$M$6:$O$6,0)))</f>
        <v>#N/A</v>
      </c>
      <c r="Q281" s="184" t="e">
        <f t="shared" si="16"/>
        <v>#N/A</v>
      </c>
      <c r="R281" s="184" t="e">
        <f t="shared" si="17"/>
        <v>#N/A</v>
      </c>
    </row>
    <row r="282" spans="3:18" x14ac:dyDescent="0.25">
      <c r="C282">
        <f t="shared" si="15"/>
        <v>10</v>
      </c>
      <c r="D282">
        <f>COUNTIF($F$4:F282,F282)</f>
        <v>97</v>
      </c>
      <c r="E282" s="40">
        <f>'Agricultural Data'!C282</f>
        <v>0</v>
      </c>
      <c r="F282" s="40">
        <f>'Agricultural Data'!D282</f>
        <v>0</v>
      </c>
      <c r="G282" s="40">
        <f>'Agricultural Data'!E282</f>
        <v>0</v>
      </c>
      <c r="H282" s="38">
        <f>'Agricultural Data'!F282</f>
        <v>0</v>
      </c>
      <c r="I282" s="38">
        <f>'Agricultural Data'!G282</f>
        <v>0</v>
      </c>
      <c r="J282" s="38">
        <f>'Agricultural Data'!H282</f>
        <v>0</v>
      </c>
      <c r="K282" s="118">
        <f>'Agricultural Data'!I282</f>
        <v>0</v>
      </c>
      <c r="L282" s="121">
        <f>'Agricultural Data'!J282</f>
        <v>0</v>
      </c>
      <c r="M282" s="120" t="str">
        <f>IF(J282=0,"No Data",
IF(     OR(   INDEX('Inputs_Metric 31'!$T$6:$T$141,  MATCH($J282,'Inputs_Metric 31'!$S$6:$S$141,0))  =  "",     INDEX('Inputs_Metric 31'!$T$6:$T$141,MATCH($J282,'Inputs_Metric 31'!$S$6:$S$141,0))="CDL_Rev"),                 "No Mapped Crop",                  INDEX('Inputs_Metric 31'!$T$6:$T$141,MATCH($J282,'Inputs_Metric 31'!$S$6:$S$141,0)   )   )
       )</f>
        <v>No Data</v>
      </c>
      <c r="N282" s="120" t="str">
        <f>IF(J282=0,"No Data",
IF(   OR(     INDEX('Inputs_Metric 31'!$U$6:$U$141,MATCH($J282,'Inputs_Metric 31'!$S$6:$S$141,0))="",     INDEX('Inputs_Metric 31'!$U$6:$U$141,MATCH($J282,'Inputs_Metric 31'!$S$6:$S$141,0))="CDL_Rev"  ),     "No Mapped Crop",INDEX('Inputs_Metric 31'!$U$6:$U$141,MATCH($J282,'Inputs_Metric 31'!$S$6:$S$141,0))))</f>
        <v>No Data</v>
      </c>
      <c r="O282" s="102" t="e">
        <f>IF(N282="No Mapped Crop","",'Inputs_Metric 31'!$H$43*INDEX('Inputs_Metric 31'!$D$6:$D$109,MATCH(CONCATENATE(N282,H282),'Inputs_Metric 31'!$E$6:$E$109,0)))</f>
        <v>#N/A</v>
      </c>
      <c r="P282" s="175" t="e">
        <f>IF(M282="No Mapped Crop","",INDEX('Inputs_Metric 31'!$M$7:$O$26,MATCH(M282,'Inputs_Metric 31'!$G$7:$G$26,0),MATCH('Inputs_Metric 31'!$H$44,'Inputs_Metric 31'!$M$6:$O$6,0)))</f>
        <v>#N/A</v>
      </c>
      <c r="Q282" s="184" t="e">
        <f t="shared" si="16"/>
        <v>#N/A</v>
      </c>
      <c r="R282" s="184" t="e">
        <f t="shared" si="17"/>
        <v>#N/A</v>
      </c>
    </row>
    <row r="283" spans="3:18" x14ac:dyDescent="0.25">
      <c r="C283">
        <f t="shared" si="15"/>
        <v>10</v>
      </c>
      <c r="D283">
        <f>COUNTIF($F$4:F283,F283)</f>
        <v>98</v>
      </c>
      <c r="E283" s="40">
        <f>'Agricultural Data'!C283</f>
        <v>0</v>
      </c>
      <c r="F283" s="40">
        <f>'Agricultural Data'!D283</f>
        <v>0</v>
      </c>
      <c r="G283" s="40">
        <f>'Agricultural Data'!E283</f>
        <v>0</v>
      </c>
      <c r="H283" s="38">
        <f>'Agricultural Data'!F283</f>
        <v>0</v>
      </c>
      <c r="I283" s="38">
        <f>'Agricultural Data'!G283</f>
        <v>0</v>
      </c>
      <c r="J283" s="38">
        <f>'Agricultural Data'!H283</f>
        <v>0</v>
      </c>
      <c r="K283" s="118">
        <f>'Agricultural Data'!I283</f>
        <v>0</v>
      </c>
      <c r="L283" s="121">
        <f>'Agricultural Data'!J283</f>
        <v>0</v>
      </c>
      <c r="M283" s="120" t="str">
        <f>IF(J283=0,"No Data",
IF(     OR(   INDEX('Inputs_Metric 31'!$T$6:$T$141,  MATCH($J283,'Inputs_Metric 31'!$S$6:$S$141,0))  =  "",     INDEX('Inputs_Metric 31'!$T$6:$T$141,MATCH($J283,'Inputs_Metric 31'!$S$6:$S$141,0))="CDL_Rev"),                 "No Mapped Crop",                  INDEX('Inputs_Metric 31'!$T$6:$T$141,MATCH($J283,'Inputs_Metric 31'!$S$6:$S$141,0)   )   )
       )</f>
        <v>No Data</v>
      </c>
      <c r="N283" s="120" t="str">
        <f>IF(J283=0,"No Data",
IF(   OR(     INDEX('Inputs_Metric 31'!$U$6:$U$141,MATCH($J283,'Inputs_Metric 31'!$S$6:$S$141,0))="",     INDEX('Inputs_Metric 31'!$U$6:$U$141,MATCH($J283,'Inputs_Metric 31'!$S$6:$S$141,0))="CDL_Rev"  ),     "No Mapped Crop",INDEX('Inputs_Metric 31'!$U$6:$U$141,MATCH($J283,'Inputs_Metric 31'!$S$6:$S$141,0))))</f>
        <v>No Data</v>
      </c>
      <c r="O283" s="102" t="e">
        <f>IF(N283="No Mapped Crop","",'Inputs_Metric 31'!$H$43*INDEX('Inputs_Metric 31'!$D$6:$D$109,MATCH(CONCATENATE(N283,H283),'Inputs_Metric 31'!$E$6:$E$109,0)))</f>
        <v>#N/A</v>
      </c>
      <c r="P283" s="175" t="e">
        <f>IF(M283="No Mapped Crop","",INDEX('Inputs_Metric 31'!$M$7:$O$26,MATCH(M283,'Inputs_Metric 31'!$G$7:$G$26,0),MATCH('Inputs_Metric 31'!$H$44,'Inputs_Metric 31'!$M$6:$O$6,0)))</f>
        <v>#N/A</v>
      </c>
      <c r="Q283" s="184" t="e">
        <f t="shared" si="16"/>
        <v>#N/A</v>
      </c>
      <c r="R283" s="184" t="e">
        <f t="shared" si="17"/>
        <v>#N/A</v>
      </c>
    </row>
    <row r="284" spans="3:18" x14ac:dyDescent="0.25">
      <c r="C284">
        <f t="shared" si="15"/>
        <v>10</v>
      </c>
      <c r="D284">
        <f>COUNTIF($F$4:F284,F284)</f>
        <v>99</v>
      </c>
      <c r="E284" s="40">
        <f>'Agricultural Data'!C284</f>
        <v>0</v>
      </c>
      <c r="F284" s="40">
        <f>'Agricultural Data'!D284</f>
        <v>0</v>
      </c>
      <c r="G284" s="40">
        <f>'Agricultural Data'!E284</f>
        <v>0</v>
      </c>
      <c r="H284" s="38">
        <f>'Agricultural Data'!F284</f>
        <v>0</v>
      </c>
      <c r="I284" s="38">
        <f>'Agricultural Data'!G284</f>
        <v>0</v>
      </c>
      <c r="J284" s="38">
        <f>'Agricultural Data'!H284</f>
        <v>0</v>
      </c>
      <c r="K284" s="118">
        <f>'Agricultural Data'!I284</f>
        <v>0</v>
      </c>
      <c r="L284" s="121">
        <f>'Agricultural Data'!J284</f>
        <v>0</v>
      </c>
      <c r="M284" s="120" t="str">
        <f>IF(J284=0,"No Data",
IF(     OR(   INDEX('Inputs_Metric 31'!$T$6:$T$141,  MATCH($J284,'Inputs_Metric 31'!$S$6:$S$141,0))  =  "",     INDEX('Inputs_Metric 31'!$T$6:$T$141,MATCH($J284,'Inputs_Metric 31'!$S$6:$S$141,0))="CDL_Rev"),                 "No Mapped Crop",                  INDEX('Inputs_Metric 31'!$T$6:$T$141,MATCH($J284,'Inputs_Metric 31'!$S$6:$S$141,0)   )   )
       )</f>
        <v>No Data</v>
      </c>
      <c r="N284" s="120" t="str">
        <f>IF(J284=0,"No Data",
IF(   OR(     INDEX('Inputs_Metric 31'!$U$6:$U$141,MATCH($J284,'Inputs_Metric 31'!$S$6:$S$141,0))="",     INDEX('Inputs_Metric 31'!$U$6:$U$141,MATCH($J284,'Inputs_Metric 31'!$S$6:$S$141,0))="CDL_Rev"  ),     "No Mapped Crop",INDEX('Inputs_Metric 31'!$U$6:$U$141,MATCH($J284,'Inputs_Metric 31'!$S$6:$S$141,0))))</f>
        <v>No Data</v>
      </c>
      <c r="O284" s="102" t="e">
        <f>IF(N284="No Mapped Crop","",'Inputs_Metric 31'!$H$43*INDEX('Inputs_Metric 31'!$D$6:$D$109,MATCH(CONCATENATE(N284,H284),'Inputs_Metric 31'!$E$6:$E$109,0)))</f>
        <v>#N/A</v>
      </c>
      <c r="P284" s="175" t="e">
        <f>IF(M284="No Mapped Crop","",INDEX('Inputs_Metric 31'!$M$7:$O$26,MATCH(M284,'Inputs_Metric 31'!$G$7:$G$26,0),MATCH('Inputs_Metric 31'!$H$44,'Inputs_Metric 31'!$M$6:$O$6,0)))</f>
        <v>#N/A</v>
      </c>
      <c r="Q284" s="184" t="e">
        <f t="shared" si="16"/>
        <v>#N/A</v>
      </c>
      <c r="R284" s="184" t="e">
        <f t="shared" si="17"/>
        <v>#N/A</v>
      </c>
    </row>
    <row r="285" spans="3:18" x14ac:dyDescent="0.25">
      <c r="C285">
        <f t="shared" si="15"/>
        <v>10</v>
      </c>
      <c r="D285">
        <f>COUNTIF($F$4:F285,F285)</f>
        <v>100</v>
      </c>
      <c r="E285" s="40">
        <f>'Agricultural Data'!C285</f>
        <v>0</v>
      </c>
      <c r="F285" s="40">
        <f>'Agricultural Data'!D285</f>
        <v>0</v>
      </c>
      <c r="G285" s="40">
        <f>'Agricultural Data'!E285</f>
        <v>0</v>
      </c>
      <c r="H285" s="38">
        <f>'Agricultural Data'!F285</f>
        <v>0</v>
      </c>
      <c r="I285" s="38">
        <f>'Agricultural Data'!G285</f>
        <v>0</v>
      </c>
      <c r="J285" s="38">
        <f>'Agricultural Data'!H285</f>
        <v>0</v>
      </c>
      <c r="K285" s="118">
        <f>'Agricultural Data'!I285</f>
        <v>0</v>
      </c>
      <c r="L285" s="121">
        <f>'Agricultural Data'!J285</f>
        <v>0</v>
      </c>
      <c r="M285" s="120" t="str">
        <f>IF(J285=0,"No Data",
IF(     OR(   INDEX('Inputs_Metric 31'!$T$6:$T$141,  MATCH($J285,'Inputs_Metric 31'!$S$6:$S$141,0))  =  "",     INDEX('Inputs_Metric 31'!$T$6:$T$141,MATCH($J285,'Inputs_Metric 31'!$S$6:$S$141,0))="CDL_Rev"),                 "No Mapped Crop",                  INDEX('Inputs_Metric 31'!$T$6:$T$141,MATCH($J285,'Inputs_Metric 31'!$S$6:$S$141,0)   )   )
       )</f>
        <v>No Data</v>
      </c>
      <c r="N285" s="120" t="str">
        <f>IF(J285=0,"No Data",
IF(   OR(     INDEX('Inputs_Metric 31'!$U$6:$U$141,MATCH($J285,'Inputs_Metric 31'!$S$6:$S$141,0))="",     INDEX('Inputs_Metric 31'!$U$6:$U$141,MATCH($J285,'Inputs_Metric 31'!$S$6:$S$141,0))="CDL_Rev"  ),     "No Mapped Crop",INDEX('Inputs_Metric 31'!$U$6:$U$141,MATCH($J285,'Inputs_Metric 31'!$S$6:$S$141,0))))</f>
        <v>No Data</v>
      </c>
      <c r="O285" s="102" t="e">
        <f>IF(N285="No Mapped Crop","",'Inputs_Metric 31'!$H$43*INDEX('Inputs_Metric 31'!$D$6:$D$109,MATCH(CONCATENATE(N285,H285),'Inputs_Metric 31'!$E$6:$E$109,0)))</f>
        <v>#N/A</v>
      </c>
      <c r="P285" s="175" t="e">
        <f>IF(M285="No Mapped Crop","",INDEX('Inputs_Metric 31'!$M$7:$O$26,MATCH(M285,'Inputs_Metric 31'!$G$7:$G$26,0),MATCH('Inputs_Metric 31'!$H$44,'Inputs_Metric 31'!$M$6:$O$6,0)))</f>
        <v>#N/A</v>
      </c>
      <c r="Q285" s="184" t="e">
        <f t="shared" si="16"/>
        <v>#N/A</v>
      </c>
      <c r="R285" s="184" t="e">
        <f t="shared" si="17"/>
        <v>#N/A</v>
      </c>
    </row>
    <row r="286" spans="3:18" x14ac:dyDescent="0.25">
      <c r="C286">
        <f t="shared" si="15"/>
        <v>10</v>
      </c>
      <c r="D286">
        <f>COUNTIF($F$4:F286,F286)</f>
        <v>101</v>
      </c>
      <c r="E286" s="40">
        <f>'Agricultural Data'!C286</f>
        <v>0</v>
      </c>
      <c r="F286" s="40">
        <f>'Agricultural Data'!D286</f>
        <v>0</v>
      </c>
      <c r="G286" s="40">
        <f>'Agricultural Data'!E286</f>
        <v>0</v>
      </c>
      <c r="H286" s="38">
        <f>'Agricultural Data'!F286</f>
        <v>0</v>
      </c>
      <c r="I286" s="38">
        <f>'Agricultural Data'!G286</f>
        <v>0</v>
      </c>
      <c r="J286" s="38">
        <f>'Agricultural Data'!H286</f>
        <v>0</v>
      </c>
      <c r="K286" s="118">
        <f>'Agricultural Data'!I286</f>
        <v>0</v>
      </c>
      <c r="L286" s="121">
        <f>'Agricultural Data'!J286</f>
        <v>0</v>
      </c>
      <c r="M286" s="120" t="str">
        <f>IF(J286=0,"No Data",
IF(     OR(   INDEX('Inputs_Metric 31'!$T$6:$T$141,  MATCH($J286,'Inputs_Metric 31'!$S$6:$S$141,0))  =  "",     INDEX('Inputs_Metric 31'!$T$6:$T$141,MATCH($J286,'Inputs_Metric 31'!$S$6:$S$141,0))="CDL_Rev"),                 "No Mapped Crop",                  INDEX('Inputs_Metric 31'!$T$6:$T$141,MATCH($J286,'Inputs_Metric 31'!$S$6:$S$141,0)   )   )
       )</f>
        <v>No Data</v>
      </c>
      <c r="N286" s="120" t="str">
        <f>IF(J286=0,"No Data",
IF(   OR(     INDEX('Inputs_Metric 31'!$U$6:$U$141,MATCH($J286,'Inputs_Metric 31'!$S$6:$S$141,0))="",     INDEX('Inputs_Metric 31'!$U$6:$U$141,MATCH($J286,'Inputs_Metric 31'!$S$6:$S$141,0))="CDL_Rev"  ),     "No Mapped Crop",INDEX('Inputs_Metric 31'!$U$6:$U$141,MATCH($J286,'Inputs_Metric 31'!$S$6:$S$141,0))))</f>
        <v>No Data</v>
      </c>
      <c r="O286" s="102" t="e">
        <f>IF(N286="No Mapped Crop","",'Inputs_Metric 31'!$H$43*INDEX('Inputs_Metric 31'!$D$6:$D$109,MATCH(CONCATENATE(N286,H286),'Inputs_Metric 31'!$E$6:$E$109,0)))</f>
        <v>#N/A</v>
      </c>
      <c r="P286" s="175" t="e">
        <f>IF(M286="No Mapped Crop","",INDEX('Inputs_Metric 31'!$M$7:$O$26,MATCH(M286,'Inputs_Metric 31'!$G$7:$G$26,0),MATCH('Inputs_Metric 31'!$H$44,'Inputs_Metric 31'!$M$6:$O$6,0)))</f>
        <v>#N/A</v>
      </c>
      <c r="Q286" s="184" t="e">
        <f t="shared" si="16"/>
        <v>#N/A</v>
      </c>
      <c r="R286" s="184" t="e">
        <f t="shared" si="17"/>
        <v>#N/A</v>
      </c>
    </row>
    <row r="287" spans="3:18" x14ac:dyDescent="0.25">
      <c r="C287">
        <f t="shared" si="15"/>
        <v>10</v>
      </c>
      <c r="D287">
        <f>COUNTIF($F$4:F287,F287)</f>
        <v>102</v>
      </c>
      <c r="E287" s="40">
        <f>'Agricultural Data'!C287</f>
        <v>0</v>
      </c>
      <c r="F287" s="40">
        <f>'Agricultural Data'!D287</f>
        <v>0</v>
      </c>
      <c r="G287" s="40">
        <f>'Agricultural Data'!E287</f>
        <v>0</v>
      </c>
      <c r="H287" s="38">
        <f>'Agricultural Data'!F287</f>
        <v>0</v>
      </c>
      <c r="I287" s="38">
        <f>'Agricultural Data'!G287</f>
        <v>0</v>
      </c>
      <c r="J287" s="38">
        <f>'Agricultural Data'!H287</f>
        <v>0</v>
      </c>
      <c r="K287" s="118">
        <f>'Agricultural Data'!I287</f>
        <v>0</v>
      </c>
      <c r="L287" s="121">
        <f>'Agricultural Data'!J287</f>
        <v>0</v>
      </c>
      <c r="M287" s="120" t="str">
        <f>IF(J287=0,"No Data",
IF(     OR(   INDEX('Inputs_Metric 31'!$T$6:$T$141,  MATCH($J287,'Inputs_Metric 31'!$S$6:$S$141,0))  =  "",     INDEX('Inputs_Metric 31'!$T$6:$T$141,MATCH($J287,'Inputs_Metric 31'!$S$6:$S$141,0))="CDL_Rev"),                 "No Mapped Crop",                  INDEX('Inputs_Metric 31'!$T$6:$T$141,MATCH($J287,'Inputs_Metric 31'!$S$6:$S$141,0)   )   )
       )</f>
        <v>No Data</v>
      </c>
      <c r="N287" s="120" t="str">
        <f>IF(J287=0,"No Data",
IF(   OR(     INDEX('Inputs_Metric 31'!$U$6:$U$141,MATCH($J287,'Inputs_Metric 31'!$S$6:$S$141,0))="",     INDEX('Inputs_Metric 31'!$U$6:$U$141,MATCH($J287,'Inputs_Metric 31'!$S$6:$S$141,0))="CDL_Rev"  ),     "No Mapped Crop",INDEX('Inputs_Metric 31'!$U$6:$U$141,MATCH($J287,'Inputs_Metric 31'!$S$6:$S$141,0))))</f>
        <v>No Data</v>
      </c>
      <c r="O287" s="102" t="e">
        <f>IF(N287="No Mapped Crop","",'Inputs_Metric 31'!$H$43*INDEX('Inputs_Metric 31'!$D$6:$D$109,MATCH(CONCATENATE(N287,H287),'Inputs_Metric 31'!$E$6:$E$109,0)))</f>
        <v>#N/A</v>
      </c>
      <c r="P287" s="175" t="e">
        <f>IF(M287="No Mapped Crop","",INDEX('Inputs_Metric 31'!$M$7:$O$26,MATCH(M287,'Inputs_Metric 31'!$G$7:$G$26,0),MATCH('Inputs_Metric 31'!$H$44,'Inputs_Metric 31'!$M$6:$O$6,0)))</f>
        <v>#N/A</v>
      </c>
      <c r="Q287" s="184" t="e">
        <f t="shared" si="16"/>
        <v>#N/A</v>
      </c>
      <c r="R287" s="184" t="e">
        <f t="shared" si="17"/>
        <v>#N/A</v>
      </c>
    </row>
    <row r="288" spans="3:18" x14ac:dyDescent="0.25">
      <c r="C288">
        <f t="shared" si="15"/>
        <v>10</v>
      </c>
      <c r="D288">
        <f>COUNTIF($F$4:F288,F288)</f>
        <v>103</v>
      </c>
      <c r="E288" s="40">
        <f>'Agricultural Data'!C288</f>
        <v>0</v>
      </c>
      <c r="F288" s="40">
        <f>'Agricultural Data'!D288</f>
        <v>0</v>
      </c>
      <c r="G288" s="40">
        <f>'Agricultural Data'!E288</f>
        <v>0</v>
      </c>
      <c r="H288" s="38">
        <f>'Agricultural Data'!F288</f>
        <v>0</v>
      </c>
      <c r="I288" s="38">
        <f>'Agricultural Data'!G288</f>
        <v>0</v>
      </c>
      <c r="J288" s="38">
        <f>'Agricultural Data'!H288</f>
        <v>0</v>
      </c>
      <c r="K288" s="118">
        <f>'Agricultural Data'!I288</f>
        <v>0</v>
      </c>
      <c r="L288" s="121">
        <f>'Agricultural Data'!J288</f>
        <v>0</v>
      </c>
      <c r="M288" s="120" t="str">
        <f>IF(J288=0,"No Data",
IF(     OR(   INDEX('Inputs_Metric 31'!$T$6:$T$141,  MATCH($J288,'Inputs_Metric 31'!$S$6:$S$141,0))  =  "",     INDEX('Inputs_Metric 31'!$T$6:$T$141,MATCH($J288,'Inputs_Metric 31'!$S$6:$S$141,0))="CDL_Rev"),                 "No Mapped Crop",                  INDEX('Inputs_Metric 31'!$T$6:$T$141,MATCH($J288,'Inputs_Metric 31'!$S$6:$S$141,0)   )   )
       )</f>
        <v>No Data</v>
      </c>
      <c r="N288" s="120" t="str">
        <f>IF(J288=0,"No Data",
IF(   OR(     INDEX('Inputs_Metric 31'!$U$6:$U$141,MATCH($J288,'Inputs_Metric 31'!$S$6:$S$141,0))="",     INDEX('Inputs_Metric 31'!$U$6:$U$141,MATCH($J288,'Inputs_Metric 31'!$S$6:$S$141,0))="CDL_Rev"  ),     "No Mapped Crop",INDEX('Inputs_Metric 31'!$U$6:$U$141,MATCH($J288,'Inputs_Metric 31'!$S$6:$S$141,0))))</f>
        <v>No Data</v>
      </c>
      <c r="O288" s="102" t="e">
        <f>IF(N288="No Mapped Crop","",'Inputs_Metric 31'!$H$43*INDEX('Inputs_Metric 31'!$D$6:$D$109,MATCH(CONCATENATE(N288,H288),'Inputs_Metric 31'!$E$6:$E$109,0)))</f>
        <v>#N/A</v>
      </c>
      <c r="P288" s="175" t="e">
        <f>IF(M288="No Mapped Crop","",INDEX('Inputs_Metric 31'!$M$7:$O$26,MATCH(M288,'Inputs_Metric 31'!$G$7:$G$26,0),MATCH('Inputs_Metric 31'!$H$44,'Inputs_Metric 31'!$M$6:$O$6,0)))</f>
        <v>#N/A</v>
      </c>
      <c r="Q288" s="184" t="e">
        <f t="shared" si="16"/>
        <v>#N/A</v>
      </c>
      <c r="R288" s="184" t="e">
        <f t="shared" si="17"/>
        <v>#N/A</v>
      </c>
    </row>
    <row r="289" spans="3:18" x14ac:dyDescent="0.25">
      <c r="C289">
        <f t="shared" si="15"/>
        <v>10</v>
      </c>
      <c r="D289">
        <f>COUNTIF($F$4:F289,F289)</f>
        <v>104</v>
      </c>
      <c r="E289" s="40">
        <f>'Agricultural Data'!C289</f>
        <v>0</v>
      </c>
      <c r="F289" s="40">
        <f>'Agricultural Data'!D289</f>
        <v>0</v>
      </c>
      <c r="G289" s="40">
        <f>'Agricultural Data'!E289</f>
        <v>0</v>
      </c>
      <c r="H289" s="38">
        <f>'Agricultural Data'!F289</f>
        <v>0</v>
      </c>
      <c r="I289" s="38">
        <f>'Agricultural Data'!G289</f>
        <v>0</v>
      </c>
      <c r="J289" s="38">
        <f>'Agricultural Data'!H289</f>
        <v>0</v>
      </c>
      <c r="K289" s="118">
        <f>'Agricultural Data'!I289</f>
        <v>0</v>
      </c>
      <c r="L289" s="121">
        <f>'Agricultural Data'!J289</f>
        <v>0</v>
      </c>
      <c r="M289" s="120" t="str">
        <f>IF(J289=0,"No Data",
IF(     OR(   INDEX('Inputs_Metric 31'!$T$6:$T$141,  MATCH($J289,'Inputs_Metric 31'!$S$6:$S$141,0))  =  "",     INDEX('Inputs_Metric 31'!$T$6:$T$141,MATCH($J289,'Inputs_Metric 31'!$S$6:$S$141,0))="CDL_Rev"),                 "No Mapped Crop",                  INDEX('Inputs_Metric 31'!$T$6:$T$141,MATCH($J289,'Inputs_Metric 31'!$S$6:$S$141,0)   )   )
       )</f>
        <v>No Data</v>
      </c>
      <c r="N289" s="120" t="str">
        <f>IF(J289=0,"No Data",
IF(   OR(     INDEX('Inputs_Metric 31'!$U$6:$U$141,MATCH($J289,'Inputs_Metric 31'!$S$6:$S$141,0))="",     INDEX('Inputs_Metric 31'!$U$6:$U$141,MATCH($J289,'Inputs_Metric 31'!$S$6:$S$141,0))="CDL_Rev"  ),     "No Mapped Crop",INDEX('Inputs_Metric 31'!$U$6:$U$141,MATCH($J289,'Inputs_Metric 31'!$S$6:$S$141,0))))</f>
        <v>No Data</v>
      </c>
      <c r="O289" s="102" t="e">
        <f>IF(N289="No Mapped Crop","",'Inputs_Metric 31'!$H$43*INDEX('Inputs_Metric 31'!$D$6:$D$109,MATCH(CONCATENATE(N289,H289),'Inputs_Metric 31'!$E$6:$E$109,0)))</f>
        <v>#N/A</v>
      </c>
      <c r="P289" s="175" t="e">
        <f>IF(M289="No Mapped Crop","",INDEX('Inputs_Metric 31'!$M$7:$O$26,MATCH(M289,'Inputs_Metric 31'!$G$7:$G$26,0),MATCH('Inputs_Metric 31'!$H$44,'Inputs_Metric 31'!$M$6:$O$6,0)))</f>
        <v>#N/A</v>
      </c>
      <c r="Q289" s="184" t="e">
        <f t="shared" si="16"/>
        <v>#N/A</v>
      </c>
      <c r="R289" s="184" t="e">
        <f t="shared" si="17"/>
        <v>#N/A</v>
      </c>
    </row>
    <row r="290" spans="3:18" x14ac:dyDescent="0.25">
      <c r="C290">
        <f t="shared" si="15"/>
        <v>10</v>
      </c>
      <c r="D290">
        <f>COUNTIF($F$4:F290,F290)</f>
        <v>105</v>
      </c>
      <c r="E290" s="40">
        <f>'Agricultural Data'!C290</f>
        <v>0</v>
      </c>
      <c r="F290" s="40">
        <f>'Agricultural Data'!D290</f>
        <v>0</v>
      </c>
      <c r="G290" s="40">
        <f>'Agricultural Data'!E290</f>
        <v>0</v>
      </c>
      <c r="H290" s="38">
        <f>'Agricultural Data'!F290</f>
        <v>0</v>
      </c>
      <c r="I290" s="38">
        <f>'Agricultural Data'!G290</f>
        <v>0</v>
      </c>
      <c r="J290" s="38">
        <f>'Agricultural Data'!H290</f>
        <v>0</v>
      </c>
      <c r="K290" s="118">
        <f>'Agricultural Data'!I290</f>
        <v>0</v>
      </c>
      <c r="L290" s="121">
        <f>'Agricultural Data'!J290</f>
        <v>0</v>
      </c>
      <c r="M290" s="120" t="str">
        <f>IF(J290=0,"No Data",
IF(     OR(   INDEX('Inputs_Metric 31'!$T$6:$T$141,  MATCH($J290,'Inputs_Metric 31'!$S$6:$S$141,0))  =  "",     INDEX('Inputs_Metric 31'!$T$6:$T$141,MATCH($J290,'Inputs_Metric 31'!$S$6:$S$141,0))="CDL_Rev"),                 "No Mapped Crop",                  INDEX('Inputs_Metric 31'!$T$6:$T$141,MATCH($J290,'Inputs_Metric 31'!$S$6:$S$141,0)   )   )
       )</f>
        <v>No Data</v>
      </c>
      <c r="N290" s="120" t="str">
        <f>IF(J290=0,"No Data",
IF(   OR(     INDEX('Inputs_Metric 31'!$U$6:$U$141,MATCH($J290,'Inputs_Metric 31'!$S$6:$S$141,0))="",     INDEX('Inputs_Metric 31'!$U$6:$U$141,MATCH($J290,'Inputs_Metric 31'!$S$6:$S$141,0))="CDL_Rev"  ),     "No Mapped Crop",INDEX('Inputs_Metric 31'!$U$6:$U$141,MATCH($J290,'Inputs_Metric 31'!$S$6:$S$141,0))))</f>
        <v>No Data</v>
      </c>
      <c r="O290" s="102" t="e">
        <f>IF(N290="No Mapped Crop","",'Inputs_Metric 31'!$H$43*INDEX('Inputs_Metric 31'!$D$6:$D$109,MATCH(CONCATENATE(N290,H290),'Inputs_Metric 31'!$E$6:$E$109,0)))</f>
        <v>#N/A</v>
      </c>
      <c r="P290" s="175" t="e">
        <f>IF(M290="No Mapped Crop","",INDEX('Inputs_Metric 31'!$M$7:$O$26,MATCH(M290,'Inputs_Metric 31'!$G$7:$G$26,0),MATCH('Inputs_Metric 31'!$H$44,'Inputs_Metric 31'!$M$6:$O$6,0)))</f>
        <v>#N/A</v>
      </c>
      <c r="Q290" s="184" t="e">
        <f t="shared" si="16"/>
        <v>#N/A</v>
      </c>
      <c r="R290" s="184" t="e">
        <f t="shared" si="17"/>
        <v>#N/A</v>
      </c>
    </row>
    <row r="291" spans="3:18" x14ac:dyDescent="0.25">
      <c r="C291">
        <f t="shared" si="15"/>
        <v>10</v>
      </c>
      <c r="D291">
        <f>COUNTIF($F$4:F291,F291)</f>
        <v>106</v>
      </c>
      <c r="E291" s="40">
        <f>'Agricultural Data'!C291</f>
        <v>0</v>
      </c>
      <c r="F291" s="40">
        <f>'Agricultural Data'!D291</f>
        <v>0</v>
      </c>
      <c r="G291" s="40">
        <f>'Agricultural Data'!E291</f>
        <v>0</v>
      </c>
      <c r="H291" s="38">
        <f>'Agricultural Data'!F291</f>
        <v>0</v>
      </c>
      <c r="I291" s="38">
        <f>'Agricultural Data'!G291</f>
        <v>0</v>
      </c>
      <c r="J291" s="38">
        <f>'Agricultural Data'!H291</f>
        <v>0</v>
      </c>
      <c r="K291" s="118">
        <f>'Agricultural Data'!I291</f>
        <v>0</v>
      </c>
      <c r="L291" s="121">
        <f>'Agricultural Data'!J291</f>
        <v>0</v>
      </c>
      <c r="M291" s="120" t="str">
        <f>IF(J291=0,"No Data",
IF(     OR(   INDEX('Inputs_Metric 31'!$T$6:$T$141,  MATCH($J291,'Inputs_Metric 31'!$S$6:$S$141,0))  =  "",     INDEX('Inputs_Metric 31'!$T$6:$T$141,MATCH($J291,'Inputs_Metric 31'!$S$6:$S$141,0))="CDL_Rev"),                 "No Mapped Crop",                  INDEX('Inputs_Metric 31'!$T$6:$T$141,MATCH($J291,'Inputs_Metric 31'!$S$6:$S$141,0)   )   )
       )</f>
        <v>No Data</v>
      </c>
      <c r="N291" s="120" t="str">
        <f>IF(J291=0,"No Data",
IF(   OR(     INDEX('Inputs_Metric 31'!$U$6:$U$141,MATCH($J291,'Inputs_Metric 31'!$S$6:$S$141,0))="",     INDEX('Inputs_Metric 31'!$U$6:$U$141,MATCH($J291,'Inputs_Metric 31'!$S$6:$S$141,0))="CDL_Rev"  ),     "No Mapped Crop",INDEX('Inputs_Metric 31'!$U$6:$U$141,MATCH($J291,'Inputs_Metric 31'!$S$6:$S$141,0))))</f>
        <v>No Data</v>
      </c>
      <c r="O291" s="102" t="e">
        <f>IF(N291="No Mapped Crop","",'Inputs_Metric 31'!$H$43*INDEX('Inputs_Metric 31'!$D$6:$D$109,MATCH(CONCATENATE(N291,H291),'Inputs_Metric 31'!$E$6:$E$109,0)))</f>
        <v>#N/A</v>
      </c>
      <c r="P291" s="175" t="e">
        <f>IF(M291="No Mapped Crop","",INDEX('Inputs_Metric 31'!$M$7:$O$26,MATCH(M291,'Inputs_Metric 31'!$G$7:$G$26,0),MATCH('Inputs_Metric 31'!$H$44,'Inputs_Metric 31'!$M$6:$O$6,0)))</f>
        <v>#N/A</v>
      </c>
      <c r="Q291" s="184" t="e">
        <f t="shared" si="16"/>
        <v>#N/A</v>
      </c>
      <c r="R291" s="184" t="e">
        <f t="shared" si="17"/>
        <v>#N/A</v>
      </c>
    </row>
    <row r="292" spans="3:18" x14ac:dyDescent="0.25">
      <c r="C292">
        <f t="shared" si="15"/>
        <v>10</v>
      </c>
      <c r="D292">
        <f>COUNTIF($F$4:F292,F292)</f>
        <v>107</v>
      </c>
      <c r="E292" s="40">
        <f>'Agricultural Data'!C292</f>
        <v>0</v>
      </c>
      <c r="F292" s="40">
        <f>'Agricultural Data'!D292</f>
        <v>0</v>
      </c>
      <c r="G292" s="40">
        <f>'Agricultural Data'!E292</f>
        <v>0</v>
      </c>
      <c r="H292" s="38">
        <f>'Agricultural Data'!F292</f>
        <v>0</v>
      </c>
      <c r="I292" s="38">
        <f>'Agricultural Data'!G292</f>
        <v>0</v>
      </c>
      <c r="J292" s="38">
        <f>'Agricultural Data'!H292</f>
        <v>0</v>
      </c>
      <c r="K292" s="118">
        <f>'Agricultural Data'!I292</f>
        <v>0</v>
      </c>
      <c r="L292" s="121">
        <f>'Agricultural Data'!J292</f>
        <v>0</v>
      </c>
      <c r="M292" s="120" t="str">
        <f>IF(J292=0,"No Data",
IF(     OR(   INDEX('Inputs_Metric 31'!$T$6:$T$141,  MATCH($J292,'Inputs_Metric 31'!$S$6:$S$141,0))  =  "",     INDEX('Inputs_Metric 31'!$T$6:$T$141,MATCH($J292,'Inputs_Metric 31'!$S$6:$S$141,0))="CDL_Rev"),                 "No Mapped Crop",                  INDEX('Inputs_Metric 31'!$T$6:$T$141,MATCH($J292,'Inputs_Metric 31'!$S$6:$S$141,0)   )   )
       )</f>
        <v>No Data</v>
      </c>
      <c r="N292" s="120" t="str">
        <f>IF(J292=0,"No Data",
IF(   OR(     INDEX('Inputs_Metric 31'!$U$6:$U$141,MATCH($J292,'Inputs_Metric 31'!$S$6:$S$141,0))="",     INDEX('Inputs_Metric 31'!$U$6:$U$141,MATCH($J292,'Inputs_Metric 31'!$S$6:$S$141,0))="CDL_Rev"  ),     "No Mapped Crop",INDEX('Inputs_Metric 31'!$U$6:$U$141,MATCH($J292,'Inputs_Metric 31'!$S$6:$S$141,0))))</f>
        <v>No Data</v>
      </c>
      <c r="O292" s="102" t="e">
        <f>IF(N292="No Mapped Crop","",'Inputs_Metric 31'!$H$43*INDEX('Inputs_Metric 31'!$D$6:$D$109,MATCH(CONCATENATE(N292,H292),'Inputs_Metric 31'!$E$6:$E$109,0)))</f>
        <v>#N/A</v>
      </c>
      <c r="P292" s="175" t="e">
        <f>IF(M292="No Mapped Crop","",INDEX('Inputs_Metric 31'!$M$7:$O$26,MATCH(M292,'Inputs_Metric 31'!$G$7:$G$26,0),MATCH('Inputs_Metric 31'!$H$44,'Inputs_Metric 31'!$M$6:$O$6,0)))</f>
        <v>#N/A</v>
      </c>
      <c r="Q292" s="184" t="e">
        <f t="shared" si="16"/>
        <v>#N/A</v>
      </c>
      <c r="R292" s="184" t="e">
        <f t="shared" si="17"/>
        <v>#N/A</v>
      </c>
    </row>
    <row r="293" spans="3:18" x14ac:dyDescent="0.25">
      <c r="C293">
        <f t="shared" si="15"/>
        <v>10</v>
      </c>
      <c r="D293">
        <f>COUNTIF($F$4:F293,F293)</f>
        <v>108</v>
      </c>
      <c r="E293" s="40">
        <f>'Agricultural Data'!C293</f>
        <v>0</v>
      </c>
      <c r="F293" s="40">
        <f>'Agricultural Data'!D293</f>
        <v>0</v>
      </c>
      <c r="G293" s="40">
        <f>'Agricultural Data'!E293</f>
        <v>0</v>
      </c>
      <c r="H293" s="38">
        <f>'Agricultural Data'!F293</f>
        <v>0</v>
      </c>
      <c r="I293" s="38">
        <f>'Agricultural Data'!G293</f>
        <v>0</v>
      </c>
      <c r="J293" s="38">
        <f>'Agricultural Data'!H293</f>
        <v>0</v>
      </c>
      <c r="K293" s="118">
        <f>'Agricultural Data'!I293</f>
        <v>0</v>
      </c>
      <c r="L293" s="121">
        <f>'Agricultural Data'!J293</f>
        <v>0</v>
      </c>
      <c r="M293" s="120" t="str">
        <f>IF(J293=0,"No Data",
IF(     OR(   INDEX('Inputs_Metric 31'!$T$6:$T$141,  MATCH($J293,'Inputs_Metric 31'!$S$6:$S$141,0))  =  "",     INDEX('Inputs_Metric 31'!$T$6:$T$141,MATCH($J293,'Inputs_Metric 31'!$S$6:$S$141,0))="CDL_Rev"),                 "No Mapped Crop",                  INDEX('Inputs_Metric 31'!$T$6:$T$141,MATCH($J293,'Inputs_Metric 31'!$S$6:$S$141,0)   )   )
       )</f>
        <v>No Data</v>
      </c>
      <c r="N293" s="120" t="str">
        <f>IF(J293=0,"No Data",
IF(   OR(     INDEX('Inputs_Metric 31'!$U$6:$U$141,MATCH($J293,'Inputs_Metric 31'!$S$6:$S$141,0))="",     INDEX('Inputs_Metric 31'!$U$6:$U$141,MATCH($J293,'Inputs_Metric 31'!$S$6:$S$141,0))="CDL_Rev"  ),     "No Mapped Crop",INDEX('Inputs_Metric 31'!$U$6:$U$141,MATCH($J293,'Inputs_Metric 31'!$S$6:$S$141,0))))</f>
        <v>No Data</v>
      </c>
      <c r="O293" s="102" t="e">
        <f>IF(N293="No Mapped Crop","",'Inputs_Metric 31'!$H$43*INDEX('Inputs_Metric 31'!$D$6:$D$109,MATCH(CONCATENATE(N293,H293),'Inputs_Metric 31'!$E$6:$E$109,0)))</f>
        <v>#N/A</v>
      </c>
      <c r="P293" s="175" t="e">
        <f>IF(M293="No Mapped Crop","",INDEX('Inputs_Metric 31'!$M$7:$O$26,MATCH(M293,'Inputs_Metric 31'!$G$7:$G$26,0),MATCH('Inputs_Metric 31'!$H$44,'Inputs_Metric 31'!$M$6:$O$6,0)))</f>
        <v>#N/A</v>
      </c>
      <c r="Q293" s="184" t="e">
        <f t="shared" si="16"/>
        <v>#N/A</v>
      </c>
      <c r="R293" s="184" t="e">
        <f t="shared" si="17"/>
        <v>#N/A</v>
      </c>
    </row>
    <row r="294" spans="3:18" x14ac:dyDescent="0.25">
      <c r="C294">
        <f t="shared" si="15"/>
        <v>10</v>
      </c>
      <c r="D294">
        <f>COUNTIF($F$4:F294,F294)</f>
        <v>109</v>
      </c>
      <c r="E294" s="40">
        <f>'Agricultural Data'!C294</f>
        <v>0</v>
      </c>
      <c r="F294" s="40">
        <f>'Agricultural Data'!D294</f>
        <v>0</v>
      </c>
      <c r="G294" s="40">
        <f>'Agricultural Data'!E294</f>
        <v>0</v>
      </c>
      <c r="H294" s="38">
        <f>'Agricultural Data'!F294</f>
        <v>0</v>
      </c>
      <c r="I294" s="38">
        <f>'Agricultural Data'!G294</f>
        <v>0</v>
      </c>
      <c r="J294" s="38">
        <f>'Agricultural Data'!H294</f>
        <v>0</v>
      </c>
      <c r="K294" s="118">
        <f>'Agricultural Data'!I294</f>
        <v>0</v>
      </c>
      <c r="L294" s="121">
        <f>'Agricultural Data'!J294</f>
        <v>0</v>
      </c>
      <c r="M294" s="120" t="str">
        <f>IF(J294=0,"No Data",
IF(     OR(   INDEX('Inputs_Metric 31'!$T$6:$T$141,  MATCH($J294,'Inputs_Metric 31'!$S$6:$S$141,0))  =  "",     INDEX('Inputs_Metric 31'!$T$6:$T$141,MATCH($J294,'Inputs_Metric 31'!$S$6:$S$141,0))="CDL_Rev"),                 "No Mapped Crop",                  INDEX('Inputs_Metric 31'!$T$6:$T$141,MATCH($J294,'Inputs_Metric 31'!$S$6:$S$141,0)   )   )
       )</f>
        <v>No Data</v>
      </c>
      <c r="N294" s="120" t="str">
        <f>IF(J294=0,"No Data",
IF(   OR(     INDEX('Inputs_Metric 31'!$U$6:$U$141,MATCH($J294,'Inputs_Metric 31'!$S$6:$S$141,0))="",     INDEX('Inputs_Metric 31'!$U$6:$U$141,MATCH($J294,'Inputs_Metric 31'!$S$6:$S$141,0))="CDL_Rev"  ),     "No Mapped Crop",INDEX('Inputs_Metric 31'!$U$6:$U$141,MATCH($J294,'Inputs_Metric 31'!$S$6:$S$141,0))))</f>
        <v>No Data</v>
      </c>
      <c r="O294" s="102" t="e">
        <f>IF(N294="No Mapped Crop","",'Inputs_Metric 31'!$H$43*INDEX('Inputs_Metric 31'!$D$6:$D$109,MATCH(CONCATENATE(N294,H294),'Inputs_Metric 31'!$E$6:$E$109,0)))</f>
        <v>#N/A</v>
      </c>
      <c r="P294" s="175" t="e">
        <f>IF(M294="No Mapped Crop","",INDEX('Inputs_Metric 31'!$M$7:$O$26,MATCH(M294,'Inputs_Metric 31'!$G$7:$G$26,0),MATCH('Inputs_Metric 31'!$H$44,'Inputs_Metric 31'!$M$6:$O$6,0)))</f>
        <v>#N/A</v>
      </c>
      <c r="Q294" s="184" t="e">
        <f t="shared" si="16"/>
        <v>#N/A</v>
      </c>
      <c r="R294" s="184" t="e">
        <f t="shared" si="17"/>
        <v>#N/A</v>
      </c>
    </row>
    <row r="295" spans="3:18" x14ac:dyDescent="0.25">
      <c r="C295">
        <f t="shared" si="15"/>
        <v>10</v>
      </c>
      <c r="D295">
        <f>COUNTIF($F$4:F295,F295)</f>
        <v>110</v>
      </c>
      <c r="E295" s="40">
        <f>'Agricultural Data'!C295</f>
        <v>0</v>
      </c>
      <c r="F295" s="40">
        <f>'Agricultural Data'!D295</f>
        <v>0</v>
      </c>
      <c r="G295" s="40">
        <f>'Agricultural Data'!E295</f>
        <v>0</v>
      </c>
      <c r="H295" s="38">
        <f>'Agricultural Data'!F295</f>
        <v>0</v>
      </c>
      <c r="I295" s="38">
        <f>'Agricultural Data'!G295</f>
        <v>0</v>
      </c>
      <c r="J295" s="38">
        <f>'Agricultural Data'!H295</f>
        <v>0</v>
      </c>
      <c r="K295" s="118">
        <f>'Agricultural Data'!I295</f>
        <v>0</v>
      </c>
      <c r="L295" s="121">
        <f>'Agricultural Data'!J295</f>
        <v>0</v>
      </c>
      <c r="M295" s="120" t="str">
        <f>IF(J295=0,"No Data",
IF(     OR(   INDEX('Inputs_Metric 31'!$T$6:$T$141,  MATCH($J295,'Inputs_Metric 31'!$S$6:$S$141,0))  =  "",     INDEX('Inputs_Metric 31'!$T$6:$T$141,MATCH($J295,'Inputs_Metric 31'!$S$6:$S$141,0))="CDL_Rev"),                 "No Mapped Crop",                  INDEX('Inputs_Metric 31'!$T$6:$T$141,MATCH($J295,'Inputs_Metric 31'!$S$6:$S$141,0)   )   )
       )</f>
        <v>No Data</v>
      </c>
      <c r="N295" s="120" t="str">
        <f>IF(J295=0,"No Data",
IF(   OR(     INDEX('Inputs_Metric 31'!$U$6:$U$141,MATCH($J295,'Inputs_Metric 31'!$S$6:$S$141,0))="",     INDEX('Inputs_Metric 31'!$U$6:$U$141,MATCH($J295,'Inputs_Metric 31'!$S$6:$S$141,0))="CDL_Rev"  ),     "No Mapped Crop",INDEX('Inputs_Metric 31'!$U$6:$U$141,MATCH($J295,'Inputs_Metric 31'!$S$6:$S$141,0))))</f>
        <v>No Data</v>
      </c>
      <c r="O295" s="102" t="e">
        <f>IF(N295="No Mapped Crop","",'Inputs_Metric 31'!$H$43*INDEX('Inputs_Metric 31'!$D$6:$D$109,MATCH(CONCATENATE(N295,H295),'Inputs_Metric 31'!$E$6:$E$109,0)))</f>
        <v>#N/A</v>
      </c>
      <c r="P295" s="175" t="e">
        <f>IF(M295="No Mapped Crop","",INDEX('Inputs_Metric 31'!$M$7:$O$26,MATCH(M295,'Inputs_Metric 31'!$G$7:$G$26,0),MATCH('Inputs_Metric 31'!$H$44,'Inputs_Metric 31'!$M$6:$O$6,0)))</f>
        <v>#N/A</v>
      </c>
      <c r="Q295" s="184" t="e">
        <f t="shared" si="16"/>
        <v>#N/A</v>
      </c>
      <c r="R295" s="184" t="e">
        <f t="shared" si="17"/>
        <v>#N/A</v>
      </c>
    </row>
    <row r="296" spans="3:18" x14ac:dyDescent="0.25">
      <c r="C296">
        <f t="shared" si="15"/>
        <v>10</v>
      </c>
      <c r="D296">
        <f>COUNTIF($F$4:F296,F296)</f>
        <v>111</v>
      </c>
      <c r="E296" s="40">
        <f>'Agricultural Data'!C296</f>
        <v>0</v>
      </c>
      <c r="F296" s="40">
        <f>'Agricultural Data'!D296</f>
        <v>0</v>
      </c>
      <c r="G296" s="40">
        <f>'Agricultural Data'!E296</f>
        <v>0</v>
      </c>
      <c r="H296" s="38">
        <f>'Agricultural Data'!F296</f>
        <v>0</v>
      </c>
      <c r="I296" s="38">
        <f>'Agricultural Data'!G296</f>
        <v>0</v>
      </c>
      <c r="J296" s="38">
        <f>'Agricultural Data'!H296</f>
        <v>0</v>
      </c>
      <c r="K296" s="118">
        <f>'Agricultural Data'!I296</f>
        <v>0</v>
      </c>
      <c r="L296" s="121">
        <f>'Agricultural Data'!J296</f>
        <v>0</v>
      </c>
      <c r="M296" s="120" t="str">
        <f>IF(J296=0,"No Data",
IF(     OR(   INDEX('Inputs_Metric 31'!$T$6:$T$141,  MATCH($J296,'Inputs_Metric 31'!$S$6:$S$141,0))  =  "",     INDEX('Inputs_Metric 31'!$T$6:$T$141,MATCH($J296,'Inputs_Metric 31'!$S$6:$S$141,0))="CDL_Rev"),                 "No Mapped Crop",                  INDEX('Inputs_Metric 31'!$T$6:$T$141,MATCH($J296,'Inputs_Metric 31'!$S$6:$S$141,0)   )   )
       )</f>
        <v>No Data</v>
      </c>
      <c r="N296" s="120" t="str">
        <f>IF(J296=0,"No Data",
IF(   OR(     INDEX('Inputs_Metric 31'!$U$6:$U$141,MATCH($J296,'Inputs_Metric 31'!$S$6:$S$141,0))="",     INDEX('Inputs_Metric 31'!$U$6:$U$141,MATCH($J296,'Inputs_Metric 31'!$S$6:$S$141,0))="CDL_Rev"  ),     "No Mapped Crop",INDEX('Inputs_Metric 31'!$U$6:$U$141,MATCH($J296,'Inputs_Metric 31'!$S$6:$S$141,0))))</f>
        <v>No Data</v>
      </c>
      <c r="O296" s="102" t="e">
        <f>IF(N296="No Mapped Crop","",'Inputs_Metric 31'!$H$43*INDEX('Inputs_Metric 31'!$D$6:$D$109,MATCH(CONCATENATE(N296,H296),'Inputs_Metric 31'!$E$6:$E$109,0)))</f>
        <v>#N/A</v>
      </c>
      <c r="P296" s="175" t="e">
        <f>IF(M296="No Mapped Crop","",INDEX('Inputs_Metric 31'!$M$7:$O$26,MATCH(M296,'Inputs_Metric 31'!$G$7:$G$26,0),MATCH('Inputs_Metric 31'!$H$44,'Inputs_Metric 31'!$M$6:$O$6,0)))</f>
        <v>#N/A</v>
      </c>
      <c r="Q296" s="184" t="e">
        <f t="shared" si="16"/>
        <v>#N/A</v>
      </c>
      <c r="R296" s="184" t="e">
        <f t="shared" si="17"/>
        <v>#N/A</v>
      </c>
    </row>
    <row r="297" spans="3:18" x14ac:dyDescent="0.25">
      <c r="C297">
        <f t="shared" si="15"/>
        <v>10</v>
      </c>
      <c r="D297">
        <f>COUNTIF($F$4:F297,F297)</f>
        <v>112</v>
      </c>
      <c r="E297" s="40">
        <f>'Agricultural Data'!C297</f>
        <v>0</v>
      </c>
      <c r="F297" s="40">
        <f>'Agricultural Data'!D297</f>
        <v>0</v>
      </c>
      <c r="G297" s="40">
        <f>'Agricultural Data'!E297</f>
        <v>0</v>
      </c>
      <c r="H297" s="38">
        <f>'Agricultural Data'!F297</f>
        <v>0</v>
      </c>
      <c r="I297" s="38">
        <f>'Agricultural Data'!G297</f>
        <v>0</v>
      </c>
      <c r="J297" s="38">
        <f>'Agricultural Data'!H297</f>
        <v>0</v>
      </c>
      <c r="K297" s="118">
        <f>'Agricultural Data'!I297</f>
        <v>0</v>
      </c>
      <c r="L297" s="121">
        <f>'Agricultural Data'!J297</f>
        <v>0</v>
      </c>
      <c r="M297" s="120" t="str">
        <f>IF(J297=0,"No Data",
IF(     OR(   INDEX('Inputs_Metric 31'!$T$6:$T$141,  MATCH($J297,'Inputs_Metric 31'!$S$6:$S$141,0))  =  "",     INDEX('Inputs_Metric 31'!$T$6:$T$141,MATCH($J297,'Inputs_Metric 31'!$S$6:$S$141,0))="CDL_Rev"),                 "No Mapped Crop",                  INDEX('Inputs_Metric 31'!$T$6:$T$141,MATCH($J297,'Inputs_Metric 31'!$S$6:$S$141,0)   )   )
       )</f>
        <v>No Data</v>
      </c>
      <c r="N297" s="120" t="str">
        <f>IF(J297=0,"No Data",
IF(   OR(     INDEX('Inputs_Metric 31'!$U$6:$U$141,MATCH($J297,'Inputs_Metric 31'!$S$6:$S$141,0))="",     INDEX('Inputs_Metric 31'!$U$6:$U$141,MATCH($J297,'Inputs_Metric 31'!$S$6:$S$141,0))="CDL_Rev"  ),     "No Mapped Crop",INDEX('Inputs_Metric 31'!$U$6:$U$141,MATCH($J297,'Inputs_Metric 31'!$S$6:$S$141,0))))</f>
        <v>No Data</v>
      </c>
      <c r="O297" s="102" t="e">
        <f>IF(N297="No Mapped Crop","",'Inputs_Metric 31'!$H$43*INDEX('Inputs_Metric 31'!$D$6:$D$109,MATCH(CONCATENATE(N297,H297),'Inputs_Metric 31'!$E$6:$E$109,0)))</f>
        <v>#N/A</v>
      </c>
      <c r="P297" s="175" t="e">
        <f>IF(M297="No Mapped Crop","",INDEX('Inputs_Metric 31'!$M$7:$O$26,MATCH(M297,'Inputs_Metric 31'!$G$7:$G$26,0),MATCH('Inputs_Metric 31'!$H$44,'Inputs_Metric 31'!$M$6:$O$6,0)))</f>
        <v>#N/A</v>
      </c>
      <c r="Q297" s="184" t="e">
        <f t="shared" si="16"/>
        <v>#N/A</v>
      </c>
      <c r="R297" s="184" t="e">
        <f t="shared" si="17"/>
        <v>#N/A</v>
      </c>
    </row>
    <row r="298" spans="3:18" x14ac:dyDescent="0.25">
      <c r="C298">
        <f t="shared" si="15"/>
        <v>10</v>
      </c>
      <c r="D298">
        <f>COUNTIF($F$4:F298,F298)</f>
        <v>113</v>
      </c>
      <c r="E298" s="40">
        <f>'Agricultural Data'!C298</f>
        <v>0</v>
      </c>
      <c r="F298" s="40">
        <f>'Agricultural Data'!D298</f>
        <v>0</v>
      </c>
      <c r="G298" s="40">
        <f>'Agricultural Data'!E298</f>
        <v>0</v>
      </c>
      <c r="H298" s="38">
        <f>'Agricultural Data'!F298</f>
        <v>0</v>
      </c>
      <c r="I298" s="38">
        <f>'Agricultural Data'!G298</f>
        <v>0</v>
      </c>
      <c r="J298" s="38">
        <f>'Agricultural Data'!H298</f>
        <v>0</v>
      </c>
      <c r="K298" s="118">
        <f>'Agricultural Data'!I298</f>
        <v>0</v>
      </c>
      <c r="L298" s="121">
        <f>'Agricultural Data'!J298</f>
        <v>0</v>
      </c>
      <c r="M298" s="120" t="str">
        <f>IF(J298=0,"No Data",
IF(     OR(   INDEX('Inputs_Metric 31'!$T$6:$T$141,  MATCH($J298,'Inputs_Metric 31'!$S$6:$S$141,0))  =  "",     INDEX('Inputs_Metric 31'!$T$6:$T$141,MATCH($J298,'Inputs_Metric 31'!$S$6:$S$141,0))="CDL_Rev"),                 "No Mapped Crop",                  INDEX('Inputs_Metric 31'!$T$6:$T$141,MATCH($J298,'Inputs_Metric 31'!$S$6:$S$141,0)   )   )
       )</f>
        <v>No Data</v>
      </c>
      <c r="N298" s="120" t="str">
        <f>IF(J298=0,"No Data",
IF(   OR(     INDEX('Inputs_Metric 31'!$U$6:$U$141,MATCH($J298,'Inputs_Metric 31'!$S$6:$S$141,0))="",     INDEX('Inputs_Metric 31'!$U$6:$U$141,MATCH($J298,'Inputs_Metric 31'!$S$6:$S$141,0))="CDL_Rev"  ),     "No Mapped Crop",INDEX('Inputs_Metric 31'!$U$6:$U$141,MATCH($J298,'Inputs_Metric 31'!$S$6:$S$141,0))))</f>
        <v>No Data</v>
      </c>
      <c r="O298" s="102" t="e">
        <f>IF(N298="No Mapped Crop","",'Inputs_Metric 31'!$H$43*INDEX('Inputs_Metric 31'!$D$6:$D$109,MATCH(CONCATENATE(N298,H298),'Inputs_Metric 31'!$E$6:$E$109,0)))</f>
        <v>#N/A</v>
      </c>
      <c r="P298" s="175" t="e">
        <f>IF(M298="No Mapped Crop","",INDEX('Inputs_Metric 31'!$M$7:$O$26,MATCH(M298,'Inputs_Metric 31'!$G$7:$G$26,0),MATCH('Inputs_Metric 31'!$H$44,'Inputs_Metric 31'!$M$6:$O$6,0)))</f>
        <v>#N/A</v>
      </c>
      <c r="Q298" s="184" t="e">
        <f t="shared" si="16"/>
        <v>#N/A</v>
      </c>
      <c r="R298" s="184" t="e">
        <f t="shared" si="17"/>
        <v>#N/A</v>
      </c>
    </row>
    <row r="299" spans="3:18" x14ac:dyDescent="0.25">
      <c r="C299">
        <f t="shared" si="15"/>
        <v>10</v>
      </c>
      <c r="D299">
        <f>COUNTIF($F$4:F299,F299)</f>
        <v>114</v>
      </c>
      <c r="E299" s="40">
        <f>'Agricultural Data'!C299</f>
        <v>0</v>
      </c>
      <c r="F299" s="40">
        <f>'Agricultural Data'!D299</f>
        <v>0</v>
      </c>
      <c r="G299" s="40">
        <f>'Agricultural Data'!E299</f>
        <v>0</v>
      </c>
      <c r="H299" s="38">
        <f>'Agricultural Data'!F299</f>
        <v>0</v>
      </c>
      <c r="I299" s="38">
        <f>'Agricultural Data'!G299</f>
        <v>0</v>
      </c>
      <c r="J299" s="38">
        <f>'Agricultural Data'!H299</f>
        <v>0</v>
      </c>
      <c r="K299" s="118">
        <f>'Agricultural Data'!I299</f>
        <v>0</v>
      </c>
      <c r="L299" s="121">
        <f>'Agricultural Data'!J299</f>
        <v>0</v>
      </c>
      <c r="M299" s="120" t="str">
        <f>IF(J299=0,"No Data",
IF(     OR(   INDEX('Inputs_Metric 31'!$T$6:$T$141,  MATCH($J299,'Inputs_Metric 31'!$S$6:$S$141,0))  =  "",     INDEX('Inputs_Metric 31'!$T$6:$T$141,MATCH($J299,'Inputs_Metric 31'!$S$6:$S$141,0))="CDL_Rev"),                 "No Mapped Crop",                  INDEX('Inputs_Metric 31'!$T$6:$T$141,MATCH($J299,'Inputs_Metric 31'!$S$6:$S$141,0)   )   )
       )</f>
        <v>No Data</v>
      </c>
      <c r="N299" s="120" t="str">
        <f>IF(J299=0,"No Data",
IF(   OR(     INDEX('Inputs_Metric 31'!$U$6:$U$141,MATCH($J299,'Inputs_Metric 31'!$S$6:$S$141,0))="",     INDEX('Inputs_Metric 31'!$U$6:$U$141,MATCH($J299,'Inputs_Metric 31'!$S$6:$S$141,0))="CDL_Rev"  ),     "No Mapped Crop",INDEX('Inputs_Metric 31'!$U$6:$U$141,MATCH($J299,'Inputs_Metric 31'!$S$6:$S$141,0))))</f>
        <v>No Data</v>
      </c>
      <c r="O299" s="102" t="e">
        <f>IF(N299="No Mapped Crop","",'Inputs_Metric 31'!$H$43*INDEX('Inputs_Metric 31'!$D$6:$D$109,MATCH(CONCATENATE(N299,H299),'Inputs_Metric 31'!$E$6:$E$109,0)))</f>
        <v>#N/A</v>
      </c>
      <c r="P299" s="175" t="e">
        <f>IF(M299="No Mapped Crop","",INDEX('Inputs_Metric 31'!$M$7:$O$26,MATCH(M299,'Inputs_Metric 31'!$G$7:$G$26,0),MATCH('Inputs_Metric 31'!$H$44,'Inputs_Metric 31'!$M$6:$O$6,0)))</f>
        <v>#N/A</v>
      </c>
      <c r="Q299" s="184" t="e">
        <f t="shared" si="16"/>
        <v>#N/A</v>
      </c>
      <c r="R299" s="184" t="e">
        <f t="shared" si="17"/>
        <v>#N/A</v>
      </c>
    </row>
    <row r="300" spans="3:18" x14ac:dyDescent="0.25">
      <c r="C300">
        <f t="shared" si="15"/>
        <v>10</v>
      </c>
      <c r="D300">
        <f>COUNTIF($F$4:F300,F300)</f>
        <v>115</v>
      </c>
      <c r="E300" s="40">
        <f>'Agricultural Data'!C300</f>
        <v>0</v>
      </c>
      <c r="F300" s="40">
        <f>'Agricultural Data'!D300</f>
        <v>0</v>
      </c>
      <c r="G300" s="40">
        <f>'Agricultural Data'!E300</f>
        <v>0</v>
      </c>
      <c r="H300" s="38">
        <f>'Agricultural Data'!F300</f>
        <v>0</v>
      </c>
      <c r="I300" s="38">
        <f>'Agricultural Data'!G300</f>
        <v>0</v>
      </c>
      <c r="J300" s="38">
        <f>'Agricultural Data'!H300</f>
        <v>0</v>
      </c>
      <c r="K300" s="118">
        <f>'Agricultural Data'!I300</f>
        <v>0</v>
      </c>
      <c r="L300" s="121">
        <f>'Agricultural Data'!J300</f>
        <v>0</v>
      </c>
      <c r="M300" s="120" t="str">
        <f>IF(J300=0,"No Data",
IF(     OR(   INDEX('Inputs_Metric 31'!$T$6:$T$141,  MATCH($J300,'Inputs_Metric 31'!$S$6:$S$141,0))  =  "",     INDEX('Inputs_Metric 31'!$T$6:$T$141,MATCH($J300,'Inputs_Metric 31'!$S$6:$S$141,0))="CDL_Rev"),                 "No Mapped Crop",                  INDEX('Inputs_Metric 31'!$T$6:$T$141,MATCH($J300,'Inputs_Metric 31'!$S$6:$S$141,0)   )   )
       )</f>
        <v>No Data</v>
      </c>
      <c r="N300" s="120" t="str">
        <f>IF(J300=0,"No Data",
IF(   OR(     INDEX('Inputs_Metric 31'!$U$6:$U$141,MATCH($J300,'Inputs_Metric 31'!$S$6:$S$141,0))="",     INDEX('Inputs_Metric 31'!$U$6:$U$141,MATCH($J300,'Inputs_Metric 31'!$S$6:$S$141,0))="CDL_Rev"  ),     "No Mapped Crop",INDEX('Inputs_Metric 31'!$U$6:$U$141,MATCH($J300,'Inputs_Metric 31'!$S$6:$S$141,0))))</f>
        <v>No Data</v>
      </c>
      <c r="O300" s="102" t="e">
        <f>IF(N300="No Mapped Crop","",'Inputs_Metric 31'!$H$43*INDEX('Inputs_Metric 31'!$D$6:$D$109,MATCH(CONCATENATE(N300,H300),'Inputs_Metric 31'!$E$6:$E$109,0)))</f>
        <v>#N/A</v>
      </c>
      <c r="P300" s="175" t="e">
        <f>IF(M300="No Mapped Crop","",INDEX('Inputs_Metric 31'!$M$7:$O$26,MATCH(M300,'Inputs_Metric 31'!$G$7:$G$26,0),MATCH('Inputs_Metric 31'!$H$44,'Inputs_Metric 31'!$M$6:$O$6,0)))</f>
        <v>#N/A</v>
      </c>
      <c r="Q300" s="184" t="e">
        <f t="shared" si="16"/>
        <v>#N/A</v>
      </c>
      <c r="R300" s="184" t="e">
        <f t="shared" si="17"/>
        <v>#N/A</v>
      </c>
    </row>
    <row r="301" spans="3:18" x14ac:dyDescent="0.25">
      <c r="C301">
        <f t="shared" si="15"/>
        <v>10</v>
      </c>
      <c r="D301">
        <f>COUNTIF($F$4:F301,F301)</f>
        <v>116</v>
      </c>
      <c r="E301" s="40">
        <f>'Agricultural Data'!C301</f>
        <v>0</v>
      </c>
      <c r="F301" s="40">
        <f>'Agricultural Data'!D301</f>
        <v>0</v>
      </c>
      <c r="G301" s="40">
        <f>'Agricultural Data'!E301</f>
        <v>0</v>
      </c>
      <c r="H301" s="38">
        <f>'Agricultural Data'!F301</f>
        <v>0</v>
      </c>
      <c r="I301" s="38">
        <f>'Agricultural Data'!G301</f>
        <v>0</v>
      </c>
      <c r="J301" s="38">
        <f>'Agricultural Data'!H301</f>
        <v>0</v>
      </c>
      <c r="K301" s="118">
        <f>'Agricultural Data'!I301</f>
        <v>0</v>
      </c>
      <c r="L301" s="121">
        <f>'Agricultural Data'!J301</f>
        <v>0</v>
      </c>
      <c r="M301" s="120" t="str">
        <f>IF(J301=0,"No Data",
IF(     OR(   INDEX('Inputs_Metric 31'!$T$6:$T$141,  MATCH($J301,'Inputs_Metric 31'!$S$6:$S$141,0))  =  "",     INDEX('Inputs_Metric 31'!$T$6:$T$141,MATCH($J301,'Inputs_Metric 31'!$S$6:$S$141,0))="CDL_Rev"),                 "No Mapped Crop",                  INDEX('Inputs_Metric 31'!$T$6:$T$141,MATCH($J301,'Inputs_Metric 31'!$S$6:$S$141,0)   )   )
       )</f>
        <v>No Data</v>
      </c>
      <c r="N301" s="120" t="str">
        <f>IF(J301=0,"No Data",
IF(   OR(     INDEX('Inputs_Metric 31'!$U$6:$U$141,MATCH($J301,'Inputs_Metric 31'!$S$6:$S$141,0))="",     INDEX('Inputs_Metric 31'!$U$6:$U$141,MATCH($J301,'Inputs_Metric 31'!$S$6:$S$141,0))="CDL_Rev"  ),     "No Mapped Crop",INDEX('Inputs_Metric 31'!$U$6:$U$141,MATCH($J301,'Inputs_Metric 31'!$S$6:$S$141,0))))</f>
        <v>No Data</v>
      </c>
      <c r="O301" s="102" t="e">
        <f>IF(N301="No Mapped Crop","",'Inputs_Metric 31'!$H$43*INDEX('Inputs_Metric 31'!$D$6:$D$109,MATCH(CONCATENATE(N301,H301),'Inputs_Metric 31'!$E$6:$E$109,0)))</f>
        <v>#N/A</v>
      </c>
      <c r="P301" s="175" t="e">
        <f>IF(M301="No Mapped Crop","",INDEX('Inputs_Metric 31'!$M$7:$O$26,MATCH(M301,'Inputs_Metric 31'!$G$7:$G$26,0),MATCH('Inputs_Metric 31'!$H$44,'Inputs_Metric 31'!$M$6:$O$6,0)))</f>
        <v>#N/A</v>
      </c>
      <c r="Q301" s="184" t="e">
        <f t="shared" si="16"/>
        <v>#N/A</v>
      </c>
      <c r="R301" s="184" t="e">
        <f t="shared" si="17"/>
        <v>#N/A</v>
      </c>
    </row>
    <row r="302" spans="3:18" x14ac:dyDescent="0.25">
      <c r="C302">
        <f t="shared" si="15"/>
        <v>10</v>
      </c>
      <c r="D302">
        <f>COUNTIF($F$4:F302,F302)</f>
        <v>117</v>
      </c>
      <c r="E302" s="40">
        <f>'Agricultural Data'!C302</f>
        <v>0</v>
      </c>
      <c r="F302" s="40">
        <f>'Agricultural Data'!D302</f>
        <v>0</v>
      </c>
      <c r="G302" s="40">
        <f>'Agricultural Data'!E302</f>
        <v>0</v>
      </c>
      <c r="H302" s="38">
        <f>'Agricultural Data'!F302</f>
        <v>0</v>
      </c>
      <c r="I302" s="38">
        <f>'Agricultural Data'!G302</f>
        <v>0</v>
      </c>
      <c r="J302" s="38">
        <f>'Agricultural Data'!H302</f>
        <v>0</v>
      </c>
      <c r="K302" s="118">
        <f>'Agricultural Data'!I302</f>
        <v>0</v>
      </c>
      <c r="L302" s="121">
        <f>'Agricultural Data'!J302</f>
        <v>0</v>
      </c>
      <c r="M302" s="120" t="str">
        <f>IF(J302=0,"No Data",
IF(     OR(   INDEX('Inputs_Metric 31'!$T$6:$T$141,  MATCH($J302,'Inputs_Metric 31'!$S$6:$S$141,0))  =  "",     INDEX('Inputs_Metric 31'!$T$6:$T$141,MATCH($J302,'Inputs_Metric 31'!$S$6:$S$141,0))="CDL_Rev"),                 "No Mapped Crop",                  INDEX('Inputs_Metric 31'!$T$6:$T$141,MATCH($J302,'Inputs_Metric 31'!$S$6:$S$141,0)   )   )
       )</f>
        <v>No Data</v>
      </c>
      <c r="N302" s="120" t="str">
        <f>IF(J302=0,"No Data",
IF(   OR(     INDEX('Inputs_Metric 31'!$U$6:$U$141,MATCH($J302,'Inputs_Metric 31'!$S$6:$S$141,0))="",     INDEX('Inputs_Metric 31'!$U$6:$U$141,MATCH($J302,'Inputs_Metric 31'!$S$6:$S$141,0))="CDL_Rev"  ),     "No Mapped Crop",INDEX('Inputs_Metric 31'!$U$6:$U$141,MATCH($J302,'Inputs_Metric 31'!$S$6:$S$141,0))))</f>
        <v>No Data</v>
      </c>
      <c r="O302" s="102" t="e">
        <f>IF(N302="No Mapped Crop","",'Inputs_Metric 31'!$H$43*INDEX('Inputs_Metric 31'!$D$6:$D$109,MATCH(CONCATENATE(N302,H302),'Inputs_Metric 31'!$E$6:$E$109,0)))</f>
        <v>#N/A</v>
      </c>
      <c r="P302" s="175" t="e">
        <f>IF(M302="No Mapped Crop","",INDEX('Inputs_Metric 31'!$M$7:$O$26,MATCH(M302,'Inputs_Metric 31'!$G$7:$G$26,0),MATCH('Inputs_Metric 31'!$H$44,'Inputs_Metric 31'!$M$6:$O$6,0)))</f>
        <v>#N/A</v>
      </c>
      <c r="Q302" s="184" t="e">
        <f t="shared" si="16"/>
        <v>#N/A</v>
      </c>
      <c r="R302" s="184" t="e">
        <f t="shared" si="17"/>
        <v>#N/A</v>
      </c>
    </row>
    <row r="303" spans="3:18" x14ac:dyDescent="0.25">
      <c r="C303">
        <f t="shared" si="15"/>
        <v>10</v>
      </c>
      <c r="D303">
        <f>COUNTIF($F$4:F303,F303)</f>
        <v>118</v>
      </c>
      <c r="E303" s="40">
        <f>'Agricultural Data'!C303</f>
        <v>0</v>
      </c>
      <c r="F303" s="40">
        <f>'Agricultural Data'!D303</f>
        <v>0</v>
      </c>
      <c r="G303" s="40">
        <f>'Agricultural Data'!E303</f>
        <v>0</v>
      </c>
      <c r="H303" s="38">
        <f>'Agricultural Data'!F303</f>
        <v>0</v>
      </c>
      <c r="I303" s="38">
        <f>'Agricultural Data'!G303</f>
        <v>0</v>
      </c>
      <c r="J303" s="38">
        <f>'Agricultural Data'!H303</f>
        <v>0</v>
      </c>
      <c r="K303" s="118">
        <f>'Agricultural Data'!I303</f>
        <v>0</v>
      </c>
      <c r="L303" s="121">
        <f>'Agricultural Data'!J303</f>
        <v>0</v>
      </c>
      <c r="M303" s="120" t="str">
        <f>IF(J303=0,"No Data",
IF(     OR(   INDEX('Inputs_Metric 31'!$T$6:$T$141,  MATCH($J303,'Inputs_Metric 31'!$S$6:$S$141,0))  =  "",     INDEX('Inputs_Metric 31'!$T$6:$T$141,MATCH($J303,'Inputs_Metric 31'!$S$6:$S$141,0))="CDL_Rev"),                 "No Mapped Crop",                  INDEX('Inputs_Metric 31'!$T$6:$T$141,MATCH($J303,'Inputs_Metric 31'!$S$6:$S$141,0)   )   )
       )</f>
        <v>No Data</v>
      </c>
      <c r="N303" s="120" t="str">
        <f>IF(J303=0,"No Data",
IF(   OR(     INDEX('Inputs_Metric 31'!$U$6:$U$141,MATCH($J303,'Inputs_Metric 31'!$S$6:$S$141,0))="",     INDEX('Inputs_Metric 31'!$U$6:$U$141,MATCH($J303,'Inputs_Metric 31'!$S$6:$S$141,0))="CDL_Rev"  ),     "No Mapped Crop",INDEX('Inputs_Metric 31'!$U$6:$U$141,MATCH($J303,'Inputs_Metric 31'!$S$6:$S$141,0))))</f>
        <v>No Data</v>
      </c>
      <c r="O303" s="102" t="e">
        <f>IF(N303="No Mapped Crop","",'Inputs_Metric 31'!$H$43*INDEX('Inputs_Metric 31'!$D$6:$D$109,MATCH(CONCATENATE(N303,H303),'Inputs_Metric 31'!$E$6:$E$109,0)))</f>
        <v>#N/A</v>
      </c>
      <c r="P303" s="175" t="e">
        <f>IF(M303="No Mapped Crop","",INDEX('Inputs_Metric 31'!$M$7:$O$26,MATCH(M303,'Inputs_Metric 31'!$G$7:$G$26,0),MATCH('Inputs_Metric 31'!$H$44,'Inputs_Metric 31'!$M$6:$O$6,0)))</f>
        <v>#N/A</v>
      </c>
      <c r="Q303" s="184" t="e">
        <f t="shared" si="16"/>
        <v>#N/A</v>
      </c>
      <c r="R303" s="184" t="e">
        <f t="shared" si="17"/>
        <v>#N/A</v>
      </c>
    </row>
    <row r="304" spans="3:18" x14ac:dyDescent="0.25">
      <c r="C304">
        <f t="shared" si="15"/>
        <v>10</v>
      </c>
      <c r="D304">
        <f>COUNTIF($F$4:F304,F304)</f>
        <v>119</v>
      </c>
      <c r="E304" s="40">
        <f>'Agricultural Data'!C304</f>
        <v>0</v>
      </c>
      <c r="F304" s="40">
        <f>'Agricultural Data'!D304</f>
        <v>0</v>
      </c>
      <c r="G304" s="40">
        <f>'Agricultural Data'!E304</f>
        <v>0</v>
      </c>
      <c r="H304" s="38">
        <f>'Agricultural Data'!F304</f>
        <v>0</v>
      </c>
      <c r="I304" s="38">
        <f>'Agricultural Data'!G304</f>
        <v>0</v>
      </c>
      <c r="J304" s="38">
        <f>'Agricultural Data'!H304</f>
        <v>0</v>
      </c>
      <c r="K304" s="118">
        <f>'Agricultural Data'!I304</f>
        <v>0</v>
      </c>
      <c r="L304" s="121">
        <f>'Agricultural Data'!J304</f>
        <v>0</v>
      </c>
      <c r="M304" s="120" t="str">
        <f>IF(J304=0,"No Data",
IF(     OR(   INDEX('Inputs_Metric 31'!$T$6:$T$141,  MATCH($J304,'Inputs_Metric 31'!$S$6:$S$141,0))  =  "",     INDEX('Inputs_Metric 31'!$T$6:$T$141,MATCH($J304,'Inputs_Metric 31'!$S$6:$S$141,0))="CDL_Rev"),                 "No Mapped Crop",                  INDEX('Inputs_Metric 31'!$T$6:$T$141,MATCH($J304,'Inputs_Metric 31'!$S$6:$S$141,0)   )   )
       )</f>
        <v>No Data</v>
      </c>
      <c r="N304" s="120" t="str">
        <f>IF(J304=0,"No Data",
IF(   OR(     INDEX('Inputs_Metric 31'!$U$6:$U$141,MATCH($J304,'Inputs_Metric 31'!$S$6:$S$141,0))="",     INDEX('Inputs_Metric 31'!$U$6:$U$141,MATCH($J304,'Inputs_Metric 31'!$S$6:$S$141,0))="CDL_Rev"  ),     "No Mapped Crop",INDEX('Inputs_Metric 31'!$U$6:$U$141,MATCH($J304,'Inputs_Metric 31'!$S$6:$S$141,0))))</f>
        <v>No Data</v>
      </c>
      <c r="O304" s="102" t="e">
        <f>IF(N304="No Mapped Crop","",'Inputs_Metric 31'!$H$43*INDEX('Inputs_Metric 31'!$D$6:$D$109,MATCH(CONCATENATE(N304,H304),'Inputs_Metric 31'!$E$6:$E$109,0)))</f>
        <v>#N/A</v>
      </c>
      <c r="P304" s="175" t="e">
        <f>IF(M304="No Mapped Crop","",INDEX('Inputs_Metric 31'!$M$7:$O$26,MATCH(M304,'Inputs_Metric 31'!$G$7:$G$26,0),MATCH('Inputs_Metric 31'!$H$44,'Inputs_Metric 31'!$M$6:$O$6,0)))</f>
        <v>#N/A</v>
      </c>
      <c r="Q304" s="184" t="e">
        <f t="shared" si="16"/>
        <v>#N/A</v>
      </c>
      <c r="R304" s="184" t="e">
        <f t="shared" si="17"/>
        <v>#N/A</v>
      </c>
    </row>
    <row r="305" spans="3:18" x14ac:dyDescent="0.25">
      <c r="C305">
        <f t="shared" si="15"/>
        <v>10</v>
      </c>
      <c r="D305">
        <f>COUNTIF($F$4:F305,F305)</f>
        <v>120</v>
      </c>
      <c r="E305" s="40">
        <f>'Agricultural Data'!C305</f>
        <v>0</v>
      </c>
      <c r="F305" s="40">
        <f>'Agricultural Data'!D305</f>
        <v>0</v>
      </c>
      <c r="G305" s="40">
        <f>'Agricultural Data'!E305</f>
        <v>0</v>
      </c>
      <c r="H305" s="38">
        <f>'Agricultural Data'!F305</f>
        <v>0</v>
      </c>
      <c r="I305" s="38">
        <f>'Agricultural Data'!G305</f>
        <v>0</v>
      </c>
      <c r="J305" s="38">
        <f>'Agricultural Data'!H305</f>
        <v>0</v>
      </c>
      <c r="K305" s="118">
        <f>'Agricultural Data'!I305</f>
        <v>0</v>
      </c>
      <c r="L305" s="121">
        <f>'Agricultural Data'!J305</f>
        <v>0</v>
      </c>
      <c r="M305" s="120" t="str">
        <f>IF(J305=0,"No Data",
IF(     OR(   INDEX('Inputs_Metric 31'!$T$6:$T$141,  MATCH($J305,'Inputs_Metric 31'!$S$6:$S$141,0))  =  "",     INDEX('Inputs_Metric 31'!$T$6:$T$141,MATCH($J305,'Inputs_Metric 31'!$S$6:$S$141,0))="CDL_Rev"),                 "No Mapped Crop",                  INDEX('Inputs_Metric 31'!$T$6:$T$141,MATCH($J305,'Inputs_Metric 31'!$S$6:$S$141,0)   )   )
       )</f>
        <v>No Data</v>
      </c>
      <c r="N305" s="120" t="str">
        <f>IF(J305=0,"No Data",
IF(   OR(     INDEX('Inputs_Metric 31'!$U$6:$U$141,MATCH($J305,'Inputs_Metric 31'!$S$6:$S$141,0))="",     INDEX('Inputs_Metric 31'!$U$6:$U$141,MATCH($J305,'Inputs_Metric 31'!$S$6:$S$141,0))="CDL_Rev"  ),     "No Mapped Crop",INDEX('Inputs_Metric 31'!$U$6:$U$141,MATCH($J305,'Inputs_Metric 31'!$S$6:$S$141,0))))</f>
        <v>No Data</v>
      </c>
      <c r="O305" s="102" t="e">
        <f>IF(N305="No Mapped Crop","",'Inputs_Metric 31'!$H$43*INDEX('Inputs_Metric 31'!$D$6:$D$109,MATCH(CONCATENATE(N305,H305),'Inputs_Metric 31'!$E$6:$E$109,0)))</f>
        <v>#N/A</v>
      </c>
      <c r="P305" s="175" t="e">
        <f>IF(M305="No Mapped Crop","",INDEX('Inputs_Metric 31'!$M$7:$O$26,MATCH(M305,'Inputs_Metric 31'!$G$7:$G$26,0),MATCH('Inputs_Metric 31'!$H$44,'Inputs_Metric 31'!$M$6:$O$6,0)))</f>
        <v>#N/A</v>
      </c>
      <c r="Q305" s="184" t="e">
        <f t="shared" si="16"/>
        <v>#N/A</v>
      </c>
      <c r="R305" s="184" t="e">
        <f t="shared" si="17"/>
        <v>#N/A</v>
      </c>
    </row>
    <row r="306" spans="3:18" x14ac:dyDescent="0.25">
      <c r="C306">
        <f t="shared" si="15"/>
        <v>10</v>
      </c>
      <c r="D306">
        <f>COUNTIF($F$4:F306,F306)</f>
        <v>121</v>
      </c>
      <c r="E306" s="40">
        <f>'Agricultural Data'!C306</f>
        <v>0</v>
      </c>
      <c r="F306" s="40">
        <f>'Agricultural Data'!D306</f>
        <v>0</v>
      </c>
      <c r="G306" s="40">
        <f>'Agricultural Data'!E306</f>
        <v>0</v>
      </c>
      <c r="H306" s="38">
        <f>'Agricultural Data'!F306</f>
        <v>0</v>
      </c>
      <c r="I306" s="38">
        <f>'Agricultural Data'!G306</f>
        <v>0</v>
      </c>
      <c r="J306" s="38">
        <f>'Agricultural Data'!H306</f>
        <v>0</v>
      </c>
      <c r="K306" s="118">
        <f>'Agricultural Data'!I306</f>
        <v>0</v>
      </c>
      <c r="L306" s="121">
        <f>'Agricultural Data'!J306</f>
        <v>0</v>
      </c>
      <c r="M306" s="120" t="str">
        <f>IF(J306=0,"No Data",
IF(     OR(   INDEX('Inputs_Metric 31'!$T$6:$T$141,  MATCH($J306,'Inputs_Metric 31'!$S$6:$S$141,0))  =  "",     INDEX('Inputs_Metric 31'!$T$6:$T$141,MATCH($J306,'Inputs_Metric 31'!$S$6:$S$141,0))="CDL_Rev"),                 "No Mapped Crop",                  INDEX('Inputs_Metric 31'!$T$6:$T$141,MATCH($J306,'Inputs_Metric 31'!$S$6:$S$141,0)   )   )
       )</f>
        <v>No Data</v>
      </c>
      <c r="N306" s="120" t="str">
        <f>IF(J306=0,"No Data",
IF(   OR(     INDEX('Inputs_Metric 31'!$U$6:$U$141,MATCH($J306,'Inputs_Metric 31'!$S$6:$S$141,0))="",     INDEX('Inputs_Metric 31'!$U$6:$U$141,MATCH($J306,'Inputs_Metric 31'!$S$6:$S$141,0))="CDL_Rev"  ),     "No Mapped Crop",INDEX('Inputs_Metric 31'!$U$6:$U$141,MATCH($J306,'Inputs_Metric 31'!$S$6:$S$141,0))))</f>
        <v>No Data</v>
      </c>
      <c r="O306" s="102" t="e">
        <f>IF(N306="No Mapped Crop","",'Inputs_Metric 31'!$H$43*INDEX('Inputs_Metric 31'!$D$6:$D$109,MATCH(CONCATENATE(N306,H306),'Inputs_Metric 31'!$E$6:$E$109,0)))</f>
        <v>#N/A</v>
      </c>
      <c r="P306" s="175" t="e">
        <f>IF(M306="No Mapped Crop","",INDEX('Inputs_Metric 31'!$M$7:$O$26,MATCH(M306,'Inputs_Metric 31'!$G$7:$G$26,0),MATCH('Inputs_Metric 31'!$H$44,'Inputs_Metric 31'!$M$6:$O$6,0)))</f>
        <v>#N/A</v>
      </c>
      <c r="Q306" s="184" t="e">
        <f t="shared" si="16"/>
        <v>#N/A</v>
      </c>
      <c r="R306" s="184" t="e">
        <f t="shared" si="17"/>
        <v>#N/A</v>
      </c>
    </row>
    <row r="307" spans="3:18" x14ac:dyDescent="0.25">
      <c r="C307">
        <f t="shared" si="15"/>
        <v>10</v>
      </c>
      <c r="D307">
        <f>COUNTIF($F$4:F307,F307)</f>
        <v>122</v>
      </c>
      <c r="E307" s="40">
        <f>'Agricultural Data'!C307</f>
        <v>0</v>
      </c>
      <c r="F307" s="40">
        <f>'Agricultural Data'!D307</f>
        <v>0</v>
      </c>
      <c r="G307" s="40">
        <f>'Agricultural Data'!E307</f>
        <v>0</v>
      </c>
      <c r="H307" s="38">
        <f>'Agricultural Data'!F307</f>
        <v>0</v>
      </c>
      <c r="I307" s="38">
        <f>'Agricultural Data'!G307</f>
        <v>0</v>
      </c>
      <c r="J307" s="38">
        <f>'Agricultural Data'!H307</f>
        <v>0</v>
      </c>
      <c r="K307" s="118">
        <f>'Agricultural Data'!I307</f>
        <v>0</v>
      </c>
      <c r="L307" s="121">
        <f>'Agricultural Data'!J307</f>
        <v>0</v>
      </c>
      <c r="M307" s="120" t="str">
        <f>IF(J307=0,"No Data",
IF(     OR(   INDEX('Inputs_Metric 31'!$T$6:$T$141,  MATCH($J307,'Inputs_Metric 31'!$S$6:$S$141,0))  =  "",     INDEX('Inputs_Metric 31'!$T$6:$T$141,MATCH($J307,'Inputs_Metric 31'!$S$6:$S$141,0))="CDL_Rev"),                 "No Mapped Crop",                  INDEX('Inputs_Metric 31'!$T$6:$T$141,MATCH($J307,'Inputs_Metric 31'!$S$6:$S$141,0)   )   )
       )</f>
        <v>No Data</v>
      </c>
      <c r="N307" s="120" t="str">
        <f>IF(J307=0,"No Data",
IF(   OR(     INDEX('Inputs_Metric 31'!$U$6:$U$141,MATCH($J307,'Inputs_Metric 31'!$S$6:$S$141,0))="",     INDEX('Inputs_Metric 31'!$U$6:$U$141,MATCH($J307,'Inputs_Metric 31'!$S$6:$S$141,0))="CDL_Rev"  ),     "No Mapped Crop",INDEX('Inputs_Metric 31'!$U$6:$U$141,MATCH($J307,'Inputs_Metric 31'!$S$6:$S$141,0))))</f>
        <v>No Data</v>
      </c>
      <c r="O307" s="102" t="e">
        <f>IF(N307="No Mapped Crop","",'Inputs_Metric 31'!$H$43*INDEX('Inputs_Metric 31'!$D$6:$D$109,MATCH(CONCATENATE(N307,H307),'Inputs_Metric 31'!$E$6:$E$109,0)))</f>
        <v>#N/A</v>
      </c>
      <c r="P307" s="175" t="e">
        <f>IF(M307="No Mapped Crop","",INDEX('Inputs_Metric 31'!$M$7:$O$26,MATCH(M307,'Inputs_Metric 31'!$G$7:$G$26,0),MATCH('Inputs_Metric 31'!$H$44,'Inputs_Metric 31'!$M$6:$O$6,0)))</f>
        <v>#N/A</v>
      </c>
      <c r="Q307" s="184" t="e">
        <f t="shared" si="16"/>
        <v>#N/A</v>
      </c>
      <c r="R307" s="184" t="e">
        <f t="shared" si="17"/>
        <v>#N/A</v>
      </c>
    </row>
    <row r="308" spans="3:18" x14ac:dyDescent="0.25">
      <c r="C308">
        <f t="shared" si="15"/>
        <v>10</v>
      </c>
      <c r="D308">
        <f>COUNTIF($F$4:F308,F308)</f>
        <v>123</v>
      </c>
      <c r="E308" s="40">
        <f>'Agricultural Data'!C308</f>
        <v>0</v>
      </c>
      <c r="F308" s="40">
        <f>'Agricultural Data'!D308</f>
        <v>0</v>
      </c>
      <c r="G308" s="40">
        <f>'Agricultural Data'!E308</f>
        <v>0</v>
      </c>
      <c r="H308" s="38">
        <f>'Agricultural Data'!F308</f>
        <v>0</v>
      </c>
      <c r="I308" s="38">
        <f>'Agricultural Data'!G308</f>
        <v>0</v>
      </c>
      <c r="J308" s="38">
        <f>'Agricultural Data'!H308</f>
        <v>0</v>
      </c>
      <c r="K308" s="118">
        <f>'Agricultural Data'!I308</f>
        <v>0</v>
      </c>
      <c r="L308" s="121">
        <f>'Agricultural Data'!J308</f>
        <v>0</v>
      </c>
      <c r="M308" s="120" t="str">
        <f>IF(J308=0,"No Data",
IF(     OR(   INDEX('Inputs_Metric 31'!$T$6:$T$141,  MATCH($J308,'Inputs_Metric 31'!$S$6:$S$141,0))  =  "",     INDEX('Inputs_Metric 31'!$T$6:$T$141,MATCH($J308,'Inputs_Metric 31'!$S$6:$S$141,0))="CDL_Rev"),                 "No Mapped Crop",                  INDEX('Inputs_Metric 31'!$T$6:$T$141,MATCH($J308,'Inputs_Metric 31'!$S$6:$S$141,0)   )   )
       )</f>
        <v>No Data</v>
      </c>
      <c r="N308" s="120" t="str">
        <f>IF(J308=0,"No Data",
IF(   OR(     INDEX('Inputs_Metric 31'!$U$6:$U$141,MATCH($J308,'Inputs_Metric 31'!$S$6:$S$141,0))="",     INDEX('Inputs_Metric 31'!$U$6:$U$141,MATCH($J308,'Inputs_Metric 31'!$S$6:$S$141,0))="CDL_Rev"  ),     "No Mapped Crop",INDEX('Inputs_Metric 31'!$U$6:$U$141,MATCH($J308,'Inputs_Metric 31'!$S$6:$S$141,0))))</f>
        <v>No Data</v>
      </c>
      <c r="O308" s="102" t="e">
        <f>IF(N308="No Mapped Crop","",'Inputs_Metric 31'!$H$43*INDEX('Inputs_Metric 31'!$D$6:$D$109,MATCH(CONCATENATE(N308,H308),'Inputs_Metric 31'!$E$6:$E$109,0)))</f>
        <v>#N/A</v>
      </c>
      <c r="P308" s="175" t="e">
        <f>IF(M308="No Mapped Crop","",INDEX('Inputs_Metric 31'!$M$7:$O$26,MATCH(M308,'Inputs_Metric 31'!$G$7:$G$26,0),MATCH('Inputs_Metric 31'!$H$44,'Inputs_Metric 31'!$M$6:$O$6,0)))</f>
        <v>#N/A</v>
      </c>
      <c r="Q308" s="184" t="e">
        <f t="shared" si="16"/>
        <v>#N/A</v>
      </c>
      <c r="R308" s="184" t="e">
        <f t="shared" si="17"/>
        <v>#N/A</v>
      </c>
    </row>
    <row r="309" spans="3:18" x14ac:dyDescent="0.25">
      <c r="C309">
        <f t="shared" si="15"/>
        <v>10</v>
      </c>
      <c r="D309">
        <f>COUNTIF($F$4:F309,F309)</f>
        <v>124</v>
      </c>
      <c r="E309" s="40">
        <f>'Agricultural Data'!C309</f>
        <v>0</v>
      </c>
      <c r="F309" s="40">
        <f>'Agricultural Data'!D309</f>
        <v>0</v>
      </c>
      <c r="G309" s="40">
        <f>'Agricultural Data'!E309</f>
        <v>0</v>
      </c>
      <c r="H309" s="38">
        <f>'Agricultural Data'!F309</f>
        <v>0</v>
      </c>
      <c r="I309" s="38">
        <f>'Agricultural Data'!G309</f>
        <v>0</v>
      </c>
      <c r="J309" s="38">
        <f>'Agricultural Data'!H309</f>
        <v>0</v>
      </c>
      <c r="K309" s="118">
        <f>'Agricultural Data'!I309</f>
        <v>0</v>
      </c>
      <c r="L309" s="121">
        <f>'Agricultural Data'!J309</f>
        <v>0</v>
      </c>
      <c r="M309" s="120" t="str">
        <f>IF(J309=0,"No Data",
IF(     OR(   INDEX('Inputs_Metric 31'!$T$6:$T$141,  MATCH($J309,'Inputs_Metric 31'!$S$6:$S$141,0))  =  "",     INDEX('Inputs_Metric 31'!$T$6:$T$141,MATCH($J309,'Inputs_Metric 31'!$S$6:$S$141,0))="CDL_Rev"),                 "No Mapped Crop",                  INDEX('Inputs_Metric 31'!$T$6:$T$141,MATCH($J309,'Inputs_Metric 31'!$S$6:$S$141,0)   )   )
       )</f>
        <v>No Data</v>
      </c>
      <c r="N309" s="120" t="str">
        <f>IF(J309=0,"No Data",
IF(   OR(     INDEX('Inputs_Metric 31'!$U$6:$U$141,MATCH($J309,'Inputs_Metric 31'!$S$6:$S$141,0))="",     INDEX('Inputs_Metric 31'!$U$6:$U$141,MATCH($J309,'Inputs_Metric 31'!$S$6:$S$141,0))="CDL_Rev"  ),     "No Mapped Crop",INDEX('Inputs_Metric 31'!$U$6:$U$141,MATCH($J309,'Inputs_Metric 31'!$S$6:$S$141,0))))</f>
        <v>No Data</v>
      </c>
      <c r="O309" s="102" t="e">
        <f>IF(N309="No Mapped Crop","",'Inputs_Metric 31'!$H$43*INDEX('Inputs_Metric 31'!$D$6:$D$109,MATCH(CONCATENATE(N309,H309),'Inputs_Metric 31'!$E$6:$E$109,0)))</f>
        <v>#N/A</v>
      </c>
      <c r="P309" s="175" t="e">
        <f>IF(M309="No Mapped Crop","",INDEX('Inputs_Metric 31'!$M$7:$O$26,MATCH(M309,'Inputs_Metric 31'!$G$7:$G$26,0),MATCH('Inputs_Metric 31'!$H$44,'Inputs_Metric 31'!$M$6:$O$6,0)))</f>
        <v>#N/A</v>
      </c>
      <c r="Q309" s="184" t="e">
        <f t="shared" si="16"/>
        <v>#N/A</v>
      </c>
      <c r="R309" s="184" t="e">
        <f t="shared" si="17"/>
        <v>#N/A</v>
      </c>
    </row>
    <row r="310" spans="3:18" x14ac:dyDescent="0.25">
      <c r="C310">
        <f t="shared" si="15"/>
        <v>10</v>
      </c>
      <c r="D310">
        <f>COUNTIF($F$4:F310,F310)</f>
        <v>125</v>
      </c>
      <c r="E310" s="40">
        <f>'Agricultural Data'!C310</f>
        <v>0</v>
      </c>
      <c r="F310" s="40">
        <f>'Agricultural Data'!D310</f>
        <v>0</v>
      </c>
      <c r="G310" s="40">
        <f>'Agricultural Data'!E310</f>
        <v>0</v>
      </c>
      <c r="H310" s="38">
        <f>'Agricultural Data'!F310</f>
        <v>0</v>
      </c>
      <c r="I310" s="38">
        <f>'Agricultural Data'!G310</f>
        <v>0</v>
      </c>
      <c r="J310" s="38">
        <f>'Agricultural Data'!H310</f>
        <v>0</v>
      </c>
      <c r="K310" s="118">
        <f>'Agricultural Data'!I310</f>
        <v>0</v>
      </c>
      <c r="L310" s="121">
        <f>'Agricultural Data'!J310</f>
        <v>0</v>
      </c>
      <c r="M310" s="120" t="str">
        <f>IF(J310=0,"No Data",
IF(     OR(   INDEX('Inputs_Metric 31'!$T$6:$T$141,  MATCH($J310,'Inputs_Metric 31'!$S$6:$S$141,0))  =  "",     INDEX('Inputs_Metric 31'!$T$6:$T$141,MATCH($J310,'Inputs_Metric 31'!$S$6:$S$141,0))="CDL_Rev"),                 "No Mapped Crop",                  INDEX('Inputs_Metric 31'!$T$6:$T$141,MATCH($J310,'Inputs_Metric 31'!$S$6:$S$141,0)   )   )
       )</f>
        <v>No Data</v>
      </c>
      <c r="N310" s="120" t="str">
        <f>IF(J310=0,"No Data",
IF(   OR(     INDEX('Inputs_Metric 31'!$U$6:$U$141,MATCH($J310,'Inputs_Metric 31'!$S$6:$S$141,0))="",     INDEX('Inputs_Metric 31'!$U$6:$U$141,MATCH($J310,'Inputs_Metric 31'!$S$6:$S$141,0))="CDL_Rev"  ),     "No Mapped Crop",INDEX('Inputs_Metric 31'!$U$6:$U$141,MATCH($J310,'Inputs_Metric 31'!$S$6:$S$141,0))))</f>
        <v>No Data</v>
      </c>
      <c r="O310" s="102" t="e">
        <f>IF(N310="No Mapped Crop","",'Inputs_Metric 31'!$H$43*INDEX('Inputs_Metric 31'!$D$6:$D$109,MATCH(CONCATENATE(N310,H310),'Inputs_Metric 31'!$E$6:$E$109,0)))</f>
        <v>#N/A</v>
      </c>
      <c r="P310" s="175" t="e">
        <f>IF(M310="No Mapped Crop","",INDEX('Inputs_Metric 31'!$M$7:$O$26,MATCH(M310,'Inputs_Metric 31'!$G$7:$G$26,0),MATCH('Inputs_Metric 31'!$H$44,'Inputs_Metric 31'!$M$6:$O$6,0)))</f>
        <v>#N/A</v>
      </c>
      <c r="Q310" s="184" t="e">
        <f t="shared" si="16"/>
        <v>#N/A</v>
      </c>
      <c r="R310" s="184" t="e">
        <f t="shared" si="17"/>
        <v>#N/A</v>
      </c>
    </row>
    <row r="311" spans="3:18" x14ac:dyDescent="0.25">
      <c r="C311">
        <f t="shared" si="15"/>
        <v>10</v>
      </c>
      <c r="D311">
        <f>COUNTIF($F$4:F311,F311)</f>
        <v>126</v>
      </c>
      <c r="E311" s="40">
        <f>'Agricultural Data'!C311</f>
        <v>0</v>
      </c>
      <c r="F311" s="40">
        <f>'Agricultural Data'!D311</f>
        <v>0</v>
      </c>
      <c r="G311" s="40">
        <f>'Agricultural Data'!E311</f>
        <v>0</v>
      </c>
      <c r="H311" s="38">
        <f>'Agricultural Data'!F311</f>
        <v>0</v>
      </c>
      <c r="I311" s="38">
        <f>'Agricultural Data'!G311</f>
        <v>0</v>
      </c>
      <c r="J311" s="38">
        <f>'Agricultural Data'!H311</f>
        <v>0</v>
      </c>
      <c r="K311" s="118">
        <f>'Agricultural Data'!I311</f>
        <v>0</v>
      </c>
      <c r="L311" s="121">
        <f>'Agricultural Data'!J311</f>
        <v>0</v>
      </c>
      <c r="M311" s="120" t="str">
        <f>IF(J311=0,"No Data",
IF(     OR(   INDEX('Inputs_Metric 31'!$T$6:$T$141,  MATCH($J311,'Inputs_Metric 31'!$S$6:$S$141,0))  =  "",     INDEX('Inputs_Metric 31'!$T$6:$T$141,MATCH($J311,'Inputs_Metric 31'!$S$6:$S$141,0))="CDL_Rev"),                 "No Mapped Crop",                  INDEX('Inputs_Metric 31'!$T$6:$T$141,MATCH($J311,'Inputs_Metric 31'!$S$6:$S$141,0)   )   )
       )</f>
        <v>No Data</v>
      </c>
      <c r="N311" s="120" t="str">
        <f>IF(J311=0,"No Data",
IF(   OR(     INDEX('Inputs_Metric 31'!$U$6:$U$141,MATCH($J311,'Inputs_Metric 31'!$S$6:$S$141,0))="",     INDEX('Inputs_Metric 31'!$U$6:$U$141,MATCH($J311,'Inputs_Metric 31'!$S$6:$S$141,0))="CDL_Rev"  ),     "No Mapped Crop",INDEX('Inputs_Metric 31'!$U$6:$U$141,MATCH($J311,'Inputs_Metric 31'!$S$6:$S$141,0))))</f>
        <v>No Data</v>
      </c>
      <c r="O311" s="102" t="e">
        <f>IF(N311="No Mapped Crop","",'Inputs_Metric 31'!$H$43*INDEX('Inputs_Metric 31'!$D$6:$D$109,MATCH(CONCATENATE(N311,H311),'Inputs_Metric 31'!$E$6:$E$109,0)))</f>
        <v>#N/A</v>
      </c>
      <c r="P311" s="175" t="e">
        <f>IF(M311="No Mapped Crop","",INDEX('Inputs_Metric 31'!$M$7:$O$26,MATCH(M311,'Inputs_Metric 31'!$G$7:$G$26,0),MATCH('Inputs_Metric 31'!$H$44,'Inputs_Metric 31'!$M$6:$O$6,0)))</f>
        <v>#N/A</v>
      </c>
      <c r="Q311" s="184" t="e">
        <f t="shared" si="16"/>
        <v>#N/A</v>
      </c>
      <c r="R311" s="184" t="e">
        <f t="shared" si="17"/>
        <v>#N/A</v>
      </c>
    </row>
    <row r="312" spans="3:18" x14ac:dyDescent="0.25">
      <c r="C312">
        <f t="shared" si="15"/>
        <v>10</v>
      </c>
      <c r="D312">
        <f>COUNTIF($F$4:F312,F312)</f>
        <v>127</v>
      </c>
      <c r="E312" s="40">
        <f>'Agricultural Data'!C312</f>
        <v>0</v>
      </c>
      <c r="F312" s="40">
        <f>'Agricultural Data'!D312</f>
        <v>0</v>
      </c>
      <c r="G312" s="40">
        <f>'Agricultural Data'!E312</f>
        <v>0</v>
      </c>
      <c r="H312" s="38">
        <f>'Agricultural Data'!F312</f>
        <v>0</v>
      </c>
      <c r="I312" s="38">
        <f>'Agricultural Data'!G312</f>
        <v>0</v>
      </c>
      <c r="J312" s="38">
        <f>'Agricultural Data'!H312</f>
        <v>0</v>
      </c>
      <c r="K312" s="118">
        <f>'Agricultural Data'!I312</f>
        <v>0</v>
      </c>
      <c r="L312" s="121">
        <f>'Agricultural Data'!J312</f>
        <v>0</v>
      </c>
      <c r="M312" s="120" t="str">
        <f>IF(J312=0,"No Data",
IF(     OR(   INDEX('Inputs_Metric 31'!$T$6:$T$141,  MATCH($J312,'Inputs_Metric 31'!$S$6:$S$141,0))  =  "",     INDEX('Inputs_Metric 31'!$T$6:$T$141,MATCH($J312,'Inputs_Metric 31'!$S$6:$S$141,0))="CDL_Rev"),                 "No Mapped Crop",                  INDEX('Inputs_Metric 31'!$T$6:$T$141,MATCH($J312,'Inputs_Metric 31'!$S$6:$S$141,0)   )   )
       )</f>
        <v>No Data</v>
      </c>
      <c r="N312" s="120" t="str">
        <f>IF(J312=0,"No Data",
IF(   OR(     INDEX('Inputs_Metric 31'!$U$6:$U$141,MATCH($J312,'Inputs_Metric 31'!$S$6:$S$141,0))="",     INDEX('Inputs_Metric 31'!$U$6:$U$141,MATCH($J312,'Inputs_Metric 31'!$S$6:$S$141,0))="CDL_Rev"  ),     "No Mapped Crop",INDEX('Inputs_Metric 31'!$U$6:$U$141,MATCH($J312,'Inputs_Metric 31'!$S$6:$S$141,0))))</f>
        <v>No Data</v>
      </c>
      <c r="O312" s="102" t="e">
        <f>IF(N312="No Mapped Crop","",'Inputs_Metric 31'!$H$43*INDEX('Inputs_Metric 31'!$D$6:$D$109,MATCH(CONCATENATE(N312,H312),'Inputs_Metric 31'!$E$6:$E$109,0)))</f>
        <v>#N/A</v>
      </c>
      <c r="P312" s="175" t="e">
        <f>IF(M312="No Mapped Crop","",INDEX('Inputs_Metric 31'!$M$7:$O$26,MATCH(M312,'Inputs_Metric 31'!$G$7:$G$26,0),MATCH('Inputs_Metric 31'!$H$44,'Inputs_Metric 31'!$M$6:$O$6,0)))</f>
        <v>#N/A</v>
      </c>
      <c r="Q312" s="184" t="e">
        <f t="shared" si="16"/>
        <v>#N/A</v>
      </c>
      <c r="R312" s="184" t="e">
        <f t="shared" si="17"/>
        <v>#N/A</v>
      </c>
    </row>
    <row r="313" spans="3:18" x14ac:dyDescent="0.25">
      <c r="C313">
        <f t="shared" si="15"/>
        <v>10</v>
      </c>
      <c r="D313">
        <f>COUNTIF($F$4:F313,F313)</f>
        <v>128</v>
      </c>
      <c r="E313" s="40">
        <f>'Agricultural Data'!C313</f>
        <v>0</v>
      </c>
      <c r="F313" s="40">
        <f>'Agricultural Data'!D313</f>
        <v>0</v>
      </c>
      <c r="G313" s="40">
        <f>'Agricultural Data'!E313</f>
        <v>0</v>
      </c>
      <c r="H313" s="38">
        <f>'Agricultural Data'!F313</f>
        <v>0</v>
      </c>
      <c r="I313" s="38">
        <f>'Agricultural Data'!G313</f>
        <v>0</v>
      </c>
      <c r="J313" s="38">
        <f>'Agricultural Data'!H313</f>
        <v>0</v>
      </c>
      <c r="K313" s="118">
        <f>'Agricultural Data'!I313</f>
        <v>0</v>
      </c>
      <c r="L313" s="121">
        <f>'Agricultural Data'!J313</f>
        <v>0</v>
      </c>
      <c r="M313" s="120" t="str">
        <f>IF(J313=0,"No Data",
IF(     OR(   INDEX('Inputs_Metric 31'!$T$6:$T$141,  MATCH($J313,'Inputs_Metric 31'!$S$6:$S$141,0))  =  "",     INDEX('Inputs_Metric 31'!$T$6:$T$141,MATCH($J313,'Inputs_Metric 31'!$S$6:$S$141,0))="CDL_Rev"),                 "No Mapped Crop",                  INDEX('Inputs_Metric 31'!$T$6:$T$141,MATCH($J313,'Inputs_Metric 31'!$S$6:$S$141,0)   )   )
       )</f>
        <v>No Data</v>
      </c>
      <c r="N313" s="120" t="str">
        <f>IF(J313=0,"No Data",
IF(   OR(     INDEX('Inputs_Metric 31'!$U$6:$U$141,MATCH($J313,'Inputs_Metric 31'!$S$6:$S$141,0))="",     INDEX('Inputs_Metric 31'!$U$6:$U$141,MATCH($J313,'Inputs_Metric 31'!$S$6:$S$141,0))="CDL_Rev"  ),     "No Mapped Crop",INDEX('Inputs_Metric 31'!$U$6:$U$141,MATCH($J313,'Inputs_Metric 31'!$S$6:$S$141,0))))</f>
        <v>No Data</v>
      </c>
      <c r="O313" s="102" t="e">
        <f>IF(N313="No Mapped Crop","",'Inputs_Metric 31'!$H$43*INDEX('Inputs_Metric 31'!$D$6:$D$109,MATCH(CONCATENATE(N313,H313),'Inputs_Metric 31'!$E$6:$E$109,0)))</f>
        <v>#N/A</v>
      </c>
      <c r="P313" s="175" t="e">
        <f>IF(M313="No Mapped Crop","",INDEX('Inputs_Metric 31'!$M$7:$O$26,MATCH(M313,'Inputs_Metric 31'!$G$7:$G$26,0),MATCH('Inputs_Metric 31'!$H$44,'Inputs_Metric 31'!$M$6:$O$6,0)))</f>
        <v>#N/A</v>
      </c>
      <c r="Q313" s="184" t="e">
        <f t="shared" si="16"/>
        <v>#N/A</v>
      </c>
      <c r="R313" s="184" t="e">
        <f t="shared" si="17"/>
        <v>#N/A</v>
      </c>
    </row>
    <row r="314" spans="3:18" x14ac:dyDescent="0.25">
      <c r="C314">
        <f t="shared" si="15"/>
        <v>10</v>
      </c>
      <c r="D314">
        <f>COUNTIF($F$4:F314,F314)</f>
        <v>129</v>
      </c>
      <c r="E314" s="40">
        <f>'Agricultural Data'!C314</f>
        <v>0</v>
      </c>
      <c r="F314" s="40">
        <f>'Agricultural Data'!D314</f>
        <v>0</v>
      </c>
      <c r="G314" s="40">
        <f>'Agricultural Data'!E314</f>
        <v>0</v>
      </c>
      <c r="H314" s="38">
        <f>'Agricultural Data'!F314</f>
        <v>0</v>
      </c>
      <c r="I314" s="38">
        <f>'Agricultural Data'!G314</f>
        <v>0</v>
      </c>
      <c r="J314" s="38">
        <f>'Agricultural Data'!H314</f>
        <v>0</v>
      </c>
      <c r="K314" s="118">
        <f>'Agricultural Data'!I314</f>
        <v>0</v>
      </c>
      <c r="L314" s="121">
        <f>'Agricultural Data'!J314</f>
        <v>0</v>
      </c>
      <c r="M314" s="120" t="str">
        <f>IF(J314=0,"No Data",
IF(     OR(   INDEX('Inputs_Metric 31'!$T$6:$T$141,  MATCH($J314,'Inputs_Metric 31'!$S$6:$S$141,0))  =  "",     INDEX('Inputs_Metric 31'!$T$6:$T$141,MATCH($J314,'Inputs_Metric 31'!$S$6:$S$141,0))="CDL_Rev"),                 "No Mapped Crop",                  INDEX('Inputs_Metric 31'!$T$6:$T$141,MATCH($J314,'Inputs_Metric 31'!$S$6:$S$141,0)   )   )
       )</f>
        <v>No Data</v>
      </c>
      <c r="N314" s="120" t="str">
        <f>IF(J314=0,"No Data",
IF(   OR(     INDEX('Inputs_Metric 31'!$U$6:$U$141,MATCH($J314,'Inputs_Metric 31'!$S$6:$S$141,0))="",     INDEX('Inputs_Metric 31'!$U$6:$U$141,MATCH($J314,'Inputs_Metric 31'!$S$6:$S$141,0))="CDL_Rev"  ),     "No Mapped Crop",INDEX('Inputs_Metric 31'!$U$6:$U$141,MATCH($J314,'Inputs_Metric 31'!$S$6:$S$141,0))))</f>
        <v>No Data</v>
      </c>
      <c r="O314" s="102" t="e">
        <f>IF(N314="No Mapped Crop","",'Inputs_Metric 31'!$H$43*INDEX('Inputs_Metric 31'!$D$6:$D$109,MATCH(CONCATENATE(N314,H314),'Inputs_Metric 31'!$E$6:$E$109,0)))</f>
        <v>#N/A</v>
      </c>
      <c r="P314" s="175" t="e">
        <f>IF(M314="No Mapped Crop","",INDEX('Inputs_Metric 31'!$M$7:$O$26,MATCH(M314,'Inputs_Metric 31'!$G$7:$G$26,0),MATCH('Inputs_Metric 31'!$H$44,'Inputs_Metric 31'!$M$6:$O$6,0)))</f>
        <v>#N/A</v>
      </c>
      <c r="Q314" s="184" t="e">
        <f t="shared" si="16"/>
        <v>#N/A</v>
      </c>
      <c r="R314" s="184" t="e">
        <f t="shared" si="17"/>
        <v>#N/A</v>
      </c>
    </row>
    <row r="315" spans="3:18" x14ac:dyDescent="0.25">
      <c r="C315">
        <f t="shared" si="15"/>
        <v>10</v>
      </c>
      <c r="D315">
        <f>COUNTIF($F$4:F315,F315)</f>
        <v>130</v>
      </c>
      <c r="E315" s="40">
        <f>'Agricultural Data'!C315</f>
        <v>0</v>
      </c>
      <c r="F315" s="40">
        <f>'Agricultural Data'!D315</f>
        <v>0</v>
      </c>
      <c r="G315" s="40">
        <f>'Agricultural Data'!E315</f>
        <v>0</v>
      </c>
      <c r="H315" s="38">
        <f>'Agricultural Data'!F315</f>
        <v>0</v>
      </c>
      <c r="I315" s="38">
        <f>'Agricultural Data'!G315</f>
        <v>0</v>
      </c>
      <c r="J315" s="38">
        <f>'Agricultural Data'!H315</f>
        <v>0</v>
      </c>
      <c r="K315" s="118">
        <f>'Agricultural Data'!I315</f>
        <v>0</v>
      </c>
      <c r="L315" s="121">
        <f>'Agricultural Data'!J315</f>
        <v>0</v>
      </c>
      <c r="M315" s="120" t="str">
        <f>IF(J315=0,"No Data",
IF(     OR(   INDEX('Inputs_Metric 31'!$T$6:$T$141,  MATCH($J315,'Inputs_Metric 31'!$S$6:$S$141,0))  =  "",     INDEX('Inputs_Metric 31'!$T$6:$T$141,MATCH($J315,'Inputs_Metric 31'!$S$6:$S$141,0))="CDL_Rev"),                 "No Mapped Crop",                  INDEX('Inputs_Metric 31'!$T$6:$T$141,MATCH($J315,'Inputs_Metric 31'!$S$6:$S$141,0)   )   )
       )</f>
        <v>No Data</v>
      </c>
      <c r="N315" s="120" t="str">
        <f>IF(J315=0,"No Data",
IF(   OR(     INDEX('Inputs_Metric 31'!$U$6:$U$141,MATCH($J315,'Inputs_Metric 31'!$S$6:$S$141,0))="",     INDEX('Inputs_Metric 31'!$U$6:$U$141,MATCH($J315,'Inputs_Metric 31'!$S$6:$S$141,0))="CDL_Rev"  ),     "No Mapped Crop",INDEX('Inputs_Metric 31'!$U$6:$U$141,MATCH($J315,'Inputs_Metric 31'!$S$6:$S$141,0))))</f>
        <v>No Data</v>
      </c>
      <c r="O315" s="102" t="e">
        <f>IF(N315="No Mapped Crop","",'Inputs_Metric 31'!$H$43*INDEX('Inputs_Metric 31'!$D$6:$D$109,MATCH(CONCATENATE(N315,H315),'Inputs_Metric 31'!$E$6:$E$109,0)))</f>
        <v>#N/A</v>
      </c>
      <c r="P315" s="175" t="e">
        <f>IF(M315="No Mapped Crop","",INDEX('Inputs_Metric 31'!$M$7:$O$26,MATCH(M315,'Inputs_Metric 31'!$G$7:$G$26,0),MATCH('Inputs_Metric 31'!$H$44,'Inputs_Metric 31'!$M$6:$O$6,0)))</f>
        <v>#N/A</v>
      </c>
      <c r="Q315" s="184" t="e">
        <f t="shared" si="16"/>
        <v>#N/A</v>
      </c>
      <c r="R315" s="184" t="e">
        <f t="shared" si="17"/>
        <v>#N/A</v>
      </c>
    </row>
    <row r="316" spans="3:18" x14ac:dyDescent="0.25">
      <c r="C316">
        <f t="shared" si="15"/>
        <v>10</v>
      </c>
      <c r="D316">
        <f>COUNTIF($F$4:F316,F316)</f>
        <v>131</v>
      </c>
      <c r="E316" s="40">
        <f>'Agricultural Data'!C316</f>
        <v>0</v>
      </c>
      <c r="F316" s="40">
        <f>'Agricultural Data'!D316</f>
        <v>0</v>
      </c>
      <c r="G316" s="40">
        <f>'Agricultural Data'!E316</f>
        <v>0</v>
      </c>
      <c r="H316" s="38">
        <f>'Agricultural Data'!F316</f>
        <v>0</v>
      </c>
      <c r="I316" s="38">
        <f>'Agricultural Data'!G316</f>
        <v>0</v>
      </c>
      <c r="J316" s="38">
        <f>'Agricultural Data'!H316</f>
        <v>0</v>
      </c>
      <c r="K316" s="118">
        <f>'Agricultural Data'!I316</f>
        <v>0</v>
      </c>
      <c r="L316" s="121">
        <f>'Agricultural Data'!J316</f>
        <v>0</v>
      </c>
      <c r="M316" s="120" t="str">
        <f>IF(J316=0,"No Data",
IF(     OR(   INDEX('Inputs_Metric 31'!$T$6:$T$141,  MATCH($J316,'Inputs_Metric 31'!$S$6:$S$141,0))  =  "",     INDEX('Inputs_Metric 31'!$T$6:$T$141,MATCH($J316,'Inputs_Metric 31'!$S$6:$S$141,0))="CDL_Rev"),                 "No Mapped Crop",                  INDEX('Inputs_Metric 31'!$T$6:$T$141,MATCH($J316,'Inputs_Metric 31'!$S$6:$S$141,0)   )   )
       )</f>
        <v>No Data</v>
      </c>
      <c r="N316" s="120" t="str">
        <f>IF(J316=0,"No Data",
IF(   OR(     INDEX('Inputs_Metric 31'!$U$6:$U$141,MATCH($J316,'Inputs_Metric 31'!$S$6:$S$141,0))="",     INDEX('Inputs_Metric 31'!$U$6:$U$141,MATCH($J316,'Inputs_Metric 31'!$S$6:$S$141,0))="CDL_Rev"  ),     "No Mapped Crop",INDEX('Inputs_Metric 31'!$U$6:$U$141,MATCH($J316,'Inputs_Metric 31'!$S$6:$S$141,0))))</f>
        <v>No Data</v>
      </c>
      <c r="O316" s="102" t="e">
        <f>IF(N316="No Mapped Crop","",'Inputs_Metric 31'!$H$43*INDEX('Inputs_Metric 31'!$D$6:$D$109,MATCH(CONCATENATE(N316,H316),'Inputs_Metric 31'!$E$6:$E$109,0)))</f>
        <v>#N/A</v>
      </c>
      <c r="P316" s="175" t="e">
        <f>IF(M316="No Mapped Crop","",INDEX('Inputs_Metric 31'!$M$7:$O$26,MATCH(M316,'Inputs_Metric 31'!$G$7:$G$26,0),MATCH('Inputs_Metric 31'!$H$44,'Inputs_Metric 31'!$M$6:$O$6,0)))</f>
        <v>#N/A</v>
      </c>
      <c r="Q316" s="184" t="e">
        <f t="shared" si="16"/>
        <v>#N/A</v>
      </c>
      <c r="R316" s="184" t="e">
        <f t="shared" si="17"/>
        <v>#N/A</v>
      </c>
    </row>
    <row r="317" spans="3:18" x14ac:dyDescent="0.25">
      <c r="C317">
        <f t="shared" si="15"/>
        <v>10</v>
      </c>
      <c r="D317">
        <f>COUNTIF($F$4:F317,F317)</f>
        <v>132</v>
      </c>
      <c r="E317" s="40">
        <f>'Agricultural Data'!C317</f>
        <v>0</v>
      </c>
      <c r="F317" s="40">
        <f>'Agricultural Data'!D317</f>
        <v>0</v>
      </c>
      <c r="G317" s="40">
        <f>'Agricultural Data'!E317</f>
        <v>0</v>
      </c>
      <c r="H317" s="38">
        <f>'Agricultural Data'!F317</f>
        <v>0</v>
      </c>
      <c r="I317" s="38">
        <f>'Agricultural Data'!G317</f>
        <v>0</v>
      </c>
      <c r="J317" s="38">
        <f>'Agricultural Data'!H317</f>
        <v>0</v>
      </c>
      <c r="K317" s="118">
        <f>'Agricultural Data'!I317</f>
        <v>0</v>
      </c>
      <c r="L317" s="121">
        <f>'Agricultural Data'!J317</f>
        <v>0</v>
      </c>
      <c r="M317" s="120" t="str">
        <f>IF(J317=0,"No Data",
IF(     OR(   INDEX('Inputs_Metric 31'!$T$6:$T$141,  MATCH($J317,'Inputs_Metric 31'!$S$6:$S$141,0))  =  "",     INDEX('Inputs_Metric 31'!$T$6:$T$141,MATCH($J317,'Inputs_Metric 31'!$S$6:$S$141,0))="CDL_Rev"),                 "No Mapped Crop",                  INDEX('Inputs_Metric 31'!$T$6:$T$141,MATCH($J317,'Inputs_Metric 31'!$S$6:$S$141,0)   )   )
       )</f>
        <v>No Data</v>
      </c>
      <c r="N317" s="120" t="str">
        <f>IF(J317=0,"No Data",
IF(   OR(     INDEX('Inputs_Metric 31'!$U$6:$U$141,MATCH($J317,'Inputs_Metric 31'!$S$6:$S$141,0))="",     INDEX('Inputs_Metric 31'!$U$6:$U$141,MATCH($J317,'Inputs_Metric 31'!$S$6:$S$141,0))="CDL_Rev"  ),     "No Mapped Crop",INDEX('Inputs_Metric 31'!$U$6:$U$141,MATCH($J317,'Inputs_Metric 31'!$S$6:$S$141,0))))</f>
        <v>No Data</v>
      </c>
      <c r="O317" s="102" t="e">
        <f>IF(N317="No Mapped Crop","",'Inputs_Metric 31'!$H$43*INDEX('Inputs_Metric 31'!$D$6:$D$109,MATCH(CONCATENATE(N317,H317),'Inputs_Metric 31'!$E$6:$E$109,0)))</f>
        <v>#N/A</v>
      </c>
      <c r="P317" s="175" t="e">
        <f>IF(M317="No Mapped Crop","",INDEX('Inputs_Metric 31'!$M$7:$O$26,MATCH(M317,'Inputs_Metric 31'!$G$7:$G$26,0),MATCH('Inputs_Metric 31'!$H$44,'Inputs_Metric 31'!$M$6:$O$6,0)))</f>
        <v>#N/A</v>
      </c>
      <c r="Q317" s="184" t="e">
        <f t="shared" si="16"/>
        <v>#N/A</v>
      </c>
      <c r="R317" s="184" t="e">
        <f t="shared" si="17"/>
        <v>#N/A</v>
      </c>
    </row>
    <row r="318" spans="3:18" x14ac:dyDescent="0.25">
      <c r="C318">
        <f t="shared" si="15"/>
        <v>10</v>
      </c>
      <c r="D318">
        <f>COUNTIF($F$4:F318,F318)</f>
        <v>133</v>
      </c>
      <c r="E318" s="40">
        <f>'Agricultural Data'!C318</f>
        <v>0</v>
      </c>
      <c r="F318" s="40">
        <f>'Agricultural Data'!D318</f>
        <v>0</v>
      </c>
      <c r="G318" s="40">
        <f>'Agricultural Data'!E318</f>
        <v>0</v>
      </c>
      <c r="H318" s="38">
        <f>'Agricultural Data'!F318</f>
        <v>0</v>
      </c>
      <c r="I318" s="38">
        <f>'Agricultural Data'!G318</f>
        <v>0</v>
      </c>
      <c r="J318" s="38">
        <f>'Agricultural Data'!H318</f>
        <v>0</v>
      </c>
      <c r="K318" s="118">
        <f>'Agricultural Data'!I318</f>
        <v>0</v>
      </c>
      <c r="L318" s="121">
        <f>'Agricultural Data'!J318</f>
        <v>0</v>
      </c>
      <c r="M318" s="120" t="str">
        <f>IF(J318=0,"No Data",
IF(     OR(   INDEX('Inputs_Metric 31'!$T$6:$T$141,  MATCH($J318,'Inputs_Metric 31'!$S$6:$S$141,0))  =  "",     INDEX('Inputs_Metric 31'!$T$6:$T$141,MATCH($J318,'Inputs_Metric 31'!$S$6:$S$141,0))="CDL_Rev"),                 "No Mapped Crop",                  INDEX('Inputs_Metric 31'!$T$6:$T$141,MATCH($J318,'Inputs_Metric 31'!$S$6:$S$141,0)   )   )
       )</f>
        <v>No Data</v>
      </c>
      <c r="N318" s="120" t="str">
        <f>IF(J318=0,"No Data",
IF(   OR(     INDEX('Inputs_Metric 31'!$U$6:$U$141,MATCH($J318,'Inputs_Metric 31'!$S$6:$S$141,0))="",     INDEX('Inputs_Metric 31'!$U$6:$U$141,MATCH($J318,'Inputs_Metric 31'!$S$6:$S$141,0))="CDL_Rev"  ),     "No Mapped Crop",INDEX('Inputs_Metric 31'!$U$6:$U$141,MATCH($J318,'Inputs_Metric 31'!$S$6:$S$141,0))))</f>
        <v>No Data</v>
      </c>
      <c r="O318" s="102" t="e">
        <f>IF(N318="No Mapped Crop","",'Inputs_Metric 31'!$H$43*INDEX('Inputs_Metric 31'!$D$6:$D$109,MATCH(CONCATENATE(N318,H318),'Inputs_Metric 31'!$E$6:$E$109,0)))</f>
        <v>#N/A</v>
      </c>
      <c r="P318" s="175" t="e">
        <f>IF(M318="No Mapped Crop","",INDEX('Inputs_Metric 31'!$M$7:$O$26,MATCH(M318,'Inputs_Metric 31'!$G$7:$G$26,0),MATCH('Inputs_Metric 31'!$H$44,'Inputs_Metric 31'!$M$6:$O$6,0)))</f>
        <v>#N/A</v>
      </c>
      <c r="Q318" s="184" t="e">
        <f t="shared" si="16"/>
        <v>#N/A</v>
      </c>
      <c r="R318" s="184" t="e">
        <f t="shared" si="17"/>
        <v>#N/A</v>
      </c>
    </row>
    <row r="319" spans="3:18" x14ac:dyDescent="0.25">
      <c r="C319">
        <f t="shared" si="15"/>
        <v>10</v>
      </c>
      <c r="D319">
        <f>COUNTIF($F$4:F319,F319)</f>
        <v>134</v>
      </c>
      <c r="E319" s="40">
        <f>'Agricultural Data'!C319</f>
        <v>0</v>
      </c>
      <c r="F319" s="40">
        <f>'Agricultural Data'!D319</f>
        <v>0</v>
      </c>
      <c r="G319" s="40">
        <f>'Agricultural Data'!E319</f>
        <v>0</v>
      </c>
      <c r="H319" s="38">
        <f>'Agricultural Data'!F319</f>
        <v>0</v>
      </c>
      <c r="I319" s="38">
        <f>'Agricultural Data'!G319</f>
        <v>0</v>
      </c>
      <c r="J319" s="38">
        <f>'Agricultural Data'!H319</f>
        <v>0</v>
      </c>
      <c r="K319" s="118">
        <f>'Agricultural Data'!I319</f>
        <v>0</v>
      </c>
      <c r="L319" s="121">
        <f>'Agricultural Data'!J319</f>
        <v>0</v>
      </c>
      <c r="M319" s="120" t="str">
        <f>IF(J319=0,"No Data",
IF(     OR(   INDEX('Inputs_Metric 31'!$T$6:$T$141,  MATCH($J319,'Inputs_Metric 31'!$S$6:$S$141,0))  =  "",     INDEX('Inputs_Metric 31'!$T$6:$T$141,MATCH($J319,'Inputs_Metric 31'!$S$6:$S$141,0))="CDL_Rev"),                 "No Mapped Crop",                  INDEX('Inputs_Metric 31'!$T$6:$T$141,MATCH($J319,'Inputs_Metric 31'!$S$6:$S$141,0)   )   )
       )</f>
        <v>No Data</v>
      </c>
      <c r="N319" s="120" t="str">
        <f>IF(J319=0,"No Data",
IF(   OR(     INDEX('Inputs_Metric 31'!$U$6:$U$141,MATCH($J319,'Inputs_Metric 31'!$S$6:$S$141,0))="",     INDEX('Inputs_Metric 31'!$U$6:$U$141,MATCH($J319,'Inputs_Metric 31'!$S$6:$S$141,0))="CDL_Rev"  ),     "No Mapped Crop",INDEX('Inputs_Metric 31'!$U$6:$U$141,MATCH($J319,'Inputs_Metric 31'!$S$6:$S$141,0))))</f>
        <v>No Data</v>
      </c>
      <c r="O319" s="102" t="e">
        <f>IF(N319="No Mapped Crop","",'Inputs_Metric 31'!$H$43*INDEX('Inputs_Metric 31'!$D$6:$D$109,MATCH(CONCATENATE(N319,H319),'Inputs_Metric 31'!$E$6:$E$109,0)))</f>
        <v>#N/A</v>
      </c>
      <c r="P319" s="175" t="e">
        <f>IF(M319="No Mapped Crop","",INDEX('Inputs_Metric 31'!$M$7:$O$26,MATCH(M319,'Inputs_Metric 31'!$G$7:$G$26,0),MATCH('Inputs_Metric 31'!$H$44,'Inputs_Metric 31'!$M$6:$O$6,0)))</f>
        <v>#N/A</v>
      </c>
      <c r="Q319" s="184" t="e">
        <f t="shared" si="16"/>
        <v>#N/A</v>
      </c>
      <c r="R319" s="184" t="e">
        <f t="shared" si="17"/>
        <v>#N/A</v>
      </c>
    </row>
    <row r="320" spans="3:18" x14ac:dyDescent="0.25">
      <c r="C320">
        <f t="shared" si="15"/>
        <v>10</v>
      </c>
      <c r="D320">
        <f>COUNTIF($F$4:F320,F320)</f>
        <v>135</v>
      </c>
      <c r="E320" s="40">
        <f>'Agricultural Data'!C320</f>
        <v>0</v>
      </c>
      <c r="F320" s="40">
        <f>'Agricultural Data'!D320</f>
        <v>0</v>
      </c>
      <c r="G320" s="40">
        <f>'Agricultural Data'!E320</f>
        <v>0</v>
      </c>
      <c r="H320" s="38">
        <f>'Agricultural Data'!F320</f>
        <v>0</v>
      </c>
      <c r="I320" s="38">
        <f>'Agricultural Data'!G320</f>
        <v>0</v>
      </c>
      <c r="J320" s="38">
        <f>'Agricultural Data'!H320</f>
        <v>0</v>
      </c>
      <c r="K320" s="118">
        <f>'Agricultural Data'!I320</f>
        <v>0</v>
      </c>
      <c r="L320" s="121">
        <f>'Agricultural Data'!J320</f>
        <v>0</v>
      </c>
      <c r="M320" s="120" t="str">
        <f>IF(J320=0,"No Data",
IF(     OR(   INDEX('Inputs_Metric 31'!$T$6:$T$141,  MATCH($J320,'Inputs_Metric 31'!$S$6:$S$141,0))  =  "",     INDEX('Inputs_Metric 31'!$T$6:$T$141,MATCH($J320,'Inputs_Metric 31'!$S$6:$S$141,0))="CDL_Rev"),                 "No Mapped Crop",                  INDEX('Inputs_Metric 31'!$T$6:$T$141,MATCH($J320,'Inputs_Metric 31'!$S$6:$S$141,0)   )   )
       )</f>
        <v>No Data</v>
      </c>
      <c r="N320" s="120" t="str">
        <f>IF(J320=0,"No Data",
IF(   OR(     INDEX('Inputs_Metric 31'!$U$6:$U$141,MATCH($J320,'Inputs_Metric 31'!$S$6:$S$141,0))="",     INDEX('Inputs_Metric 31'!$U$6:$U$141,MATCH($J320,'Inputs_Metric 31'!$S$6:$S$141,0))="CDL_Rev"  ),     "No Mapped Crop",INDEX('Inputs_Metric 31'!$U$6:$U$141,MATCH($J320,'Inputs_Metric 31'!$S$6:$S$141,0))))</f>
        <v>No Data</v>
      </c>
      <c r="O320" s="102" t="e">
        <f>IF(N320="No Mapped Crop","",'Inputs_Metric 31'!$H$43*INDEX('Inputs_Metric 31'!$D$6:$D$109,MATCH(CONCATENATE(N320,H320),'Inputs_Metric 31'!$E$6:$E$109,0)))</f>
        <v>#N/A</v>
      </c>
      <c r="P320" s="175" t="e">
        <f>IF(M320="No Mapped Crop","",INDEX('Inputs_Metric 31'!$M$7:$O$26,MATCH(M320,'Inputs_Metric 31'!$G$7:$G$26,0),MATCH('Inputs_Metric 31'!$H$44,'Inputs_Metric 31'!$M$6:$O$6,0)))</f>
        <v>#N/A</v>
      </c>
      <c r="Q320" s="184" t="e">
        <f t="shared" si="16"/>
        <v>#N/A</v>
      </c>
      <c r="R320" s="184" t="e">
        <f t="shared" si="17"/>
        <v>#N/A</v>
      </c>
    </row>
    <row r="321" spans="3:18" x14ac:dyDescent="0.25">
      <c r="C321">
        <f t="shared" si="15"/>
        <v>10</v>
      </c>
      <c r="D321">
        <f>COUNTIF($F$4:F321,F321)</f>
        <v>136</v>
      </c>
      <c r="E321" s="40">
        <f>'Agricultural Data'!C321</f>
        <v>0</v>
      </c>
      <c r="F321" s="40">
        <f>'Agricultural Data'!D321</f>
        <v>0</v>
      </c>
      <c r="G321" s="40">
        <f>'Agricultural Data'!E321</f>
        <v>0</v>
      </c>
      <c r="H321" s="38">
        <f>'Agricultural Data'!F321</f>
        <v>0</v>
      </c>
      <c r="I321" s="38">
        <f>'Agricultural Data'!G321</f>
        <v>0</v>
      </c>
      <c r="J321" s="38">
        <f>'Agricultural Data'!H321</f>
        <v>0</v>
      </c>
      <c r="K321" s="118">
        <f>'Agricultural Data'!I321</f>
        <v>0</v>
      </c>
      <c r="L321" s="121">
        <f>'Agricultural Data'!J321</f>
        <v>0</v>
      </c>
      <c r="M321" s="120" t="str">
        <f>IF(J321=0,"No Data",
IF(     OR(   INDEX('Inputs_Metric 31'!$T$6:$T$141,  MATCH($J321,'Inputs_Metric 31'!$S$6:$S$141,0))  =  "",     INDEX('Inputs_Metric 31'!$T$6:$T$141,MATCH($J321,'Inputs_Metric 31'!$S$6:$S$141,0))="CDL_Rev"),                 "No Mapped Crop",                  INDEX('Inputs_Metric 31'!$T$6:$T$141,MATCH($J321,'Inputs_Metric 31'!$S$6:$S$141,0)   )   )
       )</f>
        <v>No Data</v>
      </c>
      <c r="N321" s="120" t="str">
        <f>IF(J321=0,"No Data",
IF(   OR(     INDEX('Inputs_Metric 31'!$U$6:$U$141,MATCH($J321,'Inputs_Metric 31'!$S$6:$S$141,0))="",     INDEX('Inputs_Metric 31'!$U$6:$U$141,MATCH($J321,'Inputs_Metric 31'!$S$6:$S$141,0))="CDL_Rev"  ),     "No Mapped Crop",INDEX('Inputs_Metric 31'!$U$6:$U$141,MATCH($J321,'Inputs_Metric 31'!$S$6:$S$141,0))))</f>
        <v>No Data</v>
      </c>
      <c r="O321" s="102" t="e">
        <f>IF(N321="No Mapped Crop","",'Inputs_Metric 31'!$H$43*INDEX('Inputs_Metric 31'!$D$6:$D$109,MATCH(CONCATENATE(N321,H321),'Inputs_Metric 31'!$E$6:$E$109,0)))</f>
        <v>#N/A</v>
      </c>
      <c r="P321" s="175" t="e">
        <f>IF(M321="No Mapped Crop","",INDEX('Inputs_Metric 31'!$M$7:$O$26,MATCH(M321,'Inputs_Metric 31'!$G$7:$G$26,0),MATCH('Inputs_Metric 31'!$H$44,'Inputs_Metric 31'!$M$6:$O$6,0)))</f>
        <v>#N/A</v>
      </c>
      <c r="Q321" s="184" t="e">
        <f t="shared" si="16"/>
        <v>#N/A</v>
      </c>
      <c r="R321" s="184" t="e">
        <f t="shared" si="17"/>
        <v>#N/A</v>
      </c>
    </row>
    <row r="322" spans="3:18" x14ac:dyDescent="0.25">
      <c r="C322">
        <f t="shared" si="15"/>
        <v>10</v>
      </c>
      <c r="D322">
        <f>COUNTIF($F$4:F322,F322)</f>
        <v>137</v>
      </c>
      <c r="E322" s="40">
        <f>'Agricultural Data'!C322</f>
        <v>0</v>
      </c>
      <c r="F322" s="40">
        <f>'Agricultural Data'!D322</f>
        <v>0</v>
      </c>
      <c r="G322" s="40">
        <f>'Agricultural Data'!E322</f>
        <v>0</v>
      </c>
      <c r="H322" s="38">
        <f>'Agricultural Data'!F322</f>
        <v>0</v>
      </c>
      <c r="I322" s="38">
        <f>'Agricultural Data'!G322</f>
        <v>0</v>
      </c>
      <c r="J322" s="38">
        <f>'Agricultural Data'!H322</f>
        <v>0</v>
      </c>
      <c r="K322" s="118">
        <f>'Agricultural Data'!I322</f>
        <v>0</v>
      </c>
      <c r="L322" s="121">
        <f>'Agricultural Data'!J322</f>
        <v>0</v>
      </c>
      <c r="M322" s="120" t="str">
        <f>IF(J322=0,"No Data",
IF(     OR(   INDEX('Inputs_Metric 31'!$T$6:$T$141,  MATCH($J322,'Inputs_Metric 31'!$S$6:$S$141,0))  =  "",     INDEX('Inputs_Metric 31'!$T$6:$T$141,MATCH($J322,'Inputs_Metric 31'!$S$6:$S$141,0))="CDL_Rev"),                 "No Mapped Crop",                  INDEX('Inputs_Metric 31'!$T$6:$T$141,MATCH($J322,'Inputs_Metric 31'!$S$6:$S$141,0)   )   )
       )</f>
        <v>No Data</v>
      </c>
      <c r="N322" s="120" t="str">
        <f>IF(J322=0,"No Data",
IF(   OR(     INDEX('Inputs_Metric 31'!$U$6:$U$141,MATCH($J322,'Inputs_Metric 31'!$S$6:$S$141,0))="",     INDEX('Inputs_Metric 31'!$U$6:$U$141,MATCH($J322,'Inputs_Metric 31'!$S$6:$S$141,0))="CDL_Rev"  ),     "No Mapped Crop",INDEX('Inputs_Metric 31'!$U$6:$U$141,MATCH($J322,'Inputs_Metric 31'!$S$6:$S$141,0))))</f>
        <v>No Data</v>
      </c>
      <c r="O322" s="102" t="e">
        <f>IF(N322="No Mapped Crop","",'Inputs_Metric 31'!$H$43*INDEX('Inputs_Metric 31'!$D$6:$D$109,MATCH(CONCATENATE(N322,H322),'Inputs_Metric 31'!$E$6:$E$109,0)))</f>
        <v>#N/A</v>
      </c>
      <c r="P322" s="175" t="e">
        <f>IF(M322="No Mapped Crop","",INDEX('Inputs_Metric 31'!$M$7:$O$26,MATCH(M322,'Inputs_Metric 31'!$G$7:$G$26,0),MATCH('Inputs_Metric 31'!$H$44,'Inputs_Metric 31'!$M$6:$O$6,0)))</f>
        <v>#N/A</v>
      </c>
      <c r="Q322" s="184" t="e">
        <f t="shared" si="16"/>
        <v>#N/A</v>
      </c>
      <c r="R322" s="184" t="e">
        <f t="shared" si="17"/>
        <v>#N/A</v>
      </c>
    </row>
    <row r="323" spans="3:18" x14ac:dyDescent="0.25">
      <c r="C323">
        <f t="shared" si="15"/>
        <v>10</v>
      </c>
      <c r="D323">
        <f>COUNTIF($F$4:F323,F323)</f>
        <v>138</v>
      </c>
      <c r="E323" s="40">
        <f>'Agricultural Data'!C323</f>
        <v>0</v>
      </c>
      <c r="F323" s="40">
        <f>'Agricultural Data'!D323</f>
        <v>0</v>
      </c>
      <c r="G323" s="40">
        <f>'Agricultural Data'!E323</f>
        <v>0</v>
      </c>
      <c r="H323" s="38">
        <f>'Agricultural Data'!F323</f>
        <v>0</v>
      </c>
      <c r="I323" s="38">
        <f>'Agricultural Data'!G323</f>
        <v>0</v>
      </c>
      <c r="J323" s="38">
        <f>'Agricultural Data'!H323</f>
        <v>0</v>
      </c>
      <c r="K323" s="118">
        <f>'Agricultural Data'!I323</f>
        <v>0</v>
      </c>
      <c r="L323" s="121">
        <f>'Agricultural Data'!J323</f>
        <v>0</v>
      </c>
      <c r="M323" s="120" t="str">
        <f>IF(J323=0,"No Data",
IF(     OR(   INDEX('Inputs_Metric 31'!$T$6:$T$141,  MATCH($J323,'Inputs_Metric 31'!$S$6:$S$141,0))  =  "",     INDEX('Inputs_Metric 31'!$T$6:$T$141,MATCH($J323,'Inputs_Metric 31'!$S$6:$S$141,0))="CDL_Rev"),                 "No Mapped Crop",                  INDEX('Inputs_Metric 31'!$T$6:$T$141,MATCH($J323,'Inputs_Metric 31'!$S$6:$S$141,0)   )   )
       )</f>
        <v>No Data</v>
      </c>
      <c r="N323" s="120" t="str">
        <f>IF(J323=0,"No Data",
IF(   OR(     INDEX('Inputs_Metric 31'!$U$6:$U$141,MATCH($J323,'Inputs_Metric 31'!$S$6:$S$141,0))="",     INDEX('Inputs_Metric 31'!$U$6:$U$141,MATCH($J323,'Inputs_Metric 31'!$S$6:$S$141,0))="CDL_Rev"  ),     "No Mapped Crop",INDEX('Inputs_Metric 31'!$U$6:$U$141,MATCH($J323,'Inputs_Metric 31'!$S$6:$S$141,0))))</f>
        <v>No Data</v>
      </c>
      <c r="O323" s="102" t="e">
        <f>IF(N323="No Mapped Crop","",'Inputs_Metric 31'!$H$43*INDEX('Inputs_Metric 31'!$D$6:$D$109,MATCH(CONCATENATE(N323,H323),'Inputs_Metric 31'!$E$6:$E$109,0)))</f>
        <v>#N/A</v>
      </c>
      <c r="P323" s="175" t="e">
        <f>IF(M323="No Mapped Crop","",INDEX('Inputs_Metric 31'!$M$7:$O$26,MATCH(M323,'Inputs_Metric 31'!$G$7:$G$26,0),MATCH('Inputs_Metric 31'!$H$44,'Inputs_Metric 31'!$M$6:$O$6,0)))</f>
        <v>#N/A</v>
      </c>
      <c r="Q323" s="184" t="e">
        <f t="shared" si="16"/>
        <v>#N/A</v>
      </c>
      <c r="R323" s="184" t="e">
        <f t="shared" si="17"/>
        <v>#N/A</v>
      </c>
    </row>
    <row r="324" spans="3:18" x14ac:dyDescent="0.25">
      <c r="C324">
        <f t="shared" si="15"/>
        <v>10</v>
      </c>
      <c r="D324">
        <f>COUNTIF($F$4:F324,F324)</f>
        <v>139</v>
      </c>
      <c r="E324" s="40">
        <f>'Agricultural Data'!C324</f>
        <v>0</v>
      </c>
      <c r="F324" s="40">
        <f>'Agricultural Data'!D324</f>
        <v>0</v>
      </c>
      <c r="G324" s="40">
        <f>'Agricultural Data'!E324</f>
        <v>0</v>
      </c>
      <c r="H324" s="38">
        <f>'Agricultural Data'!F324</f>
        <v>0</v>
      </c>
      <c r="I324" s="38">
        <f>'Agricultural Data'!G324</f>
        <v>0</v>
      </c>
      <c r="J324" s="38">
        <f>'Agricultural Data'!H324</f>
        <v>0</v>
      </c>
      <c r="K324" s="118">
        <f>'Agricultural Data'!I324</f>
        <v>0</v>
      </c>
      <c r="L324" s="121">
        <f>'Agricultural Data'!J324</f>
        <v>0</v>
      </c>
      <c r="M324" s="120" t="str">
        <f>IF(J324=0,"No Data",
IF(     OR(   INDEX('Inputs_Metric 31'!$T$6:$T$141,  MATCH($J324,'Inputs_Metric 31'!$S$6:$S$141,0))  =  "",     INDEX('Inputs_Metric 31'!$T$6:$T$141,MATCH($J324,'Inputs_Metric 31'!$S$6:$S$141,0))="CDL_Rev"),                 "No Mapped Crop",                  INDEX('Inputs_Metric 31'!$T$6:$T$141,MATCH($J324,'Inputs_Metric 31'!$S$6:$S$141,0)   )   )
       )</f>
        <v>No Data</v>
      </c>
      <c r="N324" s="120" t="str">
        <f>IF(J324=0,"No Data",
IF(   OR(     INDEX('Inputs_Metric 31'!$U$6:$U$141,MATCH($J324,'Inputs_Metric 31'!$S$6:$S$141,0))="",     INDEX('Inputs_Metric 31'!$U$6:$U$141,MATCH($J324,'Inputs_Metric 31'!$S$6:$S$141,0))="CDL_Rev"  ),     "No Mapped Crop",INDEX('Inputs_Metric 31'!$U$6:$U$141,MATCH($J324,'Inputs_Metric 31'!$S$6:$S$141,0))))</f>
        <v>No Data</v>
      </c>
      <c r="O324" s="102" t="e">
        <f>IF(N324="No Mapped Crop","",'Inputs_Metric 31'!$H$43*INDEX('Inputs_Metric 31'!$D$6:$D$109,MATCH(CONCATENATE(N324,H324),'Inputs_Metric 31'!$E$6:$E$109,0)))</f>
        <v>#N/A</v>
      </c>
      <c r="P324" s="175" t="e">
        <f>IF(M324="No Mapped Crop","",INDEX('Inputs_Metric 31'!$M$7:$O$26,MATCH(M324,'Inputs_Metric 31'!$G$7:$G$26,0),MATCH('Inputs_Metric 31'!$H$44,'Inputs_Metric 31'!$M$6:$O$6,0)))</f>
        <v>#N/A</v>
      </c>
      <c r="Q324" s="184" t="e">
        <f t="shared" si="16"/>
        <v>#N/A</v>
      </c>
      <c r="R324" s="184" t="e">
        <f t="shared" si="17"/>
        <v>#N/A</v>
      </c>
    </row>
    <row r="325" spans="3:18" x14ac:dyDescent="0.25">
      <c r="C325">
        <f t="shared" si="15"/>
        <v>10</v>
      </c>
      <c r="D325">
        <f>COUNTIF($F$4:F325,F325)</f>
        <v>140</v>
      </c>
      <c r="E325" s="40">
        <f>'Agricultural Data'!C325</f>
        <v>0</v>
      </c>
      <c r="F325" s="40">
        <f>'Agricultural Data'!D325</f>
        <v>0</v>
      </c>
      <c r="G325" s="40">
        <f>'Agricultural Data'!E325</f>
        <v>0</v>
      </c>
      <c r="H325" s="38">
        <f>'Agricultural Data'!F325</f>
        <v>0</v>
      </c>
      <c r="I325" s="38">
        <f>'Agricultural Data'!G325</f>
        <v>0</v>
      </c>
      <c r="J325" s="38">
        <f>'Agricultural Data'!H325</f>
        <v>0</v>
      </c>
      <c r="K325" s="118">
        <f>'Agricultural Data'!I325</f>
        <v>0</v>
      </c>
      <c r="L325" s="121">
        <f>'Agricultural Data'!J325</f>
        <v>0</v>
      </c>
      <c r="M325" s="120" t="str">
        <f>IF(J325=0,"No Data",
IF(     OR(   INDEX('Inputs_Metric 31'!$T$6:$T$141,  MATCH($J325,'Inputs_Metric 31'!$S$6:$S$141,0))  =  "",     INDEX('Inputs_Metric 31'!$T$6:$T$141,MATCH($J325,'Inputs_Metric 31'!$S$6:$S$141,0))="CDL_Rev"),                 "No Mapped Crop",                  INDEX('Inputs_Metric 31'!$T$6:$T$141,MATCH($J325,'Inputs_Metric 31'!$S$6:$S$141,0)   )   )
       )</f>
        <v>No Data</v>
      </c>
      <c r="N325" s="120" t="str">
        <f>IF(J325=0,"No Data",
IF(   OR(     INDEX('Inputs_Metric 31'!$U$6:$U$141,MATCH($J325,'Inputs_Metric 31'!$S$6:$S$141,0))="",     INDEX('Inputs_Metric 31'!$U$6:$U$141,MATCH($J325,'Inputs_Metric 31'!$S$6:$S$141,0))="CDL_Rev"  ),     "No Mapped Crop",INDEX('Inputs_Metric 31'!$U$6:$U$141,MATCH($J325,'Inputs_Metric 31'!$S$6:$S$141,0))))</f>
        <v>No Data</v>
      </c>
      <c r="O325" s="102" t="e">
        <f>IF(N325="No Mapped Crop","",'Inputs_Metric 31'!$H$43*INDEX('Inputs_Metric 31'!$D$6:$D$109,MATCH(CONCATENATE(N325,H325),'Inputs_Metric 31'!$E$6:$E$109,0)))</f>
        <v>#N/A</v>
      </c>
      <c r="P325" s="175" t="e">
        <f>IF(M325="No Mapped Crop","",INDEX('Inputs_Metric 31'!$M$7:$O$26,MATCH(M325,'Inputs_Metric 31'!$G$7:$G$26,0),MATCH('Inputs_Metric 31'!$H$44,'Inputs_Metric 31'!$M$6:$O$6,0)))</f>
        <v>#N/A</v>
      </c>
      <c r="Q325" s="184" t="e">
        <f t="shared" si="16"/>
        <v>#N/A</v>
      </c>
      <c r="R325" s="184" t="e">
        <f t="shared" si="17"/>
        <v>#N/A</v>
      </c>
    </row>
    <row r="326" spans="3:18" x14ac:dyDescent="0.25">
      <c r="C326">
        <f t="shared" si="15"/>
        <v>10</v>
      </c>
      <c r="D326">
        <f>COUNTIF($F$4:F326,F326)</f>
        <v>141</v>
      </c>
      <c r="E326" s="40">
        <f>'Agricultural Data'!C326</f>
        <v>0</v>
      </c>
      <c r="F326" s="40">
        <f>'Agricultural Data'!D326</f>
        <v>0</v>
      </c>
      <c r="G326" s="40">
        <f>'Agricultural Data'!E326</f>
        <v>0</v>
      </c>
      <c r="H326" s="38">
        <f>'Agricultural Data'!F326</f>
        <v>0</v>
      </c>
      <c r="I326" s="38">
        <f>'Agricultural Data'!G326</f>
        <v>0</v>
      </c>
      <c r="J326" s="38">
        <f>'Agricultural Data'!H326</f>
        <v>0</v>
      </c>
      <c r="K326" s="118">
        <f>'Agricultural Data'!I326</f>
        <v>0</v>
      </c>
      <c r="L326" s="121">
        <f>'Agricultural Data'!J326</f>
        <v>0</v>
      </c>
      <c r="M326" s="120" t="str">
        <f>IF(J326=0,"No Data",
IF(     OR(   INDEX('Inputs_Metric 31'!$T$6:$T$141,  MATCH($J326,'Inputs_Metric 31'!$S$6:$S$141,0))  =  "",     INDEX('Inputs_Metric 31'!$T$6:$T$141,MATCH($J326,'Inputs_Metric 31'!$S$6:$S$141,0))="CDL_Rev"),                 "No Mapped Crop",                  INDEX('Inputs_Metric 31'!$T$6:$T$141,MATCH($J326,'Inputs_Metric 31'!$S$6:$S$141,0)   )   )
       )</f>
        <v>No Data</v>
      </c>
      <c r="N326" s="120" t="str">
        <f>IF(J326=0,"No Data",
IF(   OR(     INDEX('Inputs_Metric 31'!$U$6:$U$141,MATCH($J326,'Inputs_Metric 31'!$S$6:$S$141,0))="",     INDEX('Inputs_Metric 31'!$U$6:$U$141,MATCH($J326,'Inputs_Metric 31'!$S$6:$S$141,0))="CDL_Rev"  ),     "No Mapped Crop",INDEX('Inputs_Metric 31'!$U$6:$U$141,MATCH($J326,'Inputs_Metric 31'!$S$6:$S$141,0))))</f>
        <v>No Data</v>
      </c>
      <c r="O326" s="102" t="e">
        <f>IF(N326="No Mapped Crop","",'Inputs_Metric 31'!$H$43*INDEX('Inputs_Metric 31'!$D$6:$D$109,MATCH(CONCATENATE(N326,H326),'Inputs_Metric 31'!$E$6:$E$109,0)))</f>
        <v>#N/A</v>
      </c>
      <c r="P326" s="175" t="e">
        <f>IF(M326="No Mapped Crop","",INDEX('Inputs_Metric 31'!$M$7:$O$26,MATCH(M326,'Inputs_Metric 31'!$G$7:$G$26,0),MATCH('Inputs_Metric 31'!$H$44,'Inputs_Metric 31'!$M$6:$O$6,0)))</f>
        <v>#N/A</v>
      </c>
      <c r="Q326" s="184" t="e">
        <f t="shared" si="16"/>
        <v>#N/A</v>
      </c>
      <c r="R326" s="184" t="e">
        <f t="shared" si="17"/>
        <v>#N/A</v>
      </c>
    </row>
    <row r="327" spans="3:18" x14ac:dyDescent="0.25">
      <c r="C327">
        <f t="shared" si="15"/>
        <v>10</v>
      </c>
      <c r="D327">
        <f>COUNTIF($F$4:F327,F327)</f>
        <v>142</v>
      </c>
      <c r="E327" s="40">
        <f>'Agricultural Data'!C327</f>
        <v>0</v>
      </c>
      <c r="F327" s="40">
        <f>'Agricultural Data'!D327</f>
        <v>0</v>
      </c>
      <c r="G327" s="40">
        <f>'Agricultural Data'!E327</f>
        <v>0</v>
      </c>
      <c r="H327" s="38">
        <f>'Agricultural Data'!F327</f>
        <v>0</v>
      </c>
      <c r="I327" s="38">
        <f>'Agricultural Data'!G327</f>
        <v>0</v>
      </c>
      <c r="J327" s="38">
        <f>'Agricultural Data'!H327</f>
        <v>0</v>
      </c>
      <c r="K327" s="118">
        <f>'Agricultural Data'!I327</f>
        <v>0</v>
      </c>
      <c r="L327" s="121">
        <f>'Agricultural Data'!J327</f>
        <v>0</v>
      </c>
      <c r="M327" s="120" t="str">
        <f>IF(J327=0,"No Data",
IF(     OR(   INDEX('Inputs_Metric 31'!$T$6:$T$141,  MATCH($J327,'Inputs_Metric 31'!$S$6:$S$141,0))  =  "",     INDEX('Inputs_Metric 31'!$T$6:$T$141,MATCH($J327,'Inputs_Metric 31'!$S$6:$S$141,0))="CDL_Rev"),                 "No Mapped Crop",                  INDEX('Inputs_Metric 31'!$T$6:$T$141,MATCH($J327,'Inputs_Metric 31'!$S$6:$S$141,0)   )   )
       )</f>
        <v>No Data</v>
      </c>
      <c r="N327" s="120" t="str">
        <f>IF(J327=0,"No Data",
IF(   OR(     INDEX('Inputs_Metric 31'!$U$6:$U$141,MATCH($J327,'Inputs_Metric 31'!$S$6:$S$141,0))="",     INDEX('Inputs_Metric 31'!$U$6:$U$141,MATCH($J327,'Inputs_Metric 31'!$S$6:$S$141,0))="CDL_Rev"  ),     "No Mapped Crop",INDEX('Inputs_Metric 31'!$U$6:$U$141,MATCH($J327,'Inputs_Metric 31'!$S$6:$S$141,0))))</f>
        <v>No Data</v>
      </c>
      <c r="O327" s="102" t="e">
        <f>IF(N327="No Mapped Crop","",'Inputs_Metric 31'!$H$43*INDEX('Inputs_Metric 31'!$D$6:$D$109,MATCH(CONCATENATE(N327,H327),'Inputs_Metric 31'!$E$6:$E$109,0)))</f>
        <v>#N/A</v>
      </c>
      <c r="P327" s="175" t="e">
        <f>IF(M327="No Mapped Crop","",INDEX('Inputs_Metric 31'!$M$7:$O$26,MATCH(M327,'Inputs_Metric 31'!$G$7:$G$26,0),MATCH('Inputs_Metric 31'!$H$44,'Inputs_Metric 31'!$M$6:$O$6,0)))</f>
        <v>#N/A</v>
      </c>
      <c r="Q327" s="184" t="e">
        <f t="shared" si="16"/>
        <v>#N/A</v>
      </c>
      <c r="R327" s="184" t="e">
        <f t="shared" si="17"/>
        <v>#N/A</v>
      </c>
    </row>
    <row r="328" spans="3:18" x14ac:dyDescent="0.25">
      <c r="C328">
        <f t="shared" si="15"/>
        <v>10</v>
      </c>
      <c r="D328">
        <f>COUNTIF($F$4:F328,F328)</f>
        <v>143</v>
      </c>
      <c r="E328" s="40">
        <f>'Agricultural Data'!C328</f>
        <v>0</v>
      </c>
      <c r="F328" s="40">
        <f>'Agricultural Data'!D328</f>
        <v>0</v>
      </c>
      <c r="G328" s="40">
        <f>'Agricultural Data'!E328</f>
        <v>0</v>
      </c>
      <c r="H328" s="38">
        <f>'Agricultural Data'!F328</f>
        <v>0</v>
      </c>
      <c r="I328" s="38">
        <f>'Agricultural Data'!G328</f>
        <v>0</v>
      </c>
      <c r="J328" s="38">
        <f>'Agricultural Data'!H328</f>
        <v>0</v>
      </c>
      <c r="K328" s="118">
        <f>'Agricultural Data'!I328</f>
        <v>0</v>
      </c>
      <c r="L328" s="121">
        <f>'Agricultural Data'!J328</f>
        <v>0</v>
      </c>
      <c r="M328" s="120" t="str">
        <f>IF(J328=0,"No Data",
IF(     OR(   INDEX('Inputs_Metric 31'!$T$6:$T$141,  MATCH($J328,'Inputs_Metric 31'!$S$6:$S$141,0))  =  "",     INDEX('Inputs_Metric 31'!$T$6:$T$141,MATCH($J328,'Inputs_Metric 31'!$S$6:$S$141,0))="CDL_Rev"),                 "No Mapped Crop",                  INDEX('Inputs_Metric 31'!$T$6:$T$141,MATCH($J328,'Inputs_Metric 31'!$S$6:$S$141,0)   )   )
       )</f>
        <v>No Data</v>
      </c>
      <c r="N328" s="120" t="str">
        <f>IF(J328=0,"No Data",
IF(   OR(     INDEX('Inputs_Metric 31'!$U$6:$U$141,MATCH($J328,'Inputs_Metric 31'!$S$6:$S$141,0))="",     INDEX('Inputs_Metric 31'!$U$6:$U$141,MATCH($J328,'Inputs_Metric 31'!$S$6:$S$141,0))="CDL_Rev"  ),     "No Mapped Crop",INDEX('Inputs_Metric 31'!$U$6:$U$141,MATCH($J328,'Inputs_Metric 31'!$S$6:$S$141,0))))</f>
        <v>No Data</v>
      </c>
      <c r="O328" s="102" t="e">
        <f>IF(N328="No Mapped Crop","",'Inputs_Metric 31'!$H$43*INDEX('Inputs_Metric 31'!$D$6:$D$109,MATCH(CONCATENATE(N328,H328),'Inputs_Metric 31'!$E$6:$E$109,0)))</f>
        <v>#N/A</v>
      </c>
      <c r="P328" s="175" t="e">
        <f>IF(M328="No Mapped Crop","",INDEX('Inputs_Metric 31'!$M$7:$O$26,MATCH(M328,'Inputs_Metric 31'!$G$7:$G$26,0),MATCH('Inputs_Metric 31'!$H$44,'Inputs_Metric 31'!$M$6:$O$6,0)))</f>
        <v>#N/A</v>
      </c>
      <c r="Q328" s="184" t="e">
        <f t="shared" si="16"/>
        <v>#N/A</v>
      </c>
      <c r="R328" s="184" t="e">
        <f t="shared" si="17"/>
        <v>#N/A</v>
      </c>
    </row>
    <row r="329" spans="3:18" x14ac:dyDescent="0.25">
      <c r="C329">
        <f t="shared" si="15"/>
        <v>10</v>
      </c>
      <c r="D329">
        <f>COUNTIF($F$4:F329,F329)</f>
        <v>144</v>
      </c>
      <c r="E329" s="40">
        <f>'Agricultural Data'!C329</f>
        <v>0</v>
      </c>
      <c r="F329" s="40">
        <f>'Agricultural Data'!D329</f>
        <v>0</v>
      </c>
      <c r="G329" s="40">
        <f>'Agricultural Data'!E329</f>
        <v>0</v>
      </c>
      <c r="H329" s="38">
        <f>'Agricultural Data'!F329</f>
        <v>0</v>
      </c>
      <c r="I329" s="38">
        <f>'Agricultural Data'!G329</f>
        <v>0</v>
      </c>
      <c r="J329" s="38">
        <f>'Agricultural Data'!H329</f>
        <v>0</v>
      </c>
      <c r="K329" s="118">
        <f>'Agricultural Data'!I329</f>
        <v>0</v>
      </c>
      <c r="L329" s="121">
        <f>'Agricultural Data'!J329</f>
        <v>0</v>
      </c>
      <c r="M329" s="120" t="str">
        <f>IF(J329=0,"No Data",
IF(     OR(   INDEX('Inputs_Metric 31'!$T$6:$T$141,  MATCH($J329,'Inputs_Metric 31'!$S$6:$S$141,0))  =  "",     INDEX('Inputs_Metric 31'!$T$6:$T$141,MATCH($J329,'Inputs_Metric 31'!$S$6:$S$141,0))="CDL_Rev"),                 "No Mapped Crop",                  INDEX('Inputs_Metric 31'!$T$6:$T$141,MATCH($J329,'Inputs_Metric 31'!$S$6:$S$141,0)   )   )
       )</f>
        <v>No Data</v>
      </c>
      <c r="N329" s="120" t="str">
        <f>IF(J329=0,"No Data",
IF(   OR(     INDEX('Inputs_Metric 31'!$U$6:$U$141,MATCH($J329,'Inputs_Metric 31'!$S$6:$S$141,0))="",     INDEX('Inputs_Metric 31'!$U$6:$U$141,MATCH($J329,'Inputs_Metric 31'!$S$6:$S$141,0))="CDL_Rev"  ),     "No Mapped Crop",INDEX('Inputs_Metric 31'!$U$6:$U$141,MATCH($J329,'Inputs_Metric 31'!$S$6:$S$141,0))))</f>
        <v>No Data</v>
      </c>
      <c r="O329" s="102" t="e">
        <f>IF(N329="No Mapped Crop","",'Inputs_Metric 31'!$H$43*INDEX('Inputs_Metric 31'!$D$6:$D$109,MATCH(CONCATENATE(N329,H329),'Inputs_Metric 31'!$E$6:$E$109,0)))</f>
        <v>#N/A</v>
      </c>
      <c r="P329" s="175" t="e">
        <f>IF(M329="No Mapped Crop","",INDEX('Inputs_Metric 31'!$M$7:$O$26,MATCH(M329,'Inputs_Metric 31'!$G$7:$G$26,0),MATCH('Inputs_Metric 31'!$H$44,'Inputs_Metric 31'!$M$6:$O$6,0)))</f>
        <v>#N/A</v>
      </c>
      <c r="Q329" s="184" t="e">
        <f t="shared" si="16"/>
        <v>#N/A</v>
      </c>
      <c r="R329" s="184" t="e">
        <f t="shared" si="17"/>
        <v>#N/A</v>
      </c>
    </row>
    <row r="330" spans="3:18" x14ac:dyDescent="0.25">
      <c r="C330">
        <f t="shared" si="15"/>
        <v>10</v>
      </c>
      <c r="D330">
        <f>COUNTIF($F$4:F330,F330)</f>
        <v>145</v>
      </c>
      <c r="E330" s="40">
        <f>'Agricultural Data'!C330</f>
        <v>0</v>
      </c>
      <c r="F330" s="40">
        <f>'Agricultural Data'!D330</f>
        <v>0</v>
      </c>
      <c r="G330" s="40">
        <f>'Agricultural Data'!E330</f>
        <v>0</v>
      </c>
      <c r="H330" s="38">
        <f>'Agricultural Data'!F330</f>
        <v>0</v>
      </c>
      <c r="I330" s="38">
        <f>'Agricultural Data'!G330</f>
        <v>0</v>
      </c>
      <c r="J330" s="38">
        <f>'Agricultural Data'!H330</f>
        <v>0</v>
      </c>
      <c r="K330" s="118">
        <f>'Agricultural Data'!I330</f>
        <v>0</v>
      </c>
      <c r="L330" s="121">
        <f>'Agricultural Data'!J330</f>
        <v>0</v>
      </c>
      <c r="M330" s="120" t="str">
        <f>IF(J330=0,"No Data",
IF(     OR(   INDEX('Inputs_Metric 31'!$T$6:$T$141,  MATCH($J330,'Inputs_Metric 31'!$S$6:$S$141,0))  =  "",     INDEX('Inputs_Metric 31'!$T$6:$T$141,MATCH($J330,'Inputs_Metric 31'!$S$6:$S$141,0))="CDL_Rev"),                 "No Mapped Crop",                  INDEX('Inputs_Metric 31'!$T$6:$T$141,MATCH($J330,'Inputs_Metric 31'!$S$6:$S$141,0)   )   )
       )</f>
        <v>No Data</v>
      </c>
      <c r="N330" s="120" t="str">
        <f>IF(J330=0,"No Data",
IF(   OR(     INDEX('Inputs_Metric 31'!$U$6:$U$141,MATCH($J330,'Inputs_Metric 31'!$S$6:$S$141,0))="",     INDEX('Inputs_Metric 31'!$U$6:$U$141,MATCH($J330,'Inputs_Metric 31'!$S$6:$S$141,0))="CDL_Rev"  ),     "No Mapped Crop",INDEX('Inputs_Metric 31'!$U$6:$U$141,MATCH($J330,'Inputs_Metric 31'!$S$6:$S$141,0))))</f>
        <v>No Data</v>
      </c>
      <c r="O330" s="102" t="e">
        <f>IF(N330="No Mapped Crop","",'Inputs_Metric 31'!$H$43*INDEX('Inputs_Metric 31'!$D$6:$D$109,MATCH(CONCATENATE(N330,H330),'Inputs_Metric 31'!$E$6:$E$109,0)))</f>
        <v>#N/A</v>
      </c>
      <c r="P330" s="175" t="e">
        <f>IF(M330="No Mapped Crop","",INDEX('Inputs_Metric 31'!$M$7:$O$26,MATCH(M330,'Inputs_Metric 31'!$G$7:$G$26,0),MATCH('Inputs_Metric 31'!$H$44,'Inputs_Metric 31'!$M$6:$O$6,0)))</f>
        <v>#N/A</v>
      </c>
      <c r="Q330" s="184" t="e">
        <f t="shared" si="16"/>
        <v>#N/A</v>
      </c>
      <c r="R330" s="184" t="e">
        <f t="shared" si="17"/>
        <v>#N/A</v>
      </c>
    </row>
    <row r="331" spans="3:18" x14ac:dyDescent="0.25">
      <c r="C331">
        <f t="shared" si="15"/>
        <v>10</v>
      </c>
      <c r="D331">
        <f>COUNTIF($F$4:F331,F331)</f>
        <v>146</v>
      </c>
      <c r="E331" s="40">
        <f>'Agricultural Data'!C331</f>
        <v>0</v>
      </c>
      <c r="F331" s="40">
        <f>'Agricultural Data'!D331</f>
        <v>0</v>
      </c>
      <c r="G331" s="40">
        <f>'Agricultural Data'!E331</f>
        <v>0</v>
      </c>
      <c r="H331" s="38">
        <f>'Agricultural Data'!F331</f>
        <v>0</v>
      </c>
      <c r="I331" s="38">
        <f>'Agricultural Data'!G331</f>
        <v>0</v>
      </c>
      <c r="J331" s="38">
        <f>'Agricultural Data'!H331</f>
        <v>0</v>
      </c>
      <c r="K331" s="118">
        <f>'Agricultural Data'!I331</f>
        <v>0</v>
      </c>
      <c r="L331" s="121">
        <f>'Agricultural Data'!J331</f>
        <v>0</v>
      </c>
      <c r="M331" s="120" t="str">
        <f>IF(J331=0,"No Data",
IF(     OR(   INDEX('Inputs_Metric 31'!$T$6:$T$141,  MATCH($J331,'Inputs_Metric 31'!$S$6:$S$141,0))  =  "",     INDEX('Inputs_Metric 31'!$T$6:$T$141,MATCH($J331,'Inputs_Metric 31'!$S$6:$S$141,0))="CDL_Rev"),                 "No Mapped Crop",                  INDEX('Inputs_Metric 31'!$T$6:$T$141,MATCH($J331,'Inputs_Metric 31'!$S$6:$S$141,0)   )   )
       )</f>
        <v>No Data</v>
      </c>
      <c r="N331" s="120" t="str">
        <f>IF(J331=0,"No Data",
IF(   OR(     INDEX('Inputs_Metric 31'!$U$6:$U$141,MATCH($J331,'Inputs_Metric 31'!$S$6:$S$141,0))="",     INDEX('Inputs_Metric 31'!$U$6:$U$141,MATCH($J331,'Inputs_Metric 31'!$S$6:$S$141,0))="CDL_Rev"  ),     "No Mapped Crop",INDEX('Inputs_Metric 31'!$U$6:$U$141,MATCH($J331,'Inputs_Metric 31'!$S$6:$S$141,0))))</f>
        <v>No Data</v>
      </c>
      <c r="O331" s="102" t="e">
        <f>IF(N331="No Mapped Crop","",'Inputs_Metric 31'!$H$43*INDEX('Inputs_Metric 31'!$D$6:$D$109,MATCH(CONCATENATE(N331,H331),'Inputs_Metric 31'!$E$6:$E$109,0)))</f>
        <v>#N/A</v>
      </c>
      <c r="P331" s="175" t="e">
        <f>IF(M331="No Mapped Crop","",INDEX('Inputs_Metric 31'!$M$7:$O$26,MATCH(M331,'Inputs_Metric 31'!$G$7:$G$26,0),MATCH('Inputs_Metric 31'!$H$44,'Inputs_Metric 31'!$M$6:$O$6,0)))</f>
        <v>#N/A</v>
      </c>
      <c r="Q331" s="184" t="e">
        <f t="shared" si="16"/>
        <v>#N/A</v>
      </c>
      <c r="R331" s="184" t="e">
        <f t="shared" si="17"/>
        <v>#N/A</v>
      </c>
    </row>
    <row r="332" spans="3:18" x14ac:dyDescent="0.25">
      <c r="C332">
        <f t="shared" si="15"/>
        <v>10</v>
      </c>
      <c r="D332">
        <f>COUNTIF($F$4:F332,F332)</f>
        <v>147</v>
      </c>
      <c r="E332" s="40">
        <f>'Agricultural Data'!C332</f>
        <v>0</v>
      </c>
      <c r="F332" s="40">
        <f>'Agricultural Data'!D332</f>
        <v>0</v>
      </c>
      <c r="G332" s="40">
        <f>'Agricultural Data'!E332</f>
        <v>0</v>
      </c>
      <c r="H332" s="38">
        <f>'Agricultural Data'!F332</f>
        <v>0</v>
      </c>
      <c r="I332" s="38">
        <f>'Agricultural Data'!G332</f>
        <v>0</v>
      </c>
      <c r="J332" s="38">
        <f>'Agricultural Data'!H332</f>
        <v>0</v>
      </c>
      <c r="K332" s="118">
        <f>'Agricultural Data'!I332</f>
        <v>0</v>
      </c>
      <c r="L332" s="121">
        <f>'Agricultural Data'!J332</f>
        <v>0</v>
      </c>
      <c r="M332" s="120" t="str">
        <f>IF(J332=0,"No Data",
IF(     OR(   INDEX('Inputs_Metric 31'!$T$6:$T$141,  MATCH($J332,'Inputs_Metric 31'!$S$6:$S$141,0))  =  "",     INDEX('Inputs_Metric 31'!$T$6:$T$141,MATCH($J332,'Inputs_Metric 31'!$S$6:$S$141,0))="CDL_Rev"),                 "No Mapped Crop",                  INDEX('Inputs_Metric 31'!$T$6:$T$141,MATCH($J332,'Inputs_Metric 31'!$S$6:$S$141,0)   )   )
       )</f>
        <v>No Data</v>
      </c>
      <c r="N332" s="120" t="str">
        <f>IF(J332=0,"No Data",
IF(   OR(     INDEX('Inputs_Metric 31'!$U$6:$U$141,MATCH($J332,'Inputs_Metric 31'!$S$6:$S$141,0))="",     INDEX('Inputs_Metric 31'!$U$6:$U$141,MATCH($J332,'Inputs_Metric 31'!$S$6:$S$141,0))="CDL_Rev"  ),     "No Mapped Crop",INDEX('Inputs_Metric 31'!$U$6:$U$141,MATCH($J332,'Inputs_Metric 31'!$S$6:$S$141,0))))</f>
        <v>No Data</v>
      </c>
      <c r="O332" s="102" t="e">
        <f>IF(N332="No Mapped Crop","",'Inputs_Metric 31'!$H$43*INDEX('Inputs_Metric 31'!$D$6:$D$109,MATCH(CONCATENATE(N332,H332),'Inputs_Metric 31'!$E$6:$E$109,0)))</f>
        <v>#N/A</v>
      </c>
      <c r="P332" s="175" t="e">
        <f>IF(M332="No Mapped Crop","",INDEX('Inputs_Metric 31'!$M$7:$O$26,MATCH(M332,'Inputs_Metric 31'!$G$7:$G$26,0),MATCH('Inputs_Metric 31'!$H$44,'Inputs_Metric 31'!$M$6:$O$6,0)))</f>
        <v>#N/A</v>
      </c>
      <c r="Q332" s="184" t="e">
        <f t="shared" si="16"/>
        <v>#N/A</v>
      </c>
      <c r="R332" s="184" t="e">
        <f t="shared" si="17"/>
        <v>#N/A</v>
      </c>
    </row>
    <row r="333" spans="3:18" x14ac:dyDescent="0.25">
      <c r="C333">
        <f t="shared" si="15"/>
        <v>10</v>
      </c>
      <c r="D333">
        <f>COUNTIF($F$4:F333,F333)</f>
        <v>148</v>
      </c>
      <c r="E333" s="40">
        <f>'Agricultural Data'!C333</f>
        <v>0</v>
      </c>
      <c r="F333" s="40">
        <f>'Agricultural Data'!D333</f>
        <v>0</v>
      </c>
      <c r="G333" s="40">
        <f>'Agricultural Data'!E333</f>
        <v>0</v>
      </c>
      <c r="H333" s="38">
        <f>'Agricultural Data'!F333</f>
        <v>0</v>
      </c>
      <c r="I333" s="38">
        <f>'Agricultural Data'!G333</f>
        <v>0</v>
      </c>
      <c r="J333" s="38">
        <f>'Agricultural Data'!H333</f>
        <v>0</v>
      </c>
      <c r="K333" s="118">
        <f>'Agricultural Data'!I333</f>
        <v>0</v>
      </c>
      <c r="L333" s="121">
        <f>'Agricultural Data'!J333</f>
        <v>0</v>
      </c>
      <c r="M333" s="120" t="str">
        <f>IF(J333=0,"No Data",
IF(     OR(   INDEX('Inputs_Metric 31'!$T$6:$T$141,  MATCH($J333,'Inputs_Metric 31'!$S$6:$S$141,0))  =  "",     INDEX('Inputs_Metric 31'!$T$6:$T$141,MATCH($J333,'Inputs_Metric 31'!$S$6:$S$141,0))="CDL_Rev"),                 "No Mapped Crop",                  INDEX('Inputs_Metric 31'!$T$6:$T$141,MATCH($J333,'Inputs_Metric 31'!$S$6:$S$141,0)   )   )
       )</f>
        <v>No Data</v>
      </c>
      <c r="N333" s="120" t="str">
        <f>IF(J333=0,"No Data",
IF(   OR(     INDEX('Inputs_Metric 31'!$U$6:$U$141,MATCH($J333,'Inputs_Metric 31'!$S$6:$S$141,0))="",     INDEX('Inputs_Metric 31'!$U$6:$U$141,MATCH($J333,'Inputs_Metric 31'!$S$6:$S$141,0))="CDL_Rev"  ),     "No Mapped Crop",INDEX('Inputs_Metric 31'!$U$6:$U$141,MATCH($J333,'Inputs_Metric 31'!$S$6:$S$141,0))))</f>
        <v>No Data</v>
      </c>
      <c r="O333" s="102" t="e">
        <f>IF(N333="No Mapped Crop","",'Inputs_Metric 31'!$H$43*INDEX('Inputs_Metric 31'!$D$6:$D$109,MATCH(CONCATENATE(N333,H333),'Inputs_Metric 31'!$E$6:$E$109,0)))</f>
        <v>#N/A</v>
      </c>
      <c r="P333" s="175" t="e">
        <f>IF(M333="No Mapped Crop","",INDEX('Inputs_Metric 31'!$M$7:$O$26,MATCH(M333,'Inputs_Metric 31'!$G$7:$G$26,0),MATCH('Inputs_Metric 31'!$H$44,'Inputs_Metric 31'!$M$6:$O$6,0)))</f>
        <v>#N/A</v>
      </c>
      <c r="Q333" s="184" t="e">
        <f t="shared" si="16"/>
        <v>#N/A</v>
      </c>
      <c r="R333" s="184" t="e">
        <f t="shared" si="17"/>
        <v>#N/A</v>
      </c>
    </row>
    <row r="334" spans="3:18" x14ac:dyDescent="0.25">
      <c r="C334">
        <f t="shared" si="15"/>
        <v>10</v>
      </c>
      <c r="D334">
        <f>COUNTIF($F$4:F334,F334)</f>
        <v>149</v>
      </c>
      <c r="E334" s="40">
        <f>'Agricultural Data'!C334</f>
        <v>0</v>
      </c>
      <c r="F334" s="40">
        <f>'Agricultural Data'!D334</f>
        <v>0</v>
      </c>
      <c r="G334" s="40">
        <f>'Agricultural Data'!E334</f>
        <v>0</v>
      </c>
      <c r="H334" s="38">
        <f>'Agricultural Data'!F334</f>
        <v>0</v>
      </c>
      <c r="I334" s="38">
        <f>'Agricultural Data'!G334</f>
        <v>0</v>
      </c>
      <c r="J334" s="38">
        <f>'Agricultural Data'!H334</f>
        <v>0</v>
      </c>
      <c r="K334" s="118">
        <f>'Agricultural Data'!I334</f>
        <v>0</v>
      </c>
      <c r="L334" s="121">
        <f>'Agricultural Data'!J334</f>
        <v>0</v>
      </c>
      <c r="M334" s="120" t="str">
        <f>IF(J334=0,"No Data",
IF(     OR(   INDEX('Inputs_Metric 31'!$T$6:$T$141,  MATCH($J334,'Inputs_Metric 31'!$S$6:$S$141,0))  =  "",     INDEX('Inputs_Metric 31'!$T$6:$T$141,MATCH($J334,'Inputs_Metric 31'!$S$6:$S$141,0))="CDL_Rev"),                 "No Mapped Crop",                  INDEX('Inputs_Metric 31'!$T$6:$T$141,MATCH($J334,'Inputs_Metric 31'!$S$6:$S$141,0)   )   )
       )</f>
        <v>No Data</v>
      </c>
      <c r="N334" s="120" t="str">
        <f>IF(J334=0,"No Data",
IF(   OR(     INDEX('Inputs_Metric 31'!$U$6:$U$141,MATCH($J334,'Inputs_Metric 31'!$S$6:$S$141,0))="",     INDEX('Inputs_Metric 31'!$U$6:$U$141,MATCH($J334,'Inputs_Metric 31'!$S$6:$S$141,0))="CDL_Rev"  ),     "No Mapped Crop",INDEX('Inputs_Metric 31'!$U$6:$U$141,MATCH($J334,'Inputs_Metric 31'!$S$6:$S$141,0))))</f>
        <v>No Data</v>
      </c>
      <c r="O334" s="102" t="e">
        <f>IF(N334="No Mapped Crop","",'Inputs_Metric 31'!$H$43*INDEX('Inputs_Metric 31'!$D$6:$D$109,MATCH(CONCATENATE(N334,H334),'Inputs_Metric 31'!$E$6:$E$109,0)))</f>
        <v>#N/A</v>
      </c>
      <c r="P334" s="175" t="e">
        <f>IF(M334="No Mapped Crop","",INDEX('Inputs_Metric 31'!$M$7:$O$26,MATCH(M334,'Inputs_Metric 31'!$G$7:$G$26,0),MATCH('Inputs_Metric 31'!$H$44,'Inputs_Metric 31'!$M$6:$O$6,0)))</f>
        <v>#N/A</v>
      </c>
      <c r="Q334" s="184" t="e">
        <f t="shared" si="16"/>
        <v>#N/A</v>
      </c>
      <c r="R334" s="184" t="e">
        <f t="shared" si="17"/>
        <v>#N/A</v>
      </c>
    </row>
    <row r="335" spans="3:18" x14ac:dyDescent="0.25">
      <c r="C335">
        <f t="shared" si="15"/>
        <v>10</v>
      </c>
      <c r="D335">
        <f>COUNTIF($F$4:F335,F335)</f>
        <v>150</v>
      </c>
      <c r="E335" s="40">
        <f>'Agricultural Data'!C335</f>
        <v>0</v>
      </c>
      <c r="F335" s="40">
        <f>'Agricultural Data'!D335</f>
        <v>0</v>
      </c>
      <c r="G335" s="40">
        <f>'Agricultural Data'!E335</f>
        <v>0</v>
      </c>
      <c r="H335" s="38">
        <f>'Agricultural Data'!F335</f>
        <v>0</v>
      </c>
      <c r="I335" s="38">
        <f>'Agricultural Data'!G335</f>
        <v>0</v>
      </c>
      <c r="J335" s="38">
        <f>'Agricultural Data'!H335</f>
        <v>0</v>
      </c>
      <c r="K335" s="118">
        <f>'Agricultural Data'!I335</f>
        <v>0</v>
      </c>
      <c r="L335" s="121">
        <f>'Agricultural Data'!J335</f>
        <v>0</v>
      </c>
      <c r="M335" s="120" t="str">
        <f>IF(J335=0,"No Data",
IF(     OR(   INDEX('Inputs_Metric 31'!$T$6:$T$141,  MATCH($J335,'Inputs_Metric 31'!$S$6:$S$141,0))  =  "",     INDEX('Inputs_Metric 31'!$T$6:$T$141,MATCH($J335,'Inputs_Metric 31'!$S$6:$S$141,0))="CDL_Rev"),                 "No Mapped Crop",                  INDEX('Inputs_Metric 31'!$T$6:$T$141,MATCH($J335,'Inputs_Metric 31'!$S$6:$S$141,0)   )   )
       )</f>
        <v>No Data</v>
      </c>
      <c r="N335" s="120" t="str">
        <f>IF(J335=0,"No Data",
IF(   OR(     INDEX('Inputs_Metric 31'!$U$6:$U$141,MATCH($J335,'Inputs_Metric 31'!$S$6:$S$141,0))="",     INDEX('Inputs_Metric 31'!$U$6:$U$141,MATCH($J335,'Inputs_Metric 31'!$S$6:$S$141,0))="CDL_Rev"  ),     "No Mapped Crop",INDEX('Inputs_Metric 31'!$U$6:$U$141,MATCH($J335,'Inputs_Metric 31'!$S$6:$S$141,0))))</f>
        <v>No Data</v>
      </c>
      <c r="O335" s="102" t="e">
        <f>IF(N335="No Mapped Crop","",'Inputs_Metric 31'!$H$43*INDEX('Inputs_Metric 31'!$D$6:$D$109,MATCH(CONCATENATE(N335,H335),'Inputs_Metric 31'!$E$6:$E$109,0)))</f>
        <v>#N/A</v>
      </c>
      <c r="P335" s="175" t="e">
        <f>IF(M335="No Mapped Crop","",INDEX('Inputs_Metric 31'!$M$7:$O$26,MATCH(M335,'Inputs_Metric 31'!$G$7:$G$26,0),MATCH('Inputs_Metric 31'!$H$44,'Inputs_Metric 31'!$M$6:$O$6,0)))</f>
        <v>#N/A</v>
      </c>
      <c r="Q335" s="184" t="e">
        <f t="shared" si="16"/>
        <v>#N/A</v>
      </c>
      <c r="R335" s="184" t="e">
        <f t="shared" si="17"/>
        <v>#N/A</v>
      </c>
    </row>
    <row r="336" spans="3:18" x14ac:dyDescent="0.25">
      <c r="C336">
        <f t="shared" si="15"/>
        <v>10</v>
      </c>
      <c r="D336">
        <f>COUNTIF($F$4:F336,F336)</f>
        <v>151</v>
      </c>
      <c r="E336" s="40">
        <f>'Agricultural Data'!C336</f>
        <v>0</v>
      </c>
      <c r="F336" s="40">
        <f>'Agricultural Data'!D336</f>
        <v>0</v>
      </c>
      <c r="G336" s="40">
        <f>'Agricultural Data'!E336</f>
        <v>0</v>
      </c>
      <c r="H336" s="38">
        <f>'Agricultural Data'!F336</f>
        <v>0</v>
      </c>
      <c r="I336" s="38">
        <f>'Agricultural Data'!G336</f>
        <v>0</v>
      </c>
      <c r="J336" s="38">
        <f>'Agricultural Data'!H336</f>
        <v>0</v>
      </c>
      <c r="K336" s="118">
        <f>'Agricultural Data'!I336</f>
        <v>0</v>
      </c>
      <c r="L336" s="121">
        <f>'Agricultural Data'!J336</f>
        <v>0</v>
      </c>
      <c r="M336" s="120" t="str">
        <f>IF(J336=0,"No Data",
IF(     OR(   INDEX('Inputs_Metric 31'!$T$6:$T$141,  MATCH($J336,'Inputs_Metric 31'!$S$6:$S$141,0))  =  "",     INDEX('Inputs_Metric 31'!$T$6:$T$141,MATCH($J336,'Inputs_Metric 31'!$S$6:$S$141,0))="CDL_Rev"),                 "No Mapped Crop",                  INDEX('Inputs_Metric 31'!$T$6:$T$141,MATCH($J336,'Inputs_Metric 31'!$S$6:$S$141,0)   )   )
       )</f>
        <v>No Data</v>
      </c>
      <c r="N336" s="120" t="str">
        <f>IF(J336=0,"No Data",
IF(   OR(     INDEX('Inputs_Metric 31'!$U$6:$U$141,MATCH($J336,'Inputs_Metric 31'!$S$6:$S$141,0))="",     INDEX('Inputs_Metric 31'!$U$6:$U$141,MATCH($J336,'Inputs_Metric 31'!$S$6:$S$141,0))="CDL_Rev"  ),     "No Mapped Crop",INDEX('Inputs_Metric 31'!$U$6:$U$141,MATCH($J336,'Inputs_Metric 31'!$S$6:$S$141,0))))</f>
        <v>No Data</v>
      </c>
      <c r="O336" s="102" t="e">
        <f>IF(N336="No Mapped Crop","",'Inputs_Metric 31'!$H$43*INDEX('Inputs_Metric 31'!$D$6:$D$109,MATCH(CONCATENATE(N336,H336),'Inputs_Metric 31'!$E$6:$E$109,0)))</f>
        <v>#N/A</v>
      </c>
      <c r="P336" s="175" t="e">
        <f>IF(M336="No Mapped Crop","",INDEX('Inputs_Metric 31'!$M$7:$O$26,MATCH(M336,'Inputs_Metric 31'!$G$7:$G$26,0),MATCH('Inputs_Metric 31'!$H$44,'Inputs_Metric 31'!$M$6:$O$6,0)))</f>
        <v>#N/A</v>
      </c>
      <c r="Q336" s="184" t="e">
        <f t="shared" si="16"/>
        <v>#N/A</v>
      </c>
      <c r="R336" s="184" t="e">
        <f t="shared" si="17"/>
        <v>#N/A</v>
      </c>
    </row>
    <row r="337" spans="3:18" x14ac:dyDescent="0.25">
      <c r="C337">
        <f t="shared" si="15"/>
        <v>10</v>
      </c>
      <c r="D337">
        <f>COUNTIF($F$4:F337,F337)</f>
        <v>152</v>
      </c>
      <c r="E337" s="40">
        <f>'Agricultural Data'!C337</f>
        <v>0</v>
      </c>
      <c r="F337" s="40">
        <f>'Agricultural Data'!D337</f>
        <v>0</v>
      </c>
      <c r="G337" s="40">
        <f>'Agricultural Data'!E337</f>
        <v>0</v>
      </c>
      <c r="H337" s="38">
        <f>'Agricultural Data'!F337</f>
        <v>0</v>
      </c>
      <c r="I337" s="38">
        <f>'Agricultural Data'!G337</f>
        <v>0</v>
      </c>
      <c r="J337" s="38">
        <f>'Agricultural Data'!H337</f>
        <v>0</v>
      </c>
      <c r="K337" s="118">
        <f>'Agricultural Data'!I337</f>
        <v>0</v>
      </c>
      <c r="L337" s="121">
        <f>'Agricultural Data'!J337</f>
        <v>0</v>
      </c>
      <c r="M337" s="120" t="str">
        <f>IF(J337=0,"No Data",
IF(     OR(   INDEX('Inputs_Metric 31'!$T$6:$T$141,  MATCH($J337,'Inputs_Metric 31'!$S$6:$S$141,0))  =  "",     INDEX('Inputs_Metric 31'!$T$6:$T$141,MATCH($J337,'Inputs_Metric 31'!$S$6:$S$141,0))="CDL_Rev"),                 "No Mapped Crop",                  INDEX('Inputs_Metric 31'!$T$6:$T$141,MATCH($J337,'Inputs_Metric 31'!$S$6:$S$141,0)   )   )
       )</f>
        <v>No Data</v>
      </c>
      <c r="N337" s="120" t="str">
        <f>IF(J337=0,"No Data",
IF(   OR(     INDEX('Inputs_Metric 31'!$U$6:$U$141,MATCH($J337,'Inputs_Metric 31'!$S$6:$S$141,0))="",     INDEX('Inputs_Metric 31'!$U$6:$U$141,MATCH($J337,'Inputs_Metric 31'!$S$6:$S$141,0))="CDL_Rev"  ),     "No Mapped Crop",INDEX('Inputs_Metric 31'!$U$6:$U$141,MATCH($J337,'Inputs_Metric 31'!$S$6:$S$141,0))))</f>
        <v>No Data</v>
      </c>
      <c r="O337" s="102" t="e">
        <f>IF(N337="No Mapped Crop","",'Inputs_Metric 31'!$H$43*INDEX('Inputs_Metric 31'!$D$6:$D$109,MATCH(CONCATENATE(N337,H337),'Inputs_Metric 31'!$E$6:$E$109,0)))</f>
        <v>#N/A</v>
      </c>
      <c r="P337" s="175" t="e">
        <f>IF(M337="No Mapped Crop","",INDEX('Inputs_Metric 31'!$M$7:$O$26,MATCH(M337,'Inputs_Metric 31'!$G$7:$G$26,0),MATCH('Inputs_Metric 31'!$H$44,'Inputs_Metric 31'!$M$6:$O$6,0)))</f>
        <v>#N/A</v>
      </c>
      <c r="Q337" s="184" t="e">
        <f t="shared" si="16"/>
        <v>#N/A</v>
      </c>
      <c r="R337" s="184" t="e">
        <f t="shared" si="17"/>
        <v>#N/A</v>
      </c>
    </row>
    <row r="338" spans="3:18" x14ac:dyDescent="0.25">
      <c r="C338">
        <f t="shared" si="15"/>
        <v>10</v>
      </c>
      <c r="D338">
        <f>COUNTIF($F$4:F338,F338)</f>
        <v>153</v>
      </c>
      <c r="E338" s="40">
        <f>'Agricultural Data'!C338</f>
        <v>0</v>
      </c>
      <c r="F338" s="40">
        <f>'Agricultural Data'!D338</f>
        <v>0</v>
      </c>
      <c r="G338" s="40">
        <f>'Agricultural Data'!E338</f>
        <v>0</v>
      </c>
      <c r="H338" s="38">
        <f>'Agricultural Data'!F338</f>
        <v>0</v>
      </c>
      <c r="I338" s="38">
        <f>'Agricultural Data'!G338</f>
        <v>0</v>
      </c>
      <c r="J338" s="38">
        <f>'Agricultural Data'!H338</f>
        <v>0</v>
      </c>
      <c r="K338" s="118">
        <f>'Agricultural Data'!I338</f>
        <v>0</v>
      </c>
      <c r="L338" s="121">
        <f>'Agricultural Data'!J338</f>
        <v>0</v>
      </c>
      <c r="M338" s="120" t="str">
        <f>IF(J338=0,"No Data",
IF(     OR(   INDEX('Inputs_Metric 31'!$T$6:$T$141,  MATCH($J338,'Inputs_Metric 31'!$S$6:$S$141,0))  =  "",     INDEX('Inputs_Metric 31'!$T$6:$T$141,MATCH($J338,'Inputs_Metric 31'!$S$6:$S$141,0))="CDL_Rev"),                 "No Mapped Crop",                  INDEX('Inputs_Metric 31'!$T$6:$T$141,MATCH($J338,'Inputs_Metric 31'!$S$6:$S$141,0)   )   )
       )</f>
        <v>No Data</v>
      </c>
      <c r="N338" s="120" t="str">
        <f>IF(J338=0,"No Data",
IF(   OR(     INDEX('Inputs_Metric 31'!$U$6:$U$141,MATCH($J338,'Inputs_Metric 31'!$S$6:$S$141,0))="",     INDEX('Inputs_Metric 31'!$U$6:$U$141,MATCH($J338,'Inputs_Metric 31'!$S$6:$S$141,0))="CDL_Rev"  ),     "No Mapped Crop",INDEX('Inputs_Metric 31'!$U$6:$U$141,MATCH($J338,'Inputs_Metric 31'!$S$6:$S$141,0))))</f>
        <v>No Data</v>
      </c>
      <c r="O338" s="102" t="e">
        <f>IF(N338="No Mapped Crop","",'Inputs_Metric 31'!$H$43*INDEX('Inputs_Metric 31'!$D$6:$D$109,MATCH(CONCATENATE(N338,H338),'Inputs_Metric 31'!$E$6:$E$109,0)))</f>
        <v>#N/A</v>
      </c>
      <c r="P338" s="175" t="e">
        <f>IF(M338="No Mapped Crop","",INDEX('Inputs_Metric 31'!$M$7:$O$26,MATCH(M338,'Inputs_Metric 31'!$G$7:$G$26,0),MATCH('Inputs_Metric 31'!$H$44,'Inputs_Metric 31'!$M$6:$O$6,0)))</f>
        <v>#N/A</v>
      </c>
      <c r="Q338" s="184" t="e">
        <f t="shared" si="16"/>
        <v>#N/A</v>
      </c>
      <c r="R338" s="184" t="e">
        <f t="shared" si="17"/>
        <v>#N/A</v>
      </c>
    </row>
    <row r="339" spans="3:18" x14ac:dyDescent="0.25">
      <c r="C339">
        <f t="shared" si="15"/>
        <v>10</v>
      </c>
      <c r="D339">
        <f>COUNTIF($F$4:F339,F339)</f>
        <v>154</v>
      </c>
      <c r="E339" s="40">
        <f>'Agricultural Data'!C339</f>
        <v>0</v>
      </c>
      <c r="F339" s="40">
        <f>'Agricultural Data'!D339</f>
        <v>0</v>
      </c>
      <c r="G339" s="40">
        <f>'Agricultural Data'!E339</f>
        <v>0</v>
      </c>
      <c r="H339" s="38">
        <f>'Agricultural Data'!F339</f>
        <v>0</v>
      </c>
      <c r="I339" s="38">
        <f>'Agricultural Data'!G339</f>
        <v>0</v>
      </c>
      <c r="J339" s="38">
        <f>'Agricultural Data'!H339</f>
        <v>0</v>
      </c>
      <c r="K339" s="118">
        <f>'Agricultural Data'!I339</f>
        <v>0</v>
      </c>
      <c r="L339" s="121">
        <f>'Agricultural Data'!J339</f>
        <v>0</v>
      </c>
      <c r="M339" s="120" t="str">
        <f>IF(J339=0,"No Data",
IF(     OR(   INDEX('Inputs_Metric 31'!$T$6:$T$141,  MATCH($J339,'Inputs_Metric 31'!$S$6:$S$141,0))  =  "",     INDEX('Inputs_Metric 31'!$T$6:$T$141,MATCH($J339,'Inputs_Metric 31'!$S$6:$S$141,0))="CDL_Rev"),                 "No Mapped Crop",                  INDEX('Inputs_Metric 31'!$T$6:$T$141,MATCH($J339,'Inputs_Metric 31'!$S$6:$S$141,0)   )   )
       )</f>
        <v>No Data</v>
      </c>
      <c r="N339" s="120" t="str">
        <f>IF(J339=0,"No Data",
IF(   OR(     INDEX('Inputs_Metric 31'!$U$6:$U$141,MATCH($J339,'Inputs_Metric 31'!$S$6:$S$141,0))="",     INDEX('Inputs_Metric 31'!$U$6:$U$141,MATCH($J339,'Inputs_Metric 31'!$S$6:$S$141,0))="CDL_Rev"  ),     "No Mapped Crop",INDEX('Inputs_Metric 31'!$U$6:$U$141,MATCH($J339,'Inputs_Metric 31'!$S$6:$S$141,0))))</f>
        <v>No Data</v>
      </c>
      <c r="O339" s="102" t="e">
        <f>IF(N339="No Mapped Crop","",'Inputs_Metric 31'!$H$43*INDEX('Inputs_Metric 31'!$D$6:$D$109,MATCH(CONCATENATE(N339,H339),'Inputs_Metric 31'!$E$6:$E$109,0)))</f>
        <v>#N/A</v>
      </c>
      <c r="P339" s="175" t="e">
        <f>IF(M339="No Mapped Crop","",INDEX('Inputs_Metric 31'!$M$7:$O$26,MATCH(M339,'Inputs_Metric 31'!$G$7:$G$26,0),MATCH('Inputs_Metric 31'!$H$44,'Inputs_Metric 31'!$M$6:$O$6,0)))</f>
        <v>#N/A</v>
      </c>
      <c r="Q339" s="184" t="e">
        <f t="shared" si="16"/>
        <v>#N/A</v>
      </c>
      <c r="R339" s="184" t="e">
        <f t="shared" si="17"/>
        <v>#N/A</v>
      </c>
    </row>
    <row r="340" spans="3:18" x14ac:dyDescent="0.25">
      <c r="C340">
        <f t="shared" si="15"/>
        <v>10</v>
      </c>
      <c r="D340">
        <f>COUNTIF($F$4:F340,F340)</f>
        <v>155</v>
      </c>
      <c r="E340" s="40">
        <f>'Agricultural Data'!C340</f>
        <v>0</v>
      </c>
      <c r="F340" s="40">
        <f>'Agricultural Data'!D340</f>
        <v>0</v>
      </c>
      <c r="G340" s="40">
        <f>'Agricultural Data'!E340</f>
        <v>0</v>
      </c>
      <c r="H340" s="38">
        <f>'Agricultural Data'!F340</f>
        <v>0</v>
      </c>
      <c r="I340" s="38">
        <f>'Agricultural Data'!G340</f>
        <v>0</v>
      </c>
      <c r="J340" s="38">
        <f>'Agricultural Data'!H340</f>
        <v>0</v>
      </c>
      <c r="K340" s="118">
        <f>'Agricultural Data'!I340</f>
        <v>0</v>
      </c>
      <c r="L340" s="121">
        <f>'Agricultural Data'!J340</f>
        <v>0</v>
      </c>
      <c r="M340" s="120" t="str">
        <f>IF(J340=0,"No Data",
IF(     OR(   INDEX('Inputs_Metric 31'!$T$6:$T$141,  MATCH($J340,'Inputs_Metric 31'!$S$6:$S$141,0))  =  "",     INDEX('Inputs_Metric 31'!$T$6:$T$141,MATCH($J340,'Inputs_Metric 31'!$S$6:$S$141,0))="CDL_Rev"),                 "No Mapped Crop",                  INDEX('Inputs_Metric 31'!$T$6:$T$141,MATCH($J340,'Inputs_Metric 31'!$S$6:$S$141,0)   )   )
       )</f>
        <v>No Data</v>
      </c>
      <c r="N340" s="120" t="str">
        <f>IF(J340=0,"No Data",
IF(   OR(     INDEX('Inputs_Metric 31'!$U$6:$U$141,MATCH($J340,'Inputs_Metric 31'!$S$6:$S$141,0))="",     INDEX('Inputs_Metric 31'!$U$6:$U$141,MATCH($J340,'Inputs_Metric 31'!$S$6:$S$141,0))="CDL_Rev"  ),     "No Mapped Crop",INDEX('Inputs_Metric 31'!$U$6:$U$141,MATCH($J340,'Inputs_Metric 31'!$S$6:$S$141,0))))</f>
        <v>No Data</v>
      </c>
      <c r="O340" s="102" t="e">
        <f>IF(N340="No Mapped Crop","",'Inputs_Metric 31'!$H$43*INDEX('Inputs_Metric 31'!$D$6:$D$109,MATCH(CONCATENATE(N340,H340),'Inputs_Metric 31'!$E$6:$E$109,0)))</f>
        <v>#N/A</v>
      </c>
      <c r="P340" s="175" t="e">
        <f>IF(M340="No Mapped Crop","",INDEX('Inputs_Metric 31'!$M$7:$O$26,MATCH(M340,'Inputs_Metric 31'!$G$7:$G$26,0),MATCH('Inputs_Metric 31'!$H$44,'Inputs_Metric 31'!$M$6:$O$6,0)))</f>
        <v>#N/A</v>
      </c>
      <c r="Q340" s="184" t="e">
        <f t="shared" si="16"/>
        <v>#N/A</v>
      </c>
      <c r="R340" s="184" t="e">
        <f t="shared" si="17"/>
        <v>#N/A</v>
      </c>
    </row>
    <row r="341" spans="3:18" x14ac:dyDescent="0.25">
      <c r="C341">
        <f t="shared" si="15"/>
        <v>10</v>
      </c>
      <c r="D341">
        <f>COUNTIF($F$4:F341,F341)</f>
        <v>156</v>
      </c>
      <c r="E341" s="40">
        <f>'Agricultural Data'!C341</f>
        <v>0</v>
      </c>
      <c r="F341" s="40">
        <f>'Agricultural Data'!D341</f>
        <v>0</v>
      </c>
      <c r="G341" s="40">
        <f>'Agricultural Data'!E341</f>
        <v>0</v>
      </c>
      <c r="H341" s="38">
        <f>'Agricultural Data'!F341</f>
        <v>0</v>
      </c>
      <c r="I341" s="38">
        <f>'Agricultural Data'!G341</f>
        <v>0</v>
      </c>
      <c r="J341" s="38">
        <f>'Agricultural Data'!H341</f>
        <v>0</v>
      </c>
      <c r="K341" s="118">
        <f>'Agricultural Data'!I341</f>
        <v>0</v>
      </c>
      <c r="L341" s="121">
        <f>'Agricultural Data'!J341</f>
        <v>0</v>
      </c>
      <c r="M341" s="120" t="str">
        <f>IF(J341=0,"No Data",
IF(     OR(   INDEX('Inputs_Metric 31'!$T$6:$T$141,  MATCH($J341,'Inputs_Metric 31'!$S$6:$S$141,0))  =  "",     INDEX('Inputs_Metric 31'!$T$6:$T$141,MATCH($J341,'Inputs_Metric 31'!$S$6:$S$141,0))="CDL_Rev"),                 "No Mapped Crop",                  INDEX('Inputs_Metric 31'!$T$6:$T$141,MATCH($J341,'Inputs_Metric 31'!$S$6:$S$141,0)   )   )
       )</f>
        <v>No Data</v>
      </c>
      <c r="N341" s="120" t="str">
        <f>IF(J341=0,"No Data",
IF(   OR(     INDEX('Inputs_Metric 31'!$U$6:$U$141,MATCH($J341,'Inputs_Metric 31'!$S$6:$S$141,0))="",     INDEX('Inputs_Metric 31'!$U$6:$U$141,MATCH($J341,'Inputs_Metric 31'!$S$6:$S$141,0))="CDL_Rev"  ),     "No Mapped Crop",INDEX('Inputs_Metric 31'!$U$6:$U$141,MATCH($J341,'Inputs_Metric 31'!$S$6:$S$141,0))))</f>
        <v>No Data</v>
      </c>
      <c r="O341" s="102" t="e">
        <f>IF(N341="No Mapped Crop","",'Inputs_Metric 31'!$H$43*INDEX('Inputs_Metric 31'!$D$6:$D$109,MATCH(CONCATENATE(N341,H341),'Inputs_Metric 31'!$E$6:$E$109,0)))</f>
        <v>#N/A</v>
      </c>
      <c r="P341" s="175" t="e">
        <f>IF(M341="No Mapped Crop","",INDEX('Inputs_Metric 31'!$M$7:$O$26,MATCH(M341,'Inputs_Metric 31'!$G$7:$G$26,0),MATCH('Inputs_Metric 31'!$H$44,'Inputs_Metric 31'!$M$6:$O$6,0)))</f>
        <v>#N/A</v>
      </c>
      <c r="Q341" s="184" t="e">
        <f t="shared" si="16"/>
        <v>#N/A</v>
      </c>
      <c r="R341" s="184" t="e">
        <f t="shared" si="17"/>
        <v>#N/A</v>
      </c>
    </row>
    <row r="342" spans="3:18" x14ac:dyDescent="0.25">
      <c r="C342">
        <f t="shared" si="15"/>
        <v>10</v>
      </c>
      <c r="D342">
        <f>COUNTIF($F$4:F342,F342)</f>
        <v>157</v>
      </c>
      <c r="E342" s="40">
        <f>'Agricultural Data'!C342</f>
        <v>0</v>
      </c>
      <c r="F342" s="40">
        <f>'Agricultural Data'!D342</f>
        <v>0</v>
      </c>
      <c r="G342" s="40">
        <f>'Agricultural Data'!E342</f>
        <v>0</v>
      </c>
      <c r="H342" s="38">
        <f>'Agricultural Data'!F342</f>
        <v>0</v>
      </c>
      <c r="I342" s="38">
        <f>'Agricultural Data'!G342</f>
        <v>0</v>
      </c>
      <c r="J342" s="38">
        <f>'Agricultural Data'!H342</f>
        <v>0</v>
      </c>
      <c r="K342" s="118">
        <f>'Agricultural Data'!I342</f>
        <v>0</v>
      </c>
      <c r="L342" s="121">
        <f>'Agricultural Data'!J342</f>
        <v>0</v>
      </c>
      <c r="M342" s="120" t="str">
        <f>IF(J342=0,"No Data",
IF(     OR(   INDEX('Inputs_Metric 31'!$T$6:$T$141,  MATCH($J342,'Inputs_Metric 31'!$S$6:$S$141,0))  =  "",     INDEX('Inputs_Metric 31'!$T$6:$T$141,MATCH($J342,'Inputs_Metric 31'!$S$6:$S$141,0))="CDL_Rev"),                 "No Mapped Crop",                  INDEX('Inputs_Metric 31'!$T$6:$T$141,MATCH($J342,'Inputs_Metric 31'!$S$6:$S$141,0)   )   )
       )</f>
        <v>No Data</v>
      </c>
      <c r="N342" s="120" t="str">
        <f>IF(J342=0,"No Data",
IF(   OR(     INDEX('Inputs_Metric 31'!$U$6:$U$141,MATCH($J342,'Inputs_Metric 31'!$S$6:$S$141,0))="",     INDEX('Inputs_Metric 31'!$U$6:$U$141,MATCH($J342,'Inputs_Metric 31'!$S$6:$S$141,0))="CDL_Rev"  ),     "No Mapped Crop",INDEX('Inputs_Metric 31'!$U$6:$U$141,MATCH($J342,'Inputs_Metric 31'!$S$6:$S$141,0))))</f>
        <v>No Data</v>
      </c>
      <c r="O342" s="102" t="e">
        <f>IF(N342="No Mapped Crop","",'Inputs_Metric 31'!$H$43*INDEX('Inputs_Metric 31'!$D$6:$D$109,MATCH(CONCATENATE(N342,H342),'Inputs_Metric 31'!$E$6:$E$109,0)))</f>
        <v>#N/A</v>
      </c>
      <c r="P342" s="175" t="e">
        <f>IF(M342="No Mapped Crop","",INDEX('Inputs_Metric 31'!$M$7:$O$26,MATCH(M342,'Inputs_Metric 31'!$G$7:$G$26,0),MATCH('Inputs_Metric 31'!$H$44,'Inputs_Metric 31'!$M$6:$O$6,0)))</f>
        <v>#N/A</v>
      </c>
      <c r="Q342" s="184" t="e">
        <f t="shared" si="16"/>
        <v>#N/A</v>
      </c>
      <c r="R342" s="184" t="e">
        <f t="shared" si="17"/>
        <v>#N/A</v>
      </c>
    </row>
    <row r="343" spans="3:18" x14ac:dyDescent="0.25">
      <c r="C343">
        <f t="shared" si="15"/>
        <v>10</v>
      </c>
      <c r="D343">
        <f>COUNTIF($F$4:F343,F343)</f>
        <v>158</v>
      </c>
      <c r="E343" s="40">
        <f>'Agricultural Data'!C343</f>
        <v>0</v>
      </c>
      <c r="F343" s="40">
        <f>'Agricultural Data'!D343</f>
        <v>0</v>
      </c>
      <c r="G343" s="40">
        <f>'Agricultural Data'!E343</f>
        <v>0</v>
      </c>
      <c r="H343" s="38">
        <f>'Agricultural Data'!F343</f>
        <v>0</v>
      </c>
      <c r="I343" s="38">
        <f>'Agricultural Data'!G343</f>
        <v>0</v>
      </c>
      <c r="J343" s="38">
        <f>'Agricultural Data'!H343</f>
        <v>0</v>
      </c>
      <c r="K343" s="118">
        <f>'Agricultural Data'!I343</f>
        <v>0</v>
      </c>
      <c r="L343" s="121">
        <f>'Agricultural Data'!J343</f>
        <v>0</v>
      </c>
      <c r="M343" s="120" t="str">
        <f>IF(J343=0,"No Data",
IF(     OR(   INDEX('Inputs_Metric 31'!$T$6:$T$141,  MATCH($J343,'Inputs_Metric 31'!$S$6:$S$141,0))  =  "",     INDEX('Inputs_Metric 31'!$T$6:$T$141,MATCH($J343,'Inputs_Metric 31'!$S$6:$S$141,0))="CDL_Rev"),                 "No Mapped Crop",                  INDEX('Inputs_Metric 31'!$T$6:$T$141,MATCH($J343,'Inputs_Metric 31'!$S$6:$S$141,0)   )   )
       )</f>
        <v>No Data</v>
      </c>
      <c r="N343" s="120" t="str">
        <f>IF(J343=0,"No Data",
IF(   OR(     INDEX('Inputs_Metric 31'!$U$6:$U$141,MATCH($J343,'Inputs_Metric 31'!$S$6:$S$141,0))="",     INDEX('Inputs_Metric 31'!$U$6:$U$141,MATCH($J343,'Inputs_Metric 31'!$S$6:$S$141,0))="CDL_Rev"  ),     "No Mapped Crop",INDEX('Inputs_Metric 31'!$U$6:$U$141,MATCH($J343,'Inputs_Metric 31'!$S$6:$S$141,0))))</f>
        <v>No Data</v>
      </c>
      <c r="O343" s="102" t="e">
        <f>IF(N343="No Mapped Crop","",'Inputs_Metric 31'!$H$43*INDEX('Inputs_Metric 31'!$D$6:$D$109,MATCH(CONCATENATE(N343,H343),'Inputs_Metric 31'!$E$6:$E$109,0)))</f>
        <v>#N/A</v>
      </c>
      <c r="P343" s="175" t="e">
        <f>IF(M343="No Mapped Crop","",INDEX('Inputs_Metric 31'!$M$7:$O$26,MATCH(M343,'Inputs_Metric 31'!$G$7:$G$26,0),MATCH('Inputs_Metric 31'!$H$44,'Inputs_Metric 31'!$M$6:$O$6,0)))</f>
        <v>#N/A</v>
      </c>
      <c r="Q343" s="184" t="e">
        <f t="shared" si="16"/>
        <v>#N/A</v>
      </c>
      <c r="R343" s="184" t="e">
        <f t="shared" si="17"/>
        <v>#N/A</v>
      </c>
    </row>
    <row r="344" spans="3:18" x14ac:dyDescent="0.25">
      <c r="C344">
        <f t="shared" ref="C344:C359" si="18">IF(D344=1,C343+1,C343)</f>
        <v>10</v>
      </c>
      <c r="D344">
        <f>COUNTIF($F$4:F344,F344)</f>
        <v>159</v>
      </c>
      <c r="E344" s="40">
        <f>'Agricultural Data'!C344</f>
        <v>0</v>
      </c>
      <c r="F344" s="40">
        <f>'Agricultural Data'!D344</f>
        <v>0</v>
      </c>
      <c r="G344" s="40">
        <f>'Agricultural Data'!E344</f>
        <v>0</v>
      </c>
      <c r="H344" s="38">
        <f>'Agricultural Data'!F344</f>
        <v>0</v>
      </c>
      <c r="I344" s="38">
        <f>'Agricultural Data'!G344</f>
        <v>0</v>
      </c>
      <c r="J344" s="38">
        <f>'Agricultural Data'!H344</f>
        <v>0</v>
      </c>
      <c r="K344" s="118">
        <f>'Agricultural Data'!I344</f>
        <v>0</v>
      </c>
      <c r="L344" s="121">
        <f>'Agricultural Data'!J344</f>
        <v>0</v>
      </c>
      <c r="M344" s="120" t="str">
        <f>IF(J344=0,"No Data",
IF(     OR(   INDEX('Inputs_Metric 31'!$T$6:$T$141,  MATCH($J344,'Inputs_Metric 31'!$S$6:$S$141,0))  =  "",     INDEX('Inputs_Metric 31'!$T$6:$T$141,MATCH($J344,'Inputs_Metric 31'!$S$6:$S$141,0))="CDL_Rev"),                 "No Mapped Crop",                  INDEX('Inputs_Metric 31'!$T$6:$T$141,MATCH($J344,'Inputs_Metric 31'!$S$6:$S$141,0)   )   )
       )</f>
        <v>No Data</v>
      </c>
      <c r="N344" s="120" t="str">
        <f>IF(J344=0,"No Data",
IF(   OR(     INDEX('Inputs_Metric 31'!$U$6:$U$141,MATCH($J344,'Inputs_Metric 31'!$S$6:$S$141,0))="",     INDEX('Inputs_Metric 31'!$U$6:$U$141,MATCH($J344,'Inputs_Metric 31'!$S$6:$S$141,0))="CDL_Rev"  ),     "No Mapped Crop",INDEX('Inputs_Metric 31'!$U$6:$U$141,MATCH($J344,'Inputs_Metric 31'!$S$6:$S$141,0))))</f>
        <v>No Data</v>
      </c>
      <c r="O344" s="102" t="e">
        <f>IF(N344="No Mapped Crop","",'Inputs_Metric 31'!$H$43*INDEX('Inputs_Metric 31'!$D$6:$D$109,MATCH(CONCATENATE(N344,H344),'Inputs_Metric 31'!$E$6:$E$109,0)))</f>
        <v>#N/A</v>
      </c>
      <c r="P344" s="175" t="e">
        <f>IF(M344="No Mapped Crop","",INDEX('Inputs_Metric 31'!$M$7:$O$26,MATCH(M344,'Inputs_Metric 31'!$G$7:$G$26,0),MATCH('Inputs_Metric 31'!$H$44,'Inputs_Metric 31'!$M$6:$O$6,0)))</f>
        <v>#N/A</v>
      </c>
      <c r="Q344" s="184" t="e">
        <f t="shared" ref="Q344:Q359" si="19">IF(OR(O344="",P344=""),"",(K344*$O344*$P344))</f>
        <v>#N/A</v>
      </c>
      <c r="R344" s="184" t="e">
        <f t="shared" ref="R344:R359" si="20">IF(OR($O344="",$P344=""),"",(L344*$O344*$P344))</f>
        <v>#N/A</v>
      </c>
    </row>
    <row r="345" spans="3:18" x14ac:dyDescent="0.25">
      <c r="C345">
        <f t="shared" si="18"/>
        <v>10</v>
      </c>
      <c r="D345">
        <f>COUNTIF($F$4:F345,F345)</f>
        <v>160</v>
      </c>
      <c r="E345" s="40">
        <f>'Agricultural Data'!C345</f>
        <v>0</v>
      </c>
      <c r="F345" s="40">
        <f>'Agricultural Data'!D345</f>
        <v>0</v>
      </c>
      <c r="G345" s="40">
        <f>'Agricultural Data'!E345</f>
        <v>0</v>
      </c>
      <c r="H345" s="38">
        <f>'Agricultural Data'!F345</f>
        <v>0</v>
      </c>
      <c r="I345" s="38">
        <f>'Agricultural Data'!G345</f>
        <v>0</v>
      </c>
      <c r="J345" s="38">
        <f>'Agricultural Data'!H345</f>
        <v>0</v>
      </c>
      <c r="K345" s="118">
        <f>'Agricultural Data'!I345</f>
        <v>0</v>
      </c>
      <c r="L345" s="121">
        <f>'Agricultural Data'!J345</f>
        <v>0</v>
      </c>
      <c r="M345" s="120" t="str">
        <f>IF(J345=0,"No Data",
IF(     OR(   INDEX('Inputs_Metric 31'!$T$6:$T$141,  MATCH($J345,'Inputs_Metric 31'!$S$6:$S$141,0))  =  "",     INDEX('Inputs_Metric 31'!$T$6:$T$141,MATCH($J345,'Inputs_Metric 31'!$S$6:$S$141,0))="CDL_Rev"),                 "No Mapped Crop",                  INDEX('Inputs_Metric 31'!$T$6:$T$141,MATCH($J345,'Inputs_Metric 31'!$S$6:$S$141,0)   )   )
       )</f>
        <v>No Data</v>
      </c>
      <c r="N345" s="120" t="str">
        <f>IF(J345=0,"No Data",
IF(   OR(     INDEX('Inputs_Metric 31'!$U$6:$U$141,MATCH($J345,'Inputs_Metric 31'!$S$6:$S$141,0))="",     INDEX('Inputs_Metric 31'!$U$6:$U$141,MATCH($J345,'Inputs_Metric 31'!$S$6:$S$141,0))="CDL_Rev"  ),     "No Mapped Crop",INDEX('Inputs_Metric 31'!$U$6:$U$141,MATCH($J345,'Inputs_Metric 31'!$S$6:$S$141,0))))</f>
        <v>No Data</v>
      </c>
      <c r="O345" s="102" t="e">
        <f>IF(N345="No Mapped Crop","",'Inputs_Metric 31'!$H$43*INDEX('Inputs_Metric 31'!$D$6:$D$109,MATCH(CONCATENATE(N345,H345),'Inputs_Metric 31'!$E$6:$E$109,0)))</f>
        <v>#N/A</v>
      </c>
      <c r="P345" s="175" t="e">
        <f>IF(M345="No Mapped Crop","",INDEX('Inputs_Metric 31'!$M$7:$O$26,MATCH(M345,'Inputs_Metric 31'!$G$7:$G$26,0),MATCH('Inputs_Metric 31'!$H$44,'Inputs_Metric 31'!$M$6:$O$6,0)))</f>
        <v>#N/A</v>
      </c>
      <c r="Q345" s="184" t="e">
        <f t="shared" si="19"/>
        <v>#N/A</v>
      </c>
      <c r="R345" s="184" t="e">
        <f t="shared" si="20"/>
        <v>#N/A</v>
      </c>
    </row>
    <row r="346" spans="3:18" x14ac:dyDescent="0.25">
      <c r="C346">
        <f t="shared" si="18"/>
        <v>10</v>
      </c>
      <c r="D346">
        <f>COUNTIF($F$4:F346,F346)</f>
        <v>161</v>
      </c>
      <c r="E346" s="40">
        <f>'Agricultural Data'!C346</f>
        <v>0</v>
      </c>
      <c r="F346" s="40">
        <f>'Agricultural Data'!D346</f>
        <v>0</v>
      </c>
      <c r="G346" s="40">
        <f>'Agricultural Data'!E346</f>
        <v>0</v>
      </c>
      <c r="H346" s="38">
        <f>'Agricultural Data'!F346</f>
        <v>0</v>
      </c>
      <c r="I346" s="38">
        <f>'Agricultural Data'!G346</f>
        <v>0</v>
      </c>
      <c r="J346" s="38">
        <f>'Agricultural Data'!H346</f>
        <v>0</v>
      </c>
      <c r="K346" s="118">
        <f>'Agricultural Data'!I346</f>
        <v>0</v>
      </c>
      <c r="L346" s="121">
        <f>'Agricultural Data'!J346</f>
        <v>0</v>
      </c>
      <c r="M346" s="120" t="str">
        <f>IF(J346=0,"No Data",
IF(     OR(   INDEX('Inputs_Metric 31'!$T$6:$T$141,  MATCH($J346,'Inputs_Metric 31'!$S$6:$S$141,0))  =  "",     INDEX('Inputs_Metric 31'!$T$6:$T$141,MATCH($J346,'Inputs_Metric 31'!$S$6:$S$141,0))="CDL_Rev"),                 "No Mapped Crop",                  INDEX('Inputs_Metric 31'!$T$6:$T$141,MATCH($J346,'Inputs_Metric 31'!$S$6:$S$141,0)   )   )
       )</f>
        <v>No Data</v>
      </c>
      <c r="N346" s="120" t="str">
        <f>IF(J346=0,"No Data",
IF(   OR(     INDEX('Inputs_Metric 31'!$U$6:$U$141,MATCH($J346,'Inputs_Metric 31'!$S$6:$S$141,0))="",     INDEX('Inputs_Metric 31'!$U$6:$U$141,MATCH($J346,'Inputs_Metric 31'!$S$6:$S$141,0))="CDL_Rev"  ),     "No Mapped Crop",INDEX('Inputs_Metric 31'!$U$6:$U$141,MATCH($J346,'Inputs_Metric 31'!$S$6:$S$141,0))))</f>
        <v>No Data</v>
      </c>
      <c r="O346" s="102" t="e">
        <f>IF(N346="No Mapped Crop","",'Inputs_Metric 31'!$H$43*INDEX('Inputs_Metric 31'!$D$6:$D$109,MATCH(CONCATENATE(N346,H346),'Inputs_Metric 31'!$E$6:$E$109,0)))</f>
        <v>#N/A</v>
      </c>
      <c r="P346" s="175" t="e">
        <f>IF(M346="No Mapped Crop","",INDEX('Inputs_Metric 31'!$M$7:$O$26,MATCH(M346,'Inputs_Metric 31'!$G$7:$G$26,0),MATCH('Inputs_Metric 31'!$H$44,'Inputs_Metric 31'!$M$6:$O$6,0)))</f>
        <v>#N/A</v>
      </c>
      <c r="Q346" s="184" t="e">
        <f t="shared" si="19"/>
        <v>#N/A</v>
      </c>
      <c r="R346" s="184" t="e">
        <f t="shared" si="20"/>
        <v>#N/A</v>
      </c>
    </row>
    <row r="347" spans="3:18" x14ac:dyDescent="0.25">
      <c r="C347">
        <f t="shared" si="18"/>
        <v>10</v>
      </c>
      <c r="D347">
        <f>COUNTIF($F$4:F347,F347)</f>
        <v>162</v>
      </c>
      <c r="E347" s="40">
        <f>'Agricultural Data'!C347</f>
        <v>0</v>
      </c>
      <c r="F347" s="40">
        <f>'Agricultural Data'!D347</f>
        <v>0</v>
      </c>
      <c r="G347" s="40">
        <f>'Agricultural Data'!E347</f>
        <v>0</v>
      </c>
      <c r="H347" s="38">
        <f>'Agricultural Data'!F347</f>
        <v>0</v>
      </c>
      <c r="I347" s="38">
        <f>'Agricultural Data'!G347</f>
        <v>0</v>
      </c>
      <c r="J347" s="38">
        <f>'Agricultural Data'!H347</f>
        <v>0</v>
      </c>
      <c r="K347" s="118">
        <f>'Agricultural Data'!I347</f>
        <v>0</v>
      </c>
      <c r="L347" s="121">
        <f>'Agricultural Data'!J347</f>
        <v>0</v>
      </c>
      <c r="M347" s="120" t="str">
        <f>IF(J347=0,"No Data",
IF(     OR(   INDEX('Inputs_Metric 31'!$T$6:$T$141,  MATCH($J347,'Inputs_Metric 31'!$S$6:$S$141,0))  =  "",     INDEX('Inputs_Metric 31'!$T$6:$T$141,MATCH($J347,'Inputs_Metric 31'!$S$6:$S$141,0))="CDL_Rev"),                 "No Mapped Crop",                  INDEX('Inputs_Metric 31'!$T$6:$T$141,MATCH($J347,'Inputs_Metric 31'!$S$6:$S$141,0)   )   )
       )</f>
        <v>No Data</v>
      </c>
      <c r="N347" s="120" t="str">
        <f>IF(J347=0,"No Data",
IF(   OR(     INDEX('Inputs_Metric 31'!$U$6:$U$141,MATCH($J347,'Inputs_Metric 31'!$S$6:$S$141,0))="",     INDEX('Inputs_Metric 31'!$U$6:$U$141,MATCH($J347,'Inputs_Metric 31'!$S$6:$S$141,0))="CDL_Rev"  ),     "No Mapped Crop",INDEX('Inputs_Metric 31'!$U$6:$U$141,MATCH($J347,'Inputs_Metric 31'!$S$6:$S$141,0))))</f>
        <v>No Data</v>
      </c>
      <c r="O347" s="102" t="e">
        <f>IF(N347="No Mapped Crop","",'Inputs_Metric 31'!$H$43*INDEX('Inputs_Metric 31'!$D$6:$D$109,MATCH(CONCATENATE(N347,H347),'Inputs_Metric 31'!$E$6:$E$109,0)))</f>
        <v>#N/A</v>
      </c>
      <c r="P347" s="175" t="e">
        <f>IF(M347="No Mapped Crop","",INDEX('Inputs_Metric 31'!$M$7:$O$26,MATCH(M347,'Inputs_Metric 31'!$G$7:$G$26,0),MATCH('Inputs_Metric 31'!$H$44,'Inputs_Metric 31'!$M$6:$O$6,0)))</f>
        <v>#N/A</v>
      </c>
      <c r="Q347" s="184" t="e">
        <f t="shared" si="19"/>
        <v>#N/A</v>
      </c>
      <c r="R347" s="184" t="e">
        <f t="shared" si="20"/>
        <v>#N/A</v>
      </c>
    </row>
    <row r="348" spans="3:18" x14ac:dyDescent="0.25">
      <c r="C348">
        <f t="shared" si="18"/>
        <v>10</v>
      </c>
      <c r="D348">
        <f>COUNTIF($F$4:F348,F348)</f>
        <v>163</v>
      </c>
      <c r="E348" s="40">
        <f>'Agricultural Data'!C348</f>
        <v>0</v>
      </c>
      <c r="F348" s="40">
        <f>'Agricultural Data'!D348</f>
        <v>0</v>
      </c>
      <c r="G348" s="40">
        <f>'Agricultural Data'!E348</f>
        <v>0</v>
      </c>
      <c r="H348" s="38">
        <f>'Agricultural Data'!F348</f>
        <v>0</v>
      </c>
      <c r="I348" s="38">
        <f>'Agricultural Data'!G348</f>
        <v>0</v>
      </c>
      <c r="J348" s="38">
        <f>'Agricultural Data'!H348</f>
        <v>0</v>
      </c>
      <c r="K348" s="118">
        <f>'Agricultural Data'!I348</f>
        <v>0</v>
      </c>
      <c r="L348" s="121">
        <f>'Agricultural Data'!J348</f>
        <v>0</v>
      </c>
      <c r="M348" s="120" t="str">
        <f>IF(J348=0,"No Data",
IF(     OR(   INDEX('Inputs_Metric 31'!$T$6:$T$141,  MATCH($J348,'Inputs_Metric 31'!$S$6:$S$141,0))  =  "",     INDEX('Inputs_Metric 31'!$T$6:$T$141,MATCH($J348,'Inputs_Metric 31'!$S$6:$S$141,0))="CDL_Rev"),                 "No Mapped Crop",                  INDEX('Inputs_Metric 31'!$T$6:$T$141,MATCH($J348,'Inputs_Metric 31'!$S$6:$S$141,0)   )   )
       )</f>
        <v>No Data</v>
      </c>
      <c r="N348" s="120" t="str">
        <f>IF(J348=0,"No Data",
IF(   OR(     INDEX('Inputs_Metric 31'!$U$6:$U$141,MATCH($J348,'Inputs_Metric 31'!$S$6:$S$141,0))="",     INDEX('Inputs_Metric 31'!$U$6:$U$141,MATCH($J348,'Inputs_Metric 31'!$S$6:$S$141,0))="CDL_Rev"  ),     "No Mapped Crop",INDEX('Inputs_Metric 31'!$U$6:$U$141,MATCH($J348,'Inputs_Metric 31'!$S$6:$S$141,0))))</f>
        <v>No Data</v>
      </c>
      <c r="O348" s="102" t="e">
        <f>IF(N348="No Mapped Crop","",'Inputs_Metric 31'!$H$43*INDEX('Inputs_Metric 31'!$D$6:$D$109,MATCH(CONCATENATE(N348,H348),'Inputs_Metric 31'!$E$6:$E$109,0)))</f>
        <v>#N/A</v>
      </c>
      <c r="P348" s="175" t="e">
        <f>IF(M348="No Mapped Crop","",INDEX('Inputs_Metric 31'!$M$7:$O$26,MATCH(M348,'Inputs_Metric 31'!$G$7:$G$26,0),MATCH('Inputs_Metric 31'!$H$44,'Inputs_Metric 31'!$M$6:$O$6,0)))</f>
        <v>#N/A</v>
      </c>
      <c r="Q348" s="184" t="e">
        <f t="shared" si="19"/>
        <v>#N/A</v>
      </c>
      <c r="R348" s="184" t="e">
        <f t="shared" si="20"/>
        <v>#N/A</v>
      </c>
    </row>
    <row r="349" spans="3:18" x14ac:dyDescent="0.25">
      <c r="C349">
        <f t="shared" si="18"/>
        <v>10</v>
      </c>
      <c r="D349">
        <f>COUNTIF($F$4:F349,F349)</f>
        <v>164</v>
      </c>
      <c r="E349" s="40">
        <f>'Agricultural Data'!C349</f>
        <v>0</v>
      </c>
      <c r="F349" s="40">
        <f>'Agricultural Data'!D349</f>
        <v>0</v>
      </c>
      <c r="G349" s="40">
        <f>'Agricultural Data'!E349</f>
        <v>0</v>
      </c>
      <c r="H349" s="38">
        <f>'Agricultural Data'!F349</f>
        <v>0</v>
      </c>
      <c r="I349" s="38">
        <f>'Agricultural Data'!G349</f>
        <v>0</v>
      </c>
      <c r="J349" s="38">
        <f>'Agricultural Data'!H349</f>
        <v>0</v>
      </c>
      <c r="K349" s="118">
        <f>'Agricultural Data'!I349</f>
        <v>0</v>
      </c>
      <c r="L349" s="121">
        <f>'Agricultural Data'!J349</f>
        <v>0</v>
      </c>
      <c r="M349" s="120" t="str">
        <f>IF(J349=0,"No Data",
IF(     OR(   INDEX('Inputs_Metric 31'!$T$6:$T$141,  MATCH($J349,'Inputs_Metric 31'!$S$6:$S$141,0))  =  "",     INDEX('Inputs_Metric 31'!$T$6:$T$141,MATCH($J349,'Inputs_Metric 31'!$S$6:$S$141,0))="CDL_Rev"),                 "No Mapped Crop",                  INDEX('Inputs_Metric 31'!$T$6:$T$141,MATCH($J349,'Inputs_Metric 31'!$S$6:$S$141,0)   )   )
       )</f>
        <v>No Data</v>
      </c>
      <c r="N349" s="120" t="str">
        <f>IF(J349=0,"No Data",
IF(   OR(     INDEX('Inputs_Metric 31'!$U$6:$U$141,MATCH($J349,'Inputs_Metric 31'!$S$6:$S$141,0))="",     INDEX('Inputs_Metric 31'!$U$6:$U$141,MATCH($J349,'Inputs_Metric 31'!$S$6:$S$141,0))="CDL_Rev"  ),     "No Mapped Crop",INDEX('Inputs_Metric 31'!$U$6:$U$141,MATCH($J349,'Inputs_Metric 31'!$S$6:$S$141,0))))</f>
        <v>No Data</v>
      </c>
      <c r="O349" s="102" t="e">
        <f>IF(N349="No Mapped Crop","",'Inputs_Metric 31'!$H$43*INDEX('Inputs_Metric 31'!$D$6:$D$109,MATCH(CONCATENATE(N349,H349),'Inputs_Metric 31'!$E$6:$E$109,0)))</f>
        <v>#N/A</v>
      </c>
      <c r="P349" s="175" t="e">
        <f>IF(M349="No Mapped Crop","",INDEX('Inputs_Metric 31'!$M$7:$O$26,MATCH(M349,'Inputs_Metric 31'!$G$7:$G$26,0),MATCH('Inputs_Metric 31'!$H$44,'Inputs_Metric 31'!$M$6:$O$6,0)))</f>
        <v>#N/A</v>
      </c>
      <c r="Q349" s="184" t="e">
        <f t="shared" si="19"/>
        <v>#N/A</v>
      </c>
      <c r="R349" s="184" t="e">
        <f t="shared" si="20"/>
        <v>#N/A</v>
      </c>
    </row>
    <row r="350" spans="3:18" x14ac:dyDescent="0.25">
      <c r="C350">
        <f t="shared" si="18"/>
        <v>10</v>
      </c>
      <c r="D350">
        <f>COUNTIF($F$4:F350,F350)</f>
        <v>165</v>
      </c>
      <c r="E350" s="40">
        <f>'Agricultural Data'!C350</f>
        <v>0</v>
      </c>
      <c r="F350" s="40">
        <f>'Agricultural Data'!D350</f>
        <v>0</v>
      </c>
      <c r="G350" s="40">
        <f>'Agricultural Data'!E350</f>
        <v>0</v>
      </c>
      <c r="H350" s="38">
        <f>'Agricultural Data'!F350</f>
        <v>0</v>
      </c>
      <c r="I350" s="38">
        <f>'Agricultural Data'!G350</f>
        <v>0</v>
      </c>
      <c r="J350" s="38">
        <f>'Agricultural Data'!H350</f>
        <v>0</v>
      </c>
      <c r="K350" s="118">
        <f>'Agricultural Data'!I350</f>
        <v>0</v>
      </c>
      <c r="L350" s="121">
        <f>'Agricultural Data'!J350</f>
        <v>0</v>
      </c>
      <c r="M350" s="120" t="str">
        <f>IF(J350=0,"No Data",
IF(     OR(   INDEX('Inputs_Metric 31'!$T$6:$T$141,  MATCH($J350,'Inputs_Metric 31'!$S$6:$S$141,0))  =  "",     INDEX('Inputs_Metric 31'!$T$6:$T$141,MATCH($J350,'Inputs_Metric 31'!$S$6:$S$141,0))="CDL_Rev"),                 "No Mapped Crop",                  INDEX('Inputs_Metric 31'!$T$6:$T$141,MATCH($J350,'Inputs_Metric 31'!$S$6:$S$141,0)   )   )
       )</f>
        <v>No Data</v>
      </c>
      <c r="N350" s="120" t="str">
        <f>IF(J350=0,"No Data",
IF(   OR(     INDEX('Inputs_Metric 31'!$U$6:$U$141,MATCH($J350,'Inputs_Metric 31'!$S$6:$S$141,0))="",     INDEX('Inputs_Metric 31'!$U$6:$U$141,MATCH($J350,'Inputs_Metric 31'!$S$6:$S$141,0))="CDL_Rev"  ),     "No Mapped Crop",INDEX('Inputs_Metric 31'!$U$6:$U$141,MATCH($J350,'Inputs_Metric 31'!$S$6:$S$141,0))))</f>
        <v>No Data</v>
      </c>
      <c r="O350" s="102" t="e">
        <f>IF(N350="No Mapped Crop","",'Inputs_Metric 31'!$H$43*INDEX('Inputs_Metric 31'!$D$6:$D$109,MATCH(CONCATENATE(N350,H350),'Inputs_Metric 31'!$E$6:$E$109,0)))</f>
        <v>#N/A</v>
      </c>
      <c r="P350" s="175" t="e">
        <f>IF(M350="No Mapped Crop","",INDEX('Inputs_Metric 31'!$M$7:$O$26,MATCH(M350,'Inputs_Metric 31'!$G$7:$G$26,0),MATCH('Inputs_Metric 31'!$H$44,'Inputs_Metric 31'!$M$6:$O$6,0)))</f>
        <v>#N/A</v>
      </c>
      <c r="Q350" s="184" t="e">
        <f t="shared" si="19"/>
        <v>#N/A</v>
      </c>
      <c r="R350" s="184" t="e">
        <f t="shared" si="20"/>
        <v>#N/A</v>
      </c>
    </row>
    <row r="351" spans="3:18" x14ac:dyDescent="0.25">
      <c r="C351">
        <f t="shared" si="18"/>
        <v>10</v>
      </c>
      <c r="D351">
        <f>COUNTIF($F$4:F351,F351)</f>
        <v>166</v>
      </c>
      <c r="E351" s="40">
        <f>'Agricultural Data'!C351</f>
        <v>0</v>
      </c>
      <c r="F351" s="40">
        <f>'Agricultural Data'!D351</f>
        <v>0</v>
      </c>
      <c r="G351" s="40">
        <f>'Agricultural Data'!E351</f>
        <v>0</v>
      </c>
      <c r="H351" s="38">
        <f>'Agricultural Data'!F351</f>
        <v>0</v>
      </c>
      <c r="I351" s="38">
        <f>'Agricultural Data'!G351</f>
        <v>0</v>
      </c>
      <c r="J351" s="38">
        <f>'Agricultural Data'!H351</f>
        <v>0</v>
      </c>
      <c r="K351" s="118">
        <f>'Agricultural Data'!I351</f>
        <v>0</v>
      </c>
      <c r="L351" s="121">
        <f>'Agricultural Data'!J351</f>
        <v>0</v>
      </c>
      <c r="M351" s="120" t="str">
        <f>IF(J351=0,"No Data",
IF(     OR(   INDEX('Inputs_Metric 31'!$T$6:$T$141,  MATCH($J351,'Inputs_Metric 31'!$S$6:$S$141,0))  =  "",     INDEX('Inputs_Metric 31'!$T$6:$T$141,MATCH($J351,'Inputs_Metric 31'!$S$6:$S$141,0))="CDL_Rev"),                 "No Mapped Crop",                  INDEX('Inputs_Metric 31'!$T$6:$T$141,MATCH($J351,'Inputs_Metric 31'!$S$6:$S$141,0)   )   )
       )</f>
        <v>No Data</v>
      </c>
      <c r="N351" s="120" t="str">
        <f>IF(J351=0,"No Data",
IF(   OR(     INDEX('Inputs_Metric 31'!$U$6:$U$141,MATCH($J351,'Inputs_Metric 31'!$S$6:$S$141,0))="",     INDEX('Inputs_Metric 31'!$U$6:$U$141,MATCH($J351,'Inputs_Metric 31'!$S$6:$S$141,0))="CDL_Rev"  ),     "No Mapped Crop",INDEX('Inputs_Metric 31'!$U$6:$U$141,MATCH($J351,'Inputs_Metric 31'!$S$6:$S$141,0))))</f>
        <v>No Data</v>
      </c>
      <c r="O351" s="102" t="e">
        <f>IF(N351="No Mapped Crop","",'Inputs_Metric 31'!$H$43*INDEX('Inputs_Metric 31'!$D$6:$D$109,MATCH(CONCATENATE(N351,H351),'Inputs_Metric 31'!$E$6:$E$109,0)))</f>
        <v>#N/A</v>
      </c>
      <c r="P351" s="175" t="e">
        <f>IF(M351="No Mapped Crop","",INDEX('Inputs_Metric 31'!$M$7:$O$26,MATCH(M351,'Inputs_Metric 31'!$G$7:$G$26,0),MATCH('Inputs_Metric 31'!$H$44,'Inputs_Metric 31'!$M$6:$O$6,0)))</f>
        <v>#N/A</v>
      </c>
      <c r="Q351" s="184" t="e">
        <f t="shared" si="19"/>
        <v>#N/A</v>
      </c>
      <c r="R351" s="184" t="e">
        <f t="shared" si="20"/>
        <v>#N/A</v>
      </c>
    </row>
    <row r="352" spans="3:18" x14ac:dyDescent="0.25">
      <c r="C352">
        <f t="shared" si="18"/>
        <v>10</v>
      </c>
      <c r="D352">
        <f>COUNTIF($F$4:F352,F352)</f>
        <v>167</v>
      </c>
      <c r="E352" s="40">
        <f>'Agricultural Data'!C352</f>
        <v>0</v>
      </c>
      <c r="F352" s="40">
        <f>'Agricultural Data'!D352</f>
        <v>0</v>
      </c>
      <c r="G352" s="40">
        <f>'Agricultural Data'!E352</f>
        <v>0</v>
      </c>
      <c r="H352" s="38">
        <f>'Agricultural Data'!F352</f>
        <v>0</v>
      </c>
      <c r="I352" s="38">
        <f>'Agricultural Data'!G352</f>
        <v>0</v>
      </c>
      <c r="J352" s="38">
        <f>'Agricultural Data'!H352</f>
        <v>0</v>
      </c>
      <c r="K352" s="118">
        <f>'Agricultural Data'!I352</f>
        <v>0</v>
      </c>
      <c r="L352" s="121">
        <f>'Agricultural Data'!J352</f>
        <v>0</v>
      </c>
      <c r="M352" s="120" t="str">
        <f>IF(J352=0,"No Data",
IF(     OR(   INDEX('Inputs_Metric 31'!$T$6:$T$141,  MATCH($J352,'Inputs_Metric 31'!$S$6:$S$141,0))  =  "",     INDEX('Inputs_Metric 31'!$T$6:$T$141,MATCH($J352,'Inputs_Metric 31'!$S$6:$S$141,0))="CDL_Rev"),                 "No Mapped Crop",                  INDEX('Inputs_Metric 31'!$T$6:$T$141,MATCH($J352,'Inputs_Metric 31'!$S$6:$S$141,0)   )   )
       )</f>
        <v>No Data</v>
      </c>
      <c r="N352" s="120" t="str">
        <f>IF(J352=0,"No Data",
IF(   OR(     INDEX('Inputs_Metric 31'!$U$6:$U$141,MATCH($J352,'Inputs_Metric 31'!$S$6:$S$141,0))="",     INDEX('Inputs_Metric 31'!$U$6:$U$141,MATCH($J352,'Inputs_Metric 31'!$S$6:$S$141,0))="CDL_Rev"  ),     "No Mapped Crop",INDEX('Inputs_Metric 31'!$U$6:$U$141,MATCH($J352,'Inputs_Metric 31'!$S$6:$S$141,0))))</f>
        <v>No Data</v>
      </c>
      <c r="O352" s="102" t="e">
        <f>IF(N352="No Mapped Crop","",'Inputs_Metric 31'!$H$43*INDEX('Inputs_Metric 31'!$D$6:$D$109,MATCH(CONCATENATE(N352,H352),'Inputs_Metric 31'!$E$6:$E$109,0)))</f>
        <v>#N/A</v>
      </c>
      <c r="P352" s="175" t="e">
        <f>IF(M352="No Mapped Crop","",INDEX('Inputs_Metric 31'!$M$7:$O$26,MATCH(M352,'Inputs_Metric 31'!$G$7:$G$26,0),MATCH('Inputs_Metric 31'!$H$44,'Inputs_Metric 31'!$M$6:$O$6,0)))</f>
        <v>#N/A</v>
      </c>
      <c r="Q352" s="184" t="e">
        <f t="shared" si="19"/>
        <v>#N/A</v>
      </c>
      <c r="R352" s="184" t="e">
        <f t="shared" si="20"/>
        <v>#N/A</v>
      </c>
    </row>
    <row r="353" spans="3:18" x14ac:dyDescent="0.25">
      <c r="C353">
        <f t="shared" si="18"/>
        <v>10</v>
      </c>
      <c r="D353">
        <f>COUNTIF($F$4:F353,F353)</f>
        <v>168</v>
      </c>
      <c r="E353" s="40">
        <f>'Agricultural Data'!C353</f>
        <v>0</v>
      </c>
      <c r="F353" s="40">
        <f>'Agricultural Data'!D353</f>
        <v>0</v>
      </c>
      <c r="G353" s="40">
        <f>'Agricultural Data'!E353</f>
        <v>0</v>
      </c>
      <c r="H353" s="38">
        <f>'Agricultural Data'!F353</f>
        <v>0</v>
      </c>
      <c r="I353" s="38">
        <f>'Agricultural Data'!G353</f>
        <v>0</v>
      </c>
      <c r="J353" s="38">
        <f>'Agricultural Data'!H353</f>
        <v>0</v>
      </c>
      <c r="K353" s="118">
        <f>'Agricultural Data'!I353</f>
        <v>0</v>
      </c>
      <c r="L353" s="121">
        <f>'Agricultural Data'!J353</f>
        <v>0</v>
      </c>
      <c r="M353" s="120" t="str">
        <f>IF(J353=0,"No Data",
IF(     OR(   INDEX('Inputs_Metric 31'!$T$6:$T$141,  MATCH($J353,'Inputs_Metric 31'!$S$6:$S$141,0))  =  "",     INDEX('Inputs_Metric 31'!$T$6:$T$141,MATCH($J353,'Inputs_Metric 31'!$S$6:$S$141,0))="CDL_Rev"),                 "No Mapped Crop",                  INDEX('Inputs_Metric 31'!$T$6:$T$141,MATCH($J353,'Inputs_Metric 31'!$S$6:$S$141,0)   )   )
       )</f>
        <v>No Data</v>
      </c>
      <c r="N353" s="120" t="str">
        <f>IF(J353=0,"No Data",
IF(   OR(     INDEX('Inputs_Metric 31'!$U$6:$U$141,MATCH($J353,'Inputs_Metric 31'!$S$6:$S$141,0))="",     INDEX('Inputs_Metric 31'!$U$6:$U$141,MATCH($J353,'Inputs_Metric 31'!$S$6:$S$141,0))="CDL_Rev"  ),     "No Mapped Crop",INDEX('Inputs_Metric 31'!$U$6:$U$141,MATCH($J353,'Inputs_Metric 31'!$S$6:$S$141,0))))</f>
        <v>No Data</v>
      </c>
      <c r="O353" s="102" t="e">
        <f>IF(N353="No Mapped Crop","",'Inputs_Metric 31'!$H$43*INDEX('Inputs_Metric 31'!$D$6:$D$109,MATCH(CONCATENATE(N353,H353),'Inputs_Metric 31'!$E$6:$E$109,0)))</f>
        <v>#N/A</v>
      </c>
      <c r="P353" s="175" t="e">
        <f>IF(M353="No Mapped Crop","",INDEX('Inputs_Metric 31'!$M$7:$O$26,MATCH(M353,'Inputs_Metric 31'!$G$7:$G$26,0),MATCH('Inputs_Metric 31'!$H$44,'Inputs_Metric 31'!$M$6:$O$6,0)))</f>
        <v>#N/A</v>
      </c>
      <c r="Q353" s="184" t="e">
        <f t="shared" si="19"/>
        <v>#N/A</v>
      </c>
      <c r="R353" s="184" t="e">
        <f t="shared" si="20"/>
        <v>#N/A</v>
      </c>
    </row>
    <row r="354" spans="3:18" x14ac:dyDescent="0.25">
      <c r="C354">
        <f t="shared" si="18"/>
        <v>10</v>
      </c>
      <c r="D354">
        <f>COUNTIF($F$4:F354,F354)</f>
        <v>169</v>
      </c>
      <c r="E354" s="40">
        <f>'Agricultural Data'!C354</f>
        <v>0</v>
      </c>
      <c r="F354" s="40">
        <f>'Agricultural Data'!D354</f>
        <v>0</v>
      </c>
      <c r="G354" s="40">
        <f>'Agricultural Data'!E354</f>
        <v>0</v>
      </c>
      <c r="H354" s="38">
        <f>'Agricultural Data'!F354</f>
        <v>0</v>
      </c>
      <c r="I354" s="38">
        <f>'Agricultural Data'!G354</f>
        <v>0</v>
      </c>
      <c r="J354" s="38">
        <f>'Agricultural Data'!H354</f>
        <v>0</v>
      </c>
      <c r="K354" s="118">
        <f>'Agricultural Data'!I354</f>
        <v>0</v>
      </c>
      <c r="L354" s="121">
        <f>'Agricultural Data'!J354</f>
        <v>0</v>
      </c>
      <c r="M354" s="120" t="str">
        <f>IF(J354=0,"No Data",
IF(     OR(   INDEX('Inputs_Metric 31'!$T$6:$T$141,  MATCH($J354,'Inputs_Metric 31'!$S$6:$S$141,0))  =  "",     INDEX('Inputs_Metric 31'!$T$6:$T$141,MATCH($J354,'Inputs_Metric 31'!$S$6:$S$141,0))="CDL_Rev"),                 "No Mapped Crop",                  INDEX('Inputs_Metric 31'!$T$6:$T$141,MATCH($J354,'Inputs_Metric 31'!$S$6:$S$141,0)   )   )
       )</f>
        <v>No Data</v>
      </c>
      <c r="N354" s="120" t="str">
        <f>IF(J354=0,"No Data",
IF(   OR(     INDEX('Inputs_Metric 31'!$U$6:$U$141,MATCH($J354,'Inputs_Metric 31'!$S$6:$S$141,0))="",     INDEX('Inputs_Metric 31'!$U$6:$U$141,MATCH($J354,'Inputs_Metric 31'!$S$6:$S$141,0))="CDL_Rev"  ),     "No Mapped Crop",INDEX('Inputs_Metric 31'!$U$6:$U$141,MATCH($J354,'Inputs_Metric 31'!$S$6:$S$141,0))))</f>
        <v>No Data</v>
      </c>
      <c r="O354" s="102" t="e">
        <f>IF(N354="No Mapped Crop","",'Inputs_Metric 31'!$H$43*INDEX('Inputs_Metric 31'!$D$6:$D$109,MATCH(CONCATENATE(N354,H354),'Inputs_Metric 31'!$E$6:$E$109,0)))</f>
        <v>#N/A</v>
      </c>
      <c r="P354" s="175" t="e">
        <f>IF(M354="No Mapped Crop","",INDEX('Inputs_Metric 31'!$M$7:$O$26,MATCH(M354,'Inputs_Metric 31'!$G$7:$G$26,0),MATCH('Inputs_Metric 31'!$H$44,'Inputs_Metric 31'!$M$6:$O$6,0)))</f>
        <v>#N/A</v>
      </c>
      <c r="Q354" s="184" t="e">
        <f t="shared" si="19"/>
        <v>#N/A</v>
      </c>
      <c r="R354" s="184" t="e">
        <f t="shared" si="20"/>
        <v>#N/A</v>
      </c>
    </row>
    <row r="355" spans="3:18" x14ac:dyDescent="0.25">
      <c r="C355">
        <f t="shared" si="18"/>
        <v>10</v>
      </c>
      <c r="D355">
        <f>COUNTIF($F$4:F355,F355)</f>
        <v>170</v>
      </c>
      <c r="E355" s="40">
        <f>'Agricultural Data'!C355</f>
        <v>0</v>
      </c>
      <c r="F355" s="40">
        <f>'Agricultural Data'!D355</f>
        <v>0</v>
      </c>
      <c r="G355" s="40">
        <f>'Agricultural Data'!E355</f>
        <v>0</v>
      </c>
      <c r="H355" s="38">
        <f>'Agricultural Data'!F355</f>
        <v>0</v>
      </c>
      <c r="I355" s="38">
        <f>'Agricultural Data'!G355</f>
        <v>0</v>
      </c>
      <c r="J355" s="38">
        <f>'Agricultural Data'!H355</f>
        <v>0</v>
      </c>
      <c r="K355" s="118">
        <f>'Agricultural Data'!I355</f>
        <v>0</v>
      </c>
      <c r="L355" s="121">
        <f>'Agricultural Data'!J355</f>
        <v>0</v>
      </c>
      <c r="M355" s="120" t="str">
        <f>IF(J355=0,"No Data",
IF(     OR(   INDEX('Inputs_Metric 31'!$T$6:$T$141,  MATCH($J355,'Inputs_Metric 31'!$S$6:$S$141,0))  =  "",     INDEX('Inputs_Metric 31'!$T$6:$T$141,MATCH($J355,'Inputs_Metric 31'!$S$6:$S$141,0))="CDL_Rev"),                 "No Mapped Crop",                  INDEX('Inputs_Metric 31'!$T$6:$T$141,MATCH($J355,'Inputs_Metric 31'!$S$6:$S$141,0)   )   )
       )</f>
        <v>No Data</v>
      </c>
      <c r="N355" s="120" t="str">
        <f>IF(J355=0,"No Data",
IF(   OR(     INDEX('Inputs_Metric 31'!$U$6:$U$141,MATCH($J355,'Inputs_Metric 31'!$S$6:$S$141,0))="",     INDEX('Inputs_Metric 31'!$U$6:$U$141,MATCH($J355,'Inputs_Metric 31'!$S$6:$S$141,0))="CDL_Rev"  ),     "No Mapped Crop",INDEX('Inputs_Metric 31'!$U$6:$U$141,MATCH($J355,'Inputs_Metric 31'!$S$6:$S$141,0))))</f>
        <v>No Data</v>
      </c>
      <c r="O355" s="102" t="e">
        <f>IF(N355="No Mapped Crop","",'Inputs_Metric 31'!$H$43*INDEX('Inputs_Metric 31'!$D$6:$D$109,MATCH(CONCATENATE(N355,H355),'Inputs_Metric 31'!$E$6:$E$109,0)))</f>
        <v>#N/A</v>
      </c>
      <c r="P355" s="175" t="e">
        <f>IF(M355="No Mapped Crop","",INDEX('Inputs_Metric 31'!$M$7:$O$26,MATCH(M355,'Inputs_Metric 31'!$G$7:$G$26,0),MATCH('Inputs_Metric 31'!$H$44,'Inputs_Metric 31'!$M$6:$O$6,0)))</f>
        <v>#N/A</v>
      </c>
      <c r="Q355" s="184" t="e">
        <f t="shared" si="19"/>
        <v>#N/A</v>
      </c>
      <c r="R355" s="184" t="e">
        <f t="shared" si="20"/>
        <v>#N/A</v>
      </c>
    </row>
    <row r="356" spans="3:18" x14ac:dyDescent="0.25">
      <c r="C356">
        <f t="shared" si="18"/>
        <v>10</v>
      </c>
      <c r="D356">
        <f>COUNTIF($F$4:F356,F356)</f>
        <v>171</v>
      </c>
      <c r="E356" s="40">
        <f>'Agricultural Data'!C356</f>
        <v>0</v>
      </c>
      <c r="F356" s="40">
        <f>'Agricultural Data'!D356</f>
        <v>0</v>
      </c>
      <c r="G356" s="40">
        <f>'Agricultural Data'!E356</f>
        <v>0</v>
      </c>
      <c r="H356" s="38">
        <f>'Agricultural Data'!F356</f>
        <v>0</v>
      </c>
      <c r="I356" s="38">
        <f>'Agricultural Data'!G356</f>
        <v>0</v>
      </c>
      <c r="J356" s="38">
        <f>'Agricultural Data'!H356</f>
        <v>0</v>
      </c>
      <c r="K356" s="118">
        <f>'Agricultural Data'!I356</f>
        <v>0</v>
      </c>
      <c r="L356" s="121">
        <f>'Agricultural Data'!J356</f>
        <v>0</v>
      </c>
      <c r="M356" s="120" t="str">
        <f>IF(J356=0,"No Data",
IF(     OR(   INDEX('Inputs_Metric 31'!$T$6:$T$141,  MATCH($J356,'Inputs_Metric 31'!$S$6:$S$141,0))  =  "",     INDEX('Inputs_Metric 31'!$T$6:$T$141,MATCH($J356,'Inputs_Metric 31'!$S$6:$S$141,0))="CDL_Rev"),                 "No Mapped Crop",                  INDEX('Inputs_Metric 31'!$T$6:$T$141,MATCH($J356,'Inputs_Metric 31'!$S$6:$S$141,0)   )   )
       )</f>
        <v>No Data</v>
      </c>
      <c r="N356" s="120" t="str">
        <f>IF(J356=0,"No Data",
IF(   OR(     INDEX('Inputs_Metric 31'!$U$6:$U$141,MATCH($J356,'Inputs_Metric 31'!$S$6:$S$141,0))="",     INDEX('Inputs_Metric 31'!$U$6:$U$141,MATCH($J356,'Inputs_Metric 31'!$S$6:$S$141,0))="CDL_Rev"  ),     "No Mapped Crop",INDEX('Inputs_Metric 31'!$U$6:$U$141,MATCH($J356,'Inputs_Metric 31'!$S$6:$S$141,0))))</f>
        <v>No Data</v>
      </c>
      <c r="O356" s="102" t="e">
        <f>IF(N356="No Mapped Crop","",'Inputs_Metric 31'!$H$43*INDEX('Inputs_Metric 31'!$D$6:$D$109,MATCH(CONCATENATE(N356,H356),'Inputs_Metric 31'!$E$6:$E$109,0)))</f>
        <v>#N/A</v>
      </c>
      <c r="P356" s="175" t="e">
        <f>IF(M356="No Mapped Crop","",INDEX('Inputs_Metric 31'!$M$7:$O$26,MATCH(M356,'Inputs_Metric 31'!$G$7:$G$26,0),MATCH('Inputs_Metric 31'!$H$44,'Inputs_Metric 31'!$M$6:$O$6,0)))</f>
        <v>#N/A</v>
      </c>
      <c r="Q356" s="184" t="e">
        <f t="shared" si="19"/>
        <v>#N/A</v>
      </c>
      <c r="R356" s="184" t="e">
        <f t="shared" si="20"/>
        <v>#N/A</v>
      </c>
    </row>
    <row r="357" spans="3:18" x14ac:dyDescent="0.25">
      <c r="C357">
        <f t="shared" si="18"/>
        <v>10</v>
      </c>
      <c r="D357">
        <f>COUNTIF($F$4:F357,F357)</f>
        <v>172</v>
      </c>
      <c r="E357" s="40">
        <f>'Agricultural Data'!C357</f>
        <v>0</v>
      </c>
      <c r="F357" s="40">
        <f>'Agricultural Data'!D357</f>
        <v>0</v>
      </c>
      <c r="G357" s="40">
        <f>'Agricultural Data'!E357</f>
        <v>0</v>
      </c>
      <c r="H357" s="38">
        <f>'Agricultural Data'!F357</f>
        <v>0</v>
      </c>
      <c r="I357" s="38">
        <f>'Agricultural Data'!G357</f>
        <v>0</v>
      </c>
      <c r="J357" s="38">
        <f>'Agricultural Data'!H357</f>
        <v>0</v>
      </c>
      <c r="K357" s="118">
        <f>'Agricultural Data'!I357</f>
        <v>0</v>
      </c>
      <c r="L357" s="121">
        <f>'Agricultural Data'!J357</f>
        <v>0</v>
      </c>
      <c r="M357" s="120" t="str">
        <f>IF(J357=0,"No Data",
IF(     OR(   INDEX('Inputs_Metric 31'!$T$6:$T$141,  MATCH($J357,'Inputs_Metric 31'!$S$6:$S$141,0))  =  "",     INDEX('Inputs_Metric 31'!$T$6:$T$141,MATCH($J357,'Inputs_Metric 31'!$S$6:$S$141,0))="CDL_Rev"),                 "No Mapped Crop",                  INDEX('Inputs_Metric 31'!$T$6:$T$141,MATCH($J357,'Inputs_Metric 31'!$S$6:$S$141,0)   )   )
       )</f>
        <v>No Data</v>
      </c>
      <c r="N357" s="120" t="str">
        <f>IF(J357=0,"No Data",
IF(   OR(     INDEX('Inputs_Metric 31'!$U$6:$U$141,MATCH($J357,'Inputs_Metric 31'!$S$6:$S$141,0))="",     INDEX('Inputs_Metric 31'!$U$6:$U$141,MATCH($J357,'Inputs_Metric 31'!$S$6:$S$141,0))="CDL_Rev"  ),     "No Mapped Crop",INDEX('Inputs_Metric 31'!$U$6:$U$141,MATCH($J357,'Inputs_Metric 31'!$S$6:$S$141,0))))</f>
        <v>No Data</v>
      </c>
      <c r="O357" s="102" t="e">
        <f>IF(N357="No Mapped Crop","",'Inputs_Metric 31'!$H$43*INDEX('Inputs_Metric 31'!$D$6:$D$109,MATCH(CONCATENATE(N357,H357),'Inputs_Metric 31'!$E$6:$E$109,0)))</f>
        <v>#N/A</v>
      </c>
      <c r="P357" s="175" t="e">
        <f>IF(M357="No Mapped Crop","",INDEX('Inputs_Metric 31'!$M$7:$O$26,MATCH(M357,'Inputs_Metric 31'!$G$7:$G$26,0),MATCH('Inputs_Metric 31'!$H$44,'Inputs_Metric 31'!$M$6:$O$6,0)))</f>
        <v>#N/A</v>
      </c>
      <c r="Q357" s="184" t="e">
        <f t="shared" si="19"/>
        <v>#N/A</v>
      </c>
      <c r="R357" s="184" t="e">
        <f t="shared" si="20"/>
        <v>#N/A</v>
      </c>
    </row>
    <row r="358" spans="3:18" x14ac:dyDescent="0.25">
      <c r="C358">
        <f t="shared" si="18"/>
        <v>10</v>
      </c>
      <c r="D358">
        <f>COUNTIF($F$4:F358,F358)</f>
        <v>173</v>
      </c>
      <c r="E358" s="40">
        <f>'Agricultural Data'!C358</f>
        <v>0</v>
      </c>
      <c r="F358" s="40">
        <f>'Agricultural Data'!D358</f>
        <v>0</v>
      </c>
      <c r="G358" s="40">
        <f>'Agricultural Data'!E358</f>
        <v>0</v>
      </c>
      <c r="H358" s="38">
        <f>'Agricultural Data'!F358</f>
        <v>0</v>
      </c>
      <c r="I358" s="38">
        <f>'Agricultural Data'!G358</f>
        <v>0</v>
      </c>
      <c r="J358" s="38">
        <f>'Agricultural Data'!H358</f>
        <v>0</v>
      </c>
      <c r="K358" s="118">
        <f>'Agricultural Data'!I358</f>
        <v>0</v>
      </c>
      <c r="L358" s="121">
        <f>'Agricultural Data'!J358</f>
        <v>0</v>
      </c>
      <c r="M358" s="120" t="str">
        <f>IF(J358=0,"No Data",
IF(     OR(   INDEX('Inputs_Metric 31'!$T$6:$T$141,  MATCH($J358,'Inputs_Metric 31'!$S$6:$S$141,0))  =  "",     INDEX('Inputs_Metric 31'!$T$6:$T$141,MATCH($J358,'Inputs_Metric 31'!$S$6:$S$141,0))="CDL_Rev"),                 "No Mapped Crop",                  INDEX('Inputs_Metric 31'!$T$6:$T$141,MATCH($J358,'Inputs_Metric 31'!$S$6:$S$141,0)   )   )
       )</f>
        <v>No Data</v>
      </c>
      <c r="N358" s="120" t="str">
        <f>IF(J358=0,"No Data",
IF(   OR(     INDEX('Inputs_Metric 31'!$U$6:$U$141,MATCH($J358,'Inputs_Metric 31'!$S$6:$S$141,0))="",     INDEX('Inputs_Metric 31'!$U$6:$U$141,MATCH($J358,'Inputs_Metric 31'!$S$6:$S$141,0))="CDL_Rev"  ),     "No Mapped Crop",INDEX('Inputs_Metric 31'!$U$6:$U$141,MATCH($J358,'Inputs_Metric 31'!$S$6:$S$141,0))))</f>
        <v>No Data</v>
      </c>
      <c r="O358" s="102" t="e">
        <f>IF(N358="No Mapped Crop","",'Inputs_Metric 31'!$H$43*INDEX('Inputs_Metric 31'!$D$6:$D$109,MATCH(CONCATENATE(N358,H358),'Inputs_Metric 31'!$E$6:$E$109,0)))</f>
        <v>#N/A</v>
      </c>
      <c r="P358" s="175" t="e">
        <f>IF(M358="No Mapped Crop","",INDEX('Inputs_Metric 31'!$M$7:$O$26,MATCH(M358,'Inputs_Metric 31'!$G$7:$G$26,0),MATCH('Inputs_Metric 31'!$H$44,'Inputs_Metric 31'!$M$6:$O$6,0)))</f>
        <v>#N/A</v>
      </c>
      <c r="Q358" s="184" t="e">
        <f t="shared" si="19"/>
        <v>#N/A</v>
      </c>
      <c r="R358" s="184" t="e">
        <f t="shared" si="20"/>
        <v>#N/A</v>
      </c>
    </row>
    <row r="359" spans="3:18" x14ac:dyDescent="0.25">
      <c r="C359">
        <f t="shared" si="18"/>
        <v>10</v>
      </c>
      <c r="D359">
        <f>COUNTIF($F$4:F359,F359)</f>
        <v>174</v>
      </c>
      <c r="E359" s="40">
        <f>'Agricultural Data'!C359</f>
        <v>0</v>
      </c>
      <c r="F359" s="40">
        <f>'Agricultural Data'!D359</f>
        <v>0</v>
      </c>
      <c r="G359" s="40">
        <f>'Agricultural Data'!E359</f>
        <v>0</v>
      </c>
      <c r="H359" s="38">
        <f>'Agricultural Data'!F359</f>
        <v>0</v>
      </c>
      <c r="I359" s="38">
        <f>'Agricultural Data'!G359</f>
        <v>0</v>
      </c>
      <c r="J359" s="38">
        <f>'Agricultural Data'!H359</f>
        <v>0</v>
      </c>
      <c r="K359" s="118">
        <f>'Agricultural Data'!I359</f>
        <v>0</v>
      </c>
      <c r="L359" s="121">
        <f>'Agricultural Data'!J359</f>
        <v>0</v>
      </c>
      <c r="M359" s="120" t="str">
        <f>IF(J359=0,"No Data",
IF(     OR(   INDEX('Inputs_Metric 31'!$T$6:$T$141,  MATCH($J359,'Inputs_Metric 31'!$S$6:$S$141,0))  =  "",     INDEX('Inputs_Metric 31'!$T$6:$T$141,MATCH($J359,'Inputs_Metric 31'!$S$6:$S$141,0))="CDL_Rev"),                 "No Mapped Crop",                  INDEX('Inputs_Metric 31'!$T$6:$T$141,MATCH($J359,'Inputs_Metric 31'!$S$6:$S$141,0)   )   )
       )</f>
        <v>No Data</v>
      </c>
      <c r="N359" s="120" t="str">
        <f>IF(J359=0,"No Data",
IF(   OR(     INDEX('Inputs_Metric 31'!$U$6:$U$141,MATCH($J359,'Inputs_Metric 31'!$S$6:$S$141,0))="",     INDEX('Inputs_Metric 31'!$U$6:$U$141,MATCH($J359,'Inputs_Metric 31'!$S$6:$S$141,0))="CDL_Rev"  ),     "No Mapped Crop",INDEX('Inputs_Metric 31'!$U$6:$U$141,MATCH($J359,'Inputs_Metric 31'!$S$6:$S$141,0))))</f>
        <v>No Data</v>
      </c>
      <c r="O359" s="102" t="e">
        <f>IF(N359="No Mapped Crop","",'Inputs_Metric 31'!$H$43*INDEX('Inputs_Metric 31'!$D$6:$D$109,MATCH(CONCATENATE(N359,H359),'Inputs_Metric 31'!$E$6:$E$109,0)))</f>
        <v>#N/A</v>
      </c>
      <c r="P359" s="175" t="e">
        <f>IF(M359="No Mapped Crop","",INDEX('Inputs_Metric 31'!$M$7:$O$26,MATCH(M359,'Inputs_Metric 31'!$G$7:$G$26,0),MATCH('Inputs_Metric 31'!$H$44,'Inputs_Metric 31'!$M$6:$O$6,0)))</f>
        <v>#N/A</v>
      </c>
      <c r="Q359" s="184" t="e">
        <f t="shared" si="19"/>
        <v>#N/A</v>
      </c>
      <c r="R359" s="184" t="e">
        <f t="shared" si="20"/>
        <v>#N/A</v>
      </c>
    </row>
    <row r="360" spans="3:18" x14ac:dyDescent="0.25">
      <c r="C360">
        <f t="shared" ref="C360:C423" si="21">IF(D360=1,C359+1,C359)</f>
        <v>10</v>
      </c>
      <c r="D360">
        <f>COUNTIF($F$4:F360,F360)</f>
        <v>175</v>
      </c>
      <c r="E360" s="40">
        <f>'Agricultural Data'!C360</f>
        <v>0</v>
      </c>
      <c r="F360" s="40">
        <f>'Agricultural Data'!D360</f>
        <v>0</v>
      </c>
      <c r="G360" s="40">
        <f>'Agricultural Data'!E360</f>
        <v>0</v>
      </c>
      <c r="H360" s="38">
        <f>'Agricultural Data'!F360</f>
        <v>0</v>
      </c>
      <c r="I360" s="38">
        <f>'Agricultural Data'!G360</f>
        <v>0</v>
      </c>
      <c r="J360" s="38">
        <f>'Agricultural Data'!H360</f>
        <v>0</v>
      </c>
      <c r="K360" s="118">
        <f>'Agricultural Data'!I360</f>
        <v>0</v>
      </c>
      <c r="L360" s="121">
        <f>'Agricultural Data'!J360</f>
        <v>0</v>
      </c>
      <c r="M360" s="120" t="str">
        <f>IF(J360=0,"No Data",
IF(     OR(   INDEX('Inputs_Metric 31'!$T$6:$T$141,  MATCH($J360,'Inputs_Metric 31'!$S$6:$S$141,0))  =  "",     INDEX('Inputs_Metric 31'!$T$6:$T$141,MATCH($J360,'Inputs_Metric 31'!$S$6:$S$141,0))="CDL_Rev"),                 "No Mapped Crop",                  INDEX('Inputs_Metric 31'!$T$6:$T$141,MATCH($J360,'Inputs_Metric 31'!$S$6:$S$141,0)   )   )
       )</f>
        <v>No Data</v>
      </c>
      <c r="N360" s="120" t="str">
        <f>IF(J360=0,"No Data",
IF(   OR(     INDEX('Inputs_Metric 31'!$U$6:$U$141,MATCH($J360,'Inputs_Metric 31'!$S$6:$S$141,0))="",     INDEX('Inputs_Metric 31'!$U$6:$U$141,MATCH($J360,'Inputs_Metric 31'!$S$6:$S$141,0))="CDL_Rev"  ),     "No Mapped Crop",INDEX('Inputs_Metric 31'!$U$6:$U$141,MATCH($J360,'Inputs_Metric 31'!$S$6:$S$141,0))))</f>
        <v>No Data</v>
      </c>
      <c r="O360" s="102" t="e">
        <f>IF(N360="No Mapped Crop","",'Inputs_Metric 31'!$H$43*INDEX('Inputs_Metric 31'!$D$6:$D$109,MATCH(CONCATENATE(N360,H360),'Inputs_Metric 31'!$E$6:$E$109,0)))</f>
        <v>#N/A</v>
      </c>
      <c r="P360" s="175" t="e">
        <f>IF(M360="No Mapped Crop","",INDEX('Inputs_Metric 31'!$M$7:$O$26,MATCH(M360,'Inputs_Metric 31'!$G$7:$G$26,0),MATCH('Inputs_Metric 31'!$H$44,'Inputs_Metric 31'!$M$6:$O$6,0)))</f>
        <v>#N/A</v>
      </c>
      <c r="Q360" s="184" t="e">
        <f t="shared" ref="Q360:Q423" si="22">IF(OR(O360="",P360=""),"",(K360*$O360*$P360))</f>
        <v>#N/A</v>
      </c>
      <c r="R360" s="184" t="e">
        <f t="shared" ref="R360:R423" si="23">IF(OR($O360="",$P360=""),"",(L360*$O360*$P360))</f>
        <v>#N/A</v>
      </c>
    </row>
    <row r="361" spans="3:18" x14ac:dyDescent="0.25">
      <c r="C361">
        <f t="shared" si="21"/>
        <v>10</v>
      </c>
      <c r="D361">
        <f>COUNTIF($F$4:F361,F361)</f>
        <v>176</v>
      </c>
      <c r="E361" s="40">
        <f>'Agricultural Data'!C361</f>
        <v>0</v>
      </c>
      <c r="F361" s="40">
        <f>'Agricultural Data'!D361</f>
        <v>0</v>
      </c>
      <c r="G361" s="40">
        <f>'Agricultural Data'!E361</f>
        <v>0</v>
      </c>
      <c r="H361" s="38">
        <f>'Agricultural Data'!F361</f>
        <v>0</v>
      </c>
      <c r="I361" s="38">
        <f>'Agricultural Data'!G361</f>
        <v>0</v>
      </c>
      <c r="J361" s="38">
        <f>'Agricultural Data'!H361</f>
        <v>0</v>
      </c>
      <c r="K361" s="118">
        <f>'Agricultural Data'!I361</f>
        <v>0</v>
      </c>
      <c r="L361" s="121">
        <f>'Agricultural Data'!J361</f>
        <v>0</v>
      </c>
      <c r="M361" s="120" t="str">
        <f>IF(J361=0,"No Data",
IF(     OR(   INDEX('Inputs_Metric 31'!$T$6:$T$141,  MATCH($J361,'Inputs_Metric 31'!$S$6:$S$141,0))  =  "",     INDEX('Inputs_Metric 31'!$T$6:$T$141,MATCH($J361,'Inputs_Metric 31'!$S$6:$S$141,0))="CDL_Rev"),                 "No Mapped Crop",                  INDEX('Inputs_Metric 31'!$T$6:$T$141,MATCH($J361,'Inputs_Metric 31'!$S$6:$S$141,0)   )   )
       )</f>
        <v>No Data</v>
      </c>
      <c r="N361" s="120" t="str">
        <f>IF(J361=0,"No Data",
IF(   OR(     INDEX('Inputs_Metric 31'!$U$6:$U$141,MATCH($J361,'Inputs_Metric 31'!$S$6:$S$141,0))="",     INDEX('Inputs_Metric 31'!$U$6:$U$141,MATCH($J361,'Inputs_Metric 31'!$S$6:$S$141,0))="CDL_Rev"  ),     "No Mapped Crop",INDEX('Inputs_Metric 31'!$U$6:$U$141,MATCH($J361,'Inputs_Metric 31'!$S$6:$S$141,0))))</f>
        <v>No Data</v>
      </c>
      <c r="O361" s="102" t="e">
        <f>IF(N361="No Mapped Crop","",'Inputs_Metric 31'!$H$43*INDEX('Inputs_Metric 31'!$D$6:$D$109,MATCH(CONCATENATE(N361,H361),'Inputs_Metric 31'!$E$6:$E$109,0)))</f>
        <v>#N/A</v>
      </c>
      <c r="P361" s="175" t="e">
        <f>IF(M361="No Mapped Crop","",INDEX('Inputs_Metric 31'!$M$7:$O$26,MATCH(M361,'Inputs_Metric 31'!$G$7:$G$26,0),MATCH('Inputs_Metric 31'!$H$44,'Inputs_Metric 31'!$M$6:$O$6,0)))</f>
        <v>#N/A</v>
      </c>
      <c r="Q361" s="184" t="e">
        <f t="shared" si="22"/>
        <v>#N/A</v>
      </c>
      <c r="R361" s="184" t="e">
        <f t="shared" si="23"/>
        <v>#N/A</v>
      </c>
    </row>
    <row r="362" spans="3:18" x14ac:dyDescent="0.25">
      <c r="C362">
        <f t="shared" si="21"/>
        <v>10</v>
      </c>
      <c r="D362">
        <f>COUNTIF($F$4:F362,F362)</f>
        <v>177</v>
      </c>
      <c r="E362" s="40">
        <f>'Agricultural Data'!C362</f>
        <v>0</v>
      </c>
      <c r="F362" s="40">
        <f>'Agricultural Data'!D362</f>
        <v>0</v>
      </c>
      <c r="G362" s="40">
        <f>'Agricultural Data'!E362</f>
        <v>0</v>
      </c>
      <c r="H362" s="38">
        <f>'Agricultural Data'!F362</f>
        <v>0</v>
      </c>
      <c r="I362" s="38">
        <f>'Agricultural Data'!G362</f>
        <v>0</v>
      </c>
      <c r="J362" s="38">
        <f>'Agricultural Data'!H362</f>
        <v>0</v>
      </c>
      <c r="K362" s="118">
        <f>'Agricultural Data'!I362</f>
        <v>0</v>
      </c>
      <c r="L362" s="121">
        <f>'Agricultural Data'!J362</f>
        <v>0</v>
      </c>
      <c r="M362" s="120" t="str">
        <f>IF(J362=0,"No Data",
IF(     OR(   INDEX('Inputs_Metric 31'!$T$6:$T$141,  MATCH($J362,'Inputs_Metric 31'!$S$6:$S$141,0))  =  "",     INDEX('Inputs_Metric 31'!$T$6:$T$141,MATCH($J362,'Inputs_Metric 31'!$S$6:$S$141,0))="CDL_Rev"),                 "No Mapped Crop",                  INDEX('Inputs_Metric 31'!$T$6:$T$141,MATCH($J362,'Inputs_Metric 31'!$S$6:$S$141,0)   )   )
       )</f>
        <v>No Data</v>
      </c>
      <c r="N362" s="120" t="str">
        <f>IF(J362=0,"No Data",
IF(   OR(     INDEX('Inputs_Metric 31'!$U$6:$U$141,MATCH($J362,'Inputs_Metric 31'!$S$6:$S$141,0))="",     INDEX('Inputs_Metric 31'!$U$6:$U$141,MATCH($J362,'Inputs_Metric 31'!$S$6:$S$141,0))="CDL_Rev"  ),     "No Mapped Crop",INDEX('Inputs_Metric 31'!$U$6:$U$141,MATCH($J362,'Inputs_Metric 31'!$S$6:$S$141,0))))</f>
        <v>No Data</v>
      </c>
      <c r="O362" s="102" t="e">
        <f>IF(N362="No Mapped Crop","",'Inputs_Metric 31'!$H$43*INDEX('Inputs_Metric 31'!$D$6:$D$109,MATCH(CONCATENATE(N362,H362),'Inputs_Metric 31'!$E$6:$E$109,0)))</f>
        <v>#N/A</v>
      </c>
      <c r="P362" s="175" t="e">
        <f>IF(M362="No Mapped Crop","",INDEX('Inputs_Metric 31'!$M$7:$O$26,MATCH(M362,'Inputs_Metric 31'!$G$7:$G$26,0),MATCH('Inputs_Metric 31'!$H$44,'Inputs_Metric 31'!$M$6:$O$6,0)))</f>
        <v>#N/A</v>
      </c>
      <c r="Q362" s="184" t="e">
        <f t="shared" si="22"/>
        <v>#N/A</v>
      </c>
      <c r="R362" s="184" t="e">
        <f t="shared" si="23"/>
        <v>#N/A</v>
      </c>
    </row>
    <row r="363" spans="3:18" x14ac:dyDescent="0.25">
      <c r="C363">
        <f t="shared" si="21"/>
        <v>10</v>
      </c>
      <c r="D363">
        <f>COUNTIF($F$4:F363,F363)</f>
        <v>178</v>
      </c>
      <c r="E363" s="40">
        <f>'Agricultural Data'!C363</f>
        <v>0</v>
      </c>
      <c r="F363" s="40">
        <f>'Agricultural Data'!D363</f>
        <v>0</v>
      </c>
      <c r="G363" s="40">
        <f>'Agricultural Data'!E363</f>
        <v>0</v>
      </c>
      <c r="H363" s="38">
        <f>'Agricultural Data'!F363</f>
        <v>0</v>
      </c>
      <c r="I363" s="38">
        <f>'Agricultural Data'!G363</f>
        <v>0</v>
      </c>
      <c r="J363" s="38">
        <f>'Agricultural Data'!H363</f>
        <v>0</v>
      </c>
      <c r="K363" s="118">
        <f>'Agricultural Data'!I363</f>
        <v>0</v>
      </c>
      <c r="L363" s="121">
        <f>'Agricultural Data'!J363</f>
        <v>0</v>
      </c>
      <c r="M363" s="120" t="str">
        <f>IF(J363=0,"No Data",
IF(     OR(   INDEX('Inputs_Metric 31'!$T$6:$T$141,  MATCH($J363,'Inputs_Metric 31'!$S$6:$S$141,0))  =  "",     INDEX('Inputs_Metric 31'!$T$6:$T$141,MATCH($J363,'Inputs_Metric 31'!$S$6:$S$141,0))="CDL_Rev"),                 "No Mapped Crop",                  INDEX('Inputs_Metric 31'!$T$6:$T$141,MATCH($J363,'Inputs_Metric 31'!$S$6:$S$141,0)   )   )
       )</f>
        <v>No Data</v>
      </c>
      <c r="N363" s="120" t="str">
        <f>IF(J363=0,"No Data",
IF(   OR(     INDEX('Inputs_Metric 31'!$U$6:$U$141,MATCH($J363,'Inputs_Metric 31'!$S$6:$S$141,0))="",     INDEX('Inputs_Metric 31'!$U$6:$U$141,MATCH($J363,'Inputs_Metric 31'!$S$6:$S$141,0))="CDL_Rev"  ),     "No Mapped Crop",INDEX('Inputs_Metric 31'!$U$6:$U$141,MATCH($J363,'Inputs_Metric 31'!$S$6:$S$141,0))))</f>
        <v>No Data</v>
      </c>
      <c r="O363" s="102" t="e">
        <f>IF(N363="No Mapped Crop","",'Inputs_Metric 31'!$H$43*INDEX('Inputs_Metric 31'!$D$6:$D$109,MATCH(CONCATENATE(N363,H363),'Inputs_Metric 31'!$E$6:$E$109,0)))</f>
        <v>#N/A</v>
      </c>
      <c r="P363" s="175" t="e">
        <f>IF(M363="No Mapped Crop","",INDEX('Inputs_Metric 31'!$M$7:$O$26,MATCH(M363,'Inputs_Metric 31'!$G$7:$G$26,0),MATCH('Inputs_Metric 31'!$H$44,'Inputs_Metric 31'!$M$6:$O$6,0)))</f>
        <v>#N/A</v>
      </c>
      <c r="Q363" s="184" t="e">
        <f t="shared" si="22"/>
        <v>#N/A</v>
      </c>
      <c r="R363" s="184" t="e">
        <f t="shared" si="23"/>
        <v>#N/A</v>
      </c>
    </row>
    <row r="364" spans="3:18" x14ac:dyDescent="0.25">
      <c r="C364">
        <f t="shared" si="21"/>
        <v>10</v>
      </c>
      <c r="D364">
        <f>COUNTIF($F$4:F364,F364)</f>
        <v>179</v>
      </c>
      <c r="E364" s="40">
        <f>'Agricultural Data'!C364</f>
        <v>0</v>
      </c>
      <c r="F364" s="40">
        <f>'Agricultural Data'!D364</f>
        <v>0</v>
      </c>
      <c r="G364" s="40">
        <f>'Agricultural Data'!E364</f>
        <v>0</v>
      </c>
      <c r="H364" s="38">
        <f>'Agricultural Data'!F364</f>
        <v>0</v>
      </c>
      <c r="I364" s="38">
        <f>'Agricultural Data'!G364</f>
        <v>0</v>
      </c>
      <c r="J364" s="38">
        <f>'Agricultural Data'!H364</f>
        <v>0</v>
      </c>
      <c r="K364" s="118">
        <f>'Agricultural Data'!I364</f>
        <v>0</v>
      </c>
      <c r="L364" s="121">
        <f>'Agricultural Data'!J364</f>
        <v>0</v>
      </c>
      <c r="M364" s="120" t="str">
        <f>IF(J364=0,"No Data",
IF(     OR(   INDEX('Inputs_Metric 31'!$T$6:$T$141,  MATCH($J364,'Inputs_Metric 31'!$S$6:$S$141,0))  =  "",     INDEX('Inputs_Metric 31'!$T$6:$T$141,MATCH($J364,'Inputs_Metric 31'!$S$6:$S$141,0))="CDL_Rev"),                 "No Mapped Crop",                  INDEX('Inputs_Metric 31'!$T$6:$T$141,MATCH($J364,'Inputs_Metric 31'!$S$6:$S$141,0)   )   )
       )</f>
        <v>No Data</v>
      </c>
      <c r="N364" s="120" t="str">
        <f>IF(J364=0,"No Data",
IF(   OR(     INDEX('Inputs_Metric 31'!$U$6:$U$141,MATCH($J364,'Inputs_Metric 31'!$S$6:$S$141,0))="",     INDEX('Inputs_Metric 31'!$U$6:$U$141,MATCH($J364,'Inputs_Metric 31'!$S$6:$S$141,0))="CDL_Rev"  ),     "No Mapped Crop",INDEX('Inputs_Metric 31'!$U$6:$U$141,MATCH($J364,'Inputs_Metric 31'!$S$6:$S$141,0))))</f>
        <v>No Data</v>
      </c>
      <c r="O364" s="102" t="e">
        <f>IF(N364="No Mapped Crop","",'Inputs_Metric 31'!$H$43*INDEX('Inputs_Metric 31'!$D$6:$D$109,MATCH(CONCATENATE(N364,H364),'Inputs_Metric 31'!$E$6:$E$109,0)))</f>
        <v>#N/A</v>
      </c>
      <c r="P364" s="175" t="e">
        <f>IF(M364="No Mapped Crop","",INDEX('Inputs_Metric 31'!$M$7:$O$26,MATCH(M364,'Inputs_Metric 31'!$G$7:$G$26,0),MATCH('Inputs_Metric 31'!$H$44,'Inputs_Metric 31'!$M$6:$O$6,0)))</f>
        <v>#N/A</v>
      </c>
      <c r="Q364" s="184" t="e">
        <f t="shared" si="22"/>
        <v>#N/A</v>
      </c>
      <c r="R364" s="184" t="e">
        <f t="shared" si="23"/>
        <v>#N/A</v>
      </c>
    </row>
    <row r="365" spans="3:18" x14ac:dyDescent="0.25">
      <c r="C365">
        <f t="shared" si="21"/>
        <v>10</v>
      </c>
      <c r="D365">
        <f>COUNTIF($F$4:F365,F365)</f>
        <v>180</v>
      </c>
      <c r="E365" s="40">
        <f>'Agricultural Data'!C365</f>
        <v>0</v>
      </c>
      <c r="F365" s="40">
        <f>'Agricultural Data'!D365</f>
        <v>0</v>
      </c>
      <c r="G365" s="40">
        <f>'Agricultural Data'!E365</f>
        <v>0</v>
      </c>
      <c r="H365" s="38">
        <f>'Agricultural Data'!F365</f>
        <v>0</v>
      </c>
      <c r="I365" s="38">
        <f>'Agricultural Data'!G365</f>
        <v>0</v>
      </c>
      <c r="J365" s="38">
        <f>'Agricultural Data'!H365</f>
        <v>0</v>
      </c>
      <c r="K365" s="118">
        <f>'Agricultural Data'!I365</f>
        <v>0</v>
      </c>
      <c r="L365" s="121">
        <f>'Agricultural Data'!J365</f>
        <v>0</v>
      </c>
      <c r="M365" s="120" t="str">
        <f>IF(J365=0,"No Data",
IF(     OR(   INDEX('Inputs_Metric 31'!$T$6:$T$141,  MATCH($J365,'Inputs_Metric 31'!$S$6:$S$141,0))  =  "",     INDEX('Inputs_Metric 31'!$T$6:$T$141,MATCH($J365,'Inputs_Metric 31'!$S$6:$S$141,0))="CDL_Rev"),                 "No Mapped Crop",                  INDEX('Inputs_Metric 31'!$T$6:$T$141,MATCH($J365,'Inputs_Metric 31'!$S$6:$S$141,0)   )   )
       )</f>
        <v>No Data</v>
      </c>
      <c r="N365" s="120" t="str">
        <f>IF(J365=0,"No Data",
IF(   OR(     INDEX('Inputs_Metric 31'!$U$6:$U$141,MATCH($J365,'Inputs_Metric 31'!$S$6:$S$141,0))="",     INDEX('Inputs_Metric 31'!$U$6:$U$141,MATCH($J365,'Inputs_Metric 31'!$S$6:$S$141,0))="CDL_Rev"  ),     "No Mapped Crop",INDEX('Inputs_Metric 31'!$U$6:$U$141,MATCH($J365,'Inputs_Metric 31'!$S$6:$S$141,0))))</f>
        <v>No Data</v>
      </c>
      <c r="O365" s="102" t="e">
        <f>IF(N365="No Mapped Crop","",'Inputs_Metric 31'!$H$43*INDEX('Inputs_Metric 31'!$D$6:$D$109,MATCH(CONCATENATE(N365,H365),'Inputs_Metric 31'!$E$6:$E$109,0)))</f>
        <v>#N/A</v>
      </c>
      <c r="P365" s="175" t="e">
        <f>IF(M365="No Mapped Crop","",INDEX('Inputs_Metric 31'!$M$7:$O$26,MATCH(M365,'Inputs_Metric 31'!$G$7:$G$26,0),MATCH('Inputs_Metric 31'!$H$44,'Inputs_Metric 31'!$M$6:$O$6,0)))</f>
        <v>#N/A</v>
      </c>
      <c r="Q365" s="184" t="e">
        <f t="shared" si="22"/>
        <v>#N/A</v>
      </c>
      <c r="R365" s="184" t="e">
        <f t="shared" si="23"/>
        <v>#N/A</v>
      </c>
    </row>
    <row r="366" spans="3:18" x14ac:dyDescent="0.25">
      <c r="C366">
        <f t="shared" si="21"/>
        <v>10</v>
      </c>
      <c r="D366">
        <f>COUNTIF($F$4:F366,F366)</f>
        <v>181</v>
      </c>
      <c r="E366" s="40">
        <f>'Agricultural Data'!C366</f>
        <v>0</v>
      </c>
      <c r="F366" s="40">
        <f>'Agricultural Data'!D366</f>
        <v>0</v>
      </c>
      <c r="G366" s="40">
        <f>'Agricultural Data'!E366</f>
        <v>0</v>
      </c>
      <c r="H366" s="38">
        <f>'Agricultural Data'!F366</f>
        <v>0</v>
      </c>
      <c r="I366" s="38">
        <f>'Agricultural Data'!G366</f>
        <v>0</v>
      </c>
      <c r="J366" s="38">
        <f>'Agricultural Data'!H366</f>
        <v>0</v>
      </c>
      <c r="K366" s="118">
        <f>'Agricultural Data'!I366</f>
        <v>0</v>
      </c>
      <c r="L366" s="121">
        <f>'Agricultural Data'!J366</f>
        <v>0</v>
      </c>
      <c r="M366" s="120" t="str">
        <f>IF(J366=0,"No Data",
IF(     OR(   INDEX('Inputs_Metric 31'!$T$6:$T$141,  MATCH($J366,'Inputs_Metric 31'!$S$6:$S$141,0))  =  "",     INDEX('Inputs_Metric 31'!$T$6:$T$141,MATCH($J366,'Inputs_Metric 31'!$S$6:$S$141,0))="CDL_Rev"),                 "No Mapped Crop",                  INDEX('Inputs_Metric 31'!$T$6:$T$141,MATCH($J366,'Inputs_Metric 31'!$S$6:$S$141,0)   )   )
       )</f>
        <v>No Data</v>
      </c>
      <c r="N366" s="120" t="str">
        <f>IF(J366=0,"No Data",
IF(   OR(     INDEX('Inputs_Metric 31'!$U$6:$U$141,MATCH($J366,'Inputs_Metric 31'!$S$6:$S$141,0))="",     INDEX('Inputs_Metric 31'!$U$6:$U$141,MATCH($J366,'Inputs_Metric 31'!$S$6:$S$141,0))="CDL_Rev"  ),     "No Mapped Crop",INDEX('Inputs_Metric 31'!$U$6:$U$141,MATCH($J366,'Inputs_Metric 31'!$S$6:$S$141,0))))</f>
        <v>No Data</v>
      </c>
      <c r="O366" s="102" t="e">
        <f>IF(N366="No Mapped Crop","",'Inputs_Metric 31'!$H$43*INDEX('Inputs_Metric 31'!$D$6:$D$109,MATCH(CONCATENATE(N366,H366),'Inputs_Metric 31'!$E$6:$E$109,0)))</f>
        <v>#N/A</v>
      </c>
      <c r="P366" s="175" t="e">
        <f>IF(M366="No Mapped Crop","",INDEX('Inputs_Metric 31'!$M$7:$O$26,MATCH(M366,'Inputs_Metric 31'!$G$7:$G$26,0),MATCH('Inputs_Metric 31'!$H$44,'Inputs_Metric 31'!$M$6:$O$6,0)))</f>
        <v>#N/A</v>
      </c>
      <c r="Q366" s="184" t="e">
        <f t="shared" si="22"/>
        <v>#N/A</v>
      </c>
      <c r="R366" s="184" t="e">
        <f t="shared" si="23"/>
        <v>#N/A</v>
      </c>
    </row>
    <row r="367" spans="3:18" x14ac:dyDescent="0.25">
      <c r="C367">
        <f t="shared" si="21"/>
        <v>10</v>
      </c>
      <c r="D367">
        <f>COUNTIF($F$4:F367,F367)</f>
        <v>182</v>
      </c>
      <c r="E367" s="40">
        <f>'Agricultural Data'!C367</f>
        <v>0</v>
      </c>
      <c r="F367" s="40">
        <f>'Agricultural Data'!D367</f>
        <v>0</v>
      </c>
      <c r="G367" s="40">
        <f>'Agricultural Data'!E367</f>
        <v>0</v>
      </c>
      <c r="H367" s="38">
        <f>'Agricultural Data'!F367</f>
        <v>0</v>
      </c>
      <c r="I367" s="38">
        <f>'Agricultural Data'!G367</f>
        <v>0</v>
      </c>
      <c r="J367" s="38">
        <f>'Agricultural Data'!H367</f>
        <v>0</v>
      </c>
      <c r="K367" s="118">
        <f>'Agricultural Data'!I367</f>
        <v>0</v>
      </c>
      <c r="L367" s="121">
        <f>'Agricultural Data'!J367</f>
        <v>0</v>
      </c>
      <c r="M367" s="120" t="str">
        <f>IF(J367=0,"No Data",
IF(     OR(   INDEX('Inputs_Metric 31'!$T$6:$T$141,  MATCH($J367,'Inputs_Metric 31'!$S$6:$S$141,0))  =  "",     INDEX('Inputs_Metric 31'!$T$6:$T$141,MATCH($J367,'Inputs_Metric 31'!$S$6:$S$141,0))="CDL_Rev"),                 "No Mapped Crop",                  INDEX('Inputs_Metric 31'!$T$6:$T$141,MATCH($J367,'Inputs_Metric 31'!$S$6:$S$141,0)   )   )
       )</f>
        <v>No Data</v>
      </c>
      <c r="N367" s="120" t="str">
        <f>IF(J367=0,"No Data",
IF(   OR(     INDEX('Inputs_Metric 31'!$U$6:$U$141,MATCH($J367,'Inputs_Metric 31'!$S$6:$S$141,0))="",     INDEX('Inputs_Metric 31'!$U$6:$U$141,MATCH($J367,'Inputs_Metric 31'!$S$6:$S$141,0))="CDL_Rev"  ),     "No Mapped Crop",INDEX('Inputs_Metric 31'!$U$6:$U$141,MATCH($J367,'Inputs_Metric 31'!$S$6:$S$141,0))))</f>
        <v>No Data</v>
      </c>
      <c r="O367" s="102" t="e">
        <f>IF(N367="No Mapped Crop","",'Inputs_Metric 31'!$H$43*INDEX('Inputs_Metric 31'!$D$6:$D$109,MATCH(CONCATENATE(N367,H367),'Inputs_Metric 31'!$E$6:$E$109,0)))</f>
        <v>#N/A</v>
      </c>
      <c r="P367" s="175" t="e">
        <f>IF(M367="No Mapped Crop","",INDEX('Inputs_Metric 31'!$M$7:$O$26,MATCH(M367,'Inputs_Metric 31'!$G$7:$G$26,0),MATCH('Inputs_Metric 31'!$H$44,'Inputs_Metric 31'!$M$6:$O$6,0)))</f>
        <v>#N/A</v>
      </c>
      <c r="Q367" s="184" t="e">
        <f t="shared" si="22"/>
        <v>#N/A</v>
      </c>
      <c r="R367" s="184" t="e">
        <f t="shared" si="23"/>
        <v>#N/A</v>
      </c>
    </row>
    <row r="368" spans="3:18" x14ac:dyDescent="0.25">
      <c r="C368">
        <f t="shared" si="21"/>
        <v>10</v>
      </c>
      <c r="D368">
        <f>COUNTIF($F$4:F368,F368)</f>
        <v>183</v>
      </c>
      <c r="E368" s="40">
        <f>'Agricultural Data'!C368</f>
        <v>0</v>
      </c>
      <c r="F368" s="40">
        <f>'Agricultural Data'!D368</f>
        <v>0</v>
      </c>
      <c r="G368" s="40">
        <f>'Agricultural Data'!E368</f>
        <v>0</v>
      </c>
      <c r="H368" s="38">
        <f>'Agricultural Data'!F368</f>
        <v>0</v>
      </c>
      <c r="I368" s="38">
        <f>'Agricultural Data'!G368</f>
        <v>0</v>
      </c>
      <c r="J368" s="38">
        <f>'Agricultural Data'!H368</f>
        <v>0</v>
      </c>
      <c r="K368" s="118">
        <f>'Agricultural Data'!I368</f>
        <v>0</v>
      </c>
      <c r="L368" s="121">
        <f>'Agricultural Data'!J368</f>
        <v>0</v>
      </c>
      <c r="M368" s="120" t="str">
        <f>IF(J368=0,"No Data",
IF(     OR(   INDEX('Inputs_Metric 31'!$T$6:$T$141,  MATCH($J368,'Inputs_Metric 31'!$S$6:$S$141,0))  =  "",     INDEX('Inputs_Metric 31'!$T$6:$T$141,MATCH($J368,'Inputs_Metric 31'!$S$6:$S$141,0))="CDL_Rev"),                 "No Mapped Crop",                  INDEX('Inputs_Metric 31'!$T$6:$T$141,MATCH($J368,'Inputs_Metric 31'!$S$6:$S$141,0)   )   )
       )</f>
        <v>No Data</v>
      </c>
      <c r="N368" s="120" t="str">
        <f>IF(J368=0,"No Data",
IF(   OR(     INDEX('Inputs_Metric 31'!$U$6:$U$141,MATCH($J368,'Inputs_Metric 31'!$S$6:$S$141,0))="",     INDEX('Inputs_Metric 31'!$U$6:$U$141,MATCH($J368,'Inputs_Metric 31'!$S$6:$S$141,0))="CDL_Rev"  ),     "No Mapped Crop",INDEX('Inputs_Metric 31'!$U$6:$U$141,MATCH($J368,'Inputs_Metric 31'!$S$6:$S$141,0))))</f>
        <v>No Data</v>
      </c>
      <c r="O368" s="102" t="e">
        <f>IF(N368="No Mapped Crop","",'Inputs_Metric 31'!$H$43*INDEX('Inputs_Metric 31'!$D$6:$D$109,MATCH(CONCATENATE(N368,H368),'Inputs_Metric 31'!$E$6:$E$109,0)))</f>
        <v>#N/A</v>
      </c>
      <c r="P368" s="175" t="e">
        <f>IF(M368="No Mapped Crop","",INDEX('Inputs_Metric 31'!$M$7:$O$26,MATCH(M368,'Inputs_Metric 31'!$G$7:$G$26,0),MATCH('Inputs_Metric 31'!$H$44,'Inputs_Metric 31'!$M$6:$O$6,0)))</f>
        <v>#N/A</v>
      </c>
      <c r="Q368" s="184" t="e">
        <f t="shared" si="22"/>
        <v>#N/A</v>
      </c>
      <c r="R368" s="184" t="e">
        <f t="shared" si="23"/>
        <v>#N/A</v>
      </c>
    </row>
    <row r="369" spans="3:18" x14ac:dyDescent="0.25">
      <c r="C369">
        <f t="shared" si="21"/>
        <v>10</v>
      </c>
      <c r="D369">
        <f>COUNTIF($F$4:F369,F369)</f>
        <v>184</v>
      </c>
      <c r="E369" s="40">
        <f>'Agricultural Data'!C369</f>
        <v>0</v>
      </c>
      <c r="F369" s="40">
        <f>'Agricultural Data'!D369</f>
        <v>0</v>
      </c>
      <c r="G369" s="40">
        <f>'Agricultural Data'!E369</f>
        <v>0</v>
      </c>
      <c r="H369" s="38">
        <f>'Agricultural Data'!F369</f>
        <v>0</v>
      </c>
      <c r="I369" s="38">
        <f>'Agricultural Data'!G369</f>
        <v>0</v>
      </c>
      <c r="J369" s="38">
        <f>'Agricultural Data'!H369</f>
        <v>0</v>
      </c>
      <c r="K369" s="118">
        <f>'Agricultural Data'!I369</f>
        <v>0</v>
      </c>
      <c r="L369" s="121">
        <f>'Agricultural Data'!J369</f>
        <v>0</v>
      </c>
      <c r="M369" s="120" t="str">
        <f>IF(J369=0,"No Data",
IF(     OR(   INDEX('Inputs_Metric 31'!$T$6:$T$141,  MATCH($J369,'Inputs_Metric 31'!$S$6:$S$141,0))  =  "",     INDEX('Inputs_Metric 31'!$T$6:$T$141,MATCH($J369,'Inputs_Metric 31'!$S$6:$S$141,0))="CDL_Rev"),                 "No Mapped Crop",                  INDEX('Inputs_Metric 31'!$T$6:$T$141,MATCH($J369,'Inputs_Metric 31'!$S$6:$S$141,0)   )   )
       )</f>
        <v>No Data</v>
      </c>
      <c r="N369" s="120" t="str">
        <f>IF(J369=0,"No Data",
IF(   OR(     INDEX('Inputs_Metric 31'!$U$6:$U$141,MATCH($J369,'Inputs_Metric 31'!$S$6:$S$141,0))="",     INDEX('Inputs_Metric 31'!$U$6:$U$141,MATCH($J369,'Inputs_Metric 31'!$S$6:$S$141,0))="CDL_Rev"  ),     "No Mapped Crop",INDEX('Inputs_Metric 31'!$U$6:$U$141,MATCH($J369,'Inputs_Metric 31'!$S$6:$S$141,0))))</f>
        <v>No Data</v>
      </c>
      <c r="O369" s="102" t="e">
        <f>IF(N369="No Mapped Crop","",'Inputs_Metric 31'!$H$43*INDEX('Inputs_Metric 31'!$D$6:$D$109,MATCH(CONCATENATE(N369,H369),'Inputs_Metric 31'!$E$6:$E$109,0)))</f>
        <v>#N/A</v>
      </c>
      <c r="P369" s="175" t="e">
        <f>IF(M369="No Mapped Crop","",INDEX('Inputs_Metric 31'!$M$7:$O$26,MATCH(M369,'Inputs_Metric 31'!$G$7:$G$26,0),MATCH('Inputs_Metric 31'!$H$44,'Inputs_Metric 31'!$M$6:$O$6,0)))</f>
        <v>#N/A</v>
      </c>
      <c r="Q369" s="184" t="e">
        <f t="shared" si="22"/>
        <v>#N/A</v>
      </c>
      <c r="R369" s="184" t="e">
        <f t="shared" si="23"/>
        <v>#N/A</v>
      </c>
    </row>
    <row r="370" spans="3:18" x14ac:dyDescent="0.25">
      <c r="C370">
        <f t="shared" si="21"/>
        <v>10</v>
      </c>
      <c r="D370">
        <f>COUNTIF($F$4:F370,F370)</f>
        <v>185</v>
      </c>
      <c r="E370" s="40">
        <f>'Agricultural Data'!C370</f>
        <v>0</v>
      </c>
      <c r="F370" s="40">
        <f>'Agricultural Data'!D370</f>
        <v>0</v>
      </c>
      <c r="G370" s="40">
        <f>'Agricultural Data'!E370</f>
        <v>0</v>
      </c>
      <c r="H370" s="38">
        <f>'Agricultural Data'!F370</f>
        <v>0</v>
      </c>
      <c r="I370" s="38">
        <f>'Agricultural Data'!G370</f>
        <v>0</v>
      </c>
      <c r="J370" s="38">
        <f>'Agricultural Data'!H370</f>
        <v>0</v>
      </c>
      <c r="K370" s="118">
        <f>'Agricultural Data'!I370</f>
        <v>0</v>
      </c>
      <c r="L370" s="121">
        <f>'Agricultural Data'!J370</f>
        <v>0</v>
      </c>
      <c r="M370" s="120" t="str">
        <f>IF(J370=0,"No Data",
IF(     OR(   INDEX('Inputs_Metric 31'!$T$6:$T$141,  MATCH($J370,'Inputs_Metric 31'!$S$6:$S$141,0))  =  "",     INDEX('Inputs_Metric 31'!$T$6:$T$141,MATCH($J370,'Inputs_Metric 31'!$S$6:$S$141,0))="CDL_Rev"),                 "No Mapped Crop",                  INDEX('Inputs_Metric 31'!$T$6:$T$141,MATCH($J370,'Inputs_Metric 31'!$S$6:$S$141,0)   )   )
       )</f>
        <v>No Data</v>
      </c>
      <c r="N370" s="120" t="str">
        <f>IF(J370=0,"No Data",
IF(   OR(     INDEX('Inputs_Metric 31'!$U$6:$U$141,MATCH($J370,'Inputs_Metric 31'!$S$6:$S$141,0))="",     INDEX('Inputs_Metric 31'!$U$6:$U$141,MATCH($J370,'Inputs_Metric 31'!$S$6:$S$141,0))="CDL_Rev"  ),     "No Mapped Crop",INDEX('Inputs_Metric 31'!$U$6:$U$141,MATCH($J370,'Inputs_Metric 31'!$S$6:$S$141,0))))</f>
        <v>No Data</v>
      </c>
      <c r="O370" s="102" t="e">
        <f>IF(N370="No Mapped Crop","",'Inputs_Metric 31'!$H$43*INDEX('Inputs_Metric 31'!$D$6:$D$109,MATCH(CONCATENATE(N370,H370),'Inputs_Metric 31'!$E$6:$E$109,0)))</f>
        <v>#N/A</v>
      </c>
      <c r="P370" s="175" t="e">
        <f>IF(M370="No Mapped Crop","",INDEX('Inputs_Metric 31'!$M$7:$O$26,MATCH(M370,'Inputs_Metric 31'!$G$7:$G$26,0),MATCH('Inputs_Metric 31'!$H$44,'Inputs_Metric 31'!$M$6:$O$6,0)))</f>
        <v>#N/A</v>
      </c>
      <c r="Q370" s="184" t="e">
        <f t="shared" si="22"/>
        <v>#N/A</v>
      </c>
      <c r="R370" s="184" t="e">
        <f t="shared" si="23"/>
        <v>#N/A</v>
      </c>
    </row>
    <row r="371" spans="3:18" x14ac:dyDescent="0.25">
      <c r="C371">
        <f t="shared" si="21"/>
        <v>10</v>
      </c>
      <c r="D371">
        <f>COUNTIF($F$4:F371,F371)</f>
        <v>186</v>
      </c>
      <c r="E371" s="40">
        <f>'Agricultural Data'!C371</f>
        <v>0</v>
      </c>
      <c r="F371" s="40">
        <f>'Agricultural Data'!D371</f>
        <v>0</v>
      </c>
      <c r="G371" s="40">
        <f>'Agricultural Data'!E371</f>
        <v>0</v>
      </c>
      <c r="H371" s="38">
        <f>'Agricultural Data'!F371</f>
        <v>0</v>
      </c>
      <c r="I371" s="38">
        <f>'Agricultural Data'!G371</f>
        <v>0</v>
      </c>
      <c r="J371" s="38">
        <f>'Agricultural Data'!H371</f>
        <v>0</v>
      </c>
      <c r="K371" s="118">
        <f>'Agricultural Data'!I371</f>
        <v>0</v>
      </c>
      <c r="L371" s="121">
        <f>'Agricultural Data'!J371</f>
        <v>0</v>
      </c>
      <c r="M371" s="120" t="str">
        <f>IF(J371=0,"No Data",
IF(     OR(   INDEX('Inputs_Metric 31'!$T$6:$T$141,  MATCH($J371,'Inputs_Metric 31'!$S$6:$S$141,0))  =  "",     INDEX('Inputs_Metric 31'!$T$6:$T$141,MATCH($J371,'Inputs_Metric 31'!$S$6:$S$141,0))="CDL_Rev"),                 "No Mapped Crop",                  INDEX('Inputs_Metric 31'!$T$6:$T$141,MATCH($J371,'Inputs_Metric 31'!$S$6:$S$141,0)   )   )
       )</f>
        <v>No Data</v>
      </c>
      <c r="N371" s="120" t="str">
        <f>IF(J371=0,"No Data",
IF(   OR(     INDEX('Inputs_Metric 31'!$U$6:$U$141,MATCH($J371,'Inputs_Metric 31'!$S$6:$S$141,0))="",     INDEX('Inputs_Metric 31'!$U$6:$U$141,MATCH($J371,'Inputs_Metric 31'!$S$6:$S$141,0))="CDL_Rev"  ),     "No Mapped Crop",INDEX('Inputs_Metric 31'!$U$6:$U$141,MATCH($J371,'Inputs_Metric 31'!$S$6:$S$141,0))))</f>
        <v>No Data</v>
      </c>
      <c r="O371" s="102" t="e">
        <f>IF(N371="No Mapped Crop","",'Inputs_Metric 31'!$H$43*INDEX('Inputs_Metric 31'!$D$6:$D$109,MATCH(CONCATENATE(N371,H371),'Inputs_Metric 31'!$E$6:$E$109,0)))</f>
        <v>#N/A</v>
      </c>
      <c r="P371" s="175" t="e">
        <f>IF(M371="No Mapped Crop","",INDEX('Inputs_Metric 31'!$M$7:$O$26,MATCH(M371,'Inputs_Metric 31'!$G$7:$G$26,0),MATCH('Inputs_Metric 31'!$H$44,'Inputs_Metric 31'!$M$6:$O$6,0)))</f>
        <v>#N/A</v>
      </c>
      <c r="Q371" s="184" t="e">
        <f t="shared" si="22"/>
        <v>#N/A</v>
      </c>
      <c r="R371" s="184" t="e">
        <f t="shared" si="23"/>
        <v>#N/A</v>
      </c>
    </row>
    <row r="372" spans="3:18" x14ac:dyDescent="0.25">
      <c r="C372">
        <f t="shared" si="21"/>
        <v>10</v>
      </c>
      <c r="D372">
        <f>COUNTIF($F$4:F372,F372)</f>
        <v>187</v>
      </c>
      <c r="E372" s="40">
        <f>'Agricultural Data'!C372</f>
        <v>0</v>
      </c>
      <c r="F372" s="40">
        <f>'Agricultural Data'!D372</f>
        <v>0</v>
      </c>
      <c r="G372" s="40">
        <f>'Agricultural Data'!E372</f>
        <v>0</v>
      </c>
      <c r="H372" s="38">
        <f>'Agricultural Data'!F372</f>
        <v>0</v>
      </c>
      <c r="I372" s="38">
        <f>'Agricultural Data'!G372</f>
        <v>0</v>
      </c>
      <c r="J372" s="38">
        <f>'Agricultural Data'!H372</f>
        <v>0</v>
      </c>
      <c r="K372" s="118">
        <f>'Agricultural Data'!I372</f>
        <v>0</v>
      </c>
      <c r="L372" s="121">
        <f>'Agricultural Data'!J372</f>
        <v>0</v>
      </c>
      <c r="M372" s="120" t="str">
        <f>IF(J372=0,"No Data",
IF(     OR(   INDEX('Inputs_Metric 31'!$T$6:$T$141,  MATCH($J372,'Inputs_Metric 31'!$S$6:$S$141,0))  =  "",     INDEX('Inputs_Metric 31'!$T$6:$T$141,MATCH($J372,'Inputs_Metric 31'!$S$6:$S$141,0))="CDL_Rev"),                 "No Mapped Crop",                  INDEX('Inputs_Metric 31'!$T$6:$T$141,MATCH($J372,'Inputs_Metric 31'!$S$6:$S$141,0)   )   )
       )</f>
        <v>No Data</v>
      </c>
      <c r="N372" s="120" t="str">
        <f>IF(J372=0,"No Data",
IF(   OR(     INDEX('Inputs_Metric 31'!$U$6:$U$141,MATCH($J372,'Inputs_Metric 31'!$S$6:$S$141,0))="",     INDEX('Inputs_Metric 31'!$U$6:$U$141,MATCH($J372,'Inputs_Metric 31'!$S$6:$S$141,0))="CDL_Rev"  ),     "No Mapped Crop",INDEX('Inputs_Metric 31'!$U$6:$U$141,MATCH($J372,'Inputs_Metric 31'!$S$6:$S$141,0))))</f>
        <v>No Data</v>
      </c>
      <c r="O372" s="102" t="e">
        <f>IF(N372="No Mapped Crop","",'Inputs_Metric 31'!$H$43*INDEX('Inputs_Metric 31'!$D$6:$D$109,MATCH(CONCATENATE(N372,H372),'Inputs_Metric 31'!$E$6:$E$109,0)))</f>
        <v>#N/A</v>
      </c>
      <c r="P372" s="175" t="e">
        <f>IF(M372="No Mapped Crop","",INDEX('Inputs_Metric 31'!$M$7:$O$26,MATCH(M372,'Inputs_Metric 31'!$G$7:$G$26,0),MATCH('Inputs_Metric 31'!$H$44,'Inputs_Metric 31'!$M$6:$O$6,0)))</f>
        <v>#N/A</v>
      </c>
      <c r="Q372" s="184" t="e">
        <f t="shared" si="22"/>
        <v>#N/A</v>
      </c>
      <c r="R372" s="184" t="e">
        <f t="shared" si="23"/>
        <v>#N/A</v>
      </c>
    </row>
    <row r="373" spans="3:18" x14ac:dyDescent="0.25">
      <c r="C373">
        <f t="shared" si="21"/>
        <v>10</v>
      </c>
      <c r="D373">
        <f>COUNTIF($F$4:F373,F373)</f>
        <v>188</v>
      </c>
      <c r="E373" s="40">
        <f>'Agricultural Data'!C373</f>
        <v>0</v>
      </c>
      <c r="F373" s="40">
        <f>'Agricultural Data'!D373</f>
        <v>0</v>
      </c>
      <c r="G373" s="40">
        <f>'Agricultural Data'!E373</f>
        <v>0</v>
      </c>
      <c r="H373" s="38">
        <f>'Agricultural Data'!F373</f>
        <v>0</v>
      </c>
      <c r="I373" s="38">
        <f>'Agricultural Data'!G373</f>
        <v>0</v>
      </c>
      <c r="J373" s="38">
        <f>'Agricultural Data'!H373</f>
        <v>0</v>
      </c>
      <c r="K373" s="118">
        <f>'Agricultural Data'!I373</f>
        <v>0</v>
      </c>
      <c r="L373" s="121">
        <f>'Agricultural Data'!J373</f>
        <v>0</v>
      </c>
      <c r="M373" s="120" t="str">
        <f>IF(J373=0,"No Data",
IF(     OR(   INDEX('Inputs_Metric 31'!$T$6:$T$141,  MATCH($J373,'Inputs_Metric 31'!$S$6:$S$141,0))  =  "",     INDEX('Inputs_Metric 31'!$T$6:$T$141,MATCH($J373,'Inputs_Metric 31'!$S$6:$S$141,0))="CDL_Rev"),                 "No Mapped Crop",                  INDEX('Inputs_Metric 31'!$T$6:$T$141,MATCH($J373,'Inputs_Metric 31'!$S$6:$S$141,0)   )   )
       )</f>
        <v>No Data</v>
      </c>
      <c r="N373" s="120" t="str">
        <f>IF(J373=0,"No Data",
IF(   OR(     INDEX('Inputs_Metric 31'!$U$6:$U$141,MATCH($J373,'Inputs_Metric 31'!$S$6:$S$141,0))="",     INDEX('Inputs_Metric 31'!$U$6:$U$141,MATCH($J373,'Inputs_Metric 31'!$S$6:$S$141,0))="CDL_Rev"  ),     "No Mapped Crop",INDEX('Inputs_Metric 31'!$U$6:$U$141,MATCH($J373,'Inputs_Metric 31'!$S$6:$S$141,0))))</f>
        <v>No Data</v>
      </c>
      <c r="O373" s="102" t="e">
        <f>IF(N373="No Mapped Crop","",'Inputs_Metric 31'!$H$43*INDEX('Inputs_Metric 31'!$D$6:$D$109,MATCH(CONCATENATE(N373,H373),'Inputs_Metric 31'!$E$6:$E$109,0)))</f>
        <v>#N/A</v>
      </c>
      <c r="P373" s="175" t="e">
        <f>IF(M373="No Mapped Crop","",INDEX('Inputs_Metric 31'!$M$7:$O$26,MATCH(M373,'Inputs_Metric 31'!$G$7:$G$26,0),MATCH('Inputs_Metric 31'!$H$44,'Inputs_Metric 31'!$M$6:$O$6,0)))</f>
        <v>#N/A</v>
      </c>
      <c r="Q373" s="184" t="e">
        <f t="shared" si="22"/>
        <v>#N/A</v>
      </c>
      <c r="R373" s="184" t="e">
        <f t="shared" si="23"/>
        <v>#N/A</v>
      </c>
    </row>
    <row r="374" spans="3:18" x14ac:dyDescent="0.25">
      <c r="C374">
        <f t="shared" si="21"/>
        <v>10</v>
      </c>
      <c r="D374">
        <f>COUNTIF($F$4:F374,F374)</f>
        <v>189</v>
      </c>
      <c r="E374" s="40">
        <f>'Agricultural Data'!C374</f>
        <v>0</v>
      </c>
      <c r="F374" s="40">
        <f>'Agricultural Data'!D374</f>
        <v>0</v>
      </c>
      <c r="G374" s="40">
        <f>'Agricultural Data'!E374</f>
        <v>0</v>
      </c>
      <c r="H374" s="38">
        <f>'Agricultural Data'!F374</f>
        <v>0</v>
      </c>
      <c r="I374" s="38">
        <f>'Agricultural Data'!G374</f>
        <v>0</v>
      </c>
      <c r="J374" s="38">
        <f>'Agricultural Data'!H374</f>
        <v>0</v>
      </c>
      <c r="K374" s="118">
        <f>'Agricultural Data'!I374</f>
        <v>0</v>
      </c>
      <c r="L374" s="121">
        <f>'Agricultural Data'!J374</f>
        <v>0</v>
      </c>
      <c r="M374" s="120" t="str">
        <f>IF(J374=0,"No Data",
IF(     OR(   INDEX('Inputs_Metric 31'!$T$6:$T$141,  MATCH($J374,'Inputs_Metric 31'!$S$6:$S$141,0))  =  "",     INDEX('Inputs_Metric 31'!$T$6:$T$141,MATCH($J374,'Inputs_Metric 31'!$S$6:$S$141,0))="CDL_Rev"),                 "No Mapped Crop",                  INDEX('Inputs_Metric 31'!$T$6:$T$141,MATCH($J374,'Inputs_Metric 31'!$S$6:$S$141,0)   )   )
       )</f>
        <v>No Data</v>
      </c>
      <c r="N374" s="120" t="str">
        <f>IF(J374=0,"No Data",
IF(   OR(     INDEX('Inputs_Metric 31'!$U$6:$U$141,MATCH($J374,'Inputs_Metric 31'!$S$6:$S$141,0))="",     INDEX('Inputs_Metric 31'!$U$6:$U$141,MATCH($J374,'Inputs_Metric 31'!$S$6:$S$141,0))="CDL_Rev"  ),     "No Mapped Crop",INDEX('Inputs_Metric 31'!$U$6:$U$141,MATCH($J374,'Inputs_Metric 31'!$S$6:$S$141,0))))</f>
        <v>No Data</v>
      </c>
      <c r="O374" s="102" t="e">
        <f>IF(N374="No Mapped Crop","",'Inputs_Metric 31'!$H$43*INDEX('Inputs_Metric 31'!$D$6:$D$109,MATCH(CONCATENATE(N374,H374),'Inputs_Metric 31'!$E$6:$E$109,0)))</f>
        <v>#N/A</v>
      </c>
      <c r="P374" s="175" t="e">
        <f>IF(M374="No Mapped Crop","",INDEX('Inputs_Metric 31'!$M$7:$O$26,MATCH(M374,'Inputs_Metric 31'!$G$7:$G$26,0),MATCH('Inputs_Metric 31'!$H$44,'Inputs_Metric 31'!$M$6:$O$6,0)))</f>
        <v>#N/A</v>
      </c>
      <c r="Q374" s="184" t="e">
        <f t="shared" si="22"/>
        <v>#N/A</v>
      </c>
      <c r="R374" s="184" t="e">
        <f t="shared" si="23"/>
        <v>#N/A</v>
      </c>
    </row>
    <row r="375" spans="3:18" x14ac:dyDescent="0.25">
      <c r="C375">
        <f t="shared" si="21"/>
        <v>10</v>
      </c>
      <c r="D375">
        <f>COUNTIF($F$4:F375,F375)</f>
        <v>190</v>
      </c>
      <c r="E375" s="40">
        <f>'Agricultural Data'!C375</f>
        <v>0</v>
      </c>
      <c r="F375" s="40">
        <f>'Agricultural Data'!D375</f>
        <v>0</v>
      </c>
      <c r="G375" s="40">
        <f>'Agricultural Data'!E375</f>
        <v>0</v>
      </c>
      <c r="H375" s="38">
        <f>'Agricultural Data'!F375</f>
        <v>0</v>
      </c>
      <c r="I375" s="38">
        <f>'Agricultural Data'!G375</f>
        <v>0</v>
      </c>
      <c r="J375" s="38">
        <f>'Agricultural Data'!H375</f>
        <v>0</v>
      </c>
      <c r="K375" s="118">
        <f>'Agricultural Data'!I375</f>
        <v>0</v>
      </c>
      <c r="L375" s="121">
        <f>'Agricultural Data'!J375</f>
        <v>0</v>
      </c>
      <c r="M375" s="120" t="str">
        <f>IF(J375=0,"No Data",
IF(     OR(   INDEX('Inputs_Metric 31'!$T$6:$T$141,  MATCH($J375,'Inputs_Metric 31'!$S$6:$S$141,0))  =  "",     INDEX('Inputs_Metric 31'!$T$6:$T$141,MATCH($J375,'Inputs_Metric 31'!$S$6:$S$141,0))="CDL_Rev"),                 "No Mapped Crop",                  INDEX('Inputs_Metric 31'!$T$6:$T$141,MATCH($J375,'Inputs_Metric 31'!$S$6:$S$141,0)   )   )
       )</f>
        <v>No Data</v>
      </c>
      <c r="N375" s="120" t="str">
        <f>IF(J375=0,"No Data",
IF(   OR(     INDEX('Inputs_Metric 31'!$U$6:$U$141,MATCH($J375,'Inputs_Metric 31'!$S$6:$S$141,0))="",     INDEX('Inputs_Metric 31'!$U$6:$U$141,MATCH($J375,'Inputs_Metric 31'!$S$6:$S$141,0))="CDL_Rev"  ),     "No Mapped Crop",INDEX('Inputs_Metric 31'!$U$6:$U$141,MATCH($J375,'Inputs_Metric 31'!$S$6:$S$141,0))))</f>
        <v>No Data</v>
      </c>
      <c r="O375" s="102" t="e">
        <f>IF(N375="No Mapped Crop","",'Inputs_Metric 31'!$H$43*INDEX('Inputs_Metric 31'!$D$6:$D$109,MATCH(CONCATENATE(N375,H375),'Inputs_Metric 31'!$E$6:$E$109,0)))</f>
        <v>#N/A</v>
      </c>
      <c r="P375" s="175" t="e">
        <f>IF(M375="No Mapped Crop","",INDEX('Inputs_Metric 31'!$M$7:$O$26,MATCH(M375,'Inputs_Metric 31'!$G$7:$G$26,0),MATCH('Inputs_Metric 31'!$H$44,'Inputs_Metric 31'!$M$6:$O$6,0)))</f>
        <v>#N/A</v>
      </c>
      <c r="Q375" s="184" t="e">
        <f t="shared" si="22"/>
        <v>#N/A</v>
      </c>
      <c r="R375" s="184" t="e">
        <f t="shared" si="23"/>
        <v>#N/A</v>
      </c>
    </row>
    <row r="376" spans="3:18" x14ac:dyDescent="0.25">
      <c r="C376">
        <f t="shared" si="21"/>
        <v>10</v>
      </c>
      <c r="D376">
        <f>COUNTIF($F$4:F376,F376)</f>
        <v>191</v>
      </c>
      <c r="E376" s="40">
        <f>'Agricultural Data'!C376</f>
        <v>0</v>
      </c>
      <c r="F376" s="40">
        <f>'Agricultural Data'!D376</f>
        <v>0</v>
      </c>
      <c r="G376" s="40">
        <f>'Agricultural Data'!E376</f>
        <v>0</v>
      </c>
      <c r="H376" s="38">
        <f>'Agricultural Data'!F376</f>
        <v>0</v>
      </c>
      <c r="I376" s="38">
        <f>'Agricultural Data'!G376</f>
        <v>0</v>
      </c>
      <c r="J376" s="38">
        <f>'Agricultural Data'!H376</f>
        <v>0</v>
      </c>
      <c r="K376" s="118">
        <f>'Agricultural Data'!I376</f>
        <v>0</v>
      </c>
      <c r="L376" s="121">
        <f>'Agricultural Data'!J376</f>
        <v>0</v>
      </c>
      <c r="M376" s="120" t="str">
        <f>IF(J376=0,"No Data",
IF(     OR(   INDEX('Inputs_Metric 31'!$T$6:$T$141,  MATCH($J376,'Inputs_Metric 31'!$S$6:$S$141,0))  =  "",     INDEX('Inputs_Metric 31'!$T$6:$T$141,MATCH($J376,'Inputs_Metric 31'!$S$6:$S$141,0))="CDL_Rev"),                 "No Mapped Crop",                  INDEX('Inputs_Metric 31'!$T$6:$T$141,MATCH($J376,'Inputs_Metric 31'!$S$6:$S$141,0)   )   )
       )</f>
        <v>No Data</v>
      </c>
      <c r="N376" s="120" t="str">
        <f>IF(J376=0,"No Data",
IF(   OR(     INDEX('Inputs_Metric 31'!$U$6:$U$141,MATCH($J376,'Inputs_Metric 31'!$S$6:$S$141,0))="",     INDEX('Inputs_Metric 31'!$U$6:$U$141,MATCH($J376,'Inputs_Metric 31'!$S$6:$S$141,0))="CDL_Rev"  ),     "No Mapped Crop",INDEX('Inputs_Metric 31'!$U$6:$U$141,MATCH($J376,'Inputs_Metric 31'!$S$6:$S$141,0))))</f>
        <v>No Data</v>
      </c>
      <c r="O376" s="102" t="e">
        <f>IF(N376="No Mapped Crop","",'Inputs_Metric 31'!$H$43*INDEX('Inputs_Metric 31'!$D$6:$D$109,MATCH(CONCATENATE(N376,H376),'Inputs_Metric 31'!$E$6:$E$109,0)))</f>
        <v>#N/A</v>
      </c>
      <c r="P376" s="175" t="e">
        <f>IF(M376="No Mapped Crop","",INDEX('Inputs_Metric 31'!$M$7:$O$26,MATCH(M376,'Inputs_Metric 31'!$G$7:$G$26,0),MATCH('Inputs_Metric 31'!$H$44,'Inputs_Metric 31'!$M$6:$O$6,0)))</f>
        <v>#N/A</v>
      </c>
      <c r="Q376" s="184" t="e">
        <f t="shared" si="22"/>
        <v>#N/A</v>
      </c>
      <c r="R376" s="184" t="e">
        <f t="shared" si="23"/>
        <v>#N/A</v>
      </c>
    </row>
    <row r="377" spans="3:18" x14ac:dyDescent="0.25">
      <c r="C377">
        <f t="shared" si="21"/>
        <v>10</v>
      </c>
      <c r="D377">
        <f>COUNTIF($F$4:F377,F377)</f>
        <v>192</v>
      </c>
      <c r="E377" s="40">
        <f>'Agricultural Data'!C377</f>
        <v>0</v>
      </c>
      <c r="F377" s="40">
        <f>'Agricultural Data'!D377</f>
        <v>0</v>
      </c>
      <c r="G377" s="40">
        <f>'Agricultural Data'!E377</f>
        <v>0</v>
      </c>
      <c r="H377" s="38">
        <f>'Agricultural Data'!F377</f>
        <v>0</v>
      </c>
      <c r="I377" s="38">
        <f>'Agricultural Data'!G377</f>
        <v>0</v>
      </c>
      <c r="J377" s="38">
        <f>'Agricultural Data'!H377</f>
        <v>0</v>
      </c>
      <c r="K377" s="118">
        <f>'Agricultural Data'!I377</f>
        <v>0</v>
      </c>
      <c r="L377" s="121">
        <f>'Agricultural Data'!J377</f>
        <v>0</v>
      </c>
      <c r="M377" s="120" t="str">
        <f>IF(J377=0,"No Data",
IF(     OR(   INDEX('Inputs_Metric 31'!$T$6:$T$141,  MATCH($J377,'Inputs_Metric 31'!$S$6:$S$141,0))  =  "",     INDEX('Inputs_Metric 31'!$T$6:$T$141,MATCH($J377,'Inputs_Metric 31'!$S$6:$S$141,0))="CDL_Rev"),                 "No Mapped Crop",                  INDEX('Inputs_Metric 31'!$T$6:$T$141,MATCH($J377,'Inputs_Metric 31'!$S$6:$S$141,0)   )   )
       )</f>
        <v>No Data</v>
      </c>
      <c r="N377" s="120" t="str">
        <f>IF(J377=0,"No Data",
IF(   OR(     INDEX('Inputs_Metric 31'!$U$6:$U$141,MATCH($J377,'Inputs_Metric 31'!$S$6:$S$141,0))="",     INDEX('Inputs_Metric 31'!$U$6:$U$141,MATCH($J377,'Inputs_Metric 31'!$S$6:$S$141,0))="CDL_Rev"  ),     "No Mapped Crop",INDEX('Inputs_Metric 31'!$U$6:$U$141,MATCH($J377,'Inputs_Metric 31'!$S$6:$S$141,0))))</f>
        <v>No Data</v>
      </c>
      <c r="O377" s="102" t="e">
        <f>IF(N377="No Mapped Crop","",'Inputs_Metric 31'!$H$43*INDEX('Inputs_Metric 31'!$D$6:$D$109,MATCH(CONCATENATE(N377,H377),'Inputs_Metric 31'!$E$6:$E$109,0)))</f>
        <v>#N/A</v>
      </c>
      <c r="P377" s="175" t="e">
        <f>IF(M377="No Mapped Crop","",INDEX('Inputs_Metric 31'!$M$7:$O$26,MATCH(M377,'Inputs_Metric 31'!$G$7:$G$26,0),MATCH('Inputs_Metric 31'!$H$44,'Inputs_Metric 31'!$M$6:$O$6,0)))</f>
        <v>#N/A</v>
      </c>
      <c r="Q377" s="184" t="e">
        <f t="shared" si="22"/>
        <v>#N/A</v>
      </c>
      <c r="R377" s="184" t="e">
        <f t="shared" si="23"/>
        <v>#N/A</v>
      </c>
    </row>
    <row r="378" spans="3:18" x14ac:dyDescent="0.25">
      <c r="C378">
        <f t="shared" si="21"/>
        <v>10</v>
      </c>
      <c r="D378">
        <f>COUNTIF($F$4:F378,F378)</f>
        <v>193</v>
      </c>
      <c r="E378" s="40">
        <f>'Agricultural Data'!C378</f>
        <v>0</v>
      </c>
      <c r="F378" s="40">
        <f>'Agricultural Data'!D378</f>
        <v>0</v>
      </c>
      <c r="G378" s="40">
        <f>'Agricultural Data'!E378</f>
        <v>0</v>
      </c>
      <c r="H378" s="38">
        <f>'Agricultural Data'!F378</f>
        <v>0</v>
      </c>
      <c r="I378" s="38">
        <f>'Agricultural Data'!G378</f>
        <v>0</v>
      </c>
      <c r="J378" s="38">
        <f>'Agricultural Data'!H378</f>
        <v>0</v>
      </c>
      <c r="K378" s="118">
        <f>'Agricultural Data'!I378</f>
        <v>0</v>
      </c>
      <c r="L378" s="121">
        <f>'Agricultural Data'!J378</f>
        <v>0</v>
      </c>
      <c r="M378" s="120" t="str">
        <f>IF(J378=0,"No Data",
IF(     OR(   INDEX('Inputs_Metric 31'!$T$6:$T$141,  MATCH($J378,'Inputs_Metric 31'!$S$6:$S$141,0))  =  "",     INDEX('Inputs_Metric 31'!$T$6:$T$141,MATCH($J378,'Inputs_Metric 31'!$S$6:$S$141,0))="CDL_Rev"),                 "No Mapped Crop",                  INDEX('Inputs_Metric 31'!$T$6:$T$141,MATCH($J378,'Inputs_Metric 31'!$S$6:$S$141,0)   )   )
       )</f>
        <v>No Data</v>
      </c>
      <c r="N378" s="120" t="str">
        <f>IF(J378=0,"No Data",
IF(   OR(     INDEX('Inputs_Metric 31'!$U$6:$U$141,MATCH($J378,'Inputs_Metric 31'!$S$6:$S$141,0))="",     INDEX('Inputs_Metric 31'!$U$6:$U$141,MATCH($J378,'Inputs_Metric 31'!$S$6:$S$141,0))="CDL_Rev"  ),     "No Mapped Crop",INDEX('Inputs_Metric 31'!$U$6:$U$141,MATCH($J378,'Inputs_Metric 31'!$S$6:$S$141,0))))</f>
        <v>No Data</v>
      </c>
      <c r="O378" s="102" t="e">
        <f>IF(N378="No Mapped Crop","",'Inputs_Metric 31'!$H$43*INDEX('Inputs_Metric 31'!$D$6:$D$109,MATCH(CONCATENATE(N378,H378),'Inputs_Metric 31'!$E$6:$E$109,0)))</f>
        <v>#N/A</v>
      </c>
      <c r="P378" s="175" t="e">
        <f>IF(M378="No Mapped Crop","",INDEX('Inputs_Metric 31'!$M$7:$O$26,MATCH(M378,'Inputs_Metric 31'!$G$7:$G$26,0),MATCH('Inputs_Metric 31'!$H$44,'Inputs_Metric 31'!$M$6:$O$6,0)))</f>
        <v>#N/A</v>
      </c>
      <c r="Q378" s="184" t="e">
        <f t="shared" si="22"/>
        <v>#N/A</v>
      </c>
      <c r="R378" s="184" t="e">
        <f t="shared" si="23"/>
        <v>#N/A</v>
      </c>
    </row>
    <row r="379" spans="3:18" x14ac:dyDescent="0.25">
      <c r="C379">
        <f t="shared" si="21"/>
        <v>10</v>
      </c>
      <c r="D379">
        <f>COUNTIF($F$4:F379,F379)</f>
        <v>194</v>
      </c>
      <c r="E379" s="40">
        <f>'Agricultural Data'!C379</f>
        <v>0</v>
      </c>
      <c r="F379" s="40">
        <f>'Agricultural Data'!D379</f>
        <v>0</v>
      </c>
      <c r="G379" s="40">
        <f>'Agricultural Data'!E379</f>
        <v>0</v>
      </c>
      <c r="H379" s="38">
        <f>'Agricultural Data'!F379</f>
        <v>0</v>
      </c>
      <c r="I379" s="38">
        <f>'Agricultural Data'!G379</f>
        <v>0</v>
      </c>
      <c r="J379" s="38">
        <f>'Agricultural Data'!H379</f>
        <v>0</v>
      </c>
      <c r="K379" s="118">
        <f>'Agricultural Data'!I379</f>
        <v>0</v>
      </c>
      <c r="L379" s="121">
        <f>'Agricultural Data'!J379</f>
        <v>0</v>
      </c>
      <c r="M379" s="120" t="str">
        <f>IF(J379=0,"No Data",
IF(     OR(   INDEX('Inputs_Metric 31'!$T$6:$T$141,  MATCH($J379,'Inputs_Metric 31'!$S$6:$S$141,0))  =  "",     INDEX('Inputs_Metric 31'!$T$6:$T$141,MATCH($J379,'Inputs_Metric 31'!$S$6:$S$141,0))="CDL_Rev"),                 "No Mapped Crop",                  INDEX('Inputs_Metric 31'!$T$6:$T$141,MATCH($J379,'Inputs_Metric 31'!$S$6:$S$141,0)   )   )
       )</f>
        <v>No Data</v>
      </c>
      <c r="N379" s="120" t="str">
        <f>IF(J379=0,"No Data",
IF(   OR(     INDEX('Inputs_Metric 31'!$U$6:$U$141,MATCH($J379,'Inputs_Metric 31'!$S$6:$S$141,0))="",     INDEX('Inputs_Metric 31'!$U$6:$U$141,MATCH($J379,'Inputs_Metric 31'!$S$6:$S$141,0))="CDL_Rev"  ),     "No Mapped Crop",INDEX('Inputs_Metric 31'!$U$6:$U$141,MATCH($J379,'Inputs_Metric 31'!$S$6:$S$141,0))))</f>
        <v>No Data</v>
      </c>
      <c r="O379" s="102" t="e">
        <f>IF(N379="No Mapped Crop","",'Inputs_Metric 31'!$H$43*INDEX('Inputs_Metric 31'!$D$6:$D$109,MATCH(CONCATENATE(N379,H379),'Inputs_Metric 31'!$E$6:$E$109,0)))</f>
        <v>#N/A</v>
      </c>
      <c r="P379" s="175" t="e">
        <f>IF(M379="No Mapped Crop","",INDEX('Inputs_Metric 31'!$M$7:$O$26,MATCH(M379,'Inputs_Metric 31'!$G$7:$G$26,0),MATCH('Inputs_Metric 31'!$H$44,'Inputs_Metric 31'!$M$6:$O$6,0)))</f>
        <v>#N/A</v>
      </c>
      <c r="Q379" s="184" t="e">
        <f t="shared" si="22"/>
        <v>#N/A</v>
      </c>
      <c r="R379" s="184" t="e">
        <f t="shared" si="23"/>
        <v>#N/A</v>
      </c>
    </row>
    <row r="380" spans="3:18" x14ac:dyDescent="0.25">
      <c r="C380">
        <f t="shared" si="21"/>
        <v>10</v>
      </c>
      <c r="D380">
        <f>COUNTIF($F$4:F380,F380)</f>
        <v>195</v>
      </c>
      <c r="E380" s="40">
        <f>'Agricultural Data'!C380</f>
        <v>0</v>
      </c>
      <c r="F380" s="40">
        <f>'Agricultural Data'!D380</f>
        <v>0</v>
      </c>
      <c r="G380" s="40">
        <f>'Agricultural Data'!E380</f>
        <v>0</v>
      </c>
      <c r="H380" s="38">
        <f>'Agricultural Data'!F380</f>
        <v>0</v>
      </c>
      <c r="I380" s="38">
        <f>'Agricultural Data'!G380</f>
        <v>0</v>
      </c>
      <c r="J380" s="38">
        <f>'Agricultural Data'!H380</f>
        <v>0</v>
      </c>
      <c r="K380" s="118">
        <f>'Agricultural Data'!I380</f>
        <v>0</v>
      </c>
      <c r="L380" s="121">
        <f>'Agricultural Data'!J380</f>
        <v>0</v>
      </c>
      <c r="M380" s="120" t="str">
        <f>IF(J380=0,"No Data",
IF(     OR(   INDEX('Inputs_Metric 31'!$T$6:$T$141,  MATCH($J380,'Inputs_Metric 31'!$S$6:$S$141,0))  =  "",     INDEX('Inputs_Metric 31'!$T$6:$T$141,MATCH($J380,'Inputs_Metric 31'!$S$6:$S$141,0))="CDL_Rev"),                 "No Mapped Crop",                  INDEX('Inputs_Metric 31'!$T$6:$T$141,MATCH($J380,'Inputs_Metric 31'!$S$6:$S$141,0)   )   )
       )</f>
        <v>No Data</v>
      </c>
      <c r="N380" s="120" t="str">
        <f>IF(J380=0,"No Data",
IF(   OR(     INDEX('Inputs_Metric 31'!$U$6:$U$141,MATCH($J380,'Inputs_Metric 31'!$S$6:$S$141,0))="",     INDEX('Inputs_Metric 31'!$U$6:$U$141,MATCH($J380,'Inputs_Metric 31'!$S$6:$S$141,0))="CDL_Rev"  ),     "No Mapped Crop",INDEX('Inputs_Metric 31'!$U$6:$U$141,MATCH($J380,'Inputs_Metric 31'!$S$6:$S$141,0))))</f>
        <v>No Data</v>
      </c>
      <c r="O380" s="102" t="e">
        <f>IF(N380="No Mapped Crop","",'Inputs_Metric 31'!$H$43*INDEX('Inputs_Metric 31'!$D$6:$D$109,MATCH(CONCATENATE(N380,H380),'Inputs_Metric 31'!$E$6:$E$109,0)))</f>
        <v>#N/A</v>
      </c>
      <c r="P380" s="175" t="e">
        <f>IF(M380="No Mapped Crop","",INDEX('Inputs_Metric 31'!$M$7:$O$26,MATCH(M380,'Inputs_Metric 31'!$G$7:$G$26,0),MATCH('Inputs_Metric 31'!$H$44,'Inputs_Metric 31'!$M$6:$O$6,0)))</f>
        <v>#N/A</v>
      </c>
      <c r="Q380" s="184" t="e">
        <f t="shared" si="22"/>
        <v>#N/A</v>
      </c>
      <c r="R380" s="184" t="e">
        <f t="shared" si="23"/>
        <v>#N/A</v>
      </c>
    </row>
    <row r="381" spans="3:18" x14ac:dyDescent="0.25">
      <c r="C381">
        <f t="shared" si="21"/>
        <v>10</v>
      </c>
      <c r="D381">
        <f>COUNTIF($F$4:F381,F381)</f>
        <v>196</v>
      </c>
      <c r="E381" s="40">
        <f>'Agricultural Data'!C381</f>
        <v>0</v>
      </c>
      <c r="F381" s="40">
        <f>'Agricultural Data'!D381</f>
        <v>0</v>
      </c>
      <c r="G381" s="40">
        <f>'Agricultural Data'!E381</f>
        <v>0</v>
      </c>
      <c r="H381" s="38">
        <f>'Agricultural Data'!F381</f>
        <v>0</v>
      </c>
      <c r="I381" s="38">
        <f>'Agricultural Data'!G381</f>
        <v>0</v>
      </c>
      <c r="J381" s="38">
        <f>'Agricultural Data'!H381</f>
        <v>0</v>
      </c>
      <c r="K381" s="118">
        <f>'Agricultural Data'!I381</f>
        <v>0</v>
      </c>
      <c r="L381" s="121">
        <f>'Agricultural Data'!J381</f>
        <v>0</v>
      </c>
      <c r="M381" s="120" t="str">
        <f>IF(J381=0,"No Data",
IF(     OR(   INDEX('Inputs_Metric 31'!$T$6:$T$141,  MATCH($J381,'Inputs_Metric 31'!$S$6:$S$141,0))  =  "",     INDEX('Inputs_Metric 31'!$T$6:$T$141,MATCH($J381,'Inputs_Metric 31'!$S$6:$S$141,0))="CDL_Rev"),                 "No Mapped Crop",                  INDEX('Inputs_Metric 31'!$T$6:$T$141,MATCH($J381,'Inputs_Metric 31'!$S$6:$S$141,0)   )   )
       )</f>
        <v>No Data</v>
      </c>
      <c r="N381" s="120" t="str">
        <f>IF(J381=0,"No Data",
IF(   OR(     INDEX('Inputs_Metric 31'!$U$6:$U$141,MATCH($J381,'Inputs_Metric 31'!$S$6:$S$141,0))="",     INDEX('Inputs_Metric 31'!$U$6:$U$141,MATCH($J381,'Inputs_Metric 31'!$S$6:$S$141,0))="CDL_Rev"  ),     "No Mapped Crop",INDEX('Inputs_Metric 31'!$U$6:$U$141,MATCH($J381,'Inputs_Metric 31'!$S$6:$S$141,0))))</f>
        <v>No Data</v>
      </c>
      <c r="O381" s="102" t="e">
        <f>IF(N381="No Mapped Crop","",'Inputs_Metric 31'!$H$43*INDEX('Inputs_Metric 31'!$D$6:$D$109,MATCH(CONCATENATE(N381,H381),'Inputs_Metric 31'!$E$6:$E$109,0)))</f>
        <v>#N/A</v>
      </c>
      <c r="P381" s="175" t="e">
        <f>IF(M381="No Mapped Crop","",INDEX('Inputs_Metric 31'!$M$7:$O$26,MATCH(M381,'Inputs_Metric 31'!$G$7:$G$26,0),MATCH('Inputs_Metric 31'!$H$44,'Inputs_Metric 31'!$M$6:$O$6,0)))</f>
        <v>#N/A</v>
      </c>
      <c r="Q381" s="184" t="e">
        <f t="shared" si="22"/>
        <v>#N/A</v>
      </c>
      <c r="R381" s="184" t="e">
        <f t="shared" si="23"/>
        <v>#N/A</v>
      </c>
    </row>
    <row r="382" spans="3:18" x14ac:dyDescent="0.25">
      <c r="C382">
        <f t="shared" si="21"/>
        <v>10</v>
      </c>
      <c r="D382">
        <f>COUNTIF($F$4:F382,F382)</f>
        <v>197</v>
      </c>
      <c r="E382" s="40">
        <f>'Agricultural Data'!C382</f>
        <v>0</v>
      </c>
      <c r="F382" s="40">
        <f>'Agricultural Data'!D382</f>
        <v>0</v>
      </c>
      <c r="G382" s="40">
        <f>'Agricultural Data'!E382</f>
        <v>0</v>
      </c>
      <c r="H382" s="38">
        <f>'Agricultural Data'!F382</f>
        <v>0</v>
      </c>
      <c r="I382" s="38">
        <f>'Agricultural Data'!G382</f>
        <v>0</v>
      </c>
      <c r="J382" s="38">
        <f>'Agricultural Data'!H382</f>
        <v>0</v>
      </c>
      <c r="K382" s="118">
        <f>'Agricultural Data'!I382</f>
        <v>0</v>
      </c>
      <c r="L382" s="121">
        <f>'Agricultural Data'!J382</f>
        <v>0</v>
      </c>
      <c r="M382" s="120" t="str">
        <f>IF(J382=0,"No Data",
IF(     OR(   INDEX('Inputs_Metric 31'!$T$6:$T$141,  MATCH($J382,'Inputs_Metric 31'!$S$6:$S$141,0))  =  "",     INDEX('Inputs_Metric 31'!$T$6:$T$141,MATCH($J382,'Inputs_Metric 31'!$S$6:$S$141,0))="CDL_Rev"),                 "No Mapped Crop",                  INDEX('Inputs_Metric 31'!$T$6:$T$141,MATCH($J382,'Inputs_Metric 31'!$S$6:$S$141,0)   )   )
       )</f>
        <v>No Data</v>
      </c>
      <c r="N382" s="120" t="str">
        <f>IF(J382=0,"No Data",
IF(   OR(     INDEX('Inputs_Metric 31'!$U$6:$U$141,MATCH($J382,'Inputs_Metric 31'!$S$6:$S$141,0))="",     INDEX('Inputs_Metric 31'!$U$6:$U$141,MATCH($J382,'Inputs_Metric 31'!$S$6:$S$141,0))="CDL_Rev"  ),     "No Mapped Crop",INDEX('Inputs_Metric 31'!$U$6:$U$141,MATCH($J382,'Inputs_Metric 31'!$S$6:$S$141,0))))</f>
        <v>No Data</v>
      </c>
      <c r="O382" s="102" t="e">
        <f>IF(N382="No Mapped Crop","",'Inputs_Metric 31'!$H$43*INDEX('Inputs_Metric 31'!$D$6:$D$109,MATCH(CONCATENATE(N382,H382),'Inputs_Metric 31'!$E$6:$E$109,0)))</f>
        <v>#N/A</v>
      </c>
      <c r="P382" s="175" t="e">
        <f>IF(M382="No Mapped Crop","",INDEX('Inputs_Metric 31'!$M$7:$O$26,MATCH(M382,'Inputs_Metric 31'!$G$7:$G$26,0),MATCH('Inputs_Metric 31'!$H$44,'Inputs_Metric 31'!$M$6:$O$6,0)))</f>
        <v>#N/A</v>
      </c>
      <c r="Q382" s="184" t="e">
        <f t="shared" si="22"/>
        <v>#N/A</v>
      </c>
      <c r="R382" s="184" t="e">
        <f t="shared" si="23"/>
        <v>#N/A</v>
      </c>
    </row>
    <row r="383" spans="3:18" x14ac:dyDescent="0.25">
      <c r="C383">
        <f t="shared" si="21"/>
        <v>10</v>
      </c>
      <c r="D383">
        <f>COUNTIF($F$4:F383,F383)</f>
        <v>198</v>
      </c>
      <c r="E383" s="40">
        <f>'Agricultural Data'!C383</f>
        <v>0</v>
      </c>
      <c r="F383" s="40">
        <f>'Agricultural Data'!D383</f>
        <v>0</v>
      </c>
      <c r="G383" s="40">
        <f>'Agricultural Data'!E383</f>
        <v>0</v>
      </c>
      <c r="H383" s="38">
        <f>'Agricultural Data'!F383</f>
        <v>0</v>
      </c>
      <c r="I383" s="38">
        <f>'Agricultural Data'!G383</f>
        <v>0</v>
      </c>
      <c r="J383" s="38">
        <f>'Agricultural Data'!H383</f>
        <v>0</v>
      </c>
      <c r="K383" s="118">
        <f>'Agricultural Data'!I383</f>
        <v>0</v>
      </c>
      <c r="L383" s="121">
        <f>'Agricultural Data'!J383</f>
        <v>0</v>
      </c>
      <c r="M383" s="120" t="str">
        <f>IF(J383=0,"No Data",
IF(     OR(   INDEX('Inputs_Metric 31'!$T$6:$T$141,  MATCH($J383,'Inputs_Metric 31'!$S$6:$S$141,0))  =  "",     INDEX('Inputs_Metric 31'!$T$6:$T$141,MATCH($J383,'Inputs_Metric 31'!$S$6:$S$141,0))="CDL_Rev"),                 "No Mapped Crop",                  INDEX('Inputs_Metric 31'!$T$6:$T$141,MATCH($J383,'Inputs_Metric 31'!$S$6:$S$141,0)   )   )
       )</f>
        <v>No Data</v>
      </c>
      <c r="N383" s="120" t="str">
        <f>IF(J383=0,"No Data",
IF(   OR(     INDEX('Inputs_Metric 31'!$U$6:$U$141,MATCH($J383,'Inputs_Metric 31'!$S$6:$S$141,0))="",     INDEX('Inputs_Metric 31'!$U$6:$U$141,MATCH($J383,'Inputs_Metric 31'!$S$6:$S$141,0))="CDL_Rev"  ),     "No Mapped Crop",INDEX('Inputs_Metric 31'!$U$6:$U$141,MATCH($J383,'Inputs_Metric 31'!$S$6:$S$141,0))))</f>
        <v>No Data</v>
      </c>
      <c r="O383" s="102" t="e">
        <f>IF(N383="No Mapped Crop","",'Inputs_Metric 31'!$H$43*INDEX('Inputs_Metric 31'!$D$6:$D$109,MATCH(CONCATENATE(N383,H383),'Inputs_Metric 31'!$E$6:$E$109,0)))</f>
        <v>#N/A</v>
      </c>
      <c r="P383" s="175" t="e">
        <f>IF(M383="No Mapped Crop","",INDEX('Inputs_Metric 31'!$M$7:$O$26,MATCH(M383,'Inputs_Metric 31'!$G$7:$G$26,0),MATCH('Inputs_Metric 31'!$H$44,'Inputs_Metric 31'!$M$6:$O$6,0)))</f>
        <v>#N/A</v>
      </c>
      <c r="Q383" s="184" t="e">
        <f t="shared" si="22"/>
        <v>#N/A</v>
      </c>
      <c r="R383" s="184" t="e">
        <f t="shared" si="23"/>
        <v>#N/A</v>
      </c>
    </row>
    <row r="384" spans="3:18" x14ac:dyDescent="0.25">
      <c r="C384">
        <f t="shared" si="21"/>
        <v>10</v>
      </c>
      <c r="D384">
        <f>COUNTIF($F$4:F384,F384)</f>
        <v>199</v>
      </c>
      <c r="E384" s="40">
        <f>'Agricultural Data'!C384</f>
        <v>0</v>
      </c>
      <c r="F384" s="40">
        <f>'Agricultural Data'!D384</f>
        <v>0</v>
      </c>
      <c r="G384" s="40">
        <f>'Agricultural Data'!E384</f>
        <v>0</v>
      </c>
      <c r="H384" s="38">
        <f>'Agricultural Data'!F384</f>
        <v>0</v>
      </c>
      <c r="I384" s="38">
        <f>'Agricultural Data'!G384</f>
        <v>0</v>
      </c>
      <c r="J384" s="38">
        <f>'Agricultural Data'!H384</f>
        <v>0</v>
      </c>
      <c r="K384" s="118">
        <f>'Agricultural Data'!I384</f>
        <v>0</v>
      </c>
      <c r="L384" s="121">
        <f>'Agricultural Data'!J384</f>
        <v>0</v>
      </c>
      <c r="M384" s="120" t="str">
        <f>IF(J384=0,"No Data",
IF(     OR(   INDEX('Inputs_Metric 31'!$T$6:$T$141,  MATCH($J384,'Inputs_Metric 31'!$S$6:$S$141,0))  =  "",     INDEX('Inputs_Metric 31'!$T$6:$T$141,MATCH($J384,'Inputs_Metric 31'!$S$6:$S$141,0))="CDL_Rev"),                 "No Mapped Crop",                  INDEX('Inputs_Metric 31'!$T$6:$T$141,MATCH($J384,'Inputs_Metric 31'!$S$6:$S$141,0)   )   )
       )</f>
        <v>No Data</v>
      </c>
      <c r="N384" s="120" t="str">
        <f>IF(J384=0,"No Data",
IF(   OR(     INDEX('Inputs_Metric 31'!$U$6:$U$141,MATCH($J384,'Inputs_Metric 31'!$S$6:$S$141,0))="",     INDEX('Inputs_Metric 31'!$U$6:$U$141,MATCH($J384,'Inputs_Metric 31'!$S$6:$S$141,0))="CDL_Rev"  ),     "No Mapped Crop",INDEX('Inputs_Metric 31'!$U$6:$U$141,MATCH($J384,'Inputs_Metric 31'!$S$6:$S$141,0))))</f>
        <v>No Data</v>
      </c>
      <c r="O384" s="102" t="e">
        <f>IF(N384="No Mapped Crop","",'Inputs_Metric 31'!$H$43*INDEX('Inputs_Metric 31'!$D$6:$D$109,MATCH(CONCATENATE(N384,H384),'Inputs_Metric 31'!$E$6:$E$109,0)))</f>
        <v>#N/A</v>
      </c>
      <c r="P384" s="175" t="e">
        <f>IF(M384="No Mapped Crop","",INDEX('Inputs_Metric 31'!$M$7:$O$26,MATCH(M384,'Inputs_Metric 31'!$G$7:$G$26,0),MATCH('Inputs_Metric 31'!$H$44,'Inputs_Metric 31'!$M$6:$O$6,0)))</f>
        <v>#N/A</v>
      </c>
      <c r="Q384" s="184" t="e">
        <f t="shared" si="22"/>
        <v>#N/A</v>
      </c>
      <c r="R384" s="184" t="e">
        <f t="shared" si="23"/>
        <v>#N/A</v>
      </c>
    </row>
    <row r="385" spans="3:18" x14ac:dyDescent="0.25">
      <c r="C385">
        <f t="shared" si="21"/>
        <v>10</v>
      </c>
      <c r="D385">
        <f>COUNTIF($F$4:F385,F385)</f>
        <v>200</v>
      </c>
      <c r="E385" s="40">
        <f>'Agricultural Data'!C385</f>
        <v>0</v>
      </c>
      <c r="F385" s="40">
        <f>'Agricultural Data'!D385</f>
        <v>0</v>
      </c>
      <c r="G385" s="40">
        <f>'Agricultural Data'!E385</f>
        <v>0</v>
      </c>
      <c r="H385" s="38">
        <f>'Agricultural Data'!F385</f>
        <v>0</v>
      </c>
      <c r="I385" s="38">
        <f>'Agricultural Data'!G385</f>
        <v>0</v>
      </c>
      <c r="J385" s="38">
        <f>'Agricultural Data'!H385</f>
        <v>0</v>
      </c>
      <c r="K385" s="118">
        <f>'Agricultural Data'!I385</f>
        <v>0</v>
      </c>
      <c r="L385" s="121">
        <f>'Agricultural Data'!J385</f>
        <v>0</v>
      </c>
      <c r="M385" s="120" t="str">
        <f>IF(J385=0,"No Data",
IF(     OR(   INDEX('Inputs_Metric 31'!$T$6:$T$141,  MATCH($J385,'Inputs_Metric 31'!$S$6:$S$141,0))  =  "",     INDEX('Inputs_Metric 31'!$T$6:$T$141,MATCH($J385,'Inputs_Metric 31'!$S$6:$S$141,0))="CDL_Rev"),                 "No Mapped Crop",                  INDEX('Inputs_Metric 31'!$T$6:$T$141,MATCH($J385,'Inputs_Metric 31'!$S$6:$S$141,0)   )   )
       )</f>
        <v>No Data</v>
      </c>
      <c r="N385" s="120" t="str">
        <f>IF(J385=0,"No Data",
IF(   OR(     INDEX('Inputs_Metric 31'!$U$6:$U$141,MATCH($J385,'Inputs_Metric 31'!$S$6:$S$141,0))="",     INDEX('Inputs_Metric 31'!$U$6:$U$141,MATCH($J385,'Inputs_Metric 31'!$S$6:$S$141,0))="CDL_Rev"  ),     "No Mapped Crop",INDEX('Inputs_Metric 31'!$U$6:$U$141,MATCH($J385,'Inputs_Metric 31'!$S$6:$S$141,0))))</f>
        <v>No Data</v>
      </c>
      <c r="O385" s="102" t="e">
        <f>IF(N385="No Mapped Crop","",'Inputs_Metric 31'!$H$43*INDEX('Inputs_Metric 31'!$D$6:$D$109,MATCH(CONCATENATE(N385,H385),'Inputs_Metric 31'!$E$6:$E$109,0)))</f>
        <v>#N/A</v>
      </c>
      <c r="P385" s="175" t="e">
        <f>IF(M385="No Mapped Crop","",INDEX('Inputs_Metric 31'!$M$7:$O$26,MATCH(M385,'Inputs_Metric 31'!$G$7:$G$26,0),MATCH('Inputs_Metric 31'!$H$44,'Inputs_Metric 31'!$M$6:$O$6,0)))</f>
        <v>#N/A</v>
      </c>
      <c r="Q385" s="184" t="e">
        <f t="shared" si="22"/>
        <v>#N/A</v>
      </c>
      <c r="R385" s="184" t="e">
        <f t="shared" si="23"/>
        <v>#N/A</v>
      </c>
    </row>
    <row r="386" spans="3:18" x14ac:dyDescent="0.25">
      <c r="C386">
        <f t="shared" si="21"/>
        <v>10</v>
      </c>
      <c r="D386">
        <f>COUNTIF($F$4:F386,F386)</f>
        <v>201</v>
      </c>
      <c r="E386" s="40">
        <f>'Agricultural Data'!C386</f>
        <v>0</v>
      </c>
      <c r="F386" s="40">
        <f>'Agricultural Data'!D386</f>
        <v>0</v>
      </c>
      <c r="G386" s="40">
        <f>'Agricultural Data'!E386</f>
        <v>0</v>
      </c>
      <c r="H386" s="38">
        <f>'Agricultural Data'!F386</f>
        <v>0</v>
      </c>
      <c r="I386" s="38">
        <f>'Agricultural Data'!G386</f>
        <v>0</v>
      </c>
      <c r="J386" s="38">
        <f>'Agricultural Data'!H386</f>
        <v>0</v>
      </c>
      <c r="K386" s="118">
        <f>'Agricultural Data'!I386</f>
        <v>0</v>
      </c>
      <c r="L386" s="121">
        <f>'Agricultural Data'!J386</f>
        <v>0</v>
      </c>
      <c r="M386" s="120" t="str">
        <f>IF(J386=0,"No Data",
IF(     OR(   INDEX('Inputs_Metric 31'!$T$6:$T$141,  MATCH($J386,'Inputs_Metric 31'!$S$6:$S$141,0))  =  "",     INDEX('Inputs_Metric 31'!$T$6:$T$141,MATCH($J386,'Inputs_Metric 31'!$S$6:$S$141,0))="CDL_Rev"),                 "No Mapped Crop",                  INDEX('Inputs_Metric 31'!$T$6:$T$141,MATCH($J386,'Inputs_Metric 31'!$S$6:$S$141,0)   )   )
       )</f>
        <v>No Data</v>
      </c>
      <c r="N386" s="120" t="str">
        <f>IF(J386=0,"No Data",
IF(   OR(     INDEX('Inputs_Metric 31'!$U$6:$U$141,MATCH($J386,'Inputs_Metric 31'!$S$6:$S$141,0))="",     INDEX('Inputs_Metric 31'!$U$6:$U$141,MATCH($J386,'Inputs_Metric 31'!$S$6:$S$141,0))="CDL_Rev"  ),     "No Mapped Crop",INDEX('Inputs_Metric 31'!$U$6:$U$141,MATCH($J386,'Inputs_Metric 31'!$S$6:$S$141,0))))</f>
        <v>No Data</v>
      </c>
      <c r="O386" s="102" t="e">
        <f>IF(N386="No Mapped Crop","",'Inputs_Metric 31'!$H$43*INDEX('Inputs_Metric 31'!$D$6:$D$109,MATCH(CONCATENATE(N386,H386),'Inputs_Metric 31'!$E$6:$E$109,0)))</f>
        <v>#N/A</v>
      </c>
      <c r="P386" s="175" t="e">
        <f>IF(M386="No Mapped Crop","",INDEX('Inputs_Metric 31'!$M$7:$O$26,MATCH(M386,'Inputs_Metric 31'!$G$7:$G$26,0),MATCH('Inputs_Metric 31'!$H$44,'Inputs_Metric 31'!$M$6:$O$6,0)))</f>
        <v>#N/A</v>
      </c>
      <c r="Q386" s="184" t="e">
        <f t="shared" si="22"/>
        <v>#N/A</v>
      </c>
      <c r="R386" s="184" t="e">
        <f t="shared" si="23"/>
        <v>#N/A</v>
      </c>
    </row>
    <row r="387" spans="3:18" x14ac:dyDescent="0.25">
      <c r="C387">
        <f t="shared" si="21"/>
        <v>10</v>
      </c>
      <c r="D387">
        <f>COUNTIF($F$4:F387,F387)</f>
        <v>202</v>
      </c>
      <c r="E387" s="40">
        <f>'Agricultural Data'!C387</f>
        <v>0</v>
      </c>
      <c r="F387" s="40">
        <f>'Agricultural Data'!D387</f>
        <v>0</v>
      </c>
      <c r="G387" s="40">
        <f>'Agricultural Data'!E387</f>
        <v>0</v>
      </c>
      <c r="H387" s="38">
        <f>'Agricultural Data'!F387</f>
        <v>0</v>
      </c>
      <c r="I387" s="38">
        <f>'Agricultural Data'!G387</f>
        <v>0</v>
      </c>
      <c r="J387" s="38">
        <f>'Agricultural Data'!H387</f>
        <v>0</v>
      </c>
      <c r="K387" s="118">
        <f>'Agricultural Data'!I387</f>
        <v>0</v>
      </c>
      <c r="L387" s="121">
        <f>'Agricultural Data'!J387</f>
        <v>0</v>
      </c>
      <c r="M387" s="120" t="str">
        <f>IF(J387=0,"No Data",
IF(     OR(   INDEX('Inputs_Metric 31'!$T$6:$T$141,  MATCH($J387,'Inputs_Metric 31'!$S$6:$S$141,0))  =  "",     INDEX('Inputs_Metric 31'!$T$6:$T$141,MATCH($J387,'Inputs_Metric 31'!$S$6:$S$141,0))="CDL_Rev"),                 "No Mapped Crop",                  INDEX('Inputs_Metric 31'!$T$6:$T$141,MATCH($J387,'Inputs_Metric 31'!$S$6:$S$141,0)   )   )
       )</f>
        <v>No Data</v>
      </c>
      <c r="N387" s="120" t="str">
        <f>IF(J387=0,"No Data",
IF(   OR(     INDEX('Inputs_Metric 31'!$U$6:$U$141,MATCH($J387,'Inputs_Metric 31'!$S$6:$S$141,0))="",     INDEX('Inputs_Metric 31'!$U$6:$U$141,MATCH($J387,'Inputs_Metric 31'!$S$6:$S$141,0))="CDL_Rev"  ),     "No Mapped Crop",INDEX('Inputs_Metric 31'!$U$6:$U$141,MATCH($J387,'Inputs_Metric 31'!$S$6:$S$141,0))))</f>
        <v>No Data</v>
      </c>
      <c r="O387" s="102" t="e">
        <f>IF(N387="No Mapped Crop","",'Inputs_Metric 31'!$H$43*INDEX('Inputs_Metric 31'!$D$6:$D$109,MATCH(CONCATENATE(N387,H387),'Inputs_Metric 31'!$E$6:$E$109,0)))</f>
        <v>#N/A</v>
      </c>
      <c r="P387" s="175" t="e">
        <f>IF(M387="No Mapped Crop","",INDEX('Inputs_Metric 31'!$M$7:$O$26,MATCH(M387,'Inputs_Metric 31'!$G$7:$G$26,0),MATCH('Inputs_Metric 31'!$H$44,'Inputs_Metric 31'!$M$6:$O$6,0)))</f>
        <v>#N/A</v>
      </c>
      <c r="Q387" s="184" t="e">
        <f t="shared" si="22"/>
        <v>#N/A</v>
      </c>
      <c r="R387" s="184" t="e">
        <f t="shared" si="23"/>
        <v>#N/A</v>
      </c>
    </row>
    <row r="388" spans="3:18" x14ac:dyDescent="0.25">
      <c r="C388">
        <f t="shared" si="21"/>
        <v>10</v>
      </c>
      <c r="D388">
        <f>COUNTIF($F$4:F388,F388)</f>
        <v>203</v>
      </c>
      <c r="E388" s="40">
        <f>'Agricultural Data'!C388</f>
        <v>0</v>
      </c>
      <c r="F388" s="40">
        <f>'Agricultural Data'!D388</f>
        <v>0</v>
      </c>
      <c r="G388" s="40">
        <f>'Agricultural Data'!E388</f>
        <v>0</v>
      </c>
      <c r="H388" s="38">
        <f>'Agricultural Data'!F388</f>
        <v>0</v>
      </c>
      <c r="I388" s="38">
        <f>'Agricultural Data'!G388</f>
        <v>0</v>
      </c>
      <c r="J388" s="38">
        <f>'Agricultural Data'!H388</f>
        <v>0</v>
      </c>
      <c r="K388" s="118">
        <f>'Agricultural Data'!I388</f>
        <v>0</v>
      </c>
      <c r="L388" s="121">
        <f>'Agricultural Data'!J388</f>
        <v>0</v>
      </c>
      <c r="M388" s="120" t="str">
        <f>IF(J388=0,"No Data",
IF(     OR(   INDEX('Inputs_Metric 31'!$T$6:$T$141,  MATCH($J388,'Inputs_Metric 31'!$S$6:$S$141,0))  =  "",     INDEX('Inputs_Metric 31'!$T$6:$T$141,MATCH($J388,'Inputs_Metric 31'!$S$6:$S$141,0))="CDL_Rev"),                 "No Mapped Crop",                  INDEX('Inputs_Metric 31'!$T$6:$T$141,MATCH($J388,'Inputs_Metric 31'!$S$6:$S$141,0)   )   )
       )</f>
        <v>No Data</v>
      </c>
      <c r="N388" s="120" t="str">
        <f>IF(J388=0,"No Data",
IF(   OR(     INDEX('Inputs_Metric 31'!$U$6:$U$141,MATCH($J388,'Inputs_Metric 31'!$S$6:$S$141,0))="",     INDEX('Inputs_Metric 31'!$U$6:$U$141,MATCH($J388,'Inputs_Metric 31'!$S$6:$S$141,0))="CDL_Rev"  ),     "No Mapped Crop",INDEX('Inputs_Metric 31'!$U$6:$U$141,MATCH($J388,'Inputs_Metric 31'!$S$6:$S$141,0))))</f>
        <v>No Data</v>
      </c>
      <c r="O388" s="102" t="e">
        <f>IF(N388="No Mapped Crop","",'Inputs_Metric 31'!$H$43*INDEX('Inputs_Metric 31'!$D$6:$D$109,MATCH(CONCATENATE(N388,H388),'Inputs_Metric 31'!$E$6:$E$109,0)))</f>
        <v>#N/A</v>
      </c>
      <c r="P388" s="175" t="e">
        <f>IF(M388="No Mapped Crop","",INDEX('Inputs_Metric 31'!$M$7:$O$26,MATCH(M388,'Inputs_Metric 31'!$G$7:$G$26,0),MATCH('Inputs_Metric 31'!$H$44,'Inputs_Metric 31'!$M$6:$O$6,0)))</f>
        <v>#N/A</v>
      </c>
      <c r="Q388" s="184" t="e">
        <f t="shared" si="22"/>
        <v>#N/A</v>
      </c>
      <c r="R388" s="184" t="e">
        <f t="shared" si="23"/>
        <v>#N/A</v>
      </c>
    </row>
    <row r="389" spans="3:18" x14ac:dyDescent="0.25">
      <c r="C389">
        <f t="shared" si="21"/>
        <v>10</v>
      </c>
      <c r="D389">
        <f>COUNTIF($F$4:F389,F389)</f>
        <v>204</v>
      </c>
      <c r="E389" s="40">
        <f>'Agricultural Data'!C389</f>
        <v>0</v>
      </c>
      <c r="F389" s="40">
        <f>'Agricultural Data'!D389</f>
        <v>0</v>
      </c>
      <c r="G389" s="40">
        <f>'Agricultural Data'!E389</f>
        <v>0</v>
      </c>
      <c r="H389" s="38">
        <f>'Agricultural Data'!F389</f>
        <v>0</v>
      </c>
      <c r="I389" s="38">
        <f>'Agricultural Data'!G389</f>
        <v>0</v>
      </c>
      <c r="J389" s="38">
        <f>'Agricultural Data'!H389</f>
        <v>0</v>
      </c>
      <c r="K389" s="118">
        <f>'Agricultural Data'!I389</f>
        <v>0</v>
      </c>
      <c r="L389" s="121">
        <f>'Agricultural Data'!J389</f>
        <v>0</v>
      </c>
      <c r="M389" s="120" t="str">
        <f>IF(J389=0,"No Data",
IF(     OR(   INDEX('Inputs_Metric 31'!$T$6:$T$141,  MATCH($J389,'Inputs_Metric 31'!$S$6:$S$141,0))  =  "",     INDEX('Inputs_Metric 31'!$T$6:$T$141,MATCH($J389,'Inputs_Metric 31'!$S$6:$S$141,0))="CDL_Rev"),                 "No Mapped Crop",                  INDEX('Inputs_Metric 31'!$T$6:$T$141,MATCH($J389,'Inputs_Metric 31'!$S$6:$S$141,0)   )   )
       )</f>
        <v>No Data</v>
      </c>
      <c r="N389" s="120" t="str">
        <f>IF(J389=0,"No Data",
IF(   OR(     INDEX('Inputs_Metric 31'!$U$6:$U$141,MATCH($J389,'Inputs_Metric 31'!$S$6:$S$141,0))="",     INDEX('Inputs_Metric 31'!$U$6:$U$141,MATCH($J389,'Inputs_Metric 31'!$S$6:$S$141,0))="CDL_Rev"  ),     "No Mapped Crop",INDEX('Inputs_Metric 31'!$U$6:$U$141,MATCH($J389,'Inputs_Metric 31'!$S$6:$S$141,0))))</f>
        <v>No Data</v>
      </c>
      <c r="O389" s="102" t="e">
        <f>IF(N389="No Mapped Crop","",'Inputs_Metric 31'!$H$43*INDEX('Inputs_Metric 31'!$D$6:$D$109,MATCH(CONCATENATE(N389,H389),'Inputs_Metric 31'!$E$6:$E$109,0)))</f>
        <v>#N/A</v>
      </c>
      <c r="P389" s="175" t="e">
        <f>IF(M389="No Mapped Crop","",INDEX('Inputs_Metric 31'!$M$7:$O$26,MATCH(M389,'Inputs_Metric 31'!$G$7:$G$26,0),MATCH('Inputs_Metric 31'!$H$44,'Inputs_Metric 31'!$M$6:$O$6,0)))</f>
        <v>#N/A</v>
      </c>
      <c r="Q389" s="184" t="e">
        <f t="shared" si="22"/>
        <v>#N/A</v>
      </c>
      <c r="R389" s="184" t="e">
        <f t="shared" si="23"/>
        <v>#N/A</v>
      </c>
    </row>
    <row r="390" spans="3:18" x14ac:dyDescent="0.25">
      <c r="C390">
        <f t="shared" si="21"/>
        <v>10</v>
      </c>
      <c r="D390">
        <f>COUNTIF($F$4:F390,F390)</f>
        <v>205</v>
      </c>
      <c r="E390" s="40">
        <f>'Agricultural Data'!C390</f>
        <v>0</v>
      </c>
      <c r="F390" s="40">
        <f>'Agricultural Data'!D390</f>
        <v>0</v>
      </c>
      <c r="G390" s="40">
        <f>'Agricultural Data'!E390</f>
        <v>0</v>
      </c>
      <c r="H390" s="38">
        <f>'Agricultural Data'!F390</f>
        <v>0</v>
      </c>
      <c r="I390" s="38">
        <f>'Agricultural Data'!G390</f>
        <v>0</v>
      </c>
      <c r="J390" s="38">
        <f>'Agricultural Data'!H390</f>
        <v>0</v>
      </c>
      <c r="K390" s="118">
        <f>'Agricultural Data'!I390</f>
        <v>0</v>
      </c>
      <c r="L390" s="121">
        <f>'Agricultural Data'!J390</f>
        <v>0</v>
      </c>
      <c r="M390" s="120" t="str">
        <f>IF(J390=0,"No Data",
IF(     OR(   INDEX('Inputs_Metric 31'!$T$6:$T$141,  MATCH($J390,'Inputs_Metric 31'!$S$6:$S$141,0))  =  "",     INDEX('Inputs_Metric 31'!$T$6:$T$141,MATCH($J390,'Inputs_Metric 31'!$S$6:$S$141,0))="CDL_Rev"),                 "No Mapped Crop",                  INDEX('Inputs_Metric 31'!$T$6:$T$141,MATCH($J390,'Inputs_Metric 31'!$S$6:$S$141,0)   )   )
       )</f>
        <v>No Data</v>
      </c>
      <c r="N390" s="120" t="str">
        <f>IF(J390=0,"No Data",
IF(   OR(     INDEX('Inputs_Metric 31'!$U$6:$U$141,MATCH($J390,'Inputs_Metric 31'!$S$6:$S$141,0))="",     INDEX('Inputs_Metric 31'!$U$6:$U$141,MATCH($J390,'Inputs_Metric 31'!$S$6:$S$141,0))="CDL_Rev"  ),     "No Mapped Crop",INDEX('Inputs_Metric 31'!$U$6:$U$141,MATCH($J390,'Inputs_Metric 31'!$S$6:$S$141,0))))</f>
        <v>No Data</v>
      </c>
      <c r="O390" s="102" t="e">
        <f>IF(N390="No Mapped Crop","",'Inputs_Metric 31'!$H$43*INDEX('Inputs_Metric 31'!$D$6:$D$109,MATCH(CONCATENATE(N390,H390),'Inputs_Metric 31'!$E$6:$E$109,0)))</f>
        <v>#N/A</v>
      </c>
      <c r="P390" s="175" t="e">
        <f>IF(M390="No Mapped Crop","",INDEX('Inputs_Metric 31'!$M$7:$O$26,MATCH(M390,'Inputs_Metric 31'!$G$7:$G$26,0),MATCH('Inputs_Metric 31'!$H$44,'Inputs_Metric 31'!$M$6:$O$6,0)))</f>
        <v>#N/A</v>
      </c>
      <c r="Q390" s="184" t="e">
        <f t="shared" si="22"/>
        <v>#N/A</v>
      </c>
      <c r="R390" s="184" t="e">
        <f t="shared" si="23"/>
        <v>#N/A</v>
      </c>
    </row>
    <row r="391" spans="3:18" x14ac:dyDescent="0.25">
      <c r="C391">
        <f t="shared" si="21"/>
        <v>10</v>
      </c>
      <c r="D391">
        <f>COUNTIF($F$4:F391,F391)</f>
        <v>206</v>
      </c>
      <c r="E391" s="40">
        <f>'Agricultural Data'!C391</f>
        <v>0</v>
      </c>
      <c r="F391" s="40">
        <f>'Agricultural Data'!D391</f>
        <v>0</v>
      </c>
      <c r="G391" s="40">
        <f>'Agricultural Data'!E391</f>
        <v>0</v>
      </c>
      <c r="H391" s="38">
        <f>'Agricultural Data'!F391</f>
        <v>0</v>
      </c>
      <c r="I391" s="38">
        <f>'Agricultural Data'!G391</f>
        <v>0</v>
      </c>
      <c r="J391" s="38">
        <f>'Agricultural Data'!H391</f>
        <v>0</v>
      </c>
      <c r="K391" s="118">
        <f>'Agricultural Data'!I391</f>
        <v>0</v>
      </c>
      <c r="L391" s="121">
        <f>'Agricultural Data'!J391</f>
        <v>0</v>
      </c>
      <c r="M391" s="120" t="str">
        <f>IF(J391=0,"No Data",
IF(     OR(   INDEX('Inputs_Metric 31'!$T$6:$T$141,  MATCH($J391,'Inputs_Metric 31'!$S$6:$S$141,0))  =  "",     INDEX('Inputs_Metric 31'!$T$6:$T$141,MATCH($J391,'Inputs_Metric 31'!$S$6:$S$141,0))="CDL_Rev"),                 "No Mapped Crop",                  INDEX('Inputs_Metric 31'!$T$6:$T$141,MATCH($J391,'Inputs_Metric 31'!$S$6:$S$141,0)   )   )
       )</f>
        <v>No Data</v>
      </c>
      <c r="N391" s="120" t="str">
        <f>IF(J391=0,"No Data",
IF(   OR(     INDEX('Inputs_Metric 31'!$U$6:$U$141,MATCH($J391,'Inputs_Metric 31'!$S$6:$S$141,0))="",     INDEX('Inputs_Metric 31'!$U$6:$U$141,MATCH($J391,'Inputs_Metric 31'!$S$6:$S$141,0))="CDL_Rev"  ),     "No Mapped Crop",INDEX('Inputs_Metric 31'!$U$6:$U$141,MATCH($J391,'Inputs_Metric 31'!$S$6:$S$141,0))))</f>
        <v>No Data</v>
      </c>
      <c r="O391" s="102" t="e">
        <f>IF(N391="No Mapped Crop","",'Inputs_Metric 31'!$H$43*INDEX('Inputs_Metric 31'!$D$6:$D$109,MATCH(CONCATENATE(N391,H391),'Inputs_Metric 31'!$E$6:$E$109,0)))</f>
        <v>#N/A</v>
      </c>
      <c r="P391" s="175" t="e">
        <f>IF(M391="No Mapped Crop","",INDEX('Inputs_Metric 31'!$M$7:$O$26,MATCH(M391,'Inputs_Metric 31'!$G$7:$G$26,0),MATCH('Inputs_Metric 31'!$H$44,'Inputs_Metric 31'!$M$6:$O$6,0)))</f>
        <v>#N/A</v>
      </c>
      <c r="Q391" s="184" t="e">
        <f t="shared" si="22"/>
        <v>#N/A</v>
      </c>
      <c r="R391" s="184" t="e">
        <f t="shared" si="23"/>
        <v>#N/A</v>
      </c>
    </row>
    <row r="392" spans="3:18" x14ac:dyDescent="0.25">
      <c r="C392">
        <f t="shared" si="21"/>
        <v>10</v>
      </c>
      <c r="D392">
        <f>COUNTIF($F$4:F392,F392)</f>
        <v>207</v>
      </c>
      <c r="E392" s="40">
        <f>'Agricultural Data'!C392</f>
        <v>0</v>
      </c>
      <c r="F392" s="40">
        <f>'Agricultural Data'!D392</f>
        <v>0</v>
      </c>
      <c r="G392" s="40">
        <f>'Agricultural Data'!E392</f>
        <v>0</v>
      </c>
      <c r="H392" s="38">
        <f>'Agricultural Data'!F392</f>
        <v>0</v>
      </c>
      <c r="I392" s="38">
        <f>'Agricultural Data'!G392</f>
        <v>0</v>
      </c>
      <c r="J392" s="38">
        <f>'Agricultural Data'!H392</f>
        <v>0</v>
      </c>
      <c r="K392" s="118">
        <f>'Agricultural Data'!I392</f>
        <v>0</v>
      </c>
      <c r="L392" s="121">
        <f>'Agricultural Data'!J392</f>
        <v>0</v>
      </c>
      <c r="M392" s="120" t="str">
        <f>IF(J392=0,"No Data",
IF(     OR(   INDEX('Inputs_Metric 31'!$T$6:$T$141,  MATCH($J392,'Inputs_Metric 31'!$S$6:$S$141,0))  =  "",     INDEX('Inputs_Metric 31'!$T$6:$T$141,MATCH($J392,'Inputs_Metric 31'!$S$6:$S$141,0))="CDL_Rev"),                 "No Mapped Crop",                  INDEX('Inputs_Metric 31'!$T$6:$T$141,MATCH($J392,'Inputs_Metric 31'!$S$6:$S$141,0)   )   )
       )</f>
        <v>No Data</v>
      </c>
      <c r="N392" s="120" t="str">
        <f>IF(J392=0,"No Data",
IF(   OR(     INDEX('Inputs_Metric 31'!$U$6:$U$141,MATCH($J392,'Inputs_Metric 31'!$S$6:$S$141,0))="",     INDEX('Inputs_Metric 31'!$U$6:$U$141,MATCH($J392,'Inputs_Metric 31'!$S$6:$S$141,0))="CDL_Rev"  ),     "No Mapped Crop",INDEX('Inputs_Metric 31'!$U$6:$U$141,MATCH($J392,'Inputs_Metric 31'!$S$6:$S$141,0))))</f>
        <v>No Data</v>
      </c>
      <c r="O392" s="102" t="e">
        <f>IF(N392="No Mapped Crop","",'Inputs_Metric 31'!$H$43*INDEX('Inputs_Metric 31'!$D$6:$D$109,MATCH(CONCATENATE(N392,H392),'Inputs_Metric 31'!$E$6:$E$109,0)))</f>
        <v>#N/A</v>
      </c>
      <c r="P392" s="175" t="e">
        <f>IF(M392="No Mapped Crop","",INDEX('Inputs_Metric 31'!$M$7:$O$26,MATCH(M392,'Inputs_Metric 31'!$G$7:$G$26,0),MATCH('Inputs_Metric 31'!$H$44,'Inputs_Metric 31'!$M$6:$O$6,0)))</f>
        <v>#N/A</v>
      </c>
      <c r="Q392" s="184" t="e">
        <f t="shared" si="22"/>
        <v>#N/A</v>
      </c>
      <c r="R392" s="184" t="e">
        <f t="shared" si="23"/>
        <v>#N/A</v>
      </c>
    </row>
    <row r="393" spans="3:18" x14ac:dyDescent="0.25">
      <c r="C393">
        <f t="shared" si="21"/>
        <v>10</v>
      </c>
      <c r="D393">
        <f>COUNTIF($F$4:F393,F393)</f>
        <v>208</v>
      </c>
      <c r="E393" s="40">
        <f>'Agricultural Data'!C393</f>
        <v>0</v>
      </c>
      <c r="F393" s="40">
        <f>'Agricultural Data'!D393</f>
        <v>0</v>
      </c>
      <c r="G393" s="40">
        <f>'Agricultural Data'!E393</f>
        <v>0</v>
      </c>
      <c r="H393" s="38">
        <f>'Agricultural Data'!F393</f>
        <v>0</v>
      </c>
      <c r="I393" s="38">
        <f>'Agricultural Data'!G393</f>
        <v>0</v>
      </c>
      <c r="J393" s="38">
        <f>'Agricultural Data'!H393</f>
        <v>0</v>
      </c>
      <c r="K393" s="118">
        <f>'Agricultural Data'!I393</f>
        <v>0</v>
      </c>
      <c r="L393" s="121">
        <f>'Agricultural Data'!J393</f>
        <v>0</v>
      </c>
      <c r="M393" s="120" t="str">
        <f>IF(J393=0,"No Data",
IF(     OR(   INDEX('Inputs_Metric 31'!$T$6:$T$141,  MATCH($J393,'Inputs_Metric 31'!$S$6:$S$141,0))  =  "",     INDEX('Inputs_Metric 31'!$T$6:$T$141,MATCH($J393,'Inputs_Metric 31'!$S$6:$S$141,0))="CDL_Rev"),                 "No Mapped Crop",                  INDEX('Inputs_Metric 31'!$T$6:$T$141,MATCH($J393,'Inputs_Metric 31'!$S$6:$S$141,0)   )   )
       )</f>
        <v>No Data</v>
      </c>
      <c r="N393" s="120" t="str">
        <f>IF(J393=0,"No Data",
IF(   OR(     INDEX('Inputs_Metric 31'!$U$6:$U$141,MATCH($J393,'Inputs_Metric 31'!$S$6:$S$141,0))="",     INDEX('Inputs_Metric 31'!$U$6:$U$141,MATCH($J393,'Inputs_Metric 31'!$S$6:$S$141,0))="CDL_Rev"  ),     "No Mapped Crop",INDEX('Inputs_Metric 31'!$U$6:$U$141,MATCH($J393,'Inputs_Metric 31'!$S$6:$S$141,0))))</f>
        <v>No Data</v>
      </c>
      <c r="O393" s="102" t="e">
        <f>IF(N393="No Mapped Crop","",'Inputs_Metric 31'!$H$43*INDEX('Inputs_Metric 31'!$D$6:$D$109,MATCH(CONCATENATE(N393,H393),'Inputs_Metric 31'!$E$6:$E$109,0)))</f>
        <v>#N/A</v>
      </c>
      <c r="P393" s="175" t="e">
        <f>IF(M393="No Mapped Crop","",INDEX('Inputs_Metric 31'!$M$7:$O$26,MATCH(M393,'Inputs_Metric 31'!$G$7:$G$26,0),MATCH('Inputs_Metric 31'!$H$44,'Inputs_Metric 31'!$M$6:$O$6,0)))</f>
        <v>#N/A</v>
      </c>
      <c r="Q393" s="184" t="e">
        <f t="shared" si="22"/>
        <v>#N/A</v>
      </c>
      <c r="R393" s="184" t="e">
        <f t="shared" si="23"/>
        <v>#N/A</v>
      </c>
    </row>
    <row r="394" spans="3:18" x14ac:dyDescent="0.25">
      <c r="C394">
        <f t="shared" si="21"/>
        <v>10</v>
      </c>
      <c r="D394">
        <f>COUNTIF($F$4:F394,F394)</f>
        <v>209</v>
      </c>
      <c r="E394" s="40">
        <f>'Agricultural Data'!C394</f>
        <v>0</v>
      </c>
      <c r="F394" s="40">
        <f>'Agricultural Data'!D394</f>
        <v>0</v>
      </c>
      <c r="G394" s="40">
        <f>'Agricultural Data'!E394</f>
        <v>0</v>
      </c>
      <c r="H394" s="38">
        <f>'Agricultural Data'!F394</f>
        <v>0</v>
      </c>
      <c r="I394" s="38">
        <f>'Agricultural Data'!G394</f>
        <v>0</v>
      </c>
      <c r="J394" s="38">
        <f>'Agricultural Data'!H394</f>
        <v>0</v>
      </c>
      <c r="K394" s="118">
        <f>'Agricultural Data'!I394</f>
        <v>0</v>
      </c>
      <c r="L394" s="121">
        <f>'Agricultural Data'!J394</f>
        <v>0</v>
      </c>
      <c r="M394" s="120" t="str">
        <f>IF(J394=0,"No Data",
IF(     OR(   INDEX('Inputs_Metric 31'!$T$6:$T$141,  MATCH($J394,'Inputs_Metric 31'!$S$6:$S$141,0))  =  "",     INDEX('Inputs_Metric 31'!$T$6:$T$141,MATCH($J394,'Inputs_Metric 31'!$S$6:$S$141,0))="CDL_Rev"),                 "No Mapped Crop",                  INDEX('Inputs_Metric 31'!$T$6:$T$141,MATCH($J394,'Inputs_Metric 31'!$S$6:$S$141,0)   )   )
       )</f>
        <v>No Data</v>
      </c>
      <c r="N394" s="120" t="str">
        <f>IF(J394=0,"No Data",
IF(   OR(     INDEX('Inputs_Metric 31'!$U$6:$U$141,MATCH($J394,'Inputs_Metric 31'!$S$6:$S$141,0))="",     INDEX('Inputs_Metric 31'!$U$6:$U$141,MATCH($J394,'Inputs_Metric 31'!$S$6:$S$141,0))="CDL_Rev"  ),     "No Mapped Crop",INDEX('Inputs_Metric 31'!$U$6:$U$141,MATCH($J394,'Inputs_Metric 31'!$S$6:$S$141,0))))</f>
        <v>No Data</v>
      </c>
      <c r="O394" s="102" t="e">
        <f>IF(N394="No Mapped Crop","",'Inputs_Metric 31'!$H$43*INDEX('Inputs_Metric 31'!$D$6:$D$109,MATCH(CONCATENATE(N394,H394),'Inputs_Metric 31'!$E$6:$E$109,0)))</f>
        <v>#N/A</v>
      </c>
      <c r="P394" s="175" t="e">
        <f>IF(M394="No Mapped Crop","",INDEX('Inputs_Metric 31'!$M$7:$O$26,MATCH(M394,'Inputs_Metric 31'!$G$7:$G$26,0),MATCH('Inputs_Metric 31'!$H$44,'Inputs_Metric 31'!$M$6:$O$6,0)))</f>
        <v>#N/A</v>
      </c>
      <c r="Q394" s="184" t="e">
        <f t="shared" si="22"/>
        <v>#N/A</v>
      </c>
      <c r="R394" s="184" t="e">
        <f t="shared" si="23"/>
        <v>#N/A</v>
      </c>
    </row>
    <row r="395" spans="3:18" x14ac:dyDescent="0.25">
      <c r="C395">
        <f t="shared" si="21"/>
        <v>10</v>
      </c>
      <c r="D395">
        <f>COUNTIF($F$4:F395,F395)</f>
        <v>210</v>
      </c>
      <c r="E395" s="40">
        <f>'Agricultural Data'!C395</f>
        <v>0</v>
      </c>
      <c r="F395" s="40">
        <f>'Agricultural Data'!D395</f>
        <v>0</v>
      </c>
      <c r="G395" s="40">
        <f>'Agricultural Data'!E395</f>
        <v>0</v>
      </c>
      <c r="H395" s="38">
        <f>'Agricultural Data'!F395</f>
        <v>0</v>
      </c>
      <c r="I395" s="38">
        <f>'Agricultural Data'!G395</f>
        <v>0</v>
      </c>
      <c r="J395" s="38">
        <f>'Agricultural Data'!H395</f>
        <v>0</v>
      </c>
      <c r="K395" s="118">
        <f>'Agricultural Data'!I395</f>
        <v>0</v>
      </c>
      <c r="L395" s="121">
        <f>'Agricultural Data'!J395</f>
        <v>0</v>
      </c>
      <c r="M395" s="120" t="str">
        <f>IF(J395=0,"No Data",
IF(     OR(   INDEX('Inputs_Metric 31'!$T$6:$T$141,  MATCH($J395,'Inputs_Metric 31'!$S$6:$S$141,0))  =  "",     INDEX('Inputs_Metric 31'!$T$6:$T$141,MATCH($J395,'Inputs_Metric 31'!$S$6:$S$141,0))="CDL_Rev"),                 "No Mapped Crop",                  INDEX('Inputs_Metric 31'!$T$6:$T$141,MATCH($J395,'Inputs_Metric 31'!$S$6:$S$141,0)   )   )
       )</f>
        <v>No Data</v>
      </c>
      <c r="N395" s="120" t="str">
        <f>IF(J395=0,"No Data",
IF(   OR(     INDEX('Inputs_Metric 31'!$U$6:$U$141,MATCH($J395,'Inputs_Metric 31'!$S$6:$S$141,0))="",     INDEX('Inputs_Metric 31'!$U$6:$U$141,MATCH($J395,'Inputs_Metric 31'!$S$6:$S$141,0))="CDL_Rev"  ),     "No Mapped Crop",INDEX('Inputs_Metric 31'!$U$6:$U$141,MATCH($J395,'Inputs_Metric 31'!$S$6:$S$141,0))))</f>
        <v>No Data</v>
      </c>
      <c r="O395" s="102" t="e">
        <f>IF(N395="No Mapped Crop","",'Inputs_Metric 31'!$H$43*INDEX('Inputs_Metric 31'!$D$6:$D$109,MATCH(CONCATENATE(N395,H395),'Inputs_Metric 31'!$E$6:$E$109,0)))</f>
        <v>#N/A</v>
      </c>
      <c r="P395" s="175" t="e">
        <f>IF(M395="No Mapped Crop","",INDEX('Inputs_Metric 31'!$M$7:$O$26,MATCH(M395,'Inputs_Metric 31'!$G$7:$G$26,0),MATCH('Inputs_Metric 31'!$H$44,'Inputs_Metric 31'!$M$6:$O$6,0)))</f>
        <v>#N/A</v>
      </c>
      <c r="Q395" s="184" t="e">
        <f t="shared" si="22"/>
        <v>#N/A</v>
      </c>
      <c r="R395" s="184" t="e">
        <f t="shared" si="23"/>
        <v>#N/A</v>
      </c>
    </row>
    <row r="396" spans="3:18" x14ac:dyDescent="0.25">
      <c r="C396">
        <f t="shared" si="21"/>
        <v>10</v>
      </c>
      <c r="D396">
        <f>COUNTIF($F$4:F396,F396)</f>
        <v>211</v>
      </c>
      <c r="E396" s="40">
        <f>'Agricultural Data'!C396</f>
        <v>0</v>
      </c>
      <c r="F396" s="40">
        <f>'Agricultural Data'!D396</f>
        <v>0</v>
      </c>
      <c r="G396" s="40">
        <f>'Agricultural Data'!E396</f>
        <v>0</v>
      </c>
      <c r="H396" s="38">
        <f>'Agricultural Data'!F396</f>
        <v>0</v>
      </c>
      <c r="I396" s="38">
        <f>'Agricultural Data'!G396</f>
        <v>0</v>
      </c>
      <c r="J396" s="38">
        <f>'Agricultural Data'!H396</f>
        <v>0</v>
      </c>
      <c r="K396" s="118">
        <f>'Agricultural Data'!I396</f>
        <v>0</v>
      </c>
      <c r="L396" s="121">
        <f>'Agricultural Data'!J396</f>
        <v>0</v>
      </c>
      <c r="M396" s="120" t="str">
        <f>IF(J396=0,"No Data",
IF(     OR(   INDEX('Inputs_Metric 31'!$T$6:$T$141,  MATCH($J396,'Inputs_Metric 31'!$S$6:$S$141,0))  =  "",     INDEX('Inputs_Metric 31'!$T$6:$T$141,MATCH($J396,'Inputs_Metric 31'!$S$6:$S$141,0))="CDL_Rev"),                 "No Mapped Crop",                  INDEX('Inputs_Metric 31'!$T$6:$T$141,MATCH($J396,'Inputs_Metric 31'!$S$6:$S$141,0)   )   )
       )</f>
        <v>No Data</v>
      </c>
      <c r="N396" s="120" t="str">
        <f>IF(J396=0,"No Data",
IF(   OR(     INDEX('Inputs_Metric 31'!$U$6:$U$141,MATCH($J396,'Inputs_Metric 31'!$S$6:$S$141,0))="",     INDEX('Inputs_Metric 31'!$U$6:$U$141,MATCH($J396,'Inputs_Metric 31'!$S$6:$S$141,0))="CDL_Rev"  ),     "No Mapped Crop",INDEX('Inputs_Metric 31'!$U$6:$U$141,MATCH($J396,'Inputs_Metric 31'!$S$6:$S$141,0))))</f>
        <v>No Data</v>
      </c>
      <c r="O396" s="102" t="e">
        <f>IF(N396="No Mapped Crop","",'Inputs_Metric 31'!$H$43*INDEX('Inputs_Metric 31'!$D$6:$D$109,MATCH(CONCATENATE(N396,H396),'Inputs_Metric 31'!$E$6:$E$109,0)))</f>
        <v>#N/A</v>
      </c>
      <c r="P396" s="175" t="e">
        <f>IF(M396="No Mapped Crop","",INDEX('Inputs_Metric 31'!$M$7:$O$26,MATCH(M396,'Inputs_Metric 31'!$G$7:$G$26,0),MATCH('Inputs_Metric 31'!$H$44,'Inputs_Metric 31'!$M$6:$O$6,0)))</f>
        <v>#N/A</v>
      </c>
      <c r="Q396" s="184" t="e">
        <f t="shared" si="22"/>
        <v>#N/A</v>
      </c>
      <c r="R396" s="184" t="e">
        <f t="shared" si="23"/>
        <v>#N/A</v>
      </c>
    </row>
    <row r="397" spans="3:18" x14ac:dyDescent="0.25">
      <c r="C397">
        <f t="shared" si="21"/>
        <v>10</v>
      </c>
      <c r="D397">
        <f>COUNTIF($F$4:F397,F397)</f>
        <v>212</v>
      </c>
      <c r="E397" s="40">
        <f>'Agricultural Data'!C397</f>
        <v>0</v>
      </c>
      <c r="F397" s="40">
        <f>'Agricultural Data'!D397</f>
        <v>0</v>
      </c>
      <c r="G397" s="40">
        <f>'Agricultural Data'!E397</f>
        <v>0</v>
      </c>
      <c r="H397" s="38">
        <f>'Agricultural Data'!F397</f>
        <v>0</v>
      </c>
      <c r="I397" s="38">
        <f>'Agricultural Data'!G397</f>
        <v>0</v>
      </c>
      <c r="J397" s="38">
        <f>'Agricultural Data'!H397</f>
        <v>0</v>
      </c>
      <c r="K397" s="118">
        <f>'Agricultural Data'!I397</f>
        <v>0</v>
      </c>
      <c r="L397" s="121">
        <f>'Agricultural Data'!J397</f>
        <v>0</v>
      </c>
      <c r="M397" s="120" t="str">
        <f>IF(J397=0,"No Data",
IF(     OR(   INDEX('Inputs_Metric 31'!$T$6:$T$141,  MATCH($J397,'Inputs_Metric 31'!$S$6:$S$141,0))  =  "",     INDEX('Inputs_Metric 31'!$T$6:$T$141,MATCH($J397,'Inputs_Metric 31'!$S$6:$S$141,0))="CDL_Rev"),                 "No Mapped Crop",                  INDEX('Inputs_Metric 31'!$T$6:$T$141,MATCH($J397,'Inputs_Metric 31'!$S$6:$S$141,0)   )   )
       )</f>
        <v>No Data</v>
      </c>
      <c r="N397" s="120" t="str">
        <f>IF(J397=0,"No Data",
IF(   OR(     INDEX('Inputs_Metric 31'!$U$6:$U$141,MATCH($J397,'Inputs_Metric 31'!$S$6:$S$141,0))="",     INDEX('Inputs_Metric 31'!$U$6:$U$141,MATCH($J397,'Inputs_Metric 31'!$S$6:$S$141,0))="CDL_Rev"  ),     "No Mapped Crop",INDEX('Inputs_Metric 31'!$U$6:$U$141,MATCH($J397,'Inputs_Metric 31'!$S$6:$S$141,0))))</f>
        <v>No Data</v>
      </c>
      <c r="O397" s="102" t="e">
        <f>IF(N397="No Mapped Crop","",'Inputs_Metric 31'!$H$43*INDEX('Inputs_Metric 31'!$D$6:$D$109,MATCH(CONCATENATE(N397,H397),'Inputs_Metric 31'!$E$6:$E$109,0)))</f>
        <v>#N/A</v>
      </c>
      <c r="P397" s="175" t="e">
        <f>IF(M397="No Mapped Crop","",INDEX('Inputs_Metric 31'!$M$7:$O$26,MATCH(M397,'Inputs_Metric 31'!$G$7:$G$26,0),MATCH('Inputs_Metric 31'!$H$44,'Inputs_Metric 31'!$M$6:$O$6,0)))</f>
        <v>#N/A</v>
      </c>
      <c r="Q397" s="184" t="e">
        <f t="shared" si="22"/>
        <v>#N/A</v>
      </c>
      <c r="R397" s="184" t="e">
        <f t="shared" si="23"/>
        <v>#N/A</v>
      </c>
    </row>
    <row r="398" spans="3:18" x14ac:dyDescent="0.25">
      <c r="C398">
        <f t="shared" si="21"/>
        <v>10</v>
      </c>
      <c r="D398">
        <f>COUNTIF($F$4:F398,F398)</f>
        <v>213</v>
      </c>
      <c r="E398" s="40">
        <f>'Agricultural Data'!C398</f>
        <v>0</v>
      </c>
      <c r="F398" s="40">
        <f>'Agricultural Data'!D398</f>
        <v>0</v>
      </c>
      <c r="G398" s="40">
        <f>'Agricultural Data'!E398</f>
        <v>0</v>
      </c>
      <c r="H398" s="38">
        <f>'Agricultural Data'!F398</f>
        <v>0</v>
      </c>
      <c r="I398" s="38">
        <f>'Agricultural Data'!G398</f>
        <v>0</v>
      </c>
      <c r="J398" s="38">
        <f>'Agricultural Data'!H398</f>
        <v>0</v>
      </c>
      <c r="K398" s="118">
        <f>'Agricultural Data'!I398</f>
        <v>0</v>
      </c>
      <c r="L398" s="121">
        <f>'Agricultural Data'!J398</f>
        <v>0</v>
      </c>
      <c r="M398" s="120" t="str">
        <f>IF(J398=0,"No Data",
IF(     OR(   INDEX('Inputs_Metric 31'!$T$6:$T$141,  MATCH($J398,'Inputs_Metric 31'!$S$6:$S$141,0))  =  "",     INDEX('Inputs_Metric 31'!$T$6:$T$141,MATCH($J398,'Inputs_Metric 31'!$S$6:$S$141,0))="CDL_Rev"),                 "No Mapped Crop",                  INDEX('Inputs_Metric 31'!$T$6:$T$141,MATCH($J398,'Inputs_Metric 31'!$S$6:$S$141,0)   )   )
       )</f>
        <v>No Data</v>
      </c>
      <c r="N398" s="120" t="str">
        <f>IF(J398=0,"No Data",
IF(   OR(     INDEX('Inputs_Metric 31'!$U$6:$U$141,MATCH($J398,'Inputs_Metric 31'!$S$6:$S$141,0))="",     INDEX('Inputs_Metric 31'!$U$6:$U$141,MATCH($J398,'Inputs_Metric 31'!$S$6:$S$141,0))="CDL_Rev"  ),     "No Mapped Crop",INDEX('Inputs_Metric 31'!$U$6:$U$141,MATCH($J398,'Inputs_Metric 31'!$S$6:$S$141,0))))</f>
        <v>No Data</v>
      </c>
      <c r="O398" s="102" t="e">
        <f>IF(N398="No Mapped Crop","",'Inputs_Metric 31'!$H$43*INDEX('Inputs_Metric 31'!$D$6:$D$109,MATCH(CONCATENATE(N398,H398),'Inputs_Metric 31'!$E$6:$E$109,0)))</f>
        <v>#N/A</v>
      </c>
      <c r="P398" s="175" t="e">
        <f>IF(M398="No Mapped Crop","",INDEX('Inputs_Metric 31'!$M$7:$O$26,MATCH(M398,'Inputs_Metric 31'!$G$7:$G$26,0),MATCH('Inputs_Metric 31'!$H$44,'Inputs_Metric 31'!$M$6:$O$6,0)))</f>
        <v>#N/A</v>
      </c>
      <c r="Q398" s="184" t="e">
        <f t="shared" si="22"/>
        <v>#N/A</v>
      </c>
      <c r="R398" s="184" t="e">
        <f t="shared" si="23"/>
        <v>#N/A</v>
      </c>
    </row>
    <row r="399" spans="3:18" x14ac:dyDescent="0.25">
      <c r="C399">
        <f t="shared" si="21"/>
        <v>10</v>
      </c>
      <c r="D399">
        <f>COUNTIF($F$4:F399,F399)</f>
        <v>214</v>
      </c>
      <c r="E399" s="40">
        <f>'Agricultural Data'!C399</f>
        <v>0</v>
      </c>
      <c r="F399" s="40">
        <f>'Agricultural Data'!D399</f>
        <v>0</v>
      </c>
      <c r="G399" s="40">
        <f>'Agricultural Data'!E399</f>
        <v>0</v>
      </c>
      <c r="H399" s="38">
        <f>'Agricultural Data'!F399</f>
        <v>0</v>
      </c>
      <c r="I399" s="38">
        <f>'Agricultural Data'!G399</f>
        <v>0</v>
      </c>
      <c r="J399" s="38">
        <f>'Agricultural Data'!H399</f>
        <v>0</v>
      </c>
      <c r="K399" s="118">
        <f>'Agricultural Data'!I399</f>
        <v>0</v>
      </c>
      <c r="L399" s="121">
        <f>'Agricultural Data'!J399</f>
        <v>0</v>
      </c>
      <c r="M399" s="120" t="str">
        <f>IF(J399=0,"No Data",
IF(     OR(   INDEX('Inputs_Metric 31'!$T$6:$T$141,  MATCH($J399,'Inputs_Metric 31'!$S$6:$S$141,0))  =  "",     INDEX('Inputs_Metric 31'!$T$6:$T$141,MATCH($J399,'Inputs_Metric 31'!$S$6:$S$141,0))="CDL_Rev"),                 "No Mapped Crop",                  INDEX('Inputs_Metric 31'!$T$6:$T$141,MATCH($J399,'Inputs_Metric 31'!$S$6:$S$141,0)   )   )
       )</f>
        <v>No Data</v>
      </c>
      <c r="N399" s="120" t="str">
        <f>IF(J399=0,"No Data",
IF(   OR(     INDEX('Inputs_Metric 31'!$U$6:$U$141,MATCH($J399,'Inputs_Metric 31'!$S$6:$S$141,0))="",     INDEX('Inputs_Metric 31'!$U$6:$U$141,MATCH($J399,'Inputs_Metric 31'!$S$6:$S$141,0))="CDL_Rev"  ),     "No Mapped Crop",INDEX('Inputs_Metric 31'!$U$6:$U$141,MATCH($J399,'Inputs_Metric 31'!$S$6:$S$141,0))))</f>
        <v>No Data</v>
      </c>
      <c r="O399" s="102" t="e">
        <f>IF(N399="No Mapped Crop","",'Inputs_Metric 31'!$H$43*INDEX('Inputs_Metric 31'!$D$6:$D$109,MATCH(CONCATENATE(N399,H399),'Inputs_Metric 31'!$E$6:$E$109,0)))</f>
        <v>#N/A</v>
      </c>
      <c r="P399" s="175" t="e">
        <f>IF(M399="No Mapped Crop","",INDEX('Inputs_Metric 31'!$M$7:$O$26,MATCH(M399,'Inputs_Metric 31'!$G$7:$G$26,0),MATCH('Inputs_Metric 31'!$H$44,'Inputs_Metric 31'!$M$6:$O$6,0)))</f>
        <v>#N/A</v>
      </c>
      <c r="Q399" s="184" t="e">
        <f t="shared" si="22"/>
        <v>#N/A</v>
      </c>
      <c r="R399" s="184" t="e">
        <f t="shared" si="23"/>
        <v>#N/A</v>
      </c>
    </row>
    <row r="400" spans="3:18" x14ac:dyDescent="0.25">
      <c r="C400">
        <f t="shared" si="21"/>
        <v>10</v>
      </c>
      <c r="D400">
        <f>COUNTIF($F$4:F400,F400)</f>
        <v>215</v>
      </c>
      <c r="E400" s="40">
        <f>'Agricultural Data'!C400</f>
        <v>0</v>
      </c>
      <c r="F400" s="40">
        <f>'Agricultural Data'!D400</f>
        <v>0</v>
      </c>
      <c r="G400" s="40">
        <f>'Agricultural Data'!E400</f>
        <v>0</v>
      </c>
      <c r="H400" s="38">
        <f>'Agricultural Data'!F400</f>
        <v>0</v>
      </c>
      <c r="I400" s="38">
        <f>'Agricultural Data'!G400</f>
        <v>0</v>
      </c>
      <c r="J400" s="38">
        <f>'Agricultural Data'!H400</f>
        <v>0</v>
      </c>
      <c r="K400" s="118">
        <f>'Agricultural Data'!I400</f>
        <v>0</v>
      </c>
      <c r="L400" s="121">
        <f>'Agricultural Data'!J400</f>
        <v>0</v>
      </c>
      <c r="M400" s="120" t="str">
        <f>IF(J400=0,"No Data",
IF(     OR(   INDEX('Inputs_Metric 31'!$T$6:$T$141,  MATCH($J400,'Inputs_Metric 31'!$S$6:$S$141,0))  =  "",     INDEX('Inputs_Metric 31'!$T$6:$T$141,MATCH($J400,'Inputs_Metric 31'!$S$6:$S$141,0))="CDL_Rev"),                 "No Mapped Crop",                  INDEX('Inputs_Metric 31'!$T$6:$T$141,MATCH($J400,'Inputs_Metric 31'!$S$6:$S$141,0)   )   )
       )</f>
        <v>No Data</v>
      </c>
      <c r="N400" s="120" t="str">
        <f>IF(J400=0,"No Data",
IF(   OR(     INDEX('Inputs_Metric 31'!$U$6:$U$141,MATCH($J400,'Inputs_Metric 31'!$S$6:$S$141,0))="",     INDEX('Inputs_Metric 31'!$U$6:$U$141,MATCH($J400,'Inputs_Metric 31'!$S$6:$S$141,0))="CDL_Rev"  ),     "No Mapped Crop",INDEX('Inputs_Metric 31'!$U$6:$U$141,MATCH($J400,'Inputs_Metric 31'!$S$6:$S$141,0))))</f>
        <v>No Data</v>
      </c>
      <c r="O400" s="102" t="e">
        <f>IF(N400="No Mapped Crop","",'Inputs_Metric 31'!$H$43*INDEX('Inputs_Metric 31'!$D$6:$D$109,MATCH(CONCATENATE(N400,H400),'Inputs_Metric 31'!$E$6:$E$109,0)))</f>
        <v>#N/A</v>
      </c>
      <c r="P400" s="175" t="e">
        <f>IF(M400="No Mapped Crop","",INDEX('Inputs_Metric 31'!$M$7:$O$26,MATCH(M400,'Inputs_Metric 31'!$G$7:$G$26,0),MATCH('Inputs_Metric 31'!$H$44,'Inputs_Metric 31'!$M$6:$O$6,0)))</f>
        <v>#N/A</v>
      </c>
      <c r="Q400" s="184" t="e">
        <f t="shared" si="22"/>
        <v>#N/A</v>
      </c>
      <c r="R400" s="184" t="e">
        <f t="shared" si="23"/>
        <v>#N/A</v>
      </c>
    </row>
    <row r="401" spans="3:18" x14ac:dyDescent="0.25">
      <c r="C401">
        <f t="shared" si="21"/>
        <v>10</v>
      </c>
      <c r="D401">
        <f>COUNTIF($F$4:F401,F401)</f>
        <v>216</v>
      </c>
      <c r="E401" s="40">
        <f>'Agricultural Data'!C401</f>
        <v>0</v>
      </c>
      <c r="F401" s="40">
        <f>'Agricultural Data'!D401</f>
        <v>0</v>
      </c>
      <c r="G401" s="40">
        <f>'Agricultural Data'!E401</f>
        <v>0</v>
      </c>
      <c r="H401" s="38">
        <f>'Agricultural Data'!F401</f>
        <v>0</v>
      </c>
      <c r="I401" s="38">
        <f>'Agricultural Data'!G401</f>
        <v>0</v>
      </c>
      <c r="J401" s="38">
        <f>'Agricultural Data'!H401</f>
        <v>0</v>
      </c>
      <c r="K401" s="118">
        <f>'Agricultural Data'!I401</f>
        <v>0</v>
      </c>
      <c r="L401" s="121">
        <f>'Agricultural Data'!J401</f>
        <v>0</v>
      </c>
      <c r="M401" s="120" t="str">
        <f>IF(J401=0,"No Data",
IF(     OR(   INDEX('Inputs_Metric 31'!$T$6:$T$141,  MATCH($J401,'Inputs_Metric 31'!$S$6:$S$141,0))  =  "",     INDEX('Inputs_Metric 31'!$T$6:$T$141,MATCH($J401,'Inputs_Metric 31'!$S$6:$S$141,0))="CDL_Rev"),                 "No Mapped Crop",                  INDEX('Inputs_Metric 31'!$T$6:$T$141,MATCH($J401,'Inputs_Metric 31'!$S$6:$S$141,0)   )   )
       )</f>
        <v>No Data</v>
      </c>
      <c r="N401" s="120" t="str">
        <f>IF(J401=0,"No Data",
IF(   OR(     INDEX('Inputs_Metric 31'!$U$6:$U$141,MATCH($J401,'Inputs_Metric 31'!$S$6:$S$141,0))="",     INDEX('Inputs_Metric 31'!$U$6:$U$141,MATCH($J401,'Inputs_Metric 31'!$S$6:$S$141,0))="CDL_Rev"  ),     "No Mapped Crop",INDEX('Inputs_Metric 31'!$U$6:$U$141,MATCH($J401,'Inputs_Metric 31'!$S$6:$S$141,0))))</f>
        <v>No Data</v>
      </c>
      <c r="O401" s="102" t="e">
        <f>IF(N401="No Mapped Crop","",'Inputs_Metric 31'!$H$43*INDEX('Inputs_Metric 31'!$D$6:$D$109,MATCH(CONCATENATE(N401,H401),'Inputs_Metric 31'!$E$6:$E$109,0)))</f>
        <v>#N/A</v>
      </c>
      <c r="P401" s="175" t="e">
        <f>IF(M401="No Mapped Crop","",INDEX('Inputs_Metric 31'!$M$7:$O$26,MATCH(M401,'Inputs_Metric 31'!$G$7:$G$26,0),MATCH('Inputs_Metric 31'!$H$44,'Inputs_Metric 31'!$M$6:$O$6,0)))</f>
        <v>#N/A</v>
      </c>
      <c r="Q401" s="184" t="e">
        <f t="shared" si="22"/>
        <v>#N/A</v>
      </c>
      <c r="R401" s="184" t="e">
        <f t="shared" si="23"/>
        <v>#N/A</v>
      </c>
    </row>
    <row r="402" spans="3:18" x14ac:dyDescent="0.25">
      <c r="C402">
        <f t="shared" si="21"/>
        <v>10</v>
      </c>
      <c r="D402">
        <f>COUNTIF($F$4:F402,F402)</f>
        <v>217</v>
      </c>
      <c r="E402" s="40">
        <f>'Agricultural Data'!C402</f>
        <v>0</v>
      </c>
      <c r="F402" s="40">
        <f>'Agricultural Data'!D402</f>
        <v>0</v>
      </c>
      <c r="G402" s="40">
        <f>'Agricultural Data'!E402</f>
        <v>0</v>
      </c>
      <c r="H402" s="38">
        <f>'Agricultural Data'!F402</f>
        <v>0</v>
      </c>
      <c r="I402" s="38">
        <f>'Agricultural Data'!G402</f>
        <v>0</v>
      </c>
      <c r="J402" s="38">
        <f>'Agricultural Data'!H402</f>
        <v>0</v>
      </c>
      <c r="K402" s="118">
        <f>'Agricultural Data'!I402</f>
        <v>0</v>
      </c>
      <c r="L402" s="121">
        <f>'Agricultural Data'!J402</f>
        <v>0</v>
      </c>
      <c r="M402" s="120" t="str">
        <f>IF(J402=0,"No Data",
IF(     OR(   INDEX('Inputs_Metric 31'!$T$6:$T$141,  MATCH($J402,'Inputs_Metric 31'!$S$6:$S$141,0))  =  "",     INDEX('Inputs_Metric 31'!$T$6:$T$141,MATCH($J402,'Inputs_Metric 31'!$S$6:$S$141,0))="CDL_Rev"),                 "No Mapped Crop",                  INDEX('Inputs_Metric 31'!$T$6:$T$141,MATCH($J402,'Inputs_Metric 31'!$S$6:$S$141,0)   )   )
       )</f>
        <v>No Data</v>
      </c>
      <c r="N402" s="120" t="str">
        <f>IF(J402=0,"No Data",
IF(   OR(     INDEX('Inputs_Metric 31'!$U$6:$U$141,MATCH($J402,'Inputs_Metric 31'!$S$6:$S$141,0))="",     INDEX('Inputs_Metric 31'!$U$6:$U$141,MATCH($J402,'Inputs_Metric 31'!$S$6:$S$141,0))="CDL_Rev"  ),     "No Mapped Crop",INDEX('Inputs_Metric 31'!$U$6:$U$141,MATCH($J402,'Inputs_Metric 31'!$S$6:$S$141,0))))</f>
        <v>No Data</v>
      </c>
      <c r="O402" s="102" t="e">
        <f>IF(N402="No Mapped Crop","",'Inputs_Metric 31'!$H$43*INDEX('Inputs_Metric 31'!$D$6:$D$109,MATCH(CONCATENATE(N402,H402),'Inputs_Metric 31'!$E$6:$E$109,0)))</f>
        <v>#N/A</v>
      </c>
      <c r="P402" s="175" t="e">
        <f>IF(M402="No Mapped Crop","",INDEX('Inputs_Metric 31'!$M$7:$O$26,MATCH(M402,'Inputs_Metric 31'!$G$7:$G$26,0),MATCH('Inputs_Metric 31'!$H$44,'Inputs_Metric 31'!$M$6:$O$6,0)))</f>
        <v>#N/A</v>
      </c>
      <c r="Q402" s="184" t="e">
        <f t="shared" si="22"/>
        <v>#N/A</v>
      </c>
      <c r="R402" s="184" t="e">
        <f t="shared" si="23"/>
        <v>#N/A</v>
      </c>
    </row>
    <row r="403" spans="3:18" x14ac:dyDescent="0.25">
      <c r="C403">
        <f t="shared" si="21"/>
        <v>10</v>
      </c>
      <c r="D403">
        <f>COUNTIF($F$4:F403,F403)</f>
        <v>218</v>
      </c>
      <c r="E403" s="40">
        <f>'Agricultural Data'!C403</f>
        <v>0</v>
      </c>
      <c r="F403" s="40">
        <f>'Agricultural Data'!D403</f>
        <v>0</v>
      </c>
      <c r="G403" s="40">
        <f>'Agricultural Data'!E403</f>
        <v>0</v>
      </c>
      <c r="H403" s="38">
        <f>'Agricultural Data'!F403</f>
        <v>0</v>
      </c>
      <c r="I403" s="38">
        <f>'Agricultural Data'!G403</f>
        <v>0</v>
      </c>
      <c r="J403" s="38">
        <f>'Agricultural Data'!H403</f>
        <v>0</v>
      </c>
      <c r="K403" s="118">
        <f>'Agricultural Data'!I403</f>
        <v>0</v>
      </c>
      <c r="L403" s="121">
        <f>'Agricultural Data'!J403</f>
        <v>0</v>
      </c>
      <c r="M403" s="120" t="str">
        <f>IF(J403=0,"No Data",
IF(     OR(   INDEX('Inputs_Metric 31'!$T$6:$T$141,  MATCH($J403,'Inputs_Metric 31'!$S$6:$S$141,0))  =  "",     INDEX('Inputs_Metric 31'!$T$6:$T$141,MATCH($J403,'Inputs_Metric 31'!$S$6:$S$141,0))="CDL_Rev"),                 "No Mapped Crop",                  INDEX('Inputs_Metric 31'!$T$6:$T$141,MATCH($J403,'Inputs_Metric 31'!$S$6:$S$141,0)   )   )
       )</f>
        <v>No Data</v>
      </c>
      <c r="N403" s="120" t="str">
        <f>IF(J403=0,"No Data",
IF(   OR(     INDEX('Inputs_Metric 31'!$U$6:$U$141,MATCH($J403,'Inputs_Metric 31'!$S$6:$S$141,0))="",     INDEX('Inputs_Metric 31'!$U$6:$U$141,MATCH($J403,'Inputs_Metric 31'!$S$6:$S$141,0))="CDL_Rev"  ),     "No Mapped Crop",INDEX('Inputs_Metric 31'!$U$6:$U$141,MATCH($J403,'Inputs_Metric 31'!$S$6:$S$141,0))))</f>
        <v>No Data</v>
      </c>
      <c r="O403" s="102" t="e">
        <f>IF(N403="No Mapped Crop","",'Inputs_Metric 31'!$H$43*INDEX('Inputs_Metric 31'!$D$6:$D$109,MATCH(CONCATENATE(N403,H403),'Inputs_Metric 31'!$E$6:$E$109,0)))</f>
        <v>#N/A</v>
      </c>
      <c r="P403" s="175" t="e">
        <f>IF(M403="No Mapped Crop","",INDEX('Inputs_Metric 31'!$M$7:$O$26,MATCH(M403,'Inputs_Metric 31'!$G$7:$G$26,0),MATCH('Inputs_Metric 31'!$H$44,'Inputs_Metric 31'!$M$6:$O$6,0)))</f>
        <v>#N/A</v>
      </c>
      <c r="Q403" s="184" t="e">
        <f t="shared" si="22"/>
        <v>#N/A</v>
      </c>
      <c r="R403" s="184" t="e">
        <f t="shared" si="23"/>
        <v>#N/A</v>
      </c>
    </row>
    <row r="404" spans="3:18" x14ac:dyDescent="0.25">
      <c r="C404">
        <f t="shared" si="21"/>
        <v>10</v>
      </c>
      <c r="D404">
        <f>COUNTIF($F$4:F404,F404)</f>
        <v>219</v>
      </c>
      <c r="E404" s="40">
        <f>'Agricultural Data'!C404</f>
        <v>0</v>
      </c>
      <c r="F404" s="40">
        <f>'Agricultural Data'!D404</f>
        <v>0</v>
      </c>
      <c r="G404" s="40">
        <f>'Agricultural Data'!E404</f>
        <v>0</v>
      </c>
      <c r="H404" s="38">
        <f>'Agricultural Data'!F404</f>
        <v>0</v>
      </c>
      <c r="I404" s="38">
        <f>'Agricultural Data'!G404</f>
        <v>0</v>
      </c>
      <c r="J404" s="38">
        <f>'Agricultural Data'!H404</f>
        <v>0</v>
      </c>
      <c r="K404" s="118">
        <f>'Agricultural Data'!I404</f>
        <v>0</v>
      </c>
      <c r="L404" s="121">
        <f>'Agricultural Data'!J404</f>
        <v>0</v>
      </c>
      <c r="M404" s="120" t="str">
        <f>IF(J404=0,"No Data",
IF(     OR(   INDEX('Inputs_Metric 31'!$T$6:$T$141,  MATCH($J404,'Inputs_Metric 31'!$S$6:$S$141,0))  =  "",     INDEX('Inputs_Metric 31'!$T$6:$T$141,MATCH($J404,'Inputs_Metric 31'!$S$6:$S$141,0))="CDL_Rev"),                 "No Mapped Crop",                  INDEX('Inputs_Metric 31'!$T$6:$T$141,MATCH($J404,'Inputs_Metric 31'!$S$6:$S$141,0)   )   )
       )</f>
        <v>No Data</v>
      </c>
      <c r="N404" s="120" t="str">
        <f>IF(J404=0,"No Data",
IF(   OR(     INDEX('Inputs_Metric 31'!$U$6:$U$141,MATCH($J404,'Inputs_Metric 31'!$S$6:$S$141,0))="",     INDEX('Inputs_Metric 31'!$U$6:$U$141,MATCH($J404,'Inputs_Metric 31'!$S$6:$S$141,0))="CDL_Rev"  ),     "No Mapped Crop",INDEX('Inputs_Metric 31'!$U$6:$U$141,MATCH($J404,'Inputs_Metric 31'!$S$6:$S$141,0))))</f>
        <v>No Data</v>
      </c>
      <c r="O404" s="102" t="e">
        <f>IF(N404="No Mapped Crop","",'Inputs_Metric 31'!$H$43*INDEX('Inputs_Metric 31'!$D$6:$D$109,MATCH(CONCATENATE(N404,H404),'Inputs_Metric 31'!$E$6:$E$109,0)))</f>
        <v>#N/A</v>
      </c>
      <c r="P404" s="175" t="e">
        <f>IF(M404="No Mapped Crop","",INDEX('Inputs_Metric 31'!$M$7:$O$26,MATCH(M404,'Inputs_Metric 31'!$G$7:$G$26,0),MATCH('Inputs_Metric 31'!$H$44,'Inputs_Metric 31'!$M$6:$O$6,0)))</f>
        <v>#N/A</v>
      </c>
      <c r="Q404" s="184" t="e">
        <f t="shared" si="22"/>
        <v>#N/A</v>
      </c>
      <c r="R404" s="184" t="e">
        <f t="shared" si="23"/>
        <v>#N/A</v>
      </c>
    </row>
    <row r="405" spans="3:18" x14ac:dyDescent="0.25">
      <c r="C405">
        <f t="shared" si="21"/>
        <v>10</v>
      </c>
      <c r="D405">
        <f>COUNTIF($F$4:F405,F405)</f>
        <v>220</v>
      </c>
      <c r="E405" s="40">
        <f>'Agricultural Data'!C405</f>
        <v>0</v>
      </c>
      <c r="F405" s="40">
        <f>'Agricultural Data'!D405</f>
        <v>0</v>
      </c>
      <c r="G405" s="40">
        <f>'Agricultural Data'!E405</f>
        <v>0</v>
      </c>
      <c r="H405" s="38">
        <f>'Agricultural Data'!F405</f>
        <v>0</v>
      </c>
      <c r="I405" s="38">
        <f>'Agricultural Data'!G405</f>
        <v>0</v>
      </c>
      <c r="J405" s="38">
        <f>'Agricultural Data'!H405</f>
        <v>0</v>
      </c>
      <c r="K405" s="118">
        <f>'Agricultural Data'!I405</f>
        <v>0</v>
      </c>
      <c r="L405" s="121">
        <f>'Agricultural Data'!J405</f>
        <v>0</v>
      </c>
      <c r="M405" s="120" t="str">
        <f>IF(J405=0,"No Data",
IF(     OR(   INDEX('Inputs_Metric 31'!$T$6:$T$141,  MATCH($J405,'Inputs_Metric 31'!$S$6:$S$141,0))  =  "",     INDEX('Inputs_Metric 31'!$T$6:$T$141,MATCH($J405,'Inputs_Metric 31'!$S$6:$S$141,0))="CDL_Rev"),                 "No Mapped Crop",                  INDEX('Inputs_Metric 31'!$T$6:$T$141,MATCH($J405,'Inputs_Metric 31'!$S$6:$S$141,0)   )   )
       )</f>
        <v>No Data</v>
      </c>
      <c r="N405" s="120" t="str">
        <f>IF(J405=0,"No Data",
IF(   OR(     INDEX('Inputs_Metric 31'!$U$6:$U$141,MATCH($J405,'Inputs_Metric 31'!$S$6:$S$141,0))="",     INDEX('Inputs_Metric 31'!$U$6:$U$141,MATCH($J405,'Inputs_Metric 31'!$S$6:$S$141,0))="CDL_Rev"  ),     "No Mapped Crop",INDEX('Inputs_Metric 31'!$U$6:$U$141,MATCH($J405,'Inputs_Metric 31'!$S$6:$S$141,0))))</f>
        <v>No Data</v>
      </c>
      <c r="O405" s="102" t="e">
        <f>IF(N405="No Mapped Crop","",'Inputs_Metric 31'!$H$43*INDEX('Inputs_Metric 31'!$D$6:$D$109,MATCH(CONCATENATE(N405,H405),'Inputs_Metric 31'!$E$6:$E$109,0)))</f>
        <v>#N/A</v>
      </c>
      <c r="P405" s="175" t="e">
        <f>IF(M405="No Mapped Crop","",INDEX('Inputs_Metric 31'!$M$7:$O$26,MATCH(M405,'Inputs_Metric 31'!$G$7:$G$26,0),MATCH('Inputs_Metric 31'!$H$44,'Inputs_Metric 31'!$M$6:$O$6,0)))</f>
        <v>#N/A</v>
      </c>
      <c r="Q405" s="184" t="e">
        <f t="shared" si="22"/>
        <v>#N/A</v>
      </c>
      <c r="R405" s="184" t="e">
        <f t="shared" si="23"/>
        <v>#N/A</v>
      </c>
    </row>
    <row r="406" spans="3:18" x14ac:dyDescent="0.25">
      <c r="C406">
        <f t="shared" si="21"/>
        <v>10</v>
      </c>
      <c r="D406">
        <f>COUNTIF($F$4:F406,F406)</f>
        <v>221</v>
      </c>
      <c r="E406" s="40">
        <f>'Agricultural Data'!C406</f>
        <v>0</v>
      </c>
      <c r="F406" s="40">
        <f>'Agricultural Data'!D406</f>
        <v>0</v>
      </c>
      <c r="G406" s="40">
        <f>'Agricultural Data'!E406</f>
        <v>0</v>
      </c>
      <c r="H406" s="38">
        <f>'Agricultural Data'!F406</f>
        <v>0</v>
      </c>
      <c r="I406" s="38">
        <f>'Agricultural Data'!G406</f>
        <v>0</v>
      </c>
      <c r="J406" s="38">
        <f>'Agricultural Data'!H406</f>
        <v>0</v>
      </c>
      <c r="K406" s="118">
        <f>'Agricultural Data'!I406</f>
        <v>0</v>
      </c>
      <c r="L406" s="121">
        <f>'Agricultural Data'!J406</f>
        <v>0</v>
      </c>
      <c r="M406" s="120" t="str">
        <f>IF(J406=0,"No Data",
IF(     OR(   INDEX('Inputs_Metric 31'!$T$6:$T$141,  MATCH($J406,'Inputs_Metric 31'!$S$6:$S$141,0))  =  "",     INDEX('Inputs_Metric 31'!$T$6:$T$141,MATCH($J406,'Inputs_Metric 31'!$S$6:$S$141,0))="CDL_Rev"),                 "No Mapped Crop",                  INDEX('Inputs_Metric 31'!$T$6:$T$141,MATCH($J406,'Inputs_Metric 31'!$S$6:$S$141,0)   )   )
       )</f>
        <v>No Data</v>
      </c>
      <c r="N406" s="120" t="str">
        <f>IF(J406=0,"No Data",
IF(   OR(     INDEX('Inputs_Metric 31'!$U$6:$U$141,MATCH($J406,'Inputs_Metric 31'!$S$6:$S$141,0))="",     INDEX('Inputs_Metric 31'!$U$6:$U$141,MATCH($J406,'Inputs_Metric 31'!$S$6:$S$141,0))="CDL_Rev"  ),     "No Mapped Crop",INDEX('Inputs_Metric 31'!$U$6:$U$141,MATCH($J406,'Inputs_Metric 31'!$S$6:$S$141,0))))</f>
        <v>No Data</v>
      </c>
      <c r="O406" s="102" t="e">
        <f>IF(N406="No Mapped Crop","",'Inputs_Metric 31'!$H$43*INDEX('Inputs_Metric 31'!$D$6:$D$109,MATCH(CONCATENATE(N406,H406),'Inputs_Metric 31'!$E$6:$E$109,0)))</f>
        <v>#N/A</v>
      </c>
      <c r="P406" s="175" t="e">
        <f>IF(M406="No Mapped Crop","",INDEX('Inputs_Metric 31'!$M$7:$O$26,MATCH(M406,'Inputs_Metric 31'!$G$7:$G$26,0),MATCH('Inputs_Metric 31'!$H$44,'Inputs_Metric 31'!$M$6:$O$6,0)))</f>
        <v>#N/A</v>
      </c>
      <c r="Q406" s="184" t="e">
        <f t="shared" si="22"/>
        <v>#N/A</v>
      </c>
      <c r="R406" s="184" t="e">
        <f t="shared" si="23"/>
        <v>#N/A</v>
      </c>
    </row>
    <row r="407" spans="3:18" x14ac:dyDescent="0.25">
      <c r="C407">
        <f t="shared" si="21"/>
        <v>10</v>
      </c>
      <c r="D407">
        <f>COUNTIF($F$4:F407,F407)</f>
        <v>222</v>
      </c>
      <c r="E407" s="40">
        <f>'Agricultural Data'!C407</f>
        <v>0</v>
      </c>
      <c r="F407" s="40">
        <f>'Agricultural Data'!D407</f>
        <v>0</v>
      </c>
      <c r="G407" s="40">
        <f>'Agricultural Data'!E407</f>
        <v>0</v>
      </c>
      <c r="H407" s="38">
        <f>'Agricultural Data'!F407</f>
        <v>0</v>
      </c>
      <c r="I407" s="38">
        <f>'Agricultural Data'!G407</f>
        <v>0</v>
      </c>
      <c r="J407" s="38">
        <f>'Agricultural Data'!H407</f>
        <v>0</v>
      </c>
      <c r="K407" s="118">
        <f>'Agricultural Data'!I407</f>
        <v>0</v>
      </c>
      <c r="L407" s="121">
        <f>'Agricultural Data'!J407</f>
        <v>0</v>
      </c>
      <c r="M407" s="120" t="str">
        <f>IF(J407=0,"No Data",
IF(     OR(   INDEX('Inputs_Metric 31'!$T$6:$T$141,  MATCH($J407,'Inputs_Metric 31'!$S$6:$S$141,0))  =  "",     INDEX('Inputs_Metric 31'!$T$6:$T$141,MATCH($J407,'Inputs_Metric 31'!$S$6:$S$141,0))="CDL_Rev"),                 "No Mapped Crop",                  INDEX('Inputs_Metric 31'!$T$6:$T$141,MATCH($J407,'Inputs_Metric 31'!$S$6:$S$141,0)   )   )
       )</f>
        <v>No Data</v>
      </c>
      <c r="N407" s="120" t="str">
        <f>IF(J407=0,"No Data",
IF(   OR(     INDEX('Inputs_Metric 31'!$U$6:$U$141,MATCH($J407,'Inputs_Metric 31'!$S$6:$S$141,0))="",     INDEX('Inputs_Metric 31'!$U$6:$U$141,MATCH($J407,'Inputs_Metric 31'!$S$6:$S$141,0))="CDL_Rev"  ),     "No Mapped Crop",INDEX('Inputs_Metric 31'!$U$6:$U$141,MATCH($J407,'Inputs_Metric 31'!$S$6:$S$141,0))))</f>
        <v>No Data</v>
      </c>
      <c r="O407" s="102" t="e">
        <f>IF(N407="No Mapped Crop","",'Inputs_Metric 31'!$H$43*INDEX('Inputs_Metric 31'!$D$6:$D$109,MATCH(CONCATENATE(N407,H407),'Inputs_Metric 31'!$E$6:$E$109,0)))</f>
        <v>#N/A</v>
      </c>
      <c r="P407" s="175" t="e">
        <f>IF(M407="No Mapped Crop","",INDEX('Inputs_Metric 31'!$M$7:$O$26,MATCH(M407,'Inputs_Metric 31'!$G$7:$G$26,0),MATCH('Inputs_Metric 31'!$H$44,'Inputs_Metric 31'!$M$6:$O$6,0)))</f>
        <v>#N/A</v>
      </c>
      <c r="Q407" s="184" t="e">
        <f t="shared" si="22"/>
        <v>#N/A</v>
      </c>
      <c r="R407" s="184" t="e">
        <f t="shared" si="23"/>
        <v>#N/A</v>
      </c>
    </row>
    <row r="408" spans="3:18" x14ac:dyDescent="0.25">
      <c r="C408">
        <f t="shared" si="21"/>
        <v>10</v>
      </c>
      <c r="D408">
        <f>COUNTIF($F$4:F408,F408)</f>
        <v>223</v>
      </c>
      <c r="E408" s="40">
        <f>'Agricultural Data'!C408</f>
        <v>0</v>
      </c>
      <c r="F408" s="40">
        <f>'Agricultural Data'!D408</f>
        <v>0</v>
      </c>
      <c r="G408" s="40">
        <f>'Agricultural Data'!E408</f>
        <v>0</v>
      </c>
      <c r="H408" s="38">
        <f>'Agricultural Data'!F408</f>
        <v>0</v>
      </c>
      <c r="I408" s="38">
        <f>'Agricultural Data'!G408</f>
        <v>0</v>
      </c>
      <c r="J408" s="38">
        <f>'Agricultural Data'!H408</f>
        <v>0</v>
      </c>
      <c r="K408" s="118">
        <f>'Agricultural Data'!I408</f>
        <v>0</v>
      </c>
      <c r="L408" s="121">
        <f>'Agricultural Data'!J408</f>
        <v>0</v>
      </c>
      <c r="M408" s="120" t="str">
        <f>IF(J408=0,"No Data",
IF(     OR(   INDEX('Inputs_Metric 31'!$T$6:$T$141,  MATCH($J408,'Inputs_Metric 31'!$S$6:$S$141,0))  =  "",     INDEX('Inputs_Metric 31'!$T$6:$T$141,MATCH($J408,'Inputs_Metric 31'!$S$6:$S$141,0))="CDL_Rev"),                 "No Mapped Crop",                  INDEX('Inputs_Metric 31'!$T$6:$T$141,MATCH($J408,'Inputs_Metric 31'!$S$6:$S$141,0)   )   )
       )</f>
        <v>No Data</v>
      </c>
      <c r="N408" s="120" t="str">
        <f>IF(J408=0,"No Data",
IF(   OR(     INDEX('Inputs_Metric 31'!$U$6:$U$141,MATCH($J408,'Inputs_Metric 31'!$S$6:$S$141,0))="",     INDEX('Inputs_Metric 31'!$U$6:$U$141,MATCH($J408,'Inputs_Metric 31'!$S$6:$S$141,0))="CDL_Rev"  ),     "No Mapped Crop",INDEX('Inputs_Metric 31'!$U$6:$U$141,MATCH($J408,'Inputs_Metric 31'!$S$6:$S$141,0))))</f>
        <v>No Data</v>
      </c>
      <c r="O408" s="102" t="e">
        <f>IF(N408="No Mapped Crop","",'Inputs_Metric 31'!$H$43*INDEX('Inputs_Metric 31'!$D$6:$D$109,MATCH(CONCATENATE(N408,H408),'Inputs_Metric 31'!$E$6:$E$109,0)))</f>
        <v>#N/A</v>
      </c>
      <c r="P408" s="175" t="e">
        <f>IF(M408="No Mapped Crop","",INDEX('Inputs_Metric 31'!$M$7:$O$26,MATCH(M408,'Inputs_Metric 31'!$G$7:$G$26,0),MATCH('Inputs_Metric 31'!$H$44,'Inputs_Metric 31'!$M$6:$O$6,0)))</f>
        <v>#N/A</v>
      </c>
      <c r="Q408" s="184" t="e">
        <f t="shared" si="22"/>
        <v>#N/A</v>
      </c>
      <c r="R408" s="184" t="e">
        <f t="shared" si="23"/>
        <v>#N/A</v>
      </c>
    </row>
    <row r="409" spans="3:18" x14ac:dyDescent="0.25">
      <c r="C409">
        <f t="shared" si="21"/>
        <v>10</v>
      </c>
      <c r="D409">
        <f>COUNTIF($F$4:F409,F409)</f>
        <v>224</v>
      </c>
      <c r="E409" s="40">
        <f>'Agricultural Data'!C409</f>
        <v>0</v>
      </c>
      <c r="F409" s="40">
        <f>'Agricultural Data'!D409</f>
        <v>0</v>
      </c>
      <c r="G409" s="40">
        <f>'Agricultural Data'!E409</f>
        <v>0</v>
      </c>
      <c r="H409" s="38">
        <f>'Agricultural Data'!F409</f>
        <v>0</v>
      </c>
      <c r="I409" s="38">
        <f>'Agricultural Data'!G409</f>
        <v>0</v>
      </c>
      <c r="J409" s="38">
        <f>'Agricultural Data'!H409</f>
        <v>0</v>
      </c>
      <c r="K409" s="118">
        <f>'Agricultural Data'!I409</f>
        <v>0</v>
      </c>
      <c r="L409" s="121">
        <f>'Agricultural Data'!J409</f>
        <v>0</v>
      </c>
      <c r="M409" s="120" t="str">
        <f>IF(J409=0,"No Data",
IF(     OR(   INDEX('Inputs_Metric 31'!$T$6:$T$141,  MATCH($J409,'Inputs_Metric 31'!$S$6:$S$141,0))  =  "",     INDEX('Inputs_Metric 31'!$T$6:$T$141,MATCH($J409,'Inputs_Metric 31'!$S$6:$S$141,0))="CDL_Rev"),                 "No Mapped Crop",                  INDEX('Inputs_Metric 31'!$T$6:$T$141,MATCH($J409,'Inputs_Metric 31'!$S$6:$S$141,0)   )   )
       )</f>
        <v>No Data</v>
      </c>
      <c r="N409" s="120" t="str">
        <f>IF(J409=0,"No Data",
IF(   OR(     INDEX('Inputs_Metric 31'!$U$6:$U$141,MATCH($J409,'Inputs_Metric 31'!$S$6:$S$141,0))="",     INDEX('Inputs_Metric 31'!$U$6:$U$141,MATCH($J409,'Inputs_Metric 31'!$S$6:$S$141,0))="CDL_Rev"  ),     "No Mapped Crop",INDEX('Inputs_Metric 31'!$U$6:$U$141,MATCH($J409,'Inputs_Metric 31'!$S$6:$S$141,0))))</f>
        <v>No Data</v>
      </c>
      <c r="O409" s="102" t="e">
        <f>IF(N409="No Mapped Crop","",'Inputs_Metric 31'!$H$43*INDEX('Inputs_Metric 31'!$D$6:$D$109,MATCH(CONCATENATE(N409,H409),'Inputs_Metric 31'!$E$6:$E$109,0)))</f>
        <v>#N/A</v>
      </c>
      <c r="P409" s="175" t="e">
        <f>IF(M409="No Mapped Crop","",INDEX('Inputs_Metric 31'!$M$7:$O$26,MATCH(M409,'Inputs_Metric 31'!$G$7:$G$26,0),MATCH('Inputs_Metric 31'!$H$44,'Inputs_Metric 31'!$M$6:$O$6,0)))</f>
        <v>#N/A</v>
      </c>
      <c r="Q409" s="184" t="e">
        <f t="shared" si="22"/>
        <v>#N/A</v>
      </c>
      <c r="R409" s="184" t="e">
        <f t="shared" si="23"/>
        <v>#N/A</v>
      </c>
    </row>
    <row r="410" spans="3:18" x14ac:dyDescent="0.25">
      <c r="C410">
        <f t="shared" si="21"/>
        <v>10</v>
      </c>
      <c r="D410">
        <f>COUNTIF($F$4:F410,F410)</f>
        <v>225</v>
      </c>
      <c r="E410" s="40">
        <f>'Agricultural Data'!C410</f>
        <v>0</v>
      </c>
      <c r="F410" s="40">
        <f>'Agricultural Data'!D410</f>
        <v>0</v>
      </c>
      <c r="G410" s="40">
        <f>'Agricultural Data'!E410</f>
        <v>0</v>
      </c>
      <c r="H410" s="38">
        <f>'Agricultural Data'!F410</f>
        <v>0</v>
      </c>
      <c r="I410" s="38">
        <f>'Agricultural Data'!G410</f>
        <v>0</v>
      </c>
      <c r="J410" s="38">
        <f>'Agricultural Data'!H410</f>
        <v>0</v>
      </c>
      <c r="K410" s="118">
        <f>'Agricultural Data'!I410</f>
        <v>0</v>
      </c>
      <c r="L410" s="121">
        <f>'Agricultural Data'!J410</f>
        <v>0</v>
      </c>
      <c r="M410" s="120" t="str">
        <f>IF(J410=0,"No Data",
IF(     OR(   INDEX('Inputs_Metric 31'!$T$6:$T$141,  MATCH($J410,'Inputs_Metric 31'!$S$6:$S$141,0))  =  "",     INDEX('Inputs_Metric 31'!$T$6:$T$141,MATCH($J410,'Inputs_Metric 31'!$S$6:$S$141,0))="CDL_Rev"),                 "No Mapped Crop",                  INDEX('Inputs_Metric 31'!$T$6:$T$141,MATCH($J410,'Inputs_Metric 31'!$S$6:$S$141,0)   )   )
       )</f>
        <v>No Data</v>
      </c>
      <c r="N410" s="120" t="str">
        <f>IF(J410=0,"No Data",
IF(   OR(     INDEX('Inputs_Metric 31'!$U$6:$U$141,MATCH($J410,'Inputs_Metric 31'!$S$6:$S$141,0))="",     INDEX('Inputs_Metric 31'!$U$6:$U$141,MATCH($J410,'Inputs_Metric 31'!$S$6:$S$141,0))="CDL_Rev"  ),     "No Mapped Crop",INDEX('Inputs_Metric 31'!$U$6:$U$141,MATCH($J410,'Inputs_Metric 31'!$S$6:$S$141,0))))</f>
        <v>No Data</v>
      </c>
      <c r="O410" s="102" t="e">
        <f>IF(N410="No Mapped Crop","",'Inputs_Metric 31'!$H$43*INDEX('Inputs_Metric 31'!$D$6:$D$109,MATCH(CONCATENATE(N410,H410),'Inputs_Metric 31'!$E$6:$E$109,0)))</f>
        <v>#N/A</v>
      </c>
      <c r="P410" s="175" t="e">
        <f>IF(M410="No Mapped Crop","",INDEX('Inputs_Metric 31'!$M$7:$O$26,MATCH(M410,'Inputs_Metric 31'!$G$7:$G$26,0),MATCH('Inputs_Metric 31'!$H$44,'Inputs_Metric 31'!$M$6:$O$6,0)))</f>
        <v>#N/A</v>
      </c>
      <c r="Q410" s="184" t="e">
        <f t="shared" si="22"/>
        <v>#N/A</v>
      </c>
      <c r="R410" s="184" t="e">
        <f t="shared" si="23"/>
        <v>#N/A</v>
      </c>
    </row>
    <row r="411" spans="3:18" x14ac:dyDescent="0.25">
      <c r="C411">
        <f t="shared" si="21"/>
        <v>10</v>
      </c>
      <c r="D411">
        <f>COUNTIF($F$4:F411,F411)</f>
        <v>226</v>
      </c>
      <c r="E411" s="40">
        <f>'Agricultural Data'!C411</f>
        <v>0</v>
      </c>
      <c r="F411" s="40">
        <f>'Agricultural Data'!D411</f>
        <v>0</v>
      </c>
      <c r="G411" s="40">
        <f>'Agricultural Data'!E411</f>
        <v>0</v>
      </c>
      <c r="H411" s="38">
        <f>'Agricultural Data'!F411</f>
        <v>0</v>
      </c>
      <c r="I411" s="38">
        <f>'Agricultural Data'!G411</f>
        <v>0</v>
      </c>
      <c r="J411" s="38">
        <f>'Agricultural Data'!H411</f>
        <v>0</v>
      </c>
      <c r="K411" s="118">
        <f>'Agricultural Data'!I411</f>
        <v>0</v>
      </c>
      <c r="L411" s="121">
        <f>'Agricultural Data'!J411</f>
        <v>0</v>
      </c>
      <c r="M411" s="120" t="str">
        <f>IF(J411=0,"No Data",
IF(     OR(   INDEX('Inputs_Metric 31'!$T$6:$T$141,  MATCH($J411,'Inputs_Metric 31'!$S$6:$S$141,0))  =  "",     INDEX('Inputs_Metric 31'!$T$6:$T$141,MATCH($J411,'Inputs_Metric 31'!$S$6:$S$141,0))="CDL_Rev"),                 "No Mapped Crop",                  INDEX('Inputs_Metric 31'!$T$6:$T$141,MATCH($J411,'Inputs_Metric 31'!$S$6:$S$141,0)   )   )
       )</f>
        <v>No Data</v>
      </c>
      <c r="N411" s="120" t="str">
        <f>IF(J411=0,"No Data",
IF(   OR(     INDEX('Inputs_Metric 31'!$U$6:$U$141,MATCH($J411,'Inputs_Metric 31'!$S$6:$S$141,0))="",     INDEX('Inputs_Metric 31'!$U$6:$U$141,MATCH($J411,'Inputs_Metric 31'!$S$6:$S$141,0))="CDL_Rev"  ),     "No Mapped Crop",INDEX('Inputs_Metric 31'!$U$6:$U$141,MATCH($J411,'Inputs_Metric 31'!$S$6:$S$141,0))))</f>
        <v>No Data</v>
      </c>
      <c r="O411" s="102" t="e">
        <f>IF(N411="No Mapped Crop","",'Inputs_Metric 31'!$H$43*INDEX('Inputs_Metric 31'!$D$6:$D$109,MATCH(CONCATENATE(N411,H411),'Inputs_Metric 31'!$E$6:$E$109,0)))</f>
        <v>#N/A</v>
      </c>
      <c r="P411" s="175" t="e">
        <f>IF(M411="No Mapped Crop","",INDEX('Inputs_Metric 31'!$M$7:$O$26,MATCH(M411,'Inputs_Metric 31'!$G$7:$G$26,0),MATCH('Inputs_Metric 31'!$H$44,'Inputs_Metric 31'!$M$6:$O$6,0)))</f>
        <v>#N/A</v>
      </c>
      <c r="Q411" s="184" t="e">
        <f t="shared" si="22"/>
        <v>#N/A</v>
      </c>
      <c r="R411" s="184" t="e">
        <f t="shared" si="23"/>
        <v>#N/A</v>
      </c>
    </row>
    <row r="412" spans="3:18" x14ac:dyDescent="0.25">
      <c r="C412">
        <f t="shared" si="21"/>
        <v>10</v>
      </c>
      <c r="D412">
        <f>COUNTIF($F$4:F412,F412)</f>
        <v>227</v>
      </c>
      <c r="E412" s="40">
        <f>'Agricultural Data'!C412</f>
        <v>0</v>
      </c>
      <c r="F412" s="40">
        <f>'Agricultural Data'!D412</f>
        <v>0</v>
      </c>
      <c r="G412" s="40">
        <f>'Agricultural Data'!E412</f>
        <v>0</v>
      </c>
      <c r="H412" s="38">
        <f>'Agricultural Data'!F412</f>
        <v>0</v>
      </c>
      <c r="I412" s="38">
        <f>'Agricultural Data'!G412</f>
        <v>0</v>
      </c>
      <c r="J412" s="38">
        <f>'Agricultural Data'!H412</f>
        <v>0</v>
      </c>
      <c r="K412" s="118">
        <f>'Agricultural Data'!I412</f>
        <v>0</v>
      </c>
      <c r="L412" s="121">
        <f>'Agricultural Data'!J412</f>
        <v>0</v>
      </c>
      <c r="M412" s="120" t="str">
        <f>IF(J412=0,"No Data",
IF(     OR(   INDEX('Inputs_Metric 31'!$T$6:$T$141,  MATCH($J412,'Inputs_Metric 31'!$S$6:$S$141,0))  =  "",     INDEX('Inputs_Metric 31'!$T$6:$T$141,MATCH($J412,'Inputs_Metric 31'!$S$6:$S$141,0))="CDL_Rev"),                 "No Mapped Crop",                  INDEX('Inputs_Metric 31'!$T$6:$T$141,MATCH($J412,'Inputs_Metric 31'!$S$6:$S$141,0)   )   )
       )</f>
        <v>No Data</v>
      </c>
      <c r="N412" s="120" t="str">
        <f>IF(J412=0,"No Data",
IF(   OR(     INDEX('Inputs_Metric 31'!$U$6:$U$141,MATCH($J412,'Inputs_Metric 31'!$S$6:$S$141,0))="",     INDEX('Inputs_Metric 31'!$U$6:$U$141,MATCH($J412,'Inputs_Metric 31'!$S$6:$S$141,0))="CDL_Rev"  ),     "No Mapped Crop",INDEX('Inputs_Metric 31'!$U$6:$U$141,MATCH($J412,'Inputs_Metric 31'!$S$6:$S$141,0))))</f>
        <v>No Data</v>
      </c>
      <c r="O412" s="102" t="e">
        <f>IF(N412="No Mapped Crop","",'Inputs_Metric 31'!$H$43*INDEX('Inputs_Metric 31'!$D$6:$D$109,MATCH(CONCATENATE(N412,H412),'Inputs_Metric 31'!$E$6:$E$109,0)))</f>
        <v>#N/A</v>
      </c>
      <c r="P412" s="175" t="e">
        <f>IF(M412="No Mapped Crop","",INDEX('Inputs_Metric 31'!$M$7:$O$26,MATCH(M412,'Inputs_Metric 31'!$G$7:$G$26,0),MATCH('Inputs_Metric 31'!$H$44,'Inputs_Metric 31'!$M$6:$O$6,0)))</f>
        <v>#N/A</v>
      </c>
      <c r="Q412" s="184" t="e">
        <f t="shared" si="22"/>
        <v>#N/A</v>
      </c>
      <c r="R412" s="184" t="e">
        <f t="shared" si="23"/>
        <v>#N/A</v>
      </c>
    </row>
    <row r="413" spans="3:18" x14ac:dyDescent="0.25">
      <c r="C413">
        <f t="shared" si="21"/>
        <v>10</v>
      </c>
      <c r="D413">
        <f>COUNTIF($F$4:F413,F413)</f>
        <v>228</v>
      </c>
      <c r="E413" s="40">
        <f>'Agricultural Data'!C413</f>
        <v>0</v>
      </c>
      <c r="F413" s="40">
        <f>'Agricultural Data'!D413</f>
        <v>0</v>
      </c>
      <c r="G413" s="40">
        <f>'Agricultural Data'!E413</f>
        <v>0</v>
      </c>
      <c r="H413" s="38">
        <f>'Agricultural Data'!F413</f>
        <v>0</v>
      </c>
      <c r="I413" s="38">
        <f>'Agricultural Data'!G413</f>
        <v>0</v>
      </c>
      <c r="J413" s="38">
        <f>'Agricultural Data'!H413</f>
        <v>0</v>
      </c>
      <c r="K413" s="118">
        <f>'Agricultural Data'!I413</f>
        <v>0</v>
      </c>
      <c r="L413" s="121">
        <f>'Agricultural Data'!J413</f>
        <v>0</v>
      </c>
      <c r="M413" s="120" t="str">
        <f>IF(J413=0,"No Data",
IF(     OR(   INDEX('Inputs_Metric 31'!$T$6:$T$141,  MATCH($J413,'Inputs_Metric 31'!$S$6:$S$141,0))  =  "",     INDEX('Inputs_Metric 31'!$T$6:$T$141,MATCH($J413,'Inputs_Metric 31'!$S$6:$S$141,0))="CDL_Rev"),                 "No Mapped Crop",                  INDEX('Inputs_Metric 31'!$T$6:$T$141,MATCH($J413,'Inputs_Metric 31'!$S$6:$S$141,0)   )   )
       )</f>
        <v>No Data</v>
      </c>
      <c r="N413" s="120" t="str">
        <f>IF(J413=0,"No Data",
IF(   OR(     INDEX('Inputs_Metric 31'!$U$6:$U$141,MATCH($J413,'Inputs_Metric 31'!$S$6:$S$141,0))="",     INDEX('Inputs_Metric 31'!$U$6:$U$141,MATCH($J413,'Inputs_Metric 31'!$S$6:$S$141,0))="CDL_Rev"  ),     "No Mapped Crop",INDEX('Inputs_Metric 31'!$U$6:$U$141,MATCH($J413,'Inputs_Metric 31'!$S$6:$S$141,0))))</f>
        <v>No Data</v>
      </c>
      <c r="O413" s="102" t="e">
        <f>IF(N413="No Mapped Crop","",'Inputs_Metric 31'!$H$43*INDEX('Inputs_Metric 31'!$D$6:$D$109,MATCH(CONCATENATE(N413,H413),'Inputs_Metric 31'!$E$6:$E$109,0)))</f>
        <v>#N/A</v>
      </c>
      <c r="P413" s="175" t="e">
        <f>IF(M413="No Mapped Crop","",INDEX('Inputs_Metric 31'!$M$7:$O$26,MATCH(M413,'Inputs_Metric 31'!$G$7:$G$26,0),MATCH('Inputs_Metric 31'!$H$44,'Inputs_Metric 31'!$M$6:$O$6,0)))</f>
        <v>#N/A</v>
      </c>
      <c r="Q413" s="184" t="e">
        <f t="shared" si="22"/>
        <v>#N/A</v>
      </c>
      <c r="R413" s="184" t="e">
        <f t="shared" si="23"/>
        <v>#N/A</v>
      </c>
    </row>
    <row r="414" spans="3:18" x14ac:dyDescent="0.25">
      <c r="C414">
        <f t="shared" si="21"/>
        <v>10</v>
      </c>
      <c r="D414">
        <f>COUNTIF($F$4:F414,F414)</f>
        <v>229</v>
      </c>
      <c r="E414" s="40">
        <f>'Agricultural Data'!C414</f>
        <v>0</v>
      </c>
      <c r="F414" s="40">
        <f>'Agricultural Data'!D414</f>
        <v>0</v>
      </c>
      <c r="G414" s="40">
        <f>'Agricultural Data'!E414</f>
        <v>0</v>
      </c>
      <c r="H414" s="38">
        <f>'Agricultural Data'!F414</f>
        <v>0</v>
      </c>
      <c r="I414" s="38">
        <f>'Agricultural Data'!G414</f>
        <v>0</v>
      </c>
      <c r="J414" s="38">
        <f>'Agricultural Data'!H414</f>
        <v>0</v>
      </c>
      <c r="K414" s="118">
        <f>'Agricultural Data'!I414</f>
        <v>0</v>
      </c>
      <c r="L414" s="121">
        <f>'Agricultural Data'!J414</f>
        <v>0</v>
      </c>
      <c r="M414" s="120" t="str">
        <f>IF(J414=0,"No Data",
IF(     OR(   INDEX('Inputs_Metric 31'!$T$6:$T$141,  MATCH($J414,'Inputs_Metric 31'!$S$6:$S$141,0))  =  "",     INDEX('Inputs_Metric 31'!$T$6:$T$141,MATCH($J414,'Inputs_Metric 31'!$S$6:$S$141,0))="CDL_Rev"),                 "No Mapped Crop",                  INDEX('Inputs_Metric 31'!$T$6:$T$141,MATCH($J414,'Inputs_Metric 31'!$S$6:$S$141,0)   )   )
       )</f>
        <v>No Data</v>
      </c>
      <c r="N414" s="120" t="str">
        <f>IF(J414=0,"No Data",
IF(   OR(     INDEX('Inputs_Metric 31'!$U$6:$U$141,MATCH($J414,'Inputs_Metric 31'!$S$6:$S$141,0))="",     INDEX('Inputs_Metric 31'!$U$6:$U$141,MATCH($J414,'Inputs_Metric 31'!$S$6:$S$141,0))="CDL_Rev"  ),     "No Mapped Crop",INDEX('Inputs_Metric 31'!$U$6:$U$141,MATCH($J414,'Inputs_Metric 31'!$S$6:$S$141,0))))</f>
        <v>No Data</v>
      </c>
      <c r="O414" s="102" t="e">
        <f>IF(N414="No Mapped Crop","",'Inputs_Metric 31'!$H$43*INDEX('Inputs_Metric 31'!$D$6:$D$109,MATCH(CONCATENATE(N414,H414),'Inputs_Metric 31'!$E$6:$E$109,0)))</f>
        <v>#N/A</v>
      </c>
      <c r="P414" s="175" t="e">
        <f>IF(M414="No Mapped Crop","",INDEX('Inputs_Metric 31'!$M$7:$O$26,MATCH(M414,'Inputs_Metric 31'!$G$7:$G$26,0),MATCH('Inputs_Metric 31'!$H$44,'Inputs_Metric 31'!$M$6:$O$6,0)))</f>
        <v>#N/A</v>
      </c>
      <c r="Q414" s="184" t="e">
        <f t="shared" si="22"/>
        <v>#N/A</v>
      </c>
      <c r="R414" s="184" t="e">
        <f t="shared" si="23"/>
        <v>#N/A</v>
      </c>
    </row>
    <row r="415" spans="3:18" x14ac:dyDescent="0.25">
      <c r="C415">
        <f t="shared" si="21"/>
        <v>10</v>
      </c>
      <c r="D415">
        <f>COUNTIF($F$4:F415,F415)</f>
        <v>230</v>
      </c>
      <c r="E415" s="40">
        <f>'Agricultural Data'!C415</f>
        <v>0</v>
      </c>
      <c r="F415" s="40">
        <f>'Agricultural Data'!D415</f>
        <v>0</v>
      </c>
      <c r="G415" s="40">
        <f>'Agricultural Data'!E415</f>
        <v>0</v>
      </c>
      <c r="H415" s="38">
        <f>'Agricultural Data'!F415</f>
        <v>0</v>
      </c>
      <c r="I415" s="38">
        <f>'Agricultural Data'!G415</f>
        <v>0</v>
      </c>
      <c r="J415" s="38">
        <f>'Agricultural Data'!H415</f>
        <v>0</v>
      </c>
      <c r="K415" s="118">
        <f>'Agricultural Data'!I415</f>
        <v>0</v>
      </c>
      <c r="L415" s="121">
        <f>'Agricultural Data'!J415</f>
        <v>0</v>
      </c>
      <c r="M415" s="120" t="str">
        <f>IF(J415=0,"No Data",
IF(     OR(   INDEX('Inputs_Metric 31'!$T$6:$T$141,  MATCH($J415,'Inputs_Metric 31'!$S$6:$S$141,0))  =  "",     INDEX('Inputs_Metric 31'!$T$6:$T$141,MATCH($J415,'Inputs_Metric 31'!$S$6:$S$141,0))="CDL_Rev"),                 "No Mapped Crop",                  INDEX('Inputs_Metric 31'!$T$6:$T$141,MATCH($J415,'Inputs_Metric 31'!$S$6:$S$141,0)   )   )
       )</f>
        <v>No Data</v>
      </c>
      <c r="N415" s="120" t="str">
        <f>IF(J415=0,"No Data",
IF(   OR(     INDEX('Inputs_Metric 31'!$U$6:$U$141,MATCH($J415,'Inputs_Metric 31'!$S$6:$S$141,0))="",     INDEX('Inputs_Metric 31'!$U$6:$U$141,MATCH($J415,'Inputs_Metric 31'!$S$6:$S$141,0))="CDL_Rev"  ),     "No Mapped Crop",INDEX('Inputs_Metric 31'!$U$6:$U$141,MATCH($J415,'Inputs_Metric 31'!$S$6:$S$141,0))))</f>
        <v>No Data</v>
      </c>
      <c r="O415" s="102" t="e">
        <f>IF(N415="No Mapped Crop","",'Inputs_Metric 31'!$H$43*INDEX('Inputs_Metric 31'!$D$6:$D$109,MATCH(CONCATENATE(N415,H415),'Inputs_Metric 31'!$E$6:$E$109,0)))</f>
        <v>#N/A</v>
      </c>
      <c r="P415" s="175" t="e">
        <f>IF(M415="No Mapped Crop","",INDEX('Inputs_Metric 31'!$M$7:$O$26,MATCH(M415,'Inputs_Metric 31'!$G$7:$G$26,0),MATCH('Inputs_Metric 31'!$H$44,'Inputs_Metric 31'!$M$6:$O$6,0)))</f>
        <v>#N/A</v>
      </c>
      <c r="Q415" s="184" t="e">
        <f t="shared" si="22"/>
        <v>#N/A</v>
      </c>
      <c r="R415" s="184" t="e">
        <f t="shared" si="23"/>
        <v>#N/A</v>
      </c>
    </row>
    <row r="416" spans="3:18" x14ac:dyDescent="0.25">
      <c r="C416">
        <f t="shared" si="21"/>
        <v>10</v>
      </c>
      <c r="D416">
        <f>COUNTIF($F$4:F416,F416)</f>
        <v>231</v>
      </c>
      <c r="E416" s="40">
        <f>'Agricultural Data'!C416</f>
        <v>0</v>
      </c>
      <c r="F416" s="40">
        <f>'Agricultural Data'!D416</f>
        <v>0</v>
      </c>
      <c r="G416" s="40">
        <f>'Agricultural Data'!E416</f>
        <v>0</v>
      </c>
      <c r="H416" s="38">
        <f>'Agricultural Data'!F416</f>
        <v>0</v>
      </c>
      <c r="I416" s="38">
        <f>'Agricultural Data'!G416</f>
        <v>0</v>
      </c>
      <c r="J416" s="38">
        <f>'Agricultural Data'!H416</f>
        <v>0</v>
      </c>
      <c r="K416" s="118">
        <f>'Agricultural Data'!I416</f>
        <v>0</v>
      </c>
      <c r="L416" s="121">
        <f>'Agricultural Data'!J416</f>
        <v>0</v>
      </c>
      <c r="M416" s="120" t="str">
        <f>IF(J416=0,"No Data",
IF(     OR(   INDEX('Inputs_Metric 31'!$T$6:$T$141,  MATCH($J416,'Inputs_Metric 31'!$S$6:$S$141,0))  =  "",     INDEX('Inputs_Metric 31'!$T$6:$T$141,MATCH($J416,'Inputs_Metric 31'!$S$6:$S$141,0))="CDL_Rev"),                 "No Mapped Crop",                  INDEX('Inputs_Metric 31'!$T$6:$T$141,MATCH($J416,'Inputs_Metric 31'!$S$6:$S$141,0)   )   )
       )</f>
        <v>No Data</v>
      </c>
      <c r="N416" s="120" t="str">
        <f>IF(J416=0,"No Data",
IF(   OR(     INDEX('Inputs_Metric 31'!$U$6:$U$141,MATCH($J416,'Inputs_Metric 31'!$S$6:$S$141,0))="",     INDEX('Inputs_Metric 31'!$U$6:$U$141,MATCH($J416,'Inputs_Metric 31'!$S$6:$S$141,0))="CDL_Rev"  ),     "No Mapped Crop",INDEX('Inputs_Metric 31'!$U$6:$U$141,MATCH($J416,'Inputs_Metric 31'!$S$6:$S$141,0))))</f>
        <v>No Data</v>
      </c>
      <c r="O416" s="102" t="e">
        <f>IF(N416="No Mapped Crop","",'Inputs_Metric 31'!$H$43*INDEX('Inputs_Metric 31'!$D$6:$D$109,MATCH(CONCATENATE(N416,H416),'Inputs_Metric 31'!$E$6:$E$109,0)))</f>
        <v>#N/A</v>
      </c>
      <c r="P416" s="175" t="e">
        <f>IF(M416="No Mapped Crop","",INDEX('Inputs_Metric 31'!$M$7:$O$26,MATCH(M416,'Inputs_Metric 31'!$G$7:$G$26,0),MATCH('Inputs_Metric 31'!$H$44,'Inputs_Metric 31'!$M$6:$O$6,0)))</f>
        <v>#N/A</v>
      </c>
      <c r="Q416" s="184" t="e">
        <f t="shared" si="22"/>
        <v>#N/A</v>
      </c>
      <c r="R416" s="184" t="e">
        <f t="shared" si="23"/>
        <v>#N/A</v>
      </c>
    </row>
    <row r="417" spans="3:18" x14ac:dyDescent="0.25">
      <c r="C417">
        <f t="shared" si="21"/>
        <v>10</v>
      </c>
      <c r="D417">
        <f>COUNTIF($F$4:F417,F417)</f>
        <v>232</v>
      </c>
      <c r="E417" s="40">
        <f>'Agricultural Data'!C417</f>
        <v>0</v>
      </c>
      <c r="F417" s="40">
        <f>'Agricultural Data'!D417</f>
        <v>0</v>
      </c>
      <c r="G417" s="40">
        <f>'Agricultural Data'!E417</f>
        <v>0</v>
      </c>
      <c r="H417" s="38">
        <f>'Agricultural Data'!F417</f>
        <v>0</v>
      </c>
      <c r="I417" s="38">
        <f>'Agricultural Data'!G417</f>
        <v>0</v>
      </c>
      <c r="J417" s="38">
        <f>'Agricultural Data'!H417</f>
        <v>0</v>
      </c>
      <c r="K417" s="118">
        <f>'Agricultural Data'!I417</f>
        <v>0</v>
      </c>
      <c r="L417" s="121">
        <f>'Agricultural Data'!J417</f>
        <v>0</v>
      </c>
      <c r="M417" s="120" t="str">
        <f>IF(J417=0,"No Data",
IF(     OR(   INDEX('Inputs_Metric 31'!$T$6:$T$141,  MATCH($J417,'Inputs_Metric 31'!$S$6:$S$141,0))  =  "",     INDEX('Inputs_Metric 31'!$T$6:$T$141,MATCH($J417,'Inputs_Metric 31'!$S$6:$S$141,0))="CDL_Rev"),                 "No Mapped Crop",                  INDEX('Inputs_Metric 31'!$T$6:$T$141,MATCH($J417,'Inputs_Metric 31'!$S$6:$S$141,0)   )   )
       )</f>
        <v>No Data</v>
      </c>
      <c r="N417" s="120" t="str">
        <f>IF(J417=0,"No Data",
IF(   OR(     INDEX('Inputs_Metric 31'!$U$6:$U$141,MATCH($J417,'Inputs_Metric 31'!$S$6:$S$141,0))="",     INDEX('Inputs_Metric 31'!$U$6:$U$141,MATCH($J417,'Inputs_Metric 31'!$S$6:$S$141,0))="CDL_Rev"  ),     "No Mapped Crop",INDEX('Inputs_Metric 31'!$U$6:$U$141,MATCH($J417,'Inputs_Metric 31'!$S$6:$S$141,0))))</f>
        <v>No Data</v>
      </c>
      <c r="O417" s="102" t="e">
        <f>IF(N417="No Mapped Crop","",'Inputs_Metric 31'!$H$43*INDEX('Inputs_Metric 31'!$D$6:$D$109,MATCH(CONCATENATE(N417,H417),'Inputs_Metric 31'!$E$6:$E$109,0)))</f>
        <v>#N/A</v>
      </c>
      <c r="P417" s="175" t="e">
        <f>IF(M417="No Mapped Crop","",INDEX('Inputs_Metric 31'!$M$7:$O$26,MATCH(M417,'Inputs_Metric 31'!$G$7:$G$26,0),MATCH('Inputs_Metric 31'!$H$44,'Inputs_Metric 31'!$M$6:$O$6,0)))</f>
        <v>#N/A</v>
      </c>
      <c r="Q417" s="184" t="e">
        <f t="shared" si="22"/>
        <v>#N/A</v>
      </c>
      <c r="R417" s="184" t="e">
        <f t="shared" si="23"/>
        <v>#N/A</v>
      </c>
    </row>
    <row r="418" spans="3:18" x14ac:dyDescent="0.25">
      <c r="C418">
        <f t="shared" si="21"/>
        <v>10</v>
      </c>
      <c r="D418">
        <f>COUNTIF($F$4:F418,F418)</f>
        <v>233</v>
      </c>
      <c r="E418" s="40">
        <f>'Agricultural Data'!C418</f>
        <v>0</v>
      </c>
      <c r="F418" s="40">
        <f>'Agricultural Data'!D418</f>
        <v>0</v>
      </c>
      <c r="G418" s="40">
        <f>'Agricultural Data'!E418</f>
        <v>0</v>
      </c>
      <c r="H418" s="38">
        <f>'Agricultural Data'!F418</f>
        <v>0</v>
      </c>
      <c r="I418" s="38">
        <f>'Agricultural Data'!G418</f>
        <v>0</v>
      </c>
      <c r="J418" s="38">
        <f>'Agricultural Data'!H418</f>
        <v>0</v>
      </c>
      <c r="K418" s="118">
        <f>'Agricultural Data'!I418</f>
        <v>0</v>
      </c>
      <c r="L418" s="121">
        <f>'Agricultural Data'!J418</f>
        <v>0</v>
      </c>
      <c r="M418" s="120" t="str">
        <f>IF(J418=0,"No Data",
IF(     OR(   INDEX('Inputs_Metric 31'!$T$6:$T$141,  MATCH($J418,'Inputs_Metric 31'!$S$6:$S$141,0))  =  "",     INDEX('Inputs_Metric 31'!$T$6:$T$141,MATCH($J418,'Inputs_Metric 31'!$S$6:$S$141,0))="CDL_Rev"),                 "No Mapped Crop",                  INDEX('Inputs_Metric 31'!$T$6:$T$141,MATCH($J418,'Inputs_Metric 31'!$S$6:$S$141,0)   )   )
       )</f>
        <v>No Data</v>
      </c>
      <c r="N418" s="120" t="str">
        <f>IF(J418=0,"No Data",
IF(   OR(     INDEX('Inputs_Metric 31'!$U$6:$U$141,MATCH($J418,'Inputs_Metric 31'!$S$6:$S$141,0))="",     INDEX('Inputs_Metric 31'!$U$6:$U$141,MATCH($J418,'Inputs_Metric 31'!$S$6:$S$141,0))="CDL_Rev"  ),     "No Mapped Crop",INDEX('Inputs_Metric 31'!$U$6:$U$141,MATCH($J418,'Inputs_Metric 31'!$S$6:$S$141,0))))</f>
        <v>No Data</v>
      </c>
      <c r="O418" s="102" t="e">
        <f>IF(N418="No Mapped Crop","",'Inputs_Metric 31'!$H$43*INDEX('Inputs_Metric 31'!$D$6:$D$109,MATCH(CONCATENATE(N418,H418),'Inputs_Metric 31'!$E$6:$E$109,0)))</f>
        <v>#N/A</v>
      </c>
      <c r="P418" s="175" t="e">
        <f>IF(M418="No Mapped Crop","",INDEX('Inputs_Metric 31'!$M$7:$O$26,MATCH(M418,'Inputs_Metric 31'!$G$7:$G$26,0),MATCH('Inputs_Metric 31'!$H$44,'Inputs_Metric 31'!$M$6:$O$6,0)))</f>
        <v>#N/A</v>
      </c>
      <c r="Q418" s="184" t="e">
        <f t="shared" si="22"/>
        <v>#N/A</v>
      </c>
      <c r="R418" s="184" t="e">
        <f t="shared" si="23"/>
        <v>#N/A</v>
      </c>
    </row>
    <row r="419" spans="3:18" x14ac:dyDescent="0.25">
      <c r="C419">
        <f t="shared" si="21"/>
        <v>10</v>
      </c>
      <c r="D419">
        <f>COUNTIF($F$4:F419,F419)</f>
        <v>234</v>
      </c>
      <c r="E419" s="40">
        <f>'Agricultural Data'!C419</f>
        <v>0</v>
      </c>
      <c r="F419" s="40">
        <f>'Agricultural Data'!D419</f>
        <v>0</v>
      </c>
      <c r="G419" s="40">
        <f>'Agricultural Data'!E419</f>
        <v>0</v>
      </c>
      <c r="H419" s="38">
        <f>'Agricultural Data'!F419</f>
        <v>0</v>
      </c>
      <c r="I419" s="38">
        <f>'Agricultural Data'!G419</f>
        <v>0</v>
      </c>
      <c r="J419" s="38">
        <f>'Agricultural Data'!H419</f>
        <v>0</v>
      </c>
      <c r="K419" s="118">
        <f>'Agricultural Data'!I419</f>
        <v>0</v>
      </c>
      <c r="L419" s="121">
        <f>'Agricultural Data'!J419</f>
        <v>0</v>
      </c>
      <c r="M419" s="120" t="str">
        <f>IF(J419=0,"No Data",
IF(     OR(   INDEX('Inputs_Metric 31'!$T$6:$T$141,  MATCH($J419,'Inputs_Metric 31'!$S$6:$S$141,0))  =  "",     INDEX('Inputs_Metric 31'!$T$6:$T$141,MATCH($J419,'Inputs_Metric 31'!$S$6:$S$141,0))="CDL_Rev"),                 "No Mapped Crop",                  INDEX('Inputs_Metric 31'!$T$6:$T$141,MATCH($J419,'Inputs_Metric 31'!$S$6:$S$141,0)   )   )
       )</f>
        <v>No Data</v>
      </c>
      <c r="N419" s="120" t="str">
        <f>IF(J419=0,"No Data",
IF(   OR(     INDEX('Inputs_Metric 31'!$U$6:$U$141,MATCH($J419,'Inputs_Metric 31'!$S$6:$S$141,0))="",     INDEX('Inputs_Metric 31'!$U$6:$U$141,MATCH($J419,'Inputs_Metric 31'!$S$6:$S$141,0))="CDL_Rev"  ),     "No Mapped Crop",INDEX('Inputs_Metric 31'!$U$6:$U$141,MATCH($J419,'Inputs_Metric 31'!$S$6:$S$141,0))))</f>
        <v>No Data</v>
      </c>
      <c r="O419" s="102" t="e">
        <f>IF(N419="No Mapped Crop","",'Inputs_Metric 31'!$H$43*INDEX('Inputs_Metric 31'!$D$6:$D$109,MATCH(CONCATENATE(N419,H419),'Inputs_Metric 31'!$E$6:$E$109,0)))</f>
        <v>#N/A</v>
      </c>
      <c r="P419" s="175" t="e">
        <f>IF(M419="No Mapped Crop","",INDEX('Inputs_Metric 31'!$M$7:$O$26,MATCH(M419,'Inputs_Metric 31'!$G$7:$G$26,0),MATCH('Inputs_Metric 31'!$H$44,'Inputs_Metric 31'!$M$6:$O$6,0)))</f>
        <v>#N/A</v>
      </c>
      <c r="Q419" s="184" t="e">
        <f t="shared" si="22"/>
        <v>#N/A</v>
      </c>
      <c r="R419" s="184" t="e">
        <f t="shared" si="23"/>
        <v>#N/A</v>
      </c>
    </row>
    <row r="420" spans="3:18" x14ac:dyDescent="0.25">
      <c r="C420">
        <f t="shared" si="21"/>
        <v>10</v>
      </c>
      <c r="D420">
        <f>COUNTIF($F$4:F420,F420)</f>
        <v>235</v>
      </c>
      <c r="E420" s="40">
        <f>'Agricultural Data'!C420</f>
        <v>0</v>
      </c>
      <c r="F420" s="40">
        <f>'Agricultural Data'!D420</f>
        <v>0</v>
      </c>
      <c r="G420" s="40">
        <f>'Agricultural Data'!E420</f>
        <v>0</v>
      </c>
      <c r="H420" s="38">
        <f>'Agricultural Data'!F420</f>
        <v>0</v>
      </c>
      <c r="I420" s="38">
        <f>'Agricultural Data'!G420</f>
        <v>0</v>
      </c>
      <c r="J420" s="38">
        <f>'Agricultural Data'!H420</f>
        <v>0</v>
      </c>
      <c r="K420" s="118">
        <f>'Agricultural Data'!I420</f>
        <v>0</v>
      </c>
      <c r="L420" s="121">
        <f>'Agricultural Data'!J420</f>
        <v>0</v>
      </c>
      <c r="M420" s="120" t="str">
        <f>IF(J420=0,"No Data",
IF(     OR(   INDEX('Inputs_Metric 31'!$T$6:$T$141,  MATCH($J420,'Inputs_Metric 31'!$S$6:$S$141,0))  =  "",     INDEX('Inputs_Metric 31'!$T$6:$T$141,MATCH($J420,'Inputs_Metric 31'!$S$6:$S$141,0))="CDL_Rev"),                 "No Mapped Crop",                  INDEX('Inputs_Metric 31'!$T$6:$T$141,MATCH($J420,'Inputs_Metric 31'!$S$6:$S$141,0)   )   )
       )</f>
        <v>No Data</v>
      </c>
      <c r="N420" s="120" t="str">
        <f>IF(J420=0,"No Data",
IF(   OR(     INDEX('Inputs_Metric 31'!$U$6:$U$141,MATCH($J420,'Inputs_Metric 31'!$S$6:$S$141,0))="",     INDEX('Inputs_Metric 31'!$U$6:$U$141,MATCH($J420,'Inputs_Metric 31'!$S$6:$S$141,0))="CDL_Rev"  ),     "No Mapped Crop",INDEX('Inputs_Metric 31'!$U$6:$U$141,MATCH($J420,'Inputs_Metric 31'!$S$6:$S$141,0))))</f>
        <v>No Data</v>
      </c>
      <c r="O420" s="102" t="e">
        <f>IF(N420="No Mapped Crop","",'Inputs_Metric 31'!$H$43*INDEX('Inputs_Metric 31'!$D$6:$D$109,MATCH(CONCATENATE(N420,H420),'Inputs_Metric 31'!$E$6:$E$109,0)))</f>
        <v>#N/A</v>
      </c>
      <c r="P420" s="175" t="e">
        <f>IF(M420="No Mapped Crop","",INDEX('Inputs_Metric 31'!$M$7:$O$26,MATCH(M420,'Inputs_Metric 31'!$G$7:$G$26,0),MATCH('Inputs_Metric 31'!$H$44,'Inputs_Metric 31'!$M$6:$O$6,0)))</f>
        <v>#N/A</v>
      </c>
      <c r="Q420" s="184" t="e">
        <f t="shared" si="22"/>
        <v>#N/A</v>
      </c>
      <c r="R420" s="184" t="e">
        <f t="shared" si="23"/>
        <v>#N/A</v>
      </c>
    </row>
    <row r="421" spans="3:18" x14ac:dyDescent="0.25">
      <c r="C421">
        <f t="shared" si="21"/>
        <v>10</v>
      </c>
      <c r="D421">
        <f>COUNTIF($F$4:F421,F421)</f>
        <v>236</v>
      </c>
      <c r="E421" s="40">
        <f>'Agricultural Data'!C421</f>
        <v>0</v>
      </c>
      <c r="F421" s="40">
        <f>'Agricultural Data'!D421</f>
        <v>0</v>
      </c>
      <c r="G421" s="40">
        <f>'Agricultural Data'!E421</f>
        <v>0</v>
      </c>
      <c r="H421" s="38">
        <f>'Agricultural Data'!F421</f>
        <v>0</v>
      </c>
      <c r="I421" s="38">
        <f>'Agricultural Data'!G421</f>
        <v>0</v>
      </c>
      <c r="J421" s="38">
        <f>'Agricultural Data'!H421</f>
        <v>0</v>
      </c>
      <c r="K421" s="118">
        <f>'Agricultural Data'!I421</f>
        <v>0</v>
      </c>
      <c r="L421" s="121">
        <f>'Agricultural Data'!J421</f>
        <v>0</v>
      </c>
      <c r="M421" s="120" t="str">
        <f>IF(J421=0,"No Data",
IF(     OR(   INDEX('Inputs_Metric 31'!$T$6:$T$141,  MATCH($J421,'Inputs_Metric 31'!$S$6:$S$141,0))  =  "",     INDEX('Inputs_Metric 31'!$T$6:$T$141,MATCH($J421,'Inputs_Metric 31'!$S$6:$S$141,0))="CDL_Rev"),                 "No Mapped Crop",                  INDEX('Inputs_Metric 31'!$T$6:$T$141,MATCH($J421,'Inputs_Metric 31'!$S$6:$S$141,0)   )   )
       )</f>
        <v>No Data</v>
      </c>
      <c r="N421" s="120" t="str">
        <f>IF(J421=0,"No Data",
IF(   OR(     INDEX('Inputs_Metric 31'!$U$6:$U$141,MATCH($J421,'Inputs_Metric 31'!$S$6:$S$141,0))="",     INDEX('Inputs_Metric 31'!$U$6:$U$141,MATCH($J421,'Inputs_Metric 31'!$S$6:$S$141,0))="CDL_Rev"  ),     "No Mapped Crop",INDEX('Inputs_Metric 31'!$U$6:$U$141,MATCH($J421,'Inputs_Metric 31'!$S$6:$S$141,0))))</f>
        <v>No Data</v>
      </c>
      <c r="O421" s="102" t="e">
        <f>IF(N421="No Mapped Crop","",'Inputs_Metric 31'!$H$43*INDEX('Inputs_Metric 31'!$D$6:$D$109,MATCH(CONCATENATE(N421,H421),'Inputs_Metric 31'!$E$6:$E$109,0)))</f>
        <v>#N/A</v>
      </c>
      <c r="P421" s="175" t="e">
        <f>IF(M421="No Mapped Crop","",INDEX('Inputs_Metric 31'!$M$7:$O$26,MATCH(M421,'Inputs_Metric 31'!$G$7:$G$26,0),MATCH('Inputs_Metric 31'!$H$44,'Inputs_Metric 31'!$M$6:$O$6,0)))</f>
        <v>#N/A</v>
      </c>
      <c r="Q421" s="184" t="e">
        <f t="shared" si="22"/>
        <v>#N/A</v>
      </c>
      <c r="R421" s="184" t="e">
        <f t="shared" si="23"/>
        <v>#N/A</v>
      </c>
    </row>
    <row r="422" spans="3:18" x14ac:dyDescent="0.25">
      <c r="C422">
        <f t="shared" si="21"/>
        <v>10</v>
      </c>
      <c r="D422">
        <f>COUNTIF($F$4:F422,F422)</f>
        <v>237</v>
      </c>
      <c r="E422" s="40">
        <f>'Agricultural Data'!C422</f>
        <v>0</v>
      </c>
      <c r="F422" s="40">
        <f>'Agricultural Data'!D422</f>
        <v>0</v>
      </c>
      <c r="G422" s="40">
        <f>'Agricultural Data'!E422</f>
        <v>0</v>
      </c>
      <c r="H422" s="38">
        <f>'Agricultural Data'!F422</f>
        <v>0</v>
      </c>
      <c r="I422" s="38">
        <f>'Agricultural Data'!G422</f>
        <v>0</v>
      </c>
      <c r="J422" s="38">
        <f>'Agricultural Data'!H422</f>
        <v>0</v>
      </c>
      <c r="K422" s="118">
        <f>'Agricultural Data'!I422</f>
        <v>0</v>
      </c>
      <c r="L422" s="121">
        <f>'Agricultural Data'!J422</f>
        <v>0</v>
      </c>
      <c r="M422" s="120" t="str">
        <f>IF(J422=0,"No Data",
IF(     OR(   INDEX('Inputs_Metric 31'!$T$6:$T$141,  MATCH($J422,'Inputs_Metric 31'!$S$6:$S$141,0))  =  "",     INDEX('Inputs_Metric 31'!$T$6:$T$141,MATCH($J422,'Inputs_Metric 31'!$S$6:$S$141,0))="CDL_Rev"),                 "No Mapped Crop",                  INDEX('Inputs_Metric 31'!$T$6:$T$141,MATCH($J422,'Inputs_Metric 31'!$S$6:$S$141,0)   )   )
       )</f>
        <v>No Data</v>
      </c>
      <c r="N422" s="120" t="str">
        <f>IF(J422=0,"No Data",
IF(   OR(     INDEX('Inputs_Metric 31'!$U$6:$U$141,MATCH($J422,'Inputs_Metric 31'!$S$6:$S$141,0))="",     INDEX('Inputs_Metric 31'!$U$6:$U$141,MATCH($J422,'Inputs_Metric 31'!$S$6:$S$141,0))="CDL_Rev"  ),     "No Mapped Crop",INDEX('Inputs_Metric 31'!$U$6:$U$141,MATCH($J422,'Inputs_Metric 31'!$S$6:$S$141,0))))</f>
        <v>No Data</v>
      </c>
      <c r="O422" s="102" t="e">
        <f>IF(N422="No Mapped Crop","",'Inputs_Metric 31'!$H$43*INDEX('Inputs_Metric 31'!$D$6:$D$109,MATCH(CONCATENATE(N422,H422),'Inputs_Metric 31'!$E$6:$E$109,0)))</f>
        <v>#N/A</v>
      </c>
      <c r="P422" s="175" t="e">
        <f>IF(M422="No Mapped Crop","",INDEX('Inputs_Metric 31'!$M$7:$O$26,MATCH(M422,'Inputs_Metric 31'!$G$7:$G$26,0),MATCH('Inputs_Metric 31'!$H$44,'Inputs_Metric 31'!$M$6:$O$6,0)))</f>
        <v>#N/A</v>
      </c>
      <c r="Q422" s="184" t="e">
        <f t="shared" si="22"/>
        <v>#N/A</v>
      </c>
      <c r="R422" s="184" t="e">
        <f t="shared" si="23"/>
        <v>#N/A</v>
      </c>
    </row>
    <row r="423" spans="3:18" x14ac:dyDescent="0.25">
      <c r="C423">
        <f t="shared" si="21"/>
        <v>10</v>
      </c>
      <c r="D423">
        <f>COUNTIF($F$4:F423,F423)</f>
        <v>238</v>
      </c>
      <c r="E423" s="40">
        <f>'Agricultural Data'!C423</f>
        <v>0</v>
      </c>
      <c r="F423" s="40">
        <f>'Agricultural Data'!D423</f>
        <v>0</v>
      </c>
      <c r="G423" s="40">
        <f>'Agricultural Data'!E423</f>
        <v>0</v>
      </c>
      <c r="H423" s="38">
        <f>'Agricultural Data'!F423</f>
        <v>0</v>
      </c>
      <c r="I423" s="38">
        <f>'Agricultural Data'!G423</f>
        <v>0</v>
      </c>
      <c r="J423" s="38">
        <f>'Agricultural Data'!H423</f>
        <v>0</v>
      </c>
      <c r="K423" s="118">
        <f>'Agricultural Data'!I423</f>
        <v>0</v>
      </c>
      <c r="L423" s="121">
        <f>'Agricultural Data'!J423</f>
        <v>0</v>
      </c>
      <c r="M423" s="120" t="str">
        <f>IF(J423=0,"No Data",
IF(     OR(   INDEX('Inputs_Metric 31'!$T$6:$T$141,  MATCH($J423,'Inputs_Metric 31'!$S$6:$S$141,0))  =  "",     INDEX('Inputs_Metric 31'!$T$6:$T$141,MATCH($J423,'Inputs_Metric 31'!$S$6:$S$141,0))="CDL_Rev"),                 "No Mapped Crop",                  INDEX('Inputs_Metric 31'!$T$6:$T$141,MATCH($J423,'Inputs_Metric 31'!$S$6:$S$141,0)   )   )
       )</f>
        <v>No Data</v>
      </c>
      <c r="N423" s="120" t="str">
        <f>IF(J423=0,"No Data",
IF(   OR(     INDEX('Inputs_Metric 31'!$U$6:$U$141,MATCH($J423,'Inputs_Metric 31'!$S$6:$S$141,0))="",     INDEX('Inputs_Metric 31'!$U$6:$U$141,MATCH($J423,'Inputs_Metric 31'!$S$6:$S$141,0))="CDL_Rev"  ),     "No Mapped Crop",INDEX('Inputs_Metric 31'!$U$6:$U$141,MATCH($J423,'Inputs_Metric 31'!$S$6:$S$141,0))))</f>
        <v>No Data</v>
      </c>
      <c r="O423" s="102" t="e">
        <f>IF(N423="No Mapped Crop","",'Inputs_Metric 31'!$H$43*INDEX('Inputs_Metric 31'!$D$6:$D$109,MATCH(CONCATENATE(N423,H423),'Inputs_Metric 31'!$E$6:$E$109,0)))</f>
        <v>#N/A</v>
      </c>
      <c r="P423" s="175" t="e">
        <f>IF(M423="No Mapped Crop","",INDEX('Inputs_Metric 31'!$M$7:$O$26,MATCH(M423,'Inputs_Metric 31'!$G$7:$G$26,0),MATCH('Inputs_Metric 31'!$H$44,'Inputs_Metric 31'!$M$6:$O$6,0)))</f>
        <v>#N/A</v>
      </c>
      <c r="Q423" s="184" t="e">
        <f t="shared" si="22"/>
        <v>#N/A</v>
      </c>
      <c r="R423" s="184" t="e">
        <f t="shared" si="23"/>
        <v>#N/A</v>
      </c>
    </row>
    <row r="424" spans="3:18" x14ac:dyDescent="0.25">
      <c r="C424">
        <f t="shared" ref="C424:C487" si="24">IF(D424=1,C423+1,C423)</f>
        <v>10</v>
      </c>
      <c r="D424">
        <f>COUNTIF($F$4:F424,F424)</f>
        <v>239</v>
      </c>
      <c r="E424" s="40">
        <f>'Agricultural Data'!C424</f>
        <v>0</v>
      </c>
      <c r="F424" s="40">
        <f>'Agricultural Data'!D424</f>
        <v>0</v>
      </c>
      <c r="G424" s="40">
        <f>'Agricultural Data'!E424</f>
        <v>0</v>
      </c>
      <c r="H424" s="38">
        <f>'Agricultural Data'!F424</f>
        <v>0</v>
      </c>
      <c r="I424" s="38">
        <f>'Agricultural Data'!G424</f>
        <v>0</v>
      </c>
      <c r="J424" s="38">
        <f>'Agricultural Data'!H424</f>
        <v>0</v>
      </c>
      <c r="K424" s="118">
        <f>'Agricultural Data'!I424</f>
        <v>0</v>
      </c>
      <c r="L424" s="121">
        <f>'Agricultural Data'!J424</f>
        <v>0</v>
      </c>
      <c r="M424" s="120" t="str">
        <f>IF(J424=0,"No Data",
IF(     OR(   INDEX('Inputs_Metric 31'!$T$6:$T$141,  MATCH($J424,'Inputs_Metric 31'!$S$6:$S$141,0))  =  "",     INDEX('Inputs_Metric 31'!$T$6:$T$141,MATCH($J424,'Inputs_Metric 31'!$S$6:$S$141,0))="CDL_Rev"),                 "No Mapped Crop",                  INDEX('Inputs_Metric 31'!$T$6:$T$141,MATCH($J424,'Inputs_Metric 31'!$S$6:$S$141,0)   )   )
       )</f>
        <v>No Data</v>
      </c>
      <c r="N424" s="120" t="str">
        <f>IF(J424=0,"No Data",
IF(   OR(     INDEX('Inputs_Metric 31'!$U$6:$U$141,MATCH($J424,'Inputs_Metric 31'!$S$6:$S$141,0))="",     INDEX('Inputs_Metric 31'!$U$6:$U$141,MATCH($J424,'Inputs_Metric 31'!$S$6:$S$141,0))="CDL_Rev"  ),     "No Mapped Crop",INDEX('Inputs_Metric 31'!$U$6:$U$141,MATCH($J424,'Inputs_Metric 31'!$S$6:$S$141,0))))</f>
        <v>No Data</v>
      </c>
      <c r="O424" s="102" t="e">
        <f>IF(N424="No Mapped Crop","",'Inputs_Metric 31'!$H$43*INDEX('Inputs_Metric 31'!$D$6:$D$109,MATCH(CONCATENATE(N424,H424),'Inputs_Metric 31'!$E$6:$E$109,0)))</f>
        <v>#N/A</v>
      </c>
      <c r="P424" s="175" t="e">
        <f>IF(M424="No Mapped Crop","",INDEX('Inputs_Metric 31'!$M$7:$O$26,MATCH(M424,'Inputs_Metric 31'!$G$7:$G$26,0),MATCH('Inputs_Metric 31'!$H$44,'Inputs_Metric 31'!$M$6:$O$6,0)))</f>
        <v>#N/A</v>
      </c>
      <c r="Q424" s="184" t="e">
        <f t="shared" ref="Q424:Q487" si="25">IF(OR(O424="",P424=""),"",(K424*$O424*$P424))</f>
        <v>#N/A</v>
      </c>
      <c r="R424" s="184" t="e">
        <f t="shared" ref="R424:R487" si="26">IF(OR($O424="",$P424=""),"",(L424*$O424*$P424))</f>
        <v>#N/A</v>
      </c>
    </row>
    <row r="425" spans="3:18" x14ac:dyDescent="0.25">
      <c r="C425">
        <f t="shared" si="24"/>
        <v>10</v>
      </c>
      <c r="D425">
        <f>COUNTIF($F$4:F425,F425)</f>
        <v>240</v>
      </c>
      <c r="E425" s="40">
        <f>'Agricultural Data'!C425</f>
        <v>0</v>
      </c>
      <c r="F425" s="40">
        <f>'Agricultural Data'!D425</f>
        <v>0</v>
      </c>
      <c r="G425" s="40">
        <f>'Agricultural Data'!E425</f>
        <v>0</v>
      </c>
      <c r="H425" s="38">
        <f>'Agricultural Data'!F425</f>
        <v>0</v>
      </c>
      <c r="I425" s="38">
        <f>'Agricultural Data'!G425</f>
        <v>0</v>
      </c>
      <c r="J425" s="38">
        <f>'Agricultural Data'!H425</f>
        <v>0</v>
      </c>
      <c r="K425" s="118">
        <f>'Agricultural Data'!I425</f>
        <v>0</v>
      </c>
      <c r="L425" s="121">
        <f>'Agricultural Data'!J425</f>
        <v>0</v>
      </c>
      <c r="M425" s="120" t="str">
        <f>IF(J425=0,"No Data",
IF(     OR(   INDEX('Inputs_Metric 31'!$T$6:$T$141,  MATCH($J425,'Inputs_Metric 31'!$S$6:$S$141,0))  =  "",     INDEX('Inputs_Metric 31'!$T$6:$T$141,MATCH($J425,'Inputs_Metric 31'!$S$6:$S$141,0))="CDL_Rev"),                 "No Mapped Crop",                  INDEX('Inputs_Metric 31'!$T$6:$T$141,MATCH($J425,'Inputs_Metric 31'!$S$6:$S$141,0)   )   )
       )</f>
        <v>No Data</v>
      </c>
      <c r="N425" s="120" t="str">
        <f>IF(J425=0,"No Data",
IF(   OR(     INDEX('Inputs_Metric 31'!$U$6:$U$141,MATCH($J425,'Inputs_Metric 31'!$S$6:$S$141,0))="",     INDEX('Inputs_Metric 31'!$U$6:$U$141,MATCH($J425,'Inputs_Metric 31'!$S$6:$S$141,0))="CDL_Rev"  ),     "No Mapped Crop",INDEX('Inputs_Metric 31'!$U$6:$U$141,MATCH($J425,'Inputs_Metric 31'!$S$6:$S$141,0))))</f>
        <v>No Data</v>
      </c>
      <c r="O425" s="102" t="e">
        <f>IF(N425="No Mapped Crop","",'Inputs_Metric 31'!$H$43*INDEX('Inputs_Metric 31'!$D$6:$D$109,MATCH(CONCATENATE(N425,H425),'Inputs_Metric 31'!$E$6:$E$109,0)))</f>
        <v>#N/A</v>
      </c>
      <c r="P425" s="175" t="e">
        <f>IF(M425="No Mapped Crop","",INDEX('Inputs_Metric 31'!$M$7:$O$26,MATCH(M425,'Inputs_Metric 31'!$G$7:$G$26,0),MATCH('Inputs_Metric 31'!$H$44,'Inputs_Metric 31'!$M$6:$O$6,0)))</f>
        <v>#N/A</v>
      </c>
      <c r="Q425" s="184" t="e">
        <f t="shared" si="25"/>
        <v>#N/A</v>
      </c>
      <c r="R425" s="184" t="e">
        <f t="shared" si="26"/>
        <v>#N/A</v>
      </c>
    </row>
    <row r="426" spans="3:18" x14ac:dyDescent="0.25">
      <c r="C426">
        <f t="shared" si="24"/>
        <v>10</v>
      </c>
      <c r="D426">
        <f>COUNTIF($F$4:F426,F426)</f>
        <v>241</v>
      </c>
      <c r="E426" s="40">
        <f>'Agricultural Data'!C426</f>
        <v>0</v>
      </c>
      <c r="F426" s="40">
        <f>'Agricultural Data'!D426</f>
        <v>0</v>
      </c>
      <c r="G426" s="40">
        <f>'Agricultural Data'!E426</f>
        <v>0</v>
      </c>
      <c r="H426" s="38">
        <f>'Agricultural Data'!F426</f>
        <v>0</v>
      </c>
      <c r="I426" s="38">
        <f>'Agricultural Data'!G426</f>
        <v>0</v>
      </c>
      <c r="J426" s="38">
        <f>'Agricultural Data'!H426</f>
        <v>0</v>
      </c>
      <c r="K426" s="118">
        <f>'Agricultural Data'!I426</f>
        <v>0</v>
      </c>
      <c r="L426" s="121">
        <f>'Agricultural Data'!J426</f>
        <v>0</v>
      </c>
      <c r="M426" s="120" t="str">
        <f>IF(J426=0,"No Data",
IF(     OR(   INDEX('Inputs_Metric 31'!$T$6:$T$141,  MATCH($J426,'Inputs_Metric 31'!$S$6:$S$141,0))  =  "",     INDEX('Inputs_Metric 31'!$T$6:$T$141,MATCH($J426,'Inputs_Metric 31'!$S$6:$S$141,0))="CDL_Rev"),                 "No Mapped Crop",                  INDEX('Inputs_Metric 31'!$T$6:$T$141,MATCH($J426,'Inputs_Metric 31'!$S$6:$S$141,0)   )   )
       )</f>
        <v>No Data</v>
      </c>
      <c r="N426" s="120" t="str">
        <f>IF(J426=0,"No Data",
IF(   OR(     INDEX('Inputs_Metric 31'!$U$6:$U$141,MATCH($J426,'Inputs_Metric 31'!$S$6:$S$141,0))="",     INDEX('Inputs_Metric 31'!$U$6:$U$141,MATCH($J426,'Inputs_Metric 31'!$S$6:$S$141,0))="CDL_Rev"  ),     "No Mapped Crop",INDEX('Inputs_Metric 31'!$U$6:$U$141,MATCH($J426,'Inputs_Metric 31'!$S$6:$S$141,0))))</f>
        <v>No Data</v>
      </c>
      <c r="O426" s="102" t="e">
        <f>IF(N426="No Mapped Crop","",'Inputs_Metric 31'!$H$43*INDEX('Inputs_Metric 31'!$D$6:$D$109,MATCH(CONCATENATE(N426,H426),'Inputs_Metric 31'!$E$6:$E$109,0)))</f>
        <v>#N/A</v>
      </c>
      <c r="P426" s="175" t="e">
        <f>IF(M426="No Mapped Crop","",INDEX('Inputs_Metric 31'!$M$7:$O$26,MATCH(M426,'Inputs_Metric 31'!$G$7:$G$26,0),MATCH('Inputs_Metric 31'!$H$44,'Inputs_Metric 31'!$M$6:$O$6,0)))</f>
        <v>#N/A</v>
      </c>
      <c r="Q426" s="184" t="e">
        <f t="shared" si="25"/>
        <v>#N/A</v>
      </c>
      <c r="R426" s="184" t="e">
        <f t="shared" si="26"/>
        <v>#N/A</v>
      </c>
    </row>
    <row r="427" spans="3:18" x14ac:dyDescent="0.25">
      <c r="C427">
        <f t="shared" si="24"/>
        <v>10</v>
      </c>
      <c r="D427">
        <f>COUNTIF($F$4:F427,F427)</f>
        <v>242</v>
      </c>
      <c r="E427" s="40">
        <f>'Agricultural Data'!C427</f>
        <v>0</v>
      </c>
      <c r="F427" s="40">
        <f>'Agricultural Data'!D427</f>
        <v>0</v>
      </c>
      <c r="G427" s="40">
        <f>'Agricultural Data'!E427</f>
        <v>0</v>
      </c>
      <c r="H427" s="38">
        <f>'Agricultural Data'!F427</f>
        <v>0</v>
      </c>
      <c r="I427" s="38">
        <f>'Agricultural Data'!G427</f>
        <v>0</v>
      </c>
      <c r="J427" s="38">
        <f>'Agricultural Data'!H427</f>
        <v>0</v>
      </c>
      <c r="K427" s="118">
        <f>'Agricultural Data'!I427</f>
        <v>0</v>
      </c>
      <c r="L427" s="121">
        <f>'Agricultural Data'!J427</f>
        <v>0</v>
      </c>
      <c r="M427" s="120" t="str">
        <f>IF(J427=0,"No Data",
IF(     OR(   INDEX('Inputs_Metric 31'!$T$6:$T$141,  MATCH($J427,'Inputs_Metric 31'!$S$6:$S$141,0))  =  "",     INDEX('Inputs_Metric 31'!$T$6:$T$141,MATCH($J427,'Inputs_Metric 31'!$S$6:$S$141,0))="CDL_Rev"),                 "No Mapped Crop",                  INDEX('Inputs_Metric 31'!$T$6:$T$141,MATCH($J427,'Inputs_Metric 31'!$S$6:$S$141,0)   )   )
       )</f>
        <v>No Data</v>
      </c>
      <c r="N427" s="120" t="str">
        <f>IF(J427=0,"No Data",
IF(   OR(     INDEX('Inputs_Metric 31'!$U$6:$U$141,MATCH($J427,'Inputs_Metric 31'!$S$6:$S$141,0))="",     INDEX('Inputs_Metric 31'!$U$6:$U$141,MATCH($J427,'Inputs_Metric 31'!$S$6:$S$141,0))="CDL_Rev"  ),     "No Mapped Crop",INDEX('Inputs_Metric 31'!$U$6:$U$141,MATCH($J427,'Inputs_Metric 31'!$S$6:$S$141,0))))</f>
        <v>No Data</v>
      </c>
      <c r="O427" s="102" t="e">
        <f>IF(N427="No Mapped Crop","",'Inputs_Metric 31'!$H$43*INDEX('Inputs_Metric 31'!$D$6:$D$109,MATCH(CONCATENATE(N427,H427),'Inputs_Metric 31'!$E$6:$E$109,0)))</f>
        <v>#N/A</v>
      </c>
      <c r="P427" s="175" t="e">
        <f>IF(M427="No Mapped Crop","",INDEX('Inputs_Metric 31'!$M$7:$O$26,MATCH(M427,'Inputs_Metric 31'!$G$7:$G$26,0),MATCH('Inputs_Metric 31'!$H$44,'Inputs_Metric 31'!$M$6:$O$6,0)))</f>
        <v>#N/A</v>
      </c>
      <c r="Q427" s="184" t="e">
        <f t="shared" si="25"/>
        <v>#N/A</v>
      </c>
      <c r="R427" s="184" t="e">
        <f t="shared" si="26"/>
        <v>#N/A</v>
      </c>
    </row>
    <row r="428" spans="3:18" x14ac:dyDescent="0.25">
      <c r="C428">
        <f t="shared" si="24"/>
        <v>10</v>
      </c>
      <c r="D428">
        <f>COUNTIF($F$4:F428,F428)</f>
        <v>243</v>
      </c>
      <c r="E428" s="40">
        <f>'Agricultural Data'!C428</f>
        <v>0</v>
      </c>
      <c r="F428" s="40">
        <f>'Agricultural Data'!D428</f>
        <v>0</v>
      </c>
      <c r="G428" s="40">
        <f>'Agricultural Data'!E428</f>
        <v>0</v>
      </c>
      <c r="H428" s="38">
        <f>'Agricultural Data'!F428</f>
        <v>0</v>
      </c>
      <c r="I428" s="38">
        <f>'Agricultural Data'!G428</f>
        <v>0</v>
      </c>
      <c r="J428" s="38">
        <f>'Agricultural Data'!H428</f>
        <v>0</v>
      </c>
      <c r="K428" s="118">
        <f>'Agricultural Data'!I428</f>
        <v>0</v>
      </c>
      <c r="L428" s="121">
        <f>'Agricultural Data'!J428</f>
        <v>0</v>
      </c>
      <c r="M428" s="120" t="str">
        <f>IF(J428=0,"No Data",
IF(     OR(   INDEX('Inputs_Metric 31'!$T$6:$T$141,  MATCH($J428,'Inputs_Metric 31'!$S$6:$S$141,0))  =  "",     INDEX('Inputs_Metric 31'!$T$6:$T$141,MATCH($J428,'Inputs_Metric 31'!$S$6:$S$141,0))="CDL_Rev"),                 "No Mapped Crop",                  INDEX('Inputs_Metric 31'!$T$6:$T$141,MATCH($J428,'Inputs_Metric 31'!$S$6:$S$141,0)   )   )
       )</f>
        <v>No Data</v>
      </c>
      <c r="N428" s="120" t="str">
        <f>IF(J428=0,"No Data",
IF(   OR(     INDEX('Inputs_Metric 31'!$U$6:$U$141,MATCH($J428,'Inputs_Metric 31'!$S$6:$S$141,0))="",     INDEX('Inputs_Metric 31'!$U$6:$U$141,MATCH($J428,'Inputs_Metric 31'!$S$6:$S$141,0))="CDL_Rev"  ),     "No Mapped Crop",INDEX('Inputs_Metric 31'!$U$6:$U$141,MATCH($J428,'Inputs_Metric 31'!$S$6:$S$141,0))))</f>
        <v>No Data</v>
      </c>
      <c r="O428" s="102" t="e">
        <f>IF(N428="No Mapped Crop","",'Inputs_Metric 31'!$H$43*INDEX('Inputs_Metric 31'!$D$6:$D$109,MATCH(CONCATENATE(N428,H428),'Inputs_Metric 31'!$E$6:$E$109,0)))</f>
        <v>#N/A</v>
      </c>
      <c r="P428" s="175" t="e">
        <f>IF(M428="No Mapped Crop","",INDEX('Inputs_Metric 31'!$M$7:$O$26,MATCH(M428,'Inputs_Metric 31'!$G$7:$G$26,0),MATCH('Inputs_Metric 31'!$H$44,'Inputs_Metric 31'!$M$6:$O$6,0)))</f>
        <v>#N/A</v>
      </c>
      <c r="Q428" s="184" t="e">
        <f t="shared" si="25"/>
        <v>#N/A</v>
      </c>
      <c r="R428" s="184" t="e">
        <f t="shared" si="26"/>
        <v>#N/A</v>
      </c>
    </row>
    <row r="429" spans="3:18" x14ac:dyDescent="0.25">
      <c r="C429">
        <f t="shared" si="24"/>
        <v>10</v>
      </c>
      <c r="D429">
        <f>COUNTIF($F$4:F429,F429)</f>
        <v>244</v>
      </c>
      <c r="E429" s="40">
        <f>'Agricultural Data'!C429</f>
        <v>0</v>
      </c>
      <c r="F429" s="40">
        <f>'Agricultural Data'!D429</f>
        <v>0</v>
      </c>
      <c r="G429" s="40">
        <f>'Agricultural Data'!E429</f>
        <v>0</v>
      </c>
      <c r="H429" s="38">
        <f>'Agricultural Data'!F429</f>
        <v>0</v>
      </c>
      <c r="I429" s="38">
        <f>'Agricultural Data'!G429</f>
        <v>0</v>
      </c>
      <c r="J429" s="38">
        <f>'Agricultural Data'!H429</f>
        <v>0</v>
      </c>
      <c r="K429" s="118">
        <f>'Agricultural Data'!I429</f>
        <v>0</v>
      </c>
      <c r="L429" s="121">
        <f>'Agricultural Data'!J429</f>
        <v>0</v>
      </c>
      <c r="M429" s="120" t="str">
        <f>IF(J429=0,"No Data",
IF(     OR(   INDEX('Inputs_Metric 31'!$T$6:$T$141,  MATCH($J429,'Inputs_Metric 31'!$S$6:$S$141,0))  =  "",     INDEX('Inputs_Metric 31'!$T$6:$T$141,MATCH($J429,'Inputs_Metric 31'!$S$6:$S$141,0))="CDL_Rev"),                 "No Mapped Crop",                  INDEX('Inputs_Metric 31'!$T$6:$T$141,MATCH($J429,'Inputs_Metric 31'!$S$6:$S$141,0)   )   )
       )</f>
        <v>No Data</v>
      </c>
      <c r="N429" s="120" t="str">
        <f>IF(J429=0,"No Data",
IF(   OR(     INDEX('Inputs_Metric 31'!$U$6:$U$141,MATCH($J429,'Inputs_Metric 31'!$S$6:$S$141,0))="",     INDEX('Inputs_Metric 31'!$U$6:$U$141,MATCH($J429,'Inputs_Metric 31'!$S$6:$S$141,0))="CDL_Rev"  ),     "No Mapped Crop",INDEX('Inputs_Metric 31'!$U$6:$U$141,MATCH($J429,'Inputs_Metric 31'!$S$6:$S$141,0))))</f>
        <v>No Data</v>
      </c>
      <c r="O429" s="102" t="e">
        <f>IF(N429="No Mapped Crop","",'Inputs_Metric 31'!$H$43*INDEX('Inputs_Metric 31'!$D$6:$D$109,MATCH(CONCATENATE(N429,H429),'Inputs_Metric 31'!$E$6:$E$109,0)))</f>
        <v>#N/A</v>
      </c>
      <c r="P429" s="175" t="e">
        <f>IF(M429="No Mapped Crop","",INDEX('Inputs_Metric 31'!$M$7:$O$26,MATCH(M429,'Inputs_Metric 31'!$G$7:$G$26,0),MATCH('Inputs_Metric 31'!$H$44,'Inputs_Metric 31'!$M$6:$O$6,0)))</f>
        <v>#N/A</v>
      </c>
      <c r="Q429" s="184" t="e">
        <f t="shared" si="25"/>
        <v>#N/A</v>
      </c>
      <c r="R429" s="184" t="e">
        <f t="shared" si="26"/>
        <v>#N/A</v>
      </c>
    </row>
    <row r="430" spans="3:18" x14ac:dyDescent="0.25">
      <c r="C430">
        <f t="shared" si="24"/>
        <v>10</v>
      </c>
      <c r="D430">
        <f>COUNTIF($F$4:F430,F430)</f>
        <v>245</v>
      </c>
      <c r="E430" s="40">
        <f>'Agricultural Data'!C430</f>
        <v>0</v>
      </c>
      <c r="F430" s="40">
        <f>'Agricultural Data'!D430</f>
        <v>0</v>
      </c>
      <c r="G430" s="40">
        <f>'Agricultural Data'!E430</f>
        <v>0</v>
      </c>
      <c r="H430" s="38">
        <f>'Agricultural Data'!F430</f>
        <v>0</v>
      </c>
      <c r="I430" s="38">
        <f>'Agricultural Data'!G430</f>
        <v>0</v>
      </c>
      <c r="J430" s="38">
        <f>'Agricultural Data'!H430</f>
        <v>0</v>
      </c>
      <c r="K430" s="118">
        <f>'Agricultural Data'!I430</f>
        <v>0</v>
      </c>
      <c r="L430" s="121">
        <f>'Agricultural Data'!J430</f>
        <v>0</v>
      </c>
      <c r="M430" s="120" t="str">
        <f>IF(J430=0,"No Data",
IF(     OR(   INDEX('Inputs_Metric 31'!$T$6:$T$141,  MATCH($J430,'Inputs_Metric 31'!$S$6:$S$141,0))  =  "",     INDEX('Inputs_Metric 31'!$T$6:$T$141,MATCH($J430,'Inputs_Metric 31'!$S$6:$S$141,0))="CDL_Rev"),                 "No Mapped Crop",                  INDEX('Inputs_Metric 31'!$T$6:$T$141,MATCH($J430,'Inputs_Metric 31'!$S$6:$S$141,0)   )   )
       )</f>
        <v>No Data</v>
      </c>
      <c r="N430" s="120" t="str">
        <f>IF(J430=0,"No Data",
IF(   OR(     INDEX('Inputs_Metric 31'!$U$6:$U$141,MATCH($J430,'Inputs_Metric 31'!$S$6:$S$141,0))="",     INDEX('Inputs_Metric 31'!$U$6:$U$141,MATCH($J430,'Inputs_Metric 31'!$S$6:$S$141,0))="CDL_Rev"  ),     "No Mapped Crop",INDEX('Inputs_Metric 31'!$U$6:$U$141,MATCH($J430,'Inputs_Metric 31'!$S$6:$S$141,0))))</f>
        <v>No Data</v>
      </c>
      <c r="O430" s="102" t="e">
        <f>IF(N430="No Mapped Crop","",'Inputs_Metric 31'!$H$43*INDEX('Inputs_Metric 31'!$D$6:$D$109,MATCH(CONCATENATE(N430,H430),'Inputs_Metric 31'!$E$6:$E$109,0)))</f>
        <v>#N/A</v>
      </c>
      <c r="P430" s="175" t="e">
        <f>IF(M430="No Mapped Crop","",INDEX('Inputs_Metric 31'!$M$7:$O$26,MATCH(M430,'Inputs_Metric 31'!$G$7:$G$26,0),MATCH('Inputs_Metric 31'!$H$44,'Inputs_Metric 31'!$M$6:$O$6,0)))</f>
        <v>#N/A</v>
      </c>
      <c r="Q430" s="184" t="e">
        <f t="shared" si="25"/>
        <v>#N/A</v>
      </c>
      <c r="R430" s="184" t="e">
        <f t="shared" si="26"/>
        <v>#N/A</v>
      </c>
    </row>
    <row r="431" spans="3:18" x14ac:dyDescent="0.25">
      <c r="C431">
        <f t="shared" si="24"/>
        <v>10</v>
      </c>
      <c r="D431">
        <f>COUNTIF($F$4:F431,F431)</f>
        <v>246</v>
      </c>
      <c r="E431" s="40">
        <f>'Agricultural Data'!C431</f>
        <v>0</v>
      </c>
      <c r="F431" s="40">
        <f>'Agricultural Data'!D431</f>
        <v>0</v>
      </c>
      <c r="G431" s="40">
        <f>'Agricultural Data'!E431</f>
        <v>0</v>
      </c>
      <c r="H431" s="38">
        <f>'Agricultural Data'!F431</f>
        <v>0</v>
      </c>
      <c r="I431" s="38">
        <f>'Agricultural Data'!G431</f>
        <v>0</v>
      </c>
      <c r="J431" s="38">
        <f>'Agricultural Data'!H431</f>
        <v>0</v>
      </c>
      <c r="K431" s="118">
        <f>'Agricultural Data'!I431</f>
        <v>0</v>
      </c>
      <c r="L431" s="121">
        <f>'Agricultural Data'!J431</f>
        <v>0</v>
      </c>
      <c r="M431" s="120" t="str">
        <f>IF(J431=0,"No Data",
IF(     OR(   INDEX('Inputs_Metric 31'!$T$6:$T$141,  MATCH($J431,'Inputs_Metric 31'!$S$6:$S$141,0))  =  "",     INDEX('Inputs_Metric 31'!$T$6:$T$141,MATCH($J431,'Inputs_Metric 31'!$S$6:$S$141,0))="CDL_Rev"),                 "No Mapped Crop",                  INDEX('Inputs_Metric 31'!$T$6:$T$141,MATCH($J431,'Inputs_Metric 31'!$S$6:$S$141,0)   )   )
       )</f>
        <v>No Data</v>
      </c>
      <c r="N431" s="120" t="str">
        <f>IF(J431=0,"No Data",
IF(   OR(     INDEX('Inputs_Metric 31'!$U$6:$U$141,MATCH($J431,'Inputs_Metric 31'!$S$6:$S$141,0))="",     INDEX('Inputs_Metric 31'!$U$6:$U$141,MATCH($J431,'Inputs_Metric 31'!$S$6:$S$141,0))="CDL_Rev"  ),     "No Mapped Crop",INDEX('Inputs_Metric 31'!$U$6:$U$141,MATCH($J431,'Inputs_Metric 31'!$S$6:$S$141,0))))</f>
        <v>No Data</v>
      </c>
      <c r="O431" s="102" t="e">
        <f>IF(N431="No Mapped Crop","",'Inputs_Metric 31'!$H$43*INDEX('Inputs_Metric 31'!$D$6:$D$109,MATCH(CONCATENATE(N431,H431),'Inputs_Metric 31'!$E$6:$E$109,0)))</f>
        <v>#N/A</v>
      </c>
      <c r="P431" s="175" t="e">
        <f>IF(M431="No Mapped Crop","",INDEX('Inputs_Metric 31'!$M$7:$O$26,MATCH(M431,'Inputs_Metric 31'!$G$7:$G$26,0),MATCH('Inputs_Metric 31'!$H$44,'Inputs_Metric 31'!$M$6:$O$6,0)))</f>
        <v>#N/A</v>
      </c>
      <c r="Q431" s="184" t="e">
        <f t="shared" si="25"/>
        <v>#N/A</v>
      </c>
      <c r="R431" s="184" t="e">
        <f t="shared" si="26"/>
        <v>#N/A</v>
      </c>
    </row>
    <row r="432" spans="3:18" x14ac:dyDescent="0.25">
      <c r="C432">
        <f t="shared" si="24"/>
        <v>10</v>
      </c>
      <c r="D432">
        <f>COUNTIF($F$4:F432,F432)</f>
        <v>247</v>
      </c>
      <c r="E432" s="40">
        <f>'Agricultural Data'!C432</f>
        <v>0</v>
      </c>
      <c r="F432" s="40">
        <f>'Agricultural Data'!D432</f>
        <v>0</v>
      </c>
      <c r="G432" s="40">
        <f>'Agricultural Data'!E432</f>
        <v>0</v>
      </c>
      <c r="H432" s="38">
        <f>'Agricultural Data'!F432</f>
        <v>0</v>
      </c>
      <c r="I432" s="38">
        <f>'Agricultural Data'!G432</f>
        <v>0</v>
      </c>
      <c r="J432" s="38">
        <f>'Agricultural Data'!H432</f>
        <v>0</v>
      </c>
      <c r="K432" s="118">
        <f>'Agricultural Data'!I432</f>
        <v>0</v>
      </c>
      <c r="L432" s="121">
        <f>'Agricultural Data'!J432</f>
        <v>0</v>
      </c>
      <c r="M432" s="120" t="str">
        <f>IF(J432=0,"No Data",
IF(     OR(   INDEX('Inputs_Metric 31'!$T$6:$T$141,  MATCH($J432,'Inputs_Metric 31'!$S$6:$S$141,0))  =  "",     INDEX('Inputs_Metric 31'!$T$6:$T$141,MATCH($J432,'Inputs_Metric 31'!$S$6:$S$141,0))="CDL_Rev"),                 "No Mapped Crop",                  INDEX('Inputs_Metric 31'!$T$6:$T$141,MATCH($J432,'Inputs_Metric 31'!$S$6:$S$141,0)   )   )
       )</f>
        <v>No Data</v>
      </c>
      <c r="N432" s="120" t="str">
        <f>IF(J432=0,"No Data",
IF(   OR(     INDEX('Inputs_Metric 31'!$U$6:$U$141,MATCH($J432,'Inputs_Metric 31'!$S$6:$S$141,0))="",     INDEX('Inputs_Metric 31'!$U$6:$U$141,MATCH($J432,'Inputs_Metric 31'!$S$6:$S$141,0))="CDL_Rev"  ),     "No Mapped Crop",INDEX('Inputs_Metric 31'!$U$6:$U$141,MATCH($J432,'Inputs_Metric 31'!$S$6:$S$141,0))))</f>
        <v>No Data</v>
      </c>
      <c r="O432" s="102" t="e">
        <f>IF(N432="No Mapped Crop","",'Inputs_Metric 31'!$H$43*INDEX('Inputs_Metric 31'!$D$6:$D$109,MATCH(CONCATENATE(N432,H432),'Inputs_Metric 31'!$E$6:$E$109,0)))</f>
        <v>#N/A</v>
      </c>
      <c r="P432" s="175" t="e">
        <f>IF(M432="No Mapped Crop","",INDEX('Inputs_Metric 31'!$M$7:$O$26,MATCH(M432,'Inputs_Metric 31'!$G$7:$G$26,0),MATCH('Inputs_Metric 31'!$H$44,'Inputs_Metric 31'!$M$6:$O$6,0)))</f>
        <v>#N/A</v>
      </c>
      <c r="Q432" s="184" t="e">
        <f t="shared" si="25"/>
        <v>#N/A</v>
      </c>
      <c r="R432" s="184" t="e">
        <f t="shared" si="26"/>
        <v>#N/A</v>
      </c>
    </row>
    <row r="433" spans="3:18" x14ac:dyDescent="0.25">
      <c r="C433">
        <f t="shared" si="24"/>
        <v>10</v>
      </c>
      <c r="D433">
        <f>COUNTIF($F$4:F433,F433)</f>
        <v>248</v>
      </c>
      <c r="E433" s="40">
        <f>'Agricultural Data'!C433</f>
        <v>0</v>
      </c>
      <c r="F433" s="40">
        <f>'Agricultural Data'!D433</f>
        <v>0</v>
      </c>
      <c r="G433" s="40">
        <f>'Agricultural Data'!E433</f>
        <v>0</v>
      </c>
      <c r="H433" s="38">
        <f>'Agricultural Data'!F433</f>
        <v>0</v>
      </c>
      <c r="I433" s="38">
        <f>'Agricultural Data'!G433</f>
        <v>0</v>
      </c>
      <c r="J433" s="38">
        <f>'Agricultural Data'!H433</f>
        <v>0</v>
      </c>
      <c r="K433" s="118">
        <f>'Agricultural Data'!I433</f>
        <v>0</v>
      </c>
      <c r="L433" s="121">
        <f>'Agricultural Data'!J433</f>
        <v>0</v>
      </c>
      <c r="M433" s="120" t="str">
        <f>IF(J433=0,"No Data",
IF(     OR(   INDEX('Inputs_Metric 31'!$T$6:$T$141,  MATCH($J433,'Inputs_Metric 31'!$S$6:$S$141,0))  =  "",     INDEX('Inputs_Metric 31'!$T$6:$T$141,MATCH($J433,'Inputs_Metric 31'!$S$6:$S$141,0))="CDL_Rev"),                 "No Mapped Crop",                  INDEX('Inputs_Metric 31'!$T$6:$T$141,MATCH($J433,'Inputs_Metric 31'!$S$6:$S$141,0)   )   )
       )</f>
        <v>No Data</v>
      </c>
      <c r="N433" s="120" t="str">
        <f>IF(J433=0,"No Data",
IF(   OR(     INDEX('Inputs_Metric 31'!$U$6:$U$141,MATCH($J433,'Inputs_Metric 31'!$S$6:$S$141,0))="",     INDEX('Inputs_Metric 31'!$U$6:$U$141,MATCH($J433,'Inputs_Metric 31'!$S$6:$S$141,0))="CDL_Rev"  ),     "No Mapped Crop",INDEX('Inputs_Metric 31'!$U$6:$U$141,MATCH($J433,'Inputs_Metric 31'!$S$6:$S$141,0))))</f>
        <v>No Data</v>
      </c>
      <c r="O433" s="102" t="e">
        <f>IF(N433="No Mapped Crop","",'Inputs_Metric 31'!$H$43*INDEX('Inputs_Metric 31'!$D$6:$D$109,MATCH(CONCATENATE(N433,H433),'Inputs_Metric 31'!$E$6:$E$109,0)))</f>
        <v>#N/A</v>
      </c>
      <c r="P433" s="175" t="e">
        <f>IF(M433="No Mapped Crop","",INDEX('Inputs_Metric 31'!$M$7:$O$26,MATCH(M433,'Inputs_Metric 31'!$G$7:$G$26,0),MATCH('Inputs_Metric 31'!$H$44,'Inputs_Metric 31'!$M$6:$O$6,0)))</f>
        <v>#N/A</v>
      </c>
      <c r="Q433" s="184" t="e">
        <f t="shared" si="25"/>
        <v>#N/A</v>
      </c>
      <c r="R433" s="184" t="e">
        <f t="shared" si="26"/>
        <v>#N/A</v>
      </c>
    </row>
    <row r="434" spans="3:18" x14ac:dyDescent="0.25">
      <c r="C434">
        <f t="shared" si="24"/>
        <v>10</v>
      </c>
      <c r="D434">
        <f>COUNTIF($F$4:F434,F434)</f>
        <v>249</v>
      </c>
      <c r="E434" s="40">
        <f>'Agricultural Data'!C434</f>
        <v>0</v>
      </c>
      <c r="F434" s="40">
        <f>'Agricultural Data'!D434</f>
        <v>0</v>
      </c>
      <c r="G434" s="40">
        <f>'Agricultural Data'!E434</f>
        <v>0</v>
      </c>
      <c r="H434" s="38">
        <f>'Agricultural Data'!F434</f>
        <v>0</v>
      </c>
      <c r="I434" s="38">
        <f>'Agricultural Data'!G434</f>
        <v>0</v>
      </c>
      <c r="J434" s="38">
        <f>'Agricultural Data'!H434</f>
        <v>0</v>
      </c>
      <c r="K434" s="118">
        <f>'Agricultural Data'!I434</f>
        <v>0</v>
      </c>
      <c r="L434" s="121">
        <f>'Agricultural Data'!J434</f>
        <v>0</v>
      </c>
      <c r="M434" s="120" t="str">
        <f>IF(J434=0,"No Data",
IF(     OR(   INDEX('Inputs_Metric 31'!$T$6:$T$141,  MATCH($J434,'Inputs_Metric 31'!$S$6:$S$141,0))  =  "",     INDEX('Inputs_Metric 31'!$T$6:$T$141,MATCH($J434,'Inputs_Metric 31'!$S$6:$S$141,0))="CDL_Rev"),                 "No Mapped Crop",                  INDEX('Inputs_Metric 31'!$T$6:$T$141,MATCH($J434,'Inputs_Metric 31'!$S$6:$S$141,0)   )   )
       )</f>
        <v>No Data</v>
      </c>
      <c r="N434" s="120" t="str">
        <f>IF(J434=0,"No Data",
IF(   OR(     INDEX('Inputs_Metric 31'!$U$6:$U$141,MATCH($J434,'Inputs_Metric 31'!$S$6:$S$141,0))="",     INDEX('Inputs_Metric 31'!$U$6:$U$141,MATCH($J434,'Inputs_Metric 31'!$S$6:$S$141,0))="CDL_Rev"  ),     "No Mapped Crop",INDEX('Inputs_Metric 31'!$U$6:$U$141,MATCH($J434,'Inputs_Metric 31'!$S$6:$S$141,0))))</f>
        <v>No Data</v>
      </c>
      <c r="O434" s="102" t="e">
        <f>IF(N434="No Mapped Crop","",'Inputs_Metric 31'!$H$43*INDEX('Inputs_Metric 31'!$D$6:$D$109,MATCH(CONCATENATE(N434,H434),'Inputs_Metric 31'!$E$6:$E$109,0)))</f>
        <v>#N/A</v>
      </c>
      <c r="P434" s="175" t="e">
        <f>IF(M434="No Mapped Crop","",INDEX('Inputs_Metric 31'!$M$7:$O$26,MATCH(M434,'Inputs_Metric 31'!$G$7:$G$26,0),MATCH('Inputs_Metric 31'!$H$44,'Inputs_Metric 31'!$M$6:$O$6,0)))</f>
        <v>#N/A</v>
      </c>
      <c r="Q434" s="184" t="e">
        <f t="shared" si="25"/>
        <v>#N/A</v>
      </c>
      <c r="R434" s="184" t="e">
        <f t="shared" si="26"/>
        <v>#N/A</v>
      </c>
    </row>
    <row r="435" spans="3:18" x14ac:dyDescent="0.25">
      <c r="C435">
        <f t="shared" si="24"/>
        <v>10</v>
      </c>
      <c r="D435">
        <f>COUNTIF($F$4:F435,F435)</f>
        <v>250</v>
      </c>
      <c r="E435" s="40">
        <f>'Agricultural Data'!C435</f>
        <v>0</v>
      </c>
      <c r="F435" s="40">
        <f>'Agricultural Data'!D435</f>
        <v>0</v>
      </c>
      <c r="G435" s="40">
        <f>'Agricultural Data'!E435</f>
        <v>0</v>
      </c>
      <c r="H435" s="38">
        <f>'Agricultural Data'!F435</f>
        <v>0</v>
      </c>
      <c r="I435" s="38">
        <f>'Agricultural Data'!G435</f>
        <v>0</v>
      </c>
      <c r="J435" s="38">
        <f>'Agricultural Data'!H435</f>
        <v>0</v>
      </c>
      <c r="K435" s="118">
        <f>'Agricultural Data'!I435</f>
        <v>0</v>
      </c>
      <c r="L435" s="121">
        <f>'Agricultural Data'!J435</f>
        <v>0</v>
      </c>
      <c r="M435" s="120" t="str">
        <f>IF(J435=0,"No Data",
IF(     OR(   INDEX('Inputs_Metric 31'!$T$6:$T$141,  MATCH($J435,'Inputs_Metric 31'!$S$6:$S$141,0))  =  "",     INDEX('Inputs_Metric 31'!$T$6:$T$141,MATCH($J435,'Inputs_Metric 31'!$S$6:$S$141,0))="CDL_Rev"),                 "No Mapped Crop",                  INDEX('Inputs_Metric 31'!$T$6:$T$141,MATCH($J435,'Inputs_Metric 31'!$S$6:$S$141,0)   )   )
       )</f>
        <v>No Data</v>
      </c>
      <c r="N435" s="120" t="str">
        <f>IF(J435=0,"No Data",
IF(   OR(     INDEX('Inputs_Metric 31'!$U$6:$U$141,MATCH($J435,'Inputs_Metric 31'!$S$6:$S$141,0))="",     INDEX('Inputs_Metric 31'!$U$6:$U$141,MATCH($J435,'Inputs_Metric 31'!$S$6:$S$141,0))="CDL_Rev"  ),     "No Mapped Crop",INDEX('Inputs_Metric 31'!$U$6:$U$141,MATCH($J435,'Inputs_Metric 31'!$S$6:$S$141,0))))</f>
        <v>No Data</v>
      </c>
      <c r="O435" s="102" t="e">
        <f>IF(N435="No Mapped Crop","",'Inputs_Metric 31'!$H$43*INDEX('Inputs_Metric 31'!$D$6:$D$109,MATCH(CONCATENATE(N435,H435),'Inputs_Metric 31'!$E$6:$E$109,0)))</f>
        <v>#N/A</v>
      </c>
      <c r="P435" s="175" t="e">
        <f>IF(M435="No Mapped Crop","",INDEX('Inputs_Metric 31'!$M$7:$O$26,MATCH(M435,'Inputs_Metric 31'!$G$7:$G$26,0),MATCH('Inputs_Metric 31'!$H$44,'Inputs_Metric 31'!$M$6:$O$6,0)))</f>
        <v>#N/A</v>
      </c>
      <c r="Q435" s="184" t="e">
        <f t="shared" si="25"/>
        <v>#N/A</v>
      </c>
      <c r="R435" s="184" t="e">
        <f t="shared" si="26"/>
        <v>#N/A</v>
      </c>
    </row>
    <row r="436" spans="3:18" x14ac:dyDescent="0.25">
      <c r="C436">
        <f t="shared" si="24"/>
        <v>10</v>
      </c>
      <c r="D436">
        <f>COUNTIF($F$4:F436,F436)</f>
        <v>251</v>
      </c>
      <c r="E436" s="40">
        <f>'Agricultural Data'!C436</f>
        <v>0</v>
      </c>
      <c r="F436" s="40">
        <f>'Agricultural Data'!D436</f>
        <v>0</v>
      </c>
      <c r="G436" s="40">
        <f>'Agricultural Data'!E436</f>
        <v>0</v>
      </c>
      <c r="H436" s="38">
        <f>'Agricultural Data'!F436</f>
        <v>0</v>
      </c>
      <c r="I436" s="38">
        <f>'Agricultural Data'!G436</f>
        <v>0</v>
      </c>
      <c r="J436" s="38">
        <f>'Agricultural Data'!H436</f>
        <v>0</v>
      </c>
      <c r="K436" s="118">
        <f>'Agricultural Data'!I436</f>
        <v>0</v>
      </c>
      <c r="L436" s="121">
        <f>'Agricultural Data'!J436</f>
        <v>0</v>
      </c>
      <c r="M436" s="120" t="str">
        <f>IF(J436=0,"No Data",
IF(     OR(   INDEX('Inputs_Metric 31'!$T$6:$T$141,  MATCH($J436,'Inputs_Metric 31'!$S$6:$S$141,0))  =  "",     INDEX('Inputs_Metric 31'!$T$6:$T$141,MATCH($J436,'Inputs_Metric 31'!$S$6:$S$141,0))="CDL_Rev"),                 "No Mapped Crop",                  INDEX('Inputs_Metric 31'!$T$6:$T$141,MATCH($J436,'Inputs_Metric 31'!$S$6:$S$141,0)   )   )
       )</f>
        <v>No Data</v>
      </c>
      <c r="N436" s="120" t="str">
        <f>IF(J436=0,"No Data",
IF(   OR(     INDEX('Inputs_Metric 31'!$U$6:$U$141,MATCH($J436,'Inputs_Metric 31'!$S$6:$S$141,0))="",     INDEX('Inputs_Metric 31'!$U$6:$U$141,MATCH($J436,'Inputs_Metric 31'!$S$6:$S$141,0))="CDL_Rev"  ),     "No Mapped Crop",INDEX('Inputs_Metric 31'!$U$6:$U$141,MATCH($J436,'Inputs_Metric 31'!$S$6:$S$141,0))))</f>
        <v>No Data</v>
      </c>
      <c r="O436" s="102" t="e">
        <f>IF(N436="No Mapped Crop","",'Inputs_Metric 31'!$H$43*INDEX('Inputs_Metric 31'!$D$6:$D$109,MATCH(CONCATENATE(N436,H436),'Inputs_Metric 31'!$E$6:$E$109,0)))</f>
        <v>#N/A</v>
      </c>
      <c r="P436" s="175" t="e">
        <f>IF(M436="No Mapped Crop","",INDEX('Inputs_Metric 31'!$M$7:$O$26,MATCH(M436,'Inputs_Metric 31'!$G$7:$G$26,0),MATCH('Inputs_Metric 31'!$H$44,'Inputs_Metric 31'!$M$6:$O$6,0)))</f>
        <v>#N/A</v>
      </c>
      <c r="Q436" s="184" t="e">
        <f t="shared" si="25"/>
        <v>#N/A</v>
      </c>
      <c r="R436" s="184" t="e">
        <f t="shared" si="26"/>
        <v>#N/A</v>
      </c>
    </row>
    <row r="437" spans="3:18" x14ac:dyDescent="0.25">
      <c r="C437">
        <f t="shared" si="24"/>
        <v>10</v>
      </c>
      <c r="D437">
        <f>COUNTIF($F$4:F437,F437)</f>
        <v>252</v>
      </c>
      <c r="E437" s="40">
        <f>'Agricultural Data'!C437</f>
        <v>0</v>
      </c>
      <c r="F437" s="40">
        <f>'Agricultural Data'!D437</f>
        <v>0</v>
      </c>
      <c r="G437" s="40">
        <f>'Agricultural Data'!E437</f>
        <v>0</v>
      </c>
      <c r="H437" s="38">
        <f>'Agricultural Data'!F437</f>
        <v>0</v>
      </c>
      <c r="I437" s="38">
        <f>'Agricultural Data'!G437</f>
        <v>0</v>
      </c>
      <c r="J437" s="38">
        <f>'Agricultural Data'!H437</f>
        <v>0</v>
      </c>
      <c r="K437" s="118">
        <f>'Agricultural Data'!I437</f>
        <v>0</v>
      </c>
      <c r="L437" s="121">
        <f>'Agricultural Data'!J437</f>
        <v>0</v>
      </c>
      <c r="M437" s="120" t="str">
        <f>IF(J437=0,"No Data",
IF(     OR(   INDEX('Inputs_Metric 31'!$T$6:$T$141,  MATCH($J437,'Inputs_Metric 31'!$S$6:$S$141,0))  =  "",     INDEX('Inputs_Metric 31'!$T$6:$T$141,MATCH($J437,'Inputs_Metric 31'!$S$6:$S$141,0))="CDL_Rev"),                 "No Mapped Crop",                  INDEX('Inputs_Metric 31'!$T$6:$T$141,MATCH($J437,'Inputs_Metric 31'!$S$6:$S$141,0)   )   )
       )</f>
        <v>No Data</v>
      </c>
      <c r="N437" s="120" t="str">
        <f>IF(J437=0,"No Data",
IF(   OR(     INDEX('Inputs_Metric 31'!$U$6:$U$141,MATCH($J437,'Inputs_Metric 31'!$S$6:$S$141,0))="",     INDEX('Inputs_Metric 31'!$U$6:$U$141,MATCH($J437,'Inputs_Metric 31'!$S$6:$S$141,0))="CDL_Rev"  ),     "No Mapped Crop",INDEX('Inputs_Metric 31'!$U$6:$U$141,MATCH($J437,'Inputs_Metric 31'!$S$6:$S$141,0))))</f>
        <v>No Data</v>
      </c>
      <c r="O437" s="102" t="e">
        <f>IF(N437="No Mapped Crop","",'Inputs_Metric 31'!$H$43*INDEX('Inputs_Metric 31'!$D$6:$D$109,MATCH(CONCATENATE(N437,H437),'Inputs_Metric 31'!$E$6:$E$109,0)))</f>
        <v>#N/A</v>
      </c>
      <c r="P437" s="175" t="e">
        <f>IF(M437="No Mapped Crop","",INDEX('Inputs_Metric 31'!$M$7:$O$26,MATCH(M437,'Inputs_Metric 31'!$G$7:$G$26,0),MATCH('Inputs_Metric 31'!$H$44,'Inputs_Metric 31'!$M$6:$O$6,0)))</f>
        <v>#N/A</v>
      </c>
      <c r="Q437" s="184" t="e">
        <f t="shared" si="25"/>
        <v>#N/A</v>
      </c>
      <c r="R437" s="184" t="e">
        <f t="shared" si="26"/>
        <v>#N/A</v>
      </c>
    </row>
    <row r="438" spans="3:18" x14ac:dyDescent="0.25">
      <c r="C438">
        <f t="shared" si="24"/>
        <v>10</v>
      </c>
      <c r="D438">
        <f>COUNTIF($F$4:F438,F438)</f>
        <v>253</v>
      </c>
      <c r="E438" s="40">
        <f>'Agricultural Data'!C438</f>
        <v>0</v>
      </c>
      <c r="F438" s="40">
        <f>'Agricultural Data'!D438</f>
        <v>0</v>
      </c>
      <c r="G438" s="40">
        <f>'Agricultural Data'!E438</f>
        <v>0</v>
      </c>
      <c r="H438" s="38">
        <f>'Agricultural Data'!F438</f>
        <v>0</v>
      </c>
      <c r="I438" s="38">
        <f>'Agricultural Data'!G438</f>
        <v>0</v>
      </c>
      <c r="J438" s="38">
        <f>'Agricultural Data'!H438</f>
        <v>0</v>
      </c>
      <c r="K438" s="118">
        <f>'Agricultural Data'!I438</f>
        <v>0</v>
      </c>
      <c r="L438" s="121">
        <f>'Agricultural Data'!J438</f>
        <v>0</v>
      </c>
      <c r="M438" s="120" t="str">
        <f>IF(J438=0,"No Data",
IF(     OR(   INDEX('Inputs_Metric 31'!$T$6:$T$141,  MATCH($J438,'Inputs_Metric 31'!$S$6:$S$141,0))  =  "",     INDEX('Inputs_Metric 31'!$T$6:$T$141,MATCH($J438,'Inputs_Metric 31'!$S$6:$S$141,0))="CDL_Rev"),                 "No Mapped Crop",                  INDEX('Inputs_Metric 31'!$T$6:$T$141,MATCH($J438,'Inputs_Metric 31'!$S$6:$S$141,0)   )   )
       )</f>
        <v>No Data</v>
      </c>
      <c r="N438" s="120" t="str">
        <f>IF(J438=0,"No Data",
IF(   OR(     INDEX('Inputs_Metric 31'!$U$6:$U$141,MATCH($J438,'Inputs_Metric 31'!$S$6:$S$141,0))="",     INDEX('Inputs_Metric 31'!$U$6:$U$141,MATCH($J438,'Inputs_Metric 31'!$S$6:$S$141,0))="CDL_Rev"  ),     "No Mapped Crop",INDEX('Inputs_Metric 31'!$U$6:$U$141,MATCH($J438,'Inputs_Metric 31'!$S$6:$S$141,0))))</f>
        <v>No Data</v>
      </c>
      <c r="O438" s="102" t="e">
        <f>IF(N438="No Mapped Crop","",'Inputs_Metric 31'!$H$43*INDEX('Inputs_Metric 31'!$D$6:$D$109,MATCH(CONCATENATE(N438,H438),'Inputs_Metric 31'!$E$6:$E$109,0)))</f>
        <v>#N/A</v>
      </c>
      <c r="P438" s="175" t="e">
        <f>IF(M438="No Mapped Crop","",INDEX('Inputs_Metric 31'!$M$7:$O$26,MATCH(M438,'Inputs_Metric 31'!$G$7:$G$26,0),MATCH('Inputs_Metric 31'!$H$44,'Inputs_Metric 31'!$M$6:$O$6,0)))</f>
        <v>#N/A</v>
      </c>
      <c r="Q438" s="184" t="e">
        <f t="shared" si="25"/>
        <v>#N/A</v>
      </c>
      <c r="R438" s="184" t="e">
        <f t="shared" si="26"/>
        <v>#N/A</v>
      </c>
    </row>
    <row r="439" spans="3:18" x14ac:dyDescent="0.25">
      <c r="C439">
        <f t="shared" si="24"/>
        <v>10</v>
      </c>
      <c r="D439">
        <f>COUNTIF($F$4:F439,F439)</f>
        <v>254</v>
      </c>
      <c r="E439" s="40">
        <f>'Agricultural Data'!C439</f>
        <v>0</v>
      </c>
      <c r="F439" s="40">
        <f>'Agricultural Data'!D439</f>
        <v>0</v>
      </c>
      <c r="G439" s="40">
        <f>'Agricultural Data'!E439</f>
        <v>0</v>
      </c>
      <c r="H439" s="38">
        <f>'Agricultural Data'!F439</f>
        <v>0</v>
      </c>
      <c r="I439" s="38">
        <f>'Agricultural Data'!G439</f>
        <v>0</v>
      </c>
      <c r="J439" s="38">
        <f>'Agricultural Data'!H439</f>
        <v>0</v>
      </c>
      <c r="K439" s="118">
        <f>'Agricultural Data'!I439</f>
        <v>0</v>
      </c>
      <c r="L439" s="121">
        <f>'Agricultural Data'!J439</f>
        <v>0</v>
      </c>
      <c r="M439" s="120" t="str">
        <f>IF(J439=0,"No Data",
IF(     OR(   INDEX('Inputs_Metric 31'!$T$6:$T$141,  MATCH($J439,'Inputs_Metric 31'!$S$6:$S$141,0))  =  "",     INDEX('Inputs_Metric 31'!$T$6:$T$141,MATCH($J439,'Inputs_Metric 31'!$S$6:$S$141,0))="CDL_Rev"),                 "No Mapped Crop",                  INDEX('Inputs_Metric 31'!$T$6:$T$141,MATCH($J439,'Inputs_Metric 31'!$S$6:$S$141,0)   )   )
       )</f>
        <v>No Data</v>
      </c>
      <c r="N439" s="120" t="str">
        <f>IF(J439=0,"No Data",
IF(   OR(     INDEX('Inputs_Metric 31'!$U$6:$U$141,MATCH($J439,'Inputs_Metric 31'!$S$6:$S$141,0))="",     INDEX('Inputs_Metric 31'!$U$6:$U$141,MATCH($J439,'Inputs_Metric 31'!$S$6:$S$141,0))="CDL_Rev"  ),     "No Mapped Crop",INDEX('Inputs_Metric 31'!$U$6:$U$141,MATCH($J439,'Inputs_Metric 31'!$S$6:$S$141,0))))</f>
        <v>No Data</v>
      </c>
      <c r="O439" s="102" t="e">
        <f>IF(N439="No Mapped Crop","",'Inputs_Metric 31'!$H$43*INDEX('Inputs_Metric 31'!$D$6:$D$109,MATCH(CONCATENATE(N439,H439),'Inputs_Metric 31'!$E$6:$E$109,0)))</f>
        <v>#N/A</v>
      </c>
      <c r="P439" s="175" t="e">
        <f>IF(M439="No Mapped Crop","",INDEX('Inputs_Metric 31'!$M$7:$O$26,MATCH(M439,'Inputs_Metric 31'!$G$7:$G$26,0),MATCH('Inputs_Metric 31'!$H$44,'Inputs_Metric 31'!$M$6:$O$6,0)))</f>
        <v>#N/A</v>
      </c>
      <c r="Q439" s="184" t="e">
        <f t="shared" si="25"/>
        <v>#N/A</v>
      </c>
      <c r="R439" s="184" t="e">
        <f t="shared" si="26"/>
        <v>#N/A</v>
      </c>
    </row>
    <row r="440" spans="3:18" x14ac:dyDescent="0.25">
      <c r="C440">
        <f t="shared" si="24"/>
        <v>10</v>
      </c>
      <c r="D440">
        <f>COUNTIF($F$4:F440,F440)</f>
        <v>255</v>
      </c>
      <c r="E440" s="40">
        <f>'Agricultural Data'!C440</f>
        <v>0</v>
      </c>
      <c r="F440" s="40">
        <f>'Agricultural Data'!D440</f>
        <v>0</v>
      </c>
      <c r="G440" s="40">
        <f>'Agricultural Data'!E440</f>
        <v>0</v>
      </c>
      <c r="H440" s="38">
        <f>'Agricultural Data'!F440</f>
        <v>0</v>
      </c>
      <c r="I440" s="38">
        <f>'Agricultural Data'!G440</f>
        <v>0</v>
      </c>
      <c r="J440" s="38">
        <f>'Agricultural Data'!H440</f>
        <v>0</v>
      </c>
      <c r="K440" s="118">
        <f>'Agricultural Data'!I440</f>
        <v>0</v>
      </c>
      <c r="L440" s="121">
        <f>'Agricultural Data'!J440</f>
        <v>0</v>
      </c>
      <c r="M440" s="120" t="str">
        <f>IF(J440=0,"No Data",
IF(     OR(   INDEX('Inputs_Metric 31'!$T$6:$T$141,  MATCH($J440,'Inputs_Metric 31'!$S$6:$S$141,0))  =  "",     INDEX('Inputs_Metric 31'!$T$6:$T$141,MATCH($J440,'Inputs_Metric 31'!$S$6:$S$141,0))="CDL_Rev"),                 "No Mapped Crop",                  INDEX('Inputs_Metric 31'!$T$6:$T$141,MATCH($J440,'Inputs_Metric 31'!$S$6:$S$141,0)   )   )
       )</f>
        <v>No Data</v>
      </c>
      <c r="N440" s="120" t="str">
        <f>IF(J440=0,"No Data",
IF(   OR(     INDEX('Inputs_Metric 31'!$U$6:$U$141,MATCH($J440,'Inputs_Metric 31'!$S$6:$S$141,0))="",     INDEX('Inputs_Metric 31'!$U$6:$U$141,MATCH($J440,'Inputs_Metric 31'!$S$6:$S$141,0))="CDL_Rev"  ),     "No Mapped Crop",INDEX('Inputs_Metric 31'!$U$6:$U$141,MATCH($J440,'Inputs_Metric 31'!$S$6:$S$141,0))))</f>
        <v>No Data</v>
      </c>
      <c r="O440" s="102" t="e">
        <f>IF(N440="No Mapped Crop","",'Inputs_Metric 31'!$H$43*INDEX('Inputs_Metric 31'!$D$6:$D$109,MATCH(CONCATENATE(N440,H440),'Inputs_Metric 31'!$E$6:$E$109,0)))</f>
        <v>#N/A</v>
      </c>
      <c r="P440" s="175" t="e">
        <f>IF(M440="No Mapped Crop","",INDEX('Inputs_Metric 31'!$M$7:$O$26,MATCH(M440,'Inputs_Metric 31'!$G$7:$G$26,0),MATCH('Inputs_Metric 31'!$H$44,'Inputs_Metric 31'!$M$6:$O$6,0)))</f>
        <v>#N/A</v>
      </c>
      <c r="Q440" s="184" t="e">
        <f t="shared" si="25"/>
        <v>#N/A</v>
      </c>
      <c r="R440" s="184" t="e">
        <f t="shared" si="26"/>
        <v>#N/A</v>
      </c>
    </row>
    <row r="441" spans="3:18" x14ac:dyDescent="0.25">
      <c r="C441">
        <f t="shared" si="24"/>
        <v>10</v>
      </c>
      <c r="D441">
        <f>COUNTIF($F$4:F441,F441)</f>
        <v>256</v>
      </c>
      <c r="E441" s="40">
        <f>'Agricultural Data'!C441</f>
        <v>0</v>
      </c>
      <c r="F441" s="40">
        <f>'Agricultural Data'!D441</f>
        <v>0</v>
      </c>
      <c r="G441" s="40">
        <f>'Agricultural Data'!E441</f>
        <v>0</v>
      </c>
      <c r="H441" s="38">
        <f>'Agricultural Data'!F441</f>
        <v>0</v>
      </c>
      <c r="I441" s="38">
        <f>'Agricultural Data'!G441</f>
        <v>0</v>
      </c>
      <c r="J441" s="38">
        <f>'Agricultural Data'!H441</f>
        <v>0</v>
      </c>
      <c r="K441" s="118">
        <f>'Agricultural Data'!I441</f>
        <v>0</v>
      </c>
      <c r="L441" s="121">
        <f>'Agricultural Data'!J441</f>
        <v>0</v>
      </c>
      <c r="M441" s="120" t="str">
        <f>IF(J441=0,"No Data",
IF(     OR(   INDEX('Inputs_Metric 31'!$T$6:$T$141,  MATCH($J441,'Inputs_Metric 31'!$S$6:$S$141,0))  =  "",     INDEX('Inputs_Metric 31'!$T$6:$T$141,MATCH($J441,'Inputs_Metric 31'!$S$6:$S$141,0))="CDL_Rev"),                 "No Mapped Crop",                  INDEX('Inputs_Metric 31'!$T$6:$T$141,MATCH($J441,'Inputs_Metric 31'!$S$6:$S$141,0)   )   )
       )</f>
        <v>No Data</v>
      </c>
      <c r="N441" s="120" t="str">
        <f>IF(J441=0,"No Data",
IF(   OR(     INDEX('Inputs_Metric 31'!$U$6:$U$141,MATCH($J441,'Inputs_Metric 31'!$S$6:$S$141,0))="",     INDEX('Inputs_Metric 31'!$U$6:$U$141,MATCH($J441,'Inputs_Metric 31'!$S$6:$S$141,0))="CDL_Rev"  ),     "No Mapped Crop",INDEX('Inputs_Metric 31'!$U$6:$U$141,MATCH($J441,'Inputs_Metric 31'!$S$6:$S$141,0))))</f>
        <v>No Data</v>
      </c>
      <c r="O441" s="102" t="e">
        <f>IF(N441="No Mapped Crop","",'Inputs_Metric 31'!$H$43*INDEX('Inputs_Metric 31'!$D$6:$D$109,MATCH(CONCATENATE(N441,H441),'Inputs_Metric 31'!$E$6:$E$109,0)))</f>
        <v>#N/A</v>
      </c>
      <c r="P441" s="175" t="e">
        <f>IF(M441="No Mapped Crop","",INDEX('Inputs_Metric 31'!$M$7:$O$26,MATCH(M441,'Inputs_Metric 31'!$G$7:$G$26,0),MATCH('Inputs_Metric 31'!$H$44,'Inputs_Metric 31'!$M$6:$O$6,0)))</f>
        <v>#N/A</v>
      </c>
      <c r="Q441" s="184" t="e">
        <f t="shared" si="25"/>
        <v>#N/A</v>
      </c>
      <c r="R441" s="184" t="e">
        <f t="shared" si="26"/>
        <v>#N/A</v>
      </c>
    </row>
    <row r="442" spans="3:18" x14ac:dyDescent="0.25">
      <c r="C442">
        <f t="shared" si="24"/>
        <v>10</v>
      </c>
      <c r="D442">
        <f>COUNTIF($F$4:F442,F442)</f>
        <v>257</v>
      </c>
      <c r="E442" s="40">
        <f>'Agricultural Data'!C442</f>
        <v>0</v>
      </c>
      <c r="F442" s="40">
        <f>'Agricultural Data'!D442</f>
        <v>0</v>
      </c>
      <c r="G442" s="40">
        <f>'Agricultural Data'!E442</f>
        <v>0</v>
      </c>
      <c r="H442" s="38">
        <f>'Agricultural Data'!F442</f>
        <v>0</v>
      </c>
      <c r="I442" s="38">
        <f>'Agricultural Data'!G442</f>
        <v>0</v>
      </c>
      <c r="J442" s="38">
        <f>'Agricultural Data'!H442</f>
        <v>0</v>
      </c>
      <c r="K442" s="118">
        <f>'Agricultural Data'!I442</f>
        <v>0</v>
      </c>
      <c r="L442" s="121">
        <f>'Agricultural Data'!J442</f>
        <v>0</v>
      </c>
      <c r="M442" s="120" t="str">
        <f>IF(J442=0,"No Data",
IF(     OR(   INDEX('Inputs_Metric 31'!$T$6:$T$141,  MATCH($J442,'Inputs_Metric 31'!$S$6:$S$141,0))  =  "",     INDEX('Inputs_Metric 31'!$T$6:$T$141,MATCH($J442,'Inputs_Metric 31'!$S$6:$S$141,0))="CDL_Rev"),                 "No Mapped Crop",                  INDEX('Inputs_Metric 31'!$T$6:$T$141,MATCH($J442,'Inputs_Metric 31'!$S$6:$S$141,0)   )   )
       )</f>
        <v>No Data</v>
      </c>
      <c r="N442" s="120" t="str">
        <f>IF(J442=0,"No Data",
IF(   OR(     INDEX('Inputs_Metric 31'!$U$6:$U$141,MATCH($J442,'Inputs_Metric 31'!$S$6:$S$141,0))="",     INDEX('Inputs_Metric 31'!$U$6:$U$141,MATCH($J442,'Inputs_Metric 31'!$S$6:$S$141,0))="CDL_Rev"  ),     "No Mapped Crop",INDEX('Inputs_Metric 31'!$U$6:$U$141,MATCH($J442,'Inputs_Metric 31'!$S$6:$S$141,0))))</f>
        <v>No Data</v>
      </c>
      <c r="O442" s="102" t="e">
        <f>IF(N442="No Mapped Crop","",'Inputs_Metric 31'!$H$43*INDEX('Inputs_Metric 31'!$D$6:$D$109,MATCH(CONCATENATE(N442,H442),'Inputs_Metric 31'!$E$6:$E$109,0)))</f>
        <v>#N/A</v>
      </c>
      <c r="P442" s="175" t="e">
        <f>IF(M442="No Mapped Crop","",INDEX('Inputs_Metric 31'!$M$7:$O$26,MATCH(M442,'Inputs_Metric 31'!$G$7:$G$26,0),MATCH('Inputs_Metric 31'!$H$44,'Inputs_Metric 31'!$M$6:$O$6,0)))</f>
        <v>#N/A</v>
      </c>
      <c r="Q442" s="184" t="e">
        <f t="shared" si="25"/>
        <v>#N/A</v>
      </c>
      <c r="R442" s="184" t="e">
        <f t="shared" si="26"/>
        <v>#N/A</v>
      </c>
    </row>
    <row r="443" spans="3:18" x14ac:dyDescent="0.25">
      <c r="C443">
        <f t="shared" si="24"/>
        <v>10</v>
      </c>
      <c r="D443">
        <f>COUNTIF($F$4:F443,F443)</f>
        <v>258</v>
      </c>
      <c r="E443" s="40">
        <f>'Agricultural Data'!C443</f>
        <v>0</v>
      </c>
      <c r="F443" s="40">
        <f>'Agricultural Data'!D443</f>
        <v>0</v>
      </c>
      <c r="G443" s="40">
        <f>'Agricultural Data'!E443</f>
        <v>0</v>
      </c>
      <c r="H443" s="38">
        <f>'Agricultural Data'!F443</f>
        <v>0</v>
      </c>
      <c r="I443" s="38">
        <f>'Agricultural Data'!G443</f>
        <v>0</v>
      </c>
      <c r="J443" s="38">
        <f>'Agricultural Data'!H443</f>
        <v>0</v>
      </c>
      <c r="K443" s="118">
        <f>'Agricultural Data'!I443</f>
        <v>0</v>
      </c>
      <c r="L443" s="121">
        <f>'Agricultural Data'!J443</f>
        <v>0</v>
      </c>
      <c r="M443" s="120" t="str">
        <f>IF(J443=0,"No Data",
IF(     OR(   INDEX('Inputs_Metric 31'!$T$6:$T$141,  MATCH($J443,'Inputs_Metric 31'!$S$6:$S$141,0))  =  "",     INDEX('Inputs_Metric 31'!$T$6:$T$141,MATCH($J443,'Inputs_Metric 31'!$S$6:$S$141,0))="CDL_Rev"),                 "No Mapped Crop",                  INDEX('Inputs_Metric 31'!$T$6:$T$141,MATCH($J443,'Inputs_Metric 31'!$S$6:$S$141,0)   )   )
       )</f>
        <v>No Data</v>
      </c>
      <c r="N443" s="120" t="str">
        <f>IF(J443=0,"No Data",
IF(   OR(     INDEX('Inputs_Metric 31'!$U$6:$U$141,MATCH($J443,'Inputs_Metric 31'!$S$6:$S$141,0))="",     INDEX('Inputs_Metric 31'!$U$6:$U$141,MATCH($J443,'Inputs_Metric 31'!$S$6:$S$141,0))="CDL_Rev"  ),     "No Mapped Crop",INDEX('Inputs_Metric 31'!$U$6:$U$141,MATCH($J443,'Inputs_Metric 31'!$S$6:$S$141,0))))</f>
        <v>No Data</v>
      </c>
      <c r="O443" s="102" t="e">
        <f>IF(N443="No Mapped Crop","",'Inputs_Metric 31'!$H$43*INDEX('Inputs_Metric 31'!$D$6:$D$109,MATCH(CONCATENATE(N443,H443),'Inputs_Metric 31'!$E$6:$E$109,0)))</f>
        <v>#N/A</v>
      </c>
      <c r="P443" s="175" t="e">
        <f>IF(M443="No Mapped Crop","",INDEX('Inputs_Metric 31'!$M$7:$O$26,MATCH(M443,'Inputs_Metric 31'!$G$7:$G$26,0),MATCH('Inputs_Metric 31'!$H$44,'Inputs_Metric 31'!$M$6:$O$6,0)))</f>
        <v>#N/A</v>
      </c>
      <c r="Q443" s="184" t="e">
        <f t="shared" si="25"/>
        <v>#N/A</v>
      </c>
      <c r="R443" s="184" t="e">
        <f t="shared" si="26"/>
        <v>#N/A</v>
      </c>
    </row>
    <row r="444" spans="3:18" x14ac:dyDescent="0.25">
      <c r="C444">
        <f t="shared" si="24"/>
        <v>10</v>
      </c>
      <c r="D444">
        <f>COUNTIF($F$4:F444,F444)</f>
        <v>259</v>
      </c>
      <c r="E444" s="40">
        <f>'Agricultural Data'!C444</f>
        <v>0</v>
      </c>
      <c r="F444" s="40">
        <f>'Agricultural Data'!D444</f>
        <v>0</v>
      </c>
      <c r="G444" s="40">
        <f>'Agricultural Data'!E444</f>
        <v>0</v>
      </c>
      <c r="H444" s="38">
        <f>'Agricultural Data'!F444</f>
        <v>0</v>
      </c>
      <c r="I444" s="38">
        <f>'Agricultural Data'!G444</f>
        <v>0</v>
      </c>
      <c r="J444" s="38">
        <f>'Agricultural Data'!H444</f>
        <v>0</v>
      </c>
      <c r="K444" s="118">
        <f>'Agricultural Data'!I444</f>
        <v>0</v>
      </c>
      <c r="L444" s="121">
        <f>'Agricultural Data'!J444</f>
        <v>0</v>
      </c>
      <c r="M444" s="120" t="str">
        <f>IF(J444=0,"No Data",
IF(     OR(   INDEX('Inputs_Metric 31'!$T$6:$T$141,  MATCH($J444,'Inputs_Metric 31'!$S$6:$S$141,0))  =  "",     INDEX('Inputs_Metric 31'!$T$6:$T$141,MATCH($J444,'Inputs_Metric 31'!$S$6:$S$141,0))="CDL_Rev"),                 "No Mapped Crop",                  INDEX('Inputs_Metric 31'!$T$6:$T$141,MATCH($J444,'Inputs_Metric 31'!$S$6:$S$141,0)   )   )
       )</f>
        <v>No Data</v>
      </c>
      <c r="N444" s="120" t="str">
        <f>IF(J444=0,"No Data",
IF(   OR(     INDEX('Inputs_Metric 31'!$U$6:$U$141,MATCH($J444,'Inputs_Metric 31'!$S$6:$S$141,0))="",     INDEX('Inputs_Metric 31'!$U$6:$U$141,MATCH($J444,'Inputs_Metric 31'!$S$6:$S$141,0))="CDL_Rev"  ),     "No Mapped Crop",INDEX('Inputs_Metric 31'!$U$6:$U$141,MATCH($J444,'Inputs_Metric 31'!$S$6:$S$141,0))))</f>
        <v>No Data</v>
      </c>
      <c r="O444" s="102" t="e">
        <f>IF(N444="No Mapped Crop","",'Inputs_Metric 31'!$H$43*INDEX('Inputs_Metric 31'!$D$6:$D$109,MATCH(CONCATENATE(N444,H444),'Inputs_Metric 31'!$E$6:$E$109,0)))</f>
        <v>#N/A</v>
      </c>
      <c r="P444" s="175" t="e">
        <f>IF(M444="No Mapped Crop","",INDEX('Inputs_Metric 31'!$M$7:$O$26,MATCH(M444,'Inputs_Metric 31'!$G$7:$G$26,0),MATCH('Inputs_Metric 31'!$H$44,'Inputs_Metric 31'!$M$6:$O$6,0)))</f>
        <v>#N/A</v>
      </c>
      <c r="Q444" s="184" t="e">
        <f t="shared" si="25"/>
        <v>#N/A</v>
      </c>
      <c r="R444" s="184" t="e">
        <f t="shared" si="26"/>
        <v>#N/A</v>
      </c>
    </row>
    <row r="445" spans="3:18" x14ac:dyDescent="0.25">
      <c r="C445">
        <f t="shared" si="24"/>
        <v>10</v>
      </c>
      <c r="D445">
        <f>COUNTIF($F$4:F445,F445)</f>
        <v>260</v>
      </c>
      <c r="E445" s="40">
        <f>'Agricultural Data'!C445</f>
        <v>0</v>
      </c>
      <c r="F445" s="40">
        <f>'Agricultural Data'!D445</f>
        <v>0</v>
      </c>
      <c r="G445" s="40">
        <f>'Agricultural Data'!E445</f>
        <v>0</v>
      </c>
      <c r="H445" s="38">
        <f>'Agricultural Data'!F445</f>
        <v>0</v>
      </c>
      <c r="I445" s="38">
        <f>'Agricultural Data'!G445</f>
        <v>0</v>
      </c>
      <c r="J445" s="38">
        <f>'Agricultural Data'!H445</f>
        <v>0</v>
      </c>
      <c r="K445" s="118">
        <f>'Agricultural Data'!I445</f>
        <v>0</v>
      </c>
      <c r="L445" s="121">
        <f>'Agricultural Data'!J445</f>
        <v>0</v>
      </c>
      <c r="M445" s="120" t="str">
        <f>IF(J445=0,"No Data",
IF(     OR(   INDEX('Inputs_Metric 31'!$T$6:$T$141,  MATCH($J445,'Inputs_Metric 31'!$S$6:$S$141,0))  =  "",     INDEX('Inputs_Metric 31'!$T$6:$T$141,MATCH($J445,'Inputs_Metric 31'!$S$6:$S$141,0))="CDL_Rev"),                 "No Mapped Crop",                  INDEX('Inputs_Metric 31'!$T$6:$T$141,MATCH($J445,'Inputs_Metric 31'!$S$6:$S$141,0)   )   )
       )</f>
        <v>No Data</v>
      </c>
      <c r="N445" s="120" t="str">
        <f>IF(J445=0,"No Data",
IF(   OR(     INDEX('Inputs_Metric 31'!$U$6:$U$141,MATCH($J445,'Inputs_Metric 31'!$S$6:$S$141,0))="",     INDEX('Inputs_Metric 31'!$U$6:$U$141,MATCH($J445,'Inputs_Metric 31'!$S$6:$S$141,0))="CDL_Rev"  ),     "No Mapped Crop",INDEX('Inputs_Metric 31'!$U$6:$U$141,MATCH($J445,'Inputs_Metric 31'!$S$6:$S$141,0))))</f>
        <v>No Data</v>
      </c>
      <c r="O445" s="102" t="e">
        <f>IF(N445="No Mapped Crop","",'Inputs_Metric 31'!$H$43*INDEX('Inputs_Metric 31'!$D$6:$D$109,MATCH(CONCATENATE(N445,H445),'Inputs_Metric 31'!$E$6:$E$109,0)))</f>
        <v>#N/A</v>
      </c>
      <c r="P445" s="175" t="e">
        <f>IF(M445="No Mapped Crop","",INDEX('Inputs_Metric 31'!$M$7:$O$26,MATCH(M445,'Inputs_Metric 31'!$G$7:$G$26,0),MATCH('Inputs_Metric 31'!$H$44,'Inputs_Metric 31'!$M$6:$O$6,0)))</f>
        <v>#N/A</v>
      </c>
      <c r="Q445" s="184" t="e">
        <f t="shared" si="25"/>
        <v>#N/A</v>
      </c>
      <c r="R445" s="184" t="e">
        <f t="shared" si="26"/>
        <v>#N/A</v>
      </c>
    </row>
    <row r="446" spans="3:18" x14ac:dyDescent="0.25">
      <c r="C446">
        <f t="shared" si="24"/>
        <v>10</v>
      </c>
      <c r="D446">
        <f>COUNTIF($F$4:F446,F446)</f>
        <v>261</v>
      </c>
      <c r="E446" s="40">
        <f>'Agricultural Data'!C446</f>
        <v>0</v>
      </c>
      <c r="F446" s="40">
        <f>'Agricultural Data'!D446</f>
        <v>0</v>
      </c>
      <c r="G446" s="40">
        <f>'Agricultural Data'!E446</f>
        <v>0</v>
      </c>
      <c r="H446" s="38">
        <f>'Agricultural Data'!F446</f>
        <v>0</v>
      </c>
      <c r="I446" s="38">
        <f>'Agricultural Data'!G446</f>
        <v>0</v>
      </c>
      <c r="J446" s="38">
        <f>'Agricultural Data'!H446</f>
        <v>0</v>
      </c>
      <c r="K446" s="118">
        <f>'Agricultural Data'!I446</f>
        <v>0</v>
      </c>
      <c r="L446" s="121">
        <f>'Agricultural Data'!J446</f>
        <v>0</v>
      </c>
      <c r="M446" s="120" t="str">
        <f>IF(J446=0,"No Data",
IF(     OR(   INDEX('Inputs_Metric 31'!$T$6:$T$141,  MATCH($J446,'Inputs_Metric 31'!$S$6:$S$141,0))  =  "",     INDEX('Inputs_Metric 31'!$T$6:$T$141,MATCH($J446,'Inputs_Metric 31'!$S$6:$S$141,0))="CDL_Rev"),                 "No Mapped Crop",                  INDEX('Inputs_Metric 31'!$T$6:$T$141,MATCH($J446,'Inputs_Metric 31'!$S$6:$S$141,0)   )   )
       )</f>
        <v>No Data</v>
      </c>
      <c r="N446" s="120" t="str">
        <f>IF(J446=0,"No Data",
IF(   OR(     INDEX('Inputs_Metric 31'!$U$6:$U$141,MATCH($J446,'Inputs_Metric 31'!$S$6:$S$141,0))="",     INDEX('Inputs_Metric 31'!$U$6:$U$141,MATCH($J446,'Inputs_Metric 31'!$S$6:$S$141,0))="CDL_Rev"  ),     "No Mapped Crop",INDEX('Inputs_Metric 31'!$U$6:$U$141,MATCH($J446,'Inputs_Metric 31'!$S$6:$S$141,0))))</f>
        <v>No Data</v>
      </c>
      <c r="O446" s="102" t="e">
        <f>IF(N446="No Mapped Crop","",'Inputs_Metric 31'!$H$43*INDEX('Inputs_Metric 31'!$D$6:$D$109,MATCH(CONCATENATE(N446,H446),'Inputs_Metric 31'!$E$6:$E$109,0)))</f>
        <v>#N/A</v>
      </c>
      <c r="P446" s="175" t="e">
        <f>IF(M446="No Mapped Crop","",INDEX('Inputs_Metric 31'!$M$7:$O$26,MATCH(M446,'Inputs_Metric 31'!$G$7:$G$26,0),MATCH('Inputs_Metric 31'!$H$44,'Inputs_Metric 31'!$M$6:$O$6,0)))</f>
        <v>#N/A</v>
      </c>
      <c r="Q446" s="184" t="e">
        <f t="shared" si="25"/>
        <v>#N/A</v>
      </c>
      <c r="R446" s="184" t="e">
        <f t="shared" si="26"/>
        <v>#N/A</v>
      </c>
    </row>
    <row r="447" spans="3:18" x14ac:dyDescent="0.25">
      <c r="C447">
        <f t="shared" si="24"/>
        <v>10</v>
      </c>
      <c r="D447">
        <f>COUNTIF($F$4:F447,F447)</f>
        <v>262</v>
      </c>
      <c r="E447" s="40">
        <f>'Agricultural Data'!C447</f>
        <v>0</v>
      </c>
      <c r="F447" s="40">
        <f>'Agricultural Data'!D447</f>
        <v>0</v>
      </c>
      <c r="G447" s="40">
        <f>'Agricultural Data'!E447</f>
        <v>0</v>
      </c>
      <c r="H447" s="38">
        <f>'Agricultural Data'!F447</f>
        <v>0</v>
      </c>
      <c r="I447" s="38">
        <f>'Agricultural Data'!G447</f>
        <v>0</v>
      </c>
      <c r="J447" s="38">
        <f>'Agricultural Data'!H447</f>
        <v>0</v>
      </c>
      <c r="K447" s="118">
        <f>'Agricultural Data'!I447</f>
        <v>0</v>
      </c>
      <c r="L447" s="121">
        <f>'Agricultural Data'!J447</f>
        <v>0</v>
      </c>
      <c r="M447" s="120" t="str">
        <f>IF(J447=0,"No Data",
IF(     OR(   INDEX('Inputs_Metric 31'!$T$6:$T$141,  MATCH($J447,'Inputs_Metric 31'!$S$6:$S$141,0))  =  "",     INDEX('Inputs_Metric 31'!$T$6:$T$141,MATCH($J447,'Inputs_Metric 31'!$S$6:$S$141,0))="CDL_Rev"),                 "No Mapped Crop",                  INDEX('Inputs_Metric 31'!$T$6:$T$141,MATCH($J447,'Inputs_Metric 31'!$S$6:$S$141,0)   )   )
       )</f>
        <v>No Data</v>
      </c>
      <c r="N447" s="120" t="str">
        <f>IF(J447=0,"No Data",
IF(   OR(     INDEX('Inputs_Metric 31'!$U$6:$U$141,MATCH($J447,'Inputs_Metric 31'!$S$6:$S$141,0))="",     INDEX('Inputs_Metric 31'!$U$6:$U$141,MATCH($J447,'Inputs_Metric 31'!$S$6:$S$141,0))="CDL_Rev"  ),     "No Mapped Crop",INDEX('Inputs_Metric 31'!$U$6:$U$141,MATCH($J447,'Inputs_Metric 31'!$S$6:$S$141,0))))</f>
        <v>No Data</v>
      </c>
      <c r="O447" s="102" t="e">
        <f>IF(N447="No Mapped Crop","",'Inputs_Metric 31'!$H$43*INDEX('Inputs_Metric 31'!$D$6:$D$109,MATCH(CONCATENATE(N447,H447),'Inputs_Metric 31'!$E$6:$E$109,0)))</f>
        <v>#N/A</v>
      </c>
      <c r="P447" s="175" t="e">
        <f>IF(M447="No Mapped Crop","",INDEX('Inputs_Metric 31'!$M$7:$O$26,MATCH(M447,'Inputs_Metric 31'!$G$7:$G$26,0),MATCH('Inputs_Metric 31'!$H$44,'Inputs_Metric 31'!$M$6:$O$6,0)))</f>
        <v>#N/A</v>
      </c>
      <c r="Q447" s="184" t="e">
        <f t="shared" si="25"/>
        <v>#N/A</v>
      </c>
      <c r="R447" s="184" t="e">
        <f t="shared" si="26"/>
        <v>#N/A</v>
      </c>
    </row>
    <row r="448" spans="3:18" x14ac:dyDescent="0.25">
      <c r="C448">
        <f t="shared" si="24"/>
        <v>10</v>
      </c>
      <c r="D448">
        <f>COUNTIF($F$4:F448,F448)</f>
        <v>263</v>
      </c>
      <c r="E448" s="40">
        <f>'Agricultural Data'!C448</f>
        <v>0</v>
      </c>
      <c r="F448" s="40">
        <f>'Agricultural Data'!D448</f>
        <v>0</v>
      </c>
      <c r="G448" s="40">
        <f>'Agricultural Data'!E448</f>
        <v>0</v>
      </c>
      <c r="H448" s="38">
        <f>'Agricultural Data'!F448</f>
        <v>0</v>
      </c>
      <c r="I448" s="38">
        <f>'Agricultural Data'!G448</f>
        <v>0</v>
      </c>
      <c r="J448" s="38">
        <f>'Agricultural Data'!H448</f>
        <v>0</v>
      </c>
      <c r="K448" s="118">
        <f>'Agricultural Data'!I448</f>
        <v>0</v>
      </c>
      <c r="L448" s="121">
        <f>'Agricultural Data'!J448</f>
        <v>0</v>
      </c>
      <c r="M448" s="120" t="str">
        <f>IF(J448=0,"No Data",
IF(     OR(   INDEX('Inputs_Metric 31'!$T$6:$T$141,  MATCH($J448,'Inputs_Metric 31'!$S$6:$S$141,0))  =  "",     INDEX('Inputs_Metric 31'!$T$6:$T$141,MATCH($J448,'Inputs_Metric 31'!$S$6:$S$141,0))="CDL_Rev"),                 "No Mapped Crop",                  INDEX('Inputs_Metric 31'!$T$6:$T$141,MATCH($J448,'Inputs_Metric 31'!$S$6:$S$141,0)   )   )
       )</f>
        <v>No Data</v>
      </c>
      <c r="N448" s="120" t="str">
        <f>IF(J448=0,"No Data",
IF(   OR(     INDEX('Inputs_Metric 31'!$U$6:$U$141,MATCH($J448,'Inputs_Metric 31'!$S$6:$S$141,0))="",     INDEX('Inputs_Metric 31'!$U$6:$U$141,MATCH($J448,'Inputs_Metric 31'!$S$6:$S$141,0))="CDL_Rev"  ),     "No Mapped Crop",INDEX('Inputs_Metric 31'!$U$6:$U$141,MATCH($J448,'Inputs_Metric 31'!$S$6:$S$141,0))))</f>
        <v>No Data</v>
      </c>
      <c r="O448" s="102" t="e">
        <f>IF(N448="No Mapped Crop","",'Inputs_Metric 31'!$H$43*INDEX('Inputs_Metric 31'!$D$6:$D$109,MATCH(CONCATENATE(N448,H448),'Inputs_Metric 31'!$E$6:$E$109,0)))</f>
        <v>#N/A</v>
      </c>
      <c r="P448" s="175" t="e">
        <f>IF(M448="No Mapped Crop","",INDEX('Inputs_Metric 31'!$M$7:$O$26,MATCH(M448,'Inputs_Metric 31'!$G$7:$G$26,0),MATCH('Inputs_Metric 31'!$H$44,'Inputs_Metric 31'!$M$6:$O$6,0)))</f>
        <v>#N/A</v>
      </c>
      <c r="Q448" s="184" t="e">
        <f t="shared" si="25"/>
        <v>#N/A</v>
      </c>
      <c r="R448" s="184" t="e">
        <f t="shared" si="26"/>
        <v>#N/A</v>
      </c>
    </row>
    <row r="449" spans="3:18" x14ac:dyDescent="0.25">
      <c r="C449">
        <f t="shared" si="24"/>
        <v>10</v>
      </c>
      <c r="D449">
        <f>COUNTIF($F$4:F449,F449)</f>
        <v>264</v>
      </c>
      <c r="E449" s="40">
        <f>'Agricultural Data'!C449</f>
        <v>0</v>
      </c>
      <c r="F449" s="40">
        <f>'Agricultural Data'!D449</f>
        <v>0</v>
      </c>
      <c r="G449" s="40">
        <f>'Agricultural Data'!E449</f>
        <v>0</v>
      </c>
      <c r="H449" s="38">
        <f>'Agricultural Data'!F449</f>
        <v>0</v>
      </c>
      <c r="I449" s="38">
        <f>'Agricultural Data'!G449</f>
        <v>0</v>
      </c>
      <c r="J449" s="38">
        <f>'Agricultural Data'!H449</f>
        <v>0</v>
      </c>
      <c r="K449" s="118">
        <f>'Agricultural Data'!I449</f>
        <v>0</v>
      </c>
      <c r="L449" s="121">
        <f>'Agricultural Data'!J449</f>
        <v>0</v>
      </c>
      <c r="M449" s="120" t="str">
        <f>IF(J449=0,"No Data",
IF(     OR(   INDEX('Inputs_Metric 31'!$T$6:$T$141,  MATCH($J449,'Inputs_Metric 31'!$S$6:$S$141,0))  =  "",     INDEX('Inputs_Metric 31'!$T$6:$T$141,MATCH($J449,'Inputs_Metric 31'!$S$6:$S$141,0))="CDL_Rev"),                 "No Mapped Crop",                  INDEX('Inputs_Metric 31'!$T$6:$T$141,MATCH($J449,'Inputs_Metric 31'!$S$6:$S$141,0)   )   )
       )</f>
        <v>No Data</v>
      </c>
      <c r="N449" s="120" t="str">
        <f>IF(J449=0,"No Data",
IF(   OR(     INDEX('Inputs_Metric 31'!$U$6:$U$141,MATCH($J449,'Inputs_Metric 31'!$S$6:$S$141,0))="",     INDEX('Inputs_Metric 31'!$U$6:$U$141,MATCH($J449,'Inputs_Metric 31'!$S$6:$S$141,0))="CDL_Rev"  ),     "No Mapped Crop",INDEX('Inputs_Metric 31'!$U$6:$U$141,MATCH($J449,'Inputs_Metric 31'!$S$6:$S$141,0))))</f>
        <v>No Data</v>
      </c>
      <c r="O449" s="102" t="e">
        <f>IF(N449="No Mapped Crop","",'Inputs_Metric 31'!$H$43*INDEX('Inputs_Metric 31'!$D$6:$D$109,MATCH(CONCATENATE(N449,H449),'Inputs_Metric 31'!$E$6:$E$109,0)))</f>
        <v>#N/A</v>
      </c>
      <c r="P449" s="175" t="e">
        <f>IF(M449="No Mapped Crop","",INDEX('Inputs_Metric 31'!$M$7:$O$26,MATCH(M449,'Inputs_Metric 31'!$G$7:$G$26,0),MATCH('Inputs_Metric 31'!$H$44,'Inputs_Metric 31'!$M$6:$O$6,0)))</f>
        <v>#N/A</v>
      </c>
      <c r="Q449" s="184" t="e">
        <f t="shared" si="25"/>
        <v>#N/A</v>
      </c>
      <c r="R449" s="184" t="e">
        <f t="shared" si="26"/>
        <v>#N/A</v>
      </c>
    </row>
    <row r="450" spans="3:18" x14ac:dyDescent="0.25">
      <c r="C450">
        <f t="shared" si="24"/>
        <v>10</v>
      </c>
      <c r="D450">
        <f>COUNTIF($F$4:F450,F450)</f>
        <v>265</v>
      </c>
      <c r="E450" s="40">
        <f>'Agricultural Data'!C450</f>
        <v>0</v>
      </c>
      <c r="F450" s="40">
        <f>'Agricultural Data'!D450</f>
        <v>0</v>
      </c>
      <c r="G450" s="40">
        <f>'Agricultural Data'!E450</f>
        <v>0</v>
      </c>
      <c r="H450" s="38">
        <f>'Agricultural Data'!F450</f>
        <v>0</v>
      </c>
      <c r="I450" s="38">
        <f>'Agricultural Data'!G450</f>
        <v>0</v>
      </c>
      <c r="J450" s="38">
        <f>'Agricultural Data'!H450</f>
        <v>0</v>
      </c>
      <c r="K450" s="118">
        <f>'Agricultural Data'!I450</f>
        <v>0</v>
      </c>
      <c r="L450" s="121">
        <f>'Agricultural Data'!J450</f>
        <v>0</v>
      </c>
      <c r="M450" s="120" t="str">
        <f>IF(J450=0,"No Data",
IF(     OR(   INDEX('Inputs_Metric 31'!$T$6:$T$141,  MATCH($J450,'Inputs_Metric 31'!$S$6:$S$141,0))  =  "",     INDEX('Inputs_Metric 31'!$T$6:$T$141,MATCH($J450,'Inputs_Metric 31'!$S$6:$S$141,0))="CDL_Rev"),                 "No Mapped Crop",                  INDEX('Inputs_Metric 31'!$T$6:$T$141,MATCH($J450,'Inputs_Metric 31'!$S$6:$S$141,0)   )   )
       )</f>
        <v>No Data</v>
      </c>
      <c r="N450" s="120" t="str">
        <f>IF(J450=0,"No Data",
IF(   OR(     INDEX('Inputs_Metric 31'!$U$6:$U$141,MATCH($J450,'Inputs_Metric 31'!$S$6:$S$141,0))="",     INDEX('Inputs_Metric 31'!$U$6:$U$141,MATCH($J450,'Inputs_Metric 31'!$S$6:$S$141,0))="CDL_Rev"  ),     "No Mapped Crop",INDEX('Inputs_Metric 31'!$U$6:$U$141,MATCH($J450,'Inputs_Metric 31'!$S$6:$S$141,0))))</f>
        <v>No Data</v>
      </c>
      <c r="O450" s="102" t="e">
        <f>IF(N450="No Mapped Crop","",'Inputs_Metric 31'!$H$43*INDEX('Inputs_Metric 31'!$D$6:$D$109,MATCH(CONCATENATE(N450,H450),'Inputs_Metric 31'!$E$6:$E$109,0)))</f>
        <v>#N/A</v>
      </c>
      <c r="P450" s="175" t="e">
        <f>IF(M450="No Mapped Crop","",INDEX('Inputs_Metric 31'!$M$7:$O$26,MATCH(M450,'Inputs_Metric 31'!$G$7:$G$26,0),MATCH('Inputs_Metric 31'!$H$44,'Inputs_Metric 31'!$M$6:$O$6,0)))</f>
        <v>#N/A</v>
      </c>
      <c r="Q450" s="184" t="e">
        <f t="shared" si="25"/>
        <v>#N/A</v>
      </c>
      <c r="R450" s="184" t="e">
        <f t="shared" si="26"/>
        <v>#N/A</v>
      </c>
    </row>
    <row r="451" spans="3:18" x14ac:dyDescent="0.25">
      <c r="C451">
        <f t="shared" si="24"/>
        <v>10</v>
      </c>
      <c r="D451">
        <f>COUNTIF($F$4:F451,F451)</f>
        <v>266</v>
      </c>
      <c r="E451" s="40">
        <f>'Agricultural Data'!C451</f>
        <v>0</v>
      </c>
      <c r="F451" s="40">
        <f>'Agricultural Data'!D451</f>
        <v>0</v>
      </c>
      <c r="G451" s="40">
        <f>'Agricultural Data'!E451</f>
        <v>0</v>
      </c>
      <c r="H451" s="38">
        <f>'Agricultural Data'!F451</f>
        <v>0</v>
      </c>
      <c r="I451" s="38">
        <f>'Agricultural Data'!G451</f>
        <v>0</v>
      </c>
      <c r="J451" s="38">
        <f>'Agricultural Data'!H451</f>
        <v>0</v>
      </c>
      <c r="K451" s="118">
        <f>'Agricultural Data'!I451</f>
        <v>0</v>
      </c>
      <c r="L451" s="121">
        <f>'Agricultural Data'!J451</f>
        <v>0</v>
      </c>
      <c r="M451" s="120" t="str">
        <f>IF(J451=0,"No Data",
IF(     OR(   INDEX('Inputs_Metric 31'!$T$6:$T$141,  MATCH($J451,'Inputs_Metric 31'!$S$6:$S$141,0))  =  "",     INDEX('Inputs_Metric 31'!$T$6:$T$141,MATCH($J451,'Inputs_Metric 31'!$S$6:$S$141,0))="CDL_Rev"),                 "No Mapped Crop",                  INDEX('Inputs_Metric 31'!$T$6:$T$141,MATCH($J451,'Inputs_Metric 31'!$S$6:$S$141,0)   )   )
       )</f>
        <v>No Data</v>
      </c>
      <c r="N451" s="120" t="str">
        <f>IF(J451=0,"No Data",
IF(   OR(     INDEX('Inputs_Metric 31'!$U$6:$U$141,MATCH($J451,'Inputs_Metric 31'!$S$6:$S$141,0))="",     INDEX('Inputs_Metric 31'!$U$6:$U$141,MATCH($J451,'Inputs_Metric 31'!$S$6:$S$141,0))="CDL_Rev"  ),     "No Mapped Crop",INDEX('Inputs_Metric 31'!$U$6:$U$141,MATCH($J451,'Inputs_Metric 31'!$S$6:$S$141,0))))</f>
        <v>No Data</v>
      </c>
      <c r="O451" s="102" t="e">
        <f>IF(N451="No Mapped Crop","",'Inputs_Metric 31'!$H$43*INDEX('Inputs_Metric 31'!$D$6:$D$109,MATCH(CONCATENATE(N451,H451),'Inputs_Metric 31'!$E$6:$E$109,0)))</f>
        <v>#N/A</v>
      </c>
      <c r="P451" s="175" t="e">
        <f>IF(M451="No Mapped Crop","",INDEX('Inputs_Metric 31'!$M$7:$O$26,MATCH(M451,'Inputs_Metric 31'!$G$7:$G$26,0),MATCH('Inputs_Metric 31'!$H$44,'Inputs_Metric 31'!$M$6:$O$6,0)))</f>
        <v>#N/A</v>
      </c>
      <c r="Q451" s="184" t="e">
        <f t="shared" si="25"/>
        <v>#N/A</v>
      </c>
      <c r="R451" s="184" t="e">
        <f t="shared" si="26"/>
        <v>#N/A</v>
      </c>
    </row>
    <row r="452" spans="3:18" x14ac:dyDescent="0.25">
      <c r="C452">
        <f t="shared" si="24"/>
        <v>10</v>
      </c>
      <c r="D452">
        <f>COUNTIF($F$4:F452,F452)</f>
        <v>267</v>
      </c>
      <c r="E452" s="40">
        <f>'Agricultural Data'!C452</f>
        <v>0</v>
      </c>
      <c r="F452" s="40">
        <f>'Agricultural Data'!D452</f>
        <v>0</v>
      </c>
      <c r="G452" s="40">
        <f>'Agricultural Data'!E452</f>
        <v>0</v>
      </c>
      <c r="H452" s="38">
        <f>'Agricultural Data'!F452</f>
        <v>0</v>
      </c>
      <c r="I452" s="38">
        <f>'Agricultural Data'!G452</f>
        <v>0</v>
      </c>
      <c r="J452" s="38">
        <f>'Agricultural Data'!H452</f>
        <v>0</v>
      </c>
      <c r="K452" s="118">
        <f>'Agricultural Data'!I452</f>
        <v>0</v>
      </c>
      <c r="L452" s="121">
        <f>'Agricultural Data'!J452</f>
        <v>0</v>
      </c>
      <c r="M452" s="120" t="str">
        <f>IF(J452=0,"No Data",
IF(     OR(   INDEX('Inputs_Metric 31'!$T$6:$T$141,  MATCH($J452,'Inputs_Metric 31'!$S$6:$S$141,0))  =  "",     INDEX('Inputs_Metric 31'!$T$6:$T$141,MATCH($J452,'Inputs_Metric 31'!$S$6:$S$141,0))="CDL_Rev"),                 "No Mapped Crop",                  INDEX('Inputs_Metric 31'!$T$6:$T$141,MATCH($J452,'Inputs_Metric 31'!$S$6:$S$141,0)   )   )
       )</f>
        <v>No Data</v>
      </c>
      <c r="N452" s="120" t="str">
        <f>IF(J452=0,"No Data",
IF(   OR(     INDEX('Inputs_Metric 31'!$U$6:$U$141,MATCH($J452,'Inputs_Metric 31'!$S$6:$S$141,0))="",     INDEX('Inputs_Metric 31'!$U$6:$U$141,MATCH($J452,'Inputs_Metric 31'!$S$6:$S$141,0))="CDL_Rev"  ),     "No Mapped Crop",INDEX('Inputs_Metric 31'!$U$6:$U$141,MATCH($J452,'Inputs_Metric 31'!$S$6:$S$141,0))))</f>
        <v>No Data</v>
      </c>
      <c r="O452" s="102" t="e">
        <f>IF(N452="No Mapped Crop","",'Inputs_Metric 31'!$H$43*INDEX('Inputs_Metric 31'!$D$6:$D$109,MATCH(CONCATENATE(N452,H452),'Inputs_Metric 31'!$E$6:$E$109,0)))</f>
        <v>#N/A</v>
      </c>
      <c r="P452" s="175" t="e">
        <f>IF(M452="No Mapped Crop","",INDEX('Inputs_Metric 31'!$M$7:$O$26,MATCH(M452,'Inputs_Metric 31'!$G$7:$G$26,0),MATCH('Inputs_Metric 31'!$H$44,'Inputs_Metric 31'!$M$6:$O$6,0)))</f>
        <v>#N/A</v>
      </c>
      <c r="Q452" s="184" t="e">
        <f t="shared" si="25"/>
        <v>#N/A</v>
      </c>
      <c r="R452" s="184" t="e">
        <f t="shared" si="26"/>
        <v>#N/A</v>
      </c>
    </row>
    <row r="453" spans="3:18" x14ac:dyDescent="0.25">
      <c r="C453">
        <f t="shared" si="24"/>
        <v>10</v>
      </c>
      <c r="D453">
        <f>COUNTIF($F$4:F453,F453)</f>
        <v>268</v>
      </c>
      <c r="E453" s="40">
        <f>'Agricultural Data'!C453</f>
        <v>0</v>
      </c>
      <c r="F453" s="40">
        <f>'Agricultural Data'!D453</f>
        <v>0</v>
      </c>
      <c r="G453" s="40">
        <f>'Agricultural Data'!E453</f>
        <v>0</v>
      </c>
      <c r="H453" s="38">
        <f>'Agricultural Data'!F453</f>
        <v>0</v>
      </c>
      <c r="I453" s="38">
        <f>'Agricultural Data'!G453</f>
        <v>0</v>
      </c>
      <c r="J453" s="38">
        <f>'Agricultural Data'!H453</f>
        <v>0</v>
      </c>
      <c r="K453" s="118">
        <f>'Agricultural Data'!I453</f>
        <v>0</v>
      </c>
      <c r="L453" s="121">
        <f>'Agricultural Data'!J453</f>
        <v>0</v>
      </c>
      <c r="M453" s="120" t="str">
        <f>IF(J453=0,"No Data",
IF(     OR(   INDEX('Inputs_Metric 31'!$T$6:$T$141,  MATCH($J453,'Inputs_Metric 31'!$S$6:$S$141,0))  =  "",     INDEX('Inputs_Metric 31'!$T$6:$T$141,MATCH($J453,'Inputs_Metric 31'!$S$6:$S$141,0))="CDL_Rev"),                 "No Mapped Crop",                  INDEX('Inputs_Metric 31'!$T$6:$T$141,MATCH($J453,'Inputs_Metric 31'!$S$6:$S$141,0)   )   )
       )</f>
        <v>No Data</v>
      </c>
      <c r="N453" s="120" t="str">
        <f>IF(J453=0,"No Data",
IF(   OR(     INDEX('Inputs_Metric 31'!$U$6:$U$141,MATCH($J453,'Inputs_Metric 31'!$S$6:$S$141,0))="",     INDEX('Inputs_Metric 31'!$U$6:$U$141,MATCH($J453,'Inputs_Metric 31'!$S$6:$S$141,0))="CDL_Rev"  ),     "No Mapped Crop",INDEX('Inputs_Metric 31'!$U$6:$U$141,MATCH($J453,'Inputs_Metric 31'!$S$6:$S$141,0))))</f>
        <v>No Data</v>
      </c>
      <c r="O453" s="102" t="e">
        <f>IF(N453="No Mapped Crop","",'Inputs_Metric 31'!$H$43*INDEX('Inputs_Metric 31'!$D$6:$D$109,MATCH(CONCATENATE(N453,H453),'Inputs_Metric 31'!$E$6:$E$109,0)))</f>
        <v>#N/A</v>
      </c>
      <c r="P453" s="175" t="e">
        <f>IF(M453="No Mapped Crop","",INDEX('Inputs_Metric 31'!$M$7:$O$26,MATCH(M453,'Inputs_Metric 31'!$G$7:$G$26,0),MATCH('Inputs_Metric 31'!$H$44,'Inputs_Metric 31'!$M$6:$O$6,0)))</f>
        <v>#N/A</v>
      </c>
      <c r="Q453" s="184" t="e">
        <f t="shared" si="25"/>
        <v>#N/A</v>
      </c>
      <c r="R453" s="184" t="e">
        <f t="shared" si="26"/>
        <v>#N/A</v>
      </c>
    </row>
    <row r="454" spans="3:18" x14ac:dyDescent="0.25">
      <c r="C454">
        <f t="shared" si="24"/>
        <v>10</v>
      </c>
      <c r="D454">
        <f>COUNTIF($F$4:F454,F454)</f>
        <v>269</v>
      </c>
      <c r="E454" s="40">
        <f>'Agricultural Data'!C454</f>
        <v>0</v>
      </c>
      <c r="F454" s="40">
        <f>'Agricultural Data'!D454</f>
        <v>0</v>
      </c>
      <c r="G454" s="40">
        <f>'Agricultural Data'!E454</f>
        <v>0</v>
      </c>
      <c r="H454" s="38">
        <f>'Agricultural Data'!F454</f>
        <v>0</v>
      </c>
      <c r="I454" s="38">
        <f>'Agricultural Data'!G454</f>
        <v>0</v>
      </c>
      <c r="J454" s="38">
        <f>'Agricultural Data'!H454</f>
        <v>0</v>
      </c>
      <c r="K454" s="118">
        <f>'Agricultural Data'!I454</f>
        <v>0</v>
      </c>
      <c r="L454" s="121">
        <f>'Agricultural Data'!J454</f>
        <v>0</v>
      </c>
      <c r="M454" s="120" t="str">
        <f>IF(J454=0,"No Data",
IF(     OR(   INDEX('Inputs_Metric 31'!$T$6:$T$141,  MATCH($J454,'Inputs_Metric 31'!$S$6:$S$141,0))  =  "",     INDEX('Inputs_Metric 31'!$T$6:$T$141,MATCH($J454,'Inputs_Metric 31'!$S$6:$S$141,0))="CDL_Rev"),                 "No Mapped Crop",                  INDEX('Inputs_Metric 31'!$T$6:$T$141,MATCH($J454,'Inputs_Metric 31'!$S$6:$S$141,0)   )   )
       )</f>
        <v>No Data</v>
      </c>
      <c r="N454" s="120" t="str">
        <f>IF(J454=0,"No Data",
IF(   OR(     INDEX('Inputs_Metric 31'!$U$6:$U$141,MATCH($J454,'Inputs_Metric 31'!$S$6:$S$141,0))="",     INDEX('Inputs_Metric 31'!$U$6:$U$141,MATCH($J454,'Inputs_Metric 31'!$S$6:$S$141,0))="CDL_Rev"  ),     "No Mapped Crop",INDEX('Inputs_Metric 31'!$U$6:$U$141,MATCH($J454,'Inputs_Metric 31'!$S$6:$S$141,0))))</f>
        <v>No Data</v>
      </c>
      <c r="O454" s="102" t="e">
        <f>IF(N454="No Mapped Crop","",'Inputs_Metric 31'!$H$43*INDEX('Inputs_Metric 31'!$D$6:$D$109,MATCH(CONCATENATE(N454,H454),'Inputs_Metric 31'!$E$6:$E$109,0)))</f>
        <v>#N/A</v>
      </c>
      <c r="P454" s="175" t="e">
        <f>IF(M454="No Mapped Crop","",INDEX('Inputs_Metric 31'!$M$7:$O$26,MATCH(M454,'Inputs_Metric 31'!$G$7:$G$26,0),MATCH('Inputs_Metric 31'!$H$44,'Inputs_Metric 31'!$M$6:$O$6,0)))</f>
        <v>#N/A</v>
      </c>
      <c r="Q454" s="184" t="e">
        <f t="shared" si="25"/>
        <v>#N/A</v>
      </c>
      <c r="R454" s="184" t="e">
        <f t="shared" si="26"/>
        <v>#N/A</v>
      </c>
    </row>
    <row r="455" spans="3:18" x14ac:dyDescent="0.25">
      <c r="C455">
        <f t="shared" si="24"/>
        <v>10</v>
      </c>
      <c r="D455">
        <f>COUNTIF($F$4:F455,F455)</f>
        <v>270</v>
      </c>
      <c r="E455" s="40">
        <f>'Agricultural Data'!C455</f>
        <v>0</v>
      </c>
      <c r="F455" s="40">
        <f>'Agricultural Data'!D455</f>
        <v>0</v>
      </c>
      <c r="G455" s="40">
        <f>'Agricultural Data'!E455</f>
        <v>0</v>
      </c>
      <c r="H455" s="38">
        <f>'Agricultural Data'!F455</f>
        <v>0</v>
      </c>
      <c r="I455" s="38">
        <f>'Agricultural Data'!G455</f>
        <v>0</v>
      </c>
      <c r="J455" s="38">
        <f>'Agricultural Data'!H455</f>
        <v>0</v>
      </c>
      <c r="K455" s="118">
        <f>'Agricultural Data'!I455</f>
        <v>0</v>
      </c>
      <c r="L455" s="121">
        <f>'Agricultural Data'!J455</f>
        <v>0</v>
      </c>
      <c r="M455" s="120" t="str">
        <f>IF(J455=0,"No Data",
IF(     OR(   INDEX('Inputs_Metric 31'!$T$6:$T$141,  MATCH($J455,'Inputs_Metric 31'!$S$6:$S$141,0))  =  "",     INDEX('Inputs_Metric 31'!$T$6:$T$141,MATCH($J455,'Inputs_Metric 31'!$S$6:$S$141,0))="CDL_Rev"),                 "No Mapped Crop",                  INDEX('Inputs_Metric 31'!$T$6:$T$141,MATCH($J455,'Inputs_Metric 31'!$S$6:$S$141,0)   )   )
       )</f>
        <v>No Data</v>
      </c>
      <c r="N455" s="120" t="str">
        <f>IF(J455=0,"No Data",
IF(   OR(     INDEX('Inputs_Metric 31'!$U$6:$U$141,MATCH($J455,'Inputs_Metric 31'!$S$6:$S$141,0))="",     INDEX('Inputs_Metric 31'!$U$6:$U$141,MATCH($J455,'Inputs_Metric 31'!$S$6:$S$141,0))="CDL_Rev"  ),     "No Mapped Crop",INDEX('Inputs_Metric 31'!$U$6:$U$141,MATCH($J455,'Inputs_Metric 31'!$S$6:$S$141,0))))</f>
        <v>No Data</v>
      </c>
      <c r="O455" s="102" t="e">
        <f>IF(N455="No Mapped Crop","",'Inputs_Metric 31'!$H$43*INDEX('Inputs_Metric 31'!$D$6:$D$109,MATCH(CONCATENATE(N455,H455),'Inputs_Metric 31'!$E$6:$E$109,0)))</f>
        <v>#N/A</v>
      </c>
      <c r="P455" s="175" t="e">
        <f>IF(M455="No Mapped Crop","",INDEX('Inputs_Metric 31'!$M$7:$O$26,MATCH(M455,'Inputs_Metric 31'!$G$7:$G$26,0),MATCH('Inputs_Metric 31'!$H$44,'Inputs_Metric 31'!$M$6:$O$6,0)))</f>
        <v>#N/A</v>
      </c>
      <c r="Q455" s="184" t="e">
        <f t="shared" si="25"/>
        <v>#N/A</v>
      </c>
      <c r="R455" s="184" t="e">
        <f t="shared" si="26"/>
        <v>#N/A</v>
      </c>
    </row>
    <row r="456" spans="3:18" x14ac:dyDescent="0.25">
      <c r="C456">
        <f t="shared" si="24"/>
        <v>10</v>
      </c>
      <c r="D456">
        <f>COUNTIF($F$4:F456,F456)</f>
        <v>271</v>
      </c>
      <c r="E456" s="40">
        <f>'Agricultural Data'!C456</f>
        <v>0</v>
      </c>
      <c r="F456" s="40">
        <f>'Agricultural Data'!D456</f>
        <v>0</v>
      </c>
      <c r="G456" s="40">
        <f>'Agricultural Data'!E456</f>
        <v>0</v>
      </c>
      <c r="H456" s="38">
        <f>'Agricultural Data'!F456</f>
        <v>0</v>
      </c>
      <c r="I456" s="38">
        <f>'Agricultural Data'!G456</f>
        <v>0</v>
      </c>
      <c r="J456" s="38">
        <f>'Agricultural Data'!H456</f>
        <v>0</v>
      </c>
      <c r="K456" s="118">
        <f>'Agricultural Data'!I456</f>
        <v>0</v>
      </c>
      <c r="L456" s="121">
        <f>'Agricultural Data'!J456</f>
        <v>0</v>
      </c>
      <c r="M456" s="120" t="str">
        <f>IF(J456=0,"No Data",
IF(     OR(   INDEX('Inputs_Metric 31'!$T$6:$T$141,  MATCH($J456,'Inputs_Metric 31'!$S$6:$S$141,0))  =  "",     INDEX('Inputs_Metric 31'!$T$6:$T$141,MATCH($J456,'Inputs_Metric 31'!$S$6:$S$141,0))="CDL_Rev"),                 "No Mapped Crop",                  INDEX('Inputs_Metric 31'!$T$6:$T$141,MATCH($J456,'Inputs_Metric 31'!$S$6:$S$141,0)   )   )
       )</f>
        <v>No Data</v>
      </c>
      <c r="N456" s="120" t="str">
        <f>IF(J456=0,"No Data",
IF(   OR(     INDEX('Inputs_Metric 31'!$U$6:$U$141,MATCH($J456,'Inputs_Metric 31'!$S$6:$S$141,0))="",     INDEX('Inputs_Metric 31'!$U$6:$U$141,MATCH($J456,'Inputs_Metric 31'!$S$6:$S$141,0))="CDL_Rev"  ),     "No Mapped Crop",INDEX('Inputs_Metric 31'!$U$6:$U$141,MATCH($J456,'Inputs_Metric 31'!$S$6:$S$141,0))))</f>
        <v>No Data</v>
      </c>
      <c r="O456" s="102" t="e">
        <f>IF(N456="No Mapped Crop","",'Inputs_Metric 31'!$H$43*INDEX('Inputs_Metric 31'!$D$6:$D$109,MATCH(CONCATENATE(N456,H456),'Inputs_Metric 31'!$E$6:$E$109,0)))</f>
        <v>#N/A</v>
      </c>
      <c r="P456" s="175" t="e">
        <f>IF(M456="No Mapped Crop","",INDEX('Inputs_Metric 31'!$M$7:$O$26,MATCH(M456,'Inputs_Metric 31'!$G$7:$G$26,0),MATCH('Inputs_Metric 31'!$H$44,'Inputs_Metric 31'!$M$6:$O$6,0)))</f>
        <v>#N/A</v>
      </c>
      <c r="Q456" s="184" t="e">
        <f t="shared" si="25"/>
        <v>#N/A</v>
      </c>
      <c r="R456" s="184" t="e">
        <f t="shared" si="26"/>
        <v>#N/A</v>
      </c>
    </row>
    <row r="457" spans="3:18" x14ac:dyDescent="0.25">
      <c r="C457">
        <f t="shared" si="24"/>
        <v>10</v>
      </c>
      <c r="D457">
        <f>COUNTIF($F$4:F457,F457)</f>
        <v>272</v>
      </c>
      <c r="E457" s="40">
        <f>'Agricultural Data'!C457</f>
        <v>0</v>
      </c>
      <c r="F457" s="40">
        <f>'Agricultural Data'!D457</f>
        <v>0</v>
      </c>
      <c r="G457" s="40">
        <f>'Agricultural Data'!E457</f>
        <v>0</v>
      </c>
      <c r="H457" s="38">
        <f>'Agricultural Data'!F457</f>
        <v>0</v>
      </c>
      <c r="I457" s="38">
        <f>'Agricultural Data'!G457</f>
        <v>0</v>
      </c>
      <c r="J457" s="38">
        <f>'Agricultural Data'!H457</f>
        <v>0</v>
      </c>
      <c r="K457" s="118">
        <f>'Agricultural Data'!I457</f>
        <v>0</v>
      </c>
      <c r="L457" s="121">
        <f>'Agricultural Data'!J457</f>
        <v>0</v>
      </c>
      <c r="M457" s="120" t="str">
        <f>IF(J457=0,"No Data",
IF(     OR(   INDEX('Inputs_Metric 31'!$T$6:$T$141,  MATCH($J457,'Inputs_Metric 31'!$S$6:$S$141,0))  =  "",     INDEX('Inputs_Metric 31'!$T$6:$T$141,MATCH($J457,'Inputs_Metric 31'!$S$6:$S$141,0))="CDL_Rev"),                 "No Mapped Crop",                  INDEX('Inputs_Metric 31'!$T$6:$T$141,MATCH($J457,'Inputs_Metric 31'!$S$6:$S$141,0)   )   )
       )</f>
        <v>No Data</v>
      </c>
      <c r="N457" s="120" t="str">
        <f>IF(J457=0,"No Data",
IF(   OR(     INDEX('Inputs_Metric 31'!$U$6:$U$141,MATCH($J457,'Inputs_Metric 31'!$S$6:$S$141,0))="",     INDEX('Inputs_Metric 31'!$U$6:$U$141,MATCH($J457,'Inputs_Metric 31'!$S$6:$S$141,0))="CDL_Rev"  ),     "No Mapped Crop",INDEX('Inputs_Metric 31'!$U$6:$U$141,MATCH($J457,'Inputs_Metric 31'!$S$6:$S$141,0))))</f>
        <v>No Data</v>
      </c>
      <c r="O457" s="102" t="e">
        <f>IF(N457="No Mapped Crop","",'Inputs_Metric 31'!$H$43*INDEX('Inputs_Metric 31'!$D$6:$D$109,MATCH(CONCATENATE(N457,H457),'Inputs_Metric 31'!$E$6:$E$109,0)))</f>
        <v>#N/A</v>
      </c>
      <c r="P457" s="175" t="e">
        <f>IF(M457="No Mapped Crop","",INDEX('Inputs_Metric 31'!$M$7:$O$26,MATCH(M457,'Inputs_Metric 31'!$G$7:$G$26,0),MATCH('Inputs_Metric 31'!$H$44,'Inputs_Metric 31'!$M$6:$O$6,0)))</f>
        <v>#N/A</v>
      </c>
      <c r="Q457" s="184" t="e">
        <f t="shared" si="25"/>
        <v>#N/A</v>
      </c>
      <c r="R457" s="184" t="e">
        <f t="shared" si="26"/>
        <v>#N/A</v>
      </c>
    </row>
    <row r="458" spans="3:18" x14ac:dyDescent="0.25">
      <c r="C458">
        <f t="shared" si="24"/>
        <v>10</v>
      </c>
      <c r="D458">
        <f>COUNTIF($F$4:F458,F458)</f>
        <v>273</v>
      </c>
      <c r="E458" s="40">
        <f>'Agricultural Data'!C458</f>
        <v>0</v>
      </c>
      <c r="F458" s="40">
        <f>'Agricultural Data'!D458</f>
        <v>0</v>
      </c>
      <c r="G458" s="40">
        <f>'Agricultural Data'!E458</f>
        <v>0</v>
      </c>
      <c r="H458" s="38">
        <f>'Agricultural Data'!F458</f>
        <v>0</v>
      </c>
      <c r="I458" s="38">
        <f>'Agricultural Data'!G458</f>
        <v>0</v>
      </c>
      <c r="J458" s="38">
        <f>'Agricultural Data'!H458</f>
        <v>0</v>
      </c>
      <c r="K458" s="118">
        <f>'Agricultural Data'!I458</f>
        <v>0</v>
      </c>
      <c r="L458" s="121">
        <f>'Agricultural Data'!J458</f>
        <v>0</v>
      </c>
      <c r="M458" s="120" t="str">
        <f>IF(J458=0,"No Data",
IF(     OR(   INDEX('Inputs_Metric 31'!$T$6:$T$141,  MATCH($J458,'Inputs_Metric 31'!$S$6:$S$141,0))  =  "",     INDEX('Inputs_Metric 31'!$T$6:$T$141,MATCH($J458,'Inputs_Metric 31'!$S$6:$S$141,0))="CDL_Rev"),                 "No Mapped Crop",                  INDEX('Inputs_Metric 31'!$T$6:$T$141,MATCH($J458,'Inputs_Metric 31'!$S$6:$S$141,0)   )   )
       )</f>
        <v>No Data</v>
      </c>
      <c r="N458" s="120" t="str">
        <f>IF(J458=0,"No Data",
IF(   OR(     INDEX('Inputs_Metric 31'!$U$6:$U$141,MATCH($J458,'Inputs_Metric 31'!$S$6:$S$141,0))="",     INDEX('Inputs_Metric 31'!$U$6:$U$141,MATCH($J458,'Inputs_Metric 31'!$S$6:$S$141,0))="CDL_Rev"  ),     "No Mapped Crop",INDEX('Inputs_Metric 31'!$U$6:$U$141,MATCH($J458,'Inputs_Metric 31'!$S$6:$S$141,0))))</f>
        <v>No Data</v>
      </c>
      <c r="O458" s="102" t="e">
        <f>IF(N458="No Mapped Crop","",'Inputs_Metric 31'!$H$43*INDEX('Inputs_Metric 31'!$D$6:$D$109,MATCH(CONCATENATE(N458,H458),'Inputs_Metric 31'!$E$6:$E$109,0)))</f>
        <v>#N/A</v>
      </c>
      <c r="P458" s="175" t="e">
        <f>IF(M458="No Mapped Crop","",INDEX('Inputs_Metric 31'!$M$7:$O$26,MATCH(M458,'Inputs_Metric 31'!$G$7:$G$26,0),MATCH('Inputs_Metric 31'!$H$44,'Inputs_Metric 31'!$M$6:$O$6,0)))</f>
        <v>#N/A</v>
      </c>
      <c r="Q458" s="184" t="e">
        <f t="shared" si="25"/>
        <v>#N/A</v>
      </c>
      <c r="R458" s="184" t="e">
        <f t="shared" si="26"/>
        <v>#N/A</v>
      </c>
    </row>
    <row r="459" spans="3:18" x14ac:dyDescent="0.25">
      <c r="C459">
        <f t="shared" si="24"/>
        <v>10</v>
      </c>
      <c r="D459">
        <f>COUNTIF($F$4:F459,F459)</f>
        <v>274</v>
      </c>
      <c r="E459" s="40">
        <f>'Agricultural Data'!C459</f>
        <v>0</v>
      </c>
      <c r="F459" s="40">
        <f>'Agricultural Data'!D459</f>
        <v>0</v>
      </c>
      <c r="G459" s="40">
        <f>'Agricultural Data'!E459</f>
        <v>0</v>
      </c>
      <c r="H459" s="38">
        <f>'Agricultural Data'!F459</f>
        <v>0</v>
      </c>
      <c r="I459" s="38">
        <f>'Agricultural Data'!G459</f>
        <v>0</v>
      </c>
      <c r="J459" s="38">
        <f>'Agricultural Data'!H459</f>
        <v>0</v>
      </c>
      <c r="K459" s="118">
        <f>'Agricultural Data'!I459</f>
        <v>0</v>
      </c>
      <c r="L459" s="121">
        <f>'Agricultural Data'!J459</f>
        <v>0</v>
      </c>
      <c r="M459" s="120" t="str">
        <f>IF(J459=0,"No Data",
IF(     OR(   INDEX('Inputs_Metric 31'!$T$6:$T$141,  MATCH($J459,'Inputs_Metric 31'!$S$6:$S$141,0))  =  "",     INDEX('Inputs_Metric 31'!$T$6:$T$141,MATCH($J459,'Inputs_Metric 31'!$S$6:$S$141,0))="CDL_Rev"),                 "No Mapped Crop",                  INDEX('Inputs_Metric 31'!$T$6:$T$141,MATCH($J459,'Inputs_Metric 31'!$S$6:$S$141,0)   )   )
       )</f>
        <v>No Data</v>
      </c>
      <c r="N459" s="120" t="str">
        <f>IF(J459=0,"No Data",
IF(   OR(     INDEX('Inputs_Metric 31'!$U$6:$U$141,MATCH($J459,'Inputs_Metric 31'!$S$6:$S$141,0))="",     INDEX('Inputs_Metric 31'!$U$6:$U$141,MATCH($J459,'Inputs_Metric 31'!$S$6:$S$141,0))="CDL_Rev"  ),     "No Mapped Crop",INDEX('Inputs_Metric 31'!$U$6:$U$141,MATCH($J459,'Inputs_Metric 31'!$S$6:$S$141,0))))</f>
        <v>No Data</v>
      </c>
      <c r="O459" s="102" t="e">
        <f>IF(N459="No Mapped Crop","",'Inputs_Metric 31'!$H$43*INDEX('Inputs_Metric 31'!$D$6:$D$109,MATCH(CONCATENATE(N459,H459),'Inputs_Metric 31'!$E$6:$E$109,0)))</f>
        <v>#N/A</v>
      </c>
      <c r="P459" s="175" t="e">
        <f>IF(M459="No Mapped Crop","",INDEX('Inputs_Metric 31'!$M$7:$O$26,MATCH(M459,'Inputs_Metric 31'!$G$7:$G$26,0),MATCH('Inputs_Metric 31'!$H$44,'Inputs_Metric 31'!$M$6:$O$6,0)))</f>
        <v>#N/A</v>
      </c>
      <c r="Q459" s="184" t="e">
        <f t="shared" si="25"/>
        <v>#N/A</v>
      </c>
      <c r="R459" s="184" t="e">
        <f t="shared" si="26"/>
        <v>#N/A</v>
      </c>
    </row>
    <row r="460" spans="3:18" x14ac:dyDescent="0.25">
      <c r="C460">
        <f t="shared" si="24"/>
        <v>10</v>
      </c>
      <c r="D460">
        <f>COUNTIF($F$4:F460,F460)</f>
        <v>275</v>
      </c>
      <c r="E460" s="40">
        <f>'Agricultural Data'!C460</f>
        <v>0</v>
      </c>
      <c r="F460" s="40">
        <f>'Agricultural Data'!D460</f>
        <v>0</v>
      </c>
      <c r="G460" s="40">
        <f>'Agricultural Data'!E460</f>
        <v>0</v>
      </c>
      <c r="H460" s="38">
        <f>'Agricultural Data'!F460</f>
        <v>0</v>
      </c>
      <c r="I460" s="38">
        <f>'Agricultural Data'!G460</f>
        <v>0</v>
      </c>
      <c r="J460" s="38">
        <f>'Agricultural Data'!H460</f>
        <v>0</v>
      </c>
      <c r="K460" s="118">
        <f>'Agricultural Data'!I460</f>
        <v>0</v>
      </c>
      <c r="L460" s="121">
        <f>'Agricultural Data'!J460</f>
        <v>0</v>
      </c>
      <c r="M460" s="120" t="str">
        <f>IF(J460=0,"No Data",
IF(     OR(   INDEX('Inputs_Metric 31'!$T$6:$T$141,  MATCH($J460,'Inputs_Metric 31'!$S$6:$S$141,0))  =  "",     INDEX('Inputs_Metric 31'!$T$6:$T$141,MATCH($J460,'Inputs_Metric 31'!$S$6:$S$141,0))="CDL_Rev"),                 "No Mapped Crop",                  INDEX('Inputs_Metric 31'!$T$6:$T$141,MATCH($J460,'Inputs_Metric 31'!$S$6:$S$141,0)   )   )
       )</f>
        <v>No Data</v>
      </c>
      <c r="N460" s="120" t="str">
        <f>IF(J460=0,"No Data",
IF(   OR(     INDEX('Inputs_Metric 31'!$U$6:$U$141,MATCH($J460,'Inputs_Metric 31'!$S$6:$S$141,0))="",     INDEX('Inputs_Metric 31'!$U$6:$U$141,MATCH($J460,'Inputs_Metric 31'!$S$6:$S$141,0))="CDL_Rev"  ),     "No Mapped Crop",INDEX('Inputs_Metric 31'!$U$6:$U$141,MATCH($J460,'Inputs_Metric 31'!$S$6:$S$141,0))))</f>
        <v>No Data</v>
      </c>
      <c r="O460" s="102" t="e">
        <f>IF(N460="No Mapped Crop","",'Inputs_Metric 31'!$H$43*INDEX('Inputs_Metric 31'!$D$6:$D$109,MATCH(CONCATENATE(N460,H460),'Inputs_Metric 31'!$E$6:$E$109,0)))</f>
        <v>#N/A</v>
      </c>
      <c r="P460" s="175" t="e">
        <f>IF(M460="No Mapped Crop","",INDEX('Inputs_Metric 31'!$M$7:$O$26,MATCH(M460,'Inputs_Metric 31'!$G$7:$G$26,0),MATCH('Inputs_Metric 31'!$H$44,'Inputs_Metric 31'!$M$6:$O$6,0)))</f>
        <v>#N/A</v>
      </c>
      <c r="Q460" s="184" t="e">
        <f t="shared" si="25"/>
        <v>#N/A</v>
      </c>
      <c r="R460" s="184" t="e">
        <f t="shared" si="26"/>
        <v>#N/A</v>
      </c>
    </row>
    <row r="461" spans="3:18" x14ac:dyDescent="0.25">
      <c r="C461">
        <f t="shared" si="24"/>
        <v>10</v>
      </c>
      <c r="D461">
        <f>COUNTIF($F$4:F461,F461)</f>
        <v>276</v>
      </c>
      <c r="E461" s="40">
        <f>'Agricultural Data'!C461</f>
        <v>0</v>
      </c>
      <c r="F461" s="40">
        <f>'Agricultural Data'!D461</f>
        <v>0</v>
      </c>
      <c r="G461" s="40">
        <f>'Agricultural Data'!E461</f>
        <v>0</v>
      </c>
      <c r="H461" s="38">
        <f>'Agricultural Data'!F461</f>
        <v>0</v>
      </c>
      <c r="I461" s="38">
        <f>'Agricultural Data'!G461</f>
        <v>0</v>
      </c>
      <c r="J461" s="38">
        <f>'Agricultural Data'!H461</f>
        <v>0</v>
      </c>
      <c r="K461" s="118">
        <f>'Agricultural Data'!I461</f>
        <v>0</v>
      </c>
      <c r="L461" s="121">
        <f>'Agricultural Data'!J461</f>
        <v>0</v>
      </c>
      <c r="M461" s="120" t="str">
        <f>IF(J461=0,"No Data",
IF(     OR(   INDEX('Inputs_Metric 31'!$T$6:$T$141,  MATCH($J461,'Inputs_Metric 31'!$S$6:$S$141,0))  =  "",     INDEX('Inputs_Metric 31'!$T$6:$T$141,MATCH($J461,'Inputs_Metric 31'!$S$6:$S$141,0))="CDL_Rev"),                 "No Mapped Crop",                  INDEX('Inputs_Metric 31'!$T$6:$T$141,MATCH($J461,'Inputs_Metric 31'!$S$6:$S$141,0)   )   )
       )</f>
        <v>No Data</v>
      </c>
      <c r="N461" s="120" t="str">
        <f>IF(J461=0,"No Data",
IF(   OR(     INDEX('Inputs_Metric 31'!$U$6:$U$141,MATCH($J461,'Inputs_Metric 31'!$S$6:$S$141,0))="",     INDEX('Inputs_Metric 31'!$U$6:$U$141,MATCH($J461,'Inputs_Metric 31'!$S$6:$S$141,0))="CDL_Rev"  ),     "No Mapped Crop",INDEX('Inputs_Metric 31'!$U$6:$U$141,MATCH($J461,'Inputs_Metric 31'!$S$6:$S$141,0))))</f>
        <v>No Data</v>
      </c>
      <c r="O461" s="102" t="e">
        <f>IF(N461="No Mapped Crop","",'Inputs_Metric 31'!$H$43*INDEX('Inputs_Metric 31'!$D$6:$D$109,MATCH(CONCATENATE(N461,H461),'Inputs_Metric 31'!$E$6:$E$109,0)))</f>
        <v>#N/A</v>
      </c>
      <c r="P461" s="175" t="e">
        <f>IF(M461="No Mapped Crop","",INDEX('Inputs_Metric 31'!$M$7:$O$26,MATCH(M461,'Inputs_Metric 31'!$G$7:$G$26,0),MATCH('Inputs_Metric 31'!$H$44,'Inputs_Metric 31'!$M$6:$O$6,0)))</f>
        <v>#N/A</v>
      </c>
      <c r="Q461" s="184" t="e">
        <f t="shared" si="25"/>
        <v>#N/A</v>
      </c>
      <c r="R461" s="184" t="e">
        <f t="shared" si="26"/>
        <v>#N/A</v>
      </c>
    </row>
    <row r="462" spans="3:18" x14ac:dyDescent="0.25">
      <c r="C462">
        <f t="shared" si="24"/>
        <v>10</v>
      </c>
      <c r="D462">
        <f>COUNTIF($F$4:F462,F462)</f>
        <v>277</v>
      </c>
      <c r="E462" s="40">
        <f>'Agricultural Data'!C462</f>
        <v>0</v>
      </c>
      <c r="F462" s="40">
        <f>'Agricultural Data'!D462</f>
        <v>0</v>
      </c>
      <c r="G462" s="40">
        <f>'Agricultural Data'!E462</f>
        <v>0</v>
      </c>
      <c r="H462" s="38">
        <f>'Agricultural Data'!F462</f>
        <v>0</v>
      </c>
      <c r="I462" s="38">
        <f>'Agricultural Data'!G462</f>
        <v>0</v>
      </c>
      <c r="J462" s="38">
        <f>'Agricultural Data'!H462</f>
        <v>0</v>
      </c>
      <c r="K462" s="118">
        <f>'Agricultural Data'!I462</f>
        <v>0</v>
      </c>
      <c r="L462" s="121">
        <f>'Agricultural Data'!J462</f>
        <v>0</v>
      </c>
      <c r="M462" s="120" t="str">
        <f>IF(J462=0,"No Data",
IF(     OR(   INDEX('Inputs_Metric 31'!$T$6:$T$141,  MATCH($J462,'Inputs_Metric 31'!$S$6:$S$141,0))  =  "",     INDEX('Inputs_Metric 31'!$T$6:$T$141,MATCH($J462,'Inputs_Metric 31'!$S$6:$S$141,0))="CDL_Rev"),                 "No Mapped Crop",                  INDEX('Inputs_Metric 31'!$T$6:$T$141,MATCH($J462,'Inputs_Metric 31'!$S$6:$S$141,0)   )   )
       )</f>
        <v>No Data</v>
      </c>
      <c r="N462" s="120" t="str">
        <f>IF(J462=0,"No Data",
IF(   OR(     INDEX('Inputs_Metric 31'!$U$6:$U$141,MATCH($J462,'Inputs_Metric 31'!$S$6:$S$141,0))="",     INDEX('Inputs_Metric 31'!$U$6:$U$141,MATCH($J462,'Inputs_Metric 31'!$S$6:$S$141,0))="CDL_Rev"  ),     "No Mapped Crop",INDEX('Inputs_Metric 31'!$U$6:$U$141,MATCH($J462,'Inputs_Metric 31'!$S$6:$S$141,0))))</f>
        <v>No Data</v>
      </c>
      <c r="O462" s="102" t="e">
        <f>IF(N462="No Mapped Crop","",'Inputs_Metric 31'!$H$43*INDEX('Inputs_Metric 31'!$D$6:$D$109,MATCH(CONCATENATE(N462,H462),'Inputs_Metric 31'!$E$6:$E$109,0)))</f>
        <v>#N/A</v>
      </c>
      <c r="P462" s="175" t="e">
        <f>IF(M462="No Mapped Crop","",INDEX('Inputs_Metric 31'!$M$7:$O$26,MATCH(M462,'Inputs_Metric 31'!$G$7:$G$26,0),MATCH('Inputs_Metric 31'!$H$44,'Inputs_Metric 31'!$M$6:$O$6,0)))</f>
        <v>#N/A</v>
      </c>
      <c r="Q462" s="184" t="e">
        <f t="shared" si="25"/>
        <v>#N/A</v>
      </c>
      <c r="R462" s="184" t="e">
        <f t="shared" si="26"/>
        <v>#N/A</v>
      </c>
    </row>
    <row r="463" spans="3:18" x14ac:dyDescent="0.25">
      <c r="C463">
        <f t="shared" si="24"/>
        <v>10</v>
      </c>
      <c r="D463">
        <f>COUNTIF($F$4:F463,F463)</f>
        <v>278</v>
      </c>
      <c r="E463" s="40">
        <f>'Agricultural Data'!C463</f>
        <v>0</v>
      </c>
      <c r="F463" s="40">
        <f>'Agricultural Data'!D463</f>
        <v>0</v>
      </c>
      <c r="G463" s="40">
        <f>'Agricultural Data'!E463</f>
        <v>0</v>
      </c>
      <c r="H463" s="38">
        <f>'Agricultural Data'!F463</f>
        <v>0</v>
      </c>
      <c r="I463" s="38">
        <f>'Agricultural Data'!G463</f>
        <v>0</v>
      </c>
      <c r="J463" s="38">
        <f>'Agricultural Data'!H463</f>
        <v>0</v>
      </c>
      <c r="K463" s="118">
        <f>'Agricultural Data'!I463</f>
        <v>0</v>
      </c>
      <c r="L463" s="121">
        <f>'Agricultural Data'!J463</f>
        <v>0</v>
      </c>
      <c r="M463" s="120" t="str">
        <f>IF(J463=0,"No Data",
IF(     OR(   INDEX('Inputs_Metric 31'!$T$6:$T$141,  MATCH($J463,'Inputs_Metric 31'!$S$6:$S$141,0))  =  "",     INDEX('Inputs_Metric 31'!$T$6:$T$141,MATCH($J463,'Inputs_Metric 31'!$S$6:$S$141,0))="CDL_Rev"),                 "No Mapped Crop",                  INDEX('Inputs_Metric 31'!$T$6:$T$141,MATCH($J463,'Inputs_Metric 31'!$S$6:$S$141,0)   )   )
       )</f>
        <v>No Data</v>
      </c>
      <c r="N463" s="120" t="str">
        <f>IF(J463=0,"No Data",
IF(   OR(     INDEX('Inputs_Metric 31'!$U$6:$U$141,MATCH($J463,'Inputs_Metric 31'!$S$6:$S$141,0))="",     INDEX('Inputs_Metric 31'!$U$6:$U$141,MATCH($J463,'Inputs_Metric 31'!$S$6:$S$141,0))="CDL_Rev"  ),     "No Mapped Crop",INDEX('Inputs_Metric 31'!$U$6:$U$141,MATCH($J463,'Inputs_Metric 31'!$S$6:$S$141,0))))</f>
        <v>No Data</v>
      </c>
      <c r="O463" s="102" t="e">
        <f>IF(N463="No Mapped Crop","",'Inputs_Metric 31'!$H$43*INDEX('Inputs_Metric 31'!$D$6:$D$109,MATCH(CONCATENATE(N463,H463),'Inputs_Metric 31'!$E$6:$E$109,0)))</f>
        <v>#N/A</v>
      </c>
      <c r="P463" s="175" t="e">
        <f>IF(M463="No Mapped Crop","",INDEX('Inputs_Metric 31'!$M$7:$O$26,MATCH(M463,'Inputs_Metric 31'!$G$7:$G$26,0),MATCH('Inputs_Metric 31'!$H$44,'Inputs_Metric 31'!$M$6:$O$6,0)))</f>
        <v>#N/A</v>
      </c>
      <c r="Q463" s="184" t="e">
        <f t="shared" si="25"/>
        <v>#N/A</v>
      </c>
      <c r="R463" s="184" t="e">
        <f t="shared" si="26"/>
        <v>#N/A</v>
      </c>
    </row>
    <row r="464" spans="3:18" x14ac:dyDescent="0.25">
      <c r="C464">
        <f t="shared" si="24"/>
        <v>10</v>
      </c>
      <c r="D464">
        <f>COUNTIF($F$4:F464,F464)</f>
        <v>279</v>
      </c>
      <c r="E464" s="40">
        <f>'Agricultural Data'!C464</f>
        <v>0</v>
      </c>
      <c r="F464" s="40">
        <f>'Agricultural Data'!D464</f>
        <v>0</v>
      </c>
      <c r="G464" s="40">
        <f>'Agricultural Data'!E464</f>
        <v>0</v>
      </c>
      <c r="H464" s="38">
        <f>'Agricultural Data'!F464</f>
        <v>0</v>
      </c>
      <c r="I464" s="38">
        <f>'Agricultural Data'!G464</f>
        <v>0</v>
      </c>
      <c r="J464" s="38">
        <f>'Agricultural Data'!H464</f>
        <v>0</v>
      </c>
      <c r="K464" s="118">
        <f>'Agricultural Data'!I464</f>
        <v>0</v>
      </c>
      <c r="L464" s="121">
        <f>'Agricultural Data'!J464</f>
        <v>0</v>
      </c>
      <c r="M464" s="120" t="str">
        <f>IF(J464=0,"No Data",
IF(     OR(   INDEX('Inputs_Metric 31'!$T$6:$T$141,  MATCH($J464,'Inputs_Metric 31'!$S$6:$S$141,0))  =  "",     INDEX('Inputs_Metric 31'!$T$6:$T$141,MATCH($J464,'Inputs_Metric 31'!$S$6:$S$141,0))="CDL_Rev"),                 "No Mapped Crop",                  INDEX('Inputs_Metric 31'!$T$6:$T$141,MATCH($J464,'Inputs_Metric 31'!$S$6:$S$141,0)   )   )
       )</f>
        <v>No Data</v>
      </c>
      <c r="N464" s="120" t="str">
        <f>IF(J464=0,"No Data",
IF(   OR(     INDEX('Inputs_Metric 31'!$U$6:$U$141,MATCH($J464,'Inputs_Metric 31'!$S$6:$S$141,0))="",     INDEX('Inputs_Metric 31'!$U$6:$U$141,MATCH($J464,'Inputs_Metric 31'!$S$6:$S$141,0))="CDL_Rev"  ),     "No Mapped Crop",INDEX('Inputs_Metric 31'!$U$6:$U$141,MATCH($J464,'Inputs_Metric 31'!$S$6:$S$141,0))))</f>
        <v>No Data</v>
      </c>
      <c r="O464" s="102" t="e">
        <f>IF(N464="No Mapped Crop","",'Inputs_Metric 31'!$H$43*INDEX('Inputs_Metric 31'!$D$6:$D$109,MATCH(CONCATENATE(N464,H464),'Inputs_Metric 31'!$E$6:$E$109,0)))</f>
        <v>#N/A</v>
      </c>
      <c r="P464" s="175" t="e">
        <f>IF(M464="No Mapped Crop","",INDEX('Inputs_Metric 31'!$M$7:$O$26,MATCH(M464,'Inputs_Metric 31'!$G$7:$G$26,0),MATCH('Inputs_Metric 31'!$H$44,'Inputs_Metric 31'!$M$6:$O$6,0)))</f>
        <v>#N/A</v>
      </c>
      <c r="Q464" s="184" t="e">
        <f t="shared" si="25"/>
        <v>#N/A</v>
      </c>
      <c r="R464" s="184" t="e">
        <f t="shared" si="26"/>
        <v>#N/A</v>
      </c>
    </row>
    <row r="465" spans="3:18" x14ac:dyDescent="0.25">
      <c r="C465">
        <f t="shared" si="24"/>
        <v>10</v>
      </c>
      <c r="D465">
        <f>COUNTIF($F$4:F465,F465)</f>
        <v>280</v>
      </c>
      <c r="E465" s="40">
        <f>'Agricultural Data'!C465</f>
        <v>0</v>
      </c>
      <c r="F465" s="40">
        <f>'Agricultural Data'!D465</f>
        <v>0</v>
      </c>
      <c r="G465" s="40">
        <f>'Agricultural Data'!E465</f>
        <v>0</v>
      </c>
      <c r="H465" s="38">
        <f>'Agricultural Data'!F465</f>
        <v>0</v>
      </c>
      <c r="I465" s="38">
        <f>'Agricultural Data'!G465</f>
        <v>0</v>
      </c>
      <c r="J465" s="38">
        <f>'Agricultural Data'!H465</f>
        <v>0</v>
      </c>
      <c r="K465" s="118">
        <f>'Agricultural Data'!I465</f>
        <v>0</v>
      </c>
      <c r="L465" s="121">
        <f>'Agricultural Data'!J465</f>
        <v>0</v>
      </c>
      <c r="M465" s="120" t="str">
        <f>IF(J465=0,"No Data",
IF(     OR(   INDEX('Inputs_Metric 31'!$T$6:$T$141,  MATCH($J465,'Inputs_Metric 31'!$S$6:$S$141,0))  =  "",     INDEX('Inputs_Metric 31'!$T$6:$T$141,MATCH($J465,'Inputs_Metric 31'!$S$6:$S$141,0))="CDL_Rev"),                 "No Mapped Crop",                  INDEX('Inputs_Metric 31'!$T$6:$T$141,MATCH($J465,'Inputs_Metric 31'!$S$6:$S$141,0)   )   )
       )</f>
        <v>No Data</v>
      </c>
      <c r="N465" s="120" t="str">
        <f>IF(J465=0,"No Data",
IF(   OR(     INDEX('Inputs_Metric 31'!$U$6:$U$141,MATCH($J465,'Inputs_Metric 31'!$S$6:$S$141,0))="",     INDEX('Inputs_Metric 31'!$U$6:$U$141,MATCH($J465,'Inputs_Metric 31'!$S$6:$S$141,0))="CDL_Rev"  ),     "No Mapped Crop",INDEX('Inputs_Metric 31'!$U$6:$U$141,MATCH($J465,'Inputs_Metric 31'!$S$6:$S$141,0))))</f>
        <v>No Data</v>
      </c>
      <c r="O465" s="102" t="e">
        <f>IF(N465="No Mapped Crop","",'Inputs_Metric 31'!$H$43*INDEX('Inputs_Metric 31'!$D$6:$D$109,MATCH(CONCATENATE(N465,H465),'Inputs_Metric 31'!$E$6:$E$109,0)))</f>
        <v>#N/A</v>
      </c>
      <c r="P465" s="175" t="e">
        <f>IF(M465="No Mapped Crop","",INDEX('Inputs_Metric 31'!$M$7:$O$26,MATCH(M465,'Inputs_Metric 31'!$G$7:$G$26,0),MATCH('Inputs_Metric 31'!$H$44,'Inputs_Metric 31'!$M$6:$O$6,0)))</f>
        <v>#N/A</v>
      </c>
      <c r="Q465" s="184" t="e">
        <f t="shared" si="25"/>
        <v>#N/A</v>
      </c>
      <c r="R465" s="184" t="e">
        <f t="shared" si="26"/>
        <v>#N/A</v>
      </c>
    </row>
    <row r="466" spans="3:18" x14ac:dyDescent="0.25">
      <c r="C466">
        <f t="shared" si="24"/>
        <v>10</v>
      </c>
      <c r="D466">
        <f>COUNTIF($F$4:F466,F466)</f>
        <v>281</v>
      </c>
      <c r="E466" s="40">
        <f>'Agricultural Data'!C466</f>
        <v>0</v>
      </c>
      <c r="F466" s="40">
        <f>'Agricultural Data'!D466</f>
        <v>0</v>
      </c>
      <c r="G466" s="40">
        <f>'Agricultural Data'!E466</f>
        <v>0</v>
      </c>
      <c r="H466" s="38">
        <f>'Agricultural Data'!F466</f>
        <v>0</v>
      </c>
      <c r="I466" s="38">
        <f>'Agricultural Data'!G466</f>
        <v>0</v>
      </c>
      <c r="J466" s="38">
        <f>'Agricultural Data'!H466</f>
        <v>0</v>
      </c>
      <c r="K466" s="118">
        <f>'Agricultural Data'!I466</f>
        <v>0</v>
      </c>
      <c r="L466" s="121">
        <f>'Agricultural Data'!J466</f>
        <v>0</v>
      </c>
      <c r="M466" s="120" t="str">
        <f>IF(J466=0,"No Data",
IF(     OR(   INDEX('Inputs_Metric 31'!$T$6:$T$141,  MATCH($J466,'Inputs_Metric 31'!$S$6:$S$141,0))  =  "",     INDEX('Inputs_Metric 31'!$T$6:$T$141,MATCH($J466,'Inputs_Metric 31'!$S$6:$S$141,0))="CDL_Rev"),                 "No Mapped Crop",                  INDEX('Inputs_Metric 31'!$T$6:$T$141,MATCH($J466,'Inputs_Metric 31'!$S$6:$S$141,0)   )   )
       )</f>
        <v>No Data</v>
      </c>
      <c r="N466" s="120" t="str">
        <f>IF(J466=0,"No Data",
IF(   OR(     INDEX('Inputs_Metric 31'!$U$6:$U$141,MATCH($J466,'Inputs_Metric 31'!$S$6:$S$141,0))="",     INDEX('Inputs_Metric 31'!$U$6:$U$141,MATCH($J466,'Inputs_Metric 31'!$S$6:$S$141,0))="CDL_Rev"  ),     "No Mapped Crop",INDEX('Inputs_Metric 31'!$U$6:$U$141,MATCH($J466,'Inputs_Metric 31'!$S$6:$S$141,0))))</f>
        <v>No Data</v>
      </c>
      <c r="O466" s="102" t="e">
        <f>IF(N466="No Mapped Crop","",'Inputs_Metric 31'!$H$43*INDEX('Inputs_Metric 31'!$D$6:$D$109,MATCH(CONCATENATE(N466,H466),'Inputs_Metric 31'!$E$6:$E$109,0)))</f>
        <v>#N/A</v>
      </c>
      <c r="P466" s="175" t="e">
        <f>IF(M466="No Mapped Crop","",INDEX('Inputs_Metric 31'!$M$7:$O$26,MATCH(M466,'Inputs_Metric 31'!$G$7:$G$26,0),MATCH('Inputs_Metric 31'!$H$44,'Inputs_Metric 31'!$M$6:$O$6,0)))</f>
        <v>#N/A</v>
      </c>
      <c r="Q466" s="184" t="e">
        <f t="shared" si="25"/>
        <v>#N/A</v>
      </c>
      <c r="R466" s="184" t="e">
        <f t="shared" si="26"/>
        <v>#N/A</v>
      </c>
    </row>
    <row r="467" spans="3:18" x14ac:dyDescent="0.25">
      <c r="C467">
        <f t="shared" si="24"/>
        <v>10</v>
      </c>
      <c r="D467">
        <f>COUNTIF($F$4:F467,F467)</f>
        <v>282</v>
      </c>
      <c r="E467" s="40">
        <f>'Agricultural Data'!C467</f>
        <v>0</v>
      </c>
      <c r="F467" s="40">
        <f>'Agricultural Data'!D467</f>
        <v>0</v>
      </c>
      <c r="G467" s="40">
        <f>'Agricultural Data'!E467</f>
        <v>0</v>
      </c>
      <c r="H467" s="38">
        <f>'Agricultural Data'!F467</f>
        <v>0</v>
      </c>
      <c r="I467" s="38">
        <f>'Agricultural Data'!G467</f>
        <v>0</v>
      </c>
      <c r="J467" s="38">
        <f>'Agricultural Data'!H467</f>
        <v>0</v>
      </c>
      <c r="K467" s="118">
        <f>'Agricultural Data'!I467</f>
        <v>0</v>
      </c>
      <c r="L467" s="121">
        <f>'Agricultural Data'!J467</f>
        <v>0</v>
      </c>
      <c r="M467" s="120" t="str">
        <f>IF(J467=0,"No Data",
IF(     OR(   INDEX('Inputs_Metric 31'!$T$6:$T$141,  MATCH($J467,'Inputs_Metric 31'!$S$6:$S$141,0))  =  "",     INDEX('Inputs_Metric 31'!$T$6:$T$141,MATCH($J467,'Inputs_Metric 31'!$S$6:$S$141,0))="CDL_Rev"),                 "No Mapped Crop",                  INDEX('Inputs_Metric 31'!$T$6:$T$141,MATCH($J467,'Inputs_Metric 31'!$S$6:$S$141,0)   )   )
       )</f>
        <v>No Data</v>
      </c>
      <c r="N467" s="120" t="str">
        <f>IF(J467=0,"No Data",
IF(   OR(     INDEX('Inputs_Metric 31'!$U$6:$U$141,MATCH($J467,'Inputs_Metric 31'!$S$6:$S$141,0))="",     INDEX('Inputs_Metric 31'!$U$6:$U$141,MATCH($J467,'Inputs_Metric 31'!$S$6:$S$141,0))="CDL_Rev"  ),     "No Mapped Crop",INDEX('Inputs_Metric 31'!$U$6:$U$141,MATCH($J467,'Inputs_Metric 31'!$S$6:$S$141,0))))</f>
        <v>No Data</v>
      </c>
      <c r="O467" s="102" t="e">
        <f>IF(N467="No Mapped Crop","",'Inputs_Metric 31'!$H$43*INDEX('Inputs_Metric 31'!$D$6:$D$109,MATCH(CONCATENATE(N467,H467),'Inputs_Metric 31'!$E$6:$E$109,0)))</f>
        <v>#N/A</v>
      </c>
      <c r="P467" s="175" t="e">
        <f>IF(M467="No Mapped Crop","",INDEX('Inputs_Metric 31'!$M$7:$O$26,MATCH(M467,'Inputs_Metric 31'!$G$7:$G$26,0),MATCH('Inputs_Metric 31'!$H$44,'Inputs_Metric 31'!$M$6:$O$6,0)))</f>
        <v>#N/A</v>
      </c>
      <c r="Q467" s="184" t="e">
        <f t="shared" si="25"/>
        <v>#N/A</v>
      </c>
      <c r="R467" s="184" t="e">
        <f t="shared" si="26"/>
        <v>#N/A</v>
      </c>
    </row>
    <row r="468" spans="3:18" x14ac:dyDescent="0.25">
      <c r="C468">
        <f t="shared" si="24"/>
        <v>10</v>
      </c>
      <c r="D468">
        <f>COUNTIF($F$4:F468,F468)</f>
        <v>283</v>
      </c>
      <c r="E468" s="40">
        <f>'Agricultural Data'!C468</f>
        <v>0</v>
      </c>
      <c r="F468" s="40">
        <f>'Agricultural Data'!D468</f>
        <v>0</v>
      </c>
      <c r="G468" s="40">
        <f>'Agricultural Data'!E468</f>
        <v>0</v>
      </c>
      <c r="H468" s="38">
        <f>'Agricultural Data'!F468</f>
        <v>0</v>
      </c>
      <c r="I468" s="38">
        <f>'Agricultural Data'!G468</f>
        <v>0</v>
      </c>
      <c r="J468" s="38">
        <f>'Agricultural Data'!H468</f>
        <v>0</v>
      </c>
      <c r="K468" s="118">
        <f>'Agricultural Data'!I468</f>
        <v>0</v>
      </c>
      <c r="L468" s="121">
        <f>'Agricultural Data'!J468</f>
        <v>0</v>
      </c>
      <c r="M468" s="120" t="str">
        <f>IF(J468=0,"No Data",
IF(     OR(   INDEX('Inputs_Metric 31'!$T$6:$T$141,  MATCH($J468,'Inputs_Metric 31'!$S$6:$S$141,0))  =  "",     INDEX('Inputs_Metric 31'!$T$6:$T$141,MATCH($J468,'Inputs_Metric 31'!$S$6:$S$141,0))="CDL_Rev"),                 "No Mapped Crop",                  INDEX('Inputs_Metric 31'!$T$6:$T$141,MATCH($J468,'Inputs_Metric 31'!$S$6:$S$141,0)   )   )
       )</f>
        <v>No Data</v>
      </c>
      <c r="N468" s="120" t="str">
        <f>IF(J468=0,"No Data",
IF(   OR(     INDEX('Inputs_Metric 31'!$U$6:$U$141,MATCH($J468,'Inputs_Metric 31'!$S$6:$S$141,0))="",     INDEX('Inputs_Metric 31'!$U$6:$U$141,MATCH($J468,'Inputs_Metric 31'!$S$6:$S$141,0))="CDL_Rev"  ),     "No Mapped Crop",INDEX('Inputs_Metric 31'!$U$6:$U$141,MATCH($J468,'Inputs_Metric 31'!$S$6:$S$141,0))))</f>
        <v>No Data</v>
      </c>
      <c r="O468" s="102" t="e">
        <f>IF(N468="No Mapped Crop","",'Inputs_Metric 31'!$H$43*INDEX('Inputs_Metric 31'!$D$6:$D$109,MATCH(CONCATENATE(N468,H468),'Inputs_Metric 31'!$E$6:$E$109,0)))</f>
        <v>#N/A</v>
      </c>
      <c r="P468" s="175" t="e">
        <f>IF(M468="No Mapped Crop","",INDEX('Inputs_Metric 31'!$M$7:$O$26,MATCH(M468,'Inputs_Metric 31'!$G$7:$G$26,0),MATCH('Inputs_Metric 31'!$H$44,'Inputs_Metric 31'!$M$6:$O$6,0)))</f>
        <v>#N/A</v>
      </c>
      <c r="Q468" s="184" t="e">
        <f t="shared" si="25"/>
        <v>#N/A</v>
      </c>
      <c r="R468" s="184" t="e">
        <f t="shared" si="26"/>
        <v>#N/A</v>
      </c>
    </row>
    <row r="469" spans="3:18" x14ac:dyDescent="0.25">
      <c r="C469">
        <f t="shared" si="24"/>
        <v>10</v>
      </c>
      <c r="D469">
        <f>COUNTIF($F$4:F469,F469)</f>
        <v>284</v>
      </c>
      <c r="E469" s="40">
        <f>'Agricultural Data'!C469</f>
        <v>0</v>
      </c>
      <c r="F469" s="40">
        <f>'Agricultural Data'!D469</f>
        <v>0</v>
      </c>
      <c r="G469" s="40">
        <f>'Agricultural Data'!E469</f>
        <v>0</v>
      </c>
      <c r="H469" s="38">
        <f>'Agricultural Data'!F469</f>
        <v>0</v>
      </c>
      <c r="I469" s="38">
        <f>'Agricultural Data'!G469</f>
        <v>0</v>
      </c>
      <c r="J469" s="38">
        <f>'Agricultural Data'!H469</f>
        <v>0</v>
      </c>
      <c r="K469" s="118">
        <f>'Agricultural Data'!I469</f>
        <v>0</v>
      </c>
      <c r="L469" s="121">
        <f>'Agricultural Data'!J469</f>
        <v>0</v>
      </c>
      <c r="M469" s="120" t="str">
        <f>IF(J469=0,"No Data",
IF(     OR(   INDEX('Inputs_Metric 31'!$T$6:$T$141,  MATCH($J469,'Inputs_Metric 31'!$S$6:$S$141,0))  =  "",     INDEX('Inputs_Metric 31'!$T$6:$T$141,MATCH($J469,'Inputs_Metric 31'!$S$6:$S$141,0))="CDL_Rev"),                 "No Mapped Crop",                  INDEX('Inputs_Metric 31'!$T$6:$T$141,MATCH($J469,'Inputs_Metric 31'!$S$6:$S$141,0)   )   )
       )</f>
        <v>No Data</v>
      </c>
      <c r="N469" s="120" t="str">
        <f>IF(J469=0,"No Data",
IF(   OR(     INDEX('Inputs_Metric 31'!$U$6:$U$141,MATCH($J469,'Inputs_Metric 31'!$S$6:$S$141,0))="",     INDEX('Inputs_Metric 31'!$U$6:$U$141,MATCH($J469,'Inputs_Metric 31'!$S$6:$S$141,0))="CDL_Rev"  ),     "No Mapped Crop",INDEX('Inputs_Metric 31'!$U$6:$U$141,MATCH($J469,'Inputs_Metric 31'!$S$6:$S$141,0))))</f>
        <v>No Data</v>
      </c>
      <c r="O469" s="102" t="e">
        <f>IF(N469="No Mapped Crop","",'Inputs_Metric 31'!$H$43*INDEX('Inputs_Metric 31'!$D$6:$D$109,MATCH(CONCATENATE(N469,H469),'Inputs_Metric 31'!$E$6:$E$109,0)))</f>
        <v>#N/A</v>
      </c>
      <c r="P469" s="175" t="e">
        <f>IF(M469="No Mapped Crop","",INDEX('Inputs_Metric 31'!$M$7:$O$26,MATCH(M469,'Inputs_Metric 31'!$G$7:$G$26,0),MATCH('Inputs_Metric 31'!$H$44,'Inputs_Metric 31'!$M$6:$O$6,0)))</f>
        <v>#N/A</v>
      </c>
      <c r="Q469" s="184" t="e">
        <f t="shared" si="25"/>
        <v>#N/A</v>
      </c>
      <c r="R469" s="184" t="e">
        <f t="shared" si="26"/>
        <v>#N/A</v>
      </c>
    </row>
    <row r="470" spans="3:18" x14ac:dyDescent="0.25">
      <c r="C470">
        <f t="shared" si="24"/>
        <v>10</v>
      </c>
      <c r="D470">
        <f>COUNTIF($F$4:F470,F470)</f>
        <v>285</v>
      </c>
      <c r="E470" s="40">
        <f>'Agricultural Data'!C470</f>
        <v>0</v>
      </c>
      <c r="F470" s="40">
        <f>'Agricultural Data'!D470</f>
        <v>0</v>
      </c>
      <c r="G470" s="40">
        <f>'Agricultural Data'!E470</f>
        <v>0</v>
      </c>
      <c r="H470" s="38">
        <f>'Agricultural Data'!F470</f>
        <v>0</v>
      </c>
      <c r="I470" s="38">
        <f>'Agricultural Data'!G470</f>
        <v>0</v>
      </c>
      <c r="J470" s="38">
        <f>'Agricultural Data'!H470</f>
        <v>0</v>
      </c>
      <c r="K470" s="118">
        <f>'Agricultural Data'!I470</f>
        <v>0</v>
      </c>
      <c r="L470" s="121">
        <f>'Agricultural Data'!J470</f>
        <v>0</v>
      </c>
      <c r="M470" s="120" t="str">
        <f>IF(J470=0,"No Data",
IF(     OR(   INDEX('Inputs_Metric 31'!$T$6:$T$141,  MATCH($J470,'Inputs_Metric 31'!$S$6:$S$141,0))  =  "",     INDEX('Inputs_Metric 31'!$T$6:$T$141,MATCH($J470,'Inputs_Metric 31'!$S$6:$S$141,0))="CDL_Rev"),                 "No Mapped Crop",                  INDEX('Inputs_Metric 31'!$T$6:$T$141,MATCH($J470,'Inputs_Metric 31'!$S$6:$S$141,0)   )   )
       )</f>
        <v>No Data</v>
      </c>
      <c r="N470" s="120" t="str">
        <f>IF(J470=0,"No Data",
IF(   OR(     INDEX('Inputs_Metric 31'!$U$6:$U$141,MATCH($J470,'Inputs_Metric 31'!$S$6:$S$141,0))="",     INDEX('Inputs_Metric 31'!$U$6:$U$141,MATCH($J470,'Inputs_Metric 31'!$S$6:$S$141,0))="CDL_Rev"  ),     "No Mapped Crop",INDEX('Inputs_Metric 31'!$U$6:$U$141,MATCH($J470,'Inputs_Metric 31'!$S$6:$S$141,0))))</f>
        <v>No Data</v>
      </c>
      <c r="O470" s="102" t="e">
        <f>IF(N470="No Mapped Crop","",'Inputs_Metric 31'!$H$43*INDEX('Inputs_Metric 31'!$D$6:$D$109,MATCH(CONCATENATE(N470,H470),'Inputs_Metric 31'!$E$6:$E$109,0)))</f>
        <v>#N/A</v>
      </c>
      <c r="P470" s="175" t="e">
        <f>IF(M470="No Mapped Crop","",INDEX('Inputs_Metric 31'!$M$7:$O$26,MATCH(M470,'Inputs_Metric 31'!$G$7:$G$26,0),MATCH('Inputs_Metric 31'!$H$44,'Inputs_Metric 31'!$M$6:$O$6,0)))</f>
        <v>#N/A</v>
      </c>
      <c r="Q470" s="184" t="e">
        <f t="shared" si="25"/>
        <v>#N/A</v>
      </c>
      <c r="R470" s="184" t="e">
        <f t="shared" si="26"/>
        <v>#N/A</v>
      </c>
    </row>
    <row r="471" spans="3:18" x14ac:dyDescent="0.25">
      <c r="C471">
        <f t="shared" si="24"/>
        <v>10</v>
      </c>
      <c r="D471">
        <f>COUNTIF($F$4:F471,F471)</f>
        <v>286</v>
      </c>
      <c r="E471" s="40">
        <f>'Agricultural Data'!C471</f>
        <v>0</v>
      </c>
      <c r="F471" s="40">
        <f>'Agricultural Data'!D471</f>
        <v>0</v>
      </c>
      <c r="G471" s="40">
        <f>'Agricultural Data'!E471</f>
        <v>0</v>
      </c>
      <c r="H471" s="38">
        <f>'Agricultural Data'!F471</f>
        <v>0</v>
      </c>
      <c r="I471" s="38">
        <f>'Agricultural Data'!G471</f>
        <v>0</v>
      </c>
      <c r="J471" s="38">
        <f>'Agricultural Data'!H471</f>
        <v>0</v>
      </c>
      <c r="K471" s="118">
        <f>'Agricultural Data'!I471</f>
        <v>0</v>
      </c>
      <c r="L471" s="121">
        <f>'Agricultural Data'!J471</f>
        <v>0</v>
      </c>
      <c r="M471" s="120" t="str">
        <f>IF(J471=0,"No Data",
IF(     OR(   INDEX('Inputs_Metric 31'!$T$6:$T$141,  MATCH($J471,'Inputs_Metric 31'!$S$6:$S$141,0))  =  "",     INDEX('Inputs_Metric 31'!$T$6:$T$141,MATCH($J471,'Inputs_Metric 31'!$S$6:$S$141,0))="CDL_Rev"),                 "No Mapped Crop",                  INDEX('Inputs_Metric 31'!$T$6:$T$141,MATCH($J471,'Inputs_Metric 31'!$S$6:$S$141,0)   )   )
       )</f>
        <v>No Data</v>
      </c>
      <c r="N471" s="120" t="str">
        <f>IF(J471=0,"No Data",
IF(   OR(     INDEX('Inputs_Metric 31'!$U$6:$U$141,MATCH($J471,'Inputs_Metric 31'!$S$6:$S$141,0))="",     INDEX('Inputs_Metric 31'!$U$6:$U$141,MATCH($J471,'Inputs_Metric 31'!$S$6:$S$141,0))="CDL_Rev"  ),     "No Mapped Crop",INDEX('Inputs_Metric 31'!$U$6:$U$141,MATCH($J471,'Inputs_Metric 31'!$S$6:$S$141,0))))</f>
        <v>No Data</v>
      </c>
      <c r="O471" s="102" t="e">
        <f>IF(N471="No Mapped Crop","",'Inputs_Metric 31'!$H$43*INDEX('Inputs_Metric 31'!$D$6:$D$109,MATCH(CONCATENATE(N471,H471),'Inputs_Metric 31'!$E$6:$E$109,0)))</f>
        <v>#N/A</v>
      </c>
      <c r="P471" s="175" t="e">
        <f>IF(M471="No Mapped Crop","",INDEX('Inputs_Metric 31'!$M$7:$O$26,MATCH(M471,'Inputs_Metric 31'!$G$7:$G$26,0),MATCH('Inputs_Metric 31'!$H$44,'Inputs_Metric 31'!$M$6:$O$6,0)))</f>
        <v>#N/A</v>
      </c>
      <c r="Q471" s="184" t="e">
        <f t="shared" si="25"/>
        <v>#N/A</v>
      </c>
      <c r="R471" s="184" t="e">
        <f t="shared" si="26"/>
        <v>#N/A</v>
      </c>
    </row>
    <row r="472" spans="3:18" x14ac:dyDescent="0.25">
      <c r="C472">
        <f t="shared" si="24"/>
        <v>10</v>
      </c>
      <c r="D472">
        <f>COUNTIF($F$4:F472,F472)</f>
        <v>287</v>
      </c>
      <c r="E472" s="40">
        <f>'Agricultural Data'!C472</f>
        <v>0</v>
      </c>
      <c r="F472" s="40">
        <f>'Agricultural Data'!D472</f>
        <v>0</v>
      </c>
      <c r="G472" s="40">
        <f>'Agricultural Data'!E472</f>
        <v>0</v>
      </c>
      <c r="H472" s="38">
        <f>'Agricultural Data'!F472</f>
        <v>0</v>
      </c>
      <c r="I472" s="38">
        <f>'Agricultural Data'!G472</f>
        <v>0</v>
      </c>
      <c r="J472" s="38">
        <f>'Agricultural Data'!H472</f>
        <v>0</v>
      </c>
      <c r="K472" s="118">
        <f>'Agricultural Data'!I472</f>
        <v>0</v>
      </c>
      <c r="L472" s="121">
        <f>'Agricultural Data'!J472</f>
        <v>0</v>
      </c>
      <c r="M472" s="120" t="str">
        <f>IF(J472=0,"No Data",
IF(     OR(   INDEX('Inputs_Metric 31'!$T$6:$T$141,  MATCH($J472,'Inputs_Metric 31'!$S$6:$S$141,0))  =  "",     INDEX('Inputs_Metric 31'!$T$6:$T$141,MATCH($J472,'Inputs_Metric 31'!$S$6:$S$141,0))="CDL_Rev"),                 "No Mapped Crop",                  INDEX('Inputs_Metric 31'!$T$6:$T$141,MATCH($J472,'Inputs_Metric 31'!$S$6:$S$141,0)   )   )
       )</f>
        <v>No Data</v>
      </c>
      <c r="N472" s="120" t="str">
        <f>IF(J472=0,"No Data",
IF(   OR(     INDEX('Inputs_Metric 31'!$U$6:$U$141,MATCH($J472,'Inputs_Metric 31'!$S$6:$S$141,0))="",     INDEX('Inputs_Metric 31'!$U$6:$U$141,MATCH($J472,'Inputs_Metric 31'!$S$6:$S$141,0))="CDL_Rev"  ),     "No Mapped Crop",INDEX('Inputs_Metric 31'!$U$6:$U$141,MATCH($J472,'Inputs_Metric 31'!$S$6:$S$141,0))))</f>
        <v>No Data</v>
      </c>
      <c r="O472" s="102" t="e">
        <f>IF(N472="No Mapped Crop","",'Inputs_Metric 31'!$H$43*INDEX('Inputs_Metric 31'!$D$6:$D$109,MATCH(CONCATENATE(N472,H472),'Inputs_Metric 31'!$E$6:$E$109,0)))</f>
        <v>#N/A</v>
      </c>
      <c r="P472" s="175" t="e">
        <f>IF(M472="No Mapped Crop","",INDEX('Inputs_Metric 31'!$M$7:$O$26,MATCH(M472,'Inputs_Metric 31'!$G$7:$G$26,0),MATCH('Inputs_Metric 31'!$H$44,'Inputs_Metric 31'!$M$6:$O$6,0)))</f>
        <v>#N/A</v>
      </c>
      <c r="Q472" s="184" t="e">
        <f t="shared" si="25"/>
        <v>#N/A</v>
      </c>
      <c r="R472" s="184" t="e">
        <f t="shared" si="26"/>
        <v>#N/A</v>
      </c>
    </row>
    <row r="473" spans="3:18" x14ac:dyDescent="0.25">
      <c r="C473">
        <f t="shared" si="24"/>
        <v>10</v>
      </c>
      <c r="D473">
        <f>COUNTIF($F$4:F473,F473)</f>
        <v>288</v>
      </c>
      <c r="E473" s="40">
        <f>'Agricultural Data'!C473</f>
        <v>0</v>
      </c>
      <c r="F473" s="40">
        <f>'Agricultural Data'!D473</f>
        <v>0</v>
      </c>
      <c r="G473" s="40">
        <f>'Agricultural Data'!E473</f>
        <v>0</v>
      </c>
      <c r="H473" s="38">
        <f>'Agricultural Data'!F473</f>
        <v>0</v>
      </c>
      <c r="I473" s="38">
        <f>'Agricultural Data'!G473</f>
        <v>0</v>
      </c>
      <c r="J473" s="38">
        <f>'Agricultural Data'!H473</f>
        <v>0</v>
      </c>
      <c r="K473" s="118">
        <f>'Agricultural Data'!I473</f>
        <v>0</v>
      </c>
      <c r="L473" s="121">
        <f>'Agricultural Data'!J473</f>
        <v>0</v>
      </c>
      <c r="M473" s="120" t="str">
        <f>IF(J473=0,"No Data",
IF(     OR(   INDEX('Inputs_Metric 31'!$T$6:$T$141,  MATCH($J473,'Inputs_Metric 31'!$S$6:$S$141,0))  =  "",     INDEX('Inputs_Metric 31'!$T$6:$T$141,MATCH($J473,'Inputs_Metric 31'!$S$6:$S$141,0))="CDL_Rev"),                 "No Mapped Crop",                  INDEX('Inputs_Metric 31'!$T$6:$T$141,MATCH($J473,'Inputs_Metric 31'!$S$6:$S$141,0)   )   )
       )</f>
        <v>No Data</v>
      </c>
      <c r="N473" s="120" t="str">
        <f>IF(J473=0,"No Data",
IF(   OR(     INDEX('Inputs_Metric 31'!$U$6:$U$141,MATCH($J473,'Inputs_Metric 31'!$S$6:$S$141,0))="",     INDEX('Inputs_Metric 31'!$U$6:$U$141,MATCH($J473,'Inputs_Metric 31'!$S$6:$S$141,0))="CDL_Rev"  ),     "No Mapped Crop",INDEX('Inputs_Metric 31'!$U$6:$U$141,MATCH($J473,'Inputs_Metric 31'!$S$6:$S$141,0))))</f>
        <v>No Data</v>
      </c>
      <c r="O473" s="102" t="e">
        <f>IF(N473="No Mapped Crop","",'Inputs_Metric 31'!$H$43*INDEX('Inputs_Metric 31'!$D$6:$D$109,MATCH(CONCATENATE(N473,H473),'Inputs_Metric 31'!$E$6:$E$109,0)))</f>
        <v>#N/A</v>
      </c>
      <c r="P473" s="175" t="e">
        <f>IF(M473="No Mapped Crop","",INDEX('Inputs_Metric 31'!$M$7:$O$26,MATCH(M473,'Inputs_Metric 31'!$G$7:$G$26,0),MATCH('Inputs_Metric 31'!$H$44,'Inputs_Metric 31'!$M$6:$O$6,0)))</f>
        <v>#N/A</v>
      </c>
      <c r="Q473" s="184" t="e">
        <f t="shared" si="25"/>
        <v>#N/A</v>
      </c>
      <c r="R473" s="184" t="e">
        <f t="shared" si="26"/>
        <v>#N/A</v>
      </c>
    </row>
    <row r="474" spans="3:18" x14ac:dyDescent="0.25">
      <c r="C474">
        <f t="shared" si="24"/>
        <v>10</v>
      </c>
      <c r="D474">
        <f>COUNTIF($F$4:F474,F474)</f>
        <v>289</v>
      </c>
      <c r="E474" s="40">
        <f>'Agricultural Data'!C474</f>
        <v>0</v>
      </c>
      <c r="F474" s="40">
        <f>'Agricultural Data'!D474</f>
        <v>0</v>
      </c>
      <c r="G474" s="40">
        <f>'Agricultural Data'!E474</f>
        <v>0</v>
      </c>
      <c r="H474" s="38">
        <f>'Agricultural Data'!F474</f>
        <v>0</v>
      </c>
      <c r="I474" s="38">
        <f>'Agricultural Data'!G474</f>
        <v>0</v>
      </c>
      <c r="J474" s="38">
        <f>'Agricultural Data'!H474</f>
        <v>0</v>
      </c>
      <c r="K474" s="118">
        <f>'Agricultural Data'!I474</f>
        <v>0</v>
      </c>
      <c r="L474" s="121">
        <f>'Agricultural Data'!J474</f>
        <v>0</v>
      </c>
      <c r="M474" s="120" t="str">
        <f>IF(J474=0,"No Data",
IF(     OR(   INDEX('Inputs_Metric 31'!$T$6:$T$141,  MATCH($J474,'Inputs_Metric 31'!$S$6:$S$141,0))  =  "",     INDEX('Inputs_Metric 31'!$T$6:$T$141,MATCH($J474,'Inputs_Metric 31'!$S$6:$S$141,0))="CDL_Rev"),                 "No Mapped Crop",                  INDEX('Inputs_Metric 31'!$T$6:$T$141,MATCH($J474,'Inputs_Metric 31'!$S$6:$S$141,0)   )   )
       )</f>
        <v>No Data</v>
      </c>
      <c r="N474" s="120" t="str">
        <f>IF(J474=0,"No Data",
IF(   OR(     INDEX('Inputs_Metric 31'!$U$6:$U$141,MATCH($J474,'Inputs_Metric 31'!$S$6:$S$141,0))="",     INDEX('Inputs_Metric 31'!$U$6:$U$141,MATCH($J474,'Inputs_Metric 31'!$S$6:$S$141,0))="CDL_Rev"  ),     "No Mapped Crop",INDEX('Inputs_Metric 31'!$U$6:$U$141,MATCH($J474,'Inputs_Metric 31'!$S$6:$S$141,0))))</f>
        <v>No Data</v>
      </c>
      <c r="O474" s="102" t="e">
        <f>IF(N474="No Mapped Crop","",'Inputs_Metric 31'!$H$43*INDEX('Inputs_Metric 31'!$D$6:$D$109,MATCH(CONCATENATE(N474,H474),'Inputs_Metric 31'!$E$6:$E$109,0)))</f>
        <v>#N/A</v>
      </c>
      <c r="P474" s="175" t="e">
        <f>IF(M474="No Mapped Crop","",INDEX('Inputs_Metric 31'!$M$7:$O$26,MATCH(M474,'Inputs_Metric 31'!$G$7:$G$26,0),MATCH('Inputs_Metric 31'!$H$44,'Inputs_Metric 31'!$M$6:$O$6,0)))</f>
        <v>#N/A</v>
      </c>
      <c r="Q474" s="184" t="e">
        <f t="shared" si="25"/>
        <v>#N/A</v>
      </c>
      <c r="R474" s="184" t="e">
        <f t="shared" si="26"/>
        <v>#N/A</v>
      </c>
    </row>
    <row r="475" spans="3:18" x14ac:dyDescent="0.25">
      <c r="C475">
        <f t="shared" si="24"/>
        <v>10</v>
      </c>
      <c r="D475">
        <f>COUNTIF($F$4:F475,F475)</f>
        <v>290</v>
      </c>
      <c r="E475" s="40">
        <f>'Agricultural Data'!C475</f>
        <v>0</v>
      </c>
      <c r="F475" s="40">
        <f>'Agricultural Data'!D475</f>
        <v>0</v>
      </c>
      <c r="G475" s="40">
        <f>'Agricultural Data'!E475</f>
        <v>0</v>
      </c>
      <c r="H475" s="38">
        <f>'Agricultural Data'!F475</f>
        <v>0</v>
      </c>
      <c r="I475" s="38">
        <f>'Agricultural Data'!G475</f>
        <v>0</v>
      </c>
      <c r="J475" s="38">
        <f>'Agricultural Data'!H475</f>
        <v>0</v>
      </c>
      <c r="K475" s="118">
        <f>'Agricultural Data'!I475</f>
        <v>0</v>
      </c>
      <c r="L475" s="121">
        <f>'Agricultural Data'!J475</f>
        <v>0</v>
      </c>
      <c r="M475" s="120" t="str">
        <f>IF(J475=0,"No Data",
IF(     OR(   INDEX('Inputs_Metric 31'!$T$6:$T$141,  MATCH($J475,'Inputs_Metric 31'!$S$6:$S$141,0))  =  "",     INDEX('Inputs_Metric 31'!$T$6:$T$141,MATCH($J475,'Inputs_Metric 31'!$S$6:$S$141,0))="CDL_Rev"),                 "No Mapped Crop",                  INDEX('Inputs_Metric 31'!$T$6:$T$141,MATCH($J475,'Inputs_Metric 31'!$S$6:$S$141,0)   )   )
       )</f>
        <v>No Data</v>
      </c>
      <c r="N475" s="120" t="str">
        <f>IF(J475=0,"No Data",
IF(   OR(     INDEX('Inputs_Metric 31'!$U$6:$U$141,MATCH($J475,'Inputs_Metric 31'!$S$6:$S$141,0))="",     INDEX('Inputs_Metric 31'!$U$6:$U$141,MATCH($J475,'Inputs_Metric 31'!$S$6:$S$141,0))="CDL_Rev"  ),     "No Mapped Crop",INDEX('Inputs_Metric 31'!$U$6:$U$141,MATCH($J475,'Inputs_Metric 31'!$S$6:$S$141,0))))</f>
        <v>No Data</v>
      </c>
      <c r="O475" s="102" t="e">
        <f>IF(N475="No Mapped Crop","",'Inputs_Metric 31'!$H$43*INDEX('Inputs_Metric 31'!$D$6:$D$109,MATCH(CONCATENATE(N475,H475),'Inputs_Metric 31'!$E$6:$E$109,0)))</f>
        <v>#N/A</v>
      </c>
      <c r="P475" s="175" t="e">
        <f>IF(M475="No Mapped Crop","",INDEX('Inputs_Metric 31'!$M$7:$O$26,MATCH(M475,'Inputs_Metric 31'!$G$7:$G$26,0),MATCH('Inputs_Metric 31'!$H$44,'Inputs_Metric 31'!$M$6:$O$6,0)))</f>
        <v>#N/A</v>
      </c>
      <c r="Q475" s="184" t="e">
        <f t="shared" si="25"/>
        <v>#N/A</v>
      </c>
      <c r="R475" s="184" t="e">
        <f t="shared" si="26"/>
        <v>#N/A</v>
      </c>
    </row>
    <row r="476" spans="3:18" x14ac:dyDescent="0.25">
      <c r="C476">
        <f t="shared" si="24"/>
        <v>10</v>
      </c>
      <c r="D476">
        <f>COUNTIF($F$4:F476,F476)</f>
        <v>291</v>
      </c>
      <c r="E476" s="40">
        <f>'Agricultural Data'!C476</f>
        <v>0</v>
      </c>
      <c r="F476" s="40">
        <f>'Agricultural Data'!D476</f>
        <v>0</v>
      </c>
      <c r="G476" s="40">
        <f>'Agricultural Data'!E476</f>
        <v>0</v>
      </c>
      <c r="H476" s="38">
        <f>'Agricultural Data'!F476</f>
        <v>0</v>
      </c>
      <c r="I476" s="38">
        <f>'Agricultural Data'!G476</f>
        <v>0</v>
      </c>
      <c r="J476" s="38">
        <f>'Agricultural Data'!H476</f>
        <v>0</v>
      </c>
      <c r="K476" s="118">
        <f>'Agricultural Data'!I476</f>
        <v>0</v>
      </c>
      <c r="L476" s="121">
        <f>'Agricultural Data'!J476</f>
        <v>0</v>
      </c>
      <c r="M476" s="120" t="str">
        <f>IF(J476=0,"No Data",
IF(     OR(   INDEX('Inputs_Metric 31'!$T$6:$T$141,  MATCH($J476,'Inputs_Metric 31'!$S$6:$S$141,0))  =  "",     INDEX('Inputs_Metric 31'!$T$6:$T$141,MATCH($J476,'Inputs_Metric 31'!$S$6:$S$141,0))="CDL_Rev"),                 "No Mapped Crop",                  INDEX('Inputs_Metric 31'!$T$6:$T$141,MATCH($J476,'Inputs_Metric 31'!$S$6:$S$141,0)   )   )
       )</f>
        <v>No Data</v>
      </c>
      <c r="N476" s="120" t="str">
        <f>IF(J476=0,"No Data",
IF(   OR(     INDEX('Inputs_Metric 31'!$U$6:$U$141,MATCH($J476,'Inputs_Metric 31'!$S$6:$S$141,0))="",     INDEX('Inputs_Metric 31'!$U$6:$U$141,MATCH($J476,'Inputs_Metric 31'!$S$6:$S$141,0))="CDL_Rev"  ),     "No Mapped Crop",INDEX('Inputs_Metric 31'!$U$6:$U$141,MATCH($J476,'Inputs_Metric 31'!$S$6:$S$141,0))))</f>
        <v>No Data</v>
      </c>
      <c r="O476" s="102" t="e">
        <f>IF(N476="No Mapped Crop","",'Inputs_Metric 31'!$H$43*INDEX('Inputs_Metric 31'!$D$6:$D$109,MATCH(CONCATENATE(N476,H476),'Inputs_Metric 31'!$E$6:$E$109,0)))</f>
        <v>#N/A</v>
      </c>
      <c r="P476" s="175" t="e">
        <f>IF(M476="No Mapped Crop","",INDEX('Inputs_Metric 31'!$M$7:$O$26,MATCH(M476,'Inputs_Metric 31'!$G$7:$G$26,0),MATCH('Inputs_Metric 31'!$H$44,'Inputs_Metric 31'!$M$6:$O$6,0)))</f>
        <v>#N/A</v>
      </c>
      <c r="Q476" s="184" t="e">
        <f t="shared" si="25"/>
        <v>#N/A</v>
      </c>
      <c r="R476" s="184" t="e">
        <f t="shared" si="26"/>
        <v>#N/A</v>
      </c>
    </row>
    <row r="477" spans="3:18" x14ac:dyDescent="0.25">
      <c r="C477">
        <f t="shared" si="24"/>
        <v>10</v>
      </c>
      <c r="D477">
        <f>COUNTIF($F$4:F477,F477)</f>
        <v>292</v>
      </c>
      <c r="E477" s="40">
        <f>'Agricultural Data'!C477</f>
        <v>0</v>
      </c>
      <c r="F477" s="40">
        <f>'Agricultural Data'!D477</f>
        <v>0</v>
      </c>
      <c r="G477" s="40">
        <f>'Agricultural Data'!E477</f>
        <v>0</v>
      </c>
      <c r="H477" s="38">
        <f>'Agricultural Data'!F477</f>
        <v>0</v>
      </c>
      <c r="I477" s="38">
        <f>'Agricultural Data'!G477</f>
        <v>0</v>
      </c>
      <c r="J477" s="38">
        <f>'Agricultural Data'!H477</f>
        <v>0</v>
      </c>
      <c r="K477" s="118">
        <f>'Agricultural Data'!I477</f>
        <v>0</v>
      </c>
      <c r="L477" s="121">
        <f>'Agricultural Data'!J477</f>
        <v>0</v>
      </c>
      <c r="M477" s="120" t="str">
        <f>IF(J477=0,"No Data",
IF(     OR(   INDEX('Inputs_Metric 31'!$T$6:$T$141,  MATCH($J477,'Inputs_Metric 31'!$S$6:$S$141,0))  =  "",     INDEX('Inputs_Metric 31'!$T$6:$T$141,MATCH($J477,'Inputs_Metric 31'!$S$6:$S$141,0))="CDL_Rev"),                 "No Mapped Crop",                  INDEX('Inputs_Metric 31'!$T$6:$T$141,MATCH($J477,'Inputs_Metric 31'!$S$6:$S$141,0)   )   )
       )</f>
        <v>No Data</v>
      </c>
      <c r="N477" s="120" t="str">
        <f>IF(J477=0,"No Data",
IF(   OR(     INDEX('Inputs_Metric 31'!$U$6:$U$141,MATCH($J477,'Inputs_Metric 31'!$S$6:$S$141,0))="",     INDEX('Inputs_Metric 31'!$U$6:$U$141,MATCH($J477,'Inputs_Metric 31'!$S$6:$S$141,0))="CDL_Rev"  ),     "No Mapped Crop",INDEX('Inputs_Metric 31'!$U$6:$U$141,MATCH($J477,'Inputs_Metric 31'!$S$6:$S$141,0))))</f>
        <v>No Data</v>
      </c>
      <c r="O477" s="102" t="e">
        <f>IF(N477="No Mapped Crop","",'Inputs_Metric 31'!$H$43*INDEX('Inputs_Metric 31'!$D$6:$D$109,MATCH(CONCATENATE(N477,H477),'Inputs_Metric 31'!$E$6:$E$109,0)))</f>
        <v>#N/A</v>
      </c>
      <c r="P477" s="175" t="e">
        <f>IF(M477="No Mapped Crop","",INDEX('Inputs_Metric 31'!$M$7:$O$26,MATCH(M477,'Inputs_Metric 31'!$G$7:$G$26,0),MATCH('Inputs_Metric 31'!$H$44,'Inputs_Metric 31'!$M$6:$O$6,0)))</f>
        <v>#N/A</v>
      </c>
      <c r="Q477" s="184" t="e">
        <f t="shared" si="25"/>
        <v>#N/A</v>
      </c>
      <c r="R477" s="184" t="e">
        <f t="shared" si="26"/>
        <v>#N/A</v>
      </c>
    </row>
    <row r="478" spans="3:18" x14ac:dyDescent="0.25">
      <c r="C478">
        <f t="shared" si="24"/>
        <v>10</v>
      </c>
      <c r="D478">
        <f>COUNTIF($F$4:F478,F478)</f>
        <v>293</v>
      </c>
      <c r="E478" s="40">
        <f>'Agricultural Data'!C478</f>
        <v>0</v>
      </c>
      <c r="F478" s="40">
        <f>'Agricultural Data'!D478</f>
        <v>0</v>
      </c>
      <c r="G478" s="40">
        <f>'Agricultural Data'!E478</f>
        <v>0</v>
      </c>
      <c r="H478" s="38">
        <f>'Agricultural Data'!F478</f>
        <v>0</v>
      </c>
      <c r="I478" s="38">
        <f>'Agricultural Data'!G478</f>
        <v>0</v>
      </c>
      <c r="J478" s="38">
        <f>'Agricultural Data'!H478</f>
        <v>0</v>
      </c>
      <c r="K478" s="118">
        <f>'Agricultural Data'!I478</f>
        <v>0</v>
      </c>
      <c r="L478" s="121">
        <f>'Agricultural Data'!J478</f>
        <v>0</v>
      </c>
      <c r="M478" s="120" t="str">
        <f>IF(J478=0,"No Data",
IF(     OR(   INDEX('Inputs_Metric 31'!$T$6:$T$141,  MATCH($J478,'Inputs_Metric 31'!$S$6:$S$141,0))  =  "",     INDEX('Inputs_Metric 31'!$T$6:$T$141,MATCH($J478,'Inputs_Metric 31'!$S$6:$S$141,0))="CDL_Rev"),                 "No Mapped Crop",                  INDEX('Inputs_Metric 31'!$T$6:$T$141,MATCH($J478,'Inputs_Metric 31'!$S$6:$S$141,0)   )   )
       )</f>
        <v>No Data</v>
      </c>
      <c r="N478" s="120" t="str">
        <f>IF(J478=0,"No Data",
IF(   OR(     INDEX('Inputs_Metric 31'!$U$6:$U$141,MATCH($J478,'Inputs_Metric 31'!$S$6:$S$141,0))="",     INDEX('Inputs_Metric 31'!$U$6:$U$141,MATCH($J478,'Inputs_Metric 31'!$S$6:$S$141,0))="CDL_Rev"  ),     "No Mapped Crop",INDEX('Inputs_Metric 31'!$U$6:$U$141,MATCH($J478,'Inputs_Metric 31'!$S$6:$S$141,0))))</f>
        <v>No Data</v>
      </c>
      <c r="O478" s="102" t="e">
        <f>IF(N478="No Mapped Crop","",'Inputs_Metric 31'!$H$43*INDEX('Inputs_Metric 31'!$D$6:$D$109,MATCH(CONCATENATE(N478,H478),'Inputs_Metric 31'!$E$6:$E$109,0)))</f>
        <v>#N/A</v>
      </c>
      <c r="P478" s="175" t="e">
        <f>IF(M478="No Mapped Crop","",INDEX('Inputs_Metric 31'!$M$7:$O$26,MATCH(M478,'Inputs_Metric 31'!$G$7:$G$26,0),MATCH('Inputs_Metric 31'!$H$44,'Inputs_Metric 31'!$M$6:$O$6,0)))</f>
        <v>#N/A</v>
      </c>
      <c r="Q478" s="184" t="e">
        <f t="shared" si="25"/>
        <v>#N/A</v>
      </c>
      <c r="R478" s="184" t="e">
        <f t="shared" si="26"/>
        <v>#N/A</v>
      </c>
    </row>
    <row r="479" spans="3:18" x14ac:dyDescent="0.25">
      <c r="C479">
        <f t="shared" si="24"/>
        <v>10</v>
      </c>
      <c r="D479">
        <f>COUNTIF($F$4:F479,F479)</f>
        <v>294</v>
      </c>
      <c r="E479" s="40">
        <f>'Agricultural Data'!C479</f>
        <v>0</v>
      </c>
      <c r="F479" s="40">
        <f>'Agricultural Data'!D479</f>
        <v>0</v>
      </c>
      <c r="G479" s="40">
        <f>'Agricultural Data'!E479</f>
        <v>0</v>
      </c>
      <c r="H479" s="38">
        <f>'Agricultural Data'!F479</f>
        <v>0</v>
      </c>
      <c r="I479" s="38">
        <f>'Agricultural Data'!G479</f>
        <v>0</v>
      </c>
      <c r="J479" s="38">
        <f>'Agricultural Data'!H479</f>
        <v>0</v>
      </c>
      <c r="K479" s="118">
        <f>'Agricultural Data'!I479</f>
        <v>0</v>
      </c>
      <c r="L479" s="121">
        <f>'Agricultural Data'!J479</f>
        <v>0</v>
      </c>
      <c r="M479" s="120" t="str">
        <f>IF(J479=0,"No Data",
IF(     OR(   INDEX('Inputs_Metric 31'!$T$6:$T$141,  MATCH($J479,'Inputs_Metric 31'!$S$6:$S$141,0))  =  "",     INDEX('Inputs_Metric 31'!$T$6:$T$141,MATCH($J479,'Inputs_Metric 31'!$S$6:$S$141,0))="CDL_Rev"),                 "No Mapped Crop",                  INDEX('Inputs_Metric 31'!$T$6:$T$141,MATCH($J479,'Inputs_Metric 31'!$S$6:$S$141,0)   )   )
       )</f>
        <v>No Data</v>
      </c>
      <c r="N479" s="120" t="str">
        <f>IF(J479=0,"No Data",
IF(   OR(     INDEX('Inputs_Metric 31'!$U$6:$U$141,MATCH($J479,'Inputs_Metric 31'!$S$6:$S$141,0))="",     INDEX('Inputs_Metric 31'!$U$6:$U$141,MATCH($J479,'Inputs_Metric 31'!$S$6:$S$141,0))="CDL_Rev"  ),     "No Mapped Crop",INDEX('Inputs_Metric 31'!$U$6:$U$141,MATCH($J479,'Inputs_Metric 31'!$S$6:$S$141,0))))</f>
        <v>No Data</v>
      </c>
      <c r="O479" s="102" t="e">
        <f>IF(N479="No Mapped Crop","",'Inputs_Metric 31'!$H$43*INDEX('Inputs_Metric 31'!$D$6:$D$109,MATCH(CONCATENATE(N479,H479),'Inputs_Metric 31'!$E$6:$E$109,0)))</f>
        <v>#N/A</v>
      </c>
      <c r="P479" s="175" t="e">
        <f>IF(M479="No Mapped Crop","",INDEX('Inputs_Metric 31'!$M$7:$O$26,MATCH(M479,'Inputs_Metric 31'!$G$7:$G$26,0),MATCH('Inputs_Metric 31'!$H$44,'Inputs_Metric 31'!$M$6:$O$6,0)))</f>
        <v>#N/A</v>
      </c>
      <c r="Q479" s="184" t="e">
        <f t="shared" si="25"/>
        <v>#N/A</v>
      </c>
      <c r="R479" s="184" t="e">
        <f t="shared" si="26"/>
        <v>#N/A</v>
      </c>
    </row>
    <row r="480" spans="3:18" x14ac:dyDescent="0.25">
      <c r="C480">
        <f t="shared" si="24"/>
        <v>10</v>
      </c>
      <c r="D480">
        <f>COUNTIF($F$4:F480,F480)</f>
        <v>295</v>
      </c>
      <c r="E480" s="40">
        <f>'Agricultural Data'!C480</f>
        <v>0</v>
      </c>
      <c r="F480" s="40">
        <f>'Agricultural Data'!D480</f>
        <v>0</v>
      </c>
      <c r="G480" s="40">
        <f>'Agricultural Data'!E480</f>
        <v>0</v>
      </c>
      <c r="H480" s="38">
        <f>'Agricultural Data'!F480</f>
        <v>0</v>
      </c>
      <c r="I480" s="38">
        <f>'Agricultural Data'!G480</f>
        <v>0</v>
      </c>
      <c r="J480" s="38">
        <f>'Agricultural Data'!H480</f>
        <v>0</v>
      </c>
      <c r="K480" s="118">
        <f>'Agricultural Data'!I480</f>
        <v>0</v>
      </c>
      <c r="L480" s="121">
        <f>'Agricultural Data'!J480</f>
        <v>0</v>
      </c>
      <c r="M480" s="120" t="str">
        <f>IF(J480=0,"No Data",
IF(     OR(   INDEX('Inputs_Metric 31'!$T$6:$T$141,  MATCH($J480,'Inputs_Metric 31'!$S$6:$S$141,0))  =  "",     INDEX('Inputs_Metric 31'!$T$6:$T$141,MATCH($J480,'Inputs_Metric 31'!$S$6:$S$141,0))="CDL_Rev"),                 "No Mapped Crop",                  INDEX('Inputs_Metric 31'!$T$6:$T$141,MATCH($J480,'Inputs_Metric 31'!$S$6:$S$141,0)   )   )
       )</f>
        <v>No Data</v>
      </c>
      <c r="N480" s="120" t="str">
        <f>IF(J480=0,"No Data",
IF(   OR(     INDEX('Inputs_Metric 31'!$U$6:$U$141,MATCH($J480,'Inputs_Metric 31'!$S$6:$S$141,0))="",     INDEX('Inputs_Metric 31'!$U$6:$U$141,MATCH($J480,'Inputs_Metric 31'!$S$6:$S$141,0))="CDL_Rev"  ),     "No Mapped Crop",INDEX('Inputs_Metric 31'!$U$6:$U$141,MATCH($J480,'Inputs_Metric 31'!$S$6:$S$141,0))))</f>
        <v>No Data</v>
      </c>
      <c r="O480" s="102" t="e">
        <f>IF(N480="No Mapped Crop","",'Inputs_Metric 31'!$H$43*INDEX('Inputs_Metric 31'!$D$6:$D$109,MATCH(CONCATENATE(N480,H480),'Inputs_Metric 31'!$E$6:$E$109,0)))</f>
        <v>#N/A</v>
      </c>
      <c r="P480" s="175" t="e">
        <f>IF(M480="No Mapped Crop","",INDEX('Inputs_Metric 31'!$M$7:$O$26,MATCH(M480,'Inputs_Metric 31'!$G$7:$G$26,0),MATCH('Inputs_Metric 31'!$H$44,'Inputs_Metric 31'!$M$6:$O$6,0)))</f>
        <v>#N/A</v>
      </c>
      <c r="Q480" s="184" t="e">
        <f t="shared" si="25"/>
        <v>#N/A</v>
      </c>
      <c r="R480" s="184" t="e">
        <f t="shared" si="26"/>
        <v>#N/A</v>
      </c>
    </row>
    <row r="481" spans="3:18" x14ac:dyDescent="0.25">
      <c r="C481">
        <f t="shared" si="24"/>
        <v>10</v>
      </c>
      <c r="D481">
        <f>COUNTIF($F$4:F481,F481)</f>
        <v>296</v>
      </c>
      <c r="E481" s="40">
        <f>'Agricultural Data'!C481</f>
        <v>0</v>
      </c>
      <c r="F481" s="40">
        <f>'Agricultural Data'!D481</f>
        <v>0</v>
      </c>
      <c r="G481" s="40">
        <f>'Agricultural Data'!E481</f>
        <v>0</v>
      </c>
      <c r="H481" s="38">
        <f>'Agricultural Data'!F481</f>
        <v>0</v>
      </c>
      <c r="I481" s="38">
        <f>'Agricultural Data'!G481</f>
        <v>0</v>
      </c>
      <c r="J481" s="38">
        <f>'Agricultural Data'!H481</f>
        <v>0</v>
      </c>
      <c r="K481" s="118">
        <f>'Agricultural Data'!I481</f>
        <v>0</v>
      </c>
      <c r="L481" s="121">
        <f>'Agricultural Data'!J481</f>
        <v>0</v>
      </c>
      <c r="M481" s="120" t="str">
        <f>IF(J481=0,"No Data",
IF(     OR(   INDEX('Inputs_Metric 31'!$T$6:$T$141,  MATCH($J481,'Inputs_Metric 31'!$S$6:$S$141,0))  =  "",     INDEX('Inputs_Metric 31'!$T$6:$T$141,MATCH($J481,'Inputs_Metric 31'!$S$6:$S$141,0))="CDL_Rev"),                 "No Mapped Crop",                  INDEX('Inputs_Metric 31'!$T$6:$T$141,MATCH($J481,'Inputs_Metric 31'!$S$6:$S$141,0)   )   )
       )</f>
        <v>No Data</v>
      </c>
      <c r="N481" s="120" t="str">
        <f>IF(J481=0,"No Data",
IF(   OR(     INDEX('Inputs_Metric 31'!$U$6:$U$141,MATCH($J481,'Inputs_Metric 31'!$S$6:$S$141,0))="",     INDEX('Inputs_Metric 31'!$U$6:$U$141,MATCH($J481,'Inputs_Metric 31'!$S$6:$S$141,0))="CDL_Rev"  ),     "No Mapped Crop",INDEX('Inputs_Metric 31'!$U$6:$U$141,MATCH($J481,'Inputs_Metric 31'!$S$6:$S$141,0))))</f>
        <v>No Data</v>
      </c>
      <c r="O481" s="102" t="e">
        <f>IF(N481="No Mapped Crop","",'Inputs_Metric 31'!$H$43*INDEX('Inputs_Metric 31'!$D$6:$D$109,MATCH(CONCATENATE(N481,H481),'Inputs_Metric 31'!$E$6:$E$109,0)))</f>
        <v>#N/A</v>
      </c>
      <c r="P481" s="175" t="e">
        <f>IF(M481="No Mapped Crop","",INDEX('Inputs_Metric 31'!$M$7:$O$26,MATCH(M481,'Inputs_Metric 31'!$G$7:$G$26,0),MATCH('Inputs_Metric 31'!$H$44,'Inputs_Metric 31'!$M$6:$O$6,0)))</f>
        <v>#N/A</v>
      </c>
      <c r="Q481" s="184" t="e">
        <f t="shared" si="25"/>
        <v>#N/A</v>
      </c>
      <c r="R481" s="184" t="e">
        <f t="shared" si="26"/>
        <v>#N/A</v>
      </c>
    </row>
    <row r="482" spans="3:18" x14ac:dyDescent="0.25">
      <c r="C482">
        <f t="shared" si="24"/>
        <v>10</v>
      </c>
      <c r="D482">
        <f>COUNTIF($F$4:F482,F482)</f>
        <v>297</v>
      </c>
      <c r="E482" s="40">
        <f>'Agricultural Data'!C482</f>
        <v>0</v>
      </c>
      <c r="F482" s="40">
        <f>'Agricultural Data'!D482</f>
        <v>0</v>
      </c>
      <c r="G482" s="40">
        <f>'Agricultural Data'!E482</f>
        <v>0</v>
      </c>
      <c r="H482" s="38">
        <f>'Agricultural Data'!F482</f>
        <v>0</v>
      </c>
      <c r="I482" s="38">
        <f>'Agricultural Data'!G482</f>
        <v>0</v>
      </c>
      <c r="J482" s="38">
        <f>'Agricultural Data'!H482</f>
        <v>0</v>
      </c>
      <c r="K482" s="118">
        <f>'Agricultural Data'!I482</f>
        <v>0</v>
      </c>
      <c r="L482" s="121">
        <f>'Agricultural Data'!J482</f>
        <v>0</v>
      </c>
      <c r="M482" s="120" t="str">
        <f>IF(J482=0,"No Data",
IF(     OR(   INDEX('Inputs_Metric 31'!$T$6:$T$141,  MATCH($J482,'Inputs_Metric 31'!$S$6:$S$141,0))  =  "",     INDEX('Inputs_Metric 31'!$T$6:$T$141,MATCH($J482,'Inputs_Metric 31'!$S$6:$S$141,0))="CDL_Rev"),                 "No Mapped Crop",                  INDEX('Inputs_Metric 31'!$T$6:$T$141,MATCH($J482,'Inputs_Metric 31'!$S$6:$S$141,0)   )   )
       )</f>
        <v>No Data</v>
      </c>
      <c r="N482" s="120" t="str">
        <f>IF(J482=0,"No Data",
IF(   OR(     INDEX('Inputs_Metric 31'!$U$6:$U$141,MATCH($J482,'Inputs_Metric 31'!$S$6:$S$141,0))="",     INDEX('Inputs_Metric 31'!$U$6:$U$141,MATCH($J482,'Inputs_Metric 31'!$S$6:$S$141,0))="CDL_Rev"  ),     "No Mapped Crop",INDEX('Inputs_Metric 31'!$U$6:$U$141,MATCH($J482,'Inputs_Metric 31'!$S$6:$S$141,0))))</f>
        <v>No Data</v>
      </c>
      <c r="O482" s="102" t="e">
        <f>IF(N482="No Mapped Crop","",'Inputs_Metric 31'!$H$43*INDEX('Inputs_Metric 31'!$D$6:$D$109,MATCH(CONCATENATE(N482,H482),'Inputs_Metric 31'!$E$6:$E$109,0)))</f>
        <v>#N/A</v>
      </c>
      <c r="P482" s="175" t="e">
        <f>IF(M482="No Mapped Crop","",INDEX('Inputs_Metric 31'!$M$7:$O$26,MATCH(M482,'Inputs_Metric 31'!$G$7:$G$26,0),MATCH('Inputs_Metric 31'!$H$44,'Inputs_Metric 31'!$M$6:$O$6,0)))</f>
        <v>#N/A</v>
      </c>
      <c r="Q482" s="184" t="e">
        <f t="shared" si="25"/>
        <v>#N/A</v>
      </c>
      <c r="R482" s="184" t="e">
        <f t="shared" si="26"/>
        <v>#N/A</v>
      </c>
    </row>
    <row r="483" spans="3:18" x14ac:dyDescent="0.25">
      <c r="C483">
        <f t="shared" si="24"/>
        <v>10</v>
      </c>
      <c r="D483">
        <f>COUNTIF($F$4:F483,F483)</f>
        <v>298</v>
      </c>
      <c r="E483" s="40">
        <f>'Agricultural Data'!C483</f>
        <v>0</v>
      </c>
      <c r="F483" s="40">
        <f>'Agricultural Data'!D483</f>
        <v>0</v>
      </c>
      <c r="G483" s="40">
        <f>'Agricultural Data'!E483</f>
        <v>0</v>
      </c>
      <c r="H483" s="38">
        <f>'Agricultural Data'!F483</f>
        <v>0</v>
      </c>
      <c r="I483" s="38">
        <f>'Agricultural Data'!G483</f>
        <v>0</v>
      </c>
      <c r="J483" s="38">
        <f>'Agricultural Data'!H483</f>
        <v>0</v>
      </c>
      <c r="K483" s="118">
        <f>'Agricultural Data'!I483</f>
        <v>0</v>
      </c>
      <c r="L483" s="121">
        <f>'Agricultural Data'!J483</f>
        <v>0</v>
      </c>
      <c r="M483" s="120" t="str">
        <f>IF(J483=0,"No Data",
IF(     OR(   INDEX('Inputs_Metric 31'!$T$6:$T$141,  MATCH($J483,'Inputs_Metric 31'!$S$6:$S$141,0))  =  "",     INDEX('Inputs_Metric 31'!$T$6:$T$141,MATCH($J483,'Inputs_Metric 31'!$S$6:$S$141,0))="CDL_Rev"),                 "No Mapped Crop",                  INDEX('Inputs_Metric 31'!$T$6:$T$141,MATCH($J483,'Inputs_Metric 31'!$S$6:$S$141,0)   )   )
       )</f>
        <v>No Data</v>
      </c>
      <c r="N483" s="120" t="str">
        <f>IF(J483=0,"No Data",
IF(   OR(     INDEX('Inputs_Metric 31'!$U$6:$U$141,MATCH($J483,'Inputs_Metric 31'!$S$6:$S$141,0))="",     INDEX('Inputs_Metric 31'!$U$6:$U$141,MATCH($J483,'Inputs_Metric 31'!$S$6:$S$141,0))="CDL_Rev"  ),     "No Mapped Crop",INDEX('Inputs_Metric 31'!$U$6:$U$141,MATCH($J483,'Inputs_Metric 31'!$S$6:$S$141,0))))</f>
        <v>No Data</v>
      </c>
      <c r="O483" s="102" t="e">
        <f>IF(N483="No Mapped Crop","",'Inputs_Metric 31'!$H$43*INDEX('Inputs_Metric 31'!$D$6:$D$109,MATCH(CONCATENATE(N483,H483),'Inputs_Metric 31'!$E$6:$E$109,0)))</f>
        <v>#N/A</v>
      </c>
      <c r="P483" s="175" t="e">
        <f>IF(M483="No Mapped Crop","",INDEX('Inputs_Metric 31'!$M$7:$O$26,MATCH(M483,'Inputs_Metric 31'!$G$7:$G$26,0),MATCH('Inputs_Metric 31'!$H$44,'Inputs_Metric 31'!$M$6:$O$6,0)))</f>
        <v>#N/A</v>
      </c>
      <c r="Q483" s="184" t="e">
        <f t="shared" si="25"/>
        <v>#N/A</v>
      </c>
      <c r="R483" s="184" t="e">
        <f t="shared" si="26"/>
        <v>#N/A</v>
      </c>
    </row>
    <row r="484" spans="3:18" x14ac:dyDescent="0.25">
      <c r="C484">
        <f t="shared" si="24"/>
        <v>10</v>
      </c>
      <c r="D484">
        <f>COUNTIF($F$4:F484,F484)</f>
        <v>299</v>
      </c>
      <c r="E484" s="40">
        <f>'Agricultural Data'!C484</f>
        <v>0</v>
      </c>
      <c r="F484" s="40">
        <f>'Agricultural Data'!D484</f>
        <v>0</v>
      </c>
      <c r="G484" s="40">
        <f>'Agricultural Data'!E484</f>
        <v>0</v>
      </c>
      <c r="H484" s="38">
        <f>'Agricultural Data'!F484</f>
        <v>0</v>
      </c>
      <c r="I484" s="38">
        <f>'Agricultural Data'!G484</f>
        <v>0</v>
      </c>
      <c r="J484" s="38">
        <f>'Agricultural Data'!H484</f>
        <v>0</v>
      </c>
      <c r="K484" s="118">
        <f>'Agricultural Data'!I484</f>
        <v>0</v>
      </c>
      <c r="L484" s="121">
        <f>'Agricultural Data'!J484</f>
        <v>0</v>
      </c>
      <c r="M484" s="120" t="str">
        <f>IF(J484=0,"No Data",
IF(     OR(   INDEX('Inputs_Metric 31'!$T$6:$T$141,  MATCH($J484,'Inputs_Metric 31'!$S$6:$S$141,0))  =  "",     INDEX('Inputs_Metric 31'!$T$6:$T$141,MATCH($J484,'Inputs_Metric 31'!$S$6:$S$141,0))="CDL_Rev"),                 "No Mapped Crop",                  INDEX('Inputs_Metric 31'!$T$6:$T$141,MATCH($J484,'Inputs_Metric 31'!$S$6:$S$141,0)   )   )
       )</f>
        <v>No Data</v>
      </c>
      <c r="N484" s="120" t="str">
        <f>IF(J484=0,"No Data",
IF(   OR(     INDEX('Inputs_Metric 31'!$U$6:$U$141,MATCH($J484,'Inputs_Metric 31'!$S$6:$S$141,0))="",     INDEX('Inputs_Metric 31'!$U$6:$U$141,MATCH($J484,'Inputs_Metric 31'!$S$6:$S$141,0))="CDL_Rev"  ),     "No Mapped Crop",INDEX('Inputs_Metric 31'!$U$6:$U$141,MATCH($J484,'Inputs_Metric 31'!$S$6:$S$141,0))))</f>
        <v>No Data</v>
      </c>
      <c r="O484" s="102" t="e">
        <f>IF(N484="No Mapped Crop","",'Inputs_Metric 31'!$H$43*INDEX('Inputs_Metric 31'!$D$6:$D$109,MATCH(CONCATENATE(N484,H484),'Inputs_Metric 31'!$E$6:$E$109,0)))</f>
        <v>#N/A</v>
      </c>
      <c r="P484" s="175" t="e">
        <f>IF(M484="No Mapped Crop","",INDEX('Inputs_Metric 31'!$M$7:$O$26,MATCH(M484,'Inputs_Metric 31'!$G$7:$G$26,0),MATCH('Inputs_Metric 31'!$H$44,'Inputs_Metric 31'!$M$6:$O$6,0)))</f>
        <v>#N/A</v>
      </c>
      <c r="Q484" s="184" t="e">
        <f t="shared" si="25"/>
        <v>#N/A</v>
      </c>
      <c r="R484" s="184" t="e">
        <f t="shared" si="26"/>
        <v>#N/A</v>
      </c>
    </row>
    <row r="485" spans="3:18" x14ac:dyDescent="0.25">
      <c r="C485">
        <f t="shared" si="24"/>
        <v>10</v>
      </c>
      <c r="D485">
        <f>COUNTIF($F$4:F485,F485)</f>
        <v>300</v>
      </c>
      <c r="E485" s="40">
        <f>'Agricultural Data'!C485</f>
        <v>0</v>
      </c>
      <c r="F485" s="40">
        <f>'Agricultural Data'!D485</f>
        <v>0</v>
      </c>
      <c r="G485" s="40">
        <f>'Agricultural Data'!E485</f>
        <v>0</v>
      </c>
      <c r="H485" s="38">
        <f>'Agricultural Data'!F485</f>
        <v>0</v>
      </c>
      <c r="I485" s="38">
        <f>'Agricultural Data'!G485</f>
        <v>0</v>
      </c>
      <c r="J485" s="38">
        <f>'Agricultural Data'!H485</f>
        <v>0</v>
      </c>
      <c r="K485" s="118">
        <f>'Agricultural Data'!I485</f>
        <v>0</v>
      </c>
      <c r="L485" s="121">
        <f>'Agricultural Data'!J485</f>
        <v>0</v>
      </c>
      <c r="M485" s="120" t="str">
        <f>IF(J485=0,"No Data",
IF(     OR(   INDEX('Inputs_Metric 31'!$T$6:$T$141,  MATCH($J485,'Inputs_Metric 31'!$S$6:$S$141,0))  =  "",     INDEX('Inputs_Metric 31'!$T$6:$T$141,MATCH($J485,'Inputs_Metric 31'!$S$6:$S$141,0))="CDL_Rev"),                 "No Mapped Crop",                  INDEX('Inputs_Metric 31'!$T$6:$T$141,MATCH($J485,'Inputs_Metric 31'!$S$6:$S$141,0)   )   )
       )</f>
        <v>No Data</v>
      </c>
      <c r="N485" s="120" t="str">
        <f>IF(J485=0,"No Data",
IF(   OR(     INDEX('Inputs_Metric 31'!$U$6:$U$141,MATCH($J485,'Inputs_Metric 31'!$S$6:$S$141,0))="",     INDEX('Inputs_Metric 31'!$U$6:$U$141,MATCH($J485,'Inputs_Metric 31'!$S$6:$S$141,0))="CDL_Rev"  ),     "No Mapped Crop",INDEX('Inputs_Metric 31'!$U$6:$U$141,MATCH($J485,'Inputs_Metric 31'!$S$6:$S$141,0))))</f>
        <v>No Data</v>
      </c>
      <c r="O485" s="102" t="e">
        <f>IF(N485="No Mapped Crop","",'Inputs_Metric 31'!$H$43*INDEX('Inputs_Metric 31'!$D$6:$D$109,MATCH(CONCATENATE(N485,H485),'Inputs_Metric 31'!$E$6:$E$109,0)))</f>
        <v>#N/A</v>
      </c>
      <c r="P485" s="175" t="e">
        <f>IF(M485="No Mapped Crop","",INDEX('Inputs_Metric 31'!$M$7:$O$26,MATCH(M485,'Inputs_Metric 31'!$G$7:$G$26,0),MATCH('Inputs_Metric 31'!$H$44,'Inputs_Metric 31'!$M$6:$O$6,0)))</f>
        <v>#N/A</v>
      </c>
      <c r="Q485" s="184" t="e">
        <f t="shared" si="25"/>
        <v>#N/A</v>
      </c>
      <c r="R485" s="184" t="e">
        <f t="shared" si="26"/>
        <v>#N/A</v>
      </c>
    </row>
    <row r="486" spans="3:18" x14ac:dyDescent="0.25">
      <c r="C486">
        <f t="shared" si="24"/>
        <v>10</v>
      </c>
      <c r="D486">
        <f>COUNTIF($F$4:F486,F486)</f>
        <v>301</v>
      </c>
      <c r="E486" s="40">
        <f>'Agricultural Data'!C486</f>
        <v>0</v>
      </c>
      <c r="F486" s="40">
        <f>'Agricultural Data'!D486</f>
        <v>0</v>
      </c>
      <c r="G486" s="40">
        <f>'Agricultural Data'!E486</f>
        <v>0</v>
      </c>
      <c r="H486" s="38">
        <f>'Agricultural Data'!F486</f>
        <v>0</v>
      </c>
      <c r="I486" s="38">
        <f>'Agricultural Data'!G486</f>
        <v>0</v>
      </c>
      <c r="J486" s="38">
        <f>'Agricultural Data'!H486</f>
        <v>0</v>
      </c>
      <c r="K486" s="118">
        <f>'Agricultural Data'!I486</f>
        <v>0</v>
      </c>
      <c r="L486" s="121">
        <f>'Agricultural Data'!J486</f>
        <v>0</v>
      </c>
      <c r="M486" s="120" t="str">
        <f>IF(J486=0,"No Data",
IF(     OR(   INDEX('Inputs_Metric 31'!$T$6:$T$141,  MATCH($J486,'Inputs_Metric 31'!$S$6:$S$141,0))  =  "",     INDEX('Inputs_Metric 31'!$T$6:$T$141,MATCH($J486,'Inputs_Metric 31'!$S$6:$S$141,0))="CDL_Rev"),                 "No Mapped Crop",                  INDEX('Inputs_Metric 31'!$T$6:$T$141,MATCH($J486,'Inputs_Metric 31'!$S$6:$S$141,0)   )   )
       )</f>
        <v>No Data</v>
      </c>
      <c r="N486" s="120" t="str">
        <f>IF(J486=0,"No Data",
IF(   OR(     INDEX('Inputs_Metric 31'!$U$6:$U$141,MATCH($J486,'Inputs_Metric 31'!$S$6:$S$141,0))="",     INDEX('Inputs_Metric 31'!$U$6:$U$141,MATCH($J486,'Inputs_Metric 31'!$S$6:$S$141,0))="CDL_Rev"  ),     "No Mapped Crop",INDEX('Inputs_Metric 31'!$U$6:$U$141,MATCH($J486,'Inputs_Metric 31'!$S$6:$S$141,0))))</f>
        <v>No Data</v>
      </c>
      <c r="O486" s="102" t="e">
        <f>IF(N486="No Mapped Crop","",'Inputs_Metric 31'!$H$43*INDEX('Inputs_Metric 31'!$D$6:$D$109,MATCH(CONCATENATE(N486,H486),'Inputs_Metric 31'!$E$6:$E$109,0)))</f>
        <v>#N/A</v>
      </c>
      <c r="P486" s="175" t="e">
        <f>IF(M486="No Mapped Crop","",INDEX('Inputs_Metric 31'!$M$7:$O$26,MATCH(M486,'Inputs_Metric 31'!$G$7:$G$26,0),MATCH('Inputs_Metric 31'!$H$44,'Inputs_Metric 31'!$M$6:$O$6,0)))</f>
        <v>#N/A</v>
      </c>
      <c r="Q486" s="184" t="e">
        <f t="shared" si="25"/>
        <v>#N/A</v>
      </c>
      <c r="R486" s="184" t="e">
        <f t="shared" si="26"/>
        <v>#N/A</v>
      </c>
    </row>
    <row r="487" spans="3:18" x14ac:dyDescent="0.25">
      <c r="C487">
        <f t="shared" si="24"/>
        <v>10</v>
      </c>
      <c r="D487">
        <f>COUNTIF($F$4:F487,F487)</f>
        <v>302</v>
      </c>
      <c r="E487" s="40">
        <f>'Agricultural Data'!C487</f>
        <v>0</v>
      </c>
      <c r="F487" s="40">
        <f>'Agricultural Data'!D487</f>
        <v>0</v>
      </c>
      <c r="G487" s="40">
        <f>'Agricultural Data'!E487</f>
        <v>0</v>
      </c>
      <c r="H487" s="38">
        <f>'Agricultural Data'!F487</f>
        <v>0</v>
      </c>
      <c r="I487" s="38">
        <f>'Agricultural Data'!G487</f>
        <v>0</v>
      </c>
      <c r="J487" s="38">
        <f>'Agricultural Data'!H487</f>
        <v>0</v>
      </c>
      <c r="K487" s="118">
        <f>'Agricultural Data'!I487</f>
        <v>0</v>
      </c>
      <c r="L487" s="121">
        <f>'Agricultural Data'!J487</f>
        <v>0</v>
      </c>
      <c r="M487" s="120" t="str">
        <f>IF(J487=0,"No Data",
IF(     OR(   INDEX('Inputs_Metric 31'!$T$6:$T$141,  MATCH($J487,'Inputs_Metric 31'!$S$6:$S$141,0))  =  "",     INDEX('Inputs_Metric 31'!$T$6:$T$141,MATCH($J487,'Inputs_Metric 31'!$S$6:$S$141,0))="CDL_Rev"),                 "No Mapped Crop",                  INDEX('Inputs_Metric 31'!$T$6:$T$141,MATCH($J487,'Inputs_Metric 31'!$S$6:$S$141,0)   )   )
       )</f>
        <v>No Data</v>
      </c>
      <c r="N487" s="120" t="str">
        <f>IF(J487=0,"No Data",
IF(   OR(     INDEX('Inputs_Metric 31'!$U$6:$U$141,MATCH($J487,'Inputs_Metric 31'!$S$6:$S$141,0))="",     INDEX('Inputs_Metric 31'!$U$6:$U$141,MATCH($J487,'Inputs_Metric 31'!$S$6:$S$141,0))="CDL_Rev"  ),     "No Mapped Crop",INDEX('Inputs_Metric 31'!$U$6:$U$141,MATCH($J487,'Inputs_Metric 31'!$S$6:$S$141,0))))</f>
        <v>No Data</v>
      </c>
      <c r="O487" s="102" t="e">
        <f>IF(N487="No Mapped Crop","",'Inputs_Metric 31'!$H$43*INDEX('Inputs_Metric 31'!$D$6:$D$109,MATCH(CONCATENATE(N487,H487),'Inputs_Metric 31'!$E$6:$E$109,0)))</f>
        <v>#N/A</v>
      </c>
      <c r="P487" s="175" t="e">
        <f>IF(M487="No Mapped Crop","",INDEX('Inputs_Metric 31'!$M$7:$O$26,MATCH(M487,'Inputs_Metric 31'!$G$7:$G$26,0),MATCH('Inputs_Metric 31'!$H$44,'Inputs_Metric 31'!$M$6:$O$6,0)))</f>
        <v>#N/A</v>
      </c>
      <c r="Q487" s="184" t="e">
        <f t="shared" si="25"/>
        <v>#N/A</v>
      </c>
      <c r="R487" s="184" t="e">
        <f t="shared" si="26"/>
        <v>#N/A</v>
      </c>
    </row>
    <row r="488" spans="3:18" x14ac:dyDescent="0.25">
      <c r="C488">
        <f t="shared" ref="C488:C551" si="27">IF(D488=1,C487+1,C487)</f>
        <v>10</v>
      </c>
      <c r="D488">
        <f>COUNTIF($F$4:F488,F488)</f>
        <v>303</v>
      </c>
      <c r="E488" s="40">
        <f>'Agricultural Data'!C488</f>
        <v>0</v>
      </c>
      <c r="F488" s="40">
        <f>'Agricultural Data'!D488</f>
        <v>0</v>
      </c>
      <c r="G488" s="40">
        <f>'Agricultural Data'!E488</f>
        <v>0</v>
      </c>
      <c r="H488" s="38">
        <f>'Agricultural Data'!F488</f>
        <v>0</v>
      </c>
      <c r="I488" s="38">
        <f>'Agricultural Data'!G488</f>
        <v>0</v>
      </c>
      <c r="J488" s="38">
        <f>'Agricultural Data'!H488</f>
        <v>0</v>
      </c>
      <c r="K488" s="118">
        <f>'Agricultural Data'!I488</f>
        <v>0</v>
      </c>
      <c r="L488" s="121">
        <f>'Agricultural Data'!J488</f>
        <v>0</v>
      </c>
      <c r="M488" s="120" t="str">
        <f>IF(J488=0,"No Data",
IF(     OR(   INDEX('Inputs_Metric 31'!$T$6:$T$141,  MATCH($J488,'Inputs_Metric 31'!$S$6:$S$141,0))  =  "",     INDEX('Inputs_Metric 31'!$T$6:$T$141,MATCH($J488,'Inputs_Metric 31'!$S$6:$S$141,0))="CDL_Rev"),                 "No Mapped Crop",                  INDEX('Inputs_Metric 31'!$T$6:$T$141,MATCH($J488,'Inputs_Metric 31'!$S$6:$S$141,0)   )   )
       )</f>
        <v>No Data</v>
      </c>
      <c r="N488" s="120" t="str">
        <f>IF(J488=0,"No Data",
IF(   OR(     INDEX('Inputs_Metric 31'!$U$6:$U$141,MATCH($J488,'Inputs_Metric 31'!$S$6:$S$141,0))="",     INDEX('Inputs_Metric 31'!$U$6:$U$141,MATCH($J488,'Inputs_Metric 31'!$S$6:$S$141,0))="CDL_Rev"  ),     "No Mapped Crop",INDEX('Inputs_Metric 31'!$U$6:$U$141,MATCH($J488,'Inputs_Metric 31'!$S$6:$S$141,0))))</f>
        <v>No Data</v>
      </c>
      <c r="O488" s="102" t="e">
        <f>IF(N488="No Mapped Crop","",'Inputs_Metric 31'!$H$43*INDEX('Inputs_Metric 31'!$D$6:$D$109,MATCH(CONCATENATE(N488,H488),'Inputs_Metric 31'!$E$6:$E$109,0)))</f>
        <v>#N/A</v>
      </c>
      <c r="P488" s="175" t="e">
        <f>IF(M488="No Mapped Crop","",INDEX('Inputs_Metric 31'!$M$7:$O$26,MATCH(M488,'Inputs_Metric 31'!$G$7:$G$26,0),MATCH('Inputs_Metric 31'!$H$44,'Inputs_Metric 31'!$M$6:$O$6,0)))</f>
        <v>#N/A</v>
      </c>
      <c r="Q488" s="184" t="e">
        <f t="shared" ref="Q488:Q551" si="28">IF(OR(O488="",P488=""),"",(K488*$O488*$P488))</f>
        <v>#N/A</v>
      </c>
      <c r="R488" s="184" t="e">
        <f t="shared" ref="R488:R551" si="29">IF(OR($O488="",$P488=""),"",(L488*$O488*$P488))</f>
        <v>#N/A</v>
      </c>
    </row>
    <row r="489" spans="3:18" x14ac:dyDescent="0.25">
      <c r="C489">
        <f t="shared" si="27"/>
        <v>10</v>
      </c>
      <c r="D489">
        <f>COUNTIF($F$4:F489,F489)</f>
        <v>304</v>
      </c>
      <c r="E489" s="40">
        <f>'Agricultural Data'!C489</f>
        <v>0</v>
      </c>
      <c r="F489" s="40">
        <f>'Agricultural Data'!D489</f>
        <v>0</v>
      </c>
      <c r="G489" s="40">
        <f>'Agricultural Data'!E489</f>
        <v>0</v>
      </c>
      <c r="H489" s="38">
        <f>'Agricultural Data'!F489</f>
        <v>0</v>
      </c>
      <c r="I489" s="38">
        <f>'Agricultural Data'!G489</f>
        <v>0</v>
      </c>
      <c r="J489" s="38">
        <f>'Agricultural Data'!H489</f>
        <v>0</v>
      </c>
      <c r="K489" s="118">
        <f>'Agricultural Data'!I489</f>
        <v>0</v>
      </c>
      <c r="L489" s="121">
        <f>'Agricultural Data'!J489</f>
        <v>0</v>
      </c>
      <c r="M489" s="120" t="str">
        <f>IF(J489=0,"No Data",
IF(     OR(   INDEX('Inputs_Metric 31'!$T$6:$T$141,  MATCH($J489,'Inputs_Metric 31'!$S$6:$S$141,0))  =  "",     INDEX('Inputs_Metric 31'!$T$6:$T$141,MATCH($J489,'Inputs_Metric 31'!$S$6:$S$141,0))="CDL_Rev"),                 "No Mapped Crop",                  INDEX('Inputs_Metric 31'!$T$6:$T$141,MATCH($J489,'Inputs_Metric 31'!$S$6:$S$141,0)   )   )
       )</f>
        <v>No Data</v>
      </c>
      <c r="N489" s="120" t="str">
        <f>IF(J489=0,"No Data",
IF(   OR(     INDEX('Inputs_Metric 31'!$U$6:$U$141,MATCH($J489,'Inputs_Metric 31'!$S$6:$S$141,0))="",     INDEX('Inputs_Metric 31'!$U$6:$U$141,MATCH($J489,'Inputs_Metric 31'!$S$6:$S$141,0))="CDL_Rev"  ),     "No Mapped Crop",INDEX('Inputs_Metric 31'!$U$6:$U$141,MATCH($J489,'Inputs_Metric 31'!$S$6:$S$141,0))))</f>
        <v>No Data</v>
      </c>
      <c r="O489" s="102" t="e">
        <f>IF(N489="No Mapped Crop","",'Inputs_Metric 31'!$H$43*INDEX('Inputs_Metric 31'!$D$6:$D$109,MATCH(CONCATENATE(N489,H489),'Inputs_Metric 31'!$E$6:$E$109,0)))</f>
        <v>#N/A</v>
      </c>
      <c r="P489" s="175" t="e">
        <f>IF(M489="No Mapped Crop","",INDEX('Inputs_Metric 31'!$M$7:$O$26,MATCH(M489,'Inputs_Metric 31'!$G$7:$G$26,0),MATCH('Inputs_Metric 31'!$H$44,'Inputs_Metric 31'!$M$6:$O$6,0)))</f>
        <v>#N/A</v>
      </c>
      <c r="Q489" s="184" t="e">
        <f t="shared" si="28"/>
        <v>#N/A</v>
      </c>
      <c r="R489" s="184" t="e">
        <f t="shared" si="29"/>
        <v>#N/A</v>
      </c>
    </row>
    <row r="490" spans="3:18" x14ac:dyDescent="0.25">
      <c r="C490">
        <f t="shared" si="27"/>
        <v>10</v>
      </c>
      <c r="D490">
        <f>COUNTIF($F$4:F490,F490)</f>
        <v>305</v>
      </c>
      <c r="E490" s="40">
        <f>'Agricultural Data'!C490</f>
        <v>0</v>
      </c>
      <c r="F490" s="40">
        <f>'Agricultural Data'!D490</f>
        <v>0</v>
      </c>
      <c r="G490" s="40">
        <f>'Agricultural Data'!E490</f>
        <v>0</v>
      </c>
      <c r="H490" s="38">
        <f>'Agricultural Data'!F490</f>
        <v>0</v>
      </c>
      <c r="I490" s="38">
        <f>'Agricultural Data'!G490</f>
        <v>0</v>
      </c>
      <c r="J490" s="38">
        <f>'Agricultural Data'!H490</f>
        <v>0</v>
      </c>
      <c r="K490" s="118">
        <f>'Agricultural Data'!I490</f>
        <v>0</v>
      </c>
      <c r="L490" s="121">
        <f>'Agricultural Data'!J490</f>
        <v>0</v>
      </c>
      <c r="M490" s="120" t="str">
        <f>IF(J490=0,"No Data",
IF(     OR(   INDEX('Inputs_Metric 31'!$T$6:$T$141,  MATCH($J490,'Inputs_Metric 31'!$S$6:$S$141,0))  =  "",     INDEX('Inputs_Metric 31'!$T$6:$T$141,MATCH($J490,'Inputs_Metric 31'!$S$6:$S$141,0))="CDL_Rev"),                 "No Mapped Crop",                  INDEX('Inputs_Metric 31'!$T$6:$T$141,MATCH($J490,'Inputs_Metric 31'!$S$6:$S$141,0)   )   )
       )</f>
        <v>No Data</v>
      </c>
      <c r="N490" s="120" t="str">
        <f>IF(J490=0,"No Data",
IF(   OR(     INDEX('Inputs_Metric 31'!$U$6:$U$141,MATCH($J490,'Inputs_Metric 31'!$S$6:$S$141,0))="",     INDEX('Inputs_Metric 31'!$U$6:$U$141,MATCH($J490,'Inputs_Metric 31'!$S$6:$S$141,0))="CDL_Rev"  ),     "No Mapped Crop",INDEX('Inputs_Metric 31'!$U$6:$U$141,MATCH($J490,'Inputs_Metric 31'!$S$6:$S$141,0))))</f>
        <v>No Data</v>
      </c>
      <c r="O490" s="102" t="e">
        <f>IF(N490="No Mapped Crop","",'Inputs_Metric 31'!$H$43*INDEX('Inputs_Metric 31'!$D$6:$D$109,MATCH(CONCATENATE(N490,H490),'Inputs_Metric 31'!$E$6:$E$109,0)))</f>
        <v>#N/A</v>
      </c>
      <c r="P490" s="175" t="e">
        <f>IF(M490="No Mapped Crop","",INDEX('Inputs_Metric 31'!$M$7:$O$26,MATCH(M490,'Inputs_Metric 31'!$G$7:$G$26,0),MATCH('Inputs_Metric 31'!$H$44,'Inputs_Metric 31'!$M$6:$O$6,0)))</f>
        <v>#N/A</v>
      </c>
      <c r="Q490" s="184" t="e">
        <f t="shared" si="28"/>
        <v>#N/A</v>
      </c>
      <c r="R490" s="184" t="e">
        <f t="shared" si="29"/>
        <v>#N/A</v>
      </c>
    </row>
    <row r="491" spans="3:18" x14ac:dyDescent="0.25">
      <c r="C491">
        <f t="shared" si="27"/>
        <v>10</v>
      </c>
      <c r="D491">
        <f>COUNTIF($F$4:F491,F491)</f>
        <v>306</v>
      </c>
      <c r="E491" s="40">
        <f>'Agricultural Data'!C491</f>
        <v>0</v>
      </c>
      <c r="F491" s="40">
        <f>'Agricultural Data'!D491</f>
        <v>0</v>
      </c>
      <c r="G491" s="40">
        <f>'Agricultural Data'!E491</f>
        <v>0</v>
      </c>
      <c r="H491" s="38">
        <f>'Agricultural Data'!F491</f>
        <v>0</v>
      </c>
      <c r="I491" s="38">
        <f>'Agricultural Data'!G491</f>
        <v>0</v>
      </c>
      <c r="J491" s="38">
        <f>'Agricultural Data'!H491</f>
        <v>0</v>
      </c>
      <c r="K491" s="118">
        <f>'Agricultural Data'!I491</f>
        <v>0</v>
      </c>
      <c r="L491" s="121">
        <f>'Agricultural Data'!J491</f>
        <v>0</v>
      </c>
      <c r="M491" s="120" t="str">
        <f>IF(J491=0,"No Data",
IF(     OR(   INDEX('Inputs_Metric 31'!$T$6:$T$141,  MATCH($J491,'Inputs_Metric 31'!$S$6:$S$141,0))  =  "",     INDEX('Inputs_Metric 31'!$T$6:$T$141,MATCH($J491,'Inputs_Metric 31'!$S$6:$S$141,0))="CDL_Rev"),                 "No Mapped Crop",                  INDEX('Inputs_Metric 31'!$T$6:$T$141,MATCH($J491,'Inputs_Metric 31'!$S$6:$S$141,0)   )   )
       )</f>
        <v>No Data</v>
      </c>
      <c r="N491" s="120" t="str">
        <f>IF(J491=0,"No Data",
IF(   OR(     INDEX('Inputs_Metric 31'!$U$6:$U$141,MATCH($J491,'Inputs_Metric 31'!$S$6:$S$141,0))="",     INDEX('Inputs_Metric 31'!$U$6:$U$141,MATCH($J491,'Inputs_Metric 31'!$S$6:$S$141,0))="CDL_Rev"  ),     "No Mapped Crop",INDEX('Inputs_Metric 31'!$U$6:$U$141,MATCH($J491,'Inputs_Metric 31'!$S$6:$S$141,0))))</f>
        <v>No Data</v>
      </c>
      <c r="O491" s="102" t="e">
        <f>IF(N491="No Mapped Crop","",'Inputs_Metric 31'!$H$43*INDEX('Inputs_Metric 31'!$D$6:$D$109,MATCH(CONCATENATE(N491,H491),'Inputs_Metric 31'!$E$6:$E$109,0)))</f>
        <v>#N/A</v>
      </c>
      <c r="P491" s="175" t="e">
        <f>IF(M491="No Mapped Crop","",INDEX('Inputs_Metric 31'!$M$7:$O$26,MATCH(M491,'Inputs_Metric 31'!$G$7:$G$26,0),MATCH('Inputs_Metric 31'!$H$44,'Inputs_Metric 31'!$M$6:$O$6,0)))</f>
        <v>#N/A</v>
      </c>
      <c r="Q491" s="184" t="e">
        <f t="shared" si="28"/>
        <v>#N/A</v>
      </c>
      <c r="R491" s="184" t="e">
        <f t="shared" si="29"/>
        <v>#N/A</v>
      </c>
    </row>
    <row r="492" spans="3:18" x14ac:dyDescent="0.25">
      <c r="C492">
        <f t="shared" si="27"/>
        <v>10</v>
      </c>
      <c r="D492">
        <f>COUNTIF($F$4:F492,F492)</f>
        <v>307</v>
      </c>
      <c r="E492" s="40">
        <f>'Agricultural Data'!C492</f>
        <v>0</v>
      </c>
      <c r="F492" s="40">
        <f>'Agricultural Data'!D492</f>
        <v>0</v>
      </c>
      <c r="G492" s="40">
        <f>'Agricultural Data'!E492</f>
        <v>0</v>
      </c>
      <c r="H492" s="38">
        <f>'Agricultural Data'!F492</f>
        <v>0</v>
      </c>
      <c r="I492" s="38">
        <f>'Agricultural Data'!G492</f>
        <v>0</v>
      </c>
      <c r="J492" s="38">
        <f>'Agricultural Data'!H492</f>
        <v>0</v>
      </c>
      <c r="K492" s="118">
        <f>'Agricultural Data'!I492</f>
        <v>0</v>
      </c>
      <c r="L492" s="121">
        <f>'Agricultural Data'!J492</f>
        <v>0</v>
      </c>
      <c r="M492" s="120" t="str">
        <f>IF(J492=0,"No Data",
IF(     OR(   INDEX('Inputs_Metric 31'!$T$6:$T$141,  MATCH($J492,'Inputs_Metric 31'!$S$6:$S$141,0))  =  "",     INDEX('Inputs_Metric 31'!$T$6:$T$141,MATCH($J492,'Inputs_Metric 31'!$S$6:$S$141,0))="CDL_Rev"),                 "No Mapped Crop",                  INDEX('Inputs_Metric 31'!$T$6:$T$141,MATCH($J492,'Inputs_Metric 31'!$S$6:$S$141,0)   )   )
       )</f>
        <v>No Data</v>
      </c>
      <c r="N492" s="120" t="str">
        <f>IF(J492=0,"No Data",
IF(   OR(     INDEX('Inputs_Metric 31'!$U$6:$U$141,MATCH($J492,'Inputs_Metric 31'!$S$6:$S$141,0))="",     INDEX('Inputs_Metric 31'!$U$6:$U$141,MATCH($J492,'Inputs_Metric 31'!$S$6:$S$141,0))="CDL_Rev"  ),     "No Mapped Crop",INDEX('Inputs_Metric 31'!$U$6:$U$141,MATCH($J492,'Inputs_Metric 31'!$S$6:$S$141,0))))</f>
        <v>No Data</v>
      </c>
      <c r="O492" s="102" t="e">
        <f>IF(N492="No Mapped Crop","",'Inputs_Metric 31'!$H$43*INDEX('Inputs_Metric 31'!$D$6:$D$109,MATCH(CONCATENATE(N492,H492),'Inputs_Metric 31'!$E$6:$E$109,0)))</f>
        <v>#N/A</v>
      </c>
      <c r="P492" s="175" t="e">
        <f>IF(M492="No Mapped Crop","",INDEX('Inputs_Metric 31'!$M$7:$O$26,MATCH(M492,'Inputs_Metric 31'!$G$7:$G$26,0),MATCH('Inputs_Metric 31'!$H$44,'Inputs_Metric 31'!$M$6:$O$6,0)))</f>
        <v>#N/A</v>
      </c>
      <c r="Q492" s="184" t="e">
        <f t="shared" si="28"/>
        <v>#N/A</v>
      </c>
      <c r="R492" s="184" t="e">
        <f t="shared" si="29"/>
        <v>#N/A</v>
      </c>
    </row>
    <row r="493" spans="3:18" x14ac:dyDescent="0.25">
      <c r="C493">
        <f t="shared" si="27"/>
        <v>10</v>
      </c>
      <c r="D493">
        <f>COUNTIF($F$4:F493,F493)</f>
        <v>308</v>
      </c>
      <c r="E493" s="40">
        <f>'Agricultural Data'!C493</f>
        <v>0</v>
      </c>
      <c r="F493" s="40">
        <f>'Agricultural Data'!D493</f>
        <v>0</v>
      </c>
      <c r="G493" s="40">
        <f>'Agricultural Data'!E493</f>
        <v>0</v>
      </c>
      <c r="H493" s="38">
        <f>'Agricultural Data'!F493</f>
        <v>0</v>
      </c>
      <c r="I493" s="38">
        <f>'Agricultural Data'!G493</f>
        <v>0</v>
      </c>
      <c r="J493" s="38">
        <f>'Agricultural Data'!H493</f>
        <v>0</v>
      </c>
      <c r="K493" s="118">
        <f>'Agricultural Data'!I493</f>
        <v>0</v>
      </c>
      <c r="L493" s="121">
        <f>'Agricultural Data'!J493</f>
        <v>0</v>
      </c>
      <c r="M493" s="120" t="str">
        <f>IF(J493=0,"No Data",
IF(     OR(   INDEX('Inputs_Metric 31'!$T$6:$T$141,  MATCH($J493,'Inputs_Metric 31'!$S$6:$S$141,0))  =  "",     INDEX('Inputs_Metric 31'!$T$6:$T$141,MATCH($J493,'Inputs_Metric 31'!$S$6:$S$141,0))="CDL_Rev"),                 "No Mapped Crop",                  INDEX('Inputs_Metric 31'!$T$6:$T$141,MATCH($J493,'Inputs_Metric 31'!$S$6:$S$141,0)   )   )
       )</f>
        <v>No Data</v>
      </c>
      <c r="N493" s="120" t="str">
        <f>IF(J493=0,"No Data",
IF(   OR(     INDEX('Inputs_Metric 31'!$U$6:$U$141,MATCH($J493,'Inputs_Metric 31'!$S$6:$S$141,0))="",     INDEX('Inputs_Metric 31'!$U$6:$U$141,MATCH($J493,'Inputs_Metric 31'!$S$6:$S$141,0))="CDL_Rev"  ),     "No Mapped Crop",INDEX('Inputs_Metric 31'!$U$6:$U$141,MATCH($J493,'Inputs_Metric 31'!$S$6:$S$141,0))))</f>
        <v>No Data</v>
      </c>
      <c r="O493" s="102" t="e">
        <f>IF(N493="No Mapped Crop","",'Inputs_Metric 31'!$H$43*INDEX('Inputs_Metric 31'!$D$6:$D$109,MATCH(CONCATENATE(N493,H493),'Inputs_Metric 31'!$E$6:$E$109,0)))</f>
        <v>#N/A</v>
      </c>
      <c r="P493" s="175" t="e">
        <f>IF(M493="No Mapped Crop","",INDEX('Inputs_Metric 31'!$M$7:$O$26,MATCH(M493,'Inputs_Metric 31'!$G$7:$G$26,0),MATCH('Inputs_Metric 31'!$H$44,'Inputs_Metric 31'!$M$6:$O$6,0)))</f>
        <v>#N/A</v>
      </c>
      <c r="Q493" s="184" t="e">
        <f t="shared" si="28"/>
        <v>#N/A</v>
      </c>
      <c r="R493" s="184" t="e">
        <f t="shared" si="29"/>
        <v>#N/A</v>
      </c>
    </row>
    <row r="494" spans="3:18" x14ac:dyDescent="0.25">
      <c r="C494">
        <f t="shared" si="27"/>
        <v>10</v>
      </c>
      <c r="D494">
        <f>COUNTIF($F$4:F494,F494)</f>
        <v>309</v>
      </c>
      <c r="E494" s="40">
        <f>'Agricultural Data'!C494</f>
        <v>0</v>
      </c>
      <c r="F494" s="40">
        <f>'Agricultural Data'!D494</f>
        <v>0</v>
      </c>
      <c r="G494" s="40">
        <f>'Agricultural Data'!E494</f>
        <v>0</v>
      </c>
      <c r="H494" s="38">
        <f>'Agricultural Data'!F494</f>
        <v>0</v>
      </c>
      <c r="I494" s="38">
        <f>'Agricultural Data'!G494</f>
        <v>0</v>
      </c>
      <c r="J494" s="38">
        <f>'Agricultural Data'!H494</f>
        <v>0</v>
      </c>
      <c r="K494" s="118">
        <f>'Agricultural Data'!I494</f>
        <v>0</v>
      </c>
      <c r="L494" s="121">
        <f>'Agricultural Data'!J494</f>
        <v>0</v>
      </c>
      <c r="M494" s="120" t="str">
        <f>IF(J494=0,"No Data",
IF(     OR(   INDEX('Inputs_Metric 31'!$T$6:$T$141,  MATCH($J494,'Inputs_Metric 31'!$S$6:$S$141,0))  =  "",     INDEX('Inputs_Metric 31'!$T$6:$T$141,MATCH($J494,'Inputs_Metric 31'!$S$6:$S$141,0))="CDL_Rev"),                 "No Mapped Crop",                  INDEX('Inputs_Metric 31'!$T$6:$T$141,MATCH($J494,'Inputs_Metric 31'!$S$6:$S$141,0)   )   )
       )</f>
        <v>No Data</v>
      </c>
      <c r="N494" s="120" t="str">
        <f>IF(J494=0,"No Data",
IF(   OR(     INDEX('Inputs_Metric 31'!$U$6:$U$141,MATCH($J494,'Inputs_Metric 31'!$S$6:$S$141,0))="",     INDEX('Inputs_Metric 31'!$U$6:$U$141,MATCH($J494,'Inputs_Metric 31'!$S$6:$S$141,0))="CDL_Rev"  ),     "No Mapped Crop",INDEX('Inputs_Metric 31'!$U$6:$U$141,MATCH($J494,'Inputs_Metric 31'!$S$6:$S$141,0))))</f>
        <v>No Data</v>
      </c>
      <c r="O494" s="102" t="e">
        <f>IF(N494="No Mapped Crop","",'Inputs_Metric 31'!$H$43*INDEX('Inputs_Metric 31'!$D$6:$D$109,MATCH(CONCATENATE(N494,H494),'Inputs_Metric 31'!$E$6:$E$109,0)))</f>
        <v>#N/A</v>
      </c>
      <c r="P494" s="175" t="e">
        <f>IF(M494="No Mapped Crop","",INDEX('Inputs_Metric 31'!$M$7:$O$26,MATCH(M494,'Inputs_Metric 31'!$G$7:$G$26,0),MATCH('Inputs_Metric 31'!$H$44,'Inputs_Metric 31'!$M$6:$O$6,0)))</f>
        <v>#N/A</v>
      </c>
      <c r="Q494" s="184" t="e">
        <f t="shared" si="28"/>
        <v>#N/A</v>
      </c>
      <c r="R494" s="184" t="e">
        <f t="shared" si="29"/>
        <v>#N/A</v>
      </c>
    </row>
    <row r="495" spans="3:18" x14ac:dyDescent="0.25">
      <c r="C495">
        <f t="shared" si="27"/>
        <v>10</v>
      </c>
      <c r="D495">
        <f>COUNTIF($F$4:F495,F495)</f>
        <v>310</v>
      </c>
      <c r="E495" s="40">
        <f>'Agricultural Data'!C495</f>
        <v>0</v>
      </c>
      <c r="F495" s="40">
        <f>'Agricultural Data'!D495</f>
        <v>0</v>
      </c>
      <c r="G495" s="40">
        <f>'Agricultural Data'!E495</f>
        <v>0</v>
      </c>
      <c r="H495" s="38">
        <f>'Agricultural Data'!F495</f>
        <v>0</v>
      </c>
      <c r="I495" s="38">
        <f>'Agricultural Data'!G495</f>
        <v>0</v>
      </c>
      <c r="J495" s="38">
        <f>'Agricultural Data'!H495</f>
        <v>0</v>
      </c>
      <c r="K495" s="118">
        <f>'Agricultural Data'!I495</f>
        <v>0</v>
      </c>
      <c r="L495" s="121">
        <f>'Agricultural Data'!J495</f>
        <v>0</v>
      </c>
      <c r="M495" s="120" t="str">
        <f>IF(J495=0,"No Data",
IF(     OR(   INDEX('Inputs_Metric 31'!$T$6:$T$141,  MATCH($J495,'Inputs_Metric 31'!$S$6:$S$141,0))  =  "",     INDEX('Inputs_Metric 31'!$T$6:$T$141,MATCH($J495,'Inputs_Metric 31'!$S$6:$S$141,0))="CDL_Rev"),                 "No Mapped Crop",                  INDEX('Inputs_Metric 31'!$T$6:$T$141,MATCH($J495,'Inputs_Metric 31'!$S$6:$S$141,0)   )   )
       )</f>
        <v>No Data</v>
      </c>
      <c r="N495" s="120" t="str">
        <f>IF(J495=0,"No Data",
IF(   OR(     INDEX('Inputs_Metric 31'!$U$6:$U$141,MATCH($J495,'Inputs_Metric 31'!$S$6:$S$141,0))="",     INDEX('Inputs_Metric 31'!$U$6:$U$141,MATCH($J495,'Inputs_Metric 31'!$S$6:$S$141,0))="CDL_Rev"  ),     "No Mapped Crop",INDEX('Inputs_Metric 31'!$U$6:$U$141,MATCH($J495,'Inputs_Metric 31'!$S$6:$S$141,0))))</f>
        <v>No Data</v>
      </c>
      <c r="O495" s="102" t="e">
        <f>IF(N495="No Mapped Crop","",'Inputs_Metric 31'!$H$43*INDEX('Inputs_Metric 31'!$D$6:$D$109,MATCH(CONCATENATE(N495,H495),'Inputs_Metric 31'!$E$6:$E$109,0)))</f>
        <v>#N/A</v>
      </c>
      <c r="P495" s="175" t="e">
        <f>IF(M495="No Mapped Crop","",INDEX('Inputs_Metric 31'!$M$7:$O$26,MATCH(M495,'Inputs_Metric 31'!$G$7:$G$26,0),MATCH('Inputs_Metric 31'!$H$44,'Inputs_Metric 31'!$M$6:$O$6,0)))</f>
        <v>#N/A</v>
      </c>
      <c r="Q495" s="184" t="e">
        <f t="shared" si="28"/>
        <v>#N/A</v>
      </c>
      <c r="R495" s="184" t="e">
        <f t="shared" si="29"/>
        <v>#N/A</v>
      </c>
    </row>
    <row r="496" spans="3:18" x14ac:dyDescent="0.25">
      <c r="C496">
        <f t="shared" si="27"/>
        <v>10</v>
      </c>
      <c r="D496">
        <f>COUNTIF($F$4:F496,F496)</f>
        <v>311</v>
      </c>
      <c r="E496" s="40">
        <f>'Agricultural Data'!C496</f>
        <v>0</v>
      </c>
      <c r="F496" s="40">
        <f>'Agricultural Data'!D496</f>
        <v>0</v>
      </c>
      <c r="G496" s="40">
        <f>'Agricultural Data'!E496</f>
        <v>0</v>
      </c>
      <c r="H496" s="38">
        <f>'Agricultural Data'!F496</f>
        <v>0</v>
      </c>
      <c r="I496" s="38">
        <f>'Agricultural Data'!G496</f>
        <v>0</v>
      </c>
      <c r="J496" s="38">
        <f>'Agricultural Data'!H496</f>
        <v>0</v>
      </c>
      <c r="K496" s="118">
        <f>'Agricultural Data'!I496</f>
        <v>0</v>
      </c>
      <c r="L496" s="121">
        <f>'Agricultural Data'!J496</f>
        <v>0</v>
      </c>
      <c r="M496" s="120" t="str">
        <f>IF(J496=0,"No Data",
IF(     OR(   INDEX('Inputs_Metric 31'!$T$6:$T$141,  MATCH($J496,'Inputs_Metric 31'!$S$6:$S$141,0))  =  "",     INDEX('Inputs_Metric 31'!$T$6:$T$141,MATCH($J496,'Inputs_Metric 31'!$S$6:$S$141,0))="CDL_Rev"),                 "No Mapped Crop",                  INDEX('Inputs_Metric 31'!$T$6:$T$141,MATCH($J496,'Inputs_Metric 31'!$S$6:$S$141,0)   )   )
       )</f>
        <v>No Data</v>
      </c>
      <c r="N496" s="120" t="str">
        <f>IF(J496=0,"No Data",
IF(   OR(     INDEX('Inputs_Metric 31'!$U$6:$U$141,MATCH($J496,'Inputs_Metric 31'!$S$6:$S$141,0))="",     INDEX('Inputs_Metric 31'!$U$6:$U$141,MATCH($J496,'Inputs_Metric 31'!$S$6:$S$141,0))="CDL_Rev"  ),     "No Mapped Crop",INDEX('Inputs_Metric 31'!$U$6:$U$141,MATCH($J496,'Inputs_Metric 31'!$S$6:$S$141,0))))</f>
        <v>No Data</v>
      </c>
      <c r="O496" s="102" t="e">
        <f>IF(N496="No Mapped Crop","",'Inputs_Metric 31'!$H$43*INDEX('Inputs_Metric 31'!$D$6:$D$109,MATCH(CONCATENATE(N496,H496),'Inputs_Metric 31'!$E$6:$E$109,0)))</f>
        <v>#N/A</v>
      </c>
      <c r="P496" s="175" t="e">
        <f>IF(M496="No Mapped Crop","",INDEX('Inputs_Metric 31'!$M$7:$O$26,MATCH(M496,'Inputs_Metric 31'!$G$7:$G$26,0),MATCH('Inputs_Metric 31'!$H$44,'Inputs_Metric 31'!$M$6:$O$6,0)))</f>
        <v>#N/A</v>
      </c>
      <c r="Q496" s="184" t="e">
        <f t="shared" si="28"/>
        <v>#N/A</v>
      </c>
      <c r="R496" s="184" t="e">
        <f t="shared" si="29"/>
        <v>#N/A</v>
      </c>
    </row>
    <row r="497" spans="3:18" x14ac:dyDescent="0.25">
      <c r="C497">
        <f t="shared" si="27"/>
        <v>10</v>
      </c>
      <c r="D497">
        <f>COUNTIF($F$4:F497,F497)</f>
        <v>312</v>
      </c>
      <c r="E497" s="40">
        <f>'Agricultural Data'!C497</f>
        <v>0</v>
      </c>
      <c r="F497" s="40">
        <f>'Agricultural Data'!D497</f>
        <v>0</v>
      </c>
      <c r="G497" s="40">
        <f>'Agricultural Data'!E497</f>
        <v>0</v>
      </c>
      <c r="H497" s="38">
        <f>'Agricultural Data'!F497</f>
        <v>0</v>
      </c>
      <c r="I497" s="38">
        <f>'Agricultural Data'!G497</f>
        <v>0</v>
      </c>
      <c r="J497" s="38">
        <f>'Agricultural Data'!H497</f>
        <v>0</v>
      </c>
      <c r="K497" s="118">
        <f>'Agricultural Data'!I497</f>
        <v>0</v>
      </c>
      <c r="L497" s="121">
        <f>'Agricultural Data'!J497</f>
        <v>0</v>
      </c>
      <c r="M497" s="120" t="str">
        <f>IF(J497=0,"No Data",
IF(     OR(   INDEX('Inputs_Metric 31'!$T$6:$T$141,  MATCH($J497,'Inputs_Metric 31'!$S$6:$S$141,0))  =  "",     INDEX('Inputs_Metric 31'!$T$6:$T$141,MATCH($J497,'Inputs_Metric 31'!$S$6:$S$141,0))="CDL_Rev"),                 "No Mapped Crop",                  INDEX('Inputs_Metric 31'!$T$6:$T$141,MATCH($J497,'Inputs_Metric 31'!$S$6:$S$141,0)   )   )
       )</f>
        <v>No Data</v>
      </c>
      <c r="N497" s="120" t="str">
        <f>IF(J497=0,"No Data",
IF(   OR(     INDEX('Inputs_Metric 31'!$U$6:$U$141,MATCH($J497,'Inputs_Metric 31'!$S$6:$S$141,0))="",     INDEX('Inputs_Metric 31'!$U$6:$U$141,MATCH($J497,'Inputs_Metric 31'!$S$6:$S$141,0))="CDL_Rev"  ),     "No Mapped Crop",INDEX('Inputs_Metric 31'!$U$6:$U$141,MATCH($J497,'Inputs_Metric 31'!$S$6:$S$141,0))))</f>
        <v>No Data</v>
      </c>
      <c r="O497" s="102" t="e">
        <f>IF(N497="No Mapped Crop","",'Inputs_Metric 31'!$H$43*INDEX('Inputs_Metric 31'!$D$6:$D$109,MATCH(CONCATENATE(N497,H497),'Inputs_Metric 31'!$E$6:$E$109,0)))</f>
        <v>#N/A</v>
      </c>
      <c r="P497" s="175" t="e">
        <f>IF(M497="No Mapped Crop","",INDEX('Inputs_Metric 31'!$M$7:$O$26,MATCH(M497,'Inputs_Metric 31'!$G$7:$G$26,0),MATCH('Inputs_Metric 31'!$H$44,'Inputs_Metric 31'!$M$6:$O$6,0)))</f>
        <v>#N/A</v>
      </c>
      <c r="Q497" s="184" t="e">
        <f t="shared" si="28"/>
        <v>#N/A</v>
      </c>
      <c r="R497" s="184" t="e">
        <f t="shared" si="29"/>
        <v>#N/A</v>
      </c>
    </row>
    <row r="498" spans="3:18" x14ac:dyDescent="0.25">
      <c r="C498">
        <f t="shared" si="27"/>
        <v>10</v>
      </c>
      <c r="D498">
        <f>COUNTIF($F$4:F498,F498)</f>
        <v>313</v>
      </c>
      <c r="E498" s="40">
        <f>'Agricultural Data'!C498</f>
        <v>0</v>
      </c>
      <c r="F498" s="40">
        <f>'Agricultural Data'!D498</f>
        <v>0</v>
      </c>
      <c r="G498" s="40">
        <f>'Agricultural Data'!E498</f>
        <v>0</v>
      </c>
      <c r="H498" s="38">
        <f>'Agricultural Data'!F498</f>
        <v>0</v>
      </c>
      <c r="I498" s="38">
        <f>'Agricultural Data'!G498</f>
        <v>0</v>
      </c>
      <c r="J498" s="38">
        <f>'Agricultural Data'!H498</f>
        <v>0</v>
      </c>
      <c r="K498" s="118">
        <f>'Agricultural Data'!I498</f>
        <v>0</v>
      </c>
      <c r="L498" s="121">
        <f>'Agricultural Data'!J498</f>
        <v>0</v>
      </c>
      <c r="M498" s="120" t="str">
        <f>IF(J498=0,"No Data",
IF(     OR(   INDEX('Inputs_Metric 31'!$T$6:$T$141,  MATCH($J498,'Inputs_Metric 31'!$S$6:$S$141,0))  =  "",     INDEX('Inputs_Metric 31'!$T$6:$T$141,MATCH($J498,'Inputs_Metric 31'!$S$6:$S$141,0))="CDL_Rev"),                 "No Mapped Crop",                  INDEX('Inputs_Metric 31'!$T$6:$T$141,MATCH($J498,'Inputs_Metric 31'!$S$6:$S$141,0)   )   )
       )</f>
        <v>No Data</v>
      </c>
      <c r="N498" s="120" t="str">
        <f>IF(J498=0,"No Data",
IF(   OR(     INDEX('Inputs_Metric 31'!$U$6:$U$141,MATCH($J498,'Inputs_Metric 31'!$S$6:$S$141,0))="",     INDEX('Inputs_Metric 31'!$U$6:$U$141,MATCH($J498,'Inputs_Metric 31'!$S$6:$S$141,0))="CDL_Rev"  ),     "No Mapped Crop",INDEX('Inputs_Metric 31'!$U$6:$U$141,MATCH($J498,'Inputs_Metric 31'!$S$6:$S$141,0))))</f>
        <v>No Data</v>
      </c>
      <c r="O498" s="102" t="e">
        <f>IF(N498="No Mapped Crop","",'Inputs_Metric 31'!$H$43*INDEX('Inputs_Metric 31'!$D$6:$D$109,MATCH(CONCATENATE(N498,H498),'Inputs_Metric 31'!$E$6:$E$109,0)))</f>
        <v>#N/A</v>
      </c>
      <c r="P498" s="175" t="e">
        <f>IF(M498="No Mapped Crop","",INDEX('Inputs_Metric 31'!$M$7:$O$26,MATCH(M498,'Inputs_Metric 31'!$G$7:$G$26,0),MATCH('Inputs_Metric 31'!$H$44,'Inputs_Metric 31'!$M$6:$O$6,0)))</f>
        <v>#N/A</v>
      </c>
      <c r="Q498" s="184" t="e">
        <f t="shared" si="28"/>
        <v>#N/A</v>
      </c>
      <c r="R498" s="184" t="e">
        <f t="shared" si="29"/>
        <v>#N/A</v>
      </c>
    </row>
    <row r="499" spans="3:18" x14ac:dyDescent="0.25">
      <c r="C499">
        <f t="shared" si="27"/>
        <v>10</v>
      </c>
      <c r="D499">
        <f>COUNTIF($F$4:F499,F499)</f>
        <v>314</v>
      </c>
      <c r="E499" s="40">
        <f>'Agricultural Data'!C499</f>
        <v>0</v>
      </c>
      <c r="F499" s="40">
        <f>'Agricultural Data'!D499</f>
        <v>0</v>
      </c>
      <c r="G499" s="40">
        <f>'Agricultural Data'!E499</f>
        <v>0</v>
      </c>
      <c r="H499" s="38">
        <f>'Agricultural Data'!F499</f>
        <v>0</v>
      </c>
      <c r="I499" s="38">
        <f>'Agricultural Data'!G499</f>
        <v>0</v>
      </c>
      <c r="J499" s="38">
        <f>'Agricultural Data'!H499</f>
        <v>0</v>
      </c>
      <c r="K499" s="118">
        <f>'Agricultural Data'!I499</f>
        <v>0</v>
      </c>
      <c r="L499" s="121">
        <f>'Agricultural Data'!J499</f>
        <v>0</v>
      </c>
      <c r="M499" s="120" t="str">
        <f>IF(J499=0,"No Data",
IF(     OR(   INDEX('Inputs_Metric 31'!$T$6:$T$141,  MATCH($J499,'Inputs_Metric 31'!$S$6:$S$141,0))  =  "",     INDEX('Inputs_Metric 31'!$T$6:$T$141,MATCH($J499,'Inputs_Metric 31'!$S$6:$S$141,0))="CDL_Rev"),                 "No Mapped Crop",                  INDEX('Inputs_Metric 31'!$T$6:$T$141,MATCH($J499,'Inputs_Metric 31'!$S$6:$S$141,0)   )   )
       )</f>
        <v>No Data</v>
      </c>
      <c r="N499" s="120" t="str">
        <f>IF(J499=0,"No Data",
IF(   OR(     INDEX('Inputs_Metric 31'!$U$6:$U$141,MATCH($J499,'Inputs_Metric 31'!$S$6:$S$141,0))="",     INDEX('Inputs_Metric 31'!$U$6:$U$141,MATCH($J499,'Inputs_Metric 31'!$S$6:$S$141,0))="CDL_Rev"  ),     "No Mapped Crop",INDEX('Inputs_Metric 31'!$U$6:$U$141,MATCH($J499,'Inputs_Metric 31'!$S$6:$S$141,0))))</f>
        <v>No Data</v>
      </c>
      <c r="O499" s="102" t="e">
        <f>IF(N499="No Mapped Crop","",'Inputs_Metric 31'!$H$43*INDEX('Inputs_Metric 31'!$D$6:$D$109,MATCH(CONCATENATE(N499,H499),'Inputs_Metric 31'!$E$6:$E$109,0)))</f>
        <v>#N/A</v>
      </c>
      <c r="P499" s="175" t="e">
        <f>IF(M499="No Mapped Crop","",INDEX('Inputs_Metric 31'!$M$7:$O$26,MATCH(M499,'Inputs_Metric 31'!$G$7:$G$26,0),MATCH('Inputs_Metric 31'!$H$44,'Inputs_Metric 31'!$M$6:$O$6,0)))</f>
        <v>#N/A</v>
      </c>
      <c r="Q499" s="184" t="e">
        <f t="shared" si="28"/>
        <v>#N/A</v>
      </c>
      <c r="R499" s="184" t="e">
        <f t="shared" si="29"/>
        <v>#N/A</v>
      </c>
    </row>
    <row r="500" spans="3:18" x14ac:dyDescent="0.25">
      <c r="C500">
        <f t="shared" si="27"/>
        <v>10</v>
      </c>
      <c r="D500">
        <f>COUNTIF($F$4:F500,F500)</f>
        <v>315</v>
      </c>
      <c r="E500" s="40">
        <f>'Agricultural Data'!C500</f>
        <v>0</v>
      </c>
      <c r="F500" s="40">
        <f>'Agricultural Data'!D500</f>
        <v>0</v>
      </c>
      <c r="G500" s="40">
        <f>'Agricultural Data'!E500</f>
        <v>0</v>
      </c>
      <c r="H500" s="38">
        <f>'Agricultural Data'!F500</f>
        <v>0</v>
      </c>
      <c r="I500" s="38">
        <f>'Agricultural Data'!G500</f>
        <v>0</v>
      </c>
      <c r="J500" s="38">
        <f>'Agricultural Data'!H500</f>
        <v>0</v>
      </c>
      <c r="K500" s="118">
        <f>'Agricultural Data'!I500</f>
        <v>0</v>
      </c>
      <c r="L500" s="121">
        <f>'Agricultural Data'!J500</f>
        <v>0</v>
      </c>
      <c r="M500" s="120" t="str">
        <f>IF(J500=0,"No Data",
IF(     OR(   INDEX('Inputs_Metric 31'!$T$6:$T$141,  MATCH($J500,'Inputs_Metric 31'!$S$6:$S$141,0))  =  "",     INDEX('Inputs_Metric 31'!$T$6:$T$141,MATCH($J500,'Inputs_Metric 31'!$S$6:$S$141,0))="CDL_Rev"),                 "No Mapped Crop",                  INDEX('Inputs_Metric 31'!$T$6:$T$141,MATCH($J500,'Inputs_Metric 31'!$S$6:$S$141,0)   )   )
       )</f>
        <v>No Data</v>
      </c>
      <c r="N500" s="120" t="str">
        <f>IF(J500=0,"No Data",
IF(   OR(     INDEX('Inputs_Metric 31'!$U$6:$U$141,MATCH($J500,'Inputs_Metric 31'!$S$6:$S$141,0))="",     INDEX('Inputs_Metric 31'!$U$6:$U$141,MATCH($J500,'Inputs_Metric 31'!$S$6:$S$141,0))="CDL_Rev"  ),     "No Mapped Crop",INDEX('Inputs_Metric 31'!$U$6:$U$141,MATCH($J500,'Inputs_Metric 31'!$S$6:$S$141,0))))</f>
        <v>No Data</v>
      </c>
      <c r="O500" s="102" t="e">
        <f>IF(N500="No Mapped Crop","",'Inputs_Metric 31'!$H$43*INDEX('Inputs_Metric 31'!$D$6:$D$109,MATCH(CONCATENATE(N500,H500),'Inputs_Metric 31'!$E$6:$E$109,0)))</f>
        <v>#N/A</v>
      </c>
      <c r="P500" s="175" t="e">
        <f>IF(M500="No Mapped Crop","",INDEX('Inputs_Metric 31'!$M$7:$O$26,MATCH(M500,'Inputs_Metric 31'!$G$7:$G$26,0),MATCH('Inputs_Metric 31'!$H$44,'Inputs_Metric 31'!$M$6:$O$6,0)))</f>
        <v>#N/A</v>
      </c>
      <c r="Q500" s="184" t="e">
        <f t="shared" si="28"/>
        <v>#N/A</v>
      </c>
      <c r="R500" s="184" t="e">
        <f t="shared" si="29"/>
        <v>#N/A</v>
      </c>
    </row>
    <row r="501" spans="3:18" x14ac:dyDescent="0.25">
      <c r="C501">
        <f t="shared" si="27"/>
        <v>10</v>
      </c>
      <c r="D501">
        <f>COUNTIF($F$4:F501,F501)</f>
        <v>316</v>
      </c>
      <c r="E501" s="40">
        <f>'Agricultural Data'!C501</f>
        <v>0</v>
      </c>
      <c r="F501" s="40">
        <f>'Agricultural Data'!D501</f>
        <v>0</v>
      </c>
      <c r="G501" s="40">
        <f>'Agricultural Data'!E501</f>
        <v>0</v>
      </c>
      <c r="H501" s="38">
        <f>'Agricultural Data'!F501</f>
        <v>0</v>
      </c>
      <c r="I501" s="38">
        <f>'Agricultural Data'!G501</f>
        <v>0</v>
      </c>
      <c r="J501" s="38">
        <f>'Agricultural Data'!H501</f>
        <v>0</v>
      </c>
      <c r="K501" s="118">
        <f>'Agricultural Data'!I501</f>
        <v>0</v>
      </c>
      <c r="L501" s="121">
        <f>'Agricultural Data'!J501</f>
        <v>0</v>
      </c>
      <c r="M501" s="120" t="str">
        <f>IF(J501=0,"No Data",
IF(     OR(   INDEX('Inputs_Metric 31'!$T$6:$T$141,  MATCH($J501,'Inputs_Metric 31'!$S$6:$S$141,0))  =  "",     INDEX('Inputs_Metric 31'!$T$6:$T$141,MATCH($J501,'Inputs_Metric 31'!$S$6:$S$141,0))="CDL_Rev"),                 "No Mapped Crop",                  INDEX('Inputs_Metric 31'!$T$6:$T$141,MATCH($J501,'Inputs_Metric 31'!$S$6:$S$141,0)   )   )
       )</f>
        <v>No Data</v>
      </c>
      <c r="N501" s="120" t="str">
        <f>IF(J501=0,"No Data",
IF(   OR(     INDEX('Inputs_Metric 31'!$U$6:$U$141,MATCH($J501,'Inputs_Metric 31'!$S$6:$S$141,0))="",     INDEX('Inputs_Metric 31'!$U$6:$U$141,MATCH($J501,'Inputs_Metric 31'!$S$6:$S$141,0))="CDL_Rev"  ),     "No Mapped Crop",INDEX('Inputs_Metric 31'!$U$6:$U$141,MATCH($J501,'Inputs_Metric 31'!$S$6:$S$141,0))))</f>
        <v>No Data</v>
      </c>
      <c r="O501" s="102" t="e">
        <f>IF(N501="No Mapped Crop","",'Inputs_Metric 31'!$H$43*INDEX('Inputs_Metric 31'!$D$6:$D$109,MATCH(CONCATENATE(N501,H501),'Inputs_Metric 31'!$E$6:$E$109,0)))</f>
        <v>#N/A</v>
      </c>
      <c r="P501" s="175" t="e">
        <f>IF(M501="No Mapped Crop","",INDEX('Inputs_Metric 31'!$M$7:$O$26,MATCH(M501,'Inputs_Metric 31'!$G$7:$G$26,0),MATCH('Inputs_Metric 31'!$H$44,'Inputs_Metric 31'!$M$6:$O$6,0)))</f>
        <v>#N/A</v>
      </c>
      <c r="Q501" s="184" t="e">
        <f t="shared" si="28"/>
        <v>#N/A</v>
      </c>
      <c r="R501" s="184" t="e">
        <f t="shared" si="29"/>
        <v>#N/A</v>
      </c>
    </row>
    <row r="502" spans="3:18" x14ac:dyDescent="0.25">
      <c r="C502">
        <f t="shared" si="27"/>
        <v>10</v>
      </c>
      <c r="D502">
        <f>COUNTIF($F$4:F502,F502)</f>
        <v>317</v>
      </c>
      <c r="E502" s="40">
        <f>'Agricultural Data'!C502</f>
        <v>0</v>
      </c>
      <c r="F502" s="40">
        <f>'Agricultural Data'!D502</f>
        <v>0</v>
      </c>
      <c r="G502" s="40">
        <f>'Agricultural Data'!E502</f>
        <v>0</v>
      </c>
      <c r="H502" s="38">
        <f>'Agricultural Data'!F502</f>
        <v>0</v>
      </c>
      <c r="I502" s="38">
        <f>'Agricultural Data'!G502</f>
        <v>0</v>
      </c>
      <c r="J502" s="38">
        <f>'Agricultural Data'!H502</f>
        <v>0</v>
      </c>
      <c r="K502" s="118">
        <f>'Agricultural Data'!I502</f>
        <v>0</v>
      </c>
      <c r="L502" s="121">
        <f>'Agricultural Data'!J502</f>
        <v>0</v>
      </c>
      <c r="M502" s="120" t="str">
        <f>IF(J502=0,"No Data",
IF(     OR(   INDEX('Inputs_Metric 31'!$T$6:$T$141,  MATCH($J502,'Inputs_Metric 31'!$S$6:$S$141,0))  =  "",     INDEX('Inputs_Metric 31'!$T$6:$T$141,MATCH($J502,'Inputs_Metric 31'!$S$6:$S$141,0))="CDL_Rev"),                 "No Mapped Crop",                  INDEX('Inputs_Metric 31'!$T$6:$T$141,MATCH($J502,'Inputs_Metric 31'!$S$6:$S$141,0)   )   )
       )</f>
        <v>No Data</v>
      </c>
      <c r="N502" s="120" t="str">
        <f>IF(J502=0,"No Data",
IF(   OR(     INDEX('Inputs_Metric 31'!$U$6:$U$141,MATCH($J502,'Inputs_Metric 31'!$S$6:$S$141,0))="",     INDEX('Inputs_Metric 31'!$U$6:$U$141,MATCH($J502,'Inputs_Metric 31'!$S$6:$S$141,0))="CDL_Rev"  ),     "No Mapped Crop",INDEX('Inputs_Metric 31'!$U$6:$U$141,MATCH($J502,'Inputs_Metric 31'!$S$6:$S$141,0))))</f>
        <v>No Data</v>
      </c>
      <c r="O502" s="102" t="e">
        <f>IF(N502="No Mapped Crop","",'Inputs_Metric 31'!$H$43*INDEX('Inputs_Metric 31'!$D$6:$D$109,MATCH(CONCATENATE(N502,H502),'Inputs_Metric 31'!$E$6:$E$109,0)))</f>
        <v>#N/A</v>
      </c>
      <c r="P502" s="175" t="e">
        <f>IF(M502="No Mapped Crop","",INDEX('Inputs_Metric 31'!$M$7:$O$26,MATCH(M502,'Inputs_Metric 31'!$G$7:$G$26,0),MATCH('Inputs_Metric 31'!$H$44,'Inputs_Metric 31'!$M$6:$O$6,0)))</f>
        <v>#N/A</v>
      </c>
      <c r="Q502" s="184" t="e">
        <f t="shared" si="28"/>
        <v>#N/A</v>
      </c>
      <c r="R502" s="184" t="e">
        <f t="shared" si="29"/>
        <v>#N/A</v>
      </c>
    </row>
    <row r="503" spans="3:18" x14ac:dyDescent="0.25">
      <c r="C503">
        <f t="shared" si="27"/>
        <v>10</v>
      </c>
      <c r="D503">
        <f>COUNTIF($F$4:F503,F503)</f>
        <v>318</v>
      </c>
      <c r="E503" s="40">
        <f>'Agricultural Data'!C503</f>
        <v>0</v>
      </c>
      <c r="F503" s="40">
        <f>'Agricultural Data'!D503</f>
        <v>0</v>
      </c>
      <c r="G503" s="40">
        <f>'Agricultural Data'!E503</f>
        <v>0</v>
      </c>
      <c r="H503" s="38">
        <f>'Agricultural Data'!F503</f>
        <v>0</v>
      </c>
      <c r="I503" s="38">
        <f>'Agricultural Data'!G503</f>
        <v>0</v>
      </c>
      <c r="J503" s="38">
        <f>'Agricultural Data'!H503</f>
        <v>0</v>
      </c>
      <c r="K503" s="118">
        <f>'Agricultural Data'!I503</f>
        <v>0</v>
      </c>
      <c r="L503" s="121">
        <f>'Agricultural Data'!J503</f>
        <v>0</v>
      </c>
      <c r="M503" s="120" t="str">
        <f>IF(J503=0,"No Data",
IF(     OR(   INDEX('Inputs_Metric 31'!$T$6:$T$141,  MATCH($J503,'Inputs_Metric 31'!$S$6:$S$141,0))  =  "",     INDEX('Inputs_Metric 31'!$T$6:$T$141,MATCH($J503,'Inputs_Metric 31'!$S$6:$S$141,0))="CDL_Rev"),                 "No Mapped Crop",                  INDEX('Inputs_Metric 31'!$T$6:$T$141,MATCH($J503,'Inputs_Metric 31'!$S$6:$S$141,0)   )   )
       )</f>
        <v>No Data</v>
      </c>
      <c r="N503" s="120" t="str">
        <f>IF(J503=0,"No Data",
IF(   OR(     INDEX('Inputs_Metric 31'!$U$6:$U$141,MATCH($J503,'Inputs_Metric 31'!$S$6:$S$141,0))="",     INDEX('Inputs_Metric 31'!$U$6:$U$141,MATCH($J503,'Inputs_Metric 31'!$S$6:$S$141,0))="CDL_Rev"  ),     "No Mapped Crop",INDEX('Inputs_Metric 31'!$U$6:$U$141,MATCH($J503,'Inputs_Metric 31'!$S$6:$S$141,0))))</f>
        <v>No Data</v>
      </c>
      <c r="O503" s="102" t="e">
        <f>IF(N503="No Mapped Crop","",'Inputs_Metric 31'!$H$43*INDEX('Inputs_Metric 31'!$D$6:$D$109,MATCH(CONCATENATE(N503,H503),'Inputs_Metric 31'!$E$6:$E$109,0)))</f>
        <v>#N/A</v>
      </c>
      <c r="P503" s="175" t="e">
        <f>IF(M503="No Mapped Crop","",INDEX('Inputs_Metric 31'!$M$7:$O$26,MATCH(M503,'Inputs_Metric 31'!$G$7:$G$26,0),MATCH('Inputs_Metric 31'!$H$44,'Inputs_Metric 31'!$M$6:$O$6,0)))</f>
        <v>#N/A</v>
      </c>
      <c r="Q503" s="184" t="e">
        <f t="shared" si="28"/>
        <v>#N/A</v>
      </c>
      <c r="R503" s="184" t="e">
        <f t="shared" si="29"/>
        <v>#N/A</v>
      </c>
    </row>
    <row r="504" spans="3:18" x14ac:dyDescent="0.25">
      <c r="C504">
        <f t="shared" si="27"/>
        <v>10</v>
      </c>
      <c r="D504">
        <f>COUNTIF($F$4:F504,F504)</f>
        <v>319</v>
      </c>
      <c r="E504" s="40">
        <f>'Agricultural Data'!C504</f>
        <v>0</v>
      </c>
      <c r="F504" s="40">
        <f>'Agricultural Data'!D504</f>
        <v>0</v>
      </c>
      <c r="G504" s="40">
        <f>'Agricultural Data'!E504</f>
        <v>0</v>
      </c>
      <c r="H504" s="38">
        <f>'Agricultural Data'!F504</f>
        <v>0</v>
      </c>
      <c r="I504" s="38">
        <f>'Agricultural Data'!G504</f>
        <v>0</v>
      </c>
      <c r="J504" s="38">
        <f>'Agricultural Data'!H504</f>
        <v>0</v>
      </c>
      <c r="K504" s="118">
        <f>'Agricultural Data'!I504</f>
        <v>0</v>
      </c>
      <c r="L504" s="121">
        <f>'Agricultural Data'!J504</f>
        <v>0</v>
      </c>
      <c r="M504" s="120" t="str">
        <f>IF(J504=0,"No Data",
IF(     OR(   INDEX('Inputs_Metric 31'!$T$6:$T$141,  MATCH($J504,'Inputs_Metric 31'!$S$6:$S$141,0))  =  "",     INDEX('Inputs_Metric 31'!$T$6:$T$141,MATCH($J504,'Inputs_Metric 31'!$S$6:$S$141,0))="CDL_Rev"),                 "No Mapped Crop",                  INDEX('Inputs_Metric 31'!$T$6:$T$141,MATCH($J504,'Inputs_Metric 31'!$S$6:$S$141,0)   )   )
       )</f>
        <v>No Data</v>
      </c>
      <c r="N504" s="120" t="str">
        <f>IF(J504=0,"No Data",
IF(   OR(     INDEX('Inputs_Metric 31'!$U$6:$U$141,MATCH($J504,'Inputs_Metric 31'!$S$6:$S$141,0))="",     INDEX('Inputs_Metric 31'!$U$6:$U$141,MATCH($J504,'Inputs_Metric 31'!$S$6:$S$141,0))="CDL_Rev"  ),     "No Mapped Crop",INDEX('Inputs_Metric 31'!$U$6:$U$141,MATCH($J504,'Inputs_Metric 31'!$S$6:$S$141,0))))</f>
        <v>No Data</v>
      </c>
      <c r="O504" s="102" t="e">
        <f>IF(N504="No Mapped Crop","",'Inputs_Metric 31'!$H$43*INDEX('Inputs_Metric 31'!$D$6:$D$109,MATCH(CONCATENATE(N504,H504),'Inputs_Metric 31'!$E$6:$E$109,0)))</f>
        <v>#N/A</v>
      </c>
      <c r="P504" s="175" t="e">
        <f>IF(M504="No Mapped Crop","",INDEX('Inputs_Metric 31'!$M$7:$O$26,MATCH(M504,'Inputs_Metric 31'!$G$7:$G$26,0),MATCH('Inputs_Metric 31'!$H$44,'Inputs_Metric 31'!$M$6:$O$6,0)))</f>
        <v>#N/A</v>
      </c>
      <c r="Q504" s="184" t="e">
        <f t="shared" si="28"/>
        <v>#N/A</v>
      </c>
      <c r="R504" s="184" t="e">
        <f t="shared" si="29"/>
        <v>#N/A</v>
      </c>
    </row>
    <row r="505" spans="3:18" x14ac:dyDescent="0.25">
      <c r="C505">
        <f t="shared" si="27"/>
        <v>10</v>
      </c>
      <c r="D505">
        <f>COUNTIF($F$4:F505,F505)</f>
        <v>320</v>
      </c>
      <c r="E505" s="40">
        <f>'Agricultural Data'!C505</f>
        <v>0</v>
      </c>
      <c r="F505" s="40">
        <f>'Agricultural Data'!D505</f>
        <v>0</v>
      </c>
      <c r="G505" s="40">
        <f>'Agricultural Data'!E505</f>
        <v>0</v>
      </c>
      <c r="H505" s="38">
        <f>'Agricultural Data'!F505</f>
        <v>0</v>
      </c>
      <c r="I505" s="38">
        <f>'Agricultural Data'!G505</f>
        <v>0</v>
      </c>
      <c r="J505" s="38">
        <f>'Agricultural Data'!H505</f>
        <v>0</v>
      </c>
      <c r="K505" s="118">
        <f>'Agricultural Data'!I505</f>
        <v>0</v>
      </c>
      <c r="L505" s="121">
        <f>'Agricultural Data'!J505</f>
        <v>0</v>
      </c>
      <c r="M505" s="120" t="str">
        <f>IF(J505=0,"No Data",
IF(     OR(   INDEX('Inputs_Metric 31'!$T$6:$T$141,  MATCH($J505,'Inputs_Metric 31'!$S$6:$S$141,0))  =  "",     INDEX('Inputs_Metric 31'!$T$6:$T$141,MATCH($J505,'Inputs_Metric 31'!$S$6:$S$141,0))="CDL_Rev"),                 "No Mapped Crop",                  INDEX('Inputs_Metric 31'!$T$6:$T$141,MATCH($J505,'Inputs_Metric 31'!$S$6:$S$141,0)   )   )
       )</f>
        <v>No Data</v>
      </c>
      <c r="N505" s="120" t="str">
        <f>IF(J505=0,"No Data",
IF(   OR(     INDEX('Inputs_Metric 31'!$U$6:$U$141,MATCH($J505,'Inputs_Metric 31'!$S$6:$S$141,0))="",     INDEX('Inputs_Metric 31'!$U$6:$U$141,MATCH($J505,'Inputs_Metric 31'!$S$6:$S$141,0))="CDL_Rev"  ),     "No Mapped Crop",INDEX('Inputs_Metric 31'!$U$6:$U$141,MATCH($J505,'Inputs_Metric 31'!$S$6:$S$141,0))))</f>
        <v>No Data</v>
      </c>
      <c r="O505" s="102" t="e">
        <f>IF(N505="No Mapped Crop","",'Inputs_Metric 31'!$H$43*INDEX('Inputs_Metric 31'!$D$6:$D$109,MATCH(CONCATENATE(N505,H505),'Inputs_Metric 31'!$E$6:$E$109,0)))</f>
        <v>#N/A</v>
      </c>
      <c r="P505" s="175" t="e">
        <f>IF(M505="No Mapped Crop","",INDEX('Inputs_Metric 31'!$M$7:$O$26,MATCH(M505,'Inputs_Metric 31'!$G$7:$G$26,0),MATCH('Inputs_Metric 31'!$H$44,'Inputs_Metric 31'!$M$6:$O$6,0)))</f>
        <v>#N/A</v>
      </c>
      <c r="Q505" s="184" t="e">
        <f t="shared" si="28"/>
        <v>#N/A</v>
      </c>
      <c r="R505" s="184" t="e">
        <f t="shared" si="29"/>
        <v>#N/A</v>
      </c>
    </row>
    <row r="506" spans="3:18" x14ac:dyDescent="0.25">
      <c r="C506">
        <f t="shared" si="27"/>
        <v>10</v>
      </c>
      <c r="D506">
        <f>COUNTIF($F$4:F506,F506)</f>
        <v>321</v>
      </c>
      <c r="E506" s="40">
        <f>'Agricultural Data'!C506</f>
        <v>0</v>
      </c>
      <c r="F506" s="40">
        <f>'Agricultural Data'!D506</f>
        <v>0</v>
      </c>
      <c r="G506" s="40">
        <f>'Agricultural Data'!E506</f>
        <v>0</v>
      </c>
      <c r="H506" s="38">
        <f>'Agricultural Data'!F506</f>
        <v>0</v>
      </c>
      <c r="I506" s="38">
        <f>'Agricultural Data'!G506</f>
        <v>0</v>
      </c>
      <c r="J506" s="38">
        <f>'Agricultural Data'!H506</f>
        <v>0</v>
      </c>
      <c r="K506" s="118">
        <f>'Agricultural Data'!I506</f>
        <v>0</v>
      </c>
      <c r="L506" s="121">
        <f>'Agricultural Data'!J506</f>
        <v>0</v>
      </c>
      <c r="M506" s="120" t="str">
        <f>IF(J506=0,"No Data",
IF(     OR(   INDEX('Inputs_Metric 31'!$T$6:$T$141,  MATCH($J506,'Inputs_Metric 31'!$S$6:$S$141,0))  =  "",     INDEX('Inputs_Metric 31'!$T$6:$T$141,MATCH($J506,'Inputs_Metric 31'!$S$6:$S$141,0))="CDL_Rev"),                 "No Mapped Crop",                  INDEX('Inputs_Metric 31'!$T$6:$T$141,MATCH($J506,'Inputs_Metric 31'!$S$6:$S$141,0)   )   )
       )</f>
        <v>No Data</v>
      </c>
      <c r="N506" s="120" t="str">
        <f>IF(J506=0,"No Data",
IF(   OR(     INDEX('Inputs_Metric 31'!$U$6:$U$141,MATCH($J506,'Inputs_Metric 31'!$S$6:$S$141,0))="",     INDEX('Inputs_Metric 31'!$U$6:$U$141,MATCH($J506,'Inputs_Metric 31'!$S$6:$S$141,0))="CDL_Rev"  ),     "No Mapped Crop",INDEX('Inputs_Metric 31'!$U$6:$U$141,MATCH($J506,'Inputs_Metric 31'!$S$6:$S$141,0))))</f>
        <v>No Data</v>
      </c>
      <c r="O506" s="102" t="e">
        <f>IF(N506="No Mapped Crop","",'Inputs_Metric 31'!$H$43*INDEX('Inputs_Metric 31'!$D$6:$D$109,MATCH(CONCATENATE(N506,H506),'Inputs_Metric 31'!$E$6:$E$109,0)))</f>
        <v>#N/A</v>
      </c>
      <c r="P506" s="175" t="e">
        <f>IF(M506="No Mapped Crop","",INDEX('Inputs_Metric 31'!$M$7:$O$26,MATCH(M506,'Inputs_Metric 31'!$G$7:$G$26,0),MATCH('Inputs_Metric 31'!$H$44,'Inputs_Metric 31'!$M$6:$O$6,0)))</f>
        <v>#N/A</v>
      </c>
      <c r="Q506" s="184" t="e">
        <f t="shared" si="28"/>
        <v>#N/A</v>
      </c>
      <c r="R506" s="184" t="e">
        <f t="shared" si="29"/>
        <v>#N/A</v>
      </c>
    </row>
    <row r="507" spans="3:18" x14ac:dyDescent="0.25">
      <c r="C507">
        <f t="shared" si="27"/>
        <v>10</v>
      </c>
      <c r="D507">
        <f>COUNTIF($F$4:F507,F507)</f>
        <v>322</v>
      </c>
      <c r="E507" s="40">
        <f>'Agricultural Data'!C507</f>
        <v>0</v>
      </c>
      <c r="F507" s="40">
        <f>'Agricultural Data'!D507</f>
        <v>0</v>
      </c>
      <c r="G507" s="40">
        <f>'Agricultural Data'!E507</f>
        <v>0</v>
      </c>
      <c r="H507" s="38">
        <f>'Agricultural Data'!F507</f>
        <v>0</v>
      </c>
      <c r="I507" s="38">
        <f>'Agricultural Data'!G507</f>
        <v>0</v>
      </c>
      <c r="J507" s="38">
        <f>'Agricultural Data'!H507</f>
        <v>0</v>
      </c>
      <c r="K507" s="118">
        <f>'Agricultural Data'!I507</f>
        <v>0</v>
      </c>
      <c r="L507" s="121">
        <f>'Agricultural Data'!J507</f>
        <v>0</v>
      </c>
      <c r="M507" s="120" t="str">
        <f>IF(J507=0,"No Data",
IF(     OR(   INDEX('Inputs_Metric 31'!$T$6:$T$141,  MATCH($J507,'Inputs_Metric 31'!$S$6:$S$141,0))  =  "",     INDEX('Inputs_Metric 31'!$T$6:$T$141,MATCH($J507,'Inputs_Metric 31'!$S$6:$S$141,0))="CDL_Rev"),                 "No Mapped Crop",                  INDEX('Inputs_Metric 31'!$T$6:$T$141,MATCH($J507,'Inputs_Metric 31'!$S$6:$S$141,0)   )   )
       )</f>
        <v>No Data</v>
      </c>
      <c r="N507" s="120" t="str">
        <f>IF(J507=0,"No Data",
IF(   OR(     INDEX('Inputs_Metric 31'!$U$6:$U$141,MATCH($J507,'Inputs_Metric 31'!$S$6:$S$141,0))="",     INDEX('Inputs_Metric 31'!$U$6:$U$141,MATCH($J507,'Inputs_Metric 31'!$S$6:$S$141,0))="CDL_Rev"  ),     "No Mapped Crop",INDEX('Inputs_Metric 31'!$U$6:$U$141,MATCH($J507,'Inputs_Metric 31'!$S$6:$S$141,0))))</f>
        <v>No Data</v>
      </c>
      <c r="O507" s="102" t="e">
        <f>IF(N507="No Mapped Crop","",'Inputs_Metric 31'!$H$43*INDEX('Inputs_Metric 31'!$D$6:$D$109,MATCH(CONCATENATE(N507,H507),'Inputs_Metric 31'!$E$6:$E$109,0)))</f>
        <v>#N/A</v>
      </c>
      <c r="P507" s="175" t="e">
        <f>IF(M507="No Mapped Crop","",INDEX('Inputs_Metric 31'!$M$7:$O$26,MATCH(M507,'Inputs_Metric 31'!$G$7:$G$26,0),MATCH('Inputs_Metric 31'!$H$44,'Inputs_Metric 31'!$M$6:$O$6,0)))</f>
        <v>#N/A</v>
      </c>
      <c r="Q507" s="184" t="e">
        <f t="shared" si="28"/>
        <v>#N/A</v>
      </c>
      <c r="R507" s="184" t="e">
        <f t="shared" si="29"/>
        <v>#N/A</v>
      </c>
    </row>
    <row r="508" spans="3:18" x14ac:dyDescent="0.25">
      <c r="C508">
        <f t="shared" si="27"/>
        <v>10</v>
      </c>
      <c r="D508">
        <f>COUNTIF($F$4:F508,F508)</f>
        <v>323</v>
      </c>
      <c r="E508" s="40">
        <f>'Agricultural Data'!C508</f>
        <v>0</v>
      </c>
      <c r="F508" s="40">
        <f>'Agricultural Data'!D508</f>
        <v>0</v>
      </c>
      <c r="G508" s="40">
        <f>'Agricultural Data'!E508</f>
        <v>0</v>
      </c>
      <c r="H508" s="38">
        <f>'Agricultural Data'!F508</f>
        <v>0</v>
      </c>
      <c r="I508" s="38">
        <f>'Agricultural Data'!G508</f>
        <v>0</v>
      </c>
      <c r="J508" s="38">
        <f>'Agricultural Data'!H508</f>
        <v>0</v>
      </c>
      <c r="K508" s="118">
        <f>'Agricultural Data'!I508</f>
        <v>0</v>
      </c>
      <c r="L508" s="121">
        <f>'Agricultural Data'!J508</f>
        <v>0</v>
      </c>
      <c r="M508" s="120" t="str">
        <f>IF(J508=0,"No Data",
IF(     OR(   INDEX('Inputs_Metric 31'!$T$6:$T$141,  MATCH($J508,'Inputs_Metric 31'!$S$6:$S$141,0))  =  "",     INDEX('Inputs_Metric 31'!$T$6:$T$141,MATCH($J508,'Inputs_Metric 31'!$S$6:$S$141,0))="CDL_Rev"),                 "No Mapped Crop",                  INDEX('Inputs_Metric 31'!$T$6:$T$141,MATCH($J508,'Inputs_Metric 31'!$S$6:$S$141,0)   )   )
       )</f>
        <v>No Data</v>
      </c>
      <c r="N508" s="120" t="str">
        <f>IF(J508=0,"No Data",
IF(   OR(     INDEX('Inputs_Metric 31'!$U$6:$U$141,MATCH($J508,'Inputs_Metric 31'!$S$6:$S$141,0))="",     INDEX('Inputs_Metric 31'!$U$6:$U$141,MATCH($J508,'Inputs_Metric 31'!$S$6:$S$141,0))="CDL_Rev"  ),     "No Mapped Crop",INDEX('Inputs_Metric 31'!$U$6:$U$141,MATCH($J508,'Inputs_Metric 31'!$S$6:$S$141,0))))</f>
        <v>No Data</v>
      </c>
      <c r="O508" s="102" t="e">
        <f>IF(N508="No Mapped Crop","",'Inputs_Metric 31'!$H$43*INDEX('Inputs_Metric 31'!$D$6:$D$109,MATCH(CONCATENATE(N508,H508),'Inputs_Metric 31'!$E$6:$E$109,0)))</f>
        <v>#N/A</v>
      </c>
      <c r="P508" s="175" t="e">
        <f>IF(M508="No Mapped Crop","",INDEX('Inputs_Metric 31'!$M$7:$O$26,MATCH(M508,'Inputs_Metric 31'!$G$7:$G$26,0),MATCH('Inputs_Metric 31'!$H$44,'Inputs_Metric 31'!$M$6:$O$6,0)))</f>
        <v>#N/A</v>
      </c>
      <c r="Q508" s="184" t="e">
        <f t="shared" si="28"/>
        <v>#N/A</v>
      </c>
      <c r="R508" s="184" t="e">
        <f t="shared" si="29"/>
        <v>#N/A</v>
      </c>
    </row>
    <row r="509" spans="3:18" x14ac:dyDescent="0.25">
      <c r="C509">
        <f t="shared" si="27"/>
        <v>10</v>
      </c>
      <c r="D509">
        <f>COUNTIF($F$4:F509,F509)</f>
        <v>324</v>
      </c>
      <c r="E509" s="40">
        <f>'Agricultural Data'!C509</f>
        <v>0</v>
      </c>
      <c r="F509" s="40">
        <f>'Agricultural Data'!D509</f>
        <v>0</v>
      </c>
      <c r="G509" s="40">
        <f>'Agricultural Data'!E509</f>
        <v>0</v>
      </c>
      <c r="H509" s="38">
        <f>'Agricultural Data'!F509</f>
        <v>0</v>
      </c>
      <c r="I509" s="38">
        <f>'Agricultural Data'!G509</f>
        <v>0</v>
      </c>
      <c r="J509" s="38">
        <f>'Agricultural Data'!H509</f>
        <v>0</v>
      </c>
      <c r="K509" s="118">
        <f>'Agricultural Data'!I509</f>
        <v>0</v>
      </c>
      <c r="L509" s="121">
        <f>'Agricultural Data'!J509</f>
        <v>0</v>
      </c>
      <c r="M509" s="120" t="str">
        <f>IF(J509=0,"No Data",
IF(     OR(   INDEX('Inputs_Metric 31'!$T$6:$T$141,  MATCH($J509,'Inputs_Metric 31'!$S$6:$S$141,0))  =  "",     INDEX('Inputs_Metric 31'!$T$6:$T$141,MATCH($J509,'Inputs_Metric 31'!$S$6:$S$141,0))="CDL_Rev"),                 "No Mapped Crop",                  INDEX('Inputs_Metric 31'!$T$6:$T$141,MATCH($J509,'Inputs_Metric 31'!$S$6:$S$141,0)   )   )
       )</f>
        <v>No Data</v>
      </c>
      <c r="N509" s="120" t="str">
        <f>IF(J509=0,"No Data",
IF(   OR(     INDEX('Inputs_Metric 31'!$U$6:$U$141,MATCH($J509,'Inputs_Metric 31'!$S$6:$S$141,0))="",     INDEX('Inputs_Metric 31'!$U$6:$U$141,MATCH($J509,'Inputs_Metric 31'!$S$6:$S$141,0))="CDL_Rev"  ),     "No Mapped Crop",INDEX('Inputs_Metric 31'!$U$6:$U$141,MATCH($J509,'Inputs_Metric 31'!$S$6:$S$141,0))))</f>
        <v>No Data</v>
      </c>
      <c r="O509" s="102" t="e">
        <f>IF(N509="No Mapped Crop","",'Inputs_Metric 31'!$H$43*INDEX('Inputs_Metric 31'!$D$6:$D$109,MATCH(CONCATENATE(N509,H509),'Inputs_Metric 31'!$E$6:$E$109,0)))</f>
        <v>#N/A</v>
      </c>
      <c r="P509" s="175" t="e">
        <f>IF(M509="No Mapped Crop","",INDEX('Inputs_Metric 31'!$M$7:$O$26,MATCH(M509,'Inputs_Metric 31'!$G$7:$G$26,0),MATCH('Inputs_Metric 31'!$H$44,'Inputs_Metric 31'!$M$6:$O$6,0)))</f>
        <v>#N/A</v>
      </c>
      <c r="Q509" s="184" t="e">
        <f t="shared" si="28"/>
        <v>#N/A</v>
      </c>
      <c r="R509" s="184" t="e">
        <f t="shared" si="29"/>
        <v>#N/A</v>
      </c>
    </row>
    <row r="510" spans="3:18" x14ac:dyDescent="0.25">
      <c r="C510">
        <f t="shared" si="27"/>
        <v>10</v>
      </c>
      <c r="D510">
        <f>COUNTIF($F$4:F510,F510)</f>
        <v>325</v>
      </c>
      <c r="E510" s="40">
        <f>'Agricultural Data'!C510</f>
        <v>0</v>
      </c>
      <c r="F510" s="40">
        <f>'Agricultural Data'!D510</f>
        <v>0</v>
      </c>
      <c r="G510" s="40">
        <f>'Agricultural Data'!E510</f>
        <v>0</v>
      </c>
      <c r="H510" s="38">
        <f>'Agricultural Data'!F510</f>
        <v>0</v>
      </c>
      <c r="I510" s="38">
        <f>'Agricultural Data'!G510</f>
        <v>0</v>
      </c>
      <c r="J510" s="38">
        <f>'Agricultural Data'!H510</f>
        <v>0</v>
      </c>
      <c r="K510" s="118">
        <f>'Agricultural Data'!I510</f>
        <v>0</v>
      </c>
      <c r="L510" s="121">
        <f>'Agricultural Data'!J510</f>
        <v>0</v>
      </c>
      <c r="M510" s="120" t="str">
        <f>IF(J510=0,"No Data",
IF(     OR(   INDEX('Inputs_Metric 31'!$T$6:$T$141,  MATCH($J510,'Inputs_Metric 31'!$S$6:$S$141,0))  =  "",     INDEX('Inputs_Metric 31'!$T$6:$T$141,MATCH($J510,'Inputs_Metric 31'!$S$6:$S$141,0))="CDL_Rev"),                 "No Mapped Crop",                  INDEX('Inputs_Metric 31'!$T$6:$T$141,MATCH($J510,'Inputs_Metric 31'!$S$6:$S$141,0)   )   )
       )</f>
        <v>No Data</v>
      </c>
      <c r="N510" s="120" t="str">
        <f>IF(J510=0,"No Data",
IF(   OR(     INDEX('Inputs_Metric 31'!$U$6:$U$141,MATCH($J510,'Inputs_Metric 31'!$S$6:$S$141,0))="",     INDEX('Inputs_Metric 31'!$U$6:$U$141,MATCH($J510,'Inputs_Metric 31'!$S$6:$S$141,0))="CDL_Rev"  ),     "No Mapped Crop",INDEX('Inputs_Metric 31'!$U$6:$U$141,MATCH($J510,'Inputs_Metric 31'!$S$6:$S$141,0))))</f>
        <v>No Data</v>
      </c>
      <c r="O510" s="102" t="e">
        <f>IF(N510="No Mapped Crop","",'Inputs_Metric 31'!$H$43*INDEX('Inputs_Metric 31'!$D$6:$D$109,MATCH(CONCATENATE(N510,H510),'Inputs_Metric 31'!$E$6:$E$109,0)))</f>
        <v>#N/A</v>
      </c>
      <c r="P510" s="175" t="e">
        <f>IF(M510="No Mapped Crop","",INDEX('Inputs_Metric 31'!$M$7:$O$26,MATCH(M510,'Inputs_Metric 31'!$G$7:$G$26,0),MATCH('Inputs_Metric 31'!$H$44,'Inputs_Metric 31'!$M$6:$O$6,0)))</f>
        <v>#N/A</v>
      </c>
      <c r="Q510" s="184" t="e">
        <f t="shared" si="28"/>
        <v>#N/A</v>
      </c>
      <c r="R510" s="184" t="e">
        <f t="shared" si="29"/>
        <v>#N/A</v>
      </c>
    </row>
    <row r="511" spans="3:18" x14ac:dyDescent="0.25">
      <c r="C511">
        <f t="shared" si="27"/>
        <v>10</v>
      </c>
      <c r="D511">
        <f>COUNTIF($F$4:F511,F511)</f>
        <v>326</v>
      </c>
      <c r="E511" s="40">
        <f>'Agricultural Data'!C511</f>
        <v>0</v>
      </c>
      <c r="F511" s="40">
        <f>'Agricultural Data'!D511</f>
        <v>0</v>
      </c>
      <c r="G511" s="40">
        <f>'Agricultural Data'!E511</f>
        <v>0</v>
      </c>
      <c r="H511" s="38">
        <f>'Agricultural Data'!F511</f>
        <v>0</v>
      </c>
      <c r="I511" s="38">
        <f>'Agricultural Data'!G511</f>
        <v>0</v>
      </c>
      <c r="J511" s="38">
        <f>'Agricultural Data'!H511</f>
        <v>0</v>
      </c>
      <c r="K511" s="118">
        <f>'Agricultural Data'!I511</f>
        <v>0</v>
      </c>
      <c r="L511" s="121">
        <f>'Agricultural Data'!J511</f>
        <v>0</v>
      </c>
      <c r="M511" s="120" t="str">
        <f>IF(J511=0,"No Data",
IF(     OR(   INDEX('Inputs_Metric 31'!$T$6:$T$141,  MATCH($J511,'Inputs_Metric 31'!$S$6:$S$141,0))  =  "",     INDEX('Inputs_Metric 31'!$T$6:$T$141,MATCH($J511,'Inputs_Metric 31'!$S$6:$S$141,0))="CDL_Rev"),                 "No Mapped Crop",                  INDEX('Inputs_Metric 31'!$T$6:$T$141,MATCH($J511,'Inputs_Metric 31'!$S$6:$S$141,0)   )   )
       )</f>
        <v>No Data</v>
      </c>
      <c r="N511" s="120" t="str">
        <f>IF(J511=0,"No Data",
IF(   OR(     INDEX('Inputs_Metric 31'!$U$6:$U$141,MATCH($J511,'Inputs_Metric 31'!$S$6:$S$141,0))="",     INDEX('Inputs_Metric 31'!$U$6:$U$141,MATCH($J511,'Inputs_Metric 31'!$S$6:$S$141,0))="CDL_Rev"  ),     "No Mapped Crop",INDEX('Inputs_Metric 31'!$U$6:$U$141,MATCH($J511,'Inputs_Metric 31'!$S$6:$S$141,0))))</f>
        <v>No Data</v>
      </c>
      <c r="O511" s="102" t="e">
        <f>IF(N511="No Mapped Crop","",'Inputs_Metric 31'!$H$43*INDEX('Inputs_Metric 31'!$D$6:$D$109,MATCH(CONCATENATE(N511,H511),'Inputs_Metric 31'!$E$6:$E$109,0)))</f>
        <v>#N/A</v>
      </c>
      <c r="P511" s="175" t="e">
        <f>IF(M511="No Mapped Crop","",INDEX('Inputs_Metric 31'!$M$7:$O$26,MATCH(M511,'Inputs_Metric 31'!$G$7:$G$26,0),MATCH('Inputs_Metric 31'!$H$44,'Inputs_Metric 31'!$M$6:$O$6,0)))</f>
        <v>#N/A</v>
      </c>
      <c r="Q511" s="184" t="e">
        <f t="shared" si="28"/>
        <v>#N/A</v>
      </c>
      <c r="R511" s="184" t="e">
        <f t="shared" si="29"/>
        <v>#N/A</v>
      </c>
    </row>
    <row r="512" spans="3:18" x14ac:dyDescent="0.25">
      <c r="C512">
        <f t="shared" si="27"/>
        <v>10</v>
      </c>
      <c r="D512">
        <f>COUNTIF($F$4:F512,F512)</f>
        <v>327</v>
      </c>
      <c r="E512" s="40">
        <f>'Agricultural Data'!C512</f>
        <v>0</v>
      </c>
      <c r="F512" s="40">
        <f>'Agricultural Data'!D512</f>
        <v>0</v>
      </c>
      <c r="G512" s="40">
        <f>'Agricultural Data'!E512</f>
        <v>0</v>
      </c>
      <c r="H512" s="38">
        <f>'Agricultural Data'!F512</f>
        <v>0</v>
      </c>
      <c r="I512" s="38">
        <f>'Agricultural Data'!G512</f>
        <v>0</v>
      </c>
      <c r="J512" s="38">
        <f>'Agricultural Data'!H512</f>
        <v>0</v>
      </c>
      <c r="K512" s="118">
        <f>'Agricultural Data'!I512</f>
        <v>0</v>
      </c>
      <c r="L512" s="121">
        <f>'Agricultural Data'!J512</f>
        <v>0</v>
      </c>
      <c r="M512" s="120" t="str">
        <f>IF(J512=0,"No Data",
IF(     OR(   INDEX('Inputs_Metric 31'!$T$6:$T$141,  MATCH($J512,'Inputs_Metric 31'!$S$6:$S$141,0))  =  "",     INDEX('Inputs_Metric 31'!$T$6:$T$141,MATCH($J512,'Inputs_Metric 31'!$S$6:$S$141,0))="CDL_Rev"),                 "No Mapped Crop",                  INDEX('Inputs_Metric 31'!$T$6:$T$141,MATCH($J512,'Inputs_Metric 31'!$S$6:$S$141,0)   )   )
       )</f>
        <v>No Data</v>
      </c>
      <c r="N512" s="120" t="str">
        <f>IF(J512=0,"No Data",
IF(   OR(     INDEX('Inputs_Metric 31'!$U$6:$U$141,MATCH($J512,'Inputs_Metric 31'!$S$6:$S$141,0))="",     INDEX('Inputs_Metric 31'!$U$6:$U$141,MATCH($J512,'Inputs_Metric 31'!$S$6:$S$141,0))="CDL_Rev"  ),     "No Mapped Crop",INDEX('Inputs_Metric 31'!$U$6:$U$141,MATCH($J512,'Inputs_Metric 31'!$S$6:$S$141,0))))</f>
        <v>No Data</v>
      </c>
      <c r="O512" s="102" t="e">
        <f>IF(N512="No Mapped Crop","",'Inputs_Metric 31'!$H$43*INDEX('Inputs_Metric 31'!$D$6:$D$109,MATCH(CONCATENATE(N512,H512),'Inputs_Metric 31'!$E$6:$E$109,0)))</f>
        <v>#N/A</v>
      </c>
      <c r="P512" s="175" t="e">
        <f>IF(M512="No Mapped Crop","",INDEX('Inputs_Metric 31'!$M$7:$O$26,MATCH(M512,'Inputs_Metric 31'!$G$7:$G$26,0),MATCH('Inputs_Metric 31'!$H$44,'Inputs_Metric 31'!$M$6:$O$6,0)))</f>
        <v>#N/A</v>
      </c>
      <c r="Q512" s="184" t="e">
        <f t="shared" si="28"/>
        <v>#N/A</v>
      </c>
      <c r="R512" s="184" t="e">
        <f t="shared" si="29"/>
        <v>#N/A</v>
      </c>
    </row>
    <row r="513" spans="3:18" x14ac:dyDescent="0.25">
      <c r="C513">
        <f t="shared" si="27"/>
        <v>10</v>
      </c>
      <c r="D513">
        <f>COUNTIF($F$4:F513,F513)</f>
        <v>328</v>
      </c>
      <c r="E513" s="40">
        <f>'Agricultural Data'!C513</f>
        <v>0</v>
      </c>
      <c r="F513" s="40">
        <f>'Agricultural Data'!D513</f>
        <v>0</v>
      </c>
      <c r="G513" s="40">
        <f>'Agricultural Data'!E513</f>
        <v>0</v>
      </c>
      <c r="H513" s="38">
        <f>'Agricultural Data'!F513</f>
        <v>0</v>
      </c>
      <c r="I513" s="38">
        <f>'Agricultural Data'!G513</f>
        <v>0</v>
      </c>
      <c r="J513" s="38">
        <f>'Agricultural Data'!H513</f>
        <v>0</v>
      </c>
      <c r="K513" s="118">
        <f>'Agricultural Data'!I513</f>
        <v>0</v>
      </c>
      <c r="L513" s="121">
        <f>'Agricultural Data'!J513</f>
        <v>0</v>
      </c>
      <c r="M513" s="120" t="str">
        <f>IF(J513=0,"No Data",
IF(     OR(   INDEX('Inputs_Metric 31'!$T$6:$T$141,  MATCH($J513,'Inputs_Metric 31'!$S$6:$S$141,0))  =  "",     INDEX('Inputs_Metric 31'!$T$6:$T$141,MATCH($J513,'Inputs_Metric 31'!$S$6:$S$141,0))="CDL_Rev"),                 "No Mapped Crop",                  INDEX('Inputs_Metric 31'!$T$6:$T$141,MATCH($J513,'Inputs_Metric 31'!$S$6:$S$141,0)   )   )
       )</f>
        <v>No Data</v>
      </c>
      <c r="N513" s="120" t="str">
        <f>IF(J513=0,"No Data",
IF(   OR(     INDEX('Inputs_Metric 31'!$U$6:$U$141,MATCH($J513,'Inputs_Metric 31'!$S$6:$S$141,0))="",     INDEX('Inputs_Metric 31'!$U$6:$U$141,MATCH($J513,'Inputs_Metric 31'!$S$6:$S$141,0))="CDL_Rev"  ),     "No Mapped Crop",INDEX('Inputs_Metric 31'!$U$6:$U$141,MATCH($J513,'Inputs_Metric 31'!$S$6:$S$141,0))))</f>
        <v>No Data</v>
      </c>
      <c r="O513" s="102" t="e">
        <f>IF(N513="No Mapped Crop","",'Inputs_Metric 31'!$H$43*INDEX('Inputs_Metric 31'!$D$6:$D$109,MATCH(CONCATENATE(N513,H513),'Inputs_Metric 31'!$E$6:$E$109,0)))</f>
        <v>#N/A</v>
      </c>
      <c r="P513" s="175" t="e">
        <f>IF(M513="No Mapped Crop","",INDEX('Inputs_Metric 31'!$M$7:$O$26,MATCH(M513,'Inputs_Metric 31'!$G$7:$G$26,0),MATCH('Inputs_Metric 31'!$H$44,'Inputs_Metric 31'!$M$6:$O$6,0)))</f>
        <v>#N/A</v>
      </c>
      <c r="Q513" s="184" t="e">
        <f t="shared" si="28"/>
        <v>#N/A</v>
      </c>
      <c r="R513" s="184" t="e">
        <f t="shared" si="29"/>
        <v>#N/A</v>
      </c>
    </row>
    <row r="514" spans="3:18" x14ac:dyDescent="0.25">
      <c r="C514">
        <f t="shared" si="27"/>
        <v>10</v>
      </c>
      <c r="D514">
        <f>COUNTIF($F$4:F514,F514)</f>
        <v>329</v>
      </c>
      <c r="E514" s="40">
        <f>'Agricultural Data'!C514</f>
        <v>0</v>
      </c>
      <c r="F514" s="40">
        <f>'Agricultural Data'!D514</f>
        <v>0</v>
      </c>
      <c r="G514" s="40">
        <f>'Agricultural Data'!E514</f>
        <v>0</v>
      </c>
      <c r="H514" s="38">
        <f>'Agricultural Data'!F514</f>
        <v>0</v>
      </c>
      <c r="I514" s="38">
        <f>'Agricultural Data'!G514</f>
        <v>0</v>
      </c>
      <c r="J514" s="38">
        <f>'Agricultural Data'!H514</f>
        <v>0</v>
      </c>
      <c r="K514" s="118">
        <f>'Agricultural Data'!I514</f>
        <v>0</v>
      </c>
      <c r="L514" s="121">
        <f>'Agricultural Data'!J514</f>
        <v>0</v>
      </c>
      <c r="M514" s="120" t="str">
        <f>IF(J514=0,"No Data",
IF(     OR(   INDEX('Inputs_Metric 31'!$T$6:$T$141,  MATCH($J514,'Inputs_Metric 31'!$S$6:$S$141,0))  =  "",     INDEX('Inputs_Metric 31'!$T$6:$T$141,MATCH($J514,'Inputs_Metric 31'!$S$6:$S$141,0))="CDL_Rev"),                 "No Mapped Crop",                  INDEX('Inputs_Metric 31'!$T$6:$T$141,MATCH($J514,'Inputs_Metric 31'!$S$6:$S$141,0)   )   )
       )</f>
        <v>No Data</v>
      </c>
      <c r="N514" s="120" t="str">
        <f>IF(J514=0,"No Data",
IF(   OR(     INDEX('Inputs_Metric 31'!$U$6:$U$141,MATCH($J514,'Inputs_Metric 31'!$S$6:$S$141,0))="",     INDEX('Inputs_Metric 31'!$U$6:$U$141,MATCH($J514,'Inputs_Metric 31'!$S$6:$S$141,0))="CDL_Rev"  ),     "No Mapped Crop",INDEX('Inputs_Metric 31'!$U$6:$U$141,MATCH($J514,'Inputs_Metric 31'!$S$6:$S$141,0))))</f>
        <v>No Data</v>
      </c>
      <c r="O514" s="102" t="e">
        <f>IF(N514="No Mapped Crop","",'Inputs_Metric 31'!$H$43*INDEX('Inputs_Metric 31'!$D$6:$D$109,MATCH(CONCATENATE(N514,H514),'Inputs_Metric 31'!$E$6:$E$109,0)))</f>
        <v>#N/A</v>
      </c>
      <c r="P514" s="175" t="e">
        <f>IF(M514="No Mapped Crop","",INDEX('Inputs_Metric 31'!$M$7:$O$26,MATCH(M514,'Inputs_Metric 31'!$G$7:$G$26,0),MATCH('Inputs_Metric 31'!$H$44,'Inputs_Metric 31'!$M$6:$O$6,0)))</f>
        <v>#N/A</v>
      </c>
      <c r="Q514" s="184" t="e">
        <f t="shared" si="28"/>
        <v>#N/A</v>
      </c>
      <c r="R514" s="184" t="e">
        <f t="shared" si="29"/>
        <v>#N/A</v>
      </c>
    </row>
    <row r="515" spans="3:18" x14ac:dyDescent="0.25">
      <c r="C515">
        <f t="shared" si="27"/>
        <v>10</v>
      </c>
      <c r="D515">
        <f>COUNTIF($F$4:F515,F515)</f>
        <v>330</v>
      </c>
      <c r="E515" s="40">
        <f>'Agricultural Data'!C515</f>
        <v>0</v>
      </c>
      <c r="F515" s="40">
        <f>'Agricultural Data'!D515</f>
        <v>0</v>
      </c>
      <c r="G515" s="40">
        <f>'Agricultural Data'!E515</f>
        <v>0</v>
      </c>
      <c r="H515" s="38">
        <f>'Agricultural Data'!F515</f>
        <v>0</v>
      </c>
      <c r="I515" s="38">
        <f>'Agricultural Data'!G515</f>
        <v>0</v>
      </c>
      <c r="J515" s="38">
        <f>'Agricultural Data'!H515</f>
        <v>0</v>
      </c>
      <c r="K515" s="118">
        <f>'Agricultural Data'!I515</f>
        <v>0</v>
      </c>
      <c r="L515" s="121">
        <f>'Agricultural Data'!J515</f>
        <v>0</v>
      </c>
      <c r="M515" s="120" t="str">
        <f>IF(J515=0,"No Data",
IF(     OR(   INDEX('Inputs_Metric 31'!$T$6:$T$141,  MATCH($J515,'Inputs_Metric 31'!$S$6:$S$141,0))  =  "",     INDEX('Inputs_Metric 31'!$T$6:$T$141,MATCH($J515,'Inputs_Metric 31'!$S$6:$S$141,0))="CDL_Rev"),                 "No Mapped Crop",                  INDEX('Inputs_Metric 31'!$T$6:$T$141,MATCH($J515,'Inputs_Metric 31'!$S$6:$S$141,0)   )   )
       )</f>
        <v>No Data</v>
      </c>
      <c r="N515" s="120" t="str">
        <f>IF(J515=0,"No Data",
IF(   OR(     INDEX('Inputs_Metric 31'!$U$6:$U$141,MATCH($J515,'Inputs_Metric 31'!$S$6:$S$141,0))="",     INDEX('Inputs_Metric 31'!$U$6:$U$141,MATCH($J515,'Inputs_Metric 31'!$S$6:$S$141,0))="CDL_Rev"  ),     "No Mapped Crop",INDEX('Inputs_Metric 31'!$U$6:$U$141,MATCH($J515,'Inputs_Metric 31'!$S$6:$S$141,0))))</f>
        <v>No Data</v>
      </c>
      <c r="O515" s="102" t="e">
        <f>IF(N515="No Mapped Crop","",'Inputs_Metric 31'!$H$43*INDEX('Inputs_Metric 31'!$D$6:$D$109,MATCH(CONCATENATE(N515,H515),'Inputs_Metric 31'!$E$6:$E$109,0)))</f>
        <v>#N/A</v>
      </c>
      <c r="P515" s="175" t="e">
        <f>IF(M515="No Mapped Crop","",INDEX('Inputs_Metric 31'!$M$7:$O$26,MATCH(M515,'Inputs_Metric 31'!$G$7:$G$26,0),MATCH('Inputs_Metric 31'!$H$44,'Inputs_Metric 31'!$M$6:$O$6,0)))</f>
        <v>#N/A</v>
      </c>
      <c r="Q515" s="184" t="e">
        <f t="shared" si="28"/>
        <v>#N/A</v>
      </c>
      <c r="R515" s="184" t="e">
        <f t="shared" si="29"/>
        <v>#N/A</v>
      </c>
    </row>
    <row r="516" spans="3:18" x14ac:dyDescent="0.25">
      <c r="C516">
        <f t="shared" si="27"/>
        <v>10</v>
      </c>
      <c r="D516">
        <f>COUNTIF($F$4:F516,F516)</f>
        <v>331</v>
      </c>
      <c r="E516" s="40">
        <f>'Agricultural Data'!C516</f>
        <v>0</v>
      </c>
      <c r="F516" s="40">
        <f>'Agricultural Data'!D516</f>
        <v>0</v>
      </c>
      <c r="G516" s="40">
        <f>'Agricultural Data'!E516</f>
        <v>0</v>
      </c>
      <c r="H516" s="38">
        <f>'Agricultural Data'!F516</f>
        <v>0</v>
      </c>
      <c r="I516" s="38">
        <f>'Agricultural Data'!G516</f>
        <v>0</v>
      </c>
      <c r="J516" s="38">
        <f>'Agricultural Data'!H516</f>
        <v>0</v>
      </c>
      <c r="K516" s="118">
        <f>'Agricultural Data'!I516</f>
        <v>0</v>
      </c>
      <c r="L516" s="121">
        <f>'Agricultural Data'!J516</f>
        <v>0</v>
      </c>
      <c r="M516" s="120" t="str">
        <f>IF(J516=0,"No Data",
IF(     OR(   INDEX('Inputs_Metric 31'!$T$6:$T$141,  MATCH($J516,'Inputs_Metric 31'!$S$6:$S$141,0))  =  "",     INDEX('Inputs_Metric 31'!$T$6:$T$141,MATCH($J516,'Inputs_Metric 31'!$S$6:$S$141,0))="CDL_Rev"),                 "No Mapped Crop",                  INDEX('Inputs_Metric 31'!$T$6:$T$141,MATCH($J516,'Inputs_Metric 31'!$S$6:$S$141,0)   )   )
       )</f>
        <v>No Data</v>
      </c>
      <c r="N516" s="120" t="str">
        <f>IF(J516=0,"No Data",
IF(   OR(     INDEX('Inputs_Metric 31'!$U$6:$U$141,MATCH($J516,'Inputs_Metric 31'!$S$6:$S$141,0))="",     INDEX('Inputs_Metric 31'!$U$6:$U$141,MATCH($J516,'Inputs_Metric 31'!$S$6:$S$141,0))="CDL_Rev"  ),     "No Mapped Crop",INDEX('Inputs_Metric 31'!$U$6:$U$141,MATCH($J516,'Inputs_Metric 31'!$S$6:$S$141,0))))</f>
        <v>No Data</v>
      </c>
      <c r="O516" s="102" t="e">
        <f>IF(N516="No Mapped Crop","",'Inputs_Metric 31'!$H$43*INDEX('Inputs_Metric 31'!$D$6:$D$109,MATCH(CONCATENATE(N516,H516),'Inputs_Metric 31'!$E$6:$E$109,0)))</f>
        <v>#N/A</v>
      </c>
      <c r="P516" s="175" t="e">
        <f>IF(M516="No Mapped Crop","",INDEX('Inputs_Metric 31'!$M$7:$O$26,MATCH(M516,'Inputs_Metric 31'!$G$7:$G$26,0),MATCH('Inputs_Metric 31'!$H$44,'Inputs_Metric 31'!$M$6:$O$6,0)))</f>
        <v>#N/A</v>
      </c>
      <c r="Q516" s="184" t="e">
        <f t="shared" si="28"/>
        <v>#N/A</v>
      </c>
      <c r="R516" s="184" t="e">
        <f t="shared" si="29"/>
        <v>#N/A</v>
      </c>
    </row>
    <row r="517" spans="3:18" x14ac:dyDescent="0.25">
      <c r="C517">
        <f t="shared" si="27"/>
        <v>10</v>
      </c>
      <c r="D517">
        <f>COUNTIF($F$4:F517,F517)</f>
        <v>332</v>
      </c>
      <c r="E517" s="40">
        <f>'Agricultural Data'!C517</f>
        <v>0</v>
      </c>
      <c r="F517" s="40">
        <f>'Agricultural Data'!D517</f>
        <v>0</v>
      </c>
      <c r="G517" s="40">
        <f>'Agricultural Data'!E517</f>
        <v>0</v>
      </c>
      <c r="H517" s="38">
        <f>'Agricultural Data'!F517</f>
        <v>0</v>
      </c>
      <c r="I517" s="38">
        <f>'Agricultural Data'!G517</f>
        <v>0</v>
      </c>
      <c r="J517" s="38">
        <f>'Agricultural Data'!H517</f>
        <v>0</v>
      </c>
      <c r="K517" s="118">
        <f>'Agricultural Data'!I517</f>
        <v>0</v>
      </c>
      <c r="L517" s="121">
        <f>'Agricultural Data'!J517</f>
        <v>0</v>
      </c>
      <c r="M517" s="120" t="str">
        <f>IF(J517=0,"No Data",
IF(     OR(   INDEX('Inputs_Metric 31'!$T$6:$T$141,  MATCH($J517,'Inputs_Metric 31'!$S$6:$S$141,0))  =  "",     INDEX('Inputs_Metric 31'!$T$6:$T$141,MATCH($J517,'Inputs_Metric 31'!$S$6:$S$141,0))="CDL_Rev"),                 "No Mapped Crop",                  INDEX('Inputs_Metric 31'!$T$6:$T$141,MATCH($J517,'Inputs_Metric 31'!$S$6:$S$141,0)   )   )
       )</f>
        <v>No Data</v>
      </c>
      <c r="N517" s="120" t="str">
        <f>IF(J517=0,"No Data",
IF(   OR(     INDEX('Inputs_Metric 31'!$U$6:$U$141,MATCH($J517,'Inputs_Metric 31'!$S$6:$S$141,0))="",     INDEX('Inputs_Metric 31'!$U$6:$U$141,MATCH($J517,'Inputs_Metric 31'!$S$6:$S$141,0))="CDL_Rev"  ),     "No Mapped Crop",INDEX('Inputs_Metric 31'!$U$6:$U$141,MATCH($J517,'Inputs_Metric 31'!$S$6:$S$141,0))))</f>
        <v>No Data</v>
      </c>
      <c r="O517" s="102" t="e">
        <f>IF(N517="No Mapped Crop","",'Inputs_Metric 31'!$H$43*INDEX('Inputs_Metric 31'!$D$6:$D$109,MATCH(CONCATENATE(N517,H517),'Inputs_Metric 31'!$E$6:$E$109,0)))</f>
        <v>#N/A</v>
      </c>
      <c r="P517" s="175" t="e">
        <f>IF(M517="No Mapped Crop","",INDEX('Inputs_Metric 31'!$M$7:$O$26,MATCH(M517,'Inputs_Metric 31'!$G$7:$G$26,0),MATCH('Inputs_Metric 31'!$H$44,'Inputs_Metric 31'!$M$6:$O$6,0)))</f>
        <v>#N/A</v>
      </c>
      <c r="Q517" s="184" t="e">
        <f t="shared" si="28"/>
        <v>#N/A</v>
      </c>
      <c r="R517" s="184" t="e">
        <f t="shared" si="29"/>
        <v>#N/A</v>
      </c>
    </row>
    <row r="518" spans="3:18" x14ac:dyDescent="0.25">
      <c r="C518">
        <f t="shared" si="27"/>
        <v>10</v>
      </c>
      <c r="D518">
        <f>COUNTIF($F$4:F518,F518)</f>
        <v>333</v>
      </c>
      <c r="E518" s="40">
        <f>'Agricultural Data'!C518</f>
        <v>0</v>
      </c>
      <c r="F518" s="40">
        <f>'Agricultural Data'!D518</f>
        <v>0</v>
      </c>
      <c r="G518" s="40">
        <f>'Agricultural Data'!E518</f>
        <v>0</v>
      </c>
      <c r="H518" s="38">
        <f>'Agricultural Data'!F518</f>
        <v>0</v>
      </c>
      <c r="I518" s="38">
        <f>'Agricultural Data'!G518</f>
        <v>0</v>
      </c>
      <c r="J518" s="38">
        <f>'Agricultural Data'!H518</f>
        <v>0</v>
      </c>
      <c r="K518" s="118">
        <f>'Agricultural Data'!I518</f>
        <v>0</v>
      </c>
      <c r="L518" s="121">
        <f>'Agricultural Data'!J518</f>
        <v>0</v>
      </c>
      <c r="M518" s="120" t="str">
        <f>IF(J518=0,"No Data",
IF(     OR(   INDEX('Inputs_Metric 31'!$T$6:$T$141,  MATCH($J518,'Inputs_Metric 31'!$S$6:$S$141,0))  =  "",     INDEX('Inputs_Metric 31'!$T$6:$T$141,MATCH($J518,'Inputs_Metric 31'!$S$6:$S$141,0))="CDL_Rev"),                 "No Mapped Crop",                  INDEX('Inputs_Metric 31'!$T$6:$T$141,MATCH($J518,'Inputs_Metric 31'!$S$6:$S$141,0)   )   )
       )</f>
        <v>No Data</v>
      </c>
      <c r="N518" s="120" t="str">
        <f>IF(J518=0,"No Data",
IF(   OR(     INDEX('Inputs_Metric 31'!$U$6:$U$141,MATCH($J518,'Inputs_Metric 31'!$S$6:$S$141,0))="",     INDEX('Inputs_Metric 31'!$U$6:$U$141,MATCH($J518,'Inputs_Metric 31'!$S$6:$S$141,0))="CDL_Rev"  ),     "No Mapped Crop",INDEX('Inputs_Metric 31'!$U$6:$U$141,MATCH($J518,'Inputs_Metric 31'!$S$6:$S$141,0))))</f>
        <v>No Data</v>
      </c>
      <c r="O518" s="102" t="e">
        <f>IF(N518="No Mapped Crop","",'Inputs_Metric 31'!$H$43*INDEX('Inputs_Metric 31'!$D$6:$D$109,MATCH(CONCATENATE(N518,H518),'Inputs_Metric 31'!$E$6:$E$109,0)))</f>
        <v>#N/A</v>
      </c>
      <c r="P518" s="175" t="e">
        <f>IF(M518="No Mapped Crop","",INDEX('Inputs_Metric 31'!$M$7:$O$26,MATCH(M518,'Inputs_Metric 31'!$G$7:$G$26,0),MATCH('Inputs_Metric 31'!$H$44,'Inputs_Metric 31'!$M$6:$O$6,0)))</f>
        <v>#N/A</v>
      </c>
      <c r="Q518" s="184" t="e">
        <f t="shared" si="28"/>
        <v>#N/A</v>
      </c>
      <c r="R518" s="184" t="e">
        <f t="shared" si="29"/>
        <v>#N/A</v>
      </c>
    </row>
    <row r="519" spans="3:18" x14ac:dyDescent="0.25">
      <c r="C519">
        <f t="shared" si="27"/>
        <v>10</v>
      </c>
      <c r="D519">
        <f>COUNTIF($F$4:F519,F519)</f>
        <v>334</v>
      </c>
      <c r="E519" s="40">
        <f>'Agricultural Data'!C519</f>
        <v>0</v>
      </c>
      <c r="F519" s="40">
        <f>'Agricultural Data'!D519</f>
        <v>0</v>
      </c>
      <c r="G519" s="40">
        <f>'Agricultural Data'!E519</f>
        <v>0</v>
      </c>
      <c r="H519" s="38">
        <f>'Agricultural Data'!F519</f>
        <v>0</v>
      </c>
      <c r="I519" s="38">
        <f>'Agricultural Data'!G519</f>
        <v>0</v>
      </c>
      <c r="J519" s="38">
        <f>'Agricultural Data'!H519</f>
        <v>0</v>
      </c>
      <c r="K519" s="118">
        <f>'Agricultural Data'!I519</f>
        <v>0</v>
      </c>
      <c r="L519" s="121">
        <f>'Agricultural Data'!J519</f>
        <v>0</v>
      </c>
      <c r="M519" s="120" t="str">
        <f>IF(J519=0,"No Data",
IF(     OR(   INDEX('Inputs_Metric 31'!$T$6:$T$141,  MATCH($J519,'Inputs_Metric 31'!$S$6:$S$141,0))  =  "",     INDEX('Inputs_Metric 31'!$T$6:$T$141,MATCH($J519,'Inputs_Metric 31'!$S$6:$S$141,0))="CDL_Rev"),                 "No Mapped Crop",                  INDEX('Inputs_Metric 31'!$T$6:$T$141,MATCH($J519,'Inputs_Metric 31'!$S$6:$S$141,0)   )   )
       )</f>
        <v>No Data</v>
      </c>
      <c r="N519" s="120" t="str">
        <f>IF(J519=0,"No Data",
IF(   OR(     INDEX('Inputs_Metric 31'!$U$6:$U$141,MATCH($J519,'Inputs_Metric 31'!$S$6:$S$141,0))="",     INDEX('Inputs_Metric 31'!$U$6:$U$141,MATCH($J519,'Inputs_Metric 31'!$S$6:$S$141,0))="CDL_Rev"  ),     "No Mapped Crop",INDEX('Inputs_Metric 31'!$U$6:$U$141,MATCH($J519,'Inputs_Metric 31'!$S$6:$S$141,0))))</f>
        <v>No Data</v>
      </c>
      <c r="O519" s="102" t="e">
        <f>IF(N519="No Mapped Crop","",'Inputs_Metric 31'!$H$43*INDEX('Inputs_Metric 31'!$D$6:$D$109,MATCH(CONCATENATE(N519,H519),'Inputs_Metric 31'!$E$6:$E$109,0)))</f>
        <v>#N/A</v>
      </c>
      <c r="P519" s="175" t="e">
        <f>IF(M519="No Mapped Crop","",INDEX('Inputs_Metric 31'!$M$7:$O$26,MATCH(M519,'Inputs_Metric 31'!$G$7:$G$26,0),MATCH('Inputs_Metric 31'!$H$44,'Inputs_Metric 31'!$M$6:$O$6,0)))</f>
        <v>#N/A</v>
      </c>
      <c r="Q519" s="184" t="e">
        <f t="shared" si="28"/>
        <v>#N/A</v>
      </c>
      <c r="R519" s="184" t="e">
        <f t="shared" si="29"/>
        <v>#N/A</v>
      </c>
    </row>
    <row r="520" spans="3:18" x14ac:dyDescent="0.25">
      <c r="C520">
        <f t="shared" si="27"/>
        <v>10</v>
      </c>
      <c r="D520">
        <f>COUNTIF($F$4:F520,F520)</f>
        <v>335</v>
      </c>
      <c r="E520" s="40">
        <f>'Agricultural Data'!C520</f>
        <v>0</v>
      </c>
      <c r="F520" s="40">
        <f>'Agricultural Data'!D520</f>
        <v>0</v>
      </c>
      <c r="G520" s="40">
        <f>'Agricultural Data'!E520</f>
        <v>0</v>
      </c>
      <c r="H520" s="38">
        <f>'Agricultural Data'!F520</f>
        <v>0</v>
      </c>
      <c r="I520" s="38">
        <f>'Agricultural Data'!G520</f>
        <v>0</v>
      </c>
      <c r="J520" s="38">
        <f>'Agricultural Data'!H520</f>
        <v>0</v>
      </c>
      <c r="K520" s="118">
        <f>'Agricultural Data'!I520</f>
        <v>0</v>
      </c>
      <c r="L520" s="121">
        <f>'Agricultural Data'!J520</f>
        <v>0</v>
      </c>
      <c r="M520" s="120" t="str">
        <f>IF(J520=0,"No Data",
IF(     OR(   INDEX('Inputs_Metric 31'!$T$6:$T$141,  MATCH($J520,'Inputs_Metric 31'!$S$6:$S$141,0))  =  "",     INDEX('Inputs_Metric 31'!$T$6:$T$141,MATCH($J520,'Inputs_Metric 31'!$S$6:$S$141,0))="CDL_Rev"),                 "No Mapped Crop",                  INDEX('Inputs_Metric 31'!$T$6:$T$141,MATCH($J520,'Inputs_Metric 31'!$S$6:$S$141,0)   )   )
       )</f>
        <v>No Data</v>
      </c>
      <c r="N520" s="120" t="str">
        <f>IF(J520=0,"No Data",
IF(   OR(     INDEX('Inputs_Metric 31'!$U$6:$U$141,MATCH($J520,'Inputs_Metric 31'!$S$6:$S$141,0))="",     INDEX('Inputs_Metric 31'!$U$6:$U$141,MATCH($J520,'Inputs_Metric 31'!$S$6:$S$141,0))="CDL_Rev"  ),     "No Mapped Crop",INDEX('Inputs_Metric 31'!$U$6:$U$141,MATCH($J520,'Inputs_Metric 31'!$S$6:$S$141,0))))</f>
        <v>No Data</v>
      </c>
      <c r="O520" s="102" t="e">
        <f>IF(N520="No Mapped Crop","",'Inputs_Metric 31'!$H$43*INDEX('Inputs_Metric 31'!$D$6:$D$109,MATCH(CONCATENATE(N520,H520),'Inputs_Metric 31'!$E$6:$E$109,0)))</f>
        <v>#N/A</v>
      </c>
      <c r="P520" s="175" t="e">
        <f>IF(M520="No Mapped Crop","",INDEX('Inputs_Metric 31'!$M$7:$O$26,MATCH(M520,'Inputs_Metric 31'!$G$7:$G$26,0),MATCH('Inputs_Metric 31'!$H$44,'Inputs_Metric 31'!$M$6:$O$6,0)))</f>
        <v>#N/A</v>
      </c>
      <c r="Q520" s="184" t="e">
        <f t="shared" si="28"/>
        <v>#N/A</v>
      </c>
      <c r="R520" s="184" t="e">
        <f t="shared" si="29"/>
        <v>#N/A</v>
      </c>
    </row>
    <row r="521" spans="3:18" x14ac:dyDescent="0.25">
      <c r="C521">
        <f t="shared" si="27"/>
        <v>10</v>
      </c>
      <c r="D521">
        <f>COUNTIF($F$4:F521,F521)</f>
        <v>336</v>
      </c>
      <c r="E521" s="40">
        <f>'Agricultural Data'!C521</f>
        <v>0</v>
      </c>
      <c r="F521" s="40">
        <f>'Agricultural Data'!D521</f>
        <v>0</v>
      </c>
      <c r="G521" s="40">
        <f>'Agricultural Data'!E521</f>
        <v>0</v>
      </c>
      <c r="H521" s="38">
        <f>'Agricultural Data'!F521</f>
        <v>0</v>
      </c>
      <c r="I521" s="38">
        <f>'Agricultural Data'!G521</f>
        <v>0</v>
      </c>
      <c r="J521" s="38">
        <f>'Agricultural Data'!H521</f>
        <v>0</v>
      </c>
      <c r="K521" s="118">
        <f>'Agricultural Data'!I521</f>
        <v>0</v>
      </c>
      <c r="L521" s="121">
        <f>'Agricultural Data'!J521</f>
        <v>0</v>
      </c>
      <c r="M521" s="120" t="str">
        <f>IF(J521=0,"No Data",
IF(     OR(   INDEX('Inputs_Metric 31'!$T$6:$T$141,  MATCH($J521,'Inputs_Metric 31'!$S$6:$S$141,0))  =  "",     INDEX('Inputs_Metric 31'!$T$6:$T$141,MATCH($J521,'Inputs_Metric 31'!$S$6:$S$141,0))="CDL_Rev"),                 "No Mapped Crop",                  INDEX('Inputs_Metric 31'!$T$6:$T$141,MATCH($J521,'Inputs_Metric 31'!$S$6:$S$141,0)   )   )
       )</f>
        <v>No Data</v>
      </c>
      <c r="N521" s="120" t="str">
        <f>IF(J521=0,"No Data",
IF(   OR(     INDEX('Inputs_Metric 31'!$U$6:$U$141,MATCH($J521,'Inputs_Metric 31'!$S$6:$S$141,0))="",     INDEX('Inputs_Metric 31'!$U$6:$U$141,MATCH($J521,'Inputs_Metric 31'!$S$6:$S$141,0))="CDL_Rev"  ),     "No Mapped Crop",INDEX('Inputs_Metric 31'!$U$6:$U$141,MATCH($J521,'Inputs_Metric 31'!$S$6:$S$141,0))))</f>
        <v>No Data</v>
      </c>
      <c r="O521" s="102" t="e">
        <f>IF(N521="No Mapped Crop","",'Inputs_Metric 31'!$H$43*INDEX('Inputs_Metric 31'!$D$6:$D$109,MATCH(CONCATENATE(N521,H521),'Inputs_Metric 31'!$E$6:$E$109,0)))</f>
        <v>#N/A</v>
      </c>
      <c r="P521" s="175" t="e">
        <f>IF(M521="No Mapped Crop","",INDEX('Inputs_Metric 31'!$M$7:$O$26,MATCH(M521,'Inputs_Metric 31'!$G$7:$G$26,0),MATCH('Inputs_Metric 31'!$H$44,'Inputs_Metric 31'!$M$6:$O$6,0)))</f>
        <v>#N/A</v>
      </c>
      <c r="Q521" s="184" t="e">
        <f t="shared" si="28"/>
        <v>#N/A</v>
      </c>
      <c r="R521" s="184" t="e">
        <f t="shared" si="29"/>
        <v>#N/A</v>
      </c>
    </row>
    <row r="522" spans="3:18" x14ac:dyDescent="0.25">
      <c r="C522">
        <f t="shared" si="27"/>
        <v>10</v>
      </c>
      <c r="D522">
        <f>COUNTIF($F$4:F522,F522)</f>
        <v>337</v>
      </c>
      <c r="E522" s="40">
        <f>'Agricultural Data'!C522</f>
        <v>0</v>
      </c>
      <c r="F522" s="40">
        <f>'Agricultural Data'!D522</f>
        <v>0</v>
      </c>
      <c r="G522" s="40">
        <f>'Agricultural Data'!E522</f>
        <v>0</v>
      </c>
      <c r="H522" s="38">
        <f>'Agricultural Data'!F522</f>
        <v>0</v>
      </c>
      <c r="I522" s="38">
        <f>'Agricultural Data'!G522</f>
        <v>0</v>
      </c>
      <c r="J522" s="38">
        <f>'Agricultural Data'!H522</f>
        <v>0</v>
      </c>
      <c r="K522" s="118">
        <f>'Agricultural Data'!I522</f>
        <v>0</v>
      </c>
      <c r="L522" s="121">
        <f>'Agricultural Data'!J522</f>
        <v>0</v>
      </c>
      <c r="M522" s="120" t="str">
        <f>IF(J522=0,"No Data",
IF(     OR(   INDEX('Inputs_Metric 31'!$T$6:$T$141,  MATCH($J522,'Inputs_Metric 31'!$S$6:$S$141,0))  =  "",     INDEX('Inputs_Metric 31'!$T$6:$T$141,MATCH($J522,'Inputs_Metric 31'!$S$6:$S$141,0))="CDL_Rev"),                 "No Mapped Crop",                  INDEX('Inputs_Metric 31'!$T$6:$T$141,MATCH($J522,'Inputs_Metric 31'!$S$6:$S$141,0)   )   )
       )</f>
        <v>No Data</v>
      </c>
      <c r="N522" s="120" t="str">
        <f>IF(J522=0,"No Data",
IF(   OR(     INDEX('Inputs_Metric 31'!$U$6:$U$141,MATCH($J522,'Inputs_Metric 31'!$S$6:$S$141,0))="",     INDEX('Inputs_Metric 31'!$U$6:$U$141,MATCH($J522,'Inputs_Metric 31'!$S$6:$S$141,0))="CDL_Rev"  ),     "No Mapped Crop",INDEX('Inputs_Metric 31'!$U$6:$U$141,MATCH($J522,'Inputs_Metric 31'!$S$6:$S$141,0))))</f>
        <v>No Data</v>
      </c>
      <c r="O522" s="102" t="e">
        <f>IF(N522="No Mapped Crop","",'Inputs_Metric 31'!$H$43*INDEX('Inputs_Metric 31'!$D$6:$D$109,MATCH(CONCATENATE(N522,H522),'Inputs_Metric 31'!$E$6:$E$109,0)))</f>
        <v>#N/A</v>
      </c>
      <c r="P522" s="175" t="e">
        <f>IF(M522="No Mapped Crop","",INDEX('Inputs_Metric 31'!$M$7:$O$26,MATCH(M522,'Inputs_Metric 31'!$G$7:$G$26,0),MATCH('Inputs_Metric 31'!$H$44,'Inputs_Metric 31'!$M$6:$O$6,0)))</f>
        <v>#N/A</v>
      </c>
      <c r="Q522" s="184" t="e">
        <f t="shared" si="28"/>
        <v>#N/A</v>
      </c>
      <c r="R522" s="184" t="e">
        <f t="shared" si="29"/>
        <v>#N/A</v>
      </c>
    </row>
    <row r="523" spans="3:18" x14ac:dyDescent="0.25">
      <c r="C523">
        <f t="shared" si="27"/>
        <v>10</v>
      </c>
      <c r="D523">
        <f>COUNTIF($F$4:F523,F523)</f>
        <v>338</v>
      </c>
      <c r="E523" s="40">
        <f>'Agricultural Data'!C523</f>
        <v>0</v>
      </c>
      <c r="F523" s="40">
        <f>'Agricultural Data'!D523</f>
        <v>0</v>
      </c>
      <c r="G523" s="40">
        <f>'Agricultural Data'!E523</f>
        <v>0</v>
      </c>
      <c r="H523" s="38">
        <f>'Agricultural Data'!F523</f>
        <v>0</v>
      </c>
      <c r="I523" s="38">
        <f>'Agricultural Data'!G523</f>
        <v>0</v>
      </c>
      <c r="J523" s="38">
        <f>'Agricultural Data'!H523</f>
        <v>0</v>
      </c>
      <c r="K523" s="118">
        <f>'Agricultural Data'!I523</f>
        <v>0</v>
      </c>
      <c r="L523" s="121">
        <f>'Agricultural Data'!J523</f>
        <v>0</v>
      </c>
      <c r="M523" s="120" t="str">
        <f>IF(J523=0,"No Data",
IF(     OR(   INDEX('Inputs_Metric 31'!$T$6:$T$141,  MATCH($J523,'Inputs_Metric 31'!$S$6:$S$141,0))  =  "",     INDEX('Inputs_Metric 31'!$T$6:$T$141,MATCH($J523,'Inputs_Metric 31'!$S$6:$S$141,0))="CDL_Rev"),                 "No Mapped Crop",                  INDEX('Inputs_Metric 31'!$T$6:$T$141,MATCH($J523,'Inputs_Metric 31'!$S$6:$S$141,0)   )   )
       )</f>
        <v>No Data</v>
      </c>
      <c r="N523" s="120" t="str">
        <f>IF(J523=0,"No Data",
IF(   OR(     INDEX('Inputs_Metric 31'!$U$6:$U$141,MATCH($J523,'Inputs_Metric 31'!$S$6:$S$141,0))="",     INDEX('Inputs_Metric 31'!$U$6:$U$141,MATCH($J523,'Inputs_Metric 31'!$S$6:$S$141,0))="CDL_Rev"  ),     "No Mapped Crop",INDEX('Inputs_Metric 31'!$U$6:$U$141,MATCH($J523,'Inputs_Metric 31'!$S$6:$S$141,0))))</f>
        <v>No Data</v>
      </c>
      <c r="O523" s="102" t="e">
        <f>IF(N523="No Mapped Crop","",'Inputs_Metric 31'!$H$43*INDEX('Inputs_Metric 31'!$D$6:$D$109,MATCH(CONCATENATE(N523,H523),'Inputs_Metric 31'!$E$6:$E$109,0)))</f>
        <v>#N/A</v>
      </c>
      <c r="P523" s="175" t="e">
        <f>IF(M523="No Mapped Crop","",INDEX('Inputs_Metric 31'!$M$7:$O$26,MATCH(M523,'Inputs_Metric 31'!$G$7:$G$26,0),MATCH('Inputs_Metric 31'!$H$44,'Inputs_Metric 31'!$M$6:$O$6,0)))</f>
        <v>#N/A</v>
      </c>
      <c r="Q523" s="184" t="e">
        <f t="shared" si="28"/>
        <v>#N/A</v>
      </c>
      <c r="R523" s="184" t="e">
        <f t="shared" si="29"/>
        <v>#N/A</v>
      </c>
    </row>
    <row r="524" spans="3:18" x14ac:dyDescent="0.25">
      <c r="C524">
        <f t="shared" si="27"/>
        <v>10</v>
      </c>
      <c r="D524">
        <f>COUNTIF($F$4:F524,F524)</f>
        <v>339</v>
      </c>
      <c r="E524" s="40">
        <f>'Agricultural Data'!C524</f>
        <v>0</v>
      </c>
      <c r="F524" s="40">
        <f>'Agricultural Data'!D524</f>
        <v>0</v>
      </c>
      <c r="G524" s="40">
        <f>'Agricultural Data'!E524</f>
        <v>0</v>
      </c>
      <c r="H524" s="38">
        <f>'Agricultural Data'!F524</f>
        <v>0</v>
      </c>
      <c r="I524" s="38">
        <f>'Agricultural Data'!G524</f>
        <v>0</v>
      </c>
      <c r="J524" s="38">
        <f>'Agricultural Data'!H524</f>
        <v>0</v>
      </c>
      <c r="K524" s="118">
        <f>'Agricultural Data'!I524</f>
        <v>0</v>
      </c>
      <c r="L524" s="121">
        <f>'Agricultural Data'!J524</f>
        <v>0</v>
      </c>
      <c r="M524" s="120" t="str">
        <f>IF(J524=0,"No Data",
IF(     OR(   INDEX('Inputs_Metric 31'!$T$6:$T$141,  MATCH($J524,'Inputs_Metric 31'!$S$6:$S$141,0))  =  "",     INDEX('Inputs_Metric 31'!$T$6:$T$141,MATCH($J524,'Inputs_Metric 31'!$S$6:$S$141,0))="CDL_Rev"),                 "No Mapped Crop",                  INDEX('Inputs_Metric 31'!$T$6:$T$141,MATCH($J524,'Inputs_Metric 31'!$S$6:$S$141,0)   )   )
       )</f>
        <v>No Data</v>
      </c>
      <c r="N524" s="120" t="str">
        <f>IF(J524=0,"No Data",
IF(   OR(     INDEX('Inputs_Metric 31'!$U$6:$U$141,MATCH($J524,'Inputs_Metric 31'!$S$6:$S$141,0))="",     INDEX('Inputs_Metric 31'!$U$6:$U$141,MATCH($J524,'Inputs_Metric 31'!$S$6:$S$141,0))="CDL_Rev"  ),     "No Mapped Crop",INDEX('Inputs_Metric 31'!$U$6:$U$141,MATCH($J524,'Inputs_Metric 31'!$S$6:$S$141,0))))</f>
        <v>No Data</v>
      </c>
      <c r="O524" s="102" t="e">
        <f>IF(N524="No Mapped Crop","",'Inputs_Metric 31'!$H$43*INDEX('Inputs_Metric 31'!$D$6:$D$109,MATCH(CONCATENATE(N524,H524),'Inputs_Metric 31'!$E$6:$E$109,0)))</f>
        <v>#N/A</v>
      </c>
      <c r="P524" s="175" t="e">
        <f>IF(M524="No Mapped Crop","",INDEX('Inputs_Metric 31'!$M$7:$O$26,MATCH(M524,'Inputs_Metric 31'!$G$7:$G$26,0),MATCH('Inputs_Metric 31'!$H$44,'Inputs_Metric 31'!$M$6:$O$6,0)))</f>
        <v>#N/A</v>
      </c>
      <c r="Q524" s="184" t="e">
        <f t="shared" si="28"/>
        <v>#N/A</v>
      </c>
      <c r="R524" s="184" t="e">
        <f t="shared" si="29"/>
        <v>#N/A</v>
      </c>
    </row>
    <row r="525" spans="3:18" x14ac:dyDescent="0.25">
      <c r="C525">
        <f t="shared" si="27"/>
        <v>10</v>
      </c>
      <c r="D525">
        <f>COUNTIF($F$4:F525,F525)</f>
        <v>340</v>
      </c>
      <c r="E525" s="40">
        <f>'Agricultural Data'!C525</f>
        <v>0</v>
      </c>
      <c r="F525" s="40">
        <f>'Agricultural Data'!D525</f>
        <v>0</v>
      </c>
      <c r="G525" s="40">
        <f>'Agricultural Data'!E525</f>
        <v>0</v>
      </c>
      <c r="H525" s="38">
        <f>'Agricultural Data'!F525</f>
        <v>0</v>
      </c>
      <c r="I525" s="38">
        <f>'Agricultural Data'!G525</f>
        <v>0</v>
      </c>
      <c r="J525" s="38">
        <f>'Agricultural Data'!H525</f>
        <v>0</v>
      </c>
      <c r="K525" s="118">
        <f>'Agricultural Data'!I525</f>
        <v>0</v>
      </c>
      <c r="L525" s="121">
        <f>'Agricultural Data'!J525</f>
        <v>0</v>
      </c>
      <c r="M525" s="120" t="str">
        <f>IF(J525=0,"No Data",
IF(     OR(   INDEX('Inputs_Metric 31'!$T$6:$T$141,  MATCH($J525,'Inputs_Metric 31'!$S$6:$S$141,0))  =  "",     INDEX('Inputs_Metric 31'!$T$6:$T$141,MATCH($J525,'Inputs_Metric 31'!$S$6:$S$141,0))="CDL_Rev"),                 "No Mapped Crop",                  INDEX('Inputs_Metric 31'!$T$6:$T$141,MATCH($J525,'Inputs_Metric 31'!$S$6:$S$141,0)   )   )
       )</f>
        <v>No Data</v>
      </c>
      <c r="N525" s="120" t="str">
        <f>IF(J525=0,"No Data",
IF(   OR(     INDEX('Inputs_Metric 31'!$U$6:$U$141,MATCH($J525,'Inputs_Metric 31'!$S$6:$S$141,0))="",     INDEX('Inputs_Metric 31'!$U$6:$U$141,MATCH($J525,'Inputs_Metric 31'!$S$6:$S$141,0))="CDL_Rev"  ),     "No Mapped Crop",INDEX('Inputs_Metric 31'!$U$6:$U$141,MATCH($J525,'Inputs_Metric 31'!$S$6:$S$141,0))))</f>
        <v>No Data</v>
      </c>
      <c r="O525" s="102" t="e">
        <f>IF(N525="No Mapped Crop","",'Inputs_Metric 31'!$H$43*INDEX('Inputs_Metric 31'!$D$6:$D$109,MATCH(CONCATENATE(N525,H525),'Inputs_Metric 31'!$E$6:$E$109,0)))</f>
        <v>#N/A</v>
      </c>
      <c r="P525" s="175" t="e">
        <f>IF(M525="No Mapped Crop","",INDEX('Inputs_Metric 31'!$M$7:$O$26,MATCH(M525,'Inputs_Metric 31'!$G$7:$G$26,0),MATCH('Inputs_Metric 31'!$H$44,'Inputs_Metric 31'!$M$6:$O$6,0)))</f>
        <v>#N/A</v>
      </c>
      <c r="Q525" s="184" t="e">
        <f t="shared" si="28"/>
        <v>#N/A</v>
      </c>
      <c r="R525" s="184" t="e">
        <f t="shared" si="29"/>
        <v>#N/A</v>
      </c>
    </row>
    <row r="526" spans="3:18" x14ac:dyDescent="0.25">
      <c r="C526">
        <f t="shared" si="27"/>
        <v>10</v>
      </c>
      <c r="D526">
        <f>COUNTIF($F$4:F526,F526)</f>
        <v>341</v>
      </c>
      <c r="E526" s="40">
        <f>'Agricultural Data'!C526</f>
        <v>0</v>
      </c>
      <c r="F526" s="40">
        <f>'Agricultural Data'!D526</f>
        <v>0</v>
      </c>
      <c r="G526" s="40">
        <f>'Agricultural Data'!E526</f>
        <v>0</v>
      </c>
      <c r="H526" s="38">
        <f>'Agricultural Data'!F526</f>
        <v>0</v>
      </c>
      <c r="I526" s="38">
        <f>'Agricultural Data'!G526</f>
        <v>0</v>
      </c>
      <c r="J526" s="38">
        <f>'Agricultural Data'!H526</f>
        <v>0</v>
      </c>
      <c r="K526" s="118">
        <f>'Agricultural Data'!I526</f>
        <v>0</v>
      </c>
      <c r="L526" s="121">
        <f>'Agricultural Data'!J526</f>
        <v>0</v>
      </c>
      <c r="M526" s="120" t="str">
        <f>IF(J526=0,"No Data",
IF(     OR(   INDEX('Inputs_Metric 31'!$T$6:$T$141,  MATCH($J526,'Inputs_Metric 31'!$S$6:$S$141,0))  =  "",     INDEX('Inputs_Metric 31'!$T$6:$T$141,MATCH($J526,'Inputs_Metric 31'!$S$6:$S$141,0))="CDL_Rev"),                 "No Mapped Crop",                  INDEX('Inputs_Metric 31'!$T$6:$T$141,MATCH($J526,'Inputs_Metric 31'!$S$6:$S$141,0)   )   )
       )</f>
        <v>No Data</v>
      </c>
      <c r="N526" s="120" t="str">
        <f>IF(J526=0,"No Data",
IF(   OR(     INDEX('Inputs_Metric 31'!$U$6:$U$141,MATCH($J526,'Inputs_Metric 31'!$S$6:$S$141,0))="",     INDEX('Inputs_Metric 31'!$U$6:$U$141,MATCH($J526,'Inputs_Metric 31'!$S$6:$S$141,0))="CDL_Rev"  ),     "No Mapped Crop",INDEX('Inputs_Metric 31'!$U$6:$U$141,MATCH($J526,'Inputs_Metric 31'!$S$6:$S$141,0))))</f>
        <v>No Data</v>
      </c>
      <c r="O526" s="102" t="e">
        <f>IF(N526="No Mapped Crop","",'Inputs_Metric 31'!$H$43*INDEX('Inputs_Metric 31'!$D$6:$D$109,MATCH(CONCATENATE(N526,H526),'Inputs_Metric 31'!$E$6:$E$109,0)))</f>
        <v>#N/A</v>
      </c>
      <c r="P526" s="175" t="e">
        <f>IF(M526="No Mapped Crop","",INDEX('Inputs_Metric 31'!$M$7:$O$26,MATCH(M526,'Inputs_Metric 31'!$G$7:$G$26,0),MATCH('Inputs_Metric 31'!$H$44,'Inputs_Metric 31'!$M$6:$O$6,0)))</f>
        <v>#N/A</v>
      </c>
      <c r="Q526" s="184" t="e">
        <f t="shared" si="28"/>
        <v>#N/A</v>
      </c>
      <c r="R526" s="184" t="e">
        <f t="shared" si="29"/>
        <v>#N/A</v>
      </c>
    </row>
    <row r="527" spans="3:18" x14ac:dyDescent="0.25">
      <c r="C527">
        <f t="shared" si="27"/>
        <v>10</v>
      </c>
      <c r="D527">
        <f>COUNTIF($F$4:F527,F527)</f>
        <v>342</v>
      </c>
      <c r="E527" s="40">
        <f>'Agricultural Data'!C527</f>
        <v>0</v>
      </c>
      <c r="F527" s="40">
        <f>'Agricultural Data'!D527</f>
        <v>0</v>
      </c>
      <c r="G527" s="40">
        <f>'Agricultural Data'!E527</f>
        <v>0</v>
      </c>
      <c r="H527" s="38">
        <f>'Agricultural Data'!F527</f>
        <v>0</v>
      </c>
      <c r="I527" s="38">
        <f>'Agricultural Data'!G527</f>
        <v>0</v>
      </c>
      <c r="J527" s="38">
        <f>'Agricultural Data'!H527</f>
        <v>0</v>
      </c>
      <c r="K527" s="118">
        <f>'Agricultural Data'!I527</f>
        <v>0</v>
      </c>
      <c r="L527" s="121">
        <f>'Agricultural Data'!J527</f>
        <v>0</v>
      </c>
      <c r="M527" s="120" t="str">
        <f>IF(J527=0,"No Data",
IF(     OR(   INDEX('Inputs_Metric 31'!$T$6:$T$141,  MATCH($J527,'Inputs_Metric 31'!$S$6:$S$141,0))  =  "",     INDEX('Inputs_Metric 31'!$T$6:$T$141,MATCH($J527,'Inputs_Metric 31'!$S$6:$S$141,0))="CDL_Rev"),                 "No Mapped Crop",                  INDEX('Inputs_Metric 31'!$T$6:$T$141,MATCH($J527,'Inputs_Metric 31'!$S$6:$S$141,0)   )   )
       )</f>
        <v>No Data</v>
      </c>
      <c r="N527" s="120" t="str">
        <f>IF(J527=0,"No Data",
IF(   OR(     INDEX('Inputs_Metric 31'!$U$6:$U$141,MATCH($J527,'Inputs_Metric 31'!$S$6:$S$141,0))="",     INDEX('Inputs_Metric 31'!$U$6:$U$141,MATCH($J527,'Inputs_Metric 31'!$S$6:$S$141,0))="CDL_Rev"  ),     "No Mapped Crop",INDEX('Inputs_Metric 31'!$U$6:$U$141,MATCH($J527,'Inputs_Metric 31'!$S$6:$S$141,0))))</f>
        <v>No Data</v>
      </c>
      <c r="O527" s="102" t="e">
        <f>IF(N527="No Mapped Crop","",'Inputs_Metric 31'!$H$43*INDEX('Inputs_Metric 31'!$D$6:$D$109,MATCH(CONCATENATE(N527,H527),'Inputs_Metric 31'!$E$6:$E$109,0)))</f>
        <v>#N/A</v>
      </c>
      <c r="P527" s="175" t="e">
        <f>IF(M527="No Mapped Crop","",INDEX('Inputs_Metric 31'!$M$7:$O$26,MATCH(M527,'Inputs_Metric 31'!$G$7:$G$26,0),MATCH('Inputs_Metric 31'!$H$44,'Inputs_Metric 31'!$M$6:$O$6,0)))</f>
        <v>#N/A</v>
      </c>
      <c r="Q527" s="184" t="e">
        <f t="shared" si="28"/>
        <v>#N/A</v>
      </c>
      <c r="R527" s="184" t="e">
        <f t="shared" si="29"/>
        <v>#N/A</v>
      </c>
    </row>
    <row r="528" spans="3:18" x14ac:dyDescent="0.25">
      <c r="C528">
        <f t="shared" si="27"/>
        <v>10</v>
      </c>
      <c r="D528">
        <f>COUNTIF($F$4:F528,F528)</f>
        <v>343</v>
      </c>
      <c r="E528" s="40">
        <f>'Agricultural Data'!C528</f>
        <v>0</v>
      </c>
      <c r="F528" s="40">
        <f>'Agricultural Data'!D528</f>
        <v>0</v>
      </c>
      <c r="G528" s="40">
        <f>'Agricultural Data'!E528</f>
        <v>0</v>
      </c>
      <c r="H528" s="38">
        <f>'Agricultural Data'!F528</f>
        <v>0</v>
      </c>
      <c r="I528" s="38">
        <f>'Agricultural Data'!G528</f>
        <v>0</v>
      </c>
      <c r="J528" s="38">
        <f>'Agricultural Data'!H528</f>
        <v>0</v>
      </c>
      <c r="K528" s="118">
        <f>'Agricultural Data'!I528</f>
        <v>0</v>
      </c>
      <c r="L528" s="121">
        <f>'Agricultural Data'!J528</f>
        <v>0</v>
      </c>
      <c r="M528" s="120" t="str">
        <f>IF(J528=0,"No Data",
IF(     OR(   INDEX('Inputs_Metric 31'!$T$6:$T$141,  MATCH($J528,'Inputs_Metric 31'!$S$6:$S$141,0))  =  "",     INDEX('Inputs_Metric 31'!$T$6:$T$141,MATCH($J528,'Inputs_Metric 31'!$S$6:$S$141,0))="CDL_Rev"),                 "No Mapped Crop",                  INDEX('Inputs_Metric 31'!$T$6:$T$141,MATCH($J528,'Inputs_Metric 31'!$S$6:$S$141,0)   )   )
       )</f>
        <v>No Data</v>
      </c>
      <c r="N528" s="120" t="str">
        <f>IF(J528=0,"No Data",
IF(   OR(     INDEX('Inputs_Metric 31'!$U$6:$U$141,MATCH($J528,'Inputs_Metric 31'!$S$6:$S$141,0))="",     INDEX('Inputs_Metric 31'!$U$6:$U$141,MATCH($J528,'Inputs_Metric 31'!$S$6:$S$141,0))="CDL_Rev"  ),     "No Mapped Crop",INDEX('Inputs_Metric 31'!$U$6:$U$141,MATCH($J528,'Inputs_Metric 31'!$S$6:$S$141,0))))</f>
        <v>No Data</v>
      </c>
      <c r="O528" s="102" t="e">
        <f>IF(N528="No Mapped Crop","",'Inputs_Metric 31'!$H$43*INDEX('Inputs_Metric 31'!$D$6:$D$109,MATCH(CONCATENATE(N528,H528),'Inputs_Metric 31'!$E$6:$E$109,0)))</f>
        <v>#N/A</v>
      </c>
      <c r="P528" s="175" t="e">
        <f>IF(M528="No Mapped Crop","",INDEX('Inputs_Metric 31'!$M$7:$O$26,MATCH(M528,'Inputs_Metric 31'!$G$7:$G$26,0),MATCH('Inputs_Metric 31'!$H$44,'Inputs_Metric 31'!$M$6:$O$6,0)))</f>
        <v>#N/A</v>
      </c>
      <c r="Q528" s="184" t="e">
        <f t="shared" si="28"/>
        <v>#N/A</v>
      </c>
      <c r="R528" s="184" t="e">
        <f t="shared" si="29"/>
        <v>#N/A</v>
      </c>
    </row>
    <row r="529" spans="3:18" x14ac:dyDescent="0.25">
      <c r="C529">
        <f t="shared" si="27"/>
        <v>10</v>
      </c>
      <c r="D529">
        <f>COUNTIF($F$4:F529,F529)</f>
        <v>344</v>
      </c>
      <c r="E529" s="40">
        <f>'Agricultural Data'!C529</f>
        <v>0</v>
      </c>
      <c r="F529" s="40">
        <f>'Agricultural Data'!D529</f>
        <v>0</v>
      </c>
      <c r="G529" s="40">
        <f>'Agricultural Data'!E529</f>
        <v>0</v>
      </c>
      <c r="H529" s="38">
        <f>'Agricultural Data'!F529</f>
        <v>0</v>
      </c>
      <c r="I529" s="38">
        <f>'Agricultural Data'!G529</f>
        <v>0</v>
      </c>
      <c r="J529" s="38">
        <f>'Agricultural Data'!H529</f>
        <v>0</v>
      </c>
      <c r="K529" s="118">
        <f>'Agricultural Data'!I529</f>
        <v>0</v>
      </c>
      <c r="L529" s="121">
        <f>'Agricultural Data'!J529</f>
        <v>0</v>
      </c>
      <c r="M529" s="120" t="str">
        <f>IF(J529=0,"No Data",
IF(     OR(   INDEX('Inputs_Metric 31'!$T$6:$T$141,  MATCH($J529,'Inputs_Metric 31'!$S$6:$S$141,0))  =  "",     INDEX('Inputs_Metric 31'!$T$6:$T$141,MATCH($J529,'Inputs_Metric 31'!$S$6:$S$141,0))="CDL_Rev"),                 "No Mapped Crop",                  INDEX('Inputs_Metric 31'!$T$6:$T$141,MATCH($J529,'Inputs_Metric 31'!$S$6:$S$141,0)   )   )
       )</f>
        <v>No Data</v>
      </c>
      <c r="N529" s="120" t="str">
        <f>IF(J529=0,"No Data",
IF(   OR(     INDEX('Inputs_Metric 31'!$U$6:$U$141,MATCH($J529,'Inputs_Metric 31'!$S$6:$S$141,0))="",     INDEX('Inputs_Metric 31'!$U$6:$U$141,MATCH($J529,'Inputs_Metric 31'!$S$6:$S$141,0))="CDL_Rev"  ),     "No Mapped Crop",INDEX('Inputs_Metric 31'!$U$6:$U$141,MATCH($J529,'Inputs_Metric 31'!$S$6:$S$141,0))))</f>
        <v>No Data</v>
      </c>
      <c r="O529" s="102" t="e">
        <f>IF(N529="No Mapped Crop","",'Inputs_Metric 31'!$H$43*INDEX('Inputs_Metric 31'!$D$6:$D$109,MATCH(CONCATENATE(N529,H529),'Inputs_Metric 31'!$E$6:$E$109,0)))</f>
        <v>#N/A</v>
      </c>
      <c r="P529" s="175" t="e">
        <f>IF(M529="No Mapped Crop","",INDEX('Inputs_Metric 31'!$M$7:$O$26,MATCH(M529,'Inputs_Metric 31'!$G$7:$G$26,0),MATCH('Inputs_Metric 31'!$H$44,'Inputs_Metric 31'!$M$6:$O$6,0)))</f>
        <v>#N/A</v>
      </c>
      <c r="Q529" s="184" t="e">
        <f t="shared" si="28"/>
        <v>#N/A</v>
      </c>
      <c r="R529" s="184" t="e">
        <f t="shared" si="29"/>
        <v>#N/A</v>
      </c>
    </row>
    <row r="530" spans="3:18" x14ac:dyDescent="0.25">
      <c r="C530">
        <f t="shared" si="27"/>
        <v>10</v>
      </c>
      <c r="D530">
        <f>COUNTIF($F$4:F530,F530)</f>
        <v>345</v>
      </c>
      <c r="E530" s="40">
        <f>'Agricultural Data'!C530</f>
        <v>0</v>
      </c>
      <c r="F530" s="40">
        <f>'Agricultural Data'!D530</f>
        <v>0</v>
      </c>
      <c r="G530" s="40">
        <f>'Agricultural Data'!E530</f>
        <v>0</v>
      </c>
      <c r="H530" s="38">
        <f>'Agricultural Data'!F530</f>
        <v>0</v>
      </c>
      <c r="I530" s="38">
        <f>'Agricultural Data'!G530</f>
        <v>0</v>
      </c>
      <c r="J530" s="38">
        <f>'Agricultural Data'!H530</f>
        <v>0</v>
      </c>
      <c r="K530" s="118">
        <f>'Agricultural Data'!I530</f>
        <v>0</v>
      </c>
      <c r="L530" s="121">
        <f>'Agricultural Data'!J530</f>
        <v>0</v>
      </c>
      <c r="M530" s="120" t="str">
        <f>IF(J530=0,"No Data",
IF(     OR(   INDEX('Inputs_Metric 31'!$T$6:$T$141,  MATCH($J530,'Inputs_Metric 31'!$S$6:$S$141,0))  =  "",     INDEX('Inputs_Metric 31'!$T$6:$T$141,MATCH($J530,'Inputs_Metric 31'!$S$6:$S$141,0))="CDL_Rev"),                 "No Mapped Crop",                  INDEX('Inputs_Metric 31'!$T$6:$T$141,MATCH($J530,'Inputs_Metric 31'!$S$6:$S$141,0)   )   )
       )</f>
        <v>No Data</v>
      </c>
      <c r="N530" s="120" t="str">
        <f>IF(J530=0,"No Data",
IF(   OR(     INDEX('Inputs_Metric 31'!$U$6:$U$141,MATCH($J530,'Inputs_Metric 31'!$S$6:$S$141,0))="",     INDEX('Inputs_Metric 31'!$U$6:$U$141,MATCH($J530,'Inputs_Metric 31'!$S$6:$S$141,0))="CDL_Rev"  ),     "No Mapped Crop",INDEX('Inputs_Metric 31'!$U$6:$U$141,MATCH($J530,'Inputs_Metric 31'!$S$6:$S$141,0))))</f>
        <v>No Data</v>
      </c>
      <c r="O530" s="102" t="e">
        <f>IF(N530="No Mapped Crop","",'Inputs_Metric 31'!$H$43*INDEX('Inputs_Metric 31'!$D$6:$D$109,MATCH(CONCATENATE(N530,H530),'Inputs_Metric 31'!$E$6:$E$109,0)))</f>
        <v>#N/A</v>
      </c>
      <c r="P530" s="175" t="e">
        <f>IF(M530="No Mapped Crop","",INDEX('Inputs_Metric 31'!$M$7:$O$26,MATCH(M530,'Inputs_Metric 31'!$G$7:$G$26,0),MATCH('Inputs_Metric 31'!$H$44,'Inputs_Metric 31'!$M$6:$O$6,0)))</f>
        <v>#N/A</v>
      </c>
      <c r="Q530" s="184" t="e">
        <f t="shared" si="28"/>
        <v>#N/A</v>
      </c>
      <c r="R530" s="184" t="e">
        <f t="shared" si="29"/>
        <v>#N/A</v>
      </c>
    </row>
    <row r="531" spans="3:18" x14ac:dyDescent="0.25">
      <c r="C531">
        <f t="shared" si="27"/>
        <v>10</v>
      </c>
      <c r="D531">
        <f>COUNTIF($F$4:F531,F531)</f>
        <v>346</v>
      </c>
      <c r="E531" s="40">
        <f>'Agricultural Data'!C531</f>
        <v>0</v>
      </c>
      <c r="F531" s="40">
        <f>'Agricultural Data'!D531</f>
        <v>0</v>
      </c>
      <c r="G531" s="40">
        <f>'Agricultural Data'!E531</f>
        <v>0</v>
      </c>
      <c r="H531" s="38">
        <f>'Agricultural Data'!F531</f>
        <v>0</v>
      </c>
      <c r="I531" s="38">
        <f>'Agricultural Data'!G531</f>
        <v>0</v>
      </c>
      <c r="J531" s="38">
        <f>'Agricultural Data'!H531</f>
        <v>0</v>
      </c>
      <c r="K531" s="118">
        <f>'Agricultural Data'!I531</f>
        <v>0</v>
      </c>
      <c r="L531" s="121">
        <f>'Agricultural Data'!J531</f>
        <v>0</v>
      </c>
      <c r="M531" s="120" t="str">
        <f>IF(J531=0,"No Data",
IF(     OR(   INDEX('Inputs_Metric 31'!$T$6:$T$141,  MATCH($J531,'Inputs_Metric 31'!$S$6:$S$141,0))  =  "",     INDEX('Inputs_Metric 31'!$T$6:$T$141,MATCH($J531,'Inputs_Metric 31'!$S$6:$S$141,0))="CDL_Rev"),                 "No Mapped Crop",                  INDEX('Inputs_Metric 31'!$T$6:$T$141,MATCH($J531,'Inputs_Metric 31'!$S$6:$S$141,0)   )   )
       )</f>
        <v>No Data</v>
      </c>
      <c r="N531" s="120" t="str">
        <f>IF(J531=0,"No Data",
IF(   OR(     INDEX('Inputs_Metric 31'!$U$6:$U$141,MATCH($J531,'Inputs_Metric 31'!$S$6:$S$141,0))="",     INDEX('Inputs_Metric 31'!$U$6:$U$141,MATCH($J531,'Inputs_Metric 31'!$S$6:$S$141,0))="CDL_Rev"  ),     "No Mapped Crop",INDEX('Inputs_Metric 31'!$U$6:$U$141,MATCH($J531,'Inputs_Metric 31'!$S$6:$S$141,0))))</f>
        <v>No Data</v>
      </c>
      <c r="O531" s="102" t="e">
        <f>IF(N531="No Mapped Crop","",'Inputs_Metric 31'!$H$43*INDEX('Inputs_Metric 31'!$D$6:$D$109,MATCH(CONCATENATE(N531,H531),'Inputs_Metric 31'!$E$6:$E$109,0)))</f>
        <v>#N/A</v>
      </c>
      <c r="P531" s="175" t="e">
        <f>IF(M531="No Mapped Crop","",INDEX('Inputs_Metric 31'!$M$7:$O$26,MATCH(M531,'Inputs_Metric 31'!$G$7:$G$26,0),MATCH('Inputs_Metric 31'!$H$44,'Inputs_Metric 31'!$M$6:$O$6,0)))</f>
        <v>#N/A</v>
      </c>
      <c r="Q531" s="184" t="e">
        <f t="shared" si="28"/>
        <v>#N/A</v>
      </c>
      <c r="R531" s="184" t="e">
        <f t="shared" si="29"/>
        <v>#N/A</v>
      </c>
    </row>
    <row r="532" spans="3:18" x14ac:dyDescent="0.25">
      <c r="C532">
        <f t="shared" si="27"/>
        <v>10</v>
      </c>
      <c r="D532">
        <f>COUNTIF($F$4:F532,F532)</f>
        <v>347</v>
      </c>
      <c r="E532" s="40">
        <f>'Agricultural Data'!C532</f>
        <v>0</v>
      </c>
      <c r="F532" s="40">
        <f>'Agricultural Data'!D532</f>
        <v>0</v>
      </c>
      <c r="G532" s="40">
        <f>'Agricultural Data'!E532</f>
        <v>0</v>
      </c>
      <c r="H532" s="38">
        <f>'Agricultural Data'!F532</f>
        <v>0</v>
      </c>
      <c r="I532" s="38">
        <f>'Agricultural Data'!G532</f>
        <v>0</v>
      </c>
      <c r="J532" s="38">
        <f>'Agricultural Data'!H532</f>
        <v>0</v>
      </c>
      <c r="K532" s="118">
        <f>'Agricultural Data'!I532</f>
        <v>0</v>
      </c>
      <c r="L532" s="121">
        <f>'Agricultural Data'!J532</f>
        <v>0</v>
      </c>
      <c r="M532" s="120" t="str">
        <f>IF(J532=0,"No Data",
IF(     OR(   INDEX('Inputs_Metric 31'!$T$6:$T$141,  MATCH($J532,'Inputs_Metric 31'!$S$6:$S$141,0))  =  "",     INDEX('Inputs_Metric 31'!$T$6:$T$141,MATCH($J532,'Inputs_Metric 31'!$S$6:$S$141,0))="CDL_Rev"),                 "No Mapped Crop",                  INDEX('Inputs_Metric 31'!$T$6:$T$141,MATCH($J532,'Inputs_Metric 31'!$S$6:$S$141,0)   )   )
       )</f>
        <v>No Data</v>
      </c>
      <c r="N532" s="120" t="str">
        <f>IF(J532=0,"No Data",
IF(   OR(     INDEX('Inputs_Metric 31'!$U$6:$U$141,MATCH($J532,'Inputs_Metric 31'!$S$6:$S$141,0))="",     INDEX('Inputs_Metric 31'!$U$6:$U$141,MATCH($J532,'Inputs_Metric 31'!$S$6:$S$141,0))="CDL_Rev"  ),     "No Mapped Crop",INDEX('Inputs_Metric 31'!$U$6:$U$141,MATCH($J532,'Inputs_Metric 31'!$S$6:$S$141,0))))</f>
        <v>No Data</v>
      </c>
      <c r="O532" s="102" t="e">
        <f>IF(N532="No Mapped Crop","",'Inputs_Metric 31'!$H$43*INDEX('Inputs_Metric 31'!$D$6:$D$109,MATCH(CONCATENATE(N532,H532),'Inputs_Metric 31'!$E$6:$E$109,0)))</f>
        <v>#N/A</v>
      </c>
      <c r="P532" s="175" t="e">
        <f>IF(M532="No Mapped Crop","",INDEX('Inputs_Metric 31'!$M$7:$O$26,MATCH(M532,'Inputs_Metric 31'!$G$7:$G$26,0),MATCH('Inputs_Metric 31'!$H$44,'Inputs_Metric 31'!$M$6:$O$6,0)))</f>
        <v>#N/A</v>
      </c>
      <c r="Q532" s="184" t="e">
        <f t="shared" si="28"/>
        <v>#N/A</v>
      </c>
      <c r="R532" s="184" t="e">
        <f t="shared" si="29"/>
        <v>#N/A</v>
      </c>
    </row>
    <row r="533" spans="3:18" x14ac:dyDescent="0.25">
      <c r="C533">
        <f t="shared" si="27"/>
        <v>10</v>
      </c>
      <c r="D533">
        <f>COUNTIF($F$4:F533,F533)</f>
        <v>348</v>
      </c>
      <c r="E533" s="40">
        <f>'Agricultural Data'!C533</f>
        <v>0</v>
      </c>
      <c r="F533" s="40">
        <f>'Agricultural Data'!D533</f>
        <v>0</v>
      </c>
      <c r="G533" s="40">
        <f>'Agricultural Data'!E533</f>
        <v>0</v>
      </c>
      <c r="H533" s="38">
        <f>'Agricultural Data'!F533</f>
        <v>0</v>
      </c>
      <c r="I533" s="38">
        <f>'Agricultural Data'!G533</f>
        <v>0</v>
      </c>
      <c r="J533" s="38">
        <f>'Agricultural Data'!H533</f>
        <v>0</v>
      </c>
      <c r="K533" s="118">
        <f>'Agricultural Data'!I533</f>
        <v>0</v>
      </c>
      <c r="L533" s="121">
        <f>'Agricultural Data'!J533</f>
        <v>0</v>
      </c>
      <c r="M533" s="120" t="str">
        <f>IF(J533=0,"No Data",
IF(     OR(   INDEX('Inputs_Metric 31'!$T$6:$T$141,  MATCH($J533,'Inputs_Metric 31'!$S$6:$S$141,0))  =  "",     INDEX('Inputs_Metric 31'!$T$6:$T$141,MATCH($J533,'Inputs_Metric 31'!$S$6:$S$141,0))="CDL_Rev"),                 "No Mapped Crop",                  INDEX('Inputs_Metric 31'!$T$6:$T$141,MATCH($J533,'Inputs_Metric 31'!$S$6:$S$141,0)   )   )
       )</f>
        <v>No Data</v>
      </c>
      <c r="N533" s="120" t="str">
        <f>IF(J533=0,"No Data",
IF(   OR(     INDEX('Inputs_Metric 31'!$U$6:$U$141,MATCH($J533,'Inputs_Metric 31'!$S$6:$S$141,0))="",     INDEX('Inputs_Metric 31'!$U$6:$U$141,MATCH($J533,'Inputs_Metric 31'!$S$6:$S$141,0))="CDL_Rev"  ),     "No Mapped Crop",INDEX('Inputs_Metric 31'!$U$6:$U$141,MATCH($J533,'Inputs_Metric 31'!$S$6:$S$141,0))))</f>
        <v>No Data</v>
      </c>
      <c r="O533" s="102" t="e">
        <f>IF(N533="No Mapped Crop","",'Inputs_Metric 31'!$H$43*INDEX('Inputs_Metric 31'!$D$6:$D$109,MATCH(CONCATENATE(N533,H533),'Inputs_Metric 31'!$E$6:$E$109,0)))</f>
        <v>#N/A</v>
      </c>
      <c r="P533" s="175" t="e">
        <f>IF(M533="No Mapped Crop","",INDEX('Inputs_Metric 31'!$M$7:$O$26,MATCH(M533,'Inputs_Metric 31'!$G$7:$G$26,0),MATCH('Inputs_Metric 31'!$H$44,'Inputs_Metric 31'!$M$6:$O$6,0)))</f>
        <v>#N/A</v>
      </c>
      <c r="Q533" s="184" t="e">
        <f t="shared" si="28"/>
        <v>#N/A</v>
      </c>
      <c r="R533" s="184" t="e">
        <f t="shared" si="29"/>
        <v>#N/A</v>
      </c>
    </row>
    <row r="534" spans="3:18" x14ac:dyDescent="0.25">
      <c r="C534">
        <f t="shared" si="27"/>
        <v>10</v>
      </c>
      <c r="D534">
        <f>COUNTIF($F$4:F534,F534)</f>
        <v>349</v>
      </c>
      <c r="E534" s="40">
        <f>'Agricultural Data'!C534</f>
        <v>0</v>
      </c>
      <c r="F534" s="40">
        <f>'Agricultural Data'!D534</f>
        <v>0</v>
      </c>
      <c r="G534" s="40">
        <f>'Agricultural Data'!E534</f>
        <v>0</v>
      </c>
      <c r="H534" s="38">
        <f>'Agricultural Data'!F534</f>
        <v>0</v>
      </c>
      <c r="I534" s="38">
        <f>'Agricultural Data'!G534</f>
        <v>0</v>
      </c>
      <c r="J534" s="38">
        <f>'Agricultural Data'!H534</f>
        <v>0</v>
      </c>
      <c r="K534" s="118">
        <f>'Agricultural Data'!I534</f>
        <v>0</v>
      </c>
      <c r="L534" s="121">
        <f>'Agricultural Data'!J534</f>
        <v>0</v>
      </c>
      <c r="M534" s="120" t="str">
        <f>IF(J534=0,"No Data",
IF(     OR(   INDEX('Inputs_Metric 31'!$T$6:$T$141,  MATCH($J534,'Inputs_Metric 31'!$S$6:$S$141,0))  =  "",     INDEX('Inputs_Metric 31'!$T$6:$T$141,MATCH($J534,'Inputs_Metric 31'!$S$6:$S$141,0))="CDL_Rev"),                 "No Mapped Crop",                  INDEX('Inputs_Metric 31'!$T$6:$T$141,MATCH($J534,'Inputs_Metric 31'!$S$6:$S$141,0)   )   )
       )</f>
        <v>No Data</v>
      </c>
      <c r="N534" s="120" t="str">
        <f>IF(J534=0,"No Data",
IF(   OR(     INDEX('Inputs_Metric 31'!$U$6:$U$141,MATCH($J534,'Inputs_Metric 31'!$S$6:$S$141,0))="",     INDEX('Inputs_Metric 31'!$U$6:$U$141,MATCH($J534,'Inputs_Metric 31'!$S$6:$S$141,0))="CDL_Rev"  ),     "No Mapped Crop",INDEX('Inputs_Metric 31'!$U$6:$U$141,MATCH($J534,'Inputs_Metric 31'!$S$6:$S$141,0))))</f>
        <v>No Data</v>
      </c>
      <c r="O534" s="102" t="e">
        <f>IF(N534="No Mapped Crop","",'Inputs_Metric 31'!$H$43*INDEX('Inputs_Metric 31'!$D$6:$D$109,MATCH(CONCATENATE(N534,H534),'Inputs_Metric 31'!$E$6:$E$109,0)))</f>
        <v>#N/A</v>
      </c>
      <c r="P534" s="175" t="e">
        <f>IF(M534="No Mapped Crop","",INDEX('Inputs_Metric 31'!$M$7:$O$26,MATCH(M534,'Inputs_Metric 31'!$G$7:$G$26,0),MATCH('Inputs_Metric 31'!$H$44,'Inputs_Metric 31'!$M$6:$O$6,0)))</f>
        <v>#N/A</v>
      </c>
      <c r="Q534" s="184" t="e">
        <f t="shared" si="28"/>
        <v>#N/A</v>
      </c>
      <c r="R534" s="184" t="e">
        <f t="shared" si="29"/>
        <v>#N/A</v>
      </c>
    </row>
    <row r="535" spans="3:18" x14ac:dyDescent="0.25">
      <c r="C535">
        <f t="shared" si="27"/>
        <v>10</v>
      </c>
      <c r="D535">
        <f>COUNTIF($F$4:F535,F535)</f>
        <v>350</v>
      </c>
      <c r="E535" s="40">
        <f>'Agricultural Data'!C535</f>
        <v>0</v>
      </c>
      <c r="F535" s="40">
        <f>'Agricultural Data'!D535</f>
        <v>0</v>
      </c>
      <c r="G535" s="40">
        <f>'Agricultural Data'!E535</f>
        <v>0</v>
      </c>
      <c r="H535" s="38">
        <f>'Agricultural Data'!F535</f>
        <v>0</v>
      </c>
      <c r="I535" s="38">
        <f>'Agricultural Data'!G535</f>
        <v>0</v>
      </c>
      <c r="J535" s="38">
        <f>'Agricultural Data'!H535</f>
        <v>0</v>
      </c>
      <c r="K535" s="118">
        <f>'Agricultural Data'!I535</f>
        <v>0</v>
      </c>
      <c r="L535" s="121">
        <f>'Agricultural Data'!J535</f>
        <v>0</v>
      </c>
      <c r="M535" s="120" t="str">
        <f>IF(J535=0,"No Data",
IF(     OR(   INDEX('Inputs_Metric 31'!$T$6:$T$141,  MATCH($J535,'Inputs_Metric 31'!$S$6:$S$141,0))  =  "",     INDEX('Inputs_Metric 31'!$T$6:$T$141,MATCH($J535,'Inputs_Metric 31'!$S$6:$S$141,0))="CDL_Rev"),                 "No Mapped Crop",                  INDEX('Inputs_Metric 31'!$T$6:$T$141,MATCH($J535,'Inputs_Metric 31'!$S$6:$S$141,0)   )   )
       )</f>
        <v>No Data</v>
      </c>
      <c r="N535" s="120" t="str">
        <f>IF(J535=0,"No Data",
IF(   OR(     INDEX('Inputs_Metric 31'!$U$6:$U$141,MATCH($J535,'Inputs_Metric 31'!$S$6:$S$141,0))="",     INDEX('Inputs_Metric 31'!$U$6:$U$141,MATCH($J535,'Inputs_Metric 31'!$S$6:$S$141,0))="CDL_Rev"  ),     "No Mapped Crop",INDEX('Inputs_Metric 31'!$U$6:$U$141,MATCH($J535,'Inputs_Metric 31'!$S$6:$S$141,0))))</f>
        <v>No Data</v>
      </c>
      <c r="O535" s="102" t="e">
        <f>IF(N535="No Mapped Crop","",'Inputs_Metric 31'!$H$43*INDEX('Inputs_Metric 31'!$D$6:$D$109,MATCH(CONCATENATE(N535,H535),'Inputs_Metric 31'!$E$6:$E$109,0)))</f>
        <v>#N/A</v>
      </c>
      <c r="P535" s="175" t="e">
        <f>IF(M535="No Mapped Crop","",INDEX('Inputs_Metric 31'!$M$7:$O$26,MATCH(M535,'Inputs_Metric 31'!$G$7:$G$26,0),MATCH('Inputs_Metric 31'!$H$44,'Inputs_Metric 31'!$M$6:$O$6,0)))</f>
        <v>#N/A</v>
      </c>
      <c r="Q535" s="184" t="e">
        <f t="shared" si="28"/>
        <v>#N/A</v>
      </c>
      <c r="R535" s="184" t="e">
        <f t="shared" si="29"/>
        <v>#N/A</v>
      </c>
    </row>
    <row r="536" spans="3:18" x14ac:dyDescent="0.25">
      <c r="C536">
        <f t="shared" si="27"/>
        <v>10</v>
      </c>
      <c r="D536">
        <f>COUNTIF($F$4:F536,F536)</f>
        <v>351</v>
      </c>
      <c r="E536" s="40">
        <f>'Agricultural Data'!C536</f>
        <v>0</v>
      </c>
      <c r="F536" s="40">
        <f>'Agricultural Data'!D536</f>
        <v>0</v>
      </c>
      <c r="G536" s="40">
        <f>'Agricultural Data'!E536</f>
        <v>0</v>
      </c>
      <c r="H536" s="38">
        <f>'Agricultural Data'!F536</f>
        <v>0</v>
      </c>
      <c r="I536" s="38">
        <f>'Agricultural Data'!G536</f>
        <v>0</v>
      </c>
      <c r="J536" s="38">
        <f>'Agricultural Data'!H536</f>
        <v>0</v>
      </c>
      <c r="K536" s="118">
        <f>'Agricultural Data'!I536</f>
        <v>0</v>
      </c>
      <c r="L536" s="121">
        <f>'Agricultural Data'!J536</f>
        <v>0</v>
      </c>
      <c r="M536" s="120" t="str">
        <f>IF(J536=0,"No Data",
IF(     OR(   INDEX('Inputs_Metric 31'!$T$6:$T$141,  MATCH($J536,'Inputs_Metric 31'!$S$6:$S$141,0))  =  "",     INDEX('Inputs_Metric 31'!$T$6:$T$141,MATCH($J536,'Inputs_Metric 31'!$S$6:$S$141,0))="CDL_Rev"),                 "No Mapped Crop",                  INDEX('Inputs_Metric 31'!$T$6:$T$141,MATCH($J536,'Inputs_Metric 31'!$S$6:$S$141,0)   )   )
       )</f>
        <v>No Data</v>
      </c>
      <c r="N536" s="120" t="str">
        <f>IF(J536=0,"No Data",
IF(   OR(     INDEX('Inputs_Metric 31'!$U$6:$U$141,MATCH($J536,'Inputs_Metric 31'!$S$6:$S$141,0))="",     INDEX('Inputs_Metric 31'!$U$6:$U$141,MATCH($J536,'Inputs_Metric 31'!$S$6:$S$141,0))="CDL_Rev"  ),     "No Mapped Crop",INDEX('Inputs_Metric 31'!$U$6:$U$141,MATCH($J536,'Inputs_Metric 31'!$S$6:$S$141,0))))</f>
        <v>No Data</v>
      </c>
      <c r="O536" s="102" t="e">
        <f>IF(N536="No Mapped Crop","",'Inputs_Metric 31'!$H$43*INDEX('Inputs_Metric 31'!$D$6:$D$109,MATCH(CONCATENATE(N536,H536),'Inputs_Metric 31'!$E$6:$E$109,0)))</f>
        <v>#N/A</v>
      </c>
      <c r="P536" s="175" t="e">
        <f>IF(M536="No Mapped Crop","",INDEX('Inputs_Metric 31'!$M$7:$O$26,MATCH(M536,'Inputs_Metric 31'!$G$7:$G$26,0),MATCH('Inputs_Metric 31'!$H$44,'Inputs_Metric 31'!$M$6:$O$6,0)))</f>
        <v>#N/A</v>
      </c>
      <c r="Q536" s="184" t="e">
        <f t="shared" si="28"/>
        <v>#N/A</v>
      </c>
      <c r="R536" s="184" t="e">
        <f t="shared" si="29"/>
        <v>#N/A</v>
      </c>
    </row>
    <row r="537" spans="3:18" x14ac:dyDescent="0.25">
      <c r="C537">
        <f t="shared" si="27"/>
        <v>10</v>
      </c>
      <c r="D537">
        <f>COUNTIF($F$4:F537,F537)</f>
        <v>352</v>
      </c>
      <c r="E537" s="40">
        <f>'Agricultural Data'!C537</f>
        <v>0</v>
      </c>
      <c r="F537" s="40">
        <f>'Agricultural Data'!D537</f>
        <v>0</v>
      </c>
      <c r="G537" s="40">
        <f>'Agricultural Data'!E537</f>
        <v>0</v>
      </c>
      <c r="H537" s="38">
        <f>'Agricultural Data'!F537</f>
        <v>0</v>
      </c>
      <c r="I537" s="38">
        <f>'Agricultural Data'!G537</f>
        <v>0</v>
      </c>
      <c r="J537" s="38">
        <f>'Agricultural Data'!H537</f>
        <v>0</v>
      </c>
      <c r="K537" s="118">
        <f>'Agricultural Data'!I537</f>
        <v>0</v>
      </c>
      <c r="L537" s="121">
        <f>'Agricultural Data'!J537</f>
        <v>0</v>
      </c>
      <c r="M537" s="120" t="str">
        <f>IF(J537=0,"No Data",
IF(     OR(   INDEX('Inputs_Metric 31'!$T$6:$T$141,  MATCH($J537,'Inputs_Metric 31'!$S$6:$S$141,0))  =  "",     INDEX('Inputs_Metric 31'!$T$6:$T$141,MATCH($J537,'Inputs_Metric 31'!$S$6:$S$141,0))="CDL_Rev"),                 "No Mapped Crop",                  INDEX('Inputs_Metric 31'!$T$6:$T$141,MATCH($J537,'Inputs_Metric 31'!$S$6:$S$141,0)   )   )
       )</f>
        <v>No Data</v>
      </c>
      <c r="N537" s="120" t="str">
        <f>IF(J537=0,"No Data",
IF(   OR(     INDEX('Inputs_Metric 31'!$U$6:$U$141,MATCH($J537,'Inputs_Metric 31'!$S$6:$S$141,0))="",     INDEX('Inputs_Metric 31'!$U$6:$U$141,MATCH($J537,'Inputs_Metric 31'!$S$6:$S$141,0))="CDL_Rev"  ),     "No Mapped Crop",INDEX('Inputs_Metric 31'!$U$6:$U$141,MATCH($J537,'Inputs_Metric 31'!$S$6:$S$141,0))))</f>
        <v>No Data</v>
      </c>
      <c r="O537" s="102" t="e">
        <f>IF(N537="No Mapped Crop","",'Inputs_Metric 31'!$H$43*INDEX('Inputs_Metric 31'!$D$6:$D$109,MATCH(CONCATENATE(N537,H537),'Inputs_Metric 31'!$E$6:$E$109,0)))</f>
        <v>#N/A</v>
      </c>
      <c r="P537" s="175" t="e">
        <f>IF(M537="No Mapped Crop","",INDEX('Inputs_Metric 31'!$M$7:$O$26,MATCH(M537,'Inputs_Metric 31'!$G$7:$G$26,0),MATCH('Inputs_Metric 31'!$H$44,'Inputs_Metric 31'!$M$6:$O$6,0)))</f>
        <v>#N/A</v>
      </c>
      <c r="Q537" s="184" t="e">
        <f t="shared" si="28"/>
        <v>#N/A</v>
      </c>
      <c r="R537" s="184" t="e">
        <f t="shared" si="29"/>
        <v>#N/A</v>
      </c>
    </row>
    <row r="538" spans="3:18" x14ac:dyDescent="0.25">
      <c r="C538">
        <f t="shared" si="27"/>
        <v>10</v>
      </c>
      <c r="D538">
        <f>COUNTIF($F$4:F538,F538)</f>
        <v>353</v>
      </c>
      <c r="E538" s="40">
        <f>'Agricultural Data'!C538</f>
        <v>0</v>
      </c>
      <c r="F538" s="40">
        <f>'Agricultural Data'!D538</f>
        <v>0</v>
      </c>
      <c r="G538" s="40">
        <f>'Agricultural Data'!E538</f>
        <v>0</v>
      </c>
      <c r="H538" s="38">
        <f>'Agricultural Data'!F538</f>
        <v>0</v>
      </c>
      <c r="I538" s="38">
        <f>'Agricultural Data'!G538</f>
        <v>0</v>
      </c>
      <c r="J538" s="38">
        <f>'Agricultural Data'!H538</f>
        <v>0</v>
      </c>
      <c r="K538" s="118">
        <f>'Agricultural Data'!I538</f>
        <v>0</v>
      </c>
      <c r="L538" s="121">
        <f>'Agricultural Data'!J538</f>
        <v>0</v>
      </c>
      <c r="M538" s="120" t="str">
        <f>IF(J538=0,"No Data",
IF(     OR(   INDEX('Inputs_Metric 31'!$T$6:$T$141,  MATCH($J538,'Inputs_Metric 31'!$S$6:$S$141,0))  =  "",     INDEX('Inputs_Metric 31'!$T$6:$T$141,MATCH($J538,'Inputs_Metric 31'!$S$6:$S$141,0))="CDL_Rev"),                 "No Mapped Crop",                  INDEX('Inputs_Metric 31'!$T$6:$T$141,MATCH($J538,'Inputs_Metric 31'!$S$6:$S$141,0)   )   )
       )</f>
        <v>No Data</v>
      </c>
      <c r="N538" s="120" t="str">
        <f>IF(J538=0,"No Data",
IF(   OR(     INDEX('Inputs_Metric 31'!$U$6:$U$141,MATCH($J538,'Inputs_Metric 31'!$S$6:$S$141,0))="",     INDEX('Inputs_Metric 31'!$U$6:$U$141,MATCH($J538,'Inputs_Metric 31'!$S$6:$S$141,0))="CDL_Rev"  ),     "No Mapped Crop",INDEX('Inputs_Metric 31'!$U$6:$U$141,MATCH($J538,'Inputs_Metric 31'!$S$6:$S$141,0))))</f>
        <v>No Data</v>
      </c>
      <c r="O538" s="102" t="e">
        <f>IF(N538="No Mapped Crop","",'Inputs_Metric 31'!$H$43*INDEX('Inputs_Metric 31'!$D$6:$D$109,MATCH(CONCATENATE(N538,H538),'Inputs_Metric 31'!$E$6:$E$109,0)))</f>
        <v>#N/A</v>
      </c>
      <c r="P538" s="175" t="e">
        <f>IF(M538="No Mapped Crop","",INDEX('Inputs_Metric 31'!$M$7:$O$26,MATCH(M538,'Inputs_Metric 31'!$G$7:$G$26,0),MATCH('Inputs_Metric 31'!$H$44,'Inputs_Metric 31'!$M$6:$O$6,0)))</f>
        <v>#N/A</v>
      </c>
      <c r="Q538" s="184" t="e">
        <f t="shared" si="28"/>
        <v>#N/A</v>
      </c>
      <c r="R538" s="184" t="e">
        <f t="shared" si="29"/>
        <v>#N/A</v>
      </c>
    </row>
    <row r="539" spans="3:18" x14ac:dyDescent="0.25">
      <c r="C539">
        <f t="shared" si="27"/>
        <v>10</v>
      </c>
      <c r="D539">
        <f>COUNTIF($F$4:F539,F539)</f>
        <v>354</v>
      </c>
      <c r="E539" s="40">
        <f>'Agricultural Data'!C539</f>
        <v>0</v>
      </c>
      <c r="F539" s="40">
        <f>'Agricultural Data'!D539</f>
        <v>0</v>
      </c>
      <c r="G539" s="40">
        <f>'Agricultural Data'!E539</f>
        <v>0</v>
      </c>
      <c r="H539" s="38">
        <f>'Agricultural Data'!F539</f>
        <v>0</v>
      </c>
      <c r="I539" s="38">
        <f>'Agricultural Data'!G539</f>
        <v>0</v>
      </c>
      <c r="J539" s="38">
        <f>'Agricultural Data'!H539</f>
        <v>0</v>
      </c>
      <c r="K539" s="118">
        <f>'Agricultural Data'!I539</f>
        <v>0</v>
      </c>
      <c r="L539" s="121">
        <f>'Agricultural Data'!J539</f>
        <v>0</v>
      </c>
      <c r="M539" s="120" t="str">
        <f>IF(J539=0,"No Data",
IF(     OR(   INDEX('Inputs_Metric 31'!$T$6:$T$141,  MATCH($J539,'Inputs_Metric 31'!$S$6:$S$141,0))  =  "",     INDEX('Inputs_Metric 31'!$T$6:$T$141,MATCH($J539,'Inputs_Metric 31'!$S$6:$S$141,0))="CDL_Rev"),                 "No Mapped Crop",                  INDEX('Inputs_Metric 31'!$T$6:$T$141,MATCH($J539,'Inputs_Metric 31'!$S$6:$S$141,0)   )   )
       )</f>
        <v>No Data</v>
      </c>
      <c r="N539" s="120" t="str">
        <f>IF(J539=0,"No Data",
IF(   OR(     INDEX('Inputs_Metric 31'!$U$6:$U$141,MATCH($J539,'Inputs_Metric 31'!$S$6:$S$141,0))="",     INDEX('Inputs_Metric 31'!$U$6:$U$141,MATCH($J539,'Inputs_Metric 31'!$S$6:$S$141,0))="CDL_Rev"  ),     "No Mapped Crop",INDEX('Inputs_Metric 31'!$U$6:$U$141,MATCH($J539,'Inputs_Metric 31'!$S$6:$S$141,0))))</f>
        <v>No Data</v>
      </c>
      <c r="O539" s="102" t="e">
        <f>IF(N539="No Mapped Crop","",'Inputs_Metric 31'!$H$43*INDEX('Inputs_Metric 31'!$D$6:$D$109,MATCH(CONCATENATE(N539,H539),'Inputs_Metric 31'!$E$6:$E$109,0)))</f>
        <v>#N/A</v>
      </c>
      <c r="P539" s="175" t="e">
        <f>IF(M539="No Mapped Crop","",INDEX('Inputs_Metric 31'!$M$7:$O$26,MATCH(M539,'Inputs_Metric 31'!$G$7:$G$26,0),MATCH('Inputs_Metric 31'!$H$44,'Inputs_Metric 31'!$M$6:$O$6,0)))</f>
        <v>#N/A</v>
      </c>
      <c r="Q539" s="184" t="e">
        <f t="shared" si="28"/>
        <v>#N/A</v>
      </c>
      <c r="R539" s="184" t="e">
        <f t="shared" si="29"/>
        <v>#N/A</v>
      </c>
    </row>
    <row r="540" spans="3:18" x14ac:dyDescent="0.25">
      <c r="C540">
        <f t="shared" si="27"/>
        <v>10</v>
      </c>
      <c r="D540">
        <f>COUNTIF($F$4:F540,F540)</f>
        <v>355</v>
      </c>
      <c r="E540" s="40">
        <f>'Agricultural Data'!C540</f>
        <v>0</v>
      </c>
      <c r="F540" s="40">
        <f>'Agricultural Data'!D540</f>
        <v>0</v>
      </c>
      <c r="G540" s="40">
        <f>'Agricultural Data'!E540</f>
        <v>0</v>
      </c>
      <c r="H540" s="38">
        <f>'Agricultural Data'!F540</f>
        <v>0</v>
      </c>
      <c r="I540" s="38">
        <f>'Agricultural Data'!G540</f>
        <v>0</v>
      </c>
      <c r="J540" s="38">
        <f>'Agricultural Data'!H540</f>
        <v>0</v>
      </c>
      <c r="K540" s="118">
        <f>'Agricultural Data'!I540</f>
        <v>0</v>
      </c>
      <c r="L540" s="121">
        <f>'Agricultural Data'!J540</f>
        <v>0</v>
      </c>
      <c r="M540" s="120" t="str">
        <f>IF(J540=0,"No Data",
IF(     OR(   INDEX('Inputs_Metric 31'!$T$6:$T$141,  MATCH($J540,'Inputs_Metric 31'!$S$6:$S$141,0))  =  "",     INDEX('Inputs_Metric 31'!$T$6:$T$141,MATCH($J540,'Inputs_Metric 31'!$S$6:$S$141,0))="CDL_Rev"),                 "No Mapped Crop",                  INDEX('Inputs_Metric 31'!$T$6:$T$141,MATCH($J540,'Inputs_Metric 31'!$S$6:$S$141,0)   )   )
       )</f>
        <v>No Data</v>
      </c>
      <c r="N540" s="120" t="str">
        <f>IF(J540=0,"No Data",
IF(   OR(     INDEX('Inputs_Metric 31'!$U$6:$U$141,MATCH($J540,'Inputs_Metric 31'!$S$6:$S$141,0))="",     INDEX('Inputs_Metric 31'!$U$6:$U$141,MATCH($J540,'Inputs_Metric 31'!$S$6:$S$141,0))="CDL_Rev"  ),     "No Mapped Crop",INDEX('Inputs_Metric 31'!$U$6:$U$141,MATCH($J540,'Inputs_Metric 31'!$S$6:$S$141,0))))</f>
        <v>No Data</v>
      </c>
      <c r="O540" s="102" t="e">
        <f>IF(N540="No Mapped Crop","",'Inputs_Metric 31'!$H$43*INDEX('Inputs_Metric 31'!$D$6:$D$109,MATCH(CONCATENATE(N540,H540),'Inputs_Metric 31'!$E$6:$E$109,0)))</f>
        <v>#N/A</v>
      </c>
      <c r="P540" s="175" t="e">
        <f>IF(M540="No Mapped Crop","",INDEX('Inputs_Metric 31'!$M$7:$O$26,MATCH(M540,'Inputs_Metric 31'!$G$7:$G$26,0),MATCH('Inputs_Metric 31'!$H$44,'Inputs_Metric 31'!$M$6:$O$6,0)))</f>
        <v>#N/A</v>
      </c>
      <c r="Q540" s="184" t="e">
        <f t="shared" si="28"/>
        <v>#N/A</v>
      </c>
      <c r="R540" s="184" t="e">
        <f t="shared" si="29"/>
        <v>#N/A</v>
      </c>
    </row>
    <row r="541" spans="3:18" x14ac:dyDescent="0.25">
      <c r="C541">
        <f t="shared" si="27"/>
        <v>10</v>
      </c>
      <c r="D541">
        <f>COUNTIF($F$4:F541,F541)</f>
        <v>356</v>
      </c>
      <c r="E541" s="40">
        <f>'Agricultural Data'!C541</f>
        <v>0</v>
      </c>
      <c r="F541" s="40">
        <f>'Agricultural Data'!D541</f>
        <v>0</v>
      </c>
      <c r="G541" s="40">
        <f>'Agricultural Data'!E541</f>
        <v>0</v>
      </c>
      <c r="H541" s="38">
        <f>'Agricultural Data'!F541</f>
        <v>0</v>
      </c>
      <c r="I541" s="38">
        <f>'Agricultural Data'!G541</f>
        <v>0</v>
      </c>
      <c r="J541" s="38">
        <f>'Agricultural Data'!H541</f>
        <v>0</v>
      </c>
      <c r="K541" s="118">
        <f>'Agricultural Data'!I541</f>
        <v>0</v>
      </c>
      <c r="L541" s="121">
        <f>'Agricultural Data'!J541</f>
        <v>0</v>
      </c>
      <c r="M541" s="120" t="str">
        <f>IF(J541=0,"No Data",
IF(     OR(   INDEX('Inputs_Metric 31'!$T$6:$T$141,  MATCH($J541,'Inputs_Metric 31'!$S$6:$S$141,0))  =  "",     INDEX('Inputs_Metric 31'!$T$6:$T$141,MATCH($J541,'Inputs_Metric 31'!$S$6:$S$141,0))="CDL_Rev"),                 "No Mapped Crop",                  INDEX('Inputs_Metric 31'!$T$6:$T$141,MATCH($J541,'Inputs_Metric 31'!$S$6:$S$141,0)   )   )
       )</f>
        <v>No Data</v>
      </c>
      <c r="N541" s="120" t="str">
        <f>IF(J541=0,"No Data",
IF(   OR(     INDEX('Inputs_Metric 31'!$U$6:$U$141,MATCH($J541,'Inputs_Metric 31'!$S$6:$S$141,0))="",     INDEX('Inputs_Metric 31'!$U$6:$U$141,MATCH($J541,'Inputs_Metric 31'!$S$6:$S$141,0))="CDL_Rev"  ),     "No Mapped Crop",INDEX('Inputs_Metric 31'!$U$6:$U$141,MATCH($J541,'Inputs_Metric 31'!$S$6:$S$141,0))))</f>
        <v>No Data</v>
      </c>
      <c r="O541" s="102" t="e">
        <f>IF(N541="No Mapped Crop","",'Inputs_Metric 31'!$H$43*INDEX('Inputs_Metric 31'!$D$6:$D$109,MATCH(CONCATENATE(N541,H541),'Inputs_Metric 31'!$E$6:$E$109,0)))</f>
        <v>#N/A</v>
      </c>
      <c r="P541" s="175" t="e">
        <f>IF(M541="No Mapped Crop","",INDEX('Inputs_Metric 31'!$M$7:$O$26,MATCH(M541,'Inputs_Metric 31'!$G$7:$G$26,0),MATCH('Inputs_Metric 31'!$H$44,'Inputs_Metric 31'!$M$6:$O$6,0)))</f>
        <v>#N/A</v>
      </c>
      <c r="Q541" s="184" t="e">
        <f t="shared" si="28"/>
        <v>#N/A</v>
      </c>
      <c r="R541" s="184" t="e">
        <f t="shared" si="29"/>
        <v>#N/A</v>
      </c>
    </row>
    <row r="542" spans="3:18" x14ac:dyDescent="0.25">
      <c r="C542">
        <f t="shared" si="27"/>
        <v>10</v>
      </c>
      <c r="D542">
        <f>COUNTIF($F$4:F542,F542)</f>
        <v>357</v>
      </c>
      <c r="E542" s="40">
        <f>'Agricultural Data'!C542</f>
        <v>0</v>
      </c>
      <c r="F542" s="40">
        <f>'Agricultural Data'!D542</f>
        <v>0</v>
      </c>
      <c r="G542" s="40">
        <f>'Agricultural Data'!E542</f>
        <v>0</v>
      </c>
      <c r="H542" s="38">
        <f>'Agricultural Data'!F542</f>
        <v>0</v>
      </c>
      <c r="I542" s="38">
        <f>'Agricultural Data'!G542</f>
        <v>0</v>
      </c>
      <c r="J542" s="38">
        <f>'Agricultural Data'!H542</f>
        <v>0</v>
      </c>
      <c r="K542" s="118">
        <f>'Agricultural Data'!I542</f>
        <v>0</v>
      </c>
      <c r="L542" s="121">
        <f>'Agricultural Data'!J542</f>
        <v>0</v>
      </c>
      <c r="M542" s="120" t="str">
        <f>IF(J542=0,"No Data",
IF(     OR(   INDEX('Inputs_Metric 31'!$T$6:$T$141,  MATCH($J542,'Inputs_Metric 31'!$S$6:$S$141,0))  =  "",     INDEX('Inputs_Metric 31'!$T$6:$T$141,MATCH($J542,'Inputs_Metric 31'!$S$6:$S$141,0))="CDL_Rev"),                 "No Mapped Crop",                  INDEX('Inputs_Metric 31'!$T$6:$T$141,MATCH($J542,'Inputs_Metric 31'!$S$6:$S$141,0)   )   )
       )</f>
        <v>No Data</v>
      </c>
      <c r="N542" s="120" t="str">
        <f>IF(J542=0,"No Data",
IF(   OR(     INDEX('Inputs_Metric 31'!$U$6:$U$141,MATCH($J542,'Inputs_Metric 31'!$S$6:$S$141,0))="",     INDEX('Inputs_Metric 31'!$U$6:$U$141,MATCH($J542,'Inputs_Metric 31'!$S$6:$S$141,0))="CDL_Rev"  ),     "No Mapped Crop",INDEX('Inputs_Metric 31'!$U$6:$U$141,MATCH($J542,'Inputs_Metric 31'!$S$6:$S$141,0))))</f>
        <v>No Data</v>
      </c>
      <c r="O542" s="102" t="e">
        <f>IF(N542="No Mapped Crop","",'Inputs_Metric 31'!$H$43*INDEX('Inputs_Metric 31'!$D$6:$D$109,MATCH(CONCATENATE(N542,H542),'Inputs_Metric 31'!$E$6:$E$109,0)))</f>
        <v>#N/A</v>
      </c>
      <c r="P542" s="175" t="e">
        <f>IF(M542="No Mapped Crop","",INDEX('Inputs_Metric 31'!$M$7:$O$26,MATCH(M542,'Inputs_Metric 31'!$G$7:$G$26,0),MATCH('Inputs_Metric 31'!$H$44,'Inputs_Metric 31'!$M$6:$O$6,0)))</f>
        <v>#N/A</v>
      </c>
      <c r="Q542" s="184" t="e">
        <f t="shared" si="28"/>
        <v>#N/A</v>
      </c>
      <c r="R542" s="184" t="e">
        <f t="shared" si="29"/>
        <v>#N/A</v>
      </c>
    </row>
    <row r="543" spans="3:18" x14ac:dyDescent="0.25">
      <c r="C543">
        <f t="shared" si="27"/>
        <v>10</v>
      </c>
      <c r="D543">
        <f>COUNTIF($F$4:F543,F543)</f>
        <v>358</v>
      </c>
      <c r="E543" s="40">
        <f>'Agricultural Data'!C543</f>
        <v>0</v>
      </c>
      <c r="F543" s="40">
        <f>'Agricultural Data'!D543</f>
        <v>0</v>
      </c>
      <c r="G543" s="40">
        <f>'Agricultural Data'!E543</f>
        <v>0</v>
      </c>
      <c r="H543" s="38">
        <f>'Agricultural Data'!F543</f>
        <v>0</v>
      </c>
      <c r="I543" s="38">
        <f>'Agricultural Data'!G543</f>
        <v>0</v>
      </c>
      <c r="J543" s="38">
        <f>'Agricultural Data'!H543</f>
        <v>0</v>
      </c>
      <c r="K543" s="118">
        <f>'Agricultural Data'!I543</f>
        <v>0</v>
      </c>
      <c r="L543" s="121">
        <f>'Agricultural Data'!J543</f>
        <v>0</v>
      </c>
      <c r="M543" s="120" t="str">
        <f>IF(J543=0,"No Data",
IF(     OR(   INDEX('Inputs_Metric 31'!$T$6:$T$141,  MATCH($J543,'Inputs_Metric 31'!$S$6:$S$141,0))  =  "",     INDEX('Inputs_Metric 31'!$T$6:$T$141,MATCH($J543,'Inputs_Metric 31'!$S$6:$S$141,0))="CDL_Rev"),                 "No Mapped Crop",                  INDEX('Inputs_Metric 31'!$T$6:$T$141,MATCH($J543,'Inputs_Metric 31'!$S$6:$S$141,0)   )   )
       )</f>
        <v>No Data</v>
      </c>
      <c r="N543" s="120" t="str">
        <f>IF(J543=0,"No Data",
IF(   OR(     INDEX('Inputs_Metric 31'!$U$6:$U$141,MATCH($J543,'Inputs_Metric 31'!$S$6:$S$141,0))="",     INDEX('Inputs_Metric 31'!$U$6:$U$141,MATCH($J543,'Inputs_Metric 31'!$S$6:$S$141,0))="CDL_Rev"  ),     "No Mapped Crop",INDEX('Inputs_Metric 31'!$U$6:$U$141,MATCH($J543,'Inputs_Metric 31'!$S$6:$S$141,0))))</f>
        <v>No Data</v>
      </c>
      <c r="O543" s="102" t="e">
        <f>IF(N543="No Mapped Crop","",'Inputs_Metric 31'!$H$43*INDEX('Inputs_Metric 31'!$D$6:$D$109,MATCH(CONCATENATE(N543,H543),'Inputs_Metric 31'!$E$6:$E$109,0)))</f>
        <v>#N/A</v>
      </c>
      <c r="P543" s="175" t="e">
        <f>IF(M543="No Mapped Crop","",INDEX('Inputs_Metric 31'!$M$7:$O$26,MATCH(M543,'Inputs_Metric 31'!$G$7:$G$26,0),MATCH('Inputs_Metric 31'!$H$44,'Inputs_Metric 31'!$M$6:$O$6,0)))</f>
        <v>#N/A</v>
      </c>
      <c r="Q543" s="184" t="e">
        <f t="shared" si="28"/>
        <v>#N/A</v>
      </c>
      <c r="R543" s="184" t="e">
        <f t="shared" si="29"/>
        <v>#N/A</v>
      </c>
    </row>
    <row r="544" spans="3:18" x14ac:dyDescent="0.25">
      <c r="C544">
        <f t="shared" si="27"/>
        <v>10</v>
      </c>
      <c r="D544">
        <f>COUNTIF($F$4:F544,F544)</f>
        <v>359</v>
      </c>
      <c r="E544" s="40">
        <f>'Agricultural Data'!C544</f>
        <v>0</v>
      </c>
      <c r="F544" s="40">
        <f>'Agricultural Data'!D544</f>
        <v>0</v>
      </c>
      <c r="G544" s="40">
        <f>'Agricultural Data'!E544</f>
        <v>0</v>
      </c>
      <c r="H544" s="38">
        <f>'Agricultural Data'!F544</f>
        <v>0</v>
      </c>
      <c r="I544" s="38">
        <f>'Agricultural Data'!G544</f>
        <v>0</v>
      </c>
      <c r="J544" s="38">
        <f>'Agricultural Data'!H544</f>
        <v>0</v>
      </c>
      <c r="K544" s="118">
        <f>'Agricultural Data'!I544</f>
        <v>0</v>
      </c>
      <c r="L544" s="121">
        <f>'Agricultural Data'!J544</f>
        <v>0</v>
      </c>
      <c r="M544" s="120" t="str">
        <f>IF(J544=0,"No Data",
IF(     OR(   INDEX('Inputs_Metric 31'!$T$6:$T$141,  MATCH($J544,'Inputs_Metric 31'!$S$6:$S$141,0))  =  "",     INDEX('Inputs_Metric 31'!$T$6:$T$141,MATCH($J544,'Inputs_Metric 31'!$S$6:$S$141,0))="CDL_Rev"),                 "No Mapped Crop",                  INDEX('Inputs_Metric 31'!$T$6:$T$141,MATCH($J544,'Inputs_Metric 31'!$S$6:$S$141,0)   )   )
       )</f>
        <v>No Data</v>
      </c>
      <c r="N544" s="120" t="str">
        <f>IF(J544=0,"No Data",
IF(   OR(     INDEX('Inputs_Metric 31'!$U$6:$U$141,MATCH($J544,'Inputs_Metric 31'!$S$6:$S$141,0))="",     INDEX('Inputs_Metric 31'!$U$6:$U$141,MATCH($J544,'Inputs_Metric 31'!$S$6:$S$141,0))="CDL_Rev"  ),     "No Mapped Crop",INDEX('Inputs_Metric 31'!$U$6:$U$141,MATCH($J544,'Inputs_Metric 31'!$S$6:$S$141,0))))</f>
        <v>No Data</v>
      </c>
      <c r="O544" s="102" t="e">
        <f>IF(N544="No Mapped Crop","",'Inputs_Metric 31'!$H$43*INDEX('Inputs_Metric 31'!$D$6:$D$109,MATCH(CONCATENATE(N544,H544),'Inputs_Metric 31'!$E$6:$E$109,0)))</f>
        <v>#N/A</v>
      </c>
      <c r="P544" s="175" t="e">
        <f>IF(M544="No Mapped Crop","",INDEX('Inputs_Metric 31'!$M$7:$O$26,MATCH(M544,'Inputs_Metric 31'!$G$7:$G$26,0),MATCH('Inputs_Metric 31'!$H$44,'Inputs_Metric 31'!$M$6:$O$6,0)))</f>
        <v>#N/A</v>
      </c>
      <c r="Q544" s="184" t="e">
        <f t="shared" si="28"/>
        <v>#N/A</v>
      </c>
      <c r="R544" s="184" t="e">
        <f t="shared" si="29"/>
        <v>#N/A</v>
      </c>
    </row>
    <row r="545" spans="3:18" x14ac:dyDescent="0.25">
      <c r="C545">
        <f t="shared" si="27"/>
        <v>10</v>
      </c>
      <c r="D545">
        <f>COUNTIF($F$4:F545,F545)</f>
        <v>360</v>
      </c>
      <c r="E545" s="40">
        <f>'Agricultural Data'!C545</f>
        <v>0</v>
      </c>
      <c r="F545" s="40">
        <f>'Agricultural Data'!D545</f>
        <v>0</v>
      </c>
      <c r="G545" s="40">
        <f>'Agricultural Data'!E545</f>
        <v>0</v>
      </c>
      <c r="H545" s="38">
        <f>'Agricultural Data'!F545</f>
        <v>0</v>
      </c>
      <c r="I545" s="38">
        <f>'Agricultural Data'!G545</f>
        <v>0</v>
      </c>
      <c r="J545" s="38">
        <f>'Agricultural Data'!H545</f>
        <v>0</v>
      </c>
      <c r="K545" s="118">
        <f>'Agricultural Data'!I545</f>
        <v>0</v>
      </c>
      <c r="L545" s="121">
        <f>'Agricultural Data'!J545</f>
        <v>0</v>
      </c>
      <c r="M545" s="120" t="str">
        <f>IF(J545=0,"No Data",
IF(     OR(   INDEX('Inputs_Metric 31'!$T$6:$T$141,  MATCH($J545,'Inputs_Metric 31'!$S$6:$S$141,0))  =  "",     INDEX('Inputs_Metric 31'!$T$6:$T$141,MATCH($J545,'Inputs_Metric 31'!$S$6:$S$141,0))="CDL_Rev"),                 "No Mapped Crop",                  INDEX('Inputs_Metric 31'!$T$6:$T$141,MATCH($J545,'Inputs_Metric 31'!$S$6:$S$141,0)   )   )
       )</f>
        <v>No Data</v>
      </c>
      <c r="N545" s="120" t="str">
        <f>IF(J545=0,"No Data",
IF(   OR(     INDEX('Inputs_Metric 31'!$U$6:$U$141,MATCH($J545,'Inputs_Metric 31'!$S$6:$S$141,0))="",     INDEX('Inputs_Metric 31'!$U$6:$U$141,MATCH($J545,'Inputs_Metric 31'!$S$6:$S$141,0))="CDL_Rev"  ),     "No Mapped Crop",INDEX('Inputs_Metric 31'!$U$6:$U$141,MATCH($J545,'Inputs_Metric 31'!$S$6:$S$141,0))))</f>
        <v>No Data</v>
      </c>
      <c r="O545" s="102" t="e">
        <f>IF(N545="No Mapped Crop","",'Inputs_Metric 31'!$H$43*INDEX('Inputs_Metric 31'!$D$6:$D$109,MATCH(CONCATENATE(N545,H545),'Inputs_Metric 31'!$E$6:$E$109,0)))</f>
        <v>#N/A</v>
      </c>
      <c r="P545" s="175" t="e">
        <f>IF(M545="No Mapped Crop","",INDEX('Inputs_Metric 31'!$M$7:$O$26,MATCH(M545,'Inputs_Metric 31'!$G$7:$G$26,0),MATCH('Inputs_Metric 31'!$H$44,'Inputs_Metric 31'!$M$6:$O$6,0)))</f>
        <v>#N/A</v>
      </c>
      <c r="Q545" s="184" t="e">
        <f t="shared" si="28"/>
        <v>#N/A</v>
      </c>
      <c r="R545" s="184" t="e">
        <f t="shared" si="29"/>
        <v>#N/A</v>
      </c>
    </row>
    <row r="546" spans="3:18" x14ac:dyDescent="0.25">
      <c r="C546">
        <f t="shared" si="27"/>
        <v>10</v>
      </c>
      <c r="D546">
        <f>COUNTIF($F$4:F546,F546)</f>
        <v>361</v>
      </c>
      <c r="E546" s="40">
        <f>'Agricultural Data'!C546</f>
        <v>0</v>
      </c>
      <c r="F546" s="40">
        <f>'Agricultural Data'!D546</f>
        <v>0</v>
      </c>
      <c r="G546" s="40">
        <f>'Agricultural Data'!E546</f>
        <v>0</v>
      </c>
      <c r="H546" s="38">
        <f>'Agricultural Data'!F546</f>
        <v>0</v>
      </c>
      <c r="I546" s="38">
        <f>'Agricultural Data'!G546</f>
        <v>0</v>
      </c>
      <c r="J546" s="38">
        <f>'Agricultural Data'!H546</f>
        <v>0</v>
      </c>
      <c r="K546" s="118">
        <f>'Agricultural Data'!I546</f>
        <v>0</v>
      </c>
      <c r="L546" s="121">
        <f>'Agricultural Data'!J546</f>
        <v>0</v>
      </c>
      <c r="M546" s="120" t="str">
        <f>IF(J546=0,"No Data",
IF(     OR(   INDEX('Inputs_Metric 31'!$T$6:$T$141,  MATCH($J546,'Inputs_Metric 31'!$S$6:$S$141,0))  =  "",     INDEX('Inputs_Metric 31'!$T$6:$T$141,MATCH($J546,'Inputs_Metric 31'!$S$6:$S$141,0))="CDL_Rev"),                 "No Mapped Crop",                  INDEX('Inputs_Metric 31'!$T$6:$T$141,MATCH($J546,'Inputs_Metric 31'!$S$6:$S$141,0)   )   )
       )</f>
        <v>No Data</v>
      </c>
      <c r="N546" s="120" t="str">
        <f>IF(J546=0,"No Data",
IF(   OR(     INDEX('Inputs_Metric 31'!$U$6:$U$141,MATCH($J546,'Inputs_Metric 31'!$S$6:$S$141,0))="",     INDEX('Inputs_Metric 31'!$U$6:$U$141,MATCH($J546,'Inputs_Metric 31'!$S$6:$S$141,0))="CDL_Rev"  ),     "No Mapped Crop",INDEX('Inputs_Metric 31'!$U$6:$U$141,MATCH($J546,'Inputs_Metric 31'!$S$6:$S$141,0))))</f>
        <v>No Data</v>
      </c>
      <c r="O546" s="102" t="e">
        <f>IF(N546="No Mapped Crop","",'Inputs_Metric 31'!$H$43*INDEX('Inputs_Metric 31'!$D$6:$D$109,MATCH(CONCATENATE(N546,H546),'Inputs_Metric 31'!$E$6:$E$109,0)))</f>
        <v>#N/A</v>
      </c>
      <c r="P546" s="175" t="e">
        <f>IF(M546="No Mapped Crop","",INDEX('Inputs_Metric 31'!$M$7:$O$26,MATCH(M546,'Inputs_Metric 31'!$G$7:$G$26,0),MATCH('Inputs_Metric 31'!$H$44,'Inputs_Metric 31'!$M$6:$O$6,0)))</f>
        <v>#N/A</v>
      </c>
      <c r="Q546" s="184" t="e">
        <f t="shared" si="28"/>
        <v>#N/A</v>
      </c>
      <c r="R546" s="184" t="e">
        <f t="shared" si="29"/>
        <v>#N/A</v>
      </c>
    </row>
    <row r="547" spans="3:18" x14ac:dyDescent="0.25">
      <c r="C547">
        <f t="shared" si="27"/>
        <v>10</v>
      </c>
      <c r="D547">
        <f>COUNTIF($F$4:F547,F547)</f>
        <v>362</v>
      </c>
      <c r="E547" s="40">
        <f>'Agricultural Data'!C547</f>
        <v>0</v>
      </c>
      <c r="F547" s="40">
        <f>'Agricultural Data'!D547</f>
        <v>0</v>
      </c>
      <c r="G547" s="40">
        <f>'Agricultural Data'!E547</f>
        <v>0</v>
      </c>
      <c r="H547" s="38">
        <f>'Agricultural Data'!F547</f>
        <v>0</v>
      </c>
      <c r="I547" s="38">
        <f>'Agricultural Data'!G547</f>
        <v>0</v>
      </c>
      <c r="J547" s="38">
        <f>'Agricultural Data'!H547</f>
        <v>0</v>
      </c>
      <c r="K547" s="118">
        <f>'Agricultural Data'!I547</f>
        <v>0</v>
      </c>
      <c r="L547" s="121">
        <f>'Agricultural Data'!J547</f>
        <v>0</v>
      </c>
      <c r="M547" s="120" t="str">
        <f>IF(J547=0,"No Data",
IF(     OR(   INDEX('Inputs_Metric 31'!$T$6:$T$141,  MATCH($J547,'Inputs_Metric 31'!$S$6:$S$141,0))  =  "",     INDEX('Inputs_Metric 31'!$T$6:$T$141,MATCH($J547,'Inputs_Metric 31'!$S$6:$S$141,0))="CDL_Rev"),                 "No Mapped Crop",                  INDEX('Inputs_Metric 31'!$T$6:$T$141,MATCH($J547,'Inputs_Metric 31'!$S$6:$S$141,0)   )   )
       )</f>
        <v>No Data</v>
      </c>
      <c r="N547" s="120" t="str">
        <f>IF(J547=0,"No Data",
IF(   OR(     INDEX('Inputs_Metric 31'!$U$6:$U$141,MATCH($J547,'Inputs_Metric 31'!$S$6:$S$141,0))="",     INDEX('Inputs_Metric 31'!$U$6:$U$141,MATCH($J547,'Inputs_Metric 31'!$S$6:$S$141,0))="CDL_Rev"  ),     "No Mapped Crop",INDEX('Inputs_Metric 31'!$U$6:$U$141,MATCH($J547,'Inputs_Metric 31'!$S$6:$S$141,0))))</f>
        <v>No Data</v>
      </c>
      <c r="O547" s="102" t="e">
        <f>IF(N547="No Mapped Crop","",'Inputs_Metric 31'!$H$43*INDEX('Inputs_Metric 31'!$D$6:$D$109,MATCH(CONCATENATE(N547,H547),'Inputs_Metric 31'!$E$6:$E$109,0)))</f>
        <v>#N/A</v>
      </c>
      <c r="P547" s="175" t="e">
        <f>IF(M547="No Mapped Crop","",INDEX('Inputs_Metric 31'!$M$7:$O$26,MATCH(M547,'Inputs_Metric 31'!$G$7:$G$26,0),MATCH('Inputs_Metric 31'!$H$44,'Inputs_Metric 31'!$M$6:$O$6,0)))</f>
        <v>#N/A</v>
      </c>
      <c r="Q547" s="184" t="e">
        <f t="shared" si="28"/>
        <v>#N/A</v>
      </c>
      <c r="R547" s="184" t="e">
        <f t="shared" si="29"/>
        <v>#N/A</v>
      </c>
    </row>
    <row r="548" spans="3:18" x14ac:dyDescent="0.25">
      <c r="C548">
        <f t="shared" si="27"/>
        <v>10</v>
      </c>
      <c r="D548">
        <f>COUNTIF($F$4:F548,F548)</f>
        <v>363</v>
      </c>
      <c r="E548" s="40">
        <f>'Agricultural Data'!C548</f>
        <v>0</v>
      </c>
      <c r="F548" s="40">
        <f>'Agricultural Data'!D548</f>
        <v>0</v>
      </c>
      <c r="G548" s="40">
        <f>'Agricultural Data'!E548</f>
        <v>0</v>
      </c>
      <c r="H548" s="38">
        <f>'Agricultural Data'!F548</f>
        <v>0</v>
      </c>
      <c r="I548" s="38">
        <f>'Agricultural Data'!G548</f>
        <v>0</v>
      </c>
      <c r="J548" s="38">
        <f>'Agricultural Data'!H548</f>
        <v>0</v>
      </c>
      <c r="K548" s="118">
        <f>'Agricultural Data'!I548</f>
        <v>0</v>
      </c>
      <c r="L548" s="121">
        <f>'Agricultural Data'!J548</f>
        <v>0</v>
      </c>
      <c r="M548" s="120" t="str">
        <f>IF(J548=0,"No Data",
IF(     OR(   INDEX('Inputs_Metric 31'!$T$6:$T$141,  MATCH($J548,'Inputs_Metric 31'!$S$6:$S$141,0))  =  "",     INDEX('Inputs_Metric 31'!$T$6:$T$141,MATCH($J548,'Inputs_Metric 31'!$S$6:$S$141,0))="CDL_Rev"),                 "No Mapped Crop",                  INDEX('Inputs_Metric 31'!$T$6:$T$141,MATCH($J548,'Inputs_Metric 31'!$S$6:$S$141,0)   )   )
       )</f>
        <v>No Data</v>
      </c>
      <c r="N548" s="120" t="str">
        <f>IF(J548=0,"No Data",
IF(   OR(     INDEX('Inputs_Metric 31'!$U$6:$U$141,MATCH($J548,'Inputs_Metric 31'!$S$6:$S$141,0))="",     INDEX('Inputs_Metric 31'!$U$6:$U$141,MATCH($J548,'Inputs_Metric 31'!$S$6:$S$141,0))="CDL_Rev"  ),     "No Mapped Crop",INDEX('Inputs_Metric 31'!$U$6:$U$141,MATCH($J548,'Inputs_Metric 31'!$S$6:$S$141,0))))</f>
        <v>No Data</v>
      </c>
      <c r="O548" s="102" t="e">
        <f>IF(N548="No Mapped Crop","",'Inputs_Metric 31'!$H$43*INDEX('Inputs_Metric 31'!$D$6:$D$109,MATCH(CONCATENATE(N548,H548),'Inputs_Metric 31'!$E$6:$E$109,0)))</f>
        <v>#N/A</v>
      </c>
      <c r="P548" s="175" t="e">
        <f>IF(M548="No Mapped Crop","",INDEX('Inputs_Metric 31'!$M$7:$O$26,MATCH(M548,'Inputs_Metric 31'!$G$7:$G$26,0),MATCH('Inputs_Metric 31'!$H$44,'Inputs_Metric 31'!$M$6:$O$6,0)))</f>
        <v>#N/A</v>
      </c>
      <c r="Q548" s="184" t="e">
        <f t="shared" si="28"/>
        <v>#N/A</v>
      </c>
      <c r="R548" s="184" t="e">
        <f t="shared" si="29"/>
        <v>#N/A</v>
      </c>
    </row>
    <row r="549" spans="3:18" x14ac:dyDescent="0.25">
      <c r="C549">
        <f t="shared" si="27"/>
        <v>10</v>
      </c>
      <c r="D549">
        <f>COUNTIF($F$4:F549,F549)</f>
        <v>364</v>
      </c>
      <c r="E549" s="40">
        <f>'Agricultural Data'!C549</f>
        <v>0</v>
      </c>
      <c r="F549" s="40">
        <f>'Agricultural Data'!D549</f>
        <v>0</v>
      </c>
      <c r="G549" s="40">
        <f>'Agricultural Data'!E549</f>
        <v>0</v>
      </c>
      <c r="H549" s="38">
        <f>'Agricultural Data'!F549</f>
        <v>0</v>
      </c>
      <c r="I549" s="38">
        <f>'Agricultural Data'!G549</f>
        <v>0</v>
      </c>
      <c r="J549" s="38">
        <f>'Agricultural Data'!H549</f>
        <v>0</v>
      </c>
      <c r="K549" s="118">
        <f>'Agricultural Data'!I549</f>
        <v>0</v>
      </c>
      <c r="L549" s="121">
        <f>'Agricultural Data'!J549</f>
        <v>0</v>
      </c>
      <c r="M549" s="120" t="str">
        <f>IF(J549=0,"No Data",
IF(     OR(   INDEX('Inputs_Metric 31'!$T$6:$T$141,  MATCH($J549,'Inputs_Metric 31'!$S$6:$S$141,0))  =  "",     INDEX('Inputs_Metric 31'!$T$6:$T$141,MATCH($J549,'Inputs_Metric 31'!$S$6:$S$141,0))="CDL_Rev"),                 "No Mapped Crop",                  INDEX('Inputs_Metric 31'!$T$6:$T$141,MATCH($J549,'Inputs_Metric 31'!$S$6:$S$141,0)   )   )
       )</f>
        <v>No Data</v>
      </c>
      <c r="N549" s="120" t="str">
        <f>IF(J549=0,"No Data",
IF(   OR(     INDEX('Inputs_Metric 31'!$U$6:$U$141,MATCH($J549,'Inputs_Metric 31'!$S$6:$S$141,0))="",     INDEX('Inputs_Metric 31'!$U$6:$U$141,MATCH($J549,'Inputs_Metric 31'!$S$6:$S$141,0))="CDL_Rev"  ),     "No Mapped Crop",INDEX('Inputs_Metric 31'!$U$6:$U$141,MATCH($J549,'Inputs_Metric 31'!$S$6:$S$141,0))))</f>
        <v>No Data</v>
      </c>
      <c r="O549" s="102" t="e">
        <f>IF(N549="No Mapped Crop","",'Inputs_Metric 31'!$H$43*INDEX('Inputs_Metric 31'!$D$6:$D$109,MATCH(CONCATENATE(N549,H549),'Inputs_Metric 31'!$E$6:$E$109,0)))</f>
        <v>#N/A</v>
      </c>
      <c r="P549" s="175" t="e">
        <f>IF(M549="No Mapped Crop","",INDEX('Inputs_Metric 31'!$M$7:$O$26,MATCH(M549,'Inputs_Metric 31'!$G$7:$G$26,0),MATCH('Inputs_Metric 31'!$H$44,'Inputs_Metric 31'!$M$6:$O$6,0)))</f>
        <v>#N/A</v>
      </c>
      <c r="Q549" s="184" t="e">
        <f t="shared" si="28"/>
        <v>#N/A</v>
      </c>
      <c r="R549" s="184" t="e">
        <f t="shared" si="29"/>
        <v>#N/A</v>
      </c>
    </row>
    <row r="550" spans="3:18" x14ac:dyDescent="0.25">
      <c r="C550">
        <f t="shared" si="27"/>
        <v>10</v>
      </c>
      <c r="D550">
        <f>COUNTIF($F$4:F550,F550)</f>
        <v>365</v>
      </c>
      <c r="E550" s="40">
        <f>'Agricultural Data'!C550</f>
        <v>0</v>
      </c>
      <c r="F550" s="40">
        <f>'Agricultural Data'!D550</f>
        <v>0</v>
      </c>
      <c r="G550" s="40">
        <f>'Agricultural Data'!E550</f>
        <v>0</v>
      </c>
      <c r="H550" s="38">
        <f>'Agricultural Data'!F550</f>
        <v>0</v>
      </c>
      <c r="I550" s="38">
        <f>'Agricultural Data'!G550</f>
        <v>0</v>
      </c>
      <c r="J550" s="38">
        <f>'Agricultural Data'!H550</f>
        <v>0</v>
      </c>
      <c r="K550" s="118">
        <f>'Agricultural Data'!I550</f>
        <v>0</v>
      </c>
      <c r="L550" s="121">
        <f>'Agricultural Data'!J550</f>
        <v>0</v>
      </c>
      <c r="M550" s="120" t="str">
        <f>IF(J550=0,"No Data",
IF(     OR(   INDEX('Inputs_Metric 31'!$T$6:$T$141,  MATCH($J550,'Inputs_Metric 31'!$S$6:$S$141,0))  =  "",     INDEX('Inputs_Metric 31'!$T$6:$T$141,MATCH($J550,'Inputs_Metric 31'!$S$6:$S$141,0))="CDL_Rev"),                 "No Mapped Crop",                  INDEX('Inputs_Metric 31'!$T$6:$T$141,MATCH($J550,'Inputs_Metric 31'!$S$6:$S$141,0)   )   )
       )</f>
        <v>No Data</v>
      </c>
      <c r="N550" s="120" t="str">
        <f>IF(J550=0,"No Data",
IF(   OR(     INDEX('Inputs_Metric 31'!$U$6:$U$141,MATCH($J550,'Inputs_Metric 31'!$S$6:$S$141,0))="",     INDEX('Inputs_Metric 31'!$U$6:$U$141,MATCH($J550,'Inputs_Metric 31'!$S$6:$S$141,0))="CDL_Rev"  ),     "No Mapped Crop",INDEX('Inputs_Metric 31'!$U$6:$U$141,MATCH($J550,'Inputs_Metric 31'!$S$6:$S$141,0))))</f>
        <v>No Data</v>
      </c>
      <c r="O550" s="102" t="e">
        <f>IF(N550="No Mapped Crop","",'Inputs_Metric 31'!$H$43*INDEX('Inputs_Metric 31'!$D$6:$D$109,MATCH(CONCATENATE(N550,H550),'Inputs_Metric 31'!$E$6:$E$109,0)))</f>
        <v>#N/A</v>
      </c>
      <c r="P550" s="175" t="e">
        <f>IF(M550="No Mapped Crop","",INDEX('Inputs_Metric 31'!$M$7:$O$26,MATCH(M550,'Inputs_Metric 31'!$G$7:$G$26,0),MATCH('Inputs_Metric 31'!$H$44,'Inputs_Metric 31'!$M$6:$O$6,0)))</f>
        <v>#N/A</v>
      </c>
      <c r="Q550" s="184" t="e">
        <f t="shared" si="28"/>
        <v>#N/A</v>
      </c>
      <c r="R550" s="184" t="e">
        <f t="shared" si="29"/>
        <v>#N/A</v>
      </c>
    </row>
    <row r="551" spans="3:18" x14ac:dyDescent="0.25">
      <c r="C551">
        <f t="shared" si="27"/>
        <v>10</v>
      </c>
      <c r="D551">
        <f>COUNTIF($F$4:F551,F551)</f>
        <v>366</v>
      </c>
      <c r="E551" s="40">
        <f>'Agricultural Data'!C551</f>
        <v>0</v>
      </c>
      <c r="F551" s="40">
        <f>'Agricultural Data'!D551</f>
        <v>0</v>
      </c>
      <c r="G551" s="40">
        <f>'Agricultural Data'!E551</f>
        <v>0</v>
      </c>
      <c r="H551" s="38">
        <f>'Agricultural Data'!F551</f>
        <v>0</v>
      </c>
      <c r="I551" s="38">
        <f>'Agricultural Data'!G551</f>
        <v>0</v>
      </c>
      <c r="J551" s="38">
        <f>'Agricultural Data'!H551</f>
        <v>0</v>
      </c>
      <c r="K551" s="118">
        <f>'Agricultural Data'!I551</f>
        <v>0</v>
      </c>
      <c r="L551" s="121">
        <f>'Agricultural Data'!J551</f>
        <v>0</v>
      </c>
      <c r="M551" s="120" t="str">
        <f>IF(J551=0,"No Data",
IF(     OR(   INDEX('Inputs_Metric 31'!$T$6:$T$141,  MATCH($J551,'Inputs_Metric 31'!$S$6:$S$141,0))  =  "",     INDEX('Inputs_Metric 31'!$T$6:$T$141,MATCH($J551,'Inputs_Metric 31'!$S$6:$S$141,0))="CDL_Rev"),                 "No Mapped Crop",                  INDEX('Inputs_Metric 31'!$T$6:$T$141,MATCH($J551,'Inputs_Metric 31'!$S$6:$S$141,0)   )   )
       )</f>
        <v>No Data</v>
      </c>
      <c r="N551" s="120" t="str">
        <f>IF(J551=0,"No Data",
IF(   OR(     INDEX('Inputs_Metric 31'!$U$6:$U$141,MATCH($J551,'Inputs_Metric 31'!$S$6:$S$141,0))="",     INDEX('Inputs_Metric 31'!$U$6:$U$141,MATCH($J551,'Inputs_Metric 31'!$S$6:$S$141,0))="CDL_Rev"  ),     "No Mapped Crop",INDEX('Inputs_Metric 31'!$U$6:$U$141,MATCH($J551,'Inputs_Metric 31'!$S$6:$S$141,0))))</f>
        <v>No Data</v>
      </c>
      <c r="O551" s="102" t="e">
        <f>IF(N551="No Mapped Crop","",'Inputs_Metric 31'!$H$43*INDEX('Inputs_Metric 31'!$D$6:$D$109,MATCH(CONCATENATE(N551,H551),'Inputs_Metric 31'!$E$6:$E$109,0)))</f>
        <v>#N/A</v>
      </c>
      <c r="P551" s="175" t="e">
        <f>IF(M551="No Mapped Crop","",INDEX('Inputs_Metric 31'!$M$7:$O$26,MATCH(M551,'Inputs_Metric 31'!$G$7:$G$26,0),MATCH('Inputs_Metric 31'!$H$44,'Inputs_Metric 31'!$M$6:$O$6,0)))</f>
        <v>#N/A</v>
      </c>
      <c r="Q551" s="184" t="e">
        <f t="shared" si="28"/>
        <v>#N/A</v>
      </c>
      <c r="R551" s="184" t="e">
        <f t="shared" si="29"/>
        <v>#N/A</v>
      </c>
    </row>
    <row r="552" spans="3:18" x14ac:dyDescent="0.25">
      <c r="C552">
        <f t="shared" ref="C552:C615" si="30">IF(D552=1,C551+1,C551)</f>
        <v>10</v>
      </c>
      <c r="D552">
        <f>COUNTIF($F$4:F552,F552)</f>
        <v>367</v>
      </c>
      <c r="E552" s="40">
        <f>'Agricultural Data'!C552</f>
        <v>0</v>
      </c>
      <c r="F552" s="40">
        <f>'Agricultural Data'!D552</f>
        <v>0</v>
      </c>
      <c r="G552" s="40">
        <f>'Agricultural Data'!E552</f>
        <v>0</v>
      </c>
      <c r="H552" s="38">
        <f>'Agricultural Data'!F552</f>
        <v>0</v>
      </c>
      <c r="I552" s="38">
        <f>'Agricultural Data'!G552</f>
        <v>0</v>
      </c>
      <c r="J552" s="38">
        <f>'Agricultural Data'!H552</f>
        <v>0</v>
      </c>
      <c r="K552" s="118">
        <f>'Agricultural Data'!I552</f>
        <v>0</v>
      </c>
      <c r="L552" s="121">
        <f>'Agricultural Data'!J552</f>
        <v>0</v>
      </c>
      <c r="M552" s="120" t="str">
        <f>IF(J552=0,"No Data",
IF(     OR(   INDEX('Inputs_Metric 31'!$T$6:$T$141,  MATCH($J552,'Inputs_Metric 31'!$S$6:$S$141,0))  =  "",     INDEX('Inputs_Metric 31'!$T$6:$T$141,MATCH($J552,'Inputs_Metric 31'!$S$6:$S$141,0))="CDL_Rev"),                 "No Mapped Crop",                  INDEX('Inputs_Metric 31'!$T$6:$T$141,MATCH($J552,'Inputs_Metric 31'!$S$6:$S$141,0)   )   )
       )</f>
        <v>No Data</v>
      </c>
      <c r="N552" s="120" t="str">
        <f>IF(J552=0,"No Data",
IF(   OR(     INDEX('Inputs_Metric 31'!$U$6:$U$141,MATCH($J552,'Inputs_Metric 31'!$S$6:$S$141,0))="",     INDEX('Inputs_Metric 31'!$U$6:$U$141,MATCH($J552,'Inputs_Metric 31'!$S$6:$S$141,0))="CDL_Rev"  ),     "No Mapped Crop",INDEX('Inputs_Metric 31'!$U$6:$U$141,MATCH($J552,'Inputs_Metric 31'!$S$6:$S$141,0))))</f>
        <v>No Data</v>
      </c>
      <c r="O552" s="102" t="e">
        <f>IF(N552="No Mapped Crop","",'Inputs_Metric 31'!$H$43*INDEX('Inputs_Metric 31'!$D$6:$D$109,MATCH(CONCATENATE(N552,H552),'Inputs_Metric 31'!$E$6:$E$109,0)))</f>
        <v>#N/A</v>
      </c>
      <c r="P552" s="175" t="e">
        <f>IF(M552="No Mapped Crop","",INDEX('Inputs_Metric 31'!$M$7:$O$26,MATCH(M552,'Inputs_Metric 31'!$G$7:$G$26,0),MATCH('Inputs_Metric 31'!$H$44,'Inputs_Metric 31'!$M$6:$O$6,0)))</f>
        <v>#N/A</v>
      </c>
      <c r="Q552" s="184" t="e">
        <f t="shared" ref="Q552:Q615" si="31">IF(OR(O552="",P552=""),"",(K552*$O552*$P552))</f>
        <v>#N/A</v>
      </c>
      <c r="R552" s="184" t="e">
        <f t="shared" ref="R552:R615" si="32">IF(OR($O552="",$P552=""),"",(L552*$O552*$P552))</f>
        <v>#N/A</v>
      </c>
    </row>
    <row r="553" spans="3:18" x14ac:dyDescent="0.25">
      <c r="C553">
        <f t="shared" si="30"/>
        <v>10</v>
      </c>
      <c r="D553">
        <f>COUNTIF($F$4:F553,F553)</f>
        <v>368</v>
      </c>
      <c r="E553" s="40">
        <f>'Agricultural Data'!C553</f>
        <v>0</v>
      </c>
      <c r="F553" s="40">
        <f>'Agricultural Data'!D553</f>
        <v>0</v>
      </c>
      <c r="G553" s="40">
        <f>'Agricultural Data'!E553</f>
        <v>0</v>
      </c>
      <c r="H553" s="38">
        <f>'Agricultural Data'!F553</f>
        <v>0</v>
      </c>
      <c r="I553" s="38">
        <f>'Agricultural Data'!G553</f>
        <v>0</v>
      </c>
      <c r="J553" s="38">
        <f>'Agricultural Data'!H553</f>
        <v>0</v>
      </c>
      <c r="K553" s="118">
        <f>'Agricultural Data'!I553</f>
        <v>0</v>
      </c>
      <c r="L553" s="121">
        <f>'Agricultural Data'!J553</f>
        <v>0</v>
      </c>
      <c r="M553" s="120" t="str">
        <f>IF(J553=0,"No Data",
IF(     OR(   INDEX('Inputs_Metric 31'!$T$6:$T$141,  MATCH($J553,'Inputs_Metric 31'!$S$6:$S$141,0))  =  "",     INDEX('Inputs_Metric 31'!$T$6:$T$141,MATCH($J553,'Inputs_Metric 31'!$S$6:$S$141,0))="CDL_Rev"),                 "No Mapped Crop",                  INDEX('Inputs_Metric 31'!$T$6:$T$141,MATCH($J553,'Inputs_Metric 31'!$S$6:$S$141,0)   )   )
       )</f>
        <v>No Data</v>
      </c>
      <c r="N553" s="120" t="str">
        <f>IF(J553=0,"No Data",
IF(   OR(     INDEX('Inputs_Metric 31'!$U$6:$U$141,MATCH($J553,'Inputs_Metric 31'!$S$6:$S$141,0))="",     INDEX('Inputs_Metric 31'!$U$6:$U$141,MATCH($J553,'Inputs_Metric 31'!$S$6:$S$141,0))="CDL_Rev"  ),     "No Mapped Crop",INDEX('Inputs_Metric 31'!$U$6:$U$141,MATCH($J553,'Inputs_Metric 31'!$S$6:$S$141,0))))</f>
        <v>No Data</v>
      </c>
      <c r="O553" s="102" t="e">
        <f>IF(N553="No Mapped Crop","",'Inputs_Metric 31'!$H$43*INDEX('Inputs_Metric 31'!$D$6:$D$109,MATCH(CONCATENATE(N553,H553),'Inputs_Metric 31'!$E$6:$E$109,0)))</f>
        <v>#N/A</v>
      </c>
      <c r="P553" s="175" t="e">
        <f>IF(M553="No Mapped Crop","",INDEX('Inputs_Metric 31'!$M$7:$O$26,MATCH(M553,'Inputs_Metric 31'!$G$7:$G$26,0),MATCH('Inputs_Metric 31'!$H$44,'Inputs_Metric 31'!$M$6:$O$6,0)))</f>
        <v>#N/A</v>
      </c>
      <c r="Q553" s="184" t="e">
        <f t="shared" si="31"/>
        <v>#N/A</v>
      </c>
      <c r="R553" s="184" t="e">
        <f t="shared" si="32"/>
        <v>#N/A</v>
      </c>
    </row>
    <row r="554" spans="3:18" x14ac:dyDescent="0.25">
      <c r="C554">
        <f t="shared" si="30"/>
        <v>10</v>
      </c>
      <c r="D554">
        <f>COUNTIF($F$4:F554,F554)</f>
        <v>369</v>
      </c>
      <c r="E554" s="40">
        <f>'Agricultural Data'!C554</f>
        <v>0</v>
      </c>
      <c r="F554" s="40">
        <f>'Agricultural Data'!D554</f>
        <v>0</v>
      </c>
      <c r="G554" s="40">
        <f>'Agricultural Data'!E554</f>
        <v>0</v>
      </c>
      <c r="H554" s="38">
        <f>'Agricultural Data'!F554</f>
        <v>0</v>
      </c>
      <c r="I554" s="38">
        <f>'Agricultural Data'!G554</f>
        <v>0</v>
      </c>
      <c r="J554" s="38">
        <f>'Agricultural Data'!H554</f>
        <v>0</v>
      </c>
      <c r="K554" s="118">
        <f>'Agricultural Data'!I554</f>
        <v>0</v>
      </c>
      <c r="L554" s="121">
        <f>'Agricultural Data'!J554</f>
        <v>0</v>
      </c>
      <c r="M554" s="120" t="str">
        <f>IF(J554=0,"No Data",
IF(     OR(   INDEX('Inputs_Metric 31'!$T$6:$T$141,  MATCH($J554,'Inputs_Metric 31'!$S$6:$S$141,0))  =  "",     INDEX('Inputs_Metric 31'!$T$6:$T$141,MATCH($J554,'Inputs_Metric 31'!$S$6:$S$141,0))="CDL_Rev"),                 "No Mapped Crop",                  INDEX('Inputs_Metric 31'!$T$6:$T$141,MATCH($J554,'Inputs_Metric 31'!$S$6:$S$141,0)   )   )
       )</f>
        <v>No Data</v>
      </c>
      <c r="N554" s="120" t="str">
        <f>IF(J554=0,"No Data",
IF(   OR(     INDEX('Inputs_Metric 31'!$U$6:$U$141,MATCH($J554,'Inputs_Metric 31'!$S$6:$S$141,0))="",     INDEX('Inputs_Metric 31'!$U$6:$U$141,MATCH($J554,'Inputs_Metric 31'!$S$6:$S$141,0))="CDL_Rev"  ),     "No Mapped Crop",INDEX('Inputs_Metric 31'!$U$6:$U$141,MATCH($J554,'Inputs_Metric 31'!$S$6:$S$141,0))))</f>
        <v>No Data</v>
      </c>
      <c r="O554" s="102" t="e">
        <f>IF(N554="No Mapped Crop","",'Inputs_Metric 31'!$H$43*INDEX('Inputs_Metric 31'!$D$6:$D$109,MATCH(CONCATENATE(N554,H554),'Inputs_Metric 31'!$E$6:$E$109,0)))</f>
        <v>#N/A</v>
      </c>
      <c r="P554" s="175" t="e">
        <f>IF(M554="No Mapped Crop","",INDEX('Inputs_Metric 31'!$M$7:$O$26,MATCH(M554,'Inputs_Metric 31'!$G$7:$G$26,0),MATCH('Inputs_Metric 31'!$H$44,'Inputs_Metric 31'!$M$6:$O$6,0)))</f>
        <v>#N/A</v>
      </c>
      <c r="Q554" s="184" t="e">
        <f t="shared" si="31"/>
        <v>#N/A</v>
      </c>
      <c r="R554" s="184" t="e">
        <f t="shared" si="32"/>
        <v>#N/A</v>
      </c>
    </row>
    <row r="555" spans="3:18" x14ac:dyDescent="0.25">
      <c r="C555">
        <f t="shared" si="30"/>
        <v>10</v>
      </c>
      <c r="D555">
        <f>COUNTIF($F$4:F555,F555)</f>
        <v>370</v>
      </c>
      <c r="E555" s="40">
        <f>'Agricultural Data'!C555</f>
        <v>0</v>
      </c>
      <c r="F555" s="40">
        <f>'Agricultural Data'!D555</f>
        <v>0</v>
      </c>
      <c r="G555" s="40">
        <f>'Agricultural Data'!E555</f>
        <v>0</v>
      </c>
      <c r="H555" s="38">
        <f>'Agricultural Data'!F555</f>
        <v>0</v>
      </c>
      <c r="I555" s="38">
        <f>'Agricultural Data'!G555</f>
        <v>0</v>
      </c>
      <c r="J555" s="38">
        <f>'Agricultural Data'!H555</f>
        <v>0</v>
      </c>
      <c r="K555" s="118">
        <f>'Agricultural Data'!I555</f>
        <v>0</v>
      </c>
      <c r="L555" s="121">
        <f>'Agricultural Data'!J555</f>
        <v>0</v>
      </c>
      <c r="M555" s="120" t="str">
        <f>IF(J555=0,"No Data",
IF(     OR(   INDEX('Inputs_Metric 31'!$T$6:$T$141,  MATCH($J555,'Inputs_Metric 31'!$S$6:$S$141,0))  =  "",     INDEX('Inputs_Metric 31'!$T$6:$T$141,MATCH($J555,'Inputs_Metric 31'!$S$6:$S$141,0))="CDL_Rev"),                 "No Mapped Crop",                  INDEX('Inputs_Metric 31'!$T$6:$T$141,MATCH($J555,'Inputs_Metric 31'!$S$6:$S$141,0)   )   )
       )</f>
        <v>No Data</v>
      </c>
      <c r="N555" s="120" t="str">
        <f>IF(J555=0,"No Data",
IF(   OR(     INDEX('Inputs_Metric 31'!$U$6:$U$141,MATCH($J555,'Inputs_Metric 31'!$S$6:$S$141,0))="",     INDEX('Inputs_Metric 31'!$U$6:$U$141,MATCH($J555,'Inputs_Metric 31'!$S$6:$S$141,0))="CDL_Rev"  ),     "No Mapped Crop",INDEX('Inputs_Metric 31'!$U$6:$U$141,MATCH($J555,'Inputs_Metric 31'!$S$6:$S$141,0))))</f>
        <v>No Data</v>
      </c>
      <c r="O555" s="102" t="e">
        <f>IF(N555="No Mapped Crop","",'Inputs_Metric 31'!$H$43*INDEX('Inputs_Metric 31'!$D$6:$D$109,MATCH(CONCATENATE(N555,H555),'Inputs_Metric 31'!$E$6:$E$109,0)))</f>
        <v>#N/A</v>
      </c>
      <c r="P555" s="175" t="e">
        <f>IF(M555="No Mapped Crop","",INDEX('Inputs_Metric 31'!$M$7:$O$26,MATCH(M555,'Inputs_Metric 31'!$G$7:$G$26,0),MATCH('Inputs_Metric 31'!$H$44,'Inputs_Metric 31'!$M$6:$O$6,0)))</f>
        <v>#N/A</v>
      </c>
      <c r="Q555" s="184" t="e">
        <f t="shared" si="31"/>
        <v>#N/A</v>
      </c>
      <c r="R555" s="184" t="e">
        <f t="shared" si="32"/>
        <v>#N/A</v>
      </c>
    </row>
    <row r="556" spans="3:18" x14ac:dyDescent="0.25">
      <c r="C556">
        <f t="shared" si="30"/>
        <v>10</v>
      </c>
      <c r="D556">
        <f>COUNTIF($F$4:F556,F556)</f>
        <v>371</v>
      </c>
      <c r="E556" s="40">
        <f>'Agricultural Data'!C556</f>
        <v>0</v>
      </c>
      <c r="F556" s="40">
        <f>'Agricultural Data'!D556</f>
        <v>0</v>
      </c>
      <c r="G556" s="40">
        <f>'Agricultural Data'!E556</f>
        <v>0</v>
      </c>
      <c r="H556" s="38">
        <f>'Agricultural Data'!F556</f>
        <v>0</v>
      </c>
      <c r="I556" s="38">
        <f>'Agricultural Data'!G556</f>
        <v>0</v>
      </c>
      <c r="J556" s="38">
        <f>'Agricultural Data'!H556</f>
        <v>0</v>
      </c>
      <c r="K556" s="118">
        <f>'Agricultural Data'!I556</f>
        <v>0</v>
      </c>
      <c r="L556" s="121">
        <f>'Agricultural Data'!J556</f>
        <v>0</v>
      </c>
      <c r="M556" s="120" t="str">
        <f>IF(J556=0,"No Data",
IF(     OR(   INDEX('Inputs_Metric 31'!$T$6:$T$141,  MATCH($J556,'Inputs_Metric 31'!$S$6:$S$141,0))  =  "",     INDEX('Inputs_Metric 31'!$T$6:$T$141,MATCH($J556,'Inputs_Metric 31'!$S$6:$S$141,0))="CDL_Rev"),                 "No Mapped Crop",                  INDEX('Inputs_Metric 31'!$T$6:$T$141,MATCH($J556,'Inputs_Metric 31'!$S$6:$S$141,0)   )   )
       )</f>
        <v>No Data</v>
      </c>
      <c r="N556" s="120" t="str">
        <f>IF(J556=0,"No Data",
IF(   OR(     INDEX('Inputs_Metric 31'!$U$6:$U$141,MATCH($J556,'Inputs_Metric 31'!$S$6:$S$141,0))="",     INDEX('Inputs_Metric 31'!$U$6:$U$141,MATCH($J556,'Inputs_Metric 31'!$S$6:$S$141,0))="CDL_Rev"  ),     "No Mapped Crop",INDEX('Inputs_Metric 31'!$U$6:$U$141,MATCH($J556,'Inputs_Metric 31'!$S$6:$S$141,0))))</f>
        <v>No Data</v>
      </c>
      <c r="O556" s="102" t="e">
        <f>IF(N556="No Mapped Crop","",'Inputs_Metric 31'!$H$43*INDEX('Inputs_Metric 31'!$D$6:$D$109,MATCH(CONCATENATE(N556,H556),'Inputs_Metric 31'!$E$6:$E$109,0)))</f>
        <v>#N/A</v>
      </c>
      <c r="P556" s="175" t="e">
        <f>IF(M556="No Mapped Crop","",INDEX('Inputs_Metric 31'!$M$7:$O$26,MATCH(M556,'Inputs_Metric 31'!$G$7:$G$26,0),MATCH('Inputs_Metric 31'!$H$44,'Inputs_Metric 31'!$M$6:$O$6,0)))</f>
        <v>#N/A</v>
      </c>
      <c r="Q556" s="184" t="e">
        <f t="shared" si="31"/>
        <v>#N/A</v>
      </c>
      <c r="R556" s="184" t="e">
        <f t="shared" si="32"/>
        <v>#N/A</v>
      </c>
    </row>
    <row r="557" spans="3:18" x14ac:dyDescent="0.25">
      <c r="C557">
        <f t="shared" si="30"/>
        <v>10</v>
      </c>
      <c r="D557">
        <f>COUNTIF($F$4:F557,F557)</f>
        <v>372</v>
      </c>
      <c r="E557" s="40">
        <f>'Agricultural Data'!C557</f>
        <v>0</v>
      </c>
      <c r="F557" s="40">
        <f>'Agricultural Data'!D557</f>
        <v>0</v>
      </c>
      <c r="G557" s="40">
        <f>'Agricultural Data'!E557</f>
        <v>0</v>
      </c>
      <c r="H557" s="38">
        <f>'Agricultural Data'!F557</f>
        <v>0</v>
      </c>
      <c r="I557" s="38">
        <f>'Agricultural Data'!G557</f>
        <v>0</v>
      </c>
      <c r="J557" s="38">
        <f>'Agricultural Data'!H557</f>
        <v>0</v>
      </c>
      <c r="K557" s="118">
        <f>'Agricultural Data'!I557</f>
        <v>0</v>
      </c>
      <c r="L557" s="121">
        <f>'Agricultural Data'!J557</f>
        <v>0</v>
      </c>
      <c r="M557" s="120" t="str">
        <f>IF(J557=0,"No Data",
IF(     OR(   INDEX('Inputs_Metric 31'!$T$6:$T$141,  MATCH($J557,'Inputs_Metric 31'!$S$6:$S$141,0))  =  "",     INDEX('Inputs_Metric 31'!$T$6:$T$141,MATCH($J557,'Inputs_Metric 31'!$S$6:$S$141,0))="CDL_Rev"),                 "No Mapped Crop",                  INDEX('Inputs_Metric 31'!$T$6:$T$141,MATCH($J557,'Inputs_Metric 31'!$S$6:$S$141,0)   )   )
       )</f>
        <v>No Data</v>
      </c>
      <c r="N557" s="120" t="str">
        <f>IF(J557=0,"No Data",
IF(   OR(     INDEX('Inputs_Metric 31'!$U$6:$U$141,MATCH($J557,'Inputs_Metric 31'!$S$6:$S$141,0))="",     INDEX('Inputs_Metric 31'!$U$6:$U$141,MATCH($J557,'Inputs_Metric 31'!$S$6:$S$141,0))="CDL_Rev"  ),     "No Mapped Crop",INDEX('Inputs_Metric 31'!$U$6:$U$141,MATCH($J557,'Inputs_Metric 31'!$S$6:$S$141,0))))</f>
        <v>No Data</v>
      </c>
      <c r="O557" s="102" t="e">
        <f>IF(N557="No Mapped Crop","",'Inputs_Metric 31'!$H$43*INDEX('Inputs_Metric 31'!$D$6:$D$109,MATCH(CONCATENATE(N557,H557),'Inputs_Metric 31'!$E$6:$E$109,0)))</f>
        <v>#N/A</v>
      </c>
      <c r="P557" s="175" t="e">
        <f>IF(M557="No Mapped Crop","",INDEX('Inputs_Metric 31'!$M$7:$O$26,MATCH(M557,'Inputs_Metric 31'!$G$7:$G$26,0),MATCH('Inputs_Metric 31'!$H$44,'Inputs_Metric 31'!$M$6:$O$6,0)))</f>
        <v>#N/A</v>
      </c>
      <c r="Q557" s="184" t="e">
        <f t="shared" si="31"/>
        <v>#N/A</v>
      </c>
      <c r="R557" s="184" t="e">
        <f t="shared" si="32"/>
        <v>#N/A</v>
      </c>
    </row>
    <row r="558" spans="3:18" x14ac:dyDescent="0.25">
      <c r="C558">
        <f t="shared" si="30"/>
        <v>10</v>
      </c>
      <c r="D558">
        <f>COUNTIF($F$4:F558,F558)</f>
        <v>373</v>
      </c>
      <c r="E558" s="40">
        <f>'Agricultural Data'!C558</f>
        <v>0</v>
      </c>
      <c r="F558" s="40">
        <f>'Agricultural Data'!D558</f>
        <v>0</v>
      </c>
      <c r="G558" s="40">
        <f>'Agricultural Data'!E558</f>
        <v>0</v>
      </c>
      <c r="H558" s="38">
        <f>'Agricultural Data'!F558</f>
        <v>0</v>
      </c>
      <c r="I558" s="38">
        <f>'Agricultural Data'!G558</f>
        <v>0</v>
      </c>
      <c r="J558" s="38">
        <f>'Agricultural Data'!H558</f>
        <v>0</v>
      </c>
      <c r="K558" s="118">
        <f>'Agricultural Data'!I558</f>
        <v>0</v>
      </c>
      <c r="L558" s="121">
        <f>'Agricultural Data'!J558</f>
        <v>0</v>
      </c>
      <c r="M558" s="120" t="str">
        <f>IF(J558=0,"No Data",
IF(     OR(   INDEX('Inputs_Metric 31'!$T$6:$T$141,  MATCH($J558,'Inputs_Metric 31'!$S$6:$S$141,0))  =  "",     INDEX('Inputs_Metric 31'!$T$6:$T$141,MATCH($J558,'Inputs_Metric 31'!$S$6:$S$141,0))="CDL_Rev"),                 "No Mapped Crop",                  INDEX('Inputs_Metric 31'!$T$6:$T$141,MATCH($J558,'Inputs_Metric 31'!$S$6:$S$141,0)   )   )
       )</f>
        <v>No Data</v>
      </c>
      <c r="N558" s="120" t="str">
        <f>IF(J558=0,"No Data",
IF(   OR(     INDEX('Inputs_Metric 31'!$U$6:$U$141,MATCH($J558,'Inputs_Metric 31'!$S$6:$S$141,0))="",     INDEX('Inputs_Metric 31'!$U$6:$U$141,MATCH($J558,'Inputs_Metric 31'!$S$6:$S$141,0))="CDL_Rev"  ),     "No Mapped Crop",INDEX('Inputs_Metric 31'!$U$6:$U$141,MATCH($J558,'Inputs_Metric 31'!$S$6:$S$141,0))))</f>
        <v>No Data</v>
      </c>
      <c r="O558" s="102" t="e">
        <f>IF(N558="No Mapped Crop","",'Inputs_Metric 31'!$H$43*INDEX('Inputs_Metric 31'!$D$6:$D$109,MATCH(CONCATENATE(N558,H558),'Inputs_Metric 31'!$E$6:$E$109,0)))</f>
        <v>#N/A</v>
      </c>
      <c r="P558" s="175" t="e">
        <f>IF(M558="No Mapped Crop","",INDEX('Inputs_Metric 31'!$M$7:$O$26,MATCH(M558,'Inputs_Metric 31'!$G$7:$G$26,0),MATCH('Inputs_Metric 31'!$H$44,'Inputs_Metric 31'!$M$6:$O$6,0)))</f>
        <v>#N/A</v>
      </c>
      <c r="Q558" s="184" t="e">
        <f t="shared" si="31"/>
        <v>#N/A</v>
      </c>
      <c r="R558" s="184" t="e">
        <f t="shared" si="32"/>
        <v>#N/A</v>
      </c>
    </row>
    <row r="559" spans="3:18" x14ac:dyDescent="0.25">
      <c r="C559">
        <f t="shared" si="30"/>
        <v>10</v>
      </c>
      <c r="D559">
        <f>COUNTIF($F$4:F559,F559)</f>
        <v>374</v>
      </c>
      <c r="E559" s="40">
        <f>'Agricultural Data'!C559</f>
        <v>0</v>
      </c>
      <c r="F559" s="40">
        <f>'Agricultural Data'!D559</f>
        <v>0</v>
      </c>
      <c r="G559" s="40">
        <f>'Agricultural Data'!E559</f>
        <v>0</v>
      </c>
      <c r="H559" s="38">
        <f>'Agricultural Data'!F559</f>
        <v>0</v>
      </c>
      <c r="I559" s="38">
        <f>'Agricultural Data'!G559</f>
        <v>0</v>
      </c>
      <c r="J559" s="38">
        <f>'Agricultural Data'!H559</f>
        <v>0</v>
      </c>
      <c r="K559" s="118">
        <f>'Agricultural Data'!I559</f>
        <v>0</v>
      </c>
      <c r="L559" s="121">
        <f>'Agricultural Data'!J559</f>
        <v>0</v>
      </c>
      <c r="M559" s="120" t="str">
        <f>IF(J559=0,"No Data",
IF(     OR(   INDEX('Inputs_Metric 31'!$T$6:$T$141,  MATCH($J559,'Inputs_Metric 31'!$S$6:$S$141,0))  =  "",     INDEX('Inputs_Metric 31'!$T$6:$T$141,MATCH($J559,'Inputs_Metric 31'!$S$6:$S$141,0))="CDL_Rev"),                 "No Mapped Crop",                  INDEX('Inputs_Metric 31'!$T$6:$T$141,MATCH($J559,'Inputs_Metric 31'!$S$6:$S$141,0)   )   )
       )</f>
        <v>No Data</v>
      </c>
      <c r="N559" s="120" t="str">
        <f>IF(J559=0,"No Data",
IF(   OR(     INDEX('Inputs_Metric 31'!$U$6:$U$141,MATCH($J559,'Inputs_Metric 31'!$S$6:$S$141,0))="",     INDEX('Inputs_Metric 31'!$U$6:$U$141,MATCH($J559,'Inputs_Metric 31'!$S$6:$S$141,0))="CDL_Rev"  ),     "No Mapped Crop",INDEX('Inputs_Metric 31'!$U$6:$U$141,MATCH($J559,'Inputs_Metric 31'!$S$6:$S$141,0))))</f>
        <v>No Data</v>
      </c>
      <c r="O559" s="102" t="e">
        <f>IF(N559="No Mapped Crop","",'Inputs_Metric 31'!$H$43*INDEX('Inputs_Metric 31'!$D$6:$D$109,MATCH(CONCATENATE(N559,H559),'Inputs_Metric 31'!$E$6:$E$109,0)))</f>
        <v>#N/A</v>
      </c>
      <c r="P559" s="175" t="e">
        <f>IF(M559="No Mapped Crop","",INDEX('Inputs_Metric 31'!$M$7:$O$26,MATCH(M559,'Inputs_Metric 31'!$G$7:$G$26,0),MATCH('Inputs_Metric 31'!$H$44,'Inputs_Metric 31'!$M$6:$O$6,0)))</f>
        <v>#N/A</v>
      </c>
      <c r="Q559" s="184" t="e">
        <f t="shared" si="31"/>
        <v>#N/A</v>
      </c>
      <c r="R559" s="184" t="e">
        <f t="shared" si="32"/>
        <v>#N/A</v>
      </c>
    </row>
    <row r="560" spans="3:18" x14ac:dyDescent="0.25">
      <c r="C560">
        <f t="shared" si="30"/>
        <v>10</v>
      </c>
      <c r="D560">
        <f>COUNTIF($F$4:F560,F560)</f>
        <v>375</v>
      </c>
      <c r="E560" s="40">
        <f>'Agricultural Data'!C560</f>
        <v>0</v>
      </c>
      <c r="F560" s="40">
        <f>'Agricultural Data'!D560</f>
        <v>0</v>
      </c>
      <c r="G560" s="40">
        <f>'Agricultural Data'!E560</f>
        <v>0</v>
      </c>
      <c r="H560" s="38">
        <f>'Agricultural Data'!F560</f>
        <v>0</v>
      </c>
      <c r="I560" s="38">
        <f>'Agricultural Data'!G560</f>
        <v>0</v>
      </c>
      <c r="J560" s="38">
        <f>'Agricultural Data'!H560</f>
        <v>0</v>
      </c>
      <c r="K560" s="118">
        <f>'Agricultural Data'!I560</f>
        <v>0</v>
      </c>
      <c r="L560" s="121">
        <f>'Agricultural Data'!J560</f>
        <v>0</v>
      </c>
      <c r="M560" s="120" t="str">
        <f>IF(J560=0,"No Data",
IF(     OR(   INDEX('Inputs_Metric 31'!$T$6:$T$141,  MATCH($J560,'Inputs_Metric 31'!$S$6:$S$141,0))  =  "",     INDEX('Inputs_Metric 31'!$T$6:$T$141,MATCH($J560,'Inputs_Metric 31'!$S$6:$S$141,0))="CDL_Rev"),                 "No Mapped Crop",                  INDEX('Inputs_Metric 31'!$T$6:$T$141,MATCH($J560,'Inputs_Metric 31'!$S$6:$S$141,0)   )   )
       )</f>
        <v>No Data</v>
      </c>
      <c r="N560" s="120" t="str">
        <f>IF(J560=0,"No Data",
IF(   OR(     INDEX('Inputs_Metric 31'!$U$6:$U$141,MATCH($J560,'Inputs_Metric 31'!$S$6:$S$141,0))="",     INDEX('Inputs_Metric 31'!$U$6:$U$141,MATCH($J560,'Inputs_Metric 31'!$S$6:$S$141,0))="CDL_Rev"  ),     "No Mapped Crop",INDEX('Inputs_Metric 31'!$U$6:$U$141,MATCH($J560,'Inputs_Metric 31'!$S$6:$S$141,0))))</f>
        <v>No Data</v>
      </c>
      <c r="O560" s="102" t="e">
        <f>IF(N560="No Mapped Crop","",'Inputs_Metric 31'!$H$43*INDEX('Inputs_Metric 31'!$D$6:$D$109,MATCH(CONCATENATE(N560,H560),'Inputs_Metric 31'!$E$6:$E$109,0)))</f>
        <v>#N/A</v>
      </c>
      <c r="P560" s="175" t="e">
        <f>IF(M560="No Mapped Crop","",INDEX('Inputs_Metric 31'!$M$7:$O$26,MATCH(M560,'Inputs_Metric 31'!$G$7:$G$26,0),MATCH('Inputs_Metric 31'!$H$44,'Inputs_Metric 31'!$M$6:$O$6,0)))</f>
        <v>#N/A</v>
      </c>
      <c r="Q560" s="184" t="e">
        <f t="shared" si="31"/>
        <v>#N/A</v>
      </c>
      <c r="R560" s="184" t="e">
        <f t="shared" si="32"/>
        <v>#N/A</v>
      </c>
    </row>
    <row r="561" spans="3:18" x14ac:dyDescent="0.25">
      <c r="C561">
        <f t="shared" si="30"/>
        <v>10</v>
      </c>
      <c r="D561">
        <f>COUNTIF($F$4:F561,F561)</f>
        <v>376</v>
      </c>
      <c r="E561" s="40">
        <f>'Agricultural Data'!C561</f>
        <v>0</v>
      </c>
      <c r="F561" s="40">
        <f>'Agricultural Data'!D561</f>
        <v>0</v>
      </c>
      <c r="G561" s="40">
        <f>'Agricultural Data'!E561</f>
        <v>0</v>
      </c>
      <c r="H561" s="38">
        <f>'Agricultural Data'!F561</f>
        <v>0</v>
      </c>
      <c r="I561" s="38">
        <f>'Agricultural Data'!G561</f>
        <v>0</v>
      </c>
      <c r="J561" s="38">
        <f>'Agricultural Data'!H561</f>
        <v>0</v>
      </c>
      <c r="K561" s="118">
        <f>'Agricultural Data'!I561</f>
        <v>0</v>
      </c>
      <c r="L561" s="121">
        <f>'Agricultural Data'!J561</f>
        <v>0</v>
      </c>
      <c r="M561" s="120" t="str">
        <f>IF(J561=0,"No Data",
IF(     OR(   INDEX('Inputs_Metric 31'!$T$6:$T$141,  MATCH($J561,'Inputs_Metric 31'!$S$6:$S$141,0))  =  "",     INDEX('Inputs_Metric 31'!$T$6:$T$141,MATCH($J561,'Inputs_Metric 31'!$S$6:$S$141,0))="CDL_Rev"),                 "No Mapped Crop",                  INDEX('Inputs_Metric 31'!$T$6:$T$141,MATCH($J561,'Inputs_Metric 31'!$S$6:$S$141,0)   )   )
       )</f>
        <v>No Data</v>
      </c>
      <c r="N561" s="120" t="str">
        <f>IF(J561=0,"No Data",
IF(   OR(     INDEX('Inputs_Metric 31'!$U$6:$U$141,MATCH($J561,'Inputs_Metric 31'!$S$6:$S$141,0))="",     INDEX('Inputs_Metric 31'!$U$6:$U$141,MATCH($J561,'Inputs_Metric 31'!$S$6:$S$141,0))="CDL_Rev"  ),     "No Mapped Crop",INDEX('Inputs_Metric 31'!$U$6:$U$141,MATCH($J561,'Inputs_Metric 31'!$S$6:$S$141,0))))</f>
        <v>No Data</v>
      </c>
      <c r="O561" s="102" t="e">
        <f>IF(N561="No Mapped Crop","",'Inputs_Metric 31'!$H$43*INDEX('Inputs_Metric 31'!$D$6:$D$109,MATCH(CONCATENATE(N561,H561),'Inputs_Metric 31'!$E$6:$E$109,0)))</f>
        <v>#N/A</v>
      </c>
      <c r="P561" s="175" t="e">
        <f>IF(M561="No Mapped Crop","",INDEX('Inputs_Metric 31'!$M$7:$O$26,MATCH(M561,'Inputs_Metric 31'!$G$7:$G$26,0),MATCH('Inputs_Metric 31'!$H$44,'Inputs_Metric 31'!$M$6:$O$6,0)))</f>
        <v>#N/A</v>
      </c>
      <c r="Q561" s="184" t="e">
        <f t="shared" si="31"/>
        <v>#N/A</v>
      </c>
      <c r="R561" s="184" t="e">
        <f t="shared" si="32"/>
        <v>#N/A</v>
      </c>
    </row>
    <row r="562" spans="3:18" x14ac:dyDescent="0.25">
      <c r="C562">
        <f t="shared" si="30"/>
        <v>10</v>
      </c>
      <c r="D562">
        <f>COUNTIF($F$4:F562,F562)</f>
        <v>377</v>
      </c>
      <c r="E562" s="40">
        <f>'Agricultural Data'!C562</f>
        <v>0</v>
      </c>
      <c r="F562" s="40">
        <f>'Agricultural Data'!D562</f>
        <v>0</v>
      </c>
      <c r="G562" s="40">
        <f>'Agricultural Data'!E562</f>
        <v>0</v>
      </c>
      <c r="H562" s="38">
        <f>'Agricultural Data'!F562</f>
        <v>0</v>
      </c>
      <c r="I562" s="38">
        <f>'Agricultural Data'!G562</f>
        <v>0</v>
      </c>
      <c r="J562" s="38">
        <f>'Agricultural Data'!H562</f>
        <v>0</v>
      </c>
      <c r="K562" s="118">
        <f>'Agricultural Data'!I562</f>
        <v>0</v>
      </c>
      <c r="L562" s="121">
        <f>'Agricultural Data'!J562</f>
        <v>0</v>
      </c>
      <c r="M562" s="120" t="str">
        <f>IF(J562=0,"No Data",
IF(     OR(   INDEX('Inputs_Metric 31'!$T$6:$T$141,  MATCH($J562,'Inputs_Metric 31'!$S$6:$S$141,0))  =  "",     INDEX('Inputs_Metric 31'!$T$6:$T$141,MATCH($J562,'Inputs_Metric 31'!$S$6:$S$141,0))="CDL_Rev"),                 "No Mapped Crop",                  INDEX('Inputs_Metric 31'!$T$6:$T$141,MATCH($J562,'Inputs_Metric 31'!$S$6:$S$141,0)   )   )
       )</f>
        <v>No Data</v>
      </c>
      <c r="N562" s="120" t="str">
        <f>IF(J562=0,"No Data",
IF(   OR(     INDEX('Inputs_Metric 31'!$U$6:$U$141,MATCH($J562,'Inputs_Metric 31'!$S$6:$S$141,0))="",     INDEX('Inputs_Metric 31'!$U$6:$U$141,MATCH($J562,'Inputs_Metric 31'!$S$6:$S$141,0))="CDL_Rev"  ),     "No Mapped Crop",INDEX('Inputs_Metric 31'!$U$6:$U$141,MATCH($J562,'Inputs_Metric 31'!$S$6:$S$141,0))))</f>
        <v>No Data</v>
      </c>
      <c r="O562" s="102" t="e">
        <f>IF(N562="No Mapped Crop","",'Inputs_Metric 31'!$H$43*INDEX('Inputs_Metric 31'!$D$6:$D$109,MATCH(CONCATENATE(N562,H562),'Inputs_Metric 31'!$E$6:$E$109,0)))</f>
        <v>#N/A</v>
      </c>
      <c r="P562" s="175" t="e">
        <f>IF(M562="No Mapped Crop","",INDEX('Inputs_Metric 31'!$M$7:$O$26,MATCH(M562,'Inputs_Metric 31'!$G$7:$G$26,0),MATCH('Inputs_Metric 31'!$H$44,'Inputs_Metric 31'!$M$6:$O$6,0)))</f>
        <v>#N/A</v>
      </c>
      <c r="Q562" s="184" t="e">
        <f t="shared" si="31"/>
        <v>#N/A</v>
      </c>
      <c r="R562" s="184" t="e">
        <f t="shared" si="32"/>
        <v>#N/A</v>
      </c>
    </row>
    <row r="563" spans="3:18" x14ac:dyDescent="0.25">
      <c r="C563">
        <f t="shared" si="30"/>
        <v>10</v>
      </c>
      <c r="D563">
        <f>COUNTIF($F$4:F563,F563)</f>
        <v>378</v>
      </c>
      <c r="E563" s="40">
        <f>'Agricultural Data'!C563</f>
        <v>0</v>
      </c>
      <c r="F563" s="40">
        <f>'Agricultural Data'!D563</f>
        <v>0</v>
      </c>
      <c r="G563" s="40">
        <f>'Agricultural Data'!E563</f>
        <v>0</v>
      </c>
      <c r="H563" s="38">
        <f>'Agricultural Data'!F563</f>
        <v>0</v>
      </c>
      <c r="I563" s="38">
        <f>'Agricultural Data'!G563</f>
        <v>0</v>
      </c>
      <c r="J563" s="38">
        <f>'Agricultural Data'!H563</f>
        <v>0</v>
      </c>
      <c r="K563" s="118">
        <f>'Agricultural Data'!I563</f>
        <v>0</v>
      </c>
      <c r="L563" s="121">
        <f>'Agricultural Data'!J563</f>
        <v>0</v>
      </c>
      <c r="M563" s="120" t="str">
        <f>IF(J563=0,"No Data",
IF(     OR(   INDEX('Inputs_Metric 31'!$T$6:$T$141,  MATCH($J563,'Inputs_Metric 31'!$S$6:$S$141,0))  =  "",     INDEX('Inputs_Metric 31'!$T$6:$T$141,MATCH($J563,'Inputs_Metric 31'!$S$6:$S$141,0))="CDL_Rev"),                 "No Mapped Crop",                  INDEX('Inputs_Metric 31'!$T$6:$T$141,MATCH($J563,'Inputs_Metric 31'!$S$6:$S$141,0)   )   )
       )</f>
        <v>No Data</v>
      </c>
      <c r="N563" s="120" t="str">
        <f>IF(J563=0,"No Data",
IF(   OR(     INDEX('Inputs_Metric 31'!$U$6:$U$141,MATCH($J563,'Inputs_Metric 31'!$S$6:$S$141,0))="",     INDEX('Inputs_Metric 31'!$U$6:$U$141,MATCH($J563,'Inputs_Metric 31'!$S$6:$S$141,0))="CDL_Rev"  ),     "No Mapped Crop",INDEX('Inputs_Metric 31'!$U$6:$U$141,MATCH($J563,'Inputs_Metric 31'!$S$6:$S$141,0))))</f>
        <v>No Data</v>
      </c>
      <c r="O563" s="102" t="e">
        <f>IF(N563="No Mapped Crop","",'Inputs_Metric 31'!$H$43*INDEX('Inputs_Metric 31'!$D$6:$D$109,MATCH(CONCATENATE(N563,H563),'Inputs_Metric 31'!$E$6:$E$109,0)))</f>
        <v>#N/A</v>
      </c>
      <c r="P563" s="175" t="e">
        <f>IF(M563="No Mapped Crop","",INDEX('Inputs_Metric 31'!$M$7:$O$26,MATCH(M563,'Inputs_Metric 31'!$G$7:$G$26,0),MATCH('Inputs_Metric 31'!$H$44,'Inputs_Metric 31'!$M$6:$O$6,0)))</f>
        <v>#N/A</v>
      </c>
      <c r="Q563" s="184" t="e">
        <f t="shared" si="31"/>
        <v>#N/A</v>
      </c>
      <c r="R563" s="184" t="e">
        <f t="shared" si="32"/>
        <v>#N/A</v>
      </c>
    </row>
    <row r="564" spans="3:18" x14ac:dyDescent="0.25">
      <c r="C564">
        <f t="shared" si="30"/>
        <v>10</v>
      </c>
      <c r="D564">
        <f>COUNTIF($F$4:F564,F564)</f>
        <v>379</v>
      </c>
      <c r="E564" s="40">
        <f>'Agricultural Data'!C564</f>
        <v>0</v>
      </c>
      <c r="F564" s="40">
        <f>'Agricultural Data'!D564</f>
        <v>0</v>
      </c>
      <c r="G564" s="40">
        <f>'Agricultural Data'!E564</f>
        <v>0</v>
      </c>
      <c r="H564" s="38">
        <f>'Agricultural Data'!F564</f>
        <v>0</v>
      </c>
      <c r="I564" s="38">
        <f>'Agricultural Data'!G564</f>
        <v>0</v>
      </c>
      <c r="J564" s="38">
        <f>'Agricultural Data'!H564</f>
        <v>0</v>
      </c>
      <c r="K564" s="118">
        <f>'Agricultural Data'!I564</f>
        <v>0</v>
      </c>
      <c r="L564" s="121">
        <f>'Agricultural Data'!J564</f>
        <v>0</v>
      </c>
      <c r="M564" s="120" t="str">
        <f>IF(J564=0,"No Data",
IF(     OR(   INDEX('Inputs_Metric 31'!$T$6:$T$141,  MATCH($J564,'Inputs_Metric 31'!$S$6:$S$141,0))  =  "",     INDEX('Inputs_Metric 31'!$T$6:$T$141,MATCH($J564,'Inputs_Metric 31'!$S$6:$S$141,0))="CDL_Rev"),                 "No Mapped Crop",                  INDEX('Inputs_Metric 31'!$T$6:$T$141,MATCH($J564,'Inputs_Metric 31'!$S$6:$S$141,0)   )   )
       )</f>
        <v>No Data</v>
      </c>
      <c r="N564" s="120" t="str">
        <f>IF(J564=0,"No Data",
IF(   OR(     INDEX('Inputs_Metric 31'!$U$6:$U$141,MATCH($J564,'Inputs_Metric 31'!$S$6:$S$141,0))="",     INDEX('Inputs_Metric 31'!$U$6:$U$141,MATCH($J564,'Inputs_Metric 31'!$S$6:$S$141,0))="CDL_Rev"  ),     "No Mapped Crop",INDEX('Inputs_Metric 31'!$U$6:$U$141,MATCH($J564,'Inputs_Metric 31'!$S$6:$S$141,0))))</f>
        <v>No Data</v>
      </c>
      <c r="O564" s="102" t="e">
        <f>IF(N564="No Mapped Crop","",'Inputs_Metric 31'!$H$43*INDEX('Inputs_Metric 31'!$D$6:$D$109,MATCH(CONCATENATE(N564,H564),'Inputs_Metric 31'!$E$6:$E$109,0)))</f>
        <v>#N/A</v>
      </c>
      <c r="P564" s="175" t="e">
        <f>IF(M564="No Mapped Crop","",INDEX('Inputs_Metric 31'!$M$7:$O$26,MATCH(M564,'Inputs_Metric 31'!$G$7:$G$26,0),MATCH('Inputs_Metric 31'!$H$44,'Inputs_Metric 31'!$M$6:$O$6,0)))</f>
        <v>#N/A</v>
      </c>
      <c r="Q564" s="184" t="e">
        <f t="shared" si="31"/>
        <v>#N/A</v>
      </c>
      <c r="R564" s="184" t="e">
        <f t="shared" si="32"/>
        <v>#N/A</v>
      </c>
    </row>
    <row r="565" spans="3:18" x14ac:dyDescent="0.25">
      <c r="C565">
        <f t="shared" si="30"/>
        <v>10</v>
      </c>
      <c r="D565">
        <f>COUNTIF($F$4:F565,F565)</f>
        <v>380</v>
      </c>
      <c r="E565" s="40">
        <f>'Agricultural Data'!C565</f>
        <v>0</v>
      </c>
      <c r="F565" s="40">
        <f>'Agricultural Data'!D565</f>
        <v>0</v>
      </c>
      <c r="G565" s="40">
        <f>'Agricultural Data'!E565</f>
        <v>0</v>
      </c>
      <c r="H565" s="38">
        <f>'Agricultural Data'!F565</f>
        <v>0</v>
      </c>
      <c r="I565" s="38">
        <f>'Agricultural Data'!G565</f>
        <v>0</v>
      </c>
      <c r="J565" s="38">
        <f>'Agricultural Data'!H565</f>
        <v>0</v>
      </c>
      <c r="K565" s="118">
        <f>'Agricultural Data'!I565</f>
        <v>0</v>
      </c>
      <c r="L565" s="121">
        <f>'Agricultural Data'!J565</f>
        <v>0</v>
      </c>
      <c r="M565" s="120" t="str">
        <f>IF(J565=0,"No Data",
IF(     OR(   INDEX('Inputs_Metric 31'!$T$6:$T$141,  MATCH($J565,'Inputs_Metric 31'!$S$6:$S$141,0))  =  "",     INDEX('Inputs_Metric 31'!$T$6:$T$141,MATCH($J565,'Inputs_Metric 31'!$S$6:$S$141,0))="CDL_Rev"),                 "No Mapped Crop",                  INDEX('Inputs_Metric 31'!$T$6:$T$141,MATCH($J565,'Inputs_Metric 31'!$S$6:$S$141,0)   )   )
       )</f>
        <v>No Data</v>
      </c>
      <c r="N565" s="120" t="str">
        <f>IF(J565=0,"No Data",
IF(   OR(     INDEX('Inputs_Metric 31'!$U$6:$U$141,MATCH($J565,'Inputs_Metric 31'!$S$6:$S$141,0))="",     INDEX('Inputs_Metric 31'!$U$6:$U$141,MATCH($J565,'Inputs_Metric 31'!$S$6:$S$141,0))="CDL_Rev"  ),     "No Mapped Crop",INDEX('Inputs_Metric 31'!$U$6:$U$141,MATCH($J565,'Inputs_Metric 31'!$S$6:$S$141,0))))</f>
        <v>No Data</v>
      </c>
      <c r="O565" s="102" t="e">
        <f>IF(N565="No Mapped Crop","",'Inputs_Metric 31'!$H$43*INDEX('Inputs_Metric 31'!$D$6:$D$109,MATCH(CONCATENATE(N565,H565),'Inputs_Metric 31'!$E$6:$E$109,0)))</f>
        <v>#N/A</v>
      </c>
      <c r="P565" s="175" t="e">
        <f>IF(M565="No Mapped Crop","",INDEX('Inputs_Metric 31'!$M$7:$O$26,MATCH(M565,'Inputs_Metric 31'!$G$7:$G$26,0),MATCH('Inputs_Metric 31'!$H$44,'Inputs_Metric 31'!$M$6:$O$6,0)))</f>
        <v>#N/A</v>
      </c>
      <c r="Q565" s="184" t="e">
        <f t="shared" si="31"/>
        <v>#N/A</v>
      </c>
      <c r="R565" s="184" t="e">
        <f t="shared" si="32"/>
        <v>#N/A</v>
      </c>
    </row>
    <row r="566" spans="3:18" x14ac:dyDescent="0.25">
      <c r="C566">
        <f t="shared" si="30"/>
        <v>10</v>
      </c>
      <c r="D566">
        <f>COUNTIF($F$4:F566,F566)</f>
        <v>381</v>
      </c>
      <c r="E566" s="40">
        <f>'Agricultural Data'!C566</f>
        <v>0</v>
      </c>
      <c r="F566" s="40">
        <f>'Agricultural Data'!D566</f>
        <v>0</v>
      </c>
      <c r="G566" s="40">
        <f>'Agricultural Data'!E566</f>
        <v>0</v>
      </c>
      <c r="H566" s="38">
        <f>'Agricultural Data'!F566</f>
        <v>0</v>
      </c>
      <c r="I566" s="38">
        <f>'Agricultural Data'!G566</f>
        <v>0</v>
      </c>
      <c r="J566" s="38">
        <f>'Agricultural Data'!H566</f>
        <v>0</v>
      </c>
      <c r="K566" s="118">
        <f>'Agricultural Data'!I566</f>
        <v>0</v>
      </c>
      <c r="L566" s="121">
        <f>'Agricultural Data'!J566</f>
        <v>0</v>
      </c>
      <c r="M566" s="120" t="str">
        <f>IF(J566=0,"No Data",
IF(     OR(   INDEX('Inputs_Metric 31'!$T$6:$T$141,  MATCH($J566,'Inputs_Metric 31'!$S$6:$S$141,0))  =  "",     INDEX('Inputs_Metric 31'!$T$6:$T$141,MATCH($J566,'Inputs_Metric 31'!$S$6:$S$141,0))="CDL_Rev"),                 "No Mapped Crop",                  INDEX('Inputs_Metric 31'!$T$6:$T$141,MATCH($J566,'Inputs_Metric 31'!$S$6:$S$141,0)   )   )
       )</f>
        <v>No Data</v>
      </c>
      <c r="N566" s="120" t="str">
        <f>IF(J566=0,"No Data",
IF(   OR(     INDEX('Inputs_Metric 31'!$U$6:$U$141,MATCH($J566,'Inputs_Metric 31'!$S$6:$S$141,0))="",     INDEX('Inputs_Metric 31'!$U$6:$U$141,MATCH($J566,'Inputs_Metric 31'!$S$6:$S$141,0))="CDL_Rev"  ),     "No Mapped Crop",INDEX('Inputs_Metric 31'!$U$6:$U$141,MATCH($J566,'Inputs_Metric 31'!$S$6:$S$141,0))))</f>
        <v>No Data</v>
      </c>
      <c r="O566" s="102" t="e">
        <f>IF(N566="No Mapped Crop","",'Inputs_Metric 31'!$H$43*INDEX('Inputs_Metric 31'!$D$6:$D$109,MATCH(CONCATENATE(N566,H566),'Inputs_Metric 31'!$E$6:$E$109,0)))</f>
        <v>#N/A</v>
      </c>
      <c r="P566" s="175" t="e">
        <f>IF(M566="No Mapped Crop","",INDEX('Inputs_Metric 31'!$M$7:$O$26,MATCH(M566,'Inputs_Metric 31'!$G$7:$G$26,0),MATCH('Inputs_Metric 31'!$H$44,'Inputs_Metric 31'!$M$6:$O$6,0)))</f>
        <v>#N/A</v>
      </c>
      <c r="Q566" s="184" t="e">
        <f t="shared" si="31"/>
        <v>#N/A</v>
      </c>
      <c r="R566" s="184" t="e">
        <f t="shared" si="32"/>
        <v>#N/A</v>
      </c>
    </row>
    <row r="567" spans="3:18" x14ac:dyDescent="0.25">
      <c r="C567">
        <f t="shared" si="30"/>
        <v>10</v>
      </c>
      <c r="D567">
        <f>COUNTIF($F$4:F567,F567)</f>
        <v>382</v>
      </c>
      <c r="E567" s="40">
        <f>'Agricultural Data'!C567</f>
        <v>0</v>
      </c>
      <c r="F567" s="40">
        <f>'Agricultural Data'!D567</f>
        <v>0</v>
      </c>
      <c r="G567" s="40">
        <f>'Agricultural Data'!E567</f>
        <v>0</v>
      </c>
      <c r="H567" s="38">
        <f>'Agricultural Data'!F567</f>
        <v>0</v>
      </c>
      <c r="I567" s="38">
        <f>'Agricultural Data'!G567</f>
        <v>0</v>
      </c>
      <c r="J567" s="38">
        <f>'Agricultural Data'!H567</f>
        <v>0</v>
      </c>
      <c r="K567" s="118">
        <f>'Agricultural Data'!I567</f>
        <v>0</v>
      </c>
      <c r="L567" s="121">
        <f>'Agricultural Data'!J567</f>
        <v>0</v>
      </c>
      <c r="M567" s="120" t="str">
        <f>IF(J567=0,"No Data",
IF(     OR(   INDEX('Inputs_Metric 31'!$T$6:$T$141,  MATCH($J567,'Inputs_Metric 31'!$S$6:$S$141,0))  =  "",     INDEX('Inputs_Metric 31'!$T$6:$T$141,MATCH($J567,'Inputs_Metric 31'!$S$6:$S$141,0))="CDL_Rev"),                 "No Mapped Crop",                  INDEX('Inputs_Metric 31'!$T$6:$T$141,MATCH($J567,'Inputs_Metric 31'!$S$6:$S$141,0)   )   )
       )</f>
        <v>No Data</v>
      </c>
      <c r="N567" s="120" t="str">
        <f>IF(J567=0,"No Data",
IF(   OR(     INDEX('Inputs_Metric 31'!$U$6:$U$141,MATCH($J567,'Inputs_Metric 31'!$S$6:$S$141,0))="",     INDEX('Inputs_Metric 31'!$U$6:$U$141,MATCH($J567,'Inputs_Metric 31'!$S$6:$S$141,0))="CDL_Rev"  ),     "No Mapped Crop",INDEX('Inputs_Metric 31'!$U$6:$U$141,MATCH($J567,'Inputs_Metric 31'!$S$6:$S$141,0))))</f>
        <v>No Data</v>
      </c>
      <c r="O567" s="102" t="e">
        <f>IF(N567="No Mapped Crop","",'Inputs_Metric 31'!$H$43*INDEX('Inputs_Metric 31'!$D$6:$D$109,MATCH(CONCATENATE(N567,H567),'Inputs_Metric 31'!$E$6:$E$109,0)))</f>
        <v>#N/A</v>
      </c>
      <c r="P567" s="175" t="e">
        <f>IF(M567="No Mapped Crop","",INDEX('Inputs_Metric 31'!$M$7:$O$26,MATCH(M567,'Inputs_Metric 31'!$G$7:$G$26,0),MATCH('Inputs_Metric 31'!$H$44,'Inputs_Metric 31'!$M$6:$O$6,0)))</f>
        <v>#N/A</v>
      </c>
      <c r="Q567" s="184" t="e">
        <f t="shared" si="31"/>
        <v>#N/A</v>
      </c>
      <c r="R567" s="184" t="e">
        <f t="shared" si="32"/>
        <v>#N/A</v>
      </c>
    </row>
    <row r="568" spans="3:18" x14ac:dyDescent="0.25">
      <c r="C568">
        <f t="shared" si="30"/>
        <v>10</v>
      </c>
      <c r="D568">
        <f>COUNTIF($F$4:F568,F568)</f>
        <v>383</v>
      </c>
      <c r="E568" s="40">
        <f>'Agricultural Data'!C568</f>
        <v>0</v>
      </c>
      <c r="F568" s="40">
        <f>'Agricultural Data'!D568</f>
        <v>0</v>
      </c>
      <c r="G568" s="40">
        <f>'Agricultural Data'!E568</f>
        <v>0</v>
      </c>
      <c r="H568" s="38">
        <f>'Agricultural Data'!F568</f>
        <v>0</v>
      </c>
      <c r="I568" s="38">
        <f>'Agricultural Data'!G568</f>
        <v>0</v>
      </c>
      <c r="J568" s="38">
        <f>'Agricultural Data'!H568</f>
        <v>0</v>
      </c>
      <c r="K568" s="118">
        <f>'Agricultural Data'!I568</f>
        <v>0</v>
      </c>
      <c r="L568" s="121">
        <f>'Agricultural Data'!J568</f>
        <v>0</v>
      </c>
      <c r="M568" s="120" t="str">
        <f>IF(J568=0,"No Data",
IF(     OR(   INDEX('Inputs_Metric 31'!$T$6:$T$141,  MATCH($J568,'Inputs_Metric 31'!$S$6:$S$141,0))  =  "",     INDEX('Inputs_Metric 31'!$T$6:$T$141,MATCH($J568,'Inputs_Metric 31'!$S$6:$S$141,0))="CDL_Rev"),                 "No Mapped Crop",                  INDEX('Inputs_Metric 31'!$T$6:$T$141,MATCH($J568,'Inputs_Metric 31'!$S$6:$S$141,0)   )   )
       )</f>
        <v>No Data</v>
      </c>
      <c r="N568" s="120" t="str">
        <f>IF(J568=0,"No Data",
IF(   OR(     INDEX('Inputs_Metric 31'!$U$6:$U$141,MATCH($J568,'Inputs_Metric 31'!$S$6:$S$141,0))="",     INDEX('Inputs_Metric 31'!$U$6:$U$141,MATCH($J568,'Inputs_Metric 31'!$S$6:$S$141,0))="CDL_Rev"  ),     "No Mapped Crop",INDEX('Inputs_Metric 31'!$U$6:$U$141,MATCH($J568,'Inputs_Metric 31'!$S$6:$S$141,0))))</f>
        <v>No Data</v>
      </c>
      <c r="O568" s="102" t="e">
        <f>IF(N568="No Mapped Crop","",'Inputs_Metric 31'!$H$43*INDEX('Inputs_Metric 31'!$D$6:$D$109,MATCH(CONCATENATE(N568,H568),'Inputs_Metric 31'!$E$6:$E$109,0)))</f>
        <v>#N/A</v>
      </c>
      <c r="P568" s="175" t="e">
        <f>IF(M568="No Mapped Crop","",INDEX('Inputs_Metric 31'!$M$7:$O$26,MATCH(M568,'Inputs_Metric 31'!$G$7:$G$26,0),MATCH('Inputs_Metric 31'!$H$44,'Inputs_Metric 31'!$M$6:$O$6,0)))</f>
        <v>#N/A</v>
      </c>
      <c r="Q568" s="184" t="e">
        <f t="shared" si="31"/>
        <v>#N/A</v>
      </c>
      <c r="R568" s="184" t="e">
        <f t="shared" si="32"/>
        <v>#N/A</v>
      </c>
    </row>
    <row r="569" spans="3:18" x14ac:dyDescent="0.25">
      <c r="C569">
        <f t="shared" si="30"/>
        <v>10</v>
      </c>
      <c r="D569">
        <f>COUNTIF($F$4:F569,F569)</f>
        <v>384</v>
      </c>
      <c r="E569" s="40">
        <f>'Agricultural Data'!C569</f>
        <v>0</v>
      </c>
      <c r="F569" s="40">
        <f>'Agricultural Data'!D569</f>
        <v>0</v>
      </c>
      <c r="G569" s="40">
        <f>'Agricultural Data'!E569</f>
        <v>0</v>
      </c>
      <c r="H569" s="38">
        <f>'Agricultural Data'!F569</f>
        <v>0</v>
      </c>
      <c r="I569" s="38">
        <f>'Agricultural Data'!G569</f>
        <v>0</v>
      </c>
      <c r="J569" s="38">
        <f>'Agricultural Data'!H569</f>
        <v>0</v>
      </c>
      <c r="K569" s="118">
        <f>'Agricultural Data'!I569</f>
        <v>0</v>
      </c>
      <c r="L569" s="121">
        <f>'Agricultural Data'!J569</f>
        <v>0</v>
      </c>
      <c r="M569" s="120" t="str">
        <f>IF(J569=0,"No Data",
IF(     OR(   INDEX('Inputs_Metric 31'!$T$6:$T$141,  MATCH($J569,'Inputs_Metric 31'!$S$6:$S$141,0))  =  "",     INDEX('Inputs_Metric 31'!$T$6:$T$141,MATCH($J569,'Inputs_Metric 31'!$S$6:$S$141,0))="CDL_Rev"),                 "No Mapped Crop",                  INDEX('Inputs_Metric 31'!$T$6:$T$141,MATCH($J569,'Inputs_Metric 31'!$S$6:$S$141,0)   )   )
       )</f>
        <v>No Data</v>
      </c>
      <c r="N569" s="120" t="str">
        <f>IF(J569=0,"No Data",
IF(   OR(     INDEX('Inputs_Metric 31'!$U$6:$U$141,MATCH($J569,'Inputs_Metric 31'!$S$6:$S$141,0))="",     INDEX('Inputs_Metric 31'!$U$6:$U$141,MATCH($J569,'Inputs_Metric 31'!$S$6:$S$141,0))="CDL_Rev"  ),     "No Mapped Crop",INDEX('Inputs_Metric 31'!$U$6:$U$141,MATCH($J569,'Inputs_Metric 31'!$S$6:$S$141,0))))</f>
        <v>No Data</v>
      </c>
      <c r="O569" s="102" t="e">
        <f>IF(N569="No Mapped Crop","",'Inputs_Metric 31'!$H$43*INDEX('Inputs_Metric 31'!$D$6:$D$109,MATCH(CONCATENATE(N569,H569),'Inputs_Metric 31'!$E$6:$E$109,0)))</f>
        <v>#N/A</v>
      </c>
      <c r="P569" s="175" t="e">
        <f>IF(M569="No Mapped Crop","",INDEX('Inputs_Metric 31'!$M$7:$O$26,MATCH(M569,'Inputs_Metric 31'!$G$7:$G$26,0),MATCH('Inputs_Metric 31'!$H$44,'Inputs_Metric 31'!$M$6:$O$6,0)))</f>
        <v>#N/A</v>
      </c>
      <c r="Q569" s="184" t="e">
        <f t="shared" si="31"/>
        <v>#N/A</v>
      </c>
      <c r="R569" s="184" t="e">
        <f t="shared" si="32"/>
        <v>#N/A</v>
      </c>
    </row>
    <row r="570" spans="3:18" x14ac:dyDescent="0.25">
      <c r="C570">
        <f t="shared" si="30"/>
        <v>10</v>
      </c>
      <c r="D570">
        <f>COUNTIF($F$4:F570,F570)</f>
        <v>385</v>
      </c>
      <c r="E570" s="40">
        <f>'Agricultural Data'!C570</f>
        <v>0</v>
      </c>
      <c r="F570" s="40">
        <f>'Agricultural Data'!D570</f>
        <v>0</v>
      </c>
      <c r="G570" s="40">
        <f>'Agricultural Data'!E570</f>
        <v>0</v>
      </c>
      <c r="H570" s="38">
        <f>'Agricultural Data'!F570</f>
        <v>0</v>
      </c>
      <c r="I570" s="38">
        <f>'Agricultural Data'!G570</f>
        <v>0</v>
      </c>
      <c r="J570" s="38">
        <f>'Agricultural Data'!H570</f>
        <v>0</v>
      </c>
      <c r="K570" s="118">
        <f>'Agricultural Data'!I570</f>
        <v>0</v>
      </c>
      <c r="L570" s="121">
        <f>'Agricultural Data'!J570</f>
        <v>0</v>
      </c>
      <c r="M570" s="120" t="str">
        <f>IF(J570=0,"No Data",
IF(     OR(   INDEX('Inputs_Metric 31'!$T$6:$T$141,  MATCH($J570,'Inputs_Metric 31'!$S$6:$S$141,0))  =  "",     INDEX('Inputs_Metric 31'!$T$6:$T$141,MATCH($J570,'Inputs_Metric 31'!$S$6:$S$141,0))="CDL_Rev"),                 "No Mapped Crop",                  INDEX('Inputs_Metric 31'!$T$6:$T$141,MATCH($J570,'Inputs_Metric 31'!$S$6:$S$141,0)   )   )
       )</f>
        <v>No Data</v>
      </c>
      <c r="N570" s="120" t="str">
        <f>IF(J570=0,"No Data",
IF(   OR(     INDEX('Inputs_Metric 31'!$U$6:$U$141,MATCH($J570,'Inputs_Metric 31'!$S$6:$S$141,0))="",     INDEX('Inputs_Metric 31'!$U$6:$U$141,MATCH($J570,'Inputs_Metric 31'!$S$6:$S$141,0))="CDL_Rev"  ),     "No Mapped Crop",INDEX('Inputs_Metric 31'!$U$6:$U$141,MATCH($J570,'Inputs_Metric 31'!$S$6:$S$141,0))))</f>
        <v>No Data</v>
      </c>
      <c r="O570" s="102" t="e">
        <f>IF(N570="No Mapped Crop","",'Inputs_Metric 31'!$H$43*INDEX('Inputs_Metric 31'!$D$6:$D$109,MATCH(CONCATENATE(N570,H570),'Inputs_Metric 31'!$E$6:$E$109,0)))</f>
        <v>#N/A</v>
      </c>
      <c r="P570" s="175" t="e">
        <f>IF(M570="No Mapped Crop","",INDEX('Inputs_Metric 31'!$M$7:$O$26,MATCH(M570,'Inputs_Metric 31'!$G$7:$G$26,0),MATCH('Inputs_Metric 31'!$H$44,'Inputs_Metric 31'!$M$6:$O$6,0)))</f>
        <v>#N/A</v>
      </c>
      <c r="Q570" s="184" t="e">
        <f t="shared" si="31"/>
        <v>#N/A</v>
      </c>
      <c r="R570" s="184" t="e">
        <f t="shared" si="32"/>
        <v>#N/A</v>
      </c>
    </row>
    <row r="571" spans="3:18" x14ac:dyDescent="0.25">
      <c r="C571">
        <f t="shared" si="30"/>
        <v>10</v>
      </c>
      <c r="D571">
        <f>COUNTIF($F$4:F571,F571)</f>
        <v>386</v>
      </c>
      <c r="E571" s="40">
        <f>'Agricultural Data'!C571</f>
        <v>0</v>
      </c>
      <c r="F571" s="40">
        <f>'Agricultural Data'!D571</f>
        <v>0</v>
      </c>
      <c r="G571" s="40">
        <f>'Agricultural Data'!E571</f>
        <v>0</v>
      </c>
      <c r="H571" s="38">
        <f>'Agricultural Data'!F571</f>
        <v>0</v>
      </c>
      <c r="I571" s="38">
        <f>'Agricultural Data'!G571</f>
        <v>0</v>
      </c>
      <c r="J571" s="38">
        <f>'Agricultural Data'!H571</f>
        <v>0</v>
      </c>
      <c r="K571" s="118">
        <f>'Agricultural Data'!I571</f>
        <v>0</v>
      </c>
      <c r="L571" s="121">
        <f>'Agricultural Data'!J571</f>
        <v>0</v>
      </c>
      <c r="M571" s="120" t="str">
        <f>IF(J571=0,"No Data",
IF(     OR(   INDEX('Inputs_Metric 31'!$T$6:$T$141,  MATCH($J571,'Inputs_Metric 31'!$S$6:$S$141,0))  =  "",     INDEX('Inputs_Metric 31'!$T$6:$T$141,MATCH($J571,'Inputs_Metric 31'!$S$6:$S$141,0))="CDL_Rev"),                 "No Mapped Crop",                  INDEX('Inputs_Metric 31'!$T$6:$T$141,MATCH($J571,'Inputs_Metric 31'!$S$6:$S$141,0)   )   )
       )</f>
        <v>No Data</v>
      </c>
      <c r="N571" s="120" t="str">
        <f>IF(J571=0,"No Data",
IF(   OR(     INDEX('Inputs_Metric 31'!$U$6:$U$141,MATCH($J571,'Inputs_Metric 31'!$S$6:$S$141,0))="",     INDEX('Inputs_Metric 31'!$U$6:$U$141,MATCH($J571,'Inputs_Metric 31'!$S$6:$S$141,0))="CDL_Rev"  ),     "No Mapped Crop",INDEX('Inputs_Metric 31'!$U$6:$U$141,MATCH($J571,'Inputs_Metric 31'!$S$6:$S$141,0))))</f>
        <v>No Data</v>
      </c>
      <c r="O571" s="102" t="e">
        <f>IF(N571="No Mapped Crop","",'Inputs_Metric 31'!$H$43*INDEX('Inputs_Metric 31'!$D$6:$D$109,MATCH(CONCATENATE(N571,H571),'Inputs_Metric 31'!$E$6:$E$109,0)))</f>
        <v>#N/A</v>
      </c>
      <c r="P571" s="175" t="e">
        <f>IF(M571="No Mapped Crop","",INDEX('Inputs_Metric 31'!$M$7:$O$26,MATCH(M571,'Inputs_Metric 31'!$G$7:$G$26,0),MATCH('Inputs_Metric 31'!$H$44,'Inputs_Metric 31'!$M$6:$O$6,0)))</f>
        <v>#N/A</v>
      </c>
      <c r="Q571" s="184" t="e">
        <f t="shared" si="31"/>
        <v>#N/A</v>
      </c>
      <c r="R571" s="184" t="e">
        <f t="shared" si="32"/>
        <v>#N/A</v>
      </c>
    </row>
    <row r="572" spans="3:18" x14ac:dyDescent="0.25">
      <c r="C572">
        <f t="shared" si="30"/>
        <v>10</v>
      </c>
      <c r="D572">
        <f>COUNTIF($F$4:F572,F572)</f>
        <v>387</v>
      </c>
      <c r="E572" s="40">
        <f>'Agricultural Data'!C572</f>
        <v>0</v>
      </c>
      <c r="F572" s="40">
        <f>'Agricultural Data'!D572</f>
        <v>0</v>
      </c>
      <c r="G572" s="40">
        <f>'Agricultural Data'!E572</f>
        <v>0</v>
      </c>
      <c r="H572" s="38">
        <f>'Agricultural Data'!F572</f>
        <v>0</v>
      </c>
      <c r="I572" s="38">
        <f>'Agricultural Data'!G572</f>
        <v>0</v>
      </c>
      <c r="J572" s="38">
        <f>'Agricultural Data'!H572</f>
        <v>0</v>
      </c>
      <c r="K572" s="118">
        <f>'Agricultural Data'!I572</f>
        <v>0</v>
      </c>
      <c r="L572" s="121">
        <f>'Agricultural Data'!J572</f>
        <v>0</v>
      </c>
      <c r="M572" s="120" t="str">
        <f>IF(J572=0,"No Data",
IF(     OR(   INDEX('Inputs_Metric 31'!$T$6:$T$141,  MATCH($J572,'Inputs_Metric 31'!$S$6:$S$141,0))  =  "",     INDEX('Inputs_Metric 31'!$T$6:$T$141,MATCH($J572,'Inputs_Metric 31'!$S$6:$S$141,0))="CDL_Rev"),                 "No Mapped Crop",                  INDEX('Inputs_Metric 31'!$T$6:$T$141,MATCH($J572,'Inputs_Metric 31'!$S$6:$S$141,0)   )   )
       )</f>
        <v>No Data</v>
      </c>
      <c r="N572" s="120" t="str">
        <f>IF(J572=0,"No Data",
IF(   OR(     INDEX('Inputs_Metric 31'!$U$6:$U$141,MATCH($J572,'Inputs_Metric 31'!$S$6:$S$141,0))="",     INDEX('Inputs_Metric 31'!$U$6:$U$141,MATCH($J572,'Inputs_Metric 31'!$S$6:$S$141,0))="CDL_Rev"  ),     "No Mapped Crop",INDEX('Inputs_Metric 31'!$U$6:$U$141,MATCH($J572,'Inputs_Metric 31'!$S$6:$S$141,0))))</f>
        <v>No Data</v>
      </c>
      <c r="O572" s="102" t="e">
        <f>IF(N572="No Mapped Crop","",'Inputs_Metric 31'!$H$43*INDEX('Inputs_Metric 31'!$D$6:$D$109,MATCH(CONCATENATE(N572,H572),'Inputs_Metric 31'!$E$6:$E$109,0)))</f>
        <v>#N/A</v>
      </c>
      <c r="P572" s="175" t="e">
        <f>IF(M572="No Mapped Crop","",INDEX('Inputs_Metric 31'!$M$7:$O$26,MATCH(M572,'Inputs_Metric 31'!$G$7:$G$26,0),MATCH('Inputs_Metric 31'!$H$44,'Inputs_Metric 31'!$M$6:$O$6,0)))</f>
        <v>#N/A</v>
      </c>
      <c r="Q572" s="184" t="e">
        <f t="shared" si="31"/>
        <v>#N/A</v>
      </c>
      <c r="R572" s="184" t="e">
        <f t="shared" si="32"/>
        <v>#N/A</v>
      </c>
    </row>
    <row r="573" spans="3:18" x14ac:dyDescent="0.25">
      <c r="C573">
        <f t="shared" si="30"/>
        <v>10</v>
      </c>
      <c r="D573">
        <f>COUNTIF($F$4:F573,F573)</f>
        <v>388</v>
      </c>
      <c r="E573" s="40">
        <f>'Agricultural Data'!C573</f>
        <v>0</v>
      </c>
      <c r="F573" s="40">
        <f>'Agricultural Data'!D573</f>
        <v>0</v>
      </c>
      <c r="G573" s="40">
        <f>'Agricultural Data'!E573</f>
        <v>0</v>
      </c>
      <c r="H573" s="38">
        <f>'Agricultural Data'!F573</f>
        <v>0</v>
      </c>
      <c r="I573" s="38">
        <f>'Agricultural Data'!G573</f>
        <v>0</v>
      </c>
      <c r="J573" s="38">
        <f>'Agricultural Data'!H573</f>
        <v>0</v>
      </c>
      <c r="K573" s="118">
        <f>'Agricultural Data'!I573</f>
        <v>0</v>
      </c>
      <c r="L573" s="121">
        <f>'Agricultural Data'!J573</f>
        <v>0</v>
      </c>
      <c r="M573" s="120" t="str">
        <f>IF(J573=0,"No Data",
IF(     OR(   INDEX('Inputs_Metric 31'!$T$6:$T$141,  MATCH($J573,'Inputs_Metric 31'!$S$6:$S$141,0))  =  "",     INDEX('Inputs_Metric 31'!$T$6:$T$141,MATCH($J573,'Inputs_Metric 31'!$S$6:$S$141,0))="CDL_Rev"),                 "No Mapped Crop",                  INDEX('Inputs_Metric 31'!$T$6:$T$141,MATCH($J573,'Inputs_Metric 31'!$S$6:$S$141,0)   )   )
       )</f>
        <v>No Data</v>
      </c>
      <c r="N573" s="120" t="str">
        <f>IF(J573=0,"No Data",
IF(   OR(     INDEX('Inputs_Metric 31'!$U$6:$U$141,MATCH($J573,'Inputs_Metric 31'!$S$6:$S$141,0))="",     INDEX('Inputs_Metric 31'!$U$6:$U$141,MATCH($J573,'Inputs_Metric 31'!$S$6:$S$141,0))="CDL_Rev"  ),     "No Mapped Crop",INDEX('Inputs_Metric 31'!$U$6:$U$141,MATCH($J573,'Inputs_Metric 31'!$S$6:$S$141,0))))</f>
        <v>No Data</v>
      </c>
      <c r="O573" s="102" t="e">
        <f>IF(N573="No Mapped Crop","",'Inputs_Metric 31'!$H$43*INDEX('Inputs_Metric 31'!$D$6:$D$109,MATCH(CONCATENATE(N573,H573),'Inputs_Metric 31'!$E$6:$E$109,0)))</f>
        <v>#N/A</v>
      </c>
      <c r="P573" s="175" t="e">
        <f>IF(M573="No Mapped Crop","",INDEX('Inputs_Metric 31'!$M$7:$O$26,MATCH(M573,'Inputs_Metric 31'!$G$7:$G$26,0),MATCH('Inputs_Metric 31'!$H$44,'Inputs_Metric 31'!$M$6:$O$6,0)))</f>
        <v>#N/A</v>
      </c>
      <c r="Q573" s="184" t="e">
        <f t="shared" si="31"/>
        <v>#N/A</v>
      </c>
      <c r="R573" s="184" t="e">
        <f t="shared" si="32"/>
        <v>#N/A</v>
      </c>
    </row>
    <row r="574" spans="3:18" x14ac:dyDescent="0.25">
      <c r="C574">
        <f t="shared" si="30"/>
        <v>10</v>
      </c>
      <c r="D574">
        <f>COUNTIF($F$4:F574,F574)</f>
        <v>389</v>
      </c>
      <c r="E574" s="40">
        <f>'Agricultural Data'!C574</f>
        <v>0</v>
      </c>
      <c r="F574" s="40">
        <f>'Agricultural Data'!D574</f>
        <v>0</v>
      </c>
      <c r="G574" s="40">
        <f>'Agricultural Data'!E574</f>
        <v>0</v>
      </c>
      <c r="H574" s="38">
        <f>'Agricultural Data'!F574</f>
        <v>0</v>
      </c>
      <c r="I574" s="38">
        <f>'Agricultural Data'!G574</f>
        <v>0</v>
      </c>
      <c r="J574" s="38">
        <f>'Agricultural Data'!H574</f>
        <v>0</v>
      </c>
      <c r="K574" s="118">
        <f>'Agricultural Data'!I574</f>
        <v>0</v>
      </c>
      <c r="L574" s="121">
        <f>'Agricultural Data'!J574</f>
        <v>0</v>
      </c>
      <c r="M574" s="120" t="str">
        <f>IF(J574=0,"No Data",
IF(     OR(   INDEX('Inputs_Metric 31'!$T$6:$T$141,  MATCH($J574,'Inputs_Metric 31'!$S$6:$S$141,0))  =  "",     INDEX('Inputs_Metric 31'!$T$6:$T$141,MATCH($J574,'Inputs_Metric 31'!$S$6:$S$141,0))="CDL_Rev"),                 "No Mapped Crop",                  INDEX('Inputs_Metric 31'!$T$6:$T$141,MATCH($J574,'Inputs_Metric 31'!$S$6:$S$141,0)   )   )
       )</f>
        <v>No Data</v>
      </c>
      <c r="N574" s="120" t="str">
        <f>IF(J574=0,"No Data",
IF(   OR(     INDEX('Inputs_Metric 31'!$U$6:$U$141,MATCH($J574,'Inputs_Metric 31'!$S$6:$S$141,0))="",     INDEX('Inputs_Metric 31'!$U$6:$U$141,MATCH($J574,'Inputs_Metric 31'!$S$6:$S$141,0))="CDL_Rev"  ),     "No Mapped Crop",INDEX('Inputs_Metric 31'!$U$6:$U$141,MATCH($J574,'Inputs_Metric 31'!$S$6:$S$141,0))))</f>
        <v>No Data</v>
      </c>
      <c r="O574" s="102" t="e">
        <f>IF(N574="No Mapped Crop","",'Inputs_Metric 31'!$H$43*INDEX('Inputs_Metric 31'!$D$6:$D$109,MATCH(CONCATENATE(N574,H574),'Inputs_Metric 31'!$E$6:$E$109,0)))</f>
        <v>#N/A</v>
      </c>
      <c r="P574" s="175" t="e">
        <f>IF(M574="No Mapped Crop","",INDEX('Inputs_Metric 31'!$M$7:$O$26,MATCH(M574,'Inputs_Metric 31'!$G$7:$G$26,0),MATCH('Inputs_Metric 31'!$H$44,'Inputs_Metric 31'!$M$6:$O$6,0)))</f>
        <v>#N/A</v>
      </c>
      <c r="Q574" s="184" t="e">
        <f t="shared" si="31"/>
        <v>#N/A</v>
      </c>
      <c r="R574" s="184" t="e">
        <f t="shared" si="32"/>
        <v>#N/A</v>
      </c>
    </row>
    <row r="575" spans="3:18" x14ac:dyDescent="0.25">
      <c r="C575">
        <f t="shared" si="30"/>
        <v>10</v>
      </c>
      <c r="D575">
        <f>COUNTIF($F$4:F575,F575)</f>
        <v>390</v>
      </c>
      <c r="E575" s="40">
        <f>'Agricultural Data'!C575</f>
        <v>0</v>
      </c>
      <c r="F575" s="40">
        <f>'Agricultural Data'!D575</f>
        <v>0</v>
      </c>
      <c r="G575" s="40">
        <f>'Agricultural Data'!E575</f>
        <v>0</v>
      </c>
      <c r="H575" s="38">
        <f>'Agricultural Data'!F575</f>
        <v>0</v>
      </c>
      <c r="I575" s="38">
        <f>'Agricultural Data'!G575</f>
        <v>0</v>
      </c>
      <c r="J575" s="38">
        <f>'Agricultural Data'!H575</f>
        <v>0</v>
      </c>
      <c r="K575" s="118">
        <f>'Agricultural Data'!I575</f>
        <v>0</v>
      </c>
      <c r="L575" s="121">
        <f>'Agricultural Data'!J575</f>
        <v>0</v>
      </c>
      <c r="M575" s="120" t="str">
        <f>IF(J575=0,"No Data",
IF(     OR(   INDEX('Inputs_Metric 31'!$T$6:$T$141,  MATCH($J575,'Inputs_Metric 31'!$S$6:$S$141,0))  =  "",     INDEX('Inputs_Metric 31'!$T$6:$T$141,MATCH($J575,'Inputs_Metric 31'!$S$6:$S$141,0))="CDL_Rev"),                 "No Mapped Crop",                  INDEX('Inputs_Metric 31'!$T$6:$T$141,MATCH($J575,'Inputs_Metric 31'!$S$6:$S$141,0)   )   )
       )</f>
        <v>No Data</v>
      </c>
      <c r="N575" s="120" t="str">
        <f>IF(J575=0,"No Data",
IF(   OR(     INDEX('Inputs_Metric 31'!$U$6:$U$141,MATCH($J575,'Inputs_Metric 31'!$S$6:$S$141,0))="",     INDEX('Inputs_Metric 31'!$U$6:$U$141,MATCH($J575,'Inputs_Metric 31'!$S$6:$S$141,0))="CDL_Rev"  ),     "No Mapped Crop",INDEX('Inputs_Metric 31'!$U$6:$U$141,MATCH($J575,'Inputs_Metric 31'!$S$6:$S$141,0))))</f>
        <v>No Data</v>
      </c>
      <c r="O575" s="102" t="e">
        <f>IF(N575="No Mapped Crop","",'Inputs_Metric 31'!$H$43*INDEX('Inputs_Metric 31'!$D$6:$D$109,MATCH(CONCATENATE(N575,H575),'Inputs_Metric 31'!$E$6:$E$109,0)))</f>
        <v>#N/A</v>
      </c>
      <c r="P575" s="175" t="e">
        <f>IF(M575="No Mapped Crop","",INDEX('Inputs_Metric 31'!$M$7:$O$26,MATCH(M575,'Inputs_Metric 31'!$G$7:$G$26,0),MATCH('Inputs_Metric 31'!$H$44,'Inputs_Metric 31'!$M$6:$O$6,0)))</f>
        <v>#N/A</v>
      </c>
      <c r="Q575" s="184" t="e">
        <f t="shared" si="31"/>
        <v>#N/A</v>
      </c>
      <c r="R575" s="184" t="e">
        <f t="shared" si="32"/>
        <v>#N/A</v>
      </c>
    </row>
    <row r="576" spans="3:18" x14ac:dyDescent="0.25">
      <c r="C576">
        <f t="shared" si="30"/>
        <v>10</v>
      </c>
      <c r="D576">
        <f>COUNTIF($F$4:F576,F576)</f>
        <v>391</v>
      </c>
      <c r="E576" s="40">
        <f>'Agricultural Data'!C576</f>
        <v>0</v>
      </c>
      <c r="F576" s="40">
        <f>'Agricultural Data'!D576</f>
        <v>0</v>
      </c>
      <c r="G576" s="40">
        <f>'Agricultural Data'!E576</f>
        <v>0</v>
      </c>
      <c r="H576" s="38">
        <f>'Agricultural Data'!F576</f>
        <v>0</v>
      </c>
      <c r="I576" s="38">
        <f>'Agricultural Data'!G576</f>
        <v>0</v>
      </c>
      <c r="J576" s="38">
        <f>'Agricultural Data'!H576</f>
        <v>0</v>
      </c>
      <c r="K576" s="118">
        <f>'Agricultural Data'!I576</f>
        <v>0</v>
      </c>
      <c r="L576" s="121">
        <f>'Agricultural Data'!J576</f>
        <v>0</v>
      </c>
      <c r="M576" s="120" t="str">
        <f>IF(J576=0,"No Data",
IF(     OR(   INDEX('Inputs_Metric 31'!$T$6:$T$141,  MATCH($J576,'Inputs_Metric 31'!$S$6:$S$141,0))  =  "",     INDEX('Inputs_Metric 31'!$T$6:$T$141,MATCH($J576,'Inputs_Metric 31'!$S$6:$S$141,0))="CDL_Rev"),                 "No Mapped Crop",                  INDEX('Inputs_Metric 31'!$T$6:$T$141,MATCH($J576,'Inputs_Metric 31'!$S$6:$S$141,0)   )   )
       )</f>
        <v>No Data</v>
      </c>
      <c r="N576" s="120" t="str">
        <f>IF(J576=0,"No Data",
IF(   OR(     INDEX('Inputs_Metric 31'!$U$6:$U$141,MATCH($J576,'Inputs_Metric 31'!$S$6:$S$141,0))="",     INDEX('Inputs_Metric 31'!$U$6:$U$141,MATCH($J576,'Inputs_Metric 31'!$S$6:$S$141,0))="CDL_Rev"  ),     "No Mapped Crop",INDEX('Inputs_Metric 31'!$U$6:$U$141,MATCH($J576,'Inputs_Metric 31'!$S$6:$S$141,0))))</f>
        <v>No Data</v>
      </c>
      <c r="O576" s="102" t="e">
        <f>IF(N576="No Mapped Crop","",'Inputs_Metric 31'!$H$43*INDEX('Inputs_Metric 31'!$D$6:$D$109,MATCH(CONCATENATE(N576,H576),'Inputs_Metric 31'!$E$6:$E$109,0)))</f>
        <v>#N/A</v>
      </c>
      <c r="P576" s="175" t="e">
        <f>IF(M576="No Mapped Crop","",INDEX('Inputs_Metric 31'!$M$7:$O$26,MATCH(M576,'Inputs_Metric 31'!$G$7:$G$26,0),MATCH('Inputs_Metric 31'!$H$44,'Inputs_Metric 31'!$M$6:$O$6,0)))</f>
        <v>#N/A</v>
      </c>
      <c r="Q576" s="184" t="e">
        <f t="shared" si="31"/>
        <v>#N/A</v>
      </c>
      <c r="R576" s="184" t="e">
        <f t="shared" si="32"/>
        <v>#N/A</v>
      </c>
    </row>
    <row r="577" spans="3:18" x14ac:dyDescent="0.25">
      <c r="C577">
        <f t="shared" si="30"/>
        <v>10</v>
      </c>
      <c r="D577">
        <f>COUNTIF($F$4:F577,F577)</f>
        <v>392</v>
      </c>
      <c r="E577" s="40">
        <f>'Agricultural Data'!C577</f>
        <v>0</v>
      </c>
      <c r="F577" s="40">
        <f>'Agricultural Data'!D577</f>
        <v>0</v>
      </c>
      <c r="G577" s="40">
        <f>'Agricultural Data'!E577</f>
        <v>0</v>
      </c>
      <c r="H577" s="38">
        <f>'Agricultural Data'!F577</f>
        <v>0</v>
      </c>
      <c r="I577" s="38">
        <f>'Agricultural Data'!G577</f>
        <v>0</v>
      </c>
      <c r="J577" s="38">
        <f>'Agricultural Data'!H577</f>
        <v>0</v>
      </c>
      <c r="K577" s="118">
        <f>'Agricultural Data'!I577</f>
        <v>0</v>
      </c>
      <c r="L577" s="121">
        <f>'Agricultural Data'!J577</f>
        <v>0</v>
      </c>
      <c r="M577" s="120" t="str">
        <f>IF(J577=0,"No Data",
IF(     OR(   INDEX('Inputs_Metric 31'!$T$6:$T$141,  MATCH($J577,'Inputs_Metric 31'!$S$6:$S$141,0))  =  "",     INDEX('Inputs_Metric 31'!$T$6:$T$141,MATCH($J577,'Inputs_Metric 31'!$S$6:$S$141,0))="CDL_Rev"),                 "No Mapped Crop",                  INDEX('Inputs_Metric 31'!$T$6:$T$141,MATCH($J577,'Inputs_Metric 31'!$S$6:$S$141,0)   )   )
       )</f>
        <v>No Data</v>
      </c>
      <c r="N577" s="120" t="str">
        <f>IF(J577=0,"No Data",
IF(   OR(     INDEX('Inputs_Metric 31'!$U$6:$U$141,MATCH($J577,'Inputs_Metric 31'!$S$6:$S$141,0))="",     INDEX('Inputs_Metric 31'!$U$6:$U$141,MATCH($J577,'Inputs_Metric 31'!$S$6:$S$141,0))="CDL_Rev"  ),     "No Mapped Crop",INDEX('Inputs_Metric 31'!$U$6:$U$141,MATCH($J577,'Inputs_Metric 31'!$S$6:$S$141,0))))</f>
        <v>No Data</v>
      </c>
      <c r="O577" s="102" t="e">
        <f>IF(N577="No Mapped Crop","",'Inputs_Metric 31'!$H$43*INDEX('Inputs_Metric 31'!$D$6:$D$109,MATCH(CONCATENATE(N577,H577),'Inputs_Metric 31'!$E$6:$E$109,0)))</f>
        <v>#N/A</v>
      </c>
      <c r="P577" s="175" t="e">
        <f>IF(M577="No Mapped Crop","",INDEX('Inputs_Metric 31'!$M$7:$O$26,MATCH(M577,'Inputs_Metric 31'!$G$7:$G$26,0),MATCH('Inputs_Metric 31'!$H$44,'Inputs_Metric 31'!$M$6:$O$6,0)))</f>
        <v>#N/A</v>
      </c>
      <c r="Q577" s="184" t="e">
        <f t="shared" si="31"/>
        <v>#N/A</v>
      </c>
      <c r="R577" s="184" t="e">
        <f t="shared" si="32"/>
        <v>#N/A</v>
      </c>
    </row>
    <row r="578" spans="3:18" x14ac:dyDescent="0.25">
      <c r="C578">
        <f t="shared" si="30"/>
        <v>10</v>
      </c>
      <c r="D578">
        <f>COUNTIF($F$4:F578,F578)</f>
        <v>393</v>
      </c>
      <c r="E578" s="40">
        <f>'Agricultural Data'!C578</f>
        <v>0</v>
      </c>
      <c r="F578" s="40">
        <f>'Agricultural Data'!D578</f>
        <v>0</v>
      </c>
      <c r="G578" s="40">
        <f>'Agricultural Data'!E578</f>
        <v>0</v>
      </c>
      <c r="H578" s="38">
        <f>'Agricultural Data'!F578</f>
        <v>0</v>
      </c>
      <c r="I578" s="38">
        <f>'Agricultural Data'!G578</f>
        <v>0</v>
      </c>
      <c r="J578" s="38">
        <f>'Agricultural Data'!H578</f>
        <v>0</v>
      </c>
      <c r="K578" s="118">
        <f>'Agricultural Data'!I578</f>
        <v>0</v>
      </c>
      <c r="L578" s="121">
        <f>'Agricultural Data'!J578</f>
        <v>0</v>
      </c>
      <c r="M578" s="120" t="str">
        <f>IF(J578=0,"No Data",
IF(     OR(   INDEX('Inputs_Metric 31'!$T$6:$T$141,  MATCH($J578,'Inputs_Metric 31'!$S$6:$S$141,0))  =  "",     INDEX('Inputs_Metric 31'!$T$6:$T$141,MATCH($J578,'Inputs_Metric 31'!$S$6:$S$141,0))="CDL_Rev"),                 "No Mapped Crop",                  INDEX('Inputs_Metric 31'!$T$6:$T$141,MATCH($J578,'Inputs_Metric 31'!$S$6:$S$141,0)   )   )
       )</f>
        <v>No Data</v>
      </c>
      <c r="N578" s="120" t="str">
        <f>IF(J578=0,"No Data",
IF(   OR(     INDEX('Inputs_Metric 31'!$U$6:$U$141,MATCH($J578,'Inputs_Metric 31'!$S$6:$S$141,0))="",     INDEX('Inputs_Metric 31'!$U$6:$U$141,MATCH($J578,'Inputs_Metric 31'!$S$6:$S$141,0))="CDL_Rev"  ),     "No Mapped Crop",INDEX('Inputs_Metric 31'!$U$6:$U$141,MATCH($J578,'Inputs_Metric 31'!$S$6:$S$141,0))))</f>
        <v>No Data</v>
      </c>
      <c r="O578" s="102" t="e">
        <f>IF(N578="No Mapped Crop","",'Inputs_Metric 31'!$H$43*INDEX('Inputs_Metric 31'!$D$6:$D$109,MATCH(CONCATENATE(N578,H578),'Inputs_Metric 31'!$E$6:$E$109,0)))</f>
        <v>#N/A</v>
      </c>
      <c r="P578" s="175" t="e">
        <f>IF(M578="No Mapped Crop","",INDEX('Inputs_Metric 31'!$M$7:$O$26,MATCH(M578,'Inputs_Metric 31'!$G$7:$G$26,0),MATCH('Inputs_Metric 31'!$H$44,'Inputs_Metric 31'!$M$6:$O$6,0)))</f>
        <v>#N/A</v>
      </c>
      <c r="Q578" s="184" t="e">
        <f t="shared" si="31"/>
        <v>#N/A</v>
      </c>
      <c r="R578" s="184" t="e">
        <f t="shared" si="32"/>
        <v>#N/A</v>
      </c>
    </row>
    <row r="579" spans="3:18" x14ac:dyDescent="0.25">
      <c r="C579">
        <f t="shared" si="30"/>
        <v>10</v>
      </c>
      <c r="D579">
        <f>COUNTIF($F$4:F579,F579)</f>
        <v>394</v>
      </c>
      <c r="E579" s="40">
        <f>'Agricultural Data'!C579</f>
        <v>0</v>
      </c>
      <c r="F579" s="40">
        <f>'Agricultural Data'!D579</f>
        <v>0</v>
      </c>
      <c r="G579" s="40">
        <f>'Agricultural Data'!E579</f>
        <v>0</v>
      </c>
      <c r="H579" s="38">
        <f>'Agricultural Data'!F579</f>
        <v>0</v>
      </c>
      <c r="I579" s="38">
        <f>'Agricultural Data'!G579</f>
        <v>0</v>
      </c>
      <c r="J579" s="38">
        <f>'Agricultural Data'!H579</f>
        <v>0</v>
      </c>
      <c r="K579" s="118">
        <f>'Agricultural Data'!I579</f>
        <v>0</v>
      </c>
      <c r="L579" s="121">
        <f>'Agricultural Data'!J579</f>
        <v>0</v>
      </c>
      <c r="M579" s="120" t="str">
        <f>IF(J579=0,"No Data",
IF(     OR(   INDEX('Inputs_Metric 31'!$T$6:$T$141,  MATCH($J579,'Inputs_Metric 31'!$S$6:$S$141,0))  =  "",     INDEX('Inputs_Metric 31'!$T$6:$T$141,MATCH($J579,'Inputs_Metric 31'!$S$6:$S$141,0))="CDL_Rev"),                 "No Mapped Crop",                  INDEX('Inputs_Metric 31'!$T$6:$T$141,MATCH($J579,'Inputs_Metric 31'!$S$6:$S$141,0)   )   )
       )</f>
        <v>No Data</v>
      </c>
      <c r="N579" s="120" t="str">
        <f>IF(J579=0,"No Data",
IF(   OR(     INDEX('Inputs_Metric 31'!$U$6:$U$141,MATCH($J579,'Inputs_Metric 31'!$S$6:$S$141,0))="",     INDEX('Inputs_Metric 31'!$U$6:$U$141,MATCH($J579,'Inputs_Metric 31'!$S$6:$S$141,0))="CDL_Rev"  ),     "No Mapped Crop",INDEX('Inputs_Metric 31'!$U$6:$U$141,MATCH($J579,'Inputs_Metric 31'!$S$6:$S$141,0))))</f>
        <v>No Data</v>
      </c>
      <c r="O579" s="102" t="e">
        <f>IF(N579="No Mapped Crop","",'Inputs_Metric 31'!$H$43*INDEX('Inputs_Metric 31'!$D$6:$D$109,MATCH(CONCATENATE(N579,H579),'Inputs_Metric 31'!$E$6:$E$109,0)))</f>
        <v>#N/A</v>
      </c>
      <c r="P579" s="175" t="e">
        <f>IF(M579="No Mapped Crop","",INDEX('Inputs_Metric 31'!$M$7:$O$26,MATCH(M579,'Inputs_Metric 31'!$G$7:$G$26,0),MATCH('Inputs_Metric 31'!$H$44,'Inputs_Metric 31'!$M$6:$O$6,0)))</f>
        <v>#N/A</v>
      </c>
      <c r="Q579" s="184" t="e">
        <f t="shared" si="31"/>
        <v>#N/A</v>
      </c>
      <c r="R579" s="184" t="e">
        <f t="shared" si="32"/>
        <v>#N/A</v>
      </c>
    </row>
    <row r="580" spans="3:18" x14ac:dyDescent="0.25">
      <c r="C580">
        <f t="shared" si="30"/>
        <v>10</v>
      </c>
      <c r="D580">
        <f>COUNTIF($F$4:F580,F580)</f>
        <v>395</v>
      </c>
      <c r="E580" s="40">
        <f>'Agricultural Data'!C580</f>
        <v>0</v>
      </c>
      <c r="F580" s="40">
        <f>'Agricultural Data'!D580</f>
        <v>0</v>
      </c>
      <c r="G580" s="40">
        <f>'Agricultural Data'!E580</f>
        <v>0</v>
      </c>
      <c r="H580" s="38">
        <f>'Agricultural Data'!F580</f>
        <v>0</v>
      </c>
      <c r="I580" s="38">
        <f>'Agricultural Data'!G580</f>
        <v>0</v>
      </c>
      <c r="J580" s="38">
        <f>'Agricultural Data'!H580</f>
        <v>0</v>
      </c>
      <c r="K580" s="118">
        <f>'Agricultural Data'!I580</f>
        <v>0</v>
      </c>
      <c r="L580" s="121">
        <f>'Agricultural Data'!J580</f>
        <v>0</v>
      </c>
      <c r="M580" s="120" t="str">
        <f>IF(J580=0,"No Data",
IF(     OR(   INDEX('Inputs_Metric 31'!$T$6:$T$141,  MATCH($J580,'Inputs_Metric 31'!$S$6:$S$141,0))  =  "",     INDEX('Inputs_Metric 31'!$T$6:$T$141,MATCH($J580,'Inputs_Metric 31'!$S$6:$S$141,0))="CDL_Rev"),                 "No Mapped Crop",                  INDEX('Inputs_Metric 31'!$T$6:$T$141,MATCH($J580,'Inputs_Metric 31'!$S$6:$S$141,0)   )   )
       )</f>
        <v>No Data</v>
      </c>
      <c r="N580" s="120" t="str">
        <f>IF(J580=0,"No Data",
IF(   OR(     INDEX('Inputs_Metric 31'!$U$6:$U$141,MATCH($J580,'Inputs_Metric 31'!$S$6:$S$141,0))="",     INDEX('Inputs_Metric 31'!$U$6:$U$141,MATCH($J580,'Inputs_Metric 31'!$S$6:$S$141,0))="CDL_Rev"  ),     "No Mapped Crop",INDEX('Inputs_Metric 31'!$U$6:$U$141,MATCH($J580,'Inputs_Metric 31'!$S$6:$S$141,0))))</f>
        <v>No Data</v>
      </c>
      <c r="O580" s="102" t="e">
        <f>IF(N580="No Mapped Crop","",'Inputs_Metric 31'!$H$43*INDEX('Inputs_Metric 31'!$D$6:$D$109,MATCH(CONCATENATE(N580,H580),'Inputs_Metric 31'!$E$6:$E$109,0)))</f>
        <v>#N/A</v>
      </c>
      <c r="P580" s="175" t="e">
        <f>IF(M580="No Mapped Crop","",INDEX('Inputs_Metric 31'!$M$7:$O$26,MATCH(M580,'Inputs_Metric 31'!$G$7:$G$26,0),MATCH('Inputs_Metric 31'!$H$44,'Inputs_Metric 31'!$M$6:$O$6,0)))</f>
        <v>#N/A</v>
      </c>
      <c r="Q580" s="184" t="e">
        <f t="shared" si="31"/>
        <v>#N/A</v>
      </c>
      <c r="R580" s="184" t="e">
        <f t="shared" si="32"/>
        <v>#N/A</v>
      </c>
    </row>
    <row r="581" spans="3:18" x14ac:dyDescent="0.25">
      <c r="C581">
        <f t="shared" si="30"/>
        <v>10</v>
      </c>
      <c r="D581">
        <f>COUNTIF($F$4:F581,F581)</f>
        <v>396</v>
      </c>
      <c r="E581" s="40">
        <f>'Agricultural Data'!C581</f>
        <v>0</v>
      </c>
      <c r="F581" s="40">
        <f>'Agricultural Data'!D581</f>
        <v>0</v>
      </c>
      <c r="G581" s="40">
        <f>'Agricultural Data'!E581</f>
        <v>0</v>
      </c>
      <c r="H581" s="38">
        <f>'Agricultural Data'!F581</f>
        <v>0</v>
      </c>
      <c r="I581" s="38">
        <f>'Agricultural Data'!G581</f>
        <v>0</v>
      </c>
      <c r="J581" s="38">
        <f>'Agricultural Data'!H581</f>
        <v>0</v>
      </c>
      <c r="K581" s="118">
        <f>'Agricultural Data'!I581</f>
        <v>0</v>
      </c>
      <c r="L581" s="121">
        <f>'Agricultural Data'!J581</f>
        <v>0</v>
      </c>
      <c r="M581" s="120" t="str">
        <f>IF(J581=0,"No Data",
IF(     OR(   INDEX('Inputs_Metric 31'!$T$6:$T$141,  MATCH($J581,'Inputs_Metric 31'!$S$6:$S$141,0))  =  "",     INDEX('Inputs_Metric 31'!$T$6:$T$141,MATCH($J581,'Inputs_Metric 31'!$S$6:$S$141,0))="CDL_Rev"),                 "No Mapped Crop",                  INDEX('Inputs_Metric 31'!$T$6:$T$141,MATCH($J581,'Inputs_Metric 31'!$S$6:$S$141,0)   )   )
       )</f>
        <v>No Data</v>
      </c>
      <c r="N581" s="120" t="str">
        <f>IF(J581=0,"No Data",
IF(   OR(     INDEX('Inputs_Metric 31'!$U$6:$U$141,MATCH($J581,'Inputs_Metric 31'!$S$6:$S$141,0))="",     INDEX('Inputs_Metric 31'!$U$6:$U$141,MATCH($J581,'Inputs_Metric 31'!$S$6:$S$141,0))="CDL_Rev"  ),     "No Mapped Crop",INDEX('Inputs_Metric 31'!$U$6:$U$141,MATCH($J581,'Inputs_Metric 31'!$S$6:$S$141,0))))</f>
        <v>No Data</v>
      </c>
      <c r="O581" s="102" t="e">
        <f>IF(N581="No Mapped Crop","",'Inputs_Metric 31'!$H$43*INDEX('Inputs_Metric 31'!$D$6:$D$109,MATCH(CONCATENATE(N581,H581),'Inputs_Metric 31'!$E$6:$E$109,0)))</f>
        <v>#N/A</v>
      </c>
      <c r="P581" s="175" t="e">
        <f>IF(M581="No Mapped Crop","",INDEX('Inputs_Metric 31'!$M$7:$O$26,MATCH(M581,'Inputs_Metric 31'!$G$7:$G$26,0),MATCH('Inputs_Metric 31'!$H$44,'Inputs_Metric 31'!$M$6:$O$6,0)))</f>
        <v>#N/A</v>
      </c>
      <c r="Q581" s="184" t="e">
        <f t="shared" si="31"/>
        <v>#N/A</v>
      </c>
      <c r="R581" s="184" t="e">
        <f t="shared" si="32"/>
        <v>#N/A</v>
      </c>
    </row>
    <row r="582" spans="3:18" x14ac:dyDescent="0.25">
      <c r="C582">
        <f t="shared" si="30"/>
        <v>10</v>
      </c>
      <c r="D582">
        <f>COUNTIF($F$4:F582,F582)</f>
        <v>397</v>
      </c>
      <c r="E582" s="40">
        <f>'Agricultural Data'!C582</f>
        <v>0</v>
      </c>
      <c r="F582" s="40">
        <f>'Agricultural Data'!D582</f>
        <v>0</v>
      </c>
      <c r="G582" s="40">
        <f>'Agricultural Data'!E582</f>
        <v>0</v>
      </c>
      <c r="H582" s="38">
        <f>'Agricultural Data'!F582</f>
        <v>0</v>
      </c>
      <c r="I582" s="38">
        <f>'Agricultural Data'!G582</f>
        <v>0</v>
      </c>
      <c r="J582" s="38">
        <f>'Agricultural Data'!H582</f>
        <v>0</v>
      </c>
      <c r="K582" s="118">
        <f>'Agricultural Data'!I582</f>
        <v>0</v>
      </c>
      <c r="L582" s="121">
        <f>'Agricultural Data'!J582</f>
        <v>0</v>
      </c>
      <c r="M582" s="120" t="str">
        <f>IF(J582=0,"No Data",
IF(     OR(   INDEX('Inputs_Metric 31'!$T$6:$T$141,  MATCH($J582,'Inputs_Metric 31'!$S$6:$S$141,0))  =  "",     INDEX('Inputs_Metric 31'!$T$6:$T$141,MATCH($J582,'Inputs_Metric 31'!$S$6:$S$141,0))="CDL_Rev"),                 "No Mapped Crop",                  INDEX('Inputs_Metric 31'!$T$6:$T$141,MATCH($J582,'Inputs_Metric 31'!$S$6:$S$141,0)   )   )
       )</f>
        <v>No Data</v>
      </c>
      <c r="N582" s="120" t="str">
        <f>IF(J582=0,"No Data",
IF(   OR(     INDEX('Inputs_Metric 31'!$U$6:$U$141,MATCH($J582,'Inputs_Metric 31'!$S$6:$S$141,0))="",     INDEX('Inputs_Metric 31'!$U$6:$U$141,MATCH($J582,'Inputs_Metric 31'!$S$6:$S$141,0))="CDL_Rev"  ),     "No Mapped Crop",INDEX('Inputs_Metric 31'!$U$6:$U$141,MATCH($J582,'Inputs_Metric 31'!$S$6:$S$141,0))))</f>
        <v>No Data</v>
      </c>
      <c r="O582" s="102" t="e">
        <f>IF(N582="No Mapped Crop","",'Inputs_Metric 31'!$H$43*INDEX('Inputs_Metric 31'!$D$6:$D$109,MATCH(CONCATENATE(N582,H582),'Inputs_Metric 31'!$E$6:$E$109,0)))</f>
        <v>#N/A</v>
      </c>
      <c r="P582" s="175" t="e">
        <f>IF(M582="No Mapped Crop","",INDEX('Inputs_Metric 31'!$M$7:$O$26,MATCH(M582,'Inputs_Metric 31'!$G$7:$G$26,0),MATCH('Inputs_Metric 31'!$H$44,'Inputs_Metric 31'!$M$6:$O$6,0)))</f>
        <v>#N/A</v>
      </c>
      <c r="Q582" s="184" t="e">
        <f t="shared" si="31"/>
        <v>#N/A</v>
      </c>
      <c r="R582" s="184" t="e">
        <f t="shared" si="32"/>
        <v>#N/A</v>
      </c>
    </row>
    <row r="583" spans="3:18" x14ac:dyDescent="0.25">
      <c r="C583">
        <f t="shared" si="30"/>
        <v>10</v>
      </c>
      <c r="D583">
        <f>COUNTIF($F$4:F583,F583)</f>
        <v>398</v>
      </c>
      <c r="E583" s="40">
        <f>'Agricultural Data'!C583</f>
        <v>0</v>
      </c>
      <c r="F583" s="40">
        <f>'Agricultural Data'!D583</f>
        <v>0</v>
      </c>
      <c r="G583" s="40">
        <f>'Agricultural Data'!E583</f>
        <v>0</v>
      </c>
      <c r="H583" s="38">
        <f>'Agricultural Data'!F583</f>
        <v>0</v>
      </c>
      <c r="I583" s="38">
        <f>'Agricultural Data'!G583</f>
        <v>0</v>
      </c>
      <c r="J583" s="38">
        <f>'Agricultural Data'!H583</f>
        <v>0</v>
      </c>
      <c r="K583" s="118">
        <f>'Agricultural Data'!I583</f>
        <v>0</v>
      </c>
      <c r="L583" s="121">
        <f>'Agricultural Data'!J583</f>
        <v>0</v>
      </c>
      <c r="M583" s="120" t="str">
        <f>IF(J583=0,"No Data",
IF(     OR(   INDEX('Inputs_Metric 31'!$T$6:$T$141,  MATCH($J583,'Inputs_Metric 31'!$S$6:$S$141,0))  =  "",     INDEX('Inputs_Metric 31'!$T$6:$T$141,MATCH($J583,'Inputs_Metric 31'!$S$6:$S$141,0))="CDL_Rev"),                 "No Mapped Crop",                  INDEX('Inputs_Metric 31'!$T$6:$T$141,MATCH($J583,'Inputs_Metric 31'!$S$6:$S$141,0)   )   )
       )</f>
        <v>No Data</v>
      </c>
      <c r="N583" s="120" t="str">
        <f>IF(J583=0,"No Data",
IF(   OR(     INDEX('Inputs_Metric 31'!$U$6:$U$141,MATCH($J583,'Inputs_Metric 31'!$S$6:$S$141,0))="",     INDEX('Inputs_Metric 31'!$U$6:$U$141,MATCH($J583,'Inputs_Metric 31'!$S$6:$S$141,0))="CDL_Rev"  ),     "No Mapped Crop",INDEX('Inputs_Metric 31'!$U$6:$U$141,MATCH($J583,'Inputs_Metric 31'!$S$6:$S$141,0))))</f>
        <v>No Data</v>
      </c>
      <c r="O583" s="102" t="e">
        <f>IF(N583="No Mapped Crop","",'Inputs_Metric 31'!$H$43*INDEX('Inputs_Metric 31'!$D$6:$D$109,MATCH(CONCATENATE(N583,H583),'Inputs_Metric 31'!$E$6:$E$109,0)))</f>
        <v>#N/A</v>
      </c>
      <c r="P583" s="175" t="e">
        <f>IF(M583="No Mapped Crop","",INDEX('Inputs_Metric 31'!$M$7:$O$26,MATCH(M583,'Inputs_Metric 31'!$G$7:$G$26,0),MATCH('Inputs_Metric 31'!$H$44,'Inputs_Metric 31'!$M$6:$O$6,0)))</f>
        <v>#N/A</v>
      </c>
      <c r="Q583" s="184" t="e">
        <f t="shared" si="31"/>
        <v>#N/A</v>
      </c>
      <c r="R583" s="184" t="e">
        <f t="shared" si="32"/>
        <v>#N/A</v>
      </c>
    </row>
    <row r="584" spans="3:18" x14ac:dyDescent="0.25">
      <c r="C584">
        <f t="shared" si="30"/>
        <v>10</v>
      </c>
      <c r="D584">
        <f>COUNTIF($F$4:F584,F584)</f>
        <v>399</v>
      </c>
      <c r="E584" s="40">
        <f>'Agricultural Data'!C584</f>
        <v>0</v>
      </c>
      <c r="F584" s="40">
        <f>'Agricultural Data'!D584</f>
        <v>0</v>
      </c>
      <c r="G584" s="40">
        <f>'Agricultural Data'!E584</f>
        <v>0</v>
      </c>
      <c r="H584" s="38">
        <f>'Agricultural Data'!F584</f>
        <v>0</v>
      </c>
      <c r="I584" s="38">
        <f>'Agricultural Data'!G584</f>
        <v>0</v>
      </c>
      <c r="J584" s="38">
        <f>'Agricultural Data'!H584</f>
        <v>0</v>
      </c>
      <c r="K584" s="118">
        <f>'Agricultural Data'!I584</f>
        <v>0</v>
      </c>
      <c r="L584" s="121">
        <f>'Agricultural Data'!J584</f>
        <v>0</v>
      </c>
      <c r="M584" s="120" t="str">
        <f>IF(J584=0,"No Data",
IF(     OR(   INDEX('Inputs_Metric 31'!$T$6:$T$141,  MATCH($J584,'Inputs_Metric 31'!$S$6:$S$141,0))  =  "",     INDEX('Inputs_Metric 31'!$T$6:$T$141,MATCH($J584,'Inputs_Metric 31'!$S$6:$S$141,0))="CDL_Rev"),                 "No Mapped Crop",                  INDEX('Inputs_Metric 31'!$T$6:$T$141,MATCH($J584,'Inputs_Metric 31'!$S$6:$S$141,0)   )   )
       )</f>
        <v>No Data</v>
      </c>
      <c r="N584" s="120" t="str">
        <f>IF(J584=0,"No Data",
IF(   OR(     INDEX('Inputs_Metric 31'!$U$6:$U$141,MATCH($J584,'Inputs_Metric 31'!$S$6:$S$141,0))="",     INDEX('Inputs_Metric 31'!$U$6:$U$141,MATCH($J584,'Inputs_Metric 31'!$S$6:$S$141,0))="CDL_Rev"  ),     "No Mapped Crop",INDEX('Inputs_Metric 31'!$U$6:$U$141,MATCH($J584,'Inputs_Metric 31'!$S$6:$S$141,0))))</f>
        <v>No Data</v>
      </c>
      <c r="O584" s="102" t="e">
        <f>IF(N584="No Mapped Crop","",'Inputs_Metric 31'!$H$43*INDEX('Inputs_Metric 31'!$D$6:$D$109,MATCH(CONCATENATE(N584,H584),'Inputs_Metric 31'!$E$6:$E$109,0)))</f>
        <v>#N/A</v>
      </c>
      <c r="P584" s="175" t="e">
        <f>IF(M584="No Mapped Crop","",INDEX('Inputs_Metric 31'!$M$7:$O$26,MATCH(M584,'Inputs_Metric 31'!$G$7:$G$26,0),MATCH('Inputs_Metric 31'!$H$44,'Inputs_Metric 31'!$M$6:$O$6,0)))</f>
        <v>#N/A</v>
      </c>
      <c r="Q584" s="184" t="e">
        <f t="shared" si="31"/>
        <v>#N/A</v>
      </c>
      <c r="R584" s="184" t="e">
        <f t="shared" si="32"/>
        <v>#N/A</v>
      </c>
    </row>
    <row r="585" spans="3:18" x14ac:dyDescent="0.25">
      <c r="C585">
        <f t="shared" si="30"/>
        <v>10</v>
      </c>
      <c r="D585">
        <f>COUNTIF($F$4:F585,F585)</f>
        <v>400</v>
      </c>
      <c r="E585" s="40">
        <f>'Agricultural Data'!C585</f>
        <v>0</v>
      </c>
      <c r="F585" s="40">
        <f>'Agricultural Data'!D585</f>
        <v>0</v>
      </c>
      <c r="G585" s="40">
        <f>'Agricultural Data'!E585</f>
        <v>0</v>
      </c>
      <c r="H585" s="38">
        <f>'Agricultural Data'!F585</f>
        <v>0</v>
      </c>
      <c r="I585" s="38">
        <f>'Agricultural Data'!G585</f>
        <v>0</v>
      </c>
      <c r="J585" s="38">
        <f>'Agricultural Data'!H585</f>
        <v>0</v>
      </c>
      <c r="K585" s="118">
        <f>'Agricultural Data'!I585</f>
        <v>0</v>
      </c>
      <c r="L585" s="121">
        <f>'Agricultural Data'!J585</f>
        <v>0</v>
      </c>
      <c r="M585" s="120" t="str">
        <f>IF(J585=0,"No Data",
IF(     OR(   INDEX('Inputs_Metric 31'!$T$6:$T$141,  MATCH($J585,'Inputs_Metric 31'!$S$6:$S$141,0))  =  "",     INDEX('Inputs_Metric 31'!$T$6:$T$141,MATCH($J585,'Inputs_Metric 31'!$S$6:$S$141,0))="CDL_Rev"),                 "No Mapped Crop",                  INDEX('Inputs_Metric 31'!$T$6:$T$141,MATCH($J585,'Inputs_Metric 31'!$S$6:$S$141,0)   )   )
       )</f>
        <v>No Data</v>
      </c>
      <c r="N585" s="120" t="str">
        <f>IF(J585=0,"No Data",
IF(   OR(     INDEX('Inputs_Metric 31'!$U$6:$U$141,MATCH($J585,'Inputs_Metric 31'!$S$6:$S$141,0))="",     INDEX('Inputs_Metric 31'!$U$6:$U$141,MATCH($J585,'Inputs_Metric 31'!$S$6:$S$141,0))="CDL_Rev"  ),     "No Mapped Crop",INDEX('Inputs_Metric 31'!$U$6:$U$141,MATCH($J585,'Inputs_Metric 31'!$S$6:$S$141,0))))</f>
        <v>No Data</v>
      </c>
      <c r="O585" s="102" t="e">
        <f>IF(N585="No Mapped Crop","",'Inputs_Metric 31'!$H$43*INDEX('Inputs_Metric 31'!$D$6:$D$109,MATCH(CONCATENATE(N585,H585),'Inputs_Metric 31'!$E$6:$E$109,0)))</f>
        <v>#N/A</v>
      </c>
      <c r="P585" s="175" t="e">
        <f>IF(M585="No Mapped Crop","",INDEX('Inputs_Metric 31'!$M$7:$O$26,MATCH(M585,'Inputs_Metric 31'!$G$7:$G$26,0),MATCH('Inputs_Metric 31'!$H$44,'Inputs_Metric 31'!$M$6:$O$6,0)))</f>
        <v>#N/A</v>
      </c>
      <c r="Q585" s="184" t="e">
        <f t="shared" si="31"/>
        <v>#N/A</v>
      </c>
      <c r="R585" s="184" t="e">
        <f t="shared" si="32"/>
        <v>#N/A</v>
      </c>
    </row>
    <row r="586" spans="3:18" x14ac:dyDescent="0.25">
      <c r="C586">
        <f t="shared" si="30"/>
        <v>10</v>
      </c>
      <c r="D586">
        <f>COUNTIF($F$4:F586,F586)</f>
        <v>401</v>
      </c>
      <c r="E586" s="40">
        <f>'Agricultural Data'!C586</f>
        <v>0</v>
      </c>
      <c r="F586" s="40">
        <f>'Agricultural Data'!D586</f>
        <v>0</v>
      </c>
      <c r="G586" s="40">
        <f>'Agricultural Data'!E586</f>
        <v>0</v>
      </c>
      <c r="H586" s="38">
        <f>'Agricultural Data'!F586</f>
        <v>0</v>
      </c>
      <c r="I586" s="38">
        <f>'Agricultural Data'!G586</f>
        <v>0</v>
      </c>
      <c r="J586" s="38">
        <f>'Agricultural Data'!H586</f>
        <v>0</v>
      </c>
      <c r="K586" s="118">
        <f>'Agricultural Data'!I586</f>
        <v>0</v>
      </c>
      <c r="L586" s="121">
        <f>'Agricultural Data'!J586</f>
        <v>0</v>
      </c>
      <c r="M586" s="120" t="str">
        <f>IF(J586=0,"No Data",
IF(     OR(   INDEX('Inputs_Metric 31'!$T$6:$T$141,  MATCH($J586,'Inputs_Metric 31'!$S$6:$S$141,0))  =  "",     INDEX('Inputs_Metric 31'!$T$6:$T$141,MATCH($J586,'Inputs_Metric 31'!$S$6:$S$141,0))="CDL_Rev"),                 "No Mapped Crop",                  INDEX('Inputs_Metric 31'!$T$6:$T$141,MATCH($J586,'Inputs_Metric 31'!$S$6:$S$141,0)   )   )
       )</f>
        <v>No Data</v>
      </c>
      <c r="N586" s="120" t="str">
        <f>IF(J586=0,"No Data",
IF(   OR(     INDEX('Inputs_Metric 31'!$U$6:$U$141,MATCH($J586,'Inputs_Metric 31'!$S$6:$S$141,0))="",     INDEX('Inputs_Metric 31'!$U$6:$U$141,MATCH($J586,'Inputs_Metric 31'!$S$6:$S$141,0))="CDL_Rev"  ),     "No Mapped Crop",INDEX('Inputs_Metric 31'!$U$6:$U$141,MATCH($J586,'Inputs_Metric 31'!$S$6:$S$141,0))))</f>
        <v>No Data</v>
      </c>
      <c r="O586" s="102" t="e">
        <f>IF(N586="No Mapped Crop","",'Inputs_Metric 31'!$H$43*INDEX('Inputs_Metric 31'!$D$6:$D$109,MATCH(CONCATENATE(N586,H586),'Inputs_Metric 31'!$E$6:$E$109,0)))</f>
        <v>#N/A</v>
      </c>
      <c r="P586" s="175" t="e">
        <f>IF(M586="No Mapped Crop","",INDEX('Inputs_Metric 31'!$M$7:$O$26,MATCH(M586,'Inputs_Metric 31'!$G$7:$G$26,0),MATCH('Inputs_Metric 31'!$H$44,'Inputs_Metric 31'!$M$6:$O$6,0)))</f>
        <v>#N/A</v>
      </c>
      <c r="Q586" s="184" t="e">
        <f t="shared" si="31"/>
        <v>#N/A</v>
      </c>
      <c r="R586" s="184" t="e">
        <f t="shared" si="32"/>
        <v>#N/A</v>
      </c>
    </row>
    <row r="587" spans="3:18" x14ac:dyDescent="0.25">
      <c r="C587">
        <f t="shared" si="30"/>
        <v>10</v>
      </c>
      <c r="D587">
        <f>COUNTIF($F$4:F587,F587)</f>
        <v>402</v>
      </c>
      <c r="E587" s="40">
        <f>'Agricultural Data'!C587</f>
        <v>0</v>
      </c>
      <c r="F587" s="40">
        <f>'Agricultural Data'!D587</f>
        <v>0</v>
      </c>
      <c r="G587" s="40">
        <f>'Agricultural Data'!E587</f>
        <v>0</v>
      </c>
      <c r="H587" s="38">
        <f>'Agricultural Data'!F587</f>
        <v>0</v>
      </c>
      <c r="I587" s="38">
        <f>'Agricultural Data'!G587</f>
        <v>0</v>
      </c>
      <c r="J587" s="38">
        <f>'Agricultural Data'!H587</f>
        <v>0</v>
      </c>
      <c r="K587" s="118">
        <f>'Agricultural Data'!I587</f>
        <v>0</v>
      </c>
      <c r="L587" s="121">
        <f>'Agricultural Data'!J587</f>
        <v>0</v>
      </c>
      <c r="M587" s="120" t="str">
        <f>IF(J587=0,"No Data",
IF(     OR(   INDEX('Inputs_Metric 31'!$T$6:$T$141,  MATCH($J587,'Inputs_Metric 31'!$S$6:$S$141,0))  =  "",     INDEX('Inputs_Metric 31'!$T$6:$T$141,MATCH($J587,'Inputs_Metric 31'!$S$6:$S$141,0))="CDL_Rev"),                 "No Mapped Crop",                  INDEX('Inputs_Metric 31'!$T$6:$T$141,MATCH($J587,'Inputs_Metric 31'!$S$6:$S$141,0)   )   )
       )</f>
        <v>No Data</v>
      </c>
      <c r="N587" s="120" t="str">
        <f>IF(J587=0,"No Data",
IF(   OR(     INDEX('Inputs_Metric 31'!$U$6:$U$141,MATCH($J587,'Inputs_Metric 31'!$S$6:$S$141,0))="",     INDEX('Inputs_Metric 31'!$U$6:$U$141,MATCH($J587,'Inputs_Metric 31'!$S$6:$S$141,0))="CDL_Rev"  ),     "No Mapped Crop",INDEX('Inputs_Metric 31'!$U$6:$U$141,MATCH($J587,'Inputs_Metric 31'!$S$6:$S$141,0))))</f>
        <v>No Data</v>
      </c>
      <c r="O587" s="102" t="e">
        <f>IF(N587="No Mapped Crop","",'Inputs_Metric 31'!$H$43*INDEX('Inputs_Metric 31'!$D$6:$D$109,MATCH(CONCATENATE(N587,H587),'Inputs_Metric 31'!$E$6:$E$109,0)))</f>
        <v>#N/A</v>
      </c>
      <c r="P587" s="175" t="e">
        <f>IF(M587="No Mapped Crop","",INDEX('Inputs_Metric 31'!$M$7:$O$26,MATCH(M587,'Inputs_Metric 31'!$G$7:$G$26,0),MATCH('Inputs_Metric 31'!$H$44,'Inputs_Metric 31'!$M$6:$O$6,0)))</f>
        <v>#N/A</v>
      </c>
      <c r="Q587" s="184" t="e">
        <f t="shared" si="31"/>
        <v>#N/A</v>
      </c>
      <c r="R587" s="184" t="e">
        <f t="shared" si="32"/>
        <v>#N/A</v>
      </c>
    </row>
    <row r="588" spans="3:18" x14ac:dyDescent="0.25">
      <c r="C588">
        <f t="shared" si="30"/>
        <v>10</v>
      </c>
      <c r="D588">
        <f>COUNTIF($F$4:F588,F588)</f>
        <v>403</v>
      </c>
      <c r="E588" s="40">
        <f>'Agricultural Data'!C588</f>
        <v>0</v>
      </c>
      <c r="F588" s="40">
        <f>'Agricultural Data'!D588</f>
        <v>0</v>
      </c>
      <c r="G588" s="40">
        <f>'Agricultural Data'!E588</f>
        <v>0</v>
      </c>
      <c r="H588" s="38">
        <f>'Agricultural Data'!F588</f>
        <v>0</v>
      </c>
      <c r="I588" s="38">
        <f>'Agricultural Data'!G588</f>
        <v>0</v>
      </c>
      <c r="J588" s="38">
        <f>'Agricultural Data'!H588</f>
        <v>0</v>
      </c>
      <c r="K588" s="118">
        <f>'Agricultural Data'!I588</f>
        <v>0</v>
      </c>
      <c r="L588" s="121">
        <f>'Agricultural Data'!J588</f>
        <v>0</v>
      </c>
      <c r="M588" s="120" t="str">
        <f>IF(J588=0,"No Data",
IF(     OR(   INDEX('Inputs_Metric 31'!$T$6:$T$141,  MATCH($J588,'Inputs_Metric 31'!$S$6:$S$141,0))  =  "",     INDEX('Inputs_Metric 31'!$T$6:$T$141,MATCH($J588,'Inputs_Metric 31'!$S$6:$S$141,0))="CDL_Rev"),                 "No Mapped Crop",                  INDEX('Inputs_Metric 31'!$T$6:$T$141,MATCH($J588,'Inputs_Metric 31'!$S$6:$S$141,0)   )   )
       )</f>
        <v>No Data</v>
      </c>
      <c r="N588" s="120" t="str">
        <f>IF(J588=0,"No Data",
IF(   OR(     INDEX('Inputs_Metric 31'!$U$6:$U$141,MATCH($J588,'Inputs_Metric 31'!$S$6:$S$141,0))="",     INDEX('Inputs_Metric 31'!$U$6:$U$141,MATCH($J588,'Inputs_Metric 31'!$S$6:$S$141,0))="CDL_Rev"  ),     "No Mapped Crop",INDEX('Inputs_Metric 31'!$U$6:$U$141,MATCH($J588,'Inputs_Metric 31'!$S$6:$S$141,0))))</f>
        <v>No Data</v>
      </c>
      <c r="O588" s="102" t="e">
        <f>IF(N588="No Mapped Crop","",'Inputs_Metric 31'!$H$43*INDEX('Inputs_Metric 31'!$D$6:$D$109,MATCH(CONCATENATE(N588,H588),'Inputs_Metric 31'!$E$6:$E$109,0)))</f>
        <v>#N/A</v>
      </c>
      <c r="P588" s="175" t="e">
        <f>IF(M588="No Mapped Crop","",INDEX('Inputs_Metric 31'!$M$7:$O$26,MATCH(M588,'Inputs_Metric 31'!$G$7:$G$26,0),MATCH('Inputs_Metric 31'!$H$44,'Inputs_Metric 31'!$M$6:$O$6,0)))</f>
        <v>#N/A</v>
      </c>
      <c r="Q588" s="184" t="e">
        <f t="shared" si="31"/>
        <v>#N/A</v>
      </c>
      <c r="R588" s="184" t="e">
        <f t="shared" si="32"/>
        <v>#N/A</v>
      </c>
    </row>
    <row r="589" spans="3:18" x14ac:dyDescent="0.25">
      <c r="C589">
        <f t="shared" si="30"/>
        <v>10</v>
      </c>
      <c r="D589">
        <f>COUNTIF($F$4:F589,F589)</f>
        <v>404</v>
      </c>
      <c r="E589" s="40">
        <f>'Agricultural Data'!C589</f>
        <v>0</v>
      </c>
      <c r="F589" s="40">
        <f>'Agricultural Data'!D589</f>
        <v>0</v>
      </c>
      <c r="G589" s="40">
        <f>'Agricultural Data'!E589</f>
        <v>0</v>
      </c>
      <c r="H589" s="38">
        <f>'Agricultural Data'!F589</f>
        <v>0</v>
      </c>
      <c r="I589" s="38">
        <f>'Agricultural Data'!G589</f>
        <v>0</v>
      </c>
      <c r="J589" s="38">
        <f>'Agricultural Data'!H589</f>
        <v>0</v>
      </c>
      <c r="K589" s="118">
        <f>'Agricultural Data'!I589</f>
        <v>0</v>
      </c>
      <c r="L589" s="121">
        <f>'Agricultural Data'!J589</f>
        <v>0</v>
      </c>
      <c r="M589" s="120" t="str">
        <f>IF(J589=0,"No Data",
IF(     OR(   INDEX('Inputs_Metric 31'!$T$6:$T$141,  MATCH($J589,'Inputs_Metric 31'!$S$6:$S$141,0))  =  "",     INDEX('Inputs_Metric 31'!$T$6:$T$141,MATCH($J589,'Inputs_Metric 31'!$S$6:$S$141,0))="CDL_Rev"),                 "No Mapped Crop",                  INDEX('Inputs_Metric 31'!$T$6:$T$141,MATCH($J589,'Inputs_Metric 31'!$S$6:$S$141,0)   )   )
       )</f>
        <v>No Data</v>
      </c>
      <c r="N589" s="120" t="str">
        <f>IF(J589=0,"No Data",
IF(   OR(     INDEX('Inputs_Metric 31'!$U$6:$U$141,MATCH($J589,'Inputs_Metric 31'!$S$6:$S$141,0))="",     INDEX('Inputs_Metric 31'!$U$6:$U$141,MATCH($J589,'Inputs_Metric 31'!$S$6:$S$141,0))="CDL_Rev"  ),     "No Mapped Crop",INDEX('Inputs_Metric 31'!$U$6:$U$141,MATCH($J589,'Inputs_Metric 31'!$S$6:$S$141,0))))</f>
        <v>No Data</v>
      </c>
      <c r="O589" s="102" t="e">
        <f>IF(N589="No Mapped Crop","",'Inputs_Metric 31'!$H$43*INDEX('Inputs_Metric 31'!$D$6:$D$109,MATCH(CONCATENATE(N589,H589),'Inputs_Metric 31'!$E$6:$E$109,0)))</f>
        <v>#N/A</v>
      </c>
      <c r="P589" s="175" t="e">
        <f>IF(M589="No Mapped Crop","",INDEX('Inputs_Metric 31'!$M$7:$O$26,MATCH(M589,'Inputs_Metric 31'!$G$7:$G$26,0),MATCH('Inputs_Metric 31'!$H$44,'Inputs_Metric 31'!$M$6:$O$6,0)))</f>
        <v>#N/A</v>
      </c>
      <c r="Q589" s="184" t="e">
        <f t="shared" si="31"/>
        <v>#N/A</v>
      </c>
      <c r="R589" s="184" t="e">
        <f t="shared" si="32"/>
        <v>#N/A</v>
      </c>
    </row>
    <row r="590" spans="3:18" x14ac:dyDescent="0.25">
      <c r="C590">
        <f t="shared" si="30"/>
        <v>10</v>
      </c>
      <c r="D590">
        <f>COUNTIF($F$4:F590,F590)</f>
        <v>405</v>
      </c>
      <c r="E590" s="40">
        <f>'Agricultural Data'!C590</f>
        <v>0</v>
      </c>
      <c r="F590" s="40">
        <f>'Agricultural Data'!D590</f>
        <v>0</v>
      </c>
      <c r="G590" s="40">
        <f>'Agricultural Data'!E590</f>
        <v>0</v>
      </c>
      <c r="H590" s="38">
        <f>'Agricultural Data'!F590</f>
        <v>0</v>
      </c>
      <c r="I590" s="38">
        <f>'Agricultural Data'!G590</f>
        <v>0</v>
      </c>
      <c r="J590" s="38">
        <f>'Agricultural Data'!H590</f>
        <v>0</v>
      </c>
      <c r="K590" s="118">
        <f>'Agricultural Data'!I590</f>
        <v>0</v>
      </c>
      <c r="L590" s="121">
        <f>'Agricultural Data'!J590</f>
        <v>0</v>
      </c>
      <c r="M590" s="120" t="str">
        <f>IF(J590=0,"No Data",
IF(     OR(   INDEX('Inputs_Metric 31'!$T$6:$T$141,  MATCH($J590,'Inputs_Metric 31'!$S$6:$S$141,0))  =  "",     INDEX('Inputs_Metric 31'!$T$6:$T$141,MATCH($J590,'Inputs_Metric 31'!$S$6:$S$141,0))="CDL_Rev"),                 "No Mapped Crop",                  INDEX('Inputs_Metric 31'!$T$6:$T$141,MATCH($J590,'Inputs_Metric 31'!$S$6:$S$141,0)   )   )
       )</f>
        <v>No Data</v>
      </c>
      <c r="N590" s="120" t="str">
        <f>IF(J590=0,"No Data",
IF(   OR(     INDEX('Inputs_Metric 31'!$U$6:$U$141,MATCH($J590,'Inputs_Metric 31'!$S$6:$S$141,0))="",     INDEX('Inputs_Metric 31'!$U$6:$U$141,MATCH($J590,'Inputs_Metric 31'!$S$6:$S$141,0))="CDL_Rev"  ),     "No Mapped Crop",INDEX('Inputs_Metric 31'!$U$6:$U$141,MATCH($J590,'Inputs_Metric 31'!$S$6:$S$141,0))))</f>
        <v>No Data</v>
      </c>
      <c r="O590" s="102" t="e">
        <f>IF(N590="No Mapped Crop","",'Inputs_Metric 31'!$H$43*INDEX('Inputs_Metric 31'!$D$6:$D$109,MATCH(CONCATENATE(N590,H590),'Inputs_Metric 31'!$E$6:$E$109,0)))</f>
        <v>#N/A</v>
      </c>
      <c r="P590" s="175" t="e">
        <f>IF(M590="No Mapped Crop","",INDEX('Inputs_Metric 31'!$M$7:$O$26,MATCH(M590,'Inputs_Metric 31'!$G$7:$G$26,0),MATCH('Inputs_Metric 31'!$H$44,'Inputs_Metric 31'!$M$6:$O$6,0)))</f>
        <v>#N/A</v>
      </c>
      <c r="Q590" s="184" t="e">
        <f t="shared" si="31"/>
        <v>#N/A</v>
      </c>
      <c r="R590" s="184" t="e">
        <f t="shared" si="32"/>
        <v>#N/A</v>
      </c>
    </row>
    <row r="591" spans="3:18" x14ac:dyDescent="0.25">
      <c r="C591">
        <f t="shared" si="30"/>
        <v>10</v>
      </c>
      <c r="D591">
        <f>COUNTIF($F$4:F591,F591)</f>
        <v>406</v>
      </c>
      <c r="E591" s="40">
        <f>'Agricultural Data'!C591</f>
        <v>0</v>
      </c>
      <c r="F591" s="40">
        <f>'Agricultural Data'!D591</f>
        <v>0</v>
      </c>
      <c r="G591" s="40">
        <f>'Agricultural Data'!E591</f>
        <v>0</v>
      </c>
      <c r="H591" s="38">
        <f>'Agricultural Data'!F591</f>
        <v>0</v>
      </c>
      <c r="I591" s="38">
        <f>'Agricultural Data'!G591</f>
        <v>0</v>
      </c>
      <c r="J591" s="38">
        <f>'Agricultural Data'!H591</f>
        <v>0</v>
      </c>
      <c r="K591" s="118">
        <f>'Agricultural Data'!I591</f>
        <v>0</v>
      </c>
      <c r="L591" s="121">
        <f>'Agricultural Data'!J591</f>
        <v>0</v>
      </c>
      <c r="M591" s="120" t="str">
        <f>IF(J591=0,"No Data",
IF(     OR(   INDEX('Inputs_Metric 31'!$T$6:$T$141,  MATCH($J591,'Inputs_Metric 31'!$S$6:$S$141,0))  =  "",     INDEX('Inputs_Metric 31'!$T$6:$T$141,MATCH($J591,'Inputs_Metric 31'!$S$6:$S$141,0))="CDL_Rev"),                 "No Mapped Crop",                  INDEX('Inputs_Metric 31'!$T$6:$T$141,MATCH($J591,'Inputs_Metric 31'!$S$6:$S$141,0)   )   )
       )</f>
        <v>No Data</v>
      </c>
      <c r="N591" s="120" t="str">
        <f>IF(J591=0,"No Data",
IF(   OR(     INDEX('Inputs_Metric 31'!$U$6:$U$141,MATCH($J591,'Inputs_Metric 31'!$S$6:$S$141,0))="",     INDEX('Inputs_Metric 31'!$U$6:$U$141,MATCH($J591,'Inputs_Metric 31'!$S$6:$S$141,0))="CDL_Rev"  ),     "No Mapped Crop",INDEX('Inputs_Metric 31'!$U$6:$U$141,MATCH($J591,'Inputs_Metric 31'!$S$6:$S$141,0))))</f>
        <v>No Data</v>
      </c>
      <c r="O591" s="102" t="e">
        <f>IF(N591="No Mapped Crop","",'Inputs_Metric 31'!$H$43*INDEX('Inputs_Metric 31'!$D$6:$D$109,MATCH(CONCATENATE(N591,H591),'Inputs_Metric 31'!$E$6:$E$109,0)))</f>
        <v>#N/A</v>
      </c>
      <c r="P591" s="175" t="e">
        <f>IF(M591="No Mapped Crop","",INDEX('Inputs_Metric 31'!$M$7:$O$26,MATCH(M591,'Inputs_Metric 31'!$G$7:$G$26,0),MATCH('Inputs_Metric 31'!$H$44,'Inputs_Metric 31'!$M$6:$O$6,0)))</f>
        <v>#N/A</v>
      </c>
      <c r="Q591" s="184" t="e">
        <f t="shared" si="31"/>
        <v>#N/A</v>
      </c>
      <c r="R591" s="184" t="e">
        <f t="shared" si="32"/>
        <v>#N/A</v>
      </c>
    </row>
    <row r="592" spans="3:18" x14ac:dyDescent="0.25">
      <c r="C592">
        <f t="shared" si="30"/>
        <v>10</v>
      </c>
      <c r="D592">
        <f>COUNTIF($F$4:F592,F592)</f>
        <v>407</v>
      </c>
      <c r="E592" s="40">
        <f>'Agricultural Data'!C592</f>
        <v>0</v>
      </c>
      <c r="F592" s="40">
        <f>'Agricultural Data'!D592</f>
        <v>0</v>
      </c>
      <c r="G592" s="40">
        <f>'Agricultural Data'!E592</f>
        <v>0</v>
      </c>
      <c r="H592" s="38">
        <f>'Agricultural Data'!F592</f>
        <v>0</v>
      </c>
      <c r="I592" s="38">
        <f>'Agricultural Data'!G592</f>
        <v>0</v>
      </c>
      <c r="J592" s="38">
        <f>'Agricultural Data'!H592</f>
        <v>0</v>
      </c>
      <c r="K592" s="118">
        <f>'Agricultural Data'!I592</f>
        <v>0</v>
      </c>
      <c r="L592" s="121">
        <f>'Agricultural Data'!J592</f>
        <v>0</v>
      </c>
      <c r="M592" s="120" t="str">
        <f>IF(J592=0,"No Data",
IF(     OR(   INDEX('Inputs_Metric 31'!$T$6:$T$141,  MATCH($J592,'Inputs_Metric 31'!$S$6:$S$141,0))  =  "",     INDEX('Inputs_Metric 31'!$T$6:$T$141,MATCH($J592,'Inputs_Metric 31'!$S$6:$S$141,0))="CDL_Rev"),                 "No Mapped Crop",                  INDEX('Inputs_Metric 31'!$T$6:$T$141,MATCH($J592,'Inputs_Metric 31'!$S$6:$S$141,0)   )   )
       )</f>
        <v>No Data</v>
      </c>
      <c r="N592" s="120" t="str">
        <f>IF(J592=0,"No Data",
IF(   OR(     INDEX('Inputs_Metric 31'!$U$6:$U$141,MATCH($J592,'Inputs_Metric 31'!$S$6:$S$141,0))="",     INDEX('Inputs_Metric 31'!$U$6:$U$141,MATCH($J592,'Inputs_Metric 31'!$S$6:$S$141,0))="CDL_Rev"  ),     "No Mapped Crop",INDEX('Inputs_Metric 31'!$U$6:$U$141,MATCH($J592,'Inputs_Metric 31'!$S$6:$S$141,0))))</f>
        <v>No Data</v>
      </c>
      <c r="O592" s="102" t="e">
        <f>IF(N592="No Mapped Crop","",'Inputs_Metric 31'!$H$43*INDEX('Inputs_Metric 31'!$D$6:$D$109,MATCH(CONCATENATE(N592,H592),'Inputs_Metric 31'!$E$6:$E$109,0)))</f>
        <v>#N/A</v>
      </c>
      <c r="P592" s="175" t="e">
        <f>IF(M592="No Mapped Crop","",INDEX('Inputs_Metric 31'!$M$7:$O$26,MATCH(M592,'Inputs_Metric 31'!$G$7:$G$26,0),MATCH('Inputs_Metric 31'!$H$44,'Inputs_Metric 31'!$M$6:$O$6,0)))</f>
        <v>#N/A</v>
      </c>
      <c r="Q592" s="184" t="e">
        <f t="shared" si="31"/>
        <v>#N/A</v>
      </c>
      <c r="R592" s="184" t="e">
        <f t="shared" si="32"/>
        <v>#N/A</v>
      </c>
    </row>
    <row r="593" spans="3:18" x14ac:dyDescent="0.25">
      <c r="C593">
        <f t="shared" si="30"/>
        <v>10</v>
      </c>
      <c r="D593">
        <f>COUNTIF($F$4:F593,F593)</f>
        <v>408</v>
      </c>
      <c r="E593" s="40">
        <f>'Agricultural Data'!C593</f>
        <v>0</v>
      </c>
      <c r="F593" s="40">
        <f>'Agricultural Data'!D593</f>
        <v>0</v>
      </c>
      <c r="G593" s="40">
        <f>'Agricultural Data'!E593</f>
        <v>0</v>
      </c>
      <c r="H593" s="38">
        <f>'Agricultural Data'!F593</f>
        <v>0</v>
      </c>
      <c r="I593" s="38">
        <f>'Agricultural Data'!G593</f>
        <v>0</v>
      </c>
      <c r="J593" s="38">
        <f>'Agricultural Data'!H593</f>
        <v>0</v>
      </c>
      <c r="K593" s="118">
        <f>'Agricultural Data'!I593</f>
        <v>0</v>
      </c>
      <c r="L593" s="121">
        <f>'Agricultural Data'!J593</f>
        <v>0</v>
      </c>
      <c r="M593" s="120" t="str">
        <f>IF(J593=0,"No Data",
IF(     OR(   INDEX('Inputs_Metric 31'!$T$6:$T$141,  MATCH($J593,'Inputs_Metric 31'!$S$6:$S$141,0))  =  "",     INDEX('Inputs_Metric 31'!$T$6:$T$141,MATCH($J593,'Inputs_Metric 31'!$S$6:$S$141,0))="CDL_Rev"),                 "No Mapped Crop",                  INDEX('Inputs_Metric 31'!$T$6:$T$141,MATCH($J593,'Inputs_Metric 31'!$S$6:$S$141,0)   )   )
       )</f>
        <v>No Data</v>
      </c>
      <c r="N593" s="120" t="str">
        <f>IF(J593=0,"No Data",
IF(   OR(     INDEX('Inputs_Metric 31'!$U$6:$U$141,MATCH($J593,'Inputs_Metric 31'!$S$6:$S$141,0))="",     INDEX('Inputs_Metric 31'!$U$6:$U$141,MATCH($J593,'Inputs_Metric 31'!$S$6:$S$141,0))="CDL_Rev"  ),     "No Mapped Crop",INDEX('Inputs_Metric 31'!$U$6:$U$141,MATCH($J593,'Inputs_Metric 31'!$S$6:$S$141,0))))</f>
        <v>No Data</v>
      </c>
      <c r="O593" s="102" t="e">
        <f>IF(N593="No Mapped Crop","",'Inputs_Metric 31'!$H$43*INDEX('Inputs_Metric 31'!$D$6:$D$109,MATCH(CONCATENATE(N593,H593),'Inputs_Metric 31'!$E$6:$E$109,0)))</f>
        <v>#N/A</v>
      </c>
      <c r="P593" s="175" t="e">
        <f>IF(M593="No Mapped Crop","",INDEX('Inputs_Metric 31'!$M$7:$O$26,MATCH(M593,'Inputs_Metric 31'!$G$7:$G$26,0),MATCH('Inputs_Metric 31'!$H$44,'Inputs_Metric 31'!$M$6:$O$6,0)))</f>
        <v>#N/A</v>
      </c>
      <c r="Q593" s="184" t="e">
        <f t="shared" si="31"/>
        <v>#N/A</v>
      </c>
      <c r="R593" s="184" t="e">
        <f t="shared" si="32"/>
        <v>#N/A</v>
      </c>
    </row>
    <row r="594" spans="3:18" x14ac:dyDescent="0.25">
      <c r="C594">
        <f t="shared" si="30"/>
        <v>10</v>
      </c>
      <c r="D594">
        <f>COUNTIF($F$4:F594,F594)</f>
        <v>409</v>
      </c>
      <c r="E594" s="40">
        <f>'Agricultural Data'!C594</f>
        <v>0</v>
      </c>
      <c r="F594" s="40">
        <f>'Agricultural Data'!D594</f>
        <v>0</v>
      </c>
      <c r="G594" s="40">
        <f>'Agricultural Data'!E594</f>
        <v>0</v>
      </c>
      <c r="H594" s="38">
        <f>'Agricultural Data'!F594</f>
        <v>0</v>
      </c>
      <c r="I594" s="38">
        <f>'Agricultural Data'!G594</f>
        <v>0</v>
      </c>
      <c r="J594" s="38">
        <f>'Agricultural Data'!H594</f>
        <v>0</v>
      </c>
      <c r="K594" s="118">
        <f>'Agricultural Data'!I594</f>
        <v>0</v>
      </c>
      <c r="L594" s="121">
        <f>'Agricultural Data'!J594</f>
        <v>0</v>
      </c>
      <c r="M594" s="120" t="str">
        <f>IF(J594=0,"No Data",
IF(     OR(   INDEX('Inputs_Metric 31'!$T$6:$T$141,  MATCH($J594,'Inputs_Metric 31'!$S$6:$S$141,0))  =  "",     INDEX('Inputs_Metric 31'!$T$6:$T$141,MATCH($J594,'Inputs_Metric 31'!$S$6:$S$141,0))="CDL_Rev"),                 "No Mapped Crop",                  INDEX('Inputs_Metric 31'!$T$6:$T$141,MATCH($J594,'Inputs_Metric 31'!$S$6:$S$141,0)   )   )
       )</f>
        <v>No Data</v>
      </c>
      <c r="N594" s="120" t="str">
        <f>IF(J594=0,"No Data",
IF(   OR(     INDEX('Inputs_Metric 31'!$U$6:$U$141,MATCH($J594,'Inputs_Metric 31'!$S$6:$S$141,0))="",     INDEX('Inputs_Metric 31'!$U$6:$U$141,MATCH($J594,'Inputs_Metric 31'!$S$6:$S$141,0))="CDL_Rev"  ),     "No Mapped Crop",INDEX('Inputs_Metric 31'!$U$6:$U$141,MATCH($J594,'Inputs_Metric 31'!$S$6:$S$141,0))))</f>
        <v>No Data</v>
      </c>
      <c r="O594" s="102" t="e">
        <f>IF(N594="No Mapped Crop","",'Inputs_Metric 31'!$H$43*INDEX('Inputs_Metric 31'!$D$6:$D$109,MATCH(CONCATENATE(N594,H594),'Inputs_Metric 31'!$E$6:$E$109,0)))</f>
        <v>#N/A</v>
      </c>
      <c r="P594" s="175" t="e">
        <f>IF(M594="No Mapped Crop","",INDEX('Inputs_Metric 31'!$M$7:$O$26,MATCH(M594,'Inputs_Metric 31'!$G$7:$G$26,0),MATCH('Inputs_Metric 31'!$H$44,'Inputs_Metric 31'!$M$6:$O$6,0)))</f>
        <v>#N/A</v>
      </c>
      <c r="Q594" s="184" t="e">
        <f t="shared" si="31"/>
        <v>#N/A</v>
      </c>
      <c r="R594" s="184" t="e">
        <f t="shared" si="32"/>
        <v>#N/A</v>
      </c>
    </row>
    <row r="595" spans="3:18" x14ac:dyDescent="0.25">
      <c r="C595">
        <f t="shared" si="30"/>
        <v>10</v>
      </c>
      <c r="D595">
        <f>COUNTIF($F$4:F595,F595)</f>
        <v>410</v>
      </c>
      <c r="E595" s="40">
        <f>'Agricultural Data'!C595</f>
        <v>0</v>
      </c>
      <c r="F595" s="40">
        <f>'Agricultural Data'!D595</f>
        <v>0</v>
      </c>
      <c r="G595" s="40">
        <f>'Agricultural Data'!E595</f>
        <v>0</v>
      </c>
      <c r="H595" s="38">
        <f>'Agricultural Data'!F595</f>
        <v>0</v>
      </c>
      <c r="I595" s="38">
        <f>'Agricultural Data'!G595</f>
        <v>0</v>
      </c>
      <c r="J595" s="38">
        <f>'Agricultural Data'!H595</f>
        <v>0</v>
      </c>
      <c r="K595" s="118">
        <f>'Agricultural Data'!I595</f>
        <v>0</v>
      </c>
      <c r="L595" s="121">
        <f>'Agricultural Data'!J595</f>
        <v>0</v>
      </c>
      <c r="M595" s="120" t="str">
        <f>IF(J595=0,"No Data",
IF(     OR(   INDEX('Inputs_Metric 31'!$T$6:$T$141,  MATCH($J595,'Inputs_Metric 31'!$S$6:$S$141,0))  =  "",     INDEX('Inputs_Metric 31'!$T$6:$T$141,MATCH($J595,'Inputs_Metric 31'!$S$6:$S$141,0))="CDL_Rev"),                 "No Mapped Crop",                  INDEX('Inputs_Metric 31'!$T$6:$T$141,MATCH($J595,'Inputs_Metric 31'!$S$6:$S$141,0)   )   )
       )</f>
        <v>No Data</v>
      </c>
      <c r="N595" s="120" t="str">
        <f>IF(J595=0,"No Data",
IF(   OR(     INDEX('Inputs_Metric 31'!$U$6:$U$141,MATCH($J595,'Inputs_Metric 31'!$S$6:$S$141,0))="",     INDEX('Inputs_Metric 31'!$U$6:$U$141,MATCH($J595,'Inputs_Metric 31'!$S$6:$S$141,0))="CDL_Rev"  ),     "No Mapped Crop",INDEX('Inputs_Metric 31'!$U$6:$U$141,MATCH($J595,'Inputs_Metric 31'!$S$6:$S$141,0))))</f>
        <v>No Data</v>
      </c>
      <c r="O595" s="102" t="e">
        <f>IF(N595="No Mapped Crop","",'Inputs_Metric 31'!$H$43*INDEX('Inputs_Metric 31'!$D$6:$D$109,MATCH(CONCATENATE(N595,H595),'Inputs_Metric 31'!$E$6:$E$109,0)))</f>
        <v>#N/A</v>
      </c>
      <c r="P595" s="175" t="e">
        <f>IF(M595="No Mapped Crop","",INDEX('Inputs_Metric 31'!$M$7:$O$26,MATCH(M595,'Inputs_Metric 31'!$G$7:$G$26,0),MATCH('Inputs_Metric 31'!$H$44,'Inputs_Metric 31'!$M$6:$O$6,0)))</f>
        <v>#N/A</v>
      </c>
      <c r="Q595" s="184" t="e">
        <f t="shared" si="31"/>
        <v>#N/A</v>
      </c>
      <c r="R595" s="184" t="e">
        <f t="shared" si="32"/>
        <v>#N/A</v>
      </c>
    </row>
    <row r="596" spans="3:18" x14ac:dyDescent="0.25">
      <c r="C596">
        <f t="shared" si="30"/>
        <v>10</v>
      </c>
      <c r="D596">
        <f>COUNTIF($F$4:F596,F596)</f>
        <v>411</v>
      </c>
      <c r="E596" s="40">
        <f>'Agricultural Data'!C596</f>
        <v>0</v>
      </c>
      <c r="F596" s="40">
        <f>'Agricultural Data'!D596</f>
        <v>0</v>
      </c>
      <c r="G596" s="40">
        <f>'Agricultural Data'!E596</f>
        <v>0</v>
      </c>
      <c r="H596" s="38">
        <f>'Agricultural Data'!F596</f>
        <v>0</v>
      </c>
      <c r="I596" s="38">
        <f>'Agricultural Data'!G596</f>
        <v>0</v>
      </c>
      <c r="J596" s="38">
        <f>'Agricultural Data'!H596</f>
        <v>0</v>
      </c>
      <c r="K596" s="118">
        <f>'Agricultural Data'!I596</f>
        <v>0</v>
      </c>
      <c r="L596" s="121">
        <f>'Agricultural Data'!J596</f>
        <v>0</v>
      </c>
      <c r="M596" s="120" t="str">
        <f>IF(J596=0,"No Data",
IF(     OR(   INDEX('Inputs_Metric 31'!$T$6:$T$141,  MATCH($J596,'Inputs_Metric 31'!$S$6:$S$141,0))  =  "",     INDEX('Inputs_Metric 31'!$T$6:$T$141,MATCH($J596,'Inputs_Metric 31'!$S$6:$S$141,0))="CDL_Rev"),                 "No Mapped Crop",                  INDEX('Inputs_Metric 31'!$T$6:$T$141,MATCH($J596,'Inputs_Metric 31'!$S$6:$S$141,0)   )   )
       )</f>
        <v>No Data</v>
      </c>
      <c r="N596" s="120" t="str">
        <f>IF(J596=0,"No Data",
IF(   OR(     INDEX('Inputs_Metric 31'!$U$6:$U$141,MATCH($J596,'Inputs_Metric 31'!$S$6:$S$141,0))="",     INDEX('Inputs_Metric 31'!$U$6:$U$141,MATCH($J596,'Inputs_Metric 31'!$S$6:$S$141,0))="CDL_Rev"  ),     "No Mapped Crop",INDEX('Inputs_Metric 31'!$U$6:$U$141,MATCH($J596,'Inputs_Metric 31'!$S$6:$S$141,0))))</f>
        <v>No Data</v>
      </c>
      <c r="O596" s="102" t="e">
        <f>IF(N596="No Mapped Crop","",'Inputs_Metric 31'!$H$43*INDEX('Inputs_Metric 31'!$D$6:$D$109,MATCH(CONCATENATE(N596,H596),'Inputs_Metric 31'!$E$6:$E$109,0)))</f>
        <v>#N/A</v>
      </c>
      <c r="P596" s="175" t="e">
        <f>IF(M596="No Mapped Crop","",INDEX('Inputs_Metric 31'!$M$7:$O$26,MATCH(M596,'Inputs_Metric 31'!$G$7:$G$26,0),MATCH('Inputs_Metric 31'!$H$44,'Inputs_Metric 31'!$M$6:$O$6,0)))</f>
        <v>#N/A</v>
      </c>
      <c r="Q596" s="184" t="e">
        <f t="shared" si="31"/>
        <v>#N/A</v>
      </c>
      <c r="R596" s="184" t="e">
        <f t="shared" si="32"/>
        <v>#N/A</v>
      </c>
    </row>
    <row r="597" spans="3:18" x14ac:dyDescent="0.25">
      <c r="C597">
        <f t="shared" si="30"/>
        <v>10</v>
      </c>
      <c r="D597">
        <f>COUNTIF($F$4:F597,F597)</f>
        <v>412</v>
      </c>
      <c r="E597" s="40">
        <f>'Agricultural Data'!C597</f>
        <v>0</v>
      </c>
      <c r="F597" s="40">
        <f>'Agricultural Data'!D597</f>
        <v>0</v>
      </c>
      <c r="G597" s="40">
        <f>'Agricultural Data'!E597</f>
        <v>0</v>
      </c>
      <c r="H597" s="38">
        <f>'Agricultural Data'!F597</f>
        <v>0</v>
      </c>
      <c r="I597" s="38">
        <f>'Agricultural Data'!G597</f>
        <v>0</v>
      </c>
      <c r="J597" s="38">
        <f>'Agricultural Data'!H597</f>
        <v>0</v>
      </c>
      <c r="K597" s="118">
        <f>'Agricultural Data'!I597</f>
        <v>0</v>
      </c>
      <c r="L597" s="121">
        <f>'Agricultural Data'!J597</f>
        <v>0</v>
      </c>
      <c r="M597" s="120" t="str">
        <f>IF(J597=0,"No Data",
IF(     OR(   INDEX('Inputs_Metric 31'!$T$6:$T$141,  MATCH($J597,'Inputs_Metric 31'!$S$6:$S$141,0))  =  "",     INDEX('Inputs_Metric 31'!$T$6:$T$141,MATCH($J597,'Inputs_Metric 31'!$S$6:$S$141,0))="CDL_Rev"),                 "No Mapped Crop",                  INDEX('Inputs_Metric 31'!$T$6:$T$141,MATCH($J597,'Inputs_Metric 31'!$S$6:$S$141,0)   )   )
       )</f>
        <v>No Data</v>
      </c>
      <c r="N597" s="120" t="str">
        <f>IF(J597=0,"No Data",
IF(   OR(     INDEX('Inputs_Metric 31'!$U$6:$U$141,MATCH($J597,'Inputs_Metric 31'!$S$6:$S$141,0))="",     INDEX('Inputs_Metric 31'!$U$6:$U$141,MATCH($J597,'Inputs_Metric 31'!$S$6:$S$141,0))="CDL_Rev"  ),     "No Mapped Crop",INDEX('Inputs_Metric 31'!$U$6:$U$141,MATCH($J597,'Inputs_Metric 31'!$S$6:$S$141,0))))</f>
        <v>No Data</v>
      </c>
      <c r="O597" s="102" t="e">
        <f>IF(N597="No Mapped Crop","",'Inputs_Metric 31'!$H$43*INDEX('Inputs_Metric 31'!$D$6:$D$109,MATCH(CONCATENATE(N597,H597),'Inputs_Metric 31'!$E$6:$E$109,0)))</f>
        <v>#N/A</v>
      </c>
      <c r="P597" s="175" t="e">
        <f>IF(M597="No Mapped Crop","",INDEX('Inputs_Metric 31'!$M$7:$O$26,MATCH(M597,'Inputs_Metric 31'!$G$7:$G$26,0),MATCH('Inputs_Metric 31'!$H$44,'Inputs_Metric 31'!$M$6:$O$6,0)))</f>
        <v>#N/A</v>
      </c>
      <c r="Q597" s="184" t="e">
        <f t="shared" si="31"/>
        <v>#N/A</v>
      </c>
      <c r="R597" s="184" t="e">
        <f t="shared" si="32"/>
        <v>#N/A</v>
      </c>
    </row>
    <row r="598" spans="3:18" x14ac:dyDescent="0.25">
      <c r="C598">
        <f t="shared" si="30"/>
        <v>10</v>
      </c>
      <c r="D598">
        <f>COUNTIF($F$4:F598,F598)</f>
        <v>413</v>
      </c>
      <c r="E598" s="40">
        <f>'Agricultural Data'!C598</f>
        <v>0</v>
      </c>
      <c r="F598" s="40">
        <f>'Agricultural Data'!D598</f>
        <v>0</v>
      </c>
      <c r="G598" s="40">
        <f>'Agricultural Data'!E598</f>
        <v>0</v>
      </c>
      <c r="H598" s="38">
        <f>'Agricultural Data'!F598</f>
        <v>0</v>
      </c>
      <c r="I598" s="38">
        <f>'Agricultural Data'!G598</f>
        <v>0</v>
      </c>
      <c r="J598" s="38">
        <f>'Agricultural Data'!H598</f>
        <v>0</v>
      </c>
      <c r="K598" s="118">
        <f>'Agricultural Data'!I598</f>
        <v>0</v>
      </c>
      <c r="L598" s="121">
        <f>'Agricultural Data'!J598</f>
        <v>0</v>
      </c>
      <c r="M598" s="120" t="str">
        <f>IF(J598=0,"No Data",
IF(     OR(   INDEX('Inputs_Metric 31'!$T$6:$T$141,  MATCH($J598,'Inputs_Metric 31'!$S$6:$S$141,0))  =  "",     INDEX('Inputs_Metric 31'!$T$6:$T$141,MATCH($J598,'Inputs_Metric 31'!$S$6:$S$141,0))="CDL_Rev"),                 "No Mapped Crop",                  INDEX('Inputs_Metric 31'!$T$6:$T$141,MATCH($J598,'Inputs_Metric 31'!$S$6:$S$141,0)   )   )
       )</f>
        <v>No Data</v>
      </c>
      <c r="N598" s="120" t="str">
        <f>IF(J598=0,"No Data",
IF(   OR(     INDEX('Inputs_Metric 31'!$U$6:$U$141,MATCH($J598,'Inputs_Metric 31'!$S$6:$S$141,0))="",     INDEX('Inputs_Metric 31'!$U$6:$U$141,MATCH($J598,'Inputs_Metric 31'!$S$6:$S$141,0))="CDL_Rev"  ),     "No Mapped Crop",INDEX('Inputs_Metric 31'!$U$6:$U$141,MATCH($J598,'Inputs_Metric 31'!$S$6:$S$141,0))))</f>
        <v>No Data</v>
      </c>
      <c r="O598" s="102" t="e">
        <f>IF(N598="No Mapped Crop","",'Inputs_Metric 31'!$H$43*INDEX('Inputs_Metric 31'!$D$6:$D$109,MATCH(CONCATENATE(N598,H598),'Inputs_Metric 31'!$E$6:$E$109,0)))</f>
        <v>#N/A</v>
      </c>
      <c r="P598" s="175" t="e">
        <f>IF(M598="No Mapped Crop","",INDEX('Inputs_Metric 31'!$M$7:$O$26,MATCH(M598,'Inputs_Metric 31'!$G$7:$G$26,0),MATCH('Inputs_Metric 31'!$H$44,'Inputs_Metric 31'!$M$6:$O$6,0)))</f>
        <v>#N/A</v>
      </c>
      <c r="Q598" s="184" t="e">
        <f t="shared" si="31"/>
        <v>#N/A</v>
      </c>
      <c r="R598" s="184" t="e">
        <f t="shared" si="32"/>
        <v>#N/A</v>
      </c>
    </row>
    <row r="599" spans="3:18" x14ac:dyDescent="0.25">
      <c r="C599">
        <f t="shared" si="30"/>
        <v>10</v>
      </c>
      <c r="D599">
        <f>COUNTIF($F$4:F599,F599)</f>
        <v>414</v>
      </c>
      <c r="E599" s="40">
        <f>'Agricultural Data'!C599</f>
        <v>0</v>
      </c>
      <c r="F599" s="40">
        <f>'Agricultural Data'!D599</f>
        <v>0</v>
      </c>
      <c r="G599" s="40">
        <f>'Agricultural Data'!E599</f>
        <v>0</v>
      </c>
      <c r="H599" s="38">
        <f>'Agricultural Data'!F599</f>
        <v>0</v>
      </c>
      <c r="I599" s="38">
        <f>'Agricultural Data'!G599</f>
        <v>0</v>
      </c>
      <c r="J599" s="38">
        <f>'Agricultural Data'!H599</f>
        <v>0</v>
      </c>
      <c r="K599" s="118">
        <f>'Agricultural Data'!I599</f>
        <v>0</v>
      </c>
      <c r="L599" s="121">
        <f>'Agricultural Data'!J599</f>
        <v>0</v>
      </c>
      <c r="M599" s="120" t="str">
        <f>IF(J599=0,"No Data",
IF(     OR(   INDEX('Inputs_Metric 31'!$T$6:$T$141,  MATCH($J599,'Inputs_Metric 31'!$S$6:$S$141,0))  =  "",     INDEX('Inputs_Metric 31'!$T$6:$T$141,MATCH($J599,'Inputs_Metric 31'!$S$6:$S$141,0))="CDL_Rev"),                 "No Mapped Crop",                  INDEX('Inputs_Metric 31'!$T$6:$T$141,MATCH($J599,'Inputs_Metric 31'!$S$6:$S$141,0)   )   )
       )</f>
        <v>No Data</v>
      </c>
      <c r="N599" s="120" t="str">
        <f>IF(J599=0,"No Data",
IF(   OR(     INDEX('Inputs_Metric 31'!$U$6:$U$141,MATCH($J599,'Inputs_Metric 31'!$S$6:$S$141,0))="",     INDEX('Inputs_Metric 31'!$U$6:$U$141,MATCH($J599,'Inputs_Metric 31'!$S$6:$S$141,0))="CDL_Rev"  ),     "No Mapped Crop",INDEX('Inputs_Metric 31'!$U$6:$U$141,MATCH($J599,'Inputs_Metric 31'!$S$6:$S$141,0))))</f>
        <v>No Data</v>
      </c>
      <c r="O599" s="102" t="e">
        <f>IF(N599="No Mapped Crop","",'Inputs_Metric 31'!$H$43*INDEX('Inputs_Metric 31'!$D$6:$D$109,MATCH(CONCATENATE(N599,H599),'Inputs_Metric 31'!$E$6:$E$109,0)))</f>
        <v>#N/A</v>
      </c>
      <c r="P599" s="175" t="e">
        <f>IF(M599="No Mapped Crop","",INDEX('Inputs_Metric 31'!$M$7:$O$26,MATCH(M599,'Inputs_Metric 31'!$G$7:$G$26,0),MATCH('Inputs_Metric 31'!$H$44,'Inputs_Metric 31'!$M$6:$O$6,0)))</f>
        <v>#N/A</v>
      </c>
      <c r="Q599" s="184" t="e">
        <f t="shared" si="31"/>
        <v>#N/A</v>
      </c>
      <c r="R599" s="184" t="e">
        <f t="shared" si="32"/>
        <v>#N/A</v>
      </c>
    </row>
    <row r="600" spans="3:18" x14ac:dyDescent="0.25">
      <c r="C600">
        <f t="shared" si="30"/>
        <v>10</v>
      </c>
      <c r="D600">
        <f>COUNTIF($F$4:F600,F600)</f>
        <v>415</v>
      </c>
      <c r="E600" s="40">
        <f>'Agricultural Data'!C600</f>
        <v>0</v>
      </c>
      <c r="F600" s="40">
        <f>'Agricultural Data'!D600</f>
        <v>0</v>
      </c>
      <c r="G600" s="40">
        <f>'Agricultural Data'!E600</f>
        <v>0</v>
      </c>
      <c r="H600" s="38">
        <f>'Agricultural Data'!F600</f>
        <v>0</v>
      </c>
      <c r="I600" s="38">
        <f>'Agricultural Data'!G600</f>
        <v>0</v>
      </c>
      <c r="J600" s="38">
        <f>'Agricultural Data'!H600</f>
        <v>0</v>
      </c>
      <c r="K600" s="118">
        <f>'Agricultural Data'!I600</f>
        <v>0</v>
      </c>
      <c r="L600" s="121">
        <f>'Agricultural Data'!J600</f>
        <v>0</v>
      </c>
      <c r="M600" s="120" t="str">
        <f>IF(J600=0,"No Data",
IF(     OR(   INDEX('Inputs_Metric 31'!$T$6:$T$141,  MATCH($J600,'Inputs_Metric 31'!$S$6:$S$141,0))  =  "",     INDEX('Inputs_Metric 31'!$T$6:$T$141,MATCH($J600,'Inputs_Metric 31'!$S$6:$S$141,0))="CDL_Rev"),                 "No Mapped Crop",                  INDEX('Inputs_Metric 31'!$T$6:$T$141,MATCH($J600,'Inputs_Metric 31'!$S$6:$S$141,0)   )   )
       )</f>
        <v>No Data</v>
      </c>
      <c r="N600" s="120" t="str">
        <f>IF(J600=0,"No Data",
IF(   OR(     INDEX('Inputs_Metric 31'!$U$6:$U$141,MATCH($J600,'Inputs_Metric 31'!$S$6:$S$141,0))="",     INDEX('Inputs_Metric 31'!$U$6:$U$141,MATCH($J600,'Inputs_Metric 31'!$S$6:$S$141,0))="CDL_Rev"  ),     "No Mapped Crop",INDEX('Inputs_Metric 31'!$U$6:$U$141,MATCH($J600,'Inputs_Metric 31'!$S$6:$S$141,0))))</f>
        <v>No Data</v>
      </c>
      <c r="O600" s="102" t="e">
        <f>IF(N600="No Mapped Crop","",'Inputs_Metric 31'!$H$43*INDEX('Inputs_Metric 31'!$D$6:$D$109,MATCH(CONCATENATE(N600,H600),'Inputs_Metric 31'!$E$6:$E$109,0)))</f>
        <v>#N/A</v>
      </c>
      <c r="P600" s="175" t="e">
        <f>IF(M600="No Mapped Crop","",INDEX('Inputs_Metric 31'!$M$7:$O$26,MATCH(M600,'Inputs_Metric 31'!$G$7:$G$26,0),MATCH('Inputs_Metric 31'!$H$44,'Inputs_Metric 31'!$M$6:$O$6,0)))</f>
        <v>#N/A</v>
      </c>
      <c r="Q600" s="184" t="e">
        <f t="shared" si="31"/>
        <v>#N/A</v>
      </c>
      <c r="R600" s="184" t="e">
        <f t="shared" si="32"/>
        <v>#N/A</v>
      </c>
    </row>
    <row r="601" spans="3:18" x14ac:dyDescent="0.25">
      <c r="C601">
        <f t="shared" si="30"/>
        <v>10</v>
      </c>
      <c r="D601">
        <f>COUNTIF($F$4:F601,F601)</f>
        <v>416</v>
      </c>
      <c r="E601" s="40">
        <f>'Agricultural Data'!C601</f>
        <v>0</v>
      </c>
      <c r="F601" s="40">
        <f>'Agricultural Data'!D601</f>
        <v>0</v>
      </c>
      <c r="G601" s="40">
        <f>'Agricultural Data'!E601</f>
        <v>0</v>
      </c>
      <c r="H601" s="38">
        <f>'Agricultural Data'!F601</f>
        <v>0</v>
      </c>
      <c r="I601" s="38">
        <f>'Agricultural Data'!G601</f>
        <v>0</v>
      </c>
      <c r="J601" s="38">
        <f>'Agricultural Data'!H601</f>
        <v>0</v>
      </c>
      <c r="K601" s="118">
        <f>'Agricultural Data'!I601</f>
        <v>0</v>
      </c>
      <c r="L601" s="121">
        <f>'Agricultural Data'!J601</f>
        <v>0</v>
      </c>
      <c r="M601" s="120" t="str">
        <f>IF(J601=0,"No Data",
IF(     OR(   INDEX('Inputs_Metric 31'!$T$6:$T$141,  MATCH($J601,'Inputs_Metric 31'!$S$6:$S$141,0))  =  "",     INDEX('Inputs_Metric 31'!$T$6:$T$141,MATCH($J601,'Inputs_Metric 31'!$S$6:$S$141,0))="CDL_Rev"),                 "No Mapped Crop",                  INDEX('Inputs_Metric 31'!$T$6:$T$141,MATCH($J601,'Inputs_Metric 31'!$S$6:$S$141,0)   )   )
       )</f>
        <v>No Data</v>
      </c>
      <c r="N601" s="120" t="str">
        <f>IF(J601=0,"No Data",
IF(   OR(     INDEX('Inputs_Metric 31'!$U$6:$U$141,MATCH($J601,'Inputs_Metric 31'!$S$6:$S$141,0))="",     INDEX('Inputs_Metric 31'!$U$6:$U$141,MATCH($J601,'Inputs_Metric 31'!$S$6:$S$141,0))="CDL_Rev"  ),     "No Mapped Crop",INDEX('Inputs_Metric 31'!$U$6:$U$141,MATCH($J601,'Inputs_Metric 31'!$S$6:$S$141,0))))</f>
        <v>No Data</v>
      </c>
      <c r="O601" s="102" t="e">
        <f>IF(N601="No Mapped Crop","",'Inputs_Metric 31'!$H$43*INDEX('Inputs_Metric 31'!$D$6:$D$109,MATCH(CONCATENATE(N601,H601),'Inputs_Metric 31'!$E$6:$E$109,0)))</f>
        <v>#N/A</v>
      </c>
      <c r="P601" s="175" t="e">
        <f>IF(M601="No Mapped Crop","",INDEX('Inputs_Metric 31'!$M$7:$O$26,MATCH(M601,'Inputs_Metric 31'!$G$7:$G$26,0),MATCH('Inputs_Metric 31'!$H$44,'Inputs_Metric 31'!$M$6:$O$6,0)))</f>
        <v>#N/A</v>
      </c>
      <c r="Q601" s="184" t="e">
        <f t="shared" si="31"/>
        <v>#N/A</v>
      </c>
      <c r="R601" s="184" t="e">
        <f t="shared" si="32"/>
        <v>#N/A</v>
      </c>
    </row>
    <row r="602" spans="3:18" x14ac:dyDescent="0.25">
      <c r="C602">
        <f t="shared" si="30"/>
        <v>10</v>
      </c>
      <c r="D602">
        <f>COUNTIF($F$4:F602,F602)</f>
        <v>417</v>
      </c>
      <c r="E602" s="40">
        <f>'Agricultural Data'!C602</f>
        <v>0</v>
      </c>
      <c r="F602" s="40">
        <f>'Agricultural Data'!D602</f>
        <v>0</v>
      </c>
      <c r="G602" s="40">
        <f>'Agricultural Data'!E602</f>
        <v>0</v>
      </c>
      <c r="H602" s="38">
        <f>'Agricultural Data'!F602</f>
        <v>0</v>
      </c>
      <c r="I602" s="38">
        <f>'Agricultural Data'!G602</f>
        <v>0</v>
      </c>
      <c r="J602" s="38">
        <f>'Agricultural Data'!H602</f>
        <v>0</v>
      </c>
      <c r="K602" s="118">
        <f>'Agricultural Data'!I602</f>
        <v>0</v>
      </c>
      <c r="L602" s="121">
        <f>'Agricultural Data'!J602</f>
        <v>0</v>
      </c>
      <c r="M602" s="120" t="str">
        <f>IF(J602=0,"No Data",
IF(     OR(   INDEX('Inputs_Metric 31'!$T$6:$T$141,  MATCH($J602,'Inputs_Metric 31'!$S$6:$S$141,0))  =  "",     INDEX('Inputs_Metric 31'!$T$6:$T$141,MATCH($J602,'Inputs_Metric 31'!$S$6:$S$141,0))="CDL_Rev"),                 "No Mapped Crop",                  INDEX('Inputs_Metric 31'!$T$6:$T$141,MATCH($J602,'Inputs_Metric 31'!$S$6:$S$141,0)   )   )
       )</f>
        <v>No Data</v>
      </c>
      <c r="N602" s="120" t="str">
        <f>IF(J602=0,"No Data",
IF(   OR(     INDEX('Inputs_Metric 31'!$U$6:$U$141,MATCH($J602,'Inputs_Metric 31'!$S$6:$S$141,0))="",     INDEX('Inputs_Metric 31'!$U$6:$U$141,MATCH($J602,'Inputs_Metric 31'!$S$6:$S$141,0))="CDL_Rev"  ),     "No Mapped Crop",INDEX('Inputs_Metric 31'!$U$6:$U$141,MATCH($J602,'Inputs_Metric 31'!$S$6:$S$141,0))))</f>
        <v>No Data</v>
      </c>
      <c r="O602" s="102" t="e">
        <f>IF(N602="No Mapped Crop","",'Inputs_Metric 31'!$H$43*INDEX('Inputs_Metric 31'!$D$6:$D$109,MATCH(CONCATENATE(N602,H602),'Inputs_Metric 31'!$E$6:$E$109,0)))</f>
        <v>#N/A</v>
      </c>
      <c r="P602" s="175" t="e">
        <f>IF(M602="No Mapped Crop","",INDEX('Inputs_Metric 31'!$M$7:$O$26,MATCH(M602,'Inputs_Metric 31'!$G$7:$G$26,0),MATCH('Inputs_Metric 31'!$H$44,'Inputs_Metric 31'!$M$6:$O$6,0)))</f>
        <v>#N/A</v>
      </c>
      <c r="Q602" s="184" t="e">
        <f t="shared" si="31"/>
        <v>#N/A</v>
      </c>
      <c r="R602" s="184" t="e">
        <f t="shared" si="32"/>
        <v>#N/A</v>
      </c>
    </row>
    <row r="603" spans="3:18" x14ac:dyDescent="0.25">
      <c r="C603">
        <f t="shared" si="30"/>
        <v>10</v>
      </c>
      <c r="D603">
        <f>COUNTIF($F$4:F603,F603)</f>
        <v>418</v>
      </c>
      <c r="E603" s="40">
        <f>'Agricultural Data'!C603</f>
        <v>0</v>
      </c>
      <c r="F603" s="40">
        <f>'Agricultural Data'!D603</f>
        <v>0</v>
      </c>
      <c r="G603" s="40">
        <f>'Agricultural Data'!E603</f>
        <v>0</v>
      </c>
      <c r="H603" s="38">
        <f>'Agricultural Data'!F603</f>
        <v>0</v>
      </c>
      <c r="I603" s="38">
        <f>'Agricultural Data'!G603</f>
        <v>0</v>
      </c>
      <c r="J603" s="38">
        <f>'Agricultural Data'!H603</f>
        <v>0</v>
      </c>
      <c r="K603" s="118">
        <f>'Agricultural Data'!I603</f>
        <v>0</v>
      </c>
      <c r="L603" s="121">
        <f>'Agricultural Data'!J603</f>
        <v>0</v>
      </c>
      <c r="M603" s="120" t="str">
        <f>IF(J603=0,"No Data",
IF(     OR(   INDEX('Inputs_Metric 31'!$T$6:$T$141,  MATCH($J603,'Inputs_Metric 31'!$S$6:$S$141,0))  =  "",     INDEX('Inputs_Metric 31'!$T$6:$T$141,MATCH($J603,'Inputs_Metric 31'!$S$6:$S$141,0))="CDL_Rev"),                 "No Mapped Crop",                  INDEX('Inputs_Metric 31'!$T$6:$T$141,MATCH($J603,'Inputs_Metric 31'!$S$6:$S$141,0)   )   )
       )</f>
        <v>No Data</v>
      </c>
      <c r="N603" s="120" t="str">
        <f>IF(J603=0,"No Data",
IF(   OR(     INDEX('Inputs_Metric 31'!$U$6:$U$141,MATCH($J603,'Inputs_Metric 31'!$S$6:$S$141,0))="",     INDEX('Inputs_Metric 31'!$U$6:$U$141,MATCH($J603,'Inputs_Metric 31'!$S$6:$S$141,0))="CDL_Rev"  ),     "No Mapped Crop",INDEX('Inputs_Metric 31'!$U$6:$U$141,MATCH($J603,'Inputs_Metric 31'!$S$6:$S$141,0))))</f>
        <v>No Data</v>
      </c>
      <c r="O603" s="102" t="e">
        <f>IF(N603="No Mapped Crop","",'Inputs_Metric 31'!$H$43*INDEX('Inputs_Metric 31'!$D$6:$D$109,MATCH(CONCATENATE(N603,H603),'Inputs_Metric 31'!$E$6:$E$109,0)))</f>
        <v>#N/A</v>
      </c>
      <c r="P603" s="175" t="e">
        <f>IF(M603="No Mapped Crop","",INDEX('Inputs_Metric 31'!$M$7:$O$26,MATCH(M603,'Inputs_Metric 31'!$G$7:$G$26,0),MATCH('Inputs_Metric 31'!$H$44,'Inputs_Metric 31'!$M$6:$O$6,0)))</f>
        <v>#N/A</v>
      </c>
      <c r="Q603" s="184" t="e">
        <f t="shared" si="31"/>
        <v>#N/A</v>
      </c>
      <c r="R603" s="184" t="e">
        <f t="shared" si="32"/>
        <v>#N/A</v>
      </c>
    </row>
    <row r="604" spans="3:18" x14ac:dyDescent="0.25">
      <c r="C604">
        <f t="shared" si="30"/>
        <v>10</v>
      </c>
      <c r="D604">
        <f>COUNTIF($F$4:F604,F604)</f>
        <v>419</v>
      </c>
      <c r="E604" s="40">
        <f>'Agricultural Data'!C604</f>
        <v>0</v>
      </c>
      <c r="F604" s="40">
        <f>'Agricultural Data'!D604</f>
        <v>0</v>
      </c>
      <c r="G604" s="40">
        <f>'Agricultural Data'!E604</f>
        <v>0</v>
      </c>
      <c r="H604" s="38">
        <f>'Agricultural Data'!F604</f>
        <v>0</v>
      </c>
      <c r="I604" s="38">
        <f>'Agricultural Data'!G604</f>
        <v>0</v>
      </c>
      <c r="J604" s="38">
        <f>'Agricultural Data'!H604</f>
        <v>0</v>
      </c>
      <c r="K604" s="118">
        <f>'Agricultural Data'!I604</f>
        <v>0</v>
      </c>
      <c r="L604" s="121">
        <f>'Agricultural Data'!J604</f>
        <v>0</v>
      </c>
      <c r="M604" s="120" t="str">
        <f>IF(J604=0,"No Data",
IF(     OR(   INDEX('Inputs_Metric 31'!$T$6:$T$141,  MATCH($J604,'Inputs_Metric 31'!$S$6:$S$141,0))  =  "",     INDEX('Inputs_Metric 31'!$T$6:$T$141,MATCH($J604,'Inputs_Metric 31'!$S$6:$S$141,0))="CDL_Rev"),                 "No Mapped Crop",                  INDEX('Inputs_Metric 31'!$T$6:$T$141,MATCH($J604,'Inputs_Metric 31'!$S$6:$S$141,0)   )   )
       )</f>
        <v>No Data</v>
      </c>
      <c r="N604" s="120" t="str">
        <f>IF(J604=0,"No Data",
IF(   OR(     INDEX('Inputs_Metric 31'!$U$6:$U$141,MATCH($J604,'Inputs_Metric 31'!$S$6:$S$141,0))="",     INDEX('Inputs_Metric 31'!$U$6:$U$141,MATCH($J604,'Inputs_Metric 31'!$S$6:$S$141,0))="CDL_Rev"  ),     "No Mapped Crop",INDEX('Inputs_Metric 31'!$U$6:$U$141,MATCH($J604,'Inputs_Metric 31'!$S$6:$S$141,0))))</f>
        <v>No Data</v>
      </c>
      <c r="O604" s="102" t="e">
        <f>IF(N604="No Mapped Crop","",'Inputs_Metric 31'!$H$43*INDEX('Inputs_Metric 31'!$D$6:$D$109,MATCH(CONCATENATE(N604,H604),'Inputs_Metric 31'!$E$6:$E$109,0)))</f>
        <v>#N/A</v>
      </c>
      <c r="P604" s="175" t="e">
        <f>IF(M604="No Mapped Crop","",INDEX('Inputs_Metric 31'!$M$7:$O$26,MATCH(M604,'Inputs_Metric 31'!$G$7:$G$26,0),MATCH('Inputs_Metric 31'!$H$44,'Inputs_Metric 31'!$M$6:$O$6,0)))</f>
        <v>#N/A</v>
      </c>
      <c r="Q604" s="184" t="e">
        <f t="shared" si="31"/>
        <v>#N/A</v>
      </c>
      <c r="R604" s="184" t="e">
        <f t="shared" si="32"/>
        <v>#N/A</v>
      </c>
    </row>
    <row r="605" spans="3:18" x14ac:dyDescent="0.25">
      <c r="C605">
        <f t="shared" si="30"/>
        <v>10</v>
      </c>
      <c r="D605">
        <f>COUNTIF($F$4:F605,F605)</f>
        <v>420</v>
      </c>
      <c r="E605" s="40">
        <f>'Agricultural Data'!C605</f>
        <v>0</v>
      </c>
      <c r="F605" s="40">
        <f>'Agricultural Data'!D605</f>
        <v>0</v>
      </c>
      <c r="G605" s="40">
        <f>'Agricultural Data'!E605</f>
        <v>0</v>
      </c>
      <c r="H605" s="38">
        <f>'Agricultural Data'!F605</f>
        <v>0</v>
      </c>
      <c r="I605" s="38">
        <f>'Agricultural Data'!G605</f>
        <v>0</v>
      </c>
      <c r="J605" s="38">
        <f>'Agricultural Data'!H605</f>
        <v>0</v>
      </c>
      <c r="K605" s="118">
        <f>'Agricultural Data'!I605</f>
        <v>0</v>
      </c>
      <c r="L605" s="121">
        <f>'Agricultural Data'!J605</f>
        <v>0</v>
      </c>
      <c r="M605" s="120" t="str">
        <f>IF(J605=0,"No Data",
IF(     OR(   INDEX('Inputs_Metric 31'!$T$6:$T$141,  MATCH($J605,'Inputs_Metric 31'!$S$6:$S$141,0))  =  "",     INDEX('Inputs_Metric 31'!$T$6:$T$141,MATCH($J605,'Inputs_Metric 31'!$S$6:$S$141,0))="CDL_Rev"),                 "No Mapped Crop",                  INDEX('Inputs_Metric 31'!$T$6:$T$141,MATCH($J605,'Inputs_Metric 31'!$S$6:$S$141,0)   )   )
       )</f>
        <v>No Data</v>
      </c>
      <c r="N605" s="120" t="str">
        <f>IF(J605=0,"No Data",
IF(   OR(     INDEX('Inputs_Metric 31'!$U$6:$U$141,MATCH($J605,'Inputs_Metric 31'!$S$6:$S$141,0))="",     INDEX('Inputs_Metric 31'!$U$6:$U$141,MATCH($J605,'Inputs_Metric 31'!$S$6:$S$141,0))="CDL_Rev"  ),     "No Mapped Crop",INDEX('Inputs_Metric 31'!$U$6:$U$141,MATCH($J605,'Inputs_Metric 31'!$S$6:$S$141,0))))</f>
        <v>No Data</v>
      </c>
      <c r="O605" s="102" t="e">
        <f>IF(N605="No Mapped Crop","",'Inputs_Metric 31'!$H$43*INDEX('Inputs_Metric 31'!$D$6:$D$109,MATCH(CONCATENATE(N605,H605),'Inputs_Metric 31'!$E$6:$E$109,0)))</f>
        <v>#N/A</v>
      </c>
      <c r="P605" s="175" t="e">
        <f>IF(M605="No Mapped Crop","",INDEX('Inputs_Metric 31'!$M$7:$O$26,MATCH(M605,'Inputs_Metric 31'!$G$7:$G$26,0),MATCH('Inputs_Metric 31'!$H$44,'Inputs_Metric 31'!$M$6:$O$6,0)))</f>
        <v>#N/A</v>
      </c>
      <c r="Q605" s="184" t="e">
        <f t="shared" si="31"/>
        <v>#N/A</v>
      </c>
      <c r="R605" s="184" t="e">
        <f t="shared" si="32"/>
        <v>#N/A</v>
      </c>
    </row>
    <row r="606" spans="3:18" x14ac:dyDescent="0.25">
      <c r="C606">
        <f t="shared" si="30"/>
        <v>10</v>
      </c>
      <c r="D606">
        <f>COUNTIF($F$4:F606,F606)</f>
        <v>421</v>
      </c>
      <c r="E606" s="40">
        <f>'Agricultural Data'!C606</f>
        <v>0</v>
      </c>
      <c r="F606" s="40">
        <f>'Agricultural Data'!D606</f>
        <v>0</v>
      </c>
      <c r="G606" s="40">
        <f>'Agricultural Data'!E606</f>
        <v>0</v>
      </c>
      <c r="H606" s="38">
        <f>'Agricultural Data'!F606</f>
        <v>0</v>
      </c>
      <c r="I606" s="38">
        <f>'Agricultural Data'!G606</f>
        <v>0</v>
      </c>
      <c r="J606" s="38">
        <f>'Agricultural Data'!H606</f>
        <v>0</v>
      </c>
      <c r="K606" s="118">
        <f>'Agricultural Data'!I606</f>
        <v>0</v>
      </c>
      <c r="L606" s="121">
        <f>'Agricultural Data'!J606</f>
        <v>0</v>
      </c>
      <c r="M606" s="120" t="str">
        <f>IF(J606=0,"No Data",
IF(     OR(   INDEX('Inputs_Metric 31'!$T$6:$T$141,  MATCH($J606,'Inputs_Metric 31'!$S$6:$S$141,0))  =  "",     INDEX('Inputs_Metric 31'!$T$6:$T$141,MATCH($J606,'Inputs_Metric 31'!$S$6:$S$141,0))="CDL_Rev"),                 "No Mapped Crop",                  INDEX('Inputs_Metric 31'!$T$6:$T$141,MATCH($J606,'Inputs_Metric 31'!$S$6:$S$141,0)   )   )
       )</f>
        <v>No Data</v>
      </c>
      <c r="N606" s="120" t="str">
        <f>IF(J606=0,"No Data",
IF(   OR(     INDEX('Inputs_Metric 31'!$U$6:$U$141,MATCH($J606,'Inputs_Metric 31'!$S$6:$S$141,0))="",     INDEX('Inputs_Metric 31'!$U$6:$U$141,MATCH($J606,'Inputs_Metric 31'!$S$6:$S$141,0))="CDL_Rev"  ),     "No Mapped Crop",INDEX('Inputs_Metric 31'!$U$6:$U$141,MATCH($J606,'Inputs_Metric 31'!$S$6:$S$141,0))))</f>
        <v>No Data</v>
      </c>
      <c r="O606" s="102" t="e">
        <f>IF(N606="No Mapped Crop","",'Inputs_Metric 31'!$H$43*INDEX('Inputs_Metric 31'!$D$6:$D$109,MATCH(CONCATENATE(N606,H606),'Inputs_Metric 31'!$E$6:$E$109,0)))</f>
        <v>#N/A</v>
      </c>
      <c r="P606" s="175" t="e">
        <f>IF(M606="No Mapped Crop","",INDEX('Inputs_Metric 31'!$M$7:$O$26,MATCH(M606,'Inputs_Metric 31'!$G$7:$G$26,0),MATCH('Inputs_Metric 31'!$H$44,'Inputs_Metric 31'!$M$6:$O$6,0)))</f>
        <v>#N/A</v>
      </c>
      <c r="Q606" s="184" t="e">
        <f t="shared" si="31"/>
        <v>#N/A</v>
      </c>
      <c r="R606" s="184" t="e">
        <f t="shared" si="32"/>
        <v>#N/A</v>
      </c>
    </row>
    <row r="607" spans="3:18" x14ac:dyDescent="0.25">
      <c r="C607">
        <f t="shared" si="30"/>
        <v>10</v>
      </c>
      <c r="D607">
        <f>COUNTIF($F$4:F607,F607)</f>
        <v>422</v>
      </c>
      <c r="E607" s="40">
        <f>'Agricultural Data'!C607</f>
        <v>0</v>
      </c>
      <c r="F607" s="40">
        <f>'Agricultural Data'!D607</f>
        <v>0</v>
      </c>
      <c r="G607" s="40">
        <f>'Agricultural Data'!E607</f>
        <v>0</v>
      </c>
      <c r="H607" s="38">
        <f>'Agricultural Data'!F607</f>
        <v>0</v>
      </c>
      <c r="I607" s="38">
        <f>'Agricultural Data'!G607</f>
        <v>0</v>
      </c>
      <c r="J607" s="38">
        <f>'Agricultural Data'!H607</f>
        <v>0</v>
      </c>
      <c r="K607" s="118">
        <f>'Agricultural Data'!I607</f>
        <v>0</v>
      </c>
      <c r="L607" s="121">
        <f>'Agricultural Data'!J607</f>
        <v>0</v>
      </c>
      <c r="M607" s="120" t="str">
        <f>IF(J607=0,"No Data",
IF(     OR(   INDEX('Inputs_Metric 31'!$T$6:$T$141,  MATCH($J607,'Inputs_Metric 31'!$S$6:$S$141,0))  =  "",     INDEX('Inputs_Metric 31'!$T$6:$T$141,MATCH($J607,'Inputs_Metric 31'!$S$6:$S$141,0))="CDL_Rev"),                 "No Mapped Crop",                  INDEX('Inputs_Metric 31'!$T$6:$T$141,MATCH($J607,'Inputs_Metric 31'!$S$6:$S$141,0)   )   )
       )</f>
        <v>No Data</v>
      </c>
      <c r="N607" s="120" t="str">
        <f>IF(J607=0,"No Data",
IF(   OR(     INDEX('Inputs_Metric 31'!$U$6:$U$141,MATCH($J607,'Inputs_Metric 31'!$S$6:$S$141,0))="",     INDEX('Inputs_Metric 31'!$U$6:$U$141,MATCH($J607,'Inputs_Metric 31'!$S$6:$S$141,0))="CDL_Rev"  ),     "No Mapped Crop",INDEX('Inputs_Metric 31'!$U$6:$U$141,MATCH($J607,'Inputs_Metric 31'!$S$6:$S$141,0))))</f>
        <v>No Data</v>
      </c>
      <c r="O607" s="102" t="e">
        <f>IF(N607="No Mapped Crop","",'Inputs_Metric 31'!$H$43*INDEX('Inputs_Metric 31'!$D$6:$D$109,MATCH(CONCATENATE(N607,H607),'Inputs_Metric 31'!$E$6:$E$109,0)))</f>
        <v>#N/A</v>
      </c>
      <c r="P607" s="175" t="e">
        <f>IF(M607="No Mapped Crop","",INDEX('Inputs_Metric 31'!$M$7:$O$26,MATCH(M607,'Inputs_Metric 31'!$G$7:$G$26,0),MATCH('Inputs_Metric 31'!$H$44,'Inputs_Metric 31'!$M$6:$O$6,0)))</f>
        <v>#N/A</v>
      </c>
      <c r="Q607" s="184" t="e">
        <f t="shared" si="31"/>
        <v>#N/A</v>
      </c>
      <c r="R607" s="184" t="e">
        <f t="shared" si="32"/>
        <v>#N/A</v>
      </c>
    </row>
    <row r="608" spans="3:18" x14ac:dyDescent="0.25">
      <c r="C608">
        <f t="shared" si="30"/>
        <v>10</v>
      </c>
      <c r="D608">
        <f>COUNTIF($F$4:F608,F608)</f>
        <v>423</v>
      </c>
      <c r="E608" s="40">
        <f>'Agricultural Data'!C608</f>
        <v>0</v>
      </c>
      <c r="F608" s="40">
        <f>'Agricultural Data'!D608</f>
        <v>0</v>
      </c>
      <c r="G608" s="40">
        <f>'Agricultural Data'!E608</f>
        <v>0</v>
      </c>
      <c r="H608" s="38">
        <f>'Agricultural Data'!F608</f>
        <v>0</v>
      </c>
      <c r="I608" s="38">
        <f>'Agricultural Data'!G608</f>
        <v>0</v>
      </c>
      <c r="J608" s="38">
        <f>'Agricultural Data'!H608</f>
        <v>0</v>
      </c>
      <c r="K608" s="118">
        <f>'Agricultural Data'!I608</f>
        <v>0</v>
      </c>
      <c r="L608" s="121">
        <f>'Agricultural Data'!J608</f>
        <v>0</v>
      </c>
      <c r="M608" s="120" t="str">
        <f>IF(J608=0,"No Data",
IF(     OR(   INDEX('Inputs_Metric 31'!$T$6:$T$141,  MATCH($J608,'Inputs_Metric 31'!$S$6:$S$141,0))  =  "",     INDEX('Inputs_Metric 31'!$T$6:$T$141,MATCH($J608,'Inputs_Metric 31'!$S$6:$S$141,0))="CDL_Rev"),                 "No Mapped Crop",                  INDEX('Inputs_Metric 31'!$T$6:$T$141,MATCH($J608,'Inputs_Metric 31'!$S$6:$S$141,0)   )   )
       )</f>
        <v>No Data</v>
      </c>
      <c r="N608" s="120" t="str">
        <f>IF(J608=0,"No Data",
IF(   OR(     INDEX('Inputs_Metric 31'!$U$6:$U$141,MATCH($J608,'Inputs_Metric 31'!$S$6:$S$141,0))="",     INDEX('Inputs_Metric 31'!$U$6:$U$141,MATCH($J608,'Inputs_Metric 31'!$S$6:$S$141,0))="CDL_Rev"  ),     "No Mapped Crop",INDEX('Inputs_Metric 31'!$U$6:$U$141,MATCH($J608,'Inputs_Metric 31'!$S$6:$S$141,0))))</f>
        <v>No Data</v>
      </c>
      <c r="O608" s="102" t="e">
        <f>IF(N608="No Mapped Crop","",'Inputs_Metric 31'!$H$43*INDEX('Inputs_Metric 31'!$D$6:$D$109,MATCH(CONCATENATE(N608,H608),'Inputs_Metric 31'!$E$6:$E$109,0)))</f>
        <v>#N/A</v>
      </c>
      <c r="P608" s="175" t="e">
        <f>IF(M608="No Mapped Crop","",INDEX('Inputs_Metric 31'!$M$7:$O$26,MATCH(M608,'Inputs_Metric 31'!$G$7:$G$26,0),MATCH('Inputs_Metric 31'!$H$44,'Inputs_Metric 31'!$M$6:$O$6,0)))</f>
        <v>#N/A</v>
      </c>
      <c r="Q608" s="184" t="e">
        <f t="shared" si="31"/>
        <v>#N/A</v>
      </c>
      <c r="R608" s="184" t="e">
        <f t="shared" si="32"/>
        <v>#N/A</v>
      </c>
    </row>
    <row r="609" spans="3:18" x14ac:dyDescent="0.25">
      <c r="C609">
        <f t="shared" si="30"/>
        <v>10</v>
      </c>
      <c r="D609">
        <f>COUNTIF($F$4:F609,F609)</f>
        <v>424</v>
      </c>
      <c r="E609" s="40">
        <f>'Agricultural Data'!C609</f>
        <v>0</v>
      </c>
      <c r="F609" s="40">
        <f>'Agricultural Data'!D609</f>
        <v>0</v>
      </c>
      <c r="G609" s="40">
        <f>'Agricultural Data'!E609</f>
        <v>0</v>
      </c>
      <c r="H609" s="38">
        <f>'Agricultural Data'!F609</f>
        <v>0</v>
      </c>
      <c r="I609" s="38">
        <f>'Agricultural Data'!G609</f>
        <v>0</v>
      </c>
      <c r="J609" s="38">
        <f>'Agricultural Data'!H609</f>
        <v>0</v>
      </c>
      <c r="K609" s="118">
        <f>'Agricultural Data'!I609</f>
        <v>0</v>
      </c>
      <c r="L609" s="121">
        <f>'Agricultural Data'!J609</f>
        <v>0</v>
      </c>
      <c r="M609" s="120" t="str">
        <f>IF(J609=0,"No Data",
IF(     OR(   INDEX('Inputs_Metric 31'!$T$6:$T$141,  MATCH($J609,'Inputs_Metric 31'!$S$6:$S$141,0))  =  "",     INDEX('Inputs_Metric 31'!$T$6:$T$141,MATCH($J609,'Inputs_Metric 31'!$S$6:$S$141,0))="CDL_Rev"),                 "No Mapped Crop",                  INDEX('Inputs_Metric 31'!$T$6:$T$141,MATCH($J609,'Inputs_Metric 31'!$S$6:$S$141,0)   )   )
       )</f>
        <v>No Data</v>
      </c>
      <c r="N609" s="120" t="str">
        <f>IF(J609=0,"No Data",
IF(   OR(     INDEX('Inputs_Metric 31'!$U$6:$U$141,MATCH($J609,'Inputs_Metric 31'!$S$6:$S$141,0))="",     INDEX('Inputs_Metric 31'!$U$6:$U$141,MATCH($J609,'Inputs_Metric 31'!$S$6:$S$141,0))="CDL_Rev"  ),     "No Mapped Crop",INDEX('Inputs_Metric 31'!$U$6:$U$141,MATCH($J609,'Inputs_Metric 31'!$S$6:$S$141,0))))</f>
        <v>No Data</v>
      </c>
      <c r="O609" s="102" t="e">
        <f>IF(N609="No Mapped Crop","",'Inputs_Metric 31'!$H$43*INDEX('Inputs_Metric 31'!$D$6:$D$109,MATCH(CONCATENATE(N609,H609),'Inputs_Metric 31'!$E$6:$E$109,0)))</f>
        <v>#N/A</v>
      </c>
      <c r="P609" s="175" t="e">
        <f>IF(M609="No Mapped Crop","",INDEX('Inputs_Metric 31'!$M$7:$O$26,MATCH(M609,'Inputs_Metric 31'!$G$7:$G$26,0),MATCH('Inputs_Metric 31'!$H$44,'Inputs_Metric 31'!$M$6:$O$6,0)))</f>
        <v>#N/A</v>
      </c>
      <c r="Q609" s="184" t="e">
        <f t="shared" si="31"/>
        <v>#N/A</v>
      </c>
      <c r="R609" s="184" t="e">
        <f t="shared" si="32"/>
        <v>#N/A</v>
      </c>
    </row>
    <row r="610" spans="3:18" x14ac:dyDescent="0.25">
      <c r="C610">
        <f t="shared" si="30"/>
        <v>10</v>
      </c>
      <c r="D610">
        <f>COUNTIF($F$4:F610,F610)</f>
        <v>425</v>
      </c>
      <c r="E610" s="40">
        <f>'Agricultural Data'!C610</f>
        <v>0</v>
      </c>
      <c r="F610" s="40">
        <f>'Agricultural Data'!D610</f>
        <v>0</v>
      </c>
      <c r="G610" s="40">
        <f>'Agricultural Data'!E610</f>
        <v>0</v>
      </c>
      <c r="H610" s="38">
        <f>'Agricultural Data'!F610</f>
        <v>0</v>
      </c>
      <c r="I610" s="38">
        <f>'Agricultural Data'!G610</f>
        <v>0</v>
      </c>
      <c r="J610" s="38">
        <f>'Agricultural Data'!H610</f>
        <v>0</v>
      </c>
      <c r="K610" s="118">
        <f>'Agricultural Data'!I610</f>
        <v>0</v>
      </c>
      <c r="L610" s="121">
        <f>'Agricultural Data'!J610</f>
        <v>0</v>
      </c>
      <c r="M610" s="120" t="str">
        <f>IF(J610=0,"No Data",
IF(     OR(   INDEX('Inputs_Metric 31'!$T$6:$T$141,  MATCH($J610,'Inputs_Metric 31'!$S$6:$S$141,0))  =  "",     INDEX('Inputs_Metric 31'!$T$6:$T$141,MATCH($J610,'Inputs_Metric 31'!$S$6:$S$141,0))="CDL_Rev"),                 "No Mapped Crop",                  INDEX('Inputs_Metric 31'!$T$6:$T$141,MATCH($J610,'Inputs_Metric 31'!$S$6:$S$141,0)   )   )
       )</f>
        <v>No Data</v>
      </c>
      <c r="N610" s="120" t="str">
        <f>IF(J610=0,"No Data",
IF(   OR(     INDEX('Inputs_Metric 31'!$U$6:$U$141,MATCH($J610,'Inputs_Metric 31'!$S$6:$S$141,0))="",     INDEX('Inputs_Metric 31'!$U$6:$U$141,MATCH($J610,'Inputs_Metric 31'!$S$6:$S$141,0))="CDL_Rev"  ),     "No Mapped Crop",INDEX('Inputs_Metric 31'!$U$6:$U$141,MATCH($J610,'Inputs_Metric 31'!$S$6:$S$141,0))))</f>
        <v>No Data</v>
      </c>
      <c r="O610" s="102" t="e">
        <f>IF(N610="No Mapped Crop","",'Inputs_Metric 31'!$H$43*INDEX('Inputs_Metric 31'!$D$6:$D$109,MATCH(CONCATENATE(N610,H610),'Inputs_Metric 31'!$E$6:$E$109,0)))</f>
        <v>#N/A</v>
      </c>
      <c r="P610" s="175" t="e">
        <f>IF(M610="No Mapped Crop","",INDEX('Inputs_Metric 31'!$M$7:$O$26,MATCH(M610,'Inputs_Metric 31'!$G$7:$G$26,0),MATCH('Inputs_Metric 31'!$H$44,'Inputs_Metric 31'!$M$6:$O$6,0)))</f>
        <v>#N/A</v>
      </c>
      <c r="Q610" s="184" t="e">
        <f t="shared" si="31"/>
        <v>#N/A</v>
      </c>
      <c r="R610" s="184" t="e">
        <f t="shared" si="32"/>
        <v>#N/A</v>
      </c>
    </row>
    <row r="611" spans="3:18" x14ac:dyDescent="0.25">
      <c r="C611">
        <f t="shared" si="30"/>
        <v>10</v>
      </c>
      <c r="D611">
        <f>COUNTIF($F$4:F611,F611)</f>
        <v>426</v>
      </c>
      <c r="E611" s="40">
        <f>'Agricultural Data'!C611</f>
        <v>0</v>
      </c>
      <c r="F611" s="40">
        <f>'Agricultural Data'!D611</f>
        <v>0</v>
      </c>
      <c r="G611" s="40">
        <f>'Agricultural Data'!E611</f>
        <v>0</v>
      </c>
      <c r="H611" s="38">
        <f>'Agricultural Data'!F611</f>
        <v>0</v>
      </c>
      <c r="I611" s="38">
        <f>'Agricultural Data'!G611</f>
        <v>0</v>
      </c>
      <c r="J611" s="38">
        <f>'Agricultural Data'!H611</f>
        <v>0</v>
      </c>
      <c r="K611" s="118">
        <f>'Agricultural Data'!I611</f>
        <v>0</v>
      </c>
      <c r="L611" s="121">
        <f>'Agricultural Data'!J611</f>
        <v>0</v>
      </c>
      <c r="M611" s="120" t="str">
        <f>IF(J611=0,"No Data",
IF(     OR(   INDEX('Inputs_Metric 31'!$T$6:$T$141,  MATCH($J611,'Inputs_Metric 31'!$S$6:$S$141,0))  =  "",     INDEX('Inputs_Metric 31'!$T$6:$T$141,MATCH($J611,'Inputs_Metric 31'!$S$6:$S$141,0))="CDL_Rev"),                 "No Mapped Crop",                  INDEX('Inputs_Metric 31'!$T$6:$T$141,MATCH($J611,'Inputs_Metric 31'!$S$6:$S$141,0)   )   )
       )</f>
        <v>No Data</v>
      </c>
      <c r="N611" s="120" t="str">
        <f>IF(J611=0,"No Data",
IF(   OR(     INDEX('Inputs_Metric 31'!$U$6:$U$141,MATCH($J611,'Inputs_Metric 31'!$S$6:$S$141,0))="",     INDEX('Inputs_Metric 31'!$U$6:$U$141,MATCH($J611,'Inputs_Metric 31'!$S$6:$S$141,0))="CDL_Rev"  ),     "No Mapped Crop",INDEX('Inputs_Metric 31'!$U$6:$U$141,MATCH($J611,'Inputs_Metric 31'!$S$6:$S$141,0))))</f>
        <v>No Data</v>
      </c>
      <c r="O611" s="102" t="e">
        <f>IF(N611="No Mapped Crop","",'Inputs_Metric 31'!$H$43*INDEX('Inputs_Metric 31'!$D$6:$D$109,MATCH(CONCATENATE(N611,H611),'Inputs_Metric 31'!$E$6:$E$109,0)))</f>
        <v>#N/A</v>
      </c>
      <c r="P611" s="175" t="e">
        <f>IF(M611="No Mapped Crop","",INDEX('Inputs_Metric 31'!$M$7:$O$26,MATCH(M611,'Inputs_Metric 31'!$G$7:$G$26,0),MATCH('Inputs_Metric 31'!$H$44,'Inputs_Metric 31'!$M$6:$O$6,0)))</f>
        <v>#N/A</v>
      </c>
      <c r="Q611" s="184" t="e">
        <f t="shared" si="31"/>
        <v>#N/A</v>
      </c>
      <c r="R611" s="184" t="e">
        <f t="shared" si="32"/>
        <v>#N/A</v>
      </c>
    </row>
    <row r="612" spans="3:18" x14ac:dyDescent="0.25">
      <c r="C612">
        <f t="shared" si="30"/>
        <v>10</v>
      </c>
      <c r="D612">
        <f>COUNTIF($F$4:F612,F612)</f>
        <v>427</v>
      </c>
      <c r="E612" s="40">
        <f>'Agricultural Data'!C612</f>
        <v>0</v>
      </c>
      <c r="F612" s="40">
        <f>'Agricultural Data'!D612</f>
        <v>0</v>
      </c>
      <c r="G612" s="40">
        <f>'Agricultural Data'!E612</f>
        <v>0</v>
      </c>
      <c r="H612" s="38">
        <f>'Agricultural Data'!F612</f>
        <v>0</v>
      </c>
      <c r="I612" s="38">
        <f>'Agricultural Data'!G612</f>
        <v>0</v>
      </c>
      <c r="J612" s="38">
        <f>'Agricultural Data'!H612</f>
        <v>0</v>
      </c>
      <c r="K612" s="118">
        <f>'Agricultural Data'!I612</f>
        <v>0</v>
      </c>
      <c r="L612" s="121">
        <f>'Agricultural Data'!J612</f>
        <v>0</v>
      </c>
      <c r="M612" s="120" t="str">
        <f>IF(J612=0,"No Data",
IF(     OR(   INDEX('Inputs_Metric 31'!$T$6:$T$141,  MATCH($J612,'Inputs_Metric 31'!$S$6:$S$141,0))  =  "",     INDEX('Inputs_Metric 31'!$T$6:$T$141,MATCH($J612,'Inputs_Metric 31'!$S$6:$S$141,0))="CDL_Rev"),                 "No Mapped Crop",                  INDEX('Inputs_Metric 31'!$T$6:$T$141,MATCH($J612,'Inputs_Metric 31'!$S$6:$S$141,0)   )   )
       )</f>
        <v>No Data</v>
      </c>
      <c r="N612" s="120" t="str">
        <f>IF(J612=0,"No Data",
IF(   OR(     INDEX('Inputs_Metric 31'!$U$6:$U$141,MATCH($J612,'Inputs_Metric 31'!$S$6:$S$141,0))="",     INDEX('Inputs_Metric 31'!$U$6:$U$141,MATCH($J612,'Inputs_Metric 31'!$S$6:$S$141,0))="CDL_Rev"  ),     "No Mapped Crop",INDEX('Inputs_Metric 31'!$U$6:$U$141,MATCH($J612,'Inputs_Metric 31'!$S$6:$S$141,0))))</f>
        <v>No Data</v>
      </c>
      <c r="O612" s="102" t="e">
        <f>IF(N612="No Mapped Crop","",'Inputs_Metric 31'!$H$43*INDEX('Inputs_Metric 31'!$D$6:$D$109,MATCH(CONCATENATE(N612,H612),'Inputs_Metric 31'!$E$6:$E$109,0)))</f>
        <v>#N/A</v>
      </c>
      <c r="P612" s="175" t="e">
        <f>IF(M612="No Mapped Crop","",INDEX('Inputs_Metric 31'!$M$7:$O$26,MATCH(M612,'Inputs_Metric 31'!$G$7:$G$26,0),MATCH('Inputs_Metric 31'!$H$44,'Inputs_Metric 31'!$M$6:$O$6,0)))</f>
        <v>#N/A</v>
      </c>
      <c r="Q612" s="184" t="e">
        <f t="shared" si="31"/>
        <v>#N/A</v>
      </c>
      <c r="R612" s="184" t="e">
        <f t="shared" si="32"/>
        <v>#N/A</v>
      </c>
    </row>
    <row r="613" spans="3:18" x14ac:dyDescent="0.25">
      <c r="C613">
        <f t="shared" si="30"/>
        <v>10</v>
      </c>
      <c r="D613">
        <f>COUNTIF($F$4:F613,F613)</f>
        <v>428</v>
      </c>
      <c r="E613" s="40">
        <f>'Agricultural Data'!C613</f>
        <v>0</v>
      </c>
      <c r="F613" s="40">
        <f>'Agricultural Data'!D613</f>
        <v>0</v>
      </c>
      <c r="G613" s="40">
        <f>'Agricultural Data'!E613</f>
        <v>0</v>
      </c>
      <c r="H613" s="38">
        <f>'Agricultural Data'!F613</f>
        <v>0</v>
      </c>
      <c r="I613" s="38">
        <f>'Agricultural Data'!G613</f>
        <v>0</v>
      </c>
      <c r="J613" s="38">
        <f>'Agricultural Data'!H613</f>
        <v>0</v>
      </c>
      <c r="K613" s="118">
        <f>'Agricultural Data'!I613</f>
        <v>0</v>
      </c>
      <c r="L613" s="121">
        <f>'Agricultural Data'!J613</f>
        <v>0</v>
      </c>
      <c r="M613" s="120" t="str">
        <f>IF(J613=0,"No Data",
IF(     OR(   INDEX('Inputs_Metric 31'!$T$6:$T$141,  MATCH($J613,'Inputs_Metric 31'!$S$6:$S$141,0))  =  "",     INDEX('Inputs_Metric 31'!$T$6:$T$141,MATCH($J613,'Inputs_Metric 31'!$S$6:$S$141,0))="CDL_Rev"),                 "No Mapped Crop",                  INDEX('Inputs_Metric 31'!$T$6:$T$141,MATCH($J613,'Inputs_Metric 31'!$S$6:$S$141,0)   )   )
       )</f>
        <v>No Data</v>
      </c>
      <c r="N613" s="120" t="str">
        <f>IF(J613=0,"No Data",
IF(   OR(     INDEX('Inputs_Metric 31'!$U$6:$U$141,MATCH($J613,'Inputs_Metric 31'!$S$6:$S$141,0))="",     INDEX('Inputs_Metric 31'!$U$6:$U$141,MATCH($J613,'Inputs_Metric 31'!$S$6:$S$141,0))="CDL_Rev"  ),     "No Mapped Crop",INDEX('Inputs_Metric 31'!$U$6:$U$141,MATCH($J613,'Inputs_Metric 31'!$S$6:$S$141,0))))</f>
        <v>No Data</v>
      </c>
      <c r="O613" s="102" t="e">
        <f>IF(N613="No Mapped Crop","",'Inputs_Metric 31'!$H$43*INDEX('Inputs_Metric 31'!$D$6:$D$109,MATCH(CONCATENATE(N613,H613),'Inputs_Metric 31'!$E$6:$E$109,0)))</f>
        <v>#N/A</v>
      </c>
      <c r="P613" s="175" t="e">
        <f>IF(M613="No Mapped Crop","",INDEX('Inputs_Metric 31'!$M$7:$O$26,MATCH(M613,'Inputs_Metric 31'!$G$7:$G$26,0),MATCH('Inputs_Metric 31'!$H$44,'Inputs_Metric 31'!$M$6:$O$6,0)))</f>
        <v>#N/A</v>
      </c>
      <c r="Q613" s="184" t="e">
        <f t="shared" si="31"/>
        <v>#N/A</v>
      </c>
      <c r="R613" s="184" t="e">
        <f t="shared" si="32"/>
        <v>#N/A</v>
      </c>
    </row>
    <row r="614" spans="3:18" x14ac:dyDescent="0.25">
      <c r="C614">
        <f t="shared" si="30"/>
        <v>10</v>
      </c>
      <c r="D614">
        <f>COUNTIF($F$4:F614,F614)</f>
        <v>429</v>
      </c>
      <c r="E614" s="40">
        <f>'Agricultural Data'!C614</f>
        <v>0</v>
      </c>
      <c r="F614" s="40">
        <f>'Agricultural Data'!D614</f>
        <v>0</v>
      </c>
      <c r="G614" s="40">
        <f>'Agricultural Data'!E614</f>
        <v>0</v>
      </c>
      <c r="H614" s="38">
        <f>'Agricultural Data'!F614</f>
        <v>0</v>
      </c>
      <c r="I614" s="38">
        <f>'Agricultural Data'!G614</f>
        <v>0</v>
      </c>
      <c r="J614" s="38">
        <f>'Agricultural Data'!H614</f>
        <v>0</v>
      </c>
      <c r="K614" s="118">
        <f>'Agricultural Data'!I614</f>
        <v>0</v>
      </c>
      <c r="L614" s="121">
        <f>'Agricultural Data'!J614</f>
        <v>0</v>
      </c>
      <c r="M614" s="120" t="str">
        <f>IF(J614=0,"No Data",
IF(     OR(   INDEX('Inputs_Metric 31'!$T$6:$T$141,  MATCH($J614,'Inputs_Metric 31'!$S$6:$S$141,0))  =  "",     INDEX('Inputs_Metric 31'!$T$6:$T$141,MATCH($J614,'Inputs_Metric 31'!$S$6:$S$141,0))="CDL_Rev"),                 "No Mapped Crop",                  INDEX('Inputs_Metric 31'!$T$6:$T$141,MATCH($J614,'Inputs_Metric 31'!$S$6:$S$141,0)   )   )
       )</f>
        <v>No Data</v>
      </c>
      <c r="N614" s="120" t="str">
        <f>IF(J614=0,"No Data",
IF(   OR(     INDEX('Inputs_Metric 31'!$U$6:$U$141,MATCH($J614,'Inputs_Metric 31'!$S$6:$S$141,0))="",     INDEX('Inputs_Metric 31'!$U$6:$U$141,MATCH($J614,'Inputs_Metric 31'!$S$6:$S$141,0))="CDL_Rev"  ),     "No Mapped Crop",INDEX('Inputs_Metric 31'!$U$6:$U$141,MATCH($J614,'Inputs_Metric 31'!$S$6:$S$141,0))))</f>
        <v>No Data</v>
      </c>
      <c r="O614" s="102" t="e">
        <f>IF(N614="No Mapped Crop","",'Inputs_Metric 31'!$H$43*INDEX('Inputs_Metric 31'!$D$6:$D$109,MATCH(CONCATENATE(N614,H614),'Inputs_Metric 31'!$E$6:$E$109,0)))</f>
        <v>#N/A</v>
      </c>
      <c r="P614" s="175" t="e">
        <f>IF(M614="No Mapped Crop","",INDEX('Inputs_Metric 31'!$M$7:$O$26,MATCH(M614,'Inputs_Metric 31'!$G$7:$G$26,0),MATCH('Inputs_Metric 31'!$H$44,'Inputs_Metric 31'!$M$6:$O$6,0)))</f>
        <v>#N/A</v>
      </c>
      <c r="Q614" s="184" t="e">
        <f t="shared" si="31"/>
        <v>#N/A</v>
      </c>
      <c r="R614" s="184" t="e">
        <f t="shared" si="32"/>
        <v>#N/A</v>
      </c>
    </row>
    <row r="615" spans="3:18" x14ac:dyDescent="0.25">
      <c r="C615">
        <f t="shared" si="30"/>
        <v>10</v>
      </c>
      <c r="D615">
        <f>COUNTIF($F$4:F615,F615)</f>
        <v>430</v>
      </c>
      <c r="E615" s="40">
        <f>'Agricultural Data'!C615</f>
        <v>0</v>
      </c>
      <c r="F615" s="40">
        <f>'Agricultural Data'!D615</f>
        <v>0</v>
      </c>
      <c r="G615" s="40">
        <f>'Agricultural Data'!E615</f>
        <v>0</v>
      </c>
      <c r="H615" s="38">
        <f>'Agricultural Data'!F615</f>
        <v>0</v>
      </c>
      <c r="I615" s="38">
        <f>'Agricultural Data'!G615</f>
        <v>0</v>
      </c>
      <c r="J615" s="38">
        <f>'Agricultural Data'!H615</f>
        <v>0</v>
      </c>
      <c r="K615" s="118">
        <f>'Agricultural Data'!I615</f>
        <v>0</v>
      </c>
      <c r="L615" s="121">
        <f>'Agricultural Data'!J615</f>
        <v>0</v>
      </c>
      <c r="M615" s="120" t="str">
        <f>IF(J615=0,"No Data",
IF(     OR(   INDEX('Inputs_Metric 31'!$T$6:$T$141,  MATCH($J615,'Inputs_Metric 31'!$S$6:$S$141,0))  =  "",     INDEX('Inputs_Metric 31'!$T$6:$T$141,MATCH($J615,'Inputs_Metric 31'!$S$6:$S$141,0))="CDL_Rev"),                 "No Mapped Crop",                  INDEX('Inputs_Metric 31'!$T$6:$T$141,MATCH($J615,'Inputs_Metric 31'!$S$6:$S$141,0)   )   )
       )</f>
        <v>No Data</v>
      </c>
      <c r="N615" s="120" t="str">
        <f>IF(J615=0,"No Data",
IF(   OR(     INDEX('Inputs_Metric 31'!$U$6:$U$141,MATCH($J615,'Inputs_Metric 31'!$S$6:$S$141,0))="",     INDEX('Inputs_Metric 31'!$U$6:$U$141,MATCH($J615,'Inputs_Metric 31'!$S$6:$S$141,0))="CDL_Rev"  ),     "No Mapped Crop",INDEX('Inputs_Metric 31'!$U$6:$U$141,MATCH($J615,'Inputs_Metric 31'!$S$6:$S$141,0))))</f>
        <v>No Data</v>
      </c>
      <c r="O615" s="102" t="e">
        <f>IF(N615="No Mapped Crop","",'Inputs_Metric 31'!$H$43*INDEX('Inputs_Metric 31'!$D$6:$D$109,MATCH(CONCATENATE(N615,H615),'Inputs_Metric 31'!$E$6:$E$109,0)))</f>
        <v>#N/A</v>
      </c>
      <c r="P615" s="175" t="e">
        <f>IF(M615="No Mapped Crop","",INDEX('Inputs_Metric 31'!$M$7:$O$26,MATCH(M615,'Inputs_Metric 31'!$G$7:$G$26,0),MATCH('Inputs_Metric 31'!$H$44,'Inputs_Metric 31'!$M$6:$O$6,0)))</f>
        <v>#N/A</v>
      </c>
      <c r="Q615" s="184" t="e">
        <f t="shared" si="31"/>
        <v>#N/A</v>
      </c>
      <c r="R615" s="184" t="e">
        <f t="shared" si="32"/>
        <v>#N/A</v>
      </c>
    </row>
    <row r="616" spans="3:18" x14ac:dyDescent="0.25">
      <c r="C616">
        <f t="shared" ref="C616:C679" si="33">IF(D616=1,C615+1,C615)</f>
        <v>10</v>
      </c>
      <c r="D616">
        <f>COUNTIF($F$4:F616,F616)</f>
        <v>431</v>
      </c>
      <c r="E616" s="40">
        <f>'Agricultural Data'!C616</f>
        <v>0</v>
      </c>
      <c r="F616" s="40">
        <f>'Agricultural Data'!D616</f>
        <v>0</v>
      </c>
      <c r="G616" s="40">
        <f>'Agricultural Data'!E616</f>
        <v>0</v>
      </c>
      <c r="H616" s="38">
        <f>'Agricultural Data'!F616</f>
        <v>0</v>
      </c>
      <c r="I616" s="38">
        <f>'Agricultural Data'!G616</f>
        <v>0</v>
      </c>
      <c r="J616" s="38">
        <f>'Agricultural Data'!H616</f>
        <v>0</v>
      </c>
      <c r="K616" s="118">
        <f>'Agricultural Data'!I616</f>
        <v>0</v>
      </c>
      <c r="L616" s="121">
        <f>'Agricultural Data'!J616</f>
        <v>0</v>
      </c>
      <c r="M616" s="120" t="str">
        <f>IF(J616=0,"No Data",
IF(     OR(   INDEX('Inputs_Metric 31'!$T$6:$T$141,  MATCH($J616,'Inputs_Metric 31'!$S$6:$S$141,0))  =  "",     INDEX('Inputs_Metric 31'!$T$6:$T$141,MATCH($J616,'Inputs_Metric 31'!$S$6:$S$141,0))="CDL_Rev"),                 "No Mapped Crop",                  INDEX('Inputs_Metric 31'!$T$6:$T$141,MATCH($J616,'Inputs_Metric 31'!$S$6:$S$141,0)   )   )
       )</f>
        <v>No Data</v>
      </c>
      <c r="N616" s="120" t="str">
        <f>IF(J616=0,"No Data",
IF(   OR(     INDEX('Inputs_Metric 31'!$U$6:$U$141,MATCH($J616,'Inputs_Metric 31'!$S$6:$S$141,0))="",     INDEX('Inputs_Metric 31'!$U$6:$U$141,MATCH($J616,'Inputs_Metric 31'!$S$6:$S$141,0))="CDL_Rev"  ),     "No Mapped Crop",INDEX('Inputs_Metric 31'!$U$6:$U$141,MATCH($J616,'Inputs_Metric 31'!$S$6:$S$141,0))))</f>
        <v>No Data</v>
      </c>
      <c r="O616" s="102" t="e">
        <f>IF(N616="No Mapped Crop","",'Inputs_Metric 31'!$H$43*INDEX('Inputs_Metric 31'!$D$6:$D$109,MATCH(CONCATENATE(N616,H616),'Inputs_Metric 31'!$E$6:$E$109,0)))</f>
        <v>#N/A</v>
      </c>
      <c r="P616" s="175" t="e">
        <f>IF(M616="No Mapped Crop","",INDEX('Inputs_Metric 31'!$M$7:$O$26,MATCH(M616,'Inputs_Metric 31'!$G$7:$G$26,0),MATCH('Inputs_Metric 31'!$H$44,'Inputs_Metric 31'!$M$6:$O$6,0)))</f>
        <v>#N/A</v>
      </c>
      <c r="Q616" s="184" t="e">
        <f t="shared" ref="Q616:Q679" si="34">IF(OR(O616="",P616=""),"",(K616*$O616*$P616))</f>
        <v>#N/A</v>
      </c>
      <c r="R616" s="184" t="e">
        <f t="shared" ref="R616:R679" si="35">IF(OR($O616="",$P616=""),"",(L616*$O616*$P616))</f>
        <v>#N/A</v>
      </c>
    </row>
    <row r="617" spans="3:18" x14ac:dyDescent="0.25">
      <c r="C617">
        <f t="shared" si="33"/>
        <v>10</v>
      </c>
      <c r="D617">
        <f>COUNTIF($F$4:F617,F617)</f>
        <v>432</v>
      </c>
      <c r="E617" s="40">
        <f>'Agricultural Data'!C617</f>
        <v>0</v>
      </c>
      <c r="F617" s="40">
        <f>'Agricultural Data'!D617</f>
        <v>0</v>
      </c>
      <c r="G617" s="40">
        <f>'Agricultural Data'!E617</f>
        <v>0</v>
      </c>
      <c r="H617" s="38">
        <f>'Agricultural Data'!F617</f>
        <v>0</v>
      </c>
      <c r="I617" s="38">
        <f>'Agricultural Data'!G617</f>
        <v>0</v>
      </c>
      <c r="J617" s="38">
        <f>'Agricultural Data'!H617</f>
        <v>0</v>
      </c>
      <c r="K617" s="118">
        <f>'Agricultural Data'!I617</f>
        <v>0</v>
      </c>
      <c r="L617" s="121">
        <f>'Agricultural Data'!J617</f>
        <v>0</v>
      </c>
      <c r="M617" s="120" t="str">
        <f>IF(J617=0,"No Data",
IF(     OR(   INDEX('Inputs_Metric 31'!$T$6:$T$141,  MATCH($J617,'Inputs_Metric 31'!$S$6:$S$141,0))  =  "",     INDEX('Inputs_Metric 31'!$T$6:$T$141,MATCH($J617,'Inputs_Metric 31'!$S$6:$S$141,0))="CDL_Rev"),                 "No Mapped Crop",                  INDEX('Inputs_Metric 31'!$T$6:$T$141,MATCH($J617,'Inputs_Metric 31'!$S$6:$S$141,0)   )   )
       )</f>
        <v>No Data</v>
      </c>
      <c r="N617" s="120" t="str">
        <f>IF(J617=0,"No Data",
IF(   OR(     INDEX('Inputs_Metric 31'!$U$6:$U$141,MATCH($J617,'Inputs_Metric 31'!$S$6:$S$141,0))="",     INDEX('Inputs_Metric 31'!$U$6:$U$141,MATCH($J617,'Inputs_Metric 31'!$S$6:$S$141,0))="CDL_Rev"  ),     "No Mapped Crop",INDEX('Inputs_Metric 31'!$U$6:$U$141,MATCH($J617,'Inputs_Metric 31'!$S$6:$S$141,0))))</f>
        <v>No Data</v>
      </c>
      <c r="O617" s="102" t="e">
        <f>IF(N617="No Mapped Crop","",'Inputs_Metric 31'!$H$43*INDEX('Inputs_Metric 31'!$D$6:$D$109,MATCH(CONCATENATE(N617,H617),'Inputs_Metric 31'!$E$6:$E$109,0)))</f>
        <v>#N/A</v>
      </c>
      <c r="P617" s="175" t="e">
        <f>IF(M617="No Mapped Crop","",INDEX('Inputs_Metric 31'!$M$7:$O$26,MATCH(M617,'Inputs_Metric 31'!$G$7:$G$26,0),MATCH('Inputs_Metric 31'!$H$44,'Inputs_Metric 31'!$M$6:$O$6,0)))</f>
        <v>#N/A</v>
      </c>
      <c r="Q617" s="184" t="e">
        <f t="shared" si="34"/>
        <v>#N/A</v>
      </c>
      <c r="R617" s="184" t="e">
        <f t="shared" si="35"/>
        <v>#N/A</v>
      </c>
    </row>
    <row r="618" spans="3:18" x14ac:dyDescent="0.25">
      <c r="C618">
        <f t="shared" si="33"/>
        <v>10</v>
      </c>
      <c r="D618">
        <f>COUNTIF($F$4:F618,F618)</f>
        <v>433</v>
      </c>
      <c r="E618" s="40">
        <f>'Agricultural Data'!C618</f>
        <v>0</v>
      </c>
      <c r="F618" s="40">
        <f>'Agricultural Data'!D618</f>
        <v>0</v>
      </c>
      <c r="G618" s="40">
        <f>'Agricultural Data'!E618</f>
        <v>0</v>
      </c>
      <c r="H618" s="38">
        <f>'Agricultural Data'!F618</f>
        <v>0</v>
      </c>
      <c r="I618" s="38">
        <f>'Agricultural Data'!G618</f>
        <v>0</v>
      </c>
      <c r="J618" s="38">
        <f>'Agricultural Data'!H618</f>
        <v>0</v>
      </c>
      <c r="K618" s="118">
        <f>'Agricultural Data'!I618</f>
        <v>0</v>
      </c>
      <c r="L618" s="121">
        <f>'Agricultural Data'!J618</f>
        <v>0</v>
      </c>
      <c r="M618" s="120" t="str">
        <f>IF(J618=0,"No Data",
IF(     OR(   INDEX('Inputs_Metric 31'!$T$6:$T$141,  MATCH($J618,'Inputs_Metric 31'!$S$6:$S$141,0))  =  "",     INDEX('Inputs_Metric 31'!$T$6:$T$141,MATCH($J618,'Inputs_Metric 31'!$S$6:$S$141,0))="CDL_Rev"),                 "No Mapped Crop",                  INDEX('Inputs_Metric 31'!$T$6:$T$141,MATCH($J618,'Inputs_Metric 31'!$S$6:$S$141,0)   )   )
       )</f>
        <v>No Data</v>
      </c>
      <c r="N618" s="120" t="str">
        <f>IF(J618=0,"No Data",
IF(   OR(     INDEX('Inputs_Metric 31'!$U$6:$U$141,MATCH($J618,'Inputs_Metric 31'!$S$6:$S$141,0))="",     INDEX('Inputs_Metric 31'!$U$6:$U$141,MATCH($J618,'Inputs_Metric 31'!$S$6:$S$141,0))="CDL_Rev"  ),     "No Mapped Crop",INDEX('Inputs_Metric 31'!$U$6:$U$141,MATCH($J618,'Inputs_Metric 31'!$S$6:$S$141,0))))</f>
        <v>No Data</v>
      </c>
      <c r="O618" s="102" t="e">
        <f>IF(N618="No Mapped Crop","",'Inputs_Metric 31'!$H$43*INDEX('Inputs_Metric 31'!$D$6:$D$109,MATCH(CONCATENATE(N618,H618),'Inputs_Metric 31'!$E$6:$E$109,0)))</f>
        <v>#N/A</v>
      </c>
      <c r="P618" s="175" t="e">
        <f>IF(M618="No Mapped Crop","",INDEX('Inputs_Metric 31'!$M$7:$O$26,MATCH(M618,'Inputs_Metric 31'!$G$7:$G$26,0),MATCH('Inputs_Metric 31'!$H$44,'Inputs_Metric 31'!$M$6:$O$6,0)))</f>
        <v>#N/A</v>
      </c>
      <c r="Q618" s="184" t="e">
        <f t="shared" si="34"/>
        <v>#N/A</v>
      </c>
      <c r="R618" s="184" t="e">
        <f t="shared" si="35"/>
        <v>#N/A</v>
      </c>
    </row>
    <row r="619" spans="3:18" x14ac:dyDescent="0.25">
      <c r="C619">
        <f t="shared" si="33"/>
        <v>10</v>
      </c>
      <c r="D619">
        <f>COUNTIF($F$4:F619,F619)</f>
        <v>434</v>
      </c>
      <c r="E619" s="40">
        <f>'Agricultural Data'!C619</f>
        <v>0</v>
      </c>
      <c r="F619" s="40">
        <f>'Agricultural Data'!D619</f>
        <v>0</v>
      </c>
      <c r="G619" s="40">
        <f>'Agricultural Data'!E619</f>
        <v>0</v>
      </c>
      <c r="H619" s="38">
        <f>'Agricultural Data'!F619</f>
        <v>0</v>
      </c>
      <c r="I619" s="38">
        <f>'Agricultural Data'!G619</f>
        <v>0</v>
      </c>
      <c r="J619" s="38">
        <f>'Agricultural Data'!H619</f>
        <v>0</v>
      </c>
      <c r="K619" s="118">
        <f>'Agricultural Data'!I619</f>
        <v>0</v>
      </c>
      <c r="L619" s="121">
        <f>'Agricultural Data'!J619</f>
        <v>0</v>
      </c>
      <c r="M619" s="120" t="str">
        <f>IF(J619=0,"No Data",
IF(     OR(   INDEX('Inputs_Metric 31'!$T$6:$T$141,  MATCH($J619,'Inputs_Metric 31'!$S$6:$S$141,0))  =  "",     INDEX('Inputs_Metric 31'!$T$6:$T$141,MATCH($J619,'Inputs_Metric 31'!$S$6:$S$141,0))="CDL_Rev"),                 "No Mapped Crop",                  INDEX('Inputs_Metric 31'!$T$6:$T$141,MATCH($J619,'Inputs_Metric 31'!$S$6:$S$141,0)   )   )
       )</f>
        <v>No Data</v>
      </c>
      <c r="N619" s="120" t="str">
        <f>IF(J619=0,"No Data",
IF(   OR(     INDEX('Inputs_Metric 31'!$U$6:$U$141,MATCH($J619,'Inputs_Metric 31'!$S$6:$S$141,0))="",     INDEX('Inputs_Metric 31'!$U$6:$U$141,MATCH($J619,'Inputs_Metric 31'!$S$6:$S$141,0))="CDL_Rev"  ),     "No Mapped Crop",INDEX('Inputs_Metric 31'!$U$6:$U$141,MATCH($J619,'Inputs_Metric 31'!$S$6:$S$141,0))))</f>
        <v>No Data</v>
      </c>
      <c r="O619" s="102" t="e">
        <f>IF(N619="No Mapped Crop","",'Inputs_Metric 31'!$H$43*INDEX('Inputs_Metric 31'!$D$6:$D$109,MATCH(CONCATENATE(N619,H619),'Inputs_Metric 31'!$E$6:$E$109,0)))</f>
        <v>#N/A</v>
      </c>
      <c r="P619" s="175" t="e">
        <f>IF(M619="No Mapped Crop","",INDEX('Inputs_Metric 31'!$M$7:$O$26,MATCH(M619,'Inputs_Metric 31'!$G$7:$G$26,0),MATCH('Inputs_Metric 31'!$H$44,'Inputs_Metric 31'!$M$6:$O$6,0)))</f>
        <v>#N/A</v>
      </c>
      <c r="Q619" s="184" t="e">
        <f t="shared" si="34"/>
        <v>#N/A</v>
      </c>
      <c r="R619" s="184" t="e">
        <f t="shared" si="35"/>
        <v>#N/A</v>
      </c>
    </row>
    <row r="620" spans="3:18" x14ac:dyDescent="0.25">
      <c r="C620">
        <f t="shared" si="33"/>
        <v>10</v>
      </c>
      <c r="D620">
        <f>COUNTIF($F$4:F620,F620)</f>
        <v>435</v>
      </c>
      <c r="E620" s="40">
        <f>'Agricultural Data'!C620</f>
        <v>0</v>
      </c>
      <c r="F620" s="40">
        <f>'Agricultural Data'!D620</f>
        <v>0</v>
      </c>
      <c r="G620" s="40">
        <f>'Agricultural Data'!E620</f>
        <v>0</v>
      </c>
      <c r="H620" s="38">
        <f>'Agricultural Data'!F620</f>
        <v>0</v>
      </c>
      <c r="I620" s="38">
        <f>'Agricultural Data'!G620</f>
        <v>0</v>
      </c>
      <c r="J620" s="38">
        <f>'Agricultural Data'!H620</f>
        <v>0</v>
      </c>
      <c r="K620" s="118">
        <f>'Agricultural Data'!I620</f>
        <v>0</v>
      </c>
      <c r="L620" s="121">
        <f>'Agricultural Data'!J620</f>
        <v>0</v>
      </c>
      <c r="M620" s="120" t="str">
        <f>IF(J620=0,"No Data",
IF(     OR(   INDEX('Inputs_Metric 31'!$T$6:$T$141,  MATCH($J620,'Inputs_Metric 31'!$S$6:$S$141,0))  =  "",     INDEX('Inputs_Metric 31'!$T$6:$T$141,MATCH($J620,'Inputs_Metric 31'!$S$6:$S$141,0))="CDL_Rev"),                 "No Mapped Crop",                  INDEX('Inputs_Metric 31'!$T$6:$T$141,MATCH($J620,'Inputs_Metric 31'!$S$6:$S$141,0)   )   )
       )</f>
        <v>No Data</v>
      </c>
      <c r="N620" s="120" t="str">
        <f>IF(J620=0,"No Data",
IF(   OR(     INDEX('Inputs_Metric 31'!$U$6:$U$141,MATCH($J620,'Inputs_Metric 31'!$S$6:$S$141,0))="",     INDEX('Inputs_Metric 31'!$U$6:$U$141,MATCH($J620,'Inputs_Metric 31'!$S$6:$S$141,0))="CDL_Rev"  ),     "No Mapped Crop",INDEX('Inputs_Metric 31'!$U$6:$U$141,MATCH($J620,'Inputs_Metric 31'!$S$6:$S$141,0))))</f>
        <v>No Data</v>
      </c>
      <c r="O620" s="102" t="e">
        <f>IF(N620="No Mapped Crop","",'Inputs_Metric 31'!$H$43*INDEX('Inputs_Metric 31'!$D$6:$D$109,MATCH(CONCATENATE(N620,H620),'Inputs_Metric 31'!$E$6:$E$109,0)))</f>
        <v>#N/A</v>
      </c>
      <c r="P620" s="175" t="e">
        <f>IF(M620="No Mapped Crop","",INDEX('Inputs_Metric 31'!$M$7:$O$26,MATCH(M620,'Inputs_Metric 31'!$G$7:$G$26,0),MATCH('Inputs_Metric 31'!$H$44,'Inputs_Metric 31'!$M$6:$O$6,0)))</f>
        <v>#N/A</v>
      </c>
      <c r="Q620" s="184" t="e">
        <f t="shared" si="34"/>
        <v>#N/A</v>
      </c>
      <c r="R620" s="184" t="e">
        <f t="shared" si="35"/>
        <v>#N/A</v>
      </c>
    </row>
    <row r="621" spans="3:18" x14ac:dyDescent="0.25">
      <c r="C621">
        <f t="shared" si="33"/>
        <v>10</v>
      </c>
      <c r="D621">
        <f>COUNTIF($F$4:F621,F621)</f>
        <v>436</v>
      </c>
      <c r="E621" s="40">
        <f>'Agricultural Data'!C621</f>
        <v>0</v>
      </c>
      <c r="F621" s="40">
        <f>'Agricultural Data'!D621</f>
        <v>0</v>
      </c>
      <c r="G621" s="40">
        <f>'Agricultural Data'!E621</f>
        <v>0</v>
      </c>
      <c r="H621" s="38">
        <f>'Agricultural Data'!F621</f>
        <v>0</v>
      </c>
      <c r="I621" s="38">
        <f>'Agricultural Data'!G621</f>
        <v>0</v>
      </c>
      <c r="J621" s="38">
        <f>'Agricultural Data'!H621</f>
        <v>0</v>
      </c>
      <c r="K621" s="118">
        <f>'Agricultural Data'!I621</f>
        <v>0</v>
      </c>
      <c r="L621" s="121">
        <f>'Agricultural Data'!J621</f>
        <v>0</v>
      </c>
      <c r="M621" s="120" t="str">
        <f>IF(J621=0,"No Data",
IF(     OR(   INDEX('Inputs_Metric 31'!$T$6:$T$141,  MATCH($J621,'Inputs_Metric 31'!$S$6:$S$141,0))  =  "",     INDEX('Inputs_Metric 31'!$T$6:$T$141,MATCH($J621,'Inputs_Metric 31'!$S$6:$S$141,0))="CDL_Rev"),                 "No Mapped Crop",                  INDEX('Inputs_Metric 31'!$T$6:$T$141,MATCH($J621,'Inputs_Metric 31'!$S$6:$S$141,0)   )   )
       )</f>
        <v>No Data</v>
      </c>
      <c r="N621" s="120" t="str">
        <f>IF(J621=0,"No Data",
IF(   OR(     INDEX('Inputs_Metric 31'!$U$6:$U$141,MATCH($J621,'Inputs_Metric 31'!$S$6:$S$141,0))="",     INDEX('Inputs_Metric 31'!$U$6:$U$141,MATCH($J621,'Inputs_Metric 31'!$S$6:$S$141,0))="CDL_Rev"  ),     "No Mapped Crop",INDEX('Inputs_Metric 31'!$U$6:$U$141,MATCH($J621,'Inputs_Metric 31'!$S$6:$S$141,0))))</f>
        <v>No Data</v>
      </c>
      <c r="O621" s="102" t="e">
        <f>IF(N621="No Mapped Crop","",'Inputs_Metric 31'!$H$43*INDEX('Inputs_Metric 31'!$D$6:$D$109,MATCH(CONCATENATE(N621,H621),'Inputs_Metric 31'!$E$6:$E$109,0)))</f>
        <v>#N/A</v>
      </c>
      <c r="P621" s="175" t="e">
        <f>IF(M621="No Mapped Crop","",INDEX('Inputs_Metric 31'!$M$7:$O$26,MATCH(M621,'Inputs_Metric 31'!$G$7:$G$26,0),MATCH('Inputs_Metric 31'!$H$44,'Inputs_Metric 31'!$M$6:$O$6,0)))</f>
        <v>#N/A</v>
      </c>
      <c r="Q621" s="184" t="e">
        <f t="shared" si="34"/>
        <v>#N/A</v>
      </c>
      <c r="R621" s="184" t="e">
        <f t="shared" si="35"/>
        <v>#N/A</v>
      </c>
    </row>
    <row r="622" spans="3:18" x14ac:dyDescent="0.25">
      <c r="C622">
        <f t="shared" si="33"/>
        <v>10</v>
      </c>
      <c r="D622">
        <f>COUNTIF($F$4:F622,F622)</f>
        <v>437</v>
      </c>
      <c r="E622" s="40">
        <f>'Agricultural Data'!C622</f>
        <v>0</v>
      </c>
      <c r="F622" s="40">
        <f>'Agricultural Data'!D622</f>
        <v>0</v>
      </c>
      <c r="G622" s="40">
        <f>'Agricultural Data'!E622</f>
        <v>0</v>
      </c>
      <c r="H622" s="38">
        <f>'Agricultural Data'!F622</f>
        <v>0</v>
      </c>
      <c r="I622" s="38">
        <f>'Agricultural Data'!G622</f>
        <v>0</v>
      </c>
      <c r="J622" s="38">
        <f>'Agricultural Data'!H622</f>
        <v>0</v>
      </c>
      <c r="K622" s="118">
        <f>'Agricultural Data'!I622</f>
        <v>0</v>
      </c>
      <c r="L622" s="121">
        <f>'Agricultural Data'!J622</f>
        <v>0</v>
      </c>
      <c r="M622" s="120" t="str">
        <f>IF(J622=0,"No Data",
IF(     OR(   INDEX('Inputs_Metric 31'!$T$6:$T$141,  MATCH($J622,'Inputs_Metric 31'!$S$6:$S$141,0))  =  "",     INDEX('Inputs_Metric 31'!$T$6:$T$141,MATCH($J622,'Inputs_Metric 31'!$S$6:$S$141,0))="CDL_Rev"),                 "No Mapped Crop",                  INDEX('Inputs_Metric 31'!$T$6:$T$141,MATCH($J622,'Inputs_Metric 31'!$S$6:$S$141,0)   )   )
       )</f>
        <v>No Data</v>
      </c>
      <c r="N622" s="120" t="str">
        <f>IF(J622=0,"No Data",
IF(   OR(     INDEX('Inputs_Metric 31'!$U$6:$U$141,MATCH($J622,'Inputs_Metric 31'!$S$6:$S$141,0))="",     INDEX('Inputs_Metric 31'!$U$6:$U$141,MATCH($J622,'Inputs_Metric 31'!$S$6:$S$141,0))="CDL_Rev"  ),     "No Mapped Crop",INDEX('Inputs_Metric 31'!$U$6:$U$141,MATCH($J622,'Inputs_Metric 31'!$S$6:$S$141,0))))</f>
        <v>No Data</v>
      </c>
      <c r="O622" s="102" t="e">
        <f>IF(N622="No Mapped Crop","",'Inputs_Metric 31'!$H$43*INDEX('Inputs_Metric 31'!$D$6:$D$109,MATCH(CONCATENATE(N622,H622),'Inputs_Metric 31'!$E$6:$E$109,0)))</f>
        <v>#N/A</v>
      </c>
      <c r="P622" s="175" t="e">
        <f>IF(M622="No Mapped Crop","",INDEX('Inputs_Metric 31'!$M$7:$O$26,MATCH(M622,'Inputs_Metric 31'!$G$7:$G$26,0),MATCH('Inputs_Metric 31'!$H$44,'Inputs_Metric 31'!$M$6:$O$6,0)))</f>
        <v>#N/A</v>
      </c>
      <c r="Q622" s="184" t="e">
        <f t="shared" si="34"/>
        <v>#N/A</v>
      </c>
      <c r="R622" s="184" t="e">
        <f t="shared" si="35"/>
        <v>#N/A</v>
      </c>
    </row>
    <row r="623" spans="3:18" x14ac:dyDescent="0.25">
      <c r="C623">
        <f t="shared" si="33"/>
        <v>10</v>
      </c>
      <c r="D623">
        <f>COUNTIF($F$4:F623,F623)</f>
        <v>438</v>
      </c>
      <c r="E623" s="40">
        <f>'Agricultural Data'!C623</f>
        <v>0</v>
      </c>
      <c r="F623" s="40">
        <f>'Agricultural Data'!D623</f>
        <v>0</v>
      </c>
      <c r="G623" s="40">
        <f>'Agricultural Data'!E623</f>
        <v>0</v>
      </c>
      <c r="H623" s="38">
        <f>'Agricultural Data'!F623</f>
        <v>0</v>
      </c>
      <c r="I623" s="38">
        <f>'Agricultural Data'!G623</f>
        <v>0</v>
      </c>
      <c r="J623" s="38">
        <f>'Agricultural Data'!H623</f>
        <v>0</v>
      </c>
      <c r="K623" s="118">
        <f>'Agricultural Data'!I623</f>
        <v>0</v>
      </c>
      <c r="L623" s="121">
        <f>'Agricultural Data'!J623</f>
        <v>0</v>
      </c>
      <c r="M623" s="120" t="str">
        <f>IF(J623=0,"No Data",
IF(     OR(   INDEX('Inputs_Metric 31'!$T$6:$T$141,  MATCH($J623,'Inputs_Metric 31'!$S$6:$S$141,0))  =  "",     INDEX('Inputs_Metric 31'!$T$6:$T$141,MATCH($J623,'Inputs_Metric 31'!$S$6:$S$141,0))="CDL_Rev"),                 "No Mapped Crop",                  INDEX('Inputs_Metric 31'!$T$6:$T$141,MATCH($J623,'Inputs_Metric 31'!$S$6:$S$141,0)   )   )
       )</f>
        <v>No Data</v>
      </c>
      <c r="N623" s="120" t="str">
        <f>IF(J623=0,"No Data",
IF(   OR(     INDEX('Inputs_Metric 31'!$U$6:$U$141,MATCH($J623,'Inputs_Metric 31'!$S$6:$S$141,0))="",     INDEX('Inputs_Metric 31'!$U$6:$U$141,MATCH($J623,'Inputs_Metric 31'!$S$6:$S$141,0))="CDL_Rev"  ),     "No Mapped Crop",INDEX('Inputs_Metric 31'!$U$6:$U$141,MATCH($J623,'Inputs_Metric 31'!$S$6:$S$141,0))))</f>
        <v>No Data</v>
      </c>
      <c r="O623" s="102" t="e">
        <f>IF(N623="No Mapped Crop","",'Inputs_Metric 31'!$H$43*INDEX('Inputs_Metric 31'!$D$6:$D$109,MATCH(CONCATENATE(N623,H623),'Inputs_Metric 31'!$E$6:$E$109,0)))</f>
        <v>#N/A</v>
      </c>
      <c r="P623" s="175" t="e">
        <f>IF(M623="No Mapped Crop","",INDEX('Inputs_Metric 31'!$M$7:$O$26,MATCH(M623,'Inputs_Metric 31'!$G$7:$G$26,0),MATCH('Inputs_Metric 31'!$H$44,'Inputs_Metric 31'!$M$6:$O$6,0)))</f>
        <v>#N/A</v>
      </c>
      <c r="Q623" s="184" t="e">
        <f t="shared" si="34"/>
        <v>#N/A</v>
      </c>
      <c r="R623" s="184" t="e">
        <f t="shared" si="35"/>
        <v>#N/A</v>
      </c>
    </row>
    <row r="624" spans="3:18" x14ac:dyDescent="0.25">
      <c r="C624">
        <f t="shared" si="33"/>
        <v>10</v>
      </c>
      <c r="D624">
        <f>COUNTIF($F$4:F624,F624)</f>
        <v>439</v>
      </c>
      <c r="E624" s="40">
        <f>'Agricultural Data'!C624</f>
        <v>0</v>
      </c>
      <c r="F624" s="40">
        <f>'Agricultural Data'!D624</f>
        <v>0</v>
      </c>
      <c r="G624" s="40">
        <f>'Agricultural Data'!E624</f>
        <v>0</v>
      </c>
      <c r="H624" s="38">
        <f>'Agricultural Data'!F624</f>
        <v>0</v>
      </c>
      <c r="I624" s="38">
        <f>'Agricultural Data'!G624</f>
        <v>0</v>
      </c>
      <c r="J624" s="38">
        <f>'Agricultural Data'!H624</f>
        <v>0</v>
      </c>
      <c r="K624" s="118">
        <f>'Agricultural Data'!I624</f>
        <v>0</v>
      </c>
      <c r="L624" s="121">
        <f>'Agricultural Data'!J624</f>
        <v>0</v>
      </c>
      <c r="M624" s="120" t="str">
        <f>IF(J624=0,"No Data",
IF(     OR(   INDEX('Inputs_Metric 31'!$T$6:$T$141,  MATCH($J624,'Inputs_Metric 31'!$S$6:$S$141,0))  =  "",     INDEX('Inputs_Metric 31'!$T$6:$T$141,MATCH($J624,'Inputs_Metric 31'!$S$6:$S$141,0))="CDL_Rev"),                 "No Mapped Crop",                  INDEX('Inputs_Metric 31'!$T$6:$T$141,MATCH($J624,'Inputs_Metric 31'!$S$6:$S$141,0)   )   )
       )</f>
        <v>No Data</v>
      </c>
      <c r="N624" s="120" t="str">
        <f>IF(J624=0,"No Data",
IF(   OR(     INDEX('Inputs_Metric 31'!$U$6:$U$141,MATCH($J624,'Inputs_Metric 31'!$S$6:$S$141,0))="",     INDEX('Inputs_Metric 31'!$U$6:$U$141,MATCH($J624,'Inputs_Metric 31'!$S$6:$S$141,0))="CDL_Rev"  ),     "No Mapped Crop",INDEX('Inputs_Metric 31'!$U$6:$U$141,MATCH($J624,'Inputs_Metric 31'!$S$6:$S$141,0))))</f>
        <v>No Data</v>
      </c>
      <c r="O624" s="102" t="e">
        <f>IF(N624="No Mapped Crop","",'Inputs_Metric 31'!$H$43*INDEX('Inputs_Metric 31'!$D$6:$D$109,MATCH(CONCATENATE(N624,H624),'Inputs_Metric 31'!$E$6:$E$109,0)))</f>
        <v>#N/A</v>
      </c>
      <c r="P624" s="175" t="e">
        <f>IF(M624="No Mapped Crop","",INDEX('Inputs_Metric 31'!$M$7:$O$26,MATCH(M624,'Inputs_Metric 31'!$G$7:$G$26,0),MATCH('Inputs_Metric 31'!$H$44,'Inputs_Metric 31'!$M$6:$O$6,0)))</f>
        <v>#N/A</v>
      </c>
      <c r="Q624" s="184" t="e">
        <f t="shared" si="34"/>
        <v>#N/A</v>
      </c>
      <c r="R624" s="184" t="e">
        <f t="shared" si="35"/>
        <v>#N/A</v>
      </c>
    </row>
    <row r="625" spans="3:18" x14ac:dyDescent="0.25">
      <c r="C625">
        <f t="shared" si="33"/>
        <v>10</v>
      </c>
      <c r="D625">
        <f>COUNTIF($F$4:F625,F625)</f>
        <v>440</v>
      </c>
      <c r="E625" s="40">
        <f>'Agricultural Data'!C625</f>
        <v>0</v>
      </c>
      <c r="F625" s="40">
        <f>'Agricultural Data'!D625</f>
        <v>0</v>
      </c>
      <c r="G625" s="40">
        <f>'Agricultural Data'!E625</f>
        <v>0</v>
      </c>
      <c r="H625" s="38">
        <f>'Agricultural Data'!F625</f>
        <v>0</v>
      </c>
      <c r="I625" s="38">
        <f>'Agricultural Data'!G625</f>
        <v>0</v>
      </c>
      <c r="J625" s="38">
        <f>'Agricultural Data'!H625</f>
        <v>0</v>
      </c>
      <c r="K625" s="118">
        <f>'Agricultural Data'!I625</f>
        <v>0</v>
      </c>
      <c r="L625" s="121">
        <f>'Agricultural Data'!J625</f>
        <v>0</v>
      </c>
      <c r="M625" s="120" t="str">
        <f>IF(J625=0,"No Data",
IF(     OR(   INDEX('Inputs_Metric 31'!$T$6:$T$141,  MATCH($J625,'Inputs_Metric 31'!$S$6:$S$141,0))  =  "",     INDEX('Inputs_Metric 31'!$T$6:$T$141,MATCH($J625,'Inputs_Metric 31'!$S$6:$S$141,0))="CDL_Rev"),                 "No Mapped Crop",                  INDEX('Inputs_Metric 31'!$T$6:$T$141,MATCH($J625,'Inputs_Metric 31'!$S$6:$S$141,0)   )   )
       )</f>
        <v>No Data</v>
      </c>
      <c r="N625" s="120" t="str">
        <f>IF(J625=0,"No Data",
IF(   OR(     INDEX('Inputs_Metric 31'!$U$6:$U$141,MATCH($J625,'Inputs_Metric 31'!$S$6:$S$141,0))="",     INDEX('Inputs_Metric 31'!$U$6:$U$141,MATCH($J625,'Inputs_Metric 31'!$S$6:$S$141,0))="CDL_Rev"  ),     "No Mapped Crop",INDEX('Inputs_Metric 31'!$U$6:$U$141,MATCH($J625,'Inputs_Metric 31'!$S$6:$S$141,0))))</f>
        <v>No Data</v>
      </c>
      <c r="O625" s="102" t="e">
        <f>IF(N625="No Mapped Crop","",'Inputs_Metric 31'!$H$43*INDEX('Inputs_Metric 31'!$D$6:$D$109,MATCH(CONCATENATE(N625,H625),'Inputs_Metric 31'!$E$6:$E$109,0)))</f>
        <v>#N/A</v>
      </c>
      <c r="P625" s="175" t="e">
        <f>IF(M625="No Mapped Crop","",INDEX('Inputs_Metric 31'!$M$7:$O$26,MATCH(M625,'Inputs_Metric 31'!$G$7:$G$26,0),MATCH('Inputs_Metric 31'!$H$44,'Inputs_Metric 31'!$M$6:$O$6,0)))</f>
        <v>#N/A</v>
      </c>
      <c r="Q625" s="184" t="e">
        <f t="shared" si="34"/>
        <v>#N/A</v>
      </c>
      <c r="R625" s="184" t="e">
        <f t="shared" si="35"/>
        <v>#N/A</v>
      </c>
    </row>
    <row r="626" spans="3:18" x14ac:dyDescent="0.25">
      <c r="C626">
        <f t="shared" si="33"/>
        <v>10</v>
      </c>
      <c r="D626">
        <f>COUNTIF($F$4:F626,F626)</f>
        <v>441</v>
      </c>
      <c r="E626" s="40">
        <f>'Agricultural Data'!C626</f>
        <v>0</v>
      </c>
      <c r="F626" s="40">
        <f>'Agricultural Data'!D626</f>
        <v>0</v>
      </c>
      <c r="G626" s="40">
        <f>'Agricultural Data'!E626</f>
        <v>0</v>
      </c>
      <c r="H626" s="38">
        <f>'Agricultural Data'!F626</f>
        <v>0</v>
      </c>
      <c r="I626" s="38">
        <f>'Agricultural Data'!G626</f>
        <v>0</v>
      </c>
      <c r="J626" s="38">
        <f>'Agricultural Data'!H626</f>
        <v>0</v>
      </c>
      <c r="K626" s="118">
        <f>'Agricultural Data'!I626</f>
        <v>0</v>
      </c>
      <c r="L626" s="121">
        <f>'Agricultural Data'!J626</f>
        <v>0</v>
      </c>
      <c r="M626" s="120" t="str">
        <f>IF(J626=0,"No Data",
IF(     OR(   INDEX('Inputs_Metric 31'!$T$6:$T$141,  MATCH($J626,'Inputs_Metric 31'!$S$6:$S$141,0))  =  "",     INDEX('Inputs_Metric 31'!$T$6:$T$141,MATCH($J626,'Inputs_Metric 31'!$S$6:$S$141,0))="CDL_Rev"),                 "No Mapped Crop",                  INDEX('Inputs_Metric 31'!$T$6:$T$141,MATCH($J626,'Inputs_Metric 31'!$S$6:$S$141,0)   )   )
       )</f>
        <v>No Data</v>
      </c>
      <c r="N626" s="120" t="str">
        <f>IF(J626=0,"No Data",
IF(   OR(     INDEX('Inputs_Metric 31'!$U$6:$U$141,MATCH($J626,'Inputs_Metric 31'!$S$6:$S$141,0))="",     INDEX('Inputs_Metric 31'!$U$6:$U$141,MATCH($J626,'Inputs_Metric 31'!$S$6:$S$141,0))="CDL_Rev"  ),     "No Mapped Crop",INDEX('Inputs_Metric 31'!$U$6:$U$141,MATCH($J626,'Inputs_Metric 31'!$S$6:$S$141,0))))</f>
        <v>No Data</v>
      </c>
      <c r="O626" s="102" t="e">
        <f>IF(N626="No Mapped Crop","",'Inputs_Metric 31'!$H$43*INDEX('Inputs_Metric 31'!$D$6:$D$109,MATCH(CONCATENATE(N626,H626),'Inputs_Metric 31'!$E$6:$E$109,0)))</f>
        <v>#N/A</v>
      </c>
      <c r="P626" s="175" t="e">
        <f>IF(M626="No Mapped Crop","",INDEX('Inputs_Metric 31'!$M$7:$O$26,MATCH(M626,'Inputs_Metric 31'!$G$7:$G$26,0),MATCH('Inputs_Metric 31'!$H$44,'Inputs_Metric 31'!$M$6:$O$6,0)))</f>
        <v>#N/A</v>
      </c>
      <c r="Q626" s="184" t="e">
        <f t="shared" si="34"/>
        <v>#N/A</v>
      </c>
      <c r="R626" s="184" t="e">
        <f t="shared" si="35"/>
        <v>#N/A</v>
      </c>
    </row>
    <row r="627" spans="3:18" x14ac:dyDescent="0.25">
      <c r="C627">
        <f t="shared" si="33"/>
        <v>10</v>
      </c>
      <c r="D627">
        <f>COUNTIF($F$4:F627,F627)</f>
        <v>442</v>
      </c>
      <c r="E627" s="40">
        <f>'Agricultural Data'!C627</f>
        <v>0</v>
      </c>
      <c r="F627" s="40">
        <f>'Agricultural Data'!D627</f>
        <v>0</v>
      </c>
      <c r="G627" s="40">
        <f>'Agricultural Data'!E627</f>
        <v>0</v>
      </c>
      <c r="H627" s="38">
        <f>'Agricultural Data'!F627</f>
        <v>0</v>
      </c>
      <c r="I627" s="38">
        <f>'Agricultural Data'!G627</f>
        <v>0</v>
      </c>
      <c r="J627" s="38">
        <f>'Agricultural Data'!H627</f>
        <v>0</v>
      </c>
      <c r="K627" s="118">
        <f>'Agricultural Data'!I627</f>
        <v>0</v>
      </c>
      <c r="L627" s="121">
        <f>'Agricultural Data'!J627</f>
        <v>0</v>
      </c>
      <c r="M627" s="120" t="str">
        <f>IF(J627=0,"No Data",
IF(     OR(   INDEX('Inputs_Metric 31'!$T$6:$T$141,  MATCH($J627,'Inputs_Metric 31'!$S$6:$S$141,0))  =  "",     INDEX('Inputs_Metric 31'!$T$6:$T$141,MATCH($J627,'Inputs_Metric 31'!$S$6:$S$141,0))="CDL_Rev"),                 "No Mapped Crop",                  INDEX('Inputs_Metric 31'!$T$6:$T$141,MATCH($J627,'Inputs_Metric 31'!$S$6:$S$141,0)   )   )
       )</f>
        <v>No Data</v>
      </c>
      <c r="N627" s="120" t="str">
        <f>IF(J627=0,"No Data",
IF(   OR(     INDEX('Inputs_Metric 31'!$U$6:$U$141,MATCH($J627,'Inputs_Metric 31'!$S$6:$S$141,0))="",     INDEX('Inputs_Metric 31'!$U$6:$U$141,MATCH($J627,'Inputs_Metric 31'!$S$6:$S$141,0))="CDL_Rev"  ),     "No Mapped Crop",INDEX('Inputs_Metric 31'!$U$6:$U$141,MATCH($J627,'Inputs_Metric 31'!$S$6:$S$141,0))))</f>
        <v>No Data</v>
      </c>
      <c r="O627" s="102" t="e">
        <f>IF(N627="No Mapped Crop","",'Inputs_Metric 31'!$H$43*INDEX('Inputs_Metric 31'!$D$6:$D$109,MATCH(CONCATENATE(N627,H627),'Inputs_Metric 31'!$E$6:$E$109,0)))</f>
        <v>#N/A</v>
      </c>
      <c r="P627" s="175" t="e">
        <f>IF(M627="No Mapped Crop","",INDEX('Inputs_Metric 31'!$M$7:$O$26,MATCH(M627,'Inputs_Metric 31'!$G$7:$G$26,0),MATCH('Inputs_Metric 31'!$H$44,'Inputs_Metric 31'!$M$6:$O$6,0)))</f>
        <v>#N/A</v>
      </c>
      <c r="Q627" s="184" t="e">
        <f t="shared" si="34"/>
        <v>#N/A</v>
      </c>
      <c r="R627" s="184" t="e">
        <f t="shared" si="35"/>
        <v>#N/A</v>
      </c>
    </row>
    <row r="628" spans="3:18" x14ac:dyDescent="0.25">
      <c r="C628">
        <f t="shared" si="33"/>
        <v>10</v>
      </c>
      <c r="D628">
        <f>COUNTIF($F$4:F628,F628)</f>
        <v>443</v>
      </c>
      <c r="E628" s="40">
        <f>'Agricultural Data'!C628</f>
        <v>0</v>
      </c>
      <c r="F628" s="40">
        <f>'Agricultural Data'!D628</f>
        <v>0</v>
      </c>
      <c r="G628" s="40">
        <f>'Agricultural Data'!E628</f>
        <v>0</v>
      </c>
      <c r="H628" s="38">
        <f>'Agricultural Data'!F628</f>
        <v>0</v>
      </c>
      <c r="I628" s="38">
        <f>'Agricultural Data'!G628</f>
        <v>0</v>
      </c>
      <c r="J628" s="38">
        <f>'Agricultural Data'!H628</f>
        <v>0</v>
      </c>
      <c r="K628" s="118">
        <f>'Agricultural Data'!I628</f>
        <v>0</v>
      </c>
      <c r="L628" s="121">
        <f>'Agricultural Data'!J628</f>
        <v>0</v>
      </c>
      <c r="M628" s="120" t="str">
        <f>IF(J628=0,"No Data",
IF(     OR(   INDEX('Inputs_Metric 31'!$T$6:$T$141,  MATCH($J628,'Inputs_Metric 31'!$S$6:$S$141,0))  =  "",     INDEX('Inputs_Metric 31'!$T$6:$T$141,MATCH($J628,'Inputs_Metric 31'!$S$6:$S$141,0))="CDL_Rev"),                 "No Mapped Crop",                  INDEX('Inputs_Metric 31'!$T$6:$T$141,MATCH($J628,'Inputs_Metric 31'!$S$6:$S$141,0)   )   )
       )</f>
        <v>No Data</v>
      </c>
      <c r="N628" s="120" t="str">
        <f>IF(J628=0,"No Data",
IF(   OR(     INDEX('Inputs_Metric 31'!$U$6:$U$141,MATCH($J628,'Inputs_Metric 31'!$S$6:$S$141,0))="",     INDEX('Inputs_Metric 31'!$U$6:$U$141,MATCH($J628,'Inputs_Metric 31'!$S$6:$S$141,0))="CDL_Rev"  ),     "No Mapped Crop",INDEX('Inputs_Metric 31'!$U$6:$U$141,MATCH($J628,'Inputs_Metric 31'!$S$6:$S$141,0))))</f>
        <v>No Data</v>
      </c>
      <c r="O628" s="102" t="e">
        <f>IF(N628="No Mapped Crop","",'Inputs_Metric 31'!$H$43*INDEX('Inputs_Metric 31'!$D$6:$D$109,MATCH(CONCATENATE(N628,H628),'Inputs_Metric 31'!$E$6:$E$109,0)))</f>
        <v>#N/A</v>
      </c>
      <c r="P628" s="175" t="e">
        <f>IF(M628="No Mapped Crop","",INDEX('Inputs_Metric 31'!$M$7:$O$26,MATCH(M628,'Inputs_Metric 31'!$G$7:$G$26,0),MATCH('Inputs_Metric 31'!$H$44,'Inputs_Metric 31'!$M$6:$O$6,0)))</f>
        <v>#N/A</v>
      </c>
      <c r="Q628" s="184" t="e">
        <f t="shared" si="34"/>
        <v>#N/A</v>
      </c>
      <c r="R628" s="184" t="e">
        <f t="shared" si="35"/>
        <v>#N/A</v>
      </c>
    </row>
    <row r="629" spans="3:18" x14ac:dyDescent="0.25">
      <c r="C629">
        <f t="shared" si="33"/>
        <v>10</v>
      </c>
      <c r="D629">
        <f>COUNTIF($F$4:F629,F629)</f>
        <v>444</v>
      </c>
      <c r="E629" s="40">
        <f>'Agricultural Data'!C629</f>
        <v>0</v>
      </c>
      <c r="F629" s="40">
        <f>'Agricultural Data'!D629</f>
        <v>0</v>
      </c>
      <c r="G629" s="40">
        <f>'Agricultural Data'!E629</f>
        <v>0</v>
      </c>
      <c r="H629" s="38">
        <f>'Agricultural Data'!F629</f>
        <v>0</v>
      </c>
      <c r="I629" s="38">
        <f>'Agricultural Data'!G629</f>
        <v>0</v>
      </c>
      <c r="J629" s="38">
        <f>'Agricultural Data'!H629</f>
        <v>0</v>
      </c>
      <c r="K629" s="118">
        <f>'Agricultural Data'!I629</f>
        <v>0</v>
      </c>
      <c r="L629" s="121">
        <f>'Agricultural Data'!J629</f>
        <v>0</v>
      </c>
      <c r="M629" s="120" t="str">
        <f>IF(J629=0,"No Data",
IF(     OR(   INDEX('Inputs_Metric 31'!$T$6:$T$141,  MATCH($J629,'Inputs_Metric 31'!$S$6:$S$141,0))  =  "",     INDEX('Inputs_Metric 31'!$T$6:$T$141,MATCH($J629,'Inputs_Metric 31'!$S$6:$S$141,0))="CDL_Rev"),                 "No Mapped Crop",                  INDEX('Inputs_Metric 31'!$T$6:$T$141,MATCH($J629,'Inputs_Metric 31'!$S$6:$S$141,0)   )   )
       )</f>
        <v>No Data</v>
      </c>
      <c r="N629" s="120" t="str">
        <f>IF(J629=0,"No Data",
IF(   OR(     INDEX('Inputs_Metric 31'!$U$6:$U$141,MATCH($J629,'Inputs_Metric 31'!$S$6:$S$141,0))="",     INDEX('Inputs_Metric 31'!$U$6:$U$141,MATCH($J629,'Inputs_Metric 31'!$S$6:$S$141,0))="CDL_Rev"  ),     "No Mapped Crop",INDEX('Inputs_Metric 31'!$U$6:$U$141,MATCH($J629,'Inputs_Metric 31'!$S$6:$S$141,0))))</f>
        <v>No Data</v>
      </c>
      <c r="O629" s="102" t="e">
        <f>IF(N629="No Mapped Crop","",'Inputs_Metric 31'!$H$43*INDEX('Inputs_Metric 31'!$D$6:$D$109,MATCH(CONCATENATE(N629,H629),'Inputs_Metric 31'!$E$6:$E$109,0)))</f>
        <v>#N/A</v>
      </c>
      <c r="P629" s="175" t="e">
        <f>IF(M629="No Mapped Crop","",INDEX('Inputs_Metric 31'!$M$7:$O$26,MATCH(M629,'Inputs_Metric 31'!$G$7:$G$26,0),MATCH('Inputs_Metric 31'!$H$44,'Inputs_Metric 31'!$M$6:$O$6,0)))</f>
        <v>#N/A</v>
      </c>
      <c r="Q629" s="184" t="e">
        <f t="shared" si="34"/>
        <v>#N/A</v>
      </c>
      <c r="R629" s="184" t="e">
        <f t="shared" si="35"/>
        <v>#N/A</v>
      </c>
    </row>
    <row r="630" spans="3:18" x14ac:dyDescent="0.25">
      <c r="C630">
        <f t="shared" si="33"/>
        <v>10</v>
      </c>
      <c r="D630">
        <f>COUNTIF($F$4:F630,F630)</f>
        <v>445</v>
      </c>
      <c r="E630" s="40">
        <f>'Agricultural Data'!C630</f>
        <v>0</v>
      </c>
      <c r="F630" s="40">
        <f>'Agricultural Data'!D630</f>
        <v>0</v>
      </c>
      <c r="G630" s="40">
        <f>'Agricultural Data'!E630</f>
        <v>0</v>
      </c>
      <c r="H630" s="38">
        <f>'Agricultural Data'!F630</f>
        <v>0</v>
      </c>
      <c r="I630" s="38">
        <f>'Agricultural Data'!G630</f>
        <v>0</v>
      </c>
      <c r="J630" s="38">
        <f>'Agricultural Data'!H630</f>
        <v>0</v>
      </c>
      <c r="K630" s="118">
        <f>'Agricultural Data'!I630</f>
        <v>0</v>
      </c>
      <c r="L630" s="121">
        <f>'Agricultural Data'!J630</f>
        <v>0</v>
      </c>
      <c r="M630" s="120" t="str">
        <f>IF(J630=0,"No Data",
IF(     OR(   INDEX('Inputs_Metric 31'!$T$6:$T$141,  MATCH($J630,'Inputs_Metric 31'!$S$6:$S$141,0))  =  "",     INDEX('Inputs_Metric 31'!$T$6:$T$141,MATCH($J630,'Inputs_Metric 31'!$S$6:$S$141,0))="CDL_Rev"),                 "No Mapped Crop",                  INDEX('Inputs_Metric 31'!$T$6:$T$141,MATCH($J630,'Inputs_Metric 31'!$S$6:$S$141,0)   )   )
       )</f>
        <v>No Data</v>
      </c>
      <c r="N630" s="120" t="str">
        <f>IF(J630=0,"No Data",
IF(   OR(     INDEX('Inputs_Metric 31'!$U$6:$U$141,MATCH($J630,'Inputs_Metric 31'!$S$6:$S$141,0))="",     INDEX('Inputs_Metric 31'!$U$6:$U$141,MATCH($J630,'Inputs_Metric 31'!$S$6:$S$141,0))="CDL_Rev"  ),     "No Mapped Crop",INDEX('Inputs_Metric 31'!$U$6:$U$141,MATCH($J630,'Inputs_Metric 31'!$S$6:$S$141,0))))</f>
        <v>No Data</v>
      </c>
      <c r="O630" s="102" t="e">
        <f>IF(N630="No Mapped Crop","",'Inputs_Metric 31'!$H$43*INDEX('Inputs_Metric 31'!$D$6:$D$109,MATCH(CONCATENATE(N630,H630),'Inputs_Metric 31'!$E$6:$E$109,0)))</f>
        <v>#N/A</v>
      </c>
      <c r="P630" s="175" t="e">
        <f>IF(M630="No Mapped Crop","",INDEX('Inputs_Metric 31'!$M$7:$O$26,MATCH(M630,'Inputs_Metric 31'!$G$7:$G$26,0),MATCH('Inputs_Metric 31'!$H$44,'Inputs_Metric 31'!$M$6:$O$6,0)))</f>
        <v>#N/A</v>
      </c>
      <c r="Q630" s="184" t="e">
        <f t="shared" si="34"/>
        <v>#N/A</v>
      </c>
      <c r="R630" s="184" t="e">
        <f t="shared" si="35"/>
        <v>#N/A</v>
      </c>
    </row>
    <row r="631" spans="3:18" x14ac:dyDescent="0.25">
      <c r="C631">
        <f t="shared" si="33"/>
        <v>10</v>
      </c>
      <c r="D631">
        <f>COUNTIF($F$4:F631,F631)</f>
        <v>446</v>
      </c>
      <c r="E631" s="40">
        <f>'Agricultural Data'!C631</f>
        <v>0</v>
      </c>
      <c r="F631" s="40">
        <f>'Agricultural Data'!D631</f>
        <v>0</v>
      </c>
      <c r="G631" s="40">
        <f>'Agricultural Data'!E631</f>
        <v>0</v>
      </c>
      <c r="H631" s="38">
        <f>'Agricultural Data'!F631</f>
        <v>0</v>
      </c>
      <c r="I631" s="38">
        <f>'Agricultural Data'!G631</f>
        <v>0</v>
      </c>
      <c r="J631" s="38">
        <f>'Agricultural Data'!H631</f>
        <v>0</v>
      </c>
      <c r="K631" s="118">
        <f>'Agricultural Data'!I631</f>
        <v>0</v>
      </c>
      <c r="L631" s="121">
        <f>'Agricultural Data'!J631</f>
        <v>0</v>
      </c>
      <c r="M631" s="120" t="str">
        <f>IF(J631=0,"No Data",
IF(     OR(   INDEX('Inputs_Metric 31'!$T$6:$T$141,  MATCH($J631,'Inputs_Metric 31'!$S$6:$S$141,0))  =  "",     INDEX('Inputs_Metric 31'!$T$6:$T$141,MATCH($J631,'Inputs_Metric 31'!$S$6:$S$141,0))="CDL_Rev"),                 "No Mapped Crop",                  INDEX('Inputs_Metric 31'!$T$6:$T$141,MATCH($J631,'Inputs_Metric 31'!$S$6:$S$141,0)   )   )
       )</f>
        <v>No Data</v>
      </c>
      <c r="N631" s="120" t="str">
        <f>IF(J631=0,"No Data",
IF(   OR(     INDEX('Inputs_Metric 31'!$U$6:$U$141,MATCH($J631,'Inputs_Metric 31'!$S$6:$S$141,0))="",     INDEX('Inputs_Metric 31'!$U$6:$U$141,MATCH($J631,'Inputs_Metric 31'!$S$6:$S$141,0))="CDL_Rev"  ),     "No Mapped Crop",INDEX('Inputs_Metric 31'!$U$6:$U$141,MATCH($J631,'Inputs_Metric 31'!$S$6:$S$141,0))))</f>
        <v>No Data</v>
      </c>
      <c r="O631" s="102" t="e">
        <f>IF(N631="No Mapped Crop","",'Inputs_Metric 31'!$H$43*INDEX('Inputs_Metric 31'!$D$6:$D$109,MATCH(CONCATENATE(N631,H631),'Inputs_Metric 31'!$E$6:$E$109,0)))</f>
        <v>#N/A</v>
      </c>
      <c r="P631" s="175" t="e">
        <f>IF(M631="No Mapped Crop","",INDEX('Inputs_Metric 31'!$M$7:$O$26,MATCH(M631,'Inputs_Metric 31'!$G$7:$G$26,0),MATCH('Inputs_Metric 31'!$H$44,'Inputs_Metric 31'!$M$6:$O$6,0)))</f>
        <v>#N/A</v>
      </c>
      <c r="Q631" s="184" t="e">
        <f t="shared" si="34"/>
        <v>#N/A</v>
      </c>
      <c r="R631" s="184" t="e">
        <f t="shared" si="35"/>
        <v>#N/A</v>
      </c>
    </row>
    <row r="632" spans="3:18" x14ac:dyDescent="0.25">
      <c r="C632">
        <f t="shared" si="33"/>
        <v>10</v>
      </c>
      <c r="D632">
        <f>COUNTIF($F$4:F632,F632)</f>
        <v>447</v>
      </c>
      <c r="E632" s="40">
        <f>'Agricultural Data'!C632</f>
        <v>0</v>
      </c>
      <c r="F632" s="40">
        <f>'Agricultural Data'!D632</f>
        <v>0</v>
      </c>
      <c r="G632" s="40">
        <f>'Agricultural Data'!E632</f>
        <v>0</v>
      </c>
      <c r="H632" s="38">
        <f>'Agricultural Data'!F632</f>
        <v>0</v>
      </c>
      <c r="I632" s="38">
        <f>'Agricultural Data'!G632</f>
        <v>0</v>
      </c>
      <c r="J632" s="38">
        <f>'Agricultural Data'!H632</f>
        <v>0</v>
      </c>
      <c r="K632" s="118">
        <f>'Agricultural Data'!I632</f>
        <v>0</v>
      </c>
      <c r="L632" s="121">
        <f>'Agricultural Data'!J632</f>
        <v>0</v>
      </c>
      <c r="M632" s="120" t="str">
        <f>IF(J632=0,"No Data",
IF(     OR(   INDEX('Inputs_Metric 31'!$T$6:$T$141,  MATCH($J632,'Inputs_Metric 31'!$S$6:$S$141,0))  =  "",     INDEX('Inputs_Metric 31'!$T$6:$T$141,MATCH($J632,'Inputs_Metric 31'!$S$6:$S$141,0))="CDL_Rev"),                 "No Mapped Crop",                  INDEX('Inputs_Metric 31'!$T$6:$T$141,MATCH($J632,'Inputs_Metric 31'!$S$6:$S$141,0)   )   )
       )</f>
        <v>No Data</v>
      </c>
      <c r="N632" s="120" t="str">
        <f>IF(J632=0,"No Data",
IF(   OR(     INDEX('Inputs_Metric 31'!$U$6:$U$141,MATCH($J632,'Inputs_Metric 31'!$S$6:$S$141,0))="",     INDEX('Inputs_Metric 31'!$U$6:$U$141,MATCH($J632,'Inputs_Metric 31'!$S$6:$S$141,0))="CDL_Rev"  ),     "No Mapped Crop",INDEX('Inputs_Metric 31'!$U$6:$U$141,MATCH($J632,'Inputs_Metric 31'!$S$6:$S$141,0))))</f>
        <v>No Data</v>
      </c>
      <c r="O632" s="102" t="e">
        <f>IF(N632="No Mapped Crop","",'Inputs_Metric 31'!$H$43*INDEX('Inputs_Metric 31'!$D$6:$D$109,MATCH(CONCATENATE(N632,H632),'Inputs_Metric 31'!$E$6:$E$109,0)))</f>
        <v>#N/A</v>
      </c>
      <c r="P632" s="175" t="e">
        <f>IF(M632="No Mapped Crop","",INDEX('Inputs_Metric 31'!$M$7:$O$26,MATCH(M632,'Inputs_Metric 31'!$G$7:$G$26,0),MATCH('Inputs_Metric 31'!$H$44,'Inputs_Metric 31'!$M$6:$O$6,0)))</f>
        <v>#N/A</v>
      </c>
      <c r="Q632" s="184" t="e">
        <f t="shared" si="34"/>
        <v>#N/A</v>
      </c>
      <c r="R632" s="184" t="e">
        <f t="shared" si="35"/>
        <v>#N/A</v>
      </c>
    </row>
    <row r="633" spans="3:18" x14ac:dyDescent="0.25">
      <c r="C633">
        <f t="shared" si="33"/>
        <v>10</v>
      </c>
      <c r="D633">
        <f>COUNTIF($F$4:F633,F633)</f>
        <v>448</v>
      </c>
      <c r="E633" s="40">
        <f>'Agricultural Data'!C633</f>
        <v>0</v>
      </c>
      <c r="F633" s="40">
        <f>'Agricultural Data'!D633</f>
        <v>0</v>
      </c>
      <c r="G633" s="40">
        <f>'Agricultural Data'!E633</f>
        <v>0</v>
      </c>
      <c r="H633" s="38">
        <f>'Agricultural Data'!F633</f>
        <v>0</v>
      </c>
      <c r="I633" s="38">
        <f>'Agricultural Data'!G633</f>
        <v>0</v>
      </c>
      <c r="J633" s="38">
        <f>'Agricultural Data'!H633</f>
        <v>0</v>
      </c>
      <c r="K633" s="118">
        <f>'Agricultural Data'!I633</f>
        <v>0</v>
      </c>
      <c r="L633" s="121">
        <f>'Agricultural Data'!J633</f>
        <v>0</v>
      </c>
      <c r="M633" s="120" t="str">
        <f>IF(J633=0,"No Data",
IF(     OR(   INDEX('Inputs_Metric 31'!$T$6:$T$141,  MATCH($J633,'Inputs_Metric 31'!$S$6:$S$141,0))  =  "",     INDEX('Inputs_Metric 31'!$T$6:$T$141,MATCH($J633,'Inputs_Metric 31'!$S$6:$S$141,0))="CDL_Rev"),                 "No Mapped Crop",                  INDEX('Inputs_Metric 31'!$T$6:$T$141,MATCH($J633,'Inputs_Metric 31'!$S$6:$S$141,0)   )   )
       )</f>
        <v>No Data</v>
      </c>
      <c r="N633" s="120" t="str">
        <f>IF(J633=0,"No Data",
IF(   OR(     INDEX('Inputs_Metric 31'!$U$6:$U$141,MATCH($J633,'Inputs_Metric 31'!$S$6:$S$141,0))="",     INDEX('Inputs_Metric 31'!$U$6:$U$141,MATCH($J633,'Inputs_Metric 31'!$S$6:$S$141,0))="CDL_Rev"  ),     "No Mapped Crop",INDEX('Inputs_Metric 31'!$U$6:$U$141,MATCH($J633,'Inputs_Metric 31'!$S$6:$S$141,0))))</f>
        <v>No Data</v>
      </c>
      <c r="O633" s="102" t="e">
        <f>IF(N633="No Mapped Crop","",'Inputs_Metric 31'!$H$43*INDEX('Inputs_Metric 31'!$D$6:$D$109,MATCH(CONCATENATE(N633,H633),'Inputs_Metric 31'!$E$6:$E$109,0)))</f>
        <v>#N/A</v>
      </c>
      <c r="P633" s="175" t="e">
        <f>IF(M633="No Mapped Crop","",INDEX('Inputs_Metric 31'!$M$7:$O$26,MATCH(M633,'Inputs_Metric 31'!$G$7:$G$26,0),MATCH('Inputs_Metric 31'!$H$44,'Inputs_Metric 31'!$M$6:$O$6,0)))</f>
        <v>#N/A</v>
      </c>
      <c r="Q633" s="184" t="e">
        <f t="shared" si="34"/>
        <v>#N/A</v>
      </c>
      <c r="R633" s="184" t="e">
        <f t="shared" si="35"/>
        <v>#N/A</v>
      </c>
    </row>
    <row r="634" spans="3:18" x14ac:dyDescent="0.25">
      <c r="C634">
        <f t="shared" si="33"/>
        <v>10</v>
      </c>
      <c r="D634">
        <f>COUNTIF($F$4:F634,F634)</f>
        <v>449</v>
      </c>
      <c r="E634" s="40">
        <f>'Agricultural Data'!C634</f>
        <v>0</v>
      </c>
      <c r="F634" s="40">
        <f>'Agricultural Data'!D634</f>
        <v>0</v>
      </c>
      <c r="G634" s="40">
        <f>'Agricultural Data'!E634</f>
        <v>0</v>
      </c>
      <c r="H634" s="38">
        <f>'Agricultural Data'!F634</f>
        <v>0</v>
      </c>
      <c r="I634" s="38">
        <f>'Agricultural Data'!G634</f>
        <v>0</v>
      </c>
      <c r="J634" s="38">
        <f>'Agricultural Data'!H634</f>
        <v>0</v>
      </c>
      <c r="K634" s="118">
        <f>'Agricultural Data'!I634</f>
        <v>0</v>
      </c>
      <c r="L634" s="121">
        <f>'Agricultural Data'!J634</f>
        <v>0</v>
      </c>
      <c r="M634" s="120" t="str">
        <f>IF(J634=0,"No Data",
IF(     OR(   INDEX('Inputs_Metric 31'!$T$6:$T$141,  MATCH($J634,'Inputs_Metric 31'!$S$6:$S$141,0))  =  "",     INDEX('Inputs_Metric 31'!$T$6:$T$141,MATCH($J634,'Inputs_Metric 31'!$S$6:$S$141,0))="CDL_Rev"),                 "No Mapped Crop",                  INDEX('Inputs_Metric 31'!$T$6:$T$141,MATCH($J634,'Inputs_Metric 31'!$S$6:$S$141,0)   )   )
       )</f>
        <v>No Data</v>
      </c>
      <c r="N634" s="120" t="str">
        <f>IF(J634=0,"No Data",
IF(   OR(     INDEX('Inputs_Metric 31'!$U$6:$U$141,MATCH($J634,'Inputs_Metric 31'!$S$6:$S$141,0))="",     INDEX('Inputs_Metric 31'!$U$6:$U$141,MATCH($J634,'Inputs_Metric 31'!$S$6:$S$141,0))="CDL_Rev"  ),     "No Mapped Crop",INDEX('Inputs_Metric 31'!$U$6:$U$141,MATCH($J634,'Inputs_Metric 31'!$S$6:$S$141,0))))</f>
        <v>No Data</v>
      </c>
      <c r="O634" s="102" t="e">
        <f>IF(N634="No Mapped Crop","",'Inputs_Metric 31'!$H$43*INDEX('Inputs_Metric 31'!$D$6:$D$109,MATCH(CONCATENATE(N634,H634),'Inputs_Metric 31'!$E$6:$E$109,0)))</f>
        <v>#N/A</v>
      </c>
      <c r="P634" s="175" t="e">
        <f>IF(M634="No Mapped Crop","",INDEX('Inputs_Metric 31'!$M$7:$O$26,MATCH(M634,'Inputs_Metric 31'!$G$7:$G$26,0),MATCH('Inputs_Metric 31'!$H$44,'Inputs_Metric 31'!$M$6:$O$6,0)))</f>
        <v>#N/A</v>
      </c>
      <c r="Q634" s="184" t="e">
        <f t="shared" si="34"/>
        <v>#N/A</v>
      </c>
      <c r="R634" s="184" t="e">
        <f t="shared" si="35"/>
        <v>#N/A</v>
      </c>
    </row>
    <row r="635" spans="3:18" x14ac:dyDescent="0.25">
      <c r="C635">
        <f t="shared" si="33"/>
        <v>10</v>
      </c>
      <c r="D635">
        <f>COUNTIF($F$4:F635,F635)</f>
        <v>450</v>
      </c>
      <c r="E635" s="40">
        <f>'Agricultural Data'!C635</f>
        <v>0</v>
      </c>
      <c r="F635" s="40">
        <f>'Agricultural Data'!D635</f>
        <v>0</v>
      </c>
      <c r="G635" s="40">
        <f>'Agricultural Data'!E635</f>
        <v>0</v>
      </c>
      <c r="H635" s="38">
        <f>'Agricultural Data'!F635</f>
        <v>0</v>
      </c>
      <c r="I635" s="38">
        <f>'Agricultural Data'!G635</f>
        <v>0</v>
      </c>
      <c r="J635" s="38">
        <f>'Agricultural Data'!H635</f>
        <v>0</v>
      </c>
      <c r="K635" s="118">
        <f>'Agricultural Data'!I635</f>
        <v>0</v>
      </c>
      <c r="L635" s="121">
        <f>'Agricultural Data'!J635</f>
        <v>0</v>
      </c>
      <c r="M635" s="120" t="str">
        <f>IF(J635=0,"No Data",
IF(     OR(   INDEX('Inputs_Metric 31'!$T$6:$T$141,  MATCH($J635,'Inputs_Metric 31'!$S$6:$S$141,0))  =  "",     INDEX('Inputs_Metric 31'!$T$6:$T$141,MATCH($J635,'Inputs_Metric 31'!$S$6:$S$141,0))="CDL_Rev"),                 "No Mapped Crop",                  INDEX('Inputs_Metric 31'!$T$6:$T$141,MATCH($J635,'Inputs_Metric 31'!$S$6:$S$141,0)   )   )
       )</f>
        <v>No Data</v>
      </c>
      <c r="N635" s="120" t="str">
        <f>IF(J635=0,"No Data",
IF(   OR(     INDEX('Inputs_Metric 31'!$U$6:$U$141,MATCH($J635,'Inputs_Metric 31'!$S$6:$S$141,0))="",     INDEX('Inputs_Metric 31'!$U$6:$U$141,MATCH($J635,'Inputs_Metric 31'!$S$6:$S$141,0))="CDL_Rev"  ),     "No Mapped Crop",INDEX('Inputs_Metric 31'!$U$6:$U$141,MATCH($J635,'Inputs_Metric 31'!$S$6:$S$141,0))))</f>
        <v>No Data</v>
      </c>
      <c r="O635" s="102" t="e">
        <f>IF(N635="No Mapped Crop","",'Inputs_Metric 31'!$H$43*INDEX('Inputs_Metric 31'!$D$6:$D$109,MATCH(CONCATENATE(N635,H635),'Inputs_Metric 31'!$E$6:$E$109,0)))</f>
        <v>#N/A</v>
      </c>
      <c r="P635" s="175" t="e">
        <f>IF(M635="No Mapped Crop","",INDEX('Inputs_Metric 31'!$M$7:$O$26,MATCH(M635,'Inputs_Metric 31'!$G$7:$G$26,0),MATCH('Inputs_Metric 31'!$H$44,'Inputs_Metric 31'!$M$6:$O$6,0)))</f>
        <v>#N/A</v>
      </c>
      <c r="Q635" s="184" t="e">
        <f t="shared" si="34"/>
        <v>#N/A</v>
      </c>
      <c r="R635" s="184" t="e">
        <f t="shared" si="35"/>
        <v>#N/A</v>
      </c>
    </row>
    <row r="636" spans="3:18" x14ac:dyDescent="0.25">
      <c r="C636">
        <f t="shared" si="33"/>
        <v>10</v>
      </c>
      <c r="D636">
        <f>COUNTIF($F$4:F636,F636)</f>
        <v>451</v>
      </c>
      <c r="E636" s="40">
        <f>'Agricultural Data'!C636</f>
        <v>0</v>
      </c>
      <c r="F636" s="40">
        <f>'Agricultural Data'!D636</f>
        <v>0</v>
      </c>
      <c r="G636" s="40">
        <f>'Agricultural Data'!E636</f>
        <v>0</v>
      </c>
      <c r="H636" s="38">
        <f>'Agricultural Data'!F636</f>
        <v>0</v>
      </c>
      <c r="I636" s="38">
        <f>'Agricultural Data'!G636</f>
        <v>0</v>
      </c>
      <c r="J636" s="38">
        <f>'Agricultural Data'!H636</f>
        <v>0</v>
      </c>
      <c r="K636" s="118">
        <f>'Agricultural Data'!I636</f>
        <v>0</v>
      </c>
      <c r="L636" s="121">
        <f>'Agricultural Data'!J636</f>
        <v>0</v>
      </c>
      <c r="M636" s="120" t="str">
        <f>IF(J636=0,"No Data",
IF(     OR(   INDEX('Inputs_Metric 31'!$T$6:$T$141,  MATCH($J636,'Inputs_Metric 31'!$S$6:$S$141,0))  =  "",     INDEX('Inputs_Metric 31'!$T$6:$T$141,MATCH($J636,'Inputs_Metric 31'!$S$6:$S$141,0))="CDL_Rev"),                 "No Mapped Crop",                  INDEX('Inputs_Metric 31'!$T$6:$T$141,MATCH($J636,'Inputs_Metric 31'!$S$6:$S$141,0)   )   )
       )</f>
        <v>No Data</v>
      </c>
      <c r="N636" s="120" t="str">
        <f>IF(J636=0,"No Data",
IF(   OR(     INDEX('Inputs_Metric 31'!$U$6:$U$141,MATCH($J636,'Inputs_Metric 31'!$S$6:$S$141,0))="",     INDEX('Inputs_Metric 31'!$U$6:$U$141,MATCH($J636,'Inputs_Metric 31'!$S$6:$S$141,0))="CDL_Rev"  ),     "No Mapped Crop",INDEX('Inputs_Metric 31'!$U$6:$U$141,MATCH($J636,'Inputs_Metric 31'!$S$6:$S$141,0))))</f>
        <v>No Data</v>
      </c>
      <c r="O636" s="102" t="e">
        <f>IF(N636="No Mapped Crop","",'Inputs_Metric 31'!$H$43*INDEX('Inputs_Metric 31'!$D$6:$D$109,MATCH(CONCATENATE(N636,H636),'Inputs_Metric 31'!$E$6:$E$109,0)))</f>
        <v>#N/A</v>
      </c>
      <c r="P636" s="175" t="e">
        <f>IF(M636="No Mapped Crop","",INDEX('Inputs_Metric 31'!$M$7:$O$26,MATCH(M636,'Inputs_Metric 31'!$G$7:$G$26,0),MATCH('Inputs_Metric 31'!$H$44,'Inputs_Metric 31'!$M$6:$O$6,0)))</f>
        <v>#N/A</v>
      </c>
      <c r="Q636" s="184" t="e">
        <f t="shared" si="34"/>
        <v>#N/A</v>
      </c>
      <c r="R636" s="184" t="e">
        <f t="shared" si="35"/>
        <v>#N/A</v>
      </c>
    </row>
    <row r="637" spans="3:18" x14ac:dyDescent="0.25">
      <c r="C637">
        <f t="shared" si="33"/>
        <v>10</v>
      </c>
      <c r="D637">
        <f>COUNTIF($F$4:F637,F637)</f>
        <v>452</v>
      </c>
      <c r="E637" s="40">
        <f>'Agricultural Data'!C637</f>
        <v>0</v>
      </c>
      <c r="F637" s="40">
        <f>'Agricultural Data'!D637</f>
        <v>0</v>
      </c>
      <c r="G637" s="40">
        <f>'Agricultural Data'!E637</f>
        <v>0</v>
      </c>
      <c r="H637" s="38">
        <f>'Agricultural Data'!F637</f>
        <v>0</v>
      </c>
      <c r="I637" s="38">
        <f>'Agricultural Data'!G637</f>
        <v>0</v>
      </c>
      <c r="J637" s="38">
        <f>'Agricultural Data'!H637</f>
        <v>0</v>
      </c>
      <c r="K637" s="118">
        <f>'Agricultural Data'!I637</f>
        <v>0</v>
      </c>
      <c r="L637" s="121">
        <f>'Agricultural Data'!J637</f>
        <v>0</v>
      </c>
      <c r="M637" s="120" t="str">
        <f>IF(J637=0,"No Data",
IF(     OR(   INDEX('Inputs_Metric 31'!$T$6:$T$141,  MATCH($J637,'Inputs_Metric 31'!$S$6:$S$141,0))  =  "",     INDEX('Inputs_Metric 31'!$T$6:$T$141,MATCH($J637,'Inputs_Metric 31'!$S$6:$S$141,0))="CDL_Rev"),                 "No Mapped Crop",                  INDEX('Inputs_Metric 31'!$T$6:$T$141,MATCH($J637,'Inputs_Metric 31'!$S$6:$S$141,0)   )   )
       )</f>
        <v>No Data</v>
      </c>
      <c r="N637" s="120" t="str">
        <f>IF(J637=0,"No Data",
IF(   OR(     INDEX('Inputs_Metric 31'!$U$6:$U$141,MATCH($J637,'Inputs_Metric 31'!$S$6:$S$141,0))="",     INDEX('Inputs_Metric 31'!$U$6:$U$141,MATCH($J637,'Inputs_Metric 31'!$S$6:$S$141,0))="CDL_Rev"  ),     "No Mapped Crop",INDEX('Inputs_Metric 31'!$U$6:$U$141,MATCH($J637,'Inputs_Metric 31'!$S$6:$S$141,0))))</f>
        <v>No Data</v>
      </c>
      <c r="O637" s="102" t="e">
        <f>IF(N637="No Mapped Crop","",'Inputs_Metric 31'!$H$43*INDEX('Inputs_Metric 31'!$D$6:$D$109,MATCH(CONCATENATE(N637,H637),'Inputs_Metric 31'!$E$6:$E$109,0)))</f>
        <v>#N/A</v>
      </c>
      <c r="P637" s="175" t="e">
        <f>IF(M637="No Mapped Crop","",INDEX('Inputs_Metric 31'!$M$7:$O$26,MATCH(M637,'Inputs_Metric 31'!$G$7:$G$26,0),MATCH('Inputs_Metric 31'!$H$44,'Inputs_Metric 31'!$M$6:$O$6,0)))</f>
        <v>#N/A</v>
      </c>
      <c r="Q637" s="184" t="e">
        <f t="shared" si="34"/>
        <v>#N/A</v>
      </c>
      <c r="R637" s="184" t="e">
        <f t="shared" si="35"/>
        <v>#N/A</v>
      </c>
    </row>
    <row r="638" spans="3:18" x14ac:dyDescent="0.25">
      <c r="C638">
        <f t="shared" si="33"/>
        <v>10</v>
      </c>
      <c r="D638">
        <f>COUNTIF($F$4:F638,F638)</f>
        <v>453</v>
      </c>
      <c r="E638" s="40">
        <f>'Agricultural Data'!C638</f>
        <v>0</v>
      </c>
      <c r="F638" s="40">
        <f>'Agricultural Data'!D638</f>
        <v>0</v>
      </c>
      <c r="G638" s="40">
        <f>'Agricultural Data'!E638</f>
        <v>0</v>
      </c>
      <c r="H638" s="38">
        <f>'Agricultural Data'!F638</f>
        <v>0</v>
      </c>
      <c r="I638" s="38">
        <f>'Agricultural Data'!G638</f>
        <v>0</v>
      </c>
      <c r="J638" s="38">
        <f>'Agricultural Data'!H638</f>
        <v>0</v>
      </c>
      <c r="K638" s="118">
        <f>'Agricultural Data'!I638</f>
        <v>0</v>
      </c>
      <c r="L638" s="121">
        <f>'Agricultural Data'!J638</f>
        <v>0</v>
      </c>
      <c r="M638" s="120" t="str">
        <f>IF(J638=0,"No Data",
IF(     OR(   INDEX('Inputs_Metric 31'!$T$6:$T$141,  MATCH($J638,'Inputs_Metric 31'!$S$6:$S$141,0))  =  "",     INDEX('Inputs_Metric 31'!$T$6:$T$141,MATCH($J638,'Inputs_Metric 31'!$S$6:$S$141,0))="CDL_Rev"),                 "No Mapped Crop",                  INDEX('Inputs_Metric 31'!$T$6:$T$141,MATCH($J638,'Inputs_Metric 31'!$S$6:$S$141,0)   )   )
       )</f>
        <v>No Data</v>
      </c>
      <c r="N638" s="120" t="str">
        <f>IF(J638=0,"No Data",
IF(   OR(     INDEX('Inputs_Metric 31'!$U$6:$U$141,MATCH($J638,'Inputs_Metric 31'!$S$6:$S$141,0))="",     INDEX('Inputs_Metric 31'!$U$6:$U$141,MATCH($J638,'Inputs_Metric 31'!$S$6:$S$141,0))="CDL_Rev"  ),     "No Mapped Crop",INDEX('Inputs_Metric 31'!$U$6:$U$141,MATCH($J638,'Inputs_Metric 31'!$S$6:$S$141,0))))</f>
        <v>No Data</v>
      </c>
      <c r="O638" s="102" t="e">
        <f>IF(N638="No Mapped Crop","",'Inputs_Metric 31'!$H$43*INDEX('Inputs_Metric 31'!$D$6:$D$109,MATCH(CONCATENATE(N638,H638),'Inputs_Metric 31'!$E$6:$E$109,0)))</f>
        <v>#N/A</v>
      </c>
      <c r="P638" s="175" t="e">
        <f>IF(M638="No Mapped Crop","",INDEX('Inputs_Metric 31'!$M$7:$O$26,MATCH(M638,'Inputs_Metric 31'!$G$7:$G$26,0),MATCH('Inputs_Metric 31'!$H$44,'Inputs_Metric 31'!$M$6:$O$6,0)))</f>
        <v>#N/A</v>
      </c>
      <c r="Q638" s="184" t="e">
        <f t="shared" si="34"/>
        <v>#N/A</v>
      </c>
      <c r="R638" s="184" t="e">
        <f t="shared" si="35"/>
        <v>#N/A</v>
      </c>
    </row>
    <row r="639" spans="3:18" x14ac:dyDescent="0.25">
      <c r="C639">
        <f t="shared" si="33"/>
        <v>10</v>
      </c>
      <c r="D639">
        <f>COUNTIF($F$4:F639,F639)</f>
        <v>454</v>
      </c>
      <c r="E639" s="40">
        <f>'Agricultural Data'!C639</f>
        <v>0</v>
      </c>
      <c r="F639" s="40">
        <f>'Agricultural Data'!D639</f>
        <v>0</v>
      </c>
      <c r="G639" s="40">
        <f>'Agricultural Data'!E639</f>
        <v>0</v>
      </c>
      <c r="H639" s="38">
        <f>'Agricultural Data'!F639</f>
        <v>0</v>
      </c>
      <c r="I639" s="38">
        <f>'Agricultural Data'!G639</f>
        <v>0</v>
      </c>
      <c r="J639" s="38">
        <f>'Agricultural Data'!H639</f>
        <v>0</v>
      </c>
      <c r="K639" s="118">
        <f>'Agricultural Data'!I639</f>
        <v>0</v>
      </c>
      <c r="L639" s="121">
        <f>'Agricultural Data'!J639</f>
        <v>0</v>
      </c>
      <c r="M639" s="120" t="str">
        <f>IF(J639=0,"No Data",
IF(     OR(   INDEX('Inputs_Metric 31'!$T$6:$T$141,  MATCH($J639,'Inputs_Metric 31'!$S$6:$S$141,0))  =  "",     INDEX('Inputs_Metric 31'!$T$6:$T$141,MATCH($J639,'Inputs_Metric 31'!$S$6:$S$141,0))="CDL_Rev"),                 "No Mapped Crop",                  INDEX('Inputs_Metric 31'!$T$6:$T$141,MATCH($J639,'Inputs_Metric 31'!$S$6:$S$141,0)   )   )
       )</f>
        <v>No Data</v>
      </c>
      <c r="N639" s="120" t="str">
        <f>IF(J639=0,"No Data",
IF(   OR(     INDEX('Inputs_Metric 31'!$U$6:$U$141,MATCH($J639,'Inputs_Metric 31'!$S$6:$S$141,0))="",     INDEX('Inputs_Metric 31'!$U$6:$U$141,MATCH($J639,'Inputs_Metric 31'!$S$6:$S$141,0))="CDL_Rev"  ),     "No Mapped Crop",INDEX('Inputs_Metric 31'!$U$6:$U$141,MATCH($J639,'Inputs_Metric 31'!$S$6:$S$141,0))))</f>
        <v>No Data</v>
      </c>
      <c r="O639" s="102" t="e">
        <f>IF(N639="No Mapped Crop","",'Inputs_Metric 31'!$H$43*INDEX('Inputs_Metric 31'!$D$6:$D$109,MATCH(CONCATENATE(N639,H639),'Inputs_Metric 31'!$E$6:$E$109,0)))</f>
        <v>#N/A</v>
      </c>
      <c r="P639" s="175" t="e">
        <f>IF(M639="No Mapped Crop","",INDEX('Inputs_Metric 31'!$M$7:$O$26,MATCH(M639,'Inputs_Metric 31'!$G$7:$G$26,0),MATCH('Inputs_Metric 31'!$H$44,'Inputs_Metric 31'!$M$6:$O$6,0)))</f>
        <v>#N/A</v>
      </c>
      <c r="Q639" s="184" t="e">
        <f t="shared" si="34"/>
        <v>#N/A</v>
      </c>
      <c r="R639" s="184" t="e">
        <f t="shared" si="35"/>
        <v>#N/A</v>
      </c>
    </row>
    <row r="640" spans="3:18" x14ac:dyDescent="0.25">
      <c r="C640">
        <f t="shared" si="33"/>
        <v>10</v>
      </c>
      <c r="D640">
        <f>COUNTIF($F$4:F640,F640)</f>
        <v>455</v>
      </c>
      <c r="E640" s="40">
        <f>'Agricultural Data'!C640</f>
        <v>0</v>
      </c>
      <c r="F640" s="40">
        <f>'Agricultural Data'!D640</f>
        <v>0</v>
      </c>
      <c r="G640" s="40">
        <f>'Agricultural Data'!E640</f>
        <v>0</v>
      </c>
      <c r="H640" s="38">
        <f>'Agricultural Data'!F640</f>
        <v>0</v>
      </c>
      <c r="I640" s="38">
        <f>'Agricultural Data'!G640</f>
        <v>0</v>
      </c>
      <c r="J640" s="38">
        <f>'Agricultural Data'!H640</f>
        <v>0</v>
      </c>
      <c r="K640" s="118">
        <f>'Agricultural Data'!I640</f>
        <v>0</v>
      </c>
      <c r="L640" s="121">
        <f>'Agricultural Data'!J640</f>
        <v>0</v>
      </c>
      <c r="M640" s="120" t="str">
        <f>IF(J640=0,"No Data",
IF(     OR(   INDEX('Inputs_Metric 31'!$T$6:$T$141,  MATCH($J640,'Inputs_Metric 31'!$S$6:$S$141,0))  =  "",     INDEX('Inputs_Metric 31'!$T$6:$T$141,MATCH($J640,'Inputs_Metric 31'!$S$6:$S$141,0))="CDL_Rev"),                 "No Mapped Crop",                  INDEX('Inputs_Metric 31'!$T$6:$T$141,MATCH($J640,'Inputs_Metric 31'!$S$6:$S$141,0)   )   )
       )</f>
        <v>No Data</v>
      </c>
      <c r="N640" s="120" t="str">
        <f>IF(J640=0,"No Data",
IF(   OR(     INDEX('Inputs_Metric 31'!$U$6:$U$141,MATCH($J640,'Inputs_Metric 31'!$S$6:$S$141,0))="",     INDEX('Inputs_Metric 31'!$U$6:$U$141,MATCH($J640,'Inputs_Metric 31'!$S$6:$S$141,0))="CDL_Rev"  ),     "No Mapped Crop",INDEX('Inputs_Metric 31'!$U$6:$U$141,MATCH($J640,'Inputs_Metric 31'!$S$6:$S$141,0))))</f>
        <v>No Data</v>
      </c>
      <c r="O640" s="102" t="e">
        <f>IF(N640="No Mapped Crop","",'Inputs_Metric 31'!$H$43*INDEX('Inputs_Metric 31'!$D$6:$D$109,MATCH(CONCATENATE(N640,H640),'Inputs_Metric 31'!$E$6:$E$109,0)))</f>
        <v>#N/A</v>
      </c>
      <c r="P640" s="175" t="e">
        <f>IF(M640="No Mapped Crop","",INDEX('Inputs_Metric 31'!$M$7:$O$26,MATCH(M640,'Inputs_Metric 31'!$G$7:$G$26,0),MATCH('Inputs_Metric 31'!$H$44,'Inputs_Metric 31'!$M$6:$O$6,0)))</f>
        <v>#N/A</v>
      </c>
      <c r="Q640" s="184" t="e">
        <f t="shared" si="34"/>
        <v>#N/A</v>
      </c>
      <c r="R640" s="184" t="e">
        <f t="shared" si="35"/>
        <v>#N/A</v>
      </c>
    </row>
    <row r="641" spans="3:18" x14ac:dyDescent="0.25">
      <c r="C641">
        <f t="shared" si="33"/>
        <v>10</v>
      </c>
      <c r="D641">
        <f>COUNTIF($F$4:F641,F641)</f>
        <v>456</v>
      </c>
      <c r="E641" s="40">
        <f>'Agricultural Data'!C641</f>
        <v>0</v>
      </c>
      <c r="F641" s="40">
        <f>'Agricultural Data'!D641</f>
        <v>0</v>
      </c>
      <c r="G641" s="40">
        <f>'Agricultural Data'!E641</f>
        <v>0</v>
      </c>
      <c r="H641" s="38">
        <f>'Agricultural Data'!F641</f>
        <v>0</v>
      </c>
      <c r="I641" s="38">
        <f>'Agricultural Data'!G641</f>
        <v>0</v>
      </c>
      <c r="J641" s="38">
        <f>'Agricultural Data'!H641</f>
        <v>0</v>
      </c>
      <c r="K641" s="118">
        <f>'Agricultural Data'!I641</f>
        <v>0</v>
      </c>
      <c r="L641" s="121">
        <f>'Agricultural Data'!J641</f>
        <v>0</v>
      </c>
      <c r="M641" s="120" t="str">
        <f>IF(J641=0,"No Data",
IF(     OR(   INDEX('Inputs_Metric 31'!$T$6:$T$141,  MATCH($J641,'Inputs_Metric 31'!$S$6:$S$141,0))  =  "",     INDEX('Inputs_Metric 31'!$T$6:$T$141,MATCH($J641,'Inputs_Metric 31'!$S$6:$S$141,0))="CDL_Rev"),                 "No Mapped Crop",                  INDEX('Inputs_Metric 31'!$T$6:$T$141,MATCH($J641,'Inputs_Metric 31'!$S$6:$S$141,0)   )   )
       )</f>
        <v>No Data</v>
      </c>
      <c r="N641" s="120" t="str">
        <f>IF(J641=0,"No Data",
IF(   OR(     INDEX('Inputs_Metric 31'!$U$6:$U$141,MATCH($J641,'Inputs_Metric 31'!$S$6:$S$141,0))="",     INDEX('Inputs_Metric 31'!$U$6:$U$141,MATCH($J641,'Inputs_Metric 31'!$S$6:$S$141,0))="CDL_Rev"  ),     "No Mapped Crop",INDEX('Inputs_Metric 31'!$U$6:$U$141,MATCH($J641,'Inputs_Metric 31'!$S$6:$S$141,0))))</f>
        <v>No Data</v>
      </c>
      <c r="O641" s="102" t="e">
        <f>IF(N641="No Mapped Crop","",'Inputs_Metric 31'!$H$43*INDEX('Inputs_Metric 31'!$D$6:$D$109,MATCH(CONCATENATE(N641,H641),'Inputs_Metric 31'!$E$6:$E$109,0)))</f>
        <v>#N/A</v>
      </c>
      <c r="P641" s="175" t="e">
        <f>IF(M641="No Mapped Crop","",INDEX('Inputs_Metric 31'!$M$7:$O$26,MATCH(M641,'Inputs_Metric 31'!$G$7:$G$26,0),MATCH('Inputs_Metric 31'!$H$44,'Inputs_Metric 31'!$M$6:$O$6,0)))</f>
        <v>#N/A</v>
      </c>
      <c r="Q641" s="184" t="e">
        <f t="shared" si="34"/>
        <v>#N/A</v>
      </c>
      <c r="R641" s="184" t="e">
        <f t="shared" si="35"/>
        <v>#N/A</v>
      </c>
    </row>
    <row r="642" spans="3:18" x14ac:dyDescent="0.25">
      <c r="C642">
        <f t="shared" si="33"/>
        <v>10</v>
      </c>
      <c r="D642">
        <f>COUNTIF($F$4:F642,F642)</f>
        <v>457</v>
      </c>
      <c r="E642" s="40">
        <f>'Agricultural Data'!C642</f>
        <v>0</v>
      </c>
      <c r="F642" s="40">
        <f>'Agricultural Data'!D642</f>
        <v>0</v>
      </c>
      <c r="G642" s="40">
        <f>'Agricultural Data'!E642</f>
        <v>0</v>
      </c>
      <c r="H642" s="38">
        <f>'Agricultural Data'!F642</f>
        <v>0</v>
      </c>
      <c r="I642" s="38">
        <f>'Agricultural Data'!G642</f>
        <v>0</v>
      </c>
      <c r="J642" s="38">
        <f>'Agricultural Data'!H642</f>
        <v>0</v>
      </c>
      <c r="K642" s="118">
        <f>'Agricultural Data'!I642</f>
        <v>0</v>
      </c>
      <c r="L642" s="121">
        <f>'Agricultural Data'!J642</f>
        <v>0</v>
      </c>
      <c r="M642" s="120" t="str">
        <f>IF(J642=0,"No Data",
IF(     OR(   INDEX('Inputs_Metric 31'!$T$6:$T$141,  MATCH($J642,'Inputs_Metric 31'!$S$6:$S$141,0))  =  "",     INDEX('Inputs_Metric 31'!$T$6:$T$141,MATCH($J642,'Inputs_Metric 31'!$S$6:$S$141,0))="CDL_Rev"),                 "No Mapped Crop",                  INDEX('Inputs_Metric 31'!$T$6:$T$141,MATCH($J642,'Inputs_Metric 31'!$S$6:$S$141,0)   )   )
       )</f>
        <v>No Data</v>
      </c>
      <c r="N642" s="120" t="str">
        <f>IF(J642=0,"No Data",
IF(   OR(     INDEX('Inputs_Metric 31'!$U$6:$U$141,MATCH($J642,'Inputs_Metric 31'!$S$6:$S$141,0))="",     INDEX('Inputs_Metric 31'!$U$6:$U$141,MATCH($J642,'Inputs_Metric 31'!$S$6:$S$141,0))="CDL_Rev"  ),     "No Mapped Crop",INDEX('Inputs_Metric 31'!$U$6:$U$141,MATCH($J642,'Inputs_Metric 31'!$S$6:$S$141,0))))</f>
        <v>No Data</v>
      </c>
      <c r="O642" s="102" t="e">
        <f>IF(N642="No Mapped Crop","",'Inputs_Metric 31'!$H$43*INDEX('Inputs_Metric 31'!$D$6:$D$109,MATCH(CONCATENATE(N642,H642),'Inputs_Metric 31'!$E$6:$E$109,0)))</f>
        <v>#N/A</v>
      </c>
      <c r="P642" s="175" t="e">
        <f>IF(M642="No Mapped Crop","",INDEX('Inputs_Metric 31'!$M$7:$O$26,MATCH(M642,'Inputs_Metric 31'!$G$7:$G$26,0),MATCH('Inputs_Metric 31'!$H$44,'Inputs_Metric 31'!$M$6:$O$6,0)))</f>
        <v>#N/A</v>
      </c>
      <c r="Q642" s="184" t="e">
        <f t="shared" si="34"/>
        <v>#N/A</v>
      </c>
      <c r="R642" s="184" t="e">
        <f t="shared" si="35"/>
        <v>#N/A</v>
      </c>
    </row>
    <row r="643" spans="3:18" x14ac:dyDescent="0.25">
      <c r="C643">
        <f t="shared" si="33"/>
        <v>10</v>
      </c>
      <c r="D643">
        <f>COUNTIF($F$4:F643,F643)</f>
        <v>458</v>
      </c>
      <c r="E643" s="40">
        <f>'Agricultural Data'!C643</f>
        <v>0</v>
      </c>
      <c r="F643" s="40">
        <f>'Agricultural Data'!D643</f>
        <v>0</v>
      </c>
      <c r="G643" s="40">
        <f>'Agricultural Data'!E643</f>
        <v>0</v>
      </c>
      <c r="H643" s="38">
        <f>'Agricultural Data'!F643</f>
        <v>0</v>
      </c>
      <c r="I643" s="38">
        <f>'Agricultural Data'!G643</f>
        <v>0</v>
      </c>
      <c r="J643" s="38">
        <f>'Agricultural Data'!H643</f>
        <v>0</v>
      </c>
      <c r="K643" s="118">
        <f>'Agricultural Data'!I643</f>
        <v>0</v>
      </c>
      <c r="L643" s="121">
        <f>'Agricultural Data'!J643</f>
        <v>0</v>
      </c>
      <c r="M643" s="120" t="str">
        <f>IF(J643=0,"No Data",
IF(     OR(   INDEX('Inputs_Metric 31'!$T$6:$T$141,  MATCH($J643,'Inputs_Metric 31'!$S$6:$S$141,0))  =  "",     INDEX('Inputs_Metric 31'!$T$6:$T$141,MATCH($J643,'Inputs_Metric 31'!$S$6:$S$141,0))="CDL_Rev"),                 "No Mapped Crop",                  INDEX('Inputs_Metric 31'!$T$6:$T$141,MATCH($J643,'Inputs_Metric 31'!$S$6:$S$141,0)   )   )
       )</f>
        <v>No Data</v>
      </c>
      <c r="N643" s="120" t="str">
        <f>IF(J643=0,"No Data",
IF(   OR(     INDEX('Inputs_Metric 31'!$U$6:$U$141,MATCH($J643,'Inputs_Metric 31'!$S$6:$S$141,0))="",     INDEX('Inputs_Metric 31'!$U$6:$U$141,MATCH($J643,'Inputs_Metric 31'!$S$6:$S$141,0))="CDL_Rev"  ),     "No Mapped Crop",INDEX('Inputs_Metric 31'!$U$6:$U$141,MATCH($J643,'Inputs_Metric 31'!$S$6:$S$141,0))))</f>
        <v>No Data</v>
      </c>
      <c r="O643" s="102" t="e">
        <f>IF(N643="No Mapped Crop","",'Inputs_Metric 31'!$H$43*INDEX('Inputs_Metric 31'!$D$6:$D$109,MATCH(CONCATENATE(N643,H643),'Inputs_Metric 31'!$E$6:$E$109,0)))</f>
        <v>#N/A</v>
      </c>
      <c r="P643" s="175" t="e">
        <f>IF(M643="No Mapped Crop","",INDEX('Inputs_Metric 31'!$M$7:$O$26,MATCH(M643,'Inputs_Metric 31'!$G$7:$G$26,0),MATCH('Inputs_Metric 31'!$H$44,'Inputs_Metric 31'!$M$6:$O$6,0)))</f>
        <v>#N/A</v>
      </c>
      <c r="Q643" s="184" t="e">
        <f t="shared" si="34"/>
        <v>#N/A</v>
      </c>
      <c r="R643" s="184" t="e">
        <f t="shared" si="35"/>
        <v>#N/A</v>
      </c>
    </row>
    <row r="644" spans="3:18" x14ac:dyDescent="0.25">
      <c r="C644">
        <f t="shared" si="33"/>
        <v>10</v>
      </c>
      <c r="D644">
        <f>COUNTIF($F$4:F644,F644)</f>
        <v>459</v>
      </c>
      <c r="E644" s="40">
        <f>'Agricultural Data'!C644</f>
        <v>0</v>
      </c>
      <c r="F644" s="40">
        <f>'Agricultural Data'!D644</f>
        <v>0</v>
      </c>
      <c r="G644" s="40">
        <f>'Agricultural Data'!E644</f>
        <v>0</v>
      </c>
      <c r="H644" s="38">
        <f>'Agricultural Data'!F644</f>
        <v>0</v>
      </c>
      <c r="I644" s="38">
        <f>'Agricultural Data'!G644</f>
        <v>0</v>
      </c>
      <c r="J644" s="38">
        <f>'Agricultural Data'!H644</f>
        <v>0</v>
      </c>
      <c r="K644" s="118">
        <f>'Agricultural Data'!I644</f>
        <v>0</v>
      </c>
      <c r="L644" s="121">
        <f>'Agricultural Data'!J644</f>
        <v>0</v>
      </c>
      <c r="M644" s="120" t="str">
        <f>IF(J644=0,"No Data",
IF(     OR(   INDEX('Inputs_Metric 31'!$T$6:$T$141,  MATCH($J644,'Inputs_Metric 31'!$S$6:$S$141,0))  =  "",     INDEX('Inputs_Metric 31'!$T$6:$T$141,MATCH($J644,'Inputs_Metric 31'!$S$6:$S$141,0))="CDL_Rev"),                 "No Mapped Crop",                  INDEX('Inputs_Metric 31'!$T$6:$T$141,MATCH($J644,'Inputs_Metric 31'!$S$6:$S$141,0)   )   )
       )</f>
        <v>No Data</v>
      </c>
      <c r="N644" s="120" t="str">
        <f>IF(J644=0,"No Data",
IF(   OR(     INDEX('Inputs_Metric 31'!$U$6:$U$141,MATCH($J644,'Inputs_Metric 31'!$S$6:$S$141,0))="",     INDEX('Inputs_Metric 31'!$U$6:$U$141,MATCH($J644,'Inputs_Metric 31'!$S$6:$S$141,0))="CDL_Rev"  ),     "No Mapped Crop",INDEX('Inputs_Metric 31'!$U$6:$U$141,MATCH($J644,'Inputs_Metric 31'!$S$6:$S$141,0))))</f>
        <v>No Data</v>
      </c>
      <c r="O644" s="102" t="e">
        <f>IF(N644="No Mapped Crop","",'Inputs_Metric 31'!$H$43*INDEX('Inputs_Metric 31'!$D$6:$D$109,MATCH(CONCATENATE(N644,H644),'Inputs_Metric 31'!$E$6:$E$109,0)))</f>
        <v>#N/A</v>
      </c>
      <c r="P644" s="175" t="e">
        <f>IF(M644="No Mapped Crop","",INDEX('Inputs_Metric 31'!$M$7:$O$26,MATCH(M644,'Inputs_Metric 31'!$G$7:$G$26,0),MATCH('Inputs_Metric 31'!$H$44,'Inputs_Metric 31'!$M$6:$O$6,0)))</f>
        <v>#N/A</v>
      </c>
      <c r="Q644" s="184" t="e">
        <f t="shared" si="34"/>
        <v>#N/A</v>
      </c>
      <c r="R644" s="184" t="e">
        <f t="shared" si="35"/>
        <v>#N/A</v>
      </c>
    </row>
    <row r="645" spans="3:18" x14ac:dyDescent="0.25">
      <c r="C645">
        <f t="shared" si="33"/>
        <v>10</v>
      </c>
      <c r="D645">
        <f>COUNTIF($F$4:F645,F645)</f>
        <v>460</v>
      </c>
      <c r="E645" s="40">
        <f>'Agricultural Data'!C645</f>
        <v>0</v>
      </c>
      <c r="F645" s="40">
        <f>'Agricultural Data'!D645</f>
        <v>0</v>
      </c>
      <c r="G645" s="40">
        <f>'Agricultural Data'!E645</f>
        <v>0</v>
      </c>
      <c r="H645" s="38">
        <f>'Agricultural Data'!F645</f>
        <v>0</v>
      </c>
      <c r="I645" s="38">
        <f>'Agricultural Data'!G645</f>
        <v>0</v>
      </c>
      <c r="J645" s="38">
        <f>'Agricultural Data'!H645</f>
        <v>0</v>
      </c>
      <c r="K645" s="118">
        <f>'Agricultural Data'!I645</f>
        <v>0</v>
      </c>
      <c r="L645" s="121">
        <f>'Agricultural Data'!J645</f>
        <v>0</v>
      </c>
      <c r="M645" s="120" t="str">
        <f>IF(J645=0,"No Data",
IF(     OR(   INDEX('Inputs_Metric 31'!$T$6:$T$141,  MATCH($J645,'Inputs_Metric 31'!$S$6:$S$141,0))  =  "",     INDEX('Inputs_Metric 31'!$T$6:$T$141,MATCH($J645,'Inputs_Metric 31'!$S$6:$S$141,0))="CDL_Rev"),                 "No Mapped Crop",                  INDEX('Inputs_Metric 31'!$T$6:$T$141,MATCH($J645,'Inputs_Metric 31'!$S$6:$S$141,0)   )   )
       )</f>
        <v>No Data</v>
      </c>
      <c r="N645" s="120" t="str">
        <f>IF(J645=0,"No Data",
IF(   OR(     INDEX('Inputs_Metric 31'!$U$6:$U$141,MATCH($J645,'Inputs_Metric 31'!$S$6:$S$141,0))="",     INDEX('Inputs_Metric 31'!$U$6:$U$141,MATCH($J645,'Inputs_Metric 31'!$S$6:$S$141,0))="CDL_Rev"  ),     "No Mapped Crop",INDEX('Inputs_Metric 31'!$U$6:$U$141,MATCH($J645,'Inputs_Metric 31'!$S$6:$S$141,0))))</f>
        <v>No Data</v>
      </c>
      <c r="O645" s="102" t="e">
        <f>IF(N645="No Mapped Crop","",'Inputs_Metric 31'!$H$43*INDEX('Inputs_Metric 31'!$D$6:$D$109,MATCH(CONCATENATE(N645,H645),'Inputs_Metric 31'!$E$6:$E$109,0)))</f>
        <v>#N/A</v>
      </c>
      <c r="P645" s="175" t="e">
        <f>IF(M645="No Mapped Crop","",INDEX('Inputs_Metric 31'!$M$7:$O$26,MATCH(M645,'Inputs_Metric 31'!$G$7:$G$26,0),MATCH('Inputs_Metric 31'!$H$44,'Inputs_Metric 31'!$M$6:$O$6,0)))</f>
        <v>#N/A</v>
      </c>
      <c r="Q645" s="184" t="e">
        <f t="shared" si="34"/>
        <v>#N/A</v>
      </c>
      <c r="R645" s="184" t="e">
        <f t="shared" si="35"/>
        <v>#N/A</v>
      </c>
    </row>
    <row r="646" spans="3:18" x14ac:dyDescent="0.25">
      <c r="C646">
        <f t="shared" si="33"/>
        <v>10</v>
      </c>
      <c r="D646">
        <f>COUNTIF($F$4:F646,F646)</f>
        <v>461</v>
      </c>
      <c r="E646" s="40">
        <f>'Agricultural Data'!C646</f>
        <v>0</v>
      </c>
      <c r="F646" s="40">
        <f>'Agricultural Data'!D646</f>
        <v>0</v>
      </c>
      <c r="G646" s="40">
        <f>'Agricultural Data'!E646</f>
        <v>0</v>
      </c>
      <c r="H646" s="38">
        <f>'Agricultural Data'!F646</f>
        <v>0</v>
      </c>
      <c r="I646" s="38">
        <f>'Agricultural Data'!G646</f>
        <v>0</v>
      </c>
      <c r="J646" s="38">
        <f>'Agricultural Data'!H646</f>
        <v>0</v>
      </c>
      <c r="K646" s="118">
        <f>'Agricultural Data'!I646</f>
        <v>0</v>
      </c>
      <c r="L646" s="121">
        <f>'Agricultural Data'!J646</f>
        <v>0</v>
      </c>
      <c r="M646" s="120" t="str">
        <f>IF(J646=0,"No Data",
IF(     OR(   INDEX('Inputs_Metric 31'!$T$6:$T$141,  MATCH($J646,'Inputs_Metric 31'!$S$6:$S$141,0))  =  "",     INDEX('Inputs_Metric 31'!$T$6:$T$141,MATCH($J646,'Inputs_Metric 31'!$S$6:$S$141,0))="CDL_Rev"),                 "No Mapped Crop",                  INDEX('Inputs_Metric 31'!$T$6:$T$141,MATCH($J646,'Inputs_Metric 31'!$S$6:$S$141,0)   )   )
       )</f>
        <v>No Data</v>
      </c>
      <c r="N646" s="120" t="str">
        <f>IF(J646=0,"No Data",
IF(   OR(     INDEX('Inputs_Metric 31'!$U$6:$U$141,MATCH($J646,'Inputs_Metric 31'!$S$6:$S$141,0))="",     INDEX('Inputs_Metric 31'!$U$6:$U$141,MATCH($J646,'Inputs_Metric 31'!$S$6:$S$141,0))="CDL_Rev"  ),     "No Mapped Crop",INDEX('Inputs_Metric 31'!$U$6:$U$141,MATCH($J646,'Inputs_Metric 31'!$S$6:$S$141,0))))</f>
        <v>No Data</v>
      </c>
      <c r="O646" s="102" t="e">
        <f>IF(N646="No Mapped Crop","",'Inputs_Metric 31'!$H$43*INDEX('Inputs_Metric 31'!$D$6:$D$109,MATCH(CONCATENATE(N646,H646),'Inputs_Metric 31'!$E$6:$E$109,0)))</f>
        <v>#N/A</v>
      </c>
      <c r="P646" s="175" t="e">
        <f>IF(M646="No Mapped Crop","",INDEX('Inputs_Metric 31'!$M$7:$O$26,MATCH(M646,'Inputs_Metric 31'!$G$7:$G$26,0),MATCH('Inputs_Metric 31'!$H$44,'Inputs_Metric 31'!$M$6:$O$6,0)))</f>
        <v>#N/A</v>
      </c>
      <c r="Q646" s="184" t="e">
        <f t="shared" si="34"/>
        <v>#N/A</v>
      </c>
      <c r="R646" s="184" t="e">
        <f t="shared" si="35"/>
        <v>#N/A</v>
      </c>
    </row>
    <row r="647" spans="3:18" x14ac:dyDescent="0.25">
      <c r="C647">
        <f t="shared" si="33"/>
        <v>10</v>
      </c>
      <c r="D647">
        <f>COUNTIF($F$4:F647,F647)</f>
        <v>462</v>
      </c>
      <c r="E647" s="40">
        <f>'Agricultural Data'!C647</f>
        <v>0</v>
      </c>
      <c r="F647" s="40">
        <f>'Agricultural Data'!D647</f>
        <v>0</v>
      </c>
      <c r="G647" s="40">
        <f>'Agricultural Data'!E647</f>
        <v>0</v>
      </c>
      <c r="H647" s="38">
        <f>'Agricultural Data'!F647</f>
        <v>0</v>
      </c>
      <c r="I647" s="38">
        <f>'Agricultural Data'!G647</f>
        <v>0</v>
      </c>
      <c r="J647" s="38">
        <f>'Agricultural Data'!H647</f>
        <v>0</v>
      </c>
      <c r="K647" s="118">
        <f>'Agricultural Data'!I647</f>
        <v>0</v>
      </c>
      <c r="L647" s="121">
        <f>'Agricultural Data'!J647</f>
        <v>0</v>
      </c>
      <c r="M647" s="120" t="str">
        <f>IF(J647=0,"No Data",
IF(     OR(   INDEX('Inputs_Metric 31'!$T$6:$T$141,  MATCH($J647,'Inputs_Metric 31'!$S$6:$S$141,0))  =  "",     INDEX('Inputs_Metric 31'!$T$6:$T$141,MATCH($J647,'Inputs_Metric 31'!$S$6:$S$141,0))="CDL_Rev"),                 "No Mapped Crop",                  INDEX('Inputs_Metric 31'!$T$6:$T$141,MATCH($J647,'Inputs_Metric 31'!$S$6:$S$141,0)   )   )
       )</f>
        <v>No Data</v>
      </c>
      <c r="N647" s="120" t="str">
        <f>IF(J647=0,"No Data",
IF(   OR(     INDEX('Inputs_Metric 31'!$U$6:$U$141,MATCH($J647,'Inputs_Metric 31'!$S$6:$S$141,0))="",     INDEX('Inputs_Metric 31'!$U$6:$U$141,MATCH($J647,'Inputs_Metric 31'!$S$6:$S$141,0))="CDL_Rev"  ),     "No Mapped Crop",INDEX('Inputs_Metric 31'!$U$6:$U$141,MATCH($J647,'Inputs_Metric 31'!$S$6:$S$141,0))))</f>
        <v>No Data</v>
      </c>
      <c r="O647" s="102" t="e">
        <f>IF(N647="No Mapped Crop","",'Inputs_Metric 31'!$H$43*INDEX('Inputs_Metric 31'!$D$6:$D$109,MATCH(CONCATENATE(N647,H647),'Inputs_Metric 31'!$E$6:$E$109,0)))</f>
        <v>#N/A</v>
      </c>
      <c r="P647" s="175" t="e">
        <f>IF(M647="No Mapped Crop","",INDEX('Inputs_Metric 31'!$M$7:$O$26,MATCH(M647,'Inputs_Metric 31'!$G$7:$G$26,0),MATCH('Inputs_Metric 31'!$H$44,'Inputs_Metric 31'!$M$6:$O$6,0)))</f>
        <v>#N/A</v>
      </c>
      <c r="Q647" s="184" t="e">
        <f t="shared" si="34"/>
        <v>#N/A</v>
      </c>
      <c r="R647" s="184" t="e">
        <f t="shared" si="35"/>
        <v>#N/A</v>
      </c>
    </row>
    <row r="648" spans="3:18" x14ac:dyDescent="0.25">
      <c r="C648">
        <f t="shared" si="33"/>
        <v>10</v>
      </c>
      <c r="D648">
        <f>COUNTIF($F$4:F648,F648)</f>
        <v>463</v>
      </c>
      <c r="E648" s="40">
        <f>'Agricultural Data'!C648</f>
        <v>0</v>
      </c>
      <c r="F648" s="40">
        <f>'Agricultural Data'!D648</f>
        <v>0</v>
      </c>
      <c r="G648" s="40">
        <f>'Agricultural Data'!E648</f>
        <v>0</v>
      </c>
      <c r="H648" s="38">
        <f>'Agricultural Data'!F648</f>
        <v>0</v>
      </c>
      <c r="I648" s="38">
        <f>'Agricultural Data'!G648</f>
        <v>0</v>
      </c>
      <c r="J648" s="38">
        <f>'Agricultural Data'!H648</f>
        <v>0</v>
      </c>
      <c r="K648" s="118">
        <f>'Agricultural Data'!I648</f>
        <v>0</v>
      </c>
      <c r="L648" s="121">
        <f>'Agricultural Data'!J648</f>
        <v>0</v>
      </c>
      <c r="M648" s="120" t="str">
        <f>IF(J648=0,"No Data",
IF(     OR(   INDEX('Inputs_Metric 31'!$T$6:$T$141,  MATCH($J648,'Inputs_Metric 31'!$S$6:$S$141,0))  =  "",     INDEX('Inputs_Metric 31'!$T$6:$T$141,MATCH($J648,'Inputs_Metric 31'!$S$6:$S$141,0))="CDL_Rev"),                 "No Mapped Crop",                  INDEX('Inputs_Metric 31'!$T$6:$T$141,MATCH($J648,'Inputs_Metric 31'!$S$6:$S$141,0)   )   )
       )</f>
        <v>No Data</v>
      </c>
      <c r="N648" s="120" t="str">
        <f>IF(J648=0,"No Data",
IF(   OR(     INDEX('Inputs_Metric 31'!$U$6:$U$141,MATCH($J648,'Inputs_Metric 31'!$S$6:$S$141,0))="",     INDEX('Inputs_Metric 31'!$U$6:$U$141,MATCH($J648,'Inputs_Metric 31'!$S$6:$S$141,0))="CDL_Rev"  ),     "No Mapped Crop",INDEX('Inputs_Metric 31'!$U$6:$U$141,MATCH($J648,'Inputs_Metric 31'!$S$6:$S$141,0))))</f>
        <v>No Data</v>
      </c>
      <c r="O648" s="102" t="e">
        <f>IF(N648="No Mapped Crop","",'Inputs_Metric 31'!$H$43*INDEX('Inputs_Metric 31'!$D$6:$D$109,MATCH(CONCATENATE(N648,H648),'Inputs_Metric 31'!$E$6:$E$109,0)))</f>
        <v>#N/A</v>
      </c>
      <c r="P648" s="175" t="e">
        <f>IF(M648="No Mapped Crop","",INDEX('Inputs_Metric 31'!$M$7:$O$26,MATCH(M648,'Inputs_Metric 31'!$G$7:$G$26,0),MATCH('Inputs_Metric 31'!$H$44,'Inputs_Metric 31'!$M$6:$O$6,0)))</f>
        <v>#N/A</v>
      </c>
      <c r="Q648" s="184" t="e">
        <f t="shared" si="34"/>
        <v>#N/A</v>
      </c>
      <c r="R648" s="184" t="e">
        <f t="shared" si="35"/>
        <v>#N/A</v>
      </c>
    </row>
    <row r="649" spans="3:18" x14ac:dyDescent="0.25">
      <c r="C649">
        <f t="shared" si="33"/>
        <v>10</v>
      </c>
      <c r="D649">
        <f>COUNTIF($F$4:F649,F649)</f>
        <v>464</v>
      </c>
      <c r="E649" s="40">
        <f>'Agricultural Data'!C649</f>
        <v>0</v>
      </c>
      <c r="F649" s="40">
        <f>'Agricultural Data'!D649</f>
        <v>0</v>
      </c>
      <c r="G649" s="40">
        <f>'Agricultural Data'!E649</f>
        <v>0</v>
      </c>
      <c r="H649" s="38">
        <f>'Agricultural Data'!F649</f>
        <v>0</v>
      </c>
      <c r="I649" s="38">
        <f>'Agricultural Data'!G649</f>
        <v>0</v>
      </c>
      <c r="J649" s="38">
        <f>'Agricultural Data'!H649</f>
        <v>0</v>
      </c>
      <c r="K649" s="118">
        <f>'Agricultural Data'!I649</f>
        <v>0</v>
      </c>
      <c r="L649" s="121">
        <f>'Agricultural Data'!J649</f>
        <v>0</v>
      </c>
      <c r="M649" s="120" t="str">
        <f>IF(J649=0,"No Data",
IF(     OR(   INDEX('Inputs_Metric 31'!$T$6:$T$141,  MATCH($J649,'Inputs_Metric 31'!$S$6:$S$141,0))  =  "",     INDEX('Inputs_Metric 31'!$T$6:$T$141,MATCH($J649,'Inputs_Metric 31'!$S$6:$S$141,0))="CDL_Rev"),                 "No Mapped Crop",                  INDEX('Inputs_Metric 31'!$T$6:$T$141,MATCH($J649,'Inputs_Metric 31'!$S$6:$S$141,0)   )   )
       )</f>
        <v>No Data</v>
      </c>
      <c r="N649" s="120" t="str">
        <f>IF(J649=0,"No Data",
IF(   OR(     INDEX('Inputs_Metric 31'!$U$6:$U$141,MATCH($J649,'Inputs_Metric 31'!$S$6:$S$141,0))="",     INDEX('Inputs_Metric 31'!$U$6:$U$141,MATCH($J649,'Inputs_Metric 31'!$S$6:$S$141,0))="CDL_Rev"  ),     "No Mapped Crop",INDEX('Inputs_Metric 31'!$U$6:$U$141,MATCH($J649,'Inputs_Metric 31'!$S$6:$S$141,0))))</f>
        <v>No Data</v>
      </c>
      <c r="O649" s="102" t="e">
        <f>IF(N649="No Mapped Crop","",'Inputs_Metric 31'!$H$43*INDEX('Inputs_Metric 31'!$D$6:$D$109,MATCH(CONCATENATE(N649,H649),'Inputs_Metric 31'!$E$6:$E$109,0)))</f>
        <v>#N/A</v>
      </c>
      <c r="P649" s="175" t="e">
        <f>IF(M649="No Mapped Crop","",INDEX('Inputs_Metric 31'!$M$7:$O$26,MATCH(M649,'Inputs_Metric 31'!$G$7:$G$26,0),MATCH('Inputs_Metric 31'!$H$44,'Inputs_Metric 31'!$M$6:$O$6,0)))</f>
        <v>#N/A</v>
      </c>
      <c r="Q649" s="184" t="e">
        <f t="shared" si="34"/>
        <v>#N/A</v>
      </c>
      <c r="R649" s="184" t="e">
        <f t="shared" si="35"/>
        <v>#N/A</v>
      </c>
    </row>
    <row r="650" spans="3:18" x14ac:dyDescent="0.25">
      <c r="C650">
        <f t="shared" si="33"/>
        <v>10</v>
      </c>
      <c r="D650">
        <f>COUNTIF($F$4:F650,F650)</f>
        <v>465</v>
      </c>
      <c r="E650" s="40">
        <f>'Agricultural Data'!C650</f>
        <v>0</v>
      </c>
      <c r="F650" s="40">
        <f>'Agricultural Data'!D650</f>
        <v>0</v>
      </c>
      <c r="G650" s="40">
        <f>'Agricultural Data'!E650</f>
        <v>0</v>
      </c>
      <c r="H650" s="38">
        <f>'Agricultural Data'!F650</f>
        <v>0</v>
      </c>
      <c r="I650" s="38">
        <f>'Agricultural Data'!G650</f>
        <v>0</v>
      </c>
      <c r="J650" s="38">
        <f>'Agricultural Data'!H650</f>
        <v>0</v>
      </c>
      <c r="K650" s="118">
        <f>'Agricultural Data'!I650</f>
        <v>0</v>
      </c>
      <c r="L650" s="121">
        <f>'Agricultural Data'!J650</f>
        <v>0</v>
      </c>
      <c r="M650" s="120" t="str">
        <f>IF(J650=0,"No Data",
IF(     OR(   INDEX('Inputs_Metric 31'!$T$6:$T$141,  MATCH($J650,'Inputs_Metric 31'!$S$6:$S$141,0))  =  "",     INDEX('Inputs_Metric 31'!$T$6:$T$141,MATCH($J650,'Inputs_Metric 31'!$S$6:$S$141,0))="CDL_Rev"),                 "No Mapped Crop",                  INDEX('Inputs_Metric 31'!$T$6:$T$141,MATCH($J650,'Inputs_Metric 31'!$S$6:$S$141,0)   )   )
       )</f>
        <v>No Data</v>
      </c>
      <c r="N650" s="120" t="str">
        <f>IF(J650=0,"No Data",
IF(   OR(     INDEX('Inputs_Metric 31'!$U$6:$U$141,MATCH($J650,'Inputs_Metric 31'!$S$6:$S$141,0))="",     INDEX('Inputs_Metric 31'!$U$6:$U$141,MATCH($J650,'Inputs_Metric 31'!$S$6:$S$141,0))="CDL_Rev"  ),     "No Mapped Crop",INDEX('Inputs_Metric 31'!$U$6:$U$141,MATCH($J650,'Inputs_Metric 31'!$S$6:$S$141,0))))</f>
        <v>No Data</v>
      </c>
      <c r="O650" s="102" t="e">
        <f>IF(N650="No Mapped Crop","",'Inputs_Metric 31'!$H$43*INDEX('Inputs_Metric 31'!$D$6:$D$109,MATCH(CONCATENATE(N650,H650),'Inputs_Metric 31'!$E$6:$E$109,0)))</f>
        <v>#N/A</v>
      </c>
      <c r="P650" s="175" t="e">
        <f>IF(M650="No Mapped Crop","",INDEX('Inputs_Metric 31'!$M$7:$O$26,MATCH(M650,'Inputs_Metric 31'!$G$7:$G$26,0),MATCH('Inputs_Metric 31'!$H$44,'Inputs_Metric 31'!$M$6:$O$6,0)))</f>
        <v>#N/A</v>
      </c>
      <c r="Q650" s="184" t="e">
        <f t="shared" si="34"/>
        <v>#N/A</v>
      </c>
      <c r="R650" s="184" t="e">
        <f t="shared" si="35"/>
        <v>#N/A</v>
      </c>
    </row>
    <row r="651" spans="3:18" x14ac:dyDescent="0.25">
      <c r="C651">
        <f t="shared" si="33"/>
        <v>10</v>
      </c>
      <c r="D651">
        <f>COUNTIF($F$4:F651,F651)</f>
        <v>466</v>
      </c>
      <c r="E651" s="40">
        <f>'Agricultural Data'!C651</f>
        <v>0</v>
      </c>
      <c r="F651" s="40">
        <f>'Agricultural Data'!D651</f>
        <v>0</v>
      </c>
      <c r="G651" s="40">
        <f>'Agricultural Data'!E651</f>
        <v>0</v>
      </c>
      <c r="H651" s="38">
        <f>'Agricultural Data'!F651</f>
        <v>0</v>
      </c>
      <c r="I651" s="38">
        <f>'Agricultural Data'!G651</f>
        <v>0</v>
      </c>
      <c r="J651" s="38">
        <f>'Agricultural Data'!H651</f>
        <v>0</v>
      </c>
      <c r="K651" s="118">
        <f>'Agricultural Data'!I651</f>
        <v>0</v>
      </c>
      <c r="L651" s="121">
        <f>'Agricultural Data'!J651</f>
        <v>0</v>
      </c>
      <c r="M651" s="120" t="str">
        <f>IF(J651=0,"No Data",
IF(     OR(   INDEX('Inputs_Metric 31'!$T$6:$T$141,  MATCH($J651,'Inputs_Metric 31'!$S$6:$S$141,0))  =  "",     INDEX('Inputs_Metric 31'!$T$6:$T$141,MATCH($J651,'Inputs_Metric 31'!$S$6:$S$141,0))="CDL_Rev"),                 "No Mapped Crop",                  INDEX('Inputs_Metric 31'!$T$6:$T$141,MATCH($J651,'Inputs_Metric 31'!$S$6:$S$141,0)   )   )
       )</f>
        <v>No Data</v>
      </c>
      <c r="N651" s="120" t="str">
        <f>IF(J651=0,"No Data",
IF(   OR(     INDEX('Inputs_Metric 31'!$U$6:$U$141,MATCH($J651,'Inputs_Metric 31'!$S$6:$S$141,0))="",     INDEX('Inputs_Metric 31'!$U$6:$U$141,MATCH($J651,'Inputs_Metric 31'!$S$6:$S$141,0))="CDL_Rev"  ),     "No Mapped Crop",INDEX('Inputs_Metric 31'!$U$6:$U$141,MATCH($J651,'Inputs_Metric 31'!$S$6:$S$141,0))))</f>
        <v>No Data</v>
      </c>
      <c r="O651" s="102" t="e">
        <f>IF(N651="No Mapped Crop","",'Inputs_Metric 31'!$H$43*INDEX('Inputs_Metric 31'!$D$6:$D$109,MATCH(CONCATENATE(N651,H651),'Inputs_Metric 31'!$E$6:$E$109,0)))</f>
        <v>#N/A</v>
      </c>
      <c r="P651" s="175" t="e">
        <f>IF(M651="No Mapped Crop","",INDEX('Inputs_Metric 31'!$M$7:$O$26,MATCH(M651,'Inputs_Metric 31'!$G$7:$G$26,0),MATCH('Inputs_Metric 31'!$H$44,'Inputs_Metric 31'!$M$6:$O$6,0)))</f>
        <v>#N/A</v>
      </c>
      <c r="Q651" s="184" t="e">
        <f t="shared" si="34"/>
        <v>#N/A</v>
      </c>
      <c r="R651" s="184" t="e">
        <f t="shared" si="35"/>
        <v>#N/A</v>
      </c>
    </row>
    <row r="652" spans="3:18" x14ac:dyDescent="0.25">
      <c r="C652">
        <f t="shared" si="33"/>
        <v>10</v>
      </c>
      <c r="D652">
        <f>COUNTIF($F$4:F652,F652)</f>
        <v>467</v>
      </c>
      <c r="E652" s="40">
        <f>'Agricultural Data'!C652</f>
        <v>0</v>
      </c>
      <c r="F652" s="40">
        <f>'Agricultural Data'!D652</f>
        <v>0</v>
      </c>
      <c r="G652" s="40">
        <f>'Agricultural Data'!E652</f>
        <v>0</v>
      </c>
      <c r="H652" s="38">
        <f>'Agricultural Data'!F652</f>
        <v>0</v>
      </c>
      <c r="I652" s="38">
        <f>'Agricultural Data'!G652</f>
        <v>0</v>
      </c>
      <c r="J652" s="38">
        <f>'Agricultural Data'!H652</f>
        <v>0</v>
      </c>
      <c r="K652" s="118">
        <f>'Agricultural Data'!I652</f>
        <v>0</v>
      </c>
      <c r="L652" s="121">
        <f>'Agricultural Data'!J652</f>
        <v>0</v>
      </c>
      <c r="M652" s="120" t="str">
        <f>IF(J652=0,"No Data",
IF(     OR(   INDEX('Inputs_Metric 31'!$T$6:$T$141,  MATCH($J652,'Inputs_Metric 31'!$S$6:$S$141,0))  =  "",     INDEX('Inputs_Metric 31'!$T$6:$T$141,MATCH($J652,'Inputs_Metric 31'!$S$6:$S$141,0))="CDL_Rev"),                 "No Mapped Crop",                  INDEX('Inputs_Metric 31'!$T$6:$T$141,MATCH($J652,'Inputs_Metric 31'!$S$6:$S$141,0)   )   )
       )</f>
        <v>No Data</v>
      </c>
      <c r="N652" s="120" t="str">
        <f>IF(J652=0,"No Data",
IF(   OR(     INDEX('Inputs_Metric 31'!$U$6:$U$141,MATCH($J652,'Inputs_Metric 31'!$S$6:$S$141,0))="",     INDEX('Inputs_Metric 31'!$U$6:$U$141,MATCH($J652,'Inputs_Metric 31'!$S$6:$S$141,0))="CDL_Rev"  ),     "No Mapped Crop",INDEX('Inputs_Metric 31'!$U$6:$U$141,MATCH($J652,'Inputs_Metric 31'!$S$6:$S$141,0))))</f>
        <v>No Data</v>
      </c>
      <c r="O652" s="102" t="e">
        <f>IF(N652="No Mapped Crop","",'Inputs_Metric 31'!$H$43*INDEX('Inputs_Metric 31'!$D$6:$D$109,MATCH(CONCATENATE(N652,H652),'Inputs_Metric 31'!$E$6:$E$109,0)))</f>
        <v>#N/A</v>
      </c>
      <c r="P652" s="175" t="e">
        <f>IF(M652="No Mapped Crop","",INDEX('Inputs_Metric 31'!$M$7:$O$26,MATCH(M652,'Inputs_Metric 31'!$G$7:$G$26,0),MATCH('Inputs_Metric 31'!$H$44,'Inputs_Metric 31'!$M$6:$O$6,0)))</f>
        <v>#N/A</v>
      </c>
      <c r="Q652" s="184" t="e">
        <f t="shared" si="34"/>
        <v>#N/A</v>
      </c>
      <c r="R652" s="184" t="e">
        <f t="shared" si="35"/>
        <v>#N/A</v>
      </c>
    </row>
    <row r="653" spans="3:18" x14ac:dyDescent="0.25">
      <c r="C653">
        <f t="shared" si="33"/>
        <v>10</v>
      </c>
      <c r="D653">
        <f>COUNTIF($F$4:F653,F653)</f>
        <v>468</v>
      </c>
      <c r="E653" s="40">
        <f>'Agricultural Data'!C653</f>
        <v>0</v>
      </c>
      <c r="F653" s="40">
        <f>'Agricultural Data'!D653</f>
        <v>0</v>
      </c>
      <c r="G653" s="40">
        <f>'Agricultural Data'!E653</f>
        <v>0</v>
      </c>
      <c r="H653" s="38">
        <f>'Agricultural Data'!F653</f>
        <v>0</v>
      </c>
      <c r="I653" s="38">
        <f>'Agricultural Data'!G653</f>
        <v>0</v>
      </c>
      <c r="J653" s="38">
        <f>'Agricultural Data'!H653</f>
        <v>0</v>
      </c>
      <c r="K653" s="118">
        <f>'Agricultural Data'!I653</f>
        <v>0</v>
      </c>
      <c r="L653" s="121">
        <f>'Agricultural Data'!J653</f>
        <v>0</v>
      </c>
      <c r="M653" s="120" t="str">
        <f>IF(J653=0,"No Data",
IF(     OR(   INDEX('Inputs_Metric 31'!$T$6:$T$141,  MATCH($J653,'Inputs_Metric 31'!$S$6:$S$141,0))  =  "",     INDEX('Inputs_Metric 31'!$T$6:$T$141,MATCH($J653,'Inputs_Metric 31'!$S$6:$S$141,0))="CDL_Rev"),                 "No Mapped Crop",                  INDEX('Inputs_Metric 31'!$T$6:$T$141,MATCH($J653,'Inputs_Metric 31'!$S$6:$S$141,0)   )   )
       )</f>
        <v>No Data</v>
      </c>
      <c r="N653" s="120" t="str">
        <f>IF(J653=0,"No Data",
IF(   OR(     INDEX('Inputs_Metric 31'!$U$6:$U$141,MATCH($J653,'Inputs_Metric 31'!$S$6:$S$141,0))="",     INDEX('Inputs_Metric 31'!$U$6:$U$141,MATCH($J653,'Inputs_Metric 31'!$S$6:$S$141,0))="CDL_Rev"  ),     "No Mapped Crop",INDEX('Inputs_Metric 31'!$U$6:$U$141,MATCH($J653,'Inputs_Metric 31'!$S$6:$S$141,0))))</f>
        <v>No Data</v>
      </c>
      <c r="O653" s="102" t="e">
        <f>IF(N653="No Mapped Crop","",'Inputs_Metric 31'!$H$43*INDEX('Inputs_Metric 31'!$D$6:$D$109,MATCH(CONCATENATE(N653,H653),'Inputs_Metric 31'!$E$6:$E$109,0)))</f>
        <v>#N/A</v>
      </c>
      <c r="P653" s="175" t="e">
        <f>IF(M653="No Mapped Crop","",INDEX('Inputs_Metric 31'!$M$7:$O$26,MATCH(M653,'Inputs_Metric 31'!$G$7:$G$26,0),MATCH('Inputs_Metric 31'!$H$44,'Inputs_Metric 31'!$M$6:$O$6,0)))</f>
        <v>#N/A</v>
      </c>
      <c r="Q653" s="184" t="e">
        <f t="shared" si="34"/>
        <v>#N/A</v>
      </c>
      <c r="R653" s="184" t="e">
        <f t="shared" si="35"/>
        <v>#N/A</v>
      </c>
    </row>
    <row r="654" spans="3:18" x14ac:dyDescent="0.25">
      <c r="C654">
        <f t="shared" si="33"/>
        <v>10</v>
      </c>
      <c r="D654">
        <f>COUNTIF($F$4:F654,F654)</f>
        <v>469</v>
      </c>
      <c r="E654" s="40">
        <f>'Agricultural Data'!C654</f>
        <v>0</v>
      </c>
      <c r="F654" s="40">
        <f>'Agricultural Data'!D654</f>
        <v>0</v>
      </c>
      <c r="G654" s="40">
        <f>'Agricultural Data'!E654</f>
        <v>0</v>
      </c>
      <c r="H654" s="38">
        <f>'Agricultural Data'!F654</f>
        <v>0</v>
      </c>
      <c r="I654" s="38">
        <f>'Agricultural Data'!G654</f>
        <v>0</v>
      </c>
      <c r="J654" s="38">
        <f>'Agricultural Data'!H654</f>
        <v>0</v>
      </c>
      <c r="K654" s="118">
        <f>'Agricultural Data'!I654</f>
        <v>0</v>
      </c>
      <c r="L654" s="121">
        <f>'Agricultural Data'!J654</f>
        <v>0</v>
      </c>
      <c r="M654" s="120" t="str">
        <f>IF(J654=0,"No Data",
IF(     OR(   INDEX('Inputs_Metric 31'!$T$6:$T$141,  MATCH($J654,'Inputs_Metric 31'!$S$6:$S$141,0))  =  "",     INDEX('Inputs_Metric 31'!$T$6:$T$141,MATCH($J654,'Inputs_Metric 31'!$S$6:$S$141,0))="CDL_Rev"),                 "No Mapped Crop",                  INDEX('Inputs_Metric 31'!$T$6:$T$141,MATCH($J654,'Inputs_Metric 31'!$S$6:$S$141,0)   )   )
       )</f>
        <v>No Data</v>
      </c>
      <c r="N654" s="120" t="str">
        <f>IF(J654=0,"No Data",
IF(   OR(     INDEX('Inputs_Metric 31'!$U$6:$U$141,MATCH($J654,'Inputs_Metric 31'!$S$6:$S$141,0))="",     INDEX('Inputs_Metric 31'!$U$6:$U$141,MATCH($J654,'Inputs_Metric 31'!$S$6:$S$141,0))="CDL_Rev"  ),     "No Mapped Crop",INDEX('Inputs_Metric 31'!$U$6:$U$141,MATCH($J654,'Inputs_Metric 31'!$S$6:$S$141,0))))</f>
        <v>No Data</v>
      </c>
      <c r="O654" s="102" t="e">
        <f>IF(N654="No Mapped Crop","",'Inputs_Metric 31'!$H$43*INDEX('Inputs_Metric 31'!$D$6:$D$109,MATCH(CONCATENATE(N654,H654),'Inputs_Metric 31'!$E$6:$E$109,0)))</f>
        <v>#N/A</v>
      </c>
      <c r="P654" s="175" t="e">
        <f>IF(M654="No Mapped Crop","",INDEX('Inputs_Metric 31'!$M$7:$O$26,MATCH(M654,'Inputs_Metric 31'!$G$7:$G$26,0),MATCH('Inputs_Metric 31'!$H$44,'Inputs_Metric 31'!$M$6:$O$6,0)))</f>
        <v>#N/A</v>
      </c>
      <c r="Q654" s="184" t="e">
        <f t="shared" si="34"/>
        <v>#N/A</v>
      </c>
      <c r="R654" s="184" t="e">
        <f t="shared" si="35"/>
        <v>#N/A</v>
      </c>
    </row>
    <row r="655" spans="3:18" x14ac:dyDescent="0.25">
      <c r="C655">
        <f t="shared" si="33"/>
        <v>10</v>
      </c>
      <c r="D655">
        <f>COUNTIF($F$4:F655,F655)</f>
        <v>470</v>
      </c>
      <c r="E655" s="40">
        <f>'Agricultural Data'!C655</f>
        <v>0</v>
      </c>
      <c r="F655" s="40">
        <f>'Agricultural Data'!D655</f>
        <v>0</v>
      </c>
      <c r="G655" s="40">
        <f>'Agricultural Data'!E655</f>
        <v>0</v>
      </c>
      <c r="H655" s="38">
        <f>'Agricultural Data'!F655</f>
        <v>0</v>
      </c>
      <c r="I655" s="38">
        <f>'Agricultural Data'!G655</f>
        <v>0</v>
      </c>
      <c r="J655" s="38">
        <f>'Agricultural Data'!H655</f>
        <v>0</v>
      </c>
      <c r="K655" s="118">
        <f>'Agricultural Data'!I655</f>
        <v>0</v>
      </c>
      <c r="L655" s="121">
        <f>'Agricultural Data'!J655</f>
        <v>0</v>
      </c>
      <c r="M655" s="120" t="str">
        <f>IF(J655=0,"No Data",
IF(     OR(   INDEX('Inputs_Metric 31'!$T$6:$T$141,  MATCH($J655,'Inputs_Metric 31'!$S$6:$S$141,0))  =  "",     INDEX('Inputs_Metric 31'!$T$6:$T$141,MATCH($J655,'Inputs_Metric 31'!$S$6:$S$141,0))="CDL_Rev"),                 "No Mapped Crop",                  INDEX('Inputs_Metric 31'!$T$6:$T$141,MATCH($J655,'Inputs_Metric 31'!$S$6:$S$141,0)   )   )
       )</f>
        <v>No Data</v>
      </c>
      <c r="N655" s="120" t="str">
        <f>IF(J655=0,"No Data",
IF(   OR(     INDEX('Inputs_Metric 31'!$U$6:$U$141,MATCH($J655,'Inputs_Metric 31'!$S$6:$S$141,0))="",     INDEX('Inputs_Metric 31'!$U$6:$U$141,MATCH($J655,'Inputs_Metric 31'!$S$6:$S$141,0))="CDL_Rev"  ),     "No Mapped Crop",INDEX('Inputs_Metric 31'!$U$6:$U$141,MATCH($J655,'Inputs_Metric 31'!$S$6:$S$141,0))))</f>
        <v>No Data</v>
      </c>
      <c r="O655" s="102" t="e">
        <f>IF(N655="No Mapped Crop","",'Inputs_Metric 31'!$H$43*INDEX('Inputs_Metric 31'!$D$6:$D$109,MATCH(CONCATENATE(N655,H655),'Inputs_Metric 31'!$E$6:$E$109,0)))</f>
        <v>#N/A</v>
      </c>
      <c r="P655" s="175" t="e">
        <f>IF(M655="No Mapped Crop","",INDEX('Inputs_Metric 31'!$M$7:$O$26,MATCH(M655,'Inputs_Metric 31'!$G$7:$G$26,0),MATCH('Inputs_Metric 31'!$H$44,'Inputs_Metric 31'!$M$6:$O$6,0)))</f>
        <v>#N/A</v>
      </c>
      <c r="Q655" s="184" t="e">
        <f t="shared" si="34"/>
        <v>#N/A</v>
      </c>
      <c r="R655" s="184" t="e">
        <f t="shared" si="35"/>
        <v>#N/A</v>
      </c>
    </row>
    <row r="656" spans="3:18" x14ac:dyDescent="0.25">
      <c r="C656">
        <f t="shared" si="33"/>
        <v>10</v>
      </c>
      <c r="D656">
        <f>COUNTIF($F$4:F656,F656)</f>
        <v>471</v>
      </c>
      <c r="E656" s="40">
        <f>'Agricultural Data'!C656</f>
        <v>0</v>
      </c>
      <c r="F656" s="40">
        <f>'Agricultural Data'!D656</f>
        <v>0</v>
      </c>
      <c r="G656" s="40">
        <f>'Agricultural Data'!E656</f>
        <v>0</v>
      </c>
      <c r="H656" s="38">
        <f>'Agricultural Data'!F656</f>
        <v>0</v>
      </c>
      <c r="I656" s="38">
        <f>'Agricultural Data'!G656</f>
        <v>0</v>
      </c>
      <c r="J656" s="38">
        <f>'Agricultural Data'!H656</f>
        <v>0</v>
      </c>
      <c r="K656" s="118">
        <f>'Agricultural Data'!I656</f>
        <v>0</v>
      </c>
      <c r="L656" s="121">
        <f>'Agricultural Data'!J656</f>
        <v>0</v>
      </c>
      <c r="M656" s="120" t="str">
        <f>IF(J656=0,"No Data",
IF(     OR(   INDEX('Inputs_Metric 31'!$T$6:$T$141,  MATCH($J656,'Inputs_Metric 31'!$S$6:$S$141,0))  =  "",     INDEX('Inputs_Metric 31'!$T$6:$T$141,MATCH($J656,'Inputs_Metric 31'!$S$6:$S$141,0))="CDL_Rev"),                 "No Mapped Crop",                  INDEX('Inputs_Metric 31'!$T$6:$T$141,MATCH($J656,'Inputs_Metric 31'!$S$6:$S$141,0)   )   )
       )</f>
        <v>No Data</v>
      </c>
      <c r="N656" s="120" t="str">
        <f>IF(J656=0,"No Data",
IF(   OR(     INDEX('Inputs_Metric 31'!$U$6:$U$141,MATCH($J656,'Inputs_Metric 31'!$S$6:$S$141,0))="",     INDEX('Inputs_Metric 31'!$U$6:$U$141,MATCH($J656,'Inputs_Metric 31'!$S$6:$S$141,0))="CDL_Rev"  ),     "No Mapped Crop",INDEX('Inputs_Metric 31'!$U$6:$U$141,MATCH($J656,'Inputs_Metric 31'!$S$6:$S$141,0))))</f>
        <v>No Data</v>
      </c>
      <c r="O656" s="102" t="e">
        <f>IF(N656="No Mapped Crop","",'Inputs_Metric 31'!$H$43*INDEX('Inputs_Metric 31'!$D$6:$D$109,MATCH(CONCATENATE(N656,H656),'Inputs_Metric 31'!$E$6:$E$109,0)))</f>
        <v>#N/A</v>
      </c>
      <c r="P656" s="175" t="e">
        <f>IF(M656="No Mapped Crop","",INDEX('Inputs_Metric 31'!$M$7:$O$26,MATCH(M656,'Inputs_Metric 31'!$G$7:$G$26,0),MATCH('Inputs_Metric 31'!$H$44,'Inputs_Metric 31'!$M$6:$O$6,0)))</f>
        <v>#N/A</v>
      </c>
      <c r="Q656" s="184" t="e">
        <f t="shared" si="34"/>
        <v>#N/A</v>
      </c>
      <c r="R656" s="184" t="e">
        <f t="shared" si="35"/>
        <v>#N/A</v>
      </c>
    </row>
    <row r="657" spans="3:18" x14ac:dyDescent="0.25">
      <c r="C657">
        <f t="shared" si="33"/>
        <v>10</v>
      </c>
      <c r="D657">
        <f>COUNTIF($F$4:F657,F657)</f>
        <v>472</v>
      </c>
      <c r="E657" s="40">
        <f>'Agricultural Data'!C657</f>
        <v>0</v>
      </c>
      <c r="F657" s="40">
        <f>'Agricultural Data'!D657</f>
        <v>0</v>
      </c>
      <c r="G657" s="40">
        <f>'Agricultural Data'!E657</f>
        <v>0</v>
      </c>
      <c r="H657" s="38">
        <f>'Agricultural Data'!F657</f>
        <v>0</v>
      </c>
      <c r="I657" s="38">
        <f>'Agricultural Data'!G657</f>
        <v>0</v>
      </c>
      <c r="J657" s="38">
        <f>'Agricultural Data'!H657</f>
        <v>0</v>
      </c>
      <c r="K657" s="118">
        <f>'Agricultural Data'!I657</f>
        <v>0</v>
      </c>
      <c r="L657" s="121">
        <f>'Agricultural Data'!J657</f>
        <v>0</v>
      </c>
      <c r="M657" s="120" t="str">
        <f>IF(J657=0,"No Data",
IF(     OR(   INDEX('Inputs_Metric 31'!$T$6:$T$141,  MATCH($J657,'Inputs_Metric 31'!$S$6:$S$141,0))  =  "",     INDEX('Inputs_Metric 31'!$T$6:$T$141,MATCH($J657,'Inputs_Metric 31'!$S$6:$S$141,0))="CDL_Rev"),                 "No Mapped Crop",                  INDEX('Inputs_Metric 31'!$T$6:$T$141,MATCH($J657,'Inputs_Metric 31'!$S$6:$S$141,0)   )   )
       )</f>
        <v>No Data</v>
      </c>
      <c r="N657" s="120" t="str">
        <f>IF(J657=0,"No Data",
IF(   OR(     INDEX('Inputs_Metric 31'!$U$6:$U$141,MATCH($J657,'Inputs_Metric 31'!$S$6:$S$141,0))="",     INDEX('Inputs_Metric 31'!$U$6:$U$141,MATCH($J657,'Inputs_Metric 31'!$S$6:$S$141,0))="CDL_Rev"  ),     "No Mapped Crop",INDEX('Inputs_Metric 31'!$U$6:$U$141,MATCH($J657,'Inputs_Metric 31'!$S$6:$S$141,0))))</f>
        <v>No Data</v>
      </c>
      <c r="O657" s="102" t="e">
        <f>IF(N657="No Mapped Crop","",'Inputs_Metric 31'!$H$43*INDEX('Inputs_Metric 31'!$D$6:$D$109,MATCH(CONCATENATE(N657,H657),'Inputs_Metric 31'!$E$6:$E$109,0)))</f>
        <v>#N/A</v>
      </c>
      <c r="P657" s="175" t="e">
        <f>IF(M657="No Mapped Crop","",INDEX('Inputs_Metric 31'!$M$7:$O$26,MATCH(M657,'Inputs_Metric 31'!$G$7:$G$26,0),MATCH('Inputs_Metric 31'!$H$44,'Inputs_Metric 31'!$M$6:$O$6,0)))</f>
        <v>#N/A</v>
      </c>
      <c r="Q657" s="184" t="e">
        <f t="shared" si="34"/>
        <v>#N/A</v>
      </c>
      <c r="R657" s="184" t="e">
        <f t="shared" si="35"/>
        <v>#N/A</v>
      </c>
    </row>
    <row r="658" spans="3:18" x14ac:dyDescent="0.25">
      <c r="C658">
        <f t="shared" si="33"/>
        <v>10</v>
      </c>
      <c r="D658">
        <f>COUNTIF($F$4:F658,F658)</f>
        <v>473</v>
      </c>
      <c r="E658" s="40">
        <f>'Agricultural Data'!C658</f>
        <v>0</v>
      </c>
      <c r="F658" s="40">
        <f>'Agricultural Data'!D658</f>
        <v>0</v>
      </c>
      <c r="G658" s="40">
        <f>'Agricultural Data'!E658</f>
        <v>0</v>
      </c>
      <c r="H658" s="38">
        <f>'Agricultural Data'!F658</f>
        <v>0</v>
      </c>
      <c r="I658" s="38">
        <f>'Agricultural Data'!G658</f>
        <v>0</v>
      </c>
      <c r="J658" s="38">
        <f>'Agricultural Data'!H658</f>
        <v>0</v>
      </c>
      <c r="K658" s="118">
        <f>'Agricultural Data'!I658</f>
        <v>0</v>
      </c>
      <c r="L658" s="121">
        <f>'Agricultural Data'!J658</f>
        <v>0</v>
      </c>
      <c r="M658" s="120" t="str">
        <f>IF(J658=0,"No Data",
IF(     OR(   INDEX('Inputs_Metric 31'!$T$6:$T$141,  MATCH($J658,'Inputs_Metric 31'!$S$6:$S$141,0))  =  "",     INDEX('Inputs_Metric 31'!$T$6:$T$141,MATCH($J658,'Inputs_Metric 31'!$S$6:$S$141,0))="CDL_Rev"),                 "No Mapped Crop",                  INDEX('Inputs_Metric 31'!$T$6:$T$141,MATCH($J658,'Inputs_Metric 31'!$S$6:$S$141,0)   )   )
       )</f>
        <v>No Data</v>
      </c>
      <c r="N658" s="120" t="str">
        <f>IF(J658=0,"No Data",
IF(   OR(     INDEX('Inputs_Metric 31'!$U$6:$U$141,MATCH($J658,'Inputs_Metric 31'!$S$6:$S$141,0))="",     INDEX('Inputs_Metric 31'!$U$6:$U$141,MATCH($J658,'Inputs_Metric 31'!$S$6:$S$141,0))="CDL_Rev"  ),     "No Mapped Crop",INDEX('Inputs_Metric 31'!$U$6:$U$141,MATCH($J658,'Inputs_Metric 31'!$S$6:$S$141,0))))</f>
        <v>No Data</v>
      </c>
      <c r="O658" s="102" t="e">
        <f>IF(N658="No Mapped Crop","",'Inputs_Metric 31'!$H$43*INDEX('Inputs_Metric 31'!$D$6:$D$109,MATCH(CONCATENATE(N658,H658),'Inputs_Metric 31'!$E$6:$E$109,0)))</f>
        <v>#N/A</v>
      </c>
      <c r="P658" s="175" t="e">
        <f>IF(M658="No Mapped Crop","",INDEX('Inputs_Metric 31'!$M$7:$O$26,MATCH(M658,'Inputs_Metric 31'!$G$7:$G$26,0),MATCH('Inputs_Metric 31'!$H$44,'Inputs_Metric 31'!$M$6:$O$6,0)))</f>
        <v>#N/A</v>
      </c>
      <c r="Q658" s="184" t="e">
        <f t="shared" si="34"/>
        <v>#N/A</v>
      </c>
      <c r="R658" s="184" t="e">
        <f t="shared" si="35"/>
        <v>#N/A</v>
      </c>
    </row>
    <row r="659" spans="3:18" x14ac:dyDescent="0.25">
      <c r="C659">
        <f t="shared" si="33"/>
        <v>10</v>
      </c>
      <c r="D659">
        <f>COUNTIF($F$4:F659,F659)</f>
        <v>474</v>
      </c>
      <c r="E659" s="40">
        <f>'Agricultural Data'!C659</f>
        <v>0</v>
      </c>
      <c r="F659" s="40">
        <f>'Agricultural Data'!D659</f>
        <v>0</v>
      </c>
      <c r="G659" s="40">
        <f>'Agricultural Data'!E659</f>
        <v>0</v>
      </c>
      <c r="H659" s="38">
        <f>'Agricultural Data'!F659</f>
        <v>0</v>
      </c>
      <c r="I659" s="38">
        <f>'Agricultural Data'!G659</f>
        <v>0</v>
      </c>
      <c r="J659" s="38">
        <f>'Agricultural Data'!H659</f>
        <v>0</v>
      </c>
      <c r="K659" s="118">
        <f>'Agricultural Data'!I659</f>
        <v>0</v>
      </c>
      <c r="L659" s="121">
        <f>'Agricultural Data'!J659</f>
        <v>0</v>
      </c>
      <c r="M659" s="120" t="str">
        <f>IF(J659=0,"No Data",
IF(     OR(   INDEX('Inputs_Metric 31'!$T$6:$T$141,  MATCH($J659,'Inputs_Metric 31'!$S$6:$S$141,0))  =  "",     INDEX('Inputs_Metric 31'!$T$6:$T$141,MATCH($J659,'Inputs_Metric 31'!$S$6:$S$141,0))="CDL_Rev"),                 "No Mapped Crop",                  INDEX('Inputs_Metric 31'!$T$6:$T$141,MATCH($J659,'Inputs_Metric 31'!$S$6:$S$141,0)   )   )
       )</f>
        <v>No Data</v>
      </c>
      <c r="N659" s="120" t="str">
        <f>IF(J659=0,"No Data",
IF(   OR(     INDEX('Inputs_Metric 31'!$U$6:$U$141,MATCH($J659,'Inputs_Metric 31'!$S$6:$S$141,0))="",     INDEX('Inputs_Metric 31'!$U$6:$U$141,MATCH($J659,'Inputs_Metric 31'!$S$6:$S$141,0))="CDL_Rev"  ),     "No Mapped Crop",INDEX('Inputs_Metric 31'!$U$6:$U$141,MATCH($J659,'Inputs_Metric 31'!$S$6:$S$141,0))))</f>
        <v>No Data</v>
      </c>
      <c r="O659" s="102" t="e">
        <f>IF(N659="No Mapped Crop","",'Inputs_Metric 31'!$H$43*INDEX('Inputs_Metric 31'!$D$6:$D$109,MATCH(CONCATENATE(N659,H659),'Inputs_Metric 31'!$E$6:$E$109,0)))</f>
        <v>#N/A</v>
      </c>
      <c r="P659" s="175" t="e">
        <f>IF(M659="No Mapped Crop","",INDEX('Inputs_Metric 31'!$M$7:$O$26,MATCH(M659,'Inputs_Metric 31'!$G$7:$G$26,0),MATCH('Inputs_Metric 31'!$H$44,'Inputs_Metric 31'!$M$6:$O$6,0)))</f>
        <v>#N/A</v>
      </c>
      <c r="Q659" s="184" t="e">
        <f t="shared" si="34"/>
        <v>#N/A</v>
      </c>
      <c r="R659" s="184" t="e">
        <f t="shared" si="35"/>
        <v>#N/A</v>
      </c>
    </row>
    <row r="660" spans="3:18" x14ac:dyDescent="0.25">
      <c r="C660">
        <f t="shared" si="33"/>
        <v>10</v>
      </c>
      <c r="D660">
        <f>COUNTIF($F$4:F660,F660)</f>
        <v>475</v>
      </c>
      <c r="E660" s="40">
        <f>'Agricultural Data'!C660</f>
        <v>0</v>
      </c>
      <c r="F660" s="40">
        <f>'Agricultural Data'!D660</f>
        <v>0</v>
      </c>
      <c r="G660" s="40">
        <f>'Agricultural Data'!E660</f>
        <v>0</v>
      </c>
      <c r="H660" s="38">
        <f>'Agricultural Data'!F660</f>
        <v>0</v>
      </c>
      <c r="I660" s="38">
        <f>'Agricultural Data'!G660</f>
        <v>0</v>
      </c>
      <c r="J660" s="38">
        <f>'Agricultural Data'!H660</f>
        <v>0</v>
      </c>
      <c r="K660" s="118">
        <f>'Agricultural Data'!I660</f>
        <v>0</v>
      </c>
      <c r="L660" s="121">
        <f>'Agricultural Data'!J660</f>
        <v>0</v>
      </c>
      <c r="M660" s="120" t="str">
        <f>IF(J660=0,"No Data",
IF(     OR(   INDEX('Inputs_Metric 31'!$T$6:$T$141,  MATCH($J660,'Inputs_Metric 31'!$S$6:$S$141,0))  =  "",     INDEX('Inputs_Metric 31'!$T$6:$T$141,MATCH($J660,'Inputs_Metric 31'!$S$6:$S$141,0))="CDL_Rev"),                 "No Mapped Crop",                  INDEX('Inputs_Metric 31'!$T$6:$T$141,MATCH($J660,'Inputs_Metric 31'!$S$6:$S$141,0)   )   )
       )</f>
        <v>No Data</v>
      </c>
      <c r="N660" s="120" t="str">
        <f>IF(J660=0,"No Data",
IF(   OR(     INDEX('Inputs_Metric 31'!$U$6:$U$141,MATCH($J660,'Inputs_Metric 31'!$S$6:$S$141,0))="",     INDEX('Inputs_Metric 31'!$U$6:$U$141,MATCH($J660,'Inputs_Metric 31'!$S$6:$S$141,0))="CDL_Rev"  ),     "No Mapped Crop",INDEX('Inputs_Metric 31'!$U$6:$U$141,MATCH($J660,'Inputs_Metric 31'!$S$6:$S$141,0))))</f>
        <v>No Data</v>
      </c>
      <c r="O660" s="102" t="e">
        <f>IF(N660="No Mapped Crop","",'Inputs_Metric 31'!$H$43*INDEX('Inputs_Metric 31'!$D$6:$D$109,MATCH(CONCATENATE(N660,H660),'Inputs_Metric 31'!$E$6:$E$109,0)))</f>
        <v>#N/A</v>
      </c>
      <c r="P660" s="175" t="e">
        <f>IF(M660="No Mapped Crop","",INDEX('Inputs_Metric 31'!$M$7:$O$26,MATCH(M660,'Inputs_Metric 31'!$G$7:$G$26,0),MATCH('Inputs_Metric 31'!$H$44,'Inputs_Metric 31'!$M$6:$O$6,0)))</f>
        <v>#N/A</v>
      </c>
      <c r="Q660" s="184" t="e">
        <f t="shared" si="34"/>
        <v>#N/A</v>
      </c>
      <c r="R660" s="184" t="e">
        <f t="shared" si="35"/>
        <v>#N/A</v>
      </c>
    </row>
    <row r="661" spans="3:18" x14ac:dyDescent="0.25">
      <c r="C661">
        <f t="shared" si="33"/>
        <v>10</v>
      </c>
      <c r="D661">
        <f>COUNTIF($F$4:F661,F661)</f>
        <v>476</v>
      </c>
      <c r="E661" s="40">
        <f>'Agricultural Data'!C661</f>
        <v>0</v>
      </c>
      <c r="F661" s="40">
        <f>'Agricultural Data'!D661</f>
        <v>0</v>
      </c>
      <c r="G661" s="40">
        <f>'Agricultural Data'!E661</f>
        <v>0</v>
      </c>
      <c r="H661" s="38">
        <f>'Agricultural Data'!F661</f>
        <v>0</v>
      </c>
      <c r="I661" s="38">
        <f>'Agricultural Data'!G661</f>
        <v>0</v>
      </c>
      <c r="J661" s="38">
        <f>'Agricultural Data'!H661</f>
        <v>0</v>
      </c>
      <c r="K661" s="118">
        <f>'Agricultural Data'!I661</f>
        <v>0</v>
      </c>
      <c r="L661" s="121">
        <f>'Agricultural Data'!J661</f>
        <v>0</v>
      </c>
      <c r="M661" s="120" t="str">
        <f>IF(J661=0,"No Data",
IF(     OR(   INDEX('Inputs_Metric 31'!$T$6:$T$141,  MATCH($J661,'Inputs_Metric 31'!$S$6:$S$141,0))  =  "",     INDEX('Inputs_Metric 31'!$T$6:$T$141,MATCH($J661,'Inputs_Metric 31'!$S$6:$S$141,0))="CDL_Rev"),                 "No Mapped Crop",                  INDEX('Inputs_Metric 31'!$T$6:$T$141,MATCH($J661,'Inputs_Metric 31'!$S$6:$S$141,0)   )   )
       )</f>
        <v>No Data</v>
      </c>
      <c r="N661" s="120" t="str">
        <f>IF(J661=0,"No Data",
IF(   OR(     INDEX('Inputs_Metric 31'!$U$6:$U$141,MATCH($J661,'Inputs_Metric 31'!$S$6:$S$141,0))="",     INDEX('Inputs_Metric 31'!$U$6:$U$141,MATCH($J661,'Inputs_Metric 31'!$S$6:$S$141,0))="CDL_Rev"  ),     "No Mapped Crop",INDEX('Inputs_Metric 31'!$U$6:$U$141,MATCH($J661,'Inputs_Metric 31'!$S$6:$S$141,0))))</f>
        <v>No Data</v>
      </c>
      <c r="O661" s="102" t="e">
        <f>IF(N661="No Mapped Crop","",'Inputs_Metric 31'!$H$43*INDEX('Inputs_Metric 31'!$D$6:$D$109,MATCH(CONCATENATE(N661,H661),'Inputs_Metric 31'!$E$6:$E$109,0)))</f>
        <v>#N/A</v>
      </c>
      <c r="P661" s="175" t="e">
        <f>IF(M661="No Mapped Crop","",INDEX('Inputs_Metric 31'!$M$7:$O$26,MATCH(M661,'Inputs_Metric 31'!$G$7:$G$26,0),MATCH('Inputs_Metric 31'!$H$44,'Inputs_Metric 31'!$M$6:$O$6,0)))</f>
        <v>#N/A</v>
      </c>
      <c r="Q661" s="184" t="e">
        <f t="shared" si="34"/>
        <v>#N/A</v>
      </c>
      <c r="R661" s="184" t="e">
        <f t="shared" si="35"/>
        <v>#N/A</v>
      </c>
    </row>
    <row r="662" spans="3:18" x14ac:dyDescent="0.25">
      <c r="C662">
        <f t="shared" si="33"/>
        <v>10</v>
      </c>
      <c r="D662">
        <f>COUNTIF($F$4:F662,F662)</f>
        <v>477</v>
      </c>
      <c r="E662" s="40">
        <f>'Agricultural Data'!C662</f>
        <v>0</v>
      </c>
      <c r="F662" s="40">
        <f>'Agricultural Data'!D662</f>
        <v>0</v>
      </c>
      <c r="G662" s="40">
        <f>'Agricultural Data'!E662</f>
        <v>0</v>
      </c>
      <c r="H662" s="38">
        <f>'Agricultural Data'!F662</f>
        <v>0</v>
      </c>
      <c r="I662" s="38">
        <f>'Agricultural Data'!G662</f>
        <v>0</v>
      </c>
      <c r="J662" s="38">
        <f>'Agricultural Data'!H662</f>
        <v>0</v>
      </c>
      <c r="K662" s="118">
        <f>'Agricultural Data'!I662</f>
        <v>0</v>
      </c>
      <c r="L662" s="121">
        <f>'Agricultural Data'!J662</f>
        <v>0</v>
      </c>
      <c r="M662" s="120" t="str">
        <f>IF(J662=0,"No Data",
IF(     OR(   INDEX('Inputs_Metric 31'!$T$6:$T$141,  MATCH($J662,'Inputs_Metric 31'!$S$6:$S$141,0))  =  "",     INDEX('Inputs_Metric 31'!$T$6:$T$141,MATCH($J662,'Inputs_Metric 31'!$S$6:$S$141,0))="CDL_Rev"),                 "No Mapped Crop",                  INDEX('Inputs_Metric 31'!$T$6:$T$141,MATCH($J662,'Inputs_Metric 31'!$S$6:$S$141,0)   )   )
       )</f>
        <v>No Data</v>
      </c>
      <c r="N662" s="120" t="str">
        <f>IF(J662=0,"No Data",
IF(   OR(     INDEX('Inputs_Metric 31'!$U$6:$U$141,MATCH($J662,'Inputs_Metric 31'!$S$6:$S$141,0))="",     INDEX('Inputs_Metric 31'!$U$6:$U$141,MATCH($J662,'Inputs_Metric 31'!$S$6:$S$141,0))="CDL_Rev"  ),     "No Mapped Crop",INDEX('Inputs_Metric 31'!$U$6:$U$141,MATCH($J662,'Inputs_Metric 31'!$S$6:$S$141,0))))</f>
        <v>No Data</v>
      </c>
      <c r="O662" s="102" t="e">
        <f>IF(N662="No Mapped Crop","",'Inputs_Metric 31'!$H$43*INDEX('Inputs_Metric 31'!$D$6:$D$109,MATCH(CONCATENATE(N662,H662),'Inputs_Metric 31'!$E$6:$E$109,0)))</f>
        <v>#N/A</v>
      </c>
      <c r="P662" s="175" t="e">
        <f>IF(M662="No Mapped Crop","",INDEX('Inputs_Metric 31'!$M$7:$O$26,MATCH(M662,'Inputs_Metric 31'!$G$7:$G$26,0),MATCH('Inputs_Metric 31'!$H$44,'Inputs_Metric 31'!$M$6:$O$6,0)))</f>
        <v>#N/A</v>
      </c>
      <c r="Q662" s="184" t="e">
        <f t="shared" si="34"/>
        <v>#N/A</v>
      </c>
      <c r="R662" s="184" t="e">
        <f t="shared" si="35"/>
        <v>#N/A</v>
      </c>
    </row>
    <row r="663" spans="3:18" x14ac:dyDescent="0.25">
      <c r="C663">
        <f t="shared" si="33"/>
        <v>10</v>
      </c>
      <c r="D663">
        <f>COUNTIF($F$4:F663,F663)</f>
        <v>478</v>
      </c>
      <c r="E663" s="40">
        <f>'Agricultural Data'!C663</f>
        <v>0</v>
      </c>
      <c r="F663" s="40">
        <f>'Agricultural Data'!D663</f>
        <v>0</v>
      </c>
      <c r="G663" s="40">
        <f>'Agricultural Data'!E663</f>
        <v>0</v>
      </c>
      <c r="H663" s="38">
        <f>'Agricultural Data'!F663</f>
        <v>0</v>
      </c>
      <c r="I663" s="38">
        <f>'Agricultural Data'!G663</f>
        <v>0</v>
      </c>
      <c r="J663" s="38">
        <f>'Agricultural Data'!H663</f>
        <v>0</v>
      </c>
      <c r="K663" s="118">
        <f>'Agricultural Data'!I663</f>
        <v>0</v>
      </c>
      <c r="L663" s="121">
        <f>'Agricultural Data'!J663</f>
        <v>0</v>
      </c>
      <c r="M663" s="120" t="str">
        <f>IF(J663=0,"No Data",
IF(     OR(   INDEX('Inputs_Metric 31'!$T$6:$T$141,  MATCH($J663,'Inputs_Metric 31'!$S$6:$S$141,0))  =  "",     INDEX('Inputs_Metric 31'!$T$6:$T$141,MATCH($J663,'Inputs_Metric 31'!$S$6:$S$141,0))="CDL_Rev"),                 "No Mapped Crop",                  INDEX('Inputs_Metric 31'!$T$6:$T$141,MATCH($J663,'Inputs_Metric 31'!$S$6:$S$141,0)   )   )
       )</f>
        <v>No Data</v>
      </c>
      <c r="N663" s="120" t="str">
        <f>IF(J663=0,"No Data",
IF(   OR(     INDEX('Inputs_Metric 31'!$U$6:$U$141,MATCH($J663,'Inputs_Metric 31'!$S$6:$S$141,0))="",     INDEX('Inputs_Metric 31'!$U$6:$U$141,MATCH($J663,'Inputs_Metric 31'!$S$6:$S$141,0))="CDL_Rev"  ),     "No Mapped Crop",INDEX('Inputs_Metric 31'!$U$6:$U$141,MATCH($J663,'Inputs_Metric 31'!$S$6:$S$141,0))))</f>
        <v>No Data</v>
      </c>
      <c r="O663" s="102" t="e">
        <f>IF(N663="No Mapped Crop","",'Inputs_Metric 31'!$H$43*INDEX('Inputs_Metric 31'!$D$6:$D$109,MATCH(CONCATENATE(N663,H663),'Inputs_Metric 31'!$E$6:$E$109,0)))</f>
        <v>#N/A</v>
      </c>
      <c r="P663" s="175" t="e">
        <f>IF(M663="No Mapped Crop","",INDEX('Inputs_Metric 31'!$M$7:$O$26,MATCH(M663,'Inputs_Metric 31'!$G$7:$G$26,0),MATCH('Inputs_Metric 31'!$H$44,'Inputs_Metric 31'!$M$6:$O$6,0)))</f>
        <v>#N/A</v>
      </c>
      <c r="Q663" s="184" t="e">
        <f t="shared" si="34"/>
        <v>#N/A</v>
      </c>
      <c r="R663" s="184" t="e">
        <f t="shared" si="35"/>
        <v>#N/A</v>
      </c>
    </row>
    <row r="664" spans="3:18" x14ac:dyDescent="0.25">
      <c r="C664">
        <f t="shared" si="33"/>
        <v>10</v>
      </c>
      <c r="D664">
        <f>COUNTIF($F$4:F664,F664)</f>
        <v>479</v>
      </c>
      <c r="E664" s="40">
        <f>'Agricultural Data'!C664</f>
        <v>0</v>
      </c>
      <c r="F664" s="40">
        <f>'Agricultural Data'!D664</f>
        <v>0</v>
      </c>
      <c r="G664" s="40">
        <f>'Agricultural Data'!E664</f>
        <v>0</v>
      </c>
      <c r="H664" s="38">
        <f>'Agricultural Data'!F664</f>
        <v>0</v>
      </c>
      <c r="I664" s="38">
        <f>'Agricultural Data'!G664</f>
        <v>0</v>
      </c>
      <c r="J664" s="38">
        <f>'Agricultural Data'!H664</f>
        <v>0</v>
      </c>
      <c r="K664" s="118">
        <f>'Agricultural Data'!I664</f>
        <v>0</v>
      </c>
      <c r="L664" s="121">
        <f>'Agricultural Data'!J664</f>
        <v>0</v>
      </c>
      <c r="M664" s="120" t="str">
        <f>IF(J664=0,"No Data",
IF(     OR(   INDEX('Inputs_Metric 31'!$T$6:$T$141,  MATCH($J664,'Inputs_Metric 31'!$S$6:$S$141,0))  =  "",     INDEX('Inputs_Metric 31'!$T$6:$T$141,MATCH($J664,'Inputs_Metric 31'!$S$6:$S$141,0))="CDL_Rev"),                 "No Mapped Crop",                  INDEX('Inputs_Metric 31'!$T$6:$T$141,MATCH($J664,'Inputs_Metric 31'!$S$6:$S$141,0)   )   )
       )</f>
        <v>No Data</v>
      </c>
      <c r="N664" s="120" t="str">
        <f>IF(J664=0,"No Data",
IF(   OR(     INDEX('Inputs_Metric 31'!$U$6:$U$141,MATCH($J664,'Inputs_Metric 31'!$S$6:$S$141,0))="",     INDEX('Inputs_Metric 31'!$U$6:$U$141,MATCH($J664,'Inputs_Metric 31'!$S$6:$S$141,0))="CDL_Rev"  ),     "No Mapped Crop",INDEX('Inputs_Metric 31'!$U$6:$U$141,MATCH($J664,'Inputs_Metric 31'!$S$6:$S$141,0))))</f>
        <v>No Data</v>
      </c>
      <c r="O664" s="102" t="e">
        <f>IF(N664="No Mapped Crop","",'Inputs_Metric 31'!$H$43*INDEX('Inputs_Metric 31'!$D$6:$D$109,MATCH(CONCATENATE(N664,H664),'Inputs_Metric 31'!$E$6:$E$109,0)))</f>
        <v>#N/A</v>
      </c>
      <c r="P664" s="175" t="e">
        <f>IF(M664="No Mapped Crop","",INDEX('Inputs_Metric 31'!$M$7:$O$26,MATCH(M664,'Inputs_Metric 31'!$G$7:$G$26,0),MATCH('Inputs_Metric 31'!$H$44,'Inputs_Metric 31'!$M$6:$O$6,0)))</f>
        <v>#N/A</v>
      </c>
      <c r="Q664" s="184" t="e">
        <f t="shared" si="34"/>
        <v>#N/A</v>
      </c>
      <c r="R664" s="184" t="e">
        <f t="shared" si="35"/>
        <v>#N/A</v>
      </c>
    </row>
    <row r="665" spans="3:18" x14ac:dyDescent="0.25">
      <c r="C665">
        <f t="shared" si="33"/>
        <v>10</v>
      </c>
      <c r="D665">
        <f>COUNTIF($F$4:F665,F665)</f>
        <v>480</v>
      </c>
      <c r="E665" s="40">
        <f>'Agricultural Data'!C665</f>
        <v>0</v>
      </c>
      <c r="F665" s="40">
        <f>'Agricultural Data'!D665</f>
        <v>0</v>
      </c>
      <c r="G665" s="40">
        <f>'Agricultural Data'!E665</f>
        <v>0</v>
      </c>
      <c r="H665" s="38">
        <f>'Agricultural Data'!F665</f>
        <v>0</v>
      </c>
      <c r="I665" s="38">
        <f>'Agricultural Data'!G665</f>
        <v>0</v>
      </c>
      <c r="J665" s="38">
        <f>'Agricultural Data'!H665</f>
        <v>0</v>
      </c>
      <c r="K665" s="118">
        <f>'Agricultural Data'!I665</f>
        <v>0</v>
      </c>
      <c r="L665" s="121">
        <f>'Agricultural Data'!J665</f>
        <v>0</v>
      </c>
      <c r="M665" s="120" t="str">
        <f>IF(J665=0,"No Data",
IF(     OR(   INDEX('Inputs_Metric 31'!$T$6:$T$141,  MATCH($J665,'Inputs_Metric 31'!$S$6:$S$141,0))  =  "",     INDEX('Inputs_Metric 31'!$T$6:$T$141,MATCH($J665,'Inputs_Metric 31'!$S$6:$S$141,0))="CDL_Rev"),                 "No Mapped Crop",                  INDEX('Inputs_Metric 31'!$T$6:$T$141,MATCH($J665,'Inputs_Metric 31'!$S$6:$S$141,0)   )   )
       )</f>
        <v>No Data</v>
      </c>
      <c r="N665" s="120" t="str">
        <f>IF(J665=0,"No Data",
IF(   OR(     INDEX('Inputs_Metric 31'!$U$6:$U$141,MATCH($J665,'Inputs_Metric 31'!$S$6:$S$141,0))="",     INDEX('Inputs_Metric 31'!$U$6:$U$141,MATCH($J665,'Inputs_Metric 31'!$S$6:$S$141,0))="CDL_Rev"  ),     "No Mapped Crop",INDEX('Inputs_Metric 31'!$U$6:$U$141,MATCH($J665,'Inputs_Metric 31'!$S$6:$S$141,0))))</f>
        <v>No Data</v>
      </c>
      <c r="O665" s="102" t="e">
        <f>IF(N665="No Mapped Crop","",'Inputs_Metric 31'!$H$43*INDEX('Inputs_Metric 31'!$D$6:$D$109,MATCH(CONCATENATE(N665,H665),'Inputs_Metric 31'!$E$6:$E$109,0)))</f>
        <v>#N/A</v>
      </c>
      <c r="P665" s="175" t="e">
        <f>IF(M665="No Mapped Crop","",INDEX('Inputs_Metric 31'!$M$7:$O$26,MATCH(M665,'Inputs_Metric 31'!$G$7:$G$26,0),MATCH('Inputs_Metric 31'!$H$44,'Inputs_Metric 31'!$M$6:$O$6,0)))</f>
        <v>#N/A</v>
      </c>
      <c r="Q665" s="184" t="e">
        <f t="shared" si="34"/>
        <v>#N/A</v>
      </c>
      <c r="R665" s="184" t="e">
        <f t="shared" si="35"/>
        <v>#N/A</v>
      </c>
    </row>
    <row r="666" spans="3:18" x14ac:dyDescent="0.25">
      <c r="C666">
        <f t="shared" si="33"/>
        <v>10</v>
      </c>
      <c r="D666">
        <f>COUNTIF($F$4:F666,F666)</f>
        <v>481</v>
      </c>
      <c r="E666" s="40">
        <f>'Agricultural Data'!C666</f>
        <v>0</v>
      </c>
      <c r="F666" s="40">
        <f>'Agricultural Data'!D666</f>
        <v>0</v>
      </c>
      <c r="G666" s="40">
        <f>'Agricultural Data'!E666</f>
        <v>0</v>
      </c>
      <c r="H666" s="38">
        <f>'Agricultural Data'!F666</f>
        <v>0</v>
      </c>
      <c r="I666" s="38">
        <f>'Agricultural Data'!G666</f>
        <v>0</v>
      </c>
      <c r="J666" s="38">
        <f>'Agricultural Data'!H666</f>
        <v>0</v>
      </c>
      <c r="K666" s="118">
        <f>'Agricultural Data'!I666</f>
        <v>0</v>
      </c>
      <c r="L666" s="121">
        <f>'Agricultural Data'!J666</f>
        <v>0</v>
      </c>
      <c r="M666" s="120" t="str">
        <f>IF(J666=0,"No Data",
IF(     OR(   INDEX('Inputs_Metric 31'!$T$6:$T$141,  MATCH($J666,'Inputs_Metric 31'!$S$6:$S$141,0))  =  "",     INDEX('Inputs_Metric 31'!$T$6:$T$141,MATCH($J666,'Inputs_Metric 31'!$S$6:$S$141,0))="CDL_Rev"),                 "No Mapped Crop",                  INDEX('Inputs_Metric 31'!$T$6:$T$141,MATCH($J666,'Inputs_Metric 31'!$S$6:$S$141,0)   )   )
       )</f>
        <v>No Data</v>
      </c>
      <c r="N666" s="120" t="str">
        <f>IF(J666=0,"No Data",
IF(   OR(     INDEX('Inputs_Metric 31'!$U$6:$U$141,MATCH($J666,'Inputs_Metric 31'!$S$6:$S$141,0))="",     INDEX('Inputs_Metric 31'!$U$6:$U$141,MATCH($J666,'Inputs_Metric 31'!$S$6:$S$141,0))="CDL_Rev"  ),     "No Mapped Crop",INDEX('Inputs_Metric 31'!$U$6:$U$141,MATCH($J666,'Inputs_Metric 31'!$S$6:$S$141,0))))</f>
        <v>No Data</v>
      </c>
      <c r="O666" s="102" t="e">
        <f>IF(N666="No Mapped Crop","",'Inputs_Metric 31'!$H$43*INDEX('Inputs_Metric 31'!$D$6:$D$109,MATCH(CONCATENATE(N666,H666),'Inputs_Metric 31'!$E$6:$E$109,0)))</f>
        <v>#N/A</v>
      </c>
      <c r="P666" s="175" t="e">
        <f>IF(M666="No Mapped Crop","",INDEX('Inputs_Metric 31'!$M$7:$O$26,MATCH(M666,'Inputs_Metric 31'!$G$7:$G$26,0),MATCH('Inputs_Metric 31'!$H$44,'Inputs_Metric 31'!$M$6:$O$6,0)))</f>
        <v>#N/A</v>
      </c>
      <c r="Q666" s="184" t="e">
        <f t="shared" si="34"/>
        <v>#N/A</v>
      </c>
      <c r="R666" s="184" t="e">
        <f t="shared" si="35"/>
        <v>#N/A</v>
      </c>
    </row>
    <row r="667" spans="3:18" x14ac:dyDescent="0.25">
      <c r="C667">
        <f t="shared" si="33"/>
        <v>10</v>
      </c>
      <c r="D667">
        <f>COUNTIF($F$4:F667,F667)</f>
        <v>482</v>
      </c>
      <c r="E667" s="40">
        <f>'Agricultural Data'!C667</f>
        <v>0</v>
      </c>
      <c r="F667" s="40">
        <f>'Agricultural Data'!D667</f>
        <v>0</v>
      </c>
      <c r="G667" s="40">
        <f>'Agricultural Data'!E667</f>
        <v>0</v>
      </c>
      <c r="H667" s="38">
        <f>'Agricultural Data'!F667</f>
        <v>0</v>
      </c>
      <c r="I667" s="38">
        <f>'Agricultural Data'!G667</f>
        <v>0</v>
      </c>
      <c r="J667" s="38">
        <f>'Agricultural Data'!H667</f>
        <v>0</v>
      </c>
      <c r="K667" s="118">
        <f>'Agricultural Data'!I667</f>
        <v>0</v>
      </c>
      <c r="L667" s="121">
        <f>'Agricultural Data'!J667</f>
        <v>0</v>
      </c>
      <c r="M667" s="120" t="str">
        <f>IF(J667=0,"No Data",
IF(     OR(   INDEX('Inputs_Metric 31'!$T$6:$T$141,  MATCH($J667,'Inputs_Metric 31'!$S$6:$S$141,0))  =  "",     INDEX('Inputs_Metric 31'!$T$6:$T$141,MATCH($J667,'Inputs_Metric 31'!$S$6:$S$141,0))="CDL_Rev"),                 "No Mapped Crop",                  INDEX('Inputs_Metric 31'!$T$6:$T$141,MATCH($J667,'Inputs_Metric 31'!$S$6:$S$141,0)   )   )
       )</f>
        <v>No Data</v>
      </c>
      <c r="N667" s="120" t="str">
        <f>IF(J667=0,"No Data",
IF(   OR(     INDEX('Inputs_Metric 31'!$U$6:$U$141,MATCH($J667,'Inputs_Metric 31'!$S$6:$S$141,0))="",     INDEX('Inputs_Metric 31'!$U$6:$U$141,MATCH($J667,'Inputs_Metric 31'!$S$6:$S$141,0))="CDL_Rev"  ),     "No Mapped Crop",INDEX('Inputs_Metric 31'!$U$6:$U$141,MATCH($J667,'Inputs_Metric 31'!$S$6:$S$141,0))))</f>
        <v>No Data</v>
      </c>
      <c r="O667" s="102" t="e">
        <f>IF(N667="No Mapped Crop","",'Inputs_Metric 31'!$H$43*INDEX('Inputs_Metric 31'!$D$6:$D$109,MATCH(CONCATENATE(N667,H667),'Inputs_Metric 31'!$E$6:$E$109,0)))</f>
        <v>#N/A</v>
      </c>
      <c r="P667" s="175" t="e">
        <f>IF(M667="No Mapped Crop","",INDEX('Inputs_Metric 31'!$M$7:$O$26,MATCH(M667,'Inputs_Metric 31'!$G$7:$G$26,0),MATCH('Inputs_Metric 31'!$H$44,'Inputs_Metric 31'!$M$6:$O$6,0)))</f>
        <v>#N/A</v>
      </c>
      <c r="Q667" s="184" t="e">
        <f t="shared" si="34"/>
        <v>#N/A</v>
      </c>
      <c r="R667" s="184" t="e">
        <f t="shared" si="35"/>
        <v>#N/A</v>
      </c>
    </row>
    <row r="668" spans="3:18" x14ac:dyDescent="0.25">
      <c r="C668">
        <f t="shared" si="33"/>
        <v>10</v>
      </c>
      <c r="D668">
        <f>COUNTIF($F$4:F668,F668)</f>
        <v>483</v>
      </c>
      <c r="E668" s="40">
        <f>'Agricultural Data'!C668</f>
        <v>0</v>
      </c>
      <c r="F668" s="40">
        <f>'Agricultural Data'!D668</f>
        <v>0</v>
      </c>
      <c r="G668" s="40">
        <f>'Agricultural Data'!E668</f>
        <v>0</v>
      </c>
      <c r="H668" s="38">
        <f>'Agricultural Data'!F668</f>
        <v>0</v>
      </c>
      <c r="I668" s="38">
        <f>'Agricultural Data'!G668</f>
        <v>0</v>
      </c>
      <c r="J668" s="38">
        <f>'Agricultural Data'!H668</f>
        <v>0</v>
      </c>
      <c r="K668" s="118">
        <f>'Agricultural Data'!I668</f>
        <v>0</v>
      </c>
      <c r="L668" s="121">
        <f>'Agricultural Data'!J668</f>
        <v>0</v>
      </c>
      <c r="M668" s="120" t="str">
        <f>IF(J668=0,"No Data",
IF(     OR(   INDEX('Inputs_Metric 31'!$T$6:$T$141,  MATCH($J668,'Inputs_Metric 31'!$S$6:$S$141,0))  =  "",     INDEX('Inputs_Metric 31'!$T$6:$T$141,MATCH($J668,'Inputs_Metric 31'!$S$6:$S$141,0))="CDL_Rev"),                 "No Mapped Crop",                  INDEX('Inputs_Metric 31'!$T$6:$T$141,MATCH($J668,'Inputs_Metric 31'!$S$6:$S$141,0)   )   )
       )</f>
        <v>No Data</v>
      </c>
      <c r="N668" s="120" t="str">
        <f>IF(J668=0,"No Data",
IF(   OR(     INDEX('Inputs_Metric 31'!$U$6:$U$141,MATCH($J668,'Inputs_Metric 31'!$S$6:$S$141,0))="",     INDEX('Inputs_Metric 31'!$U$6:$U$141,MATCH($J668,'Inputs_Metric 31'!$S$6:$S$141,0))="CDL_Rev"  ),     "No Mapped Crop",INDEX('Inputs_Metric 31'!$U$6:$U$141,MATCH($J668,'Inputs_Metric 31'!$S$6:$S$141,0))))</f>
        <v>No Data</v>
      </c>
      <c r="O668" s="102" t="e">
        <f>IF(N668="No Mapped Crop","",'Inputs_Metric 31'!$H$43*INDEX('Inputs_Metric 31'!$D$6:$D$109,MATCH(CONCATENATE(N668,H668),'Inputs_Metric 31'!$E$6:$E$109,0)))</f>
        <v>#N/A</v>
      </c>
      <c r="P668" s="175" t="e">
        <f>IF(M668="No Mapped Crop","",INDEX('Inputs_Metric 31'!$M$7:$O$26,MATCH(M668,'Inputs_Metric 31'!$G$7:$G$26,0),MATCH('Inputs_Metric 31'!$H$44,'Inputs_Metric 31'!$M$6:$O$6,0)))</f>
        <v>#N/A</v>
      </c>
      <c r="Q668" s="184" t="e">
        <f t="shared" si="34"/>
        <v>#N/A</v>
      </c>
      <c r="R668" s="184" t="e">
        <f t="shared" si="35"/>
        <v>#N/A</v>
      </c>
    </row>
    <row r="669" spans="3:18" x14ac:dyDescent="0.25">
      <c r="C669">
        <f t="shared" si="33"/>
        <v>10</v>
      </c>
      <c r="D669">
        <f>COUNTIF($F$4:F669,F669)</f>
        <v>484</v>
      </c>
      <c r="E669" s="40">
        <f>'Agricultural Data'!C669</f>
        <v>0</v>
      </c>
      <c r="F669" s="40">
        <f>'Agricultural Data'!D669</f>
        <v>0</v>
      </c>
      <c r="G669" s="40">
        <f>'Agricultural Data'!E669</f>
        <v>0</v>
      </c>
      <c r="H669" s="38">
        <f>'Agricultural Data'!F669</f>
        <v>0</v>
      </c>
      <c r="I669" s="38">
        <f>'Agricultural Data'!G669</f>
        <v>0</v>
      </c>
      <c r="J669" s="38">
        <f>'Agricultural Data'!H669</f>
        <v>0</v>
      </c>
      <c r="K669" s="118">
        <f>'Agricultural Data'!I669</f>
        <v>0</v>
      </c>
      <c r="L669" s="121">
        <f>'Agricultural Data'!J669</f>
        <v>0</v>
      </c>
      <c r="M669" s="120" t="str">
        <f>IF(J669=0,"No Data",
IF(     OR(   INDEX('Inputs_Metric 31'!$T$6:$T$141,  MATCH($J669,'Inputs_Metric 31'!$S$6:$S$141,0))  =  "",     INDEX('Inputs_Metric 31'!$T$6:$T$141,MATCH($J669,'Inputs_Metric 31'!$S$6:$S$141,0))="CDL_Rev"),                 "No Mapped Crop",                  INDEX('Inputs_Metric 31'!$T$6:$T$141,MATCH($J669,'Inputs_Metric 31'!$S$6:$S$141,0)   )   )
       )</f>
        <v>No Data</v>
      </c>
      <c r="N669" s="120" t="str">
        <f>IF(J669=0,"No Data",
IF(   OR(     INDEX('Inputs_Metric 31'!$U$6:$U$141,MATCH($J669,'Inputs_Metric 31'!$S$6:$S$141,0))="",     INDEX('Inputs_Metric 31'!$U$6:$U$141,MATCH($J669,'Inputs_Metric 31'!$S$6:$S$141,0))="CDL_Rev"  ),     "No Mapped Crop",INDEX('Inputs_Metric 31'!$U$6:$U$141,MATCH($J669,'Inputs_Metric 31'!$S$6:$S$141,0))))</f>
        <v>No Data</v>
      </c>
      <c r="O669" s="102" t="e">
        <f>IF(N669="No Mapped Crop","",'Inputs_Metric 31'!$H$43*INDEX('Inputs_Metric 31'!$D$6:$D$109,MATCH(CONCATENATE(N669,H669),'Inputs_Metric 31'!$E$6:$E$109,0)))</f>
        <v>#N/A</v>
      </c>
      <c r="P669" s="175" t="e">
        <f>IF(M669="No Mapped Crop","",INDEX('Inputs_Metric 31'!$M$7:$O$26,MATCH(M669,'Inputs_Metric 31'!$G$7:$G$26,0),MATCH('Inputs_Metric 31'!$H$44,'Inputs_Metric 31'!$M$6:$O$6,0)))</f>
        <v>#N/A</v>
      </c>
      <c r="Q669" s="184" t="e">
        <f t="shared" si="34"/>
        <v>#N/A</v>
      </c>
      <c r="R669" s="184" t="e">
        <f t="shared" si="35"/>
        <v>#N/A</v>
      </c>
    </row>
    <row r="670" spans="3:18" x14ac:dyDescent="0.25">
      <c r="C670">
        <f t="shared" si="33"/>
        <v>10</v>
      </c>
      <c r="D670">
        <f>COUNTIF($F$4:F670,F670)</f>
        <v>485</v>
      </c>
      <c r="E670" s="40">
        <f>'Agricultural Data'!C670</f>
        <v>0</v>
      </c>
      <c r="F670" s="40">
        <f>'Agricultural Data'!D670</f>
        <v>0</v>
      </c>
      <c r="G670" s="40">
        <f>'Agricultural Data'!E670</f>
        <v>0</v>
      </c>
      <c r="H670" s="38">
        <f>'Agricultural Data'!F670</f>
        <v>0</v>
      </c>
      <c r="I670" s="38">
        <f>'Agricultural Data'!G670</f>
        <v>0</v>
      </c>
      <c r="J670" s="38">
        <f>'Agricultural Data'!H670</f>
        <v>0</v>
      </c>
      <c r="K670" s="118">
        <f>'Agricultural Data'!I670</f>
        <v>0</v>
      </c>
      <c r="L670" s="121">
        <f>'Agricultural Data'!J670</f>
        <v>0</v>
      </c>
      <c r="M670" s="120" t="str">
        <f>IF(J670=0,"No Data",
IF(     OR(   INDEX('Inputs_Metric 31'!$T$6:$T$141,  MATCH($J670,'Inputs_Metric 31'!$S$6:$S$141,0))  =  "",     INDEX('Inputs_Metric 31'!$T$6:$T$141,MATCH($J670,'Inputs_Metric 31'!$S$6:$S$141,0))="CDL_Rev"),                 "No Mapped Crop",                  INDEX('Inputs_Metric 31'!$T$6:$T$141,MATCH($J670,'Inputs_Metric 31'!$S$6:$S$141,0)   )   )
       )</f>
        <v>No Data</v>
      </c>
      <c r="N670" s="120" t="str">
        <f>IF(J670=0,"No Data",
IF(   OR(     INDEX('Inputs_Metric 31'!$U$6:$U$141,MATCH($J670,'Inputs_Metric 31'!$S$6:$S$141,0))="",     INDEX('Inputs_Metric 31'!$U$6:$U$141,MATCH($J670,'Inputs_Metric 31'!$S$6:$S$141,0))="CDL_Rev"  ),     "No Mapped Crop",INDEX('Inputs_Metric 31'!$U$6:$U$141,MATCH($J670,'Inputs_Metric 31'!$S$6:$S$141,0))))</f>
        <v>No Data</v>
      </c>
      <c r="O670" s="102" t="e">
        <f>IF(N670="No Mapped Crop","",'Inputs_Metric 31'!$H$43*INDEX('Inputs_Metric 31'!$D$6:$D$109,MATCH(CONCATENATE(N670,H670),'Inputs_Metric 31'!$E$6:$E$109,0)))</f>
        <v>#N/A</v>
      </c>
      <c r="P670" s="175" t="e">
        <f>IF(M670="No Mapped Crop","",INDEX('Inputs_Metric 31'!$M$7:$O$26,MATCH(M670,'Inputs_Metric 31'!$G$7:$G$26,0),MATCH('Inputs_Metric 31'!$H$44,'Inputs_Metric 31'!$M$6:$O$6,0)))</f>
        <v>#N/A</v>
      </c>
      <c r="Q670" s="184" t="e">
        <f t="shared" si="34"/>
        <v>#N/A</v>
      </c>
      <c r="R670" s="184" t="e">
        <f t="shared" si="35"/>
        <v>#N/A</v>
      </c>
    </row>
    <row r="671" spans="3:18" x14ac:dyDescent="0.25">
      <c r="C671">
        <f t="shared" si="33"/>
        <v>10</v>
      </c>
      <c r="D671">
        <f>COUNTIF($F$4:F671,F671)</f>
        <v>486</v>
      </c>
      <c r="E671" s="40">
        <f>'Agricultural Data'!C671</f>
        <v>0</v>
      </c>
      <c r="F671" s="40">
        <f>'Agricultural Data'!D671</f>
        <v>0</v>
      </c>
      <c r="G671" s="40">
        <f>'Agricultural Data'!E671</f>
        <v>0</v>
      </c>
      <c r="H671" s="38">
        <f>'Agricultural Data'!F671</f>
        <v>0</v>
      </c>
      <c r="I671" s="38">
        <f>'Agricultural Data'!G671</f>
        <v>0</v>
      </c>
      <c r="J671" s="38">
        <f>'Agricultural Data'!H671</f>
        <v>0</v>
      </c>
      <c r="K671" s="118">
        <f>'Agricultural Data'!I671</f>
        <v>0</v>
      </c>
      <c r="L671" s="121">
        <f>'Agricultural Data'!J671</f>
        <v>0</v>
      </c>
      <c r="M671" s="120" t="str">
        <f>IF(J671=0,"No Data",
IF(     OR(   INDEX('Inputs_Metric 31'!$T$6:$T$141,  MATCH($J671,'Inputs_Metric 31'!$S$6:$S$141,0))  =  "",     INDEX('Inputs_Metric 31'!$T$6:$T$141,MATCH($J671,'Inputs_Metric 31'!$S$6:$S$141,0))="CDL_Rev"),                 "No Mapped Crop",                  INDEX('Inputs_Metric 31'!$T$6:$T$141,MATCH($J671,'Inputs_Metric 31'!$S$6:$S$141,0)   )   )
       )</f>
        <v>No Data</v>
      </c>
      <c r="N671" s="120" t="str">
        <f>IF(J671=0,"No Data",
IF(   OR(     INDEX('Inputs_Metric 31'!$U$6:$U$141,MATCH($J671,'Inputs_Metric 31'!$S$6:$S$141,0))="",     INDEX('Inputs_Metric 31'!$U$6:$U$141,MATCH($J671,'Inputs_Metric 31'!$S$6:$S$141,0))="CDL_Rev"  ),     "No Mapped Crop",INDEX('Inputs_Metric 31'!$U$6:$U$141,MATCH($J671,'Inputs_Metric 31'!$S$6:$S$141,0))))</f>
        <v>No Data</v>
      </c>
      <c r="O671" s="102" t="e">
        <f>IF(N671="No Mapped Crop","",'Inputs_Metric 31'!$H$43*INDEX('Inputs_Metric 31'!$D$6:$D$109,MATCH(CONCATENATE(N671,H671),'Inputs_Metric 31'!$E$6:$E$109,0)))</f>
        <v>#N/A</v>
      </c>
      <c r="P671" s="175" t="e">
        <f>IF(M671="No Mapped Crop","",INDEX('Inputs_Metric 31'!$M$7:$O$26,MATCH(M671,'Inputs_Metric 31'!$G$7:$G$26,0),MATCH('Inputs_Metric 31'!$H$44,'Inputs_Metric 31'!$M$6:$O$6,0)))</f>
        <v>#N/A</v>
      </c>
      <c r="Q671" s="184" t="e">
        <f t="shared" si="34"/>
        <v>#N/A</v>
      </c>
      <c r="R671" s="184" t="e">
        <f t="shared" si="35"/>
        <v>#N/A</v>
      </c>
    </row>
    <row r="672" spans="3:18" x14ac:dyDescent="0.25">
      <c r="C672">
        <f t="shared" si="33"/>
        <v>10</v>
      </c>
      <c r="D672">
        <f>COUNTIF($F$4:F672,F672)</f>
        <v>487</v>
      </c>
      <c r="E672" s="40">
        <f>'Agricultural Data'!C672</f>
        <v>0</v>
      </c>
      <c r="F672" s="40">
        <f>'Agricultural Data'!D672</f>
        <v>0</v>
      </c>
      <c r="G672" s="40">
        <f>'Agricultural Data'!E672</f>
        <v>0</v>
      </c>
      <c r="H672" s="38">
        <f>'Agricultural Data'!F672</f>
        <v>0</v>
      </c>
      <c r="I672" s="38">
        <f>'Agricultural Data'!G672</f>
        <v>0</v>
      </c>
      <c r="J672" s="38">
        <f>'Agricultural Data'!H672</f>
        <v>0</v>
      </c>
      <c r="K672" s="118">
        <f>'Agricultural Data'!I672</f>
        <v>0</v>
      </c>
      <c r="L672" s="121">
        <f>'Agricultural Data'!J672</f>
        <v>0</v>
      </c>
      <c r="M672" s="120" t="str">
        <f>IF(J672=0,"No Data",
IF(     OR(   INDEX('Inputs_Metric 31'!$T$6:$T$141,  MATCH($J672,'Inputs_Metric 31'!$S$6:$S$141,0))  =  "",     INDEX('Inputs_Metric 31'!$T$6:$T$141,MATCH($J672,'Inputs_Metric 31'!$S$6:$S$141,0))="CDL_Rev"),                 "No Mapped Crop",                  INDEX('Inputs_Metric 31'!$T$6:$T$141,MATCH($J672,'Inputs_Metric 31'!$S$6:$S$141,0)   )   )
       )</f>
        <v>No Data</v>
      </c>
      <c r="N672" s="120" t="str">
        <f>IF(J672=0,"No Data",
IF(   OR(     INDEX('Inputs_Metric 31'!$U$6:$U$141,MATCH($J672,'Inputs_Metric 31'!$S$6:$S$141,0))="",     INDEX('Inputs_Metric 31'!$U$6:$U$141,MATCH($J672,'Inputs_Metric 31'!$S$6:$S$141,0))="CDL_Rev"  ),     "No Mapped Crop",INDEX('Inputs_Metric 31'!$U$6:$U$141,MATCH($J672,'Inputs_Metric 31'!$S$6:$S$141,0))))</f>
        <v>No Data</v>
      </c>
      <c r="O672" s="102" t="e">
        <f>IF(N672="No Mapped Crop","",'Inputs_Metric 31'!$H$43*INDEX('Inputs_Metric 31'!$D$6:$D$109,MATCH(CONCATENATE(N672,H672),'Inputs_Metric 31'!$E$6:$E$109,0)))</f>
        <v>#N/A</v>
      </c>
      <c r="P672" s="175" t="e">
        <f>IF(M672="No Mapped Crop","",INDEX('Inputs_Metric 31'!$M$7:$O$26,MATCH(M672,'Inputs_Metric 31'!$G$7:$G$26,0),MATCH('Inputs_Metric 31'!$H$44,'Inputs_Metric 31'!$M$6:$O$6,0)))</f>
        <v>#N/A</v>
      </c>
      <c r="Q672" s="184" t="e">
        <f t="shared" si="34"/>
        <v>#N/A</v>
      </c>
      <c r="R672" s="184" t="e">
        <f t="shared" si="35"/>
        <v>#N/A</v>
      </c>
    </row>
    <row r="673" spans="3:18" x14ac:dyDescent="0.25">
      <c r="C673">
        <f t="shared" si="33"/>
        <v>10</v>
      </c>
      <c r="D673">
        <f>COUNTIF($F$4:F673,F673)</f>
        <v>488</v>
      </c>
      <c r="E673" s="40">
        <f>'Agricultural Data'!C673</f>
        <v>0</v>
      </c>
      <c r="F673" s="40">
        <f>'Agricultural Data'!D673</f>
        <v>0</v>
      </c>
      <c r="G673" s="40">
        <f>'Agricultural Data'!E673</f>
        <v>0</v>
      </c>
      <c r="H673" s="38">
        <f>'Agricultural Data'!F673</f>
        <v>0</v>
      </c>
      <c r="I673" s="38">
        <f>'Agricultural Data'!G673</f>
        <v>0</v>
      </c>
      <c r="J673" s="38">
        <f>'Agricultural Data'!H673</f>
        <v>0</v>
      </c>
      <c r="K673" s="118">
        <f>'Agricultural Data'!I673</f>
        <v>0</v>
      </c>
      <c r="L673" s="121">
        <f>'Agricultural Data'!J673</f>
        <v>0</v>
      </c>
      <c r="M673" s="120" t="str">
        <f>IF(J673=0,"No Data",
IF(     OR(   INDEX('Inputs_Metric 31'!$T$6:$T$141,  MATCH($J673,'Inputs_Metric 31'!$S$6:$S$141,0))  =  "",     INDEX('Inputs_Metric 31'!$T$6:$T$141,MATCH($J673,'Inputs_Metric 31'!$S$6:$S$141,0))="CDL_Rev"),                 "No Mapped Crop",                  INDEX('Inputs_Metric 31'!$T$6:$T$141,MATCH($J673,'Inputs_Metric 31'!$S$6:$S$141,0)   )   )
       )</f>
        <v>No Data</v>
      </c>
      <c r="N673" s="120" t="str">
        <f>IF(J673=0,"No Data",
IF(   OR(     INDEX('Inputs_Metric 31'!$U$6:$U$141,MATCH($J673,'Inputs_Metric 31'!$S$6:$S$141,0))="",     INDEX('Inputs_Metric 31'!$U$6:$U$141,MATCH($J673,'Inputs_Metric 31'!$S$6:$S$141,0))="CDL_Rev"  ),     "No Mapped Crop",INDEX('Inputs_Metric 31'!$U$6:$U$141,MATCH($J673,'Inputs_Metric 31'!$S$6:$S$141,0))))</f>
        <v>No Data</v>
      </c>
      <c r="O673" s="102" t="e">
        <f>IF(N673="No Mapped Crop","",'Inputs_Metric 31'!$H$43*INDEX('Inputs_Metric 31'!$D$6:$D$109,MATCH(CONCATENATE(N673,H673),'Inputs_Metric 31'!$E$6:$E$109,0)))</f>
        <v>#N/A</v>
      </c>
      <c r="P673" s="175" t="e">
        <f>IF(M673="No Mapped Crop","",INDEX('Inputs_Metric 31'!$M$7:$O$26,MATCH(M673,'Inputs_Metric 31'!$G$7:$G$26,0),MATCH('Inputs_Metric 31'!$H$44,'Inputs_Metric 31'!$M$6:$O$6,0)))</f>
        <v>#N/A</v>
      </c>
      <c r="Q673" s="184" t="e">
        <f t="shared" si="34"/>
        <v>#N/A</v>
      </c>
      <c r="R673" s="184" t="e">
        <f t="shared" si="35"/>
        <v>#N/A</v>
      </c>
    </row>
    <row r="674" spans="3:18" x14ac:dyDescent="0.25">
      <c r="C674">
        <f t="shared" si="33"/>
        <v>10</v>
      </c>
      <c r="D674">
        <f>COUNTIF($F$4:F674,F674)</f>
        <v>489</v>
      </c>
      <c r="E674" s="40">
        <f>'Agricultural Data'!C674</f>
        <v>0</v>
      </c>
      <c r="F674" s="40">
        <f>'Agricultural Data'!D674</f>
        <v>0</v>
      </c>
      <c r="G674" s="40">
        <f>'Agricultural Data'!E674</f>
        <v>0</v>
      </c>
      <c r="H674" s="38">
        <f>'Agricultural Data'!F674</f>
        <v>0</v>
      </c>
      <c r="I674" s="38">
        <f>'Agricultural Data'!G674</f>
        <v>0</v>
      </c>
      <c r="J674" s="38">
        <f>'Agricultural Data'!H674</f>
        <v>0</v>
      </c>
      <c r="K674" s="118">
        <f>'Agricultural Data'!I674</f>
        <v>0</v>
      </c>
      <c r="L674" s="121">
        <f>'Agricultural Data'!J674</f>
        <v>0</v>
      </c>
      <c r="M674" s="120" t="str">
        <f>IF(J674=0,"No Data",
IF(     OR(   INDEX('Inputs_Metric 31'!$T$6:$T$141,  MATCH($J674,'Inputs_Metric 31'!$S$6:$S$141,0))  =  "",     INDEX('Inputs_Metric 31'!$T$6:$T$141,MATCH($J674,'Inputs_Metric 31'!$S$6:$S$141,0))="CDL_Rev"),                 "No Mapped Crop",                  INDEX('Inputs_Metric 31'!$T$6:$T$141,MATCH($J674,'Inputs_Metric 31'!$S$6:$S$141,0)   )   )
       )</f>
        <v>No Data</v>
      </c>
      <c r="N674" s="120" t="str">
        <f>IF(J674=0,"No Data",
IF(   OR(     INDEX('Inputs_Metric 31'!$U$6:$U$141,MATCH($J674,'Inputs_Metric 31'!$S$6:$S$141,0))="",     INDEX('Inputs_Metric 31'!$U$6:$U$141,MATCH($J674,'Inputs_Metric 31'!$S$6:$S$141,0))="CDL_Rev"  ),     "No Mapped Crop",INDEX('Inputs_Metric 31'!$U$6:$U$141,MATCH($J674,'Inputs_Metric 31'!$S$6:$S$141,0))))</f>
        <v>No Data</v>
      </c>
      <c r="O674" s="102" t="e">
        <f>IF(N674="No Mapped Crop","",'Inputs_Metric 31'!$H$43*INDEX('Inputs_Metric 31'!$D$6:$D$109,MATCH(CONCATENATE(N674,H674),'Inputs_Metric 31'!$E$6:$E$109,0)))</f>
        <v>#N/A</v>
      </c>
      <c r="P674" s="175" t="e">
        <f>IF(M674="No Mapped Crop","",INDEX('Inputs_Metric 31'!$M$7:$O$26,MATCH(M674,'Inputs_Metric 31'!$G$7:$G$26,0),MATCH('Inputs_Metric 31'!$H$44,'Inputs_Metric 31'!$M$6:$O$6,0)))</f>
        <v>#N/A</v>
      </c>
      <c r="Q674" s="184" t="e">
        <f t="shared" si="34"/>
        <v>#N/A</v>
      </c>
      <c r="R674" s="184" t="e">
        <f t="shared" si="35"/>
        <v>#N/A</v>
      </c>
    </row>
    <row r="675" spans="3:18" x14ac:dyDescent="0.25">
      <c r="C675">
        <f t="shared" si="33"/>
        <v>10</v>
      </c>
      <c r="D675">
        <f>COUNTIF($F$4:F675,F675)</f>
        <v>490</v>
      </c>
      <c r="E675" s="40">
        <f>'Agricultural Data'!C675</f>
        <v>0</v>
      </c>
      <c r="F675" s="40">
        <f>'Agricultural Data'!D675</f>
        <v>0</v>
      </c>
      <c r="G675" s="40">
        <f>'Agricultural Data'!E675</f>
        <v>0</v>
      </c>
      <c r="H675" s="38">
        <f>'Agricultural Data'!F675</f>
        <v>0</v>
      </c>
      <c r="I675" s="38">
        <f>'Agricultural Data'!G675</f>
        <v>0</v>
      </c>
      <c r="J675" s="38">
        <f>'Agricultural Data'!H675</f>
        <v>0</v>
      </c>
      <c r="K675" s="118">
        <f>'Agricultural Data'!I675</f>
        <v>0</v>
      </c>
      <c r="L675" s="121">
        <f>'Agricultural Data'!J675</f>
        <v>0</v>
      </c>
      <c r="M675" s="120" t="str">
        <f>IF(J675=0,"No Data",
IF(     OR(   INDEX('Inputs_Metric 31'!$T$6:$T$141,  MATCH($J675,'Inputs_Metric 31'!$S$6:$S$141,0))  =  "",     INDEX('Inputs_Metric 31'!$T$6:$T$141,MATCH($J675,'Inputs_Metric 31'!$S$6:$S$141,0))="CDL_Rev"),                 "No Mapped Crop",                  INDEX('Inputs_Metric 31'!$T$6:$T$141,MATCH($J675,'Inputs_Metric 31'!$S$6:$S$141,0)   )   )
       )</f>
        <v>No Data</v>
      </c>
      <c r="N675" s="120" t="str">
        <f>IF(J675=0,"No Data",
IF(   OR(     INDEX('Inputs_Metric 31'!$U$6:$U$141,MATCH($J675,'Inputs_Metric 31'!$S$6:$S$141,0))="",     INDEX('Inputs_Metric 31'!$U$6:$U$141,MATCH($J675,'Inputs_Metric 31'!$S$6:$S$141,0))="CDL_Rev"  ),     "No Mapped Crop",INDEX('Inputs_Metric 31'!$U$6:$U$141,MATCH($J675,'Inputs_Metric 31'!$S$6:$S$141,0))))</f>
        <v>No Data</v>
      </c>
      <c r="O675" s="102" t="e">
        <f>IF(N675="No Mapped Crop","",'Inputs_Metric 31'!$H$43*INDEX('Inputs_Metric 31'!$D$6:$D$109,MATCH(CONCATENATE(N675,H675),'Inputs_Metric 31'!$E$6:$E$109,0)))</f>
        <v>#N/A</v>
      </c>
      <c r="P675" s="175" t="e">
        <f>IF(M675="No Mapped Crop","",INDEX('Inputs_Metric 31'!$M$7:$O$26,MATCH(M675,'Inputs_Metric 31'!$G$7:$G$26,0),MATCH('Inputs_Metric 31'!$H$44,'Inputs_Metric 31'!$M$6:$O$6,0)))</f>
        <v>#N/A</v>
      </c>
      <c r="Q675" s="184" t="e">
        <f t="shared" si="34"/>
        <v>#N/A</v>
      </c>
      <c r="R675" s="184" t="e">
        <f t="shared" si="35"/>
        <v>#N/A</v>
      </c>
    </row>
    <row r="676" spans="3:18" x14ac:dyDescent="0.25">
      <c r="C676">
        <f t="shared" si="33"/>
        <v>10</v>
      </c>
      <c r="D676">
        <f>COUNTIF($F$4:F676,F676)</f>
        <v>491</v>
      </c>
      <c r="E676" s="40">
        <f>'Agricultural Data'!C676</f>
        <v>0</v>
      </c>
      <c r="F676" s="40">
        <f>'Agricultural Data'!D676</f>
        <v>0</v>
      </c>
      <c r="G676" s="40">
        <f>'Agricultural Data'!E676</f>
        <v>0</v>
      </c>
      <c r="H676" s="38">
        <f>'Agricultural Data'!F676</f>
        <v>0</v>
      </c>
      <c r="I676" s="38">
        <f>'Agricultural Data'!G676</f>
        <v>0</v>
      </c>
      <c r="J676" s="38">
        <f>'Agricultural Data'!H676</f>
        <v>0</v>
      </c>
      <c r="K676" s="118">
        <f>'Agricultural Data'!I676</f>
        <v>0</v>
      </c>
      <c r="L676" s="121">
        <f>'Agricultural Data'!J676</f>
        <v>0</v>
      </c>
      <c r="M676" s="120" t="str">
        <f>IF(J676=0,"No Data",
IF(     OR(   INDEX('Inputs_Metric 31'!$T$6:$T$141,  MATCH($J676,'Inputs_Metric 31'!$S$6:$S$141,0))  =  "",     INDEX('Inputs_Metric 31'!$T$6:$T$141,MATCH($J676,'Inputs_Metric 31'!$S$6:$S$141,0))="CDL_Rev"),                 "No Mapped Crop",                  INDEX('Inputs_Metric 31'!$T$6:$T$141,MATCH($J676,'Inputs_Metric 31'!$S$6:$S$141,0)   )   )
       )</f>
        <v>No Data</v>
      </c>
      <c r="N676" s="120" t="str">
        <f>IF(J676=0,"No Data",
IF(   OR(     INDEX('Inputs_Metric 31'!$U$6:$U$141,MATCH($J676,'Inputs_Metric 31'!$S$6:$S$141,0))="",     INDEX('Inputs_Metric 31'!$U$6:$U$141,MATCH($J676,'Inputs_Metric 31'!$S$6:$S$141,0))="CDL_Rev"  ),     "No Mapped Crop",INDEX('Inputs_Metric 31'!$U$6:$U$141,MATCH($J676,'Inputs_Metric 31'!$S$6:$S$141,0))))</f>
        <v>No Data</v>
      </c>
      <c r="O676" s="102" t="e">
        <f>IF(N676="No Mapped Crop","",'Inputs_Metric 31'!$H$43*INDEX('Inputs_Metric 31'!$D$6:$D$109,MATCH(CONCATENATE(N676,H676),'Inputs_Metric 31'!$E$6:$E$109,0)))</f>
        <v>#N/A</v>
      </c>
      <c r="P676" s="175" t="e">
        <f>IF(M676="No Mapped Crop","",INDEX('Inputs_Metric 31'!$M$7:$O$26,MATCH(M676,'Inputs_Metric 31'!$G$7:$G$26,0),MATCH('Inputs_Metric 31'!$H$44,'Inputs_Metric 31'!$M$6:$O$6,0)))</f>
        <v>#N/A</v>
      </c>
      <c r="Q676" s="184" t="e">
        <f t="shared" si="34"/>
        <v>#N/A</v>
      </c>
      <c r="R676" s="184" t="e">
        <f t="shared" si="35"/>
        <v>#N/A</v>
      </c>
    </row>
    <row r="677" spans="3:18" x14ac:dyDescent="0.25">
      <c r="C677">
        <f t="shared" si="33"/>
        <v>10</v>
      </c>
      <c r="D677">
        <f>COUNTIF($F$4:F677,F677)</f>
        <v>492</v>
      </c>
      <c r="E677" s="40">
        <f>'Agricultural Data'!C677</f>
        <v>0</v>
      </c>
      <c r="F677" s="40">
        <f>'Agricultural Data'!D677</f>
        <v>0</v>
      </c>
      <c r="G677" s="40">
        <f>'Agricultural Data'!E677</f>
        <v>0</v>
      </c>
      <c r="H677" s="38">
        <f>'Agricultural Data'!F677</f>
        <v>0</v>
      </c>
      <c r="I677" s="38">
        <f>'Agricultural Data'!G677</f>
        <v>0</v>
      </c>
      <c r="J677" s="38">
        <f>'Agricultural Data'!H677</f>
        <v>0</v>
      </c>
      <c r="K677" s="118">
        <f>'Agricultural Data'!I677</f>
        <v>0</v>
      </c>
      <c r="L677" s="121">
        <f>'Agricultural Data'!J677</f>
        <v>0</v>
      </c>
      <c r="M677" s="120" t="str">
        <f>IF(J677=0,"No Data",
IF(     OR(   INDEX('Inputs_Metric 31'!$T$6:$T$141,  MATCH($J677,'Inputs_Metric 31'!$S$6:$S$141,0))  =  "",     INDEX('Inputs_Metric 31'!$T$6:$T$141,MATCH($J677,'Inputs_Metric 31'!$S$6:$S$141,0))="CDL_Rev"),                 "No Mapped Crop",                  INDEX('Inputs_Metric 31'!$T$6:$T$141,MATCH($J677,'Inputs_Metric 31'!$S$6:$S$141,0)   )   )
       )</f>
        <v>No Data</v>
      </c>
      <c r="N677" s="120" t="str">
        <f>IF(J677=0,"No Data",
IF(   OR(     INDEX('Inputs_Metric 31'!$U$6:$U$141,MATCH($J677,'Inputs_Metric 31'!$S$6:$S$141,0))="",     INDEX('Inputs_Metric 31'!$U$6:$U$141,MATCH($J677,'Inputs_Metric 31'!$S$6:$S$141,0))="CDL_Rev"  ),     "No Mapped Crop",INDEX('Inputs_Metric 31'!$U$6:$U$141,MATCH($J677,'Inputs_Metric 31'!$S$6:$S$141,0))))</f>
        <v>No Data</v>
      </c>
      <c r="O677" s="102" t="e">
        <f>IF(N677="No Mapped Crop","",'Inputs_Metric 31'!$H$43*INDEX('Inputs_Metric 31'!$D$6:$D$109,MATCH(CONCATENATE(N677,H677),'Inputs_Metric 31'!$E$6:$E$109,0)))</f>
        <v>#N/A</v>
      </c>
      <c r="P677" s="175" t="e">
        <f>IF(M677="No Mapped Crop","",INDEX('Inputs_Metric 31'!$M$7:$O$26,MATCH(M677,'Inputs_Metric 31'!$G$7:$G$26,0),MATCH('Inputs_Metric 31'!$H$44,'Inputs_Metric 31'!$M$6:$O$6,0)))</f>
        <v>#N/A</v>
      </c>
      <c r="Q677" s="184" t="e">
        <f t="shared" si="34"/>
        <v>#N/A</v>
      </c>
      <c r="R677" s="184" t="e">
        <f t="shared" si="35"/>
        <v>#N/A</v>
      </c>
    </row>
    <row r="678" spans="3:18" x14ac:dyDescent="0.25">
      <c r="C678">
        <f t="shared" si="33"/>
        <v>10</v>
      </c>
      <c r="D678">
        <f>COUNTIF($F$4:F678,F678)</f>
        <v>493</v>
      </c>
      <c r="E678" s="40">
        <f>'Agricultural Data'!C678</f>
        <v>0</v>
      </c>
      <c r="F678" s="40">
        <f>'Agricultural Data'!D678</f>
        <v>0</v>
      </c>
      <c r="G678" s="40">
        <f>'Agricultural Data'!E678</f>
        <v>0</v>
      </c>
      <c r="H678" s="38">
        <f>'Agricultural Data'!F678</f>
        <v>0</v>
      </c>
      <c r="I678" s="38">
        <f>'Agricultural Data'!G678</f>
        <v>0</v>
      </c>
      <c r="J678" s="38">
        <f>'Agricultural Data'!H678</f>
        <v>0</v>
      </c>
      <c r="K678" s="118">
        <f>'Agricultural Data'!I678</f>
        <v>0</v>
      </c>
      <c r="L678" s="121">
        <f>'Agricultural Data'!J678</f>
        <v>0</v>
      </c>
      <c r="M678" s="120" t="str">
        <f>IF(J678=0,"No Data",
IF(     OR(   INDEX('Inputs_Metric 31'!$T$6:$T$141,  MATCH($J678,'Inputs_Metric 31'!$S$6:$S$141,0))  =  "",     INDEX('Inputs_Metric 31'!$T$6:$T$141,MATCH($J678,'Inputs_Metric 31'!$S$6:$S$141,0))="CDL_Rev"),                 "No Mapped Crop",                  INDEX('Inputs_Metric 31'!$T$6:$T$141,MATCH($J678,'Inputs_Metric 31'!$S$6:$S$141,0)   )   )
       )</f>
        <v>No Data</v>
      </c>
      <c r="N678" s="120" t="str">
        <f>IF(J678=0,"No Data",
IF(   OR(     INDEX('Inputs_Metric 31'!$U$6:$U$141,MATCH($J678,'Inputs_Metric 31'!$S$6:$S$141,0))="",     INDEX('Inputs_Metric 31'!$U$6:$U$141,MATCH($J678,'Inputs_Metric 31'!$S$6:$S$141,0))="CDL_Rev"  ),     "No Mapped Crop",INDEX('Inputs_Metric 31'!$U$6:$U$141,MATCH($J678,'Inputs_Metric 31'!$S$6:$S$141,0))))</f>
        <v>No Data</v>
      </c>
      <c r="O678" s="102" t="e">
        <f>IF(N678="No Mapped Crop","",'Inputs_Metric 31'!$H$43*INDEX('Inputs_Metric 31'!$D$6:$D$109,MATCH(CONCATENATE(N678,H678),'Inputs_Metric 31'!$E$6:$E$109,0)))</f>
        <v>#N/A</v>
      </c>
      <c r="P678" s="175" t="e">
        <f>IF(M678="No Mapped Crop","",INDEX('Inputs_Metric 31'!$M$7:$O$26,MATCH(M678,'Inputs_Metric 31'!$G$7:$G$26,0),MATCH('Inputs_Metric 31'!$H$44,'Inputs_Metric 31'!$M$6:$O$6,0)))</f>
        <v>#N/A</v>
      </c>
      <c r="Q678" s="184" t="e">
        <f t="shared" si="34"/>
        <v>#N/A</v>
      </c>
      <c r="R678" s="184" t="e">
        <f t="shared" si="35"/>
        <v>#N/A</v>
      </c>
    </row>
    <row r="679" spans="3:18" x14ac:dyDescent="0.25">
      <c r="C679">
        <f t="shared" si="33"/>
        <v>10</v>
      </c>
      <c r="D679">
        <f>COUNTIF($F$4:F679,F679)</f>
        <v>494</v>
      </c>
      <c r="E679" s="40">
        <f>'Agricultural Data'!C679</f>
        <v>0</v>
      </c>
      <c r="F679" s="40">
        <f>'Agricultural Data'!D679</f>
        <v>0</v>
      </c>
      <c r="G679" s="40">
        <f>'Agricultural Data'!E679</f>
        <v>0</v>
      </c>
      <c r="H679" s="38">
        <f>'Agricultural Data'!F679</f>
        <v>0</v>
      </c>
      <c r="I679" s="38">
        <f>'Agricultural Data'!G679</f>
        <v>0</v>
      </c>
      <c r="J679" s="38">
        <f>'Agricultural Data'!H679</f>
        <v>0</v>
      </c>
      <c r="K679" s="118">
        <f>'Agricultural Data'!I679</f>
        <v>0</v>
      </c>
      <c r="L679" s="121">
        <f>'Agricultural Data'!J679</f>
        <v>0</v>
      </c>
      <c r="M679" s="120" t="str">
        <f>IF(J679=0,"No Data",
IF(     OR(   INDEX('Inputs_Metric 31'!$T$6:$T$141,  MATCH($J679,'Inputs_Metric 31'!$S$6:$S$141,0))  =  "",     INDEX('Inputs_Metric 31'!$T$6:$T$141,MATCH($J679,'Inputs_Metric 31'!$S$6:$S$141,0))="CDL_Rev"),                 "No Mapped Crop",                  INDEX('Inputs_Metric 31'!$T$6:$T$141,MATCH($J679,'Inputs_Metric 31'!$S$6:$S$141,0)   )   )
       )</f>
        <v>No Data</v>
      </c>
      <c r="N679" s="120" t="str">
        <f>IF(J679=0,"No Data",
IF(   OR(     INDEX('Inputs_Metric 31'!$U$6:$U$141,MATCH($J679,'Inputs_Metric 31'!$S$6:$S$141,0))="",     INDEX('Inputs_Metric 31'!$U$6:$U$141,MATCH($J679,'Inputs_Metric 31'!$S$6:$S$141,0))="CDL_Rev"  ),     "No Mapped Crop",INDEX('Inputs_Metric 31'!$U$6:$U$141,MATCH($J679,'Inputs_Metric 31'!$S$6:$S$141,0))))</f>
        <v>No Data</v>
      </c>
      <c r="O679" s="102" t="e">
        <f>IF(N679="No Mapped Crop","",'Inputs_Metric 31'!$H$43*INDEX('Inputs_Metric 31'!$D$6:$D$109,MATCH(CONCATENATE(N679,H679),'Inputs_Metric 31'!$E$6:$E$109,0)))</f>
        <v>#N/A</v>
      </c>
      <c r="P679" s="175" t="e">
        <f>IF(M679="No Mapped Crop","",INDEX('Inputs_Metric 31'!$M$7:$O$26,MATCH(M679,'Inputs_Metric 31'!$G$7:$G$26,0),MATCH('Inputs_Metric 31'!$H$44,'Inputs_Metric 31'!$M$6:$O$6,0)))</f>
        <v>#N/A</v>
      </c>
      <c r="Q679" s="184" t="e">
        <f t="shared" si="34"/>
        <v>#N/A</v>
      </c>
      <c r="R679" s="184" t="e">
        <f t="shared" si="35"/>
        <v>#N/A</v>
      </c>
    </row>
    <row r="680" spans="3:18" x14ac:dyDescent="0.25">
      <c r="C680">
        <f t="shared" ref="C680:C743" si="36">IF(D680=1,C679+1,C679)</f>
        <v>10</v>
      </c>
      <c r="D680">
        <f>COUNTIF($F$4:F680,F680)</f>
        <v>495</v>
      </c>
      <c r="E680" s="40">
        <f>'Agricultural Data'!C680</f>
        <v>0</v>
      </c>
      <c r="F680" s="40">
        <f>'Agricultural Data'!D680</f>
        <v>0</v>
      </c>
      <c r="G680" s="40">
        <f>'Agricultural Data'!E680</f>
        <v>0</v>
      </c>
      <c r="H680" s="38">
        <f>'Agricultural Data'!F680</f>
        <v>0</v>
      </c>
      <c r="I680" s="38">
        <f>'Agricultural Data'!G680</f>
        <v>0</v>
      </c>
      <c r="J680" s="38">
        <f>'Agricultural Data'!H680</f>
        <v>0</v>
      </c>
      <c r="K680" s="118">
        <f>'Agricultural Data'!I680</f>
        <v>0</v>
      </c>
      <c r="L680" s="121">
        <f>'Agricultural Data'!J680</f>
        <v>0</v>
      </c>
      <c r="M680" s="120" t="str">
        <f>IF(J680=0,"No Data",
IF(     OR(   INDEX('Inputs_Metric 31'!$T$6:$T$141,  MATCH($J680,'Inputs_Metric 31'!$S$6:$S$141,0))  =  "",     INDEX('Inputs_Metric 31'!$T$6:$T$141,MATCH($J680,'Inputs_Metric 31'!$S$6:$S$141,0))="CDL_Rev"),                 "No Mapped Crop",                  INDEX('Inputs_Metric 31'!$T$6:$T$141,MATCH($J680,'Inputs_Metric 31'!$S$6:$S$141,0)   )   )
       )</f>
        <v>No Data</v>
      </c>
      <c r="N680" s="120" t="str">
        <f>IF(J680=0,"No Data",
IF(   OR(     INDEX('Inputs_Metric 31'!$U$6:$U$141,MATCH($J680,'Inputs_Metric 31'!$S$6:$S$141,0))="",     INDEX('Inputs_Metric 31'!$U$6:$U$141,MATCH($J680,'Inputs_Metric 31'!$S$6:$S$141,0))="CDL_Rev"  ),     "No Mapped Crop",INDEX('Inputs_Metric 31'!$U$6:$U$141,MATCH($J680,'Inputs_Metric 31'!$S$6:$S$141,0))))</f>
        <v>No Data</v>
      </c>
      <c r="O680" s="102" t="e">
        <f>IF(N680="No Mapped Crop","",'Inputs_Metric 31'!$H$43*INDEX('Inputs_Metric 31'!$D$6:$D$109,MATCH(CONCATENATE(N680,H680),'Inputs_Metric 31'!$E$6:$E$109,0)))</f>
        <v>#N/A</v>
      </c>
      <c r="P680" s="175" t="e">
        <f>IF(M680="No Mapped Crop","",INDEX('Inputs_Metric 31'!$M$7:$O$26,MATCH(M680,'Inputs_Metric 31'!$G$7:$G$26,0),MATCH('Inputs_Metric 31'!$H$44,'Inputs_Metric 31'!$M$6:$O$6,0)))</f>
        <v>#N/A</v>
      </c>
      <c r="Q680" s="184" t="e">
        <f t="shared" ref="Q680:Q743" si="37">IF(OR(O680="",P680=""),"",(K680*$O680*$P680))</f>
        <v>#N/A</v>
      </c>
      <c r="R680" s="184" t="e">
        <f t="shared" ref="R680:R743" si="38">IF(OR($O680="",$P680=""),"",(L680*$O680*$P680))</f>
        <v>#N/A</v>
      </c>
    </row>
    <row r="681" spans="3:18" x14ac:dyDescent="0.25">
      <c r="C681">
        <f t="shared" si="36"/>
        <v>10</v>
      </c>
      <c r="D681">
        <f>COUNTIF($F$4:F681,F681)</f>
        <v>496</v>
      </c>
      <c r="E681" s="40">
        <f>'Agricultural Data'!C681</f>
        <v>0</v>
      </c>
      <c r="F681" s="40">
        <f>'Agricultural Data'!D681</f>
        <v>0</v>
      </c>
      <c r="G681" s="40">
        <f>'Agricultural Data'!E681</f>
        <v>0</v>
      </c>
      <c r="H681" s="38">
        <f>'Agricultural Data'!F681</f>
        <v>0</v>
      </c>
      <c r="I681" s="38">
        <f>'Agricultural Data'!G681</f>
        <v>0</v>
      </c>
      <c r="J681" s="38">
        <f>'Agricultural Data'!H681</f>
        <v>0</v>
      </c>
      <c r="K681" s="118">
        <f>'Agricultural Data'!I681</f>
        <v>0</v>
      </c>
      <c r="L681" s="121">
        <f>'Agricultural Data'!J681</f>
        <v>0</v>
      </c>
      <c r="M681" s="120" t="str">
        <f>IF(J681=0,"No Data",
IF(     OR(   INDEX('Inputs_Metric 31'!$T$6:$T$141,  MATCH($J681,'Inputs_Metric 31'!$S$6:$S$141,0))  =  "",     INDEX('Inputs_Metric 31'!$T$6:$T$141,MATCH($J681,'Inputs_Metric 31'!$S$6:$S$141,0))="CDL_Rev"),                 "No Mapped Crop",                  INDEX('Inputs_Metric 31'!$T$6:$T$141,MATCH($J681,'Inputs_Metric 31'!$S$6:$S$141,0)   )   )
       )</f>
        <v>No Data</v>
      </c>
      <c r="N681" s="120" t="str">
        <f>IF(J681=0,"No Data",
IF(   OR(     INDEX('Inputs_Metric 31'!$U$6:$U$141,MATCH($J681,'Inputs_Metric 31'!$S$6:$S$141,0))="",     INDEX('Inputs_Metric 31'!$U$6:$U$141,MATCH($J681,'Inputs_Metric 31'!$S$6:$S$141,0))="CDL_Rev"  ),     "No Mapped Crop",INDEX('Inputs_Metric 31'!$U$6:$U$141,MATCH($J681,'Inputs_Metric 31'!$S$6:$S$141,0))))</f>
        <v>No Data</v>
      </c>
      <c r="O681" s="102" t="e">
        <f>IF(N681="No Mapped Crop","",'Inputs_Metric 31'!$H$43*INDEX('Inputs_Metric 31'!$D$6:$D$109,MATCH(CONCATENATE(N681,H681),'Inputs_Metric 31'!$E$6:$E$109,0)))</f>
        <v>#N/A</v>
      </c>
      <c r="P681" s="175" t="e">
        <f>IF(M681="No Mapped Crop","",INDEX('Inputs_Metric 31'!$M$7:$O$26,MATCH(M681,'Inputs_Metric 31'!$G$7:$G$26,0),MATCH('Inputs_Metric 31'!$H$44,'Inputs_Metric 31'!$M$6:$O$6,0)))</f>
        <v>#N/A</v>
      </c>
      <c r="Q681" s="184" t="e">
        <f t="shared" si="37"/>
        <v>#N/A</v>
      </c>
      <c r="R681" s="184" t="e">
        <f t="shared" si="38"/>
        <v>#N/A</v>
      </c>
    </row>
    <row r="682" spans="3:18" x14ac:dyDescent="0.25">
      <c r="C682">
        <f t="shared" si="36"/>
        <v>10</v>
      </c>
      <c r="D682">
        <f>COUNTIF($F$4:F682,F682)</f>
        <v>497</v>
      </c>
      <c r="E682" s="40">
        <f>'Agricultural Data'!C682</f>
        <v>0</v>
      </c>
      <c r="F682" s="40">
        <f>'Agricultural Data'!D682</f>
        <v>0</v>
      </c>
      <c r="G682" s="40">
        <f>'Agricultural Data'!E682</f>
        <v>0</v>
      </c>
      <c r="H682" s="38">
        <f>'Agricultural Data'!F682</f>
        <v>0</v>
      </c>
      <c r="I682" s="38">
        <f>'Agricultural Data'!G682</f>
        <v>0</v>
      </c>
      <c r="J682" s="38">
        <f>'Agricultural Data'!H682</f>
        <v>0</v>
      </c>
      <c r="K682" s="118">
        <f>'Agricultural Data'!I682</f>
        <v>0</v>
      </c>
      <c r="L682" s="121">
        <f>'Agricultural Data'!J682</f>
        <v>0</v>
      </c>
      <c r="M682" s="120" t="str">
        <f>IF(J682=0,"No Data",
IF(     OR(   INDEX('Inputs_Metric 31'!$T$6:$T$141,  MATCH($J682,'Inputs_Metric 31'!$S$6:$S$141,0))  =  "",     INDEX('Inputs_Metric 31'!$T$6:$T$141,MATCH($J682,'Inputs_Metric 31'!$S$6:$S$141,0))="CDL_Rev"),                 "No Mapped Crop",                  INDEX('Inputs_Metric 31'!$T$6:$T$141,MATCH($J682,'Inputs_Metric 31'!$S$6:$S$141,0)   )   )
       )</f>
        <v>No Data</v>
      </c>
      <c r="N682" s="120" t="str">
        <f>IF(J682=0,"No Data",
IF(   OR(     INDEX('Inputs_Metric 31'!$U$6:$U$141,MATCH($J682,'Inputs_Metric 31'!$S$6:$S$141,0))="",     INDEX('Inputs_Metric 31'!$U$6:$U$141,MATCH($J682,'Inputs_Metric 31'!$S$6:$S$141,0))="CDL_Rev"  ),     "No Mapped Crop",INDEX('Inputs_Metric 31'!$U$6:$U$141,MATCH($J682,'Inputs_Metric 31'!$S$6:$S$141,0))))</f>
        <v>No Data</v>
      </c>
      <c r="O682" s="102" t="e">
        <f>IF(N682="No Mapped Crop","",'Inputs_Metric 31'!$H$43*INDEX('Inputs_Metric 31'!$D$6:$D$109,MATCH(CONCATENATE(N682,H682),'Inputs_Metric 31'!$E$6:$E$109,0)))</f>
        <v>#N/A</v>
      </c>
      <c r="P682" s="175" t="e">
        <f>IF(M682="No Mapped Crop","",INDEX('Inputs_Metric 31'!$M$7:$O$26,MATCH(M682,'Inputs_Metric 31'!$G$7:$G$26,0),MATCH('Inputs_Metric 31'!$H$44,'Inputs_Metric 31'!$M$6:$O$6,0)))</f>
        <v>#N/A</v>
      </c>
      <c r="Q682" s="184" t="e">
        <f t="shared" si="37"/>
        <v>#N/A</v>
      </c>
      <c r="R682" s="184" t="e">
        <f t="shared" si="38"/>
        <v>#N/A</v>
      </c>
    </row>
    <row r="683" spans="3:18" x14ac:dyDescent="0.25">
      <c r="C683">
        <f t="shared" si="36"/>
        <v>10</v>
      </c>
      <c r="D683">
        <f>COUNTIF($F$4:F683,F683)</f>
        <v>498</v>
      </c>
      <c r="E683" s="40">
        <f>'Agricultural Data'!C683</f>
        <v>0</v>
      </c>
      <c r="F683" s="40">
        <f>'Agricultural Data'!D683</f>
        <v>0</v>
      </c>
      <c r="G683" s="40">
        <f>'Agricultural Data'!E683</f>
        <v>0</v>
      </c>
      <c r="H683" s="38">
        <f>'Agricultural Data'!F683</f>
        <v>0</v>
      </c>
      <c r="I683" s="38">
        <f>'Agricultural Data'!G683</f>
        <v>0</v>
      </c>
      <c r="J683" s="38">
        <f>'Agricultural Data'!H683</f>
        <v>0</v>
      </c>
      <c r="K683" s="118">
        <f>'Agricultural Data'!I683</f>
        <v>0</v>
      </c>
      <c r="L683" s="121">
        <f>'Agricultural Data'!J683</f>
        <v>0</v>
      </c>
      <c r="M683" s="120" t="str">
        <f>IF(J683=0,"No Data",
IF(     OR(   INDEX('Inputs_Metric 31'!$T$6:$T$141,  MATCH($J683,'Inputs_Metric 31'!$S$6:$S$141,0))  =  "",     INDEX('Inputs_Metric 31'!$T$6:$T$141,MATCH($J683,'Inputs_Metric 31'!$S$6:$S$141,0))="CDL_Rev"),                 "No Mapped Crop",                  INDEX('Inputs_Metric 31'!$T$6:$T$141,MATCH($J683,'Inputs_Metric 31'!$S$6:$S$141,0)   )   )
       )</f>
        <v>No Data</v>
      </c>
      <c r="N683" s="120" t="str">
        <f>IF(J683=0,"No Data",
IF(   OR(     INDEX('Inputs_Metric 31'!$U$6:$U$141,MATCH($J683,'Inputs_Metric 31'!$S$6:$S$141,0))="",     INDEX('Inputs_Metric 31'!$U$6:$U$141,MATCH($J683,'Inputs_Metric 31'!$S$6:$S$141,0))="CDL_Rev"  ),     "No Mapped Crop",INDEX('Inputs_Metric 31'!$U$6:$U$141,MATCH($J683,'Inputs_Metric 31'!$S$6:$S$141,0))))</f>
        <v>No Data</v>
      </c>
      <c r="O683" s="102" t="e">
        <f>IF(N683="No Mapped Crop","",'Inputs_Metric 31'!$H$43*INDEX('Inputs_Metric 31'!$D$6:$D$109,MATCH(CONCATENATE(N683,H683),'Inputs_Metric 31'!$E$6:$E$109,0)))</f>
        <v>#N/A</v>
      </c>
      <c r="P683" s="175" t="e">
        <f>IF(M683="No Mapped Crop","",INDEX('Inputs_Metric 31'!$M$7:$O$26,MATCH(M683,'Inputs_Metric 31'!$G$7:$G$26,0),MATCH('Inputs_Metric 31'!$H$44,'Inputs_Metric 31'!$M$6:$O$6,0)))</f>
        <v>#N/A</v>
      </c>
      <c r="Q683" s="184" t="e">
        <f t="shared" si="37"/>
        <v>#N/A</v>
      </c>
      <c r="R683" s="184" t="e">
        <f t="shared" si="38"/>
        <v>#N/A</v>
      </c>
    </row>
    <row r="684" spans="3:18" x14ac:dyDescent="0.25">
      <c r="C684">
        <f t="shared" si="36"/>
        <v>10</v>
      </c>
      <c r="D684">
        <f>COUNTIF($F$4:F684,F684)</f>
        <v>499</v>
      </c>
      <c r="E684" s="40">
        <f>'Agricultural Data'!C684</f>
        <v>0</v>
      </c>
      <c r="F684" s="40">
        <f>'Agricultural Data'!D684</f>
        <v>0</v>
      </c>
      <c r="G684" s="40">
        <f>'Agricultural Data'!E684</f>
        <v>0</v>
      </c>
      <c r="H684" s="38">
        <f>'Agricultural Data'!F684</f>
        <v>0</v>
      </c>
      <c r="I684" s="38">
        <f>'Agricultural Data'!G684</f>
        <v>0</v>
      </c>
      <c r="J684" s="38">
        <f>'Agricultural Data'!H684</f>
        <v>0</v>
      </c>
      <c r="K684" s="118">
        <f>'Agricultural Data'!I684</f>
        <v>0</v>
      </c>
      <c r="L684" s="121">
        <f>'Agricultural Data'!J684</f>
        <v>0</v>
      </c>
      <c r="M684" s="120" t="str">
        <f>IF(J684=0,"No Data",
IF(     OR(   INDEX('Inputs_Metric 31'!$T$6:$T$141,  MATCH($J684,'Inputs_Metric 31'!$S$6:$S$141,0))  =  "",     INDEX('Inputs_Metric 31'!$T$6:$T$141,MATCH($J684,'Inputs_Metric 31'!$S$6:$S$141,0))="CDL_Rev"),                 "No Mapped Crop",                  INDEX('Inputs_Metric 31'!$T$6:$T$141,MATCH($J684,'Inputs_Metric 31'!$S$6:$S$141,0)   )   )
       )</f>
        <v>No Data</v>
      </c>
      <c r="N684" s="120" t="str">
        <f>IF(J684=0,"No Data",
IF(   OR(     INDEX('Inputs_Metric 31'!$U$6:$U$141,MATCH($J684,'Inputs_Metric 31'!$S$6:$S$141,0))="",     INDEX('Inputs_Metric 31'!$U$6:$U$141,MATCH($J684,'Inputs_Metric 31'!$S$6:$S$141,0))="CDL_Rev"  ),     "No Mapped Crop",INDEX('Inputs_Metric 31'!$U$6:$U$141,MATCH($J684,'Inputs_Metric 31'!$S$6:$S$141,0))))</f>
        <v>No Data</v>
      </c>
      <c r="O684" s="102" t="e">
        <f>IF(N684="No Mapped Crop","",'Inputs_Metric 31'!$H$43*INDEX('Inputs_Metric 31'!$D$6:$D$109,MATCH(CONCATENATE(N684,H684),'Inputs_Metric 31'!$E$6:$E$109,0)))</f>
        <v>#N/A</v>
      </c>
      <c r="P684" s="175" t="e">
        <f>IF(M684="No Mapped Crop","",INDEX('Inputs_Metric 31'!$M$7:$O$26,MATCH(M684,'Inputs_Metric 31'!$G$7:$G$26,0),MATCH('Inputs_Metric 31'!$H$44,'Inputs_Metric 31'!$M$6:$O$6,0)))</f>
        <v>#N/A</v>
      </c>
      <c r="Q684" s="184" t="e">
        <f t="shared" si="37"/>
        <v>#N/A</v>
      </c>
      <c r="R684" s="184" t="e">
        <f t="shared" si="38"/>
        <v>#N/A</v>
      </c>
    </row>
    <row r="685" spans="3:18" x14ac:dyDescent="0.25">
      <c r="C685">
        <f t="shared" si="36"/>
        <v>10</v>
      </c>
      <c r="D685">
        <f>COUNTIF($F$4:F685,F685)</f>
        <v>500</v>
      </c>
      <c r="E685" s="40">
        <f>'Agricultural Data'!C685</f>
        <v>0</v>
      </c>
      <c r="F685" s="40">
        <f>'Agricultural Data'!D685</f>
        <v>0</v>
      </c>
      <c r="G685" s="40">
        <f>'Agricultural Data'!E685</f>
        <v>0</v>
      </c>
      <c r="H685" s="38">
        <f>'Agricultural Data'!F685</f>
        <v>0</v>
      </c>
      <c r="I685" s="38">
        <f>'Agricultural Data'!G685</f>
        <v>0</v>
      </c>
      <c r="J685" s="38">
        <f>'Agricultural Data'!H685</f>
        <v>0</v>
      </c>
      <c r="K685" s="118">
        <f>'Agricultural Data'!I685</f>
        <v>0</v>
      </c>
      <c r="L685" s="121">
        <f>'Agricultural Data'!J685</f>
        <v>0</v>
      </c>
      <c r="M685" s="120" t="str">
        <f>IF(J685=0,"No Data",
IF(     OR(   INDEX('Inputs_Metric 31'!$T$6:$T$141,  MATCH($J685,'Inputs_Metric 31'!$S$6:$S$141,0))  =  "",     INDEX('Inputs_Metric 31'!$T$6:$T$141,MATCH($J685,'Inputs_Metric 31'!$S$6:$S$141,0))="CDL_Rev"),                 "No Mapped Crop",                  INDEX('Inputs_Metric 31'!$T$6:$T$141,MATCH($J685,'Inputs_Metric 31'!$S$6:$S$141,0)   )   )
       )</f>
        <v>No Data</v>
      </c>
      <c r="N685" s="120" t="str">
        <f>IF(J685=0,"No Data",
IF(   OR(     INDEX('Inputs_Metric 31'!$U$6:$U$141,MATCH($J685,'Inputs_Metric 31'!$S$6:$S$141,0))="",     INDEX('Inputs_Metric 31'!$U$6:$U$141,MATCH($J685,'Inputs_Metric 31'!$S$6:$S$141,0))="CDL_Rev"  ),     "No Mapped Crop",INDEX('Inputs_Metric 31'!$U$6:$U$141,MATCH($J685,'Inputs_Metric 31'!$S$6:$S$141,0))))</f>
        <v>No Data</v>
      </c>
      <c r="O685" s="102" t="e">
        <f>IF(N685="No Mapped Crop","",'Inputs_Metric 31'!$H$43*INDEX('Inputs_Metric 31'!$D$6:$D$109,MATCH(CONCATENATE(N685,H685),'Inputs_Metric 31'!$E$6:$E$109,0)))</f>
        <v>#N/A</v>
      </c>
      <c r="P685" s="175" t="e">
        <f>IF(M685="No Mapped Crop","",INDEX('Inputs_Metric 31'!$M$7:$O$26,MATCH(M685,'Inputs_Metric 31'!$G$7:$G$26,0),MATCH('Inputs_Metric 31'!$H$44,'Inputs_Metric 31'!$M$6:$O$6,0)))</f>
        <v>#N/A</v>
      </c>
      <c r="Q685" s="184" t="e">
        <f t="shared" si="37"/>
        <v>#N/A</v>
      </c>
      <c r="R685" s="184" t="e">
        <f t="shared" si="38"/>
        <v>#N/A</v>
      </c>
    </row>
    <row r="686" spans="3:18" x14ac:dyDescent="0.25">
      <c r="C686">
        <f t="shared" si="36"/>
        <v>10</v>
      </c>
      <c r="D686">
        <f>COUNTIF($F$4:F686,F686)</f>
        <v>501</v>
      </c>
      <c r="E686" s="40">
        <f>'Agricultural Data'!C686</f>
        <v>0</v>
      </c>
      <c r="F686" s="40">
        <f>'Agricultural Data'!D686</f>
        <v>0</v>
      </c>
      <c r="G686" s="40">
        <f>'Agricultural Data'!E686</f>
        <v>0</v>
      </c>
      <c r="H686" s="38">
        <f>'Agricultural Data'!F686</f>
        <v>0</v>
      </c>
      <c r="I686" s="38">
        <f>'Agricultural Data'!G686</f>
        <v>0</v>
      </c>
      <c r="J686" s="38">
        <f>'Agricultural Data'!H686</f>
        <v>0</v>
      </c>
      <c r="K686" s="118">
        <f>'Agricultural Data'!I686</f>
        <v>0</v>
      </c>
      <c r="L686" s="121">
        <f>'Agricultural Data'!J686</f>
        <v>0</v>
      </c>
      <c r="M686" s="120" t="str">
        <f>IF(J686=0,"No Data",
IF(     OR(   INDEX('Inputs_Metric 31'!$T$6:$T$141,  MATCH($J686,'Inputs_Metric 31'!$S$6:$S$141,0))  =  "",     INDEX('Inputs_Metric 31'!$T$6:$T$141,MATCH($J686,'Inputs_Metric 31'!$S$6:$S$141,0))="CDL_Rev"),                 "No Mapped Crop",                  INDEX('Inputs_Metric 31'!$T$6:$T$141,MATCH($J686,'Inputs_Metric 31'!$S$6:$S$141,0)   )   )
       )</f>
        <v>No Data</v>
      </c>
      <c r="N686" s="120" t="str">
        <f>IF(J686=0,"No Data",
IF(   OR(     INDEX('Inputs_Metric 31'!$U$6:$U$141,MATCH($J686,'Inputs_Metric 31'!$S$6:$S$141,0))="",     INDEX('Inputs_Metric 31'!$U$6:$U$141,MATCH($J686,'Inputs_Metric 31'!$S$6:$S$141,0))="CDL_Rev"  ),     "No Mapped Crop",INDEX('Inputs_Metric 31'!$U$6:$U$141,MATCH($J686,'Inputs_Metric 31'!$S$6:$S$141,0))))</f>
        <v>No Data</v>
      </c>
      <c r="O686" s="102" t="e">
        <f>IF(N686="No Mapped Crop","",'Inputs_Metric 31'!$H$43*INDEX('Inputs_Metric 31'!$D$6:$D$109,MATCH(CONCATENATE(N686,H686),'Inputs_Metric 31'!$E$6:$E$109,0)))</f>
        <v>#N/A</v>
      </c>
      <c r="P686" s="175" t="e">
        <f>IF(M686="No Mapped Crop","",INDEX('Inputs_Metric 31'!$M$7:$O$26,MATCH(M686,'Inputs_Metric 31'!$G$7:$G$26,0),MATCH('Inputs_Metric 31'!$H$44,'Inputs_Metric 31'!$M$6:$O$6,0)))</f>
        <v>#N/A</v>
      </c>
      <c r="Q686" s="184" t="e">
        <f t="shared" si="37"/>
        <v>#N/A</v>
      </c>
      <c r="R686" s="184" t="e">
        <f t="shared" si="38"/>
        <v>#N/A</v>
      </c>
    </row>
    <row r="687" spans="3:18" x14ac:dyDescent="0.25">
      <c r="C687">
        <f t="shared" si="36"/>
        <v>10</v>
      </c>
      <c r="D687">
        <f>COUNTIF($F$4:F687,F687)</f>
        <v>502</v>
      </c>
      <c r="E687" s="40">
        <f>'Agricultural Data'!C687</f>
        <v>0</v>
      </c>
      <c r="F687" s="40">
        <f>'Agricultural Data'!D687</f>
        <v>0</v>
      </c>
      <c r="G687" s="40">
        <f>'Agricultural Data'!E687</f>
        <v>0</v>
      </c>
      <c r="H687" s="38">
        <f>'Agricultural Data'!F687</f>
        <v>0</v>
      </c>
      <c r="I687" s="38">
        <f>'Agricultural Data'!G687</f>
        <v>0</v>
      </c>
      <c r="J687" s="38">
        <f>'Agricultural Data'!H687</f>
        <v>0</v>
      </c>
      <c r="K687" s="118">
        <f>'Agricultural Data'!I687</f>
        <v>0</v>
      </c>
      <c r="L687" s="121">
        <f>'Agricultural Data'!J687</f>
        <v>0</v>
      </c>
      <c r="M687" s="120" t="str">
        <f>IF(J687=0,"No Data",
IF(     OR(   INDEX('Inputs_Metric 31'!$T$6:$T$141,  MATCH($J687,'Inputs_Metric 31'!$S$6:$S$141,0))  =  "",     INDEX('Inputs_Metric 31'!$T$6:$T$141,MATCH($J687,'Inputs_Metric 31'!$S$6:$S$141,0))="CDL_Rev"),                 "No Mapped Crop",                  INDEX('Inputs_Metric 31'!$T$6:$T$141,MATCH($J687,'Inputs_Metric 31'!$S$6:$S$141,0)   )   )
       )</f>
        <v>No Data</v>
      </c>
      <c r="N687" s="120" t="str">
        <f>IF(J687=0,"No Data",
IF(   OR(     INDEX('Inputs_Metric 31'!$U$6:$U$141,MATCH($J687,'Inputs_Metric 31'!$S$6:$S$141,0))="",     INDEX('Inputs_Metric 31'!$U$6:$U$141,MATCH($J687,'Inputs_Metric 31'!$S$6:$S$141,0))="CDL_Rev"  ),     "No Mapped Crop",INDEX('Inputs_Metric 31'!$U$6:$U$141,MATCH($J687,'Inputs_Metric 31'!$S$6:$S$141,0))))</f>
        <v>No Data</v>
      </c>
      <c r="O687" s="102" t="e">
        <f>IF(N687="No Mapped Crop","",'Inputs_Metric 31'!$H$43*INDEX('Inputs_Metric 31'!$D$6:$D$109,MATCH(CONCATENATE(N687,H687),'Inputs_Metric 31'!$E$6:$E$109,0)))</f>
        <v>#N/A</v>
      </c>
      <c r="P687" s="175" t="e">
        <f>IF(M687="No Mapped Crop","",INDEX('Inputs_Metric 31'!$M$7:$O$26,MATCH(M687,'Inputs_Metric 31'!$G$7:$G$26,0),MATCH('Inputs_Metric 31'!$H$44,'Inputs_Metric 31'!$M$6:$O$6,0)))</f>
        <v>#N/A</v>
      </c>
      <c r="Q687" s="184" t="e">
        <f t="shared" si="37"/>
        <v>#N/A</v>
      </c>
      <c r="R687" s="184" t="e">
        <f t="shared" si="38"/>
        <v>#N/A</v>
      </c>
    </row>
    <row r="688" spans="3:18" x14ac:dyDescent="0.25">
      <c r="C688">
        <f t="shared" si="36"/>
        <v>10</v>
      </c>
      <c r="D688">
        <f>COUNTIF($F$4:F688,F688)</f>
        <v>503</v>
      </c>
      <c r="E688" s="40">
        <f>'Agricultural Data'!C688</f>
        <v>0</v>
      </c>
      <c r="F688" s="40">
        <f>'Agricultural Data'!D688</f>
        <v>0</v>
      </c>
      <c r="G688" s="40">
        <f>'Agricultural Data'!E688</f>
        <v>0</v>
      </c>
      <c r="H688" s="38">
        <f>'Agricultural Data'!F688</f>
        <v>0</v>
      </c>
      <c r="I688" s="38">
        <f>'Agricultural Data'!G688</f>
        <v>0</v>
      </c>
      <c r="J688" s="38">
        <f>'Agricultural Data'!H688</f>
        <v>0</v>
      </c>
      <c r="K688" s="118">
        <f>'Agricultural Data'!I688</f>
        <v>0</v>
      </c>
      <c r="L688" s="121">
        <f>'Agricultural Data'!J688</f>
        <v>0</v>
      </c>
      <c r="M688" s="120" t="str">
        <f>IF(J688=0,"No Data",
IF(     OR(   INDEX('Inputs_Metric 31'!$T$6:$T$141,  MATCH($J688,'Inputs_Metric 31'!$S$6:$S$141,0))  =  "",     INDEX('Inputs_Metric 31'!$T$6:$T$141,MATCH($J688,'Inputs_Metric 31'!$S$6:$S$141,0))="CDL_Rev"),                 "No Mapped Crop",                  INDEX('Inputs_Metric 31'!$T$6:$T$141,MATCH($J688,'Inputs_Metric 31'!$S$6:$S$141,0)   )   )
       )</f>
        <v>No Data</v>
      </c>
      <c r="N688" s="120" t="str">
        <f>IF(J688=0,"No Data",
IF(   OR(     INDEX('Inputs_Metric 31'!$U$6:$U$141,MATCH($J688,'Inputs_Metric 31'!$S$6:$S$141,0))="",     INDEX('Inputs_Metric 31'!$U$6:$U$141,MATCH($J688,'Inputs_Metric 31'!$S$6:$S$141,0))="CDL_Rev"  ),     "No Mapped Crop",INDEX('Inputs_Metric 31'!$U$6:$U$141,MATCH($J688,'Inputs_Metric 31'!$S$6:$S$141,0))))</f>
        <v>No Data</v>
      </c>
      <c r="O688" s="102" t="e">
        <f>IF(N688="No Mapped Crop","",'Inputs_Metric 31'!$H$43*INDEX('Inputs_Metric 31'!$D$6:$D$109,MATCH(CONCATENATE(N688,H688),'Inputs_Metric 31'!$E$6:$E$109,0)))</f>
        <v>#N/A</v>
      </c>
      <c r="P688" s="175" t="e">
        <f>IF(M688="No Mapped Crop","",INDEX('Inputs_Metric 31'!$M$7:$O$26,MATCH(M688,'Inputs_Metric 31'!$G$7:$G$26,0),MATCH('Inputs_Metric 31'!$H$44,'Inputs_Metric 31'!$M$6:$O$6,0)))</f>
        <v>#N/A</v>
      </c>
      <c r="Q688" s="184" t="e">
        <f t="shared" si="37"/>
        <v>#N/A</v>
      </c>
      <c r="R688" s="184" t="e">
        <f t="shared" si="38"/>
        <v>#N/A</v>
      </c>
    </row>
    <row r="689" spans="3:18" x14ac:dyDescent="0.25">
      <c r="C689">
        <f t="shared" si="36"/>
        <v>10</v>
      </c>
      <c r="D689">
        <f>COUNTIF($F$4:F689,F689)</f>
        <v>504</v>
      </c>
      <c r="E689" s="40">
        <f>'Agricultural Data'!C689</f>
        <v>0</v>
      </c>
      <c r="F689" s="40">
        <f>'Agricultural Data'!D689</f>
        <v>0</v>
      </c>
      <c r="G689" s="40">
        <f>'Agricultural Data'!E689</f>
        <v>0</v>
      </c>
      <c r="H689" s="38">
        <f>'Agricultural Data'!F689</f>
        <v>0</v>
      </c>
      <c r="I689" s="38">
        <f>'Agricultural Data'!G689</f>
        <v>0</v>
      </c>
      <c r="J689" s="38">
        <f>'Agricultural Data'!H689</f>
        <v>0</v>
      </c>
      <c r="K689" s="118">
        <f>'Agricultural Data'!I689</f>
        <v>0</v>
      </c>
      <c r="L689" s="121">
        <f>'Agricultural Data'!J689</f>
        <v>0</v>
      </c>
      <c r="M689" s="120" t="str">
        <f>IF(J689=0,"No Data",
IF(     OR(   INDEX('Inputs_Metric 31'!$T$6:$T$141,  MATCH($J689,'Inputs_Metric 31'!$S$6:$S$141,0))  =  "",     INDEX('Inputs_Metric 31'!$T$6:$T$141,MATCH($J689,'Inputs_Metric 31'!$S$6:$S$141,0))="CDL_Rev"),                 "No Mapped Crop",                  INDEX('Inputs_Metric 31'!$T$6:$T$141,MATCH($J689,'Inputs_Metric 31'!$S$6:$S$141,0)   )   )
       )</f>
        <v>No Data</v>
      </c>
      <c r="N689" s="120" t="str">
        <f>IF(J689=0,"No Data",
IF(   OR(     INDEX('Inputs_Metric 31'!$U$6:$U$141,MATCH($J689,'Inputs_Metric 31'!$S$6:$S$141,0))="",     INDEX('Inputs_Metric 31'!$U$6:$U$141,MATCH($J689,'Inputs_Metric 31'!$S$6:$S$141,0))="CDL_Rev"  ),     "No Mapped Crop",INDEX('Inputs_Metric 31'!$U$6:$U$141,MATCH($J689,'Inputs_Metric 31'!$S$6:$S$141,0))))</f>
        <v>No Data</v>
      </c>
      <c r="O689" s="102" t="e">
        <f>IF(N689="No Mapped Crop","",'Inputs_Metric 31'!$H$43*INDEX('Inputs_Metric 31'!$D$6:$D$109,MATCH(CONCATENATE(N689,H689),'Inputs_Metric 31'!$E$6:$E$109,0)))</f>
        <v>#N/A</v>
      </c>
      <c r="P689" s="175" t="e">
        <f>IF(M689="No Mapped Crop","",INDEX('Inputs_Metric 31'!$M$7:$O$26,MATCH(M689,'Inputs_Metric 31'!$G$7:$G$26,0),MATCH('Inputs_Metric 31'!$H$44,'Inputs_Metric 31'!$M$6:$O$6,0)))</f>
        <v>#N/A</v>
      </c>
      <c r="Q689" s="184" t="e">
        <f t="shared" si="37"/>
        <v>#N/A</v>
      </c>
      <c r="R689" s="184" t="e">
        <f t="shared" si="38"/>
        <v>#N/A</v>
      </c>
    </row>
    <row r="690" spans="3:18" x14ac:dyDescent="0.25">
      <c r="C690">
        <f t="shared" si="36"/>
        <v>10</v>
      </c>
      <c r="D690">
        <f>COUNTIF($F$4:F690,F690)</f>
        <v>505</v>
      </c>
      <c r="E690" s="40">
        <f>'Agricultural Data'!C690</f>
        <v>0</v>
      </c>
      <c r="F690" s="40">
        <f>'Agricultural Data'!D690</f>
        <v>0</v>
      </c>
      <c r="G690" s="40">
        <f>'Agricultural Data'!E690</f>
        <v>0</v>
      </c>
      <c r="H690" s="38">
        <f>'Agricultural Data'!F690</f>
        <v>0</v>
      </c>
      <c r="I690" s="38">
        <f>'Agricultural Data'!G690</f>
        <v>0</v>
      </c>
      <c r="J690" s="38">
        <f>'Agricultural Data'!H690</f>
        <v>0</v>
      </c>
      <c r="K690" s="118">
        <f>'Agricultural Data'!I690</f>
        <v>0</v>
      </c>
      <c r="L690" s="121">
        <f>'Agricultural Data'!J690</f>
        <v>0</v>
      </c>
      <c r="M690" s="120" t="str">
        <f>IF(J690=0,"No Data",
IF(     OR(   INDEX('Inputs_Metric 31'!$T$6:$T$141,  MATCH($J690,'Inputs_Metric 31'!$S$6:$S$141,0))  =  "",     INDEX('Inputs_Metric 31'!$T$6:$T$141,MATCH($J690,'Inputs_Metric 31'!$S$6:$S$141,0))="CDL_Rev"),                 "No Mapped Crop",                  INDEX('Inputs_Metric 31'!$T$6:$T$141,MATCH($J690,'Inputs_Metric 31'!$S$6:$S$141,0)   )   )
       )</f>
        <v>No Data</v>
      </c>
      <c r="N690" s="120" t="str">
        <f>IF(J690=0,"No Data",
IF(   OR(     INDEX('Inputs_Metric 31'!$U$6:$U$141,MATCH($J690,'Inputs_Metric 31'!$S$6:$S$141,0))="",     INDEX('Inputs_Metric 31'!$U$6:$U$141,MATCH($J690,'Inputs_Metric 31'!$S$6:$S$141,0))="CDL_Rev"  ),     "No Mapped Crop",INDEX('Inputs_Metric 31'!$U$6:$U$141,MATCH($J690,'Inputs_Metric 31'!$S$6:$S$141,0))))</f>
        <v>No Data</v>
      </c>
      <c r="O690" s="102" t="e">
        <f>IF(N690="No Mapped Crop","",'Inputs_Metric 31'!$H$43*INDEX('Inputs_Metric 31'!$D$6:$D$109,MATCH(CONCATENATE(N690,H690),'Inputs_Metric 31'!$E$6:$E$109,0)))</f>
        <v>#N/A</v>
      </c>
      <c r="P690" s="175" t="e">
        <f>IF(M690="No Mapped Crop","",INDEX('Inputs_Metric 31'!$M$7:$O$26,MATCH(M690,'Inputs_Metric 31'!$G$7:$G$26,0),MATCH('Inputs_Metric 31'!$H$44,'Inputs_Metric 31'!$M$6:$O$6,0)))</f>
        <v>#N/A</v>
      </c>
      <c r="Q690" s="184" t="e">
        <f t="shared" si="37"/>
        <v>#N/A</v>
      </c>
      <c r="R690" s="184" t="e">
        <f t="shared" si="38"/>
        <v>#N/A</v>
      </c>
    </row>
    <row r="691" spans="3:18" x14ac:dyDescent="0.25">
      <c r="C691">
        <f t="shared" si="36"/>
        <v>10</v>
      </c>
      <c r="D691">
        <f>COUNTIF($F$4:F691,F691)</f>
        <v>506</v>
      </c>
      <c r="E691" s="40">
        <f>'Agricultural Data'!C691</f>
        <v>0</v>
      </c>
      <c r="F691" s="40">
        <f>'Agricultural Data'!D691</f>
        <v>0</v>
      </c>
      <c r="G691" s="40">
        <f>'Agricultural Data'!E691</f>
        <v>0</v>
      </c>
      <c r="H691" s="38">
        <f>'Agricultural Data'!F691</f>
        <v>0</v>
      </c>
      <c r="I691" s="38">
        <f>'Agricultural Data'!G691</f>
        <v>0</v>
      </c>
      <c r="J691" s="38">
        <f>'Agricultural Data'!H691</f>
        <v>0</v>
      </c>
      <c r="K691" s="118">
        <f>'Agricultural Data'!I691</f>
        <v>0</v>
      </c>
      <c r="L691" s="121">
        <f>'Agricultural Data'!J691</f>
        <v>0</v>
      </c>
      <c r="M691" s="120" t="str">
        <f>IF(J691=0,"No Data",
IF(     OR(   INDEX('Inputs_Metric 31'!$T$6:$T$141,  MATCH($J691,'Inputs_Metric 31'!$S$6:$S$141,0))  =  "",     INDEX('Inputs_Metric 31'!$T$6:$T$141,MATCH($J691,'Inputs_Metric 31'!$S$6:$S$141,0))="CDL_Rev"),                 "No Mapped Crop",                  INDEX('Inputs_Metric 31'!$T$6:$T$141,MATCH($J691,'Inputs_Metric 31'!$S$6:$S$141,0)   )   )
       )</f>
        <v>No Data</v>
      </c>
      <c r="N691" s="120" t="str">
        <f>IF(J691=0,"No Data",
IF(   OR(     INDEX('Inputs_Metric 31'!$U$6:$U$141,MATCH($J691,'Inputs_Metric 31'!$S$6:$S$141,0))="",     INDEX('Inputs_Metric 31'!$U$6:$U$141,MATCH($J691,'Inputs_Metric 31'!$S$6:$S$141,0))="CDL_Rev"  ),     "No Mapped Crop",INDEX('Inputs_Metric 31'!$U$6:$U$141,MATCH($J691,'Inputs_Metric 31'!$S$6:$S$141,0))))</f>
        <v>No Data</v>
      </c>
      <c r="O691" s="102" t="e">
        <f>IF(N691="No Mapped Crop","",'Inputs_Metric 31'!$H$43*INDEX('Inputs_Metric 31'!$D$6:$D$109,MATCH(CONCATENATE(N691,H691),'Inputs_Metric 31'!$E$6:$E$109,0)))</f>
        <v>#N/A</v>
      </c>
      <c r="P691" s="175" t="e">
        <f>IF(M691="No Mapped Crop","",INDEX('Inputs_Metric 31'!$M$7:$O$26,MATCH(M691,'Inputs_Metric 31'!$G$7:$G$26,0),MATCH('Inputs_Metric 31'!$H$44,'Inputs_Metric 31'!$M$6:$O$6,0)))</f>
        <v>#N/A</v>
      </c>
      <c r="Q691" s="184" t="e">
        <f t="shared" si="37"/>
        <v>#N/A</v>
      </c>
      <c r="R691" s="184" t="e">
        <f t="shared" si="38"/>
        <v>#N/A</v>
      </c>
    </row>
    <row r="692" spans="3:18" x14ac:dyDescent="0.25">
      <c r="C692">
        <f t="shared" si="36"/>
        <v>10</v>
      </c>
      <c r="D692">
        <f>COUNTIF($F$4:F692,F692)</f>
        <v>507</v>
      </c>
      <c r="E692" s="40">
        <f>'Agricultural Data'!C692</f>
        <v>0</v>
      </c>
      <c r="F692" s="40">
        <f>'Agricultural Data'!D692</f>
        <v>0</v>
      </c>
      <c r="G692" s="40">
        <f>'Agricultural Data'!E692</f>
        <v>0</v>
      </c>
      <c r="H692" s="38">
        <f>'Agricultural Data'!F692</f>
        <v>0</v>
      </c>
      <c r="I692" s="38">
        <f>'Agricultural Data'!G692</f>
        <v>0</v>
      </c>
      <c r="J692" s="38">
        <f>'Agricultural Data'!H692</f>
        <v>0</v>
      </c>
      <c r="K692" s="118">
        <f>'Agricultural Data'!I692</f>
        <v>0</v>
      </c>
      <c r="L692" s="121">
        <f>'Agricultural Data'!J692</f>
        <v>0</v>
      </c>
      <c r="M692" s="120" t="str">
        <f>IF(J692=0,"No Data",
IF(     OR(   INDEX('Inputs_Metric 31'!$T$6:$T$141,  MATCH($J692,'Inputs_Metric 31'!$S$6:$S$141,0))  =  "",     INDEX('Inputs_Metric 31'!$T$6:$T$141,MATCH($J692,'Inputs_Metric 31'!$S$6:$S$141,0))="CDL_Rev"),                 "No Mapped Crop",                  INDEX('Inputs_Metric 31'!$T$6:$T$141,MATCH($J692,'Inputs_Metric 31'!$S$6:$S$141,0)   )   )
       )</f>
        <v>No Data</v>
      </c>
      <c r="N692" s="120" t="str">
        <f>IF(J692=0,"No Data",
IF(   OR(     INDEX('Inputs_Metric 31'!$U$6:$U$141,MATCH($J692,'Inputs_Metric 31'!$S$6:$S$141,0))="",     INDEX('Inputs_Metric 31'!$U$6:$U$141,MATCH($J692,'Inputs_Metric 31'!$S$6:$S$141,0))="CDL_Rev"  ),     "No Mapped Crop",INDEX('Inputs_Metric 31'!$U$6:$U$141,MATCH($J692,'Inputs_Metric 31'!$S$6:$S$141,0))))</f>
        <v>No Data</v>
      </c>
      <c r="O692" s="102" t="e">
        <f>IF(N692="No Mapped Crop","",'Inputs_Metric 31'!$H$43*INDEX('Inputs_Metric 31'!$D$6:$D$109,MATCH(CONCATENATE(N692,H692),'Inputs_Metric 31'!$E$6:$E$109,0)))</f>
        <v>#N/A</v>
      </c>
      <c r="P692" s="175" t="e">
        <f>IF(M692="No Mapped Crop","",INDEX('Inputs_Metric 31'!$M$7:$O$26,MATCH(M692,'Inputs_Metric 31'!$G$7:$G$26,0),MATCH('Inputs_Metric 31'!$H$44,'Inputs_Metric 31'!$M$6:$O$6,0)))</f>
        <v>#N/A</v>
      </c>
      <c r="Q692" s="184" t="e">
        <f t="shared" si="37"/>
        <v>#N/A</v>
      </c>
      <c r="R692" s="184" t="e">
        <f t="shared" si="38"/>
        <v>#N/A</v>
      </c>
    </row>
    <row r="693" spans="3:18" x14ac:dyDescent="0.25">
      <c r="C693">
        <f t="shared" si="36"/>
        <v>10</v>
      </c>
      <c r="D693">
        <f>COUNTIF($F$4:F693,F693)</f>
        <v>508</v>
      </c>
      <c r="E693" s="40">
        <f>'Agricultural Data'!C693</f>
        <v>0</v>
      </c>
      <c r="F693" s="40">
        <f>'Agricultural Data'!D693</f>
        <v>0</v>
      </c>
      <c r="G693" s="40">
        <f>'Agricultural Data'!E693</f>
        <v>0</v>
      </c>
      <c r="H693" s="38">
        <f>'Agricultural Data'!F693</f>
        <v>0</v>
      </c>
      <c r="I693" s="38">
        <f>'Agricultural Data'!G693</f>
        <v>0</v>
      </c>
      <c r="J693" s="38">
        <f>'Agricultural Data'!H693</f>
        <v>0</v>
      </c>
      <c r="K693" s="118">
        <f>'Agricultural Data'!I693</f>
        <v>0</v>
      </c>
      <c r="L693" s="121">
        <f>'Agricultural Data'!J693</f>
        <v>0</v>
      </c>
      <c r="M693" s="120" t="str">
        <f>IF(J693=0,"No Data",
IF(     OR(   INDEX('Inputs_Metric 31'!$T$6:$T$141,  MATCH($J693,'Inputs_Metric 31'!$S$6:$S$141,0))  =  "",     INDEX('Inputs_Metric 31'!$T$6:$T$141,MATCH($J693,'Inputs_Metric 31'!$S$6:$S$141,0))="CDL_Rev"),                 "No Mapped Crop",                  INDEX('Inputs_Metric 31'!$T$6:$T$141,MATCH($J693,'Inputs_Metric 31'!$S$6:$S$141,0)   )   )
       )</f>
        <v>No Data</v>
      </c>
      <c r="N693" s="120" t="str">
        <f>IF(J693=0,"No Data",
IF(   OR(     INDEX('Inputs_Metric 31'!$U$6:$U$141,MATCH($J693,'Inputs_Metric 31'!$S$6:$S$141,0))="",     INDEX('Inputs_Metric 31'!$U$6:$U$141,MATCH($J693,'Inputs_Metric 31'!$S$6:$S$141,0))="CDL_Rev"  ),     "No Mapped Crop",INDEX('Inputs_Metric 31'!$U$6:$U$141,MATCH($J693,'Inputs_Metric 31'!$S$6:$S$141,0))))</f>
        <v>No Data</v>
      </c>
      <c r="O693" s="102" t="e">
        <f>IF(N693="No Mapped Crop","",'Inputs_Metric 31'!$H$43*INDEX('Inputs_Metric 31'!$D$6:$D$109,MATCH(CONCATENATE(N693,H693),'Inputs_Metric 31'!$E$6:$E$109,0)))</f>
        <v>#N/A</v>
      </c>
      <c r="P693" s="175" t="e">
        <f>IF(M693="No Mapped Crop","",INDEX('Inputs_Metric 31'!$M$7:$O$26,MATCH(M693,'Inputs_Metric 31'!$G$7:$G$26,0),MATCH('Inputs_Metric 31'!$H$44,'Inputs_Metric 31'!$M$6:$O$6,0)))</f>
        <v>#N/A</v>
      </c>
      <c r="Q693" s="184" t="e">
        <f t="shared" si="37"/>
        <v>#N/A</v>
      </c>
      <c r="R693" s="184" t="e">
        <f t="shared" si="38"/>
        <v>#N/A</v>
      </c>
    </row>
    <row r="694" spans="3:18" x14ac:dyDescent="0.25">
      <c r="C694">
        <f t="shared" si="36"/>
        <v>10</v>
      </c>
      <c r="D694">
        <f>COUNTIF($F$4:F694,F694)</f>
        <v>509</v>
      </c>
      <c r="E694" s="40">
        <f>'Agricultural Data'!C694</f>
        <v>0</v>
      </c>
      <c r="F694" s="40">
        <f>'Agricultural Data'!D694</f>
        <v>0</v>
      </c>
      <c r="G694" s="40">
        <f>'Agricultural Data'!E694</f>
        <v>0</v>
      </c>
      <c r="H694" s="38">
        <f>'Agricultural Data'!F694</f>
        <v>0</v>
      </c>
      <c r="I694" s="38">
        <f>'Agricultural Data'!G694</f>
        <v>0</v>
      </c>
      <c r="J694" s="38">
        <f>'Agricultural Data'!H694</f>
        <v>0</v>
      </c>
      <c r="K694" s="118">
        <f>'Agricultural Data'!I694</f>
        <v>0</v>
      </c>
      <c r="L694" s="121">
        <f>'Agricultural Data'!J694</f>
        <v>0</v>
      </c>
      <c r="M694" s="120" t="str">
        <f>IF(J694=0,"No Data",
IF(     OR(   INDEX('Inputs_Metric 31'!$T$6:$T$141,  MATCH($J694,'Inputs_Metric 31'!$S$6:$S$141,0))  =  "",     INDEX('Inputs_Metric 31'!$T$6:$T$141,MATCH($J694,'Inputs_Metric 31'!$S$6:$S$141,0))="CDL_Rev"),                 "No Mapped Crop",                  INDEX('Inputs_Metric 31'!$T$6:$T$141,MATCH($J694,'Inputs_Metric 31'!$S$6:$S$141,0)   )   )
       )</f>
        <v>No Data</v>
      </c>
      <c r="N694" s="120" t="str">
        <f>IF(J694=0,"No Data",
IF(   OR(     INDEX('Inputs_Metric 31'!$U$6:$U$141,MATCH($J694,'Inputs_Metric 31'!$S$6:$S$141,0))="",     INDEX('Inputs_Metric 31'!$U$6:$U$141,MATCH($J694,'Inputs_Metric 31'!$S$6:$S$141,0))="CDL_Rev"  ),     "No Mapped Crop",INDEX('Inputs_Metric 31'!$U$6:$U$141,MATCH($J694,'Inputs_Metric 31'!$S$6:$S$141,0))))</f>
        <v>No Data</v>
      </c>
      <c r="O694" s="102" t="e">
        <f>IF(N694="No Mapped Crop","",'Inputs_Metric 31'!$H$43*INDEX('Inputs_Metric 31'!$D$6:$D$109,MATCH(CONCATENATE(N694,H694),'Inputs_Metric 31'!$E$6:$E$109,0)))</f>
        <v>#N/A</v>
      </c>
      <c r="P694" s="175" t="e">
        <f>IF(M694="No Mapped Crop","",INDEX('Inputs_Metric 31'!$M$7:$O$26,MATCH(M694,'Inputs_Metric 31'!$G$7:$G$26,0),MATCH('Inputs_Metric 31'!$H$44,'Inputs_Metric 31'!$M$6:$O$6,0)))</f>
        <v>#N/A</v>
      </c>
      <c r="Q694" s="184" t="e">
        <f t="shared" si="37"/>
        <v>#N/A</v>
      </c>
      <c r="R694" s="184" t="e">
        <f t="shared" si="38"/>
        <v>#N/A</v>
      </c>
    </row>
    <row r="695" spans="3:18" x14ac:dyDescent="0.25">
      <c r="C695">
        <f t="shared" si="36"/>
        <v>10</v>
      </c>
      <c r="D695">
        <f>COUNTIF($F$4:F695,F695)</f>
        <v>510</v>
      </c>
      <c r="E695" s="40">
        <f>'Agricultural Data'!C695</f>
        <v>0</v>
      </c>
      <c r="F695" s="40">
        <f>'Agricultural Data'!D695</f>
        <v>0</v>
      </c>
      <c r="G695" s="40">
        <f>'Agricultural Data'!E695</f>
        <v>0</v>
      </c>
      <c r="H695" s="38">
        <f>'Agricultural Data'!F695</f>
        <v>0</v>
      </c>
      <c r="I695" s="38">
        <f>'Agricultural Data'!G695</f>
        <v>0</v>
      </c>
      <c r="J695" s="38">
        <f>'Agricultural Data'!H695</f>
        <v>0</v>
      </c>
      <c r="K695" s="118">
        <f>'Agricultural Data'!I695</f>
        <v>0</v>
      </c>
      <c r="L695" s="121">
        <f>'Agricultural Data'!J695</f>
        <v>0</v>
      </c>
      <c r="M695" s="120" t="str">
        <f>IF(J695=0,"No Data",
IF(     OR(   INDEX('Inputs_Metric 31'!$T$6:$T$141,  MATCH($J695,'Inputs_Metric 31'!$S$6:$S$141,0))  =  "",     INDEX('Inputs_Metric 31'!$T$6:$T$141,MATCH($J695,'Inputs_Metric 31'!$S$6:$S$141,0))="CDL_Rev"),                 "No Mapped Crop",                  INDEX('Inputs_Metric 31'!$T$6:$T$141,MATCH($J695,'Inputs_Metric 31'!$S$6:$S$141,0)   )   )
       )</f>
        <v>No Data</v>
      </c>
      <c r="N695" s="120" t="str">
        <f>IF(J695=0,"No Data",
IF(   OR(     INDEX('Inputs_Metric 31'!$U$6:$U$141,MATCH($J695,'Inputs_Metric 31'!$S$6:$S$141,0))="",     INDEX('Inputs_Metric 31'!$U$6:$U$141,MATCH($J695,'Inputs_Metric 31'!$S$6:$S$141,0))="CDL_Rev"  ),     "No Mapped Crop",INDEX('Inputs_Metric 31'!$U$6:$U$141,MATCH($J695,'Inputs_Metric 31'!$S$6:$S$141,0))))</f>
        <v>No Data</v>
      </c>
      <c r="O695" s="102" t="e">
        <f>IF(N695="No Mapped Crop","",'Inputs_Metric 31'!$H$43*INDEX('Inputs_Metric 31'!$D$6:$D$109,MATCH(CONCATENATE(N695,H695),'Inputs_Metric 31'!$E$6:$E$109,0)))</f>
        <v>#N/A</v>
      </c>
      <c r="P695" s="175" t="e">
        <f>IF(M695="No Mapped Crop","",INDEX('Inputs_Metric 31'!$M$7:$O$26,MATCH(M695,'Inputs_Metric 31'!$G$7:$G$26,0),MATCH('Inputs_Metric 31'!$H$44,'Inputs_Metric 31'!$M$6:$O$6,0)))</f>
        <v>#N/A</v>
      </c>
      <c r="Q695" s="184" t="e">
        <f t="shared" si="37"/>
        <v>#N/A</v>
      </c>
      <c r="R695" s="184" t="e">
        <f t="shared" si="38"/>
        <v>#N/A</v>
      </c>
    </row>
    <row r="696" spans="3:18" x14ac:dyDescent="0.25">
      <c r="C696">
        <f t="shared" si="36"/>
        <v>10</v>
      </c>
      <c r="D696">
        <f>COUNTIF($F$4:F696,F696)</f>
        <v>511</v>
      </c>
      <c r="E696" s="40">
        <f>'Agricultural Data'!C696</f>
        <v>0</v>
      </c>
      <c r="F696" s="40">
        <f>'Agricultural Data'!D696</f>
        <v>0</v>
      </c>
      <c r="G696" s="40">
        <f>'Agricultural Data'!E696</f>
        <v>0</v>
      </c>
      <c r="H696" s="38">
        <f>'Agricultural Data'!F696</f>
        <v>0</v>
      </c>
      <c r="I696" s="38">
        <f>'Agricultural Data'!G696</f>
        <v>0</v>
      </c>
      <c r="J696" s="38">
        <f>'Agricultural Data'!H696</f>
        <v>0</v>
      </c>
      <c r="K696" s="118">
        <f>'Agricultural Data'!I696</f>
        <v>0</v>
      </c>
      <c r="L696" s="121">
        <f>'Agricultural Data'!J696</f>
        <v>0</v>
      </c>
      <c r="M696" s="120" t="str">
        <f>IF(J696=0,"No Data",
IF(     OR(   INDEX('Inputs_Metric 31'!$T$6:$T$141,  MATCH($J696,'Inputs_Metric 31'!$S$6:$S$141,0))  =  "",     INDEX('Inputs_Metric 31'!$T$6:$T$141,MATCH($J696,'Inputs_Metric 31'!$S$6:$S$141,0))="CDL_Rev"),                 "No Mapped Crop",                  INDEX('Inputs_Metric 31'!$T$6:$T$141,MATCH($J696,'Inputs_Metric 31'!$S$6:$S$141,0)   )   )
       )</f>
        <v>No Data</v>
      </c>
      <c r="N696" s="120" t="str">
        <f>IF(J696=0,"No Data",
IF(   OR(     INDEX('Inputs_Metric 31'!$U$6:$U$141,MATCH($J696,'Inputs_Metric 31'!$S$6:$S$141,0))="",     INDEX('Inputs_Metric 31'!$U$6:$U$141,MATCH($J696,'Inputs_Metric 31'!$S$6:$S$141,0))="CDL_Rev"  ),     "No Mapped Crop",INDEX('Inputs_Metric 31'!$U$6:$U$141,MATCH($J696,'Inputs_Metric 31'!$S$6:$S$141,0))))</f>
        <v>No Data</v>
      </c>
      <c r="O696" s="102" t="e">
        <f>IF(N696="No Mapped Crop","",'Inputs_Metric 31'!$H$43*INDEX('Inputs_Metric 31'!$D$6:$D$109,MATCH(CONCATENATE(N696,H696),'Inputs_Metric 31'!$E$6:$E$109,0)))</f>
        <v>#N/A</v>
      </c>
      <c r="P696" s="175" t="e">
        <f>IF(M696="No Mapped Crop","",INDEX('Inputs_Metric 31'!$M$7:$O$26,MATCH(M696,'Inputs_Metric 31'!$G$7:$G$26,0),MATCH('Inputs_Metric 31'!$H$44,'Inputs_Metric 31'!$M$6:$O$6,0)))</f>
        <v>#N/A</v>
      </c>
      <c r="Q696" s="184" t="e">
        <f t="shared" si="37"/>
        <v>#N/A</v>
      </c>
      <c r="R696" s="184" t="e">
        <f t="shared" si="38"/>
        <v>#N/A</v>
      </c>
    </row>
    <row r="697" spans="3:18" x14ac:dyDescent="0.25">
      <c r="C697">
        <f t="shared" si="36"/>
        <v>10</v>
      </c>
      <c r="D697">
        <f>COUNTIF($F$4:F697,F697)</f>
        <v>512</v>
      </c>
      <c r="E697" s="40">
        <f>'Agricultural Data'!C697</f>
        <v>0</v>
      </c>
      <c r="F697" s="40">
        <f>'Agricultural Data'!D697</f>
        <v>0</v>
      </c>
      <c r="G697" s="40">
        <f>'Agricultural Data'!E697</f>
        <v>0</v>
      </c>
      <c r="H697" s="38">
        <f>'Agricultural Data'!F697</f>
        <v>0</v>
      </c>
      <c r="I697" s="38">
        <f>'Agricultural Data'!G697</f>
        <v>0</v>
      </c>
      <c r="J697" s="38">
        <f>'Agricultural Data'!H697</f>
        <v>0</v>
      </c>
      <c r="K697" s="118">
        <f>'Agricultural Data'!I697</f>
        <v>0</v>
      </c>
      <c r="L697" s="121">
        <f>'Agricultural Data'!J697</f>
        <v>0</v>
      </c>
      <c r="M697" s="120" t="str">
        <f>IF(J697=0,"No Data",
IF(     OR(   INDEX('Inputs_Metric 31'!$T$6:$T$141,  MATCH($J697,'Inputs_Metric 31'!$S$6:$S$141,0))  =  "",     INDEX('Inputs_Metric 31'!$T$6:$T$141,MATCH($J697,'Inputs_Metric 31'!$S$6:$S$141,0))="CDL_Rev"),                 "No Mapped Crop",                  INDEX('Inputs_Metric 31'!$T$6:$T$141,MATCH($J697,'Inputs_Metric 31'!$S$6:$S$141,0)   )   )
       )</f>
        <v>No Data</v>
      </c>
      <c r="N697" s="120" t="str">
        <f>IF(J697=0,"No Data",
IF(   OR(     INDEX('Inputs_Metric 31'!$U$6:$U$141,MATCH($J697,'Inputs_Metric 31'!$S$6:$S$141,0))="",     INDEX('Inputs_Metric 31'!$U$6:$U$141,MATCH($J697,'Inputs_Metric 31'!$S$6:$S$141,0))="CDL_Rev"  ),     "No Mapped Crop",INDEX('Inputs_Metric 31'!$U$6:$U$141,MATCH($J697,'Inputs_Metric 31'!$S$6:$S$141,0))))</f>
        <v>No Data</v>
      </c>
      <c r="O697" s="102" t="e">
        <f>IF(N697="No Mapped Crop","",'Inputs_Metric 31'!$H$43*INDEX('Inputs_Metric 31'!$D$6:$D$109,MATCH(CONCATENATE(N697,H697),'Inputs_Metric 31'!$E$6:$E$109,0)))</f>
        <v>#N/A</v>
      </c>
      <c r="P697" s="175" t="e">
        <f>IF(M697="No Mapped Crop","",INDEX('Inputs_Metric 31'!$M$7:$O$26,MATCH(M697,'Inputs_Metric 31'!$G$7:$G$26,0),MATCH('Inputs_Metric 31'!$H$44,'Inputs_Metric 31'!$M$6:$O$6,0)))</f>
        <v>#N/A</v>
      </c>
      <c r="Q697" s="184" t="e">
        <f t="shared" si="37"/>
        <v>#N/A</v>
      </c>
      <c r="R697" s="184" t="e">
        <f t="shared" si="38"/>
        <v>#N/A</v>
      </c>
    </row>
    <row r="698" spans="3:18" x14ac:dyDescent="0.25">
      <c r="C698">
        <f t="shared" si="36"/>
        <v>10</v>
      </c>
      <c r="D698">
        <f>COUNTIF($F$4:F698,F698)</f>
        <v>513</v>
      </c>
      <c r="E698" s="40">
        <f>'Agricultural Data'!C698</f>
        <v>0</v>
      </c>
      <c r="F698" s="40">
        <f>'Agricultural Data'!D698</f>
        <v>0</v>
      </c>
      <c r="G698" s="40">
        <f>'Agricultural Data'!E698</f>
        <v>0</v>
      </c>
      <c r="H698" s="38">
        <f>'Agricultural Data'!F698</f>
        <v>0</v>
      </c>
      <c r="I698" s="38">
        <f>'Agricultural Data'!G698</f>
        <v>0</v>
      </c>
      <c r="J698" s="38">
        <f>'Agricultural Data'!H698</f>
        <v>0</v>
      </c>
      <c r="K698" s="118">
        <f>'Agricultural Data'!I698</f>
        <v>0</v>
      </c>
      <c r="L698" s="121">
        <f>'Agricultural Data'!J698</f>
        <v>0</v>
      </c>
      <c r="M698" s="120" t="str">
        <f>IF(J698=0,"No Data",
IF(     OR(   INDEX('Inputs_Metric 31'!$T$6:$T$141,  MATCH($J698,'Inputs_Metric 31'!$S$6:$S$141,0))  =  "",     INDEX('Inputs_Metric 31'!$T$6:$T$141,MATCH($J698,'Inputs_Metric 31'!$S$6:$S$141,0))="CDL_Rev"),                 "No Mapped Crop",                  INDEX('Inputs_Metric 31'!$T$6:$T$141,MATCH($J698,'Inputs_Metric 31'!$S$6:$S$141,0)   )   )
       )</f>
        <v>No Data</v>
      </c>
      <c r="N698" s="120" t="str">
        <f>IF(J698=0,"No Data",
IF(   OR(     INDEX('Inputs_Metric 31'!$U$6:$U$141,MATCH($J698,'Inputs_Metric 31'!$S$6:$S$141,0))="",     INDEX('Inputs_Metric 31'!$U$6:$U$141,MATCH($J698,'Inputs_Metric 31'!$S$6:$S$141,0))="CDL_Rev"  ),     "No Mapped Crop",INDEX('Inputs_Metric 31'!$U$6:$U$141,MATCH($J698,'Inputs_Metric 31'!$S$6:$S$141,0))))</f>
        <v>No Data</v>
      </c>
      <c r="O698" s="102" t="e">
        <f>IF(N698="No Mapped Crop","",'Inputs_Metric 31'!$H$43*INDEX('Inputs_Metric 31'!$D$6:$D$109,MATCH(CONCATENATE(N698,H698),'Inputs_Metric 31'!$E$6:$E$109,0)))</f>
        <v>#N/A</v>
      </c>
      <c r="P698" s="175" t="e">
        <f>IF(M698="No Mapped Crop","",INDEX('Inputs_Metric 31'!$M$7:$O$26,MATCH(M698,'Inputs_Metric 31'!$G$7:$G$26,0),MATCH('Inputs_Metric 31'!$H$44,'Inputs_Metric 31'!$M$6:$O$6,0)))</f>
        <v>#N/A</v>
      </c>
      <c r="Q698" s="184" t="e">
        <f t="shared" si="37"/>
        <v>#N/A</v>
      </c>
      <c r="R698" s="184" t="e">
        <f t="shared" si="38"/>
        <v>#N/A</v>
      </c>
    </row>
    <row r="699" spans="3:18" x14ac:dyDescent="0.25">
      <c r="C699">
        <f t="shared" si="36"/>
        <v>10</v>
      </c>
      <c r="D699">
        <f>COUNTIF($F$4:F699,F699)</f>
        <v>514</v>
      </c>
      <c r="E699" s="40">
        <f>'Agricultural Data'!C699</f>
        <v>0</v>
      </c>
      <c r="F699" s="40">
        <f>'Agricultural Data'!D699</f>
        <v>0</v>
      </c>
      <c r="G699" s="40">
        <f>'Agricultural Data'!E699</f>
        <v>0</v>
      </c>
      <c r="H699" s="38">
        <f>'Agricultural Data'!F699</f>
        <v>0</v>
      </c>
      <c r="I699" s="38">
        <f>'Agricultural Data'!G699</f>
        <v>0</v>
      </c>
      <c r="J699" s="38">
        <f>'Agricultural Data'!H699</f>
        <v>0</v>
      </c>
      <c r="K699" s="118">
        <f>'Agricultural Data'!I699</f>
        <v>0</v>
      </c>
      <c r="L699" s="121">
        <f>'Agricultural Data'!J699</f>
        <v>0</v>
      </c>
      <c r="M699" s="120" t="str">
        <f>IF(J699=0,"No Data",
IF(     OR(   INDEX('Inputs_Metric 31'!$T$6:$T$141,  MATCH($J699,'Inputs_Metric 31'!$S$6:$S$141,0))  =  "",     INDEX('Inputs_Metric 31'!$T$6:$T$141,MATCH($J699,'Inputs_Metric 31'!$S$6:$S$141,0))="CDL_Rev"),                 "No Mapped Crop",                  INDEX('Inputs_Metric 31'!$T$6:$T$141,MATCH($J699,'Inputs_Metric 31'!$S$6:$S$141,0)   )   )
       )</f>
        <v>No Data</v>
      </c>
      <c r="N699" s="120" t="str">
        <f>IF(J699=0,"No Data",
IF(   OR(     INDEX('Inputs_Metric 31'!$U$6:$U$141,MATCH($J699,'Inputs_Metric 31'!$S$6:$S$141,0))="",     INDEX('Inputs_Metric 31'!$U$6:$U$141,MATCH($J699,'Inputs_Metric 31'!$S$6:$S$141,0))="CDL_Rev"  ),     "No Mapped Crop",INDEX('Inputs_Metric 31'!$U$6:$U$141,MATCH($J699,'Inputs_Metric 31'!$S$6:$S$141,0))))</f>
        <v>No Data</v>
      </c>
      <c r="O699" s="102" t="e">
        <f>IF(N699="No Mapped Crop","",'Inputs_Metric 31'!$H$43*INDEX('Inputs_Metric 31'!$D$6:$D$109,MATCH(CONCATENATE(N699,H699),'Inputs_Metric 31'!$E$6:$E$109,0)))</f>
        <v>#N/A</v>
      </c>
      <c r="P699" s="175" t="e">
        <f>IF(M699="No Mapped Crop","",INDEX('Inputs_Metric 31'!$M$7:$O$26,MATCH(M699,'Inputs_Metric 31'!$G$7:$G$26,0),MATCH('Inputs_Metric 31'!$H$44,'Inputs_Metric 31'!$M$6:$O$6,0)))</f>
        <v>#N/A</v>
      </c>
      <c r="Q699" s="184" t="e">
        <f t="shared" si="37"/>
        <v>#N/A</v>
      </c>
      <c r="R699" s="184" t="e">
        <f t="shared" si="38"/>
        <v>#N/A</v>
      </c>
    </row>
    <row r="700" spans="3:18" x14ac:dyDescent="0.25">
      <c r="C700">
        <f t="shared" si="36"/>
        <v>10</v>
      </c>
      <c r="D700">
        <f>COUNTIF($F$4:F700,F700)</f>
        <v>515</v>
      </c>
      <c r="E700" s="40">
        <f>'Agricultural Data'!C700</f>
        <v>0</v>
      </c>
      <c r="F700" s="40">
        <f>'Agricultural Data'!D700</f>
        <v>0</v>
      </c>
      <c r="G700" s="40">
        <f>'Agricultural Data'!E700</f>
        <v>0</v>
      </c>
      <c r="H700" s="38">
        <f>'Agricultural Data'!F700</f>
        <v>0</v>
      </c>
      <c r="I700" s="38">
        <f>'Agricultural Data'!G700</f>
        <v>0</v>
      </c>
      <c r="J700" s="38">
        <f>'Agricultural Data'!H700</f>
        <v>0</v>
      </c>
      <c r="K700" s="118">
        <f>'Agricultural Data'!I700</f>
        <v>0</v>
      </c>
      <c r="L700" s="121">
        <f>'Agricultural Data'!J700</f>
        <v>0</v>
      </c>
      <c r="M700" s="120" t="str">
        <f>IF(J700=0,"No Data",
IF(     OR(   INDEX('Inputs_Metric 31'!$T$6:$T$141,  MATCH($J700,'Inputs_Metric 31'!$S$6:$S$141,0))  =  "",     INDEX('Inputs_Metric 31'!$T$6:$T$141,MATCH($J700,'Inputs_Metric 31'!$S$6:$S$141,0))="CDL_Rev"),                 "No Mapped Crop",                  INDEX('Inputs_Metric 31'!$T$6:$T$141,MATCH($J700,'Inputs_Metric 31'!$S$6:$S$141,0)   )   )
       )</f>
        <v>No Data</v>
      </c>
      <c r="N700" s="120" t="str">
        <f>IF(J700=0,"No Data",
IF(   OR(     INDEX('Inputs_Metric 31'!$U$6:$U$141,MATCH($J700,'Inputs_Metric 31'!$S$6:$S$141,0))="",     INDEX('Inputs_Metric 31'!$U$6:$U$141,MATCH($J700,'Inputs_Metric 31'!$S$6:$S$141,0))="CDL_Rev"  ),     "No Mapped Crop",INDEX('Inputs_Metric 31'!$U$6:$U$141,MATCH($J700,'Inputs_Metric 31'!$S$6:$S$141,0))))</f>
        <v>No Data</v>
      </c>
      <c r="O700" s="102" t="e">
        <f>IF(N700="No Mapped Crop","",'Inputs_Metric 31'!$H$43*INDEX('Inputs_Metric 31'!$D$6:$D$109,MATCH(CONCATENATE(N700,H700),'Inputs_Metric 31'!$E$6:$E$109,0)))</f>
        <v>#N/A</v>
      </c>
      <c r="P700" s="175" t="e">
        <f>IF(M700="No Mapped Crop","",INDEX('Inputs_Metric 31'!$M$7:$O$26,MATCH(M700,'Inputs_Metric 31'!$G$7:$G$26,0),MATCH('Inputs_Metric 31'!$H$44,'Inputs_Metric 31'!$M$6:$O$6,0)))</f>
        <v>#N/A</v>
      </c>
      <c r="Q700" s="184" t="e">
        <f t="shared" si="37"/>
        <v>#N/A</v>
      </c>
      <c r="R700" s="184" t="e">
        <f t="shared" si="38"/>
        <v>#N/A</v>
      </c>
    </row>
    <row r="701" spans="3:18" x14ac:dyDescent="0.25">
      <c r="C701">
        <f t="shared" si="36"/>
        <v>10</v>
      </c>
      <c r="D701">
        <f>COUNTIF($F$4:F701,F701)</f>
        <v>516</v>
      </c>
      <c r="E701" s="40">
        <f>'Agricultural Data'!C701</f>
        <v>0</v>
      </c>
      <c r="F701" s="40">
        <f>'Agricultural Data'!D701</f>
        <v>0</v>
      </c>
      <c r="G701" s="40">
        <f>'Agricultural Data'!E701</f>
        <v>0</v>
      </c>
      <c r="H701" s="38">
        <f>'Agricultural Data'!F701</f>
        <v>0</v>
      </c>
      <c r="I701" s="38">
        <f>'Agricultural Data'!G701</f>
        <v>0</v>
      </c>
      <c r="J701" s="38">
        <f>'Agricultural Data'!H701</f>
        <v>0</v>
      </c>
      <c r="K701" s="118">
        <f>'Agricultural Data'!I701</f>
        <v>0</v>
      </c>
      <c r="L701" s="121">
        <f>'Agricultural Data'!J701</f>
        <v>0</v>
      </c>
      <c r="M701" s="120" t="str">
        <f>IF(J701=0,"No Data",
IF(     OR(   INDEX('Inputs_Metric 31'!$T$6:$T$141,  MATCH($J701,'Inputs_Metric 31'!$S$6:$S$141,0))  =  "",     INDEX('Inputs_Metric 31'!$T$6:$T$141,MATCH($J701,'Inputs_Metric 31'!$S$6:$S$141,0))="CDL_Rev"),                 "No Mapped Crop",                  INDEX('Inputs_Metric 31'!$T$6:$T$141,MATCH($J701,'Inputs_Metric 31'!$S$6:$S$141,0)   )   )
       )</f>
        <v>No Data</v>
      </c>
      <c r="N701" s="120" t="str">
        <f>IF(J701=0,"No Data",
IF(   OR(     INDEX('Inputs_Metric 31'!$U$6:$U$141,MATCH($J701,'Inputs_Metric 31'!$S$6:$S$141,0))="",     INDEX('Inputs_Metric 31'!$U$6:$U$141,MATCH($J701,'Inputs_Metric 31'!$S$6:$S$141,0))="CDL_Rev"  ),     "No Mapped Crop",INDEX('Inputs_Metric 31'!$U$6:$U$141,MATCH($J701,'Inputs_Metric 31'!$S$6:$S$141,0))))</f>
        <v>No Data</v>
      </c>
      <c r="O701" s="102" t="e">
        <f>IF(N701="No Mapped Crop","",'Inputs_Metric 31'!$H$43*INDEX('Inputs_Metric 31'!$D$6:$D$109,MATCH(CONCATENATE(N701,H701),'Inputs_Metric 31'!$E$6:$E$109,0)))</f>
        <v>#N/A</v>
      </c>
      <c r="P701" s="175" t="e">
        <f>IF(M701="No Mapped Crop","",INDEX('Inputs_Metric 31'!$M$7:$O$26,MATCH(M701,'Inputs_Metric 31'!$G$7:$G$26,0),MATCH('Inputs_Metric 31'!$H$44,'Inputs_Metric 31'!$M$6:$O$6,0)))</f>
        <v>#N/A</v>
      </c>
      <c r="Q701" s="184" t="e">
        <f t="shared" si="37"/>
        <v>#N/A</v>
      </c>
      <c r="R701" s="184" t="e">
        <f t="shared" si="38"/>
        <v>#N/A</v>
      </c>
    </row>
    <row r="702" spans="3:18" x14ac:dyDescent="0.25">
      <c r="C702">
        <f t="shared" si="36"/>
        <v>10</v>
      </c>
      <c r="D702">
        <f>COUNTIF($F$4:F702,F702)</f>
        <v>517</v>
      </c>
      <c r="E702" s="40">
        <f>'Agricultural Data'!C702</f>
        <v>0</v>
      </c>
      <c r="F702" s="40">
        <f>'Agricultural Data'!D702</f>
        <v>0</v>
      </c>
      <c r="G702" s="40">
        <f>'Agricultural Data'!E702</f>
        <v>0</v>
      </c>
      <c r="H702" s="38">
        <f>'Agricultural Data'!F702</f>
        <v>0</v>
      </c>
      <c r="I702" s="38">
        <f>'Agricultural Data'!G702</f>
        <v>0</v>
      </c>
      <c r="J702" s="38">
        <f>'Agricultural Data'!H702</f>
        <v>0</v>
      </c>
      <c r="K702" s="118">
        <f>'Agricultural Data'!I702</f>
        <v>0</v>
      </c>
      <c r="L702" s="121">
        <f>'Agricultural Data'!J702</f>
        <v>0</v>
      </c>
      <c r="M702" s="120" t="str">
        <f>IF(J702=0,"No Data",
IF(     OR(   INDEX('Inputs_Metric 31'!$T$6:$T$141,  MATCH($J702,'Inputs_Metric 31'!$S$6:$S$141,0))  =  "",     INDEX('Inputs_Metric 31'!$T$6:$T$141,MATCH($J702,'Inputs_Metric 31'!$S$6:$S$141,0))="CDL_Rev"),                 "No Mapped Crop",                  INDEX('Inputs_Metric 31'!$T$6:$T$141,MATCH($J702,'Inputs_Metric 31'!$S$6:$S$141,0)   )   )
       )</f>
        <v>No Data</v>
      </c>
      <c r="N702" s="120" t="str">
        <f>IF(J702=0,"No Data",
IF(   OR(     INDEX('Inputs_Metric 31'!$U$6:$U$141,MATCH($J702,'Inputs_Metric 31'!$S$6:$S$141,0))="",     INDEX('Inputs_Metric 31'!$U$6:$U$141,MATCH($J702,'Inputs_Metric 31'!$S$6:$S$141,0))="CDL_Rev"  ),     "No Mapped Crop",INDEX('Inputs_Metric 31'!$U$6:$U$141,MATCH($J702,'Inputs_Metric 31'!$S$6:$S$141,0))))</f>
        <v>No Data</v>
      </c>
      <c r="O702" s="102" t="e">
        <f>IF(N702="No Mapped Crop","",'Inputs_Metric 31'!$H$43*INDEX('Inputs_Metric 31'!$D$6:$D$109,MATCH(CONCATENATE(N702,H702),'Inputs_Metric 31'!$E$6:$E$109,0)))</f>
        <v>#N/A</v>
      </c>
      <c r="P702" s="175" t="e">
        <f>IF(M702="No Mapped Crop","",INDEX('Inputs_Metric 31'!$M$7:$O$26,MATCH(M702,'Inputs_Metric 31'!$G$7:$G$26,0),MATCH('Inputs_Metric 31'!$H$44,'Inputs_Metric 31'!$M$6:$O$6,0)))</f>
        <v>#N/A</v>
      </c>
      <c r="Q702" s="184" t="e">
        <f t="shared" si="37"/>
        <v>#N/A</v>
      </c>
      <c r="R702" s="184" t="e">
        <f t="shared" si="38"/>
        <v>#N/A</v>
      </c>
    </row>
    <row r="703" spans="3:18" x14ac:dyDescent="0.25">
      <c r="C703">
        <f t="shared" si="36"/>
        <v>10</v>
      </c>
      <c r="D703">
        <f>COUNTIF($F$4:F703,F703)</f>
        <v>518</v>
      </c>
      <c r="E703" s="40">
        <f>'Agricultural Data'!C703</f>
        <v>0</v>
      </c>
      <c r="F703" s="40">
        <f>'Agricultural Data'!D703</f>
        <v>0</v>
      </c>
      <c r="G703" s="40">
        <f>'Agricultural Data'!E703</f>
        <v>0</v>
      </c>
      <c r="H703" s="38">
        <f>'Agricultural Data'!F703</f>
        <v>0</v>
      </c>
      <c r="I703" s="38">
        <f>'Agricultural Data'!G703</f>
        <v>0</v>
      </c>
      <c r="J703" s="38">
        <f>'Agricultural Data'!H703</f>
        <v>0</v>
      </c>
      <c r="K703" s="118">
        <f>'Agricultural Data'!I703</f>
        <v>0</v>
      </c>
      <c r="L703" s="121">
        <f>'Agricultural Data'!J703</f>
        <v>0</v>
      </c>
      <c r="M703" s="120" t="str">
        <f>IF(J703=0,"No Data",
IF(     OR(   INDEX('Inputs_Metric 31'!$T$6:$T$141,  MATCH($J703,'Inputs_Metric 31'!$S$6:$S$141,0))  =  "",     INDEX('Inputs_Metric 31'!$T$6:$T$141,MATCH($J703,'Inputs_Metric 31'!$S$6:$S$141,0))="CDL_Rev"),                 "No Mapped Crop",                  INDEX('Inputs_Metric 31'!$T$6:$T$141,MATCH($J703,'Inputs_Metric 31'!$S$6:$S$141,0)   )   )
       )</f>
        <v>No Data</v>
      </c>
      <c r="N703" s="120" t="str">
        <f>IF(J703=0,"No Data",
IF(   OR(     INDEX('Inputs_Metric 31'!$U$6:$U$141,MATCH($J703,'Inputs_Metric 31'!$S$6:$S$141,0))="",     INDEX('Inputs_Metric 31'!$U$6:$U$141,MATCH($J703,'Inputs_Metric 31'!$S$6:$S$141,0))="CDL_Rev"  ),     "No Mapped Crop",INDEX('Inputs_Metric 31'!$U$6:$U$141,MATCH($J703,'Inputs_Metric 31'!$S$6:$S$141,0))))</f>
        <v>No Data</v>
      </c>
      <c r="O703" s="102" t="e">
        <f>IF(N703="No Mapped Crop","",'Inputs_Metric 31'!$H$43*INDEX('Inputs_Metric 31'!$D$6:$D$109,MATCH(CONCATENATE(N703,H703),'Inputs_Metric 31'!$E$6:$E$109,0)))</f>
        <v>#N/A</v>
      </c>
      <c r="P703" s="175" t="e">
        <f>IF(M703="No Mapped Crop","",INDEX('Inputs_Metric 31'!$M$7:$O$26,MATCH(M703,'Inputs_Metric 31'!$G$7:$G$26,0),MATCH('Inputs_Metric 31'!$H$44,'Inputs_Metric 31'!$M$6:$O$6,0)))</f>
        <v>#N/A</v>
      </c>
      <c r="Q703" s="184" t="e">
        <f t="shared" si="37"/>
        <v>#N/A</v>
      </c>
      <c r="R703" s="184" t="e">
        <f t="shared" si="38"/>
        <v>#N/A</v>
      </c>
    </row>
    <row r="704" spans="3:18" x14ac:dyDescent="0.25">
      <c r="C704">
        <f t="shared" si="36"/>
        <v>10</v>
      </c>
      <c r="D704">
        <f>COUNTIF($F$4:F704,F704)</f>
        <v>519</v>
      </c>
      <c r="E704" s="40">
        <f>'Agricultural Data'!C704</f>
        <v>0</v>
      </c>
      <c r="F704" s="40">
        <f>'Agricultural Data'!D704</f>
        <v>0</v>
      </c>
      <c r="G704" s="40">
        <f>'Agricultural Data'!E704</f>
        <v>0</v>
      </c>
      <c r="H704" s="38">
        <f>'Agricultural Data'!F704</f>
        <v>0</v>
      </c>
      <c r="I704" s="38">
        <f>'Agricultural Data'!G704</f>
        <v>0</v>
      </c>
      <c r="J704" s="38">
        <f>'Agricultural Data'!H704</f>
        <v>0</v>
      </c>
      <c r="K704" s="118">
        <f>'Agricultural Data'!I704</f>
        <v>0</v>
      </c>
      <c r="L704" s="121">
        <f>'Agricultural Data'!J704</f>
        <v>0</v>
      </c>
      <c r="M704" s="120" t="str">
        <f>IF(J704=0,"No Data",
IF(     OR(   INDEX('Inputs_Metric 31'!$T$6:$T$141,  MATCH($J704,'Inputs_Metric 31'!$S$6:$S$141,0))  =  "",     INDEX('Inputs_Metric 31'!$T$6:$T$141,MATCH($J704,'Inputs_Metric 31'!$S$6:$S$141,0))="CDL_Rev"),                 "No Mapped Crop",                  INDEX('Inputs_Metric 31'!$T$6:$T$141,MATCH($J704,'Inputs_Metric 31'!$S$6:$S$141,0)   )   )
       )</f>
        <v>No Data</v>
      </c>
      <c r="N704" s="120" t="str">
        <f>IF(J704=0,"No Data",
IF(   OR(     INDEX('Inputs_Metric 31'!$U$6:$U$141,MATCH($J704,'Inputs_Metric 31'!$S$6:$S$141,0))="",     INDEX('Inputs_Metric 31'!$U$6:$U$141,MATCH($J704,'Inputs_Metric 31'!$S$6:$S$141,0))="CDL_Rev"  ),     "No Mapped Crop",INDEX('Inputs_Metric 31'!$U$6:$U$141,MATCH($J704,'Inputs_Metric 31'!$S$6:$S$141,0))))</f>
        <v>No Data</v>
      </c>
      <c r="O704" s="102" t="e">
        <f>IF(N704="No Mapped Crop","",'Inputs_Metric 31'!$H$43*INDEX('Inputs_Metric 31'!$D$6:$D$109,MATCH(CONCATENATE(N704,H704),'Inputs_Metric 31'!$E$6:$E$109,0)))</f>
        <v>#N/A</v>
      </c>
      <c r="P704" s="175" t="e">
        <f>IF(M704="No Mapped Crop","",INDEX('Inputs_Metric 31'!$M$7:$O$26,MATCH(M704,'Inputs_Metric 31'!$G$7:$G$26,0),MATCH('Inputs_Metric 31'!$H$44,'Inputs_Metric 31'!$M$6:$O$6,0)))</f>
        <v>#N/A</v>
      </c>
      <c r="Q704" s="184" t="e">
        <f t="shared" si="37"/>
        <v>#N/A</v>
      </c>
      <c r="R704" s="184" t="e">
        <f t="shared" si="38"/>
        <v>#N/A</v>
      </c>
    </row>
    <row r="705" spans="3:18" x14ac:dyDescent="0.25">
      <c r="C705">
        <f t="shared" si="36"/>
        <v>10</v>
      </c>
      <c r="D705">
        <f>COUNTIF($F$4:F705,F705)</f>
        <v>520</v>
      </c>
      <c r="E705" s="40">
        <f>'Agricultural Data'!C705</f>
        <v>0</v>
      </c>
      <c r="F705" s="40">
        <f>'Agricultural Data'!D705</f>
        <v>0</v>
      </c>
      <c r="G705" s="40">
        <f>'Agricultural Data'!E705</f>
        <v>0</v>
      </c>
      <c r="H705" s="38">
        <f>'Agricultural Data'!F705</f>
        <v>0</v>
      </c>
      <c r="I705" s="38">
        <f>'Agricultural Data'!G705</f>
        <v>0</v>
      </c>
      <c r="J705" s="38">
        <f>'Agricultural Data'!H705</f>
        <v>0</v>
      </c>
      <c r="K705" s="118">
        <f>'Agricultural Data'!I705</f>
        <v>0</v>
      </c>
      <c r="L705" s="121">
        <f>'Agricultural Data'!J705</f>
        <v>0</v>
      </c>
      <c r="M705" s="120" t="str">
        <f>IF(J705=0,"No Data",
IF(     OR(   INDEX('Inputs_Metric 31'!$T$6:$T$141,  MATCH($J705,'Inputs_Metric 31'!$S$6:$S$141,0))  =  "",     INDEX('Inputs_Metric 31'!$T$6:$T$141,MATCH($J705,'Inputs_Metric 31'!$S$6:$S$141,0))="CDL_Rev"),                 "No Mapped Crop",                  INDEX('Inputs_Metric 31'!$T$6:$T$141,MATCH($J705,'Inputs_Metric 31'!$S$6:$S$141,0)   )   )
       )</f>
        <v>No Data</v>
      </c>
      <c r="N705" s="120" t="str">
        <f>IF(J705=0,"No Data",
IF(   OR(     INDEX('Inputs_Metric 31'!$U$6:$U$141,MATCH($J705,'Inputs_Metric 31'!$S$6:$S$141,0))="",     INDEX('Inputs_Metric 31'!$U$6:$U$141,MATCH($J705,'Inputs_Metric 31'!$S$6:$S$141,0))="CDL_Rev"  ),     "No Mapped Crop",INDEX('Inputs_Metric 31'!$U$6:$U$141,MATCH($J705,'Inputs_Metric 31'!$S$6:$S$141,0))))</f>
        <v>No Data</v>
      </c>
      <c r="O705" s="102" t="e">
        <f>IF(N705="No Mapped Crop","",'Inputs_Metric 31'!$H$43*INDEX('Inputs_Metric 31'!$D$6:$D$109,MATCH(CONCATENATE(N705,H705),'Inputs_Metric 31'!$E$6:$E$109,0)))</f>
        <v>#N/A</v>
      </c>
      <c r="P705" s="175" t="e">
        <f>IF(M705="No Mapped Crop","",INDEX('Inputs_Metric 31'!$M$7:$O$26,MATCH(M705,'Inputs_Metric 31'!$G$7:$G$26,0),MATCH('Inputs_Metric 31'!$H$44,'Inputs_Metric 31'!$M$6:$O$6,0)))</f>
        <v>#N/A</v>
      </c>
      <c r="Q705" s="184" t="e">
        <f t="shared" si="37"/>
        <v>#N/A</v>
      </c>
      <c r="R705" s="184" t="e">
        <f t="shared" si="38"/>
        <v>#N/A</v>
      </c>
    </row>
    <row r="706" spans="3:18" x14ac:dyDescent="0.25">
      <c r="C706">
        <f t="shared" si="36"/>
        <v>10</v>
      </c>
      <c r="D706">
        <f>COUNTIF($F$4:F706,F706)</f>
        <v>521</v>
      </c>
      <c r="E706" s="40">
        <f>'Agricultural Data'!C706</f>
        <v>0</v>
      </c>
      <c r="F706" s="40">
        <f>'Agricultural Data'!D706</f>
        <v>0</v>
      </c>
      <c r="G706" s="40">
        <f>'Agricultural Data'!E706</f>
        <v>0</v>
      </c>
      <c r="H706" s="38">
        <f>'Agricultural Data'!F706</f>
        <v>0</v>
      </c>
      <c r="I706" s="38">
        <f>'Agricultural Data'!G706</f>
        <v>0</v>
      </c>
      <c r="J706" s="38">
        <f>'Agricultural Data'!H706</f>
        <v>0</v>
      </c>
      <c r="K706" s="118">
        <f>'Agricultural Data'!I706</f>
        <v>0</v>
      </c>
      <c r="L706" s="121">
        <f>'Agricultural Data'!J706</f>
        <v>0</v>
      </c>
      <c r="M706" s="120" t="str">
        <f>IF(J706=0,"No Data",
IF(     OR(   INDEX('Inputs_Metric 31'!$T$6:$T$141,  MATCH($J706,'Inputs_Metric 31'!$S$6:$S$141,0))  =  "",     INDEX('Inputs_Metric 31'!$T$6:$T$141,MATCH($J706,'Inputs_Metric 31'!$S$6:$S$141,0))="CDL_Rev"),                 "No Mapped Crop",                  INDEX('Inputs_Metric 31'!$T$6:$T$141,MATCH($J706,'Inputs_Metric 31'!$S$6:$S$141,0)   )   )
       )</f>
        <v>No Data</v>
      </c>
      <c r="N706" s="120" t="str">
        <f>IF(J706=0,"No Data",
IF(   OR(     INDEX('Inputs_Metric 31'!$U$6:$U$141,MATCH($J706,'Inputs_Metric 31'!$S$6:$S$141,0))="",     INDEX('Inputs_Metric 31'!$U$6:$U$141,MATCH($J706,'Inputs_Metric 31'!$S$6:$S$141,0))="CDL_Rev"  ),     "No Mapped Crop",INDEX('Inputs_Metric 31'!$U$6:$U$141,MATCH($J706,'Inputs_Metric 31'!$S$6:$S$141,0))))</f>
        <v>No Data</v>
      </c>
      <c r="O706" s="102" t="e">
        <f>IF(N706="No Mapped Crop","",'Inputs_Metric 31'!$H$43*INDEX('Inputs_Metric 31'!$D$6:$D$109,MATCH(CONCATENATE(N706,H706),'Inputs_Metric 31'!$E$6:$E$109,0)))</f>
        <v>#N/A</v>
      </c>
      <c r="P706" s="175" t="e">
        <f>IF(M706="No Mapped Crop","",INDEX('Inputs_Metric 31'!$M$7:$O$26,MATCH(M706,'Inputs_Metric 31'!$G$7:$G$26,0),MATCH('Inputs_Metric 31'!$H$44,'Inputs_Metric 31'!$M$6:$O$6,0)))</f>
        <v>#N/A</v>
      </c>
      <c r="Q706" s="184" t="e">
        <f t="shared" si="37"/>
        <v>#N/A</v>
      </c>
      <c r="R706" s="184" t="e">
        <f t="shared" si="38"/>
        <v>#N/A</v>
      </c>
    </row>
    <row r="707" spans="3:18" x14ac:dyDescent="0.25">
      <c r="C707">
        <f t="shared" si="36"/>
        <v>10</v>
      </c>
      <c r="D707">
        <f>COUNTIF($F$4:F707,F707)</f>
        <v>522</v>
      </c>
      <c r="E707" s="40">
        <f>'Agricultural Data'!C707</f>
        <v>0</v>
      </c>
      <c r="F707" s="40">
        <f>'Agricultural Data'!D707</f>
        <v>0</v>
      </c>
      <c r="G707" s="40">
        <f>'Agricultural Data'!E707</f>
        <v>0</v>
      </c>
      <c r="H707" s="38">
        <f>'Agricultural Data'!F707</f>
        <v>0</v>
      </c>
      <c r="I707" s="38">
        <f>'Agricultural Data'!G707</f>
        <v>0</v>
      </c>
      <c r="J707" s="38">
        <f>'Agricultural Data'!H707</f>
        <v>0</v>
      </c>
      <c r="K707" s="118">
        <f>'Agricultural Data'!I707</f>
        <v>0</v>
      </c>
      <c r="L707" s="121">
        <f>'Agricultural Data'!J707</f>
        <v>0</v>
      </c>
      <c r="M707" s="120" t="str">
        <f>IF(J707=0,"No Data",
IF(     OR(   INDEX('Inputs_Metric 31'!$T$6:$T$141,  MATCH($J707,'Inputs_Metric 31'!$S$6:$S$141,0))  =  "",     INDEX('Inputs_Metric 31'!$T$6:$T$141,MATCH($J707,'Inputs_Metric 31'!$S$6:$S$141,0))="CDL_Rev"),                 "No Mapped Crop",                  INDEX('Inputs_Metric 31'!$T$6:$T$141,MATCH($J707,'Inputs_Metric 31'!$S$6:$S$141,0)   )   )
       )</f>
        <v>No Data</v>
      </c>
      <c r="N707" s="120" t="str">
        <f>IF(J707=0,"No Data",
IF(   OR(     INDEX('Inputs_Metric 31'!$U$6:$U$141,MATCH($J707,'Inputs_Metric 31'!$S$6:$S$141,0))="",     INDEX('Inputs_Metric 31'!$U$6:$U$141,MATCH($J707,'Inputs_Metric 31'!$S$6:$S$141,0))="CDL_Rev"  ),     "No Mapped Crop",INDEX('Inputs_Metric 31'!$U$6:$U$141,MATCH($J707,'Inputs_Metric 31'!$S$6:$S$141,0))))</f>
        <v>No Data</v>
      </c>
      <c r="O707" s="102" t="e">
        <f>IF(N707="No Mapped Crop","",'Inputs_Metric 31'!$H$43*INDEX('Inputs_Metric 31'!$D$6:$D$109,MATCH(CONCATENATE(N707,H707),'Inputs_Metric 31'!$E$6:$E$109,0)))</f>
        <v>#N/A</v>
      </c>
      <c r="P707" s="175" t="e">
        <f>IF(M707="No Mapped Crop","",INDEX('Inputs_Metric 31'!$M$7:$O$26,MATCH(M707,'Inputs_Metric 31'!$G$7:$G$26,0),MATCH('Inputs_Metric 31'!$H$44,'Inputs_Metric 31'!$M$6:$O$6,0)))</f>
        <v>#N/A</v>
      </c>
      <c r="Q707" s="184" t="e">
        <f t="shared" si="37"/>
        <v>#N/A</v>
      </c>
      <c r="R707" s="184" t="e">
        <f t="shared" si="38"/>
        <v>#N/A</v>
      </c>
    </row>
    <row r="708" spans="3:18" x14ac:dyDescent="0.25">
      <c r="C708">
        <f t="shared" si="36"/>
        <v>10</v>
      </c>
      <c r="D708">
        <f>COUNTIF($F$4:F708,F708)</f>
        <v>523</v>
      </c>
      <c r="E708" s="40">
        <f>'Agricultural Data'!C708</f>
        <v>0</v>
      </c>
      <c r="F708" s="40">
        <f>'Agricultural Data'!D708</f>
        <v>0</v>
      </c>
      <c r="G708" s="40">
        <f>'Agricultural Data'!E708</f>
        <v>0</v>
      </c>
      <c r="H708" s="38">
        <f>'Agricultural Data'!F708</f>
        <v>0</v>
      </c>
      <c r="I708" s="38">
        <f>'Agricultural Data'!G708</f>
        <v>0</v>
      </c>
      <c r="J708" s="38">
        <f>'Agricultural Data'!H708</f>
        <v>0</v>
      </c>
      <c r="K708" s="118">
        <f>'Agricultural Data'!I708</f>
        <v>0</v>
      </c>
      <c r="L708" s="121">
        <f>'Agricultural Data'!J708</f>
        <v>0</v>
      </c>
      <c r="M708" s="120" t="str">
        <f>IF(J708=0,"No Data",
IF(     OR(   INDEX('Inputs_Metric 31'!$T$6:$T$141,  MATCH($J708,'Inputs_Metric 31'!$S$6:$S$141,0))  =  "",     INDEX('Inputs_Metric 31'!$T$6:$T$141,MATCH($J708,'Inputs_Metric 31'!$S$6:$S$141,0))="CDL_Rev"),                 "No Mapped Crop",                  INDEX('Inputs_Metric 31'!$T$6:$T$141,MATCH($J708,'Inputs_Metric 31'!$S$6:$S$141,0)   )   )
       )</f>
        <v>No Data</v>
      </c>
      <c r="N708" s="120" t="str">
        <f>IF(J708=0,"No Data",
IF(   OR(     INDEX('Inputs_Metric 31'!$U$6:$U$141,MATCH($J708,'Inputs_Metric 31'!$S$6:$S$141,0))="",     INDEX('Inputs_Metric 31'!$U$6:$U$141,MATCH($J708,'Inputs_Metric 31'!$S$6:$S$141,0))="CDL_Rev"  ),     "No Mapped Crop",INDEX('Inputs_Metric 31'!$U$6:$U$141,MATCH($J708,'Inputs_Metric 31'!$S$6:$S$141,0))))</f>
        <v>No Data</v>
      </c>
      <c r="O708" s="102" t="e">
        <f>IF(N708="No Mapped Crop","",'Inputs_Metric 31'!$H$43*INDEX('Inputs_Metric 31'!$D$6:$D$109,MATCH(CONCATENATE(N708,H708),'Inputs_Metric 31'!$E$6:$E$109,0)))</f>
        <v>#N/A</v>
      </c>
      <c r="P708" s="175" t="e">
        <f>IF(M708="No Mapped Crop","",INDEX('Inputs_Metric 31'!$M$7:$O$26,MATCH(M708,'Inputs_Metric 31'!$G$7:$G$26,0),MATCH('Inputs_Metric 31'!$H$44,'Inputs_Metric 31'!$M$6:$O$6,0)))</f>
        <v>#N/A</v>
      </c>
      <c r="Q708" s="184" t="e">
        <f t="shared" si="37"/>
        <v>#N/A</v>
      </c>
      <c r="R708" s="184" t="e">
        <f t="shared" si="38"/>
        <v>#N/A</v>
      </c>
    </row>
    <row r="709" spans="3:18" x14ac:dyDescent="0.25">
      <c r="C709">
        <f t="shared" si="36"/>
        <v>10</v>
      </c>
      <c r="D709">
        <f>COUNTIF($F$4:F709,F709)</f>
        <v>524</v>
      </c>
      <c r="E709" s="40">
        <f>'Agricultural Data'!C709</f>
        <v>0</v>
      </c>
      <c r="F709" s="40">
        <f>'Agricultural Data'!D709</f>
        <v>0</v>
      </c>
      <c r="G709" s="40">
        <f>'Agricultural Data'!E709</f>
        <v>0</v>
      </c>
      <c r="H709" s="38">
        <f>'Agricultural Data'!F709</f>
        <v>0</v>
      </c>
      <c r="I709" s="38">
        <f>'Agricultural Data'!G709</f>
        <v>0</v>
      </c>
      <c r="J709" s="38">
        <f>'Agricultural Data'!H709</f>
        <v>0</v>
      </c>
      <c r="K709" s="118">
        <f>'Agricultural Data'!I709</f>
        <v>0</v>
      </c>
      <c r="L709" s="121">
        <f>'Agricultural Data'!J709</f>
        <v>0</v>
      </c>
      <c r="M709" s="120" t="str">
        <f>IF(J709=0,"No Data",
IF(     OR(   INDEX('Inputs_Metric 31'!$T$6:$T$141,  MATCH($J709,'Inputs_Metric 31'!$S$6:$S$141,0))  =  "",     INDEX('Inputs_Metric 31'!$T$6:$T$141,MATCH($J709,'Inputs_Metric 31'!$S$6:$S$141,0))="CDL_Rev"),                 "No Mapped Crop",                  INDEX('Inputs_Metric 31'!$T$6:$T$141,MATCH($J709,'Inputs_Metric 31'!$S$6:$S$141,0)   )   )
       )</f>
        <v>No Data</v>
      </c>
      <c r="N709" s="120" t="str">
        <f>IF(J709=0,"No Data",
IF(   OR(     INDEX('Inputs_Metric 31'!$U$6:$U$141,MATCH($J709,'Inputs_Metric 31'!$S$6:$S$141,0))="",     INDEX('Inputs_Metric 31'!$U$6:$U$141,MATCH($J709,'Inputs_Metric 31'!$S$6:$S$141,0))="CDL_Rev"  ),     "No Mapped Crop",INDEX('Inputs_Metric 31'!$U$6:$U$141,MATCH($J709,'Inputs_Metric 31'!$S$6:$S$141,0))))</f>
        <v>No Data</v>
      </c>
      <c r="O709" s="102" t="e">
        <f>IF(N709="No Mapped Crop","",'Inputs_Metric 31'!$H$43*INDEX('Inputs_Metric 31'!$D$6:$D$109,MATCH(CONCATENATE(N709,H709),'Inputs_Metric 31'!$E$6:$E$109,0)))</f>
        <v>#N/A</v>
      </c>
      <c r="P709" s="175" t="e">
        <f>IF(M709="No Mapped Crop","",INDEX('Inputs_Metric 31'!$M$7:$O$26,MATCH(M709,'Inputs_Metric 31'!$G$7:$G$26,0),MATCH('Inputs_Metric 31'!$H$44,'Inputs_Metric 31'!$M$6:$O$6,0)))</f>
        <v>#N/A</v>
      </c>
      <c r="Q709" s="184" t="e">
        <f t="shared" si="37"/>
        <v>#N/A</v>
      </c>
      <c r="R709" s="184" t="e">
        <f t="shared" si="38"/>
        <v>#N/A</v>
      </c>
    </row>
    <row r="710" spans="3:18" x14ac:dyDescent="0.25">
      <c r="C710">
        <f t="shared" si="36"/>
        <v>10</v>
      </c>
      <c r="D710">
        <f>COUNTIF($F$4:F710,F710)</f>
        <v>525</v>
      </c>
      <c r="E710" s="40">
        <f>'Agricultural Data'!C710</f>
        <v>0</v>
      </c>
      <c r="F710" s="40">
        <f>'Agricultural Data'!D710</f>
        <v>0</v>
      </c>
      <c r="G710" s="40">
        <f>'Agricultural Data'!E710</f>
        <v>0</v>
      </c>
      <c r="H710" s="38">
        <f>'Agricultural Data'!F710</f>
        <v>0</v>
      </c>
      <c r="I710" s="38">
        <f>'Agricultural Data'!G710</f>
        <v>0</v>
      </c>
      <c r="J710" s="38">
        <f>'Agricultural Data'!H710</f>
        <v>0</v>
      </c>
      <c r="K710" s="118">
        <f>'Agricultural Data'!I710</f>
        <v>0</v>
      </c>
      <c r="L710" s="121">
        <f>'Agricultural Data'!J710</f>
        <v>0</v>
      </c>
      <c r="M710" s="120" t="str">
        <f>IF(J710=0,"No Data",
IF(     OR(   INDEX('Inputs_Metric 31'!$T$6:$T$141,  MATCH($J710,'Inputs_Metric 31'!$S$6:$S$141,0))  =  "",     INDEX('Inputs_Metric 31'!$T$6:$T$141,MATCH($J710,'Inputs_Metric 31'!$S$6:$S$141,0))="CDL_Rev"),                 "No Mapped Crop",                  INDEX('Inputs_Metric 31'!$T$6:$T$141,MATCH($J710,'Inputs_Metric 31'!$S$6:$S$141,0)   )   )
       )</f>
        <v>No Data</v>
      </c>
      <c r="N710" s="120" t="str">
        <f>IF(J710=0,"No Data",
IF(   OR(     INDEX('Inputs_Metric 31'!$U$6:$U$141,MATCH($J710,'Inputs_Metric 31'!$S$6:$S$141,0))="",     INDEX('Inputs_Metric 31'!$U$6:$U$141,MATCH($J710,'Inputs_Metric 31'!$S$6:$S$141,0))="CDL_Rev"  ),     "No Mapped Crop",INDEX('Inputs_Metric 31'!$U$6:$U$141,MATCH($J710,'Inputs_Metric 31'!$S$6:$S$141,0))))</f>
        <v>No Data</v>
      </c>
      <c r="O710" s="102" t="e">
        <f>IF(N710="No Mapped Crop","",'Inputs_Metric 31'!$H$43*INDEX('Inputs_Metric 31'!$D$6:$D$109,MATCH(CONCATENATE(N710,H710),'Inputs_Metric 31'!$E$6:$E$109,0)))</f>
        <v>#N/A</v>
      </c>
      <c r="P710" s="175" t="e">
        <f>IF(M710="No Mapped Crop","",INDEX('Inputs_Metric 31'!$M$7:$O$26,MATCH(M710,'Inputs_Metric 31'!$G$7:$G$26,0),MATCH('Inputs_Metric 31'!$H$44,'Inputs_Metric 31'!$M$6:$O$6,0)))</f>
        <v>#N/A</v>
      </c>
      <c r="Q710" s="184" t="e">
        <f t="shared" si="37"/>
        <v>#N/A</v>
      </c>
      <c r="R710" s="184" t="e">
        <f t="shared" si="38"/>
        <v>#N/A</v>
      </c>
    </row>
    <row r="711" spans="3:18" x14ac:dyDescent="0.25">
      <c r="C711">
        <f t="shared" si="36"/>
        <v>10</v>
      </c>
      <c r="D711">
        <f>COUNTIF($F$4:F711,F711)</f>
        <v>526</v>
      </c>
      <c r="E711" s="40">
        <f>'Agricultural Data'!C711</f>
        <v>0</v>
      </c>
      <c r="F711" s="40">
        <f>'Agricultural Data'!D711</f>
        <v>0</v>
      </c>
      <c r="G711" s="40">
        <f>'Agricultural Data'!E711</f>
        <v>0</v>
      </c>
      <c r="H711" s="38">
        <f>'Agricultural Data'!F711</f>
        <v>0</v>
      </c>
      <c r="I711" s="38">
        <f>'Agricultural Data'!G711</f>
        <v>0</v>
      </c>
      <c r="J711" s="38">
        <f>'Agricultural Data'!H711</f>
        <v>0</v>
      </c>
      <c r="K711" s="118">
        <f>'Agricultural Data'!I711</f>
        <v>0</v>
      </c>
      <c r="L711" s="121">
        <f>'Agricultural Data'!J711</f>
        <v>0</v>
      </c>
      <c r="M711" s="120" t="str">
        <f>IF(J711=0,"No Data",
IF(     OR(   INDEX('Inputs_Metric 31'!$T$6:$T$141,  MATCH($J711,'Inputs_Metric 31'!$S$6:$S$141,0))  =  "",     INDEX('Inputs_Metric 31'!$T$6:$T$141,MATCH($J711,'Inputs_Metric 31'!$S$6:$S$141,0))="CDL_Rev"),                 "No Mapped Crop",                  INDEX('Inputs_Metric 31'!$T$6:$T$141,MATCH($J711,'Inputs_Metric 31'!$S$6:$S$141,0)   )   )
       )</f>
        <v>No Data</v>
      </c>
      <c r="N711" s="120" t="str">
        <f>IF(J711=0,"No Data",
IF(   OR(     INDEX('Inputs_Metric 31'!$U$6:$U$141,MATCH($J711,'Inputs_Metric 31'!$S$6:$S$141,0))="",     INDEX('Inputs_Metric 31'!$U$6:$U$141,MATCH($J711,'Inputs_Metric 31'!$S$6:$S$141,0))="CDL_Rev"  ),     "No Mapped Crop",INDEX('Inputs_Metric 31'!$U$6:$U$141,MATCH($J711,'Inputs_Metric 31'!$S$6:$S$141,0))))</f>
        <v>No Data</v>
      </c>
      <c r="O711" s="102" t="e">
        <f>IF(N711="No Mapped Crop","",'Inputs_Metric 31'!$H$43*INDEX('Inputs_Metric 31'!$D$6:$D$109,MATCH(CONCATENATE(N711,H711),'Inputs_Metric 31'!$E$6:$E$109,0)))</f>
        <v>#N/A</v>
      </c>
      <c r="P711" s="175" t="e">
        <f>IF(M711="No Mapped Crop","",INDEX('Inputs_Metric 31'!$M$7:$O$26,MATCH(M711,'Inputs_Metric 31'!$G$7:$G$26,0),MATCH('Inputs_Metric 31'!$H$44,'Inputs_Metric 31'!$M$6:$O$6,0)))</f>
        <v>#N/A</v>
      </c>
      <c r="Q711" s="184" t="e">
        <f t="shared" si="37"/>
        <v>#N/A</v>
      </c>
      <c r="R711" s="184" t="e">
        <f t="shared" si="38"/>
        <v>#N/A</v>
      </c>
    </row>
    <row r="712" spans="3:18" x14ac:dyDescent="0.25">
      <c r="C712">
        <f t="shared" si="36"/>
        <v>10</v>
      </c>
      <c r="D712">
        <f>COUNTIF($F$4:F712,F712)</f>
        <v>527</v>
      </c>
      <c r="E712" s="40">
        <f>'Agricultural Data'!C712</f>
        <v>0</v>
      </c>
      <c r="F712" s="40">
        <f>'Agricultural Data'!D712</f>
        <v>0</v>
      </c>
      <c r="G712" s="40">
        <f>'Agricultural Data'!E712</f>
        <v>0</v>
      </c>
      <c r="H712" s="38">
        <f>'Agricultural Data'!F712</f>
        <v>0</v>
      </c>
      <c r="I712" s="38">
        <f>'Agricultural Data'!G712</f>
        <v>0</v>
      </c>
      <c r="J712" s="38">
        <f>'Agricultural Data'!H712</f>
        <v>0</v>
      </c>
      <c r="K712" s="118">
        <f>'Agricultural Data'!I712</f>
        <v>0</v>
      </c>
      <c r="L712" s="121">
        <f>'Agricultural Data'!J712</f>
        <v>0</v>
      </c>
      <c r="M712" s="120" t="str">
        <f>IF(J712=0,"No Data",
IF(     OR(   INDEX('Inputs_Metric 31'!$T$6:$T$141,  MATCH($J712,'Inputs_Metric 31'!$S$6:$S$141,0))  =  "",     INDEX('Inputs_Metric 31'!$T$6:$T$141,MATCH($J712,'Inputs_Metric 31'!$S$6:$S$141,0))="CDL_Rev"),                 "No Mapped Crop",                  INDEX('Inputs_Metric 31'!$T$6:$T$141,MATCH($J712,'Inputs_Metric 31'!$S$6:$S$141,0)   )   )
       )</f>
        <v>No Data</v>
      </c>
      <c r="N712" s="120" t="str">
        <f>IF(J712=0,"No Data",
IF(   OR(     INDEX('Inputs_Metric 31'!$U$6:$U$141,MATCH($J712,'Inputs_Metric 31'!$S$6:$S$141,0))="",     INDEX('Inputs_Metric 31'!$U$6:$U$141,MATCH($J712,'Inputs_Metric 31'!$S$6:$S$141,0))="CDL_Rev"  ),     "No Mapped Crop",INDEX('Inputs_Metric 31'!$U$6:$U$141,MATCH($J712,'Inputs_Metric 31'!$S$6:$S$141,0))))</f>
        <v>No Data</v>
      </c>
      <c r="O712" s="102" t="e">
        <f>IF(N712="No Mapped Crop","",'Inputs_Metric 31'!$H$43*INDEX('Inputs_Metric 31'!$D$6:$D$109,MATCH(CONCATENATE(N712,H712),'Inputs_Metric 31'!$E$6:$E$109,0)))</f>
        <v>#N/A</v>
      </c>
      <c r="P712" s="175" t="e">
        <f>IF(M712="No Mapped Crop","",INDEX('Inputs_Metric 31'!$M$7:$O$26,MATCH(M712,'Inputs_Metric 31'!$G$7:$G$26,0),MATCH('Inputs_Metric 31'!$H$44,'Inputs_Metric 31'!$M$6:$O$6,0)))</f>
        <v>#N/A</v>
      </c>
      <c r="Q712" s="184" t="e">
        <f t="shared" si="37"/>
        <v>#N/A</v>
      </c>
      <c r="R712" s="184" t="e">
        <f t="shared" si="38"/>
        <v>#N/A</v>
      </c>
    </row>
    <row r="713" spans="3:18" x14ac:dyDescent="0.25">
      <c r="C713">
        <f t="shared" si="36"/>
        <v>10</v>
      </c>
      <c r="D713">
        <f>COUNTIF($F$4:F713,F713)</f>
        <v>528</v>
      </c>
      <c r="E713" s="40">
        <f>'Agricultural Data'!C713</f>
        <v>0</v>
      </c>
      <c r="F713" s="40">
        <f>'Agricultural Data'!D713</f>
        <v>0</v>
      </c>
      <c r="G713" s="40">
        <f>'Agricultural Data'!E713</f>
        <v>0</v>
      </c>
      <c r="H713" s="38">
        <f>'Agricultural Data'!F713</f>
        <v>0</v>
      </c>
      <c r="I713" s="38">
        <f>'Agricultural Data'!G713</f>
        <v>0</v>
      </c>
      <c r="J713" s="38">
        <f>'Agricultural Data'!H713</f>
        <v>0</v>
      </c>
      <c r="K713" s="118">
        <f>'Agricultural Data'!I713</f>
        <v>0</v>
      </c>
      <c r="L713" s="121">
        <f>'Agricultural Data'!J713</f>
        <v>0</v>
      </c>
      <c r="M713" s="120" t="str">
        <f>IF(J713=0,"No Data",
IF(     OR(   INDEX('Inputs_Metric 31'!$T$6:$T$141,  MATCH($J713,'Inputs_Metric 31'!$S$6:$S$141,0))  =  "",     INDEX('Inputs_Metric 31'!$T$6:$T$141,MATCH($J713,'Inputs_Metric 31'!$S$6:$S$141,0))="CDL_Rev"),                 "No Mapped Crop",                  INDEX('Inputs_Metric 31'!$T$6:$T$141,MATCH($J713,'Inputs_Metric 31'!$S$6:$S$141,0)   )   )
       )</f>
        <v>No Data</v>
      </c>
      <c r="N713" s="120" t="str">
        <f>IF(J713=0,"No Data",
IF(   OR(     INDEX('Inputs_Metric 31'!$U$6:$U$141,MATCH($J713,'Inputs_Metric 31'!$S$6:$S$141,0))="",     INDEX('Inputs_Metric 31'!$U$6:$U$141,MATCH($J713,'Inputs_Metric 31'!$S$6:$S$141,0))="CDL_Rev"  ),     "No Mapped Crop",INDEX('Inputs_Metric 31'!$U$6:$U$141,MATCH($J713,'Inputs_Metric 31'!$S$6:$S$141,0))))</f>
        <v>No Data</v>
      </c>
      <c r="O713" s="102" t="e">
        <f>IF(N713="No Mapped Crop","",'Inputs_Metric 31'!$H$43*INDEX('Inputs_Metric 31'!$D$6:$D$109,MATCH(CONCATENATE(N713,H713),'Inputs_Metric 31'!$E$6:$E$109,0)))</f>
        <v>#N/A</v>
      </c>
      <c r="P713" s="175" t="e">
        <f>IF(M713="No Mapped Crop","",INDEX('Inputs_Metric 31'!$M$7:$O$26,MATCH(M713,'Inputs_Metric 31'!$G$7:$G$26,0),MATCH('Inputs_Metric 31'!$H$44,'Inputs_Metric 31'!$M$6:$O$6,0)))</f>
        <v>#N/A</v>
      </c>
      <c r="Q713" s="184" t="e">
        <f t="shared" si="37"/>
        <v>#N/A</v>
      </c>
      <c r="R713" s="184" t="e">
        <f t="shared" si="38"/>
        <v>#N/A</v>
      </c>
    </row>
    <row r="714" spans="3:18" x14ac:dyDescent="0.25">
      <c r="C714">
        <f t="shared" si="36"/>
        <v>10</v>
      </c>
      <c r="D714">
        <f>COUNTIF($F$4:F714,F714)</f>
        <v>529</v>
      </c>
      <c r="E714" s="40">
        <f>'Agricultural Data'!C714</f>
        <v>0</v>
      </c>
      <c r="F714" s="40">
        <f>'Agricultural Data'!D714</f>
        <v>0</v>
      </c>
      <c r="G714" s="40">
        <f>'Agricultural Data'!E714</f>
        <v>0</v>
      </c>
      <c r="H714" s="38">
        <f>'Agricultural Data'!F714</f>
        <v>0</v>
      </c>
      <c r="I714" s="38">
        <f>'Agricultural Data'!G714</f>
        <v>0</v>
      </c>
      <c r="J714" s="38">
        <f>'Agricultural Data'!H714</f>
        <v>0</v>
      </c>
      <c r="K714" s="118">
        <f>'Agricultural Data'!I714</f>
        <v>0</v>
      </c>
      <c r="L714" s="121">
        <f>'Agricultural Data'!J714</f>
        <v>0</v>
      </c>
      <c r="M714" s="120" t="str">
        <f>IF(J714=0,"No Data",
IF(     OR(   INDEX('Inputs_Metric 31'!$T$6:$T$141,  MATCH($J714,'Inputs_Metric 31'!$S$6:$S$141,0))  =  "",     INDEX('Inputs_Metric 31'!$T$6:$T$141,MATCH($J714,'Inputs_Metric 31'!$S$6:$S$141,0))="CDL_Rev"),                 "No Mapped Crop",                  INDEX('Inputs_Metric 31'!$T$6:$T$141,MATCH($J714,'Inputs_Metric 31'!$S$6:$S$141,0)   )   )
       )</f>
        <v>No Data</v>
      </c>
      <c r="N714" s="120" t="str">
        <f>IF(J714=0,"No Data",
IF(   OR(     INDEX('Inputs_Metric 31'!$U$6:$U$141,MATCH($J714,'Inputs_Metric 31'!$S$6:$S$141,0))="",     INDEX('Inputs_Metric 31'!$U$6:$U$141,MATCH($J714,'Inputs_Metric 31'!$S$6:$S$141,0))="CDL_Rev"  ),     "No Mapped Crop",INDEX('Inputs_Metric 31'!$U$6:$U$141,MATCH($J714,'Inputs_Metric 31'!$S$6:$S$141,0))))</f>
        <v>No Data</v>
      </c>
      <c r="O714" s="102" t="e">
        <f>IF(N714="No Mapped Crop","",'Inputs_Metric 31'!$H$43*INDEX('Inputs_Metric 31'!$D$6:$D$109,MATCH(CONCATENATE(N714,H714),'Inputs_Metric 31'!$E$6:$E$109,0)))</f>
        <v>#N/A</v>
      </c>
      <c r="P714" s="175" t="e">
        <f>IF(M714="No Mapped Crop","",INDEX('Inputs_Metric 31'!$M$7:$O$26,MATCH(M714,'Inputs_Metric 31'!$G$7:$G$26,0),MATCH('Inputs_Metric 31'!$H$44,'Inputs_Metric 31'!$M$6:$O$6,0)))</f>
        <v>#N/A</v>
      </c>
      <c r="Q714" s="184" t="e">
        <f t="shared" si="37"/>
        <v>#N/A</v>
      </c>
      <c r="R714" s="184" t="e">
        <f t="shared" si="38"/>
        <v>#N/A</v>
      </c>
    </row>
    <row r="715" spans="3:18" x14ac:dyDescent="0.25">
      <c r="C715">
        <f t="shared" si="36"/>
        <v>10</v>
      </c>
      <c r="D715">
        <f>COUNTIF($F$4:F715,F715)</f>
        <v>530</v>
      </c>
      <c r="E715" s="40">
        <f>'Agricultural Data'!C715</f>
        <v>0</v>
      </c>
      <c r="F715" s="40">
        <f>'Agricultural Data'!D715</f>
        <v>0</v>
      </c>
      <c r="G715" s="40">
        <f>'Agricultural Data'!E715</f>
        <v>0</v>
      </c>
      <c r="H715" s="38">
        <f>'Agricultural Data'!F715</f>
        <v>0</v>
      </c>
      <c r="I715" s="38">
        <f>'Agricultural Data'!G715</f>
        <v>0</v>
      </c>
      <c r="J715" s="38">
        <f>'Agricultural Data'!H715</f>
        <v>0</v>
      </c>
      <c r="K715" s="118">
        <f>'Agricultural Data'!I715</f>
        <v>0</v>
      </c>
      <c r="L715" s="121">
        <f>'Agricultural Data'!J715</f>
        <v>0</v>
      </c>
      <c r="M715" s="120" t="str">
        <f>IF(J715=0,"No Data",
IF(     OR(   INDEX('Inputs_Metric 31'!$T$6:$T$141,  MATCH($J715,'Inputs_Metric 31'!$S$6:$S$141,0))  =  "",     INDEX('Inputs_Metric 31'!$T$6:$T$141,MATCH($J715,'Inputs_Metric 31'!$S$6:$S$141,0))="CDL_Rev"),                 "No Mapped Crop",                  INDEX('Inputs_Metric 31'!$T$6:$T$141,MATCH($J715,'Inputs_Metric 31'!$S$6:$S$141,0)   )   )
       )</f>
        <v>No Data</v>
      </c>
      <c r="N715" s="120" t="str">
        <f>IF(J715=0,"No Data",
IF(   OR(     INDEX('Inputs_Metric 31'!$U$6:$U$141,MATCH($J715,'Inputs_Metric 31'!$S$6:$S$141,0))="",     INDEX('Inputs_Metric 31'!$U$6:$U$141,MATCH($J715,'Inputs_Metric 31'!$S$6:$S$141,0))="CDL_Rev"  ),     "No Mapped Crop",INDEX('Inputs_Metric 31'!$U$6:$U$141,MATCH($J715,'Inputs_Metric 31'!$S$6:$S$141,0))))</f>
        <v>No Data</v>
      </c>
      <c r="O715" s="102" t="e">
        <f>IF(N715="No Mapped Crop","",'Inputs_Metric 31'!$H$43*INDEX('Inputs_Metric 31'!$D$6:$D$109,MATCH(CONCATENATE(N715,H715),'Inputs_Metric 31'!$E$6:$E$109,0)))</f>
        <v>#N/A</v>
      </c>
      <c r="P715" s="175" t="e">
        <f>IF(M715="No Mapped Crop","",INDEX('Inputs_Metric 31'!$M$7:$O$26,MATCH(M715,'Inputs_Metric 31'!$G$7:$G$26,0),MATCH('Inputs_Metric 31'!$H$44,'Inputs_Metric 31'!$M$6:$O$6,0)))</f>
        <v>#N/A</v>
      </c>
      <c r="Q715" s="184" t="e">
        <f t="shared" si="37"/>
        <v>#N/A</v>
      </c>
      <c r="R715" s="184" t="e">
        <f t="shared" si="38"/>
        <v>#N/A</v>
      </c>
    </row>
    <row r="716" spans="3:18" x14ac:dyDescent="0.25">
      <c r="C716">
        <f t="shared" si="36"/>
        <v>10</v>
      </c>
      <c r="D716">
        <f>COUNTIF($F$4:F716,F716)</f>
        <v>531</v>
      </c>
      <c r="E716" s="40">
        <f>'Agricultural Data'!C716</f>
        <v>0</v>
      </c>
      <c r="F716" s="40">
        <f>'Agricultural Data'!D716</f>
        <v>0</v>
      </c>
      <c r="G716" s="40">
        <f>'Agricultural Data'!E716</f>
        <v>0</v>
      </c>
      <c r="H716" s="38">
        <f>'Agricultural Data'!F716</f>
        <v>0</v>
      </c>
      <c r="I716" s="38">
        <f>'Agricultural Data'!G716</f>
        <v>0</v>
      </c>
      <c r="J716" s="38">
        <f>'Agricultural Data'!H716</f>
        <v>0</v>
      </c>
      <c r="K716" s="118">
        <f>'Agricultural Data'!I716</f>
        <v>0</v>
      </c>
      <c r="L716" s="121">
        <f>'Agricultural Data'!J716</f>
        <v>0</v>
      </c>
      <c r="M716" s="120" t="str">
        <f>IF(J716=0,"No Data",
IF(     OR(   INDEX('Inputs_Metric 31'!$T$6:$T$141,  MATCH($J716,'Inputs_Metric 31'!$S$6:$S$141,0))  =  "",     INDEX('Inputs_Metric 31'!$T$6:$T$141,MATCH($J716,'Inputs_Metric 31'!$S$6:$S$141,0))="CDL_Rev"),                 "No Mapped Crop",                  INDEX('Inputs_Metric 31'!$T$6:$T$141,MATCH($J716,'Inputs_Metric 31'!$S$6:$S$141,0)   )   )
       )</f>
        <v>No Data</v>
      </c>
      <c r="N716" s="120" t="str">
        <f>IF(J716=0,"No Data",
IF(   OR(     INDEX('Inputs_Metric 31'!$U$6:$U$141,MATCH($J716,'Inputs_Metric 31'!$S$6:$S$141,0))="",     INDEX('Inputs_Metric 31'!$U$6:$U$141,MATCH($J716,'Inputs_Metric 31'!$S$6:$S$141,0))="CDL_Rev"  ),     "No Mapped Crop",INDEX('Inputs_Metric 31'!$U$6:$U$141,MATCH($J716,'Inputs_Metric 31'!$S$6:$S$141,0))))</f>
        <v>No Data</v>
      </c>
      <c r="O716" s="102" t="e">
        <f>IF(N716="No Mapped Crop","",'Inputs_Metric 31'!$H$43*INDEX('Inputs_Metric 31'!$D$6:$D$109,MATCH(CONCATENATE(N716,H716),'Inputs_Metric 31'!$E$6:$E$109,0)))</f>
        <v>#N/A</v>
      </c>
      <c r="P716" s="175" t="e">
        <f>IF(M716="No Mapped Crop","",INDEX('Inputs_Metric 31'!$M$7:$O$26,MATCH(M716,'Inputs_Metric 31'!$G$7:$G$26,0),MATCH('Inputs_Metric 31'!$H$44,'Inputs_Metric 31'!$M$6:$O$6,0)))</f>
        <v>#N/A</v>
      </c>
      <c r="Q716" s="184" t="e">
        <f t="shared" si="37"/>
        <v>#N/A</v>
      </c>
      <c r="R716" s="184" t="e">
        <f t="shared" si="38"/>
        <v>#N/A</v>
      </c>
    </row>
    <row r="717" spans="3:18" x14ac:dyDescent="0.25">
      <c r="C717">
        <f t="shared" si="36"/>
        <v>10</v>
      </c>
      <c r="D717">
        <f>COUNTIF($F$4:F717,F717)</f>
        <v>532</v>
      </c>
      <c r="E717" s="40">
        <f>'Agricultural Data'!C717</f>
        <v>0</v>
      </c>
      <c r="F717" s="40">
        <f>'Agricultural Data'!D717</f>
        <v>0</v>
      </c>
      <c r="G717" s="40">
        <f>'Agricultural Data'!E717</f>
        <v>0</v>
      </c>
      <c r="H717" s="38">
        <f>'Agricultural Data'!F717</f>
        <v>0</v>
      </c>
      <c r="I717" s="38">
        <f>'Agricultural Data'!G717</f>
        <v>0</v>
      </c>
      <c r="J717" s="38">
        <f>'Agricultural Data'!H717</f>
        <v>0</v>
      </c>
      <c r="K717" s="118">
        <f>'Agricultural Data'!I717</f>
        <v>0</v>
      </c>
      <c r="L717" s="121">
        <f>'Agricultural Data'!J717</f>
        <v>0</v>
      </c>
      <c r="M717" s="120" t="str">
        <f>IF(J717=0,"No Data",
IF(     OR(   INDEX('Inputs_Metric 31'!$T$6:$T$141,  MATCH($J717,'Inputs_Metric 31'!$S$6:$S$141,0))  =  "",     INDEX('Inputs_Metric 31'!$T$6:$T$141,MATCH($J717,'Inputs_Metric 31'!$S$6:$S$141,0))="CDL_Rev"),                 "No Mapped Crop",                  INDEX('Inputs_Metric 31'!$T$6:$T$141,MATCH($J717,'Inputs_Metric 31'!$S$6:$S$141,0)   )   )
       )</f>
        <v>No Data</v>
      </c>
      <c r="N717" s="120" t="str">
        <f>IF(J717=0,"No Data",
IF(   OR(     INDEX('Inputs_Metric 31'!$U$6:$U$141,MATCH($J717,'Inputs_Metric 31'!$S$6:$S$141,0))="",     INDEX('Inputs_Metric 31'!$U$6:$U$141,MATCH($J717,'Inputs_Metric 31'!$S$6:$S$141,0))="CDL_Rev"  ),     "No Mapped Crop",INDEX('Inputs_Metric 31'!$U$6:$U$141,MATCH($J717,'Inputs_Metric 31'!$S$6:$S$141,0))))</f>
        <v>No Data</v>
      </c>
      <c r="O717" s="102" t="e">
        <f>IF(N717="No Mapped Crop","",'Inputs_Metric 31'!$H$43*INDEX('Inputs_Metric 31'!$D$6:$D$109,MATCH(CONCATENATE(N717,H717),'Inputs_Metric 31'!$E$6:$E$109,0)))</f>
        <v>#N/A</v>
      </c>
      <c r="P717" s="175" t="e">
        <f>IF(M717="No Mapped Crop","",INDEX('Inputs_Metric 31'!$M$7:$O$26,MATCH(M717,'Inputs_Metric 31'!$G$7:$G$26,0),MATCH('Inputs_Metric 31'!$H$44,'Inputs_Metric 31'!$M$6:$O$6,0)))</f>
        <v>#N/A</v>
      </c>
      <c r="Q717" s="184" t="e">
        <f t="shared" si="37"/>
        <v>#N/A</v>
      </c>
      <c r="R717" s="184" t="e">
        <f t="shared" si="38"/>
        <v>#N/A</v>
      </c>
    </row>
    <row r="718" spans="3:18" x14ac:dyDescent="0.25">
      <c r="C718">
        <f t="shared" si="36"/>
        <v>10</v>
      </c>
      <c r="D718">
        <f>COUNTIF($F$4:F718,F718)</f>
        <v>533</v>
      </c>
      <c r="E718" s="40">
        <f>'Agricultural Data'!C718</f>
        <v>0</v>
      </c>
      <c r="F718" s="40">
        <f>'Agricultural Data'!D718</f>
        <v>0</v>
      </c>
      <c r="G718" s="40">
        <f>'Agricultural Data'!E718</f>
        <v>0</v>
      </c>
      <c r="H718" s="38">
        <f>'Agricultural Data'!F718</f>
        <v>0</v>
      </c>
      <c r="I718" s="38">
        <f>'Agricultural Data'!G718</f>
        <v>0</v>
      </c>
      <c r="J718" s="38">
        <f>'Agricultural Data'!H718</f>
        <v>0</v>
      </c>
      <c r="K718" s="118">
        <f>'Agricultural Data'!I718</f>
        <v>0</v>
      </c>
      <c r="L718" s="121">
        <f>'Agricultural Data'!J718</f>
        <v>0</v>
      </c>
      <c r="M718" s="120" t="str">
        <f>IF(J718=0,"No Data",
IF(     OR(   INDEX('Inputs_Metric 31'!$T$6:$T$141,  MATCH($J718,'Inputs_Metric 31'!$S$6:$S$141,0))  =  "",     INDEX('Inputs_Metric 31'!$T$6:$T$141,MATCH($J718,'Inputs_Metric 31'!$S$6:$S$141,0))="CDL_Rev"),                 "No Mapped Crop",                  INDEX('Inputs_Metric 31'!$T$6:$T$141,MATCH($J718,'Inputs_Metric 31'!$S$6:$S$141,0)   )   )
       )</f>
        <v>No Data</v>
      </c>
      <c r="N718" s="120" t="str">
        <f>IF(J718=0,"No Data",
IF(   OR(     INDEX('Inputs_Metric 31'!$U$6:$U$141,MATCH($J718,'Inputs_Metric 31'!$S$6:$S$141,0))="",     INDEX('Inputs_Metric 31'!$U$6:$U$141,MATCH($J718,'Inputs_Metric 31'!$S$6:$S$141,0))="CDL_Rev"  ),     "No Mapped Crop",INDEX('Inputs_Metric 31'!$U$6:$U$141,MATCH($J718,'Inputs_Metric 31'!$S$6:$S$141,0))))</f>
        <v>No Data</v>
      </c>
      <c r="O718" s="102" t="e">
        <f>IF(N718="No Mapped Crop","",'Inputs_Metric 31'!$H$43*INDEX('Inputs_Metric 31'!$D$6:$D$109,MATCH(CONCATENATE(N718,H718),'Inputs_Metric 31'!$E$6:$E$109,0)))</f>
        <v>#N/A</v>
      </c>
      <c r="P718" s="175" t="e">
        <f>IF(M718="No Mapped Crop","",INDEX('Inputs_Metric 31'!$M$7:$O$26,MATCH(M718,'Inputs_Metric 31'!$G$7:$G$26,0),MATCH('Inputs_Metric 31'!$H$44,'Inputs_Metric 31'!$M$6:$O$6,0)))</f>
        <v>#N/A</v>
      </c>
      <c r="Q718" s="184" t="e">
        <f t="shared" si="37"/>
        <v>#N/A</v>
      </c>
      <c r="R718" s="184" t="e">
        <f t="shared" si="38"/>
        <v>#N/A</v>
      </c>
    </row>
    <row r="719" spans="3:18" x14ac:dyDescent="0.25">
      <c r="C719">
        <f t="shared" si="36"/>
        <v>10</v>
      </c>
      <c r="D719">
        <f>COUNTIF($F$4:F719,F719)</f>
        <v>534</v>
      </c>
      <c r="E719" s="40">
        <f>'Agricultural Data'!C719</f>
        <v>0</v>
      </c>
      <c r="F719" s="40">
        <f>'Agricultural Data'!D719</f>
        <v>0</v>
      </c>
      <c r="G719" s="40">
        <f>'Agricultural Data'!E719</f>
        <v>0</v>
      </c>
      <c r="H719" s="38">
        <f>'Agricultural Data'!F719</f>
        <v>0</v>
      </c>
      <c r="I719" s="38">
        <f>'Agricultural Data'!G719</f>
        <v>0</v>
      </c>
      <c r="J719" s="38">
        <f>'Agricultural Data'!H719</f>
        <v>0</v>
      </c>
      <c r="K719" s="118">
        <f>'Agricultural Data'!I719</f>
        <v>0</v>
      </c>
      <c r="L719" s="121">
        <f>'Agricultural Data'!J719</f>
        <v>0</v>
      </c>
      <c r="M719" s="120" t="str">
        <f>IF(J719=0,"No Data",
IF(     OR(   INDEX('Inputs_Metric 31'!$T$6:$T$141,  MATCH($J719,'Inputs_Metric 31'!$S$6:$S$141,0))  =  "",     INDEX('Inputs_Metric 31'!$T$6:$T$141,MATCH($J719,'Inputs_Metric 31'!$S$6:$S$141,0))="CDL_Rev"),                 "No Mapped Crop",                  INDEX('Inputs_Metric 31'!$T$6:$T$141,MATCH($J719,'Inputs_Metric 31'!$S$6:$S$141,0)   )   )
       )</f>
        <v>No Data</v>
      </c>
      <c r="N719" s="120" t="str">
        <f>IF(J719=0,"No Data",
IF(   OR(     INDEX('Inputs_Metric 31'!$U$6:$U$141,MATCH($J719,'Inputs_Metric 31'!$S$6:$S$141,0))="",     INDEX('Inputs_Metric 31'!$U$6:$U$141,MATCH($J719,'Inputs_Metric 31'!$S$6:$S$141,0))="CDL_Rev"  ),     "No Mapped Crop",INDEX('Inputs_Metric 31'!$U$6:$U$141,MATCH($J719,'Inputs_Metric 31'!$S$6:$S$141,0))))</f>
        <v>No Data</v>
      </c>
      <c r="O719" s="102" t="e">
        <f>IF(N719="No Mapped Crop","",'Inputs_Metric 31'!$H$43*INDEX('Inputs_Metric 31'!$D$6:$D$109,MATCH(CONCATENATE(N719,H719),'Inputs_Metric 31'!$E$6:$E$109,0)))</f>
        <v>#N/A</v>
      </c>
      <c r="P719" s="175" t="e">
        <f>IF(M719="No Mapped Crop","",INDEX('Inputs_Metric 31'!$M$7:$O$26,MATCH(M719,'Inputs_Metric 31'!$G$7:$G$26,0),MATCH('Inputs_Metric 31'!$H$44,'Inputs_Metric 31'!$M$6:$O$6,0)))</f>
        <v>#N/A</v>
      </c>
      <c r="Q719" s="184" t="e">
        <f t="shared" si="37"/>
        <v>#N/A</v>
      </c>
      <c r="R719" s="184" t="e">
        <f t="shared" si="38"/>
        <v>#N/A</v>
      </c>
    </row>
    <row r="720" spans="3:18" x14ac:dyDescent="0.25">
      <c r="C720">
        <f t="shared" si="36"/>
        <v>10</v>
      </c>
      <c r="D720">
        <f>COUNTIF($F$4:F720,F720)</f>
        <v>535</v>
      </c>
      <c r="E720" s="40">
        <f>'Agricultural Data'!C720</f>
        <v>0</v>
      </c>
      <c r="F720" s="40">
        <f>'Agricultural Data'!D720</f>
        <v>0</v>
      </c>
      <c r="G720" s="40">
        <f>'Agricultural Data'!E720</f>
        <v>0</v>
      </c>
      <c r="H720" s="38">
        <f>'Agricultural Data'!F720</f>
        <v>0</v>
      </c>
      <c r="I720" s="38">
        <f>'Agricultural Data'!G720</f>
        <v>0</v>
      </c>
      <c r="J720" s="38">
        <f>'Agricultural Data'!H720</f>
        <v>0</v>
      </c>
      <c r="K720" s="118">
        <f>'Agricultural Data'!I720</f>
        <v>0</v>
      </c>
      <c r="L720" s="121">
        <f>'Agricultural Data'!J720</f>
        <v>0</v>
      </c>
      <c r="M720" s="120" t="str">
        <f>IF(J720=0,"No Data",
IF(     OR(   INDEX('Inputs_Metric 31'!$T$6:$T$141,  MATCH($J720,'Inputs_Metric 31'!$S$6:$S$141,0))  =  "",     INDEX('Inputs_Metric 31'!$T$6:$T$141,MATCH($J720,'Inputs_Metric 31'!$S$6:$S$141,0))="CDL_Rev"),                 "No Mapped Crop",                  INDEX('Inputs_Metric 31'!$T$6:$T$141,MATCH($J720,'Inputs_Metric 31'!$S$6:$S$141,0)   )   )
       )</f>
        <v>No Data</v>
      </c>
      <c r="N720" s="120" t="str">
        <f>IF(J720=0,"No Data",
IF(   OR(     INDEX('Inputs_Metric 31'!$U$6:$U$141,MATCH($J720,'Inputs_Metric 31'!$S$6:$S$141,0))="",     INDEX('Inputs_Metric 31'!$U$6:$U$141,MATCH($J720,'Inputs_Metric 31'!$S$6:$S$141,0))="CDL_Rev"  ),     "No Mapped Crop",INDEX('Inputs_Metric 31'!$U$6:$U$141,MATCH($J720,'Inputs_Metric 31'!$S$6:$S$141,0))))</f>
        <v>No Data</v>
      </c>
      <c r="O720" s="102" t="e">
        <f>IF(N720="No Mapped Crop","",'Inputs_Metric 31'!$H$43*INDEX('Inputs_Metric 31'!$D$6:$D$109,MATCH(CONCATENATE(N720,H720),'Inputs_Metric 31'!$E$6:$E$109,0)))</f>
        <v>#N/A</v>
      </c>
      <c r="P720" s="175" t="e">
        <f>IF(M720="No Mapped Crop","",INDEX('Inputs_Metric 31'!$M$7:$O$26,MATCH(M720,'Inputs_Metric 31'!$G$7:$G$26,0),MATCH('Inputs_Metric 31'!$H$44,'Inputs_Metric 31'!$M$6:$O$6,0)))</f>
        <v>#N/A</v>
      </c>
      <c r="Q720" s="184" t="e">
        <f t="shared" si="37"/>
        <v>#N/A</v>
      </c>
      <c r="R720" s="184" t="e">
        <f t="shared" si="38"/>
        <v>#N/A</v>
      </c>
    </row>
    <row r="721" spans="3:18" x14ac:dyDescent="0.25">
      <c r="C721">
        <f t="shared" si="36"/>
        <v>10</v>
      </c>
      <c r="D721">
        <f>COUNTIF($F$4:F721,F721)</f>
        <v>536</v>
      </c>
      <c r="E721" s="40">
        <f>'Agricultural Data'!C721</f>
        <v>0</v>
      </c>
      <c r="F721" s="40">
        <f>'Agricultural Data'!D721</f>
        <v>0</v>
      </c>
      <c r="G721" s="40">
        <f>'Agricultural Data'!E721</f>
        <v>0</v>
      </c>
      <c r="H721" s="38">
        <f>'Agricultural Data'!F721</f>
        <v>0</v>
      </c>
      <c r="I721" s="38">
        <f>'Agricultural Data'!G721</f>
        <v>0</v>
      </c>
      <c r="J721" s="38">
        <f>'Agricultural Data'!H721</f>
        <v>0</v>
      </c>
      <c r="K721" s="118">
        <f>'Agricultural Data'!I721</f>
        <v>0</v>
      </c>
      <c r="L721" s="121">
        <f>'Agricultural Data'!J721</f>
        <v>0</v>
      </c>
      <c r="M721" s="120" t="str">
        <f>IF(J721=0,"No Data",
IF(     OR(   INDEX('Inputs_Metric 31'!$T$6:$T$141,  MATCH($J721,'Inputs_Metric 31'!$S$6:$S$141,0))  =  "",     INDEX('Inputs_Metric 31'!$T$6:$T$141,MATCH($J721,'Inputs_Metric 31'!$S$6:$S$141,0))="CDL_Rev"),                 "No Mapped Crop",                  INDEX('Inputs_Metric 31'!$T$6:$T$141,MATCH($J721,'Inputs_Metric 31'!$S$6:$S$141,0)   )   )
       )</f>
        <v>No Data</v>
      </c>
      <c r="N721" s="120" t="str">
        <f>IF(J721=0,"No Data",
IF(   OR(     INDEX('Inputs_Metric 31'!$U$6:$U$141,MATCH($J721,'Inputs_Metric 31'!$S$6:$S$141,0))="",     INDEX('Inputs_Metric 31'!$U$6:$U$141,MATCH($J721,'Inputs_Metric 31'!$S$6:$S$141,0))="CDL_Rev"  ),     "No Mapped Crop",INDEX('Inputs_Metric 31'!$U$6:$U$141,MATCH($J721,'Inputs_Metric 31'!$S$6:$S$141,0))))</f>
        <v>No Data</v>
      </c>
      <c r="O721" s="102" t="e">
        <f>IF(N721="No Mapped Crop","",'Inputs_Metric 31'!$H$43*INDEX('Inputs_Metric 31'!$D$6:$D$109,MATCH(CONCATENATE(N721,H721),'Inputs_Metric 31'!$E$6:$E$109,0)))</f>
        <v>#N/A</v>
      </c>
      <c r="P721" s="175" t="e">
        <f>IF(M721="No Mapped Crop","",INDEX('Inputs_Metric 31'!$M$7:$O$26,MATCH(M721,'Inputs_Metric 31'!$G$7:$G$26,0),MATCH('Inputs_Metric 31'!$H$44,'Inputs_Metric 31'!$M$6:$O$6,0)))</f>
        <v>#N/A</v>
      </c>
      <c r="Q721" s="184" t="e">
        <f t="shared" si="37"/>
        <v>#N/A</v>
      </c>
      <c r="R721" s="184" t="e">
        <f t="shared" si="38"/>
        <v>#N/A</v>
      </c>
    </row>
    <row r="722" spans="3:18" x14ac:dyDescent="0.25">
      <c r="C722">
        <f t="shared" si="36"/>
        <v>10</v>
      </c>
      <c r="D722">
        <f>COUNTIF($F$4:F722,F722)</f>
        <v>537</v>
      </c>
      <c r="E722" s="40">
        <f>'Agricultural Data'!C722</f>
        <v>0</v>
      </c>
      <c r="F722" s="40">
        <f>'Agricultural Data'!D722</f>
        <v>0</v>
      </c>
      <c r="G722" s="40">
        <f>'Agricultural Data'!E722</f>
        <v>0</v>
      </c>
      <c r="H722" s="38">
        <f>'Agricultural Data'!F722</f>
        <v>0</v>
      </c>
      <c r="I722" s="38">
        <f>'Agricultural Data'!G722</f>
        <v>0</v>
      </c>
      <c r="J722" s="38">
        <f>'Agricultural Data'!H722</f>
        <v>0</v>
      </c>
      <c r="K722" s="118">
        <f>'Agricultural Data'!I722</f>
        <v>0</v>
      </c>
      <c r="L722" s="121">
        <f>'Agricultural Data'!J722</f>
        <v>0</v>
      </c>
      <c r="M722" s="120" t="str">
        <f>IF(J722=0,"No Data",
IF(     OR(   INDEX('Inputs_Metric 31'!$T$6:$T$141,  MATCH($J722,'Inputs_Metric 31'!$S$6:$S$141,0))  =  "",     INDEX('Inputs_Metric 31'!$T$6:$T$141,MATCH($J722,'Inputs_Metric 31'!$S$6:$S$141,0))="CDL_Rev"),                 "No Mapped Crop",                  INDEX('Inputs_Metric 31'!$T$6:$T$141,MATCH($J722,'Inputs_Metric 31'!$S$6:$S$141,0)   )   )
       )</f>
        <v>No Data</v>
      </c>
      <c r="N722" s="120" t="str">
        <f>IF(J722=0,"No Data",
IF(   OR(     INDEX('Inputs_Metric 31'!$U$6:$U$141,MATCH($J722,'Inputs_Metric 31'!$S$6:$S$141,0))="",     INDEX('Inputs_Metric 31'!$U$6:$U$141,MATCH($J722,'Inputs_Metric 31'!$S$6:$S$141,0))="CDL_Rev"  ),     "No Mapped Crop",INDEX('Inputs_Metric 31'!$U$6:$U$141,MATCH($J722,'Inputs_Metric 31'!$S$6:$S$141,0))))</f>
        <v>No Data</v>
      </c>
      <c r="O722" s="102" t="e">
        <f>IF(N722="No Mapped Crop","",'Inputs_Metric 31'!$H$43*INDEX('Inputs_Metric 31'!$D$6:$D$109,MATCH(CONCATENATE(N722,H722),'Inputs_Metric 31'!$E$6:$E$109,0)))</f>
        <v>#N/A</v>
      </c>
      <c r="P722" s="175" t="e">
        <f>IF(M722="No Mapped Crop","",INDEX('Inputs_Metric 31'!$M$7:$O$26,MATCH(M722,'Inputs_Metric 31'!$G$7:$G$26,0),MATCH('Inputs_Metric 31'!$H$44,'Inputs_Metric 31'!$M$6:$O$6,0)))</f>
        <v>#N/A</v>
      </c>
      <c r="Q722" s="184" t="e">
        <f t="shared" si="37"/>
        <v>#N/A</v>
      </c>
      <c r="R722" s="184" t="e">
        <f t="shared" si="38"/>
        <v>#N/A</v>
      </c>
    </row>
    <row r="723" spans="3:18" x14ac:dyDescent="0.25">
      <c r="C723">
        <f t="shared" si="36"/>
        <v>10</v>
      </c>
      <c r="D723">
        <f>COUNTIF($F$4:F723,F723)</f>
        <v>538</v>
      </c>
      <c r="E723" s="40">
        <f>'Agricultural Data'!C723</f>
        <v>0</v>
      </c>
      <c r="F723" s="40">
        <f>'Agricultural Data'!D723</f>
        <v>0</v>
      </c>
      <c r="G723" s="40">
        <f>'Agricultural Data'!E723</f>
        <v>0</v>
      </c>
      <c r="H723" s="38">
        <f>'Agricultural Data'!F723</f>
        <v>0</v>
      </c>
      <c r="I723" s="38">
        <f>'Agricultural Data'!G723</f>
        <v>0</v>
      </c>
      <c r="J723" s="38">
        <f>'Agricultural Data'!H723</f>
        <v>0</v>
      </c>
      <c r="K723" s="118">
        <f>'Agricultural Data'!I723</f>
        <v>0</v>
      </c>
      <c r="L723" s="121">
        <f>'Agricultural Data'!J723</f>
        <v>0</v>
      </c>
      <c r="M723" s="120" t="str">
        <f>IF(J723=0,"No Data",
IF(     OR(   INDEX('Inputs_Metric 31'!$T$6:$T$141,  MATCH($J723,'Inputs_Metric 31'!$S$6:$S$141,0))  =  "",     INDEX('Inputs_Metric 31'!$T$6:$T$141,MATCH($J723,'Inputs_Metric 31'!$S$6:$S$141,0))="CDL_Rev"),                 "No Mapped Crop",                  INDEX('Inputs_Metric 31'!$T$6:$T$141,MATCH($J723,'Inputs_Metric 31'!$S$6:$S$141,0)   )   )
       )</f>
        <v>No Data</v>
      </c>
      <c r="N723" s="120" t="str">
        <f>IF(J723=0,"No Data",
IF(   OR(     INDEX('Inputs_Metric 31'!$U$6:$U$141,MATCH($J723,'Inputs_Metric 31'!$S$6:$S$141,0))="",     INDEX('Inputs_Metric 31'!$U$6:$U$141,MATCH($J723,'Inputs_Metric 31'!$S$6:$S$141,0))="CDL_Rev"  ),     "No Mapped Crop",INDEX('Inputs_Metric 31'!$U$6:$U$141,MATCH($J723,'Inputs_Metric 31'!$S$6:$S$141,0))))</f>
        <v>No Data</v>
      </c>
      <c r="O723" s="102" t="e">
        <f>IF(N723="No Mapped Crop","",'Inputs_Metric 31'!$H$43*INDEX('Inputs_Metric 31'!$D$6:$D$109,MATCH(CONCATENATE(N723,H723),'Inputs_Metric 31'!$E$6:$E$109,0)))</f>
        <v>#N/A</v>
      </c>
      <c r="P723" s="175" t="e">
        <f>IF(M723="No Mapped Crop","",INDEX('Inputs_Metric 31'!$M$7:$O$26,MATCH(M723,'Inputs_Metric 31'!$G$7:$G$26,0),MATCH('Inputs_Metric 31'!$H$44,'Inputs_Metric 31'!$M$6:$O$6,0)))</f>
        <v>#N/A</v>
      </c>
      <c r="Q723" s="184" t="e">
        <f t="shared" si="37"/>
        <v>#N/A</v>
      </c>
      <c r="R723" s="184" t="e">
        <f t="shared" si="38"/>
        <v>#N/A</v>
      </c>
    </row>
    <row r="724" spans="3:18" x14ac:dyDescent="0.25">
      <c r="C724">
        <f t="shared" si="36"/>
        <v>10</v>
      </c>
      <c r="D724">
        <f>COUNTIF($F$4:F724,F724)</f>
        <v>539</v>
      </c>
      <c r="E724" s="40">
        <f>'Agricultural Data'!C724</f>
        <v>0</v>
      </c>
      <c r="F724" s="40">
        <f>'Agricultural Data'!D724</f>
        <v>0</v>
      </c>
      <c r="G724" s="40">
        <f>'Agricultural Data'!E724</f>
        <v>0</v>
      </c>
      <c r="H724" s="38">
        <f>'Agricultural Data'!F724</f>
        <v>0</v>
      </c>
      <c r="I724" s="38">
        <f>'Agricultural Data'!G724</f>
        <v>0</v>
      </c>
      <c r="J724" s="38">
        <f>'Agricultural Data'!H724</f>
        <v>0</v>
      </c>
      <c r="K724" s="118">
        <f>'Agricultural Data'!I724</f>
        <v>0</v>
      </c>
      <c r="L724" s="121">
        <f>'Agricultural Data'!J724</f>
        <v>0</v>
      </c>
      <c r="M724" s="120" t="str">
        <f>IF(J724=0,"No Data",
IF(     OR(   INDEX('Inputs_Metric 31'!$T$6:$T$141,  MATCH($J724,'Inputs_Metric 31'!$S$6:$S$141,0))  =  "",     INDEX('Inputs_Metric 31'!$T$6:$T$141,MATCH($J724,'Inputs_Metric 31'!$S$6:$S$141,0))="CDL_Rev"),                 "No Mapped Crop",                  INDEX('Inputs_Metric 31'!$T$6:$T$141,MATCH($J724,'Inputs_Metric 31'!$S$6:$S$141,0)   )   )
       )</f>
        <v>No Data</v>
      </c>
      <c r="N724" s="120" t="str">
        <f>IF(J724=0,"No Data",
IF(   OR(     INDEX('Inputs_Metric 31'!$U$6:$U$141,MATCH($J724,'Inputs_Metric 31'!$S$6:$S$141,0))="",     INDEX('Inputs_Metric 31'!$U$6:$U$141,MATCH($J724,'Inputs_Metric 31'!$S$6:$S$141,0))="CDL_Rev"  ),     "No Mapped Crop",INDEX('Inputs_Metric 31'!$U$6:$U$141,MATCH($J724,'Inputs_Metric 31'!$S$6:$S$141,0))))</f>
        <v>No Data</v>
      </c>
      <c r="O724" s="102" t="e">
        <f>IF(N724="No Mapped Crop","",'Inputs_Metric 31'!$H$43*INDEX('Inputs_Metric 31'!$D$6:$D$109,MATCH(CONCATENATE(N724,H724),'Inputs_Metric 31'!$E$6:$E$109,0)))</f>
        <v>#N/A</v>
      </c>
      <c r="P724" s="175" t="e">
        <f>IF(M724="No Mapped Crop","",INDEX('Inputs_Metric 31'!$M$7:$O$26,MATCH(M724,'Inputs_Metric 31'!$G$7:$G$26,0),MATCH('Inputs_Metric 31'!$H$44,'Inputs_Metric 31'!$M$6:$O$6,0)))</f>
        <v>#N/A</v>
      </c>
      <c r="Q724" s="184" t="e">
        <f t="shared" si="37"/>
        <v>#N/A</v>
      </c>
      <c r="R724" s="184" t="e">
        <f t="shared" si="38"/>
        <v>#N/A</v>
      </c>
    </row>
    <row r="725" spans="3:18" x14ac:dyDescent="0.25">
      <c r="C725">
        <f t="shared" si="36"/>
        <v>10</v>
      </c>
      <c r="D725">
        <f>COUNTIF($F$4:F725,F725)</f>
        <v>540</v>
      </c>
      <c r="E725" s="40">
        <f>'Agricultural Data'!C725</f>
        <v>0</v>
      </c>
      <c r="F725" s="40">
        <f>'Agricultural Data'!D725</f>
        <v>0</v>
      </c>
      <c r="G725" s="40">
        <f>'Agricultural Data'!E725</f>
        <v>0</v>
      </c>
      <c r="H725" s="38">
        <f>'Agricultural Data'!F725</f>
        <v>0</v>
      </c>
      <c r="I725" s="38">
        <f>'Agricultural Data'!G725</f>
        <v>0</v>
      </c>
      <c r="J725" s="38">
        <f>'Agricultural Data'!H725</f>
        <v>0</v>
      </c>
      <c r="K725" s="118">
        <f>'Agricultural Data'!I725</f>
        <v>0</v>
      </c>
      <c r="L725" s="121">
        <f>'Agricultural Data'!J725</f>
        <v>0</v>
      </c>
      <c r="M725" s="120" t="str">
        <f>IF(J725=0,"No Data",
IF(     OR(   INDEX('Inputs_Metric 31'!$T$6:$T$141,  MATCH($J725,'Inputs_Metric 31'!$S$6:$S$141,0))  =  "",     INDEX('Inputs_Metric 31'!$T$6:$T$141,MATCH($J725,'Inputs_Metric 31'!$S$6:$S$141,0))="CDL_Rev"),                 "No Mapped Crop",                  INDEX('Inputs_Metric 31'!$T$6:$T$141,MATCH($J725,'Inputs_Metric 31'!$S$6:$S$141,0)   )   )
       )</f>
        <v>No Data</v>
      </c>
      <c r="N725" s="120" t="str">
        <f>IF(J725=0,"No Data",
IF(   OR(     INDEX('Inputs_Metric 31'!$U$6:$U$141,MATCH($J725,'Inputs_Metric 31'!$S$6:$S$141,0))="",     INDEX('Inputs_Metric 31'!$U$6:$U$141,MATCH($J725,'Inputs_Metric 31'!$S$6:$S$141,0))="CDL_Rev"  ),     "No Mapped Crop",INDEX('Inputs_Metric 31'!$U$6:$U$141,MATCH($J725,'Inputs_Metric 31'!$S$6:$S$141,0))))</f>
        <v>No Data</v>
      </c>
      <c r="O725" s="102" t="e">
        <f>IF(N725="No Mapped Crop","",'Inputs_Metric 31'!$H$43*INDEX('Inputs_Metric 31'!$D$6:$D$109,MATCH(CONCATENATE(N725,H725),'Inputs_Metric 31'!$E$6:$E$109,0)))</f>
        <v>#N/A</v>
      </c>
      <c r="P725" s="175" t="e">
        <f>IF(M725="No Mapped Crop","",INDEX('Inputs_Metric 31'!$M$7:$O$26,MATCH(M725,'Inputs_Metric 31'!$G$7:$G$26,0),MATCH('Inputs_Metric 31'!$H$44,'Inputs_Metric 31'!$M$6:$O$6,0)))</f>
        <v>#N/A</v>
      </c>
      <c r="Q725" s="184" t="e">
        <f t="shared" si="37"/>
        <v>#N/A</v>
      </c>
      <c r="R725" s="184" t="e">
        <f t="shared" si="38"/>
        <v>#N/A</v>
      </c>
    </row>
    <row r="726" spans="3:18" x14ac:dyDescent="0.25">
      <c r="C726">
        <f t="shared" si="36"/>
        <v>10</v>
      </c>
      <c r="D726">
        <f>COUNTIF($F$4:F726,F726)</f>
        <v>541</v>
      </c>
      <c r="E726" s="40">
        <f>'Agricultural Data'!C726</f>
        <v>0</v>
      </c>
      <c r="F726" s="40">
        <f>'Agricultural Data'!D726</f>
        <v>0</v>
      </c>
      <c r="G726" s="40">
        <f>'Agricultural Data'!E726</f>
        <v>0</v>
      </c>
      <c r="H726" s="38">
        <f>'Agricultural Data'!F726</f>
        <v>0</v>
      </c>
      <c r="I726" s="38">
        <f>'Agricultural Data'!G726</f>
        <v>0</v>
      </c>
      <c r="J726" s="38">
        <f>'Agricultural Data'!H726</f>
        <v>0</v>
      </c>
      <c r="K726" s="118">
        <f>'Agricultural Data'!I726</f>
        <v>0</v>
      </c>
      <c r="L726" s="121">
        <f>'Agricultural Data'!J726</f>
        <v>0</v>
      </c>
      <c r="M726" s="120" t="str">
        <f>IF(J726=0,"No Data",
IF(     OR(   INDEX('Inputs_Metric 31'!$T$6:$T$141,  MATCH($J726,'Inputs_Metric 31'!$S$6:$S$141,0))  =  "",     INDEX('Inputs_Metric 31'!$T$6:$T$141,MATCH($J726,'Inputs_Metric 31'!$S$6:$S$141,0))="CDL_Rev"),                 "No Mapped Crop",                  INDEX('Inputs_Metric 31'!$T$6:$T$141,MATCH($J726,'Inputs_Metric 31'!$S$6:$S$141,0)   )   )
       )</f>
        <v>No Data</v>
      </c>
      <c r="N726" s="120" t="str">
        <f>IF(J726=0,"No Data",
IF(   OR(     INDEX('Inputs_Metric 31'!$U$6:$U$141,MATCH($J726,'Inputs_Metric 31'!$S$6:$S$141,0))="",     INDEX('Inputs_Metric 31'!$U$6:$U$141,MATCH($J726,'Inputs_Metric 31'!$S$6:$S$141,0))="CDL_Rev"  ),     "No Mapped Crop",INDEX('Inputs_Metric 31'!$U$6:$U$141,MATCH($J726,'Inputs_Metric 31'!$S$6:$S$141,0))))</f>
        <v>No Data</v>
      </c>
      <c r="O726" s="102" t="e">
        <f>IF(N726="No Mapped Crop","",'Inputs_Metric 31'!$H$43*INDEX('Inputs_Metric 31'!$D$6:$D$109,MATCH(CONCATENATE(N726,H726),'Inputs_Metric 31'!$E$6:$E$109,0)))</f>
        <v>#N/A</v>
      </c>
      <c r="P726" s="175" t="e">
        <f>IF(M726="No Mapped Crop","",INDEX('Inputs_Metric 31'!$M$7:$O$26,MATCH(M726,'Inputs_Metric 31'!$G$7:$G$26,0),MATCH('Inputs_Metric 31'!$H$44,'Inputs_Metric 31'!$M$6:$O$6,0)))</f>
        <v>#N/A</v>
      </c>
      <c r="Q726" s="184" t="e">
        <f t="shared" si="37"/>
        <v>#N/A</v>
      </c>
      <c r="R726" s="184" t="e">
        <f t="shared" si="38"/>
        <v>#N/A</v>
      </c>
    </row>
    <row r="727" spans="3:18" x14ac:dyDescent="0.25">
      <c r="C727">
        <f t="shared" si="36"/>
        <v>10</v>
      </c>
      <c r="D727">
        <f>COUNTIF($F$4:F727,F727)</f>
        <v>542</v>
      </c>
      <c r="E727" s="40">
        <f>'Agricultural Data'!C727</f>
        <v>0</v>
      </c>
      <c r="F727" s="40">
        <f>'Agricultural Data'!D727</f>
        <v>0</v>
      </c>
      <c r="G727" s="40">
        <f>'Agricultural Data'!E727</f>
        <v>0</v>
      </c>
      <c r="H727" s="38">
        <f>'Agricultural Data'!F727</f>
        <v>0</v>
      </c>
      <c r="I727" s="38">
        <f>'Agricultural Data'!G727</f>
        <v>0</v>
      </c>
      <c r="J727" s="38">
        <f>'Agricultural Data'!H727</f>
        <v>0</v>
      </c>
      <c r="K727" s="118">
        <f>'Agricultural Data'!I727</f>
        <v>0</v>
      </c>
      <c r="L727" s="121">
        <f>'Agricultural Data'!J727</f>
        <v>0</v>
      </c>
      <c r="M727" s="120" t="str">
        <f>IF(J727=0,"No Data",
IF(     OR(   INDEX('Inputs_Metric 31'!$T$6:$T$141,  MATCH($J727,'Inputs_Metric 31'!$S$6:$S$141,0))  =  "",     INDEX('Inputs_Metric 31'!$T$6:$T$141,MATCH($J727,'Inputs_Metric 31'!$S$6:$S$141,0))="CDL_Rev"),                 "No Mapped Crop",                  INDEX('Inputs_Metric 31'!$T$6:$T$141,MATCH($J727,'Inputs_Metric 31'!$S$6:$S$141,0)   )   )
       )</f>
        <v>No Data</v>
      </c>
      <c r="N727" s="120" t="str">
        <f>IF(J727=0,"No Data",
IF(   OR(     INDEX('Inputs_Metric 31'!$U$6:$U$141,MATCH($J727,'Inputs_Metric 31'!$S$6:$S$141,0))="",     INDEX('Inputs_Metric 31'!$U$6:$U$141,MATCH($J727,'Inputs_Metric 31'!$S$6:$S$141,0))="CDL_Rev"  ),     "No Mapped Crop",INDEX('Inputs_Metric 31'!$U$6:$U$141,MATCH($J727,'Inputs_Metric 31'!$S$6:$S$141,0))))</f>
        <v>No Data</v>
      </c>
      <c r="O727" s="102" t="e">
        <f>IF(N727="No Mapped Crop","",'Inputs_Metric 31'!$H$43*INDEX('Inputs_Metric 31'!$D$6:$D$109,MATCH(CONCATENATE(N727,H727),'Inputs_Metric 31'!$E$6:$E$109,0)))</f>
        <v>#N/A</v>
      </c>
      <c r="P727" s="175" t="e">
        <f>IF(M727="No Mapped Crop","",INDEX('Inputs_Metric 31'!$M$7:$O$26,MATCH(M727,'Inputs_Metric 31'!$G$7:$G$26,0),MATCH('Inputs_Metric 31'!$H$44,'Inputs_Metric 31'!$M$6:$O$6,0)))</f>
        <v>#N/A</v>
      </c>
      <c r="Q727" s="184" t="e">
        <f t="shared" si="37"/>
        <v>#N/A</v>
      </c>
      <c r="R727" s="184" t="e">
        <f t="shared" si="38"/>
        <v>#N/A</v>
      </c>
    </row>
    <row r="728" spans="3:18" x14ac:dyDescent="0.25">
      <c r="C728">
        <f t="shared" si="36"/>
        <v>10</v>
      </c>
      <c r="D728">
        <f>COUNTIF($F$4:F728,F728)</f>
        <v>543</v>
      </c>
      <c r="E728" s="40">
        <f>'Agricultural Data'!C728</f>
        <v>0</v>
      </c>
      <c r="F728" s="40">
        <f>'Agricultural Data'!D728</f>
        <v>0</v>
      </c>
      <c r="G728" s="40">
        <f>'Agricultural Data'!E728</f>
        <v>0</v>
      </c>
      <c r="H728" s="38">
        <f>'Agricultural Data'!F728</f>
        <v>0</v>
      </c>
      <c r="I728" s="38">
        <f>'Agricultural Data'!G728</f>
        <v>0</v>
      </c>
      <c r="J728" s="38">
        <f>'Agricultural Data'!H728</f>
        <v>0</v>
      </c>
      <c r="K728" s="118">
        <f>'Agricultural Data'!I728</f>
        <v>0</v>
      </c>
      <c r="L728" s="121">
        <f>'Agricultural Data'!J728</f>
        <v>0</v>
      </c>
      <c r="M728" s="120" t="str">
        <f>IF(J728=0,"No Data",
IF(     OR(   INDEX('Inputs_Metric 31'!$T$6:$T$141,  MATCH($J728,'Inputs_Metric 31'!$S$6:$S$141,0))  =  "",     INDEX('Inputs_Metric 31'!$T$6:$T$141,MATCH($J728,'Inputs_Metric 31'!$S$6:$S$141,0))="CDL_Rev"),                 "No Mapped Crop",                  INDEX('Inputs_Metric 31'!$T$6:$T$141,MATCH($J728,'Inputs_Metric 31'!$S$6:$S$141,0)   )   )
       )</f>
        <v>No Data</v>
      </c>
      <c r="N728" s="120" t="str">
        <f>IF(J728=0,"No Data",
IF(   OR(     INDEX('Inputs_Metric 31'!$U$6:$U$141,MATCH($J728,'Inputs_Metric 31'!$S$6:$S$141,0))="",     INDEX('Inputs_Metric 31'!$U$6:$U$141,MATCH($J728,'Inputs_Metric 31'!$S$6:$S$141,0))="CDL_Rev"  ),     "No Mapped Crop",INDEX('Inputs_Metric 31'!$U$6:$U$141,MATCH($J728,'Inputs_Metric 31'!$S$6:$S$141,0))))</f>
        <v>No Data</v>
      </c>
      <c r="O728" s="102" t="e">
        <f>IF(N728="No Mapped Crop","",'Inputs_Metric 31'!$H$43*INDEX('Inputs_Metric 31'!$D$6:$D$109,MATCH(CONCATENATE(N728,H728),'Inputs_Metric 31'!$E$6:$E$109,0)))</f>
        <v>#N/A</v>
      </c>
      <c r="P728" s="175" t="e">
        <f>IF(M728="No Mapped Crop","",INDEX('Inputs_Metric 31'!$M$7:$O$26,MATCH(M728,'Inputs_Metric 31'!$G$7:$G$26,0),MATCH('Inputs_Metric 31'!$H$44,'Inputs_Metric 31'!$M$6:$O$6,0)))</f>
        <v>#N/A</v>
      </c>
      <c r="Q728" s="184" t="e">
        <f t="shared" si="37"/>
        <v>#N/A</v>
      </c>
      <c r="R728" s="184" t="e">
        <f t="shared" si="38"/>
        <v>#N/A</v>
      </c>
    </row>
    <row r="729" spans="3:18" x14ac:dyDescent="0.25">
      <c r="C729">
        <f t="shared" si="36"/>
        <v>10</v>
      </c>
      <c r="D729">
        <f>COUNTIF($F$4:F729,F729)</f>
        <v>544</v>
      </c>
      <c r="E729" s="40">
        <f>'Agricultural Data'!C729</f>
        <v>0</v>
      </c>
      <c r="F729" s="40">
        <f>'Agricultural Data'!D729</f>
        <v>0</v>
      </c>
      <c r="G729" s="40">
        <f>'Agricultural Data'!E729</f>
        <v>0</v>
      </c>
      <c r="H729" s="38">
        <f>'Agricultural Data'!F729</f>
        <v>0</v>
      </c>
      <c r="I729" s="38">
        <f>'Agricultural Data'!G729</f>
        <v>0</v>
      </c>
      <c r="J729" s="38">
        <f>'Agricultural Data'!H729</f>
        <v>0</v>
      </c>
      <c r="K729" s="118">
        <f>'Agricultural Data'!I729</f>
        <v>0</v>
      </c>
      <c r="L729" s="121">
        <f>'Agricultural Data'!J729</f>
        <v>0</v>
      </c>
      <c r="M729" s="120" t="str">
        <f>IF(J729=0,"No Data",
IF(     OR(   INDEX('Inputs_Metric 31'!$T$6:$T$141,  MATCH($J729,'Inputs_Metric 31'!$S$6:$S$141,0))  =  "",     INDEX('Inputs_Metric 31'!$T$6:$T$141,MATCH($J729,'Inputs_Metric 31'!$S$6:$S$141,0))="CDL_Rev"),                 "No Mapped Crop",                  INDEX('Inputs_Metric 31'!$T$6:$T$141,MATCH($J729,'Inputs_Metric 31'!$S$6:$S$141,0)   )   )
       )</f>
        <v>No Data</v>
      </c>
      <c r="N729" s="120" t="str">
        <f>IF(J729=0,"No Data",
IF(   OR(     INDEX('Inputs_Metric 31'!$U$6:$U$141,MATCH($J729,'Inputs_Metric 31'!$S$6:$S$141,0))="",     INDEX('Inputs_Metric 31'!$U$6:$U$141,MATCH($J729,'Inputs_Metric 31'!$S$6:$S$141,0))="CDL_Rev"  ),     "No Mapped Crop",INDEX('Inputs_Metric 31'!$U$6:$U$141,MATCH($J729,'Inputs_Metric 31'!$S$6:$S$141,0))))</f>
        <v>No Data</v>
      </c>
      <c r="O729" s="102" t="e">
        <f>IF(N729="No Mapped Crop","",'Inputs_Metric 31'!$H$43*INDEX('Inputs_Metric 31'!$D$6:$D$109,MATCH(CONCATENATE(N729,H729),'Inputs_Metric 31'!$E$6:$E$109,0)))</f>
        <v>#N/A</v>
      </c>
      <c r="P729" s="175" t="e">
        <f>IF(M729="No Mapped Crop","",INDEX('Inputs_Metric 31'!$M$7:$O$26,MATCH(M729,'Inputs_Metric 31'!$G$7:$G$26,0),MATCH('Inputs_Metric 31'!$H$44,'Inputs_Metric 31'!$M$6:$O$6,0)))</f>
        <v>#N/A</v>
      </c>
      <c r="Q729" s="184" t="e">
        <f t="shared" si="37"/>
        <v>#N/A</v>
      </c>
      <c r="R729" s="184" t="e">
        <f t="shared" si="38"/>
        <v>#N/A</v>
      </c>
    </row>
    <row r="730" spans="3:18" x14ac:dyDescent="0.25">
      <c r="C730">
        <f t="shared" si="36"/>
        <v>10</v>
      </c>
      <c r="D730">
        <f>COUNTIF($F$4:F730,F730)</f>
        <v>545</v>
      </c>
      <c r="E730" s="40">
        <f>'Agricultural Data'!C730</f>
        <v>0</v>
      </c>
      <c r="F730" s="40">
        <f>'Agricultural Data'!D730</f>
        <v>0</v>
      </c>
      <c r="G730" s="40">
        <f>'Agricultural Data'!E730</f>
        <v>0</v>
      </c>
      <c r="H730" s="38">
        <f>'Agricultural Data'!F730</f>
        <v>0</v>
      </c>
      <c r="I730" s="38">
        <f>'Agricultural Data'!G730</f>
        <v>0</v>
      </c>
      <c r="J730" s="38">
        <f>'Agricultural Data'!H730</f>
        <v>0</v>
      </c>
      <c r="K730" s="118">
        <f>'Agricultural Data'!I730</f>
        <v>0</v>
      </c>
      <c r="L730" s="121">
        <f>'Agricultural Data'!J730</f>
        <v>0</v>
      </c>
      <c r="M730" s="120" t="str">
        <f>IF(J730=0,"No Data",
IF(     OR(   INDEX('Inputs_Metric 31'!$T$6:$T$141,  MATCH($J730,'Inputs_Metric 31'!$S$6:$S$141,0))  =  "",     INDEX('Inputs_Metric 31'!$T$6:$T$141,MATCH($J730,'Inputs_Metric 31'!$S$6:$S$141,0))="CDL_Rev"),                 "No Mapped Crop",                  INDEX('Inputs_Metric 31'!$T$6:$T$141,MATCH($J730,'Inputs_Metric 31'!$S$6:$S$141,0)   )   )
       )</f>
        <v>No Data</v>
      </c>
      <c r="N730" s="120" t="str">
        <f>IF(J730=0,"No Data",
IF(   OR(     INDEX('Inputs_Metric 31'!$U$6:$U$141,MATCH($J730,'Inputs_Metric 31'!$S$6:$S$141,0))="",     INDEX('Inputs_Metric 31'!$U$6:$U$141,MATCH($J730,'Inputs_Metric 31'!$S$6:$S$141,0))="CDL_Rev"  ),     "No Mapped Crop",INDEX('Inputs_Metric 31'!$U$6:$U$141,MATCH($J730,'Inputs_Metric 31'!$S$6:$S$141,0))))</f>
        <v>No Data</v>
      </c>
      <c r="O730" s="102" t="e">
        <f>IF(N730="No Mapped Crop","",'Inputs_Metric 31'!$H$43*INDEX('Inputs_Metric 31'!$D$6:$D$109,MATCH(CONCATENATE(N730,H730),'Inputs_Metric 31'!$E$6:$E$109,0)))</f>
        <v>#N/A</v>
      </c>
      <c r="P730" s="175" t="e">
        <f>IF(M730="No Mapped Crop","",INDEX('Inputs_Metric 31'!$M$7:$O$26,MATCH(M730,'Inputs_Metric 31'!$G$7:$G$26,0),MATCH('Inputs_Metric 31'!$H$44,'Inputs_Metric 31'!$M$6:$O$6,0)))</f>
        <v>#N/A</v>
      </c>
      <c r="Q730" s="184" t="e">
        <f t="shared" si="37"/>
        <v>#N/A</v>
      </c>
      <c r="R730" s="184" t="e">
        <f t="shared" si="38"/>
        <v>#N/A</v>
      </c>
    </row>
    <row r="731" spans="3:18" x14ac:dyDescent="0.25">
      <c r="C731">
        <f t="shared" si="36"/>
        <v>10</v>
      </c>
      <c r="D731">
        <f>COUNTIF($F$4:F731,F731)</f>
        <v>546</v>
      </c>
      <c r="E731" s="40">
        <f>'Agricultural Data'!C731</f>
        <v>0</v>
      </c>
      <c r="F731" s="40">
        <f>'Agricultural Data'!D731</f>
        <v>0</v>
      </c>
      <c r="G731" s="40">
        <f>'Agricultural Data'!E731</f>
        <v>0</v>
      </c>
      <c r="H731" s="38">
        <f>'Agricultural Data'!F731</f>
        <v>0</v>
      </c>
      <c r="I731" s="38">
        <f>'Agricultural Data'!G731</f>
        <v>0</v>
      </c>
      <c r="J731" s="38">
        <f>'Agricultural Data'!H731</f>
        <v>0</v>
      </c>
      <c r="K731" s="118">
        <f>'Agricultural Data'!I731</f>
        <v>0</v>
      </c>
      <c r="L731" s="121">
        <f>'Agricultural Data'!J731</f>
        <v>0</v>
      </c>
      <c r="M731" s="120" t="str">
        <f>IF(J731=0,"No Data",
IF(     OR(   INDEX('Inputs_Metric 31'!$T$6:$T$141,  MATCH($J731,'Inputs_Metric 31'!$S$6:$S$141,0))  =  "",     INDEX('Inputs_Metric 31'!$T$6:$T$141,MATCH($J731,'Inputs_Metric 31'!$S$6:$S$141,0))="CDL_Rev"),                 "No Mapped Crop",                  INDEX('Inputs_Metric 31'!$T$6:$T$141,MATCH($J731,'Inputs_Metric 31'!$S$6:$S$141,0)   )   )
       )</f>
        <v>No Data</v>
      </c>
      <c r="N731" s="120" t="str">
        <f>IF(J731=0,"No Data",
IF(   OR(     INDEX('Inputs_Metric 31'!$U$6:$U$141,MATCH($J731,'Inputs_Metric 31'!$S$6:$S$141,0))="",     INDEX('Inputs_Metric 31'!$U$6:$U$141,MATCH($J731,'Inputs_Metric 31'!$S$6:$S$141,0))="CDL_Rev"  ),     "No Mapped Crop",INDEX('Inputs_Metric 31'!$U$6:$U$141,MATCH($J731,'Inputs_Metric 31'!$S$6:$S$141,0))))</f>
        <v>No Data</v>
      </c>
      <c r="O731" s="102" t="e">
        <f>IF(N731="No Mapped Crop","",'Inputs_Metric 31'!$H$43*INDEX('Inputs_Metric 31'!$D$6:$D$109,MATCH(CONCATENATE(N731,H731),'Inputs_Metric 31'!$E$6:$E$109,0)))</f>
        <v>#N/A</v>
      </c>
      <c r="P731" s="175" t="e">
        <f>IF(M731="No Mapped Crop","",INDEX('Inputs_Metric 31'!$M$7:$O$26,MATCH(M731,'Inputs_Metric 31'!$G$7:$G$26,0),MATCH('Inputs_Metric 31'!$H$44,'Inputs_Metric 31'!$M$6:$O$6,0)))</f>
        <v>#N/A</v>
      </c>
      <c r="Q731" s="184" t="e">
        <f t="shared" si="37"/>
        <v>#N/A</v>
      </c>
      <c r="R731" s="184" t="e">
        <f t="shared" si="38"/>
        <v>#N/A</v>
      </c>
    </row>
    <row r="732" spans="3:18" x14ac:dyDescent="0.25">
      <c r="C732">
        <f t="shared" si="36"/>
        <v>10</v>
      </c>
      <c r="D732">
        <f>COUNTIF($F$4:F732,F732)</f>
        <v>547</v>
      </c>
      <c r="E732" s="40">
        <f>'Agricultural Data'!C732</f>
        <v>0</v>
      </c>
      <c r="F732" s="40">
        <f>'Agricultural Data'!D732</f>
        <v>0</v>
      </c>
      <c r="G732" s="40">
        <f>'Agricultural Data'!E732</f>
        <v>0</v>
      </c>
      <c r="H732" s="38">
        <f>'Agricultural Data'!F732</f>
        <v>0</v>
      </c>
      <c r="I732" s="38">
        <f>'Agricultural Data'!G732</f>
        <v>0</v>
      </c>
      <c r="J732" s="38">
        <f>'Agricultural Data'!H732</f>
        <v>0</v>
      </c>
      <c r="K732" s="118">
        <f>'Agricultural Data'!I732</f>
        <v>0</v>
      </c>
      <c r="L732" s="121">
        <f>'Agricultural Data'!J732</f>
        <v>0</v>
      </c>
      <c r="M732" s="120" t="str">
        <f>IF(J732=0,"No Data",
IF(     OR(   INDEX('Inputs_Metric 31'!$T$6:$T$141,  MATCH($J732,'Inputs_Metric 31'!$S$6:$S$141,0))  =  "",     INDEX('Inputs_Metric 31'!$T$6:$T$141,MATCH($J732,'Inputs_Metric 31'!$S$6:$S$141,0))="CDL_Rev"),                 "No Mapped Crop",                  INDEX('Inputs_Metric 31'!$T$6:$T$141,MATCH($J732,'Inputs_Metric 31'!$S$6:$S$141,0)   )   )
       )</f>
        <v>No Data</v>
      </c>
      <c r="N732" s="120" t="str">
        <f>IF(J732=0,"No Data",
IF(   OR(     INDEX('Inputs_Metric 31'!$U$6:$U$141,MATCH($J732,'Inputs_Metric 31'!$S$6:$S$141,0))="",     INDEX('Inputs_Metric 31'!$U$6:$U$141,MATCH($J732,'Inputs_Metric 31'!$S$6:$S$141,0))="CDL_Rev"  ),     "No Mapped Crop",INDEX('Inputs_Metric 31'!$U$6:$U$141,MATCH($J732,'Inputs_Metric 31'!$S$6:$S$141,0))))</f>
        <v>No Data</v>
      </c>
      <c r="O732" s="102" t="e">
        <f>IF(N732="No Mapped Crop","",'Inputs_Metric 31'!$H$43*INDEX('Inputs_Metric 31'!$D$6:$D$109,MATCH(CONCATENATE(N732,H732),'Inputs_Metric 31'!$E$6:$E$109,0)))</f>
        <v>#N/A</v>
      </c>
      <c r="P732" s="175" t="e">
        <f>IF(M732="No Mapped Crop","",INDEX('Inputs_Metric 31'!$M$7:$O$26,MATCH(M732,'Inputs_Metric 31'!$G$7:$G$26,0),MATCH('Inputs_Metric 31'!$H$44,'Inputs_Metric 31'!$M$6:$O$6,0)))</f>
        <v>#N/A</v>
      </c>
      <c r="Q732" s="184" t="e">
        <f t="shared" si="37"/>
        <v>#N/A</v>
      </c>
      <c r="R732" s="184" t="e">
        <f t="shared" si="38"/>
        <v>#N/A</v>
      </c>
    </row>
    <row r="733" spans="3:18" x14ac:dyDescent="0.25">
      <c r="C733">
        <f t="shared" si="36"/>
        <v>10</v>
      </c>
      <c r="D733">
        <f>COUNTIF($F$4:F733,F733)</f>
        <v>548</v>
      </c>
      <c r="E733" s="40">
        <f>'Agricultural Data'!C733</f>
        <v>0</v>
      </c>
      <c r="F733" s="40">
        <f>'Agricultural Data'!D733</f>
        <v>0</v>
      </c>
      <c r="G733" s="40">
        <f>'Agricultural Data'!E733</f>
        <v>0</v>
      </c>
      <c r="H733" s="38">
        <f>'Agricultural Data'!F733</f>
        <v>0</v>
      </c>
      <c r="I733" s="38">
        <f>'Agricultural Data'!G733</f>
        <v>0</v>
      </c>
      <c r="J733" s="38">
        <f>'Agricultural Data'!H733</f>
        <v>0</v>
      </c>
      <c r="K733" s="118">
        <f>'Agricultural Data'!I733</f>
        <v>0</v>
      </c>
      <c r="L733" s="121">
        <f>'Agricultural Data'!J733</f>
        <v>0</v>
      </c>
      <c r="M733" s="120" t="str">
        <f>IF(J733=0,"No Data",
IF(     OR(   INDEX('Inputs_Metric 31'!$T$6:$T$141,  MATCH($J733,'Inputs_Metric 31'!$S$6:$S$141,0))  =  "",     INDEX('Inputs_Metric 31'!$T$6:$T$141,MATCH($J733,'Inputs_Metric 31'!$S$6:$S$141,0))="CDL_Rev"),                 "No Mapped Crop",                  INDEX('Inputs_Metric 31'!$T$6:$T$141,MATCH($J733,'Inputs_Metric 31'!$S$6:$S$141,0)   )   )
       )</f>
        <v>No Data</v>
      </c>
      <c r="N733" s="120" t="str">
        <f>IF(J733=0,"No Data",
IF(   OR(     INDEX('Inputs_Metric 31'!$U$6:$U$141,MATCH($J733,'Inputs_Metric 31'!$S$6:$S$141,0))="",     INDEX('Inputs_Metric 31'!$U$6:$U$141,MATCH($J733,'Inputs_Metric 31'!$S$6:$S$141,0))="CDL_Rev"  ),     "No Mapped Crop",INDEX('Inputs_Metric 31'!$U$6:$U$141,MATCH($J733,'Inputs_Metric 31'!$S$6:$S$141,0))))</f>
        <v>No Data</v>
      </c>
      <c r="O733" s="102" t="e">
        <f>IF(N733="No Mapped Crop","",'Inputs_Metric 31'!$H$43*INDEX('Inputs_Metric 31'!$D$6:$D$109,MATCH(CONCATENATE(N733,H733),'Inputs_Metric 31'!$E$6:$E$109,0)))</f>
        <v>#N/A</v>
      </c>
      <c r="P733" s="175" t="e">
        <f>IF(M733="No Mapped Crop","",INDEX('Inputs_Metric 31'!$M$7:$O$26,MATCH(M733,'Inputs_Metric 31'!$G$7:$G$26,0),MATCH('Inputs_Metric 31'!$H$44,'Inputs_Metric 31'!$M$6:$O$6,0)))</f>
        <v>#N/A</v>
      </c>
      <c r="Q733" s="184" t="e">
        <f t="shared" si="37"/>
        <v>#N/A</v>
      </c>
      <c r="R733" s="184" t="e">
        <f t="shared" si="38"/>
        <v>#N/A</v>
      </c>
    </row>
    <row r="734" spans="3:18" x14ac:dyDescent="0.25">
      <c r="C734">
        <f t="shared" si="36"/>
        <v>10</v>
      </c>
      <c r="D734">
        <f>COUNTIF($F$4:F734,F734)</f>
        <v>549</v>
      </c>
      <c r="E734" s="40">
        <f>'Agricultural Data'!C734</f>
        <v>0</v>
      </c>
      <c r="F734" s="40">
        <f>'Agricultural Data'!D734</f>
        <v>0</v>
      </c>
      <c r="G734" s="40">
        <f>'Agricultural Data'!E734</f>
        <v>0</v>
      </c>
      <c r="H734" s="38">
        <f>'Agricultural Data'!F734</f>
        <v>0</v>
      </c>
      <c r="I734" s="38">
        <f>'Agricultural Data'!G734</f>
        <v>0</v>
      </c>
      <c r="J734" s="38">
        <f>'Agricultural Data'!H734</f>
        <v>0</v>
      </c>
      <c r="K734" s="118">
        <f>'Agricultural Data'!I734</f>
        <v>0</v>
      </c>
      <c r="L734" s="121">
        <f>'Agricultural Data'!J734</f>
        <v>0</v>
      </c>
      <c r="M734" s="120" t="str">
        <f>IF(J734=0,"No Data",
IF(     OR(   INDEX('Inputs_Metric 31'!$T$6:$T$141,  MATCH($J734,'Inputs_Metric 31'!$S$6:$S$141,0))  =  "",     INDEX('Inputs_Metric 31'!$T$6:$T$141,MATCH($J734,'Inputs_Metric 31'!$S$6:$S$141,0))="CDL_Rev"),                 "No Mapped Crop",                  INDEX('Inputs_Metric 31'!$T$6:$T$141,MATCH($J734,'Inputs_Metric 31'!$S$6:$S$141,0)   )   )
       )</f>
        <v>No Data</v>
      </c>
      <c r="N734" s="120" t="str">
        <f>IF(J734=0,"No Data",
IF(   OR(     INDEX('Inputs_Metric 31'!$U$6:$U$141,MATCH($J734,'Inputs_Metric 31'!$S$6:$S$141,0))="",     INDEX('Inputs_Metric 31'!$U$6:$U$141,MATCH($J734,'Inputs_Metric 31'!$S$6:$S$141,0))="CDL_Rev"  ),     "No Mapped Crop",INDEX('Inputs_Metric 31'!$U$6:$U$141,MATCH($J734,'Inputs_Metric 31'!$S$6:$S$141,0))))</f>
        <v>No Data</v>
      </c>
      <c r="O734" s="102" t="e">
        <f>IF(N734="No Mapped Crop","",'Inputs_Metric 31'!$H$43*INDEX('Inputs_Metric 31'!$D$6:$D$109,MATCH(CONCATENATE(N734,H734),'Inputs_Metric 31'!$E$6:$E$109,0)))</f>
        <v>#N/A</v>
      </c>
      <c r="P734" s="175" t="e">
        <f>IF(M734="No Mapped Crop","",INDEX('Inputs_Metric 31'!$M$7:$O$26,MATCH(M734,'Inputs_Metric 31'!$G$7:$G$26,0),MATCH('Inputs_Metric 31'!$H$44,'Inputs_Metric 31'!$M$6:$O$6,0)))</f>
        <v>#N/A</v>
      </c>
      <c r="Q734" s="184" t="e">
        <f t="shared" si="37"/>
        <v>#N/A</v>
      </c>
      <c r="R734" s="184" t="e">
        <f t="shared" si="38"/>
        <v>#N/A</v>
      </c>
    </row>
    <row r="735" spans="3:18" x14ac:dyDescent="0.25">
      <c r="C735">
        <f t="shared" si="36"/>
        <v>10</v>
      </c>
      <c r="D735">
        <f>COUNTIF($F$4:F735,F735)</f>
        <v>550</v>
      </c>
      <c r="E735" s="40">
        <f>'Agricultural Data'!C735</f>
        <v>0</v>
      </c>
      <c r="F735" s="40">
        <f>'Agricultural Data'!D735</f>
        <v>0</v>
      </c>
      <c r="G735" s="40">
        <f>'Agricultural Data'!E735</f>
        <v>0</v>
      </c>
      <c r="H735" s="38">
        <f>'Agricultural Data'!F735</f>
        <v>0</v>
      </c>
      <c r="I735" s="38">
        <f>'Agricultural Data'!G735</f>
        <v>0</v>
      </c>
      <c r="J735" s="38">
        <f>'Agricultural Data'!H735</f>
        <v>0</v>
      </c>
      <c r="K735" s="118">
        <f>'Agricultural Data'!I735</f>
        <v>0</v>
      </c>
      <c r="L735" s="121">
        <f>'Agricultural Data'!J735</f>
        <v>0</v>
      </c>
      <c r="M735" s="120" t="str">
        <f>IF(J735=0,"No Data",
IF(     OR(   INDEX('Inputs_Metric 31'!$T$6:$T$141,  MATCH($J735,'Inputs_Metric 31'!$S$6:$S$141,0))  =  "",     INDEX('Inputs_Metric 31'!$T$6:$T$141,MATCH($J735,'Inputs_Metric 31'!$S$6:$S$141,0))="CDL_Rev"),                 "No Mapped Crop",                  INDEX('Inputs_Metric 31'!$T$6:$T$141,MATCH($J735,'Inputs_Metric 31'!$S$6:$S$141,0)   )   )
       )</f>
        <v>No Data</v>
      </c>
      <c r="N735" s="120" t="str">
        <f>IF(J735=0,"No Data",
IF(   OR(     INDEX('Inputs_Metric 31'!$U$6:$U$141,MATCH($J735,'Inputs_Metric 31'!$S$6:$S$141,0))="",     INDEX('Inputs_Metric 31'!$U$6:$U$141,MATCH($J735,'Inputs_Metric 31'!$S$6:$S$141,0))="CDL_Rev"  ),     "No Mapped Crop",INDEX('Inputs_Metric 31'!$U$6:$U$141,MATCH($J735,'Inputs_Metric 31'!$S$6:$S$141,0))))</f>
        <v>No Data</v>
      </c>
      <c r="O735" s="102" t="e">
        <f>IF(N735="No Mapped Crop","",'Inputs_Metric 31'!$H$43*INDEX('Inputs_Metric 31'!$D$6:$D$109,MATCH(CONCATENATE(N735,H735),'Inputs_Metric 31'!$E$6:$E$109,0)))</f>
        <v>#N/A</v>
      </c>
      <c r="P735" s="175" t="e">
        <f>IF(M735="No Mapped Crop","",INDEX('Inputs_Metric 31'!$M$7:$O$26,MATCH(M735,'Inputs_Metric 31'!$G$7:$G$26,0),MATCH('Inputs_Metric 31'!$H$44,'Inputs_Metric 31'!$M$6:$O$6,0)))</f>
        <v>#N/A</v>
      </c>
      <c r="Q735" s="184" t="e">
        <f t="shared" si="37"/>
        <v>#N/A</v>
      </c>
      <c r="R735" s="184" t="e">
        <f t="shared" si="38"/>
        <v>#N/A</v>
      </c>
    </row>
    <row r="736" spans="3:18" x14ac:dyDescent="0.25">
      <c r="C736">
        <f t="shared" si="36"/>
        <v>10</v>
      </c>
      <c r="D736">
        <f>COUNTIF($F$4:F736,F736)</f>
        <v>551</v>
      </c>
      <c r="E736" s="40">
        <f>'Agricultural Data'!C736</f>
        <v>0</v>
      </c>
      <c r="F736" s="40">
        <f>'Agricultural Data'!D736</f>
        <v>0</v>
      </c>
      <c r="G736" s="40">
        <f>'Agricultural Data'!E736</f>
        <v>0</v>
      </c>
      <c r="H736" s="38">
        <f>'Agricultural Data'!F736</f>
        <v>0</v>
      </c>
      <c r="I736" s="38">
        <f>'Agricultural Data'!G736</f>
        <v>0</v>
      </c>
      <c r="J736" s="38">
        <f>'Agricultural Data'!H736</f>
        <v>0</v>
      </c>
      <c r="K736" s="118">
        <f>'Agricultural Data'!I736</f>
        <v>0</v>
      </c>
      <c r="L736" s="121">
        <f>'Agricultural Data'!J736</f>
        <v>0</v>
      </c>
      <c r="M736" s="120" t="str">
        <f>IF(J736=0,"No Data",
IF(     OR(   INDEX('Inputs_Metric 31'!$T$6:$T$141,  MATCH($J736,'Inputs_Metric 31'!$S$6:$S$141,0))  =  "",     INDEX('Inputs_Metric 31'!$T$6:$T$141,MATCH($J736,'Inputs_Metric 31'!$S$6:$S$141,0))="CDL_Rev"),                 "No Mapped Crop",                  INDEX('Inputs_Metric 31'!$T$6:$T$141,MATCH($J736,'Inputs_Metric 31'!$S$6:$S$141,0)   )   )
       )</f>
        <v>No Data</v>
      </c>
      <c r="N736" s="120" t="str">
        <f>IF(J736=0,"No Data",
IF(   OR(     INDEX('Inputs_Metric 31'!$U$6:$U$141,MATCH($J736,'Inputs_Metric 31'!$S$6:$S$141,0))="",     INDEX('Inputs_Metric 31'!$U$6:$U$141,MATCH($J736,'Inputs_Metric 31'!$S$6:$S$141,0))="CDL_Rev"  ),     "No Mapped Crop",INDEX('Inputs_Metric 31'!$U$6:$U$141,MATCH($J736,'Inputs_Metric 31'!$S$6:$S$141,0))))</f>
        <v>No Data</v>
      </c>
      <c r="O736" s="102" t="e">
        <f>IF(N736="No Mapped Crop","",'Inputs_Metric 31'!$H$43*INDEX('Inputs_Metric 31'!$D$6:$D$109,MATCH(CONCATENATE(N736,H736),'Inputs_Metric 31'!$E$6:$E$109,0)))</f>
        <v>#N/A</v>
      </c>
      <c r="P736" s="175" t="e">
        <f>IF(M736="No Mapped Crop","",INDEX('Inputs_Metric 31'!$M$7:$O$26,MATCH(M736,'Inputs_Metric 31'!$G$7:$G$26,0),MATCH('Inputs_Metric 31'!$H$44,'Inputs_Metric 31'!$M$6:$O$6,0)))</f>
        <v>#N/A</v>
      </c>
      <c r="Q736" s="184" t="e">
        <f t="shared" si="37"/>
        <v>#N/A</v>
      </c>
      <c r="R736" s="184" t="e">
        <f t="shared" si="38"/>
        <v>#N/A</v>
      </c>
    </row>
    <row r="737" spans="3:18" x14ac:dyDescent="0.25">
      <c r="C737">
        <f t="shared" si="36"/>
        <v>10</v>
      </c>
      <c r="D737">
        <f>COUNTIF($F$4:F737,F737)</f>
        <v>552</v>
      </c>
      <c r="E737" s="40">
        <f>'Agricultural Data'!C737</f>
        <v>0</v>
      </c>
      <c r="F737" s="40">
        <f>'Agricultural Data'!D737</f>
        <v>0</v>
      </c>
      <c r="G737" s="40">
        <f>'Agricultural Data'!E737</f>
        <v>0</v>
      </c>
      <c r="H737" s="38">
        <f>'Agricultural Data'!F737</f>
        <v>0</v>
      </c>
      <c r="I737" s="38">
        <f>'Agricultural Data'!G737</f>
        <v>0</v>
      </c>
      <c r="J737" s="38">
        <f>'Agricultural Data'!H737</f>
        <v>0</v>
      </c>
      <c r="K737" s="118">
        <f>'Agricultural Data'!I737</f>
        <v>0</v>
      </c>
      <c r="L737" s="121">
        <f>'Agricultural Data'!J737</f>
        <v>0</v>
      </c>
      <c r="M737" s="120" t="str">
        <f>IF(J737=0,"No Data",
IF(     OR(   INDEX('Inputs_Metric 31'!$T$6:$T$141,  MATCH($J737,'Inputs_Metric 31'!$S$6:$S$141,0))  =  "",     INDEX('Inputs_Metric 31'!$T$6:$T$141,MATCH($J737,'Inputs_Metric 31'!$S$6:$S$141,0))="CDL_Rev"),                 "No Mapped Crop",                  INDEX('Inputs_Metric 31'!$T$6:$T$141,MATCH($J737,'Inputs_Metric 31'!$S$6:$S$141,0)   )   )
       )</f>
        <v>No Data</v>
      </c>
      <c r="N737" s="120" t="str">
        <f>IF(J737=0,"No Data",
IF(   OR(     INDEX('Inputs_Metric 31'!$U$6:$U$141,MATCH($J737,'Inputs_Metric 31'!$S$6:$S$141,0))="",     INDEX('Inputs_Metric 31'!$U$6:$U$141,MATCH($J737,'Inputs_Metric 31'!$S$6:$S$141,0))="CDL_Rev"  ),     "No Mapped Crop",INDEX('Inputs_Metric 31'!$U$6:$U$141,MATCH($J737,'Inputs_Metric 31'!$S$6:$S$141,0))))</f>
        <v>No Data</v>
      </c>
      <c r="O737" s="102" t="e">
        <f>IF(N737="No Mapped Crop","",'Inputs_Metric 31'!$H$43*INDEX('Inputs_Metric 31'!$D$6:$D$109,MATCH(CONCATENATE(N737,H737),'Inputs_Metric 31'!$E$6:$E$109,0)))</f>
        <v>#N/A</v>
      </c>
      <c r="P737" s="175" t="e">
        <f>IF(M737="No Mapped Crop","",INDEX('Inputs_Metric 31'!$M$7:$O$26,MATCH(M737,'Inputs_Metric 31'!$G$7:$G$26,0),MATCH('Inputs_Metric 31'!$H$44,'Inputs_Metric 31'!$M$6:$O$6,0)))</f>
        <v>#N/A</v>
      </c>
      <c r="Q737" s="184" t="e">
        <f t="shared" si="37"/>
        <v>#N/A</v>
      </c>
      <c r="R737" s="184" t="e">
        <f t="shared" si="38"/>
        <v>#N/A</v>
      </c>
    </row>
    <row r="738" spans="3:18" x14ac:dyDescent="0.25">
      <c r="C738">
        <f t="shared" si="36"/>
        <v>10</v>
      </c>
      <c r="D738">
        <f>COUNTIF($F$4:F738,F738)</f>
        <v>553</v>
      </c>
      <c r="E738" s="40">
        <f>'Agricultural Data'!C738</f>
        <v>0</v>
      </c>
      <c r="F738" s="40">
        <f>'Agricultural Data'!D738</f>
        <v>0</v>
      </c>
      <c r="G738" s="40">
        <f>'Agricultural Data'!E738</f>
        <v>0</v>
      </c>
      <c r="H738" s="38">
        <f>'Agricultural Data'!F738</f>
        <v>0</v>
      </c>
      <c r="I738" s="38">
        <f>'Agricultural Data'!G738</f>
        <v>0</v>
      </c>
      <c r="J738" s="38">
        <f>'Agricultural Data'!H738</f>
        <v>0</v>
      </c>
      <c r="K738" s="118">
        <f>'Agricultural Data'!I738</f>
        <v>0</v>
      </c>
      <c r="L738" s="121">
        <f>'Agricultural Data'!J738</f>
        <v>0</v>
      </c>
      <c r="M738" s="120" t="str">
        <f>IF(J738=0,"No Data",
IF(     OR(   INDEX('Inputs_Metric 31'!$T$6:$T$141,  MATCH($J738,'Inputs_Metric 31'!$S$6:$S$141,0))  =  "",     INDEX('Inputs_Metric 31'!$T$6:$T$141,MATCH($J738,'Inputs_Metric 31'!$S$6:$S$141,0))="CDL_Rev"),                 "No Mapped Crop",                  INDEX('Inputs_Metric 31'!$T$6:$T$141,MATCH($J738,'Inputs_Metric 31'!$S$6:$S$141,0)   )   )
       )</f>
        <v>No Data</v>
      </c>
      <c r="N738" s="120" t="str">
        <f>IF(J738=0,"No Data",
IF(   OR(     INDEX('Inputs_Metric 31'!$U$6:$U$141,MATCH($J738,'Inputs_Metric 31'!$S$6:$S$141,0))="",     INDEX('Inputs_Metric 31'!$U$6:$U$141,MATCH($J738,'Inputs_Metric 31'!$S$6:$S$141,0))="CDL_Rev"  ),     "No Mapped Crop",INDEX('Inputs_Metric 31'!$U$6:$U$141,MATCH($J738,'Inputs_Metric 31'!$S$6:$S$141,0))))</f>
        <v>No Data</v>
      </c>
      <c r="O738" s="102" t="e">
        <f>IF(N738="No Mapped Crop","",'Inputs_Metric 31'!$H$43*INDEX('Inputs_Metric 31'!$D$6:$D$109,MATCH(CONCATENATE(N738,H738),'Inputs_Metric 31'!$E$6:$E$109,0)))</f>
        <v>#N/A</v>
      </c>
      <c r="P738" s="175" t="e">
        <f>IF(M738="No Mapped Crop","",INDEX('Inputs_Metric 31'!$M$7:$O$26,MATCH(M738,'Inputs_Metric 31'!$G$7:$G$26,0),MATCH('Inputs_Metric 31'!$H$44,'Inputs_Metric 31'!$M$6:$O$6,0)))</f>
        <v>#N/A</v>
      </c>
      <c r="Q738" s="184" t="e">
        <f t="shared" si="37"/>
        <v>#N/A</v>
      </c>
      <c r="R738" s="184" t="e">
        <f t="shared" si="38"/>
        <v>#N/A</v>
      </c>
    </row>
    <row r="739" spans="3:18" x14ac:dyDescent="0.25">
      <c r="C739">
        <f t="shared" si="36"/>
        <v>10</v>
      </c>
      <c r="D739">
        <f>COUNTIF($F$4:F739,F739)</f>
        <v>554</v>
      </c>
      <c r="E739" s="40">
        <f>'Agricultural Data'!C739</f>
        <v>0</v>
      </c>
      <c r="F739" s="40">
        <f>'Agricultural Data'!D739</f>
        <v>0</v>
      </c>
      <c r="G739" s="40">
        <f>'Agricultural Data'!E739</f>
        <v>0</v>
      </c>
      <c r="H739" s="38">
        <f>'Agricultural Data'!F739</f>
        <v>0</v>
      </c>
      <c r="I739" s="38">
        <f>'Agricultural Data'!G739</f>
        <v>0</v>
      </c>
      <c r="J739" s="38">
        <f>'Agricultural Data'!H739</f>
        <v>0</v>
      </c>
      <c r="K739" s="118">
        <f>'Agricultural Data'!I739</f>
        <v>0</v>
      </c>
      <c r="L739" s="121">
        <f>'Agricultural Data'!J739</f>
        <v>0</v>
      </c>
      <c r="M739" s="120" t="str">
        <f>IF(J739=0,"No Data",
IF(     OR(   INDEX('Inputs_Metric 31'!$T$6:$T$141,  MATCH($J739,'Inputs_Metric 31'!$S$6:$S$141,0))  =  "",     INDEX('Inputs_Metric 31'!$T$6:$T$141,MATCH($J739,'Inputs_Metric 31'!$S$6:$S$141,0))="CDL_Rev"),                 "No Mapped Crop",                  INDEX('Inputs_Metric 31'!$T$6:$T$141,MATCH($J739,'Inputs_Metric 31'!$S$6:$S$141,0)   )   )
       )</f>
        <v>No Data</v>
      </c>
      <c r="N739" s="120" t="str">
        <f>IF(J739=0,"No Data",
IF(   OR(     INDEX('Inputs_Metric 31'!$U$6:$U$141,MATCH($J739,'Inputs_Metric 31'!$S$6:$S$141,0))="",     INDEX('Inputs_Metric 31'!$U$6:$U$141,MATCH($J739,'Inputs_Metric 31'!$S$6:$S$141,0))="CDL_Rev"  ),     "No Mapped Crop",INDEX('Inputs_Metric 31'!$U$6:$U$141,MATCH($J739,'Inputs_Metric 31'!$S$6:$S$141,0))))</f>
        <v>No Data</v>
      </c>
      <c r="O739" s="102" t="e">
        <f>IF(N739="No Mapped Crop","",'Inputs_Metric 31'!$H$43*INDEX('Inputs_Metric 31'!$D$6:$D$109,MATCH(CONCATENATE(N739,H739),'Inputs_Metric 31'!$E$6:$E$109,0)))</f>
        <v>#N/A</v>
      </c>
      <c r="P739" s="175" t="e">
        <f>IF(M739="No Mapped Crop","",INDEX('Inputs_Metric 31'!$M$7:$O$26,MATCH(M739,'Inputs_Metric 31'!$G$7:$G$26,0),MATCH('Inputs_Metric 31'!$H$44,'Inputs_Metric 31'!$M$6:$O$6,0)))</f>
        <v>#N/A</v>
      </c>
      <c r="Q739" s="184" t="e">
        <f t="shared" si="37"/>
        <v>#N/A</v>
      </c>
      <c r="R739" s="184" t="e">
        <f t="shared" si="38"/>
        <v>#N/A</v>
      </c>
    </row>
    <row r="740" spans="3:18" x14ac:dyDescent="0.25">
      <c r="C740">
        <f t="shared" si="36"/>
        <v>10</v>
      </c>
      <c r="D740">
        <f>COUNTIF($F$4:F740,F740)</f>
        <v>555</v>
      </c>
      <c r="E740" s="40">
        <f>'Agricultural Data'!C740</f>
        <v>0</v>
      </c>
      <c r="F740" s="40">
        <f>'Agricultural Data'!D740</f>
        <v>0</v>
      </c>
      <c r="G740" s="40">
        <f>'Agricultural Data'!E740</f>
        <v>0</v>
      </c>
      <c r="H740" s="38">
        <f>'Agricultural Data'!F740</f>
        <v>0</v>
      </c>
      <c r="I740" s="38">
        <f>'Agricultural Data'!G740</f>
        <v>0</v>
      </c>
      <c r="J740" s="38">
        <f>'Agricultural Data'!H740</f>
        <v>0</v>
      </c>
      <c r="K740" s="118">
        <f>'Agricultural Data'!I740</f>
        <v>0</v>
      </c>
      <c r="L740" s="121">
        <f>'Agricultural Data'!J740</f>
        <v>0</v>
      </c>
      <c r="M740" s="120" t="str">
        <f>IF(J740=0,"No Data",
IF(     OR(   INDEX('Inputs_Metric 31'!$T$6:$T$141,  MATCH($J740,'Inputs_Metric 31'!$S$6:$S$141,0))  =  "",     INDEX('Inputs_Metric 31'!$T$6:$T$141,MATCH($J740,'Inputs_Metric 31'!$S$6:$S$141,0))="CDL_Rev"),                 "No Mapped Crop",                  INDEX('Inputs_Metric 31'!$T$6:$T$141,MATCH($J740,'Inputs_Metric 31'!$S$6:$S$141,0)   )   )
       )</f>
        <v>No Data</v>
      </c>
      <c r="N740" s="120" t="str">
        <f>IF(J740=0,"No Data",
IF(   OR(     INDEX('Inputs_Metric 31'!$U$6:$U$141,MATCH($J740,'Inputs_Metric 31'!$S$6:$S$141,0))="",     INDEX('Inputs_Metric 31'!$U$6:$U$141,MATCH($J740,'Inputs_Metric 31'!$S$6:$S$141,0))="CDL_Rev"  ),     "No Mapped Crop",INDEX('Inputs_Metric 31'!$U$6:$U$141,MATCH($J740,'Inputs_Metric 31'!$S$6:$S$141,0))))</f>
        <v>No Data</v>
      </c>
      <c r="O740" s="102" t="e">
        <f>IF(N740="No Mapped Crop","",'Inputs_Metric 31'!$H$43*INDEX('Inputs_Metric 31'!$D$6:$D$109,MATCH(CONCATENATE(N740,H740),'Inputs_Metric 31'!$E$6:$E$109,0)))</f>
        <v>#N/A</v>
      </c>
      <c r="P740" s="175" t="e">
        <f>IF(M740="No Mapped Crop","",INDEX('Inputs_Metric 31'!$M$7:$O$26,MATCH(M740,'Inputs_Metric 31'!$G$7:$G$26,0),MATCH('Inputs_Metric 31'!$H$44,'Inputs_Metric 31'!$M$6:$O$6,0)))</f>
        <v>#N/A</v>
      </c>
      <c r="Q740" s="184" t="e">
        <f t="shared" si="37"/>
        <v>#N/A</v>
      </c>
      <c r="R740" s="184" t="e">
        <f t="shared" si="38"/>
        <v>#N/A</v>
      </c>
    </row>
    <row r="741" spans="3:18" x14ac:dyDescent="0.25">
      <c r="C741">
        <f t="shared" si="36"/>
        <v>10</v>
      </c>
      <c r="D741">
        <f>COUNTIF($F$4:F741,F741)</f>
        <v>556</v>
      </c>
      <c r="E741" s="40">
        <f>'Agricultural Data'!C741</f>
        <v>0</v>
      </c>
      <c r="F741" s="40">
        <f>'Agricultural Data'!D741</f>
        <v>0</v>
      </c>
      <c r="G741" s="40">
        <f>'Agricultural Data'!E741</f>
        <v>0</v>
      </c>
      <c r="H741" s="38">
        <f>'Agricultural Data'!F741</f>
        <v>0</v>
      </c>
      <c r="I741" s="38">
        <f>'Agricultural Data'!G741</f>
        <v>0</v>
      </c>
      <c r="J741" s="38">
        <f>'Agricultural Data'!H741</f>
        <v>0</v>
      </c>
      <c r="K741" s="118">
        <f>'Agricultural Data'!I741</f>
        <v>0</v>
      </c>
      <c r="L741" s="121">
        <f>'Agricultural Data'!J741</f>
        <v>0</v>
      </c>
      <c r="M741" s="120" t="str">
        <f>IF(J741=0,"No Data",
IF(     OR(   INDEX('Inputs_Metric 31'!$T$6:$T$141,  MATCH($J741,'Inputs_Metric 31'!$S$6:$S$141,0))  =  "",     INDEX('Inputs_Metric 31'!$T$6:$T$141,MATCH($J741,'Inputs_Metric 31'!$S$6:$S$141,0))="CDL_Rev"),                 "No Mapped Crop",                  INDEX('Inputs_Metric 31'!$T$6:$T$141,MATCH($J741,'Inputs_Metric 31'!$S$6:$S$141,0)   )   )
       )</f>
        <v>No Data</v>
      </c>
      <c r="N741" s="120" t="str">
        <f>IF(J741=0,"No Data",
IF(   OR(     INDEX('Inputs_Metric 31'!$U$6:$U$141,MATCH($J741,'Inputs_Metric 31'!$S$6:$S$141,0))="",     INDEX('Inputs_Metric 31'!$U$6:$U$141,MATCH($J741,'Inputs_Metric 31'!$S$6:$S$141,0))="CDL_Rev"  ),     "No Mapped Crop",INDEX('Inputs_Metric 31'!$U$6:$U$141,MATCH($J741,'Inputs_Metric 31'!$S$6:$S$141,0))))</f>
        <v>No Data</v>
      </c>
      <c r="O741" s="102" t="e">
        <f>IF(N741="No Mapped Crop","",'Inputs_Metric 31'!$H$43*INDEX('Inputs_Metric 31'!$D$6:$D$109,MATCH(CONCATENATE(N741,H741),'Inputs_Metric 31'!$E$6:$E$109,0)))</f>
        <v>#N/A</v>
      </c>
      <c r="P741" s="175" t="e">
        <f>IF(M741="No Mapped Crop","",INDEX('Inputs_Metric 31'!$M$7:$O$26,MATCH(M741,'Inputs_Metric 31'!$G$7:$G$26,0),MATCH('Inputs_Metric 31'!$H$44,'Inputs_Metric 31'!$M$6:$O$6,0)))</f>
        <v>#N/A</v>
      </c>
      <c r="Q741" s="184" t="e">
        <f t="shared" si="37"/>
        <v>#N/A</v>
      </c>
      <c r="R741" s="184" t="e">
        <f t="shared" si="38"/>
        <v>#N/A</v>
      </c>
    </row>
    <row r="742" spans="3:18" x14ac:dyDescent="0.25">
      <c r="C742">
        <f t="shared" si="36"/>
        <v>10</v>
      </c>
      <c r="D742">
        <f>COUNTIF($F$4:F742,F742)</f>
        <v>557</v>
      </c>
      <c r="E742" s="40">
        <f>'Agricultural Data'!C742</f>
        <v>0</v>
      </c>
      <c r="F742" s="40">
        <f>'Agricultural Data'!D742</f>
        <v>0</v>
      </c>
      <c r="G742" s="40">
        <f>'Agricultural Data'!E742</f>
        <v>0</v>
      </c>
      <c r="H742" s="38">
        <f>'Agricultural Data'!F742</f>
        <v>0</v>
      </c>
      <c r="I742" s="38">
        <f>'Agricultural Data'!G742</f>
        <v>0</v>
      </c>
      <c r="J742" s="38">
        <f>'Agricultural Data'!H742</f>
        <v>0</v>
      </c>
      <c r="K742" s="118">
        <f>'Agricultural Data'!I742</f>
        <v>0</v>
      </c>
      <c r="L742" s="121">
        <f>'Agricultural Data'!J742</f>
        <v>0</v>
      </c>
      <c r="M742" s="120" t="str">
        <f>IF(J742=0,"No Data",
IF(     OR(   INDEX('Inputs_Metric 31'!$T$6:$T$141,  MATCH($J742,'Inputs_Metric 31'!$S$6:$S$141,0))  =  "",     INDEX('Inputs_Metric 31'!$T$6:$T$141,MATCH($J742,'Inputs_Metric 31'!$S$6:$S$141,0))="CDL_Rev"),                 "No Mapped Crop",                  INDEX('Inputs_Metric 31'!$T$6:$T$141,MATCH($J742,'Inputs_Metric 31'!$S$6:$S$141,0)   )   )
       )</f>
        <v>No Data</v>
      </c>
      <c r="N742" s="120" t="str">
        <f>IF(J742=0,"No Data",
IF(   OR(     INDEX('Inputs_Metric 31'!$U$6:$U$141,MATCH($J742,'Inputs_Metric 31'!$S$6:$S$141,0))="",     INDEX('Inputs_Metric 31'!$U$6:$U$141,MATCH($J742,'Inputs_Metric 31'!$S$6:$S$141,0))="CDL_Rev"  ),     "No Mapped Crop",INDEX('Inputs_Metric 31'!$U$6:$U$141,MATCH($J742,'Inputs_Metric 31'!$S$6:$S$141,0))))</f>
        <v>No Data</v>
      </c>
      <c r="O742" s="102" t="e">
        <f>IF(N742="No Mapped Crop","",'Inputs_Metric 31'!$H$43*INDEX('Inputs_Metric 31'!$D$6:$D$109,MATCH(CONCATENATE(N742,H742),'Inputs_Metric 31'!$E$6:$E$109,0)))</f>
        <v>#N/A</v>
      </c>
      <c r="P742" s="175" t="e">
        <f>IF(M742="No Mapped Crop","",INDEX('Inputs_Metric 31'!$M$7:$O$26,MATCH(M742,'Inputs_Metric 31'!$G$7:$G$26,0),MATCH('Inputs_Metric 31'!$H$44,'Inputs_Metric 31'!$M$6:$O$6,0)))</f>
        <v>#N/A</v>
      </c>
      <c r="Q742" s="184" t="e">
        <f t="shared" si="37"/>
        <v>#N/A</v>
      </c>
      <c r="R742" s="184" t="e">
        <f t="shared" si="38"/>
        <v>#N/A</v>
      </c>
    </row>
    <row r="743" spans="3:18" x14ac:dyDescent="0.25">
      <c r="C743">
        <f t="shared" si="36"/>
        <v>10</v>
      </c>
      <c r="D743">
        <f>COUNTIF($F$4:F743,F743)</f>
        <v>558</v>
      </c>
      <c r="E743" s="40">
        <f>'Agricultural Data'!C743</f>
        <v>0</v>
      </c>
      <c r="F743" s="40">
        <f>'Agricultural Data'!D743</f>
        <v>0</v>
      </c>
      <c r="G743" s="40">
        <f>'Agricultural Data'!E743</f>
        <v>0</v>
      </c>
      <c r="H743" s="38">
        <f>'Agricultural Data'!F743</f>
        <v>0</v>
      </c>
      <c r="I743" s="38">
        <f>'Agricultural Data'!G743</f>
        <v>0</v>
      </c>
      <c r="J743" s="38">
        <f>'Agricultural Data'!H743</f>
        <v>0</v>
      </c>
      <c r="K743" s="118">
        <f>'Agricultural Data'!I743</f>
        <v>0</v>
      </c>
      <c r="L743" s="121">
        <f>'Agricultural Data'!J743</f>
        <v>0</v>
      </c>
      <c r="M743" s="120" t="str">
        <f>IF(J743=0,"No Data",
IF(     OR(   INDEX('Inputs_Metric 31'!$T$6:$T$141,  MATCH($J743,'Inputs_Metric 31'!$S$6:$S$141,0))  =  "",     INDEX('Inputs_Metric 31'!$T$6:$T$141,MATCH($J743,'Inputs_Metric 31'!$S$6:$S$141,0))="CDL_Rev"),                 "No Mapped Crop",                  INDEX('Inputs_Metric 31'!$T$6:$T$141,MATCH($J743,'Inputs_Metric 31'!$S$6:$S$141,0)   )   )
       )</f>
        <v>No Data</v>
      </c>
      <c r="N743" s="120" t="str">
        <f>IF(J743=0,"No Data",
IF(   OR(     INDEX('Inputs_Metric 31'!$U$6:$U$141,MATCH($J743,'Inputs_Metric 31'!$S$6:$S$141,0))="",     INDEX('Inputs_Metric 31'!$U$6:$U$141,MATCH($J743,'Inputs_Metric 31'!$S$6:$S$141,0))="CDL_Rev"  ),     "No Mapped Crop",INDEX('Inputs_Metric 31'!$U$6:$U$141,MATCH($J743,'Inputs_Metric 31'!$S$6:$S$141,0))))</f>
        <v>No Data</v>
      </c>
      <c r="O743" s="102" t="e">
        <f>IF(N743="No Mapped Crop","",'Inputs_Metric 31'!$H$43*INDEX('Inputs_Metric 31'!$D$6:$D$109,MATCH(CONCATENATE(N743,H743),'Inputs_Metric 31'!$E$6:$E$109,0)))</f>
        <v>#N/A</v>
      </c>
      <c r="P743" s="175" t="e">
        <f>IF(M743="No Mapped Crop","",INDEX('Inputs_Metric 31'!$M$7:$O$26,MATCH(M743,'Inputs_Metric 31'!$G$7:$G$26,0),MATCH('Inputs_Metric 31'!$H$44,'Inputs_Metric 31'!$M$6:$O$6,0)))</f>
        <v>#N/A</v>
      </c>
      <c r="Q743" s="184" t="e">
        <f t="shared" si="37"/>
        <v>#N/A</v>
      </c>
      <c r="R743" s="184" t="e">
        <f t="shared" si="38"/>
        <v>#N/A</v>
      </c>
    </row>
    <row r="744" spans="3:18" x14ac:dyDescent="0.25">
      <c r="C744">
        <f t="shared" ref="C744:C807" si="39">IF(D744=1,C743+1,C743)</f>
        <v>10</v>
      </c>
      <c r="D744">
        <f>COUNTIF($F$4:F744,F744)</f>
        <v>559</v>
      </c>
      <c r="E744" s="40">
        <f>'Agricultural Data'!C744</f>
        <v>0</v>
      </c>
      <c r="F744" s="40">
        <f>'Agricultural Data'!D744</f>
        <v>0</v>
      </c>
      <c r="G744" s="40">
        <f>'Agricultural Data'!E744</f>
        <v>0</v>
      </c>
      <c r="H744" s="38">
        <f>'Agricultural Data'!F744</f>
        <v>0</v>
      </c>
      <c r="I744" s="38">
        <f>'Agricultural Data'!G744</f>
        <v>0</v>
      </c>
      <c r="J744" s="38">
        <f>'Agricultural Data'!H744</f>
        <v>0</v>
      </c>
      <c r="K744" s="118">
        <f>'Agricultural Data'!I744</f>
        <v>0</v>
      </c>
      <c r="L744" s="121">
        <f>'Agricultural Data'!J744</f>
        <v>0</v>
      </c>
      <c r="M744" s="120" t="str">
        <f>IF(J744=0,"No Data",
IF(     OR(   INDEX('Inputs_Metric 31'!$T$6:$T$141,  MATCH($J744,'Inputs_Metric 31'!$S$6:$S$141,0))  =  "",     INDEX('Inputs_Metric 31'!$T$6:$T$141,MATCH($J744,'Inputs_Metric 31'!$S$6:$S$141,0))="CDL_Rev"),                 "No Mapped Crop",                  INDEX('Inputs_Metric 31'!$T$6:$T$141,MATCH($J744,'Inputs_Metric 31'!$S$6:$S$141,0)   )   )
       )</f>
        <v>No Data</v>
      </c>
      <c r="N744" s="120" t="str">
        <f>IF(J744=0,"No Data",
IF(   OR(     INDEX('Inputs_Metric 31'!$U$6:$U$141,MATCH($J744,'Inputs_Metric 31'!$S$6:$S$141,0))="",     INDEX('Inputs_Metric 31'!$U$6:$U$141,MATCH($J744,'Inputs_Metric 31'!$S$6:$S$141,0))="CDL_Rev"  ),     "No Mapped Crop",INDEX('Inputs_Metric 31'!$U$6:$U$141,MATCH($J744,'Inputs_Metric 31'!$S$6:$S$141,0))))</f>
        <v>No Data</v>
      </c>
      <c r="O744" s="102" t="e">
        <f>IF(N744="No Mapped Crop","",'Inputs_Metric 31'!$H$43*INDEX('Inputs_Metric 31'!$D$6:$D$109,MATCH(CONCATENATE(N744,H744),'Inputs_Metric 31'!$E$6:$E$109,0)))</f>
        <v>#N/A</v>
      </c>
      <c r="P744" s="175" t="e">
        <f>IF(M744="No Mapped Crop","",INDEX('Inputs_Metric 31'!$M$7:$O$26,MATCH(M744,'Inputs_Metric 31'!$G$7:$G$26,0),MATCH('Inputs_Metric 31'!$H$44,'Inputs_Metric 31'!$M$6:$O$6,0)))</f>
        <v>#N/A</v>
      </c>
      <c r="Q744" s="184" t="e">
        <f t="shared" ref="Q744:Q807" si="40">IF(OR(O744="",P744=""),"",(K744*$O744*$P744))</f>
        <v>#N/A</v>
      </c>
      <c r="R744" s="184" t="e">
        <f t="shared" ref="R744:R807" si="41">IF(OR($O744="",$P744=""),"",(L744*$O744*$P744))</f>
        <v>#N/A</v>
      </c>
    </row>
    <row r="745" spans="3:18" x14ac:dyDescent="0.25">
      <c r="C745">
        <f t="shared" si="39"/>
        <v>10</v>
      </c>
      <c r="D745">
        <f>COUNTIF($F$4:F745,F745)</f>
        <v>560</v>
      </c>
      <c r="E745" s="40">
        <f>'Agricultural Data'!C745</f>
        <v>0</v>
      </c>
      <c r="F745" s="40">
        <f>'Agricultural Data'!D745</f>
        <v>0</v>
      </c>
      <c r="G745" s="40">
        <f>'Agricultural Data'!E745</f>
        <v>0</v>
      </c>
      <c r="H745" s="38">
        <f>'Agricultural Data'!F745</f>
        <v>0</v>
      </c>
      <c r="I745" s="38">
        <f>'Agricultural Data'!G745</f>
        <v>0</v>
      </c>
      <c r="J745" s="38">
        <f>'Agricultural Data'!H745</f>
        <v>0</v>
      </c>
      <c r="K745" s="118">
        <f>'Agricultural Data'!I745</f>
        <v>0</v>
      </c>
      <c r="L745" s="121">
        <f>'Agricultural Data'!J745</f>
        <v>0</v>
      </c>
      <c r="M745" s="120" t="str">
        <f>IF(J745=0,"No Data",
IF(     OR(   INDEX('Inputs_Metric 31'!$T$6:$T$141,  MATCH($J745,'Inputs_Metric 31'!$S$6:$S$141,0))  =  "",     INDEX('Inputs_Metric 31'!$T$6:$T$141,MATCH($J745,'Inputs_Metric 31'!$S$6:$S$141,0))="CDL_Rev"),                 "No Mapped Crop",                  INDEX('Inputs_Metric 31'!$T$6:$T$141,MATCH($J745,'Inputs_Metric 31'!$S$6:$S$141,0)   )   )
       )</f>
        <v>No Data</v>
      </c>
      <c r="N745" s="120" t="str">
        <f>IF(J745=0,"No Data",
IF(   OR(     INDEX('Inputs_Metric 31'!$U$6:$U$141,MATCH($J745,'Inputs_Metric 31'!$S$6:$S$141,0))="",     INDEX('Inputs_Metric 31'!$U$6:$U$141,MATCH($J745,'Inputs_Metric 31'!$S$6:$S$141,0))="CDL_Rev"  ),     "No Mapped Crop",INDEX('Inputs_Metric 31'!$U$6:$U$141,MATCH($J745,'Inputs_Metric 31'!$S$6:$S$141,0))))</f>
        <v>No Data</v>
      </c>
      <c r="O745" s="102" t="e">
        <f>IF(N745="No Mapped Crop","",'Inputs_Metric 31'!$H$43*INDEX('Inputs_Metric 31'!$D$6:$D$109,MATCH(CONCATENATE(N745,H745),'Inputs_Metric 31'!$E$6:$E$109,0)))</f>
        <v>#N/A</v>
      </c>
      <c r="P745" s="175" t="e">
        <f>IF(M745="No Mapped Crop","",INDEX('Inputs_Metric 31'!$M$7:$O$26,MATCH(M745,'Inputs_Metric 31'!$G$7:$G$26,0),MATCH('Inputs_Metric 31'!$H$44,'Inputs_Metric 31'!$M$6:$O$6,0)))</f>
        <v>#N/A</v>
      </c>
      <c r="Q745" s="184" t="e">
        <f t="shared" si="40"/>
        <v>#N/A</v>
      </c>
      <c r="R745" s="184" t="e">
        <f t="shared" si="41"/>
        <v>#N/A</v>
      </c>
    </row>
    <row r="746" spans="3:18" x14ac:dyDescent="0.25">
      <c r="C746">
        <f t="shared" si="39"/>
        <v>10</v>
      </c>
      <c r="D746">
        <f>COUNTIF($F$4:F746,F746)</f>
        <v>561</v>
      </c>
      <c r="E746" s="40">
        <f>'Agricultural Data'!C746</f>
        <v>0</v>
      </c>
      <c r="F746" s="40">
        <f>'Agricultural Data'!D746</f>
        <v>0</v>
      </c>
      <c r="G746" s="40">
        <f>'Agricultural Data'!E746</f>
        <v>0</v>
      </c>
      <c r="H746" s="38">
        <f>'Agricultural Data'!F746</f>
        <v>0</v>
      </c>
      <c r="I746" s="38">
        <f>'Agricultural Data'!G746</f>
        <v>0</v>
      </c>
      <c r="J746" s="38">
        <f>'Agricultural Data'!H746</f>
        <v>0</v>
      </c>
      <c r="K746" s="118">
        <f>'Agricultural Data'!I746</f>
        <v>0</v>
      </c>
      <c r="L746" s="121">
        <f>'Agricultural Data'!J746</f>
        <v>0</v>
      </c>
      <c r="M746" s="120" t="str">
        <f>IF(J746=0,"No Data",
IF(     OR(   INDEX('Inputs_Metric 31'!$T$6:$T$141,  MATCH($J746,'Inputs_Metric 31'!$S$6:$S$141,0))  =  "",     INDEX('Inputs_Metric 31'!$T$6:$T$141,MATCH($J746,'Inputs_Metric 31'!$S$6:$S$141,0))="CDL_Rev"),                 "No Mapped Crop",                  INDEX('Inputs_Metric 31'!$T$6:$T$141,MATCH($J746,'Inputs_Metric 31'!$S$6:$S$141,0)   )   )
       )</f>
        <v>No Data</v>
      </c>
      <c r="N746" s="120" t="str">
        <f>IF(J746=0,"No Data",
IF(   OR(     INDEX('Inputs_Metric 31'!$U$6:$U$141,MATCH($J746,'Inputs_Metric 31'!$S$6:$S$141,0))="",     INDEX('Inputs_Metric 31'!$U$6:$U$141,MATCH($J746,'Inputs_Metric 31'!$S$6:$S$141,0))="CDL_Rev"  ),     "No Mapped Crop",INDEX('Inputs_Metric 31'!$U$6:$U$141,MATCH($J746,'Inputs_Metric 31'!$S$6:$S$141,0))))</f>
        <v>No Data</v>
      </c>
      <c r="O746" s="102" t="e">
        <f>IF(N746="No Mapped Crop","",'Inputs_Metric 31'!$H$43*INDEX('Inputs_Metric 31'!$D$6:$D$109,MATCH(CONCATENATE(N746,H746),'Inputs_Metric 31'!$E$6:$E$109,0)))</f>
        <v>#N/A</v>
      </c>
      <c r="P746" s="175" t="e">
        <f>IF(M746="No Mapped Crop","",INDEX('Inputs_Metric 31'!$M$7:$O$26,MATCH(M746,'Inputs_Metric 31'!$G$7:$G$26,0),MATCH('Inputs_Metric 31'!$H$44,'Inputs_Metric 31'!$M$6:$O$6,0)))</f>
        <v>#N/A</v>
      </c>
      <c r="Q746" s="184" t="e">
        <f t="shared" si="40"/>
        <v>#N/A</v>
      </c>
      <c r="R746" s="184" t="e">
        <f t="shared" si="41"/>
        <v>#N/A</v>
      </c>
    </row>
    <row r="747" spans="3:18" x14ac:dyDescent="0.25">
      <c r="C747">
        <f t="shared" si="39"/>
        <v>10</v>
      </c>
      <c r="D747">
        <f>COUNTIF($F$4:F747,F747)</f>
        <v>562</v>
      </c>
      <c r="E747" s="40">
        <f>'Agricultural Data'!C747</f>
        <v>0</v>
      </c>
      <c r="F747" s="40">
        <f>'Agricultural Data'!D747</f>
        <v>0</v>
      </c>
      <c r="G747" s="40">
        <f>'Agricultural Data'!E747</f>
        <v>0</v>
      </c>
      <c r="H747" s="38">
        <f>'Agricultural Data'!F747</f>
        <v>0</v>
      </c>
      <c r="I747" s="38">
        <f>'Agricultural Data'!G747</f>
        <v>0</v>
      </c>
      <c r="J747" s="38">
        <f>'Agricultural Data'!H747</f>
        <v>0</v>
      </c>
      <c r="K747" s="118">
        <f>'Agricultural Data'!I747</f>
        <v>0</v>
      </c>
      <c r="L747" s="121">
        <f>'Agricultural Data'!J747</f>
        <v>0</v>
      </c>
      <c r="M747" s="120" t="str">
        <f>IF(J747=0,"No Data",
IF(     OR(   INDEX('Inputs_Metric 31'!$T$6:$T$141,  MATCH($J747,'Inputs_Metric 31'!$S$6:$S$141,0))  =  "",     INDEX('Inputs_Metric 31'!$T$6:$T$141,MATCH($J747,'Inputs_Metric 31'!$S$6:$S$141,0))="CDL_Rev"),                 "No Mapped Crop",                  INDEX('Inputs_Metric 31'!$T$6:$T$141,MATCH($J747,'Inputs_Metric 31'!$S$6:$S$141,0)   )   )
       )</f>
        <v>No Data</v>
      </c>
      <c r="N747" s="120" t="str">
        <f>IF(J747=0,"No Data",
IF(   OR(     INDEX('Inputs_Metric 31'!$U$6:$U$141,MATCH($J747,'Inputs_Metric 31'!$S$6:$S$141,0))="",     INDEX('Inputs_Metric 31'!$U$6:$U$141,MATCH($J747,'Inputs_Metric 31'!$S$6:$S$141,0))="CDL_Rev"  ),     "No Mapped Crop",INDEX('Inputs_Metric 31'!$U$6:$U$141,MATCH($J747,'Inputs_Metric 31'!$S$6:$S$141,0))))</f>
        <v>No Data</v>
      </c>
      <c r="O747" s="102" t="e">
        <f>IF(N747="No Mapped Crop","",'Inputs_Metric 31'!$H$43*INDEX('Inputs_Metric 31'!$D$6:$D$109,MATCH(CONCATENATE(N747,H747),'Inputs_Metric 31'!$E$6:$E$109,0)))</f>
        <v>#N/A</v>
      </c>
      <c r="P747" s="175" t="e">
        <f>IF(M747="No Mapped Crop","",INDEX('Inputs_Metric 31'!$M$7:$O$26,MATCH(M747,'Inputs_Metric 31'!$G$7:$G$26,0),MATCH('Inputs_Metric 31'!$H$44,'Inputs_Metric 31'!$M$6:$O$6,0)))</f>
        <v>#N/A</v>
      </c>
      <c r="Q747" s="184" t="e">
        <f t="shared" si="40"/>
        <v>#N/A</v>
      </c>
      <c r="R747" s="184" t="e">
        <f t="shared" si="41"/>
        <v>#N/A</v>
      </c>
    </row>
    <row r="748" spans="3:18" x14ac:dyDescent="0.25">
      <c r="C748">
        <f t="shared" si="39"/>
        <v>10</v>
      </c>
      <c r="D748">
        <f>COUNTIF($F$4:F748,F748)</f>
        <v>563</v>
      </c>
      <c r="E748" s="40">
        <f>'Agricultural Data'!C748</f>
        <v>0</v>
      </c>
      <c r="F748" s="40">
        <f>'Agricultural Data'!D748</f>
        <v>0</v>
      </c>
      <c r="G748" s="40">
        <f>'Agricultural Data'!E748</f>
        <v>0</v>
      </c>
      <c r="H748" s="38">
        <f>'Agricultural Data'!F748</f>
        <v>0</v>
      </c>
      <c r="I748" s="38">
        <f>'Agricultural Data'!G748</f>
        <v>0</v>
      </c>
      <c r="J748" s="38">
        <f>'Agricultural Data'!H748</f>
        <v>0</v>
      </c>
      <c r="K748" s="118">
        <f>'Agricultural Data'!I748</f>
        <v>0</v>
      </c>
      <c r="L748" s="121">
        <f>'Agricultural Data'!J748</f>
        <v>0</v>
      </c>
      <c r="M748" s="120" t="str">
        <f>IF(J748=0,"No Data",
IF(     OR(   INDEX('Inputs_Metric 31'!$T$6:$T$141,  MATCH($J748,'Inputs_Metric 31'!$S$6:$S$141,0))  =  "",     INDEX('Inputs_Metric 31'!$T$6:$T$141,MATCH($J748,'Inputs_Metric 31'!$S$6:$S$141,0))="CDL_Rev"),                 "No Mapped Crop",                  INDEX('Inputs_Metric 31'!$T$6:$T$141,MATCH($J748,'Inputs_Metric 31'!$S$6:$S$141,0)   )   )
       )</f>
        <v>No Data</v>
      </c>
      <c r="N748" s="120" t="str">
        <f>IF(J748=0,"No Data",
IF(   OR(     INDEX('Inputs_Metric 31'!$U$6:$U$141,MATCH($J748,'Inputs_Metric 31'!$S$6:$S$141,0))="",     INDEX('Inputs_Metric 31'!$U$6:$U$141,MATCH($J748,'Inputs_Metric 31'!$S$6:$S$141,0))="CDL_Rev"  ),     "No Mapped Crop",INDEX('Inputs_Metric 31'!$U$6:$U$141,MATCH($J748,'Inputs_Metric 31'!$S$6:$S$141,0))))</f>
        <v>No Data</v>
      </c>
      <c r="O748" s="102" t="e">
        <f>IF(N748="No Mapped Crop","",'Inputs_Metric 31'!$H$43*INDEX('Inputs_Metric 31'!$D$6:$D$109,MATCH(CONCATENATE(N748,H748),'Inputs_Metric 31'!$E$6:$E$109,0)))</f>
        <v>#N/A</v>
      </c>
      <c r="P748" s="175" t="e">
        <f>IF(M748="No Mapped Crop","",INDEX('Inputs_Metric 31'!$M$7:$O$26,MATCH(M748,'Inputs_Metric 31'!$G$7:$G$26,0),MATCH('Inputs_Metric 31'!$H$44,'Inputs_Metric 31'!$M$6:$O$6,0)))</f>
        <v>#N/A</v>
      </c>
      <c r="Q748" s="184" t="e">
        <f t="shared" si="40"/>
        <v>#N/A</v>
      </c>
      <c r="R748" s="184" t="e">
        <f t="shared" si="41"/>
        <v>#N/A</v>
      </c>
    </row>
    <row r="749" spans="3:18" x14ac:dyDescent="0.25">
      <c r="C749">
        <f t="shared" si="39"/>
        <v>10</v>
      </c>
      <c r="D749">
        <f>COUNTIF($F$4:F749,F749)</f>
        <v>564</v>
      </c>
      <c r="E749" s="40">
        <f>'Agricultural Data'!C749</f>
        <v>0</v>
      </c>
      <c r="F749" s="40">
        <f>'Agricultural Data'!D749</f>
        <v>0</v>
      </c>
      <c r="G749" s="40">
        <f>'Agricultural Data'!E749</f>
        <v>0</v>
      </c>
      <c r="H749" s="38">
        <f>'Agricultural Data'!F749</f>
        <v>0</v>
      </c>
      <c r="I749" s="38">
        <f>'Agricultural Data'!G749</f>
        <v>0</v>
      </c>
      <c r="J749" s="38">
        <f>'Agricultural Data'!H749</f>
        <v>0</v>
      </c>
      <c r="K749" s="118">
        <f>'Agricultural Data'!I749</f>
        <v>0</v>
      </c>
      <c r="L749" s="121">
        <f>'Agricultural Data'!J749</f>
        <v>0</v>
      </c>
      <c r="M749" s="120" t="str">
        <f>IF(J749=0,"No Data",
IF(     OR(   INDEX('Inputs_Metric 31'!$T$6:$T$141,  MATCH($J749,'Inputs_Metric 31'!$S$6:$S$141,0))  =  "",     INDEX('Inputs_Metric 31'!$T$6:$T$141,MATCH($J749,'Inputs_Metric 31'!$S$6:$S$141,0))="CDL_Rev"),                 "No Mapped Crop",                  INDEX('Inputs_Metric 31'!$T$6:$T$141,MATCH($J749,'Inputs_Metric 31'!$S$6:$S$141,0)   )   )
       )</f>
        <v>No Data</v>
      </c>
      <c r="N749" s="120" t="str">
        <f>IF(J749=0,"No Data",
IF(   OR(     INDEX('Inputs_Metric 31'!$U$6:$U$141,MATCH($J749,'Inputs_Metric 31'!$S$6:$S$141,0))="",     INDEX('Inputs_Metric 31'!$U$6:$U$141,MATCH($J749,'Inputs_Metric 31'!$S$6:$S$141,0))="CDL_Rev"  ),     "No Mapped Crop",INDEX('Inputs_Metric 31'!$U$6:$U$141,MATCH($J749,'Inputs_Metric 31'!$S$6:$S$141,0))))</f>
        <v>No Data</v>
      </c>
      <c r="O749" s="102" t="e">
        <f>IF(N749="No Mapped Crop","",'Inputs_Metric 31'!$H$43*INDEX('Inputs_Metric 31'!$D$6:$D$109,MATCH(CONCATENATE(N749,H749),'Inputs_Metric 31'!$E$6:$E$109,0)))</f>
        <v>#N/A</v>
      </c>
      <c r="P749" s="175" t="e">
        <f>IF(M749="No Mapped Crop","",INDEX('Inputs_Metric 31'!$M$7:$O$26,MATCH(M749,'Inputs_Metric 31'!$G$7:$G$26,0),MATCH('Inputs_Metric 31'!$H$44,'Inputs_Metric 31'!$M$6:$O$6,0)))</f>
        <v>#N/A</v>
      </c>
      <c r="Q749" s="184" t="e">
        <f t="shared" si="40"/>
        <v>#N/A</v>
      </c>
      <c r="R749" s="184" t="e">
        <f t="shared" si="41"/>
        <v>#N/A</v>
      </c>
    </row>
    <row r="750" spans="3:18" x14ac:dyDescent="0.25">
      <c r="C750">
        <f t="shared" si="39"/>
        <v>10</v>
      </c>
      <c r="D750">
        <f>COUNTIF($F$4:F750,F750)</f>
        <v>565</v>
      </c>
      <c r="E750" s="40">
        <f>'Agricultural Data'!C750</f>
        <v>0</v>
      </c>
      <c r="F750" s="40">
        <f>'Agricultural Data'!D750</f>
        <v>0</v>
      </c>
      <c r="G750" s="40">
        <f>'Agricultural Data'!E750</f>
        <v>0</v>
      </c>
      <c r="H750" s="38">
        <f>'Agricultural Data'!F750</f>
        <v>0</v>
      </c>
      <c r="I750" s="38">
        <f>'Agricultural Data'!G750</f>
        <v>0</v>
      </c>
      <c r="J750" s="38">
        <f>'Agricultural Data'!H750</f>
        <v>0</v>
      </c>
      <c r="K750" s="118">
        <f>'Agricultural Data'!I750</f>
        <v>0</v>
      </c>
      <c r="L750" s="121">
        <f>'Agricultural Data'!J750</f>
        <v>0</v>
      </c>
      <c r="M750" s="120" t="str">
        <f>IF(J750=0,"No Data",
IF(     OR(   INDEX('Inputs_Metric 31'!$T$6:$T$141,  MATCH($J750,'Inputs_Metric 31'!$S$6:$S$141,0))  =  "",     INDEX('Inputs_Metric 31'!$T$6:$T$141,MATCH($J750,'Inputs_Metric 31'!$S$6:$S$141,0))="CDL_Rev"),                 "No Mapped Crop",                  INDEX('Inputs_Metric 31'!$T$6:$T$141,MATCH($J750,'Inputs_Metric 31'!$S$6:$S$141,0)   )   )
       )</f>
        <v>No Data</v>
      </c>
      <c r="N750" s="120" t="str">
        <f>IF(J750=0,"No Data",
IF(   OR(     INDEX('Inputs_Metric 31'!$U$6:$U$141,MATCH($J750,'Inputs_Metric 31'!$S$6:$S$141,0))="",     INDEX('Inputs_Metric 31'!$U$6:$U$141,MATCH($J750,'Inputs_Metric 31'!$S$6:$S$141,0))="CDL_Rev"  ),     "No Mapped Crop",INDEX('Inputs_Metric 31'!$U$6:$U$141,MATCH($J750,'Inputs_Metric 31'!$S$6:$S$141,0))))</f>
        <v>No Data</v>
      </c>
      <c r="O750" s="102" t="e">
        <f>IF(N750="No Mapped Crop","",'Inputs_Metric 31'!$H$43*INDEX('Inputs_Metric 31'!$D$6:$D$109,MATCH(CONCATENATE(N750,H750),'Inputs_Metric 31'!$E$6:$E$109,0)))</f>
        <v>#N/A</v>
      </c>
      <c r="P750" s="175" t="e">
        <f>IF(M750="No Mapped Crop","",INDEX('Inputs_Metric 31'!$M$7:$O$26,MATCH(M750,'Inputs_Metric 31'!$G$7:$G$26,0),MATCH('Inputs_Metric 31'!$H$44,'Inputs_Metric 31'!$M$6:$O$6,0)))</f>
        <v>#N/A</v>
      </c>
      <c r="Q750" s="184" t="e">
        <f t="shared" si="40"/>
        <v>#N/A</v>
      </c>
      <c r="R750" s="184" t="e">
        <f t="shared" si="41"/>
        <v>#N/A</v>
      </c>
    </row>
    <row r="751" spans="3:18" x14ac:dyDescent="0.25">
      <c r="C751">
        <f t="shared" si="39"/>
        <v>10</v>
      </c>
      <c r="D751">
        <f>COUNTIF($F$4:F751,F751)</f>
        <v>566</v>
      </c>
      <c r="E751" s="40">
        <f>'Agricultural Data'!C751</f>
        <v>0</v>
      </c>
      <c r="F751" s="40">
        <f>'Agricultural Data'!D751</f>
        <v>0</v>
      </c>
      <c r="G751" s="40">
        <f>'Agricultural Data'!E751</f>
        <v>0</v>
      </c>
      <c r="H751" s="38">
        <f>'Agricultural Data'!F751</f>
        <v>0</v>
      </c>
      <c r="I751" s="38">
        <f>'Agricultural Data'!G751</f>
        <v>0</v>
      </c>
      <c r="J751" s="38">
        <f>'Agricultural Data'!H751</f>
        <v>0</v>
      </c>
      <c r="K751" s="118">
        <f>'Agricultural Data'!I751</f>
        <v>0</v>
      </c>
      <c r="L751" s="121">
        <f>'Agricultural Data'!J751</f>
        <v>0</v>
      </c>
      <c r="M751" s="120" t="str">
        <f>IF(J751=0,"No Data",
IF(     OR(   INDEX('Inputs_Metric 31'!$T$6:$T$141,  MATCH($J751,'Inputs_Metric 31'!$S$6:$S$141,0))  =  "",     INDEX('Inputs_Metric 31'!$T$6:$T$141,MATCH($J751,'Inputs_Metric 31'!$S$6:$S$141,0))="CDL_Rev"),                 "No Mapped Crop",                  INDEX('Inputs_Metric 31'!$T$6:$T$141,MATCH($J751,'Inputs_Metric 31'!$S$6:$S$141,0)   )   )
       )</f>
        <v>No Data</v>
      </c>
      <c r="N751" s="120" t="str">
        <f>IF(J751=0,"No Data",
IF(   OR(     INDEX('Inputs_Metric 31'!$U$6:$U$141,MATCH($J751,'Inputs_Metric 31'!$S$6:$S$141,0))="",     INDEX('Inputs_Metric 31'!$U$6:$U$141,MATCH($J751,'Inputs_Metric 31'!$S$6:$S$141,0))="CDL_Rev"  ),     "No Mapped Crop",INDEX('Inputs_Metric 31'!$U$6:$U$141,MATCH($J751,'Inputs_Metric 31'!$S$6:$S$141,0))))</f>
        <v>No Data</v>
      </c>
      <c r="O751" s="102" t="e">
        <f>IF(N751="No Mapped Crop","",'Inputs_Metric 31'!$H$43*INDEX('Inputs_Metric 31'!$D$6:$D$109,MATCH(CONCATENATE(N751,H751),'Inputs_Metric 31'!$E$6:$E$109,0)))</f>
        <v>#N/A</v>
      </c>
      <c r="P751" s="175" t="e">
        <f>IF(M751="No Mapped Crop","",INDEX('Inputs_Metric 31'!$M$7:$O$26,MATCH(M751,'Inputs_Metric 31'!$G$7:$G$26,0),MATCH('Inputs_Metric 31'!$H$44,'Inputs_Metric 31'!$M$6:$O$6,0)))</f>
        <v>#N/A</v>
      </c>
      <c r="Q751" s="184" t="e">
        <f t="shared" si="40"/>
        <v>#N/A</v>
      </c>
      <c r="R751" s="184" t="e">
        <f t="shared" si="41"/>
        <v>#N/A</v>
      </c>
    </row>
    <row r="752" spans="3:18" x14ac:dyDescent="0.25">
      <c r="C752">
        <f t="shared" si="39"/>
        <v>10</v>
      </c>
      <c r="D752">
        <f>COUNTIF($F$4:F752,F752)</f>
        <v>567</v>
      </c>
      <c r="E752" s="40">
        <f>'Agricultural Data'!C752</f>
        <v>0</v>
      </c>
      <c r="F752" s="40">
        <f>'Agricultural Data'!D752</f>
        <v>0</v>
      </c>
      <c r="G752" s="40">
        <f>'Agricultural Data'!E752</f>
        <v>0</v>
      </c>
      <c r="H752" s="38">
        <f>'Agricultural Data'!F752</f>
        <v>0</v>
      </c>
      <c r="I752" s="38">
        <f>'Agricultural Data'!G752</f>
        <v>0</v>
      </c>
      <c r="J752" s="38">
        <f>'Agricultural Data'!H752</f>
        <v>0</v>
      </c>
      <c r="K752" s="118">
        <f>'Agricultural Data'!I752</f>
        <v>0</v>
      </c>
      <c r="L752" s="121">
        <f>'Agricultural Data'!J752</f>
        <v>0</v>
      </c>
      <c r="M752" s="120" t="str">
        <f>IF(J752=0,"No Data",
IF(     OR(   INDEX('Inputs_Metric 31'!$T$6:$T$141,  MATCH($J752,'Inputs_Metric 31'!$S$6:$S$141,0))  =  "",     INDEX('Inputs_Metric 31'!$T$6:$T$141,MATCH($J752,'Inputs_Metric 31'!$S$6:$S$141,0))="CDL_Rev"),                 "No Mapped Crop",                  INDEX('Inputs_Metric 31'!$T$6:$T$141,MATCH($J752,'Inputs_Metric 31'!$S$6:$S$141,0)   )   )
       )</f>
        <v>No Data</v>
      </c>
      <c r="N752" s="120" t="str">
        <f>IF(J752=0,"No Data",
IF(   OR(     INDEX('Inputs_Metric 31'!$U$6:$U$141,MATCH($J752,'Inputs_Metric 31'!$S$6:$S$141,0))="",     INDEX('Inputs_Metric 31'!$U$6:$U$141,MATCH($J752,'Inputs_Metric 31'!$S$6:$S$141,0))="CDL_Rev"  ),     "No Mapped Crop",INDEX('Inputs_Metric 31'!$U$6:$U$141,MATCH($J752,'Inputs_Metric 31'!$S$6:$S$141,0))))</f>
        <v>No Data</v>
      </c>
      <c r="O752" s="102" t="e">
        <f>IF(N752="No Mapped Crop","",'Inputs_Metric 31'!$H$43*INDEX('Inputs_Metric 31'!$D$6:$D$109,MATCH(CONCATENATE(N752,H752),'Inputs_Metric 31'!$E$6:$E$109,0)))</f>
        <v>#N/A</v>
      </c>
      <c r="P752" s="175" t="e">
        <f>IF(M752="No Mapped Crop","",INDEX('Inputs_Metric 31'!$M$7:$O$26,MATCH(M752,'Inputs_Metric 31'!$G$7:$G$26,0),MATCH('Inputs_Metric 31'!$H$44,'Inputs_Metric 31'!$M$6:$O$6,0)))</f>
        <v>#N/A</v>
      </c>
      <c r="Q752" s="184" t="e">
        <f t="shared" si="40"/>
        <v>#N/A</v>
      </c>
      <c r="R752" s="184" t="e">
        <f t="shared" si="41"/>
        <v>#N/A</v>
      </c>
    </row>
    <row r="753" spans="3:18" x14ac:dyDescent="0.25">
      <c r="C753">
        <f t="shared" si="39"/>
        <v>10</v>
      </c>
      <c r="D753">
        <f>COUNTIF($F$4:F753,F753)</f>
        <v>568</v>
      </c>
      <c r="E753" s="40">
        <f>'Agricultural Data'!C753</f>
        <v>0</v>
      </c>
      <c r="F753" s="40">
        <f>'Agricultural Data'!D753</f>
        <v>0</v>
      </c>
      <c r="G753" s="40">
        <f>'Agricultural Data'!E753</f>
        <v>0</v>
      </c>
      <c r="H753" s="38">
        <f>'Agricultural Data'!F753</f>
        <v>0</v>
      </c>
      <c r="I753" s="38">
        <f>'Agricultural Data'!G753</f>
        <v>0</v>
      </c>
      <c r="J753" s="38">
        <f>'Agricultural Data'!H753</f>
        <v>0</v>
      </c>
      <c r="K753" s="118">
        <f>'Agricultural Data'!I753</f>
        <v>0</v>
      </c>
      <c r="L753" s="121">
        <f>'Agricultural Data'!J753</f>
        <v>0</v>
      </c>
      <c r="M753" s="120" t="str">
        <f>IF(J753=0,"No Data",
IF(     OR(   INDEX('Inputs_Metric 31'!$T$6:$T$141,  MATCH($J753,'Inputs_Metric 31'!$S$6:$S$141,0))  =  "",     INDEX('Inputs_Metric 31'!$T$6:$T$141,MATCH($J753,'Inputs_Metric 31'!$S$6:$S$141,0))="CDL_Rev"),                 "No Mapped Crop",                  INDEX('Inputs_Metric 31'!$T$6:$T$141,MATCH($J753,'Inputs_Metric 31'!$S$6:$S$141,0)   )   )
       )</f>
        <v>No Data</v>
      </c>
      <c r="N753" s="120" t="str">
        <f>IF(J753=0,"No Data",
IF(   OR(     INDEX('Inputs_Metric 31'!$U$6:$U$141,MATCH($J753,'Inputs_Metric 31'!$S$6:$S$141,0))="",     INDEX('Inputs_Metric 31'!$U$6:$U$141,MATCH($J753,'Inputs_Metric 31'!$S$6:$S$141,0))="CDL_Rev"  ),     "No Mapped Crop",INDEX('Inputs_Metric 31'!$U$6:$U$141,MATCH($J753,'Inputs_Metric 31'!$S$6:$S$141,0))))</f>
        <v>No Data</v>
      </c>
      <c r="O753" s="102" t="e">
        <f>IF(N753="No Mapped Crop","",'Inputs_Metric 31'!$H$43*INDEX('Inputs_Metric 31'!$D$6:$D$109,MATCH(CONCATENATE(N753,H753),'Inputs_Metric 31'!$E$6:$E$109,0)))</f>
        <v>#N/A</v>
      </c>
      <c r="P753" s="175" t="e">
        <f>IF(M753="No Mapped Crop","",INDEX('Inputs_Metric 31'!$M$7:$O$26,MATCH(M753,'Inputs_Metric 31'!$G$7:$G$26,0),MATCH('Inputs_Metric 31'!$H$44,'Inputs_Metric 31'!$M$6:$O$6,0)))</f>
        <v>#N/A</v>
      </c>
      <c r="Q753" s="184" t="e">
        <f t="shared" si="40"/>
        <v>#N/A</v>
      </c>
      <c r="R753" s="184" t="e">
        <f t="shared" si="41"/>
        <v>#N/A</v>
      </c>
    </row>
    <row r="754" spans="3:18" x14ac:dyDescent="0.25">
      <c r="C754">
        <f t="shared" si="39"/>
        <v>10</v>
      </c>
      <c r="D754">
        <f>COUNTIF($F$4:F754,F754)</f>
        <v>569</v>
      </c>
      <c r="E754" s="40">
        <f>'Agricultural Data'!C754</f>
        <v>0</v>
      </c>
      <c r="F754" s="40">
        <f>'Agricultural Data'!D754</f>
        <v>0</v>
      </c>
      <c r="G754" s="40">
        <f>'Agricultural Data'!E754</f>
        <v>0</v>
      </c>
      <c r="H754" s="38">
        <f>'Agricultural Data'!F754</f>
        <v>0</v>
      </c>
      <c r="I754" s="38">
        <f>'Agricultural Data'!G754</f>
        <v>0</v>
      </c>
      <c r="J754" s="38">
        <f>'Agricultural Data'!H754</f>
        <v>0</v>
      </c>
      <c r="K754" s="118">
        <f>'Agricultural Data'!I754</f>
        <v>0</v>
      </c>
      <c r="L754" s="121">
        <f>'Agricultural Data'!J754</f>
        <v>0</v>
      </c>
      <c r="M754" s="120" t="str">
        <f>IF(J754=0,"No Data",
IF(     OR(   INDEX('Inputs_Metric 31'!$T$6:$T$141,  MATCH($J754,'Inputs_Metric 31'!$S$6:$S$141,0))  =  "",     INDEX('Inputs_Metric 31'!$T$6:$T$141,MATCH($J754,'Inputs_Metric 31'!$S$6:$S$141,0))="CDL_Rev"),                 "No Mapped Crop",                  INDEX('Inputs_Metric 31'!$T$6:$T$141,MATCH($J754,'Inputs_Metric 31'!$S$6:$S$141,0)   )   )
       )</f>
        <v>No Data</v>
      </c>
      <c r="N754" s="120" t="str">
        <f>IF(J754=0,"No Data",
IF(   OR(     INDEX('Inputs_Metric 31'!$U$6:$U$141,MATCH($J754,'Inputs_Metric 31'!$S$6:$S$141,0))="",     INDEX('Inputs_Metric 31'!$U$6:$U$141,MATCH($J754,'Inputs_Metric 31'!$S$6:$S$141,0))="CDL_Rev"  ),     "No Mapped Crop",INDEX('Inputs_Metric 31'!$U$6:$U$141,MATCH($J754,'Inputs_Metric 31'!$S$6:$S$141,0))))</f>
        <v>No Data</v>
      </c>
      <c r="O754" s="102" t="e">
        <f>IF(N754="No Mapped Crop","",'Inputs_Metric 31'!$H$43*INDEX('Inputs_Metric 31'!$D$6:$D$109,MATCH(CONCATENATE(N754,H754),'Inputs_Metric 31'!$E$6:$E$109,0)))</f>
        <v>#N/A</v>
      </c>
      <c r="P754" s="175" t="e">
        <f>IF(M754="No Mapped Crop","",INDEX('Inputs_Metric 31'!$M$7:$O$26,MATCH(M754,'Inputs_Metric 31'!$G$7:$G$26,0),MATCH('Inputs_Metric 31'!$H$44,'Inputs_Metric 31'!$M$6:$O$6,0)))</f>
        <v>#N/A</v>
      </c>
      <c r="Q754" s="184" t="e">
        <f t="shared" si="40"/>
        <v>#N/A</v>
      </c>
      <c r="R754" s="184" t="e">
        <f t="shared" si="41"/>
        <v>#N/A</v>
      </c>
    </row>
    <row r="755" spans="3:18" x14ac:dyDescent="0.25">
      <c r="C755">
        <f t="shared" si="39"/>
        <v>10</v>
      </c>
      <c r="D755">
        <f>COUNTIF($F$4:F755,F755)</f>
        <v>570</v>
      </c>
      <c r="E755" s="40">
        <f>'Agricultural Data'!C755</f>
        <v>0</v>
      </c>
      <c r="F755" s="40">
        <f>'Agricultural Data'!D755</f>
        <v>0</v>
      </c>
      <c r="G755" s="40">
        <f>'Agricultural Data'!E755</f>
        <v>0</v>
      </c>
      <c r="H755" s="38">
        <f>'Agricultural Data'!F755</f>
        <v>0</v>
      </c>
      <c r="I755" s="38">
        <f>'Agricultural Data'!G755</f>
        <v>0</v>
      </c>
      <c r="J755" s="38">
        <f>'Agricultural Data'!H755</f>
        <v>0</v>
      </c>
      <c r="K755" s="118">
        <f>'Agricultural Data'!I755</f>
        <v>0</v>
      </c>
      <c r="L755" s="121">
        <f>'Agricultural Data'!J755</f>
        <v>0</v>
      </c>
      <c r="M755" s="120" t="str">
        <f>IF(J755=0,"No Data",
IF(     OR(   INDEX('Inputs_Metric 31'!$T$6:$T$141,  MATCH($J755,'Inputs_Metric 31'!$S$6:$S$141,0))  =  "",     INDEX('Inputs_Metric 31'!$T$6:$T$141,MATCH($J755,'Inputs_Metric 31'!$S$6:$S$141,0))="CDL_Rev"),                 "No Mapped Crop",                  INDEX('Inputs_Metric 31'!$T$6:$T$141,MATCH($J755,'Inputs_Metric 31'!$S$6:$S$141,0)   )   )
       )</f>
        <v>No Data</v>
      </c>
      <c r="N755" s="120" t="str">
        <f>IF(J755=0,"No Data",
IF(   OR(     INDEX('Inputs_Metric 31'!$U$6:$U$141,MATCH($J755,'Inputs_Metric 31'!$S$6:$S$141,0))="",     INDEX('Inputs_Metric 31'!$U$6:$U$141,MATCH($J755,'Inputs_Metric 31'!$S$6:$S$141,0))="CDL_Rev"  ),     "No Mapped Crop",INDEX('Inputs_Metric 31'!$U$6:$U$141,MATCH($J755,'Inputs_Metric 31'!$S$6:$S$141,0))))</f>
        <v>No Data</v>
      </c>
      <c r="O755" s="102" t="e">
        <f>IF(N755="No Mapped Crop","",'Inputs_Metric 31'!$H$43*INDEX('Inputs_Metric 31'!$D$6:$D$109,MATCH(CONCATENATE(N755,H755),'Inputs_Metric 31'!$E$6:$E$109,0)))</f>
        <v>#N/A</v>
      </c>
      <c r="P755" s="175" t="e">
        <f>IF(M755="No Mapped Crop","",INDEX('Inputs_Metric 31'!$M$7:$O$26,MATCH(M755,'Inputs_Metric 31'!$G$7:$G$26,0),MATCH('Inputs_Metric 31'!$H$44,'Inputs_Metric 31'!$M$6:$O$6,0)))</f>
        <v>#N/A</v>
      </c>
      <c r="Q755" s="184" t="e">
        <f t="shared" si="40"/>
        <v>#N/A</v>
      </c>
      <c r="R755" s="184" t="e">
        <f t="shared" si="41"/>
        <v>#N/A</v>
      </c>
    </row>
    <row r="756" spans="3:18" x14ac:dyDescent="0.25">
      <c r="C756">
        <f t="shared" si="39"/>
        <v>10</v>
      </c>
      <c r="D756">
        <f>COUNTIF($F$4:F756,F756)</f>
        <v>571</v>
      </c>
      <c r="E756" s="40">
        <f>'Agricultural Data'!C756</f>
        <v>0</v>
      </c>
      <c r="F756" s="40">
        <f>'Agricultural Data'!D756</f>
        <v>0</v>
      </c>
      <c r="G756" s="40">
        <f>'Agricultural Data'!E756</f>
        <v>0</v>
      </c>
      <c r="H756" s="38">
        <f>'Agricultural Data'!F756</f>
        <v>0</v>
      </c>
      <c r="I756" s="38">
        <f>'Agricultural Data'!G756</f>
        <v>0</v>
      </c>
      <c r="J756" s="38">
        <f>'Agricultural Data'!H756</f>
        <v>0</v>
      </c>
      <c r="K756" s="118">
        <f>'Agricultural Data'!I756</f>
        <v>0</v>
      </c>
      <c r="L756" s="121">
        <f>'Agricultural Data'!J756</f>
        <v>0</v>
      </c>
      <c r="M756" s="120" t="str">
        <f>IF(J756=0,"No Data",
IF(     OR(   INDEX('Inputs_Metric 31'!$T$6:$T$141,  MATCH($J756,'Inputs_Metric 31'!$S$6:$S$141,0))  =  "",     INDEX('Inputs_Metric 31'!$T$6:$T$141,MATCH($J756,'Inputs_Metric 31'!$S$6:$S$141,0))="CDL_Rev"),                 "No Mapped Crop",                  INDEX('Inputs_Metric 31'!$T$6:$T$141,MATCH($J756,'Inputs_Metric 31'!$S$6:$S$141,0)   )   )
       )</f>
        <v>No Data</v>
      </c>
      <c r="N756" s="120" t="str">
        <f>IF(J756=0,"No Data",
IF(   OR(     INDEX('Inputs_Metric 31'!$U$6:$U$141,MATCH($J756,'Inputs_Metric 31'!$S$6:$S$141,0))="",     INDEX('Inputs_Metric 31'!$U$6:$U$141,MATCH($J756,'Inputs_Metric 31'!$S$6:$S$141,0))="CDL_Rev"  ),     "No Mapped Crop",INDEX('Inputs_Metric 31'!$U$6:$U$141,MATCH($J756,'Inputs_Metric 31'!$S$6:$S$141,0))))</f>
        <v>No Data</v>
      </c>
      <c r="O756" s="102" t="e">
        <f>IF(N756="No Mapped Crop","",'Inputs_Metric 31'!$H$43*INDEX('Inputs_Metric 31'!$D$6:$D$109,MATCH(CONCATENATE(N756,H756),'Inputs_Metric 31'!$E$6:$E$109,0)))</f>
        <v>#N/A</v>
      </c>
      <c r="P756" s="175" t="e">
        <f>IF(M756="No Mapped Crop","",INDEX('Inputs_Metric 31'!$M$7:$O$26,MATCH(M756,'Inputs_Metric 31'!$G$7:$G$26,0),MATCH('Inputs_Metric 31'!$H$44,'Inputs_Metric 31'!$M$6:$O$6,0)))</f>
        <v>#N/A</v>
      </c>
      <c r="Q756" s="184" t="e">
        <f t="shared" si="40"/>
        <v>#N/A</v>
      </c>
      <c r="R756" s="184" t="e">
        <f t="shared" si="41"/>
        <v>#N/A</v>
      </c>
    </row>
    <row r="757" spans="3:18" x14ac:dyDescent="0.25">
      <c r="C757">
        <f t="shared" si="39"/>
        <v>10</v>
      </c>
      <c r="D757">
        <f>COUNTIF($F$4:F757,F757)</f>
        <v>572</v>
      </c>
      <c r="E757" s="40">
        <f>'Agricultural Data'!C757</f>
        <v>0</v>
      </c>
      <c r="F757" s="40">
        <f>'Agricultural Data'!D757</f>
        <v>0</v>
      </c>
      <c r="G757" s="40">
        <f>'Agricultural Data'!E757</f>
        <v>0</v>
      </c>
      <c r="H757" s="38">
        <f>'Agricultural Data'!F757</f>
        <v>0</v>
      </c>
      <c r="I757" s="38">
        <f>'Agricultural Data'!G757</f>
        <v>0</v>
      </c>
      <c r="J757" s="38">
        <f>'Agricultural Data'!H757</f>
        <v>0</v>
      </c>
      <c r="K757" s="118">
        <f>'Agricultural Data'!I757</f>
        <v>0</v>
      </c>
      <c r="L757" s="121">
        <f>'Agricultural Data'!J757</f>
        <v>0</v>
      </c>
      <c r="M757" s="120" t="str">
        <f>IF(J757=0,"No Data",
IF(     OR(   INDEX('Inputs_Metric 31'!$T$6:$T$141,  MATCH($J757,'Inputs_Metric 31'!$S$6:$S$141,0))  =  "",     INDEX('Inputs_Metric 31'!$T$6:$T$141,MATCH($J757,'Inputs_Metric 31'!$S$6:$S$141,0))="CDL_Rev"),                 "No Mapped Crop",                  INDEX('Inputs_Metric 31'!$T$6:$T$141,MATCH($J757,'Inputs_Metric 31'!$S$6:$S$141,0)   )   )
       )</f>
        <v>No Data</v>
      </c>
      <c r="N757" s="120" t="str">
        <f>IF(J757=0,"No Data",
IF(   OR(     INDEX('Inputs_Metric 31'!$U$6:$U$141,MATCH($J757,'Inputs_Metric 31'!$S$6:$S$141,0))="",     INDEX('Inputs_Metric 31'!$U$6:$U$141,MATCH($J757,'Inputs_Metric 31'!$S$6:$S$141,0))="CDL_Rev"  ),     "No Mapped Crop",INDEX('Inputs_Metric 31'!$U$6:$U$141,MATCH($J757,'Inputs_Metric 31'!$S$6:$S$141,0))))</f>
        <v>No Data</v>
      </c>
      <c r="O757" s="102" t="e">
        <f>IF(N757="No Mapped Crop","",'Inputs_Metric 31'!$H$43*INDEX('Inputs_Metric 31'!$D$6:$D$109,MATCH(CONCATENATE(N757,H757),'Inputs_Metric 31'!$E$6:$E$109,0)))</f>
        <v>#N/A</v>
      </c>
      <c r="P757" s="175" t="e">
        <f>IF(M757="No Mapped Crop","",INDEX('Inputs_Metric 31'!$M$7:$O$26,MATCH(M757,'Inputs_Metric 31'!$G$7:$G$26,0),MATCH('Inputs_Metric 31'!$H$44,'Inputs_Metric 31'!$M$6:$O$6,0)))</f>
        <v>#N/A</v>
      </c>
      <c r="Q757" s="184" t="e">
        <f t="shared" si="40"/>
        <v>#N/A</v>
      </c>
      <c r="R757" s="184" t="e">
        <f t="shared" si="41"/>
        <v>#N/A</v>
      </c>
    </row>
    <row r="758" spans="3:18" x14ac:dyDescent="0.25">
      <c r="C758">
        <f t="shared" si="39"/>
        <v>10</v>
      </c>
      <c r="D758">
        <f>COUNTIF($F$4:F758,F758)</f>
        <v>573</v>
      </c>
      <c r="E758" s="40">
        <f>'Agricultural Data'!C758</f>
        <v>0</v>
      </c>
      <c r="F758" s="40">
        <f>'Agricultural Data'!D758</f>
        <v>0</v>
      </c>
      <c r="G758" s="40">
        <f>'Agricultural Data'!E758</f>
        <v>0</v>
      </c>
      <c r="H758" s="38">
        <f>'Agricultural Data'!F758</f>
        <v>0</v>
      </c>
      <c r="I758" s="38">
        <f>'Agricultural Data'!G758</f>
        <v>0</v>
      </c>
      <c r="J758" s="38">
        <f>'Agricultural Data'!H758</f>
        <v>0</v>
      </c>
      <c r="K758" s="118">
        <f>'Agricultural Data'!I758</f>
        <v>0</v>
      </c>
      <c r="L758" s="121">
        <f>'Agricultural Data'!J758</f>
        <v>0</v>
      </c>
      <c r="M758" s="120" t="str">
        <f>IF(J758=0,"No Data",
IF(     OR(   INDEX('Inputs_Metric 31'!$T$6:$T$141,  MATCH($J758,'Inputs_Metric 31'!$S$6:$S$141,0))  =  "",     INDEX('Inputs_Metric 31'!$T$6:$T$141,MATCH($J758,'Inputs_Metric 31'!$S$6:$S$141,0))="CDL_Rev"),                 "No Mapped Crop",                  INDEX('Inputs_Metric 31'!$T$6:$T$141,MATCH($J758,'Inputs_Metric 31'!$S$6:$S$141,0)   )   )
       )</f>
        <v>No Data</v>
      </c>
      <c r="N758" s="120" t="str">
        <f>IF(J758=0,"No Data",
IF(   OR(     INDEX('Inputs_Metric 31'!$U$6:$U$141,MATCH($J758,'Inputs_Metric 31'!$S$6:$S$141,0))="",     INDEX('Inputs_Metric 31'!$U$6:$U$141,MATCH($J758,'Inputs_Metric 31'!$S$6:$S$141,0))="CDL_Rev"  ),     "No Mapped Crop",INDEX('Inputs_Metric 31'!$U$6:$U$141,MATCH($J758,'Inputs_Metric 31'!$S$6:$S$141,0))))</f>
        <v>No Data</v>
      </c>
      <c r="O758" s="102" t="e">
        <f>IF(N758="No Mapped Crop","",'Inputs_Metric 31'!$H$43*INDEX('Inputs_Metric 31'!$D$6:$D$109,MATCH(CONCATENATE(N758,H758),'Inputs_Metric 31'!$E$6:$E$109,0)))</f>
        <v>#N/A</v>
      </c>
      <c r="P758" s="175" t="e">
        <f>IF(M758="No Mapped Crop","",INDEX('Inputs_Metric 31'!$M$7:$O$26,MATCH(M758,'Inputs_Metric 31'!$G$7:$G$26,0),MATCH('Inputs_Metric 31'!$H$44,'Inputs_Metric 31'!$M$6:$O$6,0)))</f>
        <v>#N/A</v>
      </c>
      <c r="Q758" s="184" t="e">
        <f t="shared" si="40"/>
        <v>#N/A</v>
      </c>
      <c r="R758" s="184" t="e">
        <f t="shared" si="41"/>
        <v>#N/A</v>
      </c>
    </row>
    <row r="759" spans="3:18" x14ac:dyDescent="0.25">
      <c r="C759">
        <f t="shared" si="39"/>
        <v>10</v>
      </c>
      <c r="D759">
        <f>COUNTIF($F$4:F759,F759)</f>
        <v>574</v>
      </c>
      <c r="E759" s="40">
        <f>'Agricultural Data'!C759</f>
        <v>0</v>
      </c>
      <c r="F759" s="40">
        <f>'Agricultural Data'!D759</f>
        <v>0</v>
      </c>
      <c r="G759" s="40">
        <f>'Agricultural Data'!E759</f>
        <v>0</v>
      </c>
      <c r="H759" s="38">
        <f>'Agricultural Data'!F759</f>
        <v>0</v>
      </c>
      <c r="I759" s="38">
        <f>'Agricultural Data'!G759</f>
        <v>0</v>
      </c>
      <c r="J759" s="38">
        <f>'Agricultural Data'!H759</f>
        <v>0</v>
      </c>
      <c r="K759" s="118">
        <f>'Agricultural Data'!I759</f>
        <v>0</v>
      </c>
      <c r="L759" s="121">
        <f>'Agricultural Data'!J759</f>
        <v>0</v>
      </c>
      <c r="M759" s="120" t="str">
        <f>IF(J759=0,"No Data",
IF(     OR(   INDEX('Inputs_Metric 31'!$T$6:$T$141,  MATCH($J759,'Inputs_Metric 31'!$S$6:$S$141,0))  =  "",     INDEX('Inputs_Metric 31'!$T$6:$T$141,MATCH($J759,'Inputs_Metric 31'!$S$6:$S$141,0))="CDL_Rev"),                 "No Mapped Crop",                  INDEX('Inputs_Metric 31'!$T$6:$T$141,MATCH($J759,'Inputs_Metric 31'!$S$6:$S$141,0)   )   )
       )</f>
        <v>No Data</v>
      </c>
      <c r="N759" s="120" t="str">
        <f>IF(J759=0,"No Data",
IF(   OR(     INDEX('Inputs_Metric 31'!$U$6:$U$141,MATCH($J759,'Inputs_Metric 31'!$S$6:$S$141,0))="",     INDEX('Inputs_Metric 31'!$U$6:$U$141,MATCH($J759,'Inputs_Metric 31'!$S$6:$S$141,0))="CDL_Rev"  ),     "No Mapped Crop",INDEX('Inputs_Metric 31'!$U$6:$U$141,MATCH($J759,'Inputs_Metric 31'!$S$6:$S$141,0))))</f>
        <v>No Data</v>
      </c>
      <c r="O759" s="102" t="e">
        <f>IF(N759="No Mapped Crop","",'Inputs_Metric 31'!$H$43*INDEX('Inputs_Metric 31'!$D$6:$D$109,MATCH(CONCATENATE(N759,H759),'Inputs_Metric 31'!$E$6:$E$109,0)))</f>
        <v>#N/A</v>
      </c>
      <c r="P759" s="175" t="e">
        <f>IF(M759="No Mapped Crop","",INDEX('Inputs_Metric 31'!$M$7:$O$26,MATCH(M759,'Inputs_Metric 31'!$G$7:$G$26,0),MATCH('Inputs_Metric 31'!$H$44,'Inputs_Metric 31'!$M$6:$O$6,0)))</f>
        <v>#N/A</v>
      </c>
      <c r="Q759" s="184" t="e">
        <f t="shared" si="40"/>
        <v>#N/A</v>
      </c>
      <c r="R759" s="184" t="e">
        <f t="shared" si="41"/>
        <v>#N/A</v>
      </c>
    </row>
    <row r="760" spans="3:18" x14ac:dyDescent="0.25">
      <c r="C760">
        <f t="shared" si="39"/>
        <v>10</v>
      </c>
      <c r="D760">
        <f>COUNTIF($F$4:F760,F760)</f>
        <v>575</v>
      </c>
      <c r="E760" s="40">
        <f>'Agricultural Data'!C760</f>
        <v>0</v>
      </c>
      <c r="F760" s="40">
        <f>'Agricultural Data'!D760</f>
        <v>0</v>
      </c>
      <c r="G760" s="40">
        <f>'Agricultural Data'!E760</f>
        <v>0</v>
      </c>
      <c r="H760" s="38">
        <f>'Agricultural Data'!F760</f>
        <v>0</v>
      </c>
      <c r="I760" s="38">
        <f>'Agricultural Data'!G760</f>
        <v>0</v>
      </c>
      <c r="J760" s="38">
        <f>'Agricultural Data'!H760</f>
        <v>0</v>
      </c>
      <c r="K760" s="118">
        <f>'Agricultural Data'!I760</f>
        <v>0</v>
      </c>
      <c r="L760" s="121">
        <f>'Agricultural Data'!J760</f>
        <v>0</v>
      </c>
      <c r="M760" s="120" t="str">
        <f>IF(J760=0,"No Data",
IF(     OR(   INDEX('Inputs_Metric 31'!$T$6:$T$141,  MATCH($J760,'Inputs_Metric 31'!$S$6:$S$141,0))  =  "",     INDEX('Inputs_Metric 31'!$T$6:$T$141,MATCH($J760,'Inputs_Metric 31'!$S$6:$S$141,0))="CDL_Rev"),                 "No Mapped Crop",                  INDEX('Inputs_Metric 31'!$T$6:$T$141,MATCH($J760,'Inputs_Metric 31'!$S$6:$S$141,0)   )   )
       )</f>
        <v>No Data</v>
      </c>
      <c r="N760" s="120" t="str">
        <f>IF(J760=0,"No Data",
IF(   OR(     INDEX('Inputs_Metric 31'!$U$6:$U$141,MATCH($J760,'Inputs_Metric 31'!$S$6:$S$141,0))="",     INDEX('Inputs_Metric 31'!$U$6:$U$141,MATCH($J760,'Inputs_Metric 31'!$S$6:$S$141,0))="CDL_Rev"  ),     "No Mapped Crop",INDEX('Inputs_Metric 31'!$U$6:$U$141,MATCH($J760,'Inputs_Metric 31'!$S$6:$S$141,0))))</f>
        <v>No Data</v>
      </c>
      <c r="O760" s="102" t="e">
        <f>IF(N760="No Mapped Crop","",'Inputs_Metric 31'!$H$43*INDEX('Inputs_Metric 31'!$D$6:$D$109,MATCH(CONCATENATE(N760,H760),'Inputs_Metric 31'!$E$6:$E$109,0)))</f>
        <v>#N/A</v>
      </c>
      <c r="P760" s="175" t="e">
        <f>IF(M760="No Mapped Crop","",INDEX('Inputs_Metric 31'!$M$7:$O$26,MATCH(M760,'Inputs_Metric 31'!$G$7:$G$26,0),MATCH('Inputs_Metric 31'!$H$44,'Inputs_Metric 31'!$M$6:$O$6,0)))</f>
        <v>#N/A</v>
      </c>
      <c r="Q760" s="184" t="e">
        <f t="shared" si="40"/>
        <v>#N/A</v>
      </c>
      <c r="R760" s="184" t="e">
        <f t="shared" si="41"/>
        <v>#N/A</v>
      </c>
    </row>
    <row r="761" spans="3:18" x14ac:dyDescent="0.25">
      <c r="C761">
        <f t="shared" si="39"/>
        <v>10</v>
      </c>
      <c r="D761">
        <f>COUNTIF($F$4:F761,F761)</f>
        <v>576</v>
      </c>
      <c r="E761" s="40">
        <f>'Agricultural Data'!C761</f>
        <v>0</v>
      </c>
      <c r="F761" s="40">
        <f>'Agricultural Data'!D761</f>
        <v>0</v>
      </c>
      <c r="G761" s="40">
        <f>'Agricultural Data'!E761</f>
        <v>0</v>
      </c>
      <c r="H761" s="38">
        <f>'Agricultural Data'!F761</f>
        <v>0</v>
      </c>
      <c r="I761" s="38">
        <f>'Agricultural Data'!G761</f>
        <v>0</v>
      </c>
      <c r="J761" s="38">
        <f>'Agricultural Data'!H761</f>
        <v>0</v>
      </c>
      <c r="K761" s="118">
        <f>'Agricultural Data'!I761</f>
        <v>0</v>
      </c>
      <c r="L761" s="121">
        <f>'Agricultural Data'!J761</f>
        <v>0</v>
      </c>
      <c r="M761" s="120" t="str">
        <f>IF(J761=0,"No Data",
IF(     OR(   INDEX('Inputs_Metric 31'!$T$6:$T$141,  MATCH($J761,'Inputs_Metric 31'!$S$6:$S$141,0))  =  "",     INDEX('Inputs_Metric 31'!$T$6:$T$141,MATCH($J761,'Inputs_Metric 31'!$S$6:$S$141,0))="CDL_Rev"),                 "No Mapped Crop",                  INDEX('Inputs_Metric 31'!$T$6:$T$141,MATCH($J761,'Inputs_Metric 31'!$S$6:$S$141,0)   )   )
       )</f>
        <v>No Data</v>
      </c>
      <c r="N761" s="120" t="str">
        <f>IF(J761=0,"No Data",
IF(   OR(     INDEX('Inputs_Metric 31'!$U$6:$U$141,MATCH($J761,'Inputs_Metric 31'!$S$6:$S$141,0))="",     INDEX('Inputs_Metric 31'!$U$6:$U$141,MATCH($J761,'Inputs_Metric 31'!$S$6:$S$141,0))="CDL_Rev"  ),     "No Mapped Crop",INDEX('Inputs_Metric 31'!$U$6:$U$141,MATCH($J761,'Inputs_Metric 31'!$S$6:$S$141,0))))</f>
        <v>No Data</v>
      </c>
      <c r="O761" s="102" t="e">
        <f>IF(N761="No Mapped Crop","",'Inputs_Metric 31'!$H$43*INDEX('Inputs_Metric 31'!$D$6:$D$109,MATCH(CONCATENATE(N761,H761),'Inputs_Metric 31'!$E$6:$E$109,0)))</f>
        <v>#N/A</v>
      </c>
      <c r="P761" s="175" t="e">
        <f>IF(M761="No Mapped Crop","",INDEX('Inputs_Metric 31'!$M$7:$O$26,MATCH(M761,'Inputs_Metric 31'!$G$7:$G$26,0),MATCH('Inputs_Metric 31'!$H$44,'Inputs_Metric 31'!$M$6:$O$6,0)))</f>
        <v>#N/A</v>
      </c>
      <c r="Q761" s="184" t="e">
        <f t="shared" si="40"/>
        <v>#N/A</v>
      </c>
      <c r="R761" s="184" t="e">
        <f t="shared" si="41"/>
        <v>#N/A</v>
      </c>
    </row>
    <row r="762" spans="3:18" x14ac:dyDescent="0.25">
      <c r="C762">
        <f t="shared" si="39"/>
        <v>10</v>
      </c>
      <c r="D762">
        <f>COUNTIF($F$4:F762,F762)</f>
        <v>577</v>
      </c>
      <c r="E762" s="40">
        <f>'Agricultural Data'!C762</f>
        <v>0</v>
      </c>
      <c r="F762" s="40">
        <f>'Agricultural Data'!D762</f>
        <v>0</v>
      </c>
      <c r="G762" s="40">
        <f>'Agricultural Data'!E762</f>
        <v>0</v>
      </c>
      <c r="H762" s="38">
        <f>'Agricultural Data'!F762</f>
        <v>0</v>
      </c>
      <c r="I762" s="38">
        <f>'Agricultural Data'!G762</f>
        <v>0</v>
      </c>
      <c r="J762" s="38">
        <f>'Agricultural Data'!H762</f>
        <v>0</v>
      </c>
      <c r="K762" s="118">
        <f>'Agricultural Data'!I762</f>
        <v>0</v>
      </c>
      <c r="L762" s="121">
        <f>'Agricultural Data'!J762</f>
        <v>0</v>
      </c>
      <c r="M762" s="120" t="str">
        <f>IF(J762=0,"No Data",
IF(     OR(   INDEX('Inputs_Metric 31'!$T$6:$T$141,  MATCH($J762,'Inputs_Metric 31'!$S$6:$S$141,0))  =  "",     INDEX('Inputs_Metric 31'!$T$6:$T$141,MATCH($J762,'Inputs_Metric 31'!$S$6:$S$141,0))="CDL_Rev"),                 "No Mapped Crop",                  INDEX('Inputs_Metric 31'!$T$6:$T$141,MATCH($J762,'Inputs_Metric 31'!$S$6:$S$141,0)   )   )
       )</f>
        <v>No Data</v>
      </c>
      <c r="N762" s="120" t="str">
        <f>IF(J762=0,"No Data",
IF(   OR(     INDEX('Inputs_Metric 31'!$U$6:$U$141,MATCH($J762,'Inputs_Metric 31'!$S$6:$S$141,0))="",     INDEX('Inputs_Metric 31'!$U$6:$U$141,MATCH($J762,'Inputs_Metric 31'!$S$6:$S$141,0))="CDL_Rev"  ),     "No Mapped Crop",INDEX('Inputs_Metric 31'!$U$6:$U$141,MATCH($J762,'Inputs_Metric 31'!$S$6:$S$141,0))))</f>
        <v>No Data</v>
      </c>
      <c r="O762" s="102" t="e">
        <f>IF(N762="No Mapped Crop","",'Inputs_Metric 31'!$H$43*INDEX('Inputs_Metric 31'!$D$6:$D$109,MATCH(CONCATENATE(N762,H762),'Inputs_Metric 31'!$E$6:$E$109,0)))</f>
        <v>#N/A</v>
      </c>
      <c r="P762" s="175" t="e">
        <f>IF(M762="No Mapped Crop","",INDEX('Inputs_Metric 31'!$M$7:$O$26,MATCH(M762,'Inputs_Metric 31'!$G$7:$G$26,0),MATCH('Inputs_Metric 31'!$H$44,'Inputs_Metric 31'!$M$6:$O$6,0)))</f>
        <v>#N/A</v>
      </c>
      <c r="Q762" s="184" t="e">
        <f t="shared" si="40"/>
        <v>#N/A</v>
      </c>
      <c r="R762" s="184" t="e">
        <f t="shared" si="41"/>
        <v>#N/A</v>
      </c>
    </row>
    <row r="763" spans="3:18" x14ac:dyDescent="0.25">
      <c r="C763">
        <f t="shared" si="39"/>
        <v>10</v>
      </c>
      <c r="D763">
        <f>COUNTIF($F$4:F763,F763)</f>
        <v>578</v>
      </c>
      <c r="E763" s="40">
        <f>'Agricultural Data'!C763</f>
        <v>0</v>
      </c>
      <c r="F763" s="40">
        <f>'Agricultural Data'!D763</f>
        <v>0</v>
      </c>
      <c r="G763" s="40">
        <f>'Agricultural Data'!E763</f>
        <v>0</v>
      </c>
      <c r="H763" s="38">
        <f>'Agricultural Data'!F763</f>
        <v>0</v>
      </c>
      <c r="I763" s="38">
        <f>'Agricultural Data'!G763</f>
        <v>0</v>
      </c>
      <c r="J763" s="38">
        <f>'Agricultural Data'!H763</f>
        <v>0</v>
      </c>
      <c r="K763" s="118">
        <f>'Agricultural Data'!I763</f>
        <v>0</v>
      </c>
      <c r="L763" s="121">
        <f>'Agricultural Data'!J763</f>
        <v>0</v>
      </c>
      <c r="M763" s="120" t="str">
        <f>IF(J763=0,"No Data",
IF(     OR(   INDEX('Inputs_Metric 31'!$T$6:$T$141,  MATCH($J763,'Inputs_Metric 31'!$S$6:$S$141,0))  =  "",     INDEX('Inputs_Metric 31'!$T$6:$T$141,MATCH($J763,'Inputs_Metric 31'!$S$6:$S$141,0))="CDL_Rev"),                 "No Mapped Crop",                  INDEX('Inputs_Metric 31'!$T$6:$T$141,MATCH($J763,'Inputs_Metric 31'!$S$6:$S$141,0)   )   )
       )</f>
        <v>No Data</v>
      </c>
      <c r="N763" s="120" t="str">
        <f>IF(J763=0,"No Data",
IF(   OR(     INDEX('Inputs_Metric 31'!$U$6:$U$141,MATCH($J763,'Inputs_Metric 31'!$S$6:$S$141,0))="",     INDEX('Inputs_Metric 31'!$U$6:$U$141,MATCH($J763,'Inputs_Metric 31'!$S$6:$S$141,0))="CDL_Rev"  ),     "No Mapped Crop",INDEX('Inputs_Metric 31'!$U$6:$U$141,MATCH($J763,'Inputs_Metric 31'!$S$6:$S$141,0))))</f>
        <v>No Data</v>
      </c>
      <c r="O763" s="102" t="e">
        <f>IF(N763="No Mapped Crop","",'Inputs_Metric 31'!$H$43*INDEX('Inputs_Metric 31'!$D$6:$D$109,MATCH(CONCATENATE(N763,H763),'Inputs_Metric 31'!$E$6:$E$109,0)))</f>
        <v>#N/A</v>
      </c>
      <c r="P763" s="175" t="e">
        <f>IF(M763="No Mapped Crop","",INDEX('Inputs_Metric 31'!$M$7:$O$26,MATCH(M763,'Inputs_Metric 31'!$G$7:$G$26,0),MATCH('Inputs_Metric 31'!$H$44,'Inputs_Metric 31'!$M$6:$O$6,0)))</f>
        <v>#N/A</v>
      </c>
      <c r="Q763" s="184" t="e">
        <f t="shared" si="40"/>
        <v>#N/A</v>
      </c>
      <c r="R763" s="184" t="e">
        <f t="shared" si="41"/>
        <v>#N/A</v>
      </c>
    </row>
    <row r="764" spans="3:18" x14ac:dyDescent="0.25">
      <c r="C764">
        <f t="shared" si="39"/>
        <v>10</v>
      </c>
      <c r="D764">
        <f>COUNTIF($F$4:F764,F764)</f>
        <v>579</v>
      </c>
      <c r="E764" s="40">
        <f>'Agricultural Data'!C764</f>
        <v>0</v>
      </c>
      <c r="F764" s="40">
        <f>'Agricultural Data'!D764</f>
        <v>0</v>
      </c>
      <c r="G764" s="40">
        <f>'Agricultural Data'!E764</f>
        <v>0</v>
      </c>
      <c r="H764" s="38">
        <f>'Agricultural Data'!F764</f>
        <v>0</v>
      </c>
      <c r="I764" s="38">
        <f>'Agricultural Data'!G764</f>
        <v>0</v>
      </c>
      <c r="J764" s="38">
        <f>'Agricultural Data'!H764</f>
        <v>0</v>
      </c>
      <c r="K764" s="118">
        <f>'Agricultural Data'!I764</f>
        <v>0</v>
      </c>
      <c r="L764" s="121">
        <f>'Agricultural Data'!J764</f>
        <v>0</v>
      </c>
      <c r="M764" s="120" t="str">
        <f>IF(J764=0,"No Data",
IF(     OR(   INDEX('Inputs_Metric 31'!$T$6:$T$141,  MATCH($J764,'Inputs_Metric 31'!$S$6:$S$141,0))  =  "",     INDEX('Inputs_Metric 31'!$T$6:$T$141,MATCH($J764,'Inputs_Metric 31'!$S$6:$S$141,0))="CDL_Rev"),                 "No Mapped Crop",                  INDEX('Inputs_Metric 31'!$T$6:$T$141,MATCH($J764,'Inputs_Metric 31'!$S$6:$S$141,0)   )   )
       )</f>
        <v>No Data</v>
      </c>
      <c r="N764" s="120" t="str">
        <f>IF(J764=0,"No Data",
IF(   OR(     INDEX('Inputs_Metric 31'!$U$6:$U$141,MATCH($J764,'Inputs_Metric 31'!$S$6:$S$141,0))="",     INDEX('Inputs_Metric 31'!$U$6:$U$141,MATCH($J764,'Inputs_Metric 31'!$S$6:$S$141,0))="CDL_Rev"  ),     "No Mapped Crop",INDEX('Inputs_Metric 31'!$U$6:$U$141,MATCH($J764,'Inputs_Metric 31'!$S$6:$S$141,0))))</f>
        <v>No Data</v>
      </c>
      <c r="O764" s="102" t="e">
        <f>IF(N764="No Mapped Crop","",'Inputs_Metric 31'!$H$43*INDEX('Inputs_Metric 31'!$D$6:$D$109,MATCH(CONCATENATE(N764,H764),'Inputs_Metric 31'!$E$6:$E$109,0)))</f>
        <v>#N/A</v>
      </c>
      <c r="P764" s="175" t="e">
        <f>IF(M764="No Mapped Crop","",INDEX('Inputs_Metric 31'!$M$7:$O$26,MATCH(M764,'Inputs_Metric 31'!$G$7:$G$26,0),MATCH('Inputs_Metric 31'!$H$44,'Inputs_Metric 31'!$M$6:$O$6,0)))</f>
        <v>#N/A</v>
      </c>
      <c r="Q764" s="184" t="e">
        <f t="shared" si="40"/>
        <v>#N/A</v>
      </c>
      <c r="R764" s="184" t="e">
        <f t="shared" si="41"/>
        <v>#N/A</v>
      </c>
    </row>
    <row r="765" spans="3:18" x14ac:dyDescent="0.25">
      <c r="C765">
        <f t="shared" si="39"/>
        <v>10</v>
      </c>
      <c r="D765">
        <f>COUNTIF($F$4:F765,F765)</f>
        <v>580</v>
      </c>
      <c r="E765" s="40">
        <f>'Agricultural Data'!C765</f>
        <v>0</v>
      </c>
      <c r="F765" s="40">
        <f>'Agricultural Data'!D765</f>
        <v>0</v>
      </c>
      <c r="G765" s="40">
        <f>'Agricultural Data'!E765</f>
        <v>0</v>
      </c>
      <c r="H765" s="38">
        <f>'Agricultural Data'!F765</f>
        <v>0</v>
      </c>
      <c r="I765" s="38">
        <f>'Agricultural Data'!G765</f>
        <v>0</v>
      </c>
      <c r="J765" s="38">
        <f>'Agricultural Data'!H765</f>
        <v>0</v>
      </c>
      <c r="K765" s="118">
        <f>'Agricultural Data'!I765</f>
        <v>0</v>
      </c>
      <c r="L765" s="121">
        <f>'Agricultural Data'!J765</f>
        <v>0</v>
      </c>
      <c r="M765" s="120" t="str">
        <f>IF(J765=0,"No Data",
IF(     OR(   INDEX('Inputs_Metric 31'!$T$6:$T$141,  MATCH($J765,'Inputs_Metric 31'!$S$6:$S$141,0))  =  "",     INDEX('Inputs_Metric 31'!$T$6:$T$141,MATCH($J765,'Inputs_Metric 31'!$S$6:$S$141,0))="CDL_Rev"),                 "No Mapped Crop",                  INDEX('Inputs_Metric 31'!$T$6:$T$141,MATCH($J765,'Inputs_Metric 31'!$S$6:$S$141,0)   )   )
       )</f>
        <v>No Data</v>
      </c>
      <c r="N765" s="120" t="str">
        <f>IF(J765=0,"No Data",
IF(   OR(     INDEX('Inputs_Metric 31'!$U$6:$U$141,MATCH($J765,'Inputs_Metric 31'!$S$6:$S$141,0))="",     INDEX('Inputs_Metric 31'!$U$6:$U$141,MATCH($J765,'Inputs_Metric 31'!$S$6:$S$141,0))="CDL_Rev"  ),     "No Mapped Crop",INDEX('Inputs_Metric 31'!$U$6:$U$141,MATCH($J765,'Inputs_Metric 31'!$S$6:$S$141,0))))</f>
        <v>No Data</v>
      </c>
      <c r="O765" s="102" t="e">
        <f>IF(N765="No Mapped Crop","",'Inputs_Metric 31'!$H$43*INDEX('Inputs_Metric 31'!$D$6:$D$109,MATCH(CONCATENATE(N765,H765),'Inputs_Metric 31'!$E$6:$E$109,0)))</f>
        <v>#N/A</v>
      </c>
      <c r="P765" s="175" t="e">
        <f>IF(M765="No Mapped Crop","",INDEX('Inputs_Metric 31'!$M$7:$O$26,MATCH(M765,'Inputs_Metric 31'!$G$7:$G$26,0),MATCH('Inputs_Metric 31'!$H$44,'Inputs_Metric 31'!$M$6:$O$6,0)))</f>
        <v>#N/A</v>
      </c>
      <c r="Q765" s="184" t="e">
        <f t="shared" si="40"/>
        <v>#N/A</v>
      </c>
      <c r="R765" s="184" t="e">
        <f t="shared" si="41"/>
        <v>#N/A</v>
      </c>
    </row>
    <row r="766" spans="3:18" x14ac:dyDescent="0.25">
      <c r="C766">
        <f t="shared" si="39"/>
        <v>10</v>
      </c>
      <c r="D766">
        <f>COUNTIF($F$4:F766,F766)</f>
        <v>581</v>
      </c>
      <c r="E766" s="40">
        <f>'Agricultural Data'!C766</f>
        <v>0</v>
      </c>
      <c r="F766" s="40">
        <f>'Agricultural Data'!D766</f>
        <v>0</v>
      </c>
      <c r="G766" s="40">
        <f>'Agricultural Data'!E766</f>
        <v>0</v>
      </c>
      <c r="H766" s="38">
        <f>'Agricultural Data'!F766</f>
        <v>0</v>
      </c>
      <c r="I766" s="38">
        <f>'Agricultural Data'!G766</f>
        <v>0</v>
      </c>
      <c r="J766" s="38">
        <f>'Agricultural Data'!H766</f>
        <v>0</v>
      </c>
      <c r="K766" s="118">
        <f>'Agricultural Data'!I766</f>
        <v>0</v>
      </c>
      <c r="L766" s="121">
        <f>'Agricultural Data'!J766</f>
        <v>0</v>
      </c>
      <c r="M766" s="120" t="str">
        <f>IF(J766=0,"No Data",
IF(     OR(   INDEX('Inputs_Metric 31'!$T$6:$T$141,  MATCH($J766,'Inputs_Metric 31'!$S$6:$S$141,0))  =  "",     INDEX('Inputs_Metric 31'!$T$6:$T$141,MATCH($J766,'Inputs_Metric 31'!$S$6:$S$141,0))="CDL_Rev"),                 "No Mapped Crop",                  INDEX('Inputs_Metric 31'!$T$6:$T$141,MATCH($J766,'Inputs_Metric 31'!$S$6:$S$141,0)   )   )
       )</f>
        <v>No Data</v>
      </c>
      <c r="N766" s="120" t="str">
        <f>IF(J766=0,"No Data",
IF(   OR(     INDEX('Inputs_Metric 31'!$U$6:$U$141,MATCH($J766,'Inputs_Metric 31'!$S$6:$S$141,0))="",     INDEX('Inputs_Metric 31'!$U$6:$U$141,MATCH($J766,'Inputs_Metric 31'!$S$6:$S$141,0))="CDL_Rev"  ),     "No Mapped Crop",INDEX('Inputs_Metric 31'!$U$6:$U$141,MATCH($J766,'Inputs_Metric 31'!$S$6:$S$141,0))))</f>
        <v>No Data</v>
      </c>
      <c r="O766" s="102" t="e">
        <f>IF(N766="No Mapped Crop","",'Inputs_Metric 31'!$H$43*INDEX('Inputs_Metric 31'!$D$6:$D$109,MATCH(CONCATENATE(N766,H766),'Inputs_Metric 31'!$E$6:$E$109,0)))</f>
        <v>#N/A</v>
      </c>
      <c r="P766" s="175" t="e">
        <f>IF(M766="No Mapped Crop","",INDEX('Inputs_Metric 31'!$M$7:$O$26,MATCH(M766,'Inputs_Metric 31'!$G$7:$G$26,0),MATCH('Inputs_Metric 31'!$H$44,'Inputs_Metric 31'!$M$6:$O$6,0)))</f>
        <v>#N/A</v>
      </c>
      <c r="Q766" s="184" t="e">
        <f t="shared" si="40"/>
        <v>#N/A</v>
      </c>
      <c r="R766" s="184" t="e">
        <f t="shared" si="41"/>
        <v>#N/A</v>
      </c>
    </row>
    <row r="767" spans="3:18" x14ac:dyDescent="0.25">
      <c r="C767">
        <f t="shared" si="39"/>
        <v>10</v>
      </c>
      <c r="D767">
        <f>COUNTIF($F$4:F767,F767)</f>
        <v>582</v>
      </c>
      <c r="E767" s="40">
        <f>'Agricultural Data'!C767</f>
        <v>0</v>
      </c>
      <c r="F767" s="40">
        <f>'Agricultural Data'!D767</f>
        <v>0</v>
      </c>
      <c r="G767" s="40">
        <f>'Agricultural Data'!E767</f>
        <v>0</v>
      </c>
      <c r="H767" s="38">
        <f>'Agricultural Data'!F767</f>
        <v>0</v>
      </c>
      <c r="I767" s="38">
        <f>'Agricultural Data'!G767</f>
        <v>0</v>
      </c>
      <c r="J767" s="38">
        <f>'Agricultural Data'!H767</f>
        <v>0</v>
      </c>
      <c r="K767" s="118">
        <f>'Agricultural Data'!I767</f>
        <v>0</v>
      </c>
      <c r="L767" s="121">
        <f>'Agricultural Data'!J767</f>
        <v>0</v>
      </c>
      <c r="M767" s="120" t="str">
        <f>IF(J767=0,"No Data",
IF(     OR(   INDEX('Inputs_Metric 31'!$T$6:$T$141,  MATCH($J767,'Inputs_Metric 31'!$S$6:$S$141,0))  =  "",     INDEX('Inputs_Metric 31'!$T$6:$T$141,MATCH($J767,'Inputs_Metric 31'!$S$6:$S$141,0))="CDL_Rev"),                 "No Mapped Crop",                  INDEX('Inputs_Metric 31'!$T$6:$T$141,MATCH($J767,'Inputs_Metric 31'!$S$6:$S$141,0)   )   )
       )</f>
        <v>No Data</v>
      </c>
      <c r="N767" s="120" t="str">
        <f>IF(J767=0,"No Data",
IF(   OR(     INDEX('Inputs_Metric 31'!$U$6:$U$141,MATCH($J767,'Inputs_Metric 31'!$S$6:$S$141,0))="",     INDEX('Inputs_Metric 31'!$U$6:$U$141,MATCH($J767,'Inputs_Metric 31'!$S$6:$S$141,0))="CDL_Rev"  ),     "No Mapped Crop",INDEX('Inputs_Metric 31'!$U$6:$U$141,MATCH($J767,'Inputs_Metric 31'!$S$6:$S$141,0))))</f>
        <v>No Data</v>
      </c>
      <c r="O767" s="102" t="e">
        <f>IF(N767="No Mapped Crop","",'Inputs_Metric 31'!$H$43*INDEX('Inputs_Metric 31'!$D$6:$D$109,MATCH(CONCATENATE(N767,H767),'Inputs_Metric 31'!$E$6:$E$109,0)))</f>
        <v>#N/A</v>
      </c>
      <c r="P767" s="175" t="e">
        <f>IF(M767="No Mapped Crop","",INDEX('Inputs_Metric 31'!$M$7:$O$26,MATCH(M767,'Inputs_Metric 31'!$G$7:$G$26,0),MATCH('Inputs_Metric 31'!$H$44,'Inputs_Metric 31'!$M$6:$O$6,0)))</f>
        <v>#N/A</v>
      </c>
      <c r="Q767" s="184" t="e">
        <f t="shared" si="40"/>
        <v>#N/A</v>
      </c>
      <c r="R767" s="184" t="e">
        <f t="shared" si="41"/>
        <v>#N/A</v>
      </c>
    </row>
    <row r="768" spans="3:18" x14ac:dyDescent="0.25">
      <c r="C768">
        <f t="shared" si="39"/>
        <v>10</v>
      </c>
      <c r="D768">
        <f>COUNTIF($F$4:F768,F768)</f>
        <v>583</v>
      </c>
      <c r="E768" s="40">
        <f>'Agricultural Data'!C768</f>
        <v>0</v>
      </c>
      <c r="F768" s="40">
        <f>'Agricultural Data'!D768</f>
        <v>0</v>
      </c>
      <c r="G768" s="40">
        <f>'Agricultural Data'!E768</f>
        <v>0</v>
      </c>
      <c r="H768" s="38">
        <f>'Agricultural Data'!F768</f>
        <v>0</v>
      </c>
      <c r="I768" s="38">
        <f>'Agricultural Data'!G768</f>
        <v>0</v>
      </c>
      <c r="J768" s="38">
        <f>'Agricultural Data'!H768</f>
        <v>0</v>
      </c>
      <c r="K768" s="118">
        <f>'Agricultural Data'!I768</f>
        <v>0</v>
      </c>
      <c r="L768" s="121">
        <f>'Agricultural Data'!J768</f>
        <v>0</v>
      </c>
      <c r="M768" s="120" t="str">
        <f>IF(J768=0,"No Data",
IF(     OR(   INDEX('Inputs_Metric 31'!$T$6:$T$141,  MATCH($J768,'Inputs_Metric 31'!$S$6:$S$141,0))  =  "",     INDEX('Inputs_Metric 31'!$T$6:$T$141,MATCH($J768,'Inputs_Metric 31'!$S$6:$S$141,0))="CDL_Rev"),                 "No Mapped Crop",                  INDEX('Inputs_Metric 31'!$T$6:$T$141,MATCH($J768,'Inputs_Metric 31'!$S$6:$S$141,0)   )   )
       )</f>
        <v>No Data</v>
      </c>
      <c r="N768" s="120" t="str">
        <f>IF(J768=0,"No Data",
IF(   OR(     INDEX('Inputs_Metric 31'!$U$6:$U$141,MATCH($J768,'Inputs_Metric 31'!$S$6:$S$141,0))="",     INDEX('Inputs_Metric 31'!$U$6:$U$141,MATCH($J768,'Inputs_Metric 31'!$S$6:$S$141,0))="CDL_Rev"  ),     "No Mapped Crop",INDEX('Inputs_Metric 31'!$U$6:$U$141,MATCH($J768,'Inputs_Metric 31'!$S$6:$S$141,0))))</f>
        <v>No Data</v>
      </c>
      <c r="O768" s="102" t="e">
        <f>IF(N768="No Mapped Crop","",'Inputs_Metric 31'!$H$43*INDEX('Inputs_Metric 31'!$D$6:$D$109,MATCH(CONCATENATE(N768,H768),'Inputs_Metric 31'!$E$6:$E$109,0)))</f>
        <v>#N/A</v>
      </c>
      <c r="P768" s="175" t="e">
        <f>IF(M768="No Mapped Crop","",INDEX('Inputs_Metric 31'!$M$7:$O$26,MATCH(M768,'Inputs_Metric 31'!$G$7:$G$26,0),MATCH('Inputs_Metric 31'!$H$44,'Inputs_Metric 31'!$M$6:$O$6,0)))</f>
        <v>#N/A</v>
      </c>
      <c r="Q768" s="184" t="e">
        <f t="shared" si="40"/>
        <v>#N/A</v>
      </c>
      <c r="R768" s="184" t="e">
        <f t="shared" si="41"/>
        <v>#N/A</v>
      </c>
    </row>
    <row r="769" spans="3:18" x14ac:dyDescent="0.25">
      <c r="C769">
        <f t="shared" si="39"/>
        <v>10</v>
      </c>
      <c r="D769">
        <f>COUNTIF($F$4:F769,F769)</f>
        <v>584</v>
      </c>
      <c r="E769" s="40">
        <f>'Agricultural Data'!C769</f>
        <v>0</v>
      </c>
      <c r="F769" s="40">
        <f>'Agricultural Data'!D769</f>
        <v>0</v>
      </c>
      <c r="G769" s="40">
        <f>'Agricultural Data'!E769</f>
        <v>0</v>
      </c>
      <c r="H769" s="38">
        <f>'Agricultural Data'!F769</f>
        <v>0</v>
      </c>
      <c r="I769" s="38">
        <f>'Agricultural Data'!G769</f>
        <v>0</v>
      </c>
      <c r="J769" s="38">
        <f>'Agricultural Data'!H769</f>
        <v>0</v>
      </c>
      <c r="K769" s="118">
        <f>'Agricultural Data'!I769</f>
        <v>0</v>
      </c>
      <c r="L769" s="121">
        <f>'Agricultural Data'!J769</f>
        <v>0</v>
      </c>
      <c r="M769" s="120" t="str">
        <f>IF(J769=0,"No Data",
IF(     OR(   INDEX('Inputs_Metric 31'!$T$6:$T$141,  MATCH($J769,'Inputs_Metric 31'!$S$6:$S$141,0))  =  "",     INDEX('Inputs_Metric 31'!$T$6:$T$141,MATCH($J769,'Inputs_Metric 31'!$S$6:$S$141,0))="CDL_Rev"),                 "No Mapped Crop",                  INDEX('Inputs_Metric 31'!$T$6:$T$141,MATCH($J769,'Inputs_Metric 31'!$S$6:$S$141,0)   )   )
       )</f>
        <v>No Data</v>
      </c>
      <c r="N769" s="120" t="str">
        <f>IF(J769=0,"No Data",
IF(   OR(     INDEX('Inputs_Metric 31'!$U$6:$U$141,MATCH($J769,'Inputs_Metric 31'!$S$6:$S$141,0))="",     INDEX('Inputs_Metric 31'!$U$6:$U$141,MATCH($J769,'Inputs_Metric 31'!$S$6:$S$141,0))="CDL_Rev"  ),     "No Mapped Crop",INDEX('Inputs_Metric 31'!$U$6:$U$141,MATCH($J769,'Inputs_Metric 31'!$S$6:$S$141,0))))</f>
        <v>No Data</v>
      </c>
      <c r="O769" s="102" t="e">
        <f>IF(N769="No Mapped Crop","",'Inputs_Metric 31'!$H$43*INDEX('Inputs_Metric 31'!$D$6:$D$109,MATCH(CONCATENATE(N769,H769),'Inputs_Metric 31'!$E$6:$E$109,0)))</f>
        <v>#N/A</v>
      </c>
      <c r="P769" s="175" t="e">
        <f>IF(M769="No Mapped Crop","",INDEX('Inputs_Metric 31'!$M$7:$O$26,MATCH(M769,'Inputs_Metric 31'!$G$7:$G$26,0),MATCH('Inputs_Metric 31'!$H$44,'Inputs_Metric 31'!$M$6:$O$6,0)))</f>
        <v>#N/A</v>
      </c>
      <c r="Q769" s="184" t="e">
        <f t="shared" si="40"/>
        <v>#N/A</v>
      </c>
      <c r="R769" s="184" t="e">
        <f t="shared" si="41"/>
        <v>#N/A</v>
      </c>
    </row>
    <row r="770" spans="3:18" x14ac:dyDescent="0.25">
      <c r="C770">
        <f t="shared" si="39"/>
        <v>10</v>
      </c>
      <c r="D770">
        <f>COUNTIF($F$4:F770,F770)</f>
        <v>585</v>
      </c>
      <c r="E770" s="40">
        <f>'Agricultural Data'!C770</f>
        <v>0</v>
      </c>
      <c r="F770" s="40">
        <f>'Agricultural Data'!D770</f>
        <v>0</v>
      </c>
      <c r="G770" s="40">
        <f>'Agricultural Data'!E770</f>
        <v>0</v>
      </c>
      <c r="H770" s="38">
        <f>'Agricultural Data'!F770</f>
        <v>0</v>
      </c>
      <c r="I770" s="38">
        <f>'Agricultural Data'!G770</f>
        <v>0</v>
      </c>
      <c r="J770" s="38">
        <f>'Agricultural Data'!H770</f>
        <v>0</v>
      </c>
      <c r="K770" s="118">
        <f>'Agricultural Data'!I770</f>
        <v>0</v>
      </c>
      <c r="L770" s="121">
        <f>'Agricultural Data'!J770</f>
        <v>0</v>
      </c>
      <c r="M770" s="120" t="str">
        <f>IF(J770=0,"No Data",
IF(     OR(   INDEX('Inputs_Metric 31'!$T$6:$T$141,  MATCH($J770,'Inputs_Metric 31'!$S$6:$S$141,0))  =  "",     INDEX('Inputs_Metric 31'!$T$6:$T$141,MATCH($J770,'Inputs_Metric 31'!$S$6:$S$141,0))="CDL_Rev"),                 "No Mapped Crop",                  INDEX('Inputs_Metric 31'!$T$6:$T$141,MATCH($J770,'Inputs_Metric 31'!$S$6:$S$141,0)   )   )
       )</f>
        <v>No Data</v>
      </c>
      <c r="N770" s="120" t="str">
        <f>IF(J770=0,"No Data",
IF(   OR(     INDEX('Inputs_Metric 31'!$U$6:$U$141,MATCH($J770,'Inputs_Metric 31'!$S$6:$S$141,0))="",     INDEX('Inputs_Metric 31'!$U$6:$U$141,MATCH($J770,'Inputs_Metric 31'!$S$6:$S$141,0))="CDL_Rev"  ),     "No Mapped Crop",INDEX('Inputs_Metric 31'!$U$6:$U$141,MATCH($J770,'Inputs_Metric 31'!$S$6:$S$141,0))))</f>
        <v>No Data</v>
      </c>
      <c r="O770" s="102" t="e">
        <f>IF(N770="No Mapped Crop","",'Inputs_Metric 31'!$H$43*INDEX('Inputs_Metric 31'!$D$6:$D$109,MATCH(CONCATENATE(N770,H770),'Inputs_Metric 31'!$E$6:$E$109,0)))</f>
        <v>#N/A</v>
      </c>
      <c r="P770" s="175" t="e">
        <f>IF(M770="No Mapped Crop","",INDEX('Inputs_Metric 31'!$M$7:$O$26,MATCH(M770,'Inputs_Metric 31'!$G$7:$G$26,0),MATCH('Inputs_Metric 31'!$H$44,'Inputs_Metric 31'!$M$6:$O$6,0)))</f>
        <v>#N/A</v>
      </c>
      <c r="Q770" s="184" t="e">
        <f t="shared" si="40"/>
        <v>#N/A</v>
      </c>
      <c r="R770" s="184" t="e">
        <f t="shared" si="41"/>
        <v>#N/A</v>
      </c>
    </row>
    <row r="771" spans="3:18" x14ac:dyDescent="0.25">
      <c r="C771">
        <f t="shared" si="39"/>
        <v>10</v>
      </c>
      <c r="D771">
        <f>COUNTIF($F$4:F771,F771)</f>
        <v>586</v>
      </c>
      <c r="E771" s="40">
        <f>'Agricultural Data'!C771</f>
        <v>0</v>
      </c>
      <c r="F771" s="40">
        <f>'Agricultural Data'!D771</f>
        <v>0</v>
      </c>
      <c r="G771" s="40">
        <f>'Agricultural Data'!E771</f>
        <v>0</v>
      </c>
      <c r="H771" s="38">
        <f>'Agricultural Data'!F771</f>
        <v>0</v>
      </c>
      <c r="I771" s="38">
        <f>'Agricultural Data'!G771</f>
        <v>0</v>
      </c>
      <c r="J771" s="38">
        <f>'Agricultural Data'!H771</f>
        <v>0</v>
      </c>
      <c r="K771" s="118">
        <f>'Agricultural Data'!I771</f>
        <v>0</v>
      </c>
      <c r="L771" s="121">
        <f>'Agricultural Data'!J771</f>
        <v>0</v>
      </c>
      <c r="M771" s="120" t="str">
        <f>IF(J771=0,"No Data",
IF(     OR(   INDEX('Inputs_Metric 31'!$T$6:$T$141,  MATCH($J771,'Inputs_Metric 31'!$S$6:$S$141,0))  =  "",     INDEX('Inputs_Metric 31'!$T$6:$T$141,MATCH($J771,'Inputs_Metric 31'!$S$6:$S$141,0))="CDL_Rev"),                 "No Mapped Crop",                  INDEX('Inputs_Metric 31'!$T$6:$T$141,MATCH($J771,'Inputs_Metric 31'!$S$6:$S$141,0)   )   )
       )</f>
        <v>No Data</v>
      </c>
      <c r="N771" s="120" t="str">
        <f>IF(J771=0,"No Data",
IF(   OR(     INDEX('Inputs_Metric 31'!$U$6:$U$141,MATCH($J771,'Inputs_Metric 31'!$S$6:$S$141,0))="",     INDEX('Inputs_Metric 31'!$U$6:$U$141,MATCH($J771,'Inputs_Metric 31'!$S$6:$S$141,0))="CDL_Rev"  ),     "No Mapped Crop",INDEX('Inputs_Metric 31'!$U$6:$U$141,MATCH($J771,'Inputs_Metric 31'!$S$6:$S$141,0))))</f>
        <v>No Data</v>
      </c>
      <c r="O771" s="102" t="e">
        <f>IF(N771="No Mapped Crop","",'Inputs_Metric 31'!$H$43*INDEX('Inputs_Metric 31'!$D$6:$D$109,MATCH(CONCATENATE(N771,H771),'Inputs_Metric 31'!$E$6:$E$109,0)))</f>
        <v>#N/A</v>
      </c>
      <c r="P771" s="175" t="e">
        <f>IF(M771="No Mapped Crop","",INDEX('Inputs_Metric 31'!$M$7:$O$26,MATCH(M771,'Inputs_Metric 31'!$G$7:$G$26,0),MATCH('Inputs_Metric 31'!$H$44,'Inputs_Metric 31'!$M$6:$O$6,0)))</f>
        <v>#N/A</v>
      </c>
      <c r="Q771" s="184" t="e">
        <f t="shared" si="40"/>
        <v>#N/A</v>
      </c>
      <c r="R771" s="184" t="e">
        <f t="shared" si="41"/>
        <v>#N/A</v>
      </c>
    </row>
    <row r="772" spans="3:18" x14ac:dyDescent="0.25">
      <c r="C772">
        <f t="shared" si="39"/>
        <v>10</v>
      </c>
      <c r="D772">
        <f>COUNTIF($F$4:F772,F772)</f>
        <v>587</v>
      </c>
      <c r="E772" s="40">
        <f>'Agricultural Data'!C772</f>
        <v>0</v>
      </c>
      <c r="F772" s="40">
        <f>'Agricultural Data'!D772</f>
        <v>0</v>
      </c>
      <c r="G772" s="40">
        <f>'Agricultural Data'!E772</f>
        <v>0</v>
      </c>
      <c r="H772" s="38">
        <f>'Agricultural Data'!F772</f>
        <v>0</v>
      </c>
      <c r="I772" s="38">
        <f>'Agricultural Data'!G772</f>
        <v>0</v>
      </c>
      <c r="J772" s="38">
        <f>'Agricultural Data'!H772</f>
        <v>0</v>
      </c>
      <c r="K772" s="118">
        <f>'Agricultural Data'!I772</f>
        <v>0</v>
      </c>
      <c r="L772" s="121">
        <f>'Agricultural Data'!J772</f>
        <v>0</v>
      </c>
      <c r="M772" s="120" t="str">
        <f>IF(J772=0,"No Data",
IF(     OR(   INDEX('Inputs_Metric 31'!$T$6:$T$141,  MATCH($J772,'Inputs_Metric 31'!$S$6:$S$141,0))  =  "",     INDEX('Inputs_Metric 31'!$T$6:$T$141,MATCH($J772,'Inputs_Metric 31'!$S$6:$S$141,0))="CDL_Rev"),                 "No Mapped Crop",                  INDEX('Inputs_Metric 31'!$T$6:$T$141,MATCH($J772,'Inputs_Metric 31'!$S$6:$S$141,0)   )   )
       )</f>
        <v>No Data</v>
      </c>
      <c r="N772" s="120" t="str">
        <f>IF(J772=0,"No Data",
IF(   OR(     INDEX('Inputs_Metric 31'!$U$6:$U$141,MATCH($J772,'Inputs_Metric 31'!$S$6:$S$141,0))="",     INDEX('Inputs_Metric 31'!$U$6:$U$141,MATCH($J772,'Inputs_Metric 31'!$S$6:$S$141,0))="CDL_Rev"  ),     "No Mapped Crop",INDEX('Inputs_Metric 31'!$U$6:$U$141,MATCH($J772,'Inputs_Metric 31'!$S$6:$S$141,0))))</f>
        <v>No Data</v>
      </c>
      <c r="O772" s="102" t="e">
        <f>IF(N772="No Mapped Crop","",'Inputs_Metric 31'!$H$43*INDEX('Inputs_Metric 31'!$D$6:$D$109,MATCH(CONCATENATE(N772,H772),'Inputs_Metric 31'!$E$6:$E$109,0)))</f>
        <v>#N/A</v>
      </c>
      <c r="P772" s="175" t="e">
        <f>IF(M772="No Mapped Crop","",INDEX('Inputs_Metric 31'!$M$7:$O$26,MATCH(M772,'Inputs_Metric 31'!$G$7:$G$26,0),MATCH('Inputs_Metric 31'!$H$44,'Inputs_Metric 31'!$M$6:$O$6,0)))</f>
        <v>#N/A</v>
      </c>
      <c r="Q772" s="184" t="e">
        <f t="shared" si="40"/>
        <v>#N/A</v>
      </c>
      <c r="R772" s="184" t="e">
        <f t="shared" si="41"/>
        <v>#N/A</v>
      </c>
    </row>
    <row r="773" spans="3:18" x14ac:dyDescent="0.25">
      <c r="C773">
        <f t="shared" si="39"/>
        <v>10</v>
      </c>
      <c r="D773">
        <f>COUNTIF($F$4:F773,F773)</f>
        <v>588</v>
      </c>
      <c r="E773" s="40">
        <f>'Agricultural Data'!C773</f>
        <v>0</v>
      </c>
      <c r="F773" s="40">
        <f>'Agricultural Data'!D773</f>
        <v>0</v>
      </c>
      <c r="G773" s="40">
        <f>'Agricultural Data'!E773</f>
        <v>0</v>
      </c>
      <c r="H773" s="38">
        <f>'Agricultural Data'!F773</f>
        <v>0</v>
      </c>
      <c r="I773" s="38">
        <f>'Agricultural Data'!G773</f>
        <v>0</v>
      </c>
      <c r="J773" s="38">
        <f>'Agricultural Data'!H773</f>
        <v>0</v>
      </c>
      <c r="K773" s="118">
        <f>'Agricultural Data'!I773</f>
        <v>0</v>
      </c>
      <c r="L773" s="121">
        <f>'Agricultural Data'!J773</f>
        <v>0</v>
      </c>
      <c r="M773" s="120" t="str">
        <f>IF(J773=0,"No Data",
IF(     OR(   INDEX('Inputs_Metric 31'!$T$6:$T$141,  MATCH($J773,'Inputs_Metric 31'!$S$6:$S$141,0))  =  "",     INDEX('Inputs_Metric 31'!$T$6:$T$141,MATCH($J773,'Inputs_Metric 31'!$S$6:$S$141,0))="CDL_Rev"),                 "No Mapped Crop",                  INDEX('Inputs_Metric 31'!$T$6:$T$141,MATCH($J773,'Inputs_Metric 31'!$S$6:$S$141,0)   )   )
       )</f>
        <v>No Data</v>
      </c>
      <c r="N773" s="120" t="str">
        <f>IF(J773=0,"No Data",
IF(   OR(     INDEX('Inputs_Metric 31'!$U$6:$U$141,MATCH($J773,'Inputs_Metric 31'!$S$6:$S$141,0))="",     INDEX('Inputs_Metric 31'!$U$6:$U$141,MATCH($J773,'Inputs_Metric 31'!$S$6:$S$141,0))="CDL_Rev"  ),     "No Mapped Crop",INDEX('Inputs_Metric 31'!$U$6:$U$141,MATCH($J773,'Inputs_Metric 31'!$S$6:$S$141,0))))</f>
        <v>No Data</v>
      </c>
      <c r="O773" s="102" t="e">
        <f>IF(N773="No Mapped Crop","",'Inputs_Metric 31'!$H$43*INDEX('Inputs_Metric 31'!$D$6:$D$109,MATCH(CONCATENATE(N773,H773),'Inputs_Metric 31'!$E$6:$E$109,0)))</f>
        <v>#N/A</v>
      </c>
      <c r="P773" s="175" t="e">
        <f>IF(M773="No Mapped Crop","",INDEX('Inputs_Metric 31'!$M$7:$O$26,MATCH(M773,'Inputs_Metric 31'!$G$7:$G$26,0),MATCH('Inputs_Metric 31'!$H$44,'Inputs_Metric 31'!$M$6:$O$6,0)))</f>
        <v>#N/A</v>
      </c>
      <c r="Q773" s="184" t="e">
        <f t="shared" si="40"/>
        <v>#N/A</v>
      </c>
      <c r="R773" s="184" t="e">
        <f t="shared" si="41"/>
        <v>#N/A</v>
      </c>
    </row>
    <row r="774" spans="3:18" x14ac:dyDescent="0.25">
      <c r="C774">
        <f t="shared" si="39"/>
        <v>10</v>
      </c>
      <c r="D774">
        <f>COUNTIF($F$4:F774,F774)</f>
        <v>589</v>
      </c>
      <c r="E774" s="40">
        <f>'Agricultural Data'!C774</f>
        <v>0</v>
      </c>
      <c r="F774" s="40">
        <f>'Agricultural Data'!D774</f>
        <v>0</v>
      </c>
      <c r="G774" s="40">
        <f>'Agricultural Data'!E774</f>
        <v>0</v>
      </c>
      <c r="H774" s="38">
        <f>'Agricultural Data'!F774</f>
        <v>0</v>
      </c>
      <c r="I774" s="38">
        <f>'Agricultural Data'!G774</f>
        <v>0</v>
      </c>
      <c r="J774" s="38">
        <f>'Agricultural Data'!H774</f>
        <v>0</v>
      </c>
      <c r="K774" s="118">
        <f>'Agricultural Data'!I774</f>
        <v>0</v>
      </c>
      <c r="L774" s="121">
        <f>'Agricultural Data'!J774</f>
        <v>0</v>
      </c>
      <c r="M774" s="120" t="str">
        <f>IF(J774=0,"No Data",
IF(     OR(   INDEX('Inputs_Metric 31'!$T$6:$T$141,  MATCH($J774,'Inputs_Metric 31'!$S$6:$S$141,0))  =  "",     INDEX('Inputs_Metric 31'!$T$6:$T$141,MATCH($J774,'Inputs_Metric 31'!$S$6:$S$141,0))="CDL_Rev"),                 "No Mapped Crop",                  INDEX('Inputs_Metric 31'!$T$6:$T$141,MATCH($J774,'Inputs_Metric 31'!$S$6:$S$141,0)   )   )
       )</f>
        <v>No Data</v>
      </c>
      <c r="N774" s="120" t="str">
        <f>IF(J774=0,"No Data",
IF(   OR(     INDEX('Inputs_Metric 31'!$U$6:$U$141,MATCH($J774,'Inputs_Metric 31'!$S$6:$S$141,0))="",     INDEX('Inputs_Metric 31'!$U$6:$U$141,MATCH($J774,'Inputs_Metric 31'!$S$6:$S$141,0))="CDL_Rev"  ),     "No Mapped Crop",INDEX('Inputs_Metric 31'!$U$6:$U$141,MATCH($J774,'Inputs_Metric 31'!$S$6:$S$141,0))))</f>
        <v>No Data</v>
      </c>
      <c r="O774" s="102" t="e">
        <f>IF(N774="No Mapped Crop","",'Inputs_Metric 31'!$H$43*INDEX('Inputs_Metric 31'!$D$6:$D$109,MATCH(CONCATENATE(N774,H774),'Inputs_Metric 31'!$E$6:$E$109,0)))</f>
        <v>#N/A</v>
      </c>
      <c r="P774" s="175" t="e">
        <f>IF(M774="No Mapped Crop","",INDEX('Inputs_Metric 31'!$M$7:$O$26,MATCH(M774,'Inputs_Metric 31'!$G$7:$G$26,0),MATCH('Inputs_Metric 31'!$H$44,'Inputs_Metric 31'!$M$6:$O$6,0)))</f>
        <v>#N/A</v>
      </c>
      <c r="Q774" s="184" t="e">
        <f t="shared" si="40"/>
        <v>#N/A</v>
      </c>
      <c r="R774" s="184" t="e">
        <f t="shared" si="41"/>
        <v>#N/A</v>
      </c>
    </row>
    <row r="775" spans="3:18" x14ac:dyDescent="0.25">
      <c r="C775">
        <f t="shared" si="39"/>
        <v>10</v>
      </c>
      <c r="D775">
        <f>COUNTIF($F$4:F775,F775)</f>
        <v>590</v>
      </c>
      <c r="E775" s="40">
        <f>'Agricultural Data'!C775</f>
        <v>0</v>
      </c>
      <c r="F775" s="40">
        <f>'Agricultural Data'!D775</f>
        <v>0</v>
      </c>
      <c r="G775" s="40">
        <f>'Agricultural Data'!E775</f>
        <v>0</v>
      </c>
      <c r="H775" s="38">
        <f>'Agricultural Data'!F775</f>
        <v>0</v>
      </c>
      <c r="I775" s="38">
        <f>'Agricultural Data'!G775</f>
        <v>0</v>
      </c>
      <c r="J775" s="38">
        <f>'Agricultural Data'!H775</f>
        <v>0</v>
      </c>
      <c r="K775" s="118">
        <f>'Agricultural Data'!I775</f>
        <v>0</v>
      </c>
      <c r="L775" s="121">
        <f>'Agricultural Data'!J775</f>
        <v>0</v>
      </c>
      <c r="M775" s="120" t="str">
        <f>IF(J775=0,"No Data",
IF(     OR(   INDEX('Inputs_Metric 31'!$T$6:$T$141,  MATCH($J775,'Inputs_Metric 31'!$S$6:$S$141,0))  =  "",     INDEX('Inputs_Metric 31'!$T$6:$T$141,MATCH($J775,'Inputs_Metric 31'!$S$6:$S$141,0))="CDL_Rev"),                 "No Mapped Crop",                  INDEX('Inputs_Metric 31'!$T$6:$T$141,MATCH($J775,'Inputs_Metric 31'!$S$6:$S$141,0)   )   )
       )</f>
        <v>No Data</v>
      </c>
      <c r="N775" s="120" t="str">
        <f>IF(J775=0,"No Data",
IF(   OR(     INDEX('Inputs_Metric 31'!$U$6:$U$141,MATCH($J775,'Inputs_Metric 31'!$S$6:$S$141,0))="",     INDEX('Inputs_Metric 31'!$U$6:$U$141,MATCH($J775,'Inputs_Metric 31'!$S$6:$S$141,0))="CDL_Rev"  ),     "No Mapped Crop",INDEX('Inputs_Metric 31'!$U$6:$U$141,MATCH($J775,'Inputs_Metric 31'!$S$6:$S$141,0))))</f>
        <v>No Data</v>
      </c>
      <c r="O775" s="102" t="e">
        <f>IF(N775="No Mapped Crop","",'Inputs_Metric 31'!$H$43*INDEX('Inputs_Metric 31'!$D$6:$D$109,MATCH(CONCATENATE(N775,H775),'Inputs_Metric 31'!$E$6:$E$109,0)))</f>
        <v>#N/A</v>
      </c>
      <c r="P775" s="175" t="e">
        <f>IF(M775="No Mapped Crop","",INDEX('Inputs_Metric 31'!$M$7:$O$26,MATCH(M775,'Inputs_Metric 31'!$G$7:$G$26,0),MATCH('Inputs_Metric 31'!$H$44,'Inputs_Metric 31'!$M$6:$O$6,0)))</f>
        <v>#N/A</v>
      </c>
      <c r="Q775" s="184" t="e">
        <f t="shared" si="40"/>
        <v>#N/A</v>
      </c>
      <c r="R775" s="184" t="e">
        <f t="shared" si="41"/>
        <v>#N/A</v>
      </c>
    </row>
    <row r="776" spans="3:18" x14ac:dyDescent="0.25">
      <c r="C776">
        <f t="shared" si="39"/>
        <v>10</v>
      </c>
      <c r="D776">
        <f>COUNTIF($F$4:F776,F776)</f>
        <v>591</v>
      </c>
      <c r="E776" s="40">
        <f>'Agricultural Data'!C776</f>
        <v>0</v>
      </c>
      <c r="F776" s="40">
        <f>'Agricultural Data'!D776</f>
        <v>0</v>
      </c>
      <c r="G776" s="40">
        <f>'Agricultural Data'!E776</f>
        <v>0</v>
      </c>
      <c r="H776" s="38">
        <f>'Agricultural Data'!F776</f>
        <v>0</v>
      </c>
      <c r="I776" s="38">
        <f>'Agricultural Data'!G776</f>
        <v>0</v>
      </c>
      <c r="J776" s="38">
        <f>'Agricultural Data'!H776</f>
        <v>0</v>
      </c>
      <c r="K776" s="118">
        <f>'Agricultural Data'!I776</f>
        <v>0</v>
      </c>
      <c r="L776" s="121">
        <f>'Agricultural Data'!J776</f>
        <v>0</v>
      </c>
      <c r="M776" s="120" t="str">
        <f>IF(J776=0,"No Data",
IF(     OR(   INDEX('Inputs_Metric 31'!$T$6:$T$141,  MATCH($J776,'Inputs_Metric 31'!$S$6:$S$141,0))  =  "",     INDEX('Inputs_Metric 31'!$T$6:$T$141,MATCH($J776,'Inputs_Metric 31'!$S$6:$S$141,0))="CDL_Rev"),                 "No Mapped Crop",                  INDEX('Inputs_Metric 31'!$T$6:$T$141,MATCH($J776,'Inputs_Metric 31'!$S$6:$S$141,0)   )   )
       )</f>
        <v>No Data</v>
      </c>
      <c r="N776" s="120" t="str">
        <f>IF(J776=0,"No Data",
IF(   OR(     INDEX('Inputs_Metric 31'!$U$6:$U$141,MATCH($J776,'Inputs_Metric 31'!$S$6:$S$141,0))="",     INDEX('Inputs_Metric 31'!$U$6:$U$141,MATCH($J776,'Inputs_Metric 31'!$S$6:$S$141,0))="CDL_Rev"  ),     "No Mapped Crop",INDEX('Inputs_Metric 31'!$U$6:$U$141,MATCH($J776,'Inputs_Metric 31'!$S$6:$S$141,0))))</f>
        <v>No Data</v>
      </c>
      <c r="O776" s="102" t="e">
        <f>IF(N776="No Mapped Crop","",'Inputs_Metric 31'!$H$43*INDEX('Inputs_Metric 31'!$D$6:$D$109,MATCH(CONCATENATE(N776,H776),'Inputs_Metric 31'!$E$6:$E$109,0)))</f>
        <v>#N/A</v>
      </c>
      <c r="P776" s="175" t="e">
        <f>IF(M776="No Mapped Crop","",INDEX('Inputs_Metric 31'!$M$7:$O$26,MATCH(M776,'Inputs_Metric 31'!$G$7:$G$26,0),MATCH('Inputs_Metric 31'!$H$44,'Inputs_Metric 31'!$M$6:$O$6,0)))</f>
        <v>#N/A</v>
      </c>
      <c r="Q776" s="184" t="e">
        <f t="shared" si="40"/>
        <v>#N/A</v>
      </c>
      <c r="R776" s="184" t="e">
        <f t="shared" si="41"/>
        <v>#N/A</v>
      </c>
    </row>
    <row r="777" spans="3:18" x14ac:dyDescent="0.25">
      <c r="C777">
        <f t="shared" si="39"/>
        <v>10</v>
      </c>
      <c r="D777">
        <f>COUNTIF($F$4:F777,F777)</f>
        <v>592</v>
      </c>
      <c r="E777" s="40">
        <f>'Agricultural Data'!C777</f>
        <v>0</v>
      </c>
      <c r="F777" s="40">
        <f>'Agricultural Data'!D777</f>
        <v>0</v>
      </c>
      <c r="G777" s="40">
        <f>'Agricultural Data'!E777</f>
        <v>0</v>
      </c>
      <c r="H777" s="38">
        <f>'Agricultural Data'!F777</f>
        <v>0</v>
      </c>
      <c r="I777" s="38">
        <f>'Agricultural Data'!G777</f>
        <v>0</v>
      </c>
      <c r="J777" s="38">
        <f>'Agricultural Data'!H777</f>
        <v>0</v>
      </c>
      <c r="K777" s="118">
        <f>'Agricultural Data'!I777</f>
        <v>0</v>
      </c>
      <c r="L777" s="121">
        <f>'Agricultural Data'!J777</f>
        <v>0</v>
      </c>
      <c r="M777" s="120" t="str">
        <f>IF(J777=0,"No Data",
IF(     OR(   INDEX('Inputs_Metric 31'!$T$6:$T$141,  MATCH($J777,'Inputs_Metric 31'!$S$6:$S$141,0))  =  "",     INDEX('Inputs_Metric 31'!$T$6:$T$141,MATCH($J777,'Inputs_Metric 31'!$S$6:$S$141,0))="CDL_Rev"),                 "No Mapped Crop",                  INDEX('Inputs_Metric 31'!$T$6:$T$141,MATCH($J777,'Inputs_Metric 31'!$S$6:$S$141,0)   )   )
       )</f>
        <v>No Data</v>
      </c>
      <c r="N777" s="120" t="str">
        <f>IF(J777=0,"No Data",
IF(   OR(     INDEX('Inputs_Metric 31'!$U$6:$U$141,MATCH($J777,'Inputs_Metric 31'!$S$6:$S$141,0))="",     INDEX('Inputs_Metric 31'!$U$6:$U$141,MATCH($J777,'Inputs_Metric 31'!$S$6:$S$141,0))="CDL_Rev"  ),     "No Mapped Crop",INDEX('Inputs_Metric 31'!$U$6:$U$141,MATCH($J777,'Inputs_Metric 31'!$S$6:$S$141,0))))</f>
        <v>No Data</v>
      </c>
      <c r="O777" s="102" t="e">
        <f>IF(N777="No Mapped Crop","",'Inputs_Metric 31'!$H$43*INDEX('Inputs_Metric 31'!$D$6:$D$109,MATCH(CONCATENATE(N777,H777),'Inputs_Metric 31'!$E$6:$E$109,0)))</f>
        <v>#N/A</v>
      </c>
      <c r="P777" s="175" t="e">
        <f>IF(M777="No Mapped Crop","",INDEX('Inputs_Metric 31'!$M$7:$O$26,MATCH(M777,'Inputs_Metric 31'!$G$7:$G$26,0),MATCH('Inputs_Metric 31'!$H$44,'Inputs_Metric 31'!$M$6:$O$6,0)))</f>
        <v>#N/A</v>
      </c>
      <c r="Q777" s="184" t="e">
        <f t="shared" si="40"/>
        <v>#N/A</v>
      </c>
      <c r="R777" s="184" t="e">
        <f t="shared" si="41"/>
        <v>#N/A</v>
      </c>
    </row>
    <row r="778" spans="3:18" x14ac:dyDescent="0.25">
      <c r="C778">
        <f t="shared" si="39"/>
        <v>10</v>
      </c>
      <c r="D778">
        <f>COUNTIF($F$4:F778,F778)</f>
        <v>593</v>
      </c>
      <c r="E778" s="40">
        <f>'Agricultural Data'!C778</f>
        <v>0</v>
      </c>
      <c r="F778" s="40">
        <f>'Agricultural Data'!D778</f>
        <v>0</v>
      </c>
      <c r="G778" s="40">
        <f>'Agricultural Data'!E778</f>
        <v>0</v>
      </c>
      <c r="H778" s="38">
        <f>'Agricultural Data'!F778</f>
        <v>0</v>
      </c>
      <c r="I778" s="38">
        <f>'Agricultural Data'!G778</f>
        <v>0</v>
      </c>
      <c r="J778" s="38">
        <f>'Agricultural Data'!H778</f>
        <v>0</v>
      </c>
      <c r="K778" s="118">
        <f>'Agricultural Data'!I778</f>
        <v>0</v>
      </c>
      <c r="L778" s="121">
        <f>'Agricultural Data'!J778</f>
        <v>0</v>
      </c>
      <c r="M778" s="120" t="str">
        <f>IF(J778=0,"No Data",
IF(     OR(   INDEX('Inputs_Metric 31'!$T$6:$T$141,  MATCH($J778,'Inputs_Metric 31'!$S$6:$S$141,0))  =  "",     INDEX('Inputs_Metric 31'!$T$6:$T$141,MATCH($J778,'Inputs_Metric 31'!$S$6:$S$141,0))="CDL_Rev"),                 "No Mapped Crop",                  INDEX('Inputs_Metric 31'!$T$6:$T$141,MATCH($J778,'Inputs_Metric 31'!$S$6:$S$141,0)   )   )
       )</f>
        <v>No Data</v>
      </c>
      <c r="N778" s="120" t="str">
        <f>IF(J778=0,"No Data",
IF(   OR(     INDEX('Inputs_Metric 31'!$U$6:$U$141,MATCH($J778,'Inputs_Metric 31'!$S$6:$S$141,0))="",     INDEX('Inputs_Metric 31'!$U$6:$U$141,MATCH($J778,'Inputs_Metric 31'!$S$6:$S$141,0))="CDL_Rev"  ),     "No Mapped Crop",INDEX('Inputs_Metric 31'!$U$6:$U$141,MATCH($J778,'Inputs_Metric 31'!$S$6:$S$141,0))))</f>
        <v>No Data</v>
      </c>
      <c r="O778" s="102" t="e">
        <f>IF(N778="No Mapped Crop","",'Inputs_Metric 31'!$H$43*INDEX('Inputs_Metric 31'!$D$6:$D$109,MATCH(CONCATENATE(N778,H778),'Inputs_Metric 31'!$E$6:$E$109,0)))</f>
        <v>#N/A</v>
      </c>
      <c r="P778" s="175" t="e">
        <f>IF(M778="No Mapped Crop","",INDEX('Inputs_Metric 31'!$M$7:$O$26,MATCH(M778,'Inputs_Metric 31'!$G$7:$G$26,0),MATCH('Inputs_Metric 31'!$H$44,'Inputs_Metric 31'!$M$6:$O$6,0)))</f>
        <v>#N/A</v>
      </c>
      <c r="Q778" s="184" t="e">
        <f t="shared" si="40"/>
        <v>#N/A</v>
      </c>
      <c r="R778" s="184" t="e">
        <f t="shared" si="41"/>
        <v>#N/A</v>
      </c>
    </row>
    <row r="779" spans="3:18" x14ac:dyDescent="0.25">
      <c r="C779">
        <f t="shared" si="39"/>
        <v>10</v>
      </c>
      <c r="D779">
        <f>COUNTIF($F$4:F779,F779)</f>
        <v>594</v>
      </c>
      <c r="E779" s="40">
        <f>'Agricultural Data'!C779</f>
        <v>0</v>
      </c>
      <c r="F779" s="40">
        <f>'Agricultural Data'!D779</f>
        <v>0</v>
      </c>
      <c r="G779" s="40">
        <f>'Agricultural Data'!E779</f>
        <v>0</v>
      </c>
      <c r="H779" s="38">
        <f>'Agricultural Data'!F779</f>
        <v>0</v>
      </c>
      <c r="I779" s="38">
        <f>'Agricultural Data'!G779</f>
        <v>0</v>
      </c>
      <c r="J779" s="38">
        <f>'Agricultural Data'!H779</f>
        <v>0</v>
      </c>
      <c r="K779" s="118">
        <f>'Agricultural Data'!I779</f>
        <v>0</v>
      </c>
      <c r="L779" s="121">
        <f>'Agricultural Data'!J779</f>
        <v>0</v>
      </c>
      <c r="M779" s="120" t="str">
        <f>IF(J779=0,"No Data",
IF(     OR(   INDEX('Inputs_Metric 31'!$T$6:$T$141,  MATCH($J779,'Inputs_Metric 31'!$S$6:$S$141,0))  =  "",     INDEX('Inputs_Metric 31'!$T$6:$T$141,MATCH($J779,'Inputs_Metric 31'!$S$6:$S$141,0))="CDL_Rev"),                 "No Mapped Crop",                  INDEX('Inputs_Metric 31'!$T$6:$T$141,MATCH($J779,'Inputs_Metric 31'!$S$6:$S$141,0)   )   )
       )</f>
        <v>No Data</v>
      </c>
      <c r="N779" s="120" t="str">
        <f>IF(J779=0,"No Data",
IF(   OR(     INDEX('Inputs_Metric 31'!$U$6:$U$141,MATCH($J779,'Inputs_Metric 31'!$S$6:$S$141,0))="",     INDEX('Inputs_Metric 31'!$U$6:$U$141,MATCH($J779,'Inputs_Metric 31'!$S$6:$S$141,0))="CDL_Rev"  ),     "No Mapped Crop",INDEX('Inputs_Metric 31'!$U$6:$U$141,MATCH($J779,'Inputs_Metric 31'!$S$6:$S$141,0))))</f>
        <v>No Data</v>
      </c>
      <c r="O779" s="102" t="e">
        <f>IF(N779="No Mapped Crop","",'Inputs_Metric 31'!$H$43*INDEX('Inputs_Metric 31'!$D$6:$D$109,MATCH(CONCATENATE(N779,H779),'Inputs_Metric 31'!$E$6:$E$109,0)))</f>
        <v>#N/A</v>
      </c>
      <c r="P779" s="175" t="e">
        <f>IF(M779="No Mapped Crop","",INDEX('Inputs_Metric 31'!$M$7:$O$26,MATCH(M779,'Inputs_Metric 31'!$G$7:$G$26,0),MATCH('Inputs_Metric 31'!$H$44,'Inputs_Metric 31'!$M$6:$O$6,0)))</f>
        <v>#N/A</v>
      </c>
      <c r="Q779" s="184" t="e">
        <f t="shared" si="40"/>
        <v>#N/A</v>
      </c>
      <c r="R779" s="184" t="e">
        <f t="shared" si="41"/>
        <v>#N/A</v>
      </c>
    </row>
    <row r="780" spans="3:18" x14ac:dyDescent="0.25">
      <c r="C780">
        <f t="shared" si="39"/>
        <v>10</v>
      </c>
      <c r="D780">
        <f>COUNTIF($F$4:F780,F780)</f>
        <v>595</v>
      </c>
      <c r="E780" s="40">
        <f>'Agricultural Data'!C780</f>
        <v>0</v>
      </c>
      <c r="F780" s="40">
        <f>'Agricultural Data'!D780</f>
        <v>0</v>
      </c>
      <c r="G780" s="40">
        <f>'Agricultural Data'!E780</f>
        <v>0</v>
      </c>
      <c r="H780" s="38">
        <f>'Agricultural Data'!F780</f>
        <v>0</v>
      </c>
      <c r="I780" s="38">
        <f>'Agricultural Data'!G780</f>
        <v>0</v>
      </c>
      <c r="J780" s="38">
        <f>'Agricultural Data'!H780</f>
        <v>0</v>
      </c>
      <c r="K780" s="118">
        <f>'Agricultural Data'!I780</f>
        <v>0</v>
      </c>
      <c r="L780" s="121">
        <f>'Agricultural Data'!J780</f>
        <v>0</v>
      </c>
      <c r="M780" s="120" t="str">
        <f>IF(J780=0,"No Data",
IF(     OR(   INDEX('Inputs_Metric 31'!$T$6:$T$141,  MATCH($J780,'Inputs_Metric 31'!$S$6:$S$141,0))  =  "",     INDEX('Inputs_Metric 31'!$T$6:$T$141,MATCH($J780,'Inputs_Metric 31'!$S$6:$S$141,0))="CDL_Rev"),                 "No Mapped Crop",                  INDEX('Inputs_Metric 31'!$T$6:$T$141,MATCH($J780,'Inputs_Metric 31'!$S$6:$S$141,0)   )   )
       )</f>
        <v>No Data</v>
      </c>
      <c r="N780" s="120" t="str">
        <f>IF(J780=0,"No Data",
IF(   OR(     INDEX('Inputs_Metric 31'!$U$6:$U$141,MATCH($J780,'Inputs_Metric 31'!$S$6:$S$141,0))="",     INDEX('Inputs_Metric 31'!$U$6:$U$141,MATCH($J780,'Inputs_Metric 31'!$S$6:$S$141,0))="CDL_Rev"  ),     "No Mapped Crop",INDEX('Inputs_Metric 31'!$U$6:$U$141,MATCH($J780,'Inputs_Metric 31'!$S$6:$S$141,0))))</f>
        <v>No Data</v>
      </c>
      <c r="O780" s="102" t="e">
        <f>IF(N780="No Mapped Crop","",'Inputs_Metric 31'!$H$43*INDEX('Inputs_Metric 31'!$D$6:$D$109,MATCH(CONCATENATE(N780,H780),'Inputs_Metric 31'!$E$6:$E$109,0)))</f>
        <v>#N/A</v>
      </c>
      <c r="P780" s="175" t="e">
        <f>IF(M780="No Mapped Crop","",INDEX('Inputs_Metric 31'!$M$7:$O$26,MATCH(M780,'Inputs_Metric 31'!$G$7:$G$26,0),MATCH('Inputs_Metric 31'!$H$44,'Inputs_Metric 31'!$M$6:$O$6,0)))</f>
        <v>#N/A</v>
      </c>
      <c r="Q780" s="184" t="e">
        <f t="shared" si="40"/>
        <v>#N/A</v>
      </c>
      <c r="R780" s="184" t="e">
        <f t="shared" si="41"/>
        <v>#N/A</v>
      </c>
    </row>
    <row r="781" spans="3:18" x14ac:dyDescent="0.25">
      <c r="C781">
        <f t="shared" si="39"/>
        <v>10</v>
      </c>
      <c r="D781">
        <f>COUNTIF($F$4:F781,F781)</f>
        <v>596</v>
      </c>
      <c r="E781" s="40">
        <f>'Agricultural Data'!C781</f>
        <v>0</v>
      </c>
      <c r="F781" s="40">
        <f>'Agricultural Data'!D781</f>
        <v>0</v>
      </c>
      <c r="G781" s="40">
        <f>'Agricultural Data'!E781</f>
        <v>0</v>
      </c>
      <c r="H781" s="38">
        <f>'Agricultural Data'!F781</f>
        <v>0</v>
      </c>
      <c r="I781" s="38">
        <f>'Agricultural Data'!G781</f>
        <v>0</v>
      </c>
      <c r="J781" s="38">
        <f>'Agricultural Data'!H781</f>
        <v>0</v>
      </c>
      <c r="K781" s="118">
        <f>'Agricultural Data'!I781</f>
        <v>0</v>
      </c>
      <c r="L781" s="121">
        <f>'Agricultural Data'!J781</f>
        <v>0</v>
      </c>
      <c r="M781" s="120" t="str">
        <f>IF(J781=0,"No Data",
IF(     OR(   INDEX('Inputs_Metric 31'!$T$6:$T$141,  MATCH($J781,'Inputs_Metric 31'!$S$6:$S$141,0))  =  "",     INDEX('Inputs_Metric 31'!$T$6:$T$141,MATCH($J781,'Inputs_Metric 31'!$S$6:$S$141,0))="CDL_Rev"),                 "No Mapped Crop",                  INDEX('Inputs_Metric 31'!$T$6:$T$141,MATCH($J781,'Inputs_Metric 31'!$S$6:$S$141,0)   )   )
       )</f>
        <v>No Data</v>
      </c>
      <c r="N781" s="120" t="str">
        <f>IF(J781=0,"No Data",
IF(   OR(     INDEX('Inputs_Metric 31'!$U$6:$U$141,MATCH($J781,'Inputs_Metric 31'!$S$6:$S$141,0))="",     INDEX('Inputs_Metric 31'!$U$6:$U$141,MATCH($J781,'Inputs_Metric 31'!$S$6:$S$141,0))="CDL_Rev"  ),     "No Mapped Crop",INDEX('Inputs_Metric 31'!$U$6:$U$141,MATCH($J781,'Inputs_Metric 31'!$S$6:$S$141,0))))</f>
        <v>No Data</v>
      </c>
      <c r="O781" s="102" t="e">
        <f>IF(N781="No Mapped Crop","",'Inputs_Metric 31'!$H$43*INDEX('Inputs_Metric 31'!$D$6:$D$109,MATCH(CONCATENATE(N781,H781),'Inputs_Metric 31'!$E$6:$E$109,0)))</f>
        <v>#N/A</v>
      </c>
      <c r="P781" s="175" t="e">
        <f>IF(M781="No Mapped Crop","",INDEX('Inputs_Metric 31'!$M$7:$O$26,MATCH(M781,'Inputs_Metric 31'!$G$7:$G$26,0),MATCH('Inputs_Metric 31'!$H$44,'Inputs_Metric 31'!$M$6:$O$6,0)))</f>
        <v>#N/A</v>
      </c>
      <c r="Q781" s="184" t="e">
        <f t="shared" si="40"/>
        <v>#N/A</v>
      </c>
      <c r="R781" s="184" t="e">
        <f t="shared" si="41"/>
        <v>#N/A</v>
      </c>
    </row>
    <row r="782" spans="3:18" x14ac:dyDescent="0.25">
      <c r="C782">
        <f t="shared" si="39"/>
        <v>10</v>
      </c>
      <c r="D782">
        <f>COUNTIF($F$4:F782,F782)</f>
        <v>597</v>
      </c>
      <c r="E782" s="40">
        <f>'Agricultural Data'!C782</f>
        <v>0</v>
      </c>
      <c r="F782" s="40">
        <f>'Agricultural Data'!D782</f>
        <v>0</v>
      </c>
      <c r="G782" s="40">
        <f>'Agricultural Data'!E782</f>
        <v>0</v>
      </c>
      <c r="H782" s="38">
        <f>'Agricultural Data'!F782</f>
        <v>0</v>
      </c>
      <c r="I782" s="38">
        <f>'Agricultural Data'!G782</f>
        <v>0</v>
      </c>
      <c r="J782" s="38">
        <f>'Agricultural Data'!H782</f>
        <v>0</v>
      </c>
      <c r="K782" s="118">
        <f>'Agricultural Data'!I782</f>
        <v>0</v>
      </c>
      <c r="L782" s="121">
        <f>'Agricultural Data'!J782</f>
        <v>0</v>
      </c>
      <c r="M782" s="120" t="str">
        <f>IF(J782=0,"No Data",
IF(     OR(   INDEX('Inputs_Metric 31'!$T$6:$T$141,  MATCH($J782,'Inputs_Metric 31'!$S$6:$S$141,0))  =  "",     INDEX('Inputs_Metric 31'!$T$6:$T$141,MATCH($J782,'Inputs_Metric 31'!$S$6:$S$141,0))="CDL_Rev"),                 "No Mapped Crop",                  INDEX('Inputs_Metric 31'!$T$6:$T$141,MATCH($J782,'Inputs_Metric 31'!$S$6:$S$141,0)   )   )
       )</f>
        <v>No Data</v>
      </c>
      <c r="N782" s="120" t="str">
        <f>IF(J782=0,"No Data",
IF(   OR(     INDEX('Inputs_Metric 31'!$U$6:$U$141,MATCH($J782,'Inputs_Metric 31'!$S$6:$S$141,0))="",     INDEX('Inputs_Metric 31'!$U$6:$U$141,MATCH($J782,'Inputs_Metric 31'!$S$6:$S$141,0))="CDL_Rev"  ),     "No Mapped Crop",INDEX('Inputs_Metric 31'!$U$6:$U$141,MATCH($J782,'Inputs_Metric 31'!$S$6:$S$141,0))))</f>
        <v>No Data</v>
      </c>
      <c r="O782" s="102" t="e">
        <f>IF(N782="No Mapped Crop","",'Inputs_Metric 31'!$H$43*INDEX('Inputs_Metric 31'!$D$6:$D$109,MATCH(CONCATENATE(N782,H782),'Inputs_Metric 31'!$E$6:$E$109,0)))</f>
        <v>#N/A</v>
      </c>
      <c r="P782" s="175" t="e">
        <f>IF(M782="No Mapped Crop","",INDEX('Inputs_Metric 31'!$M$7:$O$26,MATCH(M782,'Inputs_Metric 31'!$G$7:$G$26,0),MATCH('Inputs_Metric 31'!$H$44,'Inputs_Metric 31'!$M$6:$O$6,0)))</f>
        <v>#N/A</v>
      </c>
      <c r="Q782" s="184" t="e">
        <f t="shared" si="40"/>
        <v>#N/A</v>
      </c>
      <c r="R782" s="184" t="e">
        <f t="shared" si="41"/>
        <v>#N/A</v>
      </c>
    </row>
    <row r="783" spans="3:18" x14ac:dyDescent="0.25">
      <c r="C783">
        <f t="shared" si="39"/>
        <v>10</v>
      </c>
      <c r="D783">
        <f>COUNTIF($F$4:F783,F783)</f>
        <v>598</v>
      </c>
      <c r="E783" s="40">
        <f>'Agricultural Data'!C783</f>
        <v>0</v>
      </c>
      <c r="F783" s="40">
        <f>'Agricultural Data'!D783</f>
        <v>0</v>
      </c>
      <c r="G783" s="40">
        <f>'Agricultural Data'!E783</f>
        <v>0</v>
      </c>
      <c r="H783" s="38">
        <f>'Agricultural Data'!F783</f>
        <v>0</v>
      </c>
      <c r="I783" s="38">
        <f>'Agricultural Data'!G783</f>
        <v>0</v>
      </c>
      <c r="J783" s="38">
        <f>'Agricultural Data'!H783</f>
        <v>0</v>
      </c>
      <c r="K783" s="118">
        <f>'Agricultural Data'!I783</f>
        <v>0</v>
      </c>
      <c r="L783" s="121">
        <f>'Agricultural Data'!J783</f>
        <v>0</v>
      </c>
      <c r="M783" s="120" t="str">
        <f>IF(J783=0,"No Data",
IF(     OR(   INDEX('Inputs_Metric 31'!$T$6:$T$141,  MATCH($J783,'Inputs_Metric 31'!$S$6:$S$141,0))  =  "",     INDEX('Inputs_Metric 31'!$T$6:$T$141,MATCH($J783,'Inputs_Metric 31'!$S$6:$S$141,0))="CDL_Rev"),                 "No Mapped Crop",                  INDEX('Inputs_Metric 31'!$T$6:$T$141,MATCH($J783,'Inputs_Metric 31'!$S$6:$S$141,0)   )   )
       )</f>
        <v>No Data</v>
      </c>
      <c r="N783" s="120" t="str">
        <f>IF(J783=0,"No Data",
IF(   OR(     INDEX('Inputs_Metric 31'!$U$6:$U$141,MATCH($J783,'Inputs_Metric 31'!$S$6:$S$141,0))="",     INDEX('Inputs_Metric 31'!$U$6:$U$141,MATCH($J783,'Inputs_Metric 31'!$S$6:$S$141,0))="CDL_Rev"  ),     "No Mapped Crop",INDEX('Inputs_Metric 31'!$U$6:$U$141,MATCH($J783,'Inputs_Metric 31'!$S$6:$S$141,0))))</f>
        <v>No Data</v>
      </c>
      <c r="O783" s="102" t="e">
        <f>IF(N783="No Mapped Crop","",'Inputs_Metric 31'!$H$43*INDEX('Inputs_Metric 31'!$D$6:$D$109,MATCH(CONCATENATE(N783,H783),'Inputs_Metric 31'!$E$6:$E$109,0)))</f>
        <v>#N/A</v>
      </c>
      <c r="P783" s="175" t="e">
        <f>IF(M783="No Mapped Crop","",INDEX('Inputs_Metric 31'!$M$7:$O$26,MATCH(M783,'Inputs_Metric 31'!$G$7:$G$26,0),MATCH('Inputs_Metric 31'!$H$44,'Inputs_Metric 31'!$M$6:$O$6,0)))</f>
        <v>#N/A</v>
      </c>
      <c r="Q783" s="184" t="e">
        <f t="shared" si="40"/>
        <v>#N/A</v>
      </c>
      <c r="R783" s="184" t="e">
        <f t="shared" si="41"/>
        <v>#N/A</v>
      </c>
    </row>
    <row r="784" spans="3:18" x14ac:dyDescent="0.25">
      <c r="C784">
        <f t="shared" si="39"/>
        <v>10</v>
      </c>
      <c r="D784">
        <f>COUNTIF($F$4:F784,F784)</f>
        <v>599</v>
      </c>
      <c r="E784" s="40">
        <f>'Agricultural Data'!C784</f>
        <v>0</v>
      </c>
      <c r="F784" s="40">
        <f>'Agricultural Data'!D784</f>
        <v>0</v>
      </c>
      <c r="G784" s="40">
        <f>'Agricultural Data'!E784</f>
        <v>0</v>
      </c>
      <c r="H784" s="38">
        <f>'Agricultural Data'!F784</f>
        <v>0</v>
      </c>
      <c r="I784" s="38">
        <f>'Agricultural Data'!G784</f>
        <v>0</v>
      </c>
      <c r="J784" s="38">
        <f>'Agricultural Data'!H784</f>
        <v>0</v>
      </c>
      <c r="K784" s="118">
        <f>'Agricultural Data'!I784</f>
        <v>0</v>
      </c>
      <c r="L784" s="121">
        <f>'Agricultural Data'!J784</f>
        <v>0</v>
      </c>
      <c r="M784" s="120" t="str">
        <f>IF(J784=0,"No Data",
IF(     OR(   INDEX('Inputs_Metric 31'!$T$6:$T$141,  MATCH($J784,'Inputs_Metric 31'!$S$6:$S$141,0))  =  "",     INDEX('Inputs_Metric 31'!$T$6:$T$141,MATCH($J784,'Inputs_Metric 31'!$S$6:$S$141,0))="CDL_Rev"),                 "No Mapped Crop",                  INDEX('Inputs_Metric 31'!$T$6:$T$141,MATCH($J784,'Inputs_Metric 31'!$S$6:$S$141,0)   )   )
       )</f>
        <v>No Data</v>
      </c>
      <c r="N784" s="120" t="str">
        <f>IF(J784=0,"No Data",
IF(   OR(     INDEX('Inputs_Metric 31'!$U$6:$U$141,MATCH($J784,'Inputs_Metric 31'!$S$6:$S$141,0))="",     INDEX('Inputs_Metric 31'!$U$6:$U$141,MATCH($J784,'Inputs_Metric 31'!$S$6:$S$141,0))="CDL_Rev"  ),     "No Mapped Crop",INDEX('Inputs_Metric 31'!$U$6:$U$141,MATCH($J784,'Inputs_Metric 31'!$S$6:$S$141,0))))</f>
        <v>No Data</v>
      </c>
      <c r="O784" s="102" t="e">
        <f>IF(N784="No Mapped Crop","",'Inputs_Metric 31'!$H$43*INDEX('Inputs_Metric 31'!$D$6:$D$109,MATCH(CONCATENATE(N784,H784),'Inputs_Metric 31'!$E$6:$E$109,0)))</f>
        <v>#N/A</v>
      </c>
      <c r="P784" s="175" t="e">
        <f>IF(M784="No Mapped Crop","",INDEX('Inputs_Metric 31'!$M$7:$O$26,MATCH(M784,'Inputs_Metric 31'!$G$7:$G$26,0),MATCH('Inputs_Metric 31'!$H$44,'Inputs_Metric 31'!$M$6:$O$6,0)))</f>
        <v>#N/A</v>
      </c>
      <c r="Q784" s="184" t="e">
        <f t="shared" si="40"/>
        <v>#N/A</v>
      </c>
      <c r="R784" s="184" t="e">
        <f t="shared" si="41"/>
        <v>#N/A</v>
      </c>
    </row>
    <row r="785" spans="3:18" x14ac:dyDescent="0.25">
      <c r="C785">
        <f t="shared" si="39"/>
        <v>10</v>
      </c>
      <c r="D785">
        <f>COUNTIF($F$4:F785,F785)</f>
        <v>600</v>
      </c>
      <c r="E785" s="40">
        <f>'Agricultural Data'!C785</f>
        <v>0</v>
      </c>
      <c r="F785" s="40">
        <f>'Agricultural Data'!D785</f>
        <v>0</v>
      </c>
      <c r="G785" s="40">
        <f>'Agricultural Data'!E785</f>
        <v>0</v>
      </c>
      <c r="H785" s="38">
        <f>'Agricultural Data'!F785</f>
        <v>0</v>
      </c>
      <c r="I785" s="38">
        <f>'Agricultural Data'!G785</f>
        <v>0</v>
      </c>
      <c r="J785" s="38">
        <f>'Agricultural Data'!H785</f>
        <v>0</v>
      </c>
      <c r="K785" s="118">
        <f>'Agricultural Data'!I785</f>
        <v>0</v>
      </c>
      <c r="L785" s="121">
        <f>'Agricultural Data'!J785</f>
        <v>0</v>
      </c>
      <c r="M785" s="120" t="str">
        <f>IF(J785=0,"No Data",
IF(     OR(   INDEX('Inputs_Metric 31'!$T$6:$T$141,  MATCH($J785,'Inputs_Metric 31'!$S$6:$S$141,0))  =  "",     INDEX('Inputs_Metric 31'!$T$6:$T$141,MATCH($J785,'Inputs_Metric 31'!$S$6:$S$141,0))="CDL_Rev"),                 "No Mapped Crop",                  INDEX('Inputs_Metric 31'!$T$6:$T$141,MATCH($J785,'Inputs_Metric 31'!$S$6:$S$141,0)   )   )
       )</f>
        <v>No Data</v>
      </c>
      <c r="N785" s="120" t="str">
        <f>IF(J785=0,"No Data",
IF(   OR(     INDEX('Inputs_Metric 31'!$U$6:$U$141,MATCH($J785,'Inputs_Metric 31'!$S$6:$S$141,0))="",     INDEX('Inputs_Metric 31'!$U$6:$U$141,MATCH($J785,'Inputs_Metric 31'!$S$6:$S$141,0))="CDL_Rev"  ),     "No Mapped Crop",INDEX('Inputs_Metric 31'!$U$6:$U$141,MATCH($J785,'Inputs_Metric 31'!$S$6:$S$141,0))))</f>
        <v>No Data</v>
      </c>
      <c r="O785" s="102" t="e">
        <f>IF(N785="No Mapped Crop","",'Inputs_Metric 31'!$H$43*INDEX('Inputs_Metric 31'!$D$6:$D$109,MATCH(CONCATENATE(N785,H785),'Inputs_Metric 31'!$E$6:$E$109,0)))</f>
        <v>#N/A</v>
      </c>
      <c r="P785" s="175" t="e">
        <f>IF(M785="No Mapped Crop","",INDEX('Inputs_Metric 31'!$M$7:$O$26,MATCH(M785,'Inputs_Metric 31'!$G$7:$G$26,0),MATCH('Inputs_Metric 31'!$H$44,'Inputs_Metric 31'!$M$6:$O$6,0)))</f>
        <v>#N/A</v>
      </c>
      <c r="Q785" s="184" t="e">
        <f t="shared" si="40"/>
        <v>#N/A</v>
      </c>
      <c r="R785" s="184" t="e">
        <f t="shared" si="41"/>
        <v>#N/A</v>
      </c>
    </row>
    <row r="786" spans="3:18" x14ac:dyDescent="0.25">
      <c r="C786">
        <f t="shared" si="39"/>
        <v>10</v>
      </c>
      <c r="D786">
        <f>COUNTIF($F$4:F786,F786)</f>
        <v>601</v>
      </c>
      <c r="E786" s="40">
        <f>'Agricultural Data'!C786</f>
        <v>0</v>
      </c>
      <c r="F786" s="40">
        <f>'Agricultural Data'!D786</f>
        <v>0</v>
      </c>
      <c r="G786" s="40">
        <f>'Agricultural Data'!E786</f>
        <v>0</v>
      </c>
      <c r="H786" s="38">
        <f>'Agricultural Data'!F786</f>
        <v>0</v>
      </c>
      <c r="I786" s="38">
        <f>'Agricultural Data'!G786</f>
        <v>0</v>
      </c>
      <c r="J786" s="38">
        <f>'Agricultural Data'!H786</f>
        <v>0</v>
      </c>
      <c r="K786" s="118">
        <f>'Agricultural Data'!I786</f>
        <v>0</v>
      </c>
      <c r="L786" s="121">
        <f>'Agricultural Data'!J786</f>
        <v>0</v>
      </c>
      <c r="M786" s="120" t="str">
        <f>IF(J786=0,"No Data",
IF(     OR(   INDEX('Inputs_Metric 31'!$T$6:$T$141,  MATCH($J786,'Inputs_Metric 31'!$S$6:$S$141,0))  =  "",     INDEX('Inputs_Metric 31'!$T$6:$T$141,MATCH($J786,'Inputs_Metric 31'!$S$6:$S$141,0))="CDL_Rev"),                 "No Mapped Crop",                  INDEX('Inputs_Metric 31'!$T$6:$T$141,MATCH($J786,'Inputs_Metric 31'!$S$6:$S$141,0)   )   )
       )</f>
        <v>No Data</v>
      </c>
      <c r="N786" s="120" t="str">
        <f>IF(J786=0,"No Data",
IF(   OR(     INDEX('Inputs_Metric 31'!$U$6:$U$141,MATCH($J786,'Inputs_Metric 31'!$S$6:$S$141,0))="",     INDEX('Inputs_Metric 31'!$U$6:$U$141,MATCH($J786,'Inputs_Metric 31'!$S$6:$S$141,0))="CDL_Rev"  ),     "No Mapped Crop",INDEX('Inputs_Metric 31'!$U$6:$U$141,MATCH($J786,'Inputs_Metric 31'!$S$6:$S$141,0))))</f>
        <v>No Data</v>
      </c>
      <c r="O786" s="102" t="e">
        <f>IF(N786="No Mapped Crop","",'Inputs_Metric 31'!$H$43*INDEX('Inputs_Metric 31'!$D$6:$D$109,MATCH(CONCATENATE(N786,H786),'Inputs_Metric 31'!$E$6:$E$109,0)))</f>
        <v>#N/A</v>
      </c>
      <c r="P786" s="175" t="e">
        <f>IF(M786="No Mapped Crop","",INDEX('Inputs_Metric 31'!$M$7:$O$26,MATCH(M786,'Inputs_Metric 31'!$G$7:$G$26,0),MATCH('Inputs_Metric 31'!$H$44,'Inputs_Metric 31'!$M$6:$O$6,0)))</f>
        <v>#N/A</v>
      </c>
      <c r="Q786" s="184" t="e">
        <f t="shared" si="40"/>
        <v>#N/A</v>
      </c>
      <c r="R786" s="184" t="e">
        <f t="shared" si="41"/>
        <v>#N/A</v>
      </c>
    </row>
    <row r="787" spans="3:18" x14ac:dyDescent="0.25">
      <c r="C787">
        <f t="shared" si="39"/>
        <v>10</v>
      </c>
      <c r="D787">
        <f>COUNTIF($F$4:F787,F787)</f>
        <v>602</v>
      </c>
      <c r="E787" s="40">
        <f>'Agricultural Data'!C787</f>
        <v>0</v>
      </c>
      <c r="F787" s="40">
        <f>'Agricultural Data'!D787</f>
        <v>0</v>
      </c>
      <c r="G787" s="40">
        <f>'Agricultural Data'!E787</f>
        <v>0</v>
      </c>
      <c r="H787" s="38">
        <f>'Agricultural Data'!F787</f>
        <v>0</v>
      </c>
      <c r="I787" s="38">
        <f>'Agricultural Data'!G787</f>
        <v>0</v>
      </c>
      <c r="J787" s="38">
        <f>'Agricultural Data'!H787</f>
        <v>0</v>
      </c>
      <c r="K787" s="118">
        <f>'Agricultural Data'!I787</f>
        <v>0</v>
      </c>
      <c r="L787" s="121">
        <f>'Agricultural Data'!J787</f>
        <v>0</v>
      </c>
      <c r="M787" s="120" t="str">
        <f>IF(J787=0,"No Data",
IF(     OR(   INDEX('Inputs_Metric 31'!$T$6:$T$141,  MATCH($J787,'Inputs_Metric 31'!$S$6:$S$141,0))  =  "",     INDEX('Inputs_Metric 31'!$T$6:$T$141,MATCH($J787,'Inputs_Metric 31'!$S$6:$S$141,0))="CDL_Rev"),                 "No Mapped Crop",                  INDEX('Inputs_Metric 31'!$T$6:$T$141,MATCH($J787,'Inputs_Metric 31'!$S$6:$S$141,0)   )   )
       )</f>
        <v>No Data</v>
      </c>
      <c r="N787" s="120" t="str">
        <f>IF(J787=0,"No Data",
IF(   OR(     INDEX('Inputs_Metric 31'!$U$6:$U$141,MATCH($J787,'Inputs_Metric 31'!$S$6:$S$141,0))="",     INDEX('Inputs_Metric 31'!$U$6:$U$141,MATCH($J787,'Inputs_Metric 31'!$S$6:$S$141,0))="CDL_Rev"  ),     "No Mapped Crop",INDEX('Inputs_Metric 31'!$U$6:$U$141,MATCH($J787,'Inputs_Metric 31'!$S$6:$S$141,0))))</f>
        <v>No Data</v>
      </c>
      <c r="O787" s="102" t="e">
        <f>IF(N787="No Mapped Crop","",'Inputs_Metric 31'!$H$43*INDEX('Inputs_Metric 31'!$D$6:$D$109,MATCH(CONCATENATE(N787,H787),'Inputs_Metric 31'!$E$6:$E$109,0)))</f>
        <v>#N/A</v>
      </c>
      <c r="P787" s="175" t="e">
        <f>IF(M787="No Mapped Crop","",INDEX('Inputs_Metric 31'!$M$7:$O$26,MATCH(M787,'Inputs_Metric 31'!$G$7:$G$26,0),MATCH('Inputs_Metric 31'!$H$44,'Inputs_Metric 31'!$M$6:$O$6,0)))</f>
        <v>#N/A</v>
      </c>
      <c r="Q787" s="184" t="e">
        <f t="shared" si="40"/>
        <v>#N/A</v>
      </c>
      <c r="R787" s="184" t="e">
        <f t="shared" si="41"/>
        <v>#N/A</v>
      </c>
    </row>
    <row r="788" spans="3:18" x14ac:dyDescent="0.25">
      <c r="C788">
        <f t="shared" si="39"/>
        <v>10</v>
      </c>
      <c r="D788">
        <f>COUNTIF($F$4:F788,F788)</f>
        <v>603</v>
      </c>
      <c r="E788" s="40">
        <f>'Agricultural Data'!C788</f>
        <v>0</v>
      </c>
      <c r="F788" s="40">
        <f>'Agricultural Data'!D788</f>
        <v>0</v>
      </c>
      <c r="G788" s="40">
        <f>'Agricultural Data'!E788</f>
        <v>0</v>
      </c>
      <c r="H788" s="38">
        <f>'Agricultural Data'!F788</f>
        <v>0</v>
      </c>
      <c r="I788" s="38">
        <f>'Agricultural Data'!G788</f>
        <v>0</v>
      </c>
      <c r="J788" s="38">
        <f>'Agricultural Data'!H788</f>
        <v>0</v>
      </c>
      <c r="K788" s="118">
        <f>'Agricultural Data'!I788</f>
        <v>0</v>
      </c>
      <c r="L788" s="121">
        <f>'Agricultural Data'!J788</f>
        <v>0</v>
      </c>
      <c r="M788" s="120" t="str">
        <f>IF(J788=0,"No Data",
IF(     OR(   INDEX('Inputs_Metric 31'!$T$6:$T$141,  MATCH($J788,'Inputs_Metric 31'!$S$6:$S$141,0))  =  "",     INDEX('Inputs_Metric 31'!$T$6:$T$141,MATCH($J788,'Inputs_Metric 31'!$S$6:$S$141,0))="CDL_Rev"),                 "No Mapped Crop",                  INDEX('Inputs_Metric 31'!$T$6:$T$141,MATCH($J788,'Inputs_Metric 31'!$S$6:$S$141,0)   )   )
       )</f>
        <v>No Data</v>
      </c>
      <c r="N788" s="120" t="str">
        <f>IF(J788=0,"No Data",
IF(   OR(     INDEX('Inputs_Metric 31'!$U$6:$U$141,MATCH($J788,'Inputs_Metric 31'!$S$6:$S$141,0))="",     INDEX('Inputs_Metric 31'!$U$6:$U$141,MATCH($J788,'Inputs_Metric 31'!$S$6:$S$141,0))="CDL_Rev"  ),     "No Mapped Crop",INDEX('Inputs_Metric 31'!$U$6:$U$141,MATCH($J788,'Inputs_Metric 31'!$S$6:$S$141,0))))</f>
        <v>No Data</v>
      </c>
      <c r="O788" s="102" t="e">
        <f>IF(N788="No Mapped Crop","",'Inputs_Metric 31'!$H$43*INDEX('Inputs_Metric 31'!$D$6:$D$109,MATCH(CONCATENATE(N788,H788),'Inputs_Metric 31'!$E$6:$E$109,0)))</f>
        <v>#N/A</v>
      </c>
      <c r="P788" s="175" t="e">
        <f>IF(M788="No Mapped Crop","",INDEX('Inputs_Metric 31'!$M$7:$O$26,MATCH(M788,'Inputs_Metric 31'!$G$7:$G$26,0),MATCH('Inputs_Metric 31'!$H$44,'Inputs_Metric 31'!$M$6:$O$6,0)))</f>
        <v>#N/A</v>
      </c>
      <c r="Q788" s="184" t="e">
        <f t="shared" si="40"/>
        <v>#N/A</v>
      </c>
      <c r="R788" s="184" t="e">
        <f t="shared" si="41"/>
        <v>#N/A</v>
      </c>
    </row>
    <row r="789" spans="3:18" x14ac:dyDescent="0.25">
      <c r="C789">
        <f t="shared" si="39"/>
        <v>10</v>
      </c>
      <c r="D789">
        <f>COUNTIF($F$4:F789,F789)</f>
        <v>604</v>
      </c>
      <c r="E789" s="40">
        <f>'Agricultural Data'!C789</f>
        <v>0</v>
      </c>
      <c r="F789" s="40">
        <f>'Agricultural Data'!D789</f>
        <v>0</v>
      </c>
      <c r="G789" s="40">
        <f>'Agricultural Data'!E789</f>
        <v>0</v>
      </c>
      <c r="H789" s="38">
        <f>'Agricultural Data'!F789</f>
        <v>0</v>
      </c>
      <c r="I789" s="38">
        <f>'Agricultural Data'!G789</f>
        <v>0</v>
      </c>
      <c r="J789" s="38">
        <f>'Agricultural Data'!H789</f>
        <v>0</v>
      </c>
      <c r="K789" s="118">
        <f>'Agricultural Data'!I789</f>
        <v>0</v>
      </c>
      <c r="L789" s="121">
        <f>'Agricultural Data'!J789</f>
        <v>0</v>
      </c>
      <c r="M789" s="120" t="str">
        <f>IF(J789=0,"No Data",
IF(     OR(   INDEX('Inputs_Metric 31'!$T$6:$T$141,  MATCH($J789,'Inputs_Metric 31'!$S$6:$S$141,0))  =  "",     INDEX('Inputs_Metric 31'!$T$6:$T$141,MATCH($J789,'Inputs_Metric 31'!$S$6:$S$141,0))="CDL_Rev"),                 "No Mapped Crop",                  INDEX('Inputs_Metric 31'!$T$6:$T$141,MATCH($J789,'Inputs_Metric 31'!$S$6:$S$141,0)   )   )
       )</f>
        <v>No Data</v>
      </c>
      <c r="N789" s="120" t="str">
        <f>IF(J789=0,"No Data",
IF(   OR(     INDEX('Inputs_Metric 31'!$U$6:$U$141,MATCH($J789,'Inputs_Metric 31'!$S$6:$S$141,0))="",     INDEX('Inputs_Metric 31'!$U$6:$U$141,MATCH($J789,'Inputs_Metric 31'!$S$6:$S$141,0))="CDL_Rev"  ),     "No Mapped Crop",INDEX('Inputs_Metric 31'!$U$6:$U$141,MATCH($J789,'Inputs_Metric 31'!$S$6:$S$141,0))))</f>
        <v>No Data</v>
      </c>
      <c r="O789" s="102" t="e">
        <f>IF(N789="No Mapped Crop","",'Inputs_Metric 31'!$H$43*INDEX('Inputs_Metric 31'!$D$6:$D$109,MATCH(CONCATENATE(N789,H789),'Inputs_Metric 31'!$E$6:$E$109,0)))</f>
        <v>#N/A</v>
      </c>
      <c r="P789" s="175" t="e">
        <f>IF(M789="No Mapped Crop","",INDEX('Inputs_Metric 31'!$M$7:$O$26,MATCH(M789,'Inputs_Metric 31'!$G$7:$G$26,0),MATCH('Inputs_Metric 31'!$H$44,'Inputs_Metric 31'!$M$6:$O$6,0)))</f>
        <v>#N/A</v>
      </c>
      <c r="Q789" s="184" t="e">
        <f t="shared" si="40"/>
        <v>#N/A</v>
      </c>
      <c r="R789" s="184" t="e">
        <f t="shared" si="41"/>
        <v>#N/A</v>
      </c>
    </row>
    <row r="790" spans="3:18" x14ac:dyDescent="0.25">
      <c r="C790">
        <f t="shared" si="39"/>
        <v>10</v>
      </c>
      <c r="D790">
        <f>COUNTIF($F$4:F790,F790)</f>
        <v>605</v>
      </c>
      <c r="E790" s="40">
        <f>'Agricultural Data'!C790</f>
        <v>0</v>
      </c>
      <c r="F790" s="40">
        <f>'Agricultural Data'!D790</f>
        <v>0</v>
      </c>
      <c r="G790" s="40">
        <f>'Agricultural Data'!E790</f>
        <v>0</v>
      </c>
      <c r="H790" s="38">
        <f>'Agricultural Data'!F790</f>
        <v>0</v>
      </c>
      <c r="I790" s="38">
        <f>'Agricultural Data'!G790</f>
        <v>0</v>
      </c>
      <c r="J790" s="38">
        <f>'Agricultural Data'!H790</f>
        <v>0</v>
      </c>
      <c r="K790" s="118">
        <f>'Agricultural Data'!I790</f>
        <v>0</v>
      </c>
      <c r="L790" s="121">
        <f>'Agricultural Data'!J790</f>
        <v>0</v>
      </c>
      <c r="M790" s="120" t="str">
        <f>IF(J790=0,"No Data",
IF(     OR(   INDEX('Inputs_Metric 31'!$T$6:$T$141,  MATCH($J790,'Inputs_Metric 31'!$S$6:$S$141,0))  =  "",     INDEX('Inputs_Metric 31'!$T$6:$T$141,MATCH($J790,'Inputs_Metric 31'!$S$6:$S$141,0))="CDL_Rev"),                 "No Mapped Crop",                  INDEX('Inputs_Metric 31'!$T$6:$T$141,MATCH($J790,'Inputs_Metric 31'!$S$6:$S$141,0)   )   )
       )</f>
        <v>No Data</v>
      </c>
      <c r="N790" s="120" t="str">
        <f>IF(J790=0,"No Data",
IF(   OR(     INDEX('Inputs_Metric 31'!$U$6:$U$141,MATCH($J790,'Inputs_Metric 31'!$S$6:$S$141,0))="",     INDEX('Inputs_Metric 31'!$U$6:$U$141,MATCH($J790,'Inputs_Metric 31'!$S$6:$S$141,0))="CDL_Rev"  ),     "No Mapped Crop",INDEX('Inputs_Metric 31'!$U$6:$U$141,MATCH($J790,'Inputs_Metric 31'!$S$6:$S$141,0))))</f>
        <v>No Data</v>
      </c>
      <c r="O790" s="102" t="e">
        <f>IF(N790="No Mapped Crop","",'Inputs_Metric 31'!$H$43*INDEX('Inputs_Metric 31'!$D$6:$D$109,MATCH(CONCATENATE(N790,H790),'Inputs_Metric 31'!$E$6:$E$109,0)))</f>
        <v>#N/A</v>
      </c>
      <c r="P790" s="175" t="e">
        <f>IF(M790="No Mapped Crop","",INDEX('Inputs_Metric 31'!$M$7:$O$26,MATCH(M790,'Inputs_Metric 31'!$G$7:$G$26,0),MATCH('Inputs_Metric 31'!$H$44,'Inputs_Metric 31'!$M$6:$O$6,0)))</f>
        <v>#N/A</v>
      </c>
      <c r="Q790" s="184" t="e">
        <f t="shared" si="40"/>
        <v>#N/A</v>
      </c>
      <c r="R790" s="184" t="e">
        <f t="shared" si="41"/>
        <v>#N/A</v>
      </c>
    </row>
    <row r="791" spans="3:18" x14ac:dyDescent="0.25">
      <c r="C791">
        <f t="shared" si="39"/>
        <v>10</v>
      </c>
      <c r="D791">
        <f>COUNTIF($F$4:F791,F791)</f>
        <v>606</v>
      </c>
      <c r="E791" s="40">
        <f>'Agricultural Data'!C791</f>
        <v>0</v>
      </c>
      <c r="F791" s="40">
        <f>'Agricultural Data'!D791</f>
        <v>0</v>
      </c>
      <c r="G791" s="40">
        <f>'Agricultural Data'!E791</f>
        <v>0</v>
      </c>
      <c r="H791" s="38">
        <f>'Agricultural Data'!F791</f>
        <v>0</v>
      </c>
      <c r="I791" s="38">
        <f>'Agricultural Data'!G791</f>
        <v>0</v>
      </c>
      <c r="J791" s="38">
        <f>'Agricultural Data'!H791</f>
        <v>0</v>
      </c>
      <c r="K791" s="118">
        <f>'Agricultural Data'!I791</f>
        <v>0</v>
      </c>
      <c r="L791" s="121">
        <f>'Agricultural Data'!J791</f>
        <v>0</v>
      </c>
      <c r="M791" s="120" t="str">
        <f>IF(J791=0,"No Data",
IF(     OR(   INDEX('Inputs_Metric 31'!$T$6:$T$141,  MATCH($J791,'Inputs_Metric 31'!$S$6:$S$141,0))  =  "",     INDEX('Inputs_Metric 31'!$T$6:$T$141,MATCH($J791,'Inputs_Metric 31'!$S$6:$S$141,0))="CDL_Rev"),                 "No Mapped Crop",                  INDEX('Inputs_Metric 31'!$T$6:$T$141,MATCH($J791,'Inputs_Metric 31'!$S$6:$S$141,0)   )   )
       )</f>
        <v>No Data</v>
      </c>
      <c r="N791" s="120" t="str">
        <f>IF(J791=0,"No Data",
IF(   OR(     INDEX('Inputs_Metric 31'!$U$6:$U$141,MATCH($J791,'Inputs_Metric 31'!$S$6:$S$141,0))="",     INDEX('Inputs_Metric 31'!$U$6:$U$141,MATCH($J791,'Inputs_Metric 31'!$S$6:$S$141,0))="CDL_Rev"  ),     "No Mapped Crop",INDEX('Inputs_Metric 31'!$U$6:$U$141,MATCH($J791,'Inputs_Metric 31'!$S$6:$S$141,0))))</f>
        <v>No Data</v>
      </c>
      <c r="O791" s="102" t="e">
        <f>IF(N791="No Mapped Crop","",'Inputs_Metric 31'!$H$43*INDEX('Inputs_Metric 31'!$D$6:$D$109,MATCH(CONCATENATE(N791,H791),'Inputs_Metric 31'!$E$6:$E$109,0)))</f>
        <v>#N/A</v>
      </c>
      <c r="P791" s="175" t="e">
        <f>IF(M791="No Mapped Crop","",INDEX('Inputs_Metric 31'!$M$7:$O$26,MATCH(M791,'Inputs_Metric 31'!$G$7:$G$26,0),MATCH('Inputs_Metric 31'!$H$44,'Inputs_Metric 31'!$M$6:$O$6,0)))</f>
        <v>#N/A</v>
      </c>
      <c r="Q791" s="184" t="e">
        <f t="shared" si="40"/>
        <v>#N/A</v>
      </c>
      <c r="R791" s="184" t="e">
        <f t="shared" si="41"/>
        <v>#N/A</v>
      </c>
    </row>
    <row r="792" spans="3:18" x14ac:dyDescent="0.25">
      <c r="C792">
        <f t="shared" si="39"/>
        <v>10</v>
      </c>
      <c r="D792">
        <f>COUNTIF($F$4:F792,F792)</f>
        <v>607</v>
      </c>
      <c r="E792" s="40">
        <f>'Agricultural Data'!C792</f>
        <v>0</v>
      </c>
      <c r="F792" s="40">
        <f>'Agricultural Data'!D792</f>
        <v>0</v>
      </c>
      <c r="G792" s="40">
        <f>'Agricultural Data'!E792</f>
        <v>0</v>
      </c>
      <c r="H792" s="38">
        <f>'Agricultural Data'!F792</f>
        <v>0</v>
      </c>
      <c r="I792" s="38">
        <f>'Agricultural Data'!G792</f>
        <v>0</v>
      </c>
      <c r="J792" s="38">
        <f>'Agricultural Data'!H792</f>
        <v>0</v>
      </c>
      <c r="K792" s="118">
        <f>'Agricultural Data'!I792</f>
        <v>0</v>
      </c>
      <c r="L792" s="121">
        <f>'Agricultural Data'!J792</f>
        <v>0</v>
      </c>
      <c r="M792" s="120" t="str">
        <f>IF(J792=0,"No Data",
IF(     OR(   INDEX('Inputs_Metric 31'!$T$6:$T$141,  MATCH($J792,'Inputs_Metric 31'!$S$6:$S$141,0))  =  "",     INDEX('Inputs_Metric 31'!$T$6:$T$141,MATCH($J792,'Inputs_Metric 31'!$S$6:$S$141,0))="CDL_Rev"),                 "No Mapped Crop",                  INDEX('Inputs_Metric 31'!$T$6:$T$141,MATCH($J792,'Inputs_Metric 31'!$S$6:$S$141,0)   )   )
       )</f>
        <v>No Data</v>
      </c>
      <c r="N792" s="120" t="str">
        <f>IF(J792=0,"No Data",
IF(   OR(     INDEX('Inputs_Metric 31'!$U$6:$U$141,MATCH($J792,'Inputs_Metric 31'!$S$6:$S$141,0))="",     INDEX('Inputs_Metric 31'!$U$6:$U$141,MATCH($J792,'Inputs_Metric 31'!$S$6:$S$141,0))="CDL_Rev"  ),     "No Mapped Crop",INDEX('Inputs_Metric 31'!$U$6:$U$141,MATCH($J792,'Inputs_Metric 31'!$S$6:$S$141,0))))</f>
        <v>No Data</v>
      </c>
      <c r="O792" s="102" t="e">
        <f>IF(N792="No Mapped Crop","",'Inputs_Metric 31'!$H$43*INDEX('Inputs_Metric 31'!$D$6:$D$109,MATCH(CONCATENATE(N792,H792),'Inputs_Metric 31'!$E$6:$E$109,0)))</f>
        <v>#N/A</v>
      </c>
      <c r="P792" s="175" t="e">
        <f>IF(M792="No Mapped Crop","",INDEX('Inputs_Metric 31'!$M$7:$O$26,MATCH(M792,'Inputs_Metric 31'!$G$7:$G$26,0),MATCH('Inputs_Metric 31'!$H$44,'Inputs_Metric 31'!$M$6:$O$6,0)))</f>
        <v>#N/A</v>
      </c>
      <c r="Q792" s="184" t="e">
        <f t="shared" si="40"/>
        <v>#N/A</v>
      </c>
      <c r="R792" s="184" t="e">
        <f t="shared" si="41"/>
        <v>#N/A</v>
      </c>
    </row>
    <row r="793" spans="3:18" x14ac:dyDescent="0.25">
      <c r="C793">
        <f t="shared" si="39"/>
        <v>10</v>
      </c>
      <c r="D793">
        <f>COUNTIF($F$4:F793,F793)</f>
        <v>608</v>
      </c>
      <c r="E793" s="40">
        <f>'Agricultural Data'!C793</f>
        <v>0</v>
      </c>
      <c r="F793" s="40">
        <f>'Agricultural Data'!D793</f>
        <v>0</v>
      </c>
      <c r="G793" s="40">
        <f>'Agricultural Data'!E793</f>
        <v>0</v>
      </c>
      <c r="H793" s="38">
        <f>'Agricultural Data'!F793</f>
        <v>0</v>
      </c>
      <c r="I793" s="38">
        <f>'Agricultural Data'!G793</f>
        <v>0</v>
      </c>
      <c r="J793" s="38">
        <f>'Agricultural Data'!H793</f>
        <v>0</v>
      </c>
      <c r="K793" s="118">
        <f>'Agricultural Data'!I793</f>
        <v>0</v>
      </c>
      <c r="L793" s="121">
        <f>'Agricultural Data'!J793</f>
        <v>0</v>
      </c>
      <c r="M793" s="120" t="str">
        <f>IF(J793=0,"No Data",
IF(     OR(   INDEX('Inputs_Metric 31'!$T$6:$T$141,  MATCH($J793,'Inputs_Metric 31'!$S$6:$S$141,0))  =  "",     INDEX('Inputs_Metric 31'!$T$6:$T$141,MATCH($J793,'Inputs_Metric 31'!$S$6:$S$141,0))="CDL_Rev"),                 "No Mapped Crop",                  INDEX('Inputs_Metric 31'!$T$6:$T$141,MATCH($J793,'Inputs_Metric 31'!$S$6:$S$141,0)   )   )
       )</f>
        <v>No Data</v>
      </c>
      <c r="N793" s="120" t="str">
        <f>IF(J793=0,"No Data",
IF(   OR(     INDEX('Inputs_Metric 31'!$U$6:$U$141,MATCH($J793,'Inputs_Metric 31'!$S$6:$S$141,0))="",     INDEX('Inputs_Metric 31'!$U$6:$U$141,MATCH($J793,'Inputs_Metric 31'!$S$6:$S$141,0))="CDL_Rev"  ),     "No Mapped Crop",INDEX('Inputs_Metric 31'!$U$6:$U$141,MATCH($J793,'Inputs_Metric 31'!$S$6:$S$141,0))))</f>
        <v>No Data</v>
      </c>
      <c r="O793" s="102" t="e">
        <f>IF(N793="No Mapped Crop","",'Inputs_Metric 31'!$H$43*INDEX('Inputs_Metric 31'!$D$6:$D$109,MATCH(CONCATENATE(N793,H793),'Inputs_Metric 31'!$E$6:$E$109,0)))</f>
        <v>#N/A</v>
      </c>
      <c r="P793" s="175" t="e">
        <f>IF(M793="No Mapped Crop","",INDEX('Inputs_Metric 31'!$M$7:$O$26,MATCH(M793,'Inputs_Metric 31'!$G$7:$G$26,0),MATCH('Inputs_Metric 31'!$H$44,'Inputs_Metric 31'!$M$6:$O$6,0)))</f>
        <v>#N/A</v>
      </c>
      <c r="Q793" s="184" t="e">
        <f t="shared" si="40"/>
        <v>#N/A</v>
      </c>
      <c r="R793" s="184" t="e">
        <f t="shared" si="41"/>
        <v>#N/A</v>
      </c>
    </row>
    <row r="794" spans="3:18" x14ac:dyDescent="0.25">
      <c r="C794">
        <f t="shared" si="39"/>
        <v>10</v>
      </c>
      <c r="D794">
        <f>COUNTIF($F$4:F794,F794)</f>
        <v>609</v>
      </c>
      <c r="E794" s="40">
        <f>'Agricultural Data'!C794</f>
        <v>0</v>
      </c>
      <c r="F794" s="40">
        <f>'Agricultural Data'!D794</f>
        <v>0</v>
      </c>
      <c r="G794" s="40">
        <f>'Agricultural Data'!E794</f>
        <v>0</v>
      </c>
      <c r="H794" s="38">
        <f>'Agricultural Data'!F794</f>
        <v>0</v>
      </c>
      <c r="I794" s="38">
        <f>'Agricultural Data'!G794</f>
        <v>0</v>
      </c>
      <c r="J794" s="38">
        <f>'Agricultural Data'!H794</f>
        <v>0</v>
      </c>
      <c r="K794" s="118">
        <f>'Agricultural Data'!I794</f>
        <v>0</v>
      </c>
      <c r="L794" s="121">
        <f>'Agricultural Data'!J794</f>
        <v>0</v>
      </c>
      <c r="M794" s="120" t="str">
        <f>IF(J794=0,"No Data",
IF(     OR(   INDEX('Inputs_Metric 31'!$T$6:$T$141,  MATCH($J794,'Inputs_Metric 31'!$S$6:$S$141,0))  =  "",     INDEX('Inputs_Metric 31'!$T$6:$T$141,MATCH($J794,'Inputs_Metric 31'!$S$6:$S$141,0))="CDL_Rev"),                 "No Mapped Crop",                  INDEX('Inputs_Metric 31'!$T$6:$T$141,MATCH($J794,'Inputs_Metric 31'!$S$6:$S$141,0)   )   )
       )</f>
        <v>No Data</v>
      </c>
      <c r="N794" s="120" t="str">
        <f>IF(J794=0,"No Data",
IF(   OR(     INDEX('Inputs_Metric 31'!$U$6:$U$141,MATCH($J794,'Inputs_Metric 31'!$S$6:$S$141,0))="",     INDEX('Inputs_Metric 31'!$U$6:$U$141,MATCH($J794,'Inputs_Metric 31'!$S$6:$S$141,0))="CDL_Rev"  ),     "No Mapped Crop",INDEX('Inputs_Metric 31'!$U$6:$U$141,MATCH($J794,'Inputs_Metric 31'!$S$6:$S$141,0))))</f>
        <v>No Data</v>
      </c>
      <c r="O794" s="102" t="e">
        <f>IF(N794="No Mapped Crop","",'Inputs_Metric 31'!$H$43*INDEX('Inputs_Metric 31'!$D$6:$D$109,MATCH(CONCATENATE(N794,H794),'Inputs_Metric 31'!$E$6:$E$109,0)))</f>
        <v>#N/A</v>
      </c>
      <c r="P794" s="175" t="e">
        <f>IF(M794="No Mapped Crop","",INDEX('Inputs_Metric 31'!$M$7:$O$26,MATCH(M794,'Inputs_Metric 31'!$G$7:$G$26,0),MATCH('Inputs_Metric 31'!$H$44,'Inputs_Metric 31'!$M$6:$O$6,0)))</f>
        <v>#N/A</v>
      </c>
      <c r="Q794" s="184" t="e">
        <f t="shared" si="40"/>
        <v>#N/A</v>
      </c>
      <c r="R794" s="184" t="e">
        <f t="shared" si="41"/>
        <v>#N/A</v>
      </c>
    </row>
    <row r="795" spans="3:18" x14ac:dyDescent="0.25">
      <c r="C795">
        <f t="shared" si="39"/>
        <v>10</v>
      </c>
      <c r="D795">
        <f>COUNTIF($F$4:F795,F795)</f>
        <v>610</v>
      </c>
      <c r="E795" s="40">
        <f>'Agricultural Data'!C795</f>
        <v>0</v>
      </c>
      <c r="F795" s="40">
        <f>'Agricultural Data'!D795</f>
        <v>0</v>
      </c>
      <c r="G795" s="40">
        <f>'Agricultural Data'!E795</f>
        <v>0</v>
      </c>
      <c r="H795" s="38">
        <f>'Agricultural Data'!F795</f>
        <v>0</v>
      </c>
      <c r="I795" s="38">
        <f>'Agricultural Data'!G795</f>
        <v>0</v>
      </c>
      <c r="J795" s="38">
        <f>'Agricultural Data'!H795</f>
        <v>0</v>
      </c>
      <c r="K795" s="118">
        <f>'Agricultural Data'!I795</f>
        <v>0</v>
      </c>
      <c r="L795" s="121">
        <f>'Agricultural Data'!J795</f>
        <v>0</v>
      </c>
      <c r="M795" s="120" t="str">
        <f>IF(J795=0,"No Data",
IF(     OR(   INDEX('Inputs_Metric 31'!$T$6:$T$141,  MATCH($J795,'Inputs_Metric 31'!$S$6:$S$141,0))  =  "",     INDEX('Inputs_Metric 31'!$T$6:$T$141,MATCH($J795,'Inputs_Metric 31'!$S$6:$S$141,0))="CDL_Rev"),                 "No Mapped Crop",                  INDEX('Inputs_Metric 31'!$T$6:$T$141,MATCH($J795,'Inputs_Metric 31'!$S$6:$S$141,0)   )   )
       )</f>
        <v>No Data</v>
      </c>
      <c r="N795" s="120" t="str">
        <f>IF(J795=0,"No Data",
IF(   OR(     INDEX('Inputs_Metric 31'!$U$6:$U$141,MATCH($J795,'Inputs_Metric 31'!$S$6:$S$141,0))="",     INDEX('Inputs_Metric 31'!$U$6:$U$141,MATCH($J795,'Inputs_Metric 31'!$S$6:$S$141,0))="CDL_Rev"  ),     "No Mapped Crop",INDEX('Inputs_Metric 31'!$U$6:$U$141,MATCH($J795,'Inputs_Metric 31'!$S$6:$S$141,0))))</f>
        <v>No Data</v>
      </c>
      <c r="O795" s="102" t="e">
        <f>IF(N795="No Mapped Crop","",'Inputs_Metric 31'!$H$43*INDEX('Inputs_Metric 31'!$D$6:$D$109,MATCH(CONCATENATE(N795,H795),'Inputs_Metric 31'!$E$6:$E$109,0)))</f>
        <v>#N/A</v>
      </c>
      <c r="P795" s="175" t="e">
        <f>IF(M795="No Mapped Crop","",INDEX('Inputs_Metric 31'!$M$7:$O$26,MATCH(M795,'Inputs_Metric 31'!$G$7:$G$26,0),MATCH('Inputs_Metric 31'!$H$44,'Inputs_Metric 31'!$M$6:$O$6,0)))</f>
        <v>#N/A</v>
      </c>
      <c r="Q795" s="184" t="e">
        <f t="shared" si="40"/>
        <v>#N/A</v>
      </c>
      <c r="R795" s="184" t="e">
        <f t="shared" si="41"/>
        <v>#N/A</v>
      </c>
    </row>
    <row r="796" spans="3:18" x14ac:dyDescent="0.25">
      <c r="C796">
        <f t="shared" si="39"/>
        <v>10</v>
      </c>
      <c r="D796">
        <f>COUNTIF($F$4:F796,F796)</f>
        <v>611</v>
      </c>
      <c r="E796" s="40">
        <f>'Agricultural Data'!C796</f>
        <v>0</v>
      </c>
      <c r="F796" s="40">
        <f>'Agricultural Data'!D796</f>
        <v>0</v>
      </c>
      <c r="G796" s="40">
        <f>'Agricultural Data'!E796</f>
        <v>0</v>
      </c>
      <c r="H796" s="38">
        <f>'Agricultural Data'!F796</f>
        <v>0</v>
      </c>
      <c r="I796" s="38">
        <f>'Agricultural Data'!G796</f>
        <v>0</v>
      </c>
      <c r="J796" s="38">
        <f>'Agricultural Data'!H796</f>
        <v>0</v>
      </c>
      <c r="K796" s="118">
        <f>'Agricultural Data'!I796</f>
        <v>0</v>
      </c>
      <c r="L796" s="121">
        <f>'Agricultural Data'!J796</f>
        <v>0</v>
      </c>
      <c r="M796" s="120" t="str">
        <f>IF(J796=0,"No Data",
IF(     OR(   INDEX('Inputs_Metric 31'!$T$6:$T$141,  MATCH($J796,'Inputs_Metric 31'!$S$6:$S$141,0))  =  "",     INDEX('Inputs_Metric 31'!$T$6:$T$141,MATCH($J796,'Inputs_Metric 31'!$S$6:$S$141,0))="CDL_Rev"),                 "No Mapped Crop",                  INDEX('Inputs_Metric 31'!$T$6:$T$141,MATCH($J796,'Inputs_Metric 31'!$S$6:$S$141,0)   )   )
       )</f>
        <v>No Data</v>
      </c>
      <c r="N796" s="120" t="str">
        <f>IF(J796=0,"No Data",
IF(   OR(     INDEX('Inputs_Metric 31'!$U$6:$U$141,MATCH($J796,'Inputs_Metric 31'!$S$6:$S$141,0))="",     INDEX('Inputs_Metric 31'!$U$6:$U$141,MATCH($J796,'Inputs_Metric 31'!$S$6:$S$141,0))="CDL_Rev"  ),     "No Mapped Crop",INDEX('Inputs_Metric 31'!$U$6:$U$141,MATCH($J796,'Inputs_Metric 31'!$S$6:$S$141,0))))</f>
        <v>No Data</v>
      </c>
      <c r="O796" s="102" t="e">
        <f>IF(N796="No Mapped Crop","",'Inputs_Metric 31'!$H$43*INDEX('Inputs_Metric 31'!$D$6:$D$109,MATCH(CONCATENATE(N796,H796),'Inputs_Metric 31'!$E$6:$E$109,0)))</f>
        <v>#N/A</v>
      </c>
      <c r="P796" s="175" t="e">
        <f>IF(M796="No Mapped Crop","",INDEX('Inputs_Metric 31'!$M$7:$O$26,MATCH(M796,'Inputs_Metric 31'!$G$7:$G$26,0),MATCH('Inputs_Metric 31'!$H$44,'Inputs_Metric 31'!$M$6:$O$6,0)))</f>
        <v>#N/A</v>
      </c>
      <c r="Q796" s="184" t="e">
        <f t="shared" si="40"/>
        <v>#N/A</v>
      </c>
      <c r="R796" s="184" t="e">
        <f t="shared" si="41"/>
        <v>#N/A</v>
      </c>
    </row>
    <row r="797" spans="3:18" x14ac:dyDescent="0.25">
      <c r="C797">
        <f t="shared" si="39"/>
        <v>10</v>
      </c>
      <c r="D797">
        <f>COUNTIF($F$4:F797,F797)</f>
        <v>612</v>
      </c>
      <c r="E797" s="40">
        <f>'Agricultural Data'!C797</f>
        <v>0</v>
      </c>
      <c r="F797" s="40">
        <f>'Agricultural Data'!D797</f>
        <v>0</v>
      </c>
      <c r="G797" s="40">
        <f>'Agricultural Data'!E797</f>
        <v>0</v>
      </c>
      <c r="H797" s="38">
        <f>'Agricultural Data'!F797</f>
        <v>0</v>
      </c>
      <c r="I797" s="38">
        <f>'Agricultural Data'!G797</f>
        <v>0</v>
      </c>
      <c r="J797" s="38">
        <f>'Agricultural Data'!H797</f>
        <v>0</v>
      </c>
      <c r="K797" s="118">
        <f>'Agricultural Data'!I797</f>
        <v>0</v>
      </c>
      <c r="L797" s="121">
        <f>'Agricultural Data'!J797</f>
        <v>0</v>
      </c>
      <c r="M797" s="120" t="str">
        <f>IF(J797=0,"No Data",
IF(     OR(   INDEX('Inputs_Metric 31'!$T$6:$T$141,  MATCH($J797,'Inputs_Metric 31'!$S$6:$S$141,0))  =  "",     INDEX('Inputs_Metric 31'!$T$6:$T$141,MATCH($J797,'Inputs_Metric 31'!$S$6:$S$141,0))="CDL_Rev"),                 "No Mapped Crop",                  INDEX('Inputs_Metric 31'!$T$6:$T$141,MATCH($J797,'Inputs_Metric 31'!$S$6:$S$141,0)   )   )
       )</f>
        <v>No Data</v>
      </c>
      <c r="N797" s="120" t="str">
        <f>IF(J797=0,"No Data",
IF(   OR(     INDEX('Inputs_Metric 31'!$U$6:$U$141,MATCH($J797,'Inputs_Metric 31'!$S$6:$S$141,0))="",     INDEX('Inputs_Metric 31'!$U$6:$U$141,MATCH($J797,'Inputs_Metric 31'!$S$6:$S$141,0))="CDL_Rev"  ),     "No Mapped Crop",INDEX('Inputs_Metric 31'!$U$6:$U$141,MATCH($J797,'Inputs_Metric 31'!$S$6:$S$141,0))))</f>
        <v>No Data</v>
      </c>
      <c r="O797" s="102" t="e">
        <f>IF(N797="No Mapped Crop","",'Inputs_Metric 31'!$H$43*INDEX('Inputs_Metric 31'!$D$6:$D$109,MATCH(CONCATENATE(N797,H797),'Inputs_Metric 31'!$E$6:$E$109,0)))</f>
        <v>#N/A</v>
      </c>
      <c r="P797" s="175" t="e">
        <f>IF(M797="No Mapped Crop","",INDEX('Inputs_Metric 31'!$M$7:$O$26,MATCH(M797,'Inputs_Metric 31'!$G$7:$G$26,0),MATCH('Inputs_Metric 31'!$H$44,'Inputs_Metric 31'!$M$6:$O$6,0)))</f>
        <v>#N/A</v>
      </c>
      <c r="Q797" s="184" t="e">
        <f t="shared" si="40"/>
        <v>#N/A</v>
      </c>
      <c r="R797" s="184" t="e">
        <f t="shared" si="41"/>
        <v>#N/A</v>
      </c>
    </row>
    <row r="798" spans="3:18" x14ac:dyDescent="0.25">
      <c r="C798">
        <f t="shared" si="39"/>
        <v>10</v>
      </c>
      <c r="D798">
        <f>COUNTIF($F$4:F798,F798)</f>
        <v>613</v>
      </c>
      <c r="E798" s="40">
        <f>'Agricultural Data'!C798</f>
        <v>0</v>
      </c>
      <c r="F798" s="40">
        <f>'Agricultural Data'!D798</f>
        <v>0</v>
      </c>
      <c r="G798" s="40">
        <f>'Agricultural Data'!E798</f>
        <v>0</v>
      </c>
      <c r="H798" s="38">
        <f>'Agricultural Data'!F798</f>
        <v>0</v>
      </c>
      <c r="I798" s="38">
        <f>'Agricultural Data'!G798</f>
        <v>0</v>
      </c>
      <c r="J798" s="38">
        <f>'Agricultural Data'!H798</f>
        <v>0</v>
      </c>
      <c r="K798" s="118">
        <f>'Agricultural Data'!I798</f>
        <v>0</v>
      </c>
      <c r="L798" s="121">
        <f>'Agricultural Data'!J798</f>
        <v>0</v>
      </c>
      <c r="M798" s="120" t="str">
        <f>IF(J798=0,"No Data",
IF(     OR(   INDEX('Inputs_Metric 31'!$T$6:$T$141,  MATCH($J798,'Inputs_Metric 31'!$S$6:$S$141,0))  =  "",     INDEX('Inputs_Metric 31'!$T$6:$T$141,MATCH($J798,'Inputs_Metric 31'!$S$6:$S$141,0))="CDL_Rev"),                 "No Mapped Crop",                  INDEX('Inputs_Metric 31'!$T$6:$T$141,MATCH($J798,'Inputs_Metric 31'!$S$6:$S$141,0)   )   )
       )</f>
        <v>No Data</v>
      </c>
      <c r="N798" s="120" t="str">
        <f>IF(J798=0,"No Data",
IF(   OR(     INDEX('Inputs_Metric 31'!$U$6:$U$141,MATCH($J798,'Inputs_Metric 31'!$S$6:$S$141,0))="",     INDEX('Inputs_Metric 31'!$U$6:$U$141,MATCH($J798,'Inputs_Metric 31'!$S$6:$S$141,0))="CDL_Rev"  ),     "No Mapped Crop",INDEX('Inputs_Metric 31'!$U$6:$U$141,MATCH($J798,'Inputs_Metric 31'!$S$6:$S$141,0))))</f>
        <v>No Data</v>
      </c>
      <c r="O798" s="102" t="e">
        <f>IF(N798="No Mapped Crop","",'Inputs_Metric 31'!$H$43*INDEX('Inputs_Metric 31'!$D$6:$D$109,MATCH(CONCATENATE(N798,H798),'Inputs_Metric 31'!$E$6:$E$109,0)))</f>
        <v>#N/A</v>
      </c>
      <c r="P798" s="175" t="e">
        <f>IF(M798="No Mapped Crop","",INDEX('Inputs_Metric 31'!$M$7:$O$26,MATCH(M798,'Inputs_Metric 31'!$G$7:$G$26,0),MATCH('Inputs_Metric 31'!$H$44,'Inputs_Metric 31'!$M$6:$O$6,0)))</f>
        <v>#N/A</v>
      </c>
      <c r="Q798" s="184" t="e">
        <f t="shared" si="40"/>
        <v>#N/A</v>
      </c>
      <c r="R798" s="184" t="e">
        <f t="shared" si="41"/>
        <v>#N/A</v>
      </c>
    </row>
    <row r="799" spans="3:18" x14ac:dyDescent="0.25">
      <c r="C799">
        <f t="shared" si="39"/>
        <v>10</v>
      </c>
      <c r="D799">
        <f>COUNTIF($F$4:F799,F799)</f>
        <v>614</v>
      </c>
      <c r="E799" s="40">
        <f>'Agricultural Data'!C799</f>
        <v>0</v>
      </c>
      <c r="F799" s="40">
        <f>'Agricultural Data'!D799</f>
        <v>0</v>
      </c>
      <c r="G799" s="40">
        <f>'Agricultural Data'!E799</f>
        <v>0</v>
      </c>
      <c r="H799" s="38">
        <f>'Agricultural Data'!F799</f>
        <v>0</v>
      </c>
      <c r="I799" s="38">
        <f>'Agricultural Data'!G799</f>
        <v>0</v>
      </c>
      <c r="J799" s="38">
        <f>'Agricultural Data'!H799</f>
        <v>0</v>
      </c>
      <c r="K799" s="118">
        <f>'Agricultural Data'!I799</f>
        <v>0</v>
      </c>
      <c r="L799" s="121">
        <f>'Agricultural Data'!J799</f>
        <v>0</v>
      </c>
      <c r="M799" s="120" t="str">
        <f>IF(J799=0,"No Data",
IF(     OR(   INDEX('Inputs_Metric 31'!$T$6:$T$141,  MATCH($J799,'Inputs_Metric 31'!$S$6:$S$141,0))  =  "",     INDEX('Inputs_Metric 31'!$T$6:$T$141,MATCH($J799,'Inputs_Metric 31'!$S$6:$S$141,0))="CDL_Rev"),                 "No Mapped Crop",                  INDEX('Inputs_Metric 31'!$T$6:$T$141,MATCH($J799,'Inputs_Metric 31'!$S$6:$S$141,0)   )   )
       )</f>
        <v>No Data</v>
      </c>
      <c r="N799" s="120" t="str">
        <f>IF(J799=0,"No Data",
IF(   OR(     INDEX('Inputs_Metric 31'!$U$6:$U$141,MATCH($J799,'Inputs_Metric 31'!$S$6:$S$141,0))="",     INDEX('Inputs_Metric 31'!$U$6:$U$141,MATCH($J799,'Inputs_Metric 31'!$S$6:$S$141,0))="CDL_Rev"  ),     "No Mapped Crop",INDEX('Inputs_Metric 31'!$U$6:$U$141,MATCH($J799,'Inputs_Metric 31'!$S$6:$S$141,0))))</f>
        <v>No Data</v>
      </c>
      <c r="O799" s="102" t="e">
        <f>IF(N799="No Mapped Crop","",'Inputs_Metric 31'!$H$43*INDEX('Inputs_Metric 31'!$D$6:$D$109,MATCH(CONCATENATE(N799,H799),'Inputs_Metric 31'!$E$6:$E$109,0)))</f>
        <v>#N/A</v>
      </c>
      <c r="P799" s="175" t="e">
        <f>IF(M799="No Mapped Crop","",INDEX('Inputs_Metric 31'!$M$7:$O$26,MATCH(M799,'Inputs_Metric 31'!$G$7:$G$26,0),MATCH('Inputs_Metric 31'!$H$44,'Inputs_Metric 31'!$M$6:$O$6,0)))</f>
        <v>#N/A</v>
      </c>
      <c r="Q799" s="184" t="e">
        <f t="shared" si="40"/>
        <v>#N/A</v>
      </c>
      <c r="R799" s="184" t="e">
        <f t="shared" si="41"/>
        <v>#N/A</v>
      </c>
    </row>
    <row r="800" spans="3:18" x14ac:dyDescent="0.25">
      <c r="C800">
        <f t="shared" si="39"/>
        <v>10</v>
      </c>
      <c r="D800">
        <f>COUNTIF($F$4:F800,F800)</f>
        <v>615</v>
      </c>
      <c r="E800" s="40">
        <f>'Agricultural Data'!C800</f>
        <v>0</v>
      </c>
      <c r="F800" s="40">
        <f>'Agricultural Data'!D800</f>
        <v>0</v>
      </c>
      <c r="G800" s="40">
        <f>'Agricultural Data'!E800</f>
        <v>0</v>
      </c>
      <c r="H800" s="38">
        <f>'Agricultural Data'!F800</f>
        <v>0</v>
      </c>
      <c r="I800" s="38">
        <f>'Agricultural Data'!G800</f>
        <v>0</v>
      </c>
      <c r="J800" s="38">
        <f>'Agricultural Data'!H800</f>
        <v>0</v>
      </c>
      <c r="K800" s="118">
        <f>'Agricultural Data'!I800</f>
        <v>0</v>
      </c>
      <c r="L800" s="121">
        <f>'Agricultural Data'!J800</f>
        <v>0</v>
      </c>
      <c r="M800" s="120" t="str">
        <f>IF(J800=0,"No Data",
IF(     OR(   INDEX('Inputs_Metric 31'!$T$6:$T$141,  MATCH($J800,'Inputs_Metric 31'!$S$6:$S$141,0))  =  "",     INDEX('Inputs_Metric 31'!$T$6:$T$141,MATCH($J800,'Inputs_Metric 31'!$S$6:$S$141,0))="CDL_Rev"),                 "No Mapped Crop",                  INDEX('Inputs_Metric 31'!$T$6:$T$141,MATCH($J800,'Inputs_Metric 31'!$S$6:$S$141,0)   )   )
       )</f>
        <v>No Data</v>
      </c>
      <c r="N800" s="120" t="str">
        <f>IF(J800=0,"No Data",
IF(   OR(     INDEX('Inputs_Metric 31'!$U$6:$U$141,MATCH($J800,'Inputs_Metric 31'!$S$6:$S$141,0))="",     INDEX('Inputs_Metric 31'!$U$6:$U$141,MATCH($J800,'Inputs_Metric 31'!$S$6:$S$141,0))="CDL_Rev"  ),     "No Mapped Crop",INDEX('Inputs_Metric 31'!$U$6:$U$141,MATCH($J800,'Inputs_Metric 31'!$S$6:$S$141,0))))</f>
        <v>No Data</v>
      </c>
      <c r="O800" s="102" t="e">
        <f>IF(N800="No Mapped Crop","",'Inputs_Metric 31'!$H$43*INDEX('Inputs_Metric 31'!$D$6:$D$109,MATCH(CONCATENATE(N800,H800),'Inputs_Metric 31'!$E$6:$E$109,0)))</f>
        <v>#N/A</v>
      </c>
      <c r="P800" s="175" t="e">
        <f>IF(M800="No Mapped Crop","",INDEX('Inputs_Metric 31'!$M$7:$O$26,MATCH(M800,'Inputs_Metric 31'!$G$7:$G$26,0),MATCH('Inputs_Metric 31'!$H$44,'Inputs_Metric 31'!$M$6:$O$6,0)))</f>
        <v>#N/A</v>
      </c>
      <c r="Q800" s="184" t="e">
        <f t="shared" si="40"/>
        <v>#N/A</v>
      </c>
      <c r="R800" s="184" t="e">
        <f t="shared" si="41"/>
        <v>#N/A</v>
      </c>
    </row>
    <row r="801" spans="3:18" x14ac:dyDescent="0.25">
      <c r="C801">
        <f t="shared" si="39"/>
        <v>10</v>
      </c>
      <c r="D801">
        <f>COUNTIF($F$4:F801,F801)</f>
        <v>616</v>
      </c>
      <c r="E801" s="40">
        <f>'Agricultural Data'!C801</f>
        <v>0</v>
      </c>
      <c r="F801" s="40">
        <f>'Agricultural Data'!D801</f>
        <v>0</v>
      </c>
      <c r="G801" s="40">
        <f>'Agricultural Data'!E801</f>
        <v>0</v>
      </c>
      <c r="H801" s="38">
        <f>'Agricultural Data'!F801</f>
        <v>0</v>
      </c>
      <c r="I801" s="38">
        <f>'Agricultural Data'!G801</f>
        <v>0</v>
      </c>
      <c r="J801" s="38">
        <f>'Agricultural Data'!H801</f>
        <v>0</v>
      </c>
      <c r="K801" s="118">
        <f>'Agricultural Data'!I801</f>
        <v>0</v>
      </c>
      <c r="L801" s="121">
        <f>'Agricultural Data'!J801</f>
        <v>0</v>
      </c>
      <c r="M801" s="120" t="str">
        <f>IF(J801=0,"No Data",
IF(     OR(   INDEX('Inputs_Metric 31'!$T$6:$T$141,  MATCH($J801,'Inputs_Metric 31'!$S$6:$S$141,0))  =  "",     INDEX('Inputs_Metric 31'!$T$6:$T$141,MATCH($J801,'Inputs_Metric 31'!$S$6:$S$141,0))="CDL_Rev"),                 "No Mapped Crop",                  INDEX('Inputs_Metric 31'!$T$6:$T$141,MATCH($J801,'Inputs_Metric 31'!$S$6:$S$141,0)   )   )
       )</f>
        <v>No Data</v>
      </c>
      <c r="N801" s="120" t="str">
        <f>IF(J801=0,"No Data",
IF(   OR(     INDEX('Inputs_Metric 31'!$U$6:$U$141,MATCH($J801,'Inputs_Metric 31'!$S$6:$S$141,0))="",     INDEX('Inputs_Metric 31'!$U$6:$U$141,MATCH($J801,'Inputs_Metric 31'!$S$6:$S$141,0))="CDL_Rev"  ),     "No Mapped Crop",INDEX('Inputs_Metric 31'!$U$6:$U$141,MATCH($J801,'Inputs_Metric 31'!$S$6:$S$141,0))))</f>
        <v>No Data</v>
      </c>
      <c r="O801" s="102" t="e">
        <f>IF(N801="No Mapped Crop","",'Inputs_Metric 31'!$H$43*INDEX('Inputs_Metric 31'!$D$6:$D$109,MATCH(CONCATENATE(N801,H801),'Inputs_Metric 31'!$E$6:$E$109,0)))</f>
        <v>#N/A</v>
      </c>
      <c r="P801" s="175" t="e">
        <f>IF(M801="No Mapped Crop","",INDEX('Inputs_Metric 31'!$M$7:$O$26,MATCH(M801,'Inputs_Metric 31'!$G$7:$G$26,0),MATCH('Inputs_Metric 31'!$H$44,'Inputs_Metric 31'!$M$6:$O$6,0)))</f>
        <v>#N/A</v>
      </c>
      <c r="Q801" s="184" t="e">
        <f t="shared" si="40"/>
        <v>#N/A</v>
      </c>
      <c r="R801" s="184" t="e">
        <f t="shared" si="41"/>
        <v>#N/A</v>
      </c>
    </row>
    <row r="802" spans="3:18" x14ac:dyDescent="0.25">
      <c r="C802">
        <f t="shared" si="39"/>
        <v>10</v>
      </c>
      <c r="D802">
        <f>COUNTIF($F$4:F802,F802)</f>
        <v>617</v>
      </c>
      <c r="E802" s="40">
        <f>'Agricultural Data'!C802</f>
        <v>0</v>
      </c>
      <c r="F802" s="40">
        <f>'Agricultural Data'!D802</f>
        <v>0</v>
      </c>
      <c r="G802" s="40">
        <f>'Agricultural Data'!E802</f>
        <v>0</v>
      </c>
      <c r="H802" s="38">
        <f>'Agricultural Data'!F802</f>
        <v>0</v>
      </c>
      <c r="I802" s="38">
        <f>'Agricultural Data'!G802</f>
        <v>0</v>
      </c>
      <c r="J802" s="38">
        <f>'Agricultural Data'!H802</f>
        <v>0</v>
      </c>
      <c r="K802" s="118">
        <f>'Agricultural Data'!I802</f>
        <v>0</v>
      </c>
      <c r="L802" s="121">
        <f>'Agricultural Data'!J802</f>
        <v>0</v>
      </c>
      <c r="M802" s="120" t="str">
        <f>IF(J802=0,"No Data",
IF(     OR(   INDEX('Inputs_Metric 31'!$T$6:$T$141,  MATCH($J802,'Inputs_Metric 31'!$S$6:$S$141,0))  =  "",     INDEX('Inputs_Metric 31'!$T$6:$T$141,MATCH($J802,'Inputs_Metric 31'!$S$6:$S$141,0))="CDL_Rev"),                 "No Mapped Crop",                  INDEX('Inputs_Metric 31'!$T$6:$T$141,MATCH($J802,'Inputs_Metric 31'!$S$6:$S$141,0)   )   )
       )</f>
        <v>No Data</v>
      </c>
      <c r="N802" s="120" t="str">
        <f>IF(J802=0,"No Data",
IF(   OR(     INDEX('Inputs_Metric 31'!$U$6:$U$141,MATCH($J802,'Inputs_Metric 31'!$S$6:$S$141,0))="",     INDEX('Inputs_Metric 31'!$U$6:$U$141,MATCH($J802,'Inputs_Metric 31'!$S$6:$S$141,0))="CDL_Rev"  ),     "No Mapped Crop",INDEX('Inputs_Metric 31'!$U$6:$U$141,MATCH($J802,'Inputs_Metric 31'!$S$6:$S$141,0))))</f>
        <v>No Data</v>
      </c>
      <c r="O802" s="102" t="e">
        <f>IF(N802="No Mapped Crop","",'Inputs_Metric 31'!$H$43*INDEX('Inputs_Metric 31'!$D$6:$D$109,MATCH(CONCATENATE(N802,H802),'Inputs_Metric 31'!$E$6:$E$109,0)))</f>
        <v>#N/A</v>
      </c>
      <c r="P802" s="175" t="e">
        <f>IF(M802="No Mapped Crop","",INDEX('Inputs_Metric 31'!$M$7:$O$26,MATCH(M802,'Inputs_Metric 31'!$G$7:$G$26,0),MATCH('Inputs_Metric 31'!$H$44,'Inputs_Metric 31'!$M$6:$O$6,0)))</f>
        <v>#N/A</v>
      </c>
      <c r="Q802" s="184" t="e">
        <f t="shared" si="40"/>
        <v>#N/A</v>
      </c>
      <c r="R802" s="184" t="e">
        <f t="shared" si="41"/>
        <v>#N/A</v>
      </c>
    </row>
    <row r="803" spans="3:18" x14ac:dyDescent="0.25">
      <c r="C803">
        <f t="shared" si="39"/>
        <v>10</v>
      </c>
      <c r="D803">
        <f>COUNTIF($F$4:F803,F803)</f>
        <v>618</v>
      </c>
      <c r="E803" s="40">
        <f>'Agricultural Data'!C803</f>
        <v>0</v>
      </c>
      <c r="F803" s="40">
        <f>'Agricultural Data'!D803</f>
        <v>0</v>
      </c>
      <c r="G803" s="40">
        <f>'Agricultural Data'!E803</f>
        <v>0</v>
      </c>
      <c r="H803" s="38">
        <f>'Agricultural Data'!F803</f>
        <v>0</v>
      </c>
      <c r="I803" s="38">
        <f>'Agricultural Data'!G803</f>
        <v>0</v>
      </c>
      <c r="J803" s="38">
        <f>'Agricultural Data'!H803</f>
        <v>0</v>
      </c>
      <c r="K803" s="118">
        <f>'Agricultural Data'!I803</f>
        <v>0</v>
      </c>
      <c r="L803" s="121">
        <f>'Agricultural Data'!J803</f>
        <v>0</v>
      </c>
      <c r="M803" s="120" t="str">
        <f>IF(J803=0,"No Data",
IF(     OR(   INDEX('Inputs_Metric 31'!$T$6:$T$141,  MATCH($J803,'Inputs_Metric 31'!$S$6:$S$141,0))  =  "",     INDEX('Inputs_Metric 31'!$T$6:$T$141,MATCH($J803,'Inputs_Metric 31'!$S$6:$S$141,0))="CDL_Rev"),                 "No Mapped Crop",                  INDEX('Inputs_Metric 31'!$T$6:$T$141,MATCH($J803,'Inputs_Metric 31'!$S$6:$S$141,0)   )   )
       )</f>
        <v>No Data</v>
      </c>
      <c r="N803" s="120" t="str">
        <f>IF(J803=0,"No Data",
IF(   OR(     INDEX('Inputs_Metric 31'!$U$6:$U$141,MATCH($J803,'Inputs_Metric 31'!$S$6:$S$141,0))="",     INDEX('Inputs_Metric 31'!$U$6:$U$141,MATCH($J803,'Inputs_Metric 31'!$S$6:$S$141,0))="CDL_Rev"  ),     "No Mapped Crop",INDEX('Inputs_Metric 31'!$U$6:$U$141,MATCH($J803,'Inputs_Metric 31'!$S$6:$S$141,0))))</f>
        <v>No Data</v>
      </c>
      <c r="O803" s="102" t="e">
        <f>IF(N803="No Mapped Crop","",'Inputs_Metric 31'!$H$43*INDEX('Inputs_Metric 31'!$D$6:$D$109,MATCH(CONCATENATE(N803,H803),'Inputs_Metric 31'!$E$6:$E$109,0)))</f>
        <v>#N/A</v>
      </c>
      <c r="P803" s="175" t="e">
        <f>IF(M803="No Mapped Crop","",INDEX('Inputs_Metric 31'!$M$7:$O$26,MATCH(M803,'Inputs_Metric 31'!$G$7:$G$26,0),MATCH('Inputs_Metric 31'!$H$44,'Inputs_Metric 31'!$M$6:$O$6,0)))</f>
        <v>#N/A</v>
      </c>
      <c r="Q803" s="184" t="e">
        <f t="shared" si="40"/>
        <v>#N/A</v>
      </c>
      <c r="R803" s="184" t="e">
        <f t="shared" si="41"/>
        <v>#N/A</v>
      </c>
    </row>
    <row r="804" spans="3:18" x14ac:dyDescent="0.25">
      <c r="C804">
        <f t="shared" si="39"/>
        <v>10</v>
      </c>
      <c r="D804">
        <f>COUNTIF($F$4:F804,F804)</f>
        <v>619</v>
      </c>
      <c r="E804" s="40">
        <f>'Agricultural Data'!C804</f>
        <v>0</v>
      </c>
      <c r="F804" s="40">
        <f>'Agricultural Data'!D804</f>
        <v>0</v>
      </c>
      <c r="G804" s="40">
        <f>'Agricultural Data'!E804</f>
        <v>0</v>
      </c>
      <c r="H804" s="38">
        <f>'Agricultural Data'!F804</f>
        <v>0</v>
      </c>
      <c r="I804" s="38">
        <f>'Agricultural Data'!G804</f>
        <v>0</v>
      </c>
      <c r="J804" s="38">
        <f>'Agricultural Data'!H804</f>
        <v>0</v>
      </c>
      <c r="K804" s="118">
        <f>'Agricultural Data'!I804</f>
        <v>0</v>
      </c>
      <c r="L804" s="121">
        <f>'Agricultural Data'!J804</f>
        <v>0</v>
      </c>
      <c r="M804" s="120" t="str">
        <f>IF(J804=0,"No Data",
IF(     OR(   INDEX('Inputs_Metric 31'!$T$6:$T$141,  MATCH($J804,'Inputs_Metric 31'!$S$6:$S$141,0))  =  "",     INDEX('Inputs_Metric 31'!$T$6:$T$141,MATCH($J804,'Inputs_Metric 31'!$S$6:$S$141,0))="CDL_Rev"),                 "No Mapped Crop",                  INDEX('Inputs_Metric 31'!$T$6:$T$141,MATCH($J804,'Inputs_Metric 31'!$S$6:$S$141,0)   )   )
       )</f>
        <v>No Data</v>
      </c>
      <c r="N804" s="120" t="str">
        <f>IF(J804=0,"No Data",
IF(   OR(     INDEX('Inputs_Metric 31'!$U$6:$U$141,MATCH($J804,'Inputs_Metric 31'!$S$6:$S$141,0))="",     INDEX('Inputs_Metric 31'!$U$6:$U$141,MATCH($J804,'Inputs_Metric 31'!$S$6:$S$141,0))="CDL_Rev"  ),     "No Mapped Crop",INDEX('Inputs_Metric 31'!$U$6:$U$141,MATCH($J804,'Inputs_Metric 31'!$S$6:$S$141,0))))</f>
        <v>No Data</v>
      </c>
      <c r="O804" s="102" t="e">
        <f>IF(N804="No Mapped Crop","",'Inputs_Metric 31'!$H$43*INDEX('Inputs_Metric 31'!$D$6:$D$109,MATCH(CONCATENATE(N804,H804),'Inputs_Metric 31'!$E$6:$E$109,0)))</f>
        <v>#N/A</v>
      </c>
      <c r="P804" s="175" t="e">
        <f>IF(M804="No Mapped Crop","",INDEX('Inputs_Metric 31'!$M$7:$O$26,MATCH(M804,'Inputs_Metric 31'!$G$7:$G$26,0),MATCH('Inputs_Metric 31'!$H$44,'Inputs_Metric 31'!$M$6:$O$6,0)))</f>
        <v>#N/A</v>
      </c>
      <c r="Q804" s="184" t="e">
        <f t="shared" si="40"/>
        <v>#N/A</v>
      </c>
      <c r="R804" s="184" t="e">
        <f t="shared" si="41"/>
        <v>#N/A</v>
      </c>
    </row>
    <row r="805" spans="3:18" x14ac:dyDescent="0.25">
      <c r="C805">
        <f t="shared" si="39"/>
        <v>10</v>
      </c>
      <c r="D805">
        <f>COUNTIF($F$4:F805,F805)</f>
        <v>620</v>
      </c>
      <c r="E805" s="40">
        <f>'Agricultural Data'!C805</f>
        <v>0</v>
      </c>
      <c r="F805" s="40">
        <f>'Agricultural Data'!D805</f>
        <v>0</v>
      </c>
      <c r="G805" s="40">
        <f>'Agricultural Data'!E805</f>
        <v>0</v>
      </c>
      <c r="H805" s="38">
        <f>'Agricultural Data'!F805</f>
        <v>0</v>
      </c>
      <c r="I805" s="38">
        <f>'Agricultural Data'!G805</f>
        <v>0</v>
      </c>
      <c r="J805" s="38">
        <f>'Agricultural Data'!H805</f>
        <v>0</v>
      </c>
      <c r="K805" s="118">
        <f>'Agricultural Data'!I805</f>
        <v>0</v>
      </c>
      <c r="L805" s="121">
        <f>'Agricultural Data'!J805</f>
        <v>0</v>
      </c>
      <c r="M805" s="120" t="str">
        <f>IF(J805=0,"No Data",
IF(     OR(   INDEX('Inputs_Metric 31'!$T$6:$T$141,  MATCH($J805,'Inputs_Metric 31'!$S$6:$S$141,0))  =  "",     INDEX('Inputs_Metric 31'!$T$6:$T$141,MATCH($J805,'Inputs_Metric 31'!$S$6:$S$141,0))="CDL_Rev"),                 "No Mapped Crop",                  INDEX('Inputs_Metric 31'!$T$6:$T$141,MATCH($J805,'Inputs_Metric 31'!$S$6:$S$141,0)   )   )
       )</f>
        <v>No Data</v>
      </c>
      <c r="N805" s="120" t="str">
        <f>IF(J805=0,"No Data",
IF(   OR(     INDEX('Inputs_Metric 31'!$U$6:$U$141,MATCH($J805,'Inputs_Metric 31'!$S$6:$S$141,0))="",     INDEX('Inputs_Metric 31'!$U$6:$U$141,MATCH($J805,'Inputs_Metric 31'!$S$6:$S$141,0))="CDL_Rev"  ),     "No Mapped Crop",INDEX('Inputs_Metric 31'!$U$6:$U$141,MATCH($J805,'Inputs_Metric 31'!$S$6:$S$141,0))))</f>
        <v>No Data</v>
      </c>
      <c r="O805" s="102" t="e">
        <f>IF(N805="No Mapped Crop","",'Inputs_Metric 31'!$H$43*INDEX('Inputs_Metric 31'!$D$6:$D$109,MATCH(CONCATENATE(N805,H805),'Inputs_Metric 31'!$E$6:$E$109,0)))</f>
        <v>#N/A</v>
      </c>
      <c r="P805" s="175" t="e">
        <f>IF(M805="No Mapped Crop","",INDEX('Inputs_Metric 31'!$M$7:$O$26,MATCH(M805,'Inputs_Metric 31'!$G$7:$G$26,0),MATCH('Inputs_Metric 31'!$H$44,'Inputs_Metric 31'!$M$6:$O$6,0)))</f>
        <v>#N/A</v>
      </c>
      <c r="Q805" s="184" t="e">
        <f t="shared" si="40"/>
        <v>#N/A</v>
      </c>
      <c r="R805" s="184" t="e">
        <f t="shared" si="41"/>
        <v>#N/A</v>
      </c>
    </row>
    <row r="806" spans="3:18" x14ac:dyDescent="0.25">
      <c r="C806">
        <f t="shared" si="39"/>
        <v>10</v>
      </c>
      <c r="D806">
        <f>COUNTIF($F$4:F806,F806)</f>
        <v>621</v>
      </c>
      <c r="E806" s="40">
        <f>'Agricultural Data'!C806</f>
        <v>0</v>
      </c>
      <c r="F806" s="40">
        <f>'Agricultural Data'!D806</f>
        <v>0</v>
      </c>
      <c r="G806" s="40">
        <f>'Agricultural Data'!E806</f>
        <v>0</v>
      </c>
      <c r="H806" s="38">
        <f>'Agricultural Data'!F806</f>
        <v>0</v>
      </c>
      <c r="I806" s="38">
        <f>'Agricultural Data'!G806</f>
        <v>0</v>
      </c>
      <c r="J806" s="38">
        <f>'Agricultural Data'!H806</f>
        <v>0</v>
      </c>
      <c r="K806" s="118">
        <f>'Agricultural Data'!I806</f>
        <v>0</v>
      </c>
      <c r="L806" s="121">
        <f>'Agricultural Data'!J806</f>
        <v>0</v>
      </c>
      <c r="M806" s="120" t="str">
        <f>IF(J806=0,"No Data",
IF(     OR(   INDEX('Inputs_Metric 31'!$T$6:$T$141,  MATCH($J806,'Inputs_Metric 31'!$S$6:$S$141,0))  =  "",     INDEX('Inputs_Metric 31'!$T$6:$T$141,MATCH($J806,'Inputs_Metric 31'!$S$6:$S$141,0))="CDL_Rev"),                 "No Mapped Crop",                  INDEX('Inputs_Metric 31'!$T$6:$T$141,MATCH($J806,'Inputs_Metric 31'!$S$6:$S$141,0)   )   )
       )</f>
        <v>No Data</v>
      </c>
      <c r="N806" s="120" t="str">
        <f>IF(J806=0,"No Data",
IF(   OR(     INDEX('Inputs_Metric 31'!$U$6:$U$141,MATCH($J806,'Inputs_Metric 31'!$S$6:$S$141,0))="",     INDEX('Inputs_Metric 31'!$U$6:$U$141,MATCH($J806,'Inputs_Metric 31'!$S$6:$S$141,0))="CDL_Rev"  ),     "No Mapped Crop",INDEX('Inputs_Metric 31'!$U$6:$U$141,MATCH($J806,'Inputs_Metric 31'!$S$6:$S$141,0))))</f>
        <v>No Data</v>
      </c>
      <c r="O806" s="102" t="e">
        <f>IF(N806="No Mapped Crop","",'Inputs_Metric 31'!$H$43*INDEX('Inputs_Metric 31'!$D$6:$D$109,MATCH(CONCATENATE(N806,H806),'Inputs_Metric 31'!$E$6:$E$109,0)))</f>
        <v>#N/A</v>
      </c>
      <c r="P806" s="175" t="e">
        <f>IF(M806="No Mapped Crop","",INDEX('Inputs_Metric 31'!$M$7:$O$26,MATCH(M806,'Inputs_Metric 31'!$G$7:$G$26,0),MATCH('Inputs_Metric 31'!$H$44,'Inputs_Metric 31'!$M$6:$O$6,0)))</f>
        <v>#N/A</v>
      </c>
      <c r="Q806" s="184" t="e">
        <f t="shared" si="40"/>
        <v>#N/A</v>
      </c>
      <c r="R806" s="184" t="e">
        <f t="shared" si="41"/>
        <v>#N/A</v>
      </c>
    </row>
    <row r="807" spans="3:18" x14ac:dyDescent="0.25">
      <c r="C807">
        <f t="shared" si="39"/>
        <v>10</v>
      </c>
      <c r="D807">
        <f>COUNTIF($F$4:F807,F807)</f>
        <v>622</v>
      </c>
      <c r="E807" s="40">
        <f>'Agricultural Data'!C807</f>
        <v>0</v>
      </c>
      <c r="F807" s="40">
        <f>'Agricultural Data'!D807</f>
        <v>0</v>
      </c>
      <c r="G807" s="40">
        <f>'Agricultural Data'!E807</f>
        <v>0</v>
      </c>
      <c r="H807" s="38">
        <f>'Agricultural Data'!F807</f>
        <v>0</v>
      </c>
      <c r="I807" s="38">
        <f>'Agricultural Data'!G807</f>
        <v>0</v>
      </c>
      <c r="J807" s="38">
        <f>'Agricultural Data'!H807</f>
        <v>0</v>
      </c>
      <c r="K807" s="118">
        <f>'Agricultural Data'!I807</f>
        <v>0</v>
      </c>
      <c r="L807" s="121">
        <f>'Agricultural Data'!J807</f>
        <v>0</v>
      </c>
      <c r="M807" s="120" t="str">
        <f>IF(J807=0,"No Data",
IF(     OR(   INDEX('Inputs_Metric 31'!$T$6:$T$141,  MATCH($J807,'Inputs_Metric 31'!$S$6:$S$141,0))  =  "",     INDEX('Inputs_Metric 31'!$T$6:$T$141,MATCH($J807,'Inputs_Metric 31'!$S$6:$S$141,0))="CDL_Rev"),                 "No Mapped Crop",                  INDEX('Inputs_Metric 31'!$T$6:$T$141,MATCH($J807,'Inputs_Metric 31'!$S$6:$S$141,0)   )   )
       )</f>
        <v>No Data</v>
      </c>
      <c r="N807" s="120" t="str">
        <f>IF(J807=0,"No Data",
IF(   OR(     INDEX('Inputs_Metric 31'!$U$6:$U$141,MATCH($J807,'Inputs_Metric 31'!$S$6:$S$141,0))="",     INDEX('Inputs_Metric 31'!$U$6:$U$141,MATCH($J807,'Inputs_Metric 31'!$S$6:$S$141,0))="CDL_Rev"  ),     "No Mapped Crop",INDEX('Inputs_Metric 31'!$U$6:$U$141,MATCH($J807,'Inputs_Metric 31'!$S$6:$S$141,0))))</f>
        <v>No Data</v>
      </c>
      <c r="O807" s="102" t="e">
        <f>IF(N807="No Mapped Crop","",'Inputs_Metric 31'!$H$43*INDEX('Inputs_Metric 31'!$D$6:$D$109,MATCH(CONCATENATE(N807,H807),'Inputs_Metric 31'!$E$6:$E$109,0)))</f>
        <v>#N/A</v>
      </c>
      <c r="P807" s="175" t="e">
        <f>IF(M807="No Mapped Crop","",INDEX('Inputs_Metric 31'!$M$7:$O$26,MATCH(M807,'Inputs_Metric 31'!$G$7:$G$26,0),MATCH('Inputs_Metric 31'!$H$44,'Inputs_Metric 31'!$M$6:$O$6,0)))</f>
        <v>#N/A</v>
      </c>
      <c r="Q807" s="184" t="e">
        <f t="shared" si="40"/>
        <v>#N/A</v>
      </c>
      <c r="R807" s="184" t="e">
        <f t="shared" si="41"/>
        <v>#N/A</v>
      </c>
    </row>
    <row r="808" spans="3:18" x14ac:dyDescent="0.25">
      <c r="C808">
        <f t="shared" ref="C808:C871" si="42">IF(D808=1,C807+1,C807)</f>
        <v>10</v>
      </c>
      <c r="D808">
        <f>COUNTIF($F$4:F808,F808)</f>
        <v>623</v>
      </c>
      <c r="E808" s="40">
        <f>'Agricultural Data'!C808</f>
        <v>0</v>
      </c>
      <c r="F808" s="40">
        <f>'Agricultural Data'!D808</f>
        <v>0</v>
      </c>
      <c r="G808" s="40">
        <f>'Agricultural Data'!E808</f>
        <v>0</v>
      </c>
      <c r="H808" s="38">
        <f>'Agricultural Data'!F808</f>
        <v>0</v>
      </c>
      <c r="I808" s="38">
        <f>'Agricultural Data'!G808</f>
        <v>0</v>
      </c>
      <c r="J808" s="38">
        <f>'Agricultural Data'!H808</f>
        <v>0</v>
      </c>
      <c r="K808" s="118">
        <f>'Agricultural Data'!I808</f>
        <v>0</v>
      </c>
      <c r="L808" s="121">
        <f>'Agricultural Data'!J808</f>
        <v>0</v>
      </c>
      <c r="M808" s="120" t="str">
        <f>IF(J808=0,"No Data",
IF(     OR(   INDEX('Inputs_Metric 31'!$T$6:$T$141,  MATCH($J808,'Inputs_Metric 31'!$S$6:$S$141,0))  =  "",     INDEX('Inputs_Metric 31'!$T$6:$T$141,MATCH($J808,'Inputs_Metric 31'!$S$6:$S$141,0))="CDL_Rev"),                 "No Mapped Crop",                  INDEX('Inputs_Metric 31'!$T$6:$T$141,MATCH($J808,'Inputs_Metric 31'!$S$6:$S$141,0)   )   )
       )</f>
        <v>No Data</v>
      </c>
      <c r="N808" s="120" t="str">
        <f>IF(J808=0,"No Data",
IF(   OR(     INDEX('Inputs_Metric 31'!$U$6:$U$141,MATCH($J808,'Inputs_Metric 31'!$S$6:$S$141,0))="",     INDEX('Inputs_Metric 31'!$U$6:$U$141,MATCH($J808,'Inputs_Metric 31'!$S$6:$S$141,0))="CDL_Rev"  ),     "No Mapped Crop",INDEX('Inputs_Metric 31'!$U$6:$U$141,MATCH($J808,'Inputs_Metric 31'!$S$6:$S$141,0))))</f>
        <v>No Data</v>
      </c>
      <c r="O808" s="102" t="e">
        <f>IF(N808="No Mapped Crop","",'Inputs_Metric 31'!$H$43*INDEX('Inputs_Metric 31'!$D$6:$D$109,MATCH(CONCATENATE(N808,H808),'Inputs_Metric 31'!$E$6:$E$109,0)))</f>
        <v>#N/A</v>
      </c>
      <c r="P808" s="175" t="e">
        <f>IF(M808="No Mapped Crop","",INDEX('Inputs_Metric 31'!$M$7:$O$26,MATCH(M808,'Inputs_Metric 31'!$G$7:$G$26,0),MATCH('Inputs_Metric 31'!$H$44,'Inputs_Metric 31'!$M$6:$O$6,0)))</f>
        <v>#N/A</v>
      </c>
      <c r="Q808" s="184" t="e">
        <f t="shared" ref="Q808:Q871" si="43">IF(OR(O808="",P808=""),"",(K808*$O808*$P808))</f>
        <v>#N/A</v>
      </c>
      <c r="R808" s="184" t="e">
        <f t="shared" ref="R808:R871" si="44">IF(OR($O808="",$P808=""),"",(L808*$O808*$P808))</f>
        <v>#N/A</v>
      </c>
    </row>
    <row r="809" spans="3:18" x14ac:dyDescent="0.25">
      <c r="C809">
        <f t="shared" si="42"/>
        <v>10</v>
      </c>
      <c r="D809">
        <f>COUNTIF($F$4:F809,F809)</f>
        <v>624</v>
      </c>
      <c r="E809" s="40">
        <f>'Agricultural Data'!C809</f>
        <v>0</v>
      </c>
      <c r="F809" s="40">
        <f>'Agricultural Data'!D809</f>
        <v>0</v>
      </c>
      <c r="G809" s="40">
        <f>'Agricultural Data'!E809</f>
        <v>0</v>
      </c>
      <c r="H809" s="38">
        <f>'Agricultural Data'!F809</f>
        <v>0</v>
      </c>
      <c r="I809" s="38">
        <f>'Agricultural Data'!G809</f>
        <v>0</v>
      </c>
      <c r="J809" s="38">
        <f>'Agricultural Data'!H809</f>
        <v>0</v>
      </c>
      <c r="K809" s="118">
        <f>'Agricultural Data'!I809</f>
        <v>0</v>
      </c>
      <c r="L809" s="121">
        <f>'Agricultural Data'!J809</f>
        <v>0</v>
      </c>
      <c r="M809" s="120" t="str">
        <f>IF(J809=0,"No Data",
IF(     OR(   INDEX('Inputs_Metric 31'!$T$6:$T$141,  MATCH($J809,'Inputs_Metric 31'!$S$6:$S$141,0))  =  "",     INDEX('Inputs_Metric 31'!$T$6:$T$141,MATCH($J809,'Inputs_Metric 31'!$S$6:$S$141,0))="CDL_Rev"),                 "No Mapped Crop",                  INDEX('Inputs_Metric 31'!$T$6:$T$141,MATCH($J809,'Inputs_Metric 31'!$S$6:$S$141,0)   )   )
       )</f>
        <v>No Data</v>
      </c>
      <c r="N809" s="120" t="str">
        <f>IF(J809=0,"No Data",
IF(   OR(     INDEX('Inputs_Metric 31'!$U$6:$U$141,MATCH($J809,'Inputs_Metric 31'!$S$6:$S$141,0))="",     INDEX('Inputs_Metric 31'!$U$6:$U$141,MATCH($J809,'Inputs_Metric 31'!$S$6:$S$141,0))="CDL_Rev"  ),     "No Mapped Crop",INDEX('Inputs_Metric 31'!$U$6:$U$141,MATCH($J809,'Inputs_Metric 31'!$S$6:$S$141,0))))</f>
        <v>No Data</v>
      </c>
      <c r="O809" s="102" t="e">
        <f>IF(N809="No Mapped Crop","",'Inputs_Metric 31'!$H$43*INDEX('Inputs_Metric 31'!$D$6:$D$109,MATCH(CONCATENATE(N809,H809),'Inputs_Metric 31'!$E$6:$E$109,0)))</f>
        <v>#N/A</v>
      </c>
      <c r="P809" s="175" t="e">
        <f>IF(M809="No Mapped Crop","",INDEX('Inputs_Metric 31'!$M$7:$O$26,MATCH(M809,'Inputs_Metric 31'!$G$7:$G$26,0),MATCH('Inputs_Metric 31'!$H$44,'Inputs_Metric 31'!$M$6:$O$6,0)))</f>
        <v>#N/A</v>
      </c>
      <c r="Q809" s="184" t="e">
        <f t="shared" si="43"/>
        <v>#N/A</v>
      </c>
      <c r="R809" s="184" t="e">
        <f t="shared" si="44"/>
        <v>#N/A</v>
      </c>
    </row>
    <row r="810" spans="3:18" x14ac:dyDescent="0.25">
      <c r="C810">
        <f t="shared" si="42"/>
        <v>10</v>
      </c>
      <c r="D810">
        <f>COUNTIF($F$4:F810,F810)</f>
        <v>625</v>
      </c>
      <c r="E810" s="40">
        <f>'Agricultural Data'!C810</f>
        <v>0</v>
      </c>
      <c r="F810" s="40">
        <f>'Agricultural Data'!D810</f>
        <v>0</v>
      </c>
      <c r="G810" s="40">
        <f>'Agricultural Data'!E810</f>
        <v>0</v>
      </c>
      <c r="H810" s="38">
        <f>'Agricultural Data'!F810</f>
        <v>0</v>
      </c>
      <c r="I810" s="38">
        <f>'Agricultural Data'!G810</f>
        <v>0</v>
      </c>
      <c r="J810" s="38">
        <f>'Agricultural Data'!H810</f>
        <v>0</v>
      </c>
      <c r="K810" s="118">
        <f>'Agricultural Data'!I810</f>
        <v>0</v>
      </c>
      <c r="L810" s="121">
        <f>'Agricultural Data'!J810</f>
        <v>0</v>
      </c>
      <c r="M810" s="120" t="str">
        <f>IF(J810=0,"No Data",
IF(     OR(   INDEX('Inputs_Metric 31'!$T$6:$T$141,  MATCH($J810,'Inputs_Metric 31'!$S$6:$S$141,0))  =  "",     INDEX('Inputs_Metric 31'!$T$6:$T$141,MATCH($J810,'Inputs_Metric 31'!$S$6:$S$141,0))="CDL_Rev"),                 "No Mapped Crop",                  INDEX('Inputs_Metric 31'!$T$6:$T$141,MATCH($J810,'Inputs_Metric 31'!$S$6:$S$141,0)   )   )
       )</f>
        <v>No Data</v>
      </c>
      <c r="N810" s="120" t="str">
        <f>IF(J810=0,"No Data",
IF(   OR(     INDEX('Inputs_Metric 31'!$U$6:$U$141,MATCH($J810,'Inputs_Metric 31'!$S$6:$S$141,0))="",     INDEX('Inputs_Metric 31'!$U$6:$U$141,MATCH($J810,'Inputs_Metric 31'!$S$6:$S$141,0))="CDL_Rev"  ),     "No Mapped Crop",INDEX('Inputs_Metric 31'!$U$6:$U$141,MATCH($J810,'Inputs_Metric 31'!$S$6:$S$141,0))))</f>
        <v>No Data</v>
      </c>
      <c r="O810" s="102" t="e">
        <f>IF(N810="No Mapped Crop","",'Inputs_Metric 31'!$H$43*INDEX('Inputs_Metric 31'!$D$6:$D$109,MATCH(CONCATENATE(N810,H810),'Inputs_Metric 31'!$E$6:$E$109,0)))</f>
        <v>#N/A</v>
      </c>
      <c r="P810" s="175" t="e">
        <f>IF(M810="No Mapped Crop","",INDEX('Inputs_Metric 31'!$M$7:$O$26,MATCH(M810,'Inputs_Metric 31'!$G$7:$G$26,0),MATCH('Inputs_Metric 31'!$H$44,'Inputs_Metric 31'!$M$6:$O$6,0)))</f>
        <v>#N/A</v>
      </c>
      <c r="Q810" s="184" t="e">
        <f t="shared" si="43"/>
        <v>#N/A</v>
      </c>
      <c r="R810" s="184" t="e">
        <f t="shared" si="44"/>
        <v>#N/A</v>
      </c>
    </row>
    <row r="811" spans="3:18" x14ac:dyDescent="0.25">
      <c r="C811">
        <f t="shared" si="42"/>
        <v>10</v>
      </c>
      <c r="D811">
        <f>COUNTIF($F$4:F811,F811)</f>
        <v>626</v>
      </c>
      <c r="E811" s="40">
        <f>'Agricultural Data'!C811</f>
        <v>0</v>
      </c>
      <c r="F811" s="40">
        <f>'Agricultural Data'!D811</f>
        <v>0</v>
      </c>
      <c r="G811" s="40">
        <f>'Agricultural Data'!E811</f>
        <v>0</v>
      </c>
      <c r="H811" s="38">
        <f>'Agricultural Data'!F811</f>
        <v>0</v>
      </c>
      <c r="I811" s="38">
        <f>'Agricultural Data'!G811</f>
        <v>0</v>
      </c>
      <c r="J811" s="38">
        <f>'Agricultural Data'!H811</f>
        <v>0</v>
      </c>
      <c r="K811" s="118">
        <f>'Agricultural Data'!I811</f>
        <v>0</v>
      </c>
      <c r="L811" s="121">
        <f>'Agricultural Data'!J811</f>
        <v>0</v>
      </c>
      <c r="M811" s="120" t="str">
        <f>IF(J811=0,"No Data",
IF(     OR(   INDEX('Inputs_Metric 31'!$T$6:$T$141,  MATCH($J811,'Inputs_Metric 31'!$S$6:$S$141,0))  =  "",     INDEX('Inputs_Metric 31'!$T$6:$T$141,MATCH($J811,'Inputs_Metric 31'!$S$6:$S$141,0))="CDL_Rev"),                 "No Mapped Crop",                  INDEX('Inputs_Metric 31'!$T$6:$T$141,MATCH($J811,'Inputs_Metric 31'!$S$6:$S$141,0)   )   )
       )</f>
        <v>No Data</v>
      </c>
      <c r="N811" s="120" t="str">
        <f>IF(J811=0,"No Data",
IF(   OR(     INDEX('Inputs_Metric 31'!$U$6:$U$141,MATCH($J811,'Inputs_Metric 31'!$S$6:$S$141,0))="",     INDEX('Inputs_Metric 31'!$U$6:$U$141,MATCH($J811,'Inputs_Metric 31'!$S$6:$S$141,0))="CDL_Rev"  ),     "No Mapped Crop",INDEX('Inputs_Metric 31'!$U$6:$U$141,MATCH($J811,'Inputs_Metric 31'!$S$6:$S$141,0))))</f>
        <v>No Data</v>
      </c>
      <c r="O811" s="102" t="e">
        <f>IF(N811="No Mapped Crop","",'Inputs_Metric 31'!$H$43*INDEX('Inputs_Metric 31'!$D$6:$D$109,MATCH(CONCATENATE(N811,H811),'Inputs_Metric 31'!$E$6:$E$109,0)))</f>
        <v>#N/A</v>
      </c>
      <c r="P811" s="175" t="e">
        <f>IF(M811="No Mapped Crop","",INDEX('Inputs_Metric 31'!$M$7:$O$26,MATCH(M811,'Inputs_Metric 31'!$G$7:$G$26,0),MATCH('Inputs_Metric 31'!$H$44,'Inputs_Metric 31'!$M$6:$O$6,0)))</f>
        <v>#N/A</v>
      </c>
      <c r="Q811" s="184" t="e">
        <f t="shared" si="43"/>
        <v>#N/A</v>
      </c>
      <c r="R811" s="184" t="e">
        <f t="shared" si="44"/>
        <v>#N/A</v>
      </c>
    </row>
    <row r="812" spans="3:18" x14ac:dyDescent="0.25">
      <c r="C812">
        <f t="shared" si="42"/>
        <v>10</v>
      </c>
      <c r="D812">
        <f>COUNTIF($F$4:F812,F812)</f>
        <v>627</v>
      </c>
      <c r="E812" s="40">
        <f>'Agricultural Data'!C812</f>
        <v>0</v>
      </c>
      <c r="F812" s="40">
        <f>'Agricultural Data'!D812</f>
        <v>0</v>
      </c>
      <c r="G812" s="40">
        <f>'Agricultural Data'!E812</f>
        <v>0</v>
      </c>
      <c r="H812" s="38">
        <f>'Agricultural Data'!F812</f>
        <v>0</v>
      </c>
      <c r="I812" s="38">
        <f>'Agricultural Data'!G812</f>
        <v>0</v>
      </c>
      <c r="J812" s="38">
        <f>'Agricultural Data'!H812</f>
        <v>0</v>
      </c>
      <c r="K812" s="118">
        <f>'Agricultural Data'!I812</f>
        <v>0</v>
      </c>
      <c r="L812" s="121">
        <f>'Agricultural Data'!J812</f>
        <v>0</v>
      </c>
      <c r="M812" s="120" t="str">
        <f>IF(J812=0,"No Data",
IF(     OR(   INDEX('Inputs_Metric 31'!$T$6:$T$141,  MATCH($J812,'Inputs_Metric 31'!$S$6:$S$141,0))  =  "",     INDEX('Inputs_Metric 31'!$T$6:$T$141,MATCH($J812,'Inputs_Metric 31'!$S$6:$S$141,0))="CDL_Rev"),                 "No Mapped Crop",                  INDEX('Inputs_Metric 31'!$T$6:$T$141,MATCH($J812,'Inputs_Metric 31'!$S$6:$S$141,0)   )   )
       )</f>
        <v>No Data</v>
      </c>
      <c r="N812" s="120" t="str">
        <f>IF(J812=0,"No Data",
IF(   OR(     INDEX('Inputs_Metric 31'!$U$6:$U$141,MATCH($J812,'Inputs_Metric 31'!$S$6:$S$141,0))="",     INDEX('Inputs_Metric 31'!$U$6:$U$141,MATCH($J812,'Inputs_Metric 31'!$S$6:$S$141,0))="CDL_Rev"  ),     "No Mapped Crop",INDEX('Inputs_Metric 31'!$U$6:$U$141,MATCH($J812,'Inputs_Metric 31'!$S$6:$S$141,0))))</f>
        <v>No Data</v>
      </c>
      <c r="O812" s="102" t="e">
        <f>IF(N812="No Mapped Crop","",'Inputs_Metric 31'!$H$43*INDEX('Inputs_Metric 31'!$D$6:$D$109,MATCH(CONCATENATE(N812,H812),'Inputs_Metric 31'!$E$6:$E$109,0)))</f>
        <v>#N/A</v>
      </c>
      <c r="P812" s="175" t="e">
        <f>IF(M812="No Mapped Crop","",INDEX('Inputs_Metric 31'!$M$7:$O$26,MATCH(M812,'Inputs_Metric 31'!$G$7:$G$26,0),MATCH('Inputs_Metric 31'!$H$44,'Inputs_Metric 31'!$M$6:$O$6,0)))</f>
        <v>#N/A</v>
      </c>
      <c r="Q812" s="184" t="e">
        <f t="shared" si="43"/>
        <v>#N/A</v>
      </c>
      <c r="R812" s="184" t="e">
        <f t="shared" si="44"/>
        <v>#N/A</v>
      </c>
    </row>
    <row r="813" spans="3:18" x14ac:dyDescent="0.25">
      <c r="C813">
        <f t="shared" si="42"/>
        <v>10</v>
      </c>
      <c r="D813">
        <f>COUNTIF($F$4:F813,F813)</f>
        <v>628</v>
      </c>
      <c r="E813" s="40">
        <f>'Agricultural Data'!C813</f>
        <v>0</v>
      </c>
      <c r="F813" s="40">
        <f>'Agricultural Data'!D813</f>
        <v>0</v>
      </c>
      <c r="G813" s="40">
        <f>'Agricultural Data'!E813</f>
        <v>0</v>
      </c>
      <c r="H813" s="38">
        <f>'Agricultural Data'!F813</f>
        <v>0</v>
      </c>
      <c r="I813" s="38">
        <f>'Agricultural Data'!G813</f>
        <v>0</v>
      </c>
      <c r="J813" s="38">
        <f>'Agricultural Data'!H813</f>
        <v>0</v>
      </c>
      <c r="K813" s="118">
        <f>'Agricultural Data'!I813</f>
        <v>0</v>
      </c>
      <c r="L813" s="121">
        <f>'Agricultural Data'!J813</f>
        <v>0</v>
      </c>
      <c r="M813" s="120" t="str">
        <f>IF(J813=0,"No Data",
IF(     OR(   INDEX('Inputs_Metric 31'!$T$6:$T$141,  MATCH($J813,'Inputs_Metric 31'!$S$6:$S$141,0))  =  "",     INDEX('Inputs_Metric 31'!$T$6:$T$141,MATCH($J813,'Inputs_Metric 31'!$S$6:$S$141,0))="CDL_Rev"),                 "No Mapped Crop",                  INDEX('Inputs_Metric 31'!$T$6:$T$141,MATCH($J813,'Inputs_Metric 31'!$S$6:$S$141,0)   )   )
       )</f>
        <v>No Data</v>
      </c>
      <c r="N813" s="120" t="str">
        <f>IF(J813=0,"No Data",
IF(   OR(     INDEX('Inputs_Metric 31'!$U$6:$U$141,MATCH($J813,'Inputs_Metric 31'!$S$6:$S$141,0))="",     INDEX('Inputs_Metric 31'!$U$6:$U$141,MATCH($J813,'Inputs_Metric 31'!$S$6:$S$141,0))="CDL_Rev"  ),     "No Mapped Crop",INDEX('Inputs_Metric 31'!$U$6:$U$141,MATCH($J813,'Inputs_Metric 31'!$S$6:$S$141,0))))</f>
        <v>No Data</v>
      </c>
      <c r="O813" s="102" t="e">
        <f>IF(N813="No Mapped Crop","",'Inputs_Metric 31'!$H$43*INDEX('Inputs_Metric 31'!$D$6:$D$109,MATCH(CONCATENATE(N813,H813),'Inputs_Metric 31'!$E$6:$E$109,0)))</f>
        <v>#N/A</v>
      </c>
      <c r="P813" s="175" t="e">
        <f>IF(M813="No Mapped Crop","",INDEX('Inputs_Metric 31'!$M$7:$O$26,MATCH(M813,'Inputs_Metric 31'!$G$7:$G$26,0),MATCH('Inputs_Metric 31'!$H$44,'Inputs_Metric 31'!$M$6:$O$6,0)))</f>
        <v>#N/A</v>
      </c>
      <c r="Q813" s="184" t="e">
        <f t="shared" si="43"/>
        <v>#N/A</v>
      </c>
      <c r="R813" s="184" t="e">
        <f t="shared" si="44"/>
        <v>#N/A</v>
      </c>
    </row>
    <row r="814" spans="3:18" x14ac:dyDescent="0.25">
      <c r="C814">
        <f t="shared" si="42"/>
        <v>10</v>
      </c>
      <c r="D814">
        <f>COUNTIF($F$4:F814,F814)</f>
        <v>629</v>
      </c>
      <c r="E814" s="40">
        <f>'Agricultural Data'!C814</f>
        <v>0</v>
      </c>
      <c r="F814" s="40">
        <f>'Agricultural Data'!D814</f>
        <v>0</v>
      </c>
      <c r="G814" s="40">
        <f>'Agricultural Data'!E814</f>
        <v>0</v>
      </c>
      <c r="H814" s="38">
        <f>'Agricultural Data'!F814</f>
        <v>0</v>
      </c>
      <c r="I814" s="38">
        <f>'Agricultural Data'!G814</f>
        <v>0</v>
      </c>
      <c r="J814" s="38">
        <f>'Agricultural Data'!H814</f>
        <v>0</v>
      </c>
      <c r="K814" s="118">
        <f>'Agricultural Data'!I814</f>
        <v>0</v>
      </c>
      <c r="L814" s="121">
        <f>'Agricultural Data'!J814</f>
        <v>0</v>
      </c>
      <c r="M814" s="120" t="str">
        <f>IF(J814=0,"No Data",
IF(     OR(   INDEX('Inputs_Metric 31'!$T$6:$T$141,  MATCH($J814,'Inputs_Metric 31'!$S$6:$S$141,0))  =  "",     INDEX('Inputs_Metric 31'!$T$6:$T$141,MATCH($J814,'Inputs_Metric 31'!$S$6:$S$141,0))="CDL_Rev"),                 "No Mapped Crop",                  INDEX('Inputs_Metric 31'!$T$6:$T$141,MATCH($J814,'Inputs_Metric 31'!$S$6:$S$141,0)   )   )
       )</f>
        <v>No Data</v>
      </c>
      <c r="N814" s="120" t="str">
        <f>IF(J814=0,"No Data",
IF(   OR(     INDEX('Inputs_Metric 31'!$U$6:$U$141,MATCH($J814,'Inputs_Metric 31'!$S$6:$S$141,0))="",     INDEX('Inputs_Metric 31'!$U$6:$U$141,MATCH($J814,'Inputs_Metric 31'!$S$6:$S$141,0))="CDL_Rev"  ),     "No Mapped Crop",INDEX('Inputs_Metric 31'!$U$6:$U$141,MATCH($J814,'Inputs_Metric 31'!$S$6:$S$141,0))))</f>
        <v>No Data</v>
      </c>
      <c r="O814" s="102" t="e">
        <f>IF(N814="No Mapped Crop","",'Inputs_Metric 31'!$H$43*INDEX('Inputs_Metric 31'!$D$6:$D$109,MATCH(CONCATENATE(N814,H814),'Inputs_Metric 31'!$E$6:$E$109,0)))</f>
        <v>#N/A</v>
      </c>
      <c r="P814" s="175" t="e">
        <f>IF(M814="No Mapped Crop","",INDEX('Inputs_Metric 31'!$M$7:$O$26,MATCH(M814,'Inputs_Metric 31'!$G$7:$G$26,0),MATCH('Inputs_Metric 31'!$H$44,'Inputs_Metric 31'!$M$6:$O$6,0)))</f>
        <v>#N/A</v>
      </c>
      <c r="Q814" s="184" t="e">
        <f t="shared" si="43"/>
        <v>#N/A</v>
      </c>
      <c r="R814" s="184" t="e">
        <f t="shared" si="44"/>
        <v>#N/A</v>
      </c>
    </row>
    <row r="815" spans="3:18" x14ac:dyDescent="0.25">
      <c r="C815">
        <f t="shared" si="42"/>
        <v>10</v>
      </c>
      <c r="D815">
        <f>COUNTIF($F$4:F815,F815)</f>
        <v>630</v>
      </c>
      <c r="E815" s="40">
        <f>'Agricultural Data'!C815</f>
        <v>0</v>
      </c>
      <c r="F815" s="40">
        <f>'Agricultural Data'!D815</f>
        <v>0</v>
      </c>
      <c r="G815" s="40">
        <f>'Agricultural Data'!E815</f>
        <v>0</v>
      </c>
      <c r="H815" s="38">
        <f>'Agricultural Data'!F815</f>
        <v>0</v>
      </c>
      <c r="I815" s="38">
        <f>'Agricultural Data'!G815</f>
        <v>0</v>
      </c>
      <c r="J815" s="38">
        <f>'Agricultural Data'!H815</f>
        <v>0</v>
      </c>
      <c r="K815" s="118">
        <f>'Agricultural Data'!I815</f>
        <v>0</v>
      </c>
      <c r="L815" s="121">
        <f>'Agricultural Data'!J815</f>
        <v>0</v>
      </c>
      <c r="M815" s="120" t="str">
        <f>IF(J815=0,"No Data",
IF(     OR(   INDEX('Inputs_Metric 31'!$T$6:$T$141,  MATCH($J815,'Inputs_Metric 31'!$S$6:$S$141,0))  =  "",     INDEX('Inputs_Metric 31'!$T$6:$T$141,MATCH($J815,'Inputs_Metric 31'!$S$6:$S$141,0))="CDL_Rev"),                 "No Mapped Crop",                  INDEX('Inputs_Metric 31'!$T$6:$T$141,MATCH($J815,'Inputs_Metric 31'!$S$6:$S$141,0)   )   )
       )</f>
        <v>No Data</v>
      </c>
      <c r="N815" s="120" t="str">
        <f>IF(J815=0,"No Data",
IF(   OR(     INDEX('Inputs_Metric 31'!$U$6:$U$141,MATCH($J815,'Inputs_Metric 31'!$S$6:$S$141,0))="",     INDEX('Inputs_Metric 31'!$U$6:$U$141,MATCH($J815,'Inputs_Metric 31'!$S$6:$S$141,0))="CDL_Rev"  ),     "No Mapped Crop",INDEX('Inputs_Metric 31'!$U$6:$U$141,MATCH($J815,'Inputs_Metric 31'!$S$6:$S$141,0))))</f>
        <v>No Data</v>
      </c>
      <c r="O815" s="102" t="e">
        <f>IF(N815="No Mapped Crop","",'Inputs_Metric 31'!$H$43*INDEX('Inputs_Metric 31'!$D$6:$D$109,MATCH(CONCATENATE(N815,H815),'Inputs_Metric 31'!$E$6:$E$109,0)))</f>
        <v>#N/A</v>
      </c>
      <c r="P815" s="175" t="e">
        <f>IF(M815="No Mapped Crop","",INDEX('Inputs_Metric 31'!$M$7:$O$26,MATCH(M815,'Inputs_Metric 31'!$G$7:$G$26,0),MATCH('Inputs_Metric 31'!$H$44,'Inputs_Metric 31'!$M$6:$O$6,0)))</f>
        <v>#N/A</v>
      </c>
      <c r="Q815" s="184" t="e">
        <f t="shared" si="43"/>
        <v>#N/A</v>
      </c>
      <c r="R815" s="184" t="e">
        <f t="shared" si="44"/>
        <v>#N/A</v>
      </c>
    </row>
    <row r="816" spans="3:18" x14ac:dyDescent="0.25">
      <c r="C816">
        <f t="shared" si="42"/>
        <v>10</v>
      </c>
      <c r="D816">
        <f>COUNTIF($F$4:F816,F816)</f>
        <v>631</v>
      </c>
      <c r="E816" s="40">
        <f>'Agricultural Data'!C816</f>
        <v>0</v>
      </c>
      <c r="F816" s="40">
        <f>'Agricultural Data'!D816</f>
        <v>0</v>
      </c>
      <c r="G816" s="40">
        <f>'Agricultural Data'!E816</f>
        <v>0</v>
      </c>
      <c r="H816" s="38">
        <f>'Agricultural Data'!F816</f>
        <v>0</v>
      </c>
      <c r="I816" s="38">
        <f>'Agricultural Data'!G816</f>
        <v>0</v>
      </c>
      <c r="J816" s="38">
        <f>'Agricultural Data'!H816</f>
        <v>0</v>
      </c>
      <c r="K816" s="118">
        <f>'Agricultural Data'!I816</f>
        <v>0</v>
      </c>
      <c r="L816" s="121">
        <f>'Agricultural Data'!J816</f>
        <v>0</v>
      </c>
      <c r="M816" s="120" t="str">
        <f>IF(J816=0,"No Data",
IF(     OR(   INDEX('Inputs_Metric 31'!$T$6:$T$141,  MATCH($J816,'Inputs_Metric 31'!$S$6:$S$141,0))  =  "",     INDEX('Inputs_Metric 31'!$T$6:$T$141,MATCH($J816,'Inputs_Metric 31'!$S$6:$S$141,0))="CDL_Rev"),                 "No Mapped Crop",                  INDEX('Inputs_Metric 31'!$T$6:$T$141,MATCH($J816,'Inputs_Metric 31'!$S$6:$S$141,0)   )   )
       )</f>
        <v>No Data</v>
      </c>
      <c r="N816" s="120" t="str">
        <f>IF(J816=0,"No Data",
IF(   OR(     INDEX('Inputs_Metric 31'!$U$6:$U$141,MATCH($J816,'Inputs_Metric 31'!$S$6:$S$141,0))="",     INDEX('Inputs_Metric 31'!$U$6:$U$141,MATCH($J816,'Inputs_Metric 31'!$S$6:$S$141,0))="CDL_Rev"  ),     "No Mapped Crop",INDEX('Inputs_Metric 31'!$U$6:$U$141,MATCH($J816,'Inputs_Metric 31'!$S$6:$S$141,0))))</f>
        <v>No Data</v>
      </c>
      <c r="O816" s="102" t="e">
        <f>IF(N816="No Mapped Crop","",'Inputs_Metric 31'!$H$43*INDEX('Inputs_Metric 31'!$D$6:$D$109,MATCH(CONCATENATE(N816,H816),'Inputs_Metric 31'!$E$6:$E$109,0)))</f>
        <v>#N/A</v>
      </c>
      <c r="P816" s="175" t="e">
        <f>IF(M816="No Mapped Crop","",INDEX('Inputs_Metric 31'!$M$7:$O$26,MATCH(M816,'Inputs_Metric 31'!$G$7:$G$26,0),MATCH('Inputs_Metric 31'!$H$44,'Inputs_Metric 31'!$M$6:$O$6,0)))</f>
        <v>#N/A</v>
      </c>
      <c r="Q816" s="184" t="e">
        <f t="shared" si="43"/>
        <v>#N/A</v>
      </c>
      <c r="R816" s="184" t="e">
        <f t="shared" si="44"/>
        <v>#N/A</v>
      </c>
    </row>
    <row r="817" spans="3:18" x14ac:dyDescent="0.25">
      <c r="C817">
        <f t="shared" si="42"/>
        <v>10</v>
      </c>
      <c r="D817">
        <f>COUNTIF($F$4:F817,F817)</f>
        <v>632</v>
      </c>
      <c r="E817" s="40">
        <f>'Agricultural Data'!C817</f>
        <v>0</v>
      </c>
      <c r="F817" s="40">
        <f>'Agricultural Data'!D817</f>
        <v>0</v>
      </c>
      <c r="G817" s="40">
        <f>'Agricultural Data'!E817</f>
        <v>0</v>
      </c>
      <c r="H817" s="38">
        <f>'Agricultural Data'!F817</f>
        <v>0</v>
      </c>
      <c r="I817" s="38">
        <f>'Agricultural Data'!G817</f>
        <v>0</v>
      </c>
      <c r="J817" s="38">
        <f>'Agricultural Data'!H817</f>
        <v>0</v>
      </c>
      <c r="K817" s="118">
        <f>'Agricultural Data'!I817</f>
        <v>0</v>
      </c>
      <c r="L817" s="121">
        <f>'Agricultural Data'!J817</f>
        <v>0</v>
      </c>
      <c r="M817" s="120" t="str">
        <f>IF(J817=0,"No Data",
IF(     OR(   INDEX('Inputs_Metric 31'!$T$6:$T$141,  MATCH($J817,'Inputs_Metric 31'!$S$6:$S$141,0))  =  "",     INDEX('Inputs_Metric 31'!$T$6:$T$141,MATCH($J817,'Inputs_Metric 31'!$S$6:$S$141,0))="CDL_Rev"),                 "No Mapped Crop",                  INDEX('Inputs_Metric 31'!$T$6:$T$141,MATCH($J817,'Inputs_Metric 31'!$S$6:$S$141,0)   )   )
       )</f>
        <v>No Data</v>
      </c>
      <c r="N817" s="120" t="str">
        <f>IF(J817=0,"No Data",
IF(   OR(     INDEX('Inputs_Metric 31'!$U$6:$U$141,MATCH($J817,'Inputs_Metric 31'!$S$6:$S$141,0))="",     INDEX('Inputs_Metric 31'!$U$6:$U$141,MATCH($J817,'Inputs_Metric 31'!$S$6:$S$141,0))="CDL_Rev"  ),     "No Mapped Crop",INDEX('Inputs_Metric 31'!$U$6:$U$141,MATCH($J817,'Inputs_Metric 31'!$S$6:$S$141,0))))</f>
        <v>No Data</v>
      </c>
      <c r="O817" s="102" t="e">
        <f>IF(N817="No Mapped Crop","",'Inputs_Metric 31'!$H$43*INDEX('Inputs_Metric 31'!$D$6:$D$109,MATCH(CONCATENATE(N817,H817),'Inputs_Metric 31'!$E$6:$E$109,0)))</f>
        <v>#N/A</v>
      </c>
      <c r="P817" s="175" t="e">
        <f>IF(M817="No Mapped Crop","",INDEX('Inputs_Metric 31'!$M$7:$O$26,MATCH(M817,'Inputs_Metric 31'!$G$7:$G$26,0),MATCH('Inputs_Metric 31'!$H$44,'Inputs_Metric 31'!$M$6:$O$6,0)))</f>
        <v>#N/A</v>
      </c>
      <c r="Q817" s="184" t="e">
        <f t="shared" si="43"/>
        <v>#N/A</v>
      </c>
      <c r="R817" s="184" t="e">
        <f t="shared" si="44"/>
        <v>#N/A</v>
      </c>
    </row>
    <row r="818" spans="3:18" x14ac:dyDescent="0.25">
      <c r="C818">
        <f t="shared" si="42"/>
        <v>10</v>
      </c>
      <c r="D818">
        <f>COUNTIF($F$4:F818,F818)</f>
        <v>633</v>
      </c>
      <c r="E818" s="40">
        <f>'Agricultural Data'!C818</f>
        <v>0</v>
      </c>
      <c r="F818" s="40">
        <f>'Agricultural Data'!D818</f>
        <v>0</v>
      </c>
      <c r="G818" s="40">
        <f>'Agricultural Data'!E818</f>
        <v>0</v>
      </c>
      <c r="H818" s="38">
        <f>'Agricultural Data'!F818</f>
        <v>0</v>
      </c>
      <c r="I818" s="38">
        <f>'Agricultural Data'!G818</f>
        <v>0</v>
      </c>
      <c r="J818" s="38">
        <f>'Agricultural Data'!H818</f>
        <v>0</v>
      </c>
      <c r="K818" s="118">
        <f>'Agricultural Data'!I818</f>
        <v>0</v>
      </c>
      <c r="L818" s="121">
        <f>'Agricultural Data'!J818</f>
        <v>0</v>
      </c>
      <c r="M818" s="120" t="str">
        <f>IF(J818=0,"No Data",
IF(     OR(   INDEX('Inputs_Metric 31'!$T$6:$T$141,  MATCH($J818,'Inputs_Metric 31'!$S$6:$S$141,0))  =  "",     INDEX('Inputs_Metric 31'!$T$6:$T$141,MATCH($J818,'Inputs_Metric 31'!$S$6:$S$141,0))="CDL_Rev"),                 "No Mapped Crop",                  INDEX('Inputs_Metric 31'!$T$6:$T$141,MATCH($J818,'Inputs_Metric 31'!$S$6:$S$141,0)   )   )
       )</f>
        <v>No Data</v>
      </c>
      <c r="N818" s="120" t="str">
        <f>IF(J818=0,"No Data",
IF(   OR(     INDEX('Inputs_Metric 31'!$U$6:$U$141,MATCH($J818,'Inputs_Metric 31'!$S$6:$S$141,0))="",     INDEX('Inputs_Metric 31'!$U$6:$U$141,MATCH($J818,'Inputs_Metric 31'!$S$6:$S$141,0))="CDL_Rev"  ),     "No Mapped Crop",INDEX('Inputs_Metric 31'!$U$6:$U$141,MATCH($J818,'Inputs_Metric 31'!$S$6:$S$141,0))))</f>
        <v>No Data</v>
      </c>
      <c r="O818" s="102" t="e">
        <f>IF(N818="No Mapped Crop","",'Inputs_Metric 31'!$H$43*INDEX('Inputs_Metric 31'!$D$6:$D$109,MATCH(CONCATENATE(N818,H818),'Inputs_Metric 31'!$E$6:$E$109,0)))</f>
        <v>#N/A</v>
      </c>
      <c r="P818" s="175" t="e">
        <f>IF(M818="No Mapped Crop","",INDEX('Inputs_Metric 31'!$M$7:$O$26,MATCH(M818,'Inputs_Metric 31'!$G$7:$G$26,0),MATCH('Inputs_Metric 31'!$H$44,'Inputs_Metric 31'!$M$6:$O$6,0)))</f>
        <v>#N/A</v>
      </c>
      <c r="Q818" s="184" t="e">
        <f t="shared" si="43"/>
        <v>#N/A</v>
      </c>
      <c r="R818" s="184" t="e">
        <f t="shared" si="44"/>
        <v>#N/A</v>
      </c>
    </row>
    <row r="819" spans="3:18" x14ac:dyDescent="0.25">
      <c r="C819">
        <f t="shared" si="42"/>
        <v>10</v>
      </c>
      <c r="D819">
        <f>COUNTIF($F$4:F819,F819)</f>
        <v>634</v>
      </c>
      <c r="E819" s="40">
        <f>'Agricultural Data'!C819</f>
        <v>0</v>
      </c>
      <c r="F819" s="40">
        <f>'Agricultural Data'!D819</f>
        <v>0</v>
      </c>
      <c r="G819" s="40">
        <f>'Agricultural Data'!E819</f>
        <v>0</v>
      </c>
      <c r="H819" s="38">
        <f>'Agricultural Data'!F819</f>
        <v>0</v>
      </c>
      <c r="I819" s="38">
        <f>'Agricultural Data'!G819</f>
        <v>0</v>
      </c>
      <c r="J819" s="38">
        <f>'Agricultural Data'!H819</f>
        <v>0</v>
      </c>
      <c r="K819" s="118">
        <f>'Agricultural Data'!I819</f>
        <v>0</v>
      </c>
      <c r="L819" s="121">
        <f>'Agricultural Data'!J819</f>
        <v>0</v>
      </c>
      <c r="M819" s="120" t="str">
        <f>IF(J819=0,"No Data",
IF(     OR(   INDEX('Inputs_Metric 31'!$T$6:$T$141,  MATCH($J819,'Inputs_Metric 31'!$S$6:$S$141,0))  =  "",     INDEX('Inputs_Metric 31'!$T$6:$T$141,MATCH($J819,'Inputs_Metric 31'!$S$6:$S$141,0))="CDL_Rev"),                 "No Mapped Crop",                  INDEX('Inputs_Metric 31'!$T$6:$T$141,MATCH($J819,'Inputs_Metric 31'!$S$6:$S$141,0)   )   )
       )</f>
        <v>No Data</v>
      </c>
      <c r="N819" s="120" t="str">
        <f>IF(J819=0,"No Data",
IF(   OR(     INDEX('Inputs_Metric 31'!$U$6:$U$141,MATCH($J819,'Inputs_Metric 31'!$S$6:$S$141,0))="",     INDEX('Inputs_Metric 31'!$U$6:$U$141,MATCH($J819,'Inputs_Metric 31'!$S$6:$S$141,0))="CDL_Rev"  ),     "No Mapped Crop",INDEX('Inputs_Metric 31'!$U$6:$U$141,MATCH($J819,'Inputs_Metric 31'!$S$6:$S$141,0))))</f>
        <v>No Data</v>
      </c>
      <c r="O819" s="102" t="e">
        <f>IF(N819="No Mapped Crop","",'Inputs_Metric 31'!$H$43*INDEX('Inputs_Metric 31'!$D$6:$D$109,MATCH(CONCATENATE(N819,H819),'Inputs_Metric 31'!$E$6:$E$109,0)))</f>
        <v>#N/A</v>
      </c>
      <c r="P819" s="175" t="e">
        <f>IF(M819="No Mapped Crop","",INDEX('Inputs_Metric 31'!$M$7:$O$26,MATCH(M819,'Inputs_Metric 31'!$G$7:$G$26,0),MATCH('Inputs_Metric 31'!$H$44,'Inputs_Metric 31'!$M$6:$O$6,0)))</f>
        <v>#N/A</v>
      </c>
      <c r="Q819" s="184" t="e">
        <f t="shared" si="43"/>
        <v>#N/A</v>
      </c>
      <c r="R819" s="184" t="e">
        <f t="shared" si="44"/>
        <v>#N/A</v>
      </c>
    </row>
    <row r="820" spans="3:18" x14ac:dyDescent="0.25">
      <c r="C820">
        <f t="shared" si="42"/>
        <v>10</v>
      </c>
      <c r="D820">
        <f>COUNTIF($F$4:F820,F820)</f>
        <v>635</v>
      </c>
      <c r="E820" s="40">
        <f>'Agricultural Data'!C820</f>
        <v>0</v>
      </c>
      <c r="F820" s="40">
        <f>'Agricultural Data'!D820</f>
        <v>0</v>
      </c>
      <c r="G820" s="40">
        <f>'Agricultural Data'!E820</f>
        <v>0</v>
      </c>
      <c r="H820" s="38">
        <f>'Agricultural Data'!F820</f>
        <v>0</v>
      </c>
      <c r="I820" s="38">
        <f>'Agricultural Data'!G820</f>
        <v>0</v>
      </c>
      <c r="J820" s="38">
        <f>'Agricultural Data'!H820</f>
        <v>0</v>
      </c>
      <c r="K820" s="118">
        <f>'Agricultural Data'!I820</f>
        <v>0</v>
      </c>
      <c r="L820" s="121">
        <f>'Agricultural Data'!J820</f>
        <v>0</v>
      </c>
      <c r="M820" s="120" t="str">
        <f>IF(J820=0,"No Data",
IF(     OR(   INDEX('Inputs_Metric 31'!$T$6:$T$141,  MATCH($J820,'Inputs_Metric 31'!$S$6:$S$141,0))  =  "",     INDEX('Inputs_Metric 31'!$T$6:$T$141,MATCH($J820,'Inputs_Metric 31'!$S$6:$S$141,0))="CDL_Rev"),                 "No Mapped Crop",                  INDEX('Inputs_Metric 31'!$T$6:$T$141,MATCH($J820,'Inputs_Metric 31'!$S$6:$S$141,0)   )   )
       )</f>
        <v>No Data</v>
      </c>
      <c r="N820" s="120" t="str">
        <f>IF(J820=0,"No Data",
IF(   OR(     INDEX('Inputs_Metric 31'!$U$6:$U$141,MATCH($J820,'Inputs_Metric 31'!$S$6:$S$141,0))="",     INDEX('Inputs_Metric 31'!$U$6:$U$141,MATCH($J820,'Inputs_Metric 31'!$S$6:$S$141,0))="CDL_Rev"  ),     "No Mapped Crop",INDEX('Inputs_Metric 31'!$U$6:$U$141,MATCH($J820,'Inputs_Metric 31'!$S$6:$S$141,0))))</f>
        <v>No Data</v>
      </c>
      <c r="O820" s="102" t="e">
        <f>IF(N820="No Mapped Crop","",'Inputs_Metric 31'!$H$43*INDEX('Inputs_Metric 31'!$D$6:$D$109,MATCH(CONCATENATE(N820,H820),'Inputs_Metric 31'!$E$6:$E$109,0)))</f>
        <v>#N/A</v>
      </c>
      <c r="P820" s="175" t="e">
        <f>IF(M820="No Mapped Crop","",INDEX('Inputs_Metric 31'!$M$7:$O$26,MATCH(M820,'Inputs_Metric 31'!$G$7:$G$26,0),MATCH('Inputs_Metric 31'!$H$44,'Inputs_Metric 31'!$M$6:$O$6,0)))</f>
        <v>#N/A</v>
      </c>
      <c r="Q820" s="184" t="e">
        <f t="shared" si="43"/>
        <v>#N/A</v>
      </c>
      <c r="R820" s="184" t="e">
        <f t="shared" si="44"/>
        <v>#N/A</v>
      </c>
    </row>
    <row r="821" spans="3:18" x14ac:dyDescent="0.25">
      <c r="C821">
        <f t="shared" si="42"/>
        <v>10</v>
      </c>
      <c r="D821">
        <f>COUNTIF($F$4:F821,F821)</f>
        <v>636</v>
      </c>
      <c r="E821" s="40">
        <f>'Agricultural Data'!C821</f>
        <v>0</v>
      </c>
      <c r="F821" s="40">
        <f>'Agricultural Data'!D821</f>
        <v>0</v>
      </c>
      <c r="G821" s="40">
        <f>'Agricultural Data'!E821</f>
        <v>0</v>
      </c>
      <c r="H821" s="38">
        <f>'Agricultural Data'!F821</f>
        <v>0</v>
      </c>
      <c r="I821" s="38">
        <f>'Agricultural Data'!G821</f>
        <v>0</v>
      </c>
      <c r="J821" s="38">
        <f>'Agricultural Data'!H821</f>
        <v>0</v>
      </c>
      <c r="K821" s="118">
        <f>'Agricultural Data'!I821</f>
        <v>0</v>
      </c>
      <c r="L821" s="121">
        <f>'Agricultural Data'!J821</f>
        <v>0</v>
      </c>
      <c r="M821" s="120" t="str">
        <f>IF(J821=0,"No Data",
IF(     OR(   INDEX('Inputs_Metric 31'!$T$6:$T$141,  MATCH($J821,'Inputs_Metric 31'!$S$6:$S$141,0))  =  "",     INDEX('Inputs_Metric 31'!$T$6:$T$141,MATCH($J821,'Inputs_Metric 31'!$S$6:$S$141,0))="CDL_Rev"),                 "No Mapped Crop",                  INDEX('Inputs_Metric 31'!$T$6:$T$141,MATCH($J821,'Inputs_Metric 31'!$S$6:$S$141,0)   )   )
       )</f>
        <v>No Data</v>
      </c>
      <c r="N821" s="120" t="str">
        <f>IF(J821=0,"No Data",
IF(   OR(     INDEX('Inputs_Metric 31'!$U$6:$U$141,MATCH($J821,'Inputs_Metric 31'!$S$6:$S$141,0))="",     INDEX('Inputs_Metric 31'!$U$6:$U$141,MATCH($J821,'Inputs_Metric 31'!$S$6:$S$141,0))="CDL_Rev"  ),     "No Mapped Crop",INDEX('Inputs_Metric 31'!$U$6:$U$141,MATCH($J821,'Inputs_Metric 31'!$S$6:$S$141,0))))</f>
        <v>No Data</v>
      </c>
      <c r="O821" s="102" t="e">
        <f>IF(N821="No Mapped Crop","",'Inputs_Metric 31'!$H$43*INDEX('Inputs_Metric 31'!$D$6:$D$109,MATCH(CONCATENATE(N821,H821),'Inputs_Metric 31'!$E$6:$E$109,0)))</f>
        <v>#N/A</v>
      </c>
      <c r="P821" s="175" t="e">
        <f>IF(M821="No Mapped Crop","",INDEX('Inputs_Metric 31'!$M$7:$O$26,MATCH(M821,'Inputs_Metric 31'!$G$7:$G$26,0),MATCH('Inputs_Metric 31'!$H$44,'Inputs_Metric 31'!$M$6:$O$6,0)))</f>
        <v>#N/A</v>
      </c>
      <c r="Q821" s="184" t="e">
        <f t="shared" si="43"/>
        <v>#N/A</v>
      </c>
      <c r="R821" s="184" t="e">
        <f t="shared" si="44"/>
        <v>#N/A</v>
      </c>
    </row>
    <row r="822" spans="3:18" x14ac:dyDescent="0.25">
      <c r="C822">
        <f t="shared" si="42"/>
        <v>10</v>
      </c>
      <c r="D822">
        <f>COUNTIF($F$4:F822,F822)</f>
        <v>637</v>
      </c>
      <c r="E822" s="40">
        <f>'Agricultural Data'!C822</f>
        <v>0</v>
      </c>
      <c r="F822" s="40">
        <f>'Agricultural Data'!D822</f>
        <v>0</v>
      </c>
      <c r="G822" s="40">
        <f>'Agricultural Data'!E822</f>
        <v>0</v>
      </c>
      <c r="H822" s="38">
        <f>'Agricultural Data'!F822</f>
        <v>0</v>
      </c>
      <c r="I822" s="38">
        <f>'Agricultural Data'!G822</f>
        <v>0</v>
      </c>
      <c r="J822" s="38">
        <f>'Agricultural Data'!H822</f>
        <v>0</v>
      </c>
      <c r="K822" s="118">
        <f>'Agricultural Data'!I822</f>
        <v>0</v>
      </c>
      <c r="L822" s="121">
        <f>'Agricultural Data'!J822</f>
        <v>0</v>
      </c>
      <c r="M822" s="120" t="str">
        <f>IF(J822=0,"No Data",
IF(     OR(   INDEX('Inputs_Metric 31'!$T$6:$T$141,  MATCH($J822,'Inputs_Metric 31'!$S$6:$S$141,0))  =  "",     INDEX('Inputs_Metric 31'!$T$6:$T$141,MATCH($J822,'Inputs_Metric 31'!$S$6:$S$141,0))="CDL_Rev"),                 "No Mapped Crop",                  INDEX('Inputs_Metric 31'!$T$6:$T$141,MATCH($J822,'Inputs_Metric 31'!$S$6:$S$141,0)   )   )
       )</f>
        <v>No Data</v>
      </c>
      <c r="N822" s="120" t="str">
        <f>IF(J822=0,"No Data",
IF(   OR(     INDEX('Inputs_Metric 31'!$U$6:$U$141,MATCH($J822,'Inputs_Metric 31'!$S$6:$S$141,0))="",     INDEX('Inputs_Metric 31'!$U$6:$U$141,MATCH($J822,'Inputs_Metric 31'!$S$6:$S$141,0))="CDL_Rev"  ),     "No Mapped Crop",INDEX('Inputs_Metric 31'!$U$6:$U$141,MATCH($J822,'Inputs_Metric 31'!$S$6:$S$141,0))))</f>
        <v>No Data</v>
      </c>
      <c r="O822" s="102" t="e">
        <f>IF(N822="No Mapped Crop","",'Inputs_Metric 31'!$H$43*INDEX('Inputs_Metric 31'!$D$6:$D$109,MATCH(CONCATENATE(N822,H822),'Inputs_Metric 31'!$E$6:$E$109,0)))</f>
        <v>#N/A</v>
      </c>
      <c r="P822" s="175" t="e">
        <f>IF(M822="No Mapped Crop","",INDEX('Inputs_Metric 31'!$M$7:$O$26,MATCH(M822,'Inputs_Metric 31'!$G$7:$G$26,0),MATCH('Inputs_Metric 31'!$H$44,'Inputs_Metric 31'!$M$6:$O$6,0)))</f>
        <v>#N/A</v>
      </c>
      <c r="Q822" s="184" t="e">
        <f t="shared" si="43"/>
        <v>#N/A</v>
      </c>
      <c r="R822" s="184" t="e">
        <f t="shared" si="44"/>
        <v>#N/A</v>
      </c>
    </row>
    <row r="823" spans="3:18" x14ac:dyDescent="0.25">
      <c r="C823">
        <f t="shared" si="42"/>
        <v>10</v>
      </c>
      <c r="D823">
        <f>COUNTIF($F$4:F823,F823)</f>
        <v>638</v>
      </c>
      <c r="E823" s="40">
        <f>'Agricultural Data'!C823</f>
        <v>0</v>
      </c>
      <c r="F823" s="40">
        <f>'Agricultural Data'!D823</f>
        <v>0</v>
      </c>
      <c r="G823" s="40">
        <f>'Agricultural Data'!E823</f>
        <v>0</v>
      </c>
      <c r="H823" s="38">
        <f>'Agricultural Data'!F823</f>
        <v>0</v>
      </c>
      <c r="I823" s="38">
        <f>'Agricultural Data'!G823</f>
        <v>0</v>
      </c>
      <c r="J823" s="38">
        <f>'Agricultural Data'!H823</f>
        <v>0</v>
      </c>
      <c r="K823" s="118">
        <f>'Agricultural Data'!I823</f>
        <v>0</v>
      </c>
      <c r="L823" s="121">
        <f>'Agricultural Data'!J823</f>
        <v>0</v>
      </c>
      <c r="M823" s="120" t="str">
        <f>IF(J823=0,"No Data",
IF(     OR(   INDEX('Inputs_Metric 31'!$T$6:$T$141,  MATCH($J823,'Inputs_Metric 31'!$S$6:$S$141,0))  =  "",     INDEX('Inputs_Metric 31'!$T$6:$T$141,MATCH($J823,'Inputs_Metric 31'!$S$6:$S$141,0))="CDL_Rev"),                 "No Mapped Crop",                  INDEX('Inputs_Metric 31'!$T$6:$T$141,MATCH($J823,'Inputs_Metric 31'!$S$6:$S$141,0)   )   )
       )</f>
        <v>No Data</v>
      </c>
      <c r="N823" s="120" t="str">
        <f>IF(J823=0,"No Data",
IF(   OR(     INDEX('Inputs_Metric 31'!$U$6:$U$141,MATCH($J823,'Inputs_Metric 31'!$S$6:$S$141,0))="",     INDEX('Inputs_Metric 31'!$U$6:$U$141,MATCH($J823,'Inputs_Metric 31'!$S$6:$S$141,0))="CDL_Rev"  ),     "No Mapped Crop",INDEX('Inputs_Metric 31'!$U$6:$U$141,MATCH($J823,'Inputs_Metric 31'!$S$6:$S$141,0))))</f>
        <v>No Data</v>
      </c>
      <c r="O823" s="102" t="e">
        <f>IF(N823="No Mapped Crop","",'Inputs_Metric 31'!$H$43*INDEX('Inputs_Metric 31'!$D$6:$D$109,MATCH(CONCATENATE(N823,H823),'Inputs_Metric 31'!$E$6:$E$109,0)))</f>
        <v>#N/A</v>
      </c>
      <c r="P823" s="175" t="e">
        <f>IF(M823="No Mapped Crop","",INDEX('Inputs_Metric 31'!$M$7:$O$26,MATCH(M823,'Inputs_Metric 31'!$G$7:$G$26,0),MATCH('Inputs_Metric 31'!$H$44,'Inputs_Metric 31'!$M$6:$O$6,0)))</f>
        <v>#N/A</v>
      </c>
      <c r="Q823" s="184" t="e">
        <f t="shared" si="43"/>
        <v>#N/A</v>
      </c>
      <c r="R823" s="184" t="e">
        <f t="shared" si="44"/>
        <v>#N/A</v>
      </c>
    </row>
    <row r="824" spans="3:18" x14ac:dyDescent="0.25">
      <c r="C824">
        <f t="shared" si="42"/>
        <v>10</v>
      </c>
      <c r="D824">
        <f>COUNTIF($F$4:F824,F824)</f>
        <v>639</v>
      </c>
      <c r="E824" s="40">
        <f>'Agricultural Data'!C824</f>
        <v>0</v>
      </c>
      <c r="F824" s="40">
        <f>'Agricultural Data'!D824</f>
        <v>0</v>
      </c>
      <c r="G824" s="40">
        <f>'Agricultural Data'!E824</f>
        <v>0</v>
      </c>
      <c r="H824" s="38">
        <f>'Agricultural Data'!F824</f>
        <v>0</v>
      </c>
      <c r="I824" s="38">
        <f>'Agricultural Data'!G824</f>
        <v>0</v>
      </c>
      <c r="J824" s="38">
        <f>'Agricultural Data'!H824</f>
        <v>0</v>
      </c>
      <c r="K824" s="118">
        <f>'Agricultural Data'!I824</f>
        <v>0</v>
      </c>
      <c r="L824" s="121">
        <f>'Agricultural Data'!J824</f>
        <v>0</v>
      </c>
      <c r="M824" s="120" t="str">
        <f>IF(J824=0,"No Data",
IF(     OR(   INDEX('Inputs_Metric 31'!$T$6:$T$141,  MATCH($J824,'Inputs_Metric 31'!$S$6:$S$141,0))  =  "",     INDEX('Inputs_Metric 31'!$T$6:$T$141,MATCH($J824,'Inputs_Metric 31'!$S$6:$S$141,0))="CDL_Rev"),                 "No Mapped Crop",                  INDEX('Inputs_Metric 31'!$T$6:$T$141,MATCH($J824,'Inputs_Metric 31'!$S$6:$S$141,0)   )   )
       )</f>
        <v>No Data</v>
      </c>
      <c r="N824" s="120" t="str">
        <f>IF(J824=0,"No Data",
IF(   OR(     INDEX('Inputs_Metric 31'!$U$6:$U$141,MATCH($J824,'Inputs_Metric 31'!$S$6:$S$141,0))="",     INDEX('Inputs_Metric 31'!$U$6:$U$141,MATCH($J824,'Inputs_Metric 31'!$S$6:$S$141,0))="CDL_Rev"  ),     "No Mapped Crop",INDEX('Inputs_Metric 31'!$U$6:$U$141,MATCH($J824,'Inputs_Metric 31'!$S$6:$S$141,0))))</f>
        <v>No Data</v>
      </c>
      <c r="O824" s="102" t="e">
        <f>IF(N824="No Mapped Crop","",'Inputs_Metric 31'!$H$43*INDEX('Inputs_Metric 31'!$D$6:$D$109,MATCH(CONCATENATE(N824,H824),'Inputs_Metric 31'!$E$6:$E$109,0)))</f>
        <v>#N/A</v>
      </c>
      <c r="P824" s="175" t="e">
        <f>IF(M824="No Mapped Crop","",INDEX('Inputs_Metric 31'!$M$7:$O$26,MATCH(M824,'Inputs_Metric 31'!$G$7:$G$26,0),MATCH('Inputs_Metric 31'!$H$44,'Inputs_Metric 31'!$M$6:$O$6,0)))</f>
        <v>#N/A</v>
      </c>
      <c r="Q824" s="184" t="e">
        <f t="shared" si="43"/>
        <v>#N/A</v>
      </c>
      <c r="R824" s="184" t="e">
        <f t="shared" si="44"/>
        <v>#N/A</v>
      </c>
    </row>
    <row r="825" spans="3:18" x14ac:dyDescent="0.25">
      <c r="C825">
        <f t="shared" si="42"/>
        <v>10</v>
      </c>
      <c r="D825">
        <f>COUNTIF($F$4:F825,F825)</f>
        <v>640</v>
      </c>
      <c r="E825" s="40">
        <f>'Agricultural Data'!C825</f>
        <v>0</v>
      </c>
      <c r="F825" s="40">
        <f>'Agricultural Data'!D825</f>
        <v>0</v>
      </c>
      <c r="G825" s="40">
        <f>'Agricultural Data'!E825</f>
        <v>0</v>
      </c>
      <c r="H825" s="38">
        <f>'Agricultural Data'!F825</f>
        <v>0</v>
      </c>
      <c r="I825" s="38">
        <f>'Agricultural Data'!G825</f>
        <v>0</v>
      </c>
      <c r="J825" s="38">
        <f>'Agricultural Data'!H825</f>
        <v>0</v>
      </c>
      <c r="K825" s="118">
        <f>'Agricultural Data'!I825</f>
        <v>0</v>
      </c>
      <c r="L825" s="121">
        <f>'Agricultural Data'!J825</f>
        <v>0</v>
      </c>
      <c r="M825" s="120" t="str">
        <f>IF(J825=0,"No Data",
IF(     OR(   INDEX('Inputs_Metric 31'!$T$6:$T$141,  MATCH($J825,'Inputs_Metric 31'!$S$6:$S$141,0))  =  "",     INDEX('Inputs_Metric 31'!$T$6:$T$141,MATCH($J825,'Inputs_Metric 31'!$S$6:$S$141,0))="CDL_Rev"),                 "No Mapped Crop",                  INDEX('Inputs_Metric 31'!$T$6:$T$141,MATCH($J825,'Inputs_Metric 31'!$S$6:$S$141,0)   )   )
       )</f>
        <v>No Data</v>
      </c>
      <c r="N825" s="120" t="str">
        <f>IF(J825=0,"No Data",
IF(   OR(     INDEX('Inputs_Metric 31'!$U$6:$U$141,MATCH($J825,'Inputs_Metric 31'!$S$6:$S$141,0))="",     INDEX('Inputs_Metric 31'!$U$6:$U$141,MATCH($J825,'Inputs_Metric 31'!$S$6:$S$141,0))="CDL_Rev"  ),     "No Mapped Crop",INDEX('Inputs_Metric 31'!$U$6:$U$141,MATCH($J825,'Inputs_Metric 31'!$S$6:$S$141,0))))</f>
        <v>No Data</v>
      </c>
      <c r="O825" s="102" t="e">
        <f>IF(N825="No Mapped Crop","",'Inputs_Metric 31'!$H$43*INDEX('Inputs_Metric 31'!$D$6:$D$109,MATCH(CONCATENATE(N825,H825),'Inputs_Metric 31'!$E$6:$E$109,0)))</f>
        <v>#N/A</v>
      </c>
      <c r="P825" s="175" t="e">
        <f>IF(M825="No Mapped Crop","",INDEX('Inputs_Metric 31'!$M$7:$O$26,MATCH(M825,'Inputs_Metric 31'!$G$7:$G$26,0),MATCH('Inputs_Metric 31'!$H$44,'Inputs_Metric 31'!$M$6:$O$6,0)))</f>
        <v>#N/A</v>
      </c>
      <c r="Q825" s="184" t="e">
        <f t="shared" si="43"/>
        <v>#N/A</v>
      </c>
      <c r="R825" s="184" t="e">
        <f t="shared" si="44"/>
        <v>#N/A</v>
      </c>
    </row>
    <row r="826" spans="3:18" x14ac:dyDescent="0.25">
      <c r="C826">
        <f t="shared" si="42"/>
        <v>10</v>
      </c>
      <c r="D826">
        <f>COUNTIF($F$4:F826,F826)</f>
        <v>641</v>
      </c>
      <c r="E826" s="40">
        <f>'Agricultural Data'!C826</f>
        <v>0</v>
      </c>
      <c r="F826" s="40">
        <f>'Agricultural Data'!D826</f>
        <v>0</v>
      </c>
      <c r="G826" s="40">
        <f>'Agricultural Data'!E826</f>
        <v>0</v>
      </c>
      <c r="H826" s="38">
        <f>'Agricultural Data'!F826</f>
        <v>0</v>
      </c>
      <c r="I826" s="38">
        <f>'Agricultural Data'!G826</f>
        <v>0</v>
      </c>
      <c r="J826" s="38">
        <f>'Agricultural Data'!H826</f>
        <v>0</v>
      </c>
      <c r="K826" s="118">
        <f>'Agricultural Data'!I826</f>
        <v>0</v>
      </c>
      <c r="L826" s="121">
        <f>'Agricultural Data'!J826</f>
        <v>0</v>
      </c>
      <c r="M826" s="120" t="str">
        <f>IF(J826=0,"No Data",
IF(     OR(   INDEX('Inputs_Metric 31'!$T$6:$T$141,  MATCH($J826,'Inputs_Metric 31'!$S$6:$S$141,0))  =  "",     INDEX('Inputs_Metric 31'!$T$6:$T$141,MATCH($J826,'Inputs_Metric 31'!$S$6:$S$141,0))="CDL_Rev"),                 "No Mapped Crop",                  INDEX('Inputs_Metric 31'!$T$6:$T$141,MATCH($J826,'Inputs_Metric 31'!$S$6:$S$141,0)   )   )
       )</f>
        <v>No Data</v>
      </c>
      <c r="N826" s="120" t="str">
        <f>IF(J826=0,"No Data",
IF(   OR(     INDEX('Inputs_Metric 31'!$U$6:$U$141,MATCH($J826,'Inputs_Metric 31'!$S$6:$S$141,0))="",     INDEX('Inputs_Metric 31'!$U$6:$U$141,MATCH($J826,'Inputs_Metric 31'!$S$6:$S$141,0))="CDL_Rev"  ),     "No Mapped Crop",INDEX('Inputs_Metric 31'!$U$6:$U$141,MATCH($J826,'Inputs_Metric 31'!$S$6:$S$141,0))))</f>
        <v>No Data</v>
      </c>
      <c r="O826" s="102" t="e">
        <f>IF(N826="No Mapped Crop","",'Inputs_Metric 31'!$H$43*INDEX('Inputs_Metric 31'!$D$6:$D$109,MATCH(CONCATENATE(N826,H826),'Inputs_Metric 31'!$E$6:$E$109,0)))</f>
        <v>#N/A</v>
      </c>
      <c r="P826" s="175" t="e">
        <f>IF(M826="No Mapped Crop","",INDEX('Inputs_Metric 31'!$M$7:$O$26,MATCH(M826,'Inputs_Metric 31'!$G$7:$G$26,0),MATCH('Inputs_Metric 31'!$H$44,'Inputs_Metric 31'!$M$6:$O$6,0)))</f>
        <v>#N/A</v>
      </c>
      <c r="Q826" s="184" t="e">
        <f t="shared" si="43"/>
        <v>#N/A</v>
      </c>
      <c r="R826" s="184" t="e">
        <f t="shared" si="44"/>
        <v>#N/A</v>
      </c>
    </row>
    <row r="827" spans="3:18" x14ac:dyDescent="0.25">
      <c r="C827">
        <f t="shared" si="42"/>
        <v>10</v>
      </c>
      <c r="D827">
        <f>COUNTIF($F$4:F827,F827)</f>
        <v>642</v>
      </c>
      <c r="E827" s="40">
        <f>'Agricultural Data'!C827</f>
        <v>0</v>
      </c>
      <c r="F827" s="40">
        <f>'Agricultural Data'!D827</f>
        <v>0</v>
      </c>
      <c r="G827" s="40">
        <f>'Agricultural Data'!E827</f>
        <v>0</v>
      </c>
      <c r="H827" s="38">
        <f>'Agricultural Data'!F827</f>
        <v>0</v>
      </c>
      <c r="I827" s="38">
        <f>'Agricultural Data'!G827</f>
        <v>0</v>
      </c>
      <c r="J827" s="38">
        <f>'Agricultural Data'!H827</f>
        <v>0</v>
      </c>
      <c r="K827" s="118">
        <f>'Agricultural Data'!I827</f>
        <v>0</v>
      </c>
      <c r="L827" s="121">
        <f>'Agricultural Data'!J827</f>
        <v>0</v>
      </c>
      <c r="M827" s="120" t="str">
        <f>IF(J827=0,"No Data",
IF(     OR(   INDEX('Inputs_Metric 31'!$T$6:$T$141,  MATCH($J827,'Inputs_Metric 31'!$S$6:$S$141,0))  =  "",     INDEX('Inputs_Metric 31'!$T$6:$T$141,MATCH($J827,'Inputs_Metric 31'!$S$6:$S$141,0))="CDL_Rev"),                 "No Mapped Crop",                  INDEX('Inputs_Metric 31'!$T$6:$T$141,MATCH($J827,'Inputs_Metric 31'!$S$6:$S$141,0)   )   )
       )</f>
        <v>No Data</v>
      </c>
      <c r="N827" s="120" t="str">
        <f>IF(J827=0,"No Data",
IF(   OR(     INDEX('Inputs_Metric 31'!$U$6:$U$141,MATCH($J827,'Inputs_Metric 31'!$S$6:$S$141,0))="",     INDEX('Inputs_Metric 31'!$U$6:$U$141,MATCH($J827,'Inputs_Metric 31'!$S$6:$S$141,0))="CDL_Rev"  ),     "No Mapped Crop",INDEX('Inputs_Metric 31'!$U$6:$U$141,MATCH($J827,'Inputs_Metric 31'!$S$6:$S$141,0))))</f>
        <v>No Data</v>
      </c>
      <c r="O827" s="102" t="e">
        <f>IF(N827="No Mapped Crop","",'Inputs_Metric 31'!$H$43*INDEX('Inputs_Metric 31'!$D$6:$D$109,MATCH(CONCATENATE(N827,H827),'Inputs_Metric 31'!$E$6:$E$109,0)))</f>
        <v>#N/A</v>
      </c>
      <c r="P827" s="175" t="e">
        <f>IF(M827="No Mapped Crop","",INDEX('Inputs_Metric 31'!$M$7:$O$26,MATCH(M827,'Inputs_Metric 31'!$G$7:$G$26,0),MATCH('Inputs_Metric 31'!$H$44,'Inputs_Metric 31'!$M$6:$O$6,0)))</f>
        <v>#N/A</v>
      </c>
      <c r="Q827" s="184" t="e">
        <f t="shared" si="43"/>
        <v>#N/A</v>
      </c>
      <c r="R827" s="184" t="e">
        <f t="shared" si="44"/>
        <v>#N/A</v>
      </c>
    </row>
    <row r="828" spans="3:18" x14ac:dyDescent="0.25">
      <c r="C828">
        <f t="shared" si="42"/>
        <v>10</v>
      </c>
      <c r="D828">
        <f>COUNTIF($F$4:F828,F828)</f>
        <v>643</v>
      </c>
      <c r="E828" s="40">
        <f>'Agricultural Data'!C828</f>
        <v>0</v>
      </c>
      <c r="F828" s="40">
        <f>'Agricultural Data'!D828</f>
        <v>0</v>
      </c>
      <c r="G828" s="40">
        <f>'Agricultural Data'!E828</f>
        <v>0</v>
      </c>
      <c r="H828" s="38">
        <f>'Agricultural Data'!F828</f>
        <v>0</v>
      </c>
      <c r="I828" s="38">
        <f>'Agricultural Data'!G828</f>
        <v>0</v>
      </c>
      <c r="J828" s="38">
        <f>'Agricultural Data'!H828</f>
        <v>0</v>
      </c>
      <c r="K828" s="118">
        <f>'Agricultural Data'!I828</f>
        <v>0</v>
      </c>
      <c r="L828" s="121">
        <f>'Agricultural Data'!J828</f>
        <v>0</v>
      </c>
      <c r="M828" s="120" t="str">
        <f>IF(J828=0,"No Data",
IF(     OR(   INDEX('Inputs_Metric 31'!$T$6:$T$141,  MATCH($J828,'Inputs_Metric 31'!$S$6:$S$141,0))  =  "",     INDEX('Inputs_Metric 31'!$T$6:$T$141,MATCH($J828,'Inputs_Metric 31'!$S$6:$S$141,0))="CDL_Rev"),                 "No Mapped Crop",                  INDEX('Inputs_Metric 31'!$T$6:$T$141,MATCH($J828,'Inputs_Metric 31'!$S$6:$S$141,0)   )   )
       )</f>
        <v>No Data</v>
      </c>
      <c r="N828" s="120" t="str">
        <f>IF(J828=0,"No Data",
IF(   OR(     INDEX('Inputs_Metric 31'!$U$6:$U$141,MATCH($J828,'Inputs_Metric 31'!$S$6:$S$141,0))="",     INDEX('Inputs_Metric 31'!$U$6:$U$141,MATCH($J828,'Inputs_Metric 31'!$S$6:$S$141,0))="CDL_Rev"  ),     "No Mapped Crop",INDEX('Inputs_Metric 31'!$U$6:$U$141,MATCH($J828,'Inputs_Metric 31'!$S$6:$S$141,0))))</f>
        <v>No Data</v>
      </c>
      <c r="O828" s="102" t="e">
        <f>IF(N828="No Mapped Crop","",'Inputs_Metric 31'!$H$43*INDEX('Inputs_Metric 31'!$D$6:$D$109,MATCH(CONCATENATE(N828,H828),'Inputs_Metric 31'!$E$6:$E$109,0)))</f>
        <v>#N/A</v>
      </c>
      <c r="P828" s="175" t="e">
        <f>IF(M828="No Mapped Crop","",INDEX('Inputs_Metric 31'!$M$7:$O$26,MATCH(M828,'Inputs_Metric 31'!$G$7:$G$26,0),MATCH('Inputs_Metric 31'!$H$44,'Inputs_Metric 31'!$M$6:$O$6,0)))</f>
        <v>#N/A</v>
      </c>
      <c r="Q828" s="184" t="e">
        <f t="shared" si="43"/>
        <v>#N/A</v>
      </c>
      <c r="R828" s="184" t="e">
        <f t="shared" si="44"/>
        <v>#N/A</v>
      </c>
    </row>
    <row r="829" spans="3:18" x14ac:dyDescent="0.25">
      <c r="C829">
        <f t="shared" si="42"/>
        <v>10</v>
      </c>
      <c r="D829">
        <f>COUNTIF($F$4:F829,F829)</f>
        <v>644</v>
      </c>
      <c r="E829" s="40">
        <f>'Agricultural Data'!C829</f>
        <v>0</v>
      </c>
      <c r="F829" s="40">
        <f>'Agricultural Data'!D829</f>
        <v>0</v>
      </c>
      <c r="G829" s="40">
        <f>'Agricultural Data'!E829</f>
        <v>0</v>
      </c>
      <c r="H829" s="38">
        <f>'Agricultural Data'!F829</f>
        <v>0</v>
      </c>
      <c r="I829" s="38">
        <f>'Agricultural Data'!G829</f>
        <v>0</v>
      </c>
      <c r="J829" s="38">
        <f>'Agricultural Data'!H829</f>
        <v>0</v>
      </c>
      <c r="K829" s="118">
        <f>'Agricultural Data'!I829</f>
        <v>0</v>
      </c>
      <c r="L829" s="121">
        <f>'Agricultural Data'!J829</f>
        <v>0</v>
      </c>
      <c r="M829" s="120" t="str">
        <f>IF(J829=0,"No Data",
IF(     OR(   INDEX('Inputs_Metric 31'!$T$6:$T$141,  MATCH($J829,'Inputs_Metric 31'!$S$6:$S$141,0))  =  "",     INDEX('Inputs_Metric 31'!$T$6:$T$141,MATCH($J829,'Inputs_Metric 31'!$S$6:$S$141,0))="CDL_Rev"),                 "No Mapped Crop",                  INDEX('Inputs_Metric 31'!$T$6:$T$141,MATCH($J829,'Inputs_Metric 31'!$S$6:$S$141,0)   )   )
       )</f>
        <v>No Data</v>
      </c>
      <c r="N829" s="120" t="str">
        <f>IF(J829=0,"No Data",
IF(   OR(     INDEX('Inputs_Metric 31'!$U$6:$U$141,MATCH($J829,'Inputs_Metric 31'!$S$6:$S$141,0))="",     INDEX('Inputs_Metric 31'!$U$6:$U$141,MATCH($J829,'Inputs_Metric 31'!$S$6:$S$141,0))="CDL_Rev"  ),     "No Mapped Crop",INDEX('Inputs_Metric 31'!$U$6:$U$141,MATCH($J829,'Inputs_Metric 31'!$S$6:$S$141,0))))</f>
        <v>No Data</v>
      </c>
      <c r="O829" s="102" t="e">
        <f>IF(N829="No Mapped Crop","",'Inputs_Metric 31'!$H$43*INDEX('Inputs_Metric 31'!$D$6:$D$109,MATCH(CONCATENATE(N829,H829),'Inputs_Metric 31'!$E$6:$E$109,0)))</f>
        <v>#N/A</v>
      </c>
      <c r="P829" s="175" t="e">
        <f>IF(M829="No Mapped Crop","",INDEX('Inputs_Metric 31'!$M$7:$O$26,MATCH(M829,'Inputs_Metric 31'!$G$7:$G$26,0),MATCH('Inputs_Metric 31'!$H$44,'Inputs_Metric 31'!$M$6:$O$6,0)))</f>
        <v>#N/A</v>
      </c>
      <c r="Q829" s="184" t="e">
        <f t="shared" si="43"/>
        <v>#N/A</v>
      </c>
      <c r="R829" s="184" t="e">
        <f t="shared" si="44"/>
        <v>#N/A</v>
      </c>
    </row>
    <row r="830" spans="3:18" x14ac:dyDescent="0.25">
      <c r="C830">
        <f t="shared" si="42"/>
        <v>10</v>
      </c>
      <c r="D830">
        <f>COUNTIF($F$4:F830,F830)</f>
        <v>645</v>
      </c>
      <c r="E830" s="40">
        <f>'Agricultural Data'!C830</f>
        <v>0</v>
      </c>
      <c r="F830" s="40">
        <f>'Agricultural Data'!D830</f>
        <v>0</v>
      </c>
      <c r="G830" s="40">
        <f>'Agricultural Data'!E830</f>
        <v>0</v>
      </c>
      <c r="H830" s="38">
        <f>'Agricultural Data'!F830</f>
        <v>0</v>
      </c>
      <c r="I830" s="38">
        <f>'Agricultural Data'!G830</f>
        <v>0</v>
      </c>
      <c r="J830" s="38">
        <f>'Agricultural Data'!H830</f>
        <v>0</v>
      </c>
      <c r="K830" s="118">
        <f>'Agricultural Data'!I830</f>
        <v>0</v>
      </c>
      <c r="L830" s="121">
        <f>'Agricultural Data'!J830</f>
        <v>0</v>
      </c>
      <c r="M830" s="120" t="str">
        <f>IF(J830=0,"No Data",
IF(     OR(   INDEX('Inputs_Metric 31'!$T$6:$T$141,  MATCH($J830,'Inputs_Metric 31'!$S$6:$S$141,0))  =  "",     INDEX('Inputs_Metric 31'!$T$6:$T$141,MATCH($J830,'Inputs_Metric 31'!$S$6:$S$141,0))="CDL_Rev"),                 "No Mapped Crop",                  INDEX('Inputs_Metric 31'!$T$6:$T$141,MATCH($J830,'Inputs_Metric 31'!$S$6:$S$141,0)   )   )
       )</f>
        <v>No Data</v>
      </c>
      <c r="N830" s="120" t="str">
        <f>IF(J830=0,"No Data",
IF(   OR(     INDEX('Inputs_Metric 31'!$U$6:$U$141,MATCH($J830,'Inputs_Metric 31'!$S$6:$S$141,0))="",     INDEX('Inputs_Metric 31'!$U$6:$U$141,MATCH($J830,'Inputs_Metric 31'!$S$6:$S$141,0))="CDL_Rev"  ),     "No Mapped Crop",INDEX('Inputs_Metric 31'!$U$6:$U$141,MATCH($J830,'Inputs_Metric 31'!$S$6:$S$141,0))))</f>
        <v>No Data</v>
      </c>
      <c r="O830" s="102" t="e">
        <f>IF(N830="No Mapped Crop","",'Inputs_Metric 31'!$H$43*INDEX('Inputs_Metric 31'!$D$6:$D$109,MATCH(CONCATENATE(N830,H830),'Inputs_Metric 31'!$E$6:$E$109,0)))</f>
        <v>#N/A</v>
      </c>
      <c r="P830" s="175" t="e">
        <f>IF(M830="No Mapped Crop","",INDEX('Inputs_Metric 31'!$M$7:$O$26,MATCH(M830,'Inputs_Metric 31'!$G$7:$G$26,0),MATCH('Inputs_Metric 31'!$H$44,'Inputs_Metric 31'!$M$6:$O$6,0)))</f>
        <v>#N/A</v>
      </c>
      <c r="Q830" s="184" t="e">
        <f t="shared" si="43"/>
        <v>#N/A</v>
      </c>
      <c r="R830" s="184" t="e">
        <f t="shared" si="44"/>
        <v>#N/A</v>
      </c>
    </row>
    <row r="831" spans="3:18" x14ac:dyDescent="0.25">
      <c r="C831">
        <f t="shared" si="42"/>
        <v>10</v>
      </c>
      <c r="D831">
        <f>COUNTIF($F$4:F831,F831)</f>
        <v>646</v>
      </c>
      <c r="E831" s="40">
        <f>'Agricultural Data'!C831</f>
        <v>0</v>
      </c>
      <c r="F831" s="40">
        <f>'Agricultural Data'!D831</f>
        <v>0</v>
      </c>
      <c r="G831" s="40">
        <f>'Agricultural Data'!E831</f>
        <v>0</v>
      </c>
      <c r="H831" s="38">
        <f>'Agricultural Data'!F831</f>
        <v>0</v>
      </c>
      <c r="I831" s="38">
        <f>'Agricultural Data'!G831</f>
        <v>0</v>
      </c>
      <c r="J831" s="38">
        <f>'Agricultural Data'!H831</f>
        <v>0</v>
      </c>
      <c r="K831" s="118">
        <f>'Agricultural Data'!I831</f>
        <v>0</v>
      </c>
      <c r="L831" s="121">
        <f>'Agricultural Data'!J831</f>
        <v>0</v>
      </c>
      <c r="M831" s="120" t="str">
        <f>IF(J831=0,"No Data",
IF(     OR(   INDEX('Inputs_Metric 31'!$T$6:$T$141,  MATCH($J831,'Inputs_Metric 31'!$S$6:$S$141,0))  =  "",     INDEX('Inputs_Metric 31'!$T$6:$T$141,MATCH($J831,'Inputs_Metric 31'!$S$6:$S$141,0))="CDL_Rev"),                 "No Mapped Crop",                  INDEX('Inputs_Metric 31'!$T$6:$T$141,MATCH($J831,'Inputs_Metric 31'!$S$6:$S$141,0)   )   )
       )</f>
        <v>No Data</v>
      </c>
      <c r="N831" s="120" t="str">
        <f>IF(J831=0,"No Data",
IF(   OR(     INDEX('Inputs_Metric 31'!$U$6:$U$141,MATCH($J831,'Inputs_Metric 31'!$S$6:$S$141,0))="",     INDEX('Inputs_Metric 31'!$U$6:$U$141,MATCH($J831,'Inputs_Metric 31'!$S$6:$S$141,0))="CDL_Rev"  ),     "No Mapped Crop",INDEX('Inputs_Metric 31'!$U$6:$U$141,MATCH($J831,'Inputs_Metric 31'!$S$6:$S$141,0))))</f>
        <v>No Data</v>
      </c>
      <c r="O831" s="102" t="e">
        <f>IF(N831="No Mapped Crop","",'Inputs_Metric 31'!$H$43*INDEX('Inputs_Metric 31'!$D$6:$D$109,MATCH(CONCATENATE(N831,H831),'Inputs_Metric 31'!$E$6:$E$109,0)))</f>
        <v>#N/A</v>
      </c>
      <c r="P831" s="175" t="e">
        <f>IF(M831="No Mapped Crop","",INDEX('Inputs_Metric 31'!$M$7:$O$26,MATCH(M831,'Inputs_Metric 31'!$G$7:$G$26,0),MATCH('Inputs_Metric 31'!$H$44,'Inputs_Metric 31'!$M$6:$O$6,0)))</f>
        <v>#N/A</v>
      </c>
      <c r="Q831" s="184" t="e">
        <f t="shared" si="43"/>
        <v>#N/A</v>
      </c>
      <c r="R831" s="184" t="e">
        <f t="shared" si="44"/>
        <v>#N/A</v>
      </c>
    </row>
    <row r="832" spans="3:18" x14ac:dyDescent="0.25">
      <c r="C832">
        <f t="shared" si="42"/>
        <v>10</v>
      </c>
      <c r="D832">
        <f>COUNTIF($F$4:F832,F832)</f>
        <v>647</v>
      </c>
      <c r="E832" s="40">
        <f>'Agricultural Data'!C832</f>
        <v>0</v>
      </c>
      <c r="F832" s="40">
        <f>'Agricultural Data'!D832</f>
        <v>0</v>
      </c>
      <c r="G832" s="40">
        <f>'Agricultural Data'!E832</f>
        <v>0</v>
      </c>
      <c r="H832" s="38">
        <f>'Agricultural Data'!F832</f>
        <v>0</v>
      </c>
      <c r="I832" s="38">
        <f>'Agricultural Data'!G832</f>
        <v>0</v>
      </c>
      <c r="J832" s="38">
        <f>'Agricultural Data'!H832</f>
        <v>0</v>
      </c>
      <c r="K832" s="118">
        <f>'Agricultural Data'!I832</f>
        <v>0</v>
      </c>
      <c r="L832" s="121">
        <f>'Agricultural Data'!J832</f>
        <v>0</v>
      </c>
      <c r="M832" s="120" t="str">
        <f>IF(J832=0,"No Data",
IF(     OR(   INDEX('Inputs_Metric 31'!$T$6:$T$141,  MATCH($J832,'Inputs_Metric 31'!$S$6:$S$141,0))  =  "",     INDEX('Inputs_Metric 31'!$T$6:$T$141,MATCH($J832,'Inputs_Metric 31'!$S$6:$S$141,0))="CDL_Rev"),                 "No Mapped Crop",                  INDEX('Inputs_Metric 31'!$T$6:$T$141,MATCH($J832,'Inputs_Metric 31'!$S$6:$S$141,0)   )   )
       )</f>
        <v>No Data</v>
      </c>
      <c r="N832" s="120" t="str">
        <f>IF(J832=0,"No Data",
IF(   OR(     INDEX('Inputs_Metric 31'!$U$6:$U$141,MATCH($J832,'Inputs_Metric 31'!$S$6:$S$141,0))="",     INDEX('Inputs_Metric 31'!$U$6:$U$141,MATCH($J832,'Inputs_Metric 31'!$S$6:$S$141,0))="CDL_Rev"  ),     "No Mapped Crop",INDEX('Inputs_Metric 31'!$U$6:$U$141,MATCH($J832,'Inputs_Metric 31'!$S$6:$S$141,0))))</f>
        <v>No Data</v>
      </c>
      <c r="O832" s="102" t="e">
        <f>IF(N832="No Mapped Crop","",'Inputs_Metric 31'!$H$43*INDEX('Inputs_Metric 31'!$D$6:$D$109,MATCH(CONCATENATE(N832,H832),'Inputs_Metric 31'!$E$6:$E$109,0)))</f>
        <v>#N/A</v>
      </c>
      <c r="P832" s="175" t="e">
        <f>IF(M832="No Mapped Crop","",INDEX('Inputs_Metric 31'!$M$7:$O$26,MATCH(M832,'Inputs_Metric 31'!$G$7:$G$26,0),MATCH('Inputs_Metric 31'!$H$44,'Inputs_Metric 31'!$M$6:$O$6,0)))</f>
        <v>#N/A</v>
      </c>
      <c r="Q832" s="184" t="e">
        <f t="shared" si="43"/>
        <v>#N/A</v>
      </c>
      <c r="R832" s="184" t="e">
        <f t="shared" si="44"/>
        <v>#N/A</v>
      </c>
    </row>
    <row r="833" spans="3:18" x14ac:dyDescent="0.25">
      <c r="C833">
        <f t="shared" si="42"/>
        <v>10</v>
      </c>
      <c r="D833">
        <f>COUNTIF($F$4:F833,F833)</f>
        <v>648</v>
      </c>
      <c r="E833" s="40">
        <f>'Agricultural Data'!C833</f>
        <v>0</v>
      </c>
      <c r="F833" s="40">
        <f>'Agricultural Data'!D833</f>
        <v>0</v>
      </c>
      <c r="G833" s="40">
        <f>'Agricultural Data'!E833</f>
        <v>0</v>
      </c>
      <c r="H833" s="38">
        <f>'Agricultural Data'!F833</f>
        <v>0</v>
      </c>
      <c r="I833" s="38">
        <f>'Agricultural Data'!G833</f>
        <v>0</v>
      </c>
      <c r="J833" s="38">
        <f>'Agricultural Data'!H833</f>
        <v>0</v>
      </c>
      <c r="K833" s="118">
        <f>'Agricultural Data'!I833</f>
        <v>0</v>
      </c>
      <c r="L833" s="121">
        <f>'Agricultural Data'!J833</f>
        <v>0</v>
      </c>
      <c r="M833" s="120" t="str">
        <f>IF(J833=0,"No Data",
IF(     OR(   INDEX('Inputs_Metric 31'!$T$6:$T$141,  MATCH($J833,'Inputs_Metric 31'!$S$6:$S$141,0))  =  "",     INDEX('Inputs_Metric 31'!$T$6:$T$141,MATCH($J833,'Inputs_Metric 31'!$S$6:$S$141,0))="CDL_Rev"),                 "No Mapped Crop",                  INDEX('Inputs_Metric 31'!$T$6:$T$141,MATCH($J833,'Inputs_Metric 31'!$S$6:$S$141,0)   )   )
       )</f>
        <v>No Data</v>
      </c>
      <c r="N833" s="120" t="str">
        <f>IF(J833=0,"No Data",
IF(   OR(     INDEX('Inputs_Metric 31'!$U$6:$U$141,MATCH($J833,'Inputs_Metric 31'!$S$6:$S$141,0))="",     INDEX('Inputs_Metric 31'!$U$6:$U$141,MATCH($J833,'Inputs_Metric 31'!$S$6:$S$141,0))="CDL_Rev"  ),     "No Mapped Crop",INDEX('Inputs_Metric 31'!$U$6:$U$141,MATCH($J833,'Inputs_Metric 31'!$S$6:$S$141,0))))</f>
        <v>No Data</v>
      </c>
      <c r="O833" s="102" t="e">
        <f>IF(N833="No Mapped Crop","",'Inputs_Metric 31'!$H$43*INDEX('Inputs_Metric 31'!$D$6:$D$109,MATCH(CONCATENATE(N833,H833),'Inputs_Metric 31'!$E$6:$E$109,0)))</f>
        <v>#N/A</v>
      </c>
      <c r="P833" s="175" t="e">
        <f>IF(M833="No Mapped Crop","",INDEX('Inputs_Metric 31'!$M$7:$O$26,MATCH(M833,'Inputs_Metric 31'!$G$7:$G$26,0),MATCH('Inputs_Metric 31'!$H$44,'Inputs_Metric 31'!$M$6:$O$6,0)))</f>
        <v>#N/A</v>
      </c>
      <c r="Q833" s="184" t="e">
        <f t="shared" si="43"/>
        <v>#N/A</v>
      </c>
      <c r="R833" s="184" t="e">
        <f t="shared" si="44"/>
        <v>#N/A</v>
      </c>
    </row>
    <row r="834" spans="3:18" x14ac:dyDescent="0.25">
      <c r="C834">
        <f t="shared" si="42"/>
        <v>10</v>
      </c>
      <c r="D834">
        <f>COUNTIF($F$4:F834,F834)</f>
        <v>649</v>
      </c>
      <c r="E834" s="40">
        <f>'Agricultural Data'!C834</f>
        <v>0</v>
      </c>
      <c r="F834" s="40">
        <f>'Agricultural Data'!D834</f>
        <v>0</v>
      </c>
      <c r="G834" s="40">
        <f>'Agricultural Data'!E834</f>
        <v>0</v>
      </c>
      <c r="H834" s="38">
        <f>'Agricultural Data'!F834</f>
        <v>0</v>
      </c>
      <c r="I834" s="38">
        <f>'Agricultural Data'!G834</f>
        <v>0</v>
      </c>
      <c r="J834" s="38">
        <f>'Agricultural Data'!H834</f>
        <v>0</v>
      </c>
      <c r="K834" s="118">
        <f>'Agricultural Data'!I834</f>
        <v>0</v>
      </c>
      <c r="L834" s="121">
        <f>'Agricultural Data'!J834</f>
        <v>0</v>
      </c>
      <c r="M834" s="120" t="str">
        <f>IF(J834=0,"No Data",
IF(     OR(   INDEX('Inputs_Metric 31'!$T$6:$T$141,  MATCH($J834,'Inputs_Metric 31'!$S$6:$S$141,0))  =  "",     INDEX('Inputs_Metric 31'!$T$6:$T$141,MATCH($J834,'Inputs_Metric 31'!$S$6:$S$141,0))="CDL_Rev"),                 "No Mapped Crop",                  INDEX('Inputs_Metric 31'!$T$6:$T$141,MATCH($J834,'Inputs_Metric 31'!$S$6:$S$141,0)   )   )
       )</f>
        <v>No Data</v>
      </c>
      <c r="N834" s="120" t="str">
        <f>IF(J834=0,"No Data",
IF(   OR(     INDEX('Inputs_Metric 31'!$U$6:$U$141,MATCH($J834,'Inputs_Metric 31'!$S$6:$S$141,0))="",     INDEX('Inputs_Metric 31'!$U$6:$U$141,MATCH($J834,'Inputs_Metric 31'!$S$6:$S$141,0))="CDL_Rev"  ),     "No Mapped Crop",INDEX('Inputs_Metric 31'!$U$6:$U$141,MATCH($J834,'Inputs_Metric 31'!$S$6:$S$141,0))))</f>
        <v>No Data</v>
      </c>
      <c r="O834" s="102" t="e">
        <f>IF(N834="No Mapped Crop","",'Inputs_Metric 31'!$H$43*INDEX('Inputs_Metric 31'!$D$6:$D$109,MATCH(CONCATENATE(N834,H834),'Inputs_Metric 31'!$E$6:$E$109,0)))</f>
        <v>#N/A</v>
      </c>
      <c r="P834" s="175" t="e">
        <f>IF(M834="No Mapped Crop","",INDEX('Inputs_Metric 31'!$M$7:$O$26,MATCH(M834,'Inputs_Metric 31'!$G$7:$G$26,0),MATCH('Inputs_Metric 31'!$H$44,'Inputs_Metric 31'!$M$6:$O$6,0)))</f>
        <v>#N/A</v>
      </c>
      <c r="Q834" s="184" t="e">
        <f t="shared" si="43"/>
        <v>#N/A</v>
      </c>
      <c r="R834" s="184" t="e">
        <f t="shared" si="44"/>
        <v>#N/A</v>
      </c>
    </row>
    <row r="835" spans="3:18" x14ac:dyDescent="0.25">
      <c r="C835">
        <f t="shared" si="42"/>
        <v>10</v>
      </c>
      <c r="D835">
        <f>COUNTIF($F$4:F835,F835)</f>
        <v>650</v>
      </c>
      <c r="E835" s="40">
        <f>'Agricultural Data'!C835</f>
        <v>0</v>
      </c>
      <c r="F835" s="40">
        <f>'Agricultural Data'!D835</f>
        <v>0</v>
      </c>
      <c r="G835" s="40">
        <f>'Agricultural Data'!E835</f>
        <v>0</v>
      </c>
      <c r="H835" s="38">
        <f>'Agricultural Data'!F835</f>
        <v>0</v>
      </c>
      <c r="I835" s="38">
        <f>'Agricultural Data'!G835</f>
        <v>0</v>
      </c>
      <c r="J835" s="38">
        <f>'Agricultural Data'!H835</f>
        <v>0</v>
      </c>
      <c r="K835" s="118">
        <f>'Agricultural Data'!I835</f>
        <v>0</v>
      </c>
      <c r="L835" s="121">
        <f>'Agricultural Data'!J835</f>
        <v>0</v>
      </c>
      <c r="M835" s="120" t="str">
        <f>IF(J835=0,"No Data",
IF(     OR(   INDEX('Inputs_Metric 31'!$T$6:$T$141,  MATCH($J835,'Inputs_Metric 31'!$S$6:$S$141,0))  =  "",     INDEX('Inputs_Metric 31'!$T$6:$T$141,MATCH($J835,'Inputs_Metric 31'!$S$6:$S$141,0))="CDL_Rev"),                 "No Mapped Crop",                  INDEX('Inputs_Metric 31'!$T$6:$T$141,MATCH($J835,'Inputs_Metric 31'!$S$6:$S$141,0)   )   )
       )</f>
        <v>No Data</v>
      </c>
      <c r="N835" s="120" t="str">
        <f>IF(J835=0,"No Data",
IF(   OR(     INDEX('Inputs_Metric 31'!$U$6:$U$141,MATCH($J835,'Inputs_Metric 31'!$S$6:$S$141,0))="",     INDEX('Inputs_Metric 31'!$U$6:$U$141,MATCH($J835,'Inputs_Metric 31'!$S$6:$S$141,0))="CDL_Rev"  ),     "No Mapped Crop",INDEX('Inputs_Metric 31'!$U$6:$U$141,MATCH($J835,'Inputs_Metric 31'!$S$6:$S$141,0))))</f>
        <v>No Data</v>
      </c>
      <c r="O835" s="102" t="e">
        <f>IF(N835="No Mapped Crop","",'Inputs_Metric 31'!$H$43*INDEX('Inputs_Metric 31'!$D$6:$D$109,MATCH(CONCATENATE(N835,H835),'Inputs_Metric 31'!$E$6:$E$109,0)))</f>
        <v>#N/A</v>
      </c>
      <c r="P835" s="175" t="e">
        <f>IF(M835="No Mapped Crop","",INDEX('Inputs_Metric 31'!$M$7:$O$26,MATCH(M835,'Inputs_Metric 31'!$G$7:$G$26,0),MATCH('Inputs_Metric 31'!$H$44,'Inputs_Metric 31'!$M$6:$O$6,0)))</f>
        <v>#N/A</v>
      </c>
      <c r="Q835" s="184" t="e">
        <f t="shared" si="43"/>
        <v>#N/A</v>
      </c>
      <c r="R835" s="184" t="e">
        <f t="shared" si="44"/>
        <v>#N/A</v>
      </c>
    </row>
    <row r="836" spans="3:18" x14ac:dyDescent="0.25">
      <c r="C836">
        <f t="shared" si="42"/>
        <v>10</v>
      </c>
      <c r="D836">
        <f>COUNTIF($F$4:F836,F836)</f>
        <v>651</v>
      </c>
      <c r="E836" s="40">
        <f>'Agricultural Data'!C836</f>
        <v>0</v>
      </c>
      <c r="F836" s="40">
        <f>'Agricultural Data'!D836</f>
        <v>0</v>
      </c>
      <c r="G836" s="40">
        <f>'Agricultural Data'!E836</f>
        <v>0</v>
      </c>
      <c r="H836" s="38">
        <f>'Agricultural Data'!F836</f>
        <v>0</v>
      </c>
      <c r="I836" s="38">
        <f>'Agricultural Data'!G836</f>
        <v>0</v>
      </c>
      <c r="J836" s="38">
        <f>'Agricultural Data'!H836</f>
        <v>0</v>
      </c>
      <c r="K836" s="118">
        <f>'Agricultural Data'!I836</f>
        <v>0</v>
      </c>
      <c r="L836" s="121">
        <f>'Agricultural Data'!J836</f>
        <v>0</v>
      </c>
      <c r="M836" s="120" t="str">
        <f>IF(J836=0,"No Data",
IF(     OR(   INDEX('Inputs_Metric 31'!$T$6:$T$141,  MATCH($J836,'Inputs_Metric 31'!$S$6:$S$141,0))  =  "",     INDEX('Inputs_Metric 31'!$T$6:$T$141,MATCH($J836,'Inputs_Metric 31'!$S$6:$S$141,0))="CDL_Rev"),                 "No Mapped Crop",                  INDEX('Inputs_Metric 31'!$T$6:$T$141,MATCH($J836,'Inputs_Metric 31'!$S$6:$S$141,0)   )   )
       )</f>
        <v>No Data</v>
      </c>
      <c r="N836" s="120" t="str">
        <f>IF(J836=0,"No Data",
IF(   OR(     INDEX('Inputs_Metric 31'!$U$6:$U$141,MATCH($J836,'Inputs_Metric 31'!$S$6:$S$141,0))="",     INDEX('Inputs_Metric 31'!$U$6:$U$141,MATCH($J836,'Inputs_Metric 31'!$S$6:$S$141,0))="CDL_Rev"  ),     "No Mapped Crop",INDEX('Inputs_Metric 31'!$U$6:$U$141,MATCH($J836,'Inputs_Metric 31'!$S$6:$S$141,0))))</f>
        <v>No Data</v>
      </c>
      <c r="O836" s="102" t="e">
        <f>IF(N836="No Mapped Crop","",'Inputs_Metric 31'!$H$43*INDEX('Inputs_Metric 31'!$D$6:$D$109,MATCH(CONCATENATE(N836,H836),'Inputs_Metric 31'!$E$6:$E$109,0)))</f>
        <v>#N/A</v>
      </c>
      <c r="P836" s="175" t="e">
        <f>IF(M836="No Mapped Crop","",INDEX('Inputs_Metric 31'!$M$7:$O$26,MATCH(M836,'Inputs_Metric 31'!$G$7:$G$26,0),MATCH('Inputs_Metric 31'!$H$44,'Inputs_Metric 31'!$M$6:$O$6,0)))</f>
        <v>#N/A</v>
      </c>
      <c r="Q836" s="184" t="e">
        <f t="shared" si="43"/>
        <v>#N/A</v>
      </c>
      <c r="R836" s="184" t="e">
        <f t="shared" si="44"/>
        <v>#N/A</v>
      </c>
    </row>
    <row r="837" spans="3:18" x14ac:dyDescent="0.25">
      <c r="C837">
        <f t="shared" si="42"/>
        <v>10</v>
      </c>
      <c r="D837">
        <f>COUNTIF($F$4:F837,F837)</f>
        <v>652</v>
      </c>
      <c r="E837" s="40">
        <f>'Agricultural Data'!C837</f>
        <v>0</v>
      </c>
      <c r="F837" s="40">
        <f>'Agricultural Data'!D837</f>
        <v>0</v>
      </c>
      <c r="G837" s="40">
        <f>'Agricultural Data'!E837</f>
        <v>0</v>
      </c>
      <c r="H837" s="38">
        <f>'Agricultural Data'!F837</f>
        <v>0</v>
      </c>
      <c r="I837" s="38">
        <f>'Agricultural Data'!G837</f>
        <v>0</v>
      </c>
      <c r="J837" s="38">
        <f>'Agricultural Data'!H837</f>
        <v>0</v>
      </c>
      <c r="K837" s="118">
        <f>'Agricultural Data'!I837</f>
        <v>0</v>
      </c>
      <c r="L837" s="121">
        <f>'Agricultural Data'!J837</f>
        <v>0</v>
      </c>
      <c r="M837" s="120" t="str">
        <f>IF(J837=0,"No Data",
IF(     OR(   INDEX('Inputs_Metric 31'!$T$6:$T$141,  MATCH($J837,'Inputs_Metric 31'!$S$6:$S$141,0))  =  "",     INDEX('Inputs_Metric 31'!$T$6:$T$141,MATCH($J837,'Inputs_Metric 31'!$S$6:$S$141,0))="CDL_Rev"),                 "No Mapped Crop",                  INDEX('Inputs_Metric 31'!$T$6:$T$141,MATCH($J837,'Inputs_Metric 31'!$S$6:$S$141,0)   )   )
       )</f>
        <v>No Data</v>
      </c>
      <c r="N837" s="120" t="str">
        <f>IF(J837=0,"No Data",
IF(   OR(     INDEX('Inputs_Metric 31'!$U$6:$U$141,MATCH($J837,'Inputs_Metric 31'!$S$6:$S$141,0))="",     INDEX('Inputs_Metric 31'!$U$6:$U$141,MATCH($J837,'Inputs_Metric 31'!$S$6:$S$141,0))="CDL_Rev"  ),     "No Mapped Crop",INDEX('Inputs_Metric 31'!$U$6:$U$141,MATCH($J837,'Inputs_Metric 31'!$S$6:$S$141,0))))</f>
        <v>No Data</v>
      </c>
      <c r="O837" s="102" t="e">
        <f>IF(N837="No Mapped Crop","",'Inputs_Metric 31'!$H$43*INDEX('Inputs_Metric 31'!$D$6:$D$109,MATCH(CONCATENATE(N837,H837),'Inputs_Metric 31'!$E$6:$E$109,0)))</f>
        <v>#N/A</v>
      </c>
      <c r="P837" s="175" t="e">
        <f>IF(M837="No Mapped Crop","",INDEX('Inputs_Metric 31'!$M$7:$O$26,MATCH(M837,'Inputs_Metric 31'!$G$7:$G$26,0),MATCH('Inputs_Metric 31'!$H$44,'Inputs_Metric 31'!$M$6:$O$6,0)))</f>
        <v>#N/A</v>
      </c>
      <c r="Q837" s="184" t="e">
        <f t="shared" si="43"/>
        <v>#N/A</v>
      </c>
      <c r="R837" s="184" t="e">
        <f t="shared" si="44"/>
        <v>#N/A</v>
      </c>
    </row>
    <row r="838" spans="3:18" x14ac:dyDescent="0.25">
      <c r="C838">
        <f t="shared" si="42"/>
        <v>10</v>
      </c>
      <c r="D838">
        <f>COUNTIF($F$4:F838,F838)</f>
        <v>653</v>
      </c>
      <c r="E838" s="40">
        <f>'Agricultural Data'!C838</f>
        <v>0</v>
      </c>
      <c r="F838" s="40">
        <f>'Agricultural Data'!D838</f>
        <v>0</v>
      </c>
      <c r="G838" s="40">
        <f>'Agricultural Data'!E838</f>
        <v>0</v>
      </c>
      <c r="H838" s="38">
        <f>'Agricultural Data'!F838</f>
        <v>0</v>
      </c>
      <c r="I838" s="38">
        <f>'Agricultural Data'!G838</f>
        <v>0</v>
      </c>
      <c r="J838" s="38">
        <f>'Agricultural Data'!H838</f>
        <v>0</v>
      </c>
      <c r="K838" s="118">
        <f>'Agricultural Data'!I838</f>
        <v>0</v>
      </c>
      <c r="L838" s="121">
        <f>'Agricultural Data'!J838</f>
        <v>0</v>
      </c>
      <c r="M838" s="120" t="str">
        <f>IF(J838=0,"No Data",
IF(     OR(   INDEX('Inputs_Metric 31'!$T$6:$T$141,  MATCH($J838,'Inputs_Metric 31'!$S$6:$S$141,0))  =  "",     INDEX('Inputs_Metric 31'!$T$6:$T$141,MATCH($J838,'Inputs_Metric 31'!$S$6:$S$141,0))="CDL_Rev"),                 "No Mapped Crop",                  INDEX('Inputs_Metric 31'!$T$6:$T$141,MATCH($J838,'Inputs_Metric 31'!$S$6:$S$141,0)   )   )
       )</f>
        <v>No Data</v>
      </c>
      <c r="N838" s="120" t="str">
        <f>IF(J838=0,"No Data",
IF(   OR(     INDEX('Inputs_Metric 31'!$U$6:$U$141,MATCH($J838,'Inputs_Metric 31'!$S$6:$S$141,0))="",     INDEX('Inputs_Metric 31'!$U$6:$U$141,MATCH($J838,'Inputs_Metric 31'!$S$6:$S$141,0))="CDL_Rev"  ),     "No Mapped Crop",INDEX('Inputs_Metric 31'!$U$6:$U$141,MATCH($J838,'Inputs_Metric 31'!$S$6:$S$141,0))))</f>
        <v>No Data</v>
      </c>
      <c r="O838" s="102" t="e">
        <f>IF(N838="No Mapped Crop","",'Inputs_Metric 31'!$H$43*INDEX('Inputs_Metric 31'!$D$6:$D$109,MATCH(CONCATENATE(N838,H838),'Inputs_Metric 31'!$E$6:$E$109,0)))</f>
        <v>#N/A</v>
      </c>
      <c r="P838" s="175" t="e">
        <f>IF(M838="No Mapped Crop","",INDEX('Inputs_Metric 31'!$M$7:$O$26,MATCH(M838,'Inputs_Metric 31'!$G$7:$G$26,0),MATCH('Inputs_Metric 31'!$H$44,'Inputs_Metric 31'!$M$6:$O$6,0)))</f>
        <v>#N/A</v>
      </c>
      <c r="Q838" s="184" t="e">
        <f t="shared" si="43"/>
        <v>#N/A</v>
      </c>
      <c r="R838" s="184" t="e">
        <f t="shared" si="44"/>
        <v>#N/A</v>
      </c>
    </row>
    <row r="839" spans="3:18" x14ac:dyDescent="0.25">
      <c r="C839">
        <f t="shared" si="42"/>
        <v>10</v>
      </c>
      <c r="D839">
        <f>COUNTIF($F$4:F839,F839)</f>
        <v>654</v>
      </c>
      <c r="E839" s="40">
        <f>'Agricultural Data'!C839</f>
        <v>0</v>
      </c>
      <c r="F839" s="40">
        <f>'Agricultural Data'!D839</f>
        <v>0</v>
      </c>
      <c r="G839" s="40">
        <f>'Agricultural Data'!E839</f>
        <v>0</v>
      </c>
      <c r="H839" s="38">
        <f>'Agricultural Data'!F839</f>
        <v>0</v>
      </c>
      <c r="I839" s="38">
        <f>'Agricultural Data'!G839</f>
        <v>0</v>
      </c>
      <c r="J839" s="38">
        <f>'Agricultural Data'!H839</f>
        <v>0</v>
      </c>
      <c r="K839" s="118">
        <f>'Agricultural Data'!I839</f>
        <v>0</v>
      </c>
      <c r="L839" s="121">
        <f>'Agricultural Data'!J839</f>
        <v>0</v>
      </c>
      <c r="M839" s="120" t="str">
        <f>IF(J839=0,"No Data",
IF(     OR(   INDEX('Inputs_Metric 31'!$T$6:$T$141,  MATCH($J839,'Inputs_Metric 31'!$S$6:$S$141,0))  =  "",     INDEX('Inputs_Metric 31'!$T$6:$T$141,MATCH($J839,'Inputs_Metric 31'!$S$6:$S$141,0))="CDL_Rev"),                 "No Mapped Crop",                  INDEX('Inputs_Metric 31'!$T$6:$T$141,MATCH($J839,'Inputs_Metric 31'!$S$6:$S$141,0)   )   )
       )</f>
        <v>No Data</v>
      </c>
      <c r="N839" s="120" t="str">
        <f>IF(J839=0,"No Data",
IF(   OR(     INDEX('Inputs_Metric 31'!$U$6:$U$141,MATCH($J839,'Inputs_Metric 31'!$S$6:$S$141,0))="",     INDEX('Inputs_Metric 31'!$U$6:$U$141,MATCH($J839,'Inputs_Metric 31'!$S$6:$S$141,0))="CDL_Rev"  ),     "No Mapped Crop",INDEX('Inputs_Metric 31'!$U$6:$U$141,MATCH($J839,'Inputs_Metric 31'!$S$6:$S$141,0))))</f>
        <v>No Data</v>
      </c>
      <c r="O839" s="102" t="e">
        <f>IF(N839="No Mapped Crop","",'Inputs_Metric 31'!$H$43*INDEX('Inputs_Metric 31'!$D$6:$D$109,MATCH(CONCATENATE(N839,H839),'Inputs_Metric 31'!$E$6:$E$109,0)))</f>
        <v>#N/A</v>
      </c>
      <c r="P839" s="175" t="e">
        <f>IF(M839="No Mapped Crop","",INDEX('Inputs_Metric 31'!$M$7:$O$26,MATCH(M839,'Inputs_Metric 31'!$G$7:$G$26,0),MATCH('Inputs_Metric 31'!$H$44,'Inputs_Metric 31'!$M$6:$O$6,0)))</f>
        <v>#N/A</v>
      </c>
      <c r="Q839" s="184" t="e">
        <f t="shared" si="43"/>
        <v>#N/A</v>
      </c>
      <c r="R839" s="184" t="e">
        <f t="shared" si="44"/>
        <v>#N/A</v>
      </c>
    </row>
    <row r="840" spans="3:18" x14ac:dyDescent="0.25">
      <c r="C840">
        <f t="shared" si="42"/>
        <v>10</v>
      </c>
      <c r="D840">
        <f>COUNTIF($F$4:F840,F840)</f>
        <v>655</v>
      </c>
      <c r="E840" s="40">
        <f>'Agricultural Data'!C840</f>
        <v>0</v>
      </c>
      <c r="F840" s="40">
        <f>'Agricultural Data'!D840</f>
        <v>0</v>
      </c>
      <c r="G840" s="40">
        <f>'Agricultural Data'!E840</f>
        <v>0</v>
      </c>
      <c r="H840" s="38">
        <f>'Agricultural Data'!F840</f>
        <v>0</v>
      </c>
      <c r="I840" s="38">
        <f>'Agricultural Data'!G840</f>
        <v>0</v>
      </c>
      <c r="J840" s="38">
        <f>'Agricultural Data'!H840</f>
        <v>0</v>
      </c>
      <c r="K840" s="118">
        <f>'Agricultural Data'!I840</f>
        <v>0</v>
      </c>
      <c r="L840" s="121">
        <f>'Agricultural Data'!J840</f>
        <v>0</v>
      </c>
      <c r="M840" s="120" t="str">
        <f>IF(J840=0,"No Data",
IF(     OR(   INDEX('Inputs_Metric 31'!$T$6:$T$141,  MATCH($J840,'Inputs_Metric 31'!$S$6:$S$141,0))  =  "",     INDEX('Inputs_Metric 31'!$T$6:$T$141,MATCH($J840,'Inputs_Metric 31'!$S$6:$S$141,0))="CDL_Rev"),                 "No Mapped Crop",                  INDEX('Inputs_Metric 31'!$T$6:$T$141,MATCH($J840,'Inputs_Metric 31'!$S$6:$S$141,0)   )   )
       )</f>
        <v>No Data</v>
      </c>
      <c r="N840" s="120" t="str">
        <f>IF(J840=0,"No Data",
IF(   OR(     INDEX('Inputs_Metric 31'!$U$6:$U$141,MATCH($J840,'Inputs_Metric 31'!$S$6:$S$141,0))="",     INDEX('Inputs_Metric 31'!$U$6:$U$141,MATCH($J840,'Inputs_Metric 31'!$S$6:$S$141,0))="CDL_Rev"  ),     "No Mapped Crop",INDEX('Inputs_Metric 31'!$U$6:$U$141,MATCH($J840,'Inputs_Metric 31'!$S$6:$S$141,0))))</f>
        <v>No Data</v>
      </c>
      <c r="O840" s="102" t="e">
        <f>IF(N840="No Mapped Crop","",'Inputs_Metric 31'!$H$43*INDEX('Inputs_Metric 31'!$D$6:$D$109,MATCH(CONCATENATE(N840,H840),'Inputs_Metric 31'!$E$6:$E$109,0)))</f>
        <v>#N/A</v>
      </c>
      <c r="P840" s="175" t="e">
        <f>IF(M840="No Mapped Crop","",INDEX('Inputs_Metric 31'!$M$7:$O$26,MATCH(M840,'Inputs_Metric 31'!$G$7:$G$26,0),MATCH('Inputs_Metric 31'!$H$44,'Inputs_Metric 31'!$M$6:$O$6,0)))</f>
        <v>#N/A</v>
      </c>
      <c r="Q840" s="184" t="e">
        <f t="shared" si="43"/>
        <v>#N/A</v>
      </c>
      <c r="R840" s="184" t="e">
        <f t="shared" si="44"/>
        <v>#N/A</v>
      </c>
    </row>
    <row r="841" spans="3:18" x14ac:dyDescent="0.25">
      <c r="C841">
        <f t="shared" si="42"/>
        <v>10</v>
      </c>
      <c r="D841">
        <f>COUNTIF($F$4:F841,F841)</f>
        <v>656</v>
      </c>
      <c r="E841" s="40">
        <f>'Agricultural Data'!C841</f>
        <v>0</v>
      </c>
      <c r="F841" s="40">
        <f>'Agricultural Data'!D841</f>
        <v>0</v>
      </c>
      <c r="G841" s="40">
        <f>'Agricultural Data'!E841</f>
        <v>0</v>
      </c>
      <c r="H841" s="38">
        <f>'Agricultural Data'!F841</f>
        <v>0</v>
      </c>
      <c r="I841" s="38">
        <f>'Agricultural Data'!G841</f>
        <v>0</v>
      </c>
      <c r="J841" s="38">
        <f>'Agricultural Data'!H841</f>
        <v>0</v>
      </c>
      <c r="K841" s="118">
        <f>'Agricultural Data'!I841</f>
        <v>0</v>
      </c>
      <c r="L841" s="121">
        <f>'Agricultural Data'!J841</f>
        <v>0</v>
      </c>
      <c r="M841" s="120" t="str">
        <f>IF(J841=0,"No Data",
IF(     OR(   INDEX('Inputs_Metric 31'!$T$6:$T$141,  MATCH($J841,'Inputs_Metric 31'!$S$6:$S$141,0))  =  "",     INDEX('Inputs_Metric 31'!$T$6:$T$141,MATCH($J841,'Inputs_Metric 31'!$S$6:$S$141,0))="CDL_Rev"),                 "No Mapped Crop",                  INDEX('Inputs_Metric 31'!$T$6:$T$141,MATCH($J841,'Inputs_Metric 31'!$S$6:$S$141,0)   )   )
       )</f>
        <v>No Data</v>
      </c>
      <c r="N841" s="120" t="str">
        <f>IF(J841=0,"No Data",
IF(   OR(     INDEX('Inputs_Metric 31'!$U$6:$U$141,MATCH($J841,'Inputs_Metric 31'!$S$6:$S$141,0))="",     INDEX('Inputs_Metric 31'!$U$6:$U$141,MATCH($J841,'Inputs_Metric 31'!$S$6:$S$141,0))="CDL_Rev"  ),     "No Mapped Crop",INDEX('Inputs_Metric 31'!$U$6:$U$141,MATCH($J841,'Inputs_Metric 31'!$S$6:$S$141,0))))</f>
        <v>No Data</v>
      </c>
      <c r="O841" s="102" t="e">
        <f>IF(N841="No Mapped Crop","",'Inputs_Metric 31'!$H$43*INDEX('Inputs_Metric 31'!$D$6:$D$109,MATCH(CONCATENATE(N841,H841),'Inputs_Metric 31'!$E$6:$E$109,0)))</f>
        <v>#N/A</v>
      </c>
      <c r="P841" s="175" t="e">
        <f>IF(M841="No Mapped Crop","",INDEX('Inputs_Metric 31'!$M$7:$O$26,MATCH(M841,'Inputs_Metric 31'!$G$7:$G$26,0),MATCH('Inputs_Metric 31'!$H$44,'Inputs_Metric 31'!$M$6:$O$6,0)))</f>
        <v>#N/A</v>
      </c>
      <c r="Q841" s="184" t="e">
        <f t="shared" si="43"/>
        <v>#N/A</v>
      </c>
      <c r="R841" s="184" t="e">
        <f t="shared" si="44"/>
        <v>#N/A</v>
      </c>
    </row>
    <row r="842" spans="3:18" x14ac:dyDescent="0.25">
      <c r="C842">
        <f t="shared" si="42"/>
        <v>10</v>
      </c>
      <c r="D842">
        <f>COUNTIF($F$4:F842,F842)</f>
        <v>657</v>
      </c>
      <c r="E842" s="40">
        <f>'Agricultural Data'!C842</f>
        <v>0</v>
      </c>
      <c r="F842" s="40">
        <f>'Agricultural Data'!D842</f>
        <v>0</v>
      </c>
      <c r="G842" s="40">
        <f>'Agricultural Data'!E842</f>
        <v>0</v>
      </c>
      <c r="H842" s="38">
        <f>'Agricultural Data'!F842</f>
        <v>0</v>
      </c>
      <c r="I842" s="38">
        <f>'Agricultural Data'!G842</f>
        <v>0</v>
      </c>
      <c r="J842" s="38">
        <f>'Agricultural Data'!H842</f>
        <v>0</v>
      </c>
      <c r="K842" s="118">
        <f>'Agricultural Data'!I842</f>
        <v>0</v>
      </c>
      <c r="L842" s="121">
        <f>'Agricultural Data'!J842</f>
        <v>0</v>
      </c>
      <c r="M842" s="120" t="str">
        <f>IF(J842=0,"No Data",
IF(     OR(   INDEX('Inputs_Metric 31'!$T$6:$T$141,  MATCH($J842,'Inputs_Metric 31'!$S$6:$S$141,0))  =  "",     INDEX('Inputs_Metric 31'!$T$6:$T$141,MATCH($J842,'Inputs_Metric 31'!$S$6:$S$141,0))="CDL_Rev"),                 "No Mapped Crop",                  INDEX('Inputs_Metric 31'!$T$6:$T$141,MATCH($J842,'Inputs_Metric 31'!$S$6:$S$141,0)   )   )
       )</f>
        <v>No Data</v>
      </c>
      <c r="N842" s="120" t="str">
        <f>IF(J842=0,"No Data",
IF(   OR(     INDEX('Inputs_Metric 31'!$U$6:$U$141,MATCH($J842,'Inputs_Metric 31'!$S$6:$S$141,0))="",     INDEX('Inputs_Metric 31'!$U$6:$U$141,MATCH($J842,'Inputs_Metric 31'!$S$6:$S$141,0))="CDL_Rev"  ),     "No Mapped Crop",INDEX('Inputs_Metric 31'!$U$6:$U$141,MATCH($J842,'Inputs_Metric 31'!$S$6:$S$141,0))))</f>
        <v>No Data</v>
      </c>
      <c r="O842" s="102" t="e">
        <f>IF(N842="No Mapped Crop","",'Inputs_Metric 31'!$H$43*INDEX('Inputs_Metric 31'!$D$6:$D$109,MATCH(CONCATENATE(N842,H842),'Inputs_Metric 31'!$E$6:$E$109,0)))</f>
        <v>#N/A</v>
      </c>
      <c r="P842" s="175" t="e">
        <f>IF(M842="No Mapped Crop","",INDEX('Inputs_Metric 31'!$M$7:$O$26,MATCH(M842,'Inputs_Metric 31'!$G$7:$G$26,0),MATCH('Inputs_Metric 31'!$H$44,'Inputs_Metric 31'!$M$6:$O$6,0)))</f>
        <v>#N/A</v>
      </c>
      <c r="Q842" s="184" t="e">
        <f t="shared" si="43"/>
        <v>#N/A</v>
      </c>
      <c r="R842" s="184" t="e">
        <f t="shared" si="44"/>
        <v>#N/A</v>
      </c>
    </row>
    <row r="843" spans="3:18" x14ac:dyDescent="0.25">
      <c r="C843">
        <f t="shared" si="42"/>
        <v>10</v>
      </c>
      <c r="D843">
        <f>COUNTIF($F$4:F843,F843)</f>
        <v>658</v>
      </c>
      <c r="E843" s="40">
        <f>'Agricultural Data'!C843</f>
        <v>0</v>
      </c>
      <c r="F843" s="40">
        <f>'Agricultural Data'!D843</f>
        <v>0</v>
      </c>
      <c r="G843" s="40">
        <f>'Agricultural Data'!E843</f>
        <v>0</v>
      </c>
      <c r="H843" s="38">
        <f>'Agricultural Data'!F843</f>
        <v>0</v>
      </c>
      <c r="I843" s="38">
        <f>'Agricultural Data'!G843</f>
        <v>0</v>
      </c>
      <c r="J843" s="38">
        <f>'Agricultural Data'!H843</f>
        <v>0</v>
      </c>
      <c r="K843" s="118">
        <f>'Agricultural Data'!I843</f>
        <v>0</v>
      </c>
      <c r="L843" s="121">
        <f>'Agricultural Data'!J843</f>
        <v>0</v>
      </c>
      <c r="M843" s="120" t="str">
        <f>IF(J843=0,"No Data",
IF(     OR(   INDEX('Inputs_Metric 31'!$T$6:$T$141,  MATCH($J843,'Inputs_Metric 31'!$S$6:$S$141,0))  =  "",     INDEX('Inputs_Metric 31'!$T$6:$T$141,MATCH($J843,'Inputs_Metric 31'!$S$6:$S$141,0))="CDL_Rev"),                 "No Mapped Crop",                  INDEX('Inputs_Metric 31'!$T$6:$T$141,MATCH($J843,'Inputs_Metric 31'!$S$6:$S$141,0)   )   )
       )</f>
        <v>No Data</v>
      </c>
      <c r="N843" s="120" t="str">
        <f>IF(J843=0,"No Data",
IF(   OR(     INDEX('Inputs_Metric 31'!$U$6:$U$141,MATCH($J843,'Inputs_Metric 31'!$S$6:$S$141,0))="",     INDEX('Inputs_Metric 31'!$U$6:$U$141,MATCH($J843,'Inputs_Metric 31'!$S$6:$S$141,0))="CDL_Rev"  ),     "No Mapped Crop",INDEX('Inputs_Metric 31'!$U$6:$U$141,MATCH($J843,'Inputs_Metric 31'!$S$6:$S$141,0))))</f>
        <v>No Data</v>
      </c>
      <c r="O843" s="102" t="e">
        <f>IF(N843="No Mapped Crop","",'Inputs_Metric 31'!$H$43*INDEX('Inputs_Metric 31'!$D$6:$D$109,MATCH(CONCATENATE(N843,H843),'Inputs_Metric 31'!$E$6:$E$109,0)))</f>
        <v>#N/A</v>
      </c>
      <c r="P843" s="175" t="e">
        <f>IF(M843="No Mapped Crop","",INDEX('Inputs_Metric 31'!$M$7:$O$26,MATCH(M843,'Inputs_Metric 31'!$G$7:$G$26,0),MATCH('Inputs_Metric 31'!$H$44,'Inputs_Metric 31'!$M$6:$O$6,0)))</f>
        <v>#N/A</v>
      </c>
      <c r="Q843" s="184" t="e">
        <f t="shared" si="43"/>
        <v>#N/A</v>
      </c>
      <c r="R843" s="184" t="e">
        <f t="shared" si="44"/>
        <v>#N/A</v>
      </c>
    </row>
    <row r="844" spans="3:18" x14ac:dyDescent="0.25">
      <c r="C844">
        <f t="shared" si="42"/>
        <v>10</v>
      </c>
      <c r="D844">
        <f>COUNTIF($F$4:F844,F844)</f>
        <v>659</v>
      </c>
      <c r="E844" s="40">
        <f>'Agricultural Data'!C844</f>
        <v>0</v>
      </c>
      <c r="F844" s="40">
        <f>'Agricultural Data'!D844</f>
        <v>0</v>
      </c>
      <c r="G844" s="40">
        <f>'Agricultural Data'!E844</f>
        <v>0</v>
      </c>
      <c r="H844" s="38">
        <f>'Agricultural Data'!F844</f>
        <v>0</v>
      </c>
      <c r="I844" s="38">
        <f>'Agricultural Data'!G844</f>
        <v>0</v>
      </c>
      <c r="J844" s="38">
        <f>'Agricultural Data'!H844</f>
        <v>0</v>
      </c>
      <c r="K844" s="118">
        <f>'Agricultural Data'!I844</f>
        <v>0</v>
      </c>
      <c r="L844" s="121">
        <f>'Agricultural Data'!J844</f>
        <v>0</v>
      </c>
      <c r="M844" s="120" t="str">
        <f>IF(J844=0,"No Data",
IF(     OR(   INDEX('Inputs_Metric 31'!$T$6:$T$141,  MATCH($J844,'Inputs_Metric 31'!$S$6:$S$141,0))  =  "",     INDEX('Inputs_Metric 31'!$T$6:$T$141,MATCH($J844,'Inputs_Metric 31'!$S$6:$S$141,0))="CDL_Rev"),                 "No Mapped Crop",                  INDEX('Inputs_Metric 31'!$T$6:$T$141,MATCH($J844,'Inputs_Metric 31'!$S$6:$S$141,0)   )   )
       )</f>
        <v>No Data</v>
      </c>
      <c r="N844" s="120" t="str">
        <f>IF(J844=0,"No Data",
IF(   OR(     INDEX('Inputs_Metric 31'!$U$6:$U$141,MATCH($J844,'Inputs_Metric 31'!$S$6:$S$141,0))="",     INDEX('Inputs_Metric 31'!$U$6:$U$141,MATCH($J844,'Inputs_Metric 31'!$S$6:$S$141,0))="CDL_Rev"  ),     "No Mapped Crop",INDEX('Inputs_Metric 31'!$U$6:$U$141,MATCH($J844,'Inputs_Metric 31'!$S$6:$S$141,0))))</f>
        <v>No Data</v>
      </c>
      <c r="O844" s="102" t="e">
        <f>IF(N844="No Mapped Crop","",'Inputs_Metric 31'!$H$43*INDEX('Inputs_Metric 31'!$D$6:$D$109,MATCH(CONCATENATE(N844,H844),'Inputs_Metric 31'!$E$6:$E$109,0)))</f>
        <v>#N/A</v>
      </c>
      <c r="P844" s="175" t="e">
        <f>IF(M844="No Mapped Crop","",INDEX('Inputs_Metric 31'!$M$7:$O$26,MATCH(M844,'Inputs_Metric 31'!$G$7:$G$26,0),MATCH('Inputs_Metric 31'!$H$44,'Inputs_Metric 31'!$M$6:$O$6,0)))</f>
        <v>#N/A</v>
      </c>
      <c r="Q844" s="184" t="e">
        <f t="shared" si="43"/>
        <v>#N/A</v>
      </c>
      <c r="R844" s="184" t="e">
        <f t="shared" si="44"/>
        <v>#N/A</v>
      </c>
    </row>
    <row r="845" spans="3:18" x14ac:dyDescent="0.25">
      <c r="C845">
        <f t="shared" si="42"/>
        <v>10</v>
      </c>
      <c r="D845">
        <f>COUNTIF($F$4:F845,F845)</f>
        <v>660</v>
      </c>
      <c r="E845" s="40">
        <f>'Agricultural Data'!C845</f>
        <v>0</v>
      </c>
      <c r="F845" s="40">
        <f>'Agricultural Data'!D845</f>
        <v>0</v>
      </c>
      <c r="G845" s="40">
        <f>'Agricultural Data'!E845</f>
        <v>0</v>
      </c>
      <c r="H845" s="38">
        <f>'Agricultural Data'!F845</f>
        <v>0</v>
      </c>
      <c r="I845" s="38">
        <f>'Agricultural Data'!G845</f>
        <v>0</v>
      </c>
      <c r="J845" s="38">
        <f>'Agricultural Data'!H845</f>
        <v>0</v>
      </c>
      <c r="K845" s="118">
        <f>'Agricultural Data'!I845</f>
        <v>0</v>
      </c>
      <c r="L845" s="121">
        <f>'Agricultural Data'!J845</f>
        <v>0</v>
      </c>
      <c r="M845" s="120" t="str">
        <f>IF(J845=0,"No Data",
IF(     OR(   INDEX('Inputs_Metric 31'!$T$6:$T$141,  MATCH($J845,'Inputs_Metric 31'!$S$6:$S$141,0))  =  "",     INDEX('Inputs_Metric 31'!$T$6:$T$141,MATCH($J845,'Inputs_Metric 31'!$S$6:$S$141,0))="CDL_Rev"),                 "No Mapped Crop",                  INDEX('Inputs_Metric 31'!$T$6:$T$141,MATCH($J845,'Inputs_Metric 31'!$S$6:$S$141,0)   )   )
       )</f>
        <v>No Data</v>
      </c>
      <c r="N845" s="120" t="str">
        <f>IF(J845=0,"No Data",
IF(   OR(     INDEX('Inputs_Metric 31'!$U$6:$U$141,MATCH($J845,'Inputs_Metric 31'!$S$6:$S$141,0))="",     INDEX('Inputs_Metric 31'!$U$6:$U$141,MATCH($J845,'Inputs_Metric 31'!$S$6:$S$141,0))="CDL_Rev"  ),     "No Mapped Crop",INDEX('Inputs_Metric 31'!$U$6:$U$141,MATCH($J845,'Inputs_Metric 31'!$S$6:$S$141,0))))</f>
        <v>No Data</v>
      </c>
      <c r="O845" s="102" t="e">
        <f>IF(N845="No Mapped Crop","",'Inputs_Metric 31'!$H$43*INDEX('Inputs_Metric 31'!$D$6:$D$109,MATCH(CONCATENATE(N845,H845),'Inputs_Metric 31'!$E$6:$E$109,0)))</f>
        <v>#N/A</v>
      </c>
      <c r="P845" s="175" t="e">
        <f>IF(M845="No Mapped Crop","",INDEX('Inputs_Metric 31'!$M$7:$O$26,MATCH(M845,'Inputs_Metric 31'!$G$7:$G$26,0),MATCH('Inputs_Metric 31'!$H$44,'Inputs_Metric 31'!$M$6:$O$6,0)))</f>
        <v>#N/A</v>
      </c>
      <c r="Q845" s="184" t="e">
        <f t="shared" si="43"/>
        <v>#N/A</v>
      </c>
      <c r="R845" s="184" t="e">
        <f t="shared" si="44"/>
        <v>#N/A</v>
      </c>
    </row>
    <row r="846" spans="3:18" x14ac:dyDescent="0.25">
      <c r="C846">
        <f t="shared" si="42"/>
        <v>10</v>
      </c>
      <c r="D846">
        <f>COUNTIF($F$4:F846,F846)</f>
        <v>661</v>
      </c>
      <c r="E846" s="40">
        <f>'Agricultural Data'!C846</f>
        <v>0</v>
      </c>
      <c r="F846" s="40">
        <f>'Agricultural Data'!D846</f>
        <v>0</v>
      </c>
      <c r="G846" s="40">
        <f>'Agricultural Data'!E846</f>
        <v>0</v>
      </c>
      <c r="H846" s="38">
        <f>'Agricultural Data'!F846</f>
        <v>0</v>
      </c>
      <c r="I846" s="38">
        <f>'Agricultural Data'!G846</f>
        <v>0</v>
      </c>
      <c r="J846" s="38">
        <f>'Agricultural Data'!H846</f>
        <v>0</v>
      </c>
      <c r="K846" s="118">
        <f>'Agricultural Data'!I846</f>
        <v>0</v>
      </c>
      <c r="L846" s="121">
        <f>'Agricultural Data'!J846</f>
        <v>0</v>
      </c>
      <c r="M846" s="120" t="str">
        <f>IF(J846=0,"No Data",
IF(     OR(   INDEX('Inputs_Metric 31'!$T$6:$T$141,  MATCH($J846,'Inputs_Metric 31'!$S$6:$S$141,0))  =  "",     INDEX('Inputs_Metric 31'!$T$6:$T$141,MATCH($J846,'Inputs_Metric 31'!$S$6:$S$141,0))="CDL_Rev"),                 "No Mapped Crop",                  INDEX('Inputs_Metric 31'!$T$6:$T$141,MATCH($J846,'Inputs_Metric 31'!$S$6:$S$141,0)   )   )
       )</f>
        <v>No Data</v>
      </c>
      <c r="N846" s="120" t="str">
        <f>IF(J846=0,"No Data",
IF(   OR(     INDEX('Inputs_Metric 31'!$U$6:$U$141,MATCH($J846,'Inputs_Metric 31'!$S$6:$S$141,0))="",     INDEX('Inputs_Metric 31'!$U$6:$U$141,MATCH($J846,'Inputs_Metric 31'!$S$6:$S$141,0))="CDL_Rev"  ),     "No Mapped Crop",INDEX('Inputs_Metric 31'!$U$6:$U$141,MATCH($J846,'Inputs_Metric 31'!$S$6:$S$141,0))))</f>
        <v>No Data</v>
      </c>
      <c r="O846" s="102" t="e">
        <f>IF(N846="No Mapped Crop","",'Inputs_Metric 31'!$H$43*INDEX('Inputs_Metric 31'!$D$6:$D$109,MATCH(CONCATENATE(N846,H846),'Inputs_Metric 31'!$E$6:$E$109,0)))</f>
        <v>#N/A</v>
      </c>
      <c r="P846" s="175" t="e">
        <f>IF(M846="No Mapped Crop","",INDEX('Inputs_Metric 31'!$M$7:$O$26,MATCH(M846,'Inputs_Metric 31'!$G$7:$G$26,0),MATCH('Inputs_Metric 31'!$H$44,'Inputs_Metric 31'!$M$6:$O$6,0)))</f>
        <v>#N/A</v>
      </c>
      <c r="Q846" s="184" t="e">
        <f t="shared" si="43"/>
        <v>#N/A</v>
      </c>
      <c r="R846" s="184" t="e">
        <f t="shared" si="44"/>
        <v>#N/A</v>
      </c>
    </row>
    <row r="847" spans="3:18" x14ac:dyDescent="0.25">
      <c r="C847">
        <f t="shared" si="42"/>
        <v>10</v>
      </c>
      <c r="D847">
        <f>COUNTIF($F$4:F847,F847)</f>
        <v>662</v>
      </c>
      <c r="E847" s="40">
        <f>'Agricultural Data'!C847</f>
        <v>0</v>
      </c>
      <c r="F847" s="40">
        <f>'Agricultural Data'!D847</f>
        <v>0</v>
      </c>
      <c r="G847" s="40">
        <f>'Agricultural Data'!E847</f>
        <v>0</v>
      </c>
      <c r="H847" s="38">
        <f>'Agricultural Data'!F847</f>
        <v>0</v>
      </c>
      <c r="I847" s="38">
        <f>'Agricultural Data'!G847</f>
        <v>0</v>
      </c>
      <c r="J847" s="38">
        <f>'Agricultural Data'!H847</f>
        <v>0</v>
      </c>
      <c r="K847" s="118">
        <f>'Agricultural Data'!I847</f>
        <v>0</v>
      </c>
      <c r="L847" s="121">
        <f>'Agricultural Data'!J847</f>
        <v>0</v>
      </c>
      <c r="M847" s="120" t="str">
        <f>IF(J847=0,"No Data",
IF(     OR(   INDEX('Inputs_Metric 31'!$T$6:$T$141,  MATCH($J847,'Inputs_Metric 31'!$S$6:$S$141,0))  =  "",     INDEX('Inputs_Metric 31'!$T$6:$T$141,MATCH($J847,'Inputs_Metric 31'!$S$6:$S$141,0))="CDL_Rev"),                 "No Mapped Crop",                  INDEX('Inputs_Metric 31'!$T$6:$T$141,MATCH($J847,'Inputs_Metric 31'!$S$6:$S$141,0)   )   )
       )</f>
        <v>No Data</v>
      </c>
      <c r="N847" s="120" t="str">
        <f>IF(J847=0,"No Data",
IF(   OR(     INDEX('Inputs_Metric 31'!$U$6:$U$141,MATCH($J847,'Inputs_Metric 31'!$S$6:$S$141,0))="",     INDEX('Inputs_Metric 31'!$U$6:$U$141,MATCH($J847,'Inputs_Metric 31'!$S$6:$S$141,0))="CDL_Rev"  ),     "No Mapped Crop",INDEX('Inputs_Metric 31'!$U$6:$U$141,MATCH($J847,'Inputs_Metric 31'!$S$6:$S$141,0))))</f>
        <v>No Data</v>
      </c>
      <c r="O847" s="102" t="e">
        <f>IF(N847="No Mapped Crop","",'Inputs_Metric 31'!$H$43*INDEX('Inputs_Metric 31'!$D$6:$D$109,MATCH(CONCATENATE(N847,H847),'Inputs_Metric 31'!$E$6:$E$109,0)))</f>
        <v>#N/A</v>
      </c>
      <c r="P847" s="175" t="e">
        <f>IF(M847="No Mapped Crop","",INDEX('Inputs_Metric 31'!$M$7:$O$26,MATCH(M847,'Inputs_Metric 31'!$G$7:$G$26,0),MATCH('Inputs_Metric 31'!$H$44,'Inputs_Metric 31'!$M$6:$O$6,0)))</f>
        <v>#N/A</v>
      </c>
      <c r="Q847" s="184" t="e">
        <f t="shared" si="43"/>
        <v>#N/A</v>
      </c>
      <c r="R847" s="184" t="e">
        <f t="shared" si="44"/>
        <v>#N/A</v>
      </c>
    </row>
    <row r="848" spans="3:18" x14ac:dyDescent="0.25">
      <c r="C848">
        <f t="shared" si="42"/>
        <v>10</v>
      </c>
      <c r="D848">
        <f>COUNTIF($F$4:F848,F848)</f>
        <v>663</v>
      </c>
      <c r="E848" s="40">
        <f>'Agricultural Data'!C848</f>
        <v>0</v>
      </c>
      <c r="F848" s="40">
        <f>'Agricultural Data'!D848</f>
        <v>0</v>
      </c>
      <c r="G848" s="40">
        <f>'Agricultural Data'!E848</f>
        <v>0</v>
      </c>
      <c r="H848" s="38">
        <f>'Agricultural Data'!F848</f>
        <v>0</v>
      </c>
      <c r="I848" s="38">
        <f>'Agricultural Data'!G848</f>
        <v>0</v>
      </c>
      <c r="J848" s="38">
        <f>'Agricultural Data'!H848</f>
        <v>0</v>
      </c>
      <c r="K848" s="118">
        <f>'Agricultural Data'!I848</f>
        <v>0</v>
      </c>
      <c r="L848" s="121">
        <f>'Agricultural Data'!J848</f>
        <v>0</v>
      </c>
      <c r="M848" s="120" t="str">
        <f>IF(J848=0,"No Data",
IF(     OR(   INDEX('Inputs_Metric 31'!$T$6:$T$141,  MATCH($J848,'Inputs_Metric 31'!$S$6:$S$141,0))  =  "",     INDEX('Inputs_Metric 31'!$T$6:$T$141,MATCH($J848,'Inputs_Metric 31'!$S$6:$S$141,0))="CDL_Rev"),                 "No Mapped Crop",                  INDEX('Inputs_Metric 31'!$T$6:$T$141,MATCH($J848,'Inputs_Metric 31'!$S$6:$S$141,0)   )   )
       )</f>
        <v>No Data</v>
      </c>
      <c r="N848" s="120" t="str">
        <f>IF(J848=0,"No Data",
IF(   OR(     INDEX('Inputs_Metric 31'!$U$6:$U$141,MATCH($J848,'Inputs_Metric 31'!$S$6:$S$141,0))="",     INDEX('Inputs_Metric 31'!$U$6:$U$141,MATCH($J848,'Inputs_Metric 31'!$S$6:$S$141,0))="CDL_Rev"  ),     "No Mapped Crop",INDEX('Inputs_Metric 31'!$U$6:$U$141,MATCH($J848,'Inputs_Metric 31'!$S$6:$S$141,0))))</f>
        <v>No Data</v>
      </c>
      <c r="O848" s="102" t="e">
        <f>IF(N848="No Mapped Crop","",'Inputs_Metric 31'!$H$43*INDEX('Inputs_Metric 31'!$D$6:$D$109,MATCH(CONCATENATE(N848,H848),'Inputs_Metric 31'!$E$6:$E$109,0)))</f>
        <v>#N/A</v>
      </c>
      <c r="P848" s="175" t="e">
        <f>IF(M848="No Mapped Crop","",INDEX('Inputs_Metric 31'!$M$7:$O$26,MATCH(M848,'Inputs_Metric 31'!$G$7:$G$26,0),MATCH('Inputs_Metric 31'!$H$44,'Inputs_Metric 31'!$M$6:$O$6,0)))</f>
        <v>#N/A</v>
      </c>
      <c r="Q848" s="184" t="e">
        <f t="shared" si="43"/>
        <v>#N/A</v>
      </c>
      <c r="R848" s="184" t="e">
        <f t="shared" si="44"/>
        <v>#N/A</v>
      </c>
    </row>
    <row r="849" spans="3:18" x14ac:dyDescent="0.25">
      <c r="C849">
        <f t="shared" si="42"/>
        <v>10</v>
      </c>
      <c r="D849">
        <f>COUNTIF($F$4:F849,F849)</f>
        <v>664</v>
      </c>
      <c r="E849" s="40">
        <f>'Agricultural Data'!C849</f>
        <v>0</v>
      </c>
      <c r="F849" s="40">
        <f>'Agricultural Data'!D849</f>
        <v>0</v>
      </c>
      <c r="G849" s="40">
        <f>'Agricultural Data'!E849</f>
        <v>0</v>
      </c>
      <c r="H849" s="38">
        <f>'Agricultural Data'!F849</f>
        <v>0</v>
      </c>
      <c r="I849" s="38">
        <f>'Agricultural Data'!G849</f>
        <v>0</v>
      </c>
      <c r="J849" s="38">
        <f>'Agricultural Data'!H849</f>
        <v>0</v>
      </c>
      <c r="K849" s="118">
        <f>'Agricultural Data'!I849</f>
        <v>0</v>
      </c>
      <c r="L849" s="121">
        <f>'Agricultural Data'!J849</f>
        <v>0</v>
      </c>
      <c r="M849" s="120" t="str">
        <f>IF(J849=0,"No Data",
IF(     OR(   INDEX('Inputs_Metric 31'!$T$6:$T$141,  MATCH($J849,'Inputs_Metric 31'!$S$6:$S$141,0))  =  "",     INDEX('Inputs_Metric 31'!$T$6:$T$141,MATCH($J849,'Inputs_Metric 31'!$S$6:$S$141,0))="CDL_Rev"),                 "No Mapped Crop",                  INDEX('Inputs_Metric 31'!$T$6:$T$141,MATCH($J849,'Inputs_Metric 31'!$S$6:$S$141,0)   )   )
       )</f>
        <v>No Data</v>
      </c>
      <c r="N849" s="120" t="str">
        <f>IF(J849=0,"No Data",
IF(   OR(     INDEX('Inputs_Metric 31'!$U$6:$U$141,MATCH($J849,'Inputs_Metric 31'!$S$6:$S$141,0))="",     INDEX('Inputs_Metric 31'!$U$6:$U$141,MATCH($J849,'Inputs_Metric 31'!$S$6:$S$141,0))="CDL_Rev"  ),     "No Mapped Crop",INDEX('Inputs_Metric 31'!$U$6:$U$141,MATCH($J849,'Inputs_Metric 31'!$S$6:$S$141,0))))</f>
        <v>No Data</v>
      </c>
      <c r="O849" s="102" t="e">
        <f>IF(N849="No Mapped Crop","",'Inputs_Metric 31'!$H$43*INDEX('Inputs_Metric 31'!$D$6:$D$109,MATCH(CONCATENATE(N849,H849),'Inputs_Metric 31'!$E$6:$E$109,0)))</f>
        <v>#N/A</v>
      </c>
      <c r="P849" s="175" t="e">
        <f>IF(M849="No Mapped Crop","",INDEX('Inputs_Metric 31'!$M$7:$O$26,MATCH(M849,'Inputs_Metric 31'!$G$7:$G$26,0),MATCH('Inputs_Metric 31'!$H$44,'Inputs_Metric 31'!$M$6:$O$6,0)))</f>
        <v>#N/A</v>
      </c>
      <c r="Q849" s="184" t="e">
        <f t="shared" si="43"/>
        <v>#N/A</v>
      </c>
      <c r="R849" s="184" t="e">
        <f t="shared" si="44"/>
        <v>#N/A</v>
      </c>
    </row>
    <row r="850" spans="3:18" x14ac:dyDescent="0.25">
      <c r="C850">
        <f t="shared" si="42"/>
        <v>10</v>
      </c>
      <c r="D850">
        <f>COUNTIF($F$4:F850,F850)</f>
        <v>665</v>
      </c>
      <c r="E850" s="40">
        <f>'Agricultural Data'!C850</f>
        <v>0</v>
      </c>
      <c r="F850" s="40">
        <f>'Agricultural Data'!D850</f>
        <v>0</v>
      </c>
      <c r="G850" s="40">
        <f>'Agricultural Data'!E850</f>
        <v>0</v>
      </c>
      <c r="H850" s="38">
        <f>'Agricultural Data'!F850</f>
        <v>0</v>
      </c>
      <c r="I850" s="38">
        <f>'Agricultural Data'!G850</f>
        <v>0</v>
      </c>
      <c r="J850" s="38">
        <f>'Agricultural Data'!H850</f>
        <v>0</v>
      </c>
      <c r="K850" s="118">
        <f>'Agricultural Data'!I850</f>
        <v>0</v>
      </c>
      <c r="L850" s="121">
        <f>'Agricultural Data'!J850</f>
        <v>0</v>
      </c>
      <c r="M850" s="120" t="str">
        <f>IF(J850=0,"No Data",
IF(     OR(   INDEX('Inputs_Metric 31'!$T$6:$T$141,  MATCH($J850,'Inputs_Metric 31'!$S$6:$S$141,0))  =  "",     INDEX('Inputs_Metric 31'!$T$6:$T$141,MATCH($J850,'Inputs_Metric 31'!$S$6:$S$141,0))="CDL_Rev"),                 "No Mapped Crop",                  INDEX('Inputs_Metric 31'!$T$6:$T$141,MATCH($J850,'Inputs_Metric 31'!$S$6:$S$141,0)   )   )
       )</f>
        <v>No Data</v>
      </c>
      <c r="N850" s="120" t="str">
        <f>IF(J850=0,"No Data",
IF(   OR(     INDEX('Inputs_Metric 31'!$U$6:$U$141,MATCH($J850,'Inputs_Metric 31'!$S$6:$S$141,0))="",     INDEX('Inputs_Metric 31'!$U$6:$U$141,MATCH($J850,'Inputs_Metric 31'!$S$6:$S$141,0))="CDL_Rev"  ),     "No Mapped Crop",INDEX('Inputs_Metric 31'!$U$6:$U$141,MATCH($J850,'Inputs_Metric 31'!$S$6:$S$141,0))))</f>
        <v>No Data</v>
      </c>
      <c r="O850" s="102" t="e">
        <f>IF(N850="No Mapped Crop","",'Inputs_Metric 31'!$H$43*INDEX('Inputs_Metric 31'!$D$6:$D$109,MATCH(CONCATENATE(N850,H850),'Inputs_Metric 31'!$E$6:$E$109,0)))</f>
        <v>#N/A</v>
      </c>
      <c r="P850" s="175" t="e">
        <f>IF(M850="No Mapped Crop","",INDEX('Inputs_Metric 31'!$M$7:$O$26,MATCH(M850,'Inputs_Metric 31'!$G$7:$G$26,0),MATCH('Inputs_Metric 31'!$H$44,'Inputs_Metric 31'!$M$6:$O$6,0)))</f>
        <v>#N/A</v>
      </c>
      <c r="Q850" s="184" t="e">
        <f t="shared" si="43"/>
        <v>#N/A</v>
      </c>
      <c r="R850" s="184" t="e">
        <f t="shared" si="44"/>
        <v>#N/A</v>
      </c>
    </row>
    <row r="851" spans="3:18" x14ac:dyDescent="0.25">
      <c r="C851">
        <f t="shared" si="42"/>
        <v>10</v>
      </c>
      <c r="D851">
        <f>COUNTIF($F$4:F851,F851)</f>
        <v>666</v>
      </c>
      <c r="E851" s="40">
        <f>'Agricultural Data'!C851</f>
        <v>0</v>
      </c>
      <c r="F851" s="40">
        <f>'Agricultural Data'!D851</f>
        <v>0</v>
      </c>
      <c r="G851" s="40">
        <f>'Agricultural Data'!E851</f>
        <v>0</v>
      </c>
      <c r="H851" s="38">
        <f>'Agricultural Data'!F851</f>
        <v>0</v>
      </c>
      <c r="I851" s="38">
        <f>'Agricultural Data'!G851</f>
        <v>0</v>
      </c>
      <c r="J851" s="38">
        <f>'Agricultural Data'!H851</f>
        <v>0</v>
      </c>
      <c r="K851" s="118">
        <f>'Agricultural Data'!I851</f>
        <v>0</v>
      </c>
      <c r="L851" s="121">
        <f>'Agricultural Data'!J851</f>
        <v>0</v>
      </c>
      <c r="M851" s="120" t="str">
        <f>IF(J851=0,"No Data",
IF(     OR(   INDEX('Inputs_Metric 31'!$T$6:$T$141,  MATCH($J851,'Inputs_Metric 31'!$S$6:$S$141,0))  =  "",     INDEX('Inputs_Metric 31'!$T$6:$T$141,MATCH($J851,'Inputs_Metric 31'!$S$6:$S$141,0))="CDL_Rev"),                 "No Mapped Crop",                  INDEX('Inputs_Metric 31'!$T$6:$T$141,MATCH($J851,'Inputs_Metric 31'!$S$6:$S$141,0)   )   )
       )</f>
        <v>No Data</v>
      </c>
      <c r="N851" s="120" t="str">
        <f>IF(J851=0,"No Data",
IF(   OR(     INDEX('Inputs_Metric 31'!$U$6:$U$141,MATCH($J851,'Inputs_Metric 31'!$S$6:$S$141,0))="",     INDEX('Inputs_Metric 31'!$U$6:$U$141,MATCH($J851,'Inputs_Metric 31'!$S$6:$S$141,0))="CDL_Rev"  ),     "No Mapped Crop",INDEX('Inputs_Metric 31'!$U$6:$U$141,MATCH($J851,'Inputs_Metric 31'!$S$6:$S$141,0))))</f>
        <v>No Data</v>
      </c>
      <c r="O851" s="102" t="e">
        <f>IF(N851="No Mapped Crop","",'Inputs_Metric 31'!$H$43*INDEX('Inputs_Metric 31'!$D$6:$D$109,MATCH(CONCATENATE(N851,H851),'Inputs_Metric 31'!$E$6:$E$109,0)))</f>
        <v>#N/A</v>
      </c>
      <c r="P851" s="175" t="e">
        <f>IF(M851="No Mapped Crop","",INDEX('Inputs_Metric 31'!$M$7:$O$26,MATCH(M851,'Inputs_Metric 31'!$G$7:$G$26,0),MATCH('Inputs_Metric 31'!$H$44,'Inputs_Metric 31'!$M$6:$O$6,0)))</f>
        <v>#N/A</v>
      </c>
      <c r="Q851" s="184" t="e">
        <f t="shared" si="43"/>
        <v>#N/A</v>
      </c>
      <c r="R851" s="184" t="e">
        <f t="shared" si="44"/>
        <v>#N/A</v>
      </c>
    </row>
    <row r="852" spans="3:18" x14ac:dyDescent="0.25">
      <c r="C852">
        <f t="shared" si="42"/>
        <v>10</v>
      </c>
      <c r="D852">
        <f>COUNTIF($F$4:F852,F852)</f>
        <v>667</v>
      </c>
      <c r="E852" s="40">
        <f>'Agricultural Data'!C852</f>
        <v>0</v>
      </c>
      <c r="F852" s="40">
        <f>'Agricultural Data'!D852</f>
        <v>0</v>
      </c>
      <c r="G852" s="40">
        <f>'Agricultural Data'!E852</f>
        <v>0</v>
      </c>
      <c r="H852" s="38">
        <f>'Agricultural Data'!F852</f>
        <v>0</v>
      </c>
      <c r="I852" s="38">
        <f>'Agricultural Data'!G852</f>
        <v>0</v>
      </c>
      <c r="J852" s="38">
        <f>'Agricultural Data'!H852</f>
        <v>0</v>
      </c>
      <c r="K852" s="118">
        <f>'Agricultural Data'!I852</f>
        <v>0</v>
      </c>
      <c r="L852" s="121">
        <f>'Agricultural Data'!J852</f>
        <v>0</v>
      </c>
      <c r="M852" s="120" t="str">
        <f>IF(J852=0,"No Data",
IF(     OR(   INDEX('Inputs_Metric 31'!$T$6:$T$141,  MATCH($J852,'Inputs_Metric 31'!$S$6:$S$141,0))  =  "",     INDEX('Inputs_Metric 31'!$T$6:$T$141,MATCH($J852,'Inputs_Metric 31'!$S$6:$S$141,0))="CDL_Rev"),                 "No Mapped Crop",                  INDEX('Inputs_Metric 31'!$T$6:$T$141,MATCH($J852,'Inputs_Metric 31'!$S$6:$S$141,0)   )   )
       )</f>
        <v>No Data</v>
      </c>
      <c r="N852" s="120" t="str">
        <f>IF(J852=0,"No Data",
IF(   OR(     INDEX('Inputs_Metric 31'!$U$6:$U$141,MATCH($J852,'Inputs_Metric 31'!$S$6:$S$141,0))="",     INDEX('Inputs_Metric 31'!$U$6:$U$141,MATCH($J852,'Inputs_Metric 31'!$S$6:$S$141,0))="CDL_Rev"  ),     "No Mapped Crop",INDEX('Inputs_Metric 31'!$U$6:$U$141,MATCH($J852,'Inputs_Metric 31'!$S$6:$S$141,0))))</f>
        <v>No Data</v>
      </c>
      <c r="O852" s="102" t="e">
        <f>IF(N852="No Mapped Crop","",'Inputs_Metric 31'!$H$43*INDEX('Inputs_Metric 31'!$D$6:$D$109,MATCH(CONCATENATE(N852,H852),'Inputs_Metric 31'!$E$6:$E$109,0)))</f>
        <v>#N/A</v>
      </c>
      <c r="P852" s="175" t="e">
        <f>IF(M852="No Mapped Crop","",INDEX('Inputs_Metric 31'!$M$7:$O$26,MATCH(M852,'Inputs_Metric 31'!$G$7:$G$26,0),MATCH('Inputs_Metric 31'!$H$44,'Inputs_Metric 31'!$M$6:$O$6,0)))</f>
        <v>#N/A</v>
      </c>
      <c r="Q852" s="184" t="e">
        <f t="shared" si="43"/>
        <v>#N/A</v>
      </c>
      <c r="R852" s="184" t="e">
        <f t="shared" si="44"/>
        <v>#N/A</v>
      </c>
    </row>
    <row r="853" spans="3:18" x14ac:dyDescent="0.25">
      <c r="C853">
        <f t="shared" si="42"/>
        <v>10</v>
      </c>
      <c r="D853">
        <f>COUNTIF($F$4:F853,F853)</f>
        <v>668</v>
      </c>
      <c r="E853" s="40">
        <f>'Agricultural Data'!C853</f>
        <v>0</v>
      </c>
      <c r="F853" s="40">
        <f>'Agricultural Data'!D853</f>
        <v>0</v>
      </c>
      <c r="G853" s="40">
        <f>'Agricultural Data'!E853</f>
        <v>0</v>
      </c>
      <c r="H853" s="38">
        <f>'Agricultural Data'!F853</f>
        <v>0</v>
      </c>
      <c r="I853" s="38">
        <f>'Agricultural Data'!G853</f>
        <v>0</v>
      </c>
      <c r="J853" s="38">
        <f>'Agricultural Data'!H853</f>
        <v>0</v>
      </c>
      <c r="K853" s="118">
        <f>'Agricultural Data'!I853</f>
        <v>0</v>
      </c>
      <c r="L853" s="121">
        <f>'Agricultural Data'!J853</f>
        <v>0</v>
      </c>
      <c r="M853" s="120" t="str">
        <f>IF(J853=0,"No Data",
IF(     OR(   INDEX('Inputs_Metric 31'!$T$6:$T$141,  MATCH($J853,'Inputs_Metric 31'!$S$6:$S$141,0))  =  "",     INDEX('Inputs_Metric 31'!$T$6:$T$141,MATCH($J853,'Inputs_Metric 31'!$S$6:$S$141,0))="CDL_Rev"),                 "No Mapped Crop",                  INDEX('Inputs_Metric 31'!$T$6:$T$141,MATCH($J853,'Inputs_Metric 31'!$S$6:$S$141,0)   )   )
       )</f>
        <v>No Data</v>
      </c>
      <c r="N853" s="120" t="str">
        <f>IF(J853=0,"No Data",
IF(   OR(     INDEX('Inputs_Metric 31'!$U$6:$U$141,MATCH($J853,'Inputs_Metric 31'!$S$6:$S$141,0))="",     INDEX('Inputs_Metric 31'!$U$6:$U$141,MATCH($J853,'Inputs_Metric 31'!$S$6:$S$141,0))="CDL_Rev"  ),     "No Mapped Crop",INDEX('Inputs_Metric 31'!$U$6:$U$141,MATCH($J853,'Inputs_Metric 31'!$S$6:$S$141,0))))</f>
        <v>No Data</v>
      </c>
      <c r="O853" s="102" t="e">
        <f>IF(N853="No Mapped Crop","",'Inputs_Metric 31'!$H$43*INDEX('Inputs_Metric 31'!$D$6:$D$109,MATCH(CONCATENATE(N853,H853),'Inputs_Metric 31'!$E$6:$E$109,0)))</f>
        <v>#N/A</v>
      </c>
      <c r="P853" s="175" t="e">
        <f>IF(M853="No Mapped Crop","",INDEX('Inputs_Metric 31'!$M$7:$O$26,MATCH(M853,'Inputs_Metric 31'!$G$7:$G$26,0),MATCH('Inputs_Metric 31'!$H$44,'Inputs_Metric 31'!$M$6:$O$6,0)))</f>
        <v>#N/A</v>
      </c>
      <c r="Q853" s="184" t="e">
        <f t="shared" si="43"/>
        <v>#N/A</v>
      </c>
      <c r="R853" s="184" t="e">
        <f t="shared" si="44"/>
        <v>#N/A</v>
      </c>
    </row>
    <row r="854" spans="3:18" x14ac:dyDescent="0.25">
      <c r="C854">
        <f t="shared" si="42"/>
        <v>10</v>
      </c>
      <c r="D854">
        <f>COUNTIF($F$4:F854,F854)</f>
        <v>669</v>
      </c>
      <c r="E854" s="40">
        <f>'Agricultural Data'!C854</f>
        <v>0</v>
      </c>
      <c r="F854" s="40">
        <f>'Agricultural Data'!D854</f>
        <v>0</v>
      </c>
      <c r="G854" s="40">
        <f>'Agricultural Data'!E854</f>
        <v>0</v>
      </c>
      <c r="H854" s="38">
        <f>'Agricultural Data'!F854</f>
        <v>0</v>
      </c>
      <c r="I854" s="38">
        <f>'Agricultural Data'!G854</f>
        <v>0</v>
      </c>
      <c r="J854" s="38">
        <f>'Agricultural Data'!H854</f>
        <v>0</v>
      </c>
      <c r="K854" s="118">
        <f>'Agricultural Data'!I854</f>
        <v>0</v>
      </c>
      <c r="L854" s="121">
        <f>'Agricultural Data'!J854</f>
        <v>0</v>
      </c>
      <c r="M854" s="120" t="str">
        <f>IF(J854=0,"No Data",
IF(     OR(   INDEX('Inputs_Metric 31'!$T$6:$T$141,  MATCH($J854,'Inputs_Metric 31'!$S$6:$S$141,0))  =  "",     INDEX('Inputs_Metric 31'!$T$6:$T$141,MATCH($J854,'Inputs_Metric 31'!$S$6:$S$141,0))="CDL_Rev"),                 "No Mapped Crop",                  INDEX('Inputs_Metric 31'!$T$6:$T$141,MATCH($J854,'Inputs_Metric 31'!$S$6:$S$141,0)   )   )
       )</f>
        <v>No Data</v>
      </c>
      <c r="N854" s="120" t="str">
        <f>IF(J854=0,"No Data",
IF(   OR(     INDEX('Inputs_Metric 31'!$U$6:$U$141,MATCH($J854,'Inputs_Metric 31'!$S$6:$S$141,0))="",     INDEX('Inputs_Metric 31'!$U$6:$U$141,MATCH($J854,'Inputs_Metric 31'!$S$6:$S$141,0))="CDL_Rev"  ),     "No Mapped Crop",INDEX('Inputs_Metric 31'!$U$6:$U$141,MATCH($J854,'Inputs_Metric 31'!$S$6:$S$141,0))))</f>
        <v>No Data</v>
      </c>
      <c r="O854" s="102" t="e">
        <f>IF(N854="No Mapped Crop","",'Inputs_Metric 31'!$H$43*INDEX('Inputs_Metric 31'!$D$6:$D$109,MATCH(CONCATENATE(N854,H854),'Inputs_Metric 31'!$E$6:$E$109,0)))</f>
        <v>#N/A</v>
      </c>
      <c r="P854" s="175" t="e">
        <f>IF(M854="No Mapped Crop","",INDEX('Inputs_Metric 31'!$M$7:$O$26,MATCH(M854,'Inputs_Metric 31'!$G$7:$G$26,0),MATCH('Inputs_Metric 31'!$H$44,'Inputs_Metric 31'!$M$6:$O$6,0)))</f>
        <v>#N/A</v>
      </c>
      <c r="Q854" s="184" t="e">
        <f t="shared" si="43"/>
        <v>#N/A</v>
      </c>
      <c r="R854" s="184" t="e">
        <f t="shared" si="44"/>
        <v>#N/A</v>
      </c>
    </row>
    <row r="855" spans="3:18" x14ac:dyDescent="0.25">
      <c r="C855">
        <f t="shared" si="42"/>
        <v>10</v>
      </c>
      <c r="D855">
        <f>COUNTIF($F$4:F855,F855)</f>
        <v>670</v>
      </c>
      <c r="E855" s="40">
        <f>'Agricultural Data'!C855</f>
        <v>0</v>
      </c>
      <c r="F855" s="40">
        <f>'Agricultural Data'!D855</f>
        <v>0</v>
      </c>
      <c r="G855" s="40">
        <f>'Agricultural Data'!E855</f>
        <v>0</v>
      </c>
      <c r="H855" s="38">
        <f>'Agricultural Data'!F855</f>
        <v>0</v>
      </c>
      <c r="I855" s="38">
        <f>'Agricultural Data'!G855</f>
        <v>0</v>
      </c>
      <c r="J855" s="38">
        <f>'Agricultural Data'!H855</f>
        <v>0</v>
      </c>
      <c r="K855" s="118">
        <f>'Agricultural Data'!I855</f>
        <v>0</v>
      </c>
      <c r="L855" s="121">
        <f>'Agricultural Data'!J855</f>
        <v>0</v>
      </c>
      <c r="M855" s="120" t="str">
        <f>IF(J855=0,"No Data",
IF(     OR(   INDEX('Inputs_Metric 31'!$T$6:$T$141,  MATCH($J855,'Inputs_Metric 31'!$S$6:$S$141,0))  =  "",     INDEX('Inputs_Metric 31'!$T$6:$T$141,MATCH($J855,'Inputs_Metric 31'!$S$6:$S$141,0))="CDL_Rev"),                 "No Mapped Crop",                  INDEX('Inputs_Metric 31'!$T$6:$T$141,MATCH($J855,'Inputs_Metric 31'!$S$6:$S$141,0)   )   )
       )</f>
        <v>No Data</v>
      </c>
      <c r="N855" s="120" t="str">
        <f>IF(J855=0,"No Data",
IF(   OR(     INDEX('Inputs_Metric 31'!$U$6:$U$141,MATCH($J855,'Inputs_Metric 31'!$S$6:$S$141,0))="",     INDEX('Inputs_Metric 31'!$U$6:$U$141,MATCH($J855,'Inputs_Metric 31'!$S$6:$S$141,0))="CDL_Rev"  ),     "No Mapped Crop",INDEX('Inputs_Metric 31'!$U$6:$U$141,MATCH($J855,'Inputs_Metric 31'!$S$6:$S$141,0))))</f>
        <v>No Data</v>
      </c>
      <c r="O855" s="102" t="e">
        <f>IF(N855="No Mapped Crop","",'Inputs_Metric 31'!$H$43*INDEX('Inputs_Metric 31'!$D$6:$D$109,MATCH(CONCATENATE(N855,H855),'Inputs_Metric 31'!$E$6:$E$109,0)))</f>
        <v>#N/A</v>
      </c>
      <c r="P855" s="175" t="e">
        <f>IF(M855="No Mapped Crop","",INDEX('Inputs_Metric 31'!$M$7:$O$26,MATCH(M855,'Inputs_Metric 31'!$G$7:$G$26,0),MATCH('Inputs_Metric 31'!$H$44,'Inputs_Metric 31'!$M$6:$O$6,0)))</f>
        <v>#N/A</v>
      </c>
      <c r="Q855" s="184" t="e">
        <f t="shared" si="43"/>
        <v>#N/A</v>
      </c>
      <c r="R855" s="184" t="e">
        <f t="shared" si="44"/>
        <v>#N/A</v>
      </c>
    </row>
    <row r="856" spans="3:18" x14ac:dyDescent="0.25">
      <c r="C856">
        <f t="shared" si="42"/>
        <v>10</v>
      </c>
      <c r="D856">
        <f>COUNTIF($F$4:F856,F856)</f>
        <v>671</v>
      </c>
      <c r="E856" s="40">
        <f>'Agricultural Data'!C856</f>
        <v>0</v>
      </c>
      <c r="F856" s="40">
        <f>'Agricultural Data'!D856</f>
        <v>0</v>
      </c>
      <c r="G856" s="40">
        <f>'Agricultural Data'!E856</f>
        <v>0</v>
      </c>
      <c r="H856" s="38">
        <f>'Agricultural Data'!F856</f>
        <v>0</v>
      </c>
      <c r="I856" s="38">
        <f>'Agricultural Data'!G856</f>
        <v>0</v>
      </c>
      <c r="J856" s="38">
        <f>'Agricultural Data'!H856</f>
        <v>0</v>
      </c>
      <c r="K856" s="118">
        <f>'Agricultural Data'!I856</f>
        <v>0</v>
      </c>
      <c r="L856" s="121">
        <f>'Agricultural Data'!J856</f>
        <v>0</v>
      </c>
      <c r="M856" s="120" t="str">
        <f>IF(J856=0,"No Data",
IF(     OR(   INDEX('Inputs_Metric 31'!$T$6:$T$141,  MATCH($J856,'Inputs_Metric 31'!$S$6:$S$141,0))  =  "",     INDEX('Inputs_Metric 31'!$T$6:$T$141,MATCH($J856,'Inputs_Metric 31'!$S$6:$S$141,0))="CDL_Rev"),                 "No Mapped Crop",                  INDEX('Inputs_Metric 31'!$T$6:$T$141,MATCH($J856,'Inputs_Metric 31'!$S$6:$S$141,0)   )   )
       )</f>
        <v>No Data</v>
      </c>
      <c r="N856" s="120" t="str">
        <f>IF(J856=0,"No Data",
IF(   OR(     INDEX('Inputs_Metric 31'!$U$6:$U$141,MATCH($J856,'Inputs_Metric 31'!$S$6:$S$141,0))="",     INDEX('Inputs_Metric 31'!$U$6:$U$141,MATCH($J856,'Inputs_Metric 31'!$S$6:$S$141,0))="CDL_Rev"  ),     "No Mapped Crop",INDEX('Inputs_Metric 31'!$U$6:$U$141,MATCH($J856,'Inputs_Metric 31'!$S$6:$S$141,0))))</f>
        <v>No Data</v>
      </c>
      <c r="O856" s="102" t="e">
        <f>IF(N856="No Mapped Crop","",'Inputs_Metric 31'!$H$43*INDEX('Inputs_Metric 31'!$D$6:$D$109,MATCH(CONCATENATE(N856,H856),'Inputs_Metric 31'!$E$6:$E$109,0)))</f>
        <v>#N/A</v>
      </c>
      <c r="P856" s="175" t="e">
        <f>IF(M856="No Mapped Crop","",INDEX('Inputs_Metric 31'!$M$7:$O$26,MATCH(M856,'Inputs_Metric 31'!$G$7:$G$26,0),MATCH('Inputs_Metric 31'!$H$44,'Inputs_Metric 31'!$M$6:$O$6,0)))</f>
        <v>#N/A</v>
      </c>
      <c r="Q856" s="184" t="e">
        <f t="shared" si="43"/>
        <v>#N/A</v>
      </c>
      <c r="R856" s="184" t="e">
        <f t="shared" si="44"/>
        <v>#N/A</v>
      </c>
    </row>
    <row r="857" spans="3:18" x14ac:dyDescent="0.25">
      <c r="C857">
        <f t="shared" si="42"/>
        <v>10</v>
      </c>
      <c r="D857">
        <f>COUNTIF($F$4:F857,F857)</f>
        <v>672</v>
      </c>
      <c r="E857" s="40">
        <f>'Agricultural Data'!C857</f>
        <v>0</v>
      </c>
      <c r="F857" s="40">
        <f>'Agricultural Data'!D857</f>
        <v>0</v>
      </c>
      <c r="G857" s="40">
        <f>'Agricultural Data'!E857</f>
        <v>0</v>
      </c>
      <c r="H857" s="38">
        <f>'Agricultural Data'!F857</f>
        <v>0</v>
      </c>
      <c r="I857" s="38">
        <f>'Agricultural Data'!G857</f>
        <v>0</v>
      </c>
      <c r="J857" s="38">
        <f>'Agricultural Data'!H857</f>
        <v>0</v>
      </c>
      <c r="K857" s="118">
        <f>'Agricultural Data'!I857</f>
        <v>0</v>
      </c>
      <c r="L857" s="121">
        <f>'Agricultural Data'!J857</f>
        <v>0</v>
      </c>
      <c r="M857" s="120" t="str">
        <f>IF(J857=0,"No Data",
IF(     OR(   INDEX('Inputs_Metric 31'!$T$6:$T$141,  MATCH($J857,'Inputs_Metric 31'!$S$6:$S$141,0))  =  "",     INDEX('Inputs_Metric 31'!$T$6:$T$141,MATCH($J857,'Inputs_Metric 31'!$S$6:$S$141,0))="CDL_Rev"),                 "No Mapped Crop",                  INDEX('Inputs_Metric 31'!$T$6:$T$141,MATCH($J857,'Inputs_Metric 31'!$S$6:$S$141,0)   )   )
       )</f>
        <v>No Data</v>
      </c>
      <c r="N857" s="120" t="str">
        <f>IF(J857=0,"No Data",
IF(   OR(     INDEX('Inputs_Metric 31'!$U$6:$U$141,MATCH($J857,'Inputs_Metric 31'!$S$6:$S$141,0))="",     INDEX('Inputs_Metric 31'!$U$6:$U$141,MATCH($J857,'Inputs_Metric 31'!$S$6:$S$141,0))="CDL_Rev"  ),     "No Mapped Crop",INDEX('Inputs_Metric 31'!$U$6:$U$141,MATCH($J857,'Inputs_Metric 31'!$S$6:$S$141,0))))</f>
        <v>No Data</v>
      </c>
      <c r="O857" s="102" t="e">
        <f>IF(N857="No Mapped Crop","",'Inputs_Metric 31'!$H$43*INDEX('Inputs_Metric 31'!$D$6:$D$109,MATCH(CONCATENATE(N857,H857),'Inputs_Metric 31'!$E$6:$E$109,0)))</f>
        <v>#N/A</v>
      </c>
      <c r="P857" s="175" t="e">
        <f>IF(M857="No Mapped Crop","",INDEX('Inputs_Metric 31'!$M$7:$O$26,MATCH(M857,'Inputs_Metric 31'!$G$7:$G$26,0),MATCH('Inputs_Metric 31'!$H$44,'Inputs_Metric 31'!$M$6:$O$6,0)))</f>
        <v>#N/A</v>
      </c>
      <c r="Q857" s="184" t="e">
        <f t="shared" si="43"/>
        <v>#N/A</v>
      </c>
      <c r="R857" s="184" t="e">
        <f t="shared" si="44"/>
        <v>#N/A</v>
      </c>
    </row>
    <row r="858" spans="3:18" x14ac:dyDescent="0.25">
      <c r="C858">
        <f t="shared" si="42"/>
        <v>10</v>
      </c>
      <c r="D858">
        <f>COUNTIF($F$4:F858,F858)</f>
        <v>673</v>
      </c>
      <c r="E858" s="40">
        <f>'Agricultural Data'!C858</f>
        <v>0</v>
      </c>
      <c r="F858" s="40">
        <f>'Agricultural Data'!D858</f>
        <v>0</v>
      </c>
      <c r="G858" s="40">
        <f>'Agricultural Data'!E858</f>
        <v>0</v>
      </c>
      <c r="H858" s="38">
        <f>'Agricultural Data'!F858</f>
        <v>0</v>
      </c>
      <c r="I858" s="38">
        <f>'Agricultural Data'!G858</f>
        <v>0</v>
      </c>
      <c r="J858" s="38">
        <f>'Agricultural Data'!H858</f>
        <v>0</v>
      </c>
      <c r="K858" s="118">
        <f>'Agricultural Data'!I858</f>
        <v>0</v>
      </c>
      <c r="L858" s="121">
        <f>'Agricultural Data'!J858</f>
        <v>0</v>
      </c>
      <c r="M858" s="120" t="str">
        <f>IF(J858=0,"No Data",
IF(     OR(   INDEX('Inputs_Metric 31'!$T$6:$T$141,  MATCH($J858,'Inputs_Metric 31'!$S$6:$S$141,0))  =  "",     INDEX('Inputs_Metric 31'!$T$6:$T$141,MATCH($J858,'Inputs_Metric 31'!$S$6:$S$141,0))="CDL_Rev"),                 "No Mapped Crop",                  INDEX('Inputs_Metric 31'!$T$6:$T$141,MATCH($J858,'Inputs_Metric 31'!$S$6:$S$141,0)   )   )
       )</f>
        <v>No Data</v>
      </c>
      <c r="N858" s="120" t="str">
        <f>IF(J858=0,"No Data",
IF(   OR(     INDEX('Inputs_Metric 31'!$U$6:$U$141,MATCH($J858,'Inputs_Metric 31'!$S$6:$S$141,0))="",     INDEX('Inputs_Metric 31'!$U$6:$U$141,MATCH($J858,'Inputs_Metric 31'!$S$6:$S$141,0))="CDL_Rev"  ),     "No Mapped Crop",INDEX('Inputs_Metric 31'!$U$6:$U$141,MATCH($J858,'Inputs_Metric 31'!$S$6:$S$141,0))))</f>
        <v>No Data</v>
      </c>
      <c r="O858" s="102" t="e">
        <f>IF(N858="No Mapped Crop","",'Inputs_Metric 31'!$H$43*INDEX('Inputs_Metric 31'!$D$6:$D$109,MATCH(CONCATENATE(N858,H858),'Inputs_Metric 31'!$E$6:$E$109,0)))</f>
        <v>#N/A</v>
      </c>
      <c r="P858" s="175" t="e">
        <f>IF(M858="No Mapped Crop","",INDEX('Inputs_Metric 31'!$M$7:$O$26,MATCH(M858,'Inputs_Metric 31'!$G$7:$G$26,0),MATCH('Inputs_Metric 31'!$H$44,'Inputs_Metric 31'!$M$6:$O$6,0)))</f>
        <v>#N/A</v>
      </c>
      <c r="Q858" s="184" t="e">
        <f t="shared" si="43"/>
        <v>#N/A</v>
      </c>
      <c r="R858" s="184" t="e">
        <f t="shared" si="44"/>
        <v>#N/A</v>
      </c>
    </row>
    <row r="859" spans="3:18" x14ac:dyDescent="0.25">
      <c r="C859">
        <f t="shared" si="42"/>
        <v>10</v>
      </c>
      <c r="D859">
        <f>COUNTIF($F$4:F859,F859)</f>
        <v>674</v>
      </c>
      <c r="E859" s="40">
        <f>'Agricultural Data'!C859</f>
        <v>0</v>
      </c>
      <c r="F859" s="40">
        <f>'Agricultural Data'!D859</f>
        <v>0</v>
      </c>
      <c r="G859" s="40">
        <f>'Agricultural Data'!E859</f>
        <v>0</v>
      </c>
      <c r="H859" s="38">
        <f>'Agricultural Data'!F859</f>
        <v>0</v>
      </c>
      <c r="I859" s="38">
        <f>'Agricultural Data'!G859</f>
        <v>0</v>
      </c>
      <c r="J859" s="38">
        <f>'Agricultural Data'!H859</f>
        <v>0</v>
      </c>
      <c r="K859" s="118">
        <f>'Agricultural Data'!I859</f>
        <v>0</v>
      </c>
      <c r="L859" s="121">
        <f>'Agricultural Data'!J859</f>
        <v>0</v>
      </c>
      <c r="M859" s="120" t="str">
        <f>IF(J859=0,"No Data",
IF(     OR(   INDEX('Inputs_Metric 31'!$T$6:$T$141,  MATCH($J859,'Inputs_Metric 31'!$S$6:$S$141,0))  =  "",     INDEX('Inputs_Metric 31'!$T$6:$T$141,MATCH($J859,'Inputs_Metric 31'!$S$6:$S$141,0))="CDL_Rev"),                 "No Mapped Crop",                  INDEX('Inputs_Metric 31'!$T$6:$T$141,MATCH($J859,'Inputs_Metric 31'!$S$6:$S$141,0)   )   )
       )</f>
        <v>No Data</v>
      </c>
      <c r="N859" s="120" t="str">
        <f>IF(J859=0,"No Data",
IF(   OR(     INDEX('Inputs_Metric 31'!$U$6:$U$141,MATCH($J859,'Inputs_Metric 31'!$S$6:$S$141,0))="",     INDEX('Inputs_Metric 31'!$U$6:$U$141,MATCH($J859,'Inputs_Metric 31'!$S$6:$S$141,0))="CDL_Rev"  ),     "No Mapped Crop",INDEX('Inputs_Metric 31'!$U$6:$U$141,MATCH($J859,'Inputs_Metric 31'!$S$6:$S$141,0))))</f>
        <v>No Data</v>
      </c>
      <c r="O859" s="102" t="e">
        <f>IF(N859="No Mapped Crop","",'Inputs_Metric 31'!$H$43*INDEX('Inputs_Metric 31'!$D$6:$D$109,MATCH(CONCATENATE(N859,H859),'Inputs_Metric 31'!$E$6:$E$109,0)))</f>
        <v>#N/A</v>
      </c>
      <c r="P859" s="175" t="e">
        <f>IF(M859="No Mapped Crop","",INDEX('Inputs_Metric 31'!$M$7:$O$26,MATCH(M859,'Inputs_Metric 31'!$G$7:$G$26,0),MATCH('Inputs_Metric 31'!$H$44,'Inputs_Metric 31'!$M$6:$O$6,0)))</f>
        <v>#N/A</v>
      </c>
      <c r="Q859" s="184" t="e">
        <f t="shared" si="43"/>
        <v>#N/A</v>
      </c>
      <c r="R859" s="184" t="e">
        <f t="shared" si="44"/>
        <v>#N/A</v>
      </c>
    </row>
    <row r="860" spans="3:18" x14ac:dyDescent="0.25">
      <c r="C860">
        <f t="shared" si="42"/>
        <v>10</v>
      </c>
      <c r="D860">
        <f>COUNTIF($F$4:F860,F860)</f>
        <v>675</v>
      </c>
      <c r="E860" s="40">
        <f>'Agricultural Data'!C860</f>
        <v>0</v>
      </c>
      <c r="F860" s="40">
        <f>'Agricultural Data'!D860</f>
        <v>0</v>
      </c>
      <c r="G860" s="40">
        <f>'Agricultural Data'!E860</f>
        <v>0</v>
      </c>
      <c r="H860" s="38">
        <f>'Agricultural Data'!F860</f>
        <v>0</v>
      </c>
      <c r="I860" s="38">
        <f>'Agricultural Data'!G860</f>
        <v>0</v>
      </c>
      <c r="J860" s="38">
        <f>'Agricultural Data'!H860</f>
        <v>0</v>
      </c>
      <c r="K860" s="118">
        <f>'Agricultural Data'!I860</f>
        <v>0</v>
      </c>
      <c r="L860" s="121">
        <f>'Agricultural Data'!J860</f>
        <v>0</v>
      </c>
      <c r="M860" s="120" t="str">
        <f>IF(J860=0,"No Data",
IF(     OR(   INDEX('Inputs_Metric 31'!$T$6:$T$141,  MATCH($J860,'Inputs_Metric 31'!$S$6:$S$141,0))  =  "",     INDEX('Inputs_Metric 31'!$T$6:$T$141,MATCH($J860,'Inputs_Metric 31'!$S$6:$S$141,0))="CDL_Rev"),                 "No Mapped Crop",                  INDEX('Inputs_Metric 31'!$T$6:$T$141,MATCH($J860,'Inputs_Metric 31'!$S$6:$S$141,0)   )   )
       )</f>
        <v>No Data</v>
      </c>
      <c r="N860" s="120" t="str">
        <f>IF(J860=0,"No Data",
IF(   OR(     INDEX('Inputs_Metric 31'!$U$6:$U$141,MATCH($J860,'Inputs_Metric 31'!$S$6:$S$141,0))="",     INDEX('Inputs_Metric 31'!$U$6:$U$141,MATCH($J860,'Inputs_Metric 31'!$S$6:$S$141,0))="CDL_Rev"  ),     "No Mapped Crop",INDEX('Inputs_Metric 31'!$U$6:$U$141,MATCH($J860,'Inputs_Metric 31'!$S$6:$S$141,0))))</f>
        <v>No Data</v>
      </c>
      <c r="O860" s="102" t="e">
        <f>IF(N860="No Mapped Crop","",'Inputs_Metric 31'!$H$43*INDEX('Inputs_Metric 31'!$D$6:$D$109,MATCH(CONCATENATE(N860,H860),'Inputs_Metric 31'!$E$6:$E$109,0)))</f>
        <v>#N/A</v>
      </c>
      <c r="P860" s="175" t="e">
        <f>IF(M860="No Mapped Crop","",INDEX('Inputs_Metric 31'!$M$7:$O$26,MATCH(M860,'Inputs_Metric 31'!$G$7:$G$26,0),MATCH('Inputs_Metric 31'!$H$44,'Inputs_Metric 31'!$M$6:$O$6,0)))</f>
        <v>#N/A</v>
      </c>
      <c r="Q860" s="184" t="e">
        <f t="shared" si="43"/>
        <v>#N/A</v>
      </c>
      <c r="R860" s="184" t="e">
        <f t="shared" si="44"/>
        <v>#N/A</v>
      </c>
    </row>
    <row r="861" spans="3:18" x14ac:dyDescent="0.25">
      <c r="C861">
        <f t="shared" si="42"/>
        <v>10</v>
      </c>
      <c r="D861">
        <f>COUNTIF($F$4:F861,F861)</f>
        <v>676</v>
      </c>
      <c r="E861" s="40">
        <f>'Agricultural Data'!C861</f>
        <v>0</v>
      </c>
      <c r="F861" s="40">
        <f>'Agricultural Data'!D861</f>
        <v>0</v>
      </c>
      <c r="G861" s="40">
        <f>'Agricultural Data'!E861</f>
        <v>0</v>
      </c>
      <c r="H861" s="38">
        <f>'Agricultural Data'!F861</f>
        <v>0</v>
      </c>
      <c r="I861" s="38">
        <f>'Agricultural Data'!G861</f>
        <v>0</v>
      </c>
      <c r="J861" s="38">
        <f>'Agricultural Data'!H861</f>
        <v>0</v>
      </c>
      <c r="K861" s="118">
        <f>'Agricultural Data'!I861</f>
        <v>0</v>
      </c>
      <c r="L861" s="121">
        <f>'Agricultural Data'!J861</f>
        <v>0</v>
      </c>
      <c r="M861" s="120" t="str">
        <f>IF(J861=0,"No Data",
IF(     OR(   INDEX('Inputs_Metric 31'!$T$6:$T$141,  MATCH($J861,'Inputs_Metric 31'!$S$6:$S$141,0))  =  "",     INDEX('Inputs_Metric 31'!$T$6:$T$141,MATCH($J861,'Inputs_Metric 31'!$S$6:$S$141,0))="CDL_Rev"),                 "No Mapped Crop",                  INDEX('Inputs_Metric 31'!$T$6:$T$141,MATCH($J861,'Inputs_Metric 31'!$S$6:$S$141,0)   )   )
       )</f>
        <v>No Data</v>
      </c>
      <c r="N861" s="120" t="str">
        <f>IF(J861=0,"No Data",
IF(   OR(     INDEX('Inputs_Metric 31'!$U$6:$U$141,MATCH($J861,'Inputs_Metric 31'!$S$6:$S$141,0))="",     INDEX('Inputs_Metric 31'!$U$6:$U$141,MATCH($J861,'Inputs_Metric 31'!$S$6:$S$141,0))="CDL_Rev"  ),     "No Mapped Crop",INDEX('Inputs_Metric 31'!$U$6:$U$141,MATCH($J861,'Inputs_Metric 31'!$S$6:$S$141,0))))</f>
        <v>No Data</v>
      </c>
      <c r="O861" s="102" t="e">
        <f>IF(N861="No Mapped Crop","",'Inputs_Metric 31'!$H$43*INDEX('Inputs_Metric 31'!$D$6:$D$109,MATCH(CONCATENATE(N861,H861),'Inputs_Metric 31'!$E$6:$E$109,0)))</f>
        <v>#N/A</v>
      </c>
      <c r="P861" s="175" t="e">
        <f>IF(M861="No Mapped Crop","",INDEX('Inputs_Metric 31'!$M$7:$O$26,MATCH(M861,'Inputs_Metric 31'!$G$7:$G$26,0),MATCH('Inputs_Metric 31'!$H$44,'Inputs_Metric 31'!$M$6:$O$6,0)))</f>
        <v>#N/A</v>
      </c>
      <c r="Q861" s="184" t="e">
        <f t="shared" si="43"/>
        <v>#N/A</v>
      </c>
      <c r="R861" s="184" t="e">
        <f t="shared" si="44"/>
        <v>#N/A</v>
      </c>
    </row>
    <row r="862" spans="3:18" x14ac:dyDescent="0.25">
      <c r="C862">
        <f t="shared" si="42"/>
        <v>10</v>
      </c>
      <c r="D862">
        <f>COUNTIF($F$4:F862,F862)</f>
        <v>677</v>
      </c>
      <c r="E862" s="40">
        <f>'Agricultural Data'!C862</f>
        <v>0</v>
      </c>
      <c r="F862" s="40">
        <f>'Agricultural Data'!D862</f>
        <v>0</v>
      </c>
      <c r="G862" s="40">
        <f>'Agricultural Data'!E862</f>
        <v>0</v>
      </c>
      <c r="H862" s="38">
        <f>'Agricultural Data'!F862</f>
        <v>0</v>
      </c>
      <c r="I862" s="38">
        <f>'Agricultural Data'!G862</f>
        <v>0</v>
      </c>
      <c r="J862" s="38">
        <f>'Agricultural Data'!H862</f>
        <v>0</v>
      </c>
      <c r="K862" s="118">
        <f>'Agricultural Data'!I862</f>
        <v>0</v>
      </c>
      <c r="L862" s="121">
        <f>'Agricultural Data'!J862</f>
        <v>0</v>
      </c>
      <c r="M862" s="120" t="str">
        <f>IF(J862=0,"No Data",
IF(     OR(   INDEX('Inputs_Metric 31'!$T$6:$T$141,  MATCH($J862,'Inputs_Metric 31'!$S$6:$S$141,0))  =  "",     INDEX('Inputs_Metric 31'!$T$6:$T$141,MATCH($J862,'Inputs_Metric 31'!$S$6:$S$141,0))="CDL_Rev"),                 "No Mapped Crop",                  INDEX('Inputs_Metric 31'!$T$6:$T$141,MATCH($J862,'Inputs_Metric 31'!$S$6:$S$141,0)   )   )
       )</f>
        <v>No Data</v>
      </c>
      <c r="N862" s="120" t="str">
        <f>IF(J862=0,"No Data",
IF(   OR(     INDEX('Inputs_Metric 31'!$U$6:$U$141,MATCH($J862,'Inputs_Metric 31'!$S$6:$S$141,0))="",     INDEX('Inputs_Metric 31'!$U$6:$U$141,MATCH($J862,'Inputs_Metric 31'!$S$6:$S$141,0))="CDL_Rev"  ),     "No Mapped Crop",INDEX('Inputs_Metric 31'!$U$6:$U$141,MATCH($J862,'Inputs_Metric 31'!$S$6:$S$141,0))))</f>
        <v>No Data</v>
      </c>
      <c r="O862" s="102" t="e">
        <f>IF(N862="No Mapped Crop","",'Inputs_Metric 31'!$H$43*INDEX('Inputs_Metric 31'!$D$6:$D$109,MATCH(CONCATENATE(N862,H862),'Inputs_Metric 31'!$E$6:$E$109,0)))</f>
        <v>#N/A</v>
      </c>
      <c r="P862" s="175" t="e">
        <f>IF(M862="No Mapped Crop","",INDEX('Inputs_Metric 31'!$M$7:$O$26,MATCH(M862,'Inputs_Metric 31'!$G$7:$G$26,0),MATCH('Inputs_Metric 31'!$H$44,'Inputs_Metric 31'!$M$6:$O$6,0)))</f>
        <v>#N/A</v>
      </c>
      <c r="Q862" s="184" t="e">
        <f t="shared" si="43"/>
        <v>#N/A</v>
      </c>
      <c r="R862" s="184" t="e">
        <f t="shared" si="44"/>
        <v>#N/A</v>
      </c>
    </row>
    <row r="863" spans="3:18" x14ac:dyDescent="0.25">
      <c r="C863">
        <f t="shared" si="42"/>
        <v>10</v>
      </c>
      <c r="D863">
        <f>COUNTIF($F$4:F863,F863)</f>
        <v>678</v>
      </c>
      <c r="E863" s="40">
        <f>'Agricultural Data'!C863</f>
        <v>0</v>
      </c>
      <c r="F863" s="40">
        <f>'Agricultural Data'!D863</f>
        <v>0</v>
      </c>
      <c r="G863" s="40">
        <f>'Agricultural Data'!E863</f>
        <v>0</v>
      </c>
      <c r="H863" s="38">
        <f>'Agricultural Data'!F863</f>
        <v>0</v>
      </c>
      <c r="I863" s="38">
        <f>'Agricultural Data'!G863</f>
        <v>0</v>
      </c>
      <c r="J863" s="38">
        <f>'Agricultural Data'!H863</f>
        <v>0</v>
      </c>
      <c r="K863" s="118">
        <f>'Agricultural Data'!I863</f>
        <v>0</v>
      </c>
      <c r="L863" s="121">
        <f>'Agricultural Data'!J863</f>
        <v>0</v>
      </c>
      <c r="M863" s="120" t="str">
        <f>IF(J863=0,"No Data",
IF(     OR(   INDEX('Inputs_Metric 31'!$T$6:$T$141,  MATCH($J863,'Inputs_Metric 31'!$S$6:$S$141,0))  =  "",     INDEX('Inputs_Metric 31'!$T$6:$T$141,MATCH($J863,'Inputs_Metric 31'!$S$6:$S$141,0))="CDL_Rev"),                 "No Mapped Crop",                  INDEX('Inputs_Metric 31'!$T$6:$T$141,MATCH($J863,'Inputs_Metric 31'!$S$6:$S$141,0)   )   )
       )</f>
        <v>No Data</v>
      </c>
      <c r="N863" s="120" t="str">
        <f>IF(J863=0,"No Data",
IF(   OR(     INDEX('Inputs_Metric 31'!$U$6:$U$141,MATCH($J863,'Inputs_Metric 31'!$S$6:$S$141,0))="",     INDEX('Inputs_Metric 31'!$U$6:$U$141,MATCH($J863,'Inputs_Metric 31'!$S$6:$S$141,0))="CDL_Rev"  ),     "No Mapped Crop",INDEX('Inputs_Metric 31'!$U$6:$U$141,MATCH($J863,'Inputs_Metric 31'!$S$6:$S$141,0))))</f>
        <v>No Data</v>
      </c>
      <c r="O863" s="102" t="e">
        <f>IF(N863="No Mapped Crop","",'Inputs_Metric 31'!$H$43*INDEX('Inputs_Metric 31'!$D$6:$D$109,MATCH(CONCATENATE(N863,H863),'Inputs_Metric 31'!$E$6:$E$109,0)))</f>
        <v>#N/A</v>
      </c>
      <c r="P863" s="175" t="e">
        <f>IF(M863="No Mapped Crop","",INDEX('Inputs_Metric 31'!$M$7:$O$26,MATCH(M863,'Inputs_Metric 31'!$G$7:$G$26,0),MATCH('Inputs_Metric 31'!$H$44,'Inputs_Metric 31'!$M$6:$O$6,0)))</f>
        <v>#N/A</v>
      </c>
      <c r="Q863" s="184" t="e">
        <f t="shared" si="43"/>
        <v>#N/A</v>
      </c>
      <c r="R863" s="184" t="e">
        <f t="shared" si="44"/>
        <v>#N/A</v>
      </c>
    </row>
    <row r="864" spans="3:18" x14ac:dyDescent="0.25">
      <c r="C864">
        <f t="shared" si="42"/>
        <v>10</v>
      </c>
      <c r="D864">
        <f>COUNTIF($F$4:F864,F864)</f>
        <v>679</v>
      </c>
      <c r="E864" s="40">
        <f>'Agricultural Data'!C864</f>
        <v>0</v>
      </c>
      <c r="F864" s="40">
        <f>'Agricultural Data'!D864</f>
        <v>0</v>
      </c>
      <c r="G864" s="40">
        <f>'Agricultural Data'!E864</f>
        <v>0</v>
      </c>
      <c r="H864" s="38">
        <f>'Agricultural Data'!F864</f>
        <v>0</v>
      </c>
      <c r="I864" s="38">
        <f>'Agricultural Data'!G864</f>
        <v>0</v>
      </c>
      <c r="J864" s="38">
        <f>'Agricultural Data'!H864</f>
        <v>0</v>
      </c>
      <c r="K864" s="118">
        <f>'Agricultural Data'!I864</f>
        <v>0</v>
      </c>
      <c r="L864" s="121">
        <f>'Agricultural Data'!J864</f>
        <v>0</v>
      </c>
      <c r="M864" s="120" t="str">
        <f>IF(J864=0,"No Data",
IF(     OR(   INDEX('Inputs_Metric 31'!$T$6:$T$141,  MATCH($J864,'Inputs_Metric 31'!$S$6:$S$141,0))  =  "",     INDEX('Inputs_Metric 31'!$T$6:$T$141,MATCH($J864,'Inputs_Metric 31'!$S$6:$S$141,0))="CDL_Rev"),                 "No Mapped Crop",                  INDEX('Inputs_Metric 31'!$T$6:$T$141,MATCH($J864,'Inputs_Metric 31'!$S$6:$S$141,0)   )   )
       )</f>
        <v>No Data</v>
      </c>
      <c r="N864" s="120" t="str">
        <f>IF(J864=0,"No Data",
IF(   OR(     INDEX('Inputs_Metric 31'!$U$6:$U$141,MATCH($J864,'Inputs_Metric 31'!$S$6:$S$141,0))="",     INDEX('Inputs_Metric 31'!$U$6:$U$141,MATCH($J864,'Inputs_Metric 31'!$S$6:$S$141,0))="CDL_Rev"  ),     "No Mapped Crop",INDEX('Inputs_Metric 31'!$U$6:$U$141,MATCH($J864,'Inputs_Metric 31'!$S$6:$S$141,0))))</f>
        <v>No Data</v>
      </c>
      <c r="O864" s="102" t="e">
        <f>IF(N864="No Mapped Crop","",'Inputs_Metric 31'!$H$43*INDEX('Inputs_Metric 31'!$D$6:$D$109,MATCH(CONCATENATE(N864,H864),'Inputs_Metric 31'!$E$6:$E$109,0)))</f>
        <v>#N/A</v>
      </c>
      <c r="P864" s="175" t="e">
        <f>IF(M864="No Mapped Crop","",INDEX('Inputs_Metric 31'!$M$7:$O$26,MATCH(M864,'Inputs_Metric 31'!$G$7:$G$26,0),MATCH('Inputs_Metric 31'!$H$44,'Inputs_Metric 31'!$M$6:$O$6,0)))</f>
        <v>#N/A</v>
      </c>
      <c r="Q864" s="184" t="e">
        <f t="shared" si="43"/>
        <v>#N/A</v>
      </c>
      <c r="R864" s="184" t="e">
        <f t="shared" si="44"/>
        <v>#N/A</v>
      </c>
    </row>
    <row r="865" spans="3:18" x14ac:dyDescent="0.25">
      <c r="C865">
        <f t="shared" si="42"/>
        <v>10</v>
      </c>
      <c r="D865">
        <f>COUNTIF($F$4:F865,F865)</f>
        <v>680</v>
      </c>
      <c r="E865" s="40">
        <f>'Agricultural Data'!C865</f>
        <v>0</v>
      </c>
      <c r="F865" s="40">
        <f>'Agricultural Data'!D865</f>
        <v>0</v>
      </c>
      <c r="G865" s="40">
        <f>'Agricultural Data'!E865</f>
        <v>0</v>
      </c>
      <c r="H865" s="38">
        <f>'Agricultural Data'!F865</f>
        <v>0</v>
      </c>
      <c r="I865" s="38">
        <f>'Agricultural Data'!G865</f>
        <v>0</v>
      </c>
      <c r="J865" s="38">
        <f>'Agricultural Data'!H865</f>
        <v>0</v>
      </c>
      <c r="K865" s="118">
        <f>'Agricultural Data'!I865</f>
        <v>0</v>
      </c>
      <c r="L865" s="121">
        <f>'Agricultural Data'!J865</f>
        <v>0</v>
      </c>
      <c r="M865" s="120" t="str">
        <f>IF(J865=0,"No Data",
IF(     OR(   INDEX('Inputs_Metric 31'!$T$6:$T$141,  MATCH($J865,'Inputs_Metric 31'!$S$6:$S$141,0))  =  "",     INDEX('Inputs_Metric 31'!$T$6:$T$141,MATCH($J865,'Inputs_Metric 31'!$S$6:$S$141,0))="CDL_Rev"),                 "No Mapped Crop",                  INDEX('Inputs_Metric 31'!$T$6:$T$141,MATCH($J865,'Inputs_Metric 31'!$S$6:$S$141,0)   )   )
       )</f>
        <v>No Data</v>
      </c>
      <c r="N865" s="120" t="str">
        <f>IF(J865=0,"No Data",
IF(   OR(     INDEX('Inputs_Metric 31'!$U$6:$U$141,MATCH($J865,'Inputs_Metric 31'!$S$6:$S$141,0))="",     INDEX('Inputs_Metric 31'!$U$6:$U$141,MATCH($J865,'Inputs_Metric 31'!$S$6:$S$141,0))="CDL_Rev"  ),     "No Mapped Crop",INDEX('Inputs_Metric 31'!$U$6:$U$141,MATCH($J865,'Inputs_Metric 31'!$S$6:$S$141,0))))</f>
        <v>No Data</v>
      </c>
      <c r="O865" s="102" t="e">
        <f>IF(N865="No Mapped Crop","",'Inputs_Metric 31'!$H$43*INDEX('Inputs_Metric 31'!$D$6:$D$109,MATCH(CONCATENATE(N865,H865),'Inputs_Metric 31'!$E$6:$E$109,0)))</f>
        <v>#N/A</v>
      </c>
      <c r="P865" s="175" t="e">
        <f>IF(M865="No Mapped Crop","",INDEX('Inputs_Metric 31'!$M$7:$O$26,MATCH(M865,'Inputs_Metric 31'!$G$7:$G$26,0),MATCH('Inputs_Metric 31'!$H$44,'Inputs_Metric 31'!$M$6:$O$6,0)))</f>
        <v>#N/A</v>
      </c>
      <c r="Q865" s="184" t="e">
        <f t="shared" si="43"/>
        <v>#N/A</v>
      </c>
      <c r="R865" s="184" t="e">
        <f t="shared" si="44"/>
        <v>#N/A</v>
      </c>
    </row>
    <row r="866" spans="3:18" x14ac:dyDescent="0.25">
      <c r="C866">
        <f t="shared" si="42"/>
        <v>10</v>
      </c>
      <c r="D866">
        <f>COUNTIF($F$4:F866,F866)</f>
        <v>681</v>
      </c>
      <c r="E866" s="40">
        <f>'Agricultural Data'!C866</f>
        <v>0</v>
      </c>
      <c r="F866" s="40">
        <f>'Agricultural Data'!D866</f>
        <v>0</v>
      </c>
      <c r="G866" s="40">
        <f>'Agricultural Data'!E866</f>
        <v>0</v>
      </c>
      <c r="H866" s="38">
        <f>'Agricultural Data'!F866</f>
        <v>0</v>
      </c>
      <c r="I866" s="38">
        <f>'Agricultural Data'!G866</f>
        <v>0</v>
      </c>
      <c r="J866" s="38">
        <f>'Agricultural Data'!H866</f>
        <v>0</v>
      </c>
      <c r="K866" s="118">
        <f>'Agricultural Data'!I866</f>
        <v>0</v>
      </c>
      <c r="L866" s="121">
        <f>'Agricultural Data'!J866</f>
        <v>0</v>
      </c>
      <c r="M866" s="120" t="str">
        <f>IF(J866=0,"No Data",
IF(     OR(   INDEX('Inputs_Metric 31'!$T$6:$T$141,  MATCH($J866,'Inputs_Metric 31'!$S$6:$S$141,0))  =  "",     INDEX('Inputs_Metric 31'!$T$6:$T$141,MATCH($J866,'Inputs_Metric 31'!$S$6:$S$141,0))="CDL_Rev"),                 "No Mapped Crop",                  INDEX('Inputs_Metric 31'!$T$6:$T$141,MATCH($J866,'Inputs_Metric 31'!$S$6:$S$141,0)   )   )
       )</f>
        <v>No Data</v>
      </c>
      <c r="N866" s="120" t="str">
        <f>IF(J866=0,"No Data",
IF(   OR(     INDEX('Inputs_Metric 31'!$U$6:$U$141,MATCH($J866,'Inputs_Metric 31'!$S$6:$S$141,0))="",     INDEX('Inputs_Metric 31'!$U$6:$U$141,MATCH($J866,'Inputs_Metric 31'!$S$6:$S$141,0))="CDL_Rev"  ),     "No Mapped Crop",INDEX('Inputs_Metric 31'!$U$6:$U$141,MATCH($J866,'Inputs_Metric 31'!$S$6:$S$141,0))))</f>
        <v>No Data</v>
      </c>
      <c r="O866" s="102" t="e">
        <f>IF(N866="No Mapped Crop","",'Inputs_Metric 31'!$H$43*INDEX('Inputs_Metric 31'!$D$6:$D$109,MATCH(CONCATENATE(N866,H866),'Inputs_Metric 31'!$E$6:$E$109,0)))</f>
        <v>#N/A</v>
      </c>
      <c r="P866" s="175" t="e">
        <f>IF(M866="No Mapped Crop","",INDEX('Inputs_Metric 31'!$M$7:$O$26,MATCH(M866,'Inputs_Metric 31'!$G$7:$G$26,0),MATCH('Inputs_Metric 31'!$H$44,'Inputs_Metric 31'!$M$6:$O$6,0)))</f>
        <v>#N/A</v>
      </c>
      <c r="Q866" s="184" t="e">
        <f t="shared" si="43"/>
        <v>#N/A</v>
      </c>
      <c r="R866" s="184" t="e">
        <f t="shared" si="44"/>
        <v>#N/A</v>
      </c>
    </row>
    <row r="867" spans="3:18" x14ac:dyDescent="0.25">
      <c r="C867">
        <f t="shared" si="42"/>
        <v>10</v>
      </c>
      <c r="D867">
        <f>COUNTIF($F$4:F867,F867)</f>
        <v>682</v>
      </c>
      <c r="E867" s="40">
        <f>'Agricultural Data'!C867</f>
        <v>0</v>
      </c>
      <c r="F867" s="40">
        <f>'Agricultural Data'!D867</f>
        <v>0</v>
      </c>
      <c r="G867" s="40">
        <f>'Agricultural Data'!E867</f>
        <v>0</v>
      </c>
      <c r="H867" s="38">
        <f>'Agricultural Data'!F867</f>
        <v>0</v>
      </c>
      <c r="I867" s="38">
        <f>'Agricultural Data'!G867</f>
        <v>0</v>
      </c>
      <c r="J867" s="38">
        <f>'Agricultural Data'!H867</f>
        <v>0</v>
      </c>
      <c r="K867" s="118">
        <f>'Agricultural Data'!I867</f>
        <v>0</v>
      </c>
      <c r="L867" s="121">
        <f>'Agricultural Data'!J867</f>
        <v>0</v>
      </c>
      <c r="M867" s="120" t="str">
        <f>IF(J867=0,"No Data",
IF(     OR(   INDEX('Inputs_Metric 31'!$T$6:$T$141,  MATCH($J867,'Inputs_Metric 31'!$S$6:$S$141,0))  =  "",     INDEX('Inputs_Metric 31'!$T$6:$T$141,MATCH($J867,'Inputs_Metric 31'!$S$6:$S$141,0))="CDL_Rev"),                 "No Mapped Crop",                  INDEX('Inputs_Metric 31'!$T$6:$T$141,MATCH($J867,'Inputs_Metric 31'!$S$6:$S$141,0)   )   )
       )</f>
        <v>No Data</v>
      </c>
      <c r="N867" s="120" t="str">
        <f>IF(J867=0,"No Data",
IF(   OR(     INDEX('Inputs_Metric 31'!$U$6:$U$141,MATCH($J867,'Inputs_Metric 31'!$S$6:$S$141,0))="",     INDEX('Inputs_Metric 31'!$U$6:$U$141,MATCH($J867,'Inputs_Metric 31'!$S$6:$S$141,0))="CDL_Rev"  ),     "No Mapped Crop",INDEX('Inputs_Metric 31'!$U$6:$U$141,MATCH($J867,'Inputs_Metric 31'!$S$6:$S$141,0))))</f>
        <v>No Data</v>
      </c>
      <c r="O867" s="102" t="e">
        <f>IF(N867="No Mapped Crop","",'Inputs_Metric 31'!$H$43*INDEX('Inputs_Metric 31'!$D$6:$D$109,MATCH(CONCATENATE(N867,H867),'Inputs_Metric 31'!$E$6:$E$109,0)))</f>
        <v>#N/A</v>
      </c>
      <c r="P867" s="175" t="e">
        <f>IF(M867="No Mapped Crop","",INDEX('Inputs_Metric 31'!$M$7:$O$26,MATCH(M867,'Inputs_Metric 31'!$G$7:$G$26,0),MATCH('Inputs_Metric 31'!$H$44,'Inputs_Metric 31'!$M$6:$O$6,0)))</f>
        <v>#N/A</v>
      </c>
      <c r="Q867" s="184" t="e">
        <f t="shared" si="43"/>
        <v>#N/A</v>
      </c>
      <c r="R867" s="184" t="e">
        <f t="shared" si="44"/>
        <v>#N/A</v>
      </c>
    </row>
    <row r="868" spans="3:18" x14ac:dyDescent="0.25">
      <c r="C868">
        <f t="shared" si="42"/>
        <v>10</v>
      </c>
      <c r="D868">
        <f>COUNTIF($F$4:F868,F868)</f>
        <v>683</v>
      </c>
      <c r="E868" s="40">
        <f>'Agricultural Data'!C868</f>
        <v>0</v>
      </c>
      <c r="F868" s="40">
        <f>'Agricultural Data'!D868</f>
        <v>0</v>
      </c>
      <c r="G868" s="40">
        <f>'Agricultural Data'!E868</f>
        <v>0</v>
      </c>
      <c r="H868" s="38">
        <f>'Agricultural Data'!F868</f>
        <v>0</v>
      </c>
      <c r="I868" s="38">
        <f>'Agricultural Data'!G868</f>
        <v>0</v>
      </c>
      <c r="J868" s="38">
        <f>'Agricultural Data'!H868</f>
        <v>0</v>
      </c>
      <c r="K868" s="118">
        <f>'Agricultural Data'!I868</f>
        <v>0</v>
      </c>
      <c r="L868" s="121">
        <f>'Agricultural Data'!J868</f>
        <v>0</v>
      </c>
      <c r="M868" s="120" t="str">
        <f>IF(J868=0,"No Data",
IF(     OR(   INDEX('Inputs_Metric 31'!$T$6:$T$141,  MATCH($J868,'Inputs_Metric 31'!$S$6:$S$141,0))  =  "",     INDEX('Inputs_Metric 31'!$T$6:$T$141,MATCH($J868,'Inputs_Metric 31'!$S$6:$S$141,0))="CDL_Rev"),                 "No Mapped Crop",                  INDEX('Inputs_Metric 31'!$T$6:$T$141,MATCH($J868,'Inputs_Metric 31'!$S$6:$S$141,0)   )   )
       )</f>
        <v>No Data</v>
      </c>
      <c r="N868" s="120" t="str">
        <f>IF(J868=0,"No Data",
IF(   OR(     INDEX('Inputs_Metric 31'!$U$6:$U$141,MATCH($J868,'Inputs_Metric 31'!$S$6:$S$141,0))="",     INDEX('Inputs_Metric 31'!$U$6:$U$141,MATCH($J868,'Inputs_Metric 31'!$S$6:$S$141,0))="CDL_Rev"  ),     "No Mapped Crop",INDEX('Inputs_Metric 31'!$U$6:$U$141,MATCH($J868,'Inputs_Metric 31'!$S$6:$S$141,0))))</f>
        <v>No Data</v>
      </c>
      <c r="O868" s="102" t="e">
        <f>IF(N868="No Mapped Crop","",'Inputs_Metric 31'!$H$43*INDEX('Inputs_Metric 31'!$D$6:$D$109,MATCH(CONCATENATE(N868,H868),'Inputs_Metric 31'!$E$6:$E$109,0)))</f>
        <v>#N/A</v>
      </c>
      <c r="P868" s="175" t="e">
        <f>IF(M868="No Mapped Crop","",INDEX('Inputs_Metric 31'!$M$7:$O$26,MATCH(M868,'Inputs_Metric 31'!$G$7:$G$26,0),MATCH('Inputs_Metric 31'!$H$44,'Inputs_Metric 31'!$M$6:$O$6,0)))</f>
        <v>#N/A</v>
      </c>
      <c r="Q868" s="184" t="e">
        <f t="shared" si="43"/>
        <v>#N/A</v>
      </c>
      <c r="R868" s="184" t="e">
        <f t="shared" si="44"/>
        <v>#N/A</v>
      </c>
    </row>
    <row r="869" spans="3:18" x14ac:dyDescent="0.25">
      <c r="C869">
        <f t="shared" si="42"/>
        <v>10</v>
      </c>
      <c r="D869">
        <f>COUNTIF($F$4:F869,F869)</f>
        <v>684</v>
      </c>
      <c r="E869" s="40">
        <f>'Agricultural Data'!C869</f>
        <v>0</v>
      </c>
      <c r="F869" s="40">
        <f>'Agricultural Data'!D869</f>
        <v>0</v>
      </c>
      <c r="G869" s="40">
        <f>'Agricultural Data'!E869</f>
        <v>0</v>
      </c>
      <c r="H869" s="38">
        <f>'Agricultural Data'!F869</f>
        <v>0</v>
      </c>
      <c r="I869" s="38">
        <f>'Agricultural Data'!G869</f>
        <v>0</v>
      </c>
      <c r="J869" s="38">
        <f>'Agricultural Data'!H869</f>
        <v>0</v>
      </c>
      <c r="K869" s="118">
        <f>'Agricultural Data'!I869</f>
        <v>0</v>
      </c>
      <c r="L869" s="121">
        <f>'Agricultural Data'!J869</f>
        <v>0</v>
      </c>
      <c r="M869" s="120" t="str">
        <f>IF(J869=0,"No Data",
IF(     OR(   INDEX('Inputs_Metric 31'!$T$6:$T$141,  MATCH($J869,'Inputs_Metric 31'!$S$6:$S$141,0))  =  "",     INDEX('Inputs_Metric 31'!$T$6:$T$141,MATCH($J869,'Inputs_Metric 31'!$S$6:$S$141,0))="CDL_Rev"),                 "No Mapped Crop",                  INDEX('Inputs_Metric 31'!$T$6:$T$141,MATCH($J869,'Inputs_Metric 31'!$S$6:$S$141,0)   )   )
       )</f>
        <v>No Data</v>
      </c>
      <c r="N869" s="120" t="str">
        <f>IF(J869=0,"No Data",
IF(   OR(     INDEX('Inputs_Metric 31'!$U$6:$U$141,MATCH($J869,'Inputs_Metric 31'!$S$6:$S$141,0))="",     INDEX('Inputs_Metric 31'!$U$6:$U$141,MATCH($J869,'Inputs_Metric 31'!$S$6:$S$141,0))="CDL_Rev"  ),     "No Mapped Crop",INDEX('Inputs_Metric 31'!$U$6:$U$141,MATCH($J869,'Inputs_Metric 31'!$S$6:$S$141,0))))</f>
        <v>No Data</v>
      </c>
      <c r="O869" s="102" t="e">
        <f>IF(N869="No Mapped Crop","",'Inputs_Metric 31'!$H$43*INDEX('Inputs_Metric 31'!$D$6:$D$109,MATCH(CONCATENATE(N869,H869),'Inputs_Metric 31'!$E$6:$E$109,0)))</f>
        <v>#N/A</v>
      </c>
      <c r="P869" s="175" t="e">
        <f>IF(M869="No Mapped Crop","",INDEX('Inputs_Metric 31'!$M$7:$O$26,MATCH(M869,'Inputs_Metric 31'!$G$7:$G$26,0),MATCH('Inputs_Metric 31'!$H$44,'Inputs_Metric 31'!$M$6:$O$6,0)))</f>
        <v>#N/A</v>
      </c>
      <c r="Q869" s="184" t="e">
        <f t="shared" si="43"/>
        <v>#N/A</v>
      </c>
      <c r="R869" s="184" t="e">
        <f t="shared" si="44"/>
        <v>#N/A</v>
      </c>
    </row>
    <row r="870" spans="3:18" x14ac:dyDescent="0.25">
      <c r="C870">
        <f t="shared" si="42"/>
        <v>10</v>
      </c>
      <c r="D870">
        <f>COUNTIF($F$4:F870,F870)</f>
        <v>685</v>
      </c>
      <c r="E870" s="40">
        <f>'Agricultural Data'!C870</f>
        <v>0</v>
      </c>
      <c r="F870" s="40">
        <f>'Agricultural Data'!D870</f>
        <v>0</v>
      </c>
      <c r="G870" s="40">
        <f>'Agricultural Data'!E870</f>
        <v>0</v>
      </c>
      <c r="H870" s="38">
        <f>'Agricultural Data'!F870</f>
        <v>0</v>
      </c>
      <c r="I870" s="38">
        <f>'Agricultural Data'!G870</f>
        <v>0</v>
      </c>
      <c r="J870" s="38">
        <f>'Agricultural Data'!H870</f>
        <v>0</v>
      </c>
      <c r="K870" s="118">
        <f>'Agricultural Data'!I870</f>
        <v>0</v>
      </c>
      <c r="L870" s="121">
        <f>'Agricultural Data'!J870</f>
        <v>0</v>
      </c>
      <c r="M870" s="120" t="str">
        <f>IF(J870=0,"No Data",
IF(     OR(   INDEX('Inputs_Metric 31'!$T$6:$T$141,  MATCH($J870,'Inputs_Metric 31'!$S$6:$S$141,0))  =  "",     INDEX('Inputs_Metric 31'!$T$6:$T$141,MATCH($J870,'Inputs_Metric 31'!$S$6:$S$141,0))="CDL_Rev"),                 "No Mapped Crop",                  INDEX('Inputs_Metric 31'!$T$6:$T$141,MATCH($J870,'Inputs_Metric 31'!$S$6:$S$141,0)   )   )
       )</f>
        <v>No Data</v>
      </c>
      <c r="N870" s="120" t="str">
        <f>IF(J870=0,"No Data",
IF(   OR(     INDEX('Inputs_Metric 31'!$U$6:$U$141,MATCH($J870,'Inputs_Metric 31'!$S$6:$S$141,0))="",     INDEX('Inputs_Metric 31'!$U$6:$U$141,MATCH($J870,'Inputs_Metric 31'!$S$6:$S$141,0))="CDL_Rev"  ),     "No Mapped Crop",INDEX('Inputs_Metric 31'!$U$6:$U$141,MATCH($J870,'Inputs_Metric 31'!$S$6:$S$141,0))))</f>
        <v>No Data</v>
      </c>
      <c r="O870" s="102" t="e">
        <f>IF(N870="No Mapped Crop","",'Inputs_Metric 31'!$H$43*INDEX('Inputs_Metric 31'!$D$6:$D$109,MATCH(CONCATENATE(N870,H870),'Inputs_Metric 31'!$E$6:$E$109,0)))</f>
        <v>#N/A</v>
      </c>
      <c r="P870" s="175" t="e">
        <f>IF(M870="No Mapped Crop","",INDEX('Inputs_Metric 31'!$M$7:$O$26,MATCH(M870,'Inputs_Metric 31'!$G$7:$G$26,0),MATCH('Inputs_Metric 31'!$H$44,'Inputs_Metric 31'!$M$6:$O$6,0)))</f>
        <v>#N/A</v>
      </c>
      <c r="Q870" s="184" t="e">
        <f t="shared" si="43"/>
        <v>#N/A</v>
      </c>
      <c r="R870" s="184" t="e">
        <f t="shared" si="44"/>
        <v>#N/A</v>
      </c>
    </row>
    <row r="871" spans="3:18" x14ac:dyDescent="0.25">
      <c r="C871">
        <f t="shared" si="42"/>
        <v>10</v>
      </c>
      <c r="D871">
        <f>COUNTIF($F$4:F871,F871)</f>
        <v>686</v>
      </c>
      <c r="E871" s="40">
        <f>'Agricultural Data'!C871</f>
        <v>0</v>
      </c>
      <c r="F871" s="40">
        <f>'Agricultural Data'!D871</f>
        <v>0</v>
      </c>
      <c r="G871" s="40">
        <f>'Agricultural Data'!E871</f>
        <v>0</v>
      </c>
      <c r="H871" s="38">
        <f>'Agricultural Data'!F871</f>
        <v>0</v>
      </c>
      <c r="I871" s="38">
        <f>'Agricultural Data'!G871</f>
        <v>0</v>
      </c>
      <c r="J871" s="38">
        <f>'Agricultural Data'!H871</f>
        <v>0</v>
      </c>
      <c r="K871" s="118">
        <f>'Agricultural Data'!I871</f>
        <v>0</v>
      </c>
      <c r="L871" s="121">
        <f>'Agricultural Data'!J871</f>
        <v>0</v>
      </c>
      <c r="M871" s="120" t="str">
        <f>IF(J871=0,"No Data",
IF(     OR(   INDEX('Inputs_Metric 31'!$T$6:$T$141,  MATCH($J871,'Inputs_Metric 31'!$S$6:$S$141,0))  =  "",     INDEX('Inputs_Metric 31'!$T$6:$T$141,MATCH($J871,'Inputs_Metric 31'!$S$6:$S$141,0))="CDL_Rev"),                 "No Mapped Crop",                  INDEX('Inputs_Metric 31'!$T$6:$T$141,MATCH($J871,'Inputs_Metric 31'!$S$6:$S$141,0)   )   )
       )</f>
        <v>No Data</v>
      </c>
      <c r="N871" s="120" t="str">
        <f>IF(J871=0,"No Data",
IF(   OR(     INDEX('Inputs_Metric 31'!$U$6:$U$141,MATCH($J871,'Inputs_Metric 31'!$S$6:$S$141,0))="",     INDEX('Inputs_Metric 31'!$U$6:$U$141,MATCH($J871,'Inputs_Metric 31'!$S$6:$S$141,0))="CDL_Rev"  ),     "No Mapped Crop",INDEX('Inputs_Metric 31'!$U$6:$U$141,MATCH($J871,'Inputs_Metric 31'!$S$6:$S$141,0))))</f>
        <v>No Data</v>
      </c>
      <c r="O871" s="102" t="e">
        <f>IF(N871="No Mapped Crop","",'Inputs_Metric 31'!$H$43*INDEX('Inputs_Metric 31'!$D$6:$D$109,MATCH(CONCATENATE(N871,H871),'Inputs_Metric 31'!$E$6:$E$109,0)))</f>
        <v>#N/A</v>
      </c>
      <c r="P871" s="175" t="e">
        <f>IF(M871="No Mapped Crop","",INDEX('Inputs_Metric 31'!$M$7:$O$26,MATCH(M871,'Inputs_Metric 31'!$G$7:$G$26,0),MATCH('Inputs_Metric 31'!$H$44,'Inputs_Metric 31'!$M$6:$O$6,0)))</f>
        <v>#N/A</v>
      </c>
      <c r="Q871" s="184" t="e">
        <f t="shared" si="43"/>
        <v>#N/A</v>
      </c>
      <c r="R871" s="184" t="e">
        <f t="shared" si="44"/>
        <v>#N/A</v>
      </c>
    </row>
    <row r="872" spans="3:18" x14ac:dyDescent="0.25">
      <c r="C872">
        <f t="shared" ref="C872:C935" si="45">IF(D872=1,C871+1,C871)</f>
        <v>10</v>
      </c>
      <c r="D872">
        <f>COUNTIF($F$4:F872,F872)</f>
        <v>687</v>
      </c>
      <c r="E872" s="40">
        <f>'Agricultural Data'!C872</f>
        <v>0</v>
      </c>
      <c r="F872" s="40">
        <f>'Agricultural Data'!D872</f>
        <v>0</v>
      </c>
      <c r="G872" s="40">
        <f>'Agricultural Data'!E872</f>
        <v>0</v>
      </c>
      <c r="H872" s="38">
        <f>'Agricultural Data'!F872</f>
        <v>0</v>
      </c>
      <c r="I872" s="38">
        <f>'Agricultural Data'!G872</f>
        <v>0</v>
      </c>
      <c r="J872" s="38">
        <f>'Agricultural Data'!H872</f>
        <v>0</v>
      </c>
      <c r="K872" s="118">
        <f>'Agricultural Data'!I872</f>
        <v>0</v>
      </c>
      <c r="L872" s="121">
        <f>'Agricultural Data'!J872</f>
        <v>0</v>
      </c>
      <c r="M872" s="120" t="str">
        <f>IF(J872=0,"No Data",
IF(     OR(   INDEX('Inputs_Metric 31'!$T$6:$T$141,  MATCH($J872,'Inputs_Metric 31'!$S$6:$S$141,0))  =  "",     INDEX('Inputs_Metric 31'!$T$6:$T$141,MATCH($J872,'Inputs_Metric 31'!$S$6:$S$141,0))="CDL_Rev"),                 "No Mapped Crop",                  INDEX('Inputs_Metric 31'!$T$6:$T$141,MATCH($J872,'Inputs_Metric 31'!$S$6:$S$141,0)   )   )
       )</f>
        <v>No Data</v>
      </c>
      <c r="N872" s="120" t="str">
        <f>IF(J872=0,"No Data",
IF(   OR(     INDEX('Inputs_Metric 31'!$U$6:$U$141,MATCH($J872,'Inputs_Metric 31'!$S$6:$S$141,0))="",     INDEX('Inputs_Metric 31'!$U$6:$U$141,MATCH($J872,'Inputs_Metric 31'!$S$6:$S$141,0))="CDL_Rev"  ),     "No Mapped Crop",INDEX('Inputs_Metric 31'!$U$6:$U$141,MATCH($J872,'Inputs_Metric 31'!$S$6:$S$141,0))))</f>
        <v>No Data</v>
      </c>
      <c r="O872" s="102" t="e">
        <f>IF(N872="No Mapped Crop","",'Inputs_Metric 31'!$H$43*INDEX('Inputs_Metric 31'!$D$6:$D$109,MATCH(CONCATENATE(N872,H872),'Inputs_Metric 31'!$E$6:$E$109,0)))</f>
        <v>#N/A</v>
      </c>
      <c r="P872" s="175" t="e">
        <f>IF(M872="No Mapped Crop","",INDEX('Inputs_Metric 31'!$M$7:$O$26,MATCH(M872,'Inputs_Metric 31'!$G$7:$G$26,0),MATCH('Inputs_Metric 31'!$H$44,'Inputs_Metric 31'!$M$6:$O$6,0)))</f>
        <v>#N/A</v>
      </c>
      <c r="Q872" s="184" t="e">
        <f t="shared" ref="Q872:Q935" si="46">IF(OR(O872="",P872=""),"",(K872*$O872*$P872))</f>
        <v>#N/A</v>
      </c>
      <c r="R872" s="184" t="e">
        <f t="shared" ref="R872:R935" si="47">IF(OR($O872="",$P872=""),"",(L872*$O872*$P872))</f>
        <v>#N/A</v>
      </c>
    </row>
    <row r="873" spans="3:18" x14ac:dyDescent="0.25">
      <c r="C873">
        <f t="shared" si="45"/>
        <v>10</v>
      </c>
      <c r="D873">
        <f>COUNTIF($F$4:F873,F873)</f>
        <v>688</v>
      </c>
      <c r="E873" s="40">
        <f>'Agricultural Data'!C873</f>
        <v>0</v>
      </c>
      <c r="F873" s="40">
        <f>'Agricultural Data'!D873</f>
        <v>0</v>
      </c>
      <c r="G873" s="40">
        <f>'Agricultural Data'!E873</f>
        <v>0</v>
      </c>
      <c r="H873" s="38">
        <f>'Agricultural Data'!F873</f>
        <v>0</v>
      </c>
      <c r="I873" s="38">
        <f>'Agricultural Data'!G873</f>
        <v>0</v>
      </c>
      <c r="J873" s="38">
        <f>'Agricultural Data'!H873</f>
        <v>0</v>
      </c>
      <c r="K873" s="118">
        <f>'Agricultural Data'!I873</f>
        <v>0</v>
      </c>
      <c r="L873" s="121">
        <f>'Agricultural Data'!J873</f>
        <v>0</v>
      </c>
      <c r="M873" s="120" t="str">
        <f>IF(J873=0,"No Data",
IF(     OR(   INDEX('Inputs_Metric 31'!$T$6:$T$141,  MATCH($J873,'Inputs_Metric 31'!$S$6:$S$141,0))  =  "",     INDEX('Inputs_Metric 31'!$T$6:$T$141,MATCH($J873,'Inputs_Metric 31'!$S$6:$S$141,0))="CDL_Rev"),                 "No Mapped Crop",                  INDEX('Inputs_Metric 31'!$T$6:$T$141,MATCH($J873,'Inputs_Metric 31'!$S$6:$S$141,0)   )   )
       )</f>
        <v>No Data</v>
      </c>
      <c r="N873" s="120" t="str">
        <f>IF(J873=0,"No Data",
IF(   OR(     INDEX('Inputs_Metric 31'!$U$6:$U$141,MATCH($J873,'Inputs_Metric 31'!$S$6:$S$141,0))="",     INDEX('Inputs_Metric 31'!$U$6:$U$141,MATCH($J873,'Inputs_Metric 31'!$S$6:$S$141,0))="CDL_Rev"  ),     "No Mapped Crop",INDEX('Inputs_Metric 31'!$U$6:$U$141,MATCH($J873,'Inputs_Metric 31'!$S$6:$S$141,0))))</f>
        <v>No Data</v>
      </c>
      <c r="O873" s="102" t="e">
        <f>IF(N873="No Mapped Crop","",'Inputs_Metric 31'!$H$43*INDEX('Inputs_Metric 31'!$D$6:$D$109,MATCH(CONCATENATE(N873,H873),'Inputs_Metric 31'!$E$6:$E$109,0)))</f>
        <v>#N/A</v>
      </c>
      <c r="P873" s="175" t="e">
        <f>IF(M873="No Mapped Crop","",INDEX('Inputs_Metric 31'!$M$7:$O$26,MATCH(M873,'Inputs_Metric 31'!$G$7:$G$26,0),MATCH('Inputs_Metric 31'!$H$44,'Inputs_Metric 31'!$M$6:$O$6,0)))</f>
        <v>#N/A</v>
      </c>
      <c r="Q873" s="184" t="e">
        <f t="shared" si="46"/>
        <v>#N/A</v>
      </c>
      <c r="R873" s="184" t="e">
        <f t="shared" si="47"/>
        <v>#N/A</v>
      </c>
    </row>
    <row r="874" spans="3:18" x14ac:dyDescent="0.25">
      <c r="C874">
        <f t="shared" si="45"/>
        <v>10</v>
      </c>
      <c r="D874">
        <f>COUNTIF($F$4:F874,F874)</f>
        <v>689</v>
      </c>
      <c r="E874" s="40">
        <f>'Agricultural Data'!C874</f>
        <v>0</v>
      </c>
      <c r="F874" s="40">
        <f>'Agricultural Data'!D874</f>
        <v>0</v>
      </c>
      <c r="G874" s="40">
        <f>'Agricultural Data'!E874</f>
        <v>0</v>
      </c>
      <c r="H874" s="38">
        <f>'Agricultural Data'!F874</f>
        <v>0</v>
      </c>
      <c r="I874" s="38">
        <f>'Agricultural Data'!G874</f>
        <v>0</v>
      </c>
      <c r="J874" s="38">
        <f>'Agricultural Data'!H874</f>
        <v>0</v>
      </c>
      <c r="K874" s="118">
        <f>'Agricultural Data'!I874</f>
        <v>0</v>
      </c>
      <c r="L874" s="121">
        <f>'Agricultural Data'!J874</f>
        <v>0</v>
      </c>
      <c r="M874" s="120" t="str">
        <f>IF(J874=0,"No Data",
IF(     OR(   INDEX('Inputs_Metric 31'!$T$6:$T$141,  MATCH($J874,'Inputs_Metric 31'!$S$6:$S$141,0))  =  "",     INDEX('Inputs_Metric 31'!$T$6:$T$141,MATCH($J874,'Inputs_Metric 31'!$S$6:$S$141,0))="CDL_Rev"),                 "No Mapped Crop",                  INDEX('Inputs_Metric 31'!$T$6:$T$141,MATCH($J874,'Inputs_Metric 31'!$S$6:$S$141,0)   )   )
       )</f>
        <v>No Data</v>
      </c>
      <c r="N874" s="120" t="str">
        <f>IF(J874=0,"No Data",
IF(   OR(     INDEX('Inputs_Metric 31'!$U$6:$U$141,MATCH($J874,'Inputs_Metric 31'!$S$6:$S$141,0))="",     INDEX('Inputs_Metric 31'!$U$6:$U$141,MATCH($J874,'Inputs_Metric 31'!$S$6:$S$141,0))="CDL_Rev"  ),     "No Mapped Crop",INDEX('Inputs_Metric 31'!$U$6:$U$141,MATCH($J874,'Inputs_Metric 31'!$S$6:$S$141,0))))</f>
        <v>No Data</v>
      </c>
      <c r="O874" s="102" t="e">
        <f>IF(N874="No Mapped Crop","",'Inputs_Metric 31'!$H$43*INDEX('Inputs_Metric 31'!$D$6:$D$109,MATCH(CONCATENATE(N874,H874),'Inputs_Metric 31'!$E$6:$E$109,0)))</f>
        <v>#N/A</v>
      </c>
      <c r="P874" s="175" t="e">
        <f>IF(M874="No Mapped Crop","",INDEX('Inputs_Metric 31'!$M$7:$O$26,MATCH(M874,'Inputs_Metric 31'!$G$7:$G$26,0),MATCH('Inputs_Metric 31'!$H$44,'Inputs_Metric 31'!$M$6:$O$6,0)))</f>
        <v>#N/A</v>
      </c>
      <c r="Q874" s="184" t="e">
        <f t="shared" si="46"/>
        <v>#N/A</v>
      </c>
      <c r="R874" s="184" t="e">
        <f t="shared" si="47"/>
        <v>#N/A</v>
      </c>
    </row>
    <row r="875" spans="3:18" x14ac:dyDescent="0.25">
      <c r="C875">
        <f t="shared" si="45"/>
        <v>10</v>
      </c>
      <c r="D875">
        <f>COUNTIF($F$4:F875,F875)</f>
        <v>690</v>
      </c>
      <c r="E875" s="40">
        <f>'Agricultural Data'!C875</f>
        <v>0</v>
      </c>
      <c r="F875" s="40">
        <f>'Agricultural Data'!D875</f>
        <v>0</v>
      </c>
      <c r="G875" s="40">
        <f>'Agricultural Data'!E875</f>
        <v>0</v>
      </c>
      <c r="H875" s="38">
        <f>'Agricultural Data'!F875</f>
        <v>0</v>
      </c>
      <c r="I875" s="38">
        <f>'Agricultural Data'!G875</f>
        <v>0</v>
      </c>
      <c r="J875" s="38">
        <f>'Agricultural Data'!H875</f>
        <v>0</v>
      </c>
      <c r="K875" s="118">
        <f>'Agricultural Data'!I875</f>
        <v>0</v>
      </c>
      <c r="L875" s="121">
        <f>'Agricultural Data'!J875</f>
        <v>0</v>
      </c>
      <c r="M875" s="120" t="str">
        <f>IF(J875=0,"No Data",
IF(     OR(   INDEX('Inputs_Metric 31'!$T$6:$T$141,  MATCH($J875,'Inputs_Metric 31'!$S$6:$S$141,0))  =  "",     INDEX('Inputs_Metric 31'!$T$6:$T$141,MATCH($J875,'Inputs_Metric 31'!$S$6:$S$141,0))="CDL_Rev"),                 "No Mapped Crop",                  INDEX('Inputs_Metric 31'!$T$6:$T$141,MATCH($J875,'Inputs_Metric 31'!$S$6:$S$141,0)   )   )
       )</f>
        <v>No Data</v>
      </c>
      <c r="N875" s="120" t="str">
        <f>IF(J875=0,"No Data",
IF(   OR(     INDEX('Inputs_Metric 31'!$U$6:$U$141,MATCH($J875,'Inputs_Metric 31'!$S$6:$S$141,0))="",     INDEX('Inputs_Metric 31'!$U$6:$U$141,MATCH($J875,'Inputs_Metric 31'!$S$6:$S$141,0))="CDL_Rev"  ),     "No Mapped Crop",INDEX('Inputs_Metric 31'!$U$6:$U$141,MATCH($J875,'Inputs_Metric 31'!$S$6:$S$141,0))))</f>
        <v>No Data</v>
      </c>
      <c r="O875" s="102" t="e">
        <f>IF(N875="No Mapped Crop","",'Inputs_Metric 31'!$H$43*INDEX('Inputs_Metric 31'!$D$6:$D$109,MATCH(CONCATENATE(N875,H875),'Inputs_Metric 31'!$E$6:$E$109,0)))</f>
        <v>#N/A</v>
      </c>
      <c r="P875" s="175" t="e">
        <f>IF(M875="No Mapped Crop","",INDEX('Inputs_Metric 31'!$M$7:$O$26,MATCH(M875,'Inputs_Metric 31'!$G$7:$G$26,0),MATCH('Inputs_Metric 31'!$H$44,'Inputs_Metric 31'!$M$6:$O$6,0)))</f>
        <v>#N/A</v>
      </c>
      <c r="Q875" s="184" t="e">
        <f t="shared" si="46"/>
        <v>#N/A</v>
      </c>
      <c r="R875" s="184" t="e">
        <f t="shared" si="47"/>
        <v>#N/A</v>
      </c>
    </row>
    <row r="876" spans="3:18" x14ac:dyDescent="0.25">
      <c r="C876">
        <f t="shared" si="45"/>
        <v>10</v>
      </c>
      <c r="D876">
        <f>COUNTIF($F$4:F876,F876)</f>
        <v>691</v>
      </c>
      <c r="E876" s="40">
        <f>'Agricultural Data'!C876</f>
        <v>0</v>
      </c>
      <c r="F876" s="40">
        <f>'Agricultural Data'!D876</f>
        <v>0</v>
      </c>
      <c r="G876" s="40">
        <f>'Agricultural Data'!E876</f>
        <v>0</v>
      </c>
      <c r="H876" s="38">
        <f>'Agricultural Data'!F876</f>
        <v>0</v>
      </c>
      <c r="I876" s="38">
        <f>'Agricultural Data'!G876</f>
        <v>0</v>
      </c>
      <c r="J876" s="38">
        <f>'Agricultural Data'!H876</f>
        <v>0</v>
      </c>
      <c r="K876" s="118">
        <f>'Agricultural Data'!I876</f>
        <v>0</v>
      </c>
      <c r="L876" s="121">
        <f>'Agricultural Data'!J876</f>
        <v>0</v>
      </c>
      <c r="M876" s="120" t="str">
        <f>IF(J876=0,"No Data",
IF(     OR(   INDEX('Inputs_Metric 31'!$T$6:$T$141,  MATCH($J876,'Inputs_Metric 31'!$S$6:$S$141,0))  =  "",     INDEX('Inputs_Metric 31'!$T$6:$T$141,MATCH($J876,'Inputs_Metric 31'!$S$6:$S$141,0))="CDL_Rev"),                 "No Mapped Crop",                  INDEX('Inputs_Metric 31'!$T$6:$T$141,MATCH($J876,'Inputs_Metric 31'!$S$6:$S$141,0)   )   )
       )</f>
        <v>No Data</v>
      </c>
      <c r="N876" s="120" t="str">
        <f>IF(J876=0,"No Data",
IF(   OR(     INDEX('Inputs_Metric 31'!$U$6:$U$141,MATCH($J876,'Inputs_Metric 31'!$S$6:$S$141,0))="",     INDEX('Inputs_Metric 31'!$U$6:$U$141,MATCH($J876,'Inputs_Metric 31'!$S$6:$S$141,0))="CDL_Rev"  ),     "No Mapped Crop",INDEX('Inputs_Metric 31'!$U$6:$U$141,MATCH($J876,'Inputs_Metric 31'!$S$6:$S$141,0))))</f>
        <v>No Data</v>
      </c>
      <c r="O876" s="102" t="e">
        <f>IF(N876="No Mapped Crop","",'Inputs_Metric 31'!$H$43*INDEX('Inputs_Metric 31'!$D$6:$D$109,MATCH(CONCATENATE(N876,H876),'Inputs_Metric 31'!$E$6:$E$109,0)))</f>
        <v>#N/A</v>
      </c>
      <c r="P876" s="175" t="e">
        <f>IF(M876="No Mapped Crop","",INDEX('Inputs_Metric 31'!$M$7:$O$26,MATCH(M876,'Inputs_Metric 31'!$G$7:$G$26,0),MATCH('Inputs_Metric 31'!$H$44,'Inputs_Metric 31'!$M$6:$O$6,0)))</f>
        <v>#N/A</v>
      </c>
      <c r="Q876" s="184" t="e">
        <f t="shared" si="46"/>
        <v>#N/A</v>
      </c>
      <c r="R876" s="184" t="e">
        <f t="shared" si="47"/>
        <v>#N/A</v>
      </c>
    </row>
    <row r="877" spans="3:18" x14ac:dyDescent="0.25">
      <c r="C877">
        <f t="shared" si="45"/>
        <v>10</v>
      </c>
      <c r="D877">
        <f>COUNTIF($F$4:F877,F877)</f>
        <v>692</v>
      </c>
      <c r="E877" s="40">
        <f>'Agricultural Data'!C877</f>
        <v>0</v>
      </c>
      <c r="F877" s="40">
        <f>'Agricultural Data'!D877</f>
        <v>0</v>
      </c>
      <c r="G877" s="40">
        <f>'Agricultural Data'!E877</f>
        <v>0</v>
      </c>
      <c r="H877" s="38">
        <f>'Agricultural Data'!F877</f>
        <v>0</v>
      </c>
      <c r="I877" s="38">
        <f>'Agricultural Data'!G877</f>
        <v>0</v>
      </c>
      <c r="J877" s="38">
        <f>'Agricultural Data'!H877</f>
        <v>0</v>
      </c>
      <c r="K877" s="118">
        <f>'Agricultural Data'!I877</f>
        <v>0</v>
      </c>
      <c r="L877" s="121">
        <f>'Agricultural Data'!J877</f>
        <v>0</v>
      </c>
      <c r="M877" s="120" t="str">
        <f>IF(J877=0,"No Data",
IF(     OR(   INDEX('Inputs_Metric 31'!$T$6:$T$141,  MATCH($J877,'Inputs_Metric 31'!$S$6:$S$141,0))  =  "",     INDEX('Inputs_Metric 31'!$T$6:$T$141,MATCH($J877,'Inputs_Metric 31'!$S$6:$S$141,0))="CDL_Rev"),                 "No Mapped Crop",                  INDEX('Inputs_Metric 31'!$T$6:$T$141,MATCH($J877,'Inputs_Metric 31'!$S$6:$S$141,0)   )   )
       )</f>
        <v>No Data</v>
      </c>
      <c r="N877" s="120" t="str">
        <f>IF(J877=0,"No Data",
IF(   OR(     INDEX('Inputs_Metric 31'!$U$6:$U$141,MATCH($J877,'Inputs_Metric 31'!$S$6:$S$141,0))="",     INDEX('Inputs_Metric 31'!$U$6:$U$141,MATCH($J877,'Inputs_Metric 31'!$S$6:$S$141,0))="CDL_Rev"  ),     "No Mapped Crop",INDEX('Inputs_Metric 31'!$U$6:$U$141,MATCH($J877,'Inputs_Metric 31'!$S$6:$S$141,0))))</f>
        <v>No Data</v>
      </c>
      <c r="O877" s="102" t="e">
        <f>IF(N877="No Mapped Crop","",'Inputs_Metric 31'!$H$43*INDEX('Inputs_Metric 31'!$D$6:$D$109,MATCH(CONCATENATE(N877,H877),'Inputs_Metric 31'!$E$6:$E$109,0)))</f>
        <v>#N/A</v>
      </c>
      <c r="P877" s="175" t="e">
        <f>IF(M877="No Mapped Crop","",INDEX('Inputs_Metric 31'!$M$7:$O$26,MATCH(M877,'Inputs_Metric 31'!$G$7:$G$26,0),MATCH('Inputs_Metric 31'!$H$44,'Inputs_Metric 31'!$M$6:$O$6,0)))</f>
        <v>#N/A</v>
      </c>
      <c r="Q877" s="184" t="e">
        <f t="shared" si="46"/>
        <v>#N/A</v>
      </c>
      <c r="R877" s="184" t="e">
        <f t="shared" si="47"/>
        <v>#N/A</v>
      </c>
    </row>
    <row r="878" spans="3:18" x14ac:dyDescent="0.25">
      <c r="C878">
        <f t="shared" si="45"/>
        <v>10</v>
      </c>
      <c r="D878">
        <f>COUNTIF($F$4:F878,F878)</f>
        <v>693</v>
      </c>
      <c r="E878" s="40">
        <f>'Agricultural Data'!C878</f>
        <v>0</v>
      </c>
      <c r="F878" s="40">
        <f>'Agricultural Data'!D878</f>
        <v>0</v>
      </c>
      <c r="G878" s="40">
        <f>'Agricultural Data'!E878</f>
        <v>0</v>
      </c>
      <c r="H878" s="38">
        <f>'Agricultural Data'!F878</f>
        <v>0</v>
      </c>
      <c r="I878" s="38">
        <f>'Agricultural Data'!G878</f>
        <v>0</v>
      </c>
      <c r="J878" s="38">
        <f>'Agricultural Data'!H878</f>
        <v>0</v>
      </c>
      <c r="K878" s="118">
        <f>'Agricultural Data'!I878</f>
        <v>0</v>
      </c>
      <c r="L878" s="121">
        <f>'Agricultural Data'!J878</f>
        <v>0</v>
      </c>
      <c r="M878" s="120" t="str">
        <f>IF(J878=0,"No Data",
IF(     OR(   INDEX('Inputs_Metric 31'!$T$6:$T$141,  MATCH($J878,'Inputs_Metric 31'!$S$6:$S$141,0))  =  "",     INDEX('Inputs_Metric 31'!$T$6:$T$141,MATCH($J878,'Inputs_Metric 31'!$S$6:$S$141,0))="CDL_Rev"),                 "No Mapped Crop",                  INDEX('Inputs_Metric 31'!$T$6:$T$141,MATCH($J878,'Inputs_Metric 31'!$S$6:$S$141,0)   )   )
       )</f>
        <v>No Data</v>
      </c>
      <c r="N878" s="120" t="str">
        <f>IF(J878=0,"No Data",
IF(   OR(     INDEX('Inputs_Metric 31'!$U$6:$U$141,MATCH($J878,'Inputs_Metric 31'!$S$6:$S$141,0))="",     INDEX('Inputs_Metric 31'!$U$6:$U$141,MATCH($J878,'Inputs_Metric 31'!$S$6:$S$141,0))="CDL_Rev"  ),     "No Mapped Crop",INDEX('Inputs_Metric 31'!$U$6:$U$141,MATCH($J878,'Inputs_Metric 31'!$S$6:$S$141,0))))</f>
        <v>No Data</v>
      </c>
      <c r="O878" s="102" t="e">
        <f>IF(N878="No Mapped Crop","",'Inputs_Metric 31'!$H$43*INDEX('Inputs_Metric 31'!$D$6:$D$109,MATCH(CONCATENATE(N878,H878),'Inputs_Metric 31'!$E$6:$E$109,0)))</f>
        <v>#N/A</v>
      </c>
      <c r="P878" s="175" t="e">
        <f>IF(M878="No Mapped Crop","",INDEX('Inputs_Metric 31'!$M$7:$O$26,MATCH(M878,'Inputs_Metric 31'!$G$7:$G$26,0),MATCH('Inputs_Metric 31'!$H$44,'Inputs_Metric 31'!$M$6:$O$6,0)))</f>
        <v>#N/A</v>
      </c>
      <c r="Q878" s="184" t="e">
        <f t="shared" si="46"/>
        <v>#N/A</v>
      </c>
      <c r="R878" s="184" t="e">
        <f t="shared" si="47"/>
        <v>#N/A</v>
      </c>
    </row>
    <row r="879" spans="3:18" x14ac:dyDescent="0.25">
      <c r="C879">
        <f t="shared" si="45"/>
        <v>10</v>
      </c>
      <c r="D879">
        <f>COUNTIF($F$4:F879,F879)</f>
        <v>694</v>
      </c>
      <c r="E879" s="40">
        <f>'Agricultural Data'!C879</f>
        <v>0</v>
      </c>
      <c r="F879" s="40">
        <f>'Agricultural Data'!D879</f>
        <v>0</v>
      </c>
      <c r="G879" s="40">
        <f>'Agricultural Data'!E879</f>
        <v>0</v>
      </c>
      <c r="H879" s="38">
        <f>'Agricultural Data'!F879</f>
        <v>0</v>
      </c>
      <c r="I879" s="38">
        <f>'Agricultural Data'!G879</f>
        <v>0</v>
      </c>
      <c r="J879" s="38">
        <f>'Agricultural Data'!H879</f>
        <v>0</v>
      </c>
      <c r="K879" s="118">
        <f>'Agricultural Data'!I879</f>
        <v>0</v>
      </c>
      <c r="L879" s="121">
        <f>'Agricultural Data'!J879</f>
        <v>0</v>
      </c>
      <c r="M879" s="120" t="str">
        <f>IF(J879=0,"No Data",
IF(     OR(   INDEX('Inputs_Metric 31'!$T$6:$T$141,  MATCH($J879,'Inputs_Metric 31'!$S$6:$S$141,0))  =  "",     INDEX('Inputs_Metric 31'!$T$6:$T$141,MATCH($J879,'Inputs_Metric 31'!$S$6:$S$141,0))="CDL_Rev"),                 "No Mapped Crop",                  INDEX('Inputs_Metric 31'!$T$6:$T$141,MATCH($J879,'Inputs_Metric 31'!$S$6:$S$141,0)   )   )
       )</f>
        <v>No Data</v>
      </c>
      <c r="N879" s="120" t="str">
        <f>IF(J879=0,"No Data",
IF(   OR(     INDEX('Inputs_Metric 31'!$U$6:$U$141,MATCH($J879,'Inputs_Metric 31'!$S$6:$S$141,0))="",     INDEX('Inputs_Metric 31'!$U$6:$U$141,MATCH($J879,'Inputs_Metric 31'!$S$6:$S$141,0))="CDL_Rev"  ),     "No Mapped Crop",INDEX('Inputs_Metric 31'!$U$6:$U$141,MATCH($J879,'Inputs_Metric 31'!$S$6:$S$141,0))))</f>
        <v>No Data</v>
      </c>
      <c r="O879" s="102" t="e">
        <f>IF(N879="No Mapped Crop","",'Inputs_Metric 31'!$H$43*INDEX('Inputs_Metric 31'!$D$6:$D$109,MATCH(CONCATENATE(N879,H879),'Inputs_Metric 31'!$E$6:$E$109,0)))</f>
        <v>#N/A</v>
      </c>
      <c r="P879" s="175" t="e">
        <f>IF(M879="No Mapped Crop","",INDEX('Inputs_Metric 31'!$M$7:$O$26,MATCH(M879,'Inputs_Metric 31'!$G$7:$G$26,0),MATCH('Inputs_Metric 31'!$H$44,'Inputs_Metric 31'!$M$6:$O$6,0)))</f>
        <v>#N/A</v>
      </c>
      <c r="Q879" s="184" t="e">
        <f t="shared" si="46"/>
        <v>#N/A</v>
      </c>
      <c r="R879" s="184" t="e">
        <f t="shared" si="47"/>
        <v>#N/A</v>
      </c>
    </row>
    <row r="880" spans="3:18" x14ac:dyDescent="0.25">
      <c r="C880">
        <f t="shared" si="45"/>
        <v>10</v>
      </c>
      <c r="D880">
        <f>COUNTIF($F$4:F880,F880)</f>
        <v>695</v>
      </c>
      <c r="E880" s="40">
        <f>'Agricultural Data'!C880</f>
        <v>0</v>
      </c>
      <c r="F880" s="40">
        <f>'Agricultural Data'!D880</f>
        <v>0</v>
      </c>
      <c r="G880" s="40">
        <f>'Agricultural Data'!E880</f>
        <v>0</v>
      </c>
      <c r="H880" s="38">
        <f>'Agricultural Data'!F880</f>
        <v>0</v>
      </c>
      <c r="I880" s="38">
        <f>'Agricultural Data'!G880</f>
        <v>0</v>
      </c>
      <c r="J880" s="38">
        <f>'Agricultural Data'!H880</f>
        <v>0</v>
      </c>
      <c r="K880" s="118">
        <f>'Agricultural Data'!I880</f>
        <v>0</v>
      </c>
      <c r="L880" s="121">
        <f>'Agricultural Data'!J880</f>
        <v>0</v>
      </c>
      <c r="M880" s="120" t="str">
        <f>IF(J880=0,"No Data",
IF(     OR(   INDEX('Inputs_Metric 31'!$T$6:$T$141,  MATCH($J880,'Inputs_Metric 31'!$S$6:$S$141,0))  =  "",     INDEX('Inputs_Metric 31'!$T$6:$T$141,MATCH($J880,'Inputs_Metric 31'!$S$6:$S$141,0))="CDL_Rev"),                 "No Mapped Crop",                  INDEX('Inputs_Metric 31'!$T$6:$T$141,MATCH($J880,'Inputs_Metric 31'!$S$6:$S$141,0)   )   )
       )</f>
        <v>No Data</v>
      </c>
      <c r="N880" s="120" t="str">
        <f>IF(J880=0,"No Data",
IF(   OR(     INDEX('Inputs_Metric 31'!$U$6:$U$141,MATCH($J880,'Inputs_Metric 31'!$S$6:$S$141,0))="",     INDEX('Inputs_Metric 31'!$U$6:$U$141,MATCH($J880,'Inputs_Metric 31'!$S$6:$S$141,0))="CDL_Rev"  ),     "No Mapped Crop",INDEX('Inputs_Metric 31'!$U$6:$U$141,MATCH($J880,'Inputs_Metric 31'!$S$6:$S$141,0))))</f>
        <v>No Data</v>
      </c>
      <c r="O880" s="102" t="e">
        <f>IF(N880="No Mapped Crop","",'Inputs_Metric 31'!$H$43*INDEX('Inputs_Metric 31'!$D$6:$D$109,MATCH(CONCATENATE(N880,H880),'Inputs_Metric 31'!$E$6:$E$109,0)))</f>
        <v>#N/A</v>
      </c>
      <c r="P880" s="175" t="e">
        <f>IF(M880="No Mapped Crop","",INDEX('Inputs_Metric 31'!$M$7:$O$26,MATCH(M880,'Inputs_Metric 31'!$G$7:$G$26,0),MATCH('Inputs_Metric 31'!$H$44,'Inputs_Metric 31'!$M$6:$O$6,0)))</f>
        <v>#N/A</v>
      </c>
      <c r="Q880" s="184" t="e">
        <f t="shared" si="46"/>
        <v>#N/A</v>
      </c>
      <c r="R880" s="184" t="e">
        <f t="shared" si="47"/>
        <v>#N/A</v>
      </c>
    </row>
    <row r="881" spans="3:18" x14ac:dyDescent="0.25">
      <c r="C881">
        <f t="shared" si="45"/>
        <v>10</v>
      </c>
      <c r="D881">
        <f>COUNTIF($F$4:F881,F881)</f>
        <v>696</v>
      </c>
      <c r="E881" s="40">
        <f>'Agricultural Data'!C881</f>
        <v>0</v>
      </c>
      <c r="F881" s="40">
        <f>'Agricultural Data'!D881</f>
        <v>0</v>
      </c>
      <c r="G881" s="40">
        <f>'Agricultural Data'!E881</f>
        <v>0</v>
      </c>
      <c r="H881" s="38">
        <f>'Agricultural Data'!F881</f>
        <v>0</v>
      </c>
      <c r="I881" s="38">
        <f>'Agricultural Data'!G881</f>
        <v>0</v>
      </c>
      <c r="J881" s="38">
        <f>'Agricultural Data'!H881</f>
        <v>0</v>
      </c>
      <c r="K881" s="118">
        <f>'Agricultural Data'!I881</f>
        <v>0</v>
      </c>
      <c r="L881" s="121">
        <f>'Agricultural Data'!J881</f>
        <v>0</v>
      </c>
      <c r="M881" s="120" t="str">
        <f>IF(J881=0,"No Data",
IF(     OR(   INDEX('Inputs_Metric 31'!$T$6:$T$141,  MATCH($J881,'Inputs_Metric 31'!$S$6:$S$141,0))  =  "",     INDEX('Inputs_Metric 31'!$T$6:$T$141,MATCH($J881,'Inputs_Metric 31'!$S$6:$S$141,0))="CDL_Rev"),                 "No Mapped Crop",                  INDEX('Inputs_Metric 31'!$T$6:$T$141,MATCH($J881,'Inputs_Metric 31'!$S$6:$S$141,0)   )   )
       )</f>
        <v>No Data</v>
      </c>
      <c r="N881" s="120" t="str">
        <f>IF(J881=0,"No Data",
IF(   OR(     INDEX('Inputs_Metric 31'!$U$6:$U$141,MATCH($J881,'Inputs_Metric 31'!$S$6:$S$141,0))="",     INDEX('Inputs_Metric 31'!$U$6:$U$141,MATCH($J881,'Inputs_Metric 31'!$S$6:$S$141,0))="CDL_Rev"  ),     "No Mapped Crop",INDEX('Inputs_Metric 31'!$U$6:$U$141,MATCH($J881,'Inputs_Metric 31'!$S$6:$S$141,0))))</f>
        <v>No Data</v>
      </c>
      <c r="O881" s="102" t="e">
        <f>IF(N881="No Mapped Crop","",'Inputs_Metric 31'!$H$43*INDEX('Inputs_Metric 31'!$D$6:$D$109,MATCH(CONCATENATE(N881,H881),'Inputs_Metric 31'!$E$6:$E$109,0)))</f>
        <v>#N/A</v>
      </c>
      <c r="P881" s="175" t="e">
        <f>IF(M881="No Mapped Crop","",INDEX('Inputs_Metric 31'!$M$7:$O$26,MATCH(M881,'Inputs_Metric 31'!$G$7:$G$26,0),MATCH('Inputs_Metric 31'!$H$44,'Inputs_Metric 31'!$M$6:$O$6,0)))</f>
        <v>#N/A</v>
      </c>
      <c r="Q881" s="184" t="e">
        <f t="shared" si="46"/>
        <v>#N/A</v>
      </c>
      <c r="R881" s="184" t="e">
        <f t="shared" si="47"/>
        <v>#N/A</v>
      </c>
    </row>
    <row r="882" spans="3:18" x14ac:dyDescent="0.25">
      <c r="C882">
        <f t="shared" si="45"/>
        <v>10</v>
      </c>
      <c r="D882">
        <f>COUNTIF($F$4:F882,F882)</f>
        <v>697</v>
      </c>
      <c r="E882" s="40">
        <f>'Agricultural Data'!C882</f>
        <v>0</v>
      </c>
      <c r="F882" s="40">
        <f>'Agricultural Data'!D882</f>
        <v>0</v>
      </c>
      <c r="G882" s="40">
        <f>'Agricultural Data'!E882</f>
        <v>0</v>
      </c>
      <c r="H882" s="38">
        <f>'Agricultural Data'!F882</f>
        <v>0</v>
      </c>
      <c r="I882" s="38">
        <f>'Agricultural Data'!G882</f>
        <v>0</v>
      </c>
      <c r="J882" s="38">
        <f>'Agricultural Data'!H882</f>
        <v>0</v>
      </c>
      <c r="K882" s="118">
        <f>'Agricultural Data'!I882</f>
        <v>0</v>
      </c>
      <c r="L882" s="121">
        <f>'Agricultural Data'!J882</f>
        <v>0</v>
      </c>
      <c r="M882" s="120" t="str">
        <f>IF(J882=0,"No Data",
IF(     OR(   INDEX('Inputs_Metric 31'!$T$6:$T$141,  MATCH($J882,'Inputs_Metric 31'!$S$6:$S$141,0))  =  "",     INDEX('Inputs_Metric 31'!$T$6:$T$141,MATCH($J882,'Inputs_Metric 31'!$S$6:$S$141,0))="CDL_Rev"),                 "No Mapped Crop",                  INDEX('Inputs_Metric 31'!$T$6:$T$141,MATCH($J882,'Inputs_Metric 31'!$S$6:$S$141,0)   )   )
       )</f>
        <v>No Data</v>
      </c>
      <c r="N882" s="120" t="str">
        <f>IF(J882=0,"No Data",
IF(   OR(     INDEX('Inputs_Metric 31'!$U$6:$U$141,MATCH($J882,'Inputs_Metric 31'!$S$6:$S$141,0))="",     INDEX('Inputs_Metric 31'!$U$6:$U$141,MATCH($J882,'Inputs_Metric 31'!$S$6:$S$141,0))="CDL_Rev"  ),     "No Mapped Crop",INDEX('Inputs_Metric 31'!$U$6:$U$141,MATCH($J882,'Inputs_Metric 31'!$S$6:$S$141,0))))</f>
        <v>No Data</v>
      </c>
      <c r="O882" s="102" t="e">
        <f>IF(N882="No Mapped Crop","",'Inputs_Metric 31'!$H$43*INDEX('Inputs_Metric 31'!$D$6:$D$109,MATCH(CONCATENATE(N882,H882),'Inputs_Metric 31'!$E$6:$E$109,0)))</f>
        <v>#N/A</v>
      </c>
      <c r="P882" s="175" t="e">
        <f>IF(M882="No Mapped Crop","",INDEX('Inputs_Metric 31'!$M$7:$O$26,MATCH(M882,'Inputs_Metric 31'!$G$7:$G$26,0),MATCH('Inputs_Metric 31'!$H$44,'Inputs_Metric 31'!$M$6:$O$6,0)))</f>
        <v>#N/A</v>
      </c>
      <c r="Q882" s="184" t="e">
        <f t="shared" si="46"/>
        <v>#N/A</v>
      </c>
      <c r="R882" s="184" t="e">
        <f t="shared" si="47"/>
        <v>#N/A</v>
      </c>
    </row>
    <row r="883" spans="3:18" x14ac:dyDescent="0.25">
      <c r="C883">
        <f t="shared" si="45"/>
        <v>10</v>
      </c>
      <c r="D883">
        <f>COUNTIF($F$4:F883,F883)</f>
        <v>698</v>
      </c>
      <c r="E883" s="40">
        <f>'Agricultural Data'!C883</f>
        <v>0</v>
      </c>
      <c r="F883" s="40">
        <f>'Agricultural Data'!D883</f>
        <v>0</v>
      </c>
      <c r="G883" s="40">
        <f>'Agricultural Data'!E883</f>
        <v>0</v>
      </c>
      <c r="H883" s="38">
        <f>'Agricultural Data'!F883</f>
        <v>0</v>
      </c>
      <c r="I883" s="38">
        <f>'Agricultural Data'!G883</f>
        <v>0</v>
      </c>
      <c r="J883" s="38">
        <f>'Agricultural Data'!H883</f>
        <v>0</v>
      </c>
      <c r="K883" s="118">
        <f>'Agricultural Data'!I883</f>
        <v>0</v>
      </c>
      <c r="L883" s="121">
        <f>'Agricultural Data'!J883</f>
        <v>0</v>
      </c>
      <c r="M883" s="120" t="str">
        <f>IF(J883=0,"No Data",
IF(     OR(   INDEX('Inputs_Metric 31'!$T$6:$T$141,  MATCH($J883,'Inputs_Metric 31'!$S$6:$S$141,0))  =  "",     INDEX('Inputs_Metric 31'!$T$6:$T$141,MATCH($J883,'Inputs_Metric 31'!$S$6:$S$141,0))="CDL_Rev"),                 "No Mapped Crop",                  INDEX('Inputs_Metric 31'!$T$6:$T$141,MATCH($J883,'Inputs_Metric 31'!$S$6:$S$141,0)   )   )
       )</f>
        <v>No Data</v>
      </c>
      <c r="N883" s="120" t="str">
        <f>IF(J883=0,"No Data",
IF(   OR(     INDEX('Inputs_Metric 31'!$U$6:$U$141,MATCH($J883,'Inputs_Metric 31'!$S$6:$S$141,0))="",     INDEX('Inputs_Metric 31'!$U$6:$U$141,MATCH($J883,'Inputs_Metric 31'!$S$6:$S$141,0))="CDL_Rev"  ),     "No Mapped Crop",INDEX('Inputs_Metric 31'!$U$6:$U$141,MATCH($J883,'Inputs_Metric 31'!$S$6:$S$141,0))))</f>
        <v>No Data</v>
      </c>
      <c r="O883" s="102" t="e">
        <f>IF(N883="No Mapped Crop","",'Inputs_Metric 31'!$H$43*INDEX('Inputs_Metric 31'!$D$6:$D$109,MATCH(CONCATENATE(N883,H883),'Inputs_Metric 31'!$E$6:$E$109,0)))</f>
        <v>#N/A</v>
      </c>
      <c r="P883" s="175" t="e">
        <f>IF(M883="No Mapped Crop","",INDEX('Inputs_Metric 31'!$M$7:$O$26,MATCH(M883,'Inputs_Metric 31'!$G$7:$G$26,0),MATCH('Inputs_Metric 31'!$H$44,'Inputs_Metric 31'!$M$6:$O$6,0)))</f>
        <v>#N/A</v>
      </c>
      <c r="Q883" s="184" t="e">
        <f t="shared" si="46"/>
        <v>#N/A</v>
      </c>
      <c r="R883" s="184" t="e">
        <f t="shared" si="47"/>
        <v>#N/A</v>
      </c>
    </row>
    <row r="884" spans="3:18" x14ac:dyDescent="0.25">
      <c r="C884">
        <f t="shared" si="45"/>
        <v>10</v>
      </c>
      <c r="D884">
        <f>COUNTIF($F$4:F884,F884)</f>
        <v>699</v>
      </c>
      <c r="E884" s="40">
        <f>'Agricultural Data'!C884</f>
        <v>0</v>
      </c>
      <c r="F884" s="40">
        <f>'Agricultural Data'!D884</f>
        <v>0</v>
      </c>
      <c r="G884" s="40">
        <f>'Agricultural Data'!E884</f>
        <v>0</v>
      </c>
      <c r="H884" s="38">
        <f>'Agricultural Data'!F884</f>
        <v>0</v>
      </c>
      <c r="I884" s="38">
        <f>'Agricultural Data'!G884</f>
        <v>0</v>
      </c>
      <c r="J884" s="38">
        <f>'Agricultural Data'!H884</f>
        <v>0</v>
      </c>
      <c r="K884" s="118">
        <f>'Agricultural Data'!I884</f>
        <v>0</v>
      </c>
      <c r="L884" s="121">
        <f>'Agricultural Data'!J884</f>
        <v>0</v>
      </c>
      <c r="M884" s="120" t="str">
        <f>IF(J884=0,"No Data",
IF(     OR(   INDEX('Inputs_Metric 31'!$T$6:$T$141,  MATCH($J884,'Inputs_Metric 31'!$S$6:$S$141,0))  =  "",     INDEX('Inputs_Metric 31'!$T$6:$T$141,MATCH($J884,'Inputs_Metric 31'!$S$6:$S$141,0))="CDL_Rev"),                 "No Mapped Crop",                  INDEX('Inputs_Metric 31'!$T$6:$T$141,MATCH($J884,'Inputs_Metric 31'!$S$6:$S$141,0)   )   )
       )</f>
        <v>No Data</v>
      </c>
      <c r="N884" s="120" t="str">
        <f>IF(J884=0,"No Data",
IF(   OR(     INDEX('Inputs_Metric 31'!$U$6:$U$141,MATCH($J884,'Inputs_Metric 31'!$S$6:$S$141,0))="",     INDEX('Inputs_Metric 31'!$U$6:$U$141,MATCH($J884,'Inputs_Metric 31'!$S$6:$S$141,0))="CDL_Rev"  ),     "No Mapped Crop",INDEX('Inputs_Metric 31'!$U$6:$U$141,MATCH($J884,'Inputs_Metric 31'!$S$6:$S$141,0))))</f>
        <v>No Data</v>
      </c>
      <c r="O884" s="102" t="e">
        <f>IF(N884="No Mapped Crop","",'Inputs_Metric 31'!$H$43*INDEX('Inputs_Metric 31'!$D$6:$D$109,MATCH(CONCATENATE(N884,H884),'Inputs_Metric 31'!$E$6:$E$109,0)))</f>
        <v>#N/A</v>
      </c>
      <c r="P884" s="175" t="e">
        <f>IF(M884="No Mapped Crop","",INDEX('Inputs_Metric 31'!$M$7:$O$26,MATCH(M884,'Inputs_Metric 31'!$G$7:$G$26,0),MATCH('Inputs_Metric 31'!$H$44,'Inputs_Metric 31'!$M$6:$O$6,0)))</f>
        <v>#N/A</v>
      </c>
      <c r="Q884" s="184" t="e">
        <f t="shared" si="46"/>
        <v>#N/A</v>
      </c>
      <c r="R884" s="184" t="e">
        <f t="shared" si="47"/>
        <v>#N/A</v>
      </c>
    </row>
    <row r="885" spans="3:18" x14ac:dyDescent="0.25">
      <c r="C885">
        <f t="shared" si="45"/>
        <v>10</v>
      </c>
      <c r="D885">
        <f>COUNTIF($F$4:F885,F885)</f>
        <v>700</v>
      </c>
      <c r="E885" s="40">
        <f>'Agricultural Data'!C885</f>
        <v>0</v>
      </c>
      <c r="F885" s="40">
        <f>'Agricultural Data'!D885</f>
        <v>0</v>
      </c>
      <c r="G885" s="40">
        <f>'Agricultural Data'!E885</f>
        <v>0</v>
      </c>
      <c r="H885" s="38">
        <f>'Agricultural Data'!F885</f>
        <v>0</v>
      </c>
      <c r="I885" s="38">
        <f>'Agricultural Data'!G885</f>
        <v>0</v>
      </c>
      <c r="J885" s="38">
        <f>'Agricultural Data'!H885</f>
        <v>0</v>
      </c>
      <c r="K885" s="118">
        <f>'Agricultural Data'!I885</f>
        <v>0</v>
      </c>
      <c r="L885" s="121">
        <f>'Agricultural Data'!J885</f>
        <v>0</v>
      </c>
      <c r="M885" s="120" t="str">
        <f>IF(J885=0,"No Data",
IF(     OR(   INDEX('Inputs_Metric 31'!$T$6:$T$141,  MATCH($J885,'Inputs_Metric 31'!$S$6:$S$141,0))  =  "",     INDEX('Inputs_Metric 31'!$T$6:$T$141,MATCH($J885,'Inputs_Metric 31'!$S$6:$S$141,0))="CDL_Rev"),                 "No Mapped Crop",                  INDEX('Inputs_Metric 31'!$T$6:$T$141,MATCH($J885,'Inputs_Metric 31'!$S$6:$S$141,0)   )   )
       )</f>
        <v>No Data</v>
      </c>
      <c r="N885" s="120" t="str">
        <f>IF(J885=0,"No Data",
IF(   OR(     INDEX('Inputs_Metric 31'!$U$6:$U$141,MATCH($J885,'Inputs_Metric 31'!$S$6:$S$141,0))="",     INDEX('Inputs_Metric 31'!$U$6:$U$141,MATCH($J885,'Inputs_Metric 31'!$S$6:$S$141,0))="CDL_Rev"  ),     "No Mapped Crop",INDEX('Inputs_Metric 31'!$U$6:$U$141,MATCH($J885,'Inputs_Metric 31'!$S$6:$S$141,0))))</f>
        <v>No Data</v>
      </c>
      <c r="O885" s="102" t="e">
        <f>IF(N885="No Mapped Crop","",'Inputs_Metric 31'!$H$43*INDEX('Inputs_Metric 31'!$D$6:$D$109,MATCH(CONCATENATE(N885,H885),'Inputs_Metric 31'!$E$6:$E$109,0)))</f>
        <v>#N/A</v>
      </c>
      <c r="P885" s="175" t="e">
        <f>IF(M885="No Mapped Crop","",INDEX('Inputs_Metric 31'!$M$7:$O$26,MATCH(M885,'Inputs_Metric 31'!$G$7:$G$26,0),MATCH('Inputs_Metric 31'!$H$44,'Inputs_Metric 31'!$M$6:$O$6,0)))</f>
        <v>#N/A</v>
      </c>
      <c r="Q885" s="184" t="e">
        <f t="shared" si="46"/>
        <v>#N/A</v>
      </c>
      <c r="R885" s="184" t="e">
        <f t="shared" si="47"/>
        <v>#N/A</v>
      </c>
    </row>
    <row r="886" spans="3:18" x14ac:dyDescent="0.25">
      <c r="C886">
        <f t="shared" si="45"/>
        <v>10</v>
      </c>
      <c r="D886">
        <f>COUNTIF($F$4:F886,F886)</f>
        <v>701</v>
      </c>
      <c r="E886" s="40">
        <f>'Agricultural Data'!C886</f>
        <v>0</v>
      </c>
      <c r="F886" s="40">
        <f>'Agricultural Data'!D886</f>
        <v>0</v>
      </c>
      <c r="G886" s="40">
        <f>'Agricultural Data'!E886</f>
        <v>0</v>
      </c>
      <c r="H886" s="38">
        <f>'Agricultural Data'!F886</f>
        <v>0</v>
      </c>
      <c r="I886" s="38">
        <f>'Agricultural Data'!G886</f>
        <v>0</v>
      </c>
      <c r="J886" s="38">
        <f>'Agricultural Data'!H886</f>
        <v>0</v>
      </c>
      <c r="K886" s="118">
        <f>'Agricultural Data'!I886</f>
        <v>0</v>
      </c>
      <c r="L886" s="121">
        <f>'Agricultural Data'!J886</f>
        <v>0</v>
      </c>
      <c r="M886" s="120" t="str">
        <f>IF(J886=0,"No Data",
IF(     OR(   INDEX('Inputs_Metric 31'!$T$6:$T$141,  MATCH($J886,'Inputs_Metric 31'!$S$6:$S$141,0))  =  "",     INDEX('Inputs_Metric 31'!$T$6:$T$141,MATCH($J886,'Inputs_Metric 31'!$S$6:$S$141,0))="CDL_Rev"),                 "No Mapped Crop",                  INDEX('Inputs_Metric 31'!$T$6:$T$141,MATCH($J886,'Inputs_Metric 31'!$S$6:$S$141,0)   )   )
       )</f>
        <v>No Data</v>
      </c>
      <c r="N886" s="120" t="str">
        <f>IF(J886=0,"No Data",
IF(   OR(     INDEX('Inputs_Metric 31'!$U$6:$U$141,MATCH($J886,'Inputs_Metric 31'!$S$6:$S$141,0))="",     INDEX('Inputs_Metric 31'!$U$6:$U$141,MATCH($J886,'Inputs_Metric 31'!$S$6:$S$141,0))="CDL_Rev"  ),     "No Mapped Crop",INDEX('Inputs_Metric 31'!$U$6:$U$141,MATCH($J886,'Inputs_Metric 31'!$S$6:$S$141,0))))</f>
        <v>No Data</v>
      </c>
      <c r="O886" s="102" t="e">
        <f>IF(N886="No Mapped Crop","",'Inputs_Metric 31'!$H$43*INDEX('Inputs_Metric 31'!$D$6:$D$109,MATCH(CONCATENATE(N886,H886),'Inputs_Metric 31'!$E$6:$E$109,0)))</f>
        <v>#N/A</v>
      </c>
      <c r="P886" s="175" t="e">
        <f>IF(M886="No Mapped Crop","",INDEX('Inputs_Metric 31'!$M$7:$O$26,MATCH(M886,'Inputs_Metric 31'!$G$7:$G$26,0),MATCH('Inputs_Metric 31'!$H$44,'Inputs_Metric 31'!$M$6:$O$6,0)))</f>
        <v>#N/A</v>
      </c>
      <c r="Q886" s="184" t="e">
        <f t="shared" si="46"/>
        <v>#N/A</v>
      </c>
      <c r="R886" s="184" t="e">
        <f t="shared" si="47"/>
        <v>#N/A</v>
      </c>
    </row>
    <row r="887" spans="3:18" x14ac:dyDescent="0.25">
      <c r="C887">
        <f t="shared" si="45"/>
        <v>10</v>
      </c>
      <c r="D887">
        <f>COUNTIF($F$4:F887,F887)</f>
        <v>702</v>
      </c>
      <c r="E887" s="40">
        <f>'Agricultural Data'!C887</f>
        <v>0</v>
      </c>
      <c r="F887" s="40">
        <f>'Agricultural Data'!D887</f>
        <v>0</v>
      </c>
      <c r="G887" s="40">
        <f>'Agricultural Data'!E887</f>
        <v>0</v>
      </c>
      <c r="H887" s="38">
        <f>'Agricultural Data'!F887</f>
        <v>0</v>
      </c>
      <c r="I887" s="38">
        <f>'Agricultural Data'!G887</f>
        <v>0</v>
      </c>
      <c r="J887" s="38">
        <f>'Agricultural Data'!H887</f>
        <v>0</v>
      </c>
      <c r="K887" s="118">
        <f>'Agricultural Data'!I887</f>
        <v>0</v>
      </c>
      <c r="L887" s="121">
        <f>'Agricultural Data'!J887</f>
        <v>0</v>
      </c>
      <c r="M887" s="120" t="str">
        <f>IF(J887=0,"No Data",
IF(     OR(   INDEX('Inputs_Metric 31'!$T$6:$T$141,  MATCH($J887,'Inputs_Metric 31'!$S$6:$S$141,0))  =  "",     INDEX('Inputs_Metric 31'!$T$6:$T$141,MATCH($J887,'Inputs_Metric 31'!$S$6:$S$141,0))="CDL_Rev"),                 "No Mapped Crop",                  INDEX('Inputs_Metric 31'!$T$6:$T$141,MATCH($J887,'Inputs_Metric 31'!$S$6:$S$141,0)   )   )
       )</f>
        <v>No Data</v>
      </c>
      <c r="N887" s="120" t="str">
        <f>IF(J887=0,"No Data",
IF(   OR(     INDEX('Inputs_Metric 31'!$U$6:$U$141,MATCH($J887,'Inputs_Metric 31'!$S$6:$S$141,0))="",     INDEX('Inputs_Metric 31'!$U$6:$U$141,MATCH($J887,'Inputs_Metric 31'!$S$6:$S$141,0))="CDL_Rev"  ),     "No Mapped Crop",INDEX('Inputs_Metric 31'!$U$6:$U$141,MATCH($J887,'Inputs_Metric 31'!$S$6:$S$141,0))))</f>
        <v>No Data</v>
      </c>
      <c r="O887" s="102" t="e">
        <f>IF(N887="No Mapped Crop","",'Inputs_Metric 31'!$H$43*INDEX('Inputs_Metric 31'!$D$6:$D$109,MATCH(CONCATENATE(N887,H887),'Inputs_Metric 31'!$E$6:$E$109,0)))</f>
        <v>#N/A</v>
      </c>
      <c r="P887" s="175" t="e">
        <f>IF(M887="No Mapped Crop","",INDEX('Inputs_Metric 31'!$M$7:$O$26,MATCH(M887,'Inputs_Metric 31'!$G$7:$G$26,0),MATCH('Inputs_Metric 31'!$H$44,'Inputs_Metric 31'!$M$6:$O$6,0)))</f>
        <v>#N/A</v>
      </c>
      <c r="Q887" s="184" t="e">
        <f t="shared" si="46"/>
        <v>#N/A</v>
      </c>
      <c r="R887" s="184" t="e">
        <f t="shared" si="47"/>
        <v>#N/A</v>
      </c>
    </row>
    <row r="888" spans="3:18" x14ac:dyDescent="0.25">
      <c r="C888">
        <f t="shared" si="45"/>
        <v>10</v>
      </c>
      <c r="D888">
        <f>COUNTIF($F$4:F888,F888)</f>
        <v>703</v>
      </c>
      <c r="E888" s="40">
        <f>'Agricultural Data'!C888</f>
        <v>0</v>
      </c>
      <c r="F888" s="40">
        <f>'Agricultural Data'!D888</f>
        <v>0</v>
      </c>
      <c r="G888" s="40">
        <f>'Agricultural Data'!E888</f>
        <v>0</v>
      </c>
      <c r="H888" s="38">
        <f>'Agricultural Data'!F888</f>
        <v>0</v>
      </c>
      <c r="I888" s="38">
        <f>'Agricultural Data'!G888</f>
        <v>0</v>
      </c>
      <c r="J888" s="38">
        <f>'Agricultural Data'!H888</f>
        <v>0</v>
      </c>
      <c r="K888" s="118">
        <f>'Agricultural Data'!I888</f>
        <v>0</v>
      </c>
      <c r="L888" s="121">
        <f>'Agricultural Data'!J888</f>
        <v>0</v>
      </c>
      <c r="M888" s="120" t="str">
        <f>IF(J888=0,"No Data",
IF(     OR(   INDEX('Inputs_Metric 31'!$T$6:$T$141,  MATCH($J888,'Inputs_Metric 31'!$S$6:$S$141,0))  =  "",     INDEX('Inputs_Metric 31'!$T$6:$T$141,MATCH($J888,'Inputs_Metric 31'!$S$6:$S$141,0))="CDL_Rev"),                 "No Mapped Crop",                  INDEX('Inputs_Metric 31'!$T$6:$T$141,MATCH($J888,'Inputs_Metric 31'!$S$6:$S$141,0)   )   )
       )</f>
        <v>No Data</v>
      </c>
      <c r="N888" s="120" t="str">
        <f>IF(J888=0,"No Data",
IF(   OR(     INDEX('Inputs_Metric 31'!$U$6:$U$141,MATCH($J888,'Inputs_Metric 31'!$S$6:$S$141,0))="",     INDEX('Inputs_Metric 31'!$U$6:$U$141,MATCH($J888,'Inputs_Metric 31'!$S$6:$S$141,0))="CDL_Rev"  ),     "No Mapped Crop",INDEX('Inputs_Metric 31'!$U$6:$U$141,MATCH($J888,'Inputs_Metric 31'!$S$6:$S$141,0))))</f>
        <v>No Data</v>
      </c>
      <c r="O888" s="102" t="e">
        <f>IF(N888="No Mapped Crop","",'Inputs_Metric 31'!$H$43*INDEX('Inputs_Metric 31'!$D$6:$D$109,MATCH(CONCATENATE(N888,H888),'Inputs_Metric 31'!$E$6:$E$109,0)))</f>
        <v>#N/A</v>
      </c>
      <c r="P888" s="175" t="e">
        <f>IF(M888="No Mapped Crop","",INDEX('Inputs_Metric 31'!$M$7:$O$26,MATCH(M888,'Inputs_Metric 31'!$G$7:$G$26,0),MATCH('Inputs_Metric 31'!$H$44,'Inputs_Metric 31'!$M$6:$O$6,0)))</f>
        <v>#N/A</v>
      </c>
      <c r="Q888" s="184" t="e">
        <f t="shared" si="46"/>
        <v>#N/A</v>
      </c>
      <c r="R888" s="184" t="e">
        <f t="shared" si="47"/>
        <v>#N/A</v>
      </c>
    </row>
    <row r="889" spans="3:18" x14ac:dyDescent="0.25">
      <c r="C889">
        <f t="shared" si="45"/>
        <v>10</v>
      </c>
      <c r="D889">
        <f>COUNTIF($F$4:F889,F889)</f>
        <v>704</v>
      </c>
      <c r="E889" s="40">
        <f>'Agricultural Data'!C889</f>
        <v>0</v>
      </c>
      <c r="F889" s="40">
        <f>'Agricultural Data'!D889</f>
        <v>0</v>
      </c>
      <c r="G889" s="40">
        <f>'Agricultural Data'!E889</f>
        <v>0</v>
      </c>
      <c r="H889" s="38">
        <f>'Agricultural Data'!F889</f>
        <v>0</v>
      </c>
      <c r="I889" s="38">
        <f>'Agricultural Data'!G889</f>
        <v>0</v>
      </c>
      <c r="J889" s="38">
        <f>'Agricultural Data'!H889</f>
        <v>0</v>
      </c>
      <c r="K889" s="118">
        <f>'Agricultural Data'!I889</f>
        <v>0</v>
      </c>
      <c r="L889" s="121">
        <f>'Agricultural Data'!J889</f>
        <v>0</v>
      </c>
      <c r="M889" s="120" t="str">
        <f>IF(J889=0,"No Data",
IF(     OR(   INDEX('Inputs_Metric 31'!$T$6:$T$141,  MATCH($J889,'Inputs_Metric 31'!$S$6:$S$141,0))  =  "",     INDEX('Inputs_Metric 31'!$T$6:$T$141,MATCH($J889,'Inputs_Metric 31'!$S$6:$S$141,0))="CDL_Rev"),                 "No Mapped Crop",                  INDEX('Inputs_Metric 31'!$T$6:$T$141,MATCH($J889,'Inputs_Metric 31'!$S$6:$S$141,0)   )   )
       )</f>
        <v>No Data</v>
      </c>
      <c r="N889" s="120" t="str">
        <f>IF(J889=0,"No Data",
IF(   OR(     INDEX('Inputs_Metric 31'!$U$6:$U$141,MATCH($J889,'Inputs_Metric 31'!$S$6:$S$141,0))="",     INDEX('Inputs_Metric 31'!$U$6:$U$141,MATCH($J889,'Inputs_Metric 31'!$S$6:$S$141,0))="CDL_Rev"  ),     "No Mapped Crop",INDEX('Inputs_Metric 31'!$U$6:$U$141,MATCH($J889,'Inputs_Metric 31'!$S$6:$S$141,0))))</f>
        <v>No Data</v>
      </c>
      <c r="O889" s="102" t="e">
        <f>IF(N889="No Mapped Crop","",'Inputs_Metric 31'!$H$43*INDEX('Inputs_Metric 31'!$D$6:$D$109,MATCH(CONCATENATE(N889,H889),'Inputs_Metric 31'!$E$6:$E$109,0)))</f>
        <v>#N/A</v>
      </c>
      <c r="P889" s="175" t="e">
        <f>IF(M889="No Mapped Crop","",INDEX('Inputs_Metric 31'!$M$7:$O$26,MATCH(M889,'Inputs_Metric 31'!$G$7:$G$26,0),MATCH('Inputs_Metric 31'!$H$44,'Inputs_Metric 31'!$M$6:$O$6,0)))</f>
        <v>#N/A</v>
      </c>
      <c r="Q889" s="184" t="e">
        <f t="shared" si="46"/>
        <v>#N/A</v>
      </c>
      <c r="R889" s="184" t="e">
        <f t="shared" si="47"/>
        <v>#N/A</v>
      </c>
    </row>
    <row r="890" spans="3:18" x14ac:dyDescent="0.25">
      <c r="C890">
        <f t="shared" si="45"/>
        <v>10</v>
      </c>
      <c r="D890">
        <f>COUNTIF($F$4:F890,F890)</f>
        <v>705</v>
      </c>
      <c r="E890" s="40">
        <f>'Agricultural Data'!C890</f>
        <v>0</v>
      </c>
      <c r="F890" s="40">
        <f>'Agricultural Data'!D890</f>
        <v>0</v>
      </c>
      <c r="G890" s="40">
        <f>'Agricultural Data'!E890</f>
        <v>0</v>
      </c>
      <c r="H890" s="38">
        <f>'Agricultural Data'!F890</f>
        <v>0</v>
      </c>
      <c r="I890" s="38">
        <f>'Agricultural Data'!G890</f>
        <v>0</v>
      </c>
      <c r="J890" s="38">
        <f>'Agricultural Data'!H890</f>
        <v>0</v>
      </c>
      <c r="K890" s="118">
        <f>'Agricultural Data'!I890</f>
        <v>0</v>
      </c>
      <c r="L890" s="121">
        <f>'Agricultural Data'!J890</f>
        <v>0</v>
      </c>
      <c r="M890" s="120" t="str">
        <f>IF(J890=0,"No Data",
IF(     OR(   INDEX('Inputs_Metric 31'!$T$6:$T$141,  MATCH($J890,'Inputs_Metric 31'!$S$6:$S$141,0))  =  "",     INDEX('Inputs_Metric 31'!$T$6:$T$141,MATCH($J890,'Inputs_Metric 31'!$S$6:$S$141,0))="CDL_Rev"),                 "No Mapped Crop",                  INDEX('Inputs_Metric 31'!$T$6:$T$141,MATCH($J890,'Inputs_Metric 31'!$S$6:$S$141,0)   )   )
       )</f>
        <v>No Data</v>
      </c>
      <c r="N890" s="120" t="str">
        <f>IF(J890=0,"No Data",
IF(   OR(     INDEX('Inputs_Metric 31'!$U$6:$U$141,MATCH($J890,'Inputs_Metric 31'!$S$6:$S$141,0))="",     INDEX('Inputs_Metric 31'!$U$6:$U$141,MATCH($J890,'Inputs_Metric 31'!$S$6:$S$141,0))="CDL_Rev"  ),     "No Mapped Crop",INDEX('Inputs_Metric 31'!$U$6:$U$141,MATCH($J890,'Inputs_Metric 31'!$S$6:$S$141,0))))</f>
        <v>No Data</v>
      </c>
      <c r="O890" s="102" t="e">
        <f>IF(N890="No Mapped Crop","",'Inputs_Metric 31'!$H$43*INDEX('Inputs_Metric 31'!$D$6:$D$109,MATCH(CONCATENATE(N890,H890),'Inputs_Metric 31'!$E$6:$E$109,0)))</f>
        <v>#N/A</v>
      </c>
      <c r="P890" s="175" t="e">
        <f>IF(M890="No Mapped Crop","",INDEX('Inputs_Metric 31'!$M$7:$O$26,MATCH(M890,'Inputs_Metric 31'!$G$7:$G$26,0),MATCH('Inputs_Metric 31'!$H$44,'Inputs_Metric 31'!$M$6:$O$6,0)))</f>
        <v>#N/A</v>
      </c>
      <c r="Q890" s="184" t="e">
        <f t="shared" si="46"/>
        <v>#N/A</v>
      </c>
      <c r="R890" s="184" t="e">
        <f t="shared" si="47"/>
        <v>#N/A</v>
      </c>
    </row>
    <row r="891" spans="3:18" x14ac:dyDescent="0.25">
      <c r="C891">
        <f t="shared" si="45"/>
        <v>10</v>
      </c>
      <c r="D891">
        <f>COUNTIF($F$4:F891,F891)</f>
        <v>706</v>
      </c>
      <c r="E891" s="40">
        <f>'Agricultural Data'!C891</f>
        <v>0</v>
      </c>
      <c r="F891" s="40">
        <f>'Agricultural Data'!D891</f>
        <v>0</v>
      </c>
      <c r="G891" s="40">
        <f>'Agricultural Data'!E891</f>
        <v>0</v>
      </c>
      <c r="H891" s="38">
        <f>'Agricultural Data'!F891</f>
        <v>0</v>
      </c>
      <c r="I891" s="38">
        <f>'Agricultural Data'!G891</f>
        <v>0</v>
      </c>
      <c r="J891" s="38">
        <f>'Agricultural Data'!H891</f>
        <v>0</v>
      </c>
      <c r="K891" s="118">
        <f>'Agricultural Data'!I891</f>
        <v>0</v>
      </c>
      <c r="L891" s="121">
        <f>'Agricultural Data'!J891</f>
        <v>0</v>
      </c>
      <c r="M891" s="120" t="str">
        <f>IF(J891=0,"No Data",
IF(     OR(   INDEX('Inputs_Metric 31'!$T$6:$T$141,  MATCH($J891,'Inputs_Metric 31'!$S$6:$S$141,0))  =  "",     INDEX('Inputs_Metric 31'!$T$6:$T$141,MATCH($J891,'Inputs_Metric 31'!$S$6:$S$141,0))="CDL_Rev"),                 "No Mapped Crop",                  INDEX('Inputs_Metric 31'!$T$6:$T$141,MATCH($J891,'Inputs_Metric 31'!$S$6:$S$141,0)   )   )
       )</f>
        <v>No Data</v>
      </c>
      <c r="N891" s="120" t="str">
        <f>IF(J891=0,"No Data",
IF(   OR(     INDEX('Inputs_Metric 31'!$U$6:$U$141,MATCH($J891,'Inputs_Metric 31'!$S$6:$S$141,0))="",     INDEX('Inputs_Metric 31'!$U$6:$U$141,MATCH($J891,'Inputs_Metric 31'!$S$6:$S$141,0))="CDL_Rev"  ),     "No Mapped Crop",INDEX('Inputs_Metric 31'!$U$6:$U$141,MATCH($J891,'Inputs_Metric 31'!$S$6:$S$141,0))))</f>
        <v>No Data</v>
      </c>
      <c r="O891" s="102" t="e">
        <f>IF(N891="No Mapped Crop","",'Inputs_Metric 31'!$H$43*INDEX('Inputs_Metric 31'!$D$6:$D$109,MATCH(CONCATENATE(N891,H891),'Inputs_Metric 31'!$E$6:$E$109,0)))</f>
        <v>#N/A</v>
      </c>
      <c r="P891" s="175" t="e">
        <f>IF(M891="No Mapped Crop","",INDEX('Inputs_Metric 31'!$M$7:$O$26,MATCH(M891,'Inputs_Metric 31'!$G$7:$G$26,0),MATCH('Inputs_Metric 31'!$H$44,'Inputs_Metric 31'!$M$6:$O$6,0)))</f>
        <v>#N/A</v>
      </c>
      <c r="Q891" s="184" t="e">
        <f t="shared" si="46"/>
        <v>#N/A</v>
      </c>
      <c r="R891" s="184" t="e">
        <f t="shared" si="47"/>
        <v>#N/A</v>
      </c>
    </row>
    <row r="892" spans="3:18" x14ac:dyDescent="0.25">
      <c r="C892">
        <f t="shared" si="45"/>
        <v>10</v>
      </c>
      <c r="D892">
        <f>COUNTIF($F$4:F892,F892)</f>
        <v>707</v>
      </c>
      <c r="E892" s="40">
        <f>'Agricultural Data'!C892</f>
        <v>0</v>
      </c>
      <c r="F892" s="40">
        <f>'Agricultural Data'!D892</f>
        <v>0</v>
      </c>
      <c r="G892" s="40">
        <f>'Agricultural Data'!E892</f>
        <v>0</v>
      </c>
      <c r="H892" s="38">
        <f>'Agricultural Data'!F892</f>
        <v>0</v>
      </c>
      <c r="I892" s="38">
        <f>'Agricultural Data'!G892</f>
        <v>0</v>
      </c>
      <c r="J892" s="38">
        <f>'Agricultural Data'!H892</f>
        <v>0</v>
      </c>
      <c r="K892" s="118">
        <f>'Agricultural Data'!I892</f>
        <v>0</v>
      </c>
      <c r="L892" s="121">
        <f>'Agricultural Data'!J892</f>
        <v>0</v>
      </c>
      <c r="M892" s="120" t="str">
        <f>IF(J892=0,"No Data",
IF(     OR(   INDEX('Inputs_Metric 31'!$T$6:$T$141,  MATCH($J892,'Inputs_Metric 31'!$S$6:$S$141,0))  =  "",     INDEX('Inputs_Metric 31'!$T$6:$T$141,MATCH($J892,'Inputs_Metric 31'!$S$6:$S$141,0))="CDL_Rev"),                 "No Mapped Crop",                  INDEX('Inputs_Metric 31'!$T$6:$T$141,MATCH($J892,'Inputs_Metric 31'!$S$6:$S$141,0)   )   )
       )</f>
        <v>No Data</v>
      </c>
      <c r="N892" s="120" t="str">
        <f>IF(J892=0,"No Data",
IF(   OR(     INDEX('Inputs_Metric 31'!$U$6:$U$141,MATCH($J892,'Inputs_Metric 31'!$S$6:$S$141,0))="",     INDEX('Inputs_Metric 31'!$U$6:$U$141,MATCH($J892,'Inputs_Metric 31'!$S$6:$S$141,0))="CDL_Rev"  ),     "No Mapped Crop",INDEX('Inputs_Metric 31'!$U$6:$U$141,MATCH($J892,'Inputs_Metric 31'!$S$6:$S$141,0))))</f>
        <v>No Data</v>
      </c>
      <c r="O892" s="102" t="e">
        <f>IF(N892="No Mapped Crop","",'Inputs_Metric 31'!$H$43*INDEX('Inputs_Metric 31'!$D$6:$D$109,MATCH(CONCATENATE(N892,H892),'Inputs_Metric 31'!$E$6:$E$109,0)))</f>
        <v>#N/A</v>
      </c>
      <c r="P892" s="175" t="e">
        <f>IF(M892="No Mapped Crop","",INDEX('Inputs_Metric 31'!$M$7:$O$26,MATCH(M892,'Inputs_Metric 31'!$G$7:$G$26,0),MATCH('Inputs_Metric 31'!$H$44,'Inputs_Metric 31'!$M$6:$O$6,0)))</f>
        <v>#N/A</v>
      </c>
      <c r="Q892" s="184" t="e">
        <f t="shared" si="46"/>
        <v>#N/A</v>
      </c>
      <c r="R892" s="184" t="e">
        <f t="shared" si="47"/>
        <v>#N/A</v>
      </c>
    </row>
    <row r="893" spans="3:18" x14ac:dyDescent="0.25">
      <c r="C893">
        <f t="shared" si="45"/>
        <v>10</v>
      </c>
      <c r="D893">
        <f>COUNTIF($F$4:F893,F893)</f>
        <v>708</v>
      </c>
      <c r="E893" s="40">
        <f>'Agricultural Data'!C893</f>
        <v>0</v>
      </c>
      <c r="F893" s="40">
        <f>'Agricultural Data'!D893</f>
        <v>0</v>
      </c>
      <c r="G893" s="40">
        <f>'Agricultural Data'!E893</f>
        <v>0</v>
      </c>
      <c r="H893" s="38">
        <f>'Agricultural Data'!F893</f>
        <v>0</v>
      </c>
      <c r="I893" s="38">
        <f>'Agricultural Data'!G893</f>
        <v>0</v>
      </c>
      <c r="J893" s="38">
        <f>'Agricultural Data'!H893</f>
        <v>0</v>
      </c>
      <c r="K893" s="118">
        <f>'Agricultural Data'!I893</f>
        <v>0</v>
      </c>
      <c r="L893" s="121">
        <f>'Agricultural Data'!J893</f>
        <v>0</v>
      </c>
      <c r="M893" s="120" t="str">
        <f>IF(J893=0,"No Data",
IF(     OR(   INDEX('Inputs_Metric 31'!$T$6:$T$141,  MATCH($J893,'Inputs_Metric 31'!$S$6:$S$141,0))  =  "",     INDEX('Inputs_Metric 31'!$T$6:$T$141,MATCH($J893,'Inputs_Metric 31'!$S$6:$S$141,0))="CDL_Rev"),                 "No Mapped Crop",                  INDEX('Inputs_Metric 31'!$T$6:$T$141,MATCH($J893,'Inputs_Metric 31'!$S$6:$S$141,0)   )   )
       )</f>
        <v>No Data</v>
      </c>
      <c r="N893" s="120" t="str">
        <f>IF(J893=0,"No Data",
IF(   OR(     INDEX('Inputs_Metric 31'!$U$6:$U$141,MATCH($J893,'Inputs_Metric 31'!$S$6:$S$141,0))="",     INDEX('Inputs_Metric 31'!$U$6:$U$141,MATCH($J893,'Inputs_Metric 31'!$S$6:$S$141,0))="CDL_Rev"  ),     "No Mapped Crop",INDEX('Inputs_Metric 31'!$U$6:$U$141,MATCH($J893,'Inputs_Metric 31'!$S$6:$S$141,0))))</f>
        <v>No Data</v>
      </c>
      <c r="O893" s="102" t="e">
        <f>IF(N893="No Mapped Crop","",'Inputs_Metric 31'!$H$43*INDEX('Inputs_Metric 31'!$D$6:$D$109,MATCH(CONCATENATE(N893,H893),'Inputs_Metric 31'!$E$6:$E$109,0)))</f>
        <v>#N/A</v>
      </c>
      <c r="P893" s="175" t="e">
        <f>IF(M893="No Mapped Crop","",INDEX('Inputs_Metric 31'!$M$7:$O$26,MATCH(M893,'Inputs_Metric 31'!$G$7:$G$26,0),MATCH('Inputs_Metric 31'!$H$44,'Inputs_Metric 31'!$M$6:$O$6,0)))</f>
        <v>#N/A</v>
      </c>
      <c r="Q893" s="184" t="e">
        <f t="shared" si="46"/>
        <v>#N/A</v>
      </c>
      <c r="R893" s="184" t="e">
        <f t="shared" si="47"/>
        <v>#N/A</v>
      </c>
    </row>
    <row r="894" spans="3:18" x14ac:dyDescent="0.25">
      <c r="C894">
        <f t="shared" si="45"/>
        <v>10</v>
      </c>
      <c r="D894">
        <f>COUNTIF($F$4:F894,F894)</f>
        <v>709</v>
      </c>
      <c r="E894" s="40">
        <f>'Agricultural Data'!C894</f>
        <v>0</v>
      </c>
      <c r="F894" s="40">
        <f>'Agricultural Data'!D894</f>
        <v>0</v>
      </c>
      <c r="G894" s="40">
        <f>'Agricultural Data'!E894</f>
        <v>0</v>
      </c>
      <c r="H894" s="38">
        <f>'Agricultural Data'!F894</f>
        <v>0</v>
      </c>
      <c r="I894" s="38">
        <f>'Agricultural Data'!G894</f>
        <v>0</v>
      </c>
      <c r="J894" s="38">
        <f>'Agricultural Data'!H894</f>
        <v>0</v>
      </c>
      <c r="K894" s="118">
        <f>'Agricultural Data'!I894</f>
        <v>0</v>
      </c>
      <c r="L894" s="121">
        <f>'Agricultural Data'!J894</f>
        <v>0</v>
      </c>
      <c r="M894" s="120" t="str">
        <f>IF(J894=0,"No Data",
IF(     OR(   INDEX('Inputs_Metric 31'!$T$6:$T$141,  MATCH($J894,'Inputs_Metric 31'!$S$6:$S$141,0))  =  "",     INDEX('Inputs_Metric 31'!$T$6:$T$141,MATCH($J894,'Inputs_Metric 31'!$S$6:$S$141,0))="CDL_Rev"),                 "No Mapped Crop",                  INDEX('Inputs_Metric 31'!$T$6:$T$141,MATCH($J894,'Inputs_Metric 31'!$S$6:$S$141,0)   )   )
       )</f>
        <v>No Data</v>
      </c>
      <c r="N894" s="120" t="str">
        <f>IF(J894=0,"No Data",
IF(   OR(     INDEX('Inputs_Metric 31'!$U$6:$U$141,MATCH($J894,'Inputs_Metric 31'!$S$6:$S$141,0))="",     INDEX('Inputs_Metric 31'!$U$6:$U$141,MATCH($J894,'Inputs_Metric 31'!$S$6:$S$141,0))="CDL_Rev"  ),     "No Mapped Crop",INDEX('Inputs_Metric 31'!$U$6:$U$141,MATCH($J894,'Inputs_Metric 31'!$S$6:$S$141,0))))</f>
        <v>No Data</v>
      </c>
      <c r="O894" s="102" t="e">
        <f>IF(N894="No Mapped Crop","",'Inputs_Metric 31'!$H$43*INDEX('Inputs_Metric 31'!$D$6:$D$109,MATCH(CONCATENATE(N894,H894),'Inputs_Metric 31'!$E$6:$E$109,0)))</f>
        <v>#N/A</v>
      </c>
      <c r="P894" s="175" t="e">
        <f>IF(M894="No Mapped Crop","",INDEX('Inputs_Metric 31'!$M$7:$O$26,MATCH(M894,'Inputs_Metric 31'!$G$7:$G$26,0),MATCH('Inputs_Metric 31'!$H$44,'Inputs_Metric 31'!$M$6:$O$6,0)))</f>
        <v>#N/A</v>
      </c>
      <c r="Q894" s="184" t="e">
        <f t="shared" si="46"/>
        <v>#N/A</v>
      </c>
      <c r="R894" s="184" t="e">
        <f t="shared" si="47"/>
        <v>#N/A</v>
      </c>
    </row>
    <row r="895" spans="3:18" x14ac:dyDescent="0.25">
      <c r="C895">
        <f t="shared" si="45"/>
        <v>10</v>
      </c>
      <c r="D895">
        <f>COUNTIF($F$4:F895,F895)</f>
        <v>710</v>
      </c>
      <c r="E895" s="40">
        <f>'Agricultural Data'!C895</f>
        <v>0</v>
      </c>
      <c r="F895" s="40">
        <f>'Agricultural Data'!D895</f>
        <v>0</v>
      </c>
      <c r="G895" s="40">
        <f>'Agricultural Data'!E895</f>
        <v>0</v>
      </c>
      <c r="H895" s="38">
        <f>'Agricultural Data'!F895</f>
        <v>0</v>
      </c>
      <c r="I895" s="38">
        <f>'Agricultural Data'!G895</f>
        <v>0</v>
      </c>
      <c r="J895" s="38">
        <f>'Agricultural Data'!H895</f>
        <v>0</v>
      </c>
      <c r="K895" s="118">
        <f>'Agricultural Data'!I895</f>
        <v>0</v>
      </c>
      <c r="L895" s="121">
        <f>'Agricultural Data'!J895</f>
        <v>0</v>
      </c>
      <c r="M895" s="120" t="str">
        <f>IF(J895=0,"No Data",
IF(     OR(   INDEX('Inputs_Metric 31'!$T$6:$T$141,  MATCH($J895,'Inputs_Metric 31'!$S$6:$S$141,0))  =  "",     INDEX('Inputs_Metric 31'!$T$6:$T$141,MATCH($J895,'Inputs_Metric 31'!$S$6:$S$141,0))="CDL_Rev"),                 "No Mapped Crop",                  INDEX('Inputs_Metric 31'!$T$6:$T$141,MATCH($J895,'Inputs_Metric 31'!$S$6:$S$141,0)   )   )
       )</f>
        <v>No Data</v>
      </c>
      <c r="N895" s="120" t="str">
        <f>IF(J895=0,"No Data",
IF(   OR(     INDEX('Inputs_Metric 31'!$U$6:$U$141,MATCH($J895,'Inputs_Metric 31'!$S$6:$S$141,0))="",     INDEX('Inputs_Metric 31'!$U$6:$U$141,MATCH($J895,'Inputs_Metric 31'!$S$6:$S$141,0))="CDL_Rev"  ),     "No Mapped Crop",INDEX('Inputs_Metric 31'!$U$6:$U$141,MATCH($J895,'Inputs_Metric 31'!$S$6:$S$141,0))))</f>
        <v>No Data</v>
      </c>
      <c r="O895" s="102" t="e">
        <f>IF(N895="No Mapped Crop","",'Inputs_Metric 31'!$H$43*INDEX('Inputs_Metric 31'!$D$6:$D$109,MATCH(CONCATENATE(N895,H895),'Inputs_Metric 31'!$E$6:$E$109,0)))</f>
        <v>#N/A</v>
      </c>
      <c r="P895" s="175" t="e">
        <f>IF(M895="No Mapped Crop","",INDEX('Inputs_Metric 31'!$M$7:$O$26,MATCH(M895,'Inputs_Metric 31'!$G$7:$G$26,0),MATCH('Inputs_Metric 31'!$H$44,'Inputs_Metric 31'!$M$6:$O$6,0)))</f>
        <v>#N/A</v>
      </c>
      <c r="Q895" s="184" t="e">
        <f t="shared" si="46"/>
        <v>#N/A</v>
      </c>
      <c r="R895" s="184" t="e">
        <f t="shared" si="47"/>
        <v>#N/A</v>
      </c>
    </row>
    <row r="896" spans="3:18" x14ac:dyDescent="0.25">
      <c r="C896">
        <f t="shared" si="45"/>
        <v>10</v>
      </c>
      <c r="D896">
        <f>COUNTIF($F$4:F896,F896)</f>
        <v>711</v>
      </c>
      <c r="E896" s="40">
        <f>'Agricultural Data'!C896</f>
        <v>0</v>
      </c>
      <c r="F896" s="40">
        <f>'Agricultural Data'!D896</f>
        <v>0</v>
      </c>
      <c r="G896" s="40">
        <f>'Agricultural Data'!E896</f>
        <v>0</v>
      </c>
      <c r="H896" s="38">
        <f>'Agricultural Data'!F896</f>
        <v>0</v>
      </c>
      <c r="I896" s="38">
        <f>'Agricultural Data'!G896</f>
        <v>0</v>
      </c>
      <c r="J896" s="38">
        <f>'Agricultural Data'!H896</f>
        <v>0</v>
      </c>
      <c r="K896" s="118">
        <f>'Agricultural Data'!I896</f>
        <v>0</v>
      </c>
      <c r="L896" s="121">
        <f>'Agricultural Data'!J896</f>
        <v>0</v>
      </c>
      <c r="M896" s="120" t="str">
        <f>IF(J896=0,"No Data",
IF(     OR(   INDEX('Inputs_Metric 31'!$T$6:$T$141,  MATCH($J896,'Inputs_Metric 31'!$S$6:$S$141,0))  =  "",     INDEX('Inputs_Metric 31'!$T$6:$T$141,MATCH($J896,'Inputs_Metric 31'!$S$6:$S$141,0))="CDL_Rev"),                 "No Mapped Crop",                  INDEX('Inputs_Metric 31'!$T$6:$T$141,MATCH($J896,'Inputs_Metric 31'!$S$6:$S$141,0)   )   )
       )</f>
        <v>No Data</v>
      </c>
      <c r="N896" s="120" t="str">
        <f>IF(J896=0,"No Data",
IF(   OR(     INDEX('Inputs_Metric 31'!$U$6:$U$141,MATCH($J896,'Inputs_Metric 31'!$S$6:$S$141,0))="",     INDEX('Inputs_Metric 31'!$U$6:$U$141,MATCH($J896,'Inputs_Metric 31'!$S$6:$S$141,0))="CDL_Rev"  ),     "No Mapped Crop",INDEX('Inputs_Metric 31'!$U$6:$U$141,MATCH($J896,'Inputs_Metric 31'!$S$6:$S$141,0))))</f>
        <v>No Data</v>
      </c>
      <c r="O896" s="102" t="e">
        <f>IF(N896="No Mapped Crop","",'Inputs_Metric 31'!$H$43*INDEX('Inputs_Metric 31'!$D$6:$D$109,MATCH(CONCATENATE(N896,H896),'Inputs_Metric 31'!$E$6:$E$109,0)))</f>
        <v>#N/A</v>
      </c>
      <c r="P896" s="175" t="e">
        <f>IF(M896="No Mapped Crop","",INDEX('Inputs_Metric 31'!$M$7:$O$26,MATCH(M896,'Inputs_Metric 31'!$G$7:$G$26,0),MATCH('Inputs_Metric 31'!$H$44,'Inputs_Metric 31'!$M$6:$O$6,0)))</f>
        <v>#N/A</v>
      </c>
      <c r="Q896" s="184" t="e">
        <f t="shared" si="46"/>
        <v>#N/A</v>
      </c>
      <c r="R896" s="184" t="e">
        <f t="shared" si="47"/>
        <v>#N/A</v>
      </c>
    </row>
    <row r="897" spans="3:18" x14ac:dyDescent="0.25">
      <c r="C897">
        <f t="shared" si="45"/>
        <v>10</v>
      </c>
      <c r="D897">
        <f>COUNTIF($F$4:F897,F897)</f>
        <v>712</v>
      </c>
      <c r="E897" s="40">
        <f>'Agricultural Data'!C897</f>
        <v>0</v>
      </c>
      <c r="F897" s="40">
        <f>'Agricultural Data'!D897</f>
        <v>0</v>
      </c>
      <c r="G897" s="40">
        <f>'Agricultural Data'!E897</f>
        <v>0</v>
      </c>
      <c r="H897" s="38">
        <f>'Agricultural Data'!F897</f>
        <v>0</v>
      </c>
      <c r="I897" s="38">
        <f>'Agricultural Data'!G897</f>
        <v>0</v>
      </c>
      <c r="J897" s="38">
        <f>'Agricultural Data'!H897</f>
        <v>0</v>
      </c>
      <c r="K897" s="118">
        <f>'Agricultural Data'!I897</f>
        <v>0</v>
      </c>
      <c r="L897" s="121">
        <f>'Agricultural Data'!J897</f>
        <v>0</v>
      </c>
      <c r="M897" s="120" t="str">
        <f>IF(J897=0,"No Data",
IF(     OR(   INDEX('Inputs_Metric 31'!$T$6:$T$141,  MATCH($J897,'Inputs_Metric 31'!$S$6:$S$141,0))  =  "",     INDEX('Inputs_Metric 31'!$T$6:$T$141,MATCH($J897,'Inputs_Metric 31'!$S$6:$S$141,0))="CDL_Rev"),                 "No Mapped Crop",                  INDEX('Inputs_Metric 31'!$T$6:$T$141,MATCH($J897,'Inputs_Metric 31'!$S$6:$S$141,0)   )   )
       )</f>
        <v>No Data</v>
      </c>
      <c r="N897" s="120" t="str">
        <f>IF(J897=0,"No Data",
IF(   OR(     INDEX('Inputs_Metric 31'!$U$6:$U$141,MATCH($J897,'Inputs_Metric 31'!$S$6:$S$141,0))="",     INDEX('Inputs_Metric 31'!$U$6:$U$141,MATCH($J897,'Inputs_Metric 31'!$S$6:$S$141,0))="CDL_Rev"  ),     "No Mapped Crop",INDEX('Inputs_Metric 31'!$U$6:$U$141,MATCH($J897,'Inputs_Metric 31'!$S$6:$S$141,0))))</f>
        <v>No Data</v>
      </c>
      <c r="O897" s="102" t="e">
        <f>IF(N897="No Mapped Crop","",'Inputs_Metric 31'!$H$43*INDEX('Inputs_Metric 31'!$D$6:$D$109,MATCH(CONCATENATE(N897,H897),'Inputs_Metric 31'!$E$6:$E$109,0)))</f>
        <v>#N/A</v>
      </c>
      <c r="P897" s="175" t="e">
        <f>IF(M897="No Mapped Crop","",INDEX('Inputs_Metric 31'!$M$7:$O$26,MATCH(M897,'Inputs_Metric 31'!$G$7:$G$26,0),MATCH('Inputs_Metric 31'!$H$44,'Inputs_Metric 31'!$M$6:$O$6,0)))</f>
        <v>#N/A</v>
      </c>
      <c r="Q897" s="184" t="e">
        <f t="shared" si="46"/>
        <v>#N/A</v>
      </c>
      <c r="R897" s="184" t="e">
        <f t="shared" si="47"/>
        <v>#N/A</v>
      </c>
    </row>
    <row r="898" spans="3:18" x14ac:dyDescent="0.25">
      <c r="C898">
        <f t="shared" si="45"/>
        <v>10</v>
      </c>
      <c r="D898">
        <f>COUNTIF($F$4:F898,F898)</f>
        <v>713</v>
      </c>
      <c r="E898" s="40">
        <f>'Agricultural Data'!C898</f>
        <v>0</v>
      </c>
      <c r="F898" s="40">
        <f>'Agricultural Data'!D898</f>
        <v>0</v>
      </c>
      <c r="G898" s="40">
        <f>'Agricultural Data'!E898</f>
        <v>0</v>
      </c>
      <c r="H898" s="38">
        <f>'Agricultural Data'!F898</f>
        <v>0</v>
      </c>
      <c r="I898" s="38">
        <f>'Agricultural Data'!G898</f>
        <v>0</v>
      </c>
      <c r="J898" s="38">
        <f>'Agricultural Data'!H898</f>
        <v>0</v>
      </c>
      <c r="K898" s="118">
        <f>'Agricultural Data'!I898</f>
        <v>0</v>
      </c>
      <c r="L898" s="121">
        <f>'Agricultural Data'!J898</f>
        <v>0</v>
      </c>
      <c r="M898" s="120" t="str">
        <f>IF(J898=0,"No Data",
IF(     OR(   INDEX('Inputs_Metric 31'!$T$6:$T$141,  MATCH($J898,'Inputs_Metric 31'!$S$6:$S$141,0))  =  "",     INDEX('Inputs_Metric 31'!$T$6:$T$141,MATCH($J898,'Inputs_Metric 31'!$S$6:$S$141,0))="CDL_Rev"),                 "No Mapped Crop",                  INDEX('Inputs_Metric 31'!$T$6:$T$141,MATCH($J898,'Inputs_Metric 31'!$S$6:$S$141,0)   )   )
       )</f>
        <v>No Data</v>
      </c>
      <c r="N898" s="120" t="str">
        <f>IF(J898=0,"No Data",
IF(   OR(     INDEX('Inputs_Metric 31'!$U$6:$U$141,MATCH($J898,'Inputs_Metric 31'!$S$6:$S$141,0))="",     INDEX('Inputs_Metric 31'!$U$6:$U$141,MATCH($J898,'Inputs_Metric 31'!$S$6:$S$141,0))="CDL_Rev"  ),     "No Mapped Crop",INDEX('Inputs_Metric 31'!$U$6:$U$141,MATCH($J898,'Inputs_Metric 31'!$S$6:$S$141,0))))</f>
        <v>No Data</v>
      </c>
      <c r="O898" s="102" t="e">
        <f>IF(N898="No Mapped Crop","",'Inputs_Metric 31'!$H$43*INDEX('Inputs_Metric 31'!$D$6:$D$109,MATCH(CONCATENATE(N898,H898),'Inputs_Metric 31'!$E$6:$E$109,0)))</f>
        <v>#N/A</v>
      </c>
      <c r="P898" s="175" t="e">
        <f>IF(M898="No Mapped Crop","",INDEX('Inputs_Metric 31'!$M$7:$O$26,MATCH(M898,'Inputs_Metric 31'!$G$7:$G$26,0),MATCH('Inputs_Metric 31'!$H$44,'Inputs_Metric 31'!$M$6:$O$6,0)))</f>
        <v>#N/A</v>
      </c>
      <c r="Q898" s="184" t="e">
        <f t="shared" si="46"/>
        <v>#N/A</v>
      </c>
      <c r="R898" s="184" t="e">
        <f t="shared" si="47"/>
        <v>#N/A</v>
      </c>
    </row>
    <row r="899" spans="3:18" x14ac:dyDescent="0.25">
      <c r="C899">
        <f t="shared" si="45"/>
        <v>10</v>
      </c>
      <c r="D899">
        <f>COUNTIF($F$4:F899,F899)</f>
        <v>714</v>
      </c>
      <c r="E899" s="40">
        <f>'Agricultural Data'!C899</f>
        <v>0</v>
      </c>
      <c r="F899" s="40">
        <f>'Agricultural Data'!D899</f>
        <v>0</v>
      </c>
      <c r="G899" s="40">
        <f>'Agricultural Data'!E899</f>
        <v>0</v>
      </c>
      <c r="H899" s="38">
        <f>'Agricultural Data'!F899</f>
        <v>0</v>
      </c>
      <c r="I899" s="38">
        <f>'Agricultural Data'!G899</f>
        <v>0</v>
      </c>
      <c r="J899" s="38">
        <f>'Agricultural Data'!H899</f>
        <v>0</v>
      </c>
      <c r="K899" s="118">
        <f>'Agricultural Data'!I899</f>
        <v>0</v>
      </c>
      <c r="L899" s="121">
        <f>'Agricultural Data'!J899</f>
        <v>0</v>
      </c>
      <c r="M899" s="120" t="str">
        <f>IF(J899=0,"No Data",
IF(     OR(   INDEX('Inputs_Metric 31'!$T$6:$T$141,  MATCH($J899,'Inputs_Metric 31'!$S$6:$S$141,0))  =  "",     INDEX('Inputs_Metric 31'!$T$6:$T$141,MATCH($J899,'Inputs_Metric 31'!$S$6:$S$141,0))="CDL_Rev"),                 "No Mapped Crop",                  INDEX('Inputs_Metric 31'!$T$6:$T$141,MATCH($J899,'Inputs_Metric 31'!$S$6:$S$141,0)   )   )
       )</f>
        <v>No Data</v>
      </c>
      <c r="N899" s="120" t="str">
        <f>IF(J899=0,"No Data",
IF(   OR(     INDEX('Inputs_Metric 31'!$U$6:$U$141,MATCH($J899,'Inputs_Metric 31'!$S$6:$S$141,0))="",     INDEX('Inputs_Metric 31'!$U$6:$U$141,MATCH($J899,'Inputs_Metric 31'!$S$6:$S$141,0))="CDL_Rev"  ),     "No Mapped Crop",INDEX('Inputs_Metric 31'!$U$6:$U$141,MATCH($J899,'Inputs_Metric 31'!$S$6:$S$141,0))))</f>
        <v>No Data</v>
      </c>
      <c r="O899" s="102" t="e">
        <f>IF(N899="No Mapped Crop","",'Inputs_Metric 31'!$H$43*INDEX('Inputs_Metric 31'!$D$6:$D$109,MATCH(CONCATENATE(N899,H899),'Inputs_Metric 31'!$E$6:$E$109,0)))</f>
        <v>#N/A</v>
      </c>
      <c r="P899" s="175" t="e">
        <f>IF(M899="No Mapped Crop","",INDEX('Inputs_Metric 31'!$M$7:$O$26,MATCH(M899,'Inputs_Metric 31'!$G$7:$G$26,0),MATCH('Inputs_Metric 31'!$H$44,'Inputs_Metric 31'!$M$6:$O$6,0)))</f>
        <v>#N/A</v>
      </c>
      <c r="Q899" s="184" t="e">
        <f t="shared" si="46"/>
        <v>#N/A</v>
      </c>
      <c r="R899" s="184" t="e">
        <f t="shared" si="47"/>
        <v>#N/A</v>
      </c>
    </row>
    <row r="900" spans="3:18" x14ac:dyDescent="0.25">
      <c r="C900">
        <f t="shared" si="45"/>
        <v>10</v>
      </c>
      <c r="D900">
        <f>COUNTIF($F$4:F900,F900)</f>
        <v>715</v>
      </c>
      <c r="E900" s="40">
        <f>'Agricultural Data'!C900</f>
        <v>0</v>
      </c>
      <c r="F900" s="40">
        <f>'Agricultural Data'!D900</f>
        <v>0</v>
      </c>
      <c r="G900" s="40">
        <f>'Agricultural Data'!E900</f>
        <v>0</v>
      </c>
      <c r="H900" s="38">
        <f>'Agricultural Data'!F900</f>
        <v>0</v>
      </c>
      <c r="I900" s="38">
        <f>'Agricultural Data'!G900</f>
        <v>0</v>
      </c>
      <c r="J900" s="38">
        <f>'Agricultural Data'!H900</f>
        <v>0</v>
      </c>
      <c r="K900" s="118">
        <f>'Agricultural Data'!I900</f>
        <v>0</v>
      </c>
      <c r="L900" s="121">
        <f>'Agricultural Data'!J900</f>
        <v>0</v>
      </c>
      <c r="M900" s="120" t="str">
        <f>IF(J900=0,"No Data",
IF(     OR(   INDEX('Inputs_Metric 31'!$T$6:$T$141,  MATCH($J900,'Inputs_Metric 31'!$S$6:$S$141,0))  =  "",     INDEX('Inputs_Metric 31'!$T$6:$T$141,MATCH($J900,'Inputs_Metric 31'!$S$6:$S$141,0))="CDL_Rev"),                 "No Mapped Crop",                  INDEX('Inputs_Metric 31'!$T$6:$T$141,MATCH($J900,'Inputs_Metric 31'!$S$6:$S$141,0)   )   )
       )</f>
        <v>No Data</v>
      </c>
      <c r="N900" s="120" t="str">
        <f>IF(J900=0,"No Data",
IF(   OR(     INDEX('Inputs_Metric 31'!$U$6:$U$141,MATCH($J900,'Inputs_Metric 31'!$S$6:$S$141,0))="",     INDEX('Inputs_Metric 31'!$U$6:$U$141,MATCH($J900,'Inputs_Metric 31'!$S$6:$S$141,0))="CDL_Rev"  ),     "No Mapped Crop",INDEX('Inputs_Metric 31'!$U$6:$U$141,MATCH($J900,'Inputs_Metric 31'!$S$6:$S$141,0))))</f>
        <v>No Data</v>
      </c>
      <c r="O900" s="102" t="e">
        <f>IF(N900="No Mapped Crop","",'Inputs_Metric 31'!$H$43*INDEX('Inputs_Metric 31'!$D$6:$D$109,MATCH(CONCATENATE(N900,H900),'Inputs_Metric 31'!$E$6:$E$109,0)))</f>
        <v>#N/A</v>
      </c>
      <c r="P900" s="175" t="e">
        <f>IF(M900="No Mapped Crop","",INDEX('Inputs_Metric 31'!$M$7:$O$26,MATCH(M900,'Inputs_Metric 31'!$G$7:$G$26,0),MATCH('Inputs_Metric 31'!$H$44,'Inputs_Metric 31'!$M$6:$O$6,0)))</f>
        <v>#N/A</v>
      </c>
      <c r="Q900" s="184" t="e">
        <f t="shared" si="46"/>
        <v>#N/A</v>
      </c>
      <c r="R900" s="184" t="e">
        <f t="shared" si="47"/>
        <v>#N/A</v>
      </c>
    </row>
    <row r="901" spans="3:18" x14ac:dyDescent="0.25">
      <c r="C901">
        <f t="shared" si="45"/>
        <v>10</v>
      </c>
      <c r="D901">
        <f>COUNTIF($F$4:F901,F901)</f>
        <v>716</v>
      </c>
      <c r="E901" s="40">
        <f>'Agricultural Data'!C901</f>
        <v>0</v>
      </c>
      <c r="F901" s="40">
        <f>'Agricultural Data'!D901</f>
        <v>0</v>
      </c>
      <c r="G901" s="40">
        <f>'Agricultural Data'!E901</f>
        <v>0</v>
      </c>
      <c r="H901" s="38">
        <f>'Agricultural Data'!F901</f>
        <v>0</v>
      </c>
      <c r="I901" s="38">
        <f>'Agricultural Data'!G901</f>
        <v>0</v>
      </c>
      <c r="J901" s="38">
        <f>'Agricultural Data'!H901</f>
        <v>0</v>
      </c>
      <c r="K901" s="118">
        <f>'Agricultural Data'!I901</f>
        <v>0</v>
      </c>
      <c r="L901" s="121">
        <f>'Agricultural Data'!J901</f>
        <v>0</v>
      </c>
      <c r="M901" s="120" t="str">
        <f>IF(J901=0,"No Data",
IF(     OR(   INDEX('Inputs_Metric 31'!$T$6:$T$141,  MATCH($J901,'Inputs_Metric 31'!$S$6:$S$141,0))  =  "",     INDEX('Inputs_Metric 31'!$T$6:$T$141,MATCH($J901,'Inputs_Metric 31'!$S$6:$S$141,0))="CDL_Rev"),                 "No Mapped Crop",                  INDEX('Inputs_Metric 31'!$T$6:$T$141,MATCH($J901,'Inputs_Metric 31'!$S$6:$S$141,0)   )   )
       )</f>
        <v>No Data</v>
      </c>
      <c r="N901" s="120" t="str">
        <f>IF(J901=0,"No Data",
IF(   OR(     INDEX('Inputs_Metric 31'!$U$6:$U$141,MATCH($J901,'Inputs_Metric 31'!$S$6:$S$141,0))="",     INDEX('Inputs_Metric 31'!$U$6:$U$141,MATCH($J901,'Inputs_Metric 31'!$S$6:$S$141,0))="CDL_Rev"  ),     "No Mapped Crop",INDEX('Inputs_Metric 31'!$U$6:$U$141,MATCH($J901,'Inputs_Metric 31'!$S$6:$S$141,0))))</f>
        <v>No Data</v>
      </c>
      <c r="O901" s="102" t="e">
        <f>IF(N901="No Mapped Crop","",'Inputs_Metric 31'!$H$43*INDEX('Inputs_Metric 31'!$D$6:$D$109,MATCH(CONCATENATE(N901,H901),'Inputs_Metric 31'!$E$6:$E$109,0)))</f>
        <v>#N/A</v>
      </c>
      <c r="P901" s="175" t="e">
        <f>IF(M901="No Mapped Crop","",INDEX('Inputs_Metric 31'!$M$7:$O$26,MATCH(M901,'Inputs_Metric 31'!$G$7:$G$26,0),MATCH('Inputs_Metric 31'!$H$44,'Inputs_Metric 31'!$M$6:$O$6,0)))</f>
        <v>#N/A</v>
      </c>
      <c r="Q901" s="184" t="e">
        <f t="shared" si="46"/>
        <v>#N/A</v>
      </c>
      <c r="R901" s="184" t="e">
        <f t="shared" si="47"/>
        <v>#N/A</v>
      </c>
    </row>
    <row r="902" spans="3:18" x14ac:dyDescent="0.25">
      <c r="C902">
        <f t="shared" si="45"/>
        <v>10</v>
      </c>
      <c r="D902">
        <f>COUNTIF($F$4:F902,F902)</f>
        <v>717</v>
      </c>
      <c r="E902" s="40">
        <f>'Agricultural Data'!C902</f>
        <v>0</v>
      </c>
      <c r="F902" s="40">
        <f>'Agricultural Data'!D902</f>
        <v>0</v>
      </c>
      <c r="G902" s="40">
        <f>'Agricultural Data'!E902</f>
        <v>0</v>
      </c>
      <c r="H902" s="38">
        <f>'Agricultural Data'!F902</f>
        <v>0</v>
      </c>
      <c r="I902" s="38">
        <f>'Agricultural Data'!G902</f>
        <v>0</v>
      </c>
      <c r="J902" s="38">
        <f>'Agricultural Data'!H902</f>
        <v>0</v>
      </c>
      <c r="K902" s="118">
        <f>'Agricultural Data'!I902</f>
        <v>0</v>
      </c>
      <c r="L902" s="121">
        <f>'Agricultural Data'!J902</f>
        <v>0</v>
      </c>
      <c r="M902" s="120" t="str">
        <f>IF(J902=0,"No Data",
IF(     OR(   INDEX('Inputs_Metric 31'!$T$6:$T$141,  MATCH($J902,'Inputs_Metric 31'!$S$6:$S$141,0))  =  "",     INDEX('Inputs_Metric 31'!$T$6:$T$141,MATCH($J902,'Inputs_Metric 31'!$S$6:$S$141,0))="CDL_Rev"),                 "No Mapped Crop",                  INDEX('Inputs_Metric 31'!$T$6:$T$141,MATCH($J902,'Inputs_Metric 31'!$S$6:$S$141,0)   )   )
       )</f>
        <v>No Data</v>
      </c>
      <c r="N902" s="120" t="str">
        <f>IF(J902=0,"No Data",
IF(   OR(     INDEX('Inputs_Metric 31'!$U$6:$U$141,MATCH($J902,'Inputs_Metric 31'!$S$6:$S$141,0))="",     INDEX('Inputs_Metric 31'!$U$6:$U$141,MATCH($J902,'Inputs_Metric 31'!$S$6:$S$141,0))="CDL_Rev"  ),     "No Mapped Crop",INDEX('Inputs_Metric 31'!$U$6:$U$141,MATCH($J902,'Inputs_Metric 31'!$S$6:$S$141,0))))</f>
        <v>No Data</v>
      </c>
      <c r="O902" s="102" t="e">
        <f>IF(N902="No Mapped Crop","",'Inputs_Metric 31'!$H$43*INDEX('Inputs_Metric 31'!$D$6:$D$109,MATCH(CONCATENATE(N902,H902),'Inputs_Metric 31'!$E$6:$E$109,0)))</f>
        <v>#N/A</v>
      </c>
      <c r="P902" s="175" t="e">
        <f>IF(M902="No Mapped Crop","",INDEX('Inputs_Metric 31'!$M$7:$O$26,MATCH(M902,'Inputs_Metric 31'!$G$7:$G$26,0),MATCH('Inputs_Metric 31'!$H$44,'Inputs_Metric 31'!$M$6:$O$6,0)))</f>
        <v>#N/A</v>
      </c>
      <c r="Q902" s="184" t="e">
        <f t="shared" si="46"/>
        <v>#N/A</v>
      </c>
      <c r="R902" s="184" t="e">
        <f t="shared" si="47"/>
        <v>#N/A</v>
      </c>
    </row>
    <row r="903" spans="3:18" x14ac:dyDescent="0.25">
      <c r="C903">
        <f t="shared" si="45"/>
        <v>10</v>
      </c>
      <c r="D903">
        <f>COUNTIF($F$4:F903,F903)</f>
        <v>718</v>
      </c>
      <c r="E903" s="40">
        <f>'Agricultural Data'!C903</f>
        <v>0</v>
      </c>
      <c r="F903" s="40">
        <f>'Agricultural Data'!D903</f>
        <v>0</v>
      </c>
      <c r="G903" s="40">
        <f>'Agricultural Data'!E903</f>
        <v>0</v>
      </c>
      <c r="H903" s="38">
        <f>'Agricultural Data'!F903</f>
        <v>0</v>
      </c>
      <c r="I903" s="38">
        <f>'Agricultural Data'!G903</f>
        <v>0</v>
      </c>
      <c r="J903" s="38">
        <f>'Agricultural Data'!H903</f>
        <v>0</v>
      </c>
      <c r="K903" s="118">
        <f>'Agricultural Data'!I903</f>
        <v>0</v>
      </c>
      <c r="L903" s="121">
        <f>'Agricultural Data'!J903</f>
        <v>0</v>
      </c>
      <c r="M903" s="120" t="str">
        <f>IF(J903=0,"No Data",
IF(     OR(   INDEX('Inputs_Metric 31'!$T$6:$T$141,  MATCH($J903,'Inputs_Metric 31'!$S$6:$S$141,0))  =  "",     INDEX('Inputs_Metric 31'!$T$6:$T$141,MATCH($J903,'Inputs_Metric 31'!$S$6:$S$141,0))="CDL_Rev"),                 "No Mapped Crop",                  INDEX('Inputs_Metric 31'!$T$6:$T$141,MATCH($J903,'Inputs_Metric 31'!$S$6:$S$141,0)   )   )
       )</f>
        <v>No Data</v>
      </c>
      <c r="N903" s="120" t="str">
        <f>IF(J903=0,"No Data",
IF(   OR(     INDEX('Inputs_Metric 31'!$U$6:$U$141,MATCH($J903,'Inputs_Metric 31'!$S$6:$S$141,0))="",     INDEX('Inputs_Metric 31'!$U$6:$U$141,MATCH($J903,'Inputs_Metric 31'!$S$6:$S$141,0))="CDL_Rev"  ),     "No Mapped Crop",INDEX('Inputs_Metric 31'!$U$6:$U$141,MATCH($J903,'Inputs_Metric 31'!$S$6:$S$141,0))))</f>
        <v>No Data</v>
      </c>
      <c r="O903" s="102" t="e">
        <f>IF(N903="No Mapped Crop","",'Inputs_Metric 31'!$H$43*INDEX('Inputs_Metric 31'!$D$6:$D$109,MATCH(CONCATENATE(N903,H903),'Inputs_Metric 31'!$E$6:$E$109,0)))</f>
        <v>#N/A</v>
      </c>
      <c r="P903" s="175" t="e">
        <f>IF(M903="No Mapped Crop","",INDEX('Inputs_Metric 31'!$M$7:$O$26,MATCH(M903,'Inputs_Metric 31'!$G$7:$G$26,0),MATCH('Inputs_Metric 31'!$H$44,'Inputs_Metric 31'!$M$6:$O$6,0)))</f>
        <v>#N/A</v>
      </c>
      <c r="Q903" s="184" t="e">
        <f t="shared" si="46"/>
        <v>#N/A</v>
      </c>
      <c r="R903" s="184" t="e">
        <f t="shared" si="47"/>
        <v>#N/A</v>
      </c>
    </row>
    <row r="904" spans="3:18" x14ac:dyDescent="0.25">
      <c r="C904">
        <f t="shared" si="45"/>
        <v>10</v>
      </c>
      <c r="D904">
        <f>COUNTIF($F$4:F904,F904)</f>
        <v>719</v>
      </c>
      <c r="E904" s="40">
        <f>'Agricultural Data'!C904</f>
        <v>0</v>
      </c>
      <c r="F904" s="40">
        <f>'Agricultural Data'!D904</f>
        <v>0</v>
      </c>
      <c r="G904" s="40">
        <f>'Agricultural Data'!E904</f>
        <v>0</v>
      </c>
      <c r="H904" s="38">
        <f>'Agricultural Data'!F904</f>
        <v>0</v>
      </c>
      <c r="I904" s="38">
        <f>'Agricultural Data'!G904</f>
        <v>0</v>
      </c>
      <c r="J904" s="38">
        <f>'Agricultural Data'!H904</f>
        <v>0</v>
      </c>
      <c r="K904" s="118">
        <f>'Agricultural Data'!I904</f>
        <v>0</v>
      </c>
      <c r="L904" s="121">
        <f>'Agricultural Data'!J904</f>
        <v>0</v>
      </c>
      <c r="M904" s="120" t="str">
        <f>IF(J904=0,"No Data",
IF(     OR(   INDEX('Inputs_Metric 31'!$T$6:$T$141,  MATCH($J904,'Inputs_Metric 31'!$S$6:$S$141,0))  =  "",     INDEX('Inputs_Metric 31'!$T$6:$T$141,MATCH($J904,'Inputs_Metric 31'!$S$6:$S$141,0))="CDL_Rev"),                 "No Mapped Crop",                  INDEX('Inputs_Metric 31'!$T$6:$T$141,MATCH($J904,'Inputs_Metric 31'!$S$6:$S$141,0)   )   )
       )</f>
        <v>No Data</v>
      </c>
      <c r="N904" s="120" t="str">
        <f>IF(J904=0,"No Data",
IF(   OR(     INDEX('Inputs_Metric 31'!$U$6:$U$141,MATCH($J904,'Inputs_Metric 31'!$S$6:$S$141,0))="",     INDEX('Inputs_Metric 31'!$U$6:$U$141,MATCH($J904,'Inputs_Metric 31'!$S$6:$S$141,0))="CDL_Rev"  ),     "No Mapped Crop",INDEX('Inputs_Metric 31'!$U$6:$U$141,MATCH($J904,'Inputs_Metric 31'!$S$6:$S$141,0))))</f>
        <v>No Data</v>
      </c>
      <c r="O904" s="102" t="e">
        <f>IF(N904="No Mapped Crop","",'Inputs_Metric 31'!$H$43*INDEX('Inputs_Metric 31'!$D$6:$D$109,MATCH(CONCATENATE(N904,H904),'Inputs_Metric 31'!$E$6:$E$109,0)))</f>
        <v>#N/A</v>
      </c>
      <c r="P904" s="175" t="e">
        <f>IF(M904="No Mapped Crop","",INDEX('Inputs_Metric 31'!$M$7:$O$26,MATCH(M904,'Inputs_Metric 31'!$G$7:$G$26,0),MATCH('Inputs_Metric 31'!$H$44,'Inputs_Metric 31'!$M$6:$O$6,0)))</f>
        <v>#N/A</v>
      </c>
      <c r="Q904" s="184" t="e">
        <f t="shared" si="46"/>
        <v>#N/A</v>
      </c>
      <c r="R904" s="184" t="e">
        <f t="shared" si="47"/>
        <v>#N/A</v>
      </c>
    </row>
    <row r="905" spans="3:18" x14ac:dyDescent="0.25">
      <c r="C905">
        <f t="shared" si="45"/>
        <v>10</v>
      </c>
      <c r="D905">
        <f>COUNTIF($F$4:F905,F905)</f>
        <v>720</v>
      </c>
      <c r="E905" s="40">
        <f>'Agricultural Data'!C905</f>
        <v>0</v>
      </c>
      <c r="F905" s="40">
        <f>'Agricultural Data'!D905</f>
        <v>0</v>
      </c>
      <c r="G905" s="40">
        <f>'Agricultural Data'!E905</f>
        <v>0</v>
      </c>
      <c r="H905" s="38">
        <f>'Agricultural Data'!F905</f>
        <v>0</v>
      </c>
      <c r="I905" s="38">
        <f>'Agricultural Data'!G905</f>
        <v>0</v>
      </c>
      <c r="J905" s="38">
        <f>'Agricultural Data'!H905</f>
        <v>0</v>
      </c>
      <c r="K905" s="118">
        <f>'Agricultural Data'!I905</f>
        <v>0</v>
      </c>
      <c r="L905" s="121">
        <f>'Agricultural Data'!J905</f>
        <v>0</v>
      </c>
      <c r="M905" s="120" t="str">
        <f>IF(J905=0,"No Data",
IF(     OR(   INDEX('Inputs_Metric 31'!$T$6:$T$141,  MATCH($J905,'Inputs_Metric 31'!$S$6:$S$141,0))  =  "",     INDEX('Inputs_Metric 31'!$T$6:$T$141,MATCH($J905,'Inputs_Metric 31'!$S$6:$S$141,0))="CDL_Rev"),                 "No Mapped Crop",                  INDEX('Inputs_Metric 31'!$T$6:$T$141,MATCH($J905,'Inputs_Metric 31'!$S$6:$S$141,0)   )   )
       )</f>
        <v>No Data</v>
      </c>
      <c r="N905" s="120" t="str">
        <f>IF(J905=0,"No Data",
IF(   OR(     INDEX('Inputs_Metric 31'!$U$6:$U$141,MATCH($J905,'Inputs_Metric 31'!$S$6:$S$141,0))="",     INDEX('Inputs_Metric 31'!$U$6:$U$141,MATCH($J905,'Inputs_Metric 31'!$S$6:$S$141,0))="CDL_Rev"  ),     "No Mapped Crop",INDEX('Inputs_Metric 31'!$U$6:$U$141,MATCH($J905,'Inputs_Metric 31'!$S$6:$S$141,0))))</f>
        <v>No Data</v>
      </c>
      <c r="O905" s="102" t="e">
        <f>IF(N905="No Mapped Crop","",'Inputs_Metric 31'!$H$43*INDEX('Inputs_Metric 31'!$D$6:$D$109,MATCH(CONCATENATE(N905,H905),'Inputs_Metric 31'!$E$6:$E$109,0)))</f>
        <v>#N/A</v>
      </c>
      <c r="P905" s="175" t="e">
        <f>IF(M905="No Mapped Crop","",INDEX('Inputs_Metric 31'!$M$7:$O$26,MATCH(M905,'Inputs_Metric 31'!$G$7:$G$26,0),MATCH('Inputs_Metric 31'!$H$44,'Inputs_Metric 31'!$M$6:$O$6,0)))</f>
        <v>#N/A</v>
      </c>
      <c r="Q905" s="184" t="e">
        <f t="shared" si="46"/>
        <v>#N/A</v>
      </c>
      <c r="R905" s="184" t="e">
        <f t="shared" si="47"/>
        <v>#N/A</v>
      </c>
    </row>
    <row r="906" spans="3:18" x14ac:dyDescent="0.25">
      <c r="C906">
        <f t="shared" si="45"/>
        <v>10</v>
      </c>
      <c r="D906">
        <f>COUNTIF($F$4:F906,F906)</f>
        <v>721</v>
      </c>
      <c r="E906" s="40">
        <f>'Agricultural Data'!C906</f>
        <v>0</v>
      </c>
      <c r="F906" s="40">
        <f>'Agricultural Data'!D906</f>
        <v>0</v>
      </c>
      <c r="G906" s="40">
        <f>'Agricultural Data'!E906</f>
        <v>0</v>
      </c>
      <c r="H906" s="38">
        <f>'Agricultural Data'!F906</f>
        <v>0</v>
      </c>
      <c r="I906" s="38">
        <f>'Agricultural Data'!G906</f>
        <v>0</v>
      </c>
      <c r="J906" s="38">
        <f>'Agricultural Data'!H906</f>
        <v>0</v>
      </c>
      <c r="K906" s="118">
        <f>'Agricultural Data'!I906</f>
        <v>0</v>
      </c>
      <c r="L906" s="121">
        <f>'Agricultural Data'!J906</f>
        <v>0</v>
      </c>
      <c r="M906" s="120" t="str">
        <f>IF(J906=0,"No Data",
IF(     OR(   INDEX('Inputs_Metric 31'!$T$6:$T$141,  MATCH($J906,'Inputs_Metric 31'!$S$6:$S$141,0))  =  "",     INDEX('Inputs_Metric 31'!$T$6:$T$141,MATCH($J906,'Inputs_Metric 31'!$S$6:$S$141,0))="CDL_Rev"),                 "No Mapped Crop",                  INDEX('Inputs_Metric 31'!$T$6:$T$141,MATCH($J906,'Inputs_Metric 31'!$S$6:$S$141,0)   )   )
       )</f>
        <v>No Data</v>
      </c>
      <c r="N906" s="120" t="str">
        <f>IF(J906=0,"No Data",
IF(   OR(     INDEX('Inputs_Metric 31'!$U$6:$U$141,MATCH($J906,'Inputs_Metric 31'!$S$6:$S$141,0))="",     INDEX('Inputs_Metric 31'!$U$6:$U$141,MATCH($J906,'Inputs_Metric 31'!$S$6:$S$141,0))="CDL_Rev"  ),     "No Mapped Crop",INDEX('Inputs_Metric 31'!$U$6:$U$141,MATCH($J906,'Inputs_Metric 31'!$S$6:$S$141,0))))</f>
        <v>No Data</v>
      </c>
      <c r="O906" s="102" t="e">
        <f>IF(N906="No Mapped Crop","",'Inputs_Metric 31'!$H$43*INDEX('Inputs_Metric 31'!$D$6:$D$109,MATCH(CONCATENATE(N906,H906),'Inputs_Metric 31'!$E$6:$E$109,0)))</f>
        <v>#N/A</v>
      </c>
      <c r="P906" s="175" t="e">
        <f>IF(M906="No Mapped Crop","",INDEX('Inputs_Metric 31'!$M$7:$O$26,MATCH(M906,'Inputs_Metric 31'!$G$7:$G$26,0),MATCH('Inputs_Metric 31'!$H$44,'Inputs_Metric 31'!$M$6:$O$6,0)))</f>
        <v>#N/A</v>
      </c>
      <c r="Q906" s="184" t="e">
        <f t="shared" si="46"/>
        <v>#N/A</v>
      </c>
      <c r="R906" s="184" t="e">
        <f t="shared" si="47"/>
        <v>#N/A</v>
      </c>
    </row>
    <row r="907" spans="3:18" x14ac:dyDescent="0.25">
      <c r="C907">
        <f t="shared" si="45"/>
        <v>10</v>
      </c>
      <c r="D907">
        <f>COUNTIF($F$4:F907,F907)</f>
        <v>722</v>
      </c>
      <c r="E907" s="40">
        <f>'Agricultural Data'!C907</f>
        <v>0</v>
      </c>
      <c r="F907" s="40">
        <f>'Agricultural Data'!D907</f>
        <v>0</v>
      </c>
      <c r="G907" s="40">
        <f>'Agricultural Data'!E907</f>
        <v>0</v>
      </c>
      <c r="H907" s="38">
        <f>'Agricultural Data'!F907</f>
        <v>0</v>
      </c>
      <c r="I907" s="38">
        <f>'Agricultural Data'!G907</f>
        <v>0</v>
      </c>
      <c r="J907" s="38">
        <f>'Agricultural Data'!H907</f>
        <v>0</v>
      </c>
      <c r="K907" s="118">
        <f>'Agricultural Data'!I907</f>
        <v>0</v>
      </c>
      <c r="L907" s="121">
        <f>'Agricultural Data'!J907</f>
        <v>0</v>
      </c>
      <c r="M907" s="120" t="str">
        <f>IF(J907=0,"No Data",
IF(     OR(   INDEX('Inputs_Metric 31'!$T$6:$T$141,  MATCH($J907,'Inputs_Metric 31'!$S$6:$S$141,0))  =  "",     INDEX('Inputs_Metric 31'!$T$6:$T$141,MATCH($J907,'Inputs_Metric 31'!$S$6:$S$141,0))="CDL_Rev"),                 "No Mapped Crop",                  INDEX('Inputs_Metric 31'!$T$6:$T$141,MATCH($J907,'Inputs_Metric 31'!$S$6:$S$141,0)   )   )
       )</f>
        <v>No Data</v>
      </c>
      <c r="N907" s="120" t="str">
        <f>IF(J907=0,"No Data",
IF(   OR(     INDEX('Inputs_Metric 31'!$U$6:$U$141,MATCH($J907,'Inputs_Metric 31'!$S$6:$S$141,0))="",     INDEX('Inputs_Metric 31'!$U$6:$U$141,MATCH($J907,'Inputs_Metric 31'!$S$6:$S$141,0))="CDL_Rev"  ),     "No Mapped Crop",INDEX('Inputs_Metric 31'!$U$6:$U$141,MATCH($J907,'Inputs_Metric 31'!$S$6:$S$141,0))))</f>
        <v>No Data</v>
      </c>
      <c r="O907" s="102" t="e">
        <f>IF(N907="No Mapped Crop","",'Inputs_Metric 31'!$H$43*INDEX('Inputs_Metric 31'!$D$6:$D$109,MATCH(CONCATENATE(N907,H907),'Inputs_Metric 31'!$E$6:$E$109,0)))</f>
        <v>#N/A</v>
      </c>
      <c r="P907" s="175" t="e">
        <f>IF(M907="No Mapped Crop","",INDEX('Inputs_Metric 31'!$M$7:$O$26,MATCH(M907,'Inputs_Metric 31'!$G$7:$G$26,0),MATCH('Inputs_Metric 31'!$H$44,'Inputs_Metric 31'!$M$6:$O$6,0)))</f>
        <v>#N/A</v>
      </c>
      <c r="Q907" s="184" t="e">
        <f t="shared" si="46"/>
        <v>#N/A</v>
      </c>
      <c r="R907" s="184" t="e">
        <f t="shared" si="47"/>
        <v>#N/A</v>
      </c>
    </row>
    <row r="908" spans="3:18" x14ac:dyDescent="0.25">
      <c r="C908">
        <f t="shared" si="45"/>
        <v>10</v>
      </c>
      <c r="D908">
        <f>COUNTIF($F$4:F908,F908)</f>
        <v>723</v>
      </c>
      <c r="E908" s="40">
        <f>'Agricultural Data'!C908</f>
        <v>0</v>
      </c>
      <c r="F908" s="40">
        <f>'Agricultural Data'!D908</f>
        <v>0</v>
      </c>
      <c r="G908" s="40">
        <f>'Agricultural Data'!E908</f>
        <v>0</v>
      </c>
      <c r="H908" s="38">
        <f>'Agricultural Data'!F908</f>
        <v>0</v>
      </c>
      <c r="I908" s="38">
        <f>'Agricultural Data'!G908</f>
        <v>0</v>
      </c>
      <c r="J908" s="38">
        <f>'Agricultural Data'!H908</f>
        <v>0</v>
      </c>
      <c r="K908" s="118">
        <f>'Agricultural Data'!I908</f>
        <v>0</v>
      </c>
      <c r="L908" s="121">
        <f>'Agricultural Data'!J908</f>
        <v>0</v>
      </c>
      <c r="M908" s="120" t="str">
        <f>IF(J908=0,"No Data",
IF(     OR(   INDEX('Inputs_Metric 31'!$T$6:$T$141,  MATCH($J908,'Inputs_Metric 31'!$S$6:$S$141,0))  =  "",     INDEX('Inputs_Metric 31'!$T$6:$T$141,MATCH($J908,'Inputs_Metric 31'!$S$6:$S$141,0))="CDL_Rev"),                 "No Mapped Crop",                  INDEX('Inputs_Metric 31'!$T$6:$T$141,MATCH($J908,'Inputs_Metric 31'!$S$6:$S$141,0)   )   )
       )</f>
        <v>No Data</v>
      </c>
      <c r="N908" s="120" t="str">
        <f>IF(J908=0,"No Data",
IF(   OR(     INDEX('Inputs_Metric 31'!$U$6:$U$141,MATCH($J908,'Inputs_Metric 31'!$S$6:$S$141,0))="",     INDEX('Inputs_Metric 31'!$U$6:$U$141,MATCH($J908,'Inputs_Metric 31'!$S$6:$S$141,0))="CDL_Rev"  ),     "No Mapped Crop",INDEX('Inputs_Metric 31'!$U$6:$U$141,MATCH($J908,'Inputs_Metric 31'!$S$6:$S$141,0))))</f>
        <v>No Data</v>
      </c>
      <c r="O908" s="102" t="e">
        <f>IF(N908="No Mapped Crop","",'Inputs_Metric 31'!$H$43*INDEX('Inputs_Metric 31'!$D$6:$D$109,MATCH(CONCATENATE(N908,H908),'Inputs_Metric 31'!$E$6:$E$109,0)))</f>
        <v>#N/A</v>
      </c>
      <c r="P908" s="175" t="e">
        <f>IF(M908="No Mapped Crop","",INDEX('Inputs_Metric 31'!$M$7:$O$26,MATCH(M908,'Inputs_Metric 31'!$G$7:$G$26,0),MATCH('Inputs_Metric 31'!$H$44,'Inputs_Metric 31'!$M$6:$O$6,0)))</f>
        <v>#N/A</v>
      </c>
      <c r="Q908" s="184" t="e">
        <f t="shared" si="46"/>
        <v>#N/A</v>
      </c>
      <c r="R908" s="184" t="e">
        <f t="shared" si="47"/>
        <v>#N/A</v>
      </c>
    </row>
    <row r="909" spans="3:18" x14ac:dyDescent="0.25">
      <c r="C909">
        <f t="shared" si="45"/>
        <v>10</v>
      </c>
      <c r="D909">
        <f>COUNTIF($F$4:F909,F909)</f>
        <v>724</v>
      </c>
      <c r="E909" s="40">
        <f>'Agricultural Data'!C909</f>
        <v>0</v>
      </c>
      <c r="F909" s="40">
        <f>'Agricultural Data'!D909</f>
        <v>0</v>
      </c>
      <c r="G909" s="40">
        <f>'Agricultural Data'!E909</f>
        <v>0</v>
      </c>
      <c r="H909" s="38">
        <f>'Agricultural Data'!F909</f>
        <v>0</v>
      </c>
      <c r="I909" s="38">
        <f>'Agricultural Data'!G909</f>
        <v>0</v>
      </c>
      <c r="J909" s="38">
        <f>'Agricultural Data'!H909</f>
        <v>0</v>
      </c>
      <c r="K909" s="118">
        <f>'Agricultural Data'!I909</f>
        <v>0</v>
      </c>
      <c r="L909" s="121">
        <f>'Agricultural Data'!J909</f>
        <v>0</v>
      </c>
      <c r="M909" s="120" t="str">
        <f>IF(J909=0,"No Data",
IF(     OR(   INDEX('Inputs_Metric 31'!$T$6:$T$141,  MATCH($J909,'Inputs_Metric 31'!$S$6:$S$141,0))  =  "",     INDEX('Inputs_Metric 31'!$T$6:$T$141,MATCH($J909,'Inputs_Metric 31'!$S$6:$S$141,0))="CDL_Rev"),                 "No Mapped Crop",                  INDEX('Inputs_Metric 31'!$T$6:$T$141,MATCH($J909,'Inputs_Metric 31'!$S$6:$S$141,0)   )   )
       )</f>
        <v>No Data</v>
      </c>
      <c r="N909" s="120" t="str">
        <f>IF(J909=0,"No Data",
IF(   OR(     INDEX('Inputs_Metric 31'!$U$6:$U$141,MATCH($J909,'Inputs_Metric 31'!$S$6:$S$141,0))="",     INDEX('Inputs_Metric 31'!$U$6:$U$141,MATCH($J909,'Inputs_Metric 31'!$S$6:$S$141,0))="CDL_Rev"  ),     "No Mapped Crop",INDEX('Inputs_Metric 31'!$U$6:$U$141,MATCH($J909,'Inputs_Metric 31'!$S$6:$S$141,0))))</f>
        <v>No Data</v>
      </c>
      <c r="O909" s="102" t="e">
        <f>IF(N909="No Mapped Crop","",'Inputs_Metric 31'!$H$43*INDEX('Inputs_Metric 31'!$D$6:$D$109,MATCH(CONCATENATE(N909,H909),'Inputs_Metric 31'!$E$6:$E$109,0)))</f>
        <v>#N/A</v>
      </c>
      <c r="P909" s="175" t="e">
        <f>IF(M909="No Mapped Crop","",INDEX('Inputs_Metric 31'!$M$7:$O$26,MATCH(M909,'Inputs_Metric 31'!$G$7:$G$26,0),MATCH('Inputs_Metric 31'!$H$44,'Inputs_Metric 31'!$M$6:$O$6,0)))</f>
        <v>#N/A</v>
      </c>
      <c r="Q909" s="184" t="e">
        <f t="shared" si="46"/>
        <v>#N/A</v>
      </c>
      <c r="R909" s="184" t="e">
        <f t="shared" si="47"/>
        <v>#N/A</v>
      </c>
    </row>
    <row r="910" spans="3:18" x14ac:dyDescent="0.25">
      <c r="C910">
        <f t="shared" si="45"/>
        <v>10</v>
      </c>
      <c r="D910">
        <f>COUNTIF($F$4:F910,F910)</f>
        <v>725</v>
      </c>
      <c r="E910" s="40">
        <f>'Agricultural Data'!C910</f>
        <v>0</v>
      </c>
      <c r="F910" s="40">
        <f>'Agricultural Data'!D910</f>
        <v>0</v>
      </c>
      <c r="G910" s="40">
        <f>'Agricultural Data'!E910</f>
        <v>0</v>
      </c>
      <c r="H910" s="38">
        <f>'Agricultural Data'!F910</f>
        <v>0</v>
      </c>
      <c r="I910" s="38">
        <f>'Agricultural Data'!G910</f>
        <v>0</v>
      </c>
      <c r="J910" s="38">
        <f>'Agricultural Data'!H910</f>
        <v>0</v>
      </c>
      <c r="K910" s="118">
        <f>'Agricultural Data'!I910</f>
        <v>0</v>
      </c>
      <c r="L910" s="121">
        <f>'Agricultural Data'!J910</f>
        <v>0</v>
      </c>
      <c r="M910" s="120" t="str">
        <f>IF(J910=0,"No Data",
IF(     OR(   INDEX('Inputs_Metric 31'!$T$6:$T$141,  MATCH($J910,'Inputs_Metric 31'!$S$6:$S$141,0))  =  "",     INDEX('Inputs_Metric 31'!$T$6:$T$141,MATCH($J910,'Inputs_Metric 31'!$S$6:$S$141,0))="CDL_Rev"),                 "No Mapped Crop",                  INDEX('Inputs_Metric 31'!$T$6:$T$141,MATCH($J910,'Inputs_Metric 31'!$S$6:$S$141,0)   )   )
       )</f>
        <v>No Data</v>
      </c>
      <c r="N910" s="120" t="str">
        <f>IF(J910=0,"No Data",
IF(   OR(     INDEX('Inputs_Metric 31'!$U$6:$U$141,MATCH($J910,'Inputs_Metric 31'!$S$6:$S$141,0))="",     INDEX('Inputs_Metric 31'!$U$6:$U$141,MATCH($J910,'Inputs_Metric 31'!$S$6:$S$141,0))="CDL_Rev"  ),     "No Mapped Crop",INDEX('Inputs_Metric 31'!$U$6:$U$141,MATCH($J910,'Inputs_Metric 31'!$S$6:$S$141,0))))</f>
        <v>No Data</v>
      </c>
      <c r="O910" s="102" t="e">
        <f>IF(N910="No Mapped Crop","",'Inputs_Metric 31'!$H$43*INDEX('Inputs_Metric 31'!$D$6:$D$109,MATCH(CONCATENATE(N910,H910),'Inputs_Metric 31'!$E$6:$E$109,0)))</f>
        <v>#N/A</v>
      </c>
      <c r="P910" s="175" t="e">
        <f>IF(M910="No Mapped Crop","",INDEX('Inputs_Metric 31'!$M$7:$O$26,MATCH(M910,'Inputs_Metric 31'!$G$7:$G$26,0),MATCH('Inputs_Metric 31'!$H$44,'Inputs_Metric 31'!$M$6:$O$6,0)))</f>
        <v>#N/A</v>
      </c>
      <c r="Q910" s="184" t="e">
        <f t="shared" si="46"/>
        <v>#N/A</v>
      </c>
      <c r="R910" s="184" t="e">
        <f t="shared" si="47"/>
        <v>#N/A</v>
      </c>
    </row>
    <row r="911" spans="3:18" x14ac:dyDescent="0.25">
      <c r="C911">
        <f t="shared" si="45"/>
        <v>10</v>
      </c>
      <c r="D911">
        <f>COUNTIF($F$4:F911,F911)</f>
        <v>726</v>
      </c>
      <c r="E911" s="40">
        <f>'Agricultural Data'!C911</f>
        <v>0</v>
      </c>
      <c r="F911" s="40">
        <f>'Agricultural Data'!D911</f>
        <v>0</v>
      </c>
      <c r="G911" s="40">
        <f>'Agricultural Data'!E911</f>
        <v>0</v>
      </c>
      <c r="H911" s="38">
        <f>'Agricultural Data'!F911</f>
        <v>0</v>
      </c>
      <c r="I911" s="38">
        <f>'Agricultural Data'!G911</f>
        <v>0</v>
      </c>
      <c r="J911" s="38">
        <f>'Agricultural Data'!H911</f>
        <v>0</v>
      </c>
      <c r="K911" s="118">
        <f>'Agricultural Data'!I911</f>
        <v>0</v>
      </c>
      <c r="L911" s="121">
        <f>'Agricultural Data'!J911</f>
        <v>0</v>
      </c>
      <c r="M911" s="120" t="str">
        <f>IF(J911=0,"No Data",
IF(     OR(   INDEX('Inputs_Metric 31'!$T$6:$T$141,  MATCH($J911,'Inputs_Metric 31'!$S$6:$S$141,0))  =  "",     INDEX('Inputs_Metric 31'!$T$6:$T$141,MATCH($J911,'Inputs_Metric 31'!$S$6:$S$141,0))="CDL_Rev"),                 "No Mapped Crop",                  INDEX('Inputs_Metric 31'!$T$6:$T$141,MATCH($J911,'Inputs_Metric 31'!$S$6:$S$141,0)   )   )
       )</f>
        <v>No Data</v>
      </c>
      <c r="N911" s="120" t="str">
        <f>IF(J911=0,"No Data",
IF(   OR(     INDEX('Inputs_Metric 31'!$U$6:$U$141,MATCH($J911,'Inputs_Metric 31'!$S$6:$S$141,0))="",     INDEX('Inputs_Metric 31'!$U$6:$U$141,MATCH($J911,'Inputs_Metric 31'!$S$6:$S$141,0))="CDL_Rev"  ),     "No Mapped Crop",INDEX('Inputs_Metric 31'!$U$6:$U$141,MATCH($J911,'Inputs_Metric 31'!$S$6:$S$141,0))))</f>
        <v>No Data</v>
      </c>
      <c r="O911" s="102" t="e">
        <f>IF(N911="No Mapped Crop","",'Inputs_Metric 31'!$H$43*INDEX('Inputs_Metric 31'!$D$6:$D$109,MATCH(CONCATENATE(N911,H911),'Inputs_Metric 31'!$E$6:$E$109,0)))</f>
        <v>#N/A</v>
      </c>
      <c r="P911" s="175" t="e">
        <f>IF(M911="No Mapped Crop","",INDEX('Inputs_Metric 31'!$M$7:$O$26,MATCH(M911,'Inputs_Metric 31'!$G$7:$G$26,0),MATCH('Inputs_Metric 31'!$H$44,'Inputs_Metric 31'!$M$6:$O$6,0)))</f>
        <v>#N/A</v>
      </c>
      <c r="Q911" s="184" t="e">
        <f t="shared" si="46"/>
        <v>#N/A</v>
      </c>
      <c r="R911" s="184" t="e">
        <f t="shared" si="47"/>
        <v>#N/A</v>
      </c>
    </row>
    <row r="912" spans="3:18" x14ac:dyDescent="0.25">
      <c r="C912">
        <f t="shared" si="45"/>
        <v>10</v>
      </c>
      <c r="D912">
        <f>COUNTIF($F$4:F912,F912)</f>
        <v>727</v>
      </c>
      <c r="E912" s="40">
        <f>'Agricultural Data'!C912</f>
        <v>0</v>
      </c>
      <c r="F912" s="40">
        <f>'Agricultural Data'!D912</f>
        <v>0</v>
      </c>
      <c r="G912" s="40">
        <f>'Agricultural Data'!E912</f>
        <v>0</v>
      </c>
      <c r="H912" s="38">
        <f>'Agricultural Data'!F912</f>
        <v>0</v>
      </c>
      <c r="I912" s="38">
        <f>'Agricultural Data'!G912</f>
        <v>0</v>
      </c>
      <c r="J912" s="38">
        <f>'Agricultural Data'!H912</f>
        <v>0</v>
      </c>
      <c r="K912" s="118">
        <f>'Agricultural Data'!I912</f>
        <v>0</v>
      </c>
      <c r="L912" s="121">
        <f>'Agricultural Data'!J912</f>
        <v>0</v>
      </c>
      <c r="M912" s="120" t="str">
        <f>IF(J912=0,"No Data",
IF(     OR(   INDEX('Inputs_Metric 31'!$T$6:$T$141,  MATCH($J912,'Inputs_Metric 31'!$S$6:$S$141,0))  =  "",     INDEX('Inputs_Metric 31'!$T$6:$T$141,MATCH($J912,'Inputs_Metric 31'!$S$6:$S$141,0))="CDL_Rev"),                 "No Mapped Crop",                  INDEX('Inputs_Metric 31'!$T$6:$T$141,MATCH($J912,'Inputs_Metric 31'!$S$6:$S$141,0)   )   )
       )</f>
        <v>No Data</v>
      </c>
      <c r="N912" s="120" t="str">
        <f>IF(J912=0,"No Data",
IF(   OR(     INDEX('Inputs_Metric 31'!$U$6:$U$141,MATCH($J912,'Inputs_Metric 31'!$S$6:$S$141,0))="",     INDEX('Inputs_Metric 31'!$U$6:$U$141,MATCH($J912,'Inputs_Metric 31'!$S$6:$S$141,0))="CDL_Rev"  ),     "No Mapped Crop",INDEX('Inputs_Metric 31'!$U$6:$U$141,MATCH($J912,'Inputs_Metric 31'!$S$6:$S$141,0))))</f>
        <v>No Data</v>
      </c>
      <c r="O912" s="102" t="e">
        <f>IF(N912="No Mapped Crop","",'Inputs_Metric 31'!$H$43*INDEX('Inputs_Metric 31'!$D$6:$D$109,MATCH(CONCATENATE(N912,H912),'Inputs_Metric 31'!$E$6:$E$109,0)))</f>
        <v>#N/A</v>
      </c>
      <c r="P912" s="175" t="e">
        <f>IF(M912="No Mapped Crop","",INDEX('Inputs_Metric 31'!$M$7:$O$26,MATCH(M912,'Inputs_Metric 31'!$G$7:$G$26,0),MATCH('Inputs_Metric 31'!$H$44,'Inputs_Metric 31'!$M$6:$O$6,0)))</f>
        <v>#N/A</v>
      </c>
      <c r="Q912" s="184" t="e">
        <f t="shared" si="46"/>
        <v>#N/A</v>
      </c>
      <c r="R912" s="184" t="e">
        <f t="shared" si="47"/>
        <v>#N/A</v>
      </c>
    </row>
    <row r="913" spans="3:18" x14ac:dyDescent="0.25">
      <c r="C913">
        <f t="shared" si="45"/>
        <v>10</v>
      </c>
      <c r="D913">
        <f>COUNTIF($F$4:F913,F913)</f>
        <v>728</v>
      </c>
      <c r="E913" s="40">
        <f>'Agricultural Data'!C913</f>
        <v>0</v>
      </c>
      <c r="F913" s="40">
        <f>'Agricultural Data'!D913</f>
        <v>0</v>
      </c>
      <c r="G913" s="40">
        <f>'Agricultural Data'!E913</f>
        <v>0</v>
      </c>
      <c r="H913" s="38">
        <f>'Agricultural Data'!F913</f>
        <v>0</v>
      </c>
      <c r="I913" s="38">
        <f>'Agricultural Data'!G913</f>
        <v>0</v>
      </c>
      <c r="J913" s="38">
        <f>'Agricultural Data'!H913</f>
        <v>0</v>
      </c>
      <c r="K913" s="118">
        <f>'Agricultural Data'!I913</f>
        <v>0</v>
      </c>
      <c r="L913" s="121">
        <f>'Agricultural Data'!J913</f>
        <v>0</v>
      </c>
      <c r="M913" s="120" t="str">
        <f>IF(J913=0,"No Data",
IF(     OR(   INDEX('Inputs_Metric 31'!$T$6:$T$141,  MATCH($J913,'Inputs_Metric 31'!$S$6:$S$141,0))  =  "",     INDEX('Inputs_Metric 31'!$T$6:$T$141,MATCH($J913,'Inputs_Metric 31'!$S$6:$S$141,0))="CDL_Rev"),                 "No Mapped Crop",                  INDEX('Inputs_Metric 31'!$T$6:$T$141,MATCH($J913,'Inputs_Metric 31'!$S$6:$S$141,0)   )   )
       )</f>
        <v>No Data</v>
      </c>
      <c r="N913" s="120" t="str">
        <f>IF(J913=0,"No Data",
IF(   OR(     INDEX('Inputs_Metric 31'!$U$6:$U$141,MATCH($J913,'Inputs_Metric 31'!$S$6:$S$141,0))="",     INDEX('Inputs_Metric 31'!$U$6:$U$141,MATCH($J913,'Inputs_Metric 31'!$S$6:$S$141,0))="CDL_Rev"  ),     "No Mapped Crop",INDEX('Inputs_Metric 31'!$U$6:$U$141,MATCH($J913,'Inputs_Metric 31'!$S$6:$S$141,0))))</f>
        <v>No Data</v>
      </c>
      <c r="O913" s="102" t="e">
        <f>IF(N913="No Mapped Crop","",'Inputs_Metric 31'!$H$43*INDEX('Inputs_Metric 31'!$D$6:$D$109,MATCH(CONCATENATE(N913,H913),'Inputs_Metric 31'!$E$6:$E$109,0)))</f>
        <v>#N/A</v>
      </c>
      <c r="P913" s="175" t="e">
        <f>IF(M913="No Mapped Crop","",INDEX('Inputs_Metric 31'!$M$7:$O$26,MATCH(M913,'Inputs_Metric 31'!$G$7:$G$26,0),MATCH('Inputs_Metric 31'!$H$44,'Inputs_Metric 31'!$M$6:$O$6,0)))</f>
        <v>#N/A</v>
      </c>
      <c r="Q913" s="184" t="e">
        <f t="shared" si="46"/>
        <v>#N/A</v>
      </c>
      <c r="R913" s="184" t="e">
        <f t="shared" si="47"/>
        <v>#N/A</v>
      </c>
    </row>
    <row r="914" spans="3:18" x14ac:dyDescent="0.25">
      <c r="C914">
        <f t="shared" si="45"/>
        <v>10</v>
      </c>
      <c r="D914">
        <f>COUNTIF($F$4:F914,F914)</f>
        <v>729</v>
      </c>
      <c r="E914" s="40">
        <f>'Agricultural Data'!C914</f>
        <v>0</v>
      </c>
      <c r="F914" s="40">
        <f>'Agricultural Data'!D914</f>
        <v>0</v>
      </c>
      <c r="G914" s="40">
        <f>'Agricultural Data'!E914</f>
        <v>0</v>
      </c>
      <c r="H914" s="38">
        <f>'Agricultural Data'!F914</f>
        <v>0</v>
      </c>
      <c r="I914" s="38">
        <f>'Agricultural Data'!G914</f>
        <v>0</v>
      </c>
      <c r="J914" s="38">
        <f>'Agricultural Data'!H914</f>
        <v>0</v>
      </c>
      <c r="K914" s="118">
        <f>'Agricultural Data'!I914</f>
        <v>0</v>
      </c>
      <c r="L914" s="121">
        <f>'Agricultural Data'!J914</f>
        <v>0</v>
      </c>
      <c r="M914" s="120" t="str">
        <f>IF(J914=0,"No Data",
IF(     OR(   INDEX('Inputs_Metric 31'!$T$6:$T$141,  MATCH($J914,'Inputs_Metric 31'!$S$6:$S$141,0))  =  "",     INDEX('Inputs_Metric 31'!$T$6:$T$141,MATCH($J914,'Inputs_Metric 31'!$S$6:$S$141,0))="CDL_Rev"),                 "No Mapped Crop",                  INDEX('Inputs_Metric 31'!$T$6:$T$141,MATCH($J914,'Inputs_Metric 31'!$S$6:$S$141,0)   )   )
       )</f>
        <v>No Data</v>
      </c>
      <c r="N914" s="120" t="str">
        <f>IF(J914=0,"No Data",
IF(   OR(     INDEX('Inputs_Metric 31'!$U$6:$U$141,MATCH($J914,'Inputs_Metric 31'!$S$6:$S$141,0))="",     INDEX('Inputs_Metric 31'!$U$6:$U$141,MATCH($J914,'Inputs_Metric 31'!$S$6:$S$141,0))="CDL_Rev"  ),     "No Mapped Crop",INDEX('Inputs_Metric 31'!$U$6:$U$141,MATCH($J914,'Inputs_Metric 31'!$S$6:$S$141,0))))</f>
        <v>No Data</v>
      </c>
      <c r="O914" s="102" t="e">
        <f>IF(N914="No Mapped Crop","",'Inputs_Metric 31'!$H$43*INDEX('Inputs_Metric 31'!$D$6:$D$109,MATCH(CONCATENATE(N914,H914),'Inputs_Metric 31'!$E$6:$E$109,0)))</f>
        <v>#N/A</v>
      </c>
      <c r="P914" s="175" t="e">
        <f>IF(M914="No Mapped Crop","",INDEX('Inputs_Metric 31'!$M$7:$O$26,MATCH(M914,'Inputs_Metric 31'!$G$7:$G$26,0),MATCH('Inputs_Metric 31'!$H$44,'Inputs_Metric 31'!$M$6:$O$6,0)))</f>
        <v>#N/A</v>
      </c>
      <c r="Q914" s="184" t="e">
        <f t="shared" si="46"/>
        <v>#N/A</v>
      </c>
      <c r="R914" s="184" t="e">
        <f t="shared" si="47"/>
        <v>#N/A</v>
      </c>
    </row>
    <row r="915" spans="3:18" x14ac:dyDescent="0.25">
      <c r="C915">
        <f t="shared" si="45"/>
        <v>10</v>
      </c>
      <c r="D915">
        <f>COUNTIF($F$4:F915,F915)</f>
        <v>730</v>
      </c>
      <c r="E915" s="40">
        <f>'Agricultural Data'!C915</f>
        <v>0</v>
      </c>
      <c r="F915" s="40">
        <f>'Agricultural Data'!D915</f>
        <v>0</v>
      </c>
      <c r="G915" s="40">
        <f>'Agricultural Data'!E915</f>
        <v>0</v>
      </c>
      <c r="H915" s="38">
        <f>'Agricultural Data'!F915</f>
        <v>0</v>
      </c>
      <c r="I915" s="38">
        <f>'Agricultural Data'!G915</f>
        <v>0</v>
      </c>
      <c r="J915" s="38">
        <f>'Agricultural Data'!H915</f>
        <v>0</v>
      </c>
      <c r="K915" s="118">
        <f>'Agricultural Data'!I915</f>
        <v>0</v>
      </c>
      <c r="L915" s="121">
        <f>'Agricultural Data'!J915</f>
        <v>0</v>
      </c>
      <c r="M915" s="120" t="str">
        <f>IF(J915=0,"No Data",
IF(     OR(   INDEX('Inputs_Metric 31'!$T$6:$T$141,  MATCH($J915,'Inputs_Metric 31'!$S$6:$S$141,0))  =  "",     INDEX('Inputs_Metric 31'!$T$6:$T$141,MATCH($J915,'Inputs_Metric 31'!$S$6:$S$141,0))="CDL_Rev"),                 "No Mapped Crop",                  INDEX('Inputs_Metric 31'!$T$6:$T$141,MATCH($J915,'Inputs_Metric 31'!$S$6:$S$141,0)   )   )
       )</f>
        <v>No Data</v>
      </c>
      <c r="N915" s="120" t="str">
        <f>IF(J915=0,"No Data",
IF(   OR(     INDEX('Inputs_Metric 31'!$U$6:$U$141,MATCH($J915,'Inputs_Metric 31'!$S$6:$S$141,0))="",     INDEX('Inputs_Metric 31'!$U$6:$U$141,MATCH($J915,'Inputs_Metric 31'!$S$6:$S$141,0))="CDL_Rev"  ),     "No Mapped Crop",INDEX('Inputs_Metric 31'!$U$6:$U$141,MATCH($J915,'Inputs_Metric 31'!$S$6:$S$141,0))))</f>
        <v>No Data</v>
      </c>
      <c r="O915" s="102" t="e">
        <f>IF(N915="No Mapped Crop","",'Inputs_Metric 31'!$H$43*INDEX('Inputs_Metric 31'!$D$6:$D$109,MATCH(CONCATENATE(N915,H915),'Inputs_Metric 31'!$E$6:$E$109,0)))</f>
        <v>#N/A</v>
      </c>
      <c r="P915" s="175" t="e">
        <f>IF(M915="No Mapped Crop","",INDEX('Inputs_Metric 31'!$M$7:$O$26,MATCH(M915,'Inputs_Metric 31'!$G$7:$G$26,0),MATCH('Inputs_Metric 31'!$H$44,'Inputs_Metric 31'!$M$6:$O$6,0)))</f>
        <v>#N/A</v>
      </c>
      <c r="Q915" s="184" t="e">
        <f t="shared" si="46"/>
        <v>#N/A</v>
      </c>
      <c r="R915" s="184" t="e">
        <f t="shared" si="47"/>
        <v>#N/A</v>
      </c>
    </row>
    <row r="916" spans="3:18" x14ac:dyDescent="0.25">
      <c r="C916">
        <f t="shared" si="45"/>
        <v>10</v>
      </c>
      <c r="D916">
        <f>COUNTIF($F$4:F916,F916)</f>
        <v>731</v>
      </c>
      <c r="E916" s="40">
        <f>'Agricultural Data'!C916</f>
        <v>0</v>
      </c>
      <c r="F916" s="40">
        <f>'Agricultural Data'!D916</f>
        <v>0</v>
      </c>
      <c r="G916" s="40">
        <f>'Agricultural Data'!E916</f>
        <v>0</v>
      </c>
      <c r="H916" s="38">
        <f>'Agricultural Data'!F916</f>
        <v>0</v>
      </c>
      <c r="I916" s="38">
        <f>'Agricultural Data'!G916</f>
        <v>0</v>
      </c>
      <c r="J916" s="38">
        <f>'Agricultural Data'!H916</f>
        <v>0</v>
      </c>
      <c r="K916" s="118">
        <f>'Agricultural Data'!I916</f>
        <v>0</v>
      </c>
      <c r="L916" s="121">
        <f>'Agricultural Data'!J916</f>
        <v>0</v>
      </c>
      <c r="M916" s="120" t="str">
        <f>IF(J916=0,"No Data",
IF(     OR(   INDEX('Inputs_Metric 31'!$T$6:$T$141,  MATCH($J916,'Inputs_Metric 31'!$S$6:$S$141,0))  =  "",     INDEX('Inputs_Metric 31'!$T$6:$T$141,MATCH($J916,'Inputs_Metric 31'!$S$6:$S$141,0))="CDL_Rev"),                 "No Mapped Crop",                  INDEX('Inputs_Metric 31'!$T$6:$T$141,MATCH($J916,'Inputs_Metric 31'!$S$6:$S$141,0)   )   )
       )</f>
        <v>No Data</v>
      </c>
      <c r="N916" s="120" t="str">
        <f>IF(J916=0,"No Data",
IF(   OR(     INDEX('Inputs_Metric 31'!$U$6:$U$141,MATCH($J916,'Inputs_Metric 31'!$S$6:$S$141,0))="",     INDEX('Inputs_Metric 31'!$U$6:$U$141,MATCH($J916,'Inputs_Metric 31'!$S$6:$S$141,0))="CDL_Rev"  ),     "No Mapped Crop",INDEX('Inputs_Metric 31'!$U$6:$U$141,MATCH($J916,'Inputs_Metric 31'!$S$6:$S$141,0))))</f>
        <v>No Data</v>
      </c>
      <c r="O916" s="102" t="e">
        <f>IF(N916="No Mapped Crop","",'Inputs_Metric 31'!$H$43*INDEX('Inputs_Metric 31'!$D$6:$D$109,MATCH(CONCATENATE(N916,H916),'Inputs_Metric 31'!$E$6:$E$109,0)))</f>
        <v>#N/A</v>
      </c>
      <c r="P916" s="175" t="e">
        <f>IF(M916="No Mapped Crop","",INDEX('Inputs_Metric 31'!$M$7:$O$26,MATCH(M916,'Inputs_Metric 31'!$G$7:$G$26,0),MATCH('Inputs_Metric 31'!$H$44,'Inputs_Metric 31'!$M$6:$O$6,0)))</f>
        <v>#N/A</v>
      </c>
      <c r="Q916" s="184" t="e">
        <f t="shared" si="46"/>
        <v>#N/A</v>
      </c>
      <c r="R916" s="184" t="e">
        <f t="shared" si="47"/>
        <v>#N/A</v>
      </c>
    </row>
    <row r="917" spans="3:18" x14ac:dyDescent="0.25">
      <c r="C917">
        <f t="shared" si="45"/>
        <v>10</v>
      </c>
      <c r="D917">
        <f>COUNTIF($F$4:F917,F917)</f>
        <v>732</v>
      </c>
      <c r="E917" s="40">
        <f>'Agricultural Data'!C917</f>
        <v>0</v>
      </c>
      <c r="F917" s="40">
        <f>'Agricultural Data'!D917</f>
        <v>0</v>
      </c>
      <c r="G917" s="40">
        <f>'Agricultural Data'!E917</f>
        <v>0</v>
      </c>
      <c r="H917" s="38">
        <f>'Agricultural Data'!F917</f>
        <v>0</v>
      </c>
      <c r="I917" s="38">
        <f>'Agricultural Data'!G917</f>
        <v>0</v>
      </c>
      <c r="J917" s="38">
        <f>'Agricultural Data'!H917</f>
        <v>0</v>
      </c>
      <c r="K917" s="118">
        <f>'Agricultural Data'!I917</f>
        <v>0</v>
      </c>
      <c r="L917" s="121">
        <f>'Agricultural Data'!J917</f>
        <v>0</v>
      </c>
      <c r="M917" s="120" t="str">
        <f>IF(J917=0,"No Data",
IF(     OR(   INDEX('Inputs_Metric 31'!$T$6:$T$141,  MATCH($J917,'Inputs_Metric 31'!$S$6:$S$141,0))  =  "",     INDEX('Inputs_Metric 31'!$T$6:$T$141,MATCH($J917,'Inputs_Metric 31'!$S$6:$S$141,0))="CDL_Rev"),                 "No Mapped Crop",                  INDEX('Inputs_Metric 31'!$T$6:$T$141,MATCH($J917,'Inputs_Metric 31'!$S$6:$S$141,0)   )   )
       )</f>
        <v>No Data</v>
      </c>
      <c r="N917" s="120" t="str">
        <f>IF(J917=0,"No Data",
IF(   OR(     INDEX('Inputs_Metric 31'!$U$6:$U$141,MATCH($J917,'Inputs_Metric 31'!$S$6:$S$141,0))="",     INDEX('Inputs_Metric 31'!$U$6:$U$141,MATCH($J917,'Inputs_Metric 31'!$S$6:$S$141,0))="CDL_Rev"  ),     "No Mapped Crop",INDEX('Inputs_Metric 31'!$U$6:$U$141,MATCH($J917,'Inputs_Metric 31'!$S$6:$S$141,0))))</f>
        <v>No Data</v>
      </c>
      <c r="O917" s="102" t="e">
        <f>IF(N917="No Mapped Crop","",'Inputs_Metric 31'!$H$43*INDEX('Inputs_Metric 31'!$D$6:$D$109,MATCH(CONCATENATE(N917,H917),'Inputs_Metric 31'!$E$6:$E$109,0)))</f>
        <v>#N/A</v>
      </c>
      <c r="P917" s="175" t="e">
        <f>IF(M917="No Mapped Crop","",INDEX('Inputs_Metric 31'!$M$7:$O$26,MATCH(M917,'Inputs_Metric 31'!$G$7:$G$26,0),MATCH('Inputs_Metric 31'!$H$44,'Inputs_Metric 31'!$M$6:$O$6,0)))</f>
        <v>#N/A</v>
      </c>
      <c r="Q917" s="184" t="e">
        <f t="shared" si="46"/>
        <v>#N/A</v>
      </c>
      <c r="R917" s="184" t="e">
        <f t="shared" si="47"/>
        <v>#N/A</v>
      </c>
    </row>
    <row r="918" spans="3:18" x14ac:dyDescent="0.25">
      <c r="C918">
        <f t="shared" si="45"/>
        <v>10</v>
      </c>
      <c r="D918">
        <f>COUNTIF($F$4:F918,F918)</f>
        <v>733</v>
      </c>
      <c r="E918" s="40">
        <f>'Agricultural Data'!C918</f>
        <v>0</v>
      </c>
      <c r="F918" s="40">
        <f>'Agricultural Data'!D918</f>
        <v>0</v>
      </c>
      <c r="G918" s="40">
        <f>'Agricultural Data'!E918</f>
        <v>0</v>
      </c>
      <c r="H918" s="38">
        <f>'Agricultural Data'!F918</f>
        <v>0</v>
      </c>
      <c r="I918" s="38">
        <f>'Agricultural Data'!G918</f>
        <v>0</v>
      </c>
      <c r="J918" s="38">
        <f>'Agricultural Data'!H918</f>
        <v>0</v>
      </c>
      <c r="K918" s="118">
        <f>'Agricultural Data'!I918</f>
        <v>0</v>
      </c>
      <c r="L918" s="121">
        <f>'Agricultural Data'!J918</f>
        <v>0</v>
      </c>
      <c r="M918" s="120" t="str">
        <f>IF(J918=0,"No Data",
IF(     OR(   INDEX('Inputs_Metric 31'!$T$6:$T$141,  MATCH($J918,'Inputs_Metric 31'!$S$6:$S$141,0))  =  "",     INDEX('Inputs_Metric 31'!$T$6:$T$141,MATCH($J918,'Inputs_Metric 31'!$S$6:$S$141,0))="CDL_Rev"),                 "No Mapped Crop",                  INDEX('Inputs_Metric 31'!$T$6:$T$141,MATCH($J918,'Inputs_Metric 31'!$S$6:$S$141,0)   )   )
       )</f>
        <v>No Data</v>
      </c>
      <c r="N918" s="120" t="str">
        <f>IF(J918=0,"No Data",
IF(   OR(     INDEX('Inputs_Metric 31'!$U$6:$U$141,MATCH($J918,'Inputs_Metric 31'!$S$6:$S$141,0))="",     INDEX('Inputs_Metric 31'!$U$6:$U$141,MATCH($J918,'Inputs_Metric 31'!$S$6:$S$141,0))="CDL_Rev"  ),     "No Mapped Crop",INDEX('Inputs_Metric 31'!$U$6:$U$141,MATCH($J918,'Inputs_Metric 31'!$S$6:$S$141,0))))</f>
        <v>No Data</v>
      </c>
      <c r="O918" s="102" t="e">
        <f>IF(N918="No Mapped Crop","",'Inputs_Metric 31'!$H$43*INDEX('Inputs_Metric 31'!$D$6:$D$109,MATCH(CONCATENATE(N918,H918),'Inputs_Metric 31'!$E$6:$E$109,0)))</f>
        <v>#N/A</v>
      </c>
      <c r="P918" s="175" t="e">
        <f>IF(M918="No Mapped Crop","",INDEX('Inputs_Metric 31'!$M$7:$O$26,MATCH(M918,'Inputs_Metric 31'!$G$7:$G$26,0),MATCH('Inputs_Metric 31'!$H$44,'Inputs_Metric 31'!$M$6:$O$6,0)))</f>
        <v>#N/A</v>
      </c>
      <c r="Q918" s="184" t="e">
        <f t="shared" si="46"/>
        <v>#N/A</v>
      </c>
      <c r="R918" s="184" t="e">
        <f t="shared" si="47"/>
        <v>#N/A</v>
      </c>
    </row>
    <row r="919" spans="3:18" x14ac:dyDescent="0.25">
      <c r="C919">
        <f t="shared" si="45"/>
        <v>10</v>
      </c>
      <c r="D919">
        <f>COUNTIF($F$4:F919,F919)</f>
        <v>734</v>
      </c>
      <c r="E919" s="40">
        <f>'Agricultural Data'!C919</f>
        <v>0</v>
      </c>
      <c r="F919" s="40">
        <f>'Agricultural Data'!D919</f>
        <v>0</v>
      </c>
      <c r="G919" s="40">
        <f>'Agricultural Data'!E919</f>
        <v>0</v>
      </c>
      <c r="H919" s="38">
        <f>'Agricultural Data'!F919</f>
        <v>0</v>
      </c>
      <c r="I919" s="38">
        <f>'Agricultural Data'!G919</f>
        <v>0</v>
      </c>
      <c r="J919" s="38">
        <f>'Agricultural Data'!H919</f>
        <v>0</v>
      </c>
      <c r="K919" s="118">
        <f>'Agricultural Data'!I919</f>
        <v>0</v>
      </c>
      <c r="L919" s="121">
        <f>'Agricultural Data'!J919</f>
        <v>0</v>
      </c>
      <c r="M919" s="120" t="str">
        <f>IF(J919=0,"No Data",
IF(     OR(   INDEX('Inputs_Metric 31'!$T$6:$T$141,  MATCH($J919,'Inputs_Metric 31'!$S$6:$S$141,0))  =  "",     INDEX('Inputs_Metric 31'!$T$6:$T$141,MATCH($J919,'Inputs_Metric 31'!$S$6:$S$141,0))="CDL_Rev"),                 "No Mapped Crop",                  INDEX('Inputs_Metric 31'!$T$6:$T$141,MATCH($J919,'Inputs_Metric 31'!$S$6:$S$141,0)   )   )
       )</f>
        <v>No Data</v>
      </c>
      <c r="N919" s="120" t="str">
        <f>IF(J919=0,"No Data",
IF(   OR(     INDEX('Inputs_Metric 31'!$U$6:$U$141,MATCH($J919,'Inputs_Metric 31'!$S$6:$S$141,0))="",     INDEX('Inputs_Metric 31'!$U$6:$U$141,MATCH($J919,'Inputs_Metric 31'!$S$6:$S$141,0))="CDL_Rev"  ),     "No Mapped Crop",INDEX('Inputs_Metric 31'!$U$6:$U$141,MATCH($J919,'Inputs_Metric 31'!$S$6:$S$141,0))))</f>
        <v>No Data</v>
      </c>
      <c r="O919" s="102" t="e">
        <f>IF(N919="No Mapped Crop","",'Inputs_Metric 31'!$H$43*INDEX('Inputs_Metric 31'!$D$6:$D$109,MATCH(CONCATENATE(N919,H919),'Inputs_Metric 31'!$E$6:$E$109,0)))</f>
        <v>#N/A</v>
      </c>
      <c r="P919" s="175" t="e">
        <f>IF(M919="No Mapped Crop","",INDEX('Inputs_Metric 31'!$M$7:$O$26,MATCH(M919,'Inputs_Metric 31'!$G$7:$G$26,0),MATCH('Inputs_Metric 31'!$H$44,'Inputs_Metric 31'!$M$6:$O$6,0)))</f>
        <v>#N/A</v>
      </c>
      <c r="Q919" s="184" t="e">
        <f t="shared" si="46"/>
        <v>#N/A</v>
      </c>
      <c r="R919" s="184" t="e">
        <f t="shared" si="47"/>
        <v>#N/A</v>
      </c>
    </row>
    <row r="920" spans="3:18" x14ac:dyDescent="0.25">
      <c r="C920">
        <f t="shared" si="45"/>
        <v>10</v>
      </c>
      <c r="D920">
        <f>COUNTIF($F$4:F920,F920)</f>
        <v>735</v>
      </c>
      <c r="E920" s="40">
        <f>'Agricultural Data'!C920</f>
        <v>0</v>
      </c>
      <c r="F920" s="40">
        <f>'Agricultural Data'!D920</f>
        <v>0</v>
      </c>
      <c r="G920" s="40">
        <f>'Agricultural Data'!E920</f>
        <v>0</v>
      </c>
      <c r="H920" s="38">
        <f>'Agricultural Data'!F920</f>
        <v>0</v>
      </c>
      <c r="I920" s="38">
        <f>'Agricultural Data'!G920</f>
        <v>0</v>
      </c>
      <c r="J920" s="38">
        <f>'Agricultural Data'!H920</f>
        <v>0</v>
      </c>
      <c r="K920" s="118">
        <f>'Agricultural Data'!I920</f>
        <v>0</v>
      </c>
      <c r="L920" s="121">
        <f>'Agricultural Data'!J920</f>
        <v>0</v>
      </c>
      <c r="M920" s="120" t="str">
        <f>IF(J920=0,"No Data",
IF(     OR(   INDEX('Inputs_Metric 31'!$T$6:$T$141,  MATCH($J920,'Inputs_Metric 31'!$S$6:$S$141,0))  =  "",     INDEX('Inputs_Metric 31'!$T$6:$T$141,MATCH($J920,'Inputs_Metric 31'!$S$6:$S$141,0))="CDL_Rev"),                 "No Mapped Crop",                  INDEX('Inputs_Metric 31'!$T$6:$T$141,MATCH($J920,'Inputs_Metric 31'!$S$6:$S$141,0)   )   )
       )</f>
        <v>No Data</v>
      </c>
      <c r="N920" s="120" t="str">
        <f>IF(J920=0,"No Data",
IF(   OR(     INDEX('Inputs_Metric 31'!$U$6:$U$141,MATCH($J920,'Inputs_Metric 31'!$S$6:$S$141,0))="",     INDEX('Inputs_Metric 31'!$U$6:$U$141,MATCH($J920,'Inputs_Metric 31'!$S$6:$S$141,0))="CDL_Rev"  ),     "No Mapped Crop",INDEX('Inputs_Metric 31'!$U$6:$U$141,MATCH($J920,'Inputs_Metric 31'!$S$6:$S$141,0))))</f>
        <v>No Data</v>
      </c>
      <c r="O920" s="102" t="e">
        <f>IF(N920="No Mapped Crop","",'Inputs_Metric 31'!$H$43*INDEX('Inputs_Metric 31'!$D$6:$D$109,MATCH(CONCATENATE(N920,H920),'Inputs_Metric 31'!$E$6:$E$109,0)))</f>
        <v>#N/A</v>
      </c>
      <c r="P920" s="175" t="e">
        <f>IF(M920="No Mapped Crop","",INDEX('Inputs_Metric 31'!$M$7:$O$26,MATCH(M920,'Inputs_Metric 31'!$G$7:$G$26,0),MATCH('Inputs_Metric 31'!$H$44,'Inputs_Metric 31'!$M$6:$O$6,0)))</f>
        <v>#N/A</v>
      </c>
      <c r="Q920" s="184" t="e">
        <f t="shared" si="46"/>
        <v>#N/A</v>
      </c>
      <c r="R920" s="184" t="e">
        <f t="shared" si="47"/>
        <v>#N/A</v>
      </c>
    </row>
    <row r="921" spans="3:18" x14ac:dyDescent="0.25">
      <c r="C921">
        <f t="shared" si="45"/>
        <v>10</v>
      </c>
      <c r="D921">
        <f>COUNTIF($F$4:F921,F921)</f>
        <v>736</v>
      </c>
      <c r="E921" s="40">
        <f>'Agricultural Data'!C921</f>
        <v>0</v>
      </c>
      <c r="F921" s="40">
        <f>'Agricultural Data'!D921</f>
        <v>0</v>
      </c>
      <c r="G921" s="40">
        <f>'Agricultural Data'!E921</f>
        <v>0</v>
      </c>
      <c r="H921" s="38">
        <f>'Agricultural Data'!F921</f>
        <v>0</v>
      </c>
      <c r="I921" s="38">
        <f>'Agricultural Data'!G921</f>
        <v>0</v>
      </c>
      <c r="J921" s="38">
        <f>'Agricultural Data'!H921</f>
        <v>0</v>
      </c>
      <c r="K921" s="118">
        <f>'Agricultural Data'!I921</f>
        <v>0</v>
      </c>
      <c r="L921" s="121">
        <f>'Agricultural Data'!J921</f>
        <v>0</v>
      </c>
      <c r="M921" s="120" t="str">
        <f>IF(J921=0,"No Data",
IF(     OR(   INDEX('Inputs_Metric 31'!$T$6:$T$141,  MATCH($J921,'Inputs_Metric 31'!$S$6:$S$141,0))  =  "",     INDEX('Inputs_Metric 31'!$T$6:$T$141,MATCH($J921,'Inputs_Metric 31'!$S$6:$S$141,0))="CDL_Rev"),                 "No Mapped Crop",                  INDEX('Inputs_Metric 31'!$T$6:$T$141,MATCH($J921,'Inputs_Metric 31'!$S$6:$S$141,0)   )   )
       )</f>
        <v>No Data</v>
      </c>
      <c r="N921" s="120" t="str">
        <f>IF(J921=0,"No Data",
IF(   OR(     INDEX('Inputs_Metric 31'!$U$6:$U$141,MATCH($J921,'Inputs_Metric 31'!$S$6:$S$141,0))="",     INDEX('Inputs_Metric 31'!$U$6:$U$141,MATCH($J921,'Inputs_Metric 31'!$S$6:$S$141,0))="CDL_Rev"  ),     "No Mapped Crop",INDEX('Inputs_Metric 31'!$U$6:$U$141,MATCH($J921,'Inputs_Metric 31'!$S$6:$S$141,0))))</f>
        <v>No Data</v>
      </c>
      <c r="O921" s="102" t="e">
        <f>IF(N921="No Mapped Crop","",'Inputs_Metric 31'!$H$43*INDEX('Inputs_Metric 31'!$D$6:$D$109,MATCH(CONCATENATE(N921,H921),'Inputs_Metric 31'!$E$6:$E$109,0)))</f>
        <v>#N/A</v>
      </c>
      <c r="P921" s="175" t="e">
        <f>IF(M921="No Mapped Crop","",INDEX('Inputs_Metric 31'!$M$7:$O$26,MATCH(M921,'Inputs_Metric 31'!$G$7:$G$26,0),MATCH('Inputs_Metric 31'!$H$44,'Inputs_Metric 31'!$M$6:$O$6,0)))</f>
        <v>#N/A</v>
      </c>
      <c r="Q921" s="184" t="e">
        <f t="shared" si="46"/>
        <v>#N/A</v>
      </c>
      <c r="R921" s="184" t="e">
        <f t="shared" si="47"/>
        <v>#N/A</v>
      </c>
    </row>
    <row r="922" spans="3:18" x14ac:dyDescent="0.25">
      <c r="C922">
        <f t="shared" si="45"/>
        <v>10</v>
      </c>
      <c r="D922">
        <f>COUNTIF($F$4:F922,F922)</f>
        <v>737</v>
      </c>
      <c r="E922" s="40">
        <f>'Agricultural Data'!C922</f>
        <v>0</v>
      </c>
      <c r="F922" s="40">
        <f>'Agricultural Data'!D922</f>
        <v>0</v>
      </c>
      <c r="G922" s="40">
        <f>'Agricultural Data'!E922</f>
        <v>0</v>
      </c>
      <c r="H922" s="38">
        <f>'Agricultural Data'!F922</f>
        <v>0</v>
      </c>
      <c r="I922" s="38">
        <f>'Agricultural Data'!G922</f>
        <v>0</v>
      </c>
      <c r="J922" s="38">
        <f>'Agricultural Data'!H922</f>
        <v>0</v>
      </c>
      <c r="K922" s="118">
        <f>'Agricultural Data'!I922</f>
        <v>0</v>
      </c>
      <c r="L922" s="121">
        <f>'Agricultural Data'!J922</f>
        <v>0</v>
      </c>
      <c r="M922" s="120" t="str">
        <f>IF(J922=0,"No Data",
IF(     OR(   INDEX('Inputs_Metric 31'!$T$6:$T$141,  MATCH($J922,'Inputs_Metric 31'!$S$6:$S$141,0))  =  "",     INDEX('Inputs_Metric 31'!$T$6:$T$141,MATCH($J922,'Inputs_Metric 31'!$S$6:$S$141,0))="CDL_Rev"),                 "No Mapped Crop",                  INDEX('Inputs_Metric 31'!$T$6:$T$141,MATCH($J922,'Inputs_Metric 31'!$S$6:$S$141,0)   )   )
       )</f>
        <v>No Data</v>
      </c>
      <c r="N922" s="120" t="str">
        <f>IF(J922=0,"No Data",
IF(   OR(     INDEX('Inputs_Metric 31'!$U$6:$U$141,MATCH($J922,'Inputs_Metric 31'!$S$6:$S$141,0))="",     INDEX('Inputs_Metric 31'!$U$6:$U$141,MATCH($J922,'Inputs_Metric 31'!$S$6:$S$141,0))="CDL_Rev"  ),     "No Mapped Crop",INDEX('Inputs_Metric 31'!$U$6:$U$141,MATCH($J922,'Inputs_Metric 31'!$S$6:$S$141,0))))</f>
        <v>No Data</v>
      </c>
      <c r="O922" s="102" t="e">
        <f>IF(N922="No Mapped Crop","",'Inputs_Metric 31'!$H$43*INDEX('Inputs_Metric 31'!$D$6:$D$109,MATCH(CONCATENATE(N922,H922),'Inputs_Metric 31'!$E$6:$E$109,0)))</f>
        <v>#N/A</v>
      </c>
      <c r="P922" s="175" t="e">
        <f>IF(M922="No Mapped Crop","",INDEX('Inputs_Metric 31'!$M$7:$O$26,MATCH(M922,'Inputs_Metric 31'!$G$7:$G$26,0),MATCH('Inputs_Metric 31'!$H$44,'Inputs_Metric 31'!$M$6:$O$6,0)))</f>
        <v>#N/A</v>
      </c>
      <c r="Q922" s="184" t="e">
        <f t="shared" si="46"/>
        <v>#N/A</v>
      </c>
      <c r="R922" s="184" t="e">
        <f t="shared" si="47"/>
        <v>#N/A</v>
      </c>
    </row>
    <row r="923" spans="3:18" x14ac:dyDescent="0.25">
      <c r="C923">
        <f t="shared" si="45"/>
        <v>10</v>
      </c>
      <c r="D923">
        <f>COUNTIF($F$4:F923,F923)</f>
        <v>738</v>
      </c>
      <c r="E923" s="40">
        <f>'Agricultural Data'!C923</f>
        <v>0</v>
      </c>
      <c r="F923" s="40">
        <f>'Agricultural Data'!D923</f>
        <v>0</v>
      </c>
      <c r="G923" s="40">
        <f>'Agricultural Data'!E923</f>
        <v>0</v>
      </c>
      <c r="H923" s="38">
        <f>'Agricultural Data'!F923</f>
        <v>0</v>
      </c>
      <c r="I923" s="38">
        <f>'Agricultural Data'!G923</f>
        <v>0</v>
      </c>
      <c r="J923" s="38">
        <f>'Agricultural Data'!H923</f>
        <v>0</v>
      </c>
      <c r="K923" s="118">
        <f>'Agricultural Data'!I923</f>
        <v>0</v>
      </c>
      <c r="L923" s="121">
        <f>'Agricultural Data'!J923</f>
        <v>0</v>
      </c>
      <c r="M923" s="120" t="str">
        <f>IF(J923=0,"No Data",
IF(     OR(   INDEX('Inputs_Metric 31'!$T$6:$T$141,  MATCH($J923,'Inputs_Metric 31'!$S$6:$S$141,0))  =  "",     INDEX('Inputs_Metric 31'!$T$6:$T$141,MATCH($J923,'Inputs_Metric 31'!$S$6:$S$141,0))="CDL_Rev"),                 "No Mapped Crop",                  INDEX('Inputs_Metric 31'!$T$6:$T$141,MATCH($J923,'Inputs_Metric 31'!$S$6:$S$141,0)   )   )
       )</f>
        <v>No Data</v>
      </c>
      <c r="N923" s="120" t="str">
        <f>IF(J923=0,"No Data",
IF(   OR(     INDEX('Inputs_Metric 31'!$U$6:$U$141,MATCH($J923,'Inputs_Metric 31'!$S$6:$S$141,0))="",     INDEX('Inputs_Metric 31'!$U$6:$U$141,MATCH($J923,'Inputs_Metric 31'!$S$6:$S$141,0))="CDL_Rev"  ),     "No Mapped Crop",INDEX('Inputs_Metric 31'!$U$6:$U$141,MATCH($J923,'Inputs_Metric 31'!$S$6:$S$141,0))))</f>
        <v>No Data</v>
      </c>
      <c r="O923" s="102" t="e">
        <f>IF(N923="No Mapped Crop","",'Inputs_Metric 31'!$H$43*INDEX('Inputs_Metric 31'!$D$6:$D$109,MATCH(CONCATENATE(N923,H923),'Inputs_Metric 31'!$E$6:$E$109,0)))</f>
        <v>#N/A</v>
      </c>
      <c r="P923" s="175" t="e">
        <f>IF(M923="No Mapped Crop","",INDEX('Inputs_Metric 31'!$M$7:$O$26,MATCH(M923,'Inputs_Metric 31'!$G$7:$G$26,0),MATCH('Inputs_Metric 31'!$H$44,'Inputs_Metric 31'!$M$6:$O$6,0)))</f>
        <v>#N/A</v>
      </c>
      <c r="Q923" s="184" t="e">
        <f t="shared" si="46"/>
        <v>#N/A</v>
      </c>
      <c r="R923" s="184" t="e">
        <f t="shared" si="47"/>
        <v>#N/A</v>
      </c>
    </row>
    <row r="924" spans="3:18" x14ac:dyDescent="0.25">
      <c r="C924">
        <f t="shared" si="45"/>
        <v>10</v>
      </c>
      <c r="D924">
        <f>COUNTIF($F$4:F924,F924)</f>
        <v>739</v>
      </c>
      <c r="E924" s="40">
        <f>'Agricultural Data'!C924</f>
        <v>0</v>
      </c>
      <c r="F924" s="40">
        <f>'Agricultural Data'!D924</f>
        <v>0</v>
      </c>
      <c r="G924" s="40">
        <f>'Agricultural Data'!E924</f>
        <v>0</v>
      </c>
      <c r="H924" s="38">
        <f>'Agricultural Data'!F924</f>
        <v>0</v>
      </c>
      <c r="I924" s="38">
        <f>'Agricultural Data'!G924</f>
        <v>0</v>
      </c>
      <c r="J924" s="38">
        <f>'Agricultural Data'!H924</f>
        <v>0</v>
      </c>
      <c r="K924" s="118">
        <f>'Agricultural Data'!I924</f>
        <v>0</v>
      </c>
      <c r="L924" s="121">
        <f>'Agricultural Data'!J924</f>
        <v>0</v>
      </c>
      <c r="M924" s="120" t="str">
        <f>IF(J924=0,"No Data",
IF(     OR(   INDEX('Inputs_Metric 31'!$T$6:$T$141,  MATCH($J924,'Inputs_Metric 31'!$S$6:$S$141,0))  =  "",     INDEX('Inputs_Metric 31'!$T$6:$T$141,MATCH($J924,'Inputs_Metric 31'!$S$6:$S$141,0))="CDL_Rev"),                 "No Mapped Crop",                  INDEX('Inputs_Metric 31'!$T$6:$T$141,MATCH($J924,'Inputs_Metric 31'!$S$6:$S$141,0)   )   )
       )</f>
        <v>No Data</v>
      </c>
      <c r="N924" s="120" t="str">
        <f>IF(J924=0,"No Data",
IF(   OR(     INDEX('Inputs_Metric 31'!$U$6:$U$141,MATCH($J924,'Inputs_Metric 31'!$S$6:$S$141,0))="",     INDEX('Inputs_Metric 31'!$U$6:$U$141,MATCH($J924,'Inputs_Metric 31'!$S$6:$S$141,0))="CDL_Rev"  ),     "No Mapped Crop",INDEX('Inputs_Metric 31'!$U$6:$U$141,MATCH($J924,'Inputs_Metric 31'!$S$6:$S$141,0))))</f>
        <v>No Data</v>
      </c>
      <c r="O924" s="102" t="e">
        <f>IF(N924="No Mapped Crop","",'Inputs_Metric 31'!$H$43*INDEX('Inputs_Metric 31'!$D$6:$D$109,MATCH(CONCATENATE(N924,H924),'Inputs_Metric 31'!$E$6:$E$109,0)))</f>
        <v>#N/A</v>
      </c>
      <c r="P924" s="175" t="e">
        <f>IF(M924="No Mapped Crop","",INDEX('Inputs_Metric 31'!$M$7:$O$26,MATCH(M924,'Inputs_Metric 31'!$G$7:$G$26,0),MATCH('Inputs_Metric 31'!$H$44,'Inputs_Metric 31'!$M$6:$O$6,0)))</f>
        <v>#N/A</v>
      </c>
      <c r="Q924" s="184" t="e">
        <f t="shared" si="46"/>
        <v>#N/A</v>
      </c>
      <c r="R924" s="184" t="e">
        <f t="shared" si="47"/>
        <v>#N/A</v>
      </c>
    </row>
    <row r="925" spans="3:18" x14ac:dyDescent="0.25">
      <c r="C925">
        <f t="shared" si="45"/>
        <v>10</v>
      </c>
      <c r="D925">
        <f>COUNTIF($F$4:F925,F925)</f>
        <v>740</v>
      </c>
      <c r="E925" s="40">
        <f>'Agricultural Data'!C925</f>
        <v>0</v>
      </c>
      <c r="F925" s="40">
        <f>'Agricultural Data'!D925</f>
        <v>0</v>
      </c>
      <c r="G925" s="40">
        <f>'Agricultural Data'!E925</f>
        <v>0</v>
      </c>
      <c r="H925" s="38">
        <f>'Agricultural Data'!F925</f>
        <v>0</v>
      </c>
      <c r="I925" s="38">
        <f>'Agricultural Data'!G925</f>
        <v>0</v>
      </c>
      <c r="J925" s="38">
        <f>'Agricultural Data'!H925</f>
        <v>0</v>
      </c>
      <c r="K925" s="118">
        <f>'Agricultural Data'!I925</f>
        <v>0</v>
      </c>
      <c r="L925" s="121">
        <f>'Agricultural Data'!J925</f>
        <v>0</v>
      </c>
      <c r="M925" s="120" t="str">
        <f>IF(J925=0,"No Data",
IF(     OR(   INDEX('Inputs_Metric 31'!$T$6:$T$141,  MATCH($J925,'Inputs_Metric 31'!$S$6:$S$141,0))  =  "",     INDEX('Inputs_Metric 31'!$T$6:$T$141,MATCH($J925,'Inputs_Metric 31'!$S$6:$S$141,0))="CDL_Rev"),                 "No Mapped Crop",                  INDEX('Inputs_Metric 31'!$T$6:$T$141,MATCH($J925,'Inputs_Metric 31'!$S$6:$S$141,0)   )   )
       )</f>
        <v>No Data</v>
      </c>
      <c r="N925" s="120" t="str">
        <f>IF(J925=0,"No Data",
IF(   OR(     INDEX('Inputs_Metric 31'!$U$6:$U$141,MATCH($J925,'Inputs_Metric 31'!$S$6:$S$141,0))="",     INDEX('Inputs_Metric 31'!$U$6:$U$141,MATCH($J925,'Inputs_Metric 31'!$S$6:$S$141,0))="CDL_Rev"  ),     "No Mapped Crop",INDEX('Inputs_Metric 31'!$U$6:$U$141,MATCH($J925,'Inputs_Metric 31'!$S$6:$S$141,0))))</f>
        <v>No Data</v>
      </c>
      <c r="O925" s="102" t="e">
        <f>IF(N925="No Mapped Crop","",'Inputs_Metric 31'!$H$43*INDEX('Inputs_Metric 31'!$D$6:$D$109,MATCH(CONCATENATE(N925,H925),'Inputs_Metric 31'!$E$6:$E$109,0)))</f>
        <v>#N/A</v>
      </c>
      <c r="P925" s="175" t="e">
        <f>IF(M925="No Mapped Crop","",INDEX('Inputs_Metric 31'!$M$7:$O$26,MATCH(M925,'Inputs_Metric 31'!$G$7:$G$26,0),MATCH('Inputs_Metric 31'!$H$44,'Inputs_Metric 31'!$M$6:$O$6,0)))</f>
        <v>#N/A</v>
      </c>
      <c r="Q925" s="184" t="e">
        <f t="shared" si="46"/>
        <v>#N/A</v>
      </c>
      <c r="R925" s="184" t="e">
        <f t="shared" si="47"/>
        <v>#N/A</v>
      </c>
    </row>
    <row r="926" spans="3:18" x14ac:dyDescent="0.25">
      <c r="C926">
        <f t="shared" si="45"/>
        <v>10</v>
      </c>
      <c r="D926">
        <f>COUNTIF($F$4:F926,F926)</f>
        <v>741</v>
      </c>
      <c r="E926" s="40">
        <f>'Agricultural Data'!C926</f>
        <v>0</v>
      </c>
      <c r="F926" s="40">
        <f>'Agricultural Data'!D926</f>
        <v>0</v>
      </c>
      <c r="G926" s="40">
        <f>'Agricultural Data'!E926</f>
        <v>0</v>
      </c>
      <c r="H926" s="38">
        <f>'Agricultural Data'!F926</f>
        <v>0</v>
      </c>
      <c r="I926" s="38">
        <f>'Agricultural Data'!G926</f>
        <v>0</v>
      </c>
      <c r="J926" s="38">
        <f>'Agricultural Data'!H926</f>
        <v>0</v>
      </c>
      <c r="K926" s="118">
        <f>'Agricultural Data'!I926</f>
        <v>0</v>
      </c>
      <c r="L926" s="121">
        <f>'Agricultural Data'!J926</f>
        <v>0</v>
      </c>
      <c r="M926" s="120" t="str">
        <f>IF(J926=0,"No Data",
IF(     OR(   INDEX('Inputs_Metric 31'!$T$6:$T$141,  MATCH($J926,'Inputs_Metric 31'!$S$6:$S$141,0))  =  "",     INDEX('Inputs_Metric 31'!$T$6:$T$141,MATCH($J926,'Inputs_Metric 31'!$S$6:$S$141,0))="CDL_Rev"),                 "No Mapped Crop",                  INDEX('Inputs_Metric 31'!$T$6:$T$141,MATCH($J926,'Inputs_Metric 31'!$S$6:$S$141,0)   )   )
       )</f>
        <v>No Data</v>
      </c>
      <c r="N926" s="120" t="str">
        <f>IF(J926=0,"No Data",
IF(   OR(     INDEX('Inputs_Metric 31'!$U$6:$U$141,MATCH($J926,'Inputs_Metric 31'!$S$6:$S$141,0))="",     INDEX('Inputs_Metric 31'!$U$6:$U$141,MATCH($J926,'Inputs_Metric 31'!$S$6:$S$141,0))="CDL_Rev"  ),     "No Mapped Crop",INDEX('Inputs_Metric 31'!$U$6:$U$141,MATCH($J926,'Inputs_Metric 31'!$S$6:$S$141,0))))</f>
        <v>No Data</v>
      </c>
      <c r="O926" s="102" t="e">
        <f>IF(N926="No Mapped Crop","",'Inputs_Metric 31'!$H$43*INDEX('Inputs_Metric 31'!$D$6:$D$109,MATCH(CONCATENATE(N926,H926),'Inputs_Metric 31'!$E$6:$E$109,0)))</f>
        <v>#N/A</v>
      </c>
      <c r="P926" s="175" t="e">
        <f>IF(M926="No Mapped Crop","",INDEX('Inputs_Metric 31'!$M$7:$O$26,MATCH(M926,'Inputs_Metric 31'!$G$7:$G$26,0),MATCH('Inputs_Metric 31'!$H$44,'Inputs_Metric 31'!$M$6:$O$6,0)))</f>
        <v>#N/A</v>
      </c>
      <c r="Q926" s="184" t="e">
        <f t="shared" si="46"/>
        <v>#N/A</v>
      </c>
      <c r="R926" s="184" t="e">
        <f t="shared" si="47"/>
        <v>#N/A</v>
      </c>
    </row>
    <row r="927" spans="3:18" x14ac:dyDescent="0.25">
      <c r="C927">
        <f t="shared" si="45"/>
        <v>10</v>
      </c>
      <c r="D927">
        <f>COUNTIF($F$4:F927,F927)</f>
        <v>742</v>
      </c>
      <c r="E927" s="40">
        <f>'Agricultural Data'!C927</f>
        <v>0</v>
      </c>
      <c r="F927" s="40">
        <f>'Agricultural Data'!D927</f>
        <v>0</v>
      </c>
      <c r="G927" s="40">
        <f>'Agricultural Data'!E927</f>
        <v>0</v>
      </c>
      <c r="H927" s="38">
        <f>'Agricultural Data'!F927</f>
        <v>0</v>
      </c>
      <c r="I927" s="38">
        <f>'Agricultural Data'!G927</f>
        <v>0</v>
      </c>
      <c r="J927" s="38">
        <f>'Agricultural Data'!H927</f>
        <v>0</v>
      </c>
      <c r="K927" s="118">
        <f>'Agricultural Data'!I927</f>
        <v>0</v>
      </c>
      <c r="L927" s="121">
        <f>'Agricultural Data'!J927</f>
        <v>0</v>
      </c>
      <c r="M927" s="120" t="str">
        <f>IF(J927=0,"No Data",
IF(     OR(   INDEX('Inputs_Metric 31'!$T$6:$T$141,  MATCH($J927,'Inputs_Metric 31'!$S$6:$S$141,0))  =  "",     INDEX('Inputs_Metric 31'!$T$6:$T$141,MATCH($J927,'Inputs_Metric 31'!$S$6:$S$141,0))="CDL_Rev"),                 "No Mapped Crop",                  INDEX('Inputs_Metric 31'!$T$6:$T$141,MATCH($J927,'Inputs_Metric 31'!$S$6:$S$141,0)   )   )
       )</f>
        <v>No Data</v>
      </c>
      <c r="N927" s="120" t="str">
        <f>IF(J927=0,"No Data",
IF(   OR(     INDEX('Inputs_Metric 31'!$U$6:$U$141,MATCH($J927,'Inputs_Metric 31'!$S$6:$S$141,0))="",     INDEX('Inputs_Metric 31'!$U$6:$U$141,MATCH($J927,'Inputs_Metric 31'!$S$6:$S$141,0))="CDL_Rev"  ),     "No Mapped Crop",INDEX('Inputs_Metric 31'!$U$6:$U$141,MATCH($J927,'Inputs_Metric 31'!$S$6:$S$141,0))))</f>
        <v>No Data</v>
      </c>
      <c r="O927" s="102" t="e">
        <f>IF(N927="No Mapped Crop","",'Inputs_Metric 31'!$H$43*INDEX('Inputs_Metric 31'!$D$6:$D$109,MATCH(CONCATENATE(N927,H927),'Inputs_Metric 31'!$E$6:$E$109,0)))</f>
        <v>#N/A</v>
      </c>
      <c r="P927" s="175" t="e">
        <f>IF(M927="No Mapped Crop","",INDEX('Inputs_Metric 31'!$M$7:$O$26,MATCH(M927,'Inputs_Metric 31'!$G$7:$G$26,0),MATCH('Inputs_Metric 31'!$H$44,'Inputs_Metric 31'!$M$6:$O$6,0)))</f>
        <v>#N/A</v>
      </c>
      <c r="Q927" s="184" t="e">
        <f t="shared" si="46"/>
        <v>#N/A</v>
      </c>
      <c r="R927" s="184" t="e">
        <f t="shared" si="47"/>
        <v>#N/A</v>
      </c>
    </row>
    <row r="928" spans="3:18" x14ac:dyDescent="0.25">
      <c r="C928">
        <f t="shared" si="45"/>
        <v>10</v>
      </c>
      <c r="D928">
        <f>COUNTIF($F$4:F928,F928)</f>
        <v>743</v>
      </c>
      <c r="E928" s="40">
        <f>'Agricultural Data'!C928</f>
        <v>0</v>
      </c>
      <c r="F928" s="40">
        <f>'Agricultural Data'!D928</f>
        <v>0</v>
      </c>
      <c r="G928" s="40">
        <f>'Agricultural Data'!E928</f>
        <v>0</v>
      </c>
      <c r="H928" s="38">
        <f>'Agricultural Data'!F928</f>
        <v>0</v>
      </c>
      <c r="I928" s="38">
        <f>'Agricultural Data'!G928</f>
        <v>0</v>
      </c>
      <c r="J928" s="38">
        <f>'Agricultural Data'!H928</f>
        <v>0</v>
      </c>
      <c r="K928" s="118">
        <f>'Agricultural Data'!I928</f>
        <v>0</v>
      </c>
      <c r="L928" s="121">
        <f>'Agricultural Data'!J928</f>
        <v>0</v>
      </c>
      <c r="M928" s="120" t="str">
        <f>IF(J928=0,"No Data",
IF(     OR(   INDEX('Inputs_Metric 31'!$T$6:$T$141,  MATCH($J928,'Inputs_Metric 31'!$S$6:$S$141,0))  =  "",     INDEX('Inputs_Metric 31'!$T$6:$T$141,MATCH($J928,'Inputs_Metric 31'!$S$6:$S$141,0))="CDL_Rev"),                 "No Mapped Crop",                  INDEX('Inputs_Metric 31'!$T$6:$T$141,MATCH($J928,'Inputs_Metric 31'!$S$6:$S$141,0)   )   )
       )</f>
        <v>No Data</v>
      </c>
      <c r="N928" s="120" t="str">
        <f>IF(J928=0,"No Data",
IF(   OR(     INDEX('Inputs_Metric 31'!$U$6:$U$141,MATCH($J928,'Inputs_Metric 31'!$S$6:$S$141,0))="",     INDEX('Inputs_Metric 31'!$U$6:$U$141,MATCH($J928,'Inputs_Metric 31'!$S$6:$S$141,0))="CDL_Rev"  ),     "No Mapped Crop",INDEX('Inputs_Metric 31'!$U$6:$U$141,MATCH($J928,'Inputs_Metric 31'!$S$6:$S$141,0))))</f>
        <v>No Data</v>
      </c>
      <c r="O928" s="102" t="e">
        <f>IF(N928="No Mapped Crop","",'Inputs_Metric 31'!$H$43*INDEX('Inputs_Metric 31'!$D$6:$D$109,MATCH(CONCATENATE(N928,H928),'Inputs_Metric 31'!$E$6:$E$109,0)))</f>
        <v>#N/A</v>
      </c>
      <c r="P928" s="175" t="e">
        <f>IF(M928="No Mapped Crop","",INDEX('Inputs_Metric 31'!$M$7:$O$26,MATCH(M928,'Inputs_Metric 31'!$G$7:$G$26,0),MATCH('Inputs_Metric 31'!$H$44,'Inputs_Metric 31'!$M$6:$O$6,0)))</f>
        <v>#N/A</v>
      </c>
      <c r="Q928" s="184" t="e">
        <f t="shared" si="46"/>
        <v>#N/A</v>
      </c>
      <c r="R928" s="184" t="e">
        <f t="shared" si="47"/>
        <v>#N/A</v>
      </c>
    </row>
    <row r="929" spans="3:18" x14ac:dyDescent="0.25">
      <c r="C929">
        <f t="shared" si="45"/>
        <v>10</v>
      </c>
      <c r="D929">
        <f>COUNTIF($F$4:F929,F929)</f>
        <v>744</v>
      </c>
      <c r="E929" s="40">
        <f>'Agricultural Data'!C929</f>
        <v>0</v>
      </c>
      <c r="F929" s="40">
        <f>'Agricultural Data'!D929</f>
        <v>0</v>
      </c>
      <c r="G929" s="40">
        <f>'Agricultural Data'!E929</f>
        <v>0</v>
      </c>
      <c r="H929" s="38">
        <f>'Agricultural Data'!F929</f>
        <v>0</v>
      </c>
      <c r="I929" s="38">
        <f>'Agricultural Data'!G929</f>
        <v>0</v>
      </c>
      <c r="J929" s="38">
        <f>'Agricultural Data'!H929</f>
        <v>0</v>
      </c>
      <c r="K929" s="118">
        <f>'Agricultural Data'!I929</f>
        <v>0</v>
      </c>
      <c r="L929" s="121">
        <f>'Agricultural Data'!J929</f>
        <v>0</v>
      </c>
      <c r="M929" s="120" t="str">
        <f>IF(J929=0,"No Data",
IF(     OR(   INDEX('Inputs_Metric 31'!$T$6:$T$141,  MATCH($J929,'Inputs_Metric 31'!$S$6:$S$141,0))  =  "",     INDEX('Inputs_Metric 31'!$T$6:$T$141,MATCH($J929,'Inputs_Metric 31'!$S$6:$S$141,0))="CDL_Rev"),                 "No Mapped Crop",                  INDEX('Inputs_Metric 31'!$T$6:$T$141,MATCH($J929,'Inputs_Metric 31'!$S$6:$S$141,0)   )   )
       )</f>
        <v>No Data</v>
      </c>
      <c r="N929" s="120" t="str">
        <f>IF(J929=0,"No Data",
IF(   OR(     INDEX('Inputs_Metric 31'!$U$6:$U$141,MATCH($J929,'Inputs_Metric 31'!$S$6:$S$141,0))="",     INDEX('Inputs_Metric 31'!$U$6:$U$141,MATCH($J929,'Inputs_Metric 31'!$S$6:$S$141,0))="CDL_Rev"  ),     "No Mapped Crop",INDEX('Inputs_Metric 31'!$U$6:$U$141,MATCH($J929,'Inputs_Metric 31'!$S$6:$S$141,0))))</f>
        <v>No Data</v>
      </c>
      <c r="O929" s="102" t="e">
        <f>IF(N929="No Mapped Crop","",'Inputs_Metric 31'!$H$43*INDEX('Inputs_Metric 31'!$D$6:$D$109,MATCH(CONCATENATE(N929,H929),'Inputs_Metric 31'!$E$6:$E$109,0)))</f>
        <v>#N/A</v>
      </c>
      <c r="P929" s="175" t="e">
        <f>IF(M929="No Mapped Crop","",INDEX('Inputs_Metric 31'!$M$7:$O$26,MATCH(M929,'Inputs_Metric 31'!$G$7:$G$26,0),MATCH('Inputs_Metric 31'!$H$44,'Inputs_Metric 31'!$M$6:$O$6,0)))</f>
        <v>#N/A</v>
      </c>
      <c r="Q929" s="184" t="e">
        <f t="shared" si="46"/>
        <v>#N/A</v>
      </c>
      <c r="R929" s="184" t="e">
        <f t="shared" si="47"/>
        <v>#N/A</v>
      </c>
    </row>
    <row r="930" spans="3:18" x14ac:dyDescent="0.25">
      <c r="C930">
        <f t="shared" si="45"/>
        <v>10</v>
      </c>
      <c r="D930">
        <f>COUNTIF($F$4:F930,F930)</f>
        <v>745</v>
      </c>
      <c r="E930" s="40">
        <f>'Agricultural Data'!C930</f>
        <v>0</v>
      </c>
      <c r="F930" s="40">
        <f>'Agricultural Data'!D930</f>
        <v>0</v>
      </c>
      <c r="G930" s="40">
        <f>'Agricultural Data'!E930</f>
        <v>0</v>
      </c>
      <c r="H930" s="38">
        <f>'Agricultural Data'!F930</f>
        <v>0</v>
      </c>
      <c r="I930" s="38">
        <f>'Agricultural Data'!G930</f>
        <v>0</v>
      </c>
      <c r="J930" s="38">
        <f>'Agricultural Data'!H930</f>
        <v>0</v>
      </c>
      <c r="K930" s="118">
        <f>'Agricultural Data'!I930</f>
        <v>0</v>
      </c>
      <c r="L930" s="121">
        <f>'Agricultural Data'!J930</f>
        <v>0</v>
      </c>
      <c r="M930" s="120" t="str">
        <f>IF(J930=0,"No Data",
IF(     OR(   INDEX('Inputs_Metric 31'!$T$6:$T$141,  MATCH($J930,'Inputs_Metric 31'!$S$6:$S$141,0))  =  "",     INDEX('Inputs_Metric 31'!$T$6:$T$141,MATCH($J930,'Inputs_Metric 31'!$S$6:$S$141,0))="CDL_Rev"),                 "No Mapped Crop",                  INDEX('Inputs_Metric 31'!$T$6:$T$141,MATCH($J930,'Inputs_Metric 31'!$S$6:$S$141,0)   )   )
       )</f>
        <v>No Data</v>
      </c>
      <c r="N930" s="120" t="str">
        <f>IF(J930=0,"No Data",
IF(   OR(     INDEX('Inputs_Metric 31'!$U$6:$U$141,MATCH($J930,'Inputs_Metric 31'!$S$6:$S$141,0))="",     INDEX('Inputs_Metric 31'!$U$6:$U$141,MATCH($J930,'Inputs_Metric 31'!$S$6:$S$141,0))="CDL_Rev"  ),     "No Mapped Crop",INDEX('Inputs_Metric 31'!$U$6:$U$141,MATCH($J930,'Inputs_Metric 31'!$S$6:$S$141,0))))</f>
        <v>No Data</v>
      </c>
      <c r="O930" s="102" t="e">
        <f>IF(N930="No Mapped Crop","",'Inputs_Metric 31'!$H$43*INDEX('Inputs_Metric 31'!$D$6:$D$109,MATCH(CONCATENATE(N930,H930),'Inputs_Metric 31'!$E$6:$E$109,0)))</f>
        <v>#N/A</v>
      </c>
      <c r="P930" s="175" t="e">
        <f>IF(M930="No Mapped Crop","",INDEX('Inputs_Metric 31'!$M$7:$O$26,MATCH(M930,'Inputs_Metric 31'!$G$7:$G$26,0),MATCH('Inputs_Metric 31'!$H$44,'Inputs_Metric 31'!$M$6:$O$6,0)))</f>
        <v>#N/A</v>
      </c>
      <c r="Q930" s="184" t="e">
        <f t="shared" si="46"/>
        <v>#N/A</v>
      </c>
      <c r="R930" s="184" t="e">
        <f t="shared" si="47"/>
        <v>#N/A</v>
      </c>
    </row>
    <row r="931" spans="3:18" x14ac:dyDescent="0.25">
      <c r="C931">
        <f t="shared" si="45"/>
        <v>10</v>
      </c>
      <c r="D931">
        <f>COUNTIF($F$4:F931,F931)</f>
        <v>746</v>
      </c>
      <c r="E931" s="40">
        <f>'Agricultural Data'!C931</f>
        <v>0</v>
      </c>
      <c r="F931" s="40">
        <f>'Agricultural Data'!D931</f>
        <v>0</v>
      </c>
      <c r="G931" s="40">
        <f>'Agricultural Data'!E931</f>
        <v>0</v>
      </c>
      <c r="H931" s="38">
        <f>'Agricultural Data'!F931</f>
        <v>0</v>
      </c>
      <c r="I931" s="38">
        <f>'Agricultural Data'!G931</f>
        <v>0</v>
      </c>
      <c r="J931" s="38">
        <f>'Agricultural Data'!H931</f>
        <v>0</v>
      </c>
      <c r="K931" s="118">
        <f>'Agricultural Data'!I931</f>
        <v>0</v>
      </c>
      <c r="L931" s="121">
        <f>'Agricultural Data'!J931</f>
        <v>0</v>
      </c>
      <c r="M931" s="120" t="str">
        <f>IF(J931=0,"No Data",
IF(     OR(   INDEX('Inputs_Metric 31'!$T$6:$T$141,  MATCH($J931,'Inputs_Metric 31'!$S$6:$S$141,0))  =  "",     INDEX('Inputs_Metric 31'!$T$6:$T$141,MATCH($J931,'Inputs_Metric 31'!$S$6:$S$141,0))="CDL_Rev"),                 "No Mapped Crop",                  INDEX('Inputs_Metric 31'!$T$6:$T$141,MATCH($J931,'Inputs_Metric 31'!$S$6:$S$141,0)   )   )
       )</f>
        <v>No Data</v>
      </c>
      <c r="N931" s="120" t="str">
        <f>IF(J931=0,"No Data",
IF(   OR(     INDEX('Inputs_Metric 31'!$U$6:$U$141,MATCH($J931,'Inputs_Metric 31'!$S$6:$S$141,0))="",     INDEX('Inputs_Metric 31'!$U$6:$U$141,MATCH($J931,'Inputs_Metric 31'!$S$6:$S$141,0))="CDL_Rev"  ),     "No Mapped Crop",INDEX('Inputs_Metric 31'!$U$6:$U$141,MATCH($J931,'Inputs_Metric 31'!$S$6:$S$141,0))))</f>
        <v>No Data</v>
      </c>
      <c r="O931" s="102" t="e">
        <f>IF(N931="No Mapped Crop","",'Inputs_Metric 31'!$H$43*INDEX('Inputs_Metric 31'!$D$6:$D$109,MATCH(CONCATENATE(N931,H931),'Inputs_Metric 31'!$E$6:$E$109,0)))</f>
        <v>#N/A</v>
      </c>
      <c r="P931" s="175" t="e">
        <f>IF(M931="No Mapped Crop","",INDEX('Inputs_Metric 31'!$M$7:$O$26,MATCH(M931,'Inputs_Metric 31'!$G$7:$G$26,0),MATCH('Inputs_Metric 31'!$H$44,'Inputs_Metric 31'!$M$6:$O$6,0)))</f>
        <v>#N/A</v>
      </c>
      <c r="Q931" s="184" t="e">
        <f t="shared" si="46"/>
        <v>#N/A</v>
      </c>
      <c r="R931" s="184" t="e">
        <f t="shared" si="47"/>
        <v>#N/A</v>
      </c>
    </row>
    <row r="932" spans="3:18" x14ac:dyDescent="0.25">
      <c r="C932">
        <f t="shared" si="45"/>
        <v>10</v>
      </c>
      <c r="D932">
        <f>COUNTIF($F$4:F932,F932)</f>
        <v>747</v>
      </c>
      <c r="E932" s="40">
        <f>'Agricultural Data'!C932</f>
        <v>0</v>
      </c>
      <c r="F932" s="40">
        <f>'Agricultural Data'!D932</f>
        <v>0</v>
      </c>
      <c r="G932" s="40">
        <f>'Agricultural Data'!E932</f>
        <v>0</v>
      </c>
      <c r="H932" s="38">
        <f>'Agricultural Data'!F932</f>
        <v>0</v>
      </c>
      <c r="I932" s="38">
        <f>'Agricultural Data'!G932</f>
        <v>0</v>
      </c>
      <c r="J932" s="38">
        <f>'Agricultural Data'!H932</f>
        <v>0</v>
      </c>
      <c r="K932" s="118">
        <f>'Agricultural Data'!I932</f>
        <v>0</v>
      </c>
      <c r="L932" s="121">
        <f>'Agricultural Data'!J932</f>
        <v>0</v>
      </c>
      <c r="M932" s="120" t="str">
        <f>IF(J932=0,"No Data",
IF(     OR(   INDEX('Inputs_Metric 31'!$T$6:$T$141,  MATCH($J932,'Inputs_Metric 31'!$S$6:$S$141,0))  =  "",     INDEX('Inputs_Metric 31'!$T$6:$T$141,MATCH($J932,'Inputs_Metric 31'!$S$6:$S$141,0))="CDL_Rev"),                 "No Mapped Crop",                  INDEX('Inputs_Metric 31'!$T$6:$T$141,MATCH($J932,'Inputs_Metric 31'!$S$6:$S$141,0)   )   )
       )</f>
        <v>No Data</v>
      </c>
      <c r="N932" s="120" t="str">
        <f>IF(J932=0,"No Data",
IF(   OR(     INDEX('Inputs_Metric 31'!$U$6:$U$141,MATCH($J932,'Inputs_Metric 31'!$S$6:$S$141,0))="",     INDEX('Inputs_Metric 31'!$U$6:$U$141,MATCH($J932,'Inputs_Metric 31'!$S$6:$S$141,0))="CDL_Rev"  ),     "No Mapped Crop",INDEX('Inputs_Metric 31'!$U$6:$U$141,MATCH($J932,'Inputs_Metric 31'!$S$6:$S$141,0))))</f>
        <v>No Data</v>
      </c>
      <c r="O932" s="102" t="e">
        <f>IF(N932="No Mapped Crop","",'Inputs_Metric 31'!$H$43*INDEX('Inputs_Metric 31'!$D$6:$D$109,MATCH(CONCATENATE(N932,H932),'Inputs_Metric 31'!$E$6:$E$109,0)))</f>
        <v>#N/A</v>
      </c>
      <c r="P932" s="175" t="e">
        <f>IF(M932="No Mapped Crop","",INDEX('Inputs_Metric 31'!$M$7:$O$26,MATCH(M932,'Inputs_Metric 31'!$G$7:$G$26,0),MATCH('Inputs_Metric 31'!$H$44,'Inputs_Metric 31'!$M$6:$O$6,0)))</f>
        <v>#N/A</v>
      </c>
      <c r="Q932" s="184" t="e">
        <f t="shared" si="46"/>
        <v>#N/A</v>
      </c>
      <c r="R932" s="184" t="e">
        <f t="shared" si="47"/>
        <v>#N/A</v>
      </c>
    </row>
    <row r="933" spans="3:18" x14ac:dyDescent="0.25">
      <c r="C933">
        <f t="shared" si="45"/>
        <v>10</v>
      </c>
      <c r="D933">
        <f>COUNTIF($F$4:F933,F933)</f>
        <v>748</v>
      </c>
      <c r="E933" s="40">
        <f>'Agricultural Data'!C933</f>
        <v>0</v>
      </c>
      <c r="F933" s="40">
        <f>'Agricultural Data'!D933</f>
        <v>0</v>
      </c>
      <c r="G933" s="40">
        <f>'Agricultural Data'!E933</f>
        <v>0</v>
      </c>
      <c r="H933" s="38">
        <f>'Agricultural Data'!F933</f>
        <v>0</v>
      </c>
      <c r="I933" s="38">
        <f>'Agricultural Data'!G933</f>
        <v>0</v>
      </c>
      <c r="J933" s="38">
        <f>'Agricultural Data'!H933</f>
        <v>0</v>
      </c>
      <c r="K933" s="118">
        <f>'Agricultural Data'!I933</f>
        <v>0</v>
      </c>
      <c r="L933" s="121">
        <f>'Agricultural Data'!J933</f>
        <v>0</v>
      </c>
      <c r="M933" s="120" t="str">
        <f>IF(J933=0,"No Data",
IF(     OR(   INDEX('Inputs_Metric 31'!$T$6:$T$141,  MATCH($J933,'Inputs_Metric 31'!$S$6:$S$141,0))  =  "",     INDEX('Inputs_Metric 31'!$T$6:$T$141,MATCH($J933,'Inputs_Metric 31'!$S$6:$S$141,0))="CDL_Rev"),                 "No Mapped Crop",                  INDEX('Inputs_Metric 31'!$T$6:$T$141,MATCH($J933,'Inputs_Metric 31'!$S$6:$S$141,0)   )   )
       )</f>
        <v>No Data</v>
      </c>
      <c r="N933" s="120" t="str">
        <f>IF(J933=0,"No Data",
IF(   OR(     INDEX('Inputs_Metric 31'!$U$6:$U$141,MATCH($J933,'Inputs_Metric 31'!$S$6:$S$141,0))="",     INDEX('Inputs_Metric 31'!$U$6:$U$141,MATCH($J933,'Inputs_Metric 31'!$S$6:$S$141,0))="CDL_Rev"  ),     "No Mapped Crop",INDEX('Inputs_Metric 31'!$U$6:$U$141,MATCH($J933,'Inputs_Metric 31'!$S$6:$S$141,0))))</f>
        <v>No Data</v>
      </c>
      <c r="O933" s="102" t="e">
        <f>IF(N933="No Mapped Crop","",'Inputs_Metric 31'!$H$43*INDEX('Inputs_Metric 31'!$D$6:$D$109,MATCH(CONCATENATE(N933,H933),'Inputs_Metric 31'!$E$6:$E$109,0)))</f>
        <v>#N/A</v>
      </c>
      <c r="P933" s="175" t="e">
        <f>IF(M933="No Mapped Crop","",INDEX('Inputs_Metric 31'!$M$7:$O$26,MATCH(M933,'Inputs_Metric 31'!$G$7:$G$26,0),MATCH('Inputs_Metric 31'!$H$44,'Inputs_Metric 31'!$M$6:$O$6,0)))</f>
        <v>#N/A</v>
      </c>
      <c r="Q933" s="184" t="e">
        <f t="shared" si="46"/>
        <v>#N/A</v>
      </c>
      <c r="R933" s="184" t="e">
        <f t="shared" si="47"/>
        <v>#N/A</v>
      </c>
    </row>
    <row r="934" spans="3:18" x14ac:dyDescent="0.25">
      <c r="C934">
        <f t="shared" si="45"/>
        <v>10</v>
      </c>
      <c r="D934">
        <f>COUNTIF($F$4:F934,F934)</f>
        <v>749</v>
      </c>
      <c r="E934" s="40">
        <f>'Agricultural Data'!C934</f>
        <v>0</v>
      </c>
      <c r="F934" s="40">
        <f>'Agricultural Data'!D934</f>
        <v>0</v>
      </c>
      <c r="G934" s="40">
        <f>'Agricultural Data'!E934</f>
        <v>0</v>
      </c>
      <c r="H934" s="38">
        <f>'Agricultural Data'!F934</f>
        <v>0</v>
      </c>
      <c r="I934" s="38">
        <f>'Agricultural Data'!G934</f>
        <v>0</v>
      </c>
      <c r="J934" s="38">
        <f>'Agricultural Data'!H934</f>
        <v>0</v>
      </c>
      <c r="K934" s="118">
        <f>'Agricultural Data'!I934</f>
        <v>0</v>
      </c>
      <c r="L934" s="121">
        <f>'Agricultural Data'!J934</f>
        <v>0</v>
      </c>
      <c r="M934" s="120" t="str">
        <f>IF(J934=0,"No Data",
IF(     OR(   INDEX('Inputs_Metric 31'!$T$6:$T$141,  MATCH($J934,'Inputs_Metric 31'!$S$6:$S$141,0))  =  "",     INDEX('Inputs_Metric 31'!$T$6:$T$141,MATCH($J934,'Inputs_Metric 31'!$S$6:$S$141,0))="CDL_Rev"),                 "No Mapped Crop",                  INDEX('Inputs_Metric 31'!$T$6:$T$141,MATCH($J934,'Inputs_Metric 31'!$S$6:$S$141,0)   )   )
       )</f>
        <v>No Data</v>
      </c>
      <c r="N934" s="120" t="str">
        <f>IF(J934=0,"No Data",
IF(   OR(     INDEX('Inputs_Metric 31'!$U$6:$U$141,MATCH($J934,'Inputs_Metric 31'!$S$6:$S$141,0))="",     INDEX('Inputs_Metric 31'!$U$6:$U$141,MATCH($J934,'Inputs_Metric 31'!$S$6:$S$141,0))="CDL_Rev"  ),     "No Mapped Crop",INDEX('Inputs_Metric 31'!$U$6:$U$141,MATCH($J934,'Inputs_Metric 31'!$S$6:$S$141,0))))</f>
        <v>No Data</v>
      </c>
      <c r="O934" s="102" t="e">
        <f>IF(N934="No Mapped Crop","",'Inputs_Metric 31'!$H$43*INDEX('Inputs_Metric 31'!$D$6:$D$109,MATCH(CONCATENATE(N934,H934),'Inputs_Metric 31'!$E$6:$E$109,0)))</f>
        <v>#N/A</v>
      </c>
      <c r="P934" s="175" t="e">
        <f>IF(M934="No Mapped Crop","",INDEX('Inputs_Metric 31'!$M$7:$O$26,MATCH(M934,'Inputs_Metric 31'!$G$7:$G$26,0),MATCH('Inputs_Metric 31'!$H$44,'Inputs_Metric 31'!$M$6:$O$6,0)))</f>
        <v>#N/A</v>
      </c>
      <c r="Q934" s="184" t="e">
        <f t="shared" si="46"/>
        <v>#N/A</v>
      </c>
      <c r="R934" s="184" t="e">
        <f t="shared" si="47"/>
        <v>#N/A</v>
      </c>
    </row>
    <row r="935" spans="3:18" x14ac:dyDescent="0.25">
      <c r="C935">
        <f t="shared" si="45"/>
        <v>10</v>
      </c>
      <c r="D935">
        <f>COUNTIF($F$4:F935,F935)</f>
        <v>750</v>
      </c>
      <c r="E935" s="40">
        <f>'Agricultural Data'!C935</f>
        <v>0</v>
      </c>
      <c r="F935" s="40">
        <f>'Agricultural Data'!D935</f>
        <v>0</v>
      </c>
      <c r="G935" s="40">
        <f>'Agricultural Data'!E935</f>
        <v>0</v>
      </c>
      <c r="H935" s="38">
        <f>'Agricultural Data'!F935</f>
        <v>0</v>
      </c>
      <c r="I935" s="38">
        <f>'Agricultural Data'!G935</f>
        <v>0</v>
      </c>
      <c r="J935" s="38">
        <f>'Agricultural Data'!H935</f>
        <v>0</v>
      </c>
      <c r="K935" s="118">
        <f>'Agricultural Data'!I935</f>
        <v>0</v>
      </c>
      <c r="L935" s="121">
        <f>'Agricultural Data'!J935</f>
        <v>0</v>
      </c>
      <c r="M935" s="120" t="str">
        <f>IF(J935=0,"No Data",
IF(     OR(   INDEX('Inputs_Metric 31'!$T$6:$T$141,  MATCH($J935,'Inputs_Metric 31'!$S$6:$S$141,0))  =  "",     INDEX('Inputs_Metric 31'!$T$6:$T$141,MATCH($J935,'Inputs_Metric 31'!$S$6:$S$141,0))="CDL_Rev"),                 "No Mapped Crop",                  INDEX('Inputs_Metric 31'!$T$6:$T$141,MATCH($J935,'Inputs_Metric 31'!$S$6:$S$141,0)   )   )
       )</f>
        <v>No Data</v>
      </c>
      <c r="N935" s="120" t="str">
        <f>IF(J935=0,"No Data",
IF(   OR(     INDEX('Inputs_Metric 31'!$U$6:$U$141,MATCH($J935,'Inputs_Metric 31'!$S$6:$S$141,0))="",     INDEX('Inputs_Metric 31'!$U$6:$U$141,MATCH($J935,'Inputs_Metric 31'!$S$6:$S$141,0))="CDL_Rev"  ),     "No Mapped Crop",INDEX('Inputs_Metric 31'!$U$6:$U$141,MATCH($J935,'Inputs_Metric 31'!$S$6:$S$141,0))))</f>
        <v>No Data</v>
      </c>
      <c r="O935" s="102" t="e">
        <f>IF(N935="No Mapped Crop","",'Inputs_Metric 31'!$H$43*INDEX('Inputs_Metric 31'!$D$6:$D$109,MATCH(CONCATENATE(N935,H935),'Inputs_Metric 31'!$E$6:$E$109,0)))</f>
        <v>#N/A</v>
      </c>
      <c r="P935" s="175" t="e">
        <f>IF(M935="No Mapped Crop","",INDEX('Inputs_Metric 31'!$M$7:$O$26,MATCH(M935,'Inputs_Metric 31'!$G$7:$G$26,0),MATCH('Inputs_Metric 31'!$H$44,'Inputs_Metric 31'!$M$6:$O$6,0)))</f>
        <v>#N/A</v>
      </c>
      <c r="Q935" s="184" t="e">
        <f t="shared" si="46"/>
        <v>#N/A</v>
      </c>
      <c r="R935" s="184" t="e">
        <f t="shared" si="47"/>
        <v>#N/A</v>
      </c>
    </row>
    <row r="936" spans="3:18" x14ac:dyDescent="0.25">
      <c r="C936">
        <f t="shared" ref="C936:C999" si="48">IF(D936=1,C935+1,C935)</f>
        <v>10</v>
      </c>
      <c r="D936">
        <f>COUNTIF($F$4:F936,F936)</f>
        <v>751</v>
      </c>
      <c r="E936" s="40">
        <f>'Agricultural Data'!C936</f>
        <v>0</v>
      </c>
      <c r="F936" s="40">
        <f>'Agricultural Data'!D936</f>
        <v>0</v>
      </c>
      <c r="G936" s="40">
        <f>'Agricultural Data'!E936</f>
        <v>0</v>
      </c>
      <c r="H936" s="38">
        <f>'Agricultural Data'!F936</f>
        <v>0</v>
      </c>
      <c r="I936" s="38">
        <f>'Agricultural Data'!G936</f>
        <v>0</v>
      </c>
      <c r="J936" s="38">
        <f>'Agricultural Data'!H936</f>
        <v>0</v>
      </c>
      <c r="K936" s="118">
        <f>'Agricultural Data'!I936</f>
        <v>0</v>
      </c>
      <c r="L936" s="121">
        <f>'Agricultural Data'!J936</f>
        <v>0</v>
      </c>
      <c r="M936" s="120" t="str">
        <f>IF(J936=0,"No Data",
IF(     OR(   INDEX('Inputs_Metric 31'!$T$6:$T$141,  MATCH($J936,'Inputs_Metric 31'!$S$6:$S$141,0))  =  "",     INDEX('Inputs_Metric 31'!$T$6:$T$141,MATCH($J936,'Inputs_Metric 31'!$S$6:$S$141,0))="CDL_Rev"),                 "No Mapped Crop",                  INDEX('Inputs_Metric 31'!$T$6:$T$141,MATCH($J936,'Inputs_Metric 31'!$S$6:$S$141,0)   )   )
       )</f>
        <v>No Data</v>
      </c>
      <c r="N936" s="120" t="str">
        <f>IF(J936=0,"No Data",
IF(   OR(     INDEX('Inputs_Metric 31'!$U$6:$U$141,MATCH($J936,'Inputs_Metric 31'!$S$6:$S$141,0))="",     INDEX('Inputs_Metric 31'!$U$6:$U$141,MATCH($J936,'Inputs_Metric 31'!$S$6:$S$141,0))="CDL_Rev"  ),     "No Mapped Crop",INDEX('Inputs_Metric 31'!$U$6:$U$141,MATCH($J936,'Inputs_Metric 31'!$S$6:$S$141,0))))</f>
        <v>No Data</v>
      </c>
      <c r="O936" s="102" t="e">
        <f>IF(N936="No Mapped Crop","",'Inputs_Metric 31'!$H$43*INDEX('Inputs_Metric 31'!$D$6:$D$109,MATCH(CONCATENATE(N936,H936),'Inputs_Metric 31'!$E$6:$E$109,0)))</f>
        <v>#N/A</v>
      </c>
      <c r="P936" s="175" t="e">
        <f>IF(M936="No Mapped Crop","",INDEX('Inputs_Metric 31'!$M$7:$O$26,MATCH(M936,'Inputs_Metric 31'!$G$7:$G$26,0),MATCH('Inputs_Metric 31'!$H$44,'Inputs_Metric 31'!$M$6:$O$6,0)))</f>
        <v>#N/A</v>
      </c>
      <c r="Q936" s="184" t="e">
        <f t="shared" ref="Q936:Q999" si="49">IF(OR(O936="",P936=""),"",(K936*$O936*$P936))</f>
        <v>#N/A</v>
      </c>
      <c r="R936" s="184" t="e">
        <f t="shared" ref="R936:R999" si="50">IF(OR($O936="",$P936=""),"",(L936*$O936*$P936))</f>
        <v>#N/A</v>
      </c>
    </row>
    <row r="937" spans="3:18" x14ac:dyDescent="0.25">
      <c r="C937">
        <f t="shared" si="48"/>
        <v>10</v>
      </c>
      <c r="D937">
        <f>COUNTIF($F$4:F937,F937)</f>
        <v>752</v>
      </c>
      <c r="E937" s="40">
        <f>'Agricultural Data'!C937</f>
        <v>0</v>
      </c>
      <c r="F937" s="40">
        <f>'Agricultural Data'!D937</f>
        <v>0</v>
      </c>
      <c r="G937" s="40">
        <f>'Agricultural Data'!E937</f>
        <v>0</v>
      </c>
      <c r="H937" s="38">
        <f>'Agricultural Data'!F937</f>
        <v>0</v>
      </c>
      <c r="I937" s="38">
        <f>'Agricultural Data'!G937</f>
        <v>0</v>
      </c>
      <c r="J937" s="38">
        <f>'Agricultural Data'!H937</f>
        <v>0</v>
      </c>
      <c r="K937" s="118">
        <f>'Agricultural Data'!I937</f>
        <v>0</v>
      </c>
      <c r="L937" s="121">
        <f>'Agricultural Data'!J937</f>
        <v>0</v>
      </c>
      <c r="M937" s="120" t="str">
        <f>IF(J937=0,"No Data",
IF(     OR(   INDEX('Inputs_Metric 31'!$T$6:$T$141,  MATCH($J937,'Inputs_Metric 31'!$S$6:$S$141,0))  =  "",     INDEX('Inputs_Metric 31'!$T$6:$T$141,MATCH($J937,'Inputs_Metric 31'!$S$6:$S$141,0))="CDL_Rev"),                 "No Mapped Crop",                  INDEX('Inputs_Metric 31'!$T$6:$T$141,MATCH($J937,'Inputs_Metric 31'!$S$6:$S$141,0)   )   )
       )</f>
        <v>No Data</v>
      </c>
      <c r="N937" s="120" t="str">
        <f>IF(J937=0,"No Data",
IF(   OR(     INDEX('Inputs_Metric 31'!$U$6:$U$141,MATCH($J937,'Inputs_Metric 31'!$S$6:$S$141,0))="",     INDEX('Inputs_Metric 31'!$U$6:$U$141,MATCH($J937,'Inputs_Metric 31'!$S$6:$S$141,0))="CDL_Rev"  ),     "No Mapped Crop",INDEX('Inputs_Metric 31'!$U$6:$U$141,MATCH($J937,'Inputs_Metric 31'!$S$6:$S$141,0))))</f>
        <v>No Data</v>
      </c>
      <c r="O937" s="102" t="e">
        <f>IF(N937="No Mapped Crop","",'Inputs_Metric 31'!$H$43*INDEX('Inputs_Metric 31'!$D$6:$D$109,MATCH(CONCATENATE(N937,H937),'Inputs_Metric 31'!$E$6:$E$109,0)))</f>
        <v>#N/A</v>
      </c>
      <c r="P937" s="175" t="e">
        <f>IF(M937="No Mapped Crop","",INDEX('Inputs_Metric 31'!$M$7:$O$26,MATCH(M937,'Inputs_Metric 31'!$G$7:$G$26,0),MATCH('Inputs_Metric 31'!$H$44,'Inputs_Metric 31'!$M$6:$O$6,0)))</f>
        <v>#N/A</v>
      </c>
      <c r="Q937" s="184" t="e">
        <f t="shared" si="49"/>
        <v>#N/A</v>
      </c>
      <c r="R937" s="184" t="e">
        <f t="shared" si="50"/>
        <v>#N/A</v>
      </c>
    </row>
    <row r="938" spans="3:18" x14ac:dyDescent="0.25">
      <c r="C938">
        <f t="shared" si="48"/>
        <v>10</v>
      </c>
      <c r="D938">
        <f>COUNTIF($F$4:F938,F938)</f>
        <v>753</v>
      </c>
      <c r="E938" s="40">
        <f>'Agricultural Data'!C938</f>
        <v>0</v>
      </c>
      <c r="F938" s="40">
        <f>'Agricultural Data'!D938</f>
        <v>0</v>
      </c>
      <c r="G938" s="40">
        <f>'Agricultural Data'!E938</f>
        <v>0</v>
      </c>
      <c r="H938" s="38">
        <f>'Agricultural Data'!F938</f>
        <v>0</v>
      </c>
      <c r="I938" s="38">
        <f>'Agricultural Data'!G938</f>
        <v>0</v>
      </c>
      <c r="J938" s="38">
        <f>'Agricultural Data'!H938</f>
        <v>0</v>
      </c>
      <c r="K938" s="118">
        <f>'Agricultural Data'!I938</f>
        <v>0</v>
      </c>
      <c r="L938" s="121">
        <f>'Agricultural Data'!J938</f>
        <v>0</v>
      </c>
      <c r="M938" s="120" t="str">
        <f>IF(J938=0,"No Data",
IF(     OR(   INDEX('Inputs_Metric 31'!$T$6:$T$141,  MATCH($J938,'Inputs_Metric 31'!$S$6:$S$141,0))  =  "",     INDEX('Inputs_Metric 31'!$T$6:$T$141,MATCH($J938,'Inputs_Metric 31'!$S$6:$S$141,0))="CDL_Rev"),                 "No Mapped Crop",                  INDEX('Inputs_Metric 31'!$T$6:$T$141,MATCH($J938,'Inputs_Metric 31'!$S$6:$S$141,0)   )   )
       )</f>
        <v>No Data</v>
      </c>
      <c r="N938" s="120" t="str">
        <f>IF(J938=0,"No Data",
IF(   OR(     INDEX('Inputs_Metric 31'!$U$6:$U$141,MATCH($J938,'Inputs_Metric 31'!$S$6:$S$141,0))="",     INDEX('Inputs_Metric 31'!$U$6:$U$141,MATCH($J938,'Inputs_Metric 31'!$S$6:$S$141,0))="CDL_Rev"  ),     "No Mapped Crop",INDEX('Inputs_Metric 31'!$U$6:$U$141,MATCH($J938,'Inputs_Metric 31'!$S$6:$S$141,0))))</f>
        <v>No Data</v>
      </c>
      <c r="O938" s="102" t="e">
        <f>IF(N938="No Mapped Crop","",'Inputs_Metric 31'!$H$43*INDEX('Inputs_Metric 31'!$D$6:$D$109,MATCH(CONCATENATE(N938,H938),'Inputs_Metric 31'!$E$6:$E$109,0)))</f>
        <v>#N/A</v>
      </c>
      <c r="P938" s="175" t="e">
        <f>IF(M938="No Mapped Crop","",INDEX('Inputs_Metric 31'!$M$7:$O$26,MATCH(M938,'Inputs_Metric 31'!$G$7:$G$26,0),MATCH('Inputs_Metric 31'!$H$44,'Inputs_Metric 31'!$M$6:$O$6,0)))</f>
        <v>#N/A</v>
      </c>
      <c r="Q938" s="184" t="e">
        <f t="shared" si="49"/>
        <v>#N/A</v>
      </c>
      <c r="R938" s="184" t="e">
        <f t="shared" si="50"/>
        <v>#N/A</v>
      </c>
    </row>
    <row r="939" spans="3:18" x14ac:dyDescent="0.25">
      <c r="C939">
        <f t="shared" si="48"/>
        <v>10</v>
      </c>
      <c r="D939">
        <f>COUNTIF($F$4:F939,F939)</f>
        <v>754</v>
      </c>
      <c r="E939" s="40">
        <f>'Agricultural Data'!C939</f>
        <v>0</v>
      </c>
      <c r="F939" s="40">
        <f>'Agricultural Data'!D939</f>
        <v>0</v>
      </c>
      <c r="G939" s="40">
        <f>'Agricultural Data'!E939</f>
        <v>0</v>
      </c>
      <c r="H939" s="38">
        <f>'Agricultural Data'!F939</f>
        <v>0</v>
      </c>
      <c r="I939" s="38">
        <f>'Agricultural Data'!G939</f>
        <v>0</v>
      </c>
      <c r="J939" s="38">
        <f>'Agricultural Data'!H939</f>
        <v>0</v>
      </c>
      <c r="K939" s="118">
        <f>'Agricultural Data'!I939</f>
        <v>0</v>
      </c>
      <c r="L939" s="121">
        <f>'Agricultural Data'!J939</f>
        <v>0</v>
      </c>
      <c r="M939" s="120" t="str">
        <f>IF(J939=0,"No Data",
IF(     OR(   INDEX('Inputs_Metric 31'!$T$6:$T$141,  MATCH($J939,'Inputs_Metric 31'!$S$6:$S$141,0))  =  "",     INDEX('Inputs_Metric 31'!$T$6:$T$141,MATCH($J939,'Inputs_Metric 31'!$S$6:$S$141,0))="CDL_Rev"),                 "No Mapped Crop",                  INDEX('Inputs_Metric 31'!$T$6:$T$141,MATCH($J939,'Inputs_Metric 31'!$S$6:$S$141,0)   )   )
       )</f>
        <v>No Data</v>
      </c>
      <c r="N939" s="120" t="str">
        <f>IF(J939=0,"No Data",
IF(   OR(     INDEX('Inputs_Metric 31'!$U$6:$U$141,MATCH($J939,'Inputs_Metric 31'!$S$6:$S$141,0))="",     INDEX('Inputs_Metric 31'!$U$6:$U$141,MATCH($J939,'Inputs_Metric 31'!$S$6:$S$141,0))="CDL_Rev"  ),     "No Mapped Crop",INDEX('Inputs_Metric 31'!$U$6:$U$141,MATCH($J939,'Inputs_Metric 31'!$S$6:$S$141,0))))</f>
        <v>No Data</v>
      </c>
      <c r="O939" s="102" t="e">
        <f>IF(N939="No Mapped Crop","",'Inputs_Metric 31'!$H$43*INDEX('Inputs_Metric 31'!$D$6:$D$109,MATCH(CONCATENATE(N939,H939),'Inputs_Metric 31'!$E$6:$E$109,0)))</f>
        <v>#N/A</v>
      </c>
      <c r="P939" s="175" t="e">
        <f>IF(M939="No Mapped Crop","",INDEX('Inputs_Metric 31'!$M$7:$O$26,MATCH(M939,'Inputs_Metric 31'!$G$7:$G$26,0),MATCH('Inputs_Metric 31'!$H$44,'Inputs_Metric 31'!$M$6:$O$6,0)))</f>
        <v>#N/A</v>
      </c>
      <c r="Q939" s="184" t="e">
        <f t="shared" si="49"/>
        <v>#N/A</v>
      </c>
      <c r="R939" s="184" t="e">
        <f t="shared" si="50"/>
        <v>#N/A</v>
      </c>
    </row>
    <row r="940" spans="3:18" x14ac:dyDescent="0.25">
      <c r="C940">
        <f t="shared" si="48"/>
        <v>10</v>
      </c>
      <c r="D940">
        <f>COUNTIF($F$4:F940,F940)</f>
        <v>755</v>
      </c>
      <c r="E940" s="40">
        <f>'Agricultural Data'!C940</f>
        <v>0</v>
      </c>
      <c r="F940" s="40">
        <f>'Agricultural Data'!D940</f>
        <v>0</v>
      </c>
      <c r="G940" s="40">
        <f>'Agricultural Data'!E940</f>
        <v>0</v>
      </c>
      <c r="H940" s="38">
        <f>'Agricultural Data'!F940</f>
        <v>0</v>
      </c>
      <c r="I940" s="38">
        <f>'Agricultural Data'!G940</f>
        <v>0</v>
      </c>
      <c r="J940" s="38">
        <f>'Agricultural Data'!H940</f>
        <v>0</v>
      </c>
      <c r="K940" s="118">
        <f>'Agricultural Data'!I940</f>
        <v>0</v>
      </c>
      <c r="L940" s="121">
        <f>'Agricultural Data'!J940</f>
        <v>0</v>
      </c>
      <c r="M940" s="120" t="str">
        <f>IF(J940=0,"No Data",
IF(     OR(   INDEX('Inputs_Metric 31'!$T$6:$T$141,  MATCH($J940,'Inputs_Metric 31'!$S$6:$S$141,0))  =  "",     INDEX('Inputs_Metric 31'!$T$6:$T$141,MATCH($J940,'Inputs_Metric 31'!$S$6:$S$141,0))="CDL_Rev"),                 "No Mapped Crop",                  INDEX('Inputs_Metric 31'!$T$6:$T$141,MATCH($J940,'Inputs_Metric 31'!$S$6:$S$141,0)   )   )
       )</f>
        <v>No Data</v>
      </c>
      <c r="N940" s="120" t="str">
        <f>IF(J940=0,"No Data",
IF(   OR(     INDEX('Inputs_Metric 31'!$U$6:$U$141,MATCH($J940,'Inputs_Metric 31'!$S$6:$S$141,0))="",     INDEX('Inputs_Metric 31'!$U$6:$U$141,MATCH($J940,'Inputs_Metric 31'!$S$6:$S$141,0))="CDL_Rev"  ),     "No Mapped Crop",INDEX('Inputs_Metric 31'!$U$6:$U$141,MATCH($J940,'Inputs_Metric 31'!$S$6:$S$141,0))))</f>
        <v>No Data</v>
      </c>
      <c r="O940" s="102" t="e">
        <f>IF(N940="No Mapped Crop","",'Inputs_Metric 31'!$H$43*INDEX('Inputs_Metric 31'!$D$6:$D$109,MATCH(CONCATENATE(N940,H940),'Inputs_Metric 31'!$E$6:$E$109,0)))</f>
        <v>#N/A</v>
      </c>
      <c r="P940" s="175" t="e">
        <f>IF(M940="No Mapped Crop","",INDEX('Inputs_Metric 31'!$M$7:$O$26,MATCH(M940,'Inputs_Metric 31'!$G$7:$G$26,0),MATCH('Inputs_Metric 31'!$H$44,'Inputs_Metric 31'!$M$6:$O$6,0)))</f>
        <v>#N/A</v>
      </c>
      <c r="Q940" s="184" t="e">
        <f t="shared" si="49"/>
        <v>#N/A</v>
      </c>
      <c r="R940" s="184" t="e">
        <f t="shared" si="50"/>
        <v>#N/A</v>
      </c>
    </row>
    <row r="941" spans="3:18" x14ac:dyDescent="0.25">
      <c r="C941">
        <f t="shared" si="48"/>
        <v>10</v>
      </c>
      <c r="D941">
        <f>COUNTIF($F$4:F941,F941)</f>
        <v>756</v>
      </c>
      <c r="E941" s="40">
        <f>'Agricultural Data'!C941</f>
        <v>0</v>
      </c>
      <c r="F941" s="40">
        <f>'Agricultural Data'!D941</f>
        <v>0</v>
      </c>
      <c r="G941" s="40">
        <f>'Agricultural Data'!E941</f>
        <v>0</v>
      </c>
      <c r="H941" s="38">
        <f>'Agricultural Data'!F941</f>
        <v>0</v>
      </c>
      <c r="I941" s="38">
        <f>'Agricultural Data'!G941</f>
        <v>0</v>
      </c>
      <c r="J941" s="38">
        <f>'Agricultural Data'!H941</f>
        <v>0</v>
      </c>
      <c r="K941" s="118">
        <f>'Agricultural Data'!I941</f>
        <v>0</v>
      </c>
      <c r="L941" s="121">
        <f>'Agricultural Data'!J941</f>
        <v>0</v>
      </c>
      <c r="M941" s="120" t="str">
        <f>IF(J941=0,"No Data",
IF(     OR(   INDEX('Inputs_Metric 31'!$T$6:$T$141,  MATCH($J941,'Inputs_Metric 31'!$S$6:$S$141,0))  =  "",     INDEX('Inputs_Metric 31'!$T$6:$T$141,MATCH($J941,'Inputs_Metric 31'!$S$6:$S$141,0))="CDL_Rev"),                 "No Mapped Crop",                  INDEX('Inputs_Metric 31'!$T$6:$T$141,MATCH($J941,'Inputs_Metric 31'!$S$6:$S$141,0)   )   )
       )</f>
        <v>No Data</v>
      </c>
      <c r="N941" s="120" t="str">
        <f>IF(J941=0,"No Data",
IF(   OR(     INDEX('Inputs_Metric 31'!$U$6:$U$141,MATCH($J941,'Inputs_Metric 31'!$S$6:$S$141,0))="",     INDEX('Inputs_Metric 31'!$U$6:$U$141,MATCH($J941,'Inputs_Metric 31'!$S$6:$S$141,0))="CDL_Rev"  ),     "No Mapped Crop",INDEX('Inputs_Metric 31'!$U$6:$U$141,MATCH($J941,'Inputs_Metric 31'!$S$6:$S$141,0))))</f>
        <v>No Data</v>
      </c>
      <c r="O941" s="102" t="e">
        <f>IF(N941="No Mapped Crop","",'Inputs_Metric 31'!$H$43*INDEX('Inputs_Metric 31'!$D$6:$D$109,MATCH(CONCATENATE(N941,H941),'Inputs_Metric 31'!$E$6:$E$109,0)))</f>
        <v>#N/A</v>
      </c>
      <c r="P941" s="175" t="e">
        <f>IF(M941="No Mapped Crop","",INDEX('Inputs_Metric 31'!$M$7:$O$26,MATCH(M941,'Inputs_Metric 31'!$G$7:$G$26,0),MATCH('Inputs_Metric 31'!$H$44,'Inputs_Metric 31'!$M$6:$O$6,0)))</f>
        <v>#N/A</v>
      </c>
      <c r="Q941" s="184" t="e">
        <f t="shared" si="49"/>
        <v>#N/A</v>
      </c>
      <c r="R941" s="184" t="e">
        <f t="shared" si="50"/>
        <v>#N/A</v>
      </c>
    </row>
    <row r="942" spans="3:18" x14ac:dyDescent="0.25">
      <c r="C942">
        <f t="shared" si="48"/>
        <v>10</v>
      </c>
      <c r="D942">
        <f>COUNTIF($F$4:F942,F942)</f>
        <v>757</v>
      </c>
      <c r="E942" s="40">
        <f>'Agricultural Data'!C942</f>
        <v>0</v>
      </c>
      <c r="F942" s="40">
        <f>'Agricultural Data'!D942</f>
        <v>0</v>
      </c>
      <c r="G942" s="40">
        <f>'Agricultural Data'!E942</f>
        <v>0</v>
      </c>
      <c r="H942" s="38">
        <f>'Agricultural Data'!F942</f>
        <v>0</v>
      </c>
      <c r="I942" s="38">
        <f>'Agricultural Data'!G942</f>
        <v>0</v>
      </c>
      <c r="J942" s="38">
        <f>'Agricultural Data'!H942</f>
        <v>0</v>
      </c>
      <c r="K942" s="118">
        <f>'Agricultural Data'!I942</f>
        <v>0</v>
      </c>
      <c r="L942" s="121">
        <f>'Agricultural Data'!J942</f>
        <v>0</v>
      </c>
      <c r="M942" s="120" t="str">
        <f>IF(J942=0,"No Data",
IF(     OR(   INDEX('Inputs_Metric 31'!$T$6:$T$141,  MATCH($J942,'Inputs_Metric 31'!$S$6:$S$141,0))  =  "",     INDEX('Inputs_Metric 31'!$T$6:$T$141,MATCH($J942,'Inputs_Metric 31'!$S$6:$S$141,0))="CDL_Rev"),                 "No Mapped Crop",                  INDEX('Inputs_Metric 31'!$T$6:$T$141,MATCH($J942,'Inputs_Metric 31'!$S$6:$S$141,0)   )   )
       )</f>
        <v>No Data</v>
      </c>
      <c r="N942" s="120" t="str">
        <f>IF(J942=0,"No Data",
IF(   OR(     INDEX('Inputs_Metric 31'!$U$6:$U$141,MATCH($J942,'Inputs_Metric 31'!$S$6:$S$141,0))="",     INDEX('Inputs_Metric 31'!$U$6:$U$141,MATCH($J942,'Inputs_Metric 31'!$S$6:$S$141,0))="CDL_Rev"  ),     "No Mapped Crop",INDEX('Inputs_Metric 31'!$U$6:$U$141,MATCH($J942,'Inputs_Metric 31'!$S$6:$S$141,0))))</f>
        <v>No Data</v>
      </c>
      <c r="O942" s="102" t="e">
        <f>IF(N942="No Mapped Crop","",'Inputs_Metric 31'!$H$43*INDEX('Inputs_Metric 31'!$D$6:$D$109,MATCH(CONCATENATE(N942,H942),'Inputs_Metric 31'!$E$6:$E$109,0)))</f>
        <v>#N/A</v>
      </c>
      <c r="P942" s="175" t="e">
        <f>IF(M942="No Mapped Crop","",INDEX('Inputs_Metric 31'!$M$7:$O$26,MATCH(M942,'Inputs_Metric 31'!$G$7:$G$26,0),MATCH('Inputs_Metric 31'!$H$44,'Inputs_Metric 31'!$M$6:$O$6,0)))</f>
        <v>#N/A</v>
      </c>
      <c r="Q942" s="184" t="e">
        <f t="shared" si="49"/>
        <v>#N/A</v>
      </c>
      <c r="R942" s="184" t="e">
        <f t="shared" si="50"/>
        <v>#N/A</v>
      </c>
    </row>
    <row r="943" spans="3:18" x14ac:dyDescent="0.25">
      <c r="C943">
        <f t="shared" si="48"/>
        <v>10</v>
      </c>
      <c r="D943">
        <f>COUNTIF($F$4:F943,F943)</f>
        <v>758</v>
      </c>
      <c r="E943" s="40">
        <f>'Agricultural Data'!C943</f>
        <v>0</v>
      </c>
      <c r="F943" s="40">
        <f>'Agricultural Data'!D943</f>
        <v>0</v>
      </c>
      <c r="G943" s="40">
        <f>'Agricultural Data'!E943</f>
        <v>0</v>
      </c>
      <c r="H943" s="38">
        <f>'Agricultural Data'!F943</f>
        <v>0</v>
      </c>
      <c r="I943" s="38">
        <f>'Agricultural Data'!G943</f>
        <v>0</v>
      </c>
      <c r="J943" s="38">
        <f>'Agricultural Data'!H943</f>
        <v>0</v>
      </c>
      <c r="K943" s="118">
        <f>'Agricultural Data'!I943</f>
        <v>0</v>
      </c>
      <c r="L943" s="121">
        <f>'Agricultural Data'!J943</f>
        <v>0</v>
      </c>
      <c r="M943" s="120" t="str">
        <f>IF(J943=0,"No Data",
IF(     OR(   INDEX('Inputs_Metric 31'!$T$6:$T$141,  MATCH($J943,'Inputs_Metric 31'!$S$6:$S$141,0))  =  "",     INDEX('Inputs_Metric 31'!$T$6:$T$141,MATCH($J943,'Inputs_Metric 31'!$S$6:$S$141,0))="CDL_Rev"),                 "No Mapped Crop",                  INDEX('Inputs_Metric 31'!$T$6:$T$141,MATCH($J943,'Inputs_Metric 31'!$S$6:$S$141,0)   )   )
       )</f>
        <v>No Data</v>
      </c>
      <c r="N943" s="120" t="str">
        <f>IF(J943=0,"No Data",
IF(   OR(     INDEX('Inputs_Metric 31'!$U$6:$U$141,MATCH($J943,'Inputs_Metric 31'!$S$6:$S$141,0))="",     INDEX('Inputs_Metric 31'!$U$6:$U$141,MATCH($J943,'Inputs_Metric 31'!$S$6:$S$141,0))="CDL_Rev"  ),     "No Mapped Crop",INDEX('Inputs_Metric 31'!$U$6:$U$141,MATCH($J943,'Inputs_Metric 31'!$S$6:$S$141,0))))</f>
        <v>No Data</v>
      </c>
      <c r="O943" s="102" t="e">
        <f>IF(N943="No Mapped Crop","",'Inputs_Metric 31'!$H$43*INDEX('Inputs_Metric 31'!$D$6:$D$109,MATCH(CONCATENATE(N943,H943),'Inputs_Metric 31'!$E$6:$E$109,0)))</f>
        <v>#N/A</v>
      </c>
      <c r="P943" s="175" t="e">
        <f>IF(M943="No Mapped Crop","",INDEX('Inputs_Metric 31'!$M$7:$O$26,MATCH(M943,'Inputs_Metric 31'!$G$7:$G$26,0),MATCH('Inputs_Metric 31'!$H$44,'Inputs_Metric 31'!$M$6:$O$6,0)))</f>
        <v>#N/A</v>
      </c>
      <c r="Q943" s="184" t="e">
        <f t="shared" si="49"/>
        <v>#N/A</v>
      </c>
      <c r="R943" s="184" t="e">
        <f t="shared" si="50"/>
        <v>#N/A</v>
      </c>
    </row>
    <row r="944" spans="3:18" x14ac:dyDescent="0.25">
      <c r="C944">
        <f t="shared" si="48"/>
        <v>10</v>
      </c>
      <c r="D944">
        <f>COUNTIF($F$4:F944,F944)</f>
        <v>759</v>
      </c>
      <c r="E944" s="40">
        <f>'Agricultural Data'!C944</f>
        <v>0</v>
      </c>
      <c r="F944" s="40">
        <f>'Agricultural Data'!D944</f>
        <v>0</v>
      </c>
      <c r="G944" s="40">
        <f>'Agricultural Data'!E944</f>
        <v>0</v>
      </c>
      <c r="H944" s="38">
        <f>'Agricultural Data'!F944</f>
        <v>0</v>
      </c>
      <c r="I944" s="38">
        <f>'Agricultural Data'!G944</f>
        <v>0</v>
      </c>
      <c r="J944" s="38">
        <f>'Agricultural Data'!H944</f>
        <v>0</v>
      </c>
      <c r="K944" s="118">
        <f>'Agricultural Data'!I944</f>
        <v>0</v>
      </c>
      <c r="L944" s="121">
        <f>'Agricultural Data'!J944</f>
        <v>0</v>
      </c>
      <c r="M944" s="120" t="str">
        <f>IF(J944=0,"No Data",
IF(     OR(   INDEX('Inputs_Metric 31'!$T$6:$T$141,  MATCH($J944,'Inputs_Metric 31'!$S$6:$S$141,0))  =  "",     INDEX('Inputs_Metric 31'!$T$6:$T$141,MATCH($J944,'Inputs_Metric 31'!$S$6:$S$141,0))="CDL_Rev"),                 "No Mapped Crop",                  INDEX('Inputs_Metric 31'!$T$6:$T$141,MATCH($J944,'Inputs_Metric 31'!$S$6:$S$141,0)   )   )
       )</f>
        <v>No Data</v>
      </c>
      <c r="N944" s="120" t="str">
        <f>IF(J944=0,"No Data",
IF(   OR(     INDEX('Inputs_Metric 31'!$U$6:$U$141,MATCH($J944,'Inputs_Metric 31'!$S$6:$S$141,0))="",     INDEX('Inputs_Metric 31'!$U$6:$U$141,MATCH($J944,'Inputs_Metric 31'!$S$6:$S$141,0))="CDL_Rev"  ),     "No Mapped Crop",INDEX('Inputs_Metric 31'!$U$6:$U$141,MATCH($J944,'Inputs_Metric 31'!$S$6:$S$141,0))))</f>
        <v>No Data</v>
      </c>
      <c r="O944" s="102" t="e">
        <f>IF(N944="No Mapped Crop","",'Inputs_Metric 31'!$H$43*INDEX('Inputs_Metric 31'!$D$6:$D$109,MATCH(CONCATENATE(N944,H944),'Inputs_Metric 31'!$E$6:$E$109,0)))</f>
        <v>#N/A</v>
      </c>
      <c r="P944" s="175" t="e">
        <f>IF(M944="No Mapped Crop","",INDEX('Inputs_Metric 31'!$M$7:$O$26,MATCH(M944,'Inputs_Metric 31'!$G$7:$G$26,0),MATCH('Inputs_Metric 31'!$H$44,'Inputs_Metric 31'!$M$6:$O$6,0)))</f>
        <v>#N/A</v>
      </c>
      <c r="Q944" s="184" t="e">
        <f t="shared" si="49"/>
        <v>#N/A</v>
      </c>
      <c r="R944" s="184" t="e">
        <f t="shared" si="50"/>
        <v>#N/A</v>
      </c>
    </row>
    <row r="945" spans="3:18" x14ac:dyDescent="0.25">
      <c r="C945">
        <f t="shared" si="48"/>
        <v>10</v>
      </c>
      <c r="D945">
        <f>COUNTIF($F$4:F945,F945)</f>
        <v>760</v>
      </c>
      <c r="E945" s="40">
        <f>'Agricultural Data'!C945</f>
        <v>0</v>
      </c>
      <c r="F945" s="40">
        <f>'Agricultural Data'!D945</f>
        <v>0</v>
      </c>
      <c r="G945" s="40">
        <f>'Agricultural Data'!E945</f>
        <v>0</v>
      </c>
      <c r="H945" s="38">
        <f>'Agricultural Data'!F945</f>
        <v>0</v>
      </c>
      <c r="I945" s="38">
        <f>'Agricultural Data'!G945</f>
        <v>0</v>
      </c>
      <c r="J945" s="38">
        <f>'Agricultural Data'!H945</f>
        <v>0</v>
      </c>
      <c r="K945" s="118">
        <f>'Agricultural Data'!I945</f>
        <v>0</v>
      </c>
      <c r="L945" s="121">
        <f>'Agricultural Data'!J945</f>
        <v>0</v>
      </c>
      <c r="M945" s="120" t="str">
        <f>IF(J945=0,"No Data",
IF(     OR(   INDEX('Inputs_Metric 31'!$T$6:$T$141,  MATCH($J945,'Inputs_Metric 31'!$S$6:$S$141,0))  =  "",     INDEX('Inputs_Metric 31'!$T$6:$T$141,MATCH($J945,'Inputs_Metric 31'!$S$6:$S$141,0))="CDL_Rev"),                 "No Mapped Crop",                  INDEX('Inputs_Metric 31'!$T$6:$T$141,MATCH($J945,'Inputs_Metric 31'!$S$6:$S$141,0)   )   )
       )</f>
        <v>No Data</v>
      </c>
      <c r="N945" s="120" t="str">
        <f>IF(J945=0,"No Data",
IF(   OR(     INDEX('Inputs_Metric 31'!$U$6:$U$141,MATCH($J945,'Inputs_Metric 31'!$S$6:$S$141,0))="",     INDEX('Inputs_Metric 31'!$U$6:$U$141,MATCH($J945,'Inputs_Metric 31'!$S$6:$S$141,0))="CDL_Rev"  ),     "No Mapped Crop",INDEX('Inputs_Metric 31'!$U$6:$U$141,MATCH($J945,'Inputs_Metric 31'!$S$6:$S$141,0))))</f>
        <v>No Data</v>
      </c>
      <c r="O945" s="102" t="e">
        <f>IF(N945="No Mapped Crop","",'Inputs_Metric 31'!$H$43*INDEX('Inputs_Metric 31'!$D$6:$D$109,MATCH(CONCATENATE(N945,H945),'Inputs_Metric 31'!$E$6:$E$109,0)))</f>
        <v>#N/A</v>
      </c>
      <c r="P945" s="175" t="e">
        <f>IF(M945="No Mapped Crop","",INDEX('Inputs_Metric 31'!$M$7:$O$26,MATCH(M945,'Inputs_Metric 31'!$G$7:$G$26,0),MATCH('Inputs_Metric 31'!$H$44,'Inputs_Metric 31'!$M$6:$O$6,0)))</f>
        <v>#N/A</v>
      </c>
      <c r="Q945" s="184" t="e">
        <f t="shared" si="49"/>
        <v>#N/A</v>
      </c>
      <c r="R945" s="184" t="e">
        <f t="shared" si="50"/>
        <v>#N/A</v>
      </c>
    </row>
    <row r="946" spans="3:18" x14ac:dyDescent="0.25">
      <c r="C946">
        <f t="shared" si="48"/>
        <v>10</v>
      </c>
      <c r="D946">
        <f>COUNTIF($F$4:F946,F946)</f>
        <v>761</v>
      </c>
      <c r="E946" s="40">
        <f>'Agricultural Data'!C946</f>
        <v>0</v>
      </c>
      <c r="F946" s="40">
        <f>'Agricultural Data'!D946</f>
        <v>0</v>
      </c>
      <c r="G946" s="40">
        <f>'Agricultural Data'!E946</f>
        <v>0</v>
      </c>
      <c r="H946" s="38">
        <f>'Agricultural Data'!F946</f>
        <v>0</v>
      </c>
      <c r="I946" s="38">
        <f>'Agricultural Data'!G946</f>
        <v>0</v>
      </c>
      <c r="J946" s="38">
        <f>'Agricultural Data'!H946</f>
        <v>0</v>
      </c>
      <c r="K946" s="118">
        <f>'Agricultural Data'!I946</f>
        <v>0</v>
      </c>
      <c r="L946" s="121">
        <f>'Agricultural Data'!J946</f>
        <v>0</v>
      </c>
      <c r="M946" s="120" t="str">
        <f>IF(J946=0,"No Data",
IF(     OR(   INDEX('Inputs_Metric 31'!$T$6:$T$141,  MATCH($J946,'Inputs_Metric 31'!$S$6:$S$141,0))  =  "",     INDEX('Inputs_Metric 31'!$T$6:$T$141,MATCH($J946,'Inputs_Metric 31'!$S$6:$S$141,0))="CDL_Rev"),                 "No Mapped Crop",                  INDEX('Inputs_Metric 31'!$T$6:$T$141,MATCH($J946,'Inputs_Metric 31'!$S$6:$S$141,0)   )   )
       )</f>
        <v>No Data</v>
      </c>
      <c r="N946" s="120" t="str">
        <f>IF(J946=0,"No Data",
IF(   OR(     INDEX('Inputs_Metric 31'!$U$6:$U$141,MATCH($J946,'Inputs_Metric 31'!$S$6:$S$141,0))="",     INDEX('Inputs_Metric 31'!$U$6:$U$141,MATCH($J946,'Inputs_Metric 31'!$S$6:$S$141,0))="CDL_Rev"  ),     "No Mapped Crop",INDEX('Inputs_Metric 31'!$U$6:$U$141,MATCH($J946,'Inputs_Metric 31'!$S$6:$S$141,0))))</f>
        <v>No Data</v>
      </c>
      <c r="O946" s="102" t="e">
        <f>IF(N946="No Mapped Crop","",'Inputs_Metric 31'!$H$43*INDEX('Inputs_Metric 31'!$D$6:$D$109,MATCH(CONCATENATE(N946,H946),'Inputs_Metric 31'!$E$6:$E$109,0)))</f>
        <v>#N/A</v>
      </c>
      <c r="P946" s="175" t="e">
        <f>IF(M946="No Mapped Crop","",INDEX('Inputs_Metric 31'!$M$7:$O$26,MATCH(M946,'Inputs_Metric 31'!$G$7:$G$26,0),MATCH('Inputs_Metric 31'!$H$44,'Inputs_Metric 31'!$M$6:$O$6,0)))</f>
        <v>#N/A</v>
      </c>
      <c r="Q946" s="184" t="e">
        <f t="shared" si="49"/>
        <v>#N/A</v>
      </c>
      <c r="R946" s="184" t="e">
        <f t="shared" si="50"/>
        <v>#N/A</v>
      </c>
    </row>
    <row r="947" spans="3:18" x14ac:dyDescent="0.25">
      <c r="C947">
        <f t="shared" si="48"/>
        <v>10</v>
      </c>
      <c r="D947">
        <f>COUNTIF($F$4:F947,F947)</f>
        <v>762</v>
      </c>
      <c r="E947" s="40">
        <f>'Agricultural Data'!C947</f>
        <v>0</v>
      </c>
      <c r="F947" s="40">
        <f>'Agricultural Data'!D947</f>
        <v>0</v>
      </c>
      <c r="G947" s="40">
        <f>'Agricultural Data'!E947</f>
        <v>0</v>
      </c>
      <c r="H947" s="38">
        <f>'Agricultural Data'!F947</f>
        <v>0</v>
      </c>
      <c r="I947" s="38">
        <f>'Agricultural Data'!G947</f>
        <v>0</v>
      </c>
      <c r="J947" s="38">
        <f>'Agricultural Data'!H947</f>
        <v>0</v>
      </c>
      <c r="K947" s="118">
        <f>'Agricultural Data'!I947</f>
        <v>0</v>
      </c>
      <c r="L947" s="121">
        <f>'Agricultural Data'!J947</f>
        <v>0</v>
      </c>
      <c r="M947" s="120" t="str">
        <f>IF(J947=0,"No Data",
IF(     OR(   INDEX('Inputs_Metric 31'!$T$6:$T$141,  MATCH($J947,'Inputs_Metric 31'!$S$6:$S$141,0))  =  "",     INDEX('Inputs_Metric 31'!$T$6:$T$141,MATCH($J947,'Inputs_Metric 31'!$S$6:$S$141,0))="CDL_Rev"),                 "No Mapped Crop",                  INDEX('Inputs_Metric 31'!$T$6:$T$141,MATCH($J947,'Inputs_Metric 31'!$S$6:$S$141,0)   )   )
       )</f>
        <v>No Data</v>
      </c>
      <c r="N947" s="120" t="str">
        <f>IF(J947=0,"No Data",
IF(   OR(     INDEX('Inputs_Metric 31'!$U$6:$U$141,MATCH($J947,'Inputs_Metric 31'!$S$6:$S$141,0))="",     INDEX('Inputs_Metric 31'!$U$6:$U$141,MATCH($J947,'Inputs_Metric 31'!$S$6:$S$141,0))="CDL_Rev"  ),     "No Mapped Crop",INDEX('Inputs_Metric 31'!$U$6:$U$141,MATCH($J947,'Inputs_Metric 31'!$S$6:$S$141,0))))</f>
        <v>No Data</v>
      </c>
      <c r="O947" s="102" t="e">
        <f>IF(N947="No Mapped Crop","",'Inputs_Metric 31'!$H$43*INDEX('Inputs_Metric 31'!$D$6:$D$109,MATCH(CONCATENATE(N947,H947),'Inputs_Metric 31'!$E$6:$E$109,0)))</f>
        <v>#N/A</v>
      </c>
      <c r="P947" s="175" t="e">
        <f>IF(M947="No Mapped Crop","",INDEX('Inputs_Metric 31'!$M$7:$O$26,MATCH(M947,'Inputs_Metric 31'!$G$7:$G$26,0),MATCH('Inputs_Metric 31'!$H$44,'Inputs_Metric 31'!$M$6:$O$6,0)))</f>
        <v>#N/A</v>
      </c>
      <c r="Q947" s="184" t="e">
        <f t="shared" si="49"/>
        <v>#N/A</v>
      </c>
      <c r="R947" s="184" t="e">
        <f t="shared" si="50"/>
        <v>#N/A</v>
      </c>
    </row>
    <row r="948" spans="3:18" x14ac:dyDescent="0.25">
      <c r="C948">
        <f t="shared" si="48"/>
        <v>10</v>
      </c>
      <c r="D948">
        <f>COUNTIF($F$4:F948,F948)</f>
        <v>763</v>
      </c>
      <c r="E948" s="40">
        <f>'Agricultural Data'!C948</f>
        <v>0</v>
      </c>
      <c r="F948" s="40">
        <f>'Agricultural Data'!D948</f>
        <v>0</v>
      </c>
      <c r="G948" s="40">
        <f>'Agricultural Data'!E948</f>
        <v>0</v>
      </c>
      <c r="H948" s="38">
        <f>'Agricultural Data'!F948</f>
        <v>0</v>
      </c>
      <c r="I948" s="38">
        <f>'Agricultural Data'!G948</f>
        <v>0</v>
      </c>
      <c r="J948" s="38">
        <f>'Agricultural Data'!H948</f>
        <v>0</v>
      </c>
      <c r="K948" s="118">
        <f>'Agricultural Data'!I948</f>
        <v>0</v>
      </c>
      <c r="L948" s="121">
        <f>'Agricultural Data'!J948</f>
        <v>0</v>
      </c>
      <c r="M948" s="120" t="str">
        <f>IF(J948=0,"No Data",
IF(     OR(   INDEX('Inputs_Metric 31'!$T$6:$T$141,  MATCH($J948,'Inputs_Metric 31'!$S$6:$S$141,0))  =  "",     INDEX('Inputs_Metric 31'!$T$6:$T$141,MATCH($J948,'Inputs_Metric 31'!$S$6:$S$141,0))="CDL_Rev"),                 "No Mapped Crop",                  INDEX('Inputs_Metric 31'!$T$6:$T$141,MATCH($J948,'Inputs_Metric 31'!$S$6:$S$141,0)   )   )
       )</f>
        <v>No Data</v>
      </c>
      <c r="N948" s="120" t="str">
        <f>IF(J948=0,"No Data",
IF(   OR(     INDEX('Inputs_Metric 31'!$U$6:$U$141,MATCH($J948,'Inputs_Metric 31'!$S$6:$S$141,0))="",     INDEX('Inputs_Metric 31'!$U$6:$U$141,MATCH($J948,'Inputs_Metric 31'!$S$6:$S$141,0))="CDL_Rev"  ),     "No Mapped Crop",INDEX('Inputs_Metric 31'!$U$6:$U$141,MATCH($J948,'Inputs_Metric 31'!$S$6:$S$141,0))))</f>
        <v>No Data</v>
      </c>
      <c r="O948" s="102" t="e">
        <f>IF(N948="No Mapped Crop","",'Inputs_Metric 31'!$H$43*INDEX('Inputs_Metric 31'!$D$6:$D$109,MATCH(CONCATENATE(N948,H948),'Inputs_Metric 31'!$E$6:$E$109,0)))</f>
        <v>#N/A</v>
      </c>
      <c r="P948" s="175" t="e">
        <f>IF(M948="No Mapped Crop","",INDEX('Inputs_Metric 31'!$M$7:$O$26,MATCH(M948,'Inputs_Metric 31'!$G$7:$G$26,0),MATCH('Inputs_Metric 31'!$H$44,'Inputs_Metric 31'!$M$6:$O$6,0)))</f>
        <v>#N/A</v>
      </c>
      <c r="Q948" s="184" t="e">
        <f t="shared" si="49"/>
        <v>#N/A</v>
      </c>
      <c r="R948" s="184" t="e">
        <f t="shared" si="50"/>
        <v>#N/A</v>
      </c>
    </row>
    <row r="949" spans="3:18" x14ac:dyDescent="0.25">
      <c r="C949">
        <f t="shared" si="48"/>
        <v>10</v>
      </c>
      <c r="D949">
        <f>COUNTIF($F$4:F949,F949)</f>
        <v>764</v>
      </c>
      <c r="E949" s="40">
        <f>'Agricultural Data'!C949</f>
        <v>0</v>
      </c>
      <c r="F949" s="40">
        <f>'Agricultural Data'!D949</f>
        <v>0</v>
      </c>
      <c r="G949" s="40">
        <f>'Agricultural Data'!E949</f>
        <v>0</v>
      </c>
      <c r="H949" s="38">
        <f>'Agricultural Data'!F949</f>
        <v>0</v>
      </c>
      <c r="I949" s="38">
        <f>'Agricultural Data'!G949</f>
        <v>0</v>
      </c>
      <c r="J949" s="38">
        <f>'Agricultural Data'!H949</f>
        <v>0</v>
      </c>
      <c r="K949" s="118">
        <f>'Agricultural Data'!I949</f>
        <v>0</v>
      </c>
      <c r="L949" s="121">
        <f>'Agricultural Data'!J949</f>
        <v>0</v>
      </c>
      <c r="M949" s="120" t="str">
        <f>IF(J949=0,"No Data",
IF(     OR(   INDEX('Inputs_Metric 31'!$T$6:$T$141,  MATCH($J949,'Inputs_Metric 31'!$S$6:$S$141,0))  =  "",     INDEX('Inputs_Metric 31'!$T$6:$T$141,MATCH($J949,'Inputs_Metric 31'!$S$6:$S$141,0))="CDL_Rev"),                 "No Mapped Crop",                  INDEX('Inputs_Metric 31'!$T$6:$T$141,MATCH($J949,'Inputs_Metric 31'!$S$6:$S$141,0)   )   )
       )</f>
        <v>No Data</v>
      </c>
      <c r="N949" s="120" t="str">
        <f>IF(J949=0,"No Data",
IF(   OR(     INDEX('Inputs_Metric 31'!$U$6:$U$141,MATCH($J949,'Inputs_Metric 31'!$S$6:$S$141,0))="",     INDEX('Inputs_Metric 31'!$U$6:$U$141,MATCH($J949,'Inputs_Metric 31'!$S$6:$S$141,0))="CDL_Rev"  ),     "No Mapped Crop",INDEX('Inputs_Metric 31'!$U$6:$U$141,MATCH($J949,'Inputs_Metric 31'!$S$6:$S$141,0))))</f>
        <v>No Data</v>
      </c>
      <c r="O949" s="102" t="e">
        <f>IF(N949="No Mapped Crop","",'Inputs_Metric 31'!$H$43*INDEX('Inputs_Metric 31'!$D$6:$D$109,MATCH(CONCATENATE(N949,H949),'Inputs_Metric 31'!$E$6:$E$109,0)))</f>
        <v>#N/A</v>
      </c>
      <c r="P949" s="175" t="e">
        <f>IF(M949="No Mapped Crop","",INDEX('Inputs_Metric 31'!$M$7:$O$26,MATCH(M949,'Inputs_Metric 31'!$G$7:$G$26,0),MATCH('Inputs_Metric 31'!$H$44,'Inputs_Metric 31'!$M$6:$O$6,0)))</f>
        <v>#N/A</v>
      </c>
      <c r="Q949" s="184" t="e">
        <f t="shared" si="49"/>
        <v>#N/A</v>
      </c>
      <c r="R949" s="184" t="e">
        <f t="shared" si="50"/>
        <v>#N/A</v>
      </c>
    </row>
    <row r="950" spans="3:18" x14ac:dyDescent="0.25">
      <c r="C950">
        <f t="shared" si="48"/>
        <v>10</v>
      </c>
      <c r="D950">
        <f>COUNTIF($F$4:F950,F950)</f>
        <v>765</v>
      </c>
      <c r="E950" s="40">
        <f>'Agricultural Data'!C950</f>
        <v>0</v>
      </c>
      <c r="F950" s="40">
        <f>'Agricultural Data'!D950</f>
        <v>0</v>
      </c>
      <c r="G950" s="40">
        <f>'Agricultural Data'!E950</f>
        <v>0</v>
      </c>
      <c r="H950" s="38">
        <f>'Agricultural Data'!F950</f>
        <v>0</v>
      </c>
      <c r="I950" s="38">
        <f>'Agricultural Data'!G950</f>
        <v>0</v>
      </c>
      <c r="J950" s="38">
        <f>'Agricultural Data'!H950</f>
        <v>0</v>
      </c>
      <c r="K950" s="118">
        <f>'Agricultural Data'!I950</f>
        <v>0</v>
      </c>
      <c r="L950" s="121">
        <f>'Agricultural Data'!J950</f>
        <v>0</v>
      </c>
      <c r="M950" s="120" t="str">
        <f>IF(J950=0,"No Data",
IF(     OR(   INDEX('Inputs_Metric 31'!$T$6:$T$141,  MATCH($J950,'Inputs_Metric 31'!$S$6:$S$141,0))  =  "",     INDEX('Inputs_Metric 31'!$T$6:$T$141,MATCH($J950,'Inputs_Metric 31'!$S$6:$S$141,0))="CDL_Rev"),                 "No Mapped Crop",                  INDEX('Inputs_Metric 31'!$T$6:$T$141,MATCH($J950,'Inputs_Metric 31'!$S$6:$S$141,0)   )   )
       )</f>
        <v>No Data</v>
      </c>
      <c r="N950" s="120" t="str">
        <f>IF(J950=0,"No Data",
IF(   OR(     INDEX('Inputs_Metric 31'!$U$6:$U$141,MATCH($J950,'Inputs_Metric 31'!$S$6:$S$141,0))="",     INDEX('Inputs_Metric 31'!$U$6:$U$141,MATCH($J950,'Inputs_Metric 31'!$S$6:$S$141,0))="CDL_Rev"  ),     "No Mapped Crop",INDEX('Inputs_Metric 31'!$U$6:$U$141,MATCH($J950,'Inputs_Metric 31'!$S$6:$S$141,0))))</f>
        <v>No Data</v>
      </c>
      <c r="O950" s="102" t="e">
        <f>IF(N950="No Mapped Crop","",'Inputs_Metric 31'!$H$43*INDEX('Inputs_Metric 31'!$D$6:$D$109,MATCH(CONCATENATE(N950,H950),'Inputs_Metric 31'!$E$6:$E$109,0)))</f>
        <v>#N/A</v>
      </c>
      <c r="P950" s="175" t="e">
        <f>IF(M950="No Mapped Crop","",INDEX('Inputs_Metric 31'!$M$7:$O$26,MATCH(M950,'Inputs_Metric 31'!$G$7:$G$26,0),MATCH('Inputs_Metric 31'!$H$44,'Inputs_Metric 31'!$M$6:$O$6,0)))</f>
        <v>#N/A</v>
      </c>
      <c r="Q950" s="184" t="e">
        <f t="shared" si="49"/>
        <v>#N/A</v>
      </c>
      <c r="R950" s="184" t="e">
        <f t="shared" si="50"/>
        <v>#N/A</v>
      </c>
    </row>
    <row r="951" spans="3:18" x14ac:dyDescent="0.25">
      <c r="C951">
        <f t="shared" si="48"/>
        <v>10</v>
      </c>
      <c r="D951">
        <f>COUNTIF($F$4:F951,F951)</f>
        <v>766</v>
      </c>
      <c r="E951" s="40">
        <f>'Agricultural Data'!C951</f>
        <v>0</v>
      </c>
      <c r="F951" s="40">
        <f>'Agricultural Data'!D951</f>
        <v>0</v>
      </c>
      <c r="G951" s="40">
        <f>'Agricultural Data'!E951</f>
        <v>0</v>
      </c>
      <c r="H951" s="38">
        <f>'Agricultural Data'!F951</f>
        <v>0</v>
      </c>
      <c r="I951" s="38">
        <f>'Agricultural Data'!G951</f>
        <v>0</v>
      </c>
      <c r="J951" s="38">
        <f>'Agricultural Data'!H951</f>
        <v>0</v>
      </c>
      <c r="K951" s="118">
        <f>'Agricultural Data'!I951</f>
        <v>0</v>
      </c>
      <c r="L951" s="121">
        <f>'Agricultural Data'!J951</f>
        <v>0</v>
      </c>
      <c r="M951" s="120" t="str">
        <f>IF(J951=0,"No Data",
IF(     OR(   INDEX('Inputs_Metric 31'!$T$6:$T$141,  MATCH($J951,'Inputs_Metric 31'!$S$6:$S$141,0))  =  "",     INDEX('Inputs_Metric 31'!$T$6:$T$141,MATCH($J951,'Inputs_Metric 31'!$S$6:$S$141,0))="CDL_Rev"),                 "No Mapped Crop",                  INDEX('Inputs_Metric 31'!$T$6:$T$141,MATCH($J951,'Inputs_Metric 31'!$S$6:$S$141,0)   )   )
       )</f>
        <v>No Data</v>
      </c>
      <c r="N951" s="120" t="str">
        <f>IF(J951=0,"No Data",
IF(   OR(     INDEX('Inputs_Metric 31'!$U$6:$U$141,MATCH($J951,'Inputs_Metric 31'!$S$6:$S$141,0))="",     INDEX('Inputs_Metric 31'!$U$6:$U$141,MATCH($J951,'Inputs_Metric 31'!$S$6:$S$141,0))="CDL_Rev"  ),     "No Mapped Crop",INDEX('Inputs_Metric 31'!$U$6:$U$141,MATCH($J951,'Inputs_Metric 31'!$S$6:$S$141,0))))</f>
        <v>No Data</v>
      </c>
      <c r="O951" s="102" t="e">
        <f>IF(N951="No Mapped Crop","",'Inputs_Metric 31'!$H$43*INDEX('Inputs_Metric 31'!$D$6:$D$109,MATCH(CONCATENATE(N951,H951),'Inputs_Metric 31'!$E$6:$E$109,0)))</f>
        <v>#N/A</v>
      </c>
      <c r="P951" s="175" t="e">
        <f>IF(M951="No Mapped Crop","",INDEX('Inputs_Metric 31'!$M$7:$O$26,MATCH(M951,'Inputs_Metric 31'!$G$7:$G$26,0),MATCH('Inputs_Metric 31'!$H$44,'Inputs_Metric 31'!$M$6:$O$6,0)))</f>
        <v>#N/A</v>
      </c>
      <c r="Q951" s="184" t="e">
        <f t="shared" si="49"/>
        <v>#N/A</v>
      </c>
      <c r="R951" s="184" t="e">
        <f t="shared" si="50"/>
        <v>#N/A</v>
      </c>
    </row>
    <row r="952" spans="3:18" x14ac:dyDescent="0.25">
      <c r="C952">
        <f t="shared" si="48"/>
        <v>10</v>
      </c>
      <c r="D952">
        <f>COUNTIF($F$4:F952,F952)</f>
        <v>767</v>
      </c>
      <c r="E952" s="40">
        <f>'Agricultural Data'!C952</f>
        <v>0</v>
      </c>
      <c r="F952" s="40">
        <f>'Agricultural Data'!D952</f>
        <v>0</v>
      </c>
      <c r="G952" s="40">
        <f>'Agricultural Data'!E952</f>
        <v>0</v>
      </c>
      <c r="H952" s="38">
        <f>'Agricultural Data'!F952</f>
        <v>0</v>
      </c>
      <c r="I952" s="38">
        <f>'Agricultural Data'!G952</f>
        <v>0</v>
      </c>
      <c r="J952" s="38">
        <f>'Agricultural Data'!H952</f>
        <v>0</v>
      </c>
      <c r="K952" s="118">
        <f>'Agricultural Data'!I952</f>
        <v>0</v>
      </c>
      <c r="L952" s="121">
        <f>'Agricultural Data'!J952</f>
        <v>0</v>
      </c>
      <c r="M952" s="120" t="str">
        <f>IF(J952=0,"No Data",
IF(     OR(   INDEX('Inputs_Metric 31'!$T$6:$T$141,  MATCH($J952,'Inputs_Metric 31'!$S$6:$S$141,0))  =  "",     INDEX('Inputs_Metric 31'!$T$6:$T$141,MATCH($J952,'Inputs_Metric 31'!$S$6:$S$141,0))="CDL_Rev"),                 "No Mapped Crop",                  INDEX('Inputs_Metric 31'!$T$6:$T$141,MATCH($J952,'Inputs_Metric 31'!$S$6:$S$141,0)   )   )
       )</f>
        <v>No Data</v>
      </c>
      <c r="N952" s="120" t="str">
        <f>IF(J952=0,"No Data",
IF(   OR(     INDEX('Inputs_Metric 31'!$U$6:$U$141,MATCH($J952,'Inputs_Metric 31'!$S$6:$S$141,0))="",     INDEX('Inputs_Metric 31'!$U$6:$U$141,MATCH($J952,'Inputs_Metric 31'!$S$6:$S$141,0))="CDL_Rev"  ),     "No Mapped Crop",INDEX('Inputs_Metric 31'!$U$6:$U$141,MATCH($J952,'Inputs_Metric 31'!$S$6:$S$141,0))))</f>
        <v>No Data</v>
      </c>
      <c r="O952" s="102" t="e">
        <f>IF(N952="No Mapped Crop","",'Inputs_Metric 31'!$H$43*INDEX('Inputs_Metric 31'!$D$6:$D$109,MATCH(CONCATENATE(N952,H952),'Inputs_Metric 31'!$E$6:$E$109,0)))</f>
        <v>#N/A</v>
      </c>
      <c r="P952" s="175" t="e">
        <f>IF(M952="No Mapped Crop","",INDEX('Inputs_Metric 31'!$M$7:$O$26,MATCH(M952,'Inputs_Metric 31'!$G$7:$G$26,0),MATCH('Inputs_Metric 31'!$H$44,'Inputs_Metric 31'!$M$6:$O$6,0)))</f>
        <v>#N/A</v>
      </c>
      <c r="Q952" s="184" t="e">
        <f t="shared" si="49"/>
        <v>#N/A</v>
      </c>
      <c r="R952" s="184" t="e">
        <f t="shared" si="50"/>
        <v>#N/A</v>
      </c>
    </row>
    <row r="953" spans="3:18" x14ac:dyDescent="0.25">
      <c r="C953">
        <f t="shared" si="48"/>
        <v>10</v>
      </c>
      <c r="D953">
        <f>COUNTIF($F$4:F953,F953)</f>
        <v>768</v>
      </c>
      <c r="E953" s="40">
        <f>'Agricultural Data'!C953</f>
        <v>0</v>
      </c>
      <c r="F953" s="40">
        <f>'Agricultural Data'!D953</f>
        <v>0</v>
      </c>
      <c r="G953" s="40">
        <f>'Agricultural Data'!E953</f>
        <v>0</v>
      </c>
      <c r="H953" s="38">
        <f>'Agricultural Data'!F953</f>
        <v>0</v>
      </c>
      <c r="I953" s="38">
        <f>'Agricultural Data'!G953</f>
        <v>0</v>
      </c>
      <c r="J953" s="38">
        <f>'Agricultural Data'!H953</f>
        <v>0</v>
      </c>
      <c r="K953" s="118">
        <f>'Agricultural Data'!I953</f>
        <v>0</v>
      </c>
      <c r="L953" s="121">
        <f>'Agricultural Data'!J953</f>
        <v>0</v>
      </c>
      <c r="M953" s="120" t="str">
        <f>IF(J953=0,"No Data",
IF(     OR(   INDEX('Inputs_Metric 31'!$T$6:$T$141,  MATCH($J953,'Inputs_Metric 31'!$S$6:$S$141,0))  =  "",     INDEX('Inputs_Metric 31'!$T$6:$T$141,MATCH($J953,'Inputs_Metric 31'!$S$6:$S$141,0))="CDL_Rev"),                 "No Mapped Crop",                  INDEX('Inputs_Metric 31'!$T$6:$T$141,MATCH($J953,'Inputs_Metric 31'!$S$6:$S$141,0)   )   )
       )</f>
        <v>No Data</v>
      </c>
      <c r="N953" s="120" t="str">
        <f>IF(J953=0,"No Data",
IF(   OR(     INDEX('Inputs_Metric 31'!$U$6:$U$141,MATCH($J953,'Inputs_Metric 31'!$S$6:$S$141,0))="",     INDEX('Inputs_Metric 31'!$U$6:$U$141,MATCH($J953,'Inputs_Metric 31'!$S$6:$S$141,0))="CDL_Rev"  ),     "No Mapped Crop",INDEX('Inputs_Metric 31'!$U$6:$U$141,MATCH($J953,'Inputs_Metric 31'!$S$6:$S$141,0))))</f>
        <v>No Data</v>
      </c>
      <c r="O953" s="102" t="e">
        <f>IF(N953="No Mapped Crop","",'Inputs_Metric 31'!$H$43*INDEX('Inputs_Metric 31'!$D$6:$D$109,MATCH(CONCATENATE(N953,H953),'Inputs_Metric 31'!$E$6:$E$109,0)))</f>
        <v>#N/A</v>
      </c>
      <c r="P953" s="175" t="e">
        <f>IF(M953="No Mapped Crop","",INDEX('Inputs_Metric 31'!$M$7:$O$26,MATCH(M953,'Inputs_Metric 31'!$G$7:$G$26,0),MATCH('Inputs_Metric 31'!$H$44,'Inputs_Metric 31'!$M$6:$O$6,0)))</f>
        <v>#N/A</v>
      </c>
      <c r="Q953" s="184" t="e">
        <f t="shared" si="49"/>
        <v>#N/A</v>
      </c>
      <c r="R953" s="184" t="e">
        <f t="shared" si="50"/>
        <v>#N/A</v>
      </c>
    </row>
    <row r="954" spans="3:18" x14ac:dyDescent="0.25">
      <c r="C954">
        <f t="shared" si="48"/>
        <v>10</v>
      </c>
      <c r="D954">
        <f>COUNTIF($F$4:F954,F954)</f>
        <v>769</v>
      </c>
      <c r="E954" s="40">
        <f>'Agricultural Data'!C954</f>
        <v>0</v>
      </c>
      <c r="F954" s="40">
        <f>'Agricultural Data'!D954</f>
        <v>0</v>
      </c>
      <c r="G954" s="40">
        <f>'Agricultural Data'!E954</f>
        <v>0</v>
      </c>
      <c r="H954" s="38">
        <f>'Agricultural Data'!F954</f>
        <v>0</v>
      </c>
      <c r="I954" s="38">
        <f>'Agricultural Data'!G954</f>
        <v>0</v>
      </c>
      <c r="J954" s="38">
        <f>'Agricultural Data'!H954</f>
        <v>0</v>
      </c>
      <c r="K954" s="118">
        <f>'Agricultural Data'!I954</f>
        <v>0</v>
      </c>
      <c r="L954" s="121">
        <f>'Agricultural Data'!J954</f>
        <v>0</v>
      </c>
      <c r="M954" s="120" t="str">
        <f>IF(J954=0,"No Data",
IF(     OR(   INDEX('Inputs_Metric 31'!$T$6:$T$141,  MATCH($J954,'Inputs_Metric 31'!$S$6:$S$141,0))  =  "",     INDEX('Inputs_Metric 31'!$T$6:$T$141,MATCH($J954,'Inputs_Metric 31'!$S$6:$S$141,0))="CDL_Rev"),                 "No Mapped Crop",                  INDEX('Inputs_Metric 31'!$T$6:$T$141,MATCH($J954,'Inputs_Metric 31'!$S$6:$S$141,0)   )   )
       )</f>
        <v>No Data</v>
      </c>
      <c r="N954" s="120" t="str">
        <f>IF(J954=0,"No Data",
IF(   OR(     INDEX('Inputs_Metric 31'!$U$6:$U$141,MATCH($J954,'Inputs_Metric 31'!$S$6:$S$141,0))="",     INDEX('Inputs_Metric 31'!$U$6:$U$141,MATCH($J954,'Inputs_Metric 31'!$S$6:$S$141,0))="CDL_Rev"  ),     "No Mapped Crop",INDEX('Inputs_Metric 31'!$U$6:$U$141,MATCH($J954,'Inputs_Metric 31'!$S$6:$S$141,0))))</f>
        <v>No Data</v>
      </c>
      <c r="O954" s="102" t="e">
        <f>IF(N954="No Mapped Crop","",'Inputs_Metric 31'!$H$43*INDEX('Inputs_Metric 31'!$D$6:$D$109,MATCH(CONCATENATE(N954,H954),'Inputs_Metric 31'!$E$6:$E$109,0)))</f>
        <v>#N/A</v>
      </c>
      <c r="P954" s="175" t="e">
        <f>IF(M954="No Mapped Crop","",INDEX('Inputs_Metric 31'!$M$7:$O$26,MATCH(M954,'Inputs_Metric 31'!$G$7:$G$26,0),MATCH('Inputs_Metric 31'!$H$44,'Inputs_Metric 31'!$M$6:$O$6,0)))</f>
        <v>#N/A</v>
      </c>
      <c r="Q954" s="184" t="e">
        <f t="shared" si="49"/>
        <v>#N/A</v>
      </c>
      <c r="R954" s="184" t="e">
        <f t="shared" si="50"/>
        <v>#N/A</v>
      </c>
    </row>
    <row r="955" spans="3:18" x14ac:dyDescent="0.25">
      <c r="C955">
        <f t="shared" si="48"/>
        <v>10</v>
      </c>
      <c r="D955">
        <f>COUNTIF($F$4:F955,F955)</f>
        <v>770</v>
      </c>
      <c r="E955" s="40">
        <f>'Agricultural Data'!C955</f>
        <v>0</v>
      </c>
      <c r="F955" s="40">
        <f>'Agricultural Data'!D955</f>
        <v>0</v>
      </c>
      <c r="G955" s="40">
        <f>'Agricultural Data'!E955</f>
        <v>0</v>
      </c>
      <c r="H955" s="38">
        <f>'Agricultural Data'!F955</f>
        <v>0</v>
      </c>
      <c r="I955" s="38">
        <f>'Agricultural Data'!G955</f>
        <v>0</v>
      </c>
      <c r="J955" s="38">
        <f>'Agricultural Data'!H955</f>
        <v>0</v>
      </c>
      <c r="K955" s="118">
        <f>'Agricultural Data'!I955</f>
        <v>0</v>
      </c>
      <c r="L955" s="121">
        <f>'Agricultural Data'!J955</f>
        <v>0</v>
      </c>
      <c r="M955" s="120" t="str">
        <f>IF(J955=0,"No Data",
IF(     OR(   INDEX('Inputs_Metric 31'!$T$6:$T$141,  MATCH($J955,'Inputs_Metric 31'!$S$6:$S$141,0))  =  "",     INDEX('Inputs_Metric 31'!$T$6:$T$141,MATCH($J955,'Inputs_Metric 31'!$S$6:$S$141,0))="CDL_Rev"),                 "No Mapped Crop",                  INDEX('Inputs_Metric 31'!$T$6:$T$141,MATCH($J955,'Inputs_Metric 31'!$S$6:$S$141,0)   )   )
       )</f>
        <v>No Data</v>
      </c>
      <c r="N955" s="120" t="str">
        <f>IF(J955=0,"No Data",
IF(   OR(     INDEX('Inputs_Metric 31'!$U$6:$U$141,MATCH($J955,'Inputs_Metric 31'!$S$6:$S$141,0))="",     INDEX('Inputs_Metric 31'!$U$6:$U$141,MATCH($J955,'Inputs_Metric 31'!$S$6:$S$141,0))="CDL_Rev"  ),     "No Mapped Crop",INDEX('Inputs_Metric 31'!$U$6:$U$141,MATCH($J955,'Inputs_Metric 31'!$S$6:$S$141,0))))</f>
        <v>No Data</v>
      </c>
      <c r="O955" s="102" t="e">
        <f>IF(N955="No Mapped Crop","",'Inputs_Metric 31'!$H$43*INDEX('Inputs_Metric 31'!$D$6:$D$109,MATCH(CONCATENATE(N955,H955),'Inputs_Metric 31'!$E$6:$E$109,0)))</f>
        <v>#N/A</v>
      </c>
      <c r="P955" s="175" t="e">
        <f>IF(M955="No Mapped Crop","",INDEX('Inputs_Metric 31'!$M$7:$O$26,MATCH(M955,'Inputs_Metric 31'!$G$7:$G$26,0),MATCH('Inputs_Metric 31'!$H$44,'Inputs_Metric 31'!$M$6:$O$6,0)))</f>
        <v>#N/A</v>
      </c>
      <c r="Q955" s="184" t="e">
        <f t="shared" si="49"/>
        <v>#N/A</v>
      </c>
      <c r="R955" s="184" t="e">
        <f t="shared" si="50"/>
        <v>#N/A</v>
      </c>
    </row>
    <row r="956" spans="3:18" x14ac:dyDescent="0.25">
      <c r="C956">
        <f t="shared" si="48"/>
        <v>10</v>
      </c>
      <c r="D956">
        <f>COUNTIF($F$4:F956,F956)</f>
        <v>771</v>
      </c>
      <c r="E956" s="40">
        <f>'Agricultural Data'!C956</f>
        <v>0</v>
      </c>
      <c r="F956" s="40">
        <f>'Agricultural Data'!D956</f>
        <v>0</v>
      </c>
      <c r="G956" s="40">
        <f>'Agricultural Data'!E956</f>
        <v>0</v>
      </c>
      <c r="H956" s="38">
        <f>'Agricultural Data'!F956</f>
        <v>0</v>
      </c>
      <c r="I956" s="38">
        <f>'Agricultural Data'!G956</f>
        <v>0</v>
      </c>
      <c r="J956" s="38">
        <f>'Agricultural Data'!H956</f>
        <v>0</v>
      </c>
      <c r="K956" s="118">
        <f>'Agricultural Data'!I956</f>
        <v>0</v>
      </c>
      <c r="L956" s="121">
        <f>'Agricultural Data'!J956</f>
        <v>0</v>
      </c>
      <c r="M956" s="120" t="str">
        <f>IF(J956=0,"No Data",
IF(     OR(   INDEX('Inputs_Metric 31'!$T$6:$T$141,  MATCH($J956,'Inputs_Metric 31'!$S$6:$S$141,0))  =  "",     INDEX('Inputs_Metric 31'!$T$6:$T$141,MATCH($J956,'Inputs_Metric 31'!$S$6:$S$141,0))="CDL_Rev"),                 "No Mapped Crop",                  INDEX('Inputs_Metric 31'!$T$6:$T$141,MATCH($J956,'Inputs_Metric 31'!$S$6:$S$141,0)   )   )
       )</f>
        <v>No Data</v>
      </c>
      <c r="N956" s="120" t="str">
        <f>IF(J956=0,"No Data",
IF(   OR(     INDEX('Inputs_Metric 31'!$U$6:$U$141,MATCH($J956,'Inputs_Metric 31'!$S$6:$S$141,0))="",     INDEX('Inputs_Metric 31'!$U$6:$U$141,MATCH($J956,'Inputs_Metric 31'!$S$6:$S$141,0))="CDL_Rev"  ),     "No Mapped Crop",INDEX('Inputs_Metric 31'!$U$6:$U$141,MATCH($J956,'Inputs_Metric 31'!$S$6:$S$141,0))))</f>
        <v>No Data</v>
      </c>
      <c r="O956" s="102" t="e">
        <f>IF(N956="No Mapped Crop","",'Inputs_Metric 31'!$H$43*INDEX('Inputs_Metric 31'!$D$6:$D$109,MATCH(CONCATENATE(N956,H956),'Inputs_Metric 31'!$E$6:$E$109,0)))</f>
        <v>#N/A</v>
      </c>
      <c r="P956" s="175" t="e">
        <f>IF(M956="No Mapped Crop","",INDEX('Inputs_Metric 31'!$M$7:$O$26,MATCH(M956,'Inputs_Metric 31'!$G$7:$G$26,0),MATCH('Inputs_Metric 31'!$H$44,'Inputs_Metric 31'!$M$6:$O$6,0)))</f>
        <v>#N/A</v>
      </c>
      <c r="Q956" s="184" t="e">
        <f t="shared" si="49"/>
        <v>#N/A</v>
      </c>
      <c r="R956" s="184" t="e">
        <f t="shared" si="50"/>
        <v>#N/A</v>
      </c>
    </row>
    <row r="957" spans="3:18" x14ac:dyDescent="0.25">
      <c r="C957">
        <f t="shared" si="48"/>
        <v>10</v>
      </c>
      <c r="D957">
        <f>COUNTIF($F$4:F957,F957)</f>
        <v>772</v>
      </c>
      <c r="E957" s="40">
        <f>'Agricultural Data'!C957</f>
        <v>0</v>
      </c>
      <c r="F957" s="40">
        <f>'Agricultural Data'!D957</f>
        <v>0</v>
      </c>
      <c r="G957" s="40">
        <f>'Agricultural Data'!E957</f>
        <v>0</v>
      </c>
      <c r="H957" s="38">
        <f>'Agricultural Data'!F957</f>
        <v>0</v>
      </c>
      <c r="I957" s="38">
        <f>'Agricultural Data'!G957</f>
        <v>0</v>
      </c>
      <c r="J957" s="38">
        <f>'Agricultural Data'!H957</f>
        <v>0</v>
      </c>
      <c r="K957" s="118">
        <f>'Agricultural Data'!I957</f>
        <v>0</v>
      </c>
      <c r="L957" s="121">
        <f>'Agricultural Data'!J957</f>
        <v>0</v>
      </c>
      <c r="M957" s="120" t="str">
        <f>IF(J957=0,"No Data",
IF(     OR(   INDEX('Inputs_Metric 31'!$T$6:$T$141,  MATCH($J957,'Inputs_Metric 31'!$S$6:$S$141,0))  =  "",     INDEX('Inputs_Metric 31'!$T$6:$T$141,MATCH($J957,'Inputs_Metric 31'!$S$6:$S$141,0))="CDL_Rev"),                 "No Mapped Crop",                  INDEX('Inputs_Metric 31'!$T$6:$T$141,MATCH($J957,'Inputs_Metric 31'!$S$6:$S$141,0)   )   )
       )</f>
        <v>No Data</v>
      </c>
      <c r="N957" s="120" t="str">
        <f>IF(J957=0,"No Data",
IF(   OR(     INDEX('Inputs_Metric 31'!$U$6:$U$141,MATCH($J957,'Inputs_Metric 31'!$S$6:$S$141,0))="",     INDEX('Inputs_Metric 31'!$U$6:$U$141,MATCH($J957,'Inputs_Metric 31'!$S$6:$S$141,0))="CDL_Rev"  ),     "No Mapped Crop",INDEX('Inputs_Metric 31'!$U$6:$U$141,MATCH($J957,'Inputs_Metric 31'!$S$6:$S$141,0))))</f>
        <v>No Data</v>
      </c>
      <c r="O957" s="102" t="e">
        <f>IF(N957="No Mapped Crop","",'Inputs_Metric 31'!$H$43*INDEX('Inputs_Metric 31'!$D$6:$D$109,MATCH(CONCATENATE(N957,H957),'Inputs_Metric 31'!$E$6:$E$109,0)))</f>
        <v>#N/A</v>
      </c>
      <c r="P957" s="175" t="e">
        <f>IF(M957="No Mapped Crop","",INDEX('Inputs_Metric 31'!$M$7:$O$26,MATCH(M957,'Inputs_Metric 31'!$G$7:$G$26,0),MATCH('Inputs_Metric 31'!$H$44,'Inputs_Metric 31'!$M$6:$O$6,0)))</f>
        <v>#N/A</v>
      </c>
      <c r="Q957" s="184" t="e">
        <f t="shared" si="49"/>
        <v>#N/A</v>
      </c>
      <c r="R957" s="184" t="e">
        <f t="shared" si="50"/>
        <v>#N/A</v>
      </c>
    </row>
    <row r="958" spans="3:18" x14ac:dyDescent="0.25">
      <c r="C958">
        <f t="shared" si="48"/>
        <v>10</v>
      </c>
      <c r="D958">
        <f>COUNTIF($F$4:F958,F958)</f>
        <v>773</v>
      </c>
      <c r="E958" s="40">
        <f>'Agricultural Data'!C958</f>
        <v>0</v>
      </c>
      <c r="F958" s="40">
        <f>'Agricultural Data'!D958</f>
        <v>0</v>
      </c>
      <c r="G958" s="40">
        <f>'Agricultural Data'!E958</f>
        <v>0</v>
      </c>
      <c r="H958" s="38">
        <f>'Agricultural Data'!F958</f>
        <v>0</v>
      </c>
      <c r="I958" s="38">
        <f>'Agricultural Data'!G958</f>
        <v>0</v>
      </c>
      <c r="J958" s="38">
        <f>'Agricultural Data'!H958</f>
        <v>0</v>
      </c>
      <c r="K958" s="118">
        <f>'Agricultural Data'!I958</f>
        <v>0</v>
      </c>
      <c r="L958" s="121">
        <f>'Agricultural Data'!J958</f>
        <v>0</v>
      </c>
      <c r="M958" s="120" t="str">
        <f>IF(J958=0,"No Data",
IF(     OR(   INDEX('Inputs_Metric 31'!$T$6:$T$141,  MATCH($J958,'Inputs_Metric 31'!$S$6:$S$141,0))  =  "",     INDEX('Inputs_Metric 31'!$T$6:$T$141,MATCH($J958,'Inputs_Metric 31'!$S$6:$S$141,0))="CDL_Rev"),                 "No Mapped Crop",                  INDEX('Inputs_Metric 31'!$T$6:$T$141,MATCH($J958,'Inputs_Metric 31'!$S$6:$S$141,0)   )   )
       )</f>
        <v>No Data</v>
      </c>
      <c r="N958" s="120" t="str">
        <f>IF(J958=0,"No Data",
IF(   OR(     INDEX('Inputs_Metric 31'!$U$6:$U$141,MATCH($J958,'Inputs_Metric 31'!$S$6:$S$141,0))="",     INDEX('Inputs_Metric 31'!$U$6:$U$141,MATCH($J958,'Inputs_Metric 31'!$S$6:$S$141,0))="CDL_Rev"  ),     "No Mapped Crop",INDEX('Inputs_Metric 31'!$U$6:$U$141,MATCH($J958,'Inputs_Metric 31'!$S$6:$S$141,0))))</f>
        <v>No Data</v>
      </c>
      <c r="O958" s="102" t="e">
        <f>IF(N958="No Mapped Crop","",'Inputs_Metric 31'!$H$43*INDEX('Inputs_Metric 31'!$D$6:$D$109,MATCH(CONCATENATE(N958,H958),'Inputs_Metric 31'!$E$6:$E$109,0)))</f>
        <v>#N/A</v>
      </c>
      <c r="P958" s="175" t="e">
        <f>IF(M958="No Mapped Crop","",INDEX('Inputs_Metric 31'!$M$7:$O$26,MATCH(M958,'Inputs_Metric 31'!$G$7:$G$26,0),MATCH('Inputs_Metric 31'!$H$44,'Inputs_Metric 31'!$M$6:$O$6,0)))</f>
        <v>#N/A</v>
      </c>
      <c r="Q958" s="184" t="e">
        <f t="shared" si="49"/>
        <v>#N/A</v>
      </c>
      <c r="R958" s="184" t="e">
        <f t="shared" si="50"/>
        <v>#N/A</v>
      </c>
    </row>
    <row r="959" spans="3:18" x14ac:dyDescent="0.25">
      <c r="C959">
        <f t="shared" si="48"/>
        <v>10</v>
      </c>
      <c r="D959">
        <f>COUNTIF($F$4:F959,F959)</f>
        <v>774</v>
      </c>
      <c r="E959" s="40">
        <f>'Agricultural Data'!C959</f>
        <v>0</v>
      </c>
      <c r="F959" s="40">
        <f>'Agricultural Data'!D959</f>
        <v>0</v>
      </c>
      <c r="G959" s="40">
        <f>'Agricultural Data'!E959</f>
        <v>0</v>
      </c>
      <c r="H959" s="38">
        <f>'Agricultural Data'!F959</f>
        <v>0</v>
      </c>
      <c r="I959" s="38">
        <f>'Agricultural Data'!G959</f>
        <v>0</v>
      </c>
      <c r="J959" s="38">
        <f>'Agricultural Data'!H959</f>
        <v>0</v>
      </c>
      <c r="K959" s="118">
        <f>'Agricultural Data'!I959</f>
        <v>0</v>
      </c>
      <c r="L959" s="121">
        <f>'Agricultural Data'!J959</f>
        <v>0</v>
      </c>
      <c r="M959" s="120" t="str">
        <f>IF(J959=0,"No Data",
IF(     OR(   INDEX('Inputs_Metric 31'!$T$6:$T$141,  MATCH($J959,'Inputs_Metric 31'!$S$6:$S$141,0))  =  "",     INDEX('Inputs_Metric 31'!$T$6:$T$141,MATCH($J959,'Inputs_Metric 31'!$S$6:$S$141,0))="CDL_Rev"),                 "No Mapped Crop",                  INDEX('Inputs_Metric 31'!$T$6:$T$141,MATCH($J959,'Inputs_Metric 31'!$S$6:$S$141,0)   )   )
       )</f>
        <v>No Data</v>
      </c>
      <c r="N959" s="120" t="str">
        <f>IF(J959=0,"No Data",
IF(   OR(     INDEX('Inputs_Metric 31'!$U$6:$U$141,MATCH($J959,'Inputs_Metric 31'!$S$6:$S$141,0))="",     INDEX('Inputs_Metric 31'!$U$6:$U$141,MATCH($J959,'Inputs_Metric 31'!$S$6:$S$141,0))="CDL_Rev"  ),     "No Mapped Crop",INDEX('Inputs_Metric 31'!$U$6:$U$141,MATCH($J959,'Inputs_Metric 31'!$S$6:$S$141,0))))</f>
        <v>No Data</v>
      </c>
      <c r="O959" s="102" t="e">
        <f>IF(N959="No Mapped Crop","",'Inputs_Metric 31'!$H$43*INDEX('Inputs_Metric 31'!$D$6:$D$109,MATCH(CONCATENATE(N959,H959),'Inputs_Metric 31'!$E$6:$E$109,0)))</f>
        <v>#N/A</v>
      </c>
      <c r="P959" s="175" t="e">
        <f>IF(M959="No Mapped Crop","",INDEX('Inputs_Metric 31'!$M$7:$O$26,MATCH(M959,'Inputs_Metric 31'!$G$7:$G$26,0),MATCH('Inputs_Metric 31'!$H$44,'Inputs_Metric 31'!$M$6:$O$6,0)))</f>
        <v>#N/A</v>
      </c>
      <c r="Q959" s="184" t="e">
        <f t="shared" si="49"/>
        <v>#N/A</v>
      </c>
      <c r="R959" s="184" t="e">
        <f t="shared" si="50"/>
        <v>#N/A</v>
      </c>
    </row>
    <row r="960" spans="3:18" x14ac:dyDescent="0.25">
      <c r="C960">
        <f t="shared" si="48"/>
        <v>10</v>
      </c>
      <c r="D960">
        <f>COUNTIF($F$4:F960,F960)</f>
        <v>775</v>
      </c>
      <c r="E960" s="40">
        <f>'Agricultural Data'!C960</f>
        <v>0</v>
      </c>
      <c r="F960" s="40">
        <f>'Agricultural Data'!D960</f>
        <v>0</v>
      </c>
      <c r="G960" s="40">
        <f>'Agricultural Data'!E960</f>
        <v>0</v>
      </c>
      <c r="H960" s="38">
        <f>'Agricultural Data'!F960</f>
        <v>0</v>
      </c>
      <c r="I960" s="38">
        <f>'Agricultural Data'!G960</f>
        <v>0</v>
      </c>
      <c r="J960" s="38">
        <f>'Agricultural Data'!H960</f>
        <v>0</v>
      </c>
      <c r="K960" s="118">
        <f>'Agricultural Data'!I960</f>
        <v>0</v>
      </c>
      <c r="L960" s="121">
        <f>'Agricultural Data'!J960</f>
        <v>0</v>
      </c>
      <c r="M960" s="120" t="str">
        <f>IF(J960=0,"No Data",
IF(     OR(   INDEX('Inputs_Metric 31'!$T$6:$T$141,  MATCH($J960,'Inputs_Metric 31'!$S$6:$S$141,0))  =  "",     INDEX('Inputs_Metric 31'!$T$6:$T$141,MATCH($J960,'Inputs_Metric 31'!$S$6:$S$141,0))="CDL_Rev"),                 "No Mapped Crop",                  INDEX('Inputs_Metric 31'!$T$6:$T$141,MATCH($J960,'Inputs_Metric 31'!$S$6:$S$141,0)   )   )
       )</f>
        <v>No Data</v>
      </c>
      <c r="N960" s="120" t="str">
        <f>IF(J960=0,"No Data",
IF(   OR(     INDEX('Inputs_Metric 31'!$U$6:$U$141,MATCH($J960,'Inputs_Metric 31'!$S$6:$S$141,0))="",     INDEX('Inputs_Metric 31'!$U$6:$U$141,MATCH($J960,'Inputs_Metric 31'!$S$6:$S$141,0))="CDL_Rev"  ),     "No Mapped Crop",INDEX('Inputs_Metric 31'!$U$6:$U$141,MATCH($J960,'Inputs_Metric 31'!$S$6:$S$141,0))))</f>
        <v>No Data</v>
      </c>
      <c r="O960" s="102" t="e">
        <f>IF(N960="No Mapped Crop","",'Inputs_Metric 31'!$H$43*INDEX('Inputs_Metric 31'!$D$6:$D$109,MATCH(CONCATENATE(N960,H960),'Inputs_Metric 31'!$E$6:$E$109,0)))</f>
        <v>#N/A</v>
      </c>
      <c r="P960" s="175" t="e">
        <f>IF(M960="No Mapped Crop","",INDEX('Inputs_Metric 31'!$M$7:$O$26,MATCH(M960,'Inputs_Metric 31'!$G$7:$G$26,0),MATCH('Inputs_Metric 31'!$H$44,'Inputs_Metric 31'!$M$6:$O$6,0)))</f>
        <v>#N/A</v>
      </c>
      <c r="Q960" s="184" t="e">
        <f t="shared" si="49"/>
        <v>#N/A</v>
      </c>
      <c r="R960" s="184" t="e">
        <f t="shared" si="50"/>
        <v>#N/A</v>
      </c>
    </row>
    <row r="961" spans="3:18" x14ac:dyDescent="0.25">
      <c r="C961">
        <f t="shared" si="48"/>
        <v>10</v>
      </c>
      <c r="D961">
        <f>COUNTIF($F$4:F961,F961)</f>
        <v>776</v>
      </c>
      <c r="E961" s="40">
        <f>'Agricultural Data'!C961</f>
        <v>0</v>
      </c>
      <c r="F961" s="40">
        <f>'Agricultural Data'!D961</f>
        <v>0</v>
      </c>
      <c r="G961" s="40">
        <f>'Agricultural Data'!E961</f>
        <v>0</v>
      </c>
      <c r="H961" s="38">
        <f>'Agricultural Data'!F961</f>
        <v>0</v>
      </c>
      <c r="I961" s="38">
        <f>'Agricultural Data'!G961</f>
        <v>0</v>
      </c>
      <c r="J961" s="38">
        <f>'Agricultural Data'!H961</f>
        <v>0</v>
      </c>
      <c r="K961" s="118">
        <f>'Agricultural Data'!I961</f>
        <v>0</v>
      </c>
      <c r="L961" s="121">
        <f>'Agricultural Data'!J961</f>
        <v>0</v>
      </c>
      <c r="M961" s="120" t="str">
        <f>IF(J961=0,"No Data",
IF(     OR(   INDEX('Inputs_Metric 31'!$T$6:$T$141,  MATCH($J961,'Inputs_Metric 31'!$S$6:$S$141,0))  =  "",     INDEX('Inputs_Metric 31'!$T$6:$T$141,MATCH($J961,'Inputs_Metric 31'!$S$6:$S$141,0))="CDL_Rev"),                 "No Mapped Crop",                  INDEX('Inputs_Metric 31'!$T$6:$T$141,MATCH($J961,'Inputs_Metric 31'!$S$6:$S$141,0)   )   )
       )</f>
        <v>No Data</v>
      </c>
      <c r="N961" s="120" t="str">
        <f>IF(J961=0,"No Data",
IF(   OR(     INDEX('Inputs_Metric 31'!$U$6:$U$141,MATCH($J961,'Inputs_Metric 31'!$S$6:$S$141,0))="",     INDEX('Inputs_Metric 31'!$U$6:$U$141,MATCH($J961,'Inputs_Metric 31'!$S$6:$S$141,0))="CDL_Rev"  ),     "No Mapped Crop",INDEX('Inputs_Metric 31'!$U$6:$U$141,MATCH($J961,'Inputs_Metric 31'!$S$6:$S$141,0))))</f>
        <v>No Data</v>
      </c>
      <c r="O961" s="102" t="e">
        <f>IF(N961="No Mapped Crop","",'Inputs_Metric 31'!$H$43*INDEX('Inputs_Metric 31'!$D$6:$D$109,MATCH(CONCATENATE(N961,H961),'Inputs_Metric 31'!$E$6:$E$109,0)))</f>
        <v>#N/A</v>
      </c>
      <c r="P961" s="175" t="e">
        <f>IF(M961="No Mapped Crop","",INDEX('Inputs_Metric 31'!$M$7:$O$26,MATCH(M961,'Inputs_Metric 31'!$G$7:$G$26,0),MATCH('Inputs_Metric 31'!$H$44,'Inputs_Metric 31'!$M$6:$O$6,0)))</f>
        <v>#N/A</v>
      </c>
      <c r="Q961" s="184" t="e">
        <f t="shared" si="49"/>
        <v>#N/A</v>
      </c>
      <c r="R961" s="184" t="e">
        <f t="shared" si="50"/>
        <v>#N/A</v>
      </c>
    </row>
    <row r="962" spans="3:18" x14ac:dyDescent="0.25">
      <c r="C962">
        <f t="shared" si="48"/>
        <v>10</v>
      </c>
      <c r="D962">
        <f>COUNTIF($F$4:F962,F962)</f>
        <v>777</v>
      </c>
      <c r="E962" s="40">
        <f>'Agricultural Data'!C962</f>
        <v>0</v>
      </c>
      <c r="F962" s="40">
        <f>'Agricultural Data'!D962</f>
        <v>0</v>
      </c>
      <c r="G962" s="40">
        <f>'Agricultural Data'!E962</f>
        <v>0</v>
      </c>
      <c r="H962" s="38">
        <f>'Agricultural Data'!F962</f>
        <v>0</v>
      </c>
      <c r="I962" s="38">
        <f>'Agricultural Data'!G962</f>
        <v>0</v>
      </c>
      <c r="J962" s="38">
        <f>'Agricultural Data'!H962</f>
        <v>0</v>
      </c>
      <c r="K962" s="118">
        <f>'Agricultural Data'!I962</f>
        <v>0</v>
      </c>
      <c r="L962" s="121">
        <f>'Agricultural Data'!J962</f>
        <v>0</v>
      </c>
      <c r="M962" s="120" t="str">
        <f>IF(J962=0,"No Data",
IF(     OR(   INDEX('Inputs_Metric 31'!$T$6:$T$141,  MATCH($J962,'Inputs_Metric 31'!$S$6:$S$141,0))  =  "",     INDEX('Inputs_Metric 31'!$T$6:$T$141,MATCH($J962,'Inputs_Metric 31'!$S$6:$S$141,0))="CDL_Rev"),                 "No Mapped Crop",                  INDEX('Inputs_Metric 31'!$T$6:$T$141,MATCH($J962,'Inputs_Metric 31'!$S$6:$S$141,0)   )   )
       )</f>
        <v>No Data</v>
      </c>
      <c r="N962" s="120" t="str">
        <f>IF(J962=0,"No Data",
IF(   OR(     INDEX('Inputs_Metric 31'!$U$6:$U$141,MATCH($J962,'Inputs_Metric 31'!$S$6:$S$141,0))="",     INDEX('Inputs_Metric 31'!$U$6:$U$141,MATCH($J962,'Inputs_Metric 31'!$S$6:$S$141,0))="CDL_Rev"  ),     "No Mapped Crop",INDEX('Inputs_Metric 31'!$U$6:$U$141,MATCH($J962,'Inputs_Metric 31'!$S$6:$S$141,0))))</f>
        <v>No Data</v>
      </c>
      <c r="O962" s="102" t="e">
        <f>IF(N962="No Mapped Crop","",'Inputs_Metric 31'!$H$43*INDEX('Inputs_Metric 31'!$D$6:$D$109,MATCH(CONCATENATE(N962,H962),'Inputs_Metric 31'!$E$6:$E$109,0)))</f>
        <v>#N/A</v>
      </c>
      <c r="P962" s="175" t="e">
        <f>IF(M962="No Mapped Crop","",INDEX('Inputs_Metric 31'!$M$7:$O$26,MATCH(M962,'Inputs_Metric 31'!$G$7:$G$26,0),MATCH('Inputs_Metric 31'!$H$44,'Inputs_Metric 31'!$M$6:$O$6,0)))</f>
        <v>#N/A</v>
      </c>
      <c r="Q962" s="184" t="e">
        <f t="shared" si="49"/>
        <v>#N/A</v>
      </c>
      <c r="R962" s="184" t="e">
        <f t="shared" si="50"/>
        <v>#N/A</v>
      </c>
    </row>
    <row r="963" spans="3:18" x14ac:dyDescent="0.25">
      <c r="C963">
        <f t="shared" si="48"/>
        <v>10</v>
      </c>
      <c r="D963">
        <f>COUNTIF($F$4:F963,F963)</f>
        <v>778</v>
      </c>
      <c r="E963" s="40">
        <f>'Agricultural Data'!C963</f>
        <v>0</v>
      </c>
      <c r="F963" s="40">
        <f>'Agricultural Data'!D963</f>
        <v>0</v>
      </c>
      <c r="G963" s="40">
        <f>'Agricultural Data'!E963</f>
        <v>0</v>
      </c>
      <c r="H963" s="38">
        <f>'Agricultural Data'!F963</f>
        <v>0</v>
      </c>
      <c r="I963" s="38">
        <f>'Agricultural Data'!G963</f>
        <v>0</v>
      </c>
      <c r="J963" s="38">
        <f>'Agricultural Data'!H963</f>
        <v>0</v>
      </c>
      <c r="K963" s="118">
        <f>'Agricultural Data'!I963</f>
        <v>0</v>
      </c>
      <c r="L963" s="121">
        <f>'Agricultural Data'!J963</f>
        <v>0</v>
      </c>
      <c r="M963" s="120" t="str">
        <f>IF(J963=0,"No Data",
IF(     OR(   INDEX('Inputs_Metric 31'!$T$6:$T$141,  MATCH($J963,'Inputs_Metric 31'!$S$6:$S$141,0))  =  "",     INDEX('Inputs_Metric 31'!$T$6:$T$141,MATCH($J963,'Inputs_Metric 31'!$S$6:$S$141,0))="CDL_Rev"),                 "No Mapped Crop",                  INDEX('Inputs_Metric 31'!$T$6:$T$141,MATCH($J963,'Inputs_Metric 31'!$S$6:$S$141,0)   )   )
       )</f>
        <v>No Data</v>
      </c>
      <c r="N963" s="120" t="str">
        <f>IF(J963=0,"No Data",
IF(   OR(     INDEX('Inputs_Metric 31'!$U$6:$U$141,MATCH($J963,'Inputs_Metric 31'!$S$6:$S$141,0))="",     INDEX('Inputs_Metric 31'!$U$6:$U$141,MATCH($J963,'Inputs_Metric 31'!$S$6:$S$141,0))="CDL_Rev"  ),     "No Mapped Crop",INDEX('Inputs_Metric 31'!$U$6:$U$141,MATCH($J963,'Inputs_Metric 31'!$S$6:$S$141,0))))</f>
        <v>No Data</v>
      </c>
      <c r="O963" s="102" t="e">
        <f>IF(N963="No Mapped Crop","",'Inputs_Metric 31'!$H$43*INDEX('Inputs_Metric 31'!$D$6:$D$109,MATCH(CONCATENATE(N963,H963),'Inputs_Metric 31'!$E$6:$E$109,0)))</f>
        <v>#N/A</v>
      </c>
      <c r="P963" s="175" t="e">
        <f>IF(M963="No Mapped Crop","",INDEX('Inputs_Metric 31'!$M$7:$O$26,MATCH(M963,'Inputs_Metric 31'!$G$7:$G$26,0),MATCH('Inputs_Metric 31'!$H$44,'Inputs_Metric 31'!$M$6:$O$6,0)))</f>
        <v>#N/A</v>
      </c>
      <c r="Q963" s="184" t="e">
        <f t="shared" si="49"/>
        <v>#N/A</v>
      </c>
      <c r="R963" s="184" t="e">
        <f t="shared" si="50"/>
        <v>#N/A</v>
      </c>
    </row>
    <row r="964" spans="3:18" x14ac:dyDescent="0.25">
      <c r="C964">
        <f t="shared" si="48"/>
        <v>10</v>
      </c>
      <c r="D964">
        <f>COUNTIF($F$4:F964,F964)</f>
        <v>779</v>
      </c>
      <c r="E964" s="40">
        <f>'Agricultural Data'!C964</f>
        <v>0</v>
      </c>
      <c r="F964" s="40">
        <f>'Agricultural Data'!D964</f>
        <v>0</v>
      </c>
      <c r="G964" s="40">
        <f>'Agricultural Data'!E964</f>
        <v>0</v>
      </c>
      <c r="H964" s="38">
        <f>'Agricultural Data'!F964</f>
        <v>0</v>
      </c>
      <c r="I964" s="38">
        <f>'Agricultural Data'!G964</f>
        <v>0</v>
      </c>
      <c r="J964" s="38">
        <f>'Agricultural Data'!H964</f>
        <v>0</v>
      </c>
      <c r="K964" s="118">
        <f>'Agricultural Data'!I964</f>
        <v>0</v>
      </c>
      <c r="L964" s="121">
        <f>'Agricultural Data'!J964</f>
        <v>0</v>
      </c>
      <c r="M964" s="120" t="str">
        <f>IF(J964=0,"No Data",
IF(     OR(   INDEX('Inputs_Metric 31'!$T$6:$T$141,  MATCH($J964,'Inputs_Metric 31'!$S$6:$S$141,0))  =  "",     INDEX('Inputs_Metric 31'!$T$6:$T$141,MATCH($J964,'Inputs_Metric 31'!$S$6:$S$141,0))="CDL_Rev"),                 "No Mapped Crop",                  INDEX('Inputs_Metric 31'!$T$6:$T$141,MATCH($J964,'Inputs_Metric 31'!$S$6:$S$141,0)   )   )
       )</f>
        <v>No Data</v>
      </c>
      <c r="N964" s="120" t="str">
        <f>IF(J964=0,"No Data",
IF(   OR(     INDEX('Inputs_Metric 31'!$U$6:$U$141,MATCH($J964,'Inputs_Metric 31'!$S$6:$S$141,0))="",     INDEX('Inputs_Metric 31'!$U$6:$U$141,MATCH($J964,'Inputs_Metric 31'!$S$6:$S$141,0))="CDL_Rev"  ),     "No Mapped Crop",INDEX('Inputs_Metric 31'!$U$6:$U$141,MATCH($J964,'Inputs_Metric 31'!$S$6:$S$141,0))))</f>
        <v>No Data</v>
      </c>
      <c r="O964" s="102" t="e">
        <f>IF(N964="No Mapped Crop","",'Inputs_Metric 31'!$H$43*INDEX('Inputs_Metric 31'!$D$6:$D$109,MATCH(CONCATENATE(N964,H964),'Inputs_Metric 31'!$E$6:$E$109,0)))</f>
        <v>#N/A</v>
      </c>
      <c r="P964" s="175" t="e">
        <f>IF(M964="No Mapped Crop","",INDEX('Inputs_Metric 31'!$M$7:$O$26,MATCH(M964,'Inputs_Metric 31'!$G$7:$G$26,0),MATCH('Inputs_Metric 31'!$H$44,'Inputs_Metric 31'!$M$6:$O$6,0)))</f>
        <v>#N/A</v>
      </c>
      <c r="Q964" s="184" t="e">
        <f t="shared" si="49"/>
        <v>#N/A</v>
      </c>
      <c r="R964" s="184" t="e">
        <f t="shared" si="50"/>
        <v>#N/A</v>
      </c>
    </row>
    <row r="965" spans="3:18" x14ac:dyDescent="0.25">
      <c r="C965">
        <f t="shared" si="48"/>
        <v>10</v>
      </c>
      <c r="D965">
        <f>COUNTIF($F$4:F965,F965)</f>
        <v>780</v>
      </c>
      <c r="E965" s="40">
        <f>'Agricultural Data'!C965</f>
        <v>0</v>
      </c>
      <c r="F965" s="40">
        <f>'Agricultural Data'!D965</f>
        <v>0</v>
      </c>
      <c r="G965" s="40">
        <f>'Agricultural Data'!E965</f>
        <v>0</v>
      </c>
      <c r="H965" s="38">
        <f>'Agricultural Data'!F965</f>
        <v>0</v>
      </c>
      <c r="I965" s="38">
        <f>'Agricultural Data'!G965</f>
        <v>0</v>
      </c>
      <c r="J965" s="38">
        <f>'Agricultural Data'!H965</f>
        <v>0</v>
      </c>
      <c r="K965" s="118">
        <f>'Agricultural Data'!I965</f>
        <v>0</v>
      </c>
      <c r="L965" s="121">
        <f>'Agricultural Data'!J965</f>
        <v>0</v>
      </c>
      <c r="M965" s="120" t="str">
        <f>IF(J965=0,"No Data",
IF(     OR(   INDEX('Inputs_Metric 31'!$T$6:$T$141,  MATCH($J965,'Inputs_Metric 31'!$S$6:$S$141,0))  =  "",     INDEX('Inputs_Metric 31'!$T$6:$T$141,MATCH($J965,'Inputs_Metric 31'!$S$6:$S$141,0))="CDL_Rev"),                 "No Mapped Crop",                  INDEX('Inputs_Metric 31'!$T$6:$T$141,MATCH($J965,'Inputs_Metric 31'!$S$6:$S$141,0)   )   )
       )</f>
        <v>No Data</v>
      </c>
      <c r="N965" s="120" t="str">
        <f>IF(J965=0,"No Data",
IF(   OR(     INDEX('Inputs_Metric 31'!$U$6:$U$141,MATCH($J965,'Inputs_Metric 31'!$S$6:$S$141,0))="",     INDEX('Inputs_Metric 31'!$U$6:$U$141,MATCH($J965,'Inputs_Metric 31'!$S$6:$S$141,0))="CDL_Rev"  ),     "No Mapped Crop",INDEX('Inputs_Metric 31'!$U$6:$U$141,MATCH($J965,'Inputs_Metric 31'!$S$6:$S$141,0))))</f>
        <v>No Data</v>
      </c>
      <c r="O965" s="102" t="e">
        <f>IF(N965="No Mapped Crop","",'Inputs_Metric 31'!$H$43*INDEX('Inputs_Metric 31'!$D$6:$D$109,MATCH(CONCATENATE(N965,H965),'Inputs_Metric 31'!$E$6:$E$109,0)))</f>
        <v>#N/A</v>
      </c>
      <c r="P965" s="175" t="e">
        <f>IF(M965="No Mapped Crop","",INDEX('Inputs_Metric 31'!$M$7:$O$26,MATCH(M965,'Inputs_Metric 31'!$G$7:$G$26,0),MATCH('Inputs_Metric 31'!$H$44,'Inputs_Metric 31'!$M$6:$O$6,0)))</f>
        <v>#N/A</v>
      </c>
      <c r="Q965" s="184" t="e">
        <f t="shared" si="49"/>
        <v>#N/A</v>
      </c>
      <c r="R965" s="184" t="e">
        <f t="shared" si="50"/>
        <v>#N/A</v>
      </c>
    </row>
    <row r="966" spans="3:18" x14ac:dyDescent="0.25">
      <c r="C966">
        <f t="shared" si="48"/>
        <v>10</v>
      </c>
      <c r="D966">
        <f>COUNTIF($F$4:F966,F966)</f>
        <v>781</v>
      </c>
      <c r="E966" s="40">
        <f>'Agricultural Data'!C966</f>
        <v>0</v>
      </c>
      <c r="F966" s="40">
        <f>'Agricultural Data'!D966</f>
        <v>0</v>
      </c>
      <c r="G966" s="40">
        <f>'Agricultural Data'!E966</f>
        <v>0</v>
      </c>
      <c r="H966" s="38">
        <f>'Agricultural Data'!F966</f>
        <v>0</v>
      </c>
      <c r="I966" s="38">
        <f>'Agricultural Data'!G966</f>
        <v>0</v>
      </c>
      <c r="J966" s="38">
        <f>'Agricultural Data'!H966</f>
        <v>0</v>
      </c>
      <c r="K966" s="118">
        <f>'Agricultural Data'!I966</f>
        <v>0</v>
      </c>
      <c r="L966" s="121">
        <f>'Agricultural Data'!J966</f>
        <v>0</v>
      </c>
      <c r="M966" s="120" t="str">
        <f>IF(J966=0,"No Data",
IF(     OR(   INDEX('Inputs_Metric 31'!$T$6:$T$141,  MATCH($J966,'Inputs_Metric 31'!$S$6:$S$141,0))  =  "",     INDEX('Inputs_Metric 31'!$T$6:$T$141,MATCH($J966,'Inputs_Metric 31'!$S$6:$S$141,0))="CDL_Rev"),                 "No Mapped Crop",                  INDEX('Inputs_Metric 31'!$T$6:$T$141,MATCH($J966,'Inputs_Metric 31'!$S$6:$S$141,0)   )   )
       )</f>
        <v>No Data</v>
      </c>
      <c r="N966" s="120" t="str">
        <f>IF(J966=0,"No Data",
IF(   OR(     INDEX('Inputs_Metric 31'!$U$6:$U$141,MATCH($J966,'Inputs_Metric 31'!$S$6:$S$141,0))="",     INDEX('Inputs_Metric 31'!$U$6:$U$141,MATCH($J966,'Inputs_Metric 31'!$S$6:$S$141,0))="CDL_Rev"  ),     "No Mapped Crop",INDEX('Inputs_Metric 31'!$U$6:$U$141,MATCH($J966,'Inputs_Metric 31'!$S$6:$S$141,0))))</f>
        <v>No Data</v>
      </c>
      <c r="O966" s="102" t="e">
        <f>IF(N966="No Mapped Crop","",'Inputs_Metric 31'!$H$43*INDEX('Inputs_Metric 31'!$D$6:$D$109,MATCH(CONCATENATE(N966,H966),'Inputs_Metric 31'!$E$6:$E$109,0)))</f>
        <v>#N/A</v>
      </c>
      <c r="P966" s="175" t="e">
        <f>IF(M966="No Mapped Crop","",INDEX('Inputs_Metric 31'!$M$7:$O$26,MATCH(M966,'Inputs_Metric 31'!$G$7:$G$26,0),MATCH('Inputs_Metric 31'!$H$44,'Inputs_Metric 31'!$M$6:$O$6,0)))</f>
        <v>#N/A</v>
      </c>
      <c r="Q966" s="184" t="e">
        <f t="shared" si="49"/>
        <v>#N/A</v>
      </c>
      <c r="R966" s="184" t="e">
        <f t="shared" si="50"/>
        <v>#N/A</v>
      </c>
    </row>
    <row r="967" spans="3:18" x14ac:dyDescent="0.25">
      <c r="C967">
        <f t="shared" si="48"/>
        <v>10</v>
      </c>
      <c r="D967">
        <f>COUNTIF($F$4:F967,F967)</f>
        <v>782</v>
      </c>
      <c r="E967" s="40">
        <f>'Agricultural Data'!C967</f>
        <v>0</v>
      </c>
      <c r="F967" s="40">
        <f>'Agricultural Data'!D967</f>
        <v>0</v>
      </c>
      <c r="G967" s="40">
        <f>'Agricultural Data'!E967</f>
        <v>0</v>
      </c>
      <c r="H967" s="38">
        <f>'Agricultural Data'!F967</f>
        <v>0</v>
      </c>
      <c r="I967" s="38">
        <f>'Agricultural Data'!G967</f>
        <v>0</v>
      </c>
      <c r="J967" s="38">
        <f>'Agricultural Data'!H967</f>
        <v>0</v>
      </c>
      <c r="K967" s="118">
        <f>'Agricultural Data'!I967</f>
        <v>0</v>
      </c>
      <c r="L967" s="121">
        <f>'Agricultural Data'!J967</f>
        <v>0</v>
      </c>
      <c r="M967" s="120" t="str">
        <f>IF(J967=0,"No Data",
IF(     OR(   INDEX('Inputs_Metric 31'!$T$6:$T$141,  MATCH($J967,'Inputs_Metric 31'!$S$6:$S$141,0))  =  "",     INDEX('Inputs_Metric 31'!$T$6:$T$141,MATCH($J967,'Inputs_Metric 31'!$S$6:$S$141,0))="CDL_Rev"),                 "No Mapped Crop",                  INDEX('Inputs_Metric 31'!$T$6:$T$141,MATCH($J967,'Inputs_Metric 31'!$S$6:$S$141,0)   )   )
       )</f>
        <v>No Data</v>
      </c>
      <c r="N967" s="120" t="str">
        <f>IF(J967=0,"No Data",
IF(   OR(     INDEX('Inputs_Metric 31'!$U$6:$U$141,MATCH($J967,'Inputs_Metric 31'!$S$6:$S$141,0))="",     INDEX('Inputs_Metric 31'!$U$6:$U$141,MATCH($J967,'Inputs_Metric 31'!$S$6:$S$141,0))="CDL_Rev"  ),     "No Mapped Crop",INDEX('Inputs_Metric 31'!$U$6:$U$141,MATCH($J967,'Inputs_Metric 31'!$S$6:$S$141,0))))</f>
        <v>No Data</v>
      </c>
      <c r="O967" s="102" t="e">
        <f>IF(N967="No Mapped Crop","",'Inputs_Metric 31'!$H$43*INDEX('Inputs_Metric 31'!$D$6:$D$109,MATCH(CONCATENATE(N967,H967),'Inputs_Metric 31'!$E$6:$E$109,0)))</f>
        <v>#N/A</v>
      </c>
      <c r="P967" s="175" t="e">
        <f>IF(M967="No Mapped Crop","",INDEX('Inputs_Metric 31'!$M$7:$O$26,MATCH(M967,'Inputs_Metric 31'!$G$7:$G$26,0),MATCH('Inputs_Metric 31'!$H$44,'Inputs_Metric 31'!$M$6:$O$6,0)))</f>
        <v>#N/A</v>
      </c>
      <c r="Q967" s="184" t="e">
        <f t="shared" si="49"/>
        <v>#N/A</v>
      </c>
      <c r="R967" s="184" t="e">
        <f t="shared" si="50"/>
        <v>#N/A</v>
      </c>
    </row>
    <row r="968" spans="3:18" x14ac:dyDescent="0.25">
      <c r="C968">
        <f t="shared" si="48"/>
        <v>10</v>
      </c>
      <c r="D968">
        <f>COUNTIF($F$4:F968,F968)</f>
        <v>783</v>
      </c>
      <c r="E968" s="40">
        <f>'Agricultural Data'!C968</f>
        <v>0</v>
      </c>
      <c r="F968" s="40">
        <f>'Agricultural Data'!D968</f>
        <v>0</v>
      </c>
      <c r="G968" s="40">
        <f>'Agricultural Data'!E968</f>
        <v>0</v>
      </c>
      <c r="H968" s="38">
        <f>'Agricultural Data'!F968</f>
        <v>0</v>
      </c>
      <c r="I968" s="38">
        <f>'Agricultural Data'!G968</f>
        <v>0</v>
      </c>
      <c r="J968" s="38">
        <f>'Agricultural Data'!H968</f>
        <v>0</v>
      </c>
      <c r="K968" s="118">
        <f>'Agricultural Data'!I968</f>
        <v>0</v>
      </c>
      <c r="L968" s="121">
        <f>'Agricultural Data'!J968</f>
        <v>0</v>
      </c>
      <c r="M968" s="120" t="str">
        <f>IF(J968=0,"No Data",
IF(     OR(   INDEX('Inputs_Metric 31'!$T$6:$T$141,  MATCH($J968,'Inputs_Metric 31'!$S$6:$S$141,0))  =  "",     INDEX('Inputs_Metric 31'!$T$6:$T$141,MATCH($J968,'Inputs_Metric 31'!$S$6:$S$141,0))="CDL_Rev"),                 "No Mapped Crop",                  INDEX('Inputs_Metric 31'!$T$6:$T$141,MATCH($J968,'Inputs_Metric 31'!$S$6:$S$141,0)   )   )
       )</f>
        <v>No Data</v>
      </c>
      <c r="N968" s="120" t="str">
        <f>IF(J968=0,"No Data",
IF(   OR(     INDEX('Inputs_Metric 31'!$U$6:$U$141,MATCH($J968,'Inputs_Metric 31'!$S$6:$S$141,0))="",     INDEX('Inputs_Metric 31'!$U$6:$U$141,MATCH($J968,'Inputs_Metric 31'!$S$6:$S$141,0))="CDL_Rev"  ),     "No Mapped Crop",INDEX('Inputs_Metric 31'!$U$6:$U$141,MATCH($J968,'Inputs_Metric 31'!$S$6:$S$141,0))))</f>
        <v>No Data</v>
      </c>
      <c r="O968" s="102" t="e">
        <f>IF(N968="No Mapped Crop","",'Inputs_Metric 31'!$H$43*INDEX('Inputs_Metric 31'!$D$6:$D$109,MATCH(CONCATENATE(N968,H968),'Inputs_Metric 31'!$E$6:$E$109,0)))</f>
        <v>#N/A</v>
      </c>
      <c r="P968" s="175" t="e">
        <f>IF(M968="No Mapped Crop","",INDEX('Inputs_Metric 31'!$M$7:$O$26,MATCH(M968,'Inputs_Metric 31'!$G$7:$G$26,0),MATCH('Inputs_Metric 31'!$H$44,'Inputs_Metric 31'!$M$6:$O$6,0)))</f>
        <v>#N/A</v>
      </c>
      <c r="Q968" s="184" t="e">
        <f t="shared" si="49"/>
        <v>#N/A</v>
      </c>
      <c r="R968" s="184" t="e">
        <f t="shared" si="50"/>
        <v>#N/A</v>
      </c>
    </row>
    <row r="969" spans="3:18" x14ac:dyDescent="0.25">
      <c r="C969">
        <f t="shared" si="48"/>
        <v>10</v>
      </c>
      <c r="D969">
        <f>COUNTIF($F$4:F969,F969)</f>
        <v>784</v>
      </c>
      <c r="E969" s="40">
        <f>'Agricultural Data'!C969</f>
        <v>0</v>
      </c>
      <c r="F969" s="40">
        <f>'Agricultural Data'!D969</f>
        <v>0</v>
      </c>
      <c r="G969" s="40">
        <f>'Agricultural Data'!E969</f>
        <v>0</v>
      </c>
      <c r="H969" s="38">
        <f>'Agricultural Data'!F969</f>
        <v>0</v>
      </c>
      <c r="I969" s="38">
        <f>'Agricultural Data'!G969</f>
        <v>0</v>
      </c>
      <c r="J969" s="38">
        <f>'Agricultural Data'!H969</f>
        <v>0</v>
      </c>
      <c r="K969" s="118">
        <f>'Agricultural Data'!I969</f>
        <v>0</v>
      </c>
      <c r="L969" s="121">
        <f>'Agricultural Data'!J969</f>
        <v>0</v>
      </c>
      <c r="M969" s="120" t="str">
        <f>IF(J969=0,"No Data",
IF(     OR(   INDEX('Inputs_Metric 31'!$T$6:$T$141,  MATCH($J969,'Inputs_Metric 31'!$S$6:$S$141,0))  =  "",     INDEX('Inputs_Metric 31'!$T$6:$T$141,MATCH($J969,'Inputs_Metric 31'!$S$6:$S$141,0))="CDL_Rev"),                 "No Mapped Crop",                  INDEX('Inputs_Metric 31'!$T$6:$T$141,MATCH($J969,'Inputs_Metric 31'!$S$6:$S$141,0)   )   )
       )</f>
        <v>No Data</v>
      </c>
      <c r="N969" s="120" t="str">
        <f>IF(J969=0,"No Data",
IF(   OR(     INDEX('Inputs_Metric 31'!$U$6:$U$141,MATCH($J969,'Inputs_Metric 31'!$S$6:$S$141,0))="",     INDEX('Inputs_Metric 31'!$U$6:$U$141,MATCH($J969,'Inputs_Metric 31'!$S$6:$S$141,0))="CDL_Rev"  ),     "No Mapped Crop",INDEX('Inputs_Metric 31'!$U$6:$U$141,MATCH($J969,'Inputs_Metric 31'!$S$6:$S$141,0))))</f>
        <v>No Data</v>
      </c>
      <c r="O969" s="102" t="e">
        <f>IF(N969="No Mapped Crop","",'Inputs_Metric 31'!$H$43*INDEX('Inputs_Metric 31'!$D$6:$D$109,MATCH(CONCATENATE(N969,H969),'Inputs_Metric 31'!$E$6:$E$109,0)))</f>
        <v>#N/A</v>
      </c>
      <c r="P969" s="175" t="e">
        <f>IF(M969="No Mapped Crop","",INDEX('Inputs_Metric 31'!$M$7:$O$26,MATCH(M969,'Inputs_Metric 31'!$G$7:$G$26,0),MATCH('Inputs_Metric 31'!$H$44,'Inputs_Metric 31'!$M$6:$O$6,0)))</f>
        <v>#N/A</v>
      </c>
      <c r="Q969" s="184" t="e">
        <f t="shared" si="49"/>
        <v>#N/A</v>
      </c>
      <c r="R969" s="184" t="e">
        <f t="shared" si="50"/>
        <v>#N/A</v>
      </c>
    </row>
    <row r="970" spans="3:18" x14ac:dyDescent="0.25">
      <c r="C970">
        <f t="shared" si="48"/>
        <v>10</v>
      </c>
      <c r="D970">
        <f>COUNTIF($F$4:F970,F970)</f>
        <v>785</v>
      </c>
      <c r="E970" s="40">
        <f>'Agricultural Data'!C970</f>
        <v>0</v>
      </c>
      <c r="F970" s="40">
        <f>'Agricultural Data'!D970</f>
        <v>0</v>
      </c>
      <c r="G970" s="40">
        <f>'Agricultural Data'!E970</f>
        <v>0</v>
      </c>
      <c r="H970" s="38">
        <f>'Agricultural Data'!F970</f>
        <v>0</v>
      </c>
      <c r="I970" s="38">
        <f>'Agricultural Data'!G970</f>
        <v>0</v>
      </c>
      <c r="J970" s="38">
        <f>'Agricultural Data'!H970</f>
        <v>0</v>
      </c>
      <c r="K970" s="118">
        <f>'Agricultural Data'!I970</f>
        <v>0</v>
      </c>
      <c r="L970" s="121">
        <f>'Agricultural Data'!J970</f>
        <v>0</v>
      </c>
      <c r="M970" s="120" t="str">
        <f>IF(J970=0,"No Data",
IF(     OR(   INDEX('Inputs_Metric 31'!$T$6:$T$141,  MATCH($J970,'Inputs_Metric 31'!$S$6:$S$141,0))  =  "",     INDEX('Inputs_Metric 31'!$T$6:$T$141,MATCH($J970,'Inputs_Metric 31'!$S$6:$S$141,0))="CDL_Rev"),                 "No Mapped Crop",                  INDEX('Inputs_Metric 31'!$T$6:$T$141,MATCH($J970,'Inputs_Metric 31'!$S$6:$S$141,0)   )   )
       )</f>
        <v>No Data</v>
      </c>
      <c r="N970" s="120" t="str">
        <f>IF(J970=0,"No Data",
IF(   OR(     INDEX('Inputs_Metric 31'!$U$6:$U$141,MATCH($J970,'Inputs_Metric 31'!$S$6:$S$141,0))="",     INDEX('Inputs_Metric 31'!$U$6:$U$141,MATCH($J970,'Inputs_Metric 31'!$S$6:$S$141,0))="CDL_Rev"  ),     "No Mapped Crop",INDEX('Inputs_Metric 31'!$U$6:$U$141,MATCH($J970,'Inputs_Metric 31'!$S$6:$S$141,0))))</f>
        <v>No Data</v>
      </c>
      <c r="O970" s="102" t="e">
        <f>IF(N970="No Mapped Crop","",'Inputs_Metric 31'!$H$43*INDEX('Inputs_Metric 31'!$D$6:$D$109,MATCH(CONCATENATE(N970,H970),'Inputs_Metric 31'!$E$6:$E$109,0)))</f>
        <v>#N/A</v>
      </c>
      <c r="P970" s="175" t="e">
        <f>IF(M970="No Mapped Crop","",INDEX('Inputs_Metric 31'!$M$7:$O$26,MATCH(M970,'Inputs_Metric 31'!$G$7:$G$26,0),MATCH('Inputs_Metric 31'!$H$44,'Inputs_Metric 31'!$M$6:$O$6,0)))</f>
        <v>#N/A</v>
      </c>
      <c r="Q970" s="184" t="e">
        <f t="shared" si="49"/>
        <v>#N/A</v>
      </c>
      <c r="R970" s="184" t="e">
        <f t="shared" si="50"/>
        <v>#N/A</v>
      </c>
    </row>
    <row r="971" spans="3:18" x14ac:dyDescent="0.25">
      <c r="C971">
        <f t="shared" si="48"/>
        <v>10</v>
      </c>
      <c r="D971">
        <f>COUNTIF($F$4:F971,F971)</f>
        <v>786</v>
      </c>
      <c r="E971" s="40">
        <f>'Agricultural Data'!C971</f>
        <v>0</v>
      </c>
      <c r="F971" s="40">
        <f>'Agricultural Data'!D971</f>
        <v>0</v>
      </c>
      <c r="G971" s="40">
        <f>'Agricultural Data'!E971</f>
        <v>0</v>
      </c>
      <c r="H971" s="38">
        <f>'Agricultural Data'!F971</f>
        <v>0</v>
      </c>
      <c r="I971" s="38">
        <f>'Agricultural Data'!G971</f>
        <v>0</v>
      </c>
      <c r="J971" s="38">
        <f>'Agricultural Data'!H971</f>
        <v>0</v>
      </c>
      <c r="K971" s="118">
        <f>'Agricultural Data'!I971</f>
        <v>0</v>
      </c>
      <c r="L971" s="121">
        <f>'Agricultural Data'!J971</f>
        <v>0</v>
      </c>
      <c r="M971" s="120" t="str">
        <f>IF(J971=0,"No Data",
IF(     OR(   INDEX('Inputs_Metric 31'!$T$6:$T$141,  MATCH($J971,'Inputs_Metric 31'!$S$6:$S$141,0))  =  "",     INDEX('Inputs_Metric 31'!$T$6:$T$141,MATCH($J971,'Inputs_Metric 31'!$S$6:$S$141,0))="CDL_Rev"),                 "No Mapped Crop",                  INDEX('Inputs_Metric 31'!$T$6:$T$141,MATCH($J971,'Inputs_Metric 31'!$S$6:$S$141,0)   )   )
       )</f>
        <v>No Data</v>
      </c>
      <c r="N971" s="120" t="str">
        <f>IF(J971=0,"No Data",
IF(   OR(     INDEX('Inputs_Metric 31'!$U$6:$U$141,MATCH($J971,'Inputs_Metric 31'!$S$6:$S$141,0))="",     INDEX('Inputs_Metric 31'!$U$6:$U$141,MATCH($J971,'Inputs_Metric 31'!$S$6:$S$141,0))="CDL_Rev"  ),     "No Mapped Crop",INDEX('Inputs_Metric 31'!$U$6:$U$141,MATCH($J971,'Inputs_Metric 31'!$S$6:$S$141,0))))</f>
        <v>No Data</v>
      </c>
      <c r="O971" s="102" t="e">
        <f>IF(N971="No Mapped Crop","",'Inputs_Metric 31'!$H$43*INDEX('Inputs_Metric 31'!$D$6:$D$109,MATCH(CONCATENATE(N971,H971),'Inputs_Metric 31'!$E$6:$E$109,0)))</f>
        <v>#N/A</v>
      </c>
      <c r="P971" s="175" t="e">
        <f>IF(M971="No Mapped Crop","",INDEX('Inputs_Metric 31'!$M$7:$O$26,MATCH(M971,'Inputs_Metric 31'!$G$7:$G$26,0),MATCH('Inputs_Metric 31'!$H$44,'Inputs_Metric 31'!$M$6:$O$6,0)))</f>
        <v>#N/A</v>
      </c>
      <c r="Q971" s="184" t="e">
        <f t="shared" si="49"/>
        <v>#N/A</v>
      </c>
      <c r="R971" s="184" t="e">
        <f t="shared" si="50"/>
        <v>#N/A</v>
      </c>
    </row>
    <row r="972" spans="3:18" x14ac:dyDescent="0.25">
      <c r="C972">
        <f t="shared" si="48"/>
        <v>10</v>
      </c>
      <c r="D972">
        <f>COUNTIF($F$4:F972,F972)</f>
        <v>787</v>
      </c>
      <c r="E972" s="40">
        <f>'Agricultural Data'!C972</f>
        <v>0</v>
      </c>
      <c r="F972" s="40">
        <f>'Agricultural Data'!D972</f>
        <v>0</v>
      </c>
      <c r="G972" s="40">
        <f>'Agricultural Data'!E972</f>
        <v>0</v>
      </c>
      <c r="H972" s="38">
        <f>'Agricultural Data'!F972</f>
        <v>0</v>
      </c>
      <c r="I972" s="38">
        <f>'Agricultural Data'!G972</f>
        <v>0</v>
      </c>
      <c r="J972" s="38">
        <f>'Agricultural Data'!H972</f>
        <v>0</v>
      </c>
      <c r="K972" s="118">
        <f>'Agricultural Data'!I972</f>
        <v>0</v>
      </c>
      <c r="L972" s="121">
        <f>'Agricultural Data'!J972</f>
        <v>0</v>
      </c>
      <c r="M972" s="120" t="str">
        <f>IF(J972=0,"No Data",
IF(     OR(   INDEX('Inputs_Metric 31'!$T$6:$T$141,  MATCH($J972,'Inputs_Metric 31'!$S$6:$S$141,0))  =  "",     INDEX('Inputs_Metric 31'!$T$6:$T$141,MATCH($J972,'Inputs_Metric 31'!$S$6:$S$141,0))="CDL_Rev"),                 "No Mapped Crop",                  INDEX('Inputs_Metric 31'!$T$6:$T$141,MATCH($J972,'Inputs_Metric 31'!$S$6:$S$141,0)   )   )
       )</f>
        <v>No Data</v>
      </c>
      <c r="N972" s="120" t="str">
        <f>IF(J972=0,"No Data",
IF(   OR(     INDEX('Inputs_Metric 31'!$U$6:$U$141,MATCH($J972,'Inputs_Metric 31'!$S$6:$S$141,0))="",     INDEX('Inputs_Metric 31'!$U$6:$U$141,MATCH($J972,'Inputs_Metric 31'!$S$6:$S$141,0))="CDL_Rev"  ),     "No Mapped Crop",INDEX('Inputs_Metric 31'!$U$6:$U$141,MATCH($J972,'Inputs_Metric 31'!$S$6:$S$141,0))))</f>
        <v>No Data</v>
      </c>
      <c r="O972" s="102" t="e">
        <f>IF(N972="No Mapped Crop","",'Inputs_Metric 31'!$H$43*INDEX('Inputs_Metric 31'!$D$6:$D$109,MATCH(CONCATENATE(N972,H972),'Inputs_Metric 31'!$E$6:$E$109,0)))</f>
        <v>#N/A</v>
      </c>
      <c r="P972" s="175" t="e">
        <f>IF(M972="No Mapped Crop","",INDEX('Inputs_Metric 31'!$M$7:$O$26,MATCH(M972,'Inputs_Metric 31'!$G$7:$G$26,0),MATCH('Inputs_Metric 31'!$H$44,'Inputs_Metric 31'!$M$6:$O$6,0)))</f>
        <v>#N/A</v>
      </c>
      <c r="Q972" s="184" t="e">
        <f t="shared" si="49"/>
        <v>#N/A</v>
      </c>
      <c r="R972" s="184" t="e">
        <f t="shared" si="50"/>
        <v>#N/A</v>
      </c>
    </row>
    <row r="973" spans="3:18" x14ac:dyDescent="0.25">
      <c r="C973">
        <f t="shared" si="48"/>
        <v>10</v>
      </c>
      <c r="D973">
        <f>COUNTIF($F$4:F973,F973)</f>
        <v>788</v>
      </c>
      <c r="E973" s="40">
        <f>'Agricultural Data'!C973</f>
        <v>0</v>
      </c>
      <c r="F973" s="40">
        <f>'Agricultural Data'!D973</f>
        <v>0</v>
      </c>
      <c r="G973" s="40">
        <f>'Agricultural Data'!E973</f>
        <v>0</v>
      </c>
      <c r="H973" s="38">
        <f>'Agricultural Data'!F973</f>
        <v>0</v>
      </c>
      <c r="I973" s="38">
        <f>'Agricultural Data'!G973</f>
        <v>0</v>
      </c>
      <c r="J973" s="38">
        <f>'Agricultural Data'!H973</f>
        <v>0</v>
      </c>
      <c r="K973" s="118">
        <f>'Agricultural Data'!I973</f>
        <v>0</v>
      </c>
      <c r="L973" s="121">
        <f>'Agricultural Data'!J973</f>
        <v>0</v>
      </c>
      <c r="M973" s="120" t="str">
        <f>IF(J973=0,"No Data",
IF(     OR(   INDEX('Inputs_Metric 31'!$T$6:$T$141,  MATCH($J973,'Inputs_Metric 31'!$S$6:$S$141,0))  =  "",     INDEX('Inputs_Metric 31'!$T$6:$T$141,MATCH($J973,'Inputs_Metric 31'!$S$6:$S$141,0))="CDL_Rev"),                 "No Mapped Crop",                  INDEX('Inputs_Metric 31'!$T$6:$T$141,MATCH($J973,'Inputs_Metric 31'!$S$6:$S$141,0)   )   )
       )</f>
        <v>No Data</v>
      </c>
      <c r="N973" s="120" t="str">
        <f>IF(J973=0,"No Data",
IF(   OR(     INDEX('Inputs_Metric 31'!$U$6:$U$141,MATCH($J973,'Inputs_Metric 31'!$S$6:$S$141,0))="",     INDEX('Inputs_Metric 31'!$U$6:$U$141,MATCH($J973,'Inputs_Metric 31'!$S$6:$S$141,0))="CDL_Rev"  ),     "No Mapped Crop",INDEX('Inputs_Metric 31'!$U$6:$U$141,MATCH($J973,'Inputs_Metric 31'!$S$6:$S$141,0))))</f>
        <v>No Data</v>
      </c>
      <c r="O973" s="102" t="e">
        <f>IF(N973="No Mapped Crop","",'Inputs_Metric 31'!$H$43*INDEX('Inputs_Metric 31'!$D$6:$D$109,MATCH(CONCATENATE(N973,H973),'Inputs_Metric 31'!$E$6:$E$109,0)))</f>
        <v>#N/A</v>
      </c>
      <c r="P973" s="175" t="e">
        <f>IF(M973="No Mapped Crop","",INDEX('Inputs_Metric 31'!$M$7:$O$26,MATCH(M973,'Inputs_Metric 31'!$G$7:$G$26,0),MATCH('Inputs_Metric 31'!$H$44,'Inputs_Metric 31'!$M$6:$O$6,0)))</f>
        <v>#N/A</v>
      </c>
      <c r="Q973" s="184" t="e">
        <f t="shared" si="49"/>
        <v>#N/A</v>
      </c>
      <c r="R973" s="184" t="e">
        <f t="shared" si="50"/>
        <v>#N/A</v>
      </c>
    </row>
    <row r="974" spans="3:18" x14ac:dyDescent="0.25">
      <c r="C974">
        <f t="shared" si="48"/>
        <v>10</v>
      </c>
      <c r="D974">
        <f>COUNTIF($F$4:F974,F974)</f>
        <v>789</v>
      </c>
      <c r="E974" s="40">
        <f>'Agricultural Data'!C974</f>
        <v>0</v>
      </c>
      <c r="F974" s="40">
        <f>'Agricultural Data'!D974</f>
        <v>0</v>
      </c>
      <c r="G974" s="40">
        <f>'Agricultural Data'!E974</f>
        <v>0</v>
      </c>
      <c r="H974" s="38">
        <f>'Agricultural Data'!F974</f>
        <v>0</v>
      </c>
      <c r="I974" s="38">
        <f>'Agricultural Data'!G974</f>
        <v>0</v>
      </c>
      <c r="J974" s="38">
        <f>'Agricultural Data'!H974</f>
        <v>0</v>
      </c>
      <c r="K974" s="118">
        <f>'Agricultural Data'!I974</f>
        <v>0</v>
      </c>
      <c r="L974" s="121">
        <f>'Agricultural Data'!J974</f>
        <v>0</v>
      </c>
      <c r="M974" s="120" t="str">
        <f>IF(J974=0,"No Data",
IF(     OR(   INDEX('Inputs_Metric 31'!$T$6:$T$141,  MATCH($J974,'Inputs_Metric 31'!$S$6:$S$141,0))  =  "",     INDEX('Inputs_Metric 31'!$T$6:$T$141,MATCH($J974,'Inputs_Metric 31'!$S$6:$S$141,0))="CDL_Rev"),                 "No Mapped Crop",                  INDEX('Inputs_Metric 31'!$T$6:$T$141,MATCH($J974,'Inputs_Metric 31'!$S$6:$S$141,0)   )   )
       )</f>
        <v>No Data</v>
      </c>
      <c r="N974" s="120" t="str">
        <f>IF(J974=0,"No Data",
IF(   OR(     INDEX('Inputs_Metric 31'!$U$6:$U$141,MATCH($J974,'Inputs_Metric 31'!$S$6:$S$141,0))="",     INDEX('Inputs_Metric 31'!$U$6:$U$141,MATCH($J974,'Inputs_Metric 31'!$S$6:$S$141,0))="CDL_Rev"  ),     "No Mapped Crop",INDEX('Inputs_Metric 31'!$U$6:$U$141,MATCH($J974,'Inputs_Metric 31'!$S$6:$S$141,0))))</f>
        <v>No Data</v>
      </c>
      <c r="O974" s="102" t="e">
        <f>IF(N974="No Mapped Crop","",'Inputs_Metric 31'!$H$43*INDEX('Inputs_Metric 31'!$D$6:$D$109,MATCH(CONCATENATE(N974,H974),'Inputs_Metric 31'!$E$6:$E$109,0)))</f>
        <v>#N/A</v>
      </c>
      <c r="P974" s="175" t="e">
        <f>IF(M974="No Mapped Crop","",INDEX('Inputs_Metric 31'!$M$7:$O$26,MATCH(M974,'Inputs_Metric 31'!$G$7:$G$26,0),MATCH('Inputs_Metric 31'!$H$44,'Inputs_Metric 31'!$M$6:$O$6,0)))</f>
        <v>#N/A</v>
      </c>
      <c r="Q974" s="184" t="e">
        <f t="shared" si="49"/>
        <v>#N/A</v>
      </c>
      <c r="R974" s="184" t="e">
        <f t="shared" si="50"/>
        <v>#N/A</v>
      </c>
    </row>
    <row r="975" spans="3:18" x14ac:dyDescent="0.25">
      <c r="C975">
        <f t="shared" si="48"/>
        <v>10</v>
      </c>
      <c r="D975">
        <f>COUNTIF($F$4:F975,F975)</f>
        <v>790</v>
      </c>
      <c r="E975" s="40">
        <f>'Agricultural Data'!C975</f>
        <v>0</v>
      </c>
      <c r="F975" s="40">
        <f>'Agricultural Data'!D975</f>
        <v>0</v>
      </c>
      <c r="G975" s="40">
        <f>'Agricultural Data'!E975</f>
        <v>0</v>
      </c>
      <c r="H975" s="38">
        <f>'Agricultural Data'!F975</f>
        <v>0</v>
      </c>
      <c r="I975" s="38">
        <f>'Agricultural Data'!G975</f>
        <v>0</v>
      </c>
      <c r="J975" s="38">
        <f>'Agricultural Data'!H975</f>
        <v>0</v>
      </c>
      <c r="K975" s="118">
        <f>'Agricultural Data'!I975</f>
        <v>0</v>
      </c>
      <c r="L975" s="121">
        <f>'Agricultural Data'!J975</f>
        <v>0</v>
      </c>
      <c r="M975" s="120" t="str">
        <f>IF(J975=0,"No Data",
IF(     OR(   INDEX('Inputs_Metric 31'!$T$6:$T$141,  MATCH($J975,'Inputs_Metric 31'!$S$6:$S$141,0))  =  "",     INDEX('Inputs_Metric 31'!$T$6:$T$141,MATCH($J975,'Inputs_Metric 31'!$S$6:$S$141,0))="CDL_Rev"),                 "No Mapped Crop",                  INDEX('Inputs_Metric 31'!$T$6:$T$141,MATCH($J975,'Inputs_Metric 31'!$S$6:$S$141,0)   )   )
       )</f>
        <v>No Data</v>
      </c>
      <c r="N975" s="120" t="str">
        <f>IF(J975=0,"No Data",
IF(   OR(     INDEX('Inputs_Metric 31'!$U$6:$U$141,MATCH($J975,'Inputs_Metric 31'!$S$6:$S$141,0))="",     INDEX('Inputs_Metric 31'!$U$6:$U$141,MATCH($J975,'Inputs_Metric 31'!$S$6:$S$141,0))="CDL_Rev"  ),     "No Mapped Crop",INDEX('Inputs_Metric 31'!$U$6:$U$141,MATCH($J975,'Inputs_Metric 31'!$S$6:$S$141,0))))</f>
        <v>No Data</v>
      </c>
      <c r="O975" s="102" t="e">
        <f>IF(N975="No Mapped Crop","",'Inputs_Metric 31'!$H$43*INDEX('Inputs_Metric 31'!$D$6:$D$109,MATCH(CONCATENATE(N975,H975),'Inputs_Metric 31'!$E$6:$E$109,0)))</f>
        <v>#N/A</v>
      </c>
      <c r="P975" s="175" t="e">
        <f>IF(M975="No Mapped Crop","",INDEX('Inputs_Metric 31'!$M$7:$O$26,MATCH(M975,'Inputs_Metric 31'!$G$7:$G$26,0),MATCH('Inputs_Metric 31'!$H$44,'Inputs_Metric 31'!$M$6:$O$6,0)))</f>
        <v>#N/A</v>
      </c>
      <c r="Q975" s="184" t="e">
        <f t="shared" si="49"/>
        <v>#N/A</v>
      </c>
      <c r="R975" s="184" t="e">
        <f t="shared" si="50"/>
        <v>#N/A</v>
      </c>
    </row>
    <row r="976" spans="3:18" x14ac:dyDescent="0.25">
      <c r="C976">
        <f t="shared" si="48"/>
        <v>10</v>
      </c>
      <c r="D976">
        <f>COUNTIF($F$4:F976,F976)</f>
        <v>791</v>
      </c>
      <c r="E976" s="40">
        <f>'Agricultural Data'!C976</f>
        <v>0</v>
      </c>
      <c r="F976" s="40">
        <f>'Agricultural Data'!D976</f>
        <v>0</v>
      </c>
      <c r="G976" s="40">
        <f>'Agricultural Data'!E976</f>
        <v>0</v>
      </c>
      <c r="H976" s="38">
        <f>'Agricultural Data'!F976</f>
        <v>0</v>
      </c>
      <c r="I976" s="38">
        <f>'Agricultural Data'!G976</f>
        <v>0</v>
      </c>
      <c r="J976" s="38">
        <f>'Agricultural Data'!H976</f>
        <v>0</v>
      </c>
      <c r="K976" s="118">
        <f>'Agricultural Data'!I976</f>
        <v>0</v>
      </c>
      <c r="L976" s="121">
        <f>'Agricultural Data'!J976</f>
        <v>0</v>
      </c>
      <c r="M976" s="120" t="str">
        <f>IF(J976=0,"No Data",
IF(     OR(   INDEX('Inputs_Metric 31'!$T$6:$T$141,  MATCH($J976,'Inputs_Metric 31'!$S$6:$S$141,0))  =  "",     INDEX('Inputs_Metric 31'!$T$6:$T$141,MATCH($J976,'Inputs_Metric 31'!$S$6:$S$141,0))="CDL_Rev"),                 "No Mapped Crop",                  INDEX('Inputs_Metric 31'!$T$6:$T$141,MATCH($J976,'Inputs_Metric 31'!$S$6:$S$141,0)   )   )
       )</f>
        <v>No Data</v>
      </c>
      <c r="N976" s="120" t="str">
        <f>IF(J976=0,"No Data",
IF(   OR(     INDEX('Inputs_Metric 31'!$U$6:$U$141,MATCH($J976,'Inputs_Metric 31'!$S$6:$S$141,0))="",     INDEX('Inputs_Metric 31'!$U$6:$U$141,MATCH($J976,'Inputs_Metric 31'!$S$6:$S$141,0))="CDL_Rev"  ),     "No Mapped Crop",INDEX('Inputs_Metric 31'!$U$6:$U$141,MATCH($J976,'Inputs_Metric 31'!$S$6:$S$141,0))))</f>
        <v>No Data</v>
      </c>
      <c r="O976" s="102" t="e">
        <f>IF(N976="No Mapped Crop","",'Inputs_Metric 31'!$H$43*INDEX('Inputs_Metric 31'!$D$6:$D$109,MATCH(CONCATENATE(N976,H976),'Inputs_Metric 31'!$E$6:$E$109,0)))</f>
        <v>#N/A</v>
      </c>
      <c r="P976" s="175" t="e">
        <f>IF(M976="No Mapped Crop","",INDEX('Inputs_Metric 31'!$M$7:$O$26,MATCH(M976,'Inputs_Metric 31'!$G$7:$G$26,0),MATCH('Inputs_Metric 31'!$H$44,'Inputs_Metric 31'!$M$6:$O$6,0)))</f>
        <v>#N/A</v>
      </c>
      <c r="Q976" s="184" t="e">
        <f t="shared" si="49"/>
        <v>#N/A</v>
      </c>
      <c r="R976" s="184" t="e">
        <f t="shared" si="50"/>
        <v>#N/A</v>
      </c>
    </row>
    <row r="977" spans="3:18" x14ac:dyDescent="0.25">
      <c r="C977">
        <f t="shared" si="48"/>
        <v>10</v>
      </c>
      <c r="D977">
        <f>COUNTIF($F$4:F977,F977)</f>
        <v>792</v>
      </c>
      <c r="E977" s="40">
        <f>'Agricultural Data'!C977</f>
        <v>0</v>
      </c>
      <c r="F977" s="40">
        <f>'Agricultural Data'!D977</f>
        <v>0</v>
      </c>
      <c r="G977" s="40">
        <f>'Agricultural Data'!E977</f>
        <v>0</v>
      </c>
      <c r="H977" s="38">
        <f>'Agricultural Data'!F977</f>
        <v>0</v>
      </c>
      <c r="I977" s="38">
        <f>'Agricultural Data'!G977</f>
        <v>0</v>
      </c>
      <c r="J977" s="38">
        <f>'Agricultural Data'!H977</f>
        <v>0</v>
      </c>
      <c r="K977" s="118">
        <f>'Agricultural Data'!I977</f>
        <v>0</v>
      </c>
      <c r="L977" s="121">
        <f>'Agricultural Data'!J977</f>
        <v>0</v>
      </c>
      <c r="M977" s="120" t="str">
        <f>IF(J977=0,"No Data",
IF(     OR(   INDEX('Inputs_Metric 31'!$T$6:$T$141,  MATCH($J977,'Inputs_Metric 31'!$S$6:$S$141,0))  =  "",     INDEX('Inputs_Metric 31'!$T$6:$T$141,MATCH($J977,'Inputs_Metric 31'!$S$6:$S$141,0))="CDL_Rev"),                 "No Mapped Crop",                  INDEX('Inputs_Metric 31'!$T$6:$T$141,MATCH($J977,'Inputs_Metric 31'!$S$6:$S$141,0)   )   )
       )</f>
        <v>No Data</v>
      </c>
      <c r="N977" s="120" t="str">
        <f>IF(J977=0,"No Data",
IF(   OR(     INDEX('Inputs_Metric 31'!$U$6:$U$141,MATCH($J977,'Inputs_Metric 31'!$S$6:$S$141,0))="",     INDEX('Inputs_Metric 31'!$U$6:$U$141,MATCH($J977,'Inputs_Metric 31'!$S$6:$S$141,0))="CDL_Rev"  ),     "No Mapped Crop",INDEX('Inputs_Metric 31'!$U$6:$U$141,MATCH($J977,'Inputs_Metric 31'!$S$6:$S$141,0))))</f>
        <v>No Data</v>
      </c>
      <c r="O977" s="102" t="e">
        <f>IF(N977="No Mapped Crop","",'Inputs_Metric 31'!$H$43*INDEX('Inputs_Metric 31'!$D$6:$D$109,MATCH(CONCATENATE(N977,H977),'Inputs_Metric 31'!$E$6:$E$109,0)))</f>
        <v>#N/A</v>
      </c>
      <c r="P977" s="175" t="e">
        <f>IF(M977="No Mapped Crop","",INDEX('Inputs_Metric 31'!$M$7:$O$26,MATCH(M977,'Inputs_Metric 31'!$G$7:$G$26,0),MATCH('Inputs_Metric 31'!$H$44,'Inputs_Metric 31'!$M$6:$O$6,0)))</f>
        <v>#N/A</v>
      </c>
      <c r="Q977" s="184" t="e">
        <f t="shared" si="49"/>
        <v>#N/A</v>
      </c>
      <c r="R977" s="184" t="e">
        <f t="shared" si="50"/>
        <v>#N/A</v>
      </c>
    </row>
    <row r="978" spans="3:18" x14ac:dyDescent="0.25">
      <c r="C978">
        <f t="shared" si="48"/>
        <v>10</v>
      </c>
      <c r="D978">
        <f>COUNTIF($F$4:F978,F978)</f>
        <v>793</v>
      </c>
      <c r="E978" s="40">
        <f>'Agricultural Data'!C978</f>
        <v>0</v>
      </c>
      <c r="F978" s="40">
        <f>'Agricultural Data'!D978</f>
        <v>0</v>
      </c>
      <c r="G978" s="40">
        <f>'Agricultural Data'!E978</f>
        <v>0</v>
      </c>
      <c r="H978" s="38">
        <f>'Agricultural Data'!F978</f>
        <v>0</v>
      </c>
      <c r="I978" s="38">
        <f>'Agricultural Data'!G978</f>
        <v>0</v>
      </c>
      <c r="J978" s="38">
        <f>'Agricultural Data'!H978</f>
        <v>0</v>
      </c>
      <c r="K978" s="118">
        <f>'Agricultural Data'!I978</f>
        <v>0</v>
      </c>
      <c r="L978" s="121">
        <f>'Agricultural Data'!J978</f>
        <v>0</v>
      </c>
      <c r="M978" s="120" t="str">
        <f>IF(J978=0,"No Data",
IF(     OR(   INDEX('Inputs_Metric 31'!$T$6:$T$141,  MATCH($J978,'Inputs_Metric 31'!$S$6:$S$141,0))  =  "",     INDEX('Inputs_Metric 31'!$T$6:$T$141,MATCH($J978,'Inputs_Metric 31'!$S$6:$S$141,0))="CDL_Rev"),                 "No Mapped Crop",                  INDEX('Inputs_Metric 31'!$T$6:$T$141,MATCH($J978,'Inputs_Metric 31'!$S$6:$S$141,0)   )   )
       )</f>
        <v>No Data</v>
      </c>
      <c r="N978" s="120" t="str">
        <f>IF(J978=0,"No Data",
IF(   OR(     INDEX('Inputs_Metric 31'!$U$6:$U$141,MATCH($J978,'Inputs_Metric 31'!$S$6:$S$141,0))="",     INDEX('Inputs_Metric 31'!$U$6:$U$141,MATCH($J978,'Inputs_Metric 31'!$S$6:$S$141,0))="CDL_Rev"  ),     "No Mapped Crop",INDEX('Inputs_Metric 31'!$U$6:$U$141,MATCH($J978,'Inputs_Metric 31'!$S$6:$S$141,0))))</f>
        <v>No Data</v>
      </c>
      <c r="O978" s="102" t="e">
        <f>IF(N978="No Mapped Crop","",'Inputs_Metric 31'!$H$43*INDEX('Inputs_Metric 31'!$D$6:$D$109,MATCH(CONCATENATE(N978,H978),'Inputs_Metric 31'!$E$6:$E$109,0)))</f>
        <v>#N/A</v>
      </c>
      <c r="P978" s="175" t="e">
        <f>IF(M978="No Mapped Crop","",INDEX('Inputs_Metric 31'!$M$7:$O$26,MATCH(M978,'Inputs_Metric 31'!$G$7:$G$26,0),MATCH('Inputs_Metric 31'!$H$44,'Inputs_Metric 31'!$M$6:$O$6,0)))</f>
        <v>#N/A</v>
      </c>
      <c r="Q978" s="184" t="e">
        <f t="shared" si="49"/>
        <v>#N/A</v>
      </c>
      <c r="R978" s="184" t="e">
        <f t="shared" si="50"/>
        <v>#N/A</v>
      </c>
    </row>
    <row r="979" spans="3:18" x14ac:dyDescent="0.25">
      <c r="C979">
        <f t="shared" si="48"/>
        <v>10</v>
      </c>
      <c r="D979">
        <f>COUNTIF($F$4:F979,F979)</f>
        <v>794</v>
      </c>
      <c r="E979" s="40">
        <f>'Agricultural Data'!C979</f>
        <v>0</v>
      </c>
      <c r="F979" s="40">
        <f>'Agricultural Data'!D979</f>
        <v>0</v>
      </c>
      <c r="G979" s="40">
        <f>'Agricultural Data'!E979</f>
        <v>0</v>
      </c>
      <c r="H979" s="38">
        <f>'Agricultural Data'!F979</f>
        <v>0</v>
      </c>
      <c r="I979" s="38">
        <f>'Agricultural Data'!G979</f>
        <v>0</v>
      </c>
      <c r="J979" s="38">
        <f>'Agricultural Data'!H979</f>
        <v>0</v>
      </c>
      <c r="K979" s="118">
        <f>'Agricultural Data'!I979</f>
        <v>0</v>
      </c>
      <c r="L979" s="121">
        <f>'Agricultural Data'!J979</f>
        <v>0</v>
      </c>
      <c r="M979" s="120" t="str">
        <f>IF(J979=0,"No Data",
IF(     OR(   INDEX('Inputs_Metric 31'!$T$6:$T$141,  MATCH($J979,'Inputs_Metric 31'!$S$6:$S$141,0))  =  "",     INDEX('Inputs_Metric 31'!$T$6:$T$141,MATCH($J979,'Inputs_Metric 31'!$S$6:$S$141,0))="CDL_Rev"),                 "No Mapped Crop",                  INDEX('Inputs_Metric 31'!$T$6:$T$141,MATCH($J979,'Inputs_Metric 31'!$S$6:$S$141,0)   )   )
       )</f>
        <v>No Data</v>
      </c>
      <c r="N979" s="120" t="str">
        <f>IF(J979=0,"No Data",
IF(   OR(     INDEX('Inputs_Metric 31'!$U$6:$U$141,MATCH($J979,'Inputs_Metric 31'!$S$6:$S$141,0))="",     INDEX('Inputs_Metric 31'!$U$6:$U$141,MATCH($J979,'Inputs_Metric 31'!$S$6:$S$141,0))="CDL_Rev"  ),     "No Mapped Crop",INDEX('Inputs_Metric 31'!$U$6:$U$141,MATCH($J979,'Inputs_Metric 31'!$S$6:$S$141,0))))</f>
        <v>No Data</v>
      </c>
      <c r="O979" s="102" t="e">
        <f>IF(N979="No Mapped Crop","",'Inputs_Metric 31'!$H$43*INDEX('Inputs_Metric 31'!$D$6:$D$109,MATCH(CONCATENATE(N979,H979),'Inputs_Metric 31'!$E$6:$E$109,0)))</f>
        <v>#N/A</v>
      </c>
      <c r="P979" s="175" t="e">
        <f>IF(M979="No Mapped Crop","",INDEX('Inputs_Metric 31'!$M$7:$O$26,MATCH(M979,'Inputs_Metric 31'!$G$7:$G$26,0),MATCH('Inputs_Metric 31'!$H$44,'Inputs_Metric 31'!$M$6:$O$6,0)))</f>
        <v>#N/A</v>
      </c>
      <c r="Q979" s="184" t="e">
        <f t="shared" si="49"/>
        <v>#N/A</v>
      </c>
      <c r="R979" s="184" t="e">
        <f t="shared" si="50"/>
        <v>#N/A</v>
      </c>
    </row>
    <row r="980" spans="3:18" x14ac:dyDescent="0.25">
      <c r="C980">
        <f t="shared" si="48"/>
        <v>10</v>
      </c>
      <c r="D980">
        <f>COUNTIF($F$4:F980,F980)</f>
        <v>795</v>
      </c>
      <c r="E980" s="40">
        <f>'Agricultural Data'!C980</f>
        <v>0</v>
      </c>
      <c r="F980" s="40">
        <f>'Agricultural Data'!D980</f>
        <v>0</v>
      </c>
      <c r="G980" s="40">
        <f>'Agricultural Data'!E980</f>
        <v>0</v>
      </c>
      <c r="H980" s="38">
        <f>'Agricultural Data'!F980</f>
        <v>0</v>
      </c>
      <c r="I980" s="38">
        <f>'Agricultural Data'!G980</f>
        <v>0</v>
      </c>
      <c r="J980" s="38">
        <f>'Agricultural Data'!H980</f>
        <v>0</v>
      </c>
      <c r="K980" s="118">
        <f>'Agricultural Data'!I980</f>
        <v>0</v>
      </c>
      <c r="L980" s="121">
        <f>'Agricultural Data'!J980</f>
        <v>0</v>
      </c>
      <c r="M980" s="120" t="str">
        <f>IF(J980=0,"No Data",
IF(     OR(   INDEX('Inputs_Metric 31'!$T$6:$T$141,  MATCH($J980,'Inputs_Metric 31'!$S$6:$S$141,0))  =  "",     INDEX('Inputs_Metric 31'!$T$6:$T$141,MATCH($J980,'Inputs_Metric 31'!$S$6:$S$141,0))="CDL_Rev"),                 "No Mapped Crop",                  INDEX('Inputs_Metric 31'!$T$6:$T$141,MATCH($J980,'Inputs_Metric 31'!$S$6:$S$141,0)   )   )
       )</f>
        <v>No Data</v>
      </c>
      <c r="N980" s="120" t="str">
        <f>IF(J980=0,"No Data",
IF(   OR(     INDEX('Inputs_Metric 31'!$U$6:$U$141,MATCH($J980,'Inputs_Metric 31'!$S$6:$S$141,0))="",     INDEX('Inputs_Metric 31'!$U$6:$U$141,MATCH($J980,'Inputs_Metric 31'!$S$6:$S$141,0))="CDL_Rev"  ),     "No Mapped Crop",INDEX('Inputs_Metric 31'!$U$6:$U$141,MATCH($J980,'Inputs_Metric 31'!$S$6:$S$141,0))))</f>
        <v>No Data</v>
      </c>
      <c r="O980" s="102" t="e">
        <f>IF(N980="No Mapped Crop","",'Inputs_Metric 31'!$H$43*INDEX('Inputs_Metric 31'!$D$6:$D$109,MATCH(CONCATENATE(N980,H980),'Inputs_Metric 31'!$E$6:$E$109,0)))</f>
        <v>#N/A</v>
      </c>
      <c r="P980" s="175" t="e">
        <f>IF(M980="No Mapped Crop","",INDEX('Inputs_Metric 31'!$M$7:$O$26,MATCH(M980,'Inputs_Metric 31'!$G$7:$G$26,0),MATCH('Inputs_Metric 31'!$H$44,'Inputs_Metric 31'!$M$6:$O$6,0)))</f>
        <v>#N/A</v>
      </c>
      <c r="Q980" s="184" t="e">
        <f t="shared" si="49"/>
        <v>#N/A</v>
      </c>
      <c r="R980" s="184" t="e">
        <f t="shared" si="50"/>
        <v>#N/A</v>
      </c>
    </row>
    <row r="981" spans="3:18" x14ac:dyDescent="0.25">
      <c r="C981">
        <f t="shared" si="48"/>
        <v>10</v>
      </c>
      <c r="D981">
        <f>COUNTIF($F$4:F981,F981)</f>
        <v>796</v>
      </c>
      <c r="E981" s="40">
        <f>'Agricultural Data'!C981</f>
        <v>0</v>
      </c>
      <c r="F981" s="40">
        <f>'Agricultural Data'!D981</f>
        <v>0</v>
      </c>
      <c r="G981" s="40">
        <f>'Agricultural Data'!E981</f>
        <v>0</v>
      </c>
      <c r="H981" s="38">
        <f>'Agricultural Data'!F981</f>
        <v>0</v>
      </c>
      <c r="I981" s="38">
        <f>'Agricultural Data'!G981</f>
        <v>0</v>
      </c>
      <c r="J981" s="38">
        <f>'Agricultural Data'!H981</f>
        <v>0</v>
      </c>
      <c r="K981" s="118">
        <f>'Agricultural Data'!I981</f>
        <v>0</v>
      </c>
      <c r="L981" s="121">
        <f>'Agricultural Data'!J981</f>
        <v>0</v>
      </c>
      <c r="M981" s="120" t="str">
        <f>IF(J981=0,"No Data",
IF(     OR(   INDEX('Inputs_Metric 31'!$T$6:$T$141,  MATCH($J981,'Inputs_Metric 31'!$S$6:$S$141,0))  =  "",     INDEX('Inputs_Metric 31'!$T$6:$T$141,MATCH($J981,'Inputs_Metric 31'!$S$6:$S$141,0))="CDL_Rev"),                 "No Mapped Crop",                  INDEX('Inputs_Metric 31'!$T$6:$T$141,MATCH($J981,'Inputs_Metric 31'!$S$6:$S$141,0)   )   )
       )</f>
        <v>No Data</v>
      </c>
      <c r="N981" s="120" t="str">
        <f>IF(J981=0,"No Data",
IF(   OR(     INDEX('Inputs_Metric 31'!$U$6:$U$141,MATCH($J981,'Inputs_Metric 31'!$S$6:$S$141,0))="",     INDEX('Inputs_Metric 31'!$U$6:$U$141,MATCH($J981,'Inputs_Metric 31'!$S$6:$S$141,0))="CDL_Rev"  ),     "No Mapped Crop",INDEX('Inputs_Metric 31'!$U$6:$U$141,MATCH($J981,'Inputs_Metric 31'!$S$6:$S$141,0))))</f>
        <v>No Data</v>
      </c>
      <c r="O981" s="102" t="e">
        <f>IF(N981="No Mapped Crop","",'Inputs_Metric 31'!$H$43*INDEX('Inputs_Metric 31'!$D$6:$D$109,MATCH(CONCATENATE(N981,H981),'Inputs_Metric 31'!$E$6:$E$109,0)))</f>
        <v>#N/A</v>
      </c>
      <c r="P981" s="175" t="e">
        <f>IF(M981="No Mapped Crop","",INDEX('Inputs_Metric 31'!$M$7:$O$26,MATCH(M981,'Inputs_Metric 31'!$G$7:$G$26,0),MATCH('Inputs_Metric 31'!$H$44,'Inputs_Metric 31'!$M$6:$O$6,0)))</f>
        <v>#N/A</v>
      </c>
      <c r="Q981" s="184" t="e">
        <f t="shared" si="49"/>
        <v>#N/A</v>
      </c>
      <c r="R981" s="184" t="e">
        <f t="shared" si="50"/>
        <v>#N/A</v>
      </c>
    </row>
    <row r="982" spans="3:18" x14ac:dyDescent="0.25">
      <c r="C982">
        <f t="shared" si="48"/>
        <v>10</v>
      </c>
      <c r="D982">
        <f>COUNTIF($F$4:F982,F982)</f>
        <v>797</v>
      </c>
      <c r="E982" s="40">
        <f>'Agricultural Data'!C982</f>
        <v>0</v>
      </c>
      <c r="F982" s="40">
        <f>'Agricultural Data'!D982</f>
        <v>0</v>
      </c>
      <c r="G982" s="40">
        <f>'Agricultural Data'!E982</f>
        <v>0</v>
      </c>
      <c r="H982" s="38">
        <f>'Agricultural Data'!F982</f>
        <v>0</v>
      </c>
      <c r="I982" s="38">
        <f>'Agricultural Data'!G982</f>
        <v>0</v>
      </c>
      <c r="J982" s="38">
        <f>'Agricultural Data'!H982</f>
        <v>0</v>
      </c>
      <c r="K982" s="118">
        <f>'Agricultural Data'!I982</f>
        <v>0</v>
      </c>
      <c r="L982" s="121">
        <f>'Agricultural Data'!J982</f>
        <v>0</v>
      </c>
      <c r="M982" s="120" t="str">
        <f>IF(J982=0,"No Data",
IF(     OR(   INDEX('Inputs_Metric 31'!$T$6:$T$141,  MATCH($J982,'Inputs_Metric 31'!$S$6:$S$141,0))  =  "",     INDEX('Inputs_Metric 31'!$T$6:$T$141,MATCH($J982,'Inputs_Metric 31'!$S$6:$S$141,0))="CDL_Rev"),                 "No Mapped Crop",                  INDEX('Inputs_Metric 31'!$T$6:$T$141,MATCH($J982,'Inputs_Metric 31'!$S$6:$S$141,0)   )   )
       )</f>
        <v>No Data</v>
      </c>
      <c r="N982" s="120" t="str">
        <f>IF(J982=0,"No Data",
IF(   OR(     INDEX('Inputs_Metric 31'!$U$6:$U$141,MATCH($J982,'Inputs_Metric 31'!$S$6:$S$141,0))="",     INDEX('Inputs_Metric 31'!$U$6:$U$141,MATCH($J982,'Inputs_Metric 31'!$S$6:$S$141,0))="CDL_Rev"  ),     "No Mapped Crop",INDEX('Inputs_Metric 31'!$U$6:$U$141,MATCH($J982,'Inputs_Metric 31'!$S$6:$S$141,0))))</f>
        <v>No Data</v>
      </c>
      <c r="O982" s="102" t="e">
        <f>IF(N982="No Mapped Crop","",'Inputs_Metric 31'!$H$43*INDEX('Inputs_Metric 31'!$D$6:$D$109,MATCH(CONCATENATE(N982,H982),'Inputs_Metric 31'!$E$6:$E$109,0)))</f>
        <v>#N/A</v>
      </c>
      <c r="P982" s="175" t="e">
        <f>IF(M982="No Mapped Crop","",INDEX('Inputs_Metric 31'!$M$7:$O$26,MATCH(M982,'Inputs_Metric 31'!$G$7:$G$26,0),MATCH('Inputs_Metric 31'!$H$44,'Inputs_Metric 31'!$M$6:$O$6,0)))</f>
        <v>#N/A</v>
      </c>
      <c r="Q982" s="184" t="e">
        <f t="shared" si="49"/>
        <v>#N/A</v>
      </c>
      <c r="R982" s="184" t="e">
        <f t="shared" si="50"/>
        <v>#N/A</v>
      </c>
    </row>
    <row r="983" spans="3:18" x14ac:dyDescent="0.25">
      <c r="C983">
        <f t="shared" si="48"/>
        <v>10</v>
      </c>
      <c r="D983">
        <f>COUNTIF($F$4:F983,F983)</f>
        <v>798</v>
      </c>
      <c r="E983" s="40">
        <f>'Agricultural Data'!C983</f>
        <v>0</v>
      </c>
      <c r="F983" s="40">
        <f>'Agricultural Data'!D983</f>
        <v>0</v>
      </c>
      <c r="G983" s="40">
        <f>'Agricultural Data'!E983</f>
        <v>0</v>
      </c>
      <c r="H983" s="38">
        <f>'Agricultural Data'!F983</f>
        <v>0</v>
      </c>
      <c r="I983" s="38">
        <f>'Agricultural Data'!G983</f>
        <v>0</v>
      </c>
      <c r="J983" s="38">
        <f>'Agricultural Data'!H983</f>
        <v>0</v>
      </c>
      <c r="K983" s="118">
        <f>'Agricultural Data'!I983</f>
        <v>0</v>
      </c>
      <c r="L983" s="121">
        <f>'Agricultural Data'!J983</f>
        <v>0</v>
      </c>
      <c r="M983" s="120" t="str">
        <f>IF(J983=0,"No Data",
IF(     OR(   INDEX('Inputs_Metric 31'!$T$6:$T$141,  MATCH($J983,'Inputs_Metric 31'!$S$6:$S$141,0))  =  "",     INDEX('Inputs_Metric 31'!$T$6:$T$141,MATCH($J983,'Inputs_Metric 31'!$S$6:$S$141,0))="CDL_Rev"),                 "No Mapped Crop",                  INDEX('Inputs_Metric 31'!$T$6:$T$141,MATCH($J983,'Inputs_Metric 31'!$S$6:$S$141,0)   )   )
       )</f>
        <v>No Data</v>
      </c>
      <c r="N983" s="120" t="str">
        <f>IF(J983=0,"No Data",
IF(   OR(     INDEX('Inputs_Metric 31'!$U$6:$U$141,MATCH($J983,'Inputs_Metric 31'!$S$6:$S$141,0))="",     INDEX('Inputs_Metric 31'!$U$6:$U$141,MATCH($J983,'Inputs_Metric 31'!$S$6:$S$141,0))="CDL_Rev"  ),     "No Mapped Crop",INDEX('Inputs_Metric 31'!$U$6:$U$141,MATCH($J983,'Inputs_Metric 31'!$S$6:$S$141,0))))</f>
        <v>No Data</v>
      </c>
      <c r="O983" s="102" t="e">
        <f>IF(N983="No Mapped Crop","",'Inputs_Metric 31'!$H$43*INDEX('Inputs_Metric 31'!$D$6:$D$109,MATCH(CONCATENATE(N983,H983),'Inputs_Metric 31'!$E$6:$E$109,0)))</f>
        <v>#N/A</v>
      </c>
      <c r="P983" s="175" t="e">
        <f>IF(M983="No Mapped Crop","",INDEX('Inputs_Metric 31'!$M$7:$O$26,MATCH(M983,'Inputs_Metric 31'!$G$7:$G$26,0),MATCH('Inputs_Metric 31'!$H$44,'Inputs_Metric 31'!$M$6:$O$6,0)))</f>
        <v>#N/A</v>
      </c>
      <c r="Q983" s="184" t="e">
        <f t="shared" si="49"/>
        <v>#N/A</v>
      </c>
      <c r="R983" s="184" t="e">
        <f t="shared" si="50"/>
        <v>#N/A</v>
      </c>
    </row>
    <row r="984" spans="3:18" x14ac:dyDescent="0.25">
      <c r="C984">
        <f t="shared" si="48"/>
        <v>10</v>
      </c>
      <c r="D984">
        <f>COUNTIF($F$4:F984,F984)</f>
        <v>799</v>
      </c>
      <c r="E984" s="40">
        <f>'Agricultural Data'!C984</f>
        <v>0</v>
      </c>
      <c r="F984" s="40">
        <f>'Agricultural Data'!D984</f>
        <v>0</v>
      </c>
      <c r="G984" s="40">
        <f>'Agricultural Data'!E984</f>
        <v>0</v>
      </c>
      <c r="H984" s="38">
        <f>'Agricultural Data'!F984</f>
        <v>0</v>
      </c>
      <c r="I984" s="38">
        <f>'Agricultural Data'!G984</f>
        <v>0</v>
      </c>
      <c r="J984" s="38">
        <f>'Agricultural Data'!H984</f>
        <v>0</v>
      </c>
      <c r="K984" s="118">
        <f>'Agricultural Data'!I984</f>
        <v>0</v>
      </c>
      <c r="L984" s="121">
        <f>'Agricultural Data'!J984</f>
        <v>0</v>
      </c>
      <c r="M984" s="120" t="str">
        <f>IF(J984=0,"No Data",
IF(     OR(   INDEX('Inputs_Metric 31'!$T$6:$T$141,  MATCH($J984,'Inputs_Metric 31'!$S$6:$S$141,0))  =  "",     INDEX('Inputs_Metric 31'!$T$6:$T$141,MATCH($J984,'Inputs_Metric 31'!$S$6:$S$141,0))="CDL_Rev"),                 "No Mapped Crop",                  INDEX('Inputs_Metric 31'!$T$6:$T$141,MATCH($J984,'Inputs_Metric 31'!$S$6:$S$141,0)   )   )
       )</f>
        <v>No Data</v>
      </c>
      <c r="N984" s="120" t="str">
        <f>IF(J984=0,"No Data",
IF(   OR(     INDEX('Inputs_Metric 31'!$U$6:$U$141,MATCH($J984,'Inputs_Metric 31'!$S$6:$S$141,0))="",     INDEX('Inputs_Metric 31'!$U$6:$U$141,MATCH($J984,'Inputs_Metric 31'!$S$6:$S$141,0))="CDL_Rev"  ),     "No Mapped Crop",INDEX('Inputs_Metric 31'!$U$6:$U$141,MATCH($J984,'Inputs_Metric 31'!$S$6:$S$141,0))))</f>
        <v>No Data</v>
      </c>
      <c r="O984" s="102" t="e">
        <f>IF(N984="No Mapped Crop","",'Inputs_Metric 31'!$H$43*INDEX('Inputs_Metric 31'!$D$6:$D$109,MATCH(CONCATENATE(N984,H984),'Inputs_Metric 31'!$E$6:$E$109,0)))</f>
        <v>#N/A</v>
      </c>
      <c r="P984" s="175" t="e">
        <f>IF(M984="No Mapped Crop","",INDEX('Inputs_Metric 31'!$M$7:$O$26,MATCH(M984,'Inputs_Metric 31'!$G$7:$G$26,0),MATCH('Inputs_Metric 31'!$H$44,'Inputs_Metric 31'!$M$6:$O$6,0)))</f>
        <v>#N/A</v>
      </c>
      <c r="Q984" s="184" t="e">
        <f t="shared" si="49"/>
        <v>#N/A</v>
      </c>
      <c r="R984" s="184" t="e">
        <f t="shared" si="50"/>
        <v>#N/A</v>
      </c>
    </row>
    <row r="985" spans="3:18" x14ac:dyDescent="0.25">
      <c r="C985">
        <f t="shared" si="48"/>
        <v>10</v>
      </c>
      <c r="D985">
        <f>COUNTIF($F$4:F985,F985)</f>
        <v>800</v>
      </c>
      <c r="E985" s="40">
        <f>'Agricultural Data'!C985</f>
        <v>0</v>
      </c>
      <c r="F985" s="40">
        <f>'Agricultural Data'!D985</f>
        <v>0</v>
      </c>
      <c r="G985" s="40">
        <f>'Agricultural Data'!E985</f>
        <v>0</v>
      </c>
      <c r="H985" s="38">
        <f>'Agricultural Data'!F985</f>
        <v>0</v>
      </c>
      <c r="I985" s="38">
        <f>'Agricultural Data'!G985</f>
        <v>0</v>
      </c>
      <c r="J985" s="38">
        <f>'Agricultural Data'!H985</f>
        <v>0</v>
      </c>
      <c r="K985" s="118">
        <f>'Agricultural Data'!I985</f>
        <v>0</v>
      </c>
      <c r="L985" s="121">
        <f>'Agricultural Data'!J985</f>
        <v>0</v>
      </c>
      <c r="M985" s="120" t="str">
        <f>IF(J985=0,"No Data",
IF(     OR(   INDEX('Inputs_Metric 31'!$T$6:$T$141,  MATCH($J985,'Inputs_Metric 31'!$S$6:$S$141,0))  =  "",     INDEX('Inputs_Metric 31'!$T$6:$T$141,MATCH($J985,'Inputs_Metric 31'!$S$6:$S$141,0))="CDL_Rev"),                 "No Mapped Crop",                  INDEX('Inputs_Metric 31'!$T$6:$T$141,MATCH($J985,'Inputs_Metric 31'!$S$6:$S$141,0)   )   )
       )</f>
        <v>No Data</v>
      </c>
      <c r="N985" s="120" t="str">
        <f>IF(J985=0,"No Data",
IF(   OR(     INDEX('Inputs_Metric 31'!$U$6:$U$141,MATCH($J985,'Inputs_Metric 31'!$S$6:$S$141,0))="",     INDEX('Inputs_Metric 31'!$U$6:$U$141,MATCH($J985,'Inputs_Metric 31'!$S$6:$S$141,0))="CDL_Rev"  ),     "No Mapped Crop",INDEX('Inputs_Metric 31'!$U$6:$U$141,MATCH($J985,'Inputs_Metric 31'!$S$6:$S$141,0))))</f>
        <v>No Data</v>
      </c>
      <c r="O985" s="102" t="e">
        <f>IF(N985="No Mapped Crop","",'Inputs_Metric 31'!$H$43*INDEX('Inputs_Metric 31'!$D$6:$D$109,MATCH(CONCATENATE(N985,H985),'Inputs_Metric 31'!$E$6:$E$109,0)))</f>
        <v>#N/A</v>
      </c>
      <c r="P985" s="175" t="e">
        <f>IF(M985="No Mapped Crop","",INDEX('Inputs_Metric 31'!$M$7:$O$26,MATCH(M985,'Inputs_Metric 31'!$G$7:$G$26,0),MATCH('Inputs_Metric 31'!$H$44,'Inputs_Metric 31'!$M$6:$O$6,0)))</f>
        <v>#N/A</v>
      </c>
      <c r="Q985" s="184" t="e">
        <f t="shared" si="49"/>
        <v>#N/A</v>
      </c>
      <c r="R985" s="184" t="e">
        <f t="shared" si="50"/>
        <v>#N/A</v>
      </c>
    </row>
    <row r="986" spans="3:18" x14ac:dyDescent="0.25">
      <c r="C986">
        <f t="shared" si="48"/>
        <v>10</v>
      </c>
      <c r="D986">
        <f>COUNTIF($F$4:F986,F986)</f>
        <v>801</v>
      </c>
      <c r="E986" s="40">
        <f>'Agricultural Data'!C986</f>
        <v>0</v>
      </c>
      <c r="F986" s="40">
        <f>'Agricultural Data'!D986</f>
        <v>0</v>
      </c>
      <c r="G986" s="40">
        <f>'Agricultural Data'!E986</f>
        <v>0</v>
      </c>
      <c r="H986" s="38">
        <f>'Agricultural Data'!F986</f>
        <v>0</v>
      </c>
      <c r="I986" s="38">
        <f>'Agricultural Data'!G986</f>
        <v>0</v>
      </c>
      <c r="J986" s="38">
        <f>'Agricultural Data'!H986</f>
        <v>0</v>
      </c>
      <c r="K986" s="118">
        <f>'Agricultural Data'!I986</f>
        <v>0</v>
      </c>
      <c r="L986" s="121">
        <f>'Agricultural Data'!J986</f>
        <v>0</v>
      </c>
      <c r="M986" s="120" t="str">
        <f>IF(J986=0,"No Data",
IF(     OR(   INDEX('Inputs_Metric 31'!$T$6:$T$141,  MATCH($J986,'Inputs_Metric 31'!$S$6:$S$141,0))  =  "",     INDEX('Inputs_Metric 31'!$T$6:$T$141,MATCH($J986,'Inputs_Metric 31'!$S$6:$S$141,0))="CDL_Rev"),                 "No Mapped Crop",                  INDEX('Inputs_Metric 31'!$T$6:$T$141,MATCH($J986,'Inputs_Metric 31'!$S$6:$S$141,0)   )   )
       )</f>
        <v>No Data</v>
      </c>
      <c r="N986" s="120" t="str">
        <f>IF(J986=0,"No Data",
IF(   OR(     INDEX('Inputs_Metric 31'!$U$6:$U$141,MATCH($J986,'Inputs_Metric 31'!$S$6:$S$141,0))="",     INDEX('Inputs_Metric 31'!$U$6:$U$141,MATCH($J986,'Inputs_Metric 31'!$S$6:$S$141,0))="CDL_Rev"  ),     "No Mapped Crop",INDEX('Inputs_Metric 31'!$U$6:$U$141,MATCH($J986,'Inputs_Metric 31'!$S$6:$S$141,0))))</f>
        <v>No Data</v>
      </c>
      <c r="O986" s="102" t="e">
        <f>IF(N986="No Mapped Crop","",'Inputs_Metric 31'!$H$43*INDEX('Inputs_Metric 31'!$D$6:$D$109,MATCH(CONCATENATE(N986,H986),'Inputs_Metric 31'!$E$6:$E$109,0)))</f>
        <v>#N/A</v>
      </c>
      <c r="P986" s="175" t="e">
        <f>IF(M986="No Mapped Crop","",INDEX('Inputs_Metric 31'!$M$7:$O$26,MATCH(M986,'Inputs_Metric 31'!$G$7:$G$26,0),MATCH('Inputs_Metric 31'!$H$44,'Inputs_Metric 31'!$M$6:$O$6,0)))</f>
        <v>#N/A</v>
      </c>
      <c r="Q986" s="184" t="e">
        <f t="shared" si="49"/>
        <v>#N/A</v>
      </c>
      <c r="R986" s="184" t="e">
        <f t="shared" si="50"/>
        <v>#N/A</v>
      </c>
    </row>
    <row r="987" spans="3:18" x14ac:dyDescent="0.25">
      <c r="C987">
        <f t="shared" si="48"/>
        <v>10</v>
      </c>
      <c r="D987">
        <f>COUNTIF($F$4:F987,F987)</f>
        <v>802</v>
      </c>
      <c r="E987" s="40">
        <f>'Agricultural Data'!C987</f>
        <v>0</v>
      </c>
      <c r="F987" s="40">
        <f>'Agricultural Data'!D987</f>
        <v>0</v>
      </c>
      <c r="G987" s="40">
        <f>'Agricultural Data'!E987</f>
        <v>0</v>
      </c>
      <c r="H987" s="38">
        <f>'Agricultural Data'!F987</f>
        <v>0</v>
      </c>
      <c r="I987" s="38">
        <f>'Agricultural Data'!G987</f>
        <v>0</v>
      </c>
      <c r="J987" s="38">
        <f>'Agricultural Data'!H987</f>
        <v>0</v>
      </c>
      <c r="K987" s="118">
        <f>'Agricultural Data'!I987</f>
        <v>0</v>
      </c>
      <c r="L987" s="121">
        <f>'Agricultural Data'!J987</f>
        <v>0</v>
      </c>
      <c r="M987" s="120" t="str">
        <f>IF(J987=0,"No Data",
IF(     OR(   INDEX('Inputs_Metric 31'!$T$6:$T$141,  MATCH($J987,'Inputs_Metric 31'!$S$6:$S$141,0))  =  "",     INDEX('Inputs_Metric 31'!$T$6:$T$141,MATCH($J987,'Inputs_Metric 31'!$S$6:$S$141,0))="CDL_Rev"),                 "No Mapped Crop",                  INDEX('Inputs_Metric 31'!$T$6:$T$141,MATCH($J987,'Inputs_Metric 31'!$S$6:$S$141,0)   )   )
       )</f>
        <v>No Data</v>
      </c>
      <c r="N987" s="120" t="str">
        <f>IF(J987=0,"No Data",
IF(   OR(     INDEX('Inputs_Metric 31'!$U$6:$U$141,MATCH($J987,'Inputs_Metric 31'!$S$6:$S$141,0))="",     INDEX('Inputs_Metric 31'!$U$6:$U$141,MATCH($J987,'Inputs_Metric 31'!$S$6:$S$141,0))="CDL_Rev"  ),     "No Mapped Crop",INDEX('Inputs_Metric 31'!$U$6:$U$141,MATCH($J987,'Inputs_Metric 31'!$S$6:$S$141,0))))</f>
        <v>No Data</v>
      </c>
      <c r="O987" s="102" t="e">
        <f>IF(N987="No Mapped Crop","",'Inputs_Metric 31'!$H$43*INDEX('Inputs_Metric 31'!$D$6:$D$109,MATCH(CONCATENATE(N987,H987),'Inputs_Metric 31'!$E$6:$E$109,0)))</f>
        <v>#N/A</v>
      </c>
      <c r="P987" s="175" t="e">
        <f>IF(M987="No Mapped Crop","",INDEX('Inputs_Metric 31'!$M$7:$O$26,MATCH(M987,'Inputs_Metric 31'!$G$7:$G$26,0),MATCH('Inputs_Metric 31'!$H$44,'Inputs_Metric 31'!$M$6:$O$6,0)))</f>
        <v>#N/A</v>
      </c>
      <c r="Q987" s="184" t="e">
        <f t="shared" si="49"/>
        <v>#N/A</v>
      </c>
      <c r="R987" s="184" t="e">
        <f t="shared" si="50"/>
        <v>#N/A</v>
      </c>
    </row>
    <row r="988" spans="3:18" x14ac:dyDescent="0.25">
      <c r="C988">
        <f t="shared" si="48"/>
        <v>10</v>
      </c>
      <c r="D988">
        <f>COUNTIF($F$4:F988,F988)</f>
        <v>803</v>
      </c>
      <c r="E988" s="40">
        <f>'Agricultural Data'!C988</f>
        <v>0</v>
      </c>
      <c r="F988" s="40">
        <f>'Agricultural Data'!D988</f>
        <v>0</v>
      </c>
      <c r="G988" s="40">
        <f>'Agricultural Data'!E988</f>
        <v>0</v>
      </c>
      <c r="H988" s="38">
        <f>'Agricultural Data'!F988</f>
        <v>0</v>
      </c>
      <c r="I988" s="38">
        <f>'Agricultural Data'!G988</f>
        <v>0</v>
      </c>
      <c r="J988" s="38">
        <f>'Agricultural Data'!H988</f>
        <v>0</v>
      </c>
      <c r="K988" s="118">
        <f>'Agricultural Data'!I988</f>
        <v>0</v>
      </c>
      <c r="L988" s="121">
        <f>'Agricultural Data'!J988</f>
        <v>0</v>
      </c>
      <c r="M988" s="120" t="str">
        <f>IF(J988=0,"No Data",
IF(     OR(   INDEX('Inputs_Metric 31'!$T$6:$T$141,  MATCH($J988,'Inputs_Metric 31'!$S$6:$S$141,0))  =  "",     INDEX('Inputs_Metric 31'!$T$6:$T$141,MATCH($J988,'Inputs_Metric 31'!$S$6:$S$141,0))="CDL_Rev"),                 "No Mapped Crop",                  INDEX('Inputs_Metric 31'!$T$6:$T$141,MATCH($J988,'Inputs_Metric 31'!$S$6:$S$141,0)   )   )
       )</f>
        <v>No Data</v>
      </c>
      <c r="N988" s="120" t="str">
        <f>IF(J988=0,"No Data",
IF(   OR(     INDEX('Inputs_Metric 31'!$U$6:$U$141,MATCH($J988,'Inputs_Metric 31'!$S$6:$S$141,0))="",     INDEX('Inputs_Metric 31'!$U$6:$U$141,MATCH($J988,'Inputs_Metric 31'!$S$6:$S$141,0))="CDL_Rev"  ),     "No Mapped Crop",INDEX('Inputs_Metric 31'!$U$6:$U$141,MATCH($J988,'Inputs_Metric 31'!$S$6:$S$141,0))))</f>
        <v>No Data</v>
      </c>
      <c r="O988" s="102" t="e">
        <f>IF(N988="No Mapped Crop","",'Inputs_Metric 31'!$H$43*INDEX('Inputs_Metric 31'!$D$6:$D$109,MATCH(CONCATENATE(N988,H988),'Inputs_Metric 31'!$E$6:$E$109,0)))</f>
        <v>#N/A</v>
      </c>
      <c r="P988" s="175" t="e">
        <f>IF(M988="No Mapped Crop","",INDEX('Inputs_Metric 31'!$M$7:$O$26,MATCH(M988,'Inputs_Metric 31'!$G$7:$G$26,0),MATCH('Inputs_Metric 31'!$H$44,'Inputs_Metric 31'!$M$6:$O$6,0)))</f>
        <v>#N/A</v>
      </c>
      <c r="Q988" s="184" t="e">
        <f t="shared" si="49"/>
        <v>#N/A</v>
      </c>
      <c r="R988" s="184" t="e">
        <f t="shared" si="50"/>
        <v>#N/A</v>
      </c>
    </row>
    <row r="989" spans="3:18" x14ac:dyDescent="0.25">
      <c r="C989">
        <f t="shared" si="48"/>
        <v>10</v>
      </c>
      <c r="D989">
        <f>COUNTIF($F$4:F989,F989)</f>
        <v>804</v>
      </c>
      <c r="E989" s="40">
        <f>'Agricultural Data'!C989</f>
        <v>0</v>
      </c>
      <c r="F989" s="40">
        <f>'Agricultural Data'!D989</f>
        <v>0</v>
      </c>
      <c r="G989" s="40">
        <f>'Agricultural Data'!E989</f>
        <v>0</v>
      </c>
      <c r="H989" s="38">
        <f>'Agricultural Data'!F989</f>
        <v>0</v>
      </c>
      <c r="I989" s="38">
        <f>'Agricultural Data'!G989</f>
        <v>0</v>
      </c>
      <c r="J989" s="38">
        <f>'Agricultural Data'!H989</f>
        <v>0</v>
      </c>
      <c r="K989" s="118">
        <f>'Agricultural Data'!I989</f>
        <v>0</v>
      </c>
      <c r="L989" s="121">
        <f>'Agricultural Data'!J989</f>
        <v>0</v>
      </c>
      <c r="M989" s="120" t="str">
        <f>IF(J989=0,"No Data",
IF(     OR(   INDEX('Inputs_Metric 31'!$T$6:$T$141,  MATCH($J989,'Inputs_Metric 31'!$S$6:$S$141,0))  =  "",     INDEX('Inputs_Metric 31'!$T$6:$T$141,MATCH($J989,'Inputs_Metric 31'!$S$6:$S$141,0))="CDL_Rev"),                 "No Mapped Crop",                  INDEX('Inputs_Metric 31'!$T$6:$T$141,MATCH($J989,'Inputs_Metric 31'!$S$6:$S$141,0)   )   )
       )</f>
        <v>No Data</v>
      </c>
      <c r="N989" s="120" t="str">
        <f>IF(J989=0,"No Data",
IF(   OR(     INDEX('Inputs_Metric 31'!$U$6:$U$141,MATCH($J989,'Inputs_Metric 31'!$S$6:$S$141,0))="",     INDEX('Inputs_Metric 31'!$U$6:$U$141,MATCH($J989,'Inputs_Metric 31'!$S$6:$S$141,0))="CDL_Rev"  ),     "No Mapped Crop",INDEX('Inputs_Metric 31'!$U$6:$U$141,MATCH($J989,'Inputs_Metric 31'!$S$6:$S$141,0))))</f>
        <v>No Data</v>
      </c>
      <c r="O989" s="102" t="e">
        <f>IF(N989="No Mapped Crop","",'Inputs_Metric 31'!$H$43*INDEX('Inputs_Metric 31'!$D$6:$D$109,MATCH(CONCATENATE(N989,H989),'Inputs_Metric 31'!$E$6:$E$109,0)))</f>
        <v>#N/A</v>
      </c>
      <c r="P989" s="175" t="e">
        <f>IF(M989="No Mapped Crop","",INDEX('Inputs_Metric 31'!$M$7:$O$26,MATCH(M989,'Inputs_Metric 31'!$G$7:$G$26,0),MATCH('Inputs_Metric 31'!$H$44,'Inputs_Metric 31'!$M$6:$O$6,0)))</f>
        <v>#N/A</v>
      </c>
      <c r="Q989" s="184" t="e">
        <f t="shared" si="49"/>
        <v>#N/A</v>
      </c>
      <c r="R989" s="184" t="e">
        <f t="shared" si="50"/>
        <v>#N/A</v>
      </c>
    </row>
    <row r="990" spans="3:18" x14ac:dyDescent="0.25">
      <c r="C990">
        <f t="shared" si="48"/>
        <v>10</v>
      </c>
      <c r="D990">
        <f>COUNTIF($F$4:F990,F990)</f>
        <v>805</v>
      </c>
      <c r="E990" s="40">
        <f>'Agricultural Data'!C990</f>
        <v>0</v>
      </c>
      <c r="F990" s="40">
        <f>'Agricultural Data'!D990</f>
        <v>0</v>
      </c>
      <c r="G990" s="40">
        <f>'Agricultural Data'!E990</f>
        <v>0</v>
      </c>
      <c r="H990" s="38">
        <f>'Agricultural Data'!F990</f>
        <v>0</v>
      </c>
      <c r="I990" s="38">
        <f>'Agricultural Data'!G990</f>
        <v>0</v>
      </c>
      <c r="J990" s="38">
        <f>'Agricultural Data'!H990</f>
        <v>0</v>
      </c>
      <c r="K990" s="118">
        <f>'Agricultural Data'!I990</f>
        <v>0</v>
      </c>
      <c r="L990" s="121">
        <f>'Agricultural Data'!J990</f>
        <v>0</v>
      </c>
      <c r="M990" s="120" t="str">
        <f>IF(J990=0,"No Data",
IF(     OR(   INDEX('Inputs_Metric 31'!$T$6:$T$141,  MATCH($J990,'Inputs_Metric 31'!$S$6:$S$141,0))  =  "",     INDEX('Inputs_Metric 31'!$T$6:$T$141,MATCH($J990,'Inputs_Metric 31'!$S$6:$S$141,0))="CDL_Rev"),                 "No Mapped Crop",                  INDEX('Inputs_Metric 31'!$T$6:$T$141,MATCH($J990,'Inputs_Metric 31'!$S$6:$S$141,0)   )   )
       )</f>
        <v>No Data</v>
      </c>
      <c r="N990" s="120" t="str">
        <f>IF(J990=0,"No Data",
IF(   OR(     INDEX('Inputs_Metric 31'!$U$6:$U$141,MATCH($J990,'Inputs_Metric 31'!$S$6:$S$141,0))="",     INDEX('Inputs_Metric 31'!$U$6:$U$141,MATCH($J990,'Inputs_Metric 31'!$S$6:$S$141,0))="CDL_Rev"  ),     "No Mapped Crop",INDEX('Inputs_Metric 31'!$U$6:$U$141,MATCH($J990,'Inputs_Metric 31'!$S$6:$S$141,0))))</f>
        <v>No Data</v>
      </c>
      <c r="O990" s="102" t="e">
        <f>IF(N990="No Mapped Crop","",'Inputs_Metric 31'!$H$43*INDEX('Inputs_Metric 31'!$D$6:$D$109,MATCH(CONCATENATE(N990,H990),'Inputs_Metric 31'!$E$6:$E$109,0)))</f>
        <v>#N/A</v>
      </c>
      <c r="P990" s="175" t="e">
        <f>IF(M990="No Mapped Crop","",INDEX('Inputs_Metric 31'!$M$7:$O$26,MATCH(M990,'Inputs_Metric 31'!$G$7:$G$26,0),MATCH('Inputs_Metric 31'!$H$44,'Inputs_Metric 31'!$M$6:$O$6,0)))</f>
        <v>#N/A</v>
      </c>
      <c r="Q990" s="184" t="e">
        <f t="shared" si="49"/>
        <v>#N/A</v>
      </c>
      <c r="R990" s="184" t="e">
        <f t="shared" si="50"/>
        <v>#N/A</v>
      </c>
    </row>
    <row r="991" spans="3:18" x14ac:dyDescent="0.25">
      <c r="C991">
        <f t="shared" si="48"/>
        <v>10</v>
      </c>
      <c r="D991">
        <f>COUNTIF($F$4:F991,F991)</f>
        <v>806</v>
      </c>
      <c r="E991" s="40">
        <f>'Agricultural Data'!C991</f>
        <v>0</v>
      </c>
      <c r="F991" s="40">
        <f>'Agricultural Data'!D991</f>
        <v>0</v>
      </c>
      <c r="G991" s="40">
        <f>'Agricultural Data'!E991</f>
        <v>0</v>
      </c>
      <c r="H991" s="38">
        <f>'Agricultural Data'!F991</f>
        <v>0</v>
      </c>
      <c r="I991" s="38">
        <f>'Agricultural Data'!G991</f>
        <v>0</v>
      </c>
      <c r="J991" s="38">
        <f>'Agricultural Data'!H991</f>
        <v>0</v>
      </c>
      <c r="K991" s="118">
        <f>'Agricultural Data'!I991</f>
        <v>0</v>
      </c>
      <c r="L991" s="121">
        <f>'Agricultural Data'!J991</f>
        <v>0</v>
      </c>
      <c r="M991" s="120" t="str">
        <f>IF(J991=0,"No Data",
IF(     OR(   INDEX('Inputs_Metric 31'!$T$6:$T$141,  MATCH($J991,'Inputs_Metric 31'!$S$6:$S$141,0))  =  "",     INDEX('Inputs_Metric 31'!$T$6:$T$141,MATCH($J991,'Inputs_Metric 31'!$S$6:$S$141,0))="CDL_Rev"),                 "No Mapped Crop",                  INDEX('Inputs_Metric 31'!$T$6:$T$141,MATCH($J991,'Inputs_Metric 31'!$S$6:$S$141,0)   )   )
       )</f>
        <v>No Data</v>
      </c>
      <c r="N991" s="120" t="str">
        <f>IF(J991=0,"No Data",
IF(   OR(     INDEX('Inputs_Metric 31'!$U$6:$U$141,MATCH($J991,'Inputs_Metric 31'!$S$6:$S$141,0))="",     INDEX('Inputs_Metric 31'!$U$6:$U$141,MATCH($J991,'Inputs_Metric 31'!$S$6:$S$141,0))="CDL_Rev"  ),     "No Mapped Crop",INDEX('Inputs_Metric 31'!$U$6:$U$141,MATCH($J991,'Inputs_Metric 31'!$S$6:$S$141,0))))</f>
        <v>No Data</v>
      </c>
      <c r="O991" s="102" t="e">
        <f>IF(N991="No Mapped Crop","",'Inputs_Metric 31'!$H$43*INDEX('Inputs_Metric 31'!$D$6:$D$109,MATCH(CONCATENATE(N991,H991),'Inputs_Metric 31'!$E$6:$E$109,0)))</f>
        <v>#N/A</v>
      </c>
      <c r="P991" s="175" t="e">
        <f>IF(M991="No Mapped Crop","",INDEX('Inputs_Metric 31'!$M$7:$O$26,MATCH(M991,'Inputs_Metric 31'!$G$7:$G$26,0),MATCH('Inputs_Metric 31'!$H$44,'Inputs_Metric 31'!$M$6:$O$6,0)))</f>
        <v>#N/A</v>
      </c>
      <c r="Q991" s="184" t="e">
        <f t="shared" si="49"/>
        <v>#N/A</v>
      </c>
      <c r="R991" s="184" t="e">
        <f t="shared" si="50"/>
        <v>#N/A</v>
      </c>
    </row>
    <row r="992" spans="3:18" x14ac:dyDescent="0.25">
      <c r="C992">
        <f t="shared" si="48"/>
        <v>10</v>
      </c>
      <c r="D992">
        <f>COUNTIF($F$4:F992,F992)</f>
        <v>807</v>
      </c>
      <c r="E992" s="40">
        <f>'Agricultural Data'!C992</f>
        <v>0</v>
      </c>
      <c r="F992" s="40">
        <f>'Agricultural Data'!D992</f>
        <v>0</v>
      </c>
      <c r="G992" s="40">
        <f>'Agricultural Data'!E992</f>
        <v>0</v>
      </c>
      <c r="H992" s="38">
        <f>'Agricultural Data'!F992</f>
        <v>0</v>
      </c>
      <c r="I992" s="38">
        <f>'Agricultural Data'!G992</f>
        <v>0</v>
      </c>
      <c r="J992" s="38">
        <f>'Agricultural Data'!H992</f>
        <v>0</v>
      </c>
      <c r="K992" s="118">
        <f>'Agricultural Data'!I992</f>
        <v>0</v>
      </c>
      <c r="L992" s="121">
        <f>'Agricultural Data'!J992</f>
        <v>0</v>
      </c>
      <c r="M992" s="120" t="str">
        <f>IF(J992=0,"No Data",
IF(     OR(   INDEX('Inputs_Metric 31'!$T$6:$T$141,  MATCH($J992,'Inputs_Metric 31'!$S$6:$S$141,0))  =  "",     INDEX('Inputs_Metric 31'!$T$6:$T$141,MATCH($J992,'Inputs_Metric 31'!$S$6:$S$141,0))="CDL_Rev"),                 "No Mapped Crop",                  INDEX('Inputs_Metric 31'!$T$6:$T$141,MATCH($J992,'Inputs_Metric 31'!$S$6:$S$141,0)   )   )
       )</f>
        <v>No Data</v>
      </c>
      <c r="N992" s="120" t="str">
        <f>IF(J992=0,"No Data",
IF(   OR(     INDEX('Inputs_Metric 31'!$U$6:$U$141,MATCH($J992,'Inputs_Metric 31'!$S$6:$S$141,0))="",     INDEX('Inputs_Metric 31'!$U$6:$U$141,MATCH($J992,'Inputs_Metric 31'!$S$6:$S$141,0))="CDL_Rev"  ),     "No Mapped Crop",INDEX('Inputs_Metric 31'!$U$6:$U$141,MATCH($J992,'Inputs_Metric 31'!$S$6:$S$141,0))))</f>
        <v>No Data</v>
      </c>
      <c r="O992" s="102" t="e">
        <f>IF(N992="No Mapped Crop","",'Inputs_Metric 31'!$H$43*INDEX('Inputs_Metric 31'!$D$6:$D$109,MATCH(CONCATENATE(N992,H992),'Inputs_Metric 31'!$E$6:$E$109,0)))</f>
        <v>#N/A</v>
      </c>
      <c r="P992" s="175" t="e">
        <f>IF(M992="No Mapped Crop","",INDEX('Inputs_Metric 31'!$M$7:$O$26,MATCH(M992,'Inputs_Metric 31'!$G$7:$G$26,0),MATCH('Inputs_Metric 31'!$H$44,'Inputs_Metric 31'!$M$6:$O$6,0)))</f>
        <v>#N/A</v>
      </c>
      <c r="Q992" s="184" t="e">
        <f t="shared" si="49"/>
        <v>#N/A</v>
      </c>
      <c r="R992" s="184" t="e">
        <f t="shared" si="50"/>
        <v>#N/A</v>
      </c>
    </row>
    <row r="993" spans="3:18" x14ac:dyDescent="0.25">
      <c r="C993">
        <f t="shared" si="48"/>
        <v>10</v>
      </c>
      <c r="D993">
        <f>COUNTIF($F$4:F993,F993)</f>
        <v>808</v>
      </c>
      <c r="E993" s="40">
        <f>'Agricultural Data'!C993</f>
        <v>0</v>
      </c>
      <c r="F993" s="40">
        <f>'Agricultural Data'!D993</f>
        <v>0</v>
      </c>
      <c r="G993" s="40">
        <f>'Agricultural Data'!E993</f>
        <v>0</v>
      </c>
      <c r="H993" s="38">
        <f>'Agricultural Data'!F993</f>
        <v>0</v>
      </c>
      <c r="I993" s="38">
        <f>'Agricultural Data'!G993</f>
        <v>0</v>
      </c>
      <c r="J993" s="38">
        <f>'Agricultural Data'!H993</f>
        <v>0</v>
      </c>
      <c r="K993" s="118">
        <f>'Agricultural Data'!I993</f>
        <v>0</v>
      </c>
      <c r="L993" s="121">
        <f>'Agricultural Data'!J993</f>
        <v>0</v>
      </c>
      <c r="M993" s="120" t="str">
        <f>IF(J993=0,"No Data",
IF(     OR(   INDEX('Inputs_Metric 31'!$T$6:$T$141,  MATCH($J993,'Inputs_Metric 31'!$S$6:$S$141,0))  =  "",     INDEX('Inputs_Metric 31'!$T$6:$T$141,MATCH($J993,'Inputs_Metric 31'!$S$6:$S$141,0))="CDL_Rev"),                 "No Mapped Crop",                  INDEX('Inputs_Metric 31'!$T$6:$T$141,MATCH($J993,'Inputs_Metric 31'!$S$6:$S$141,0)   )   )
       )</f>
        <v>No Data</v>
      </c>
      <c r="N993" s="120" t="str">
        <f>IF(J993=0,"No Data",
IF(   OR(     INDEX('Inputs_Metric 31'!$U$6:$U$141,MATCH($J993,'Inputs_Metric 31'!$S$6:$S$141,0))="",     INDEX('Inputs_Metric 31'!$U$6:$U$141,MATCH($J993,'Inputs_Metric 31'!$S$6:$S$141,0))="CDL_Rev"  ),     "No Mapped Crop",INDEX('Inputs_Metric 31'!$U$6:$U$141,MATCH($J993,'Inputs_Metric 31'!$S$6:$S$141,0))))</f>
        <v>No Data</v>
      </c>
      <c r="O993" s="102" t="e">
        <f>IF(N993="No Mapped Crop","",'Inputs_Metric 31'!$H$43*INDEX('Inputs_Metric 31'!$D$6:$D$109,MATCH(CONCATENATE(N993,H993),'Inputs_Metric 31'!$E$6:$E$109,0)))</f>
        <v>#N/A</v>
      </c>
      <c r="P993" s="175" t="e">
        <f>IF(M993="No Mapped Crop","",INDEX('Inputs_Metric 31'!$M$7:$O$26,MATCH(M993,'Inputs_Metric 31'!$G$7:$G$26,0),MATCH('Inputs_Metric 31'!$H$44,'Inputs_Metric 31'!$M$6:$O$6,0)))</f>
        <v>#N/A</v>
      </c>
      <c r="Q993" s="184" t="e">
        <f t="shared" si="49"/>
        <v>#N/A</v>
      </c>
      <c r="R993" s="184" t="e">
        <f t="shared" si="50"/>
        <v>#N/A</v>
      </c>
    </row>
    <row r="994" spans="3:18" x14ac:dyDescent="0.25">
      <c r="C994">
        <f t="shared" si="48"/>
        <v>10</v>
      </c>
      <c r="D994">
        <f>COUNTIF($F$4:F994,F994)</f>
        <v>809</v>
      </c>
      <c r="E994" s="40">
        <f>'Agricultural Data'!C994</f>
        <v>0</v>
      </c>
      <c r="F994" s="40">
        <f>'Agricultural Data'!D994</f>
        <v>0</v>
      </c>
      <c r="G994" s="40">
        <f>'Agricultural Data'!E994</f>
        <v>0</v>
      </c>
      <c r="H994" s="38">
        <f>'Agricultural Data'!F994</f>
        <v>0</v>
      </c>
      <c r="I994" s="38">
        <f>'Agricultural Data'!G994</f>
        <v>0</v>
      </c>
      <c r="J994" s="38">
        <f>'Agricultural Data'!H994</f>
        <v>0</v>
      </c>
      <c r="K994" s="118">
        <f>'Agricultural Data'!I994</f>
        <v>0</v>
      </c>
      <c r="L994" s="121">
        <f>'Agricultural Data'!J994</f>
        <v>0</v>
      </c>
      <c r="M994" s="120" t="str">
        <f>IF(J994=0,"No Data",
IF(     OR(   INDEX('Inputs_Metric 31'!$T$6:$T$141,  MATCH($J994,'Inputs_Metric 31'!$S$6:$S$141,0))  =  "",     INDEX('Inputs_Metric 31'!$T$6:$T$141,MATCH($J994,'Inputs_Metric 31'!$S$6:$S$141,0))="CDL_Rev"),                 "No Mapped Crop",                  INDEX('Inputs_Metric 31'!$T$6:$T$141,MATCH($J994,'Inputs_Metric 31'!$S$6:$S$141,0)   )   )
       )</f>
        <v>No Data</v>
      </c>
      <c r="N994" s="120" t="str">
        <f>IF(J994=0,"No Data",
IF(   OR(     INDEX('Inputs_Metric 31'!$U$6:$U$141,MATCH($J994,'Inputs_Metric 31'!$S$6:$S$141,0))="",     INDEX('Inputs_Metric 31'!$U$6:$U$141,MATCH($J994,'Inputs_Metric 31'!$S$6:$S$141,0))="CDL_Rev"  ),     "No Mapped Crop",INDEX('Inputs_Metric 31'!$U$6:$U$141,MATCH($J994,'Inputs_Metric 31'!$S$6:$S$141,0))))</f>
        <v>No Data</v>
      </c>
      <c r="O994" s="102" t="e">
        <f>IF(N994="No Mapped Crop","",'Inputs_Metric 31'!$H$43*INDEX('Inputs_Metric 31'!$D$6:$D$109,MATCH(CONCATENATE(N994,H994),'Inputs_Metric 31'!$E$6:$E$109,0)))</f>
        <v>#N/A</v>
      </c>
      <c r="P994" s="175" t="e">
        <f>IF(M994="No Mapped Crop","",INDEX('Inputs_Metric 31'!$M$7:$O$26,MATCH(M994,'Inputs_Metric 31'!$G$7:$G$26,0),MATCH('Inputs_Metric 31'!$H$44,'Inputs_Metric 31'!$M$6:$O$6,0)))</f>
        <v>#N/A</v>
      </c>
      <c r="Q994" s="184" t="e">
        <f t="shared" si="49"/>
        <v>#N/A</v>
      </c>
      <c r="R994" s="184" t="e">
        <f t="shared" si="50"/>
        <v>#N/A</v>
      </c>
    </row>
    <row r="995" spans="3:18" x14ac:dyDescent="0.25">
      <c r="C995">
        <f t="shared" si="48"/>
        <v>10</v>
      </c>
      <c r="D995">
        <f>COUNTIF($F$4:F995,F995)</f>
        <v>810</v>
      </c>
      <c r="E995" s="40">
        <f>'Agricultural Data'!C995</f>
        <v>0</v>
      </c>
      <c r="F995" s="40">
        <f>'Agricultural Data'!D995</f>
        <v>0</v>
      </c>
      <c r="G995" s="40">
        <f>'Agricultural Data'!E995</f>
        <v>0</v>
      </c>
      <c r="H995" s="38">
        <f>'Agricultural Data'!F995</f>
        <v>0</v>
      </c>
      <c r="I995" s="38">
        <f>'Agricultural Data'!G995</f>
        <v>0</v>
      </c>
      <c r="J995" s="38">
        <f>'Agricultural Data'!H995</f>
        <v>0</v>
      </c>
      <c r="K995" s="118">
        <f>'Agricultural Data'!I995</f>
        <v>0</v>
      </c>
      <c r="L995" s="121">
        <f>'Agricultural Data'!J995</f>
        <v>0</v>
      </c>
      <c r="M995" s="120" t="str">
        <f>IF(J995=0,"No Data",
IF(     OR(   INDEX('Inputs_Metric 31'!$T$6:$T$141,  MATCH($J995,'Inputs_Metric 31'!$S$6:$S$141,0))  =  "",     INDEX('Inputs_Metric 31'!$T$6:$T$141,MATCH($J995,'Inputs_Metric 31'!$S$6:$S$141,0))="CDL_Rev"),                 "No Mapped Crop",                  INDEX('Inputs_Metric 31'!$T$6:$T$141,MATCH($J995,'Inputs_Metric 31'!$S$6:$S$141,0)   )   )
       )</f>
        <v>No Data</v>
      </c>
      <c r="N995" s="120" t="str">
        <f>IF(J995=0,"No Data",
IF(   OR(     INDEX('Inputs_Metric 31'!$U$6:$U$141,MATCH($J995,'Inputs_Metric 31'!$S$6:$S$141,0))="",     INDEX('Inputs_Metric 31'!$U$6:$U$141,MATCH($J995,'Inputs_Metric 31'!$S$6:$S$141,0))="CDL_Rev"  ),     "No Mapped Crop",INDEX('Inputs_Metric 31'!$U$6:$U$141,MATCH($J995,'Inputs_Metric 31'!$S$6:$S$141,0))))</f>
        <v>No Data</v>
      </c>
      <c r="O995" s="102" t="e">
        <f>IF(N995="No Mapped Crop","",'Inputs_Metric 31'!$H$43*INDEX('Inputs_Metric 31'!$D$6:$D$109,MATCH(CONCATENATE(N995,H995),'Inputs_Metric 31'!$E$6:$E$109,0)))</f>
        <v>#N/A</v>
      </c>
      <c r="P995" s="175" t="e">
        <f>IF(M995="No Mapped Crop","",INDEX('Inputs_Metric 31'!$M$7:$O$26,MATCH(M995,'Inputs_Metric 31'!$G$7:$G$26,0),MATCH('Inputs_Metric 31'!$H$44,'Inputs_Metric 31'!$M$6:$O$6,0)))</f>
        <v>#N/A</v>
      </c>
      <c r="Q995" s="184" t="e">
        <f t="shared" si="49"/>
        <v>#N/A</v>
      </c>
      <c r="R995" s="184" t="e">
        <f t="shared" si="50"/>
        <v>#N/A</v>
      </c>
    </row>
    <row r="996" spans="3:18" x14ac:dyDescent="0.25">
      <c r="C996">
        <f t="shared" si="48"/>
        <v>10</v>
      </c>
      <c r="D996">
        <f>COUNTIF($F$4:F996,F996)</f>
        <v>811</v>
      </c>
      <c r="E996" s="40">
        <f>'Agricultural Data'!C996</f>
        <v>0</v>
      </c>
      <c r="F996" s="40">
        <f>'Agricultural Data'!D996</f>
        <v>0</v>
      </c>
      <c r="G996" s="40">
        <f>'Agricultural Data'!E996</f>
        <v>0</v>
      </c>
      <c r="H996" s="38">
        <f>'Agricultural Data'!F996</f>
        <v>0</v>
      </c>
      <c r="I996" s="38">
        <f>'Agricultural Data'!G996</f>
        <v>0</v>
      </c>
      <c r="J996" s="38">
        <f>'Agricultural Data'!H996</f>
        <v>0</v>
      </c>
      <c r="K996" s="118">
        <f>'Agricultural Data'!I996</f>
        <v>0</v>
      </c>
      <c r="L996" s="121">
        <f>'Agricultural Data'!J996</f>
        <v>0</v>
      </c>
      <c r="M996" s="120" t="str">
        <f>IF(J996=0,"No Data",
IF(     OR(   INDEX('Inputs_Metric 31'!$T$6:$T$141,  MATCH($J996,'Inputs_Metric 31'!$S$6:$S$141,0))  =  "",     INDEX('Inputs_Metric 31'!$T$6:$T$141,MATCH($J996,'Inputs_Metric 31'!$S$6:$S$141,0))="CDL_Rev"),                 "No Mapped Crop",                  INDEX('Inputs_Metric 31'!$T$6:$T$141,MATCH($J996,'Inputs_Metric 31'!$S$6:$S$141,0)   )   )
       )</f>
        <v>No Data</v>
      </c>
      <c r="N996" s="120" t="str">
        <f>IF(J996=0,"No Data",
IF(   OR(     INDEX('Inputs_Metric 31'!$U$6:$U$141,MATCH($J996,'Inputs_Metric 31'!$S$6:$S$141,0))="",     INDEX('Inputs_Metric 31'!$U$6:$U$141,MATCH($J996,'Inputs_Metric 31'!$S$6:$S$141,0))="CDL_Rev"  ),     "No Mapped Crop",INDEX('Inputs_Metric 31'!$U$6:$U$141,MATCH($J996,'Inputs_Metric 31'!$S$6:$S$141,0))))</f>
        <v>No Data</v>
      </c>
      <c r="O996" s="102" t="e">
        <f>IF(N996="No Mapped Crop","",'Inputs_Metric 31'!$H$43*INDEX('Inputs_Metric 31'!$D$6:$D$109,MATCH(CONCATENATE(N996,H996),'Inputs_Metric 31'!$E$6:$E$109,0)))</f>
        <v>#N/A</v>
      </c>
      <c r="P996" s="175" t="e">
        <f>IF(M996="No Mapped Crop","",INDEX('Inputs_Metric 31'!$M$7:$O$26,MATCH(M996,'Inputs_Metric 31'!$G$7:$G$26,0),MATCH('Inputs_Metric 31'!$H$44,'Inputs_Metric 31'!$M$6:$O$6,0)))</f>
        <v>#N/A</v>
      </c>
      <c r="Q996" s="184" t="e">
        <f t="shared" si="49"/>
        <v>#N/A</v>
      </c>
      <c r="R996" s="184" t="e">
        <f t="shared" si="50"/>
        <v>#N/A</v>
      </c>
    </row>
    <row r="997" spans="3:18" x14ac:dyDescent="0.25">
      <c r="C997">
        <f t="shared" si="48"/>
        <v>10</v>
      </c>
      <c r="D997">
        <f>COUNTIF($F$4:F997,F997)</f>
        <v>812</v>
      </c>
      <c r="E997" s="40">
        <f>'Agricultural Data'!C997</f>
        <v>0</v>
      </c>
      <c r="F997" s="40">
        <f>'Agricultural Data'!D997</f>
        <v>0</v>
      </c>
      <c r="G997" s="40">
        <f>'Agricultural Data'!E997</f>
        <v>0</v>
      </c>
      <c r="H997" s="38">
        <f>'Agricultural Data'!F997</f>
        <v>0</v>
      </c>
      <c r="I997" s="38">
        <f>'Agricultural Data'!G997</f>
        <v>0</v>
      </c>
      <c r="J997" s="38">
        <f>'Agricultural Data'!H997</f>
        <v>0</v>
      </c>
      <c r="K997" s="118">
        <f>'Agricultural Data'!I997</f>
        <v>0</v>
      </c>
      <c r="L997" s="121">
        <f>'Agricultural Data'!J997</f>
        <v>0</v>
      </c>
      <c r="M997" s="120" t="str">
        <f>IF(J997=0,"No Data",
IF(     OR(   INDEX('Inputs_Metric 31'!$T$6:$T$141,  MATCH($J997,'Inputs_Metric 31'!$S$6:$S$141,0))  =  "",     INDEX('Inputs_Metric 31'!$T$6:$T$141,MATCH($J997,'Inputs_Metric 31'!$S$6:$S$141,0))="CDL_Rev"),                 "No Mapped Crop",                  INDEX('Inputs_Metric 31'!$T$6:$T$141,MATCH($J997,'Inputs_Metric 31'!$S$6:$S$141,0)   )   )
       )</f>
        <v>No Data</v>
      </c>
      <c r="N997" s="120" t="str">
        <f>IF(J997=0,"No Data",
IF(   OR(     INDEX('Inputs_Metric 31'!$U$6:$U$141,MATCH($J997,'Inputs_Metric 31'!$S$6:$S$141,0))="",     INDEX('Inputs_Metric 31'!$U$6:$U$141,MATCH($J997,'Inputs_Metric 31'!$S$6:$S$141,0))="CDL_Rev"  ),     "No Mapped Crop",INDEX('Inputs_Metric 31'!$U$6:$U$141,MATCH($J997,'Inputs_Metric 31'!$S$6:$S$141,0))))</f>
        <v>No Data</v>
      </c>
      <c r="O997" s="102" t="e">
        <f>IF(N997="No Mapped Crop","",'Inputs_Metric 31'!$H$43*INDEX('Inputs_Metric 31'!$D$6:$D$109,MATCH(CONCATENATE(N997,H997),'Inputs_Metric 31'!$E$6:$E$109,0)))</f>
        <v>#N/A</v>
      </c>
      <c r="P997" s="175" t="e">
        <f>IF(M997="No Mapped Crop","",INDEX('Inputs_Metric 31'!$M$7:$O$26,MATCH(M997,'Inputs_Metric 31'!$G$7:$G$26,0),MATCH('Inputs_Metric 31'!$H$44,'Inputs_Metric 31'!$M$6:$O$6,0)))</f>
        <v>#N/A</v>
      </c>
      <c r="Q997" s="184" t="e">
        <f t="shared" si="49"/>
        <v>#N/A</v>
      </c>
      <c r="R997" s="184" t="e">
        <f t="shared" si="50"/>
        <v>#N/A</v>
      </c>
    </row>
    <row r="998" spans="3:18" x14ac:dyDescent="0.25">
      <c r="C998">
        <f t="shared" si="48"/>
        <v>10</v>
      </c>
      <c r="D998">
        <f>COUNTIF($F$4:F998,F998)</f>
        <v>813</v>
      </c>
      <c r="E998" s="40">
        <f>'Agricultural Data'!C998</f>
        <v>0</v>
      </c>
      <c r="F998" s="40">
        <f>'Agricultural Data'!D998</f>
        <v>0</v>
      </c>
      <c r="G998" s="40">
        <f>'Agricultural Data'!E998</f>
        <v>0</v>
      </c>
      <c r="H998" s="38">
        <f>'Agricultural Data'!F998</f>
        <v>0</v>
      </c>
      <c r="I998" s="38">
        <f>'Agricultural Data'!G998</f>
        <v>0</v>
      </c>
      <c r="J998" s="38">
        <f>'Agricultural Data'!H998</f>
        <v>0</v>
      </c>
      <c r="K998" s="118">
        <f>'Agricultural Data'!I998</f>
        <v>0</v>
      </c>
      <c r="L998" s="121">
        <f>'Agricultural Data'!J998</f>
        <v>0</v>
      </c>
      <c r="M998" s="120" t="str">
        <f>IF(J998=0,"No Data",
IF(     OR(   INDEX('Inputs_Metric 31'!$T$6:$T$141,  MATCH($J998,'Inputs_Metric 31'!$S$6:$S$141,0))  =  "",     INDEX('Inputs_Metric 31'!$T$6:$T$141,MATCH($J998,'Inputs_Metric 31'!$S$6:$S$141,0))="CDL_Rev"),                 "No Mapped Crop",                  INDEX('Inputs_Metric 31'!$T$6:$T$141,MATCH($J998,'Inputs_Metric 31'!$S$6:$S$141,0)   )   )
       )</f>
        <v>No Data</v>
      </c>
      <c r="N998" s="120" t="str">
        <f>IF(J998=0,"No Data",
IF(   OR(     INDEX('Inputs_Metric 31'!$U$6:$U$141,MATCH($J998,'Inputs_Metric 31'!$S$6:$S$141,0))="",     INDEX('Inputs_Metric 31'!$U$6:$U$141,MATCH($J998,'Inputs_Metric 31'!$S$6:$S$141,0))="CDL_Rev"  ),     "No Mapped Crop",INDEX('Inputs_Metric 31'!$U$6:$U$141,MATCH($J998,'Inputs_Metric 31'!$S$6:$S$141,0))))</f>
        <v>No Data</v>
      </c>
      <c r="O998" s="102" t="e">
        <f>IF(N998="No Mapped Crop","",'Inputs_Metric 31'!$H$43*INDEX('Inputs_Metric 31'!$D$6:$D$109,MATCH(CONCATENATE(N998,H998),'Inputs_Metric 31'!$E$6:$E$109,0)))</f>
        <v>#N/A</v>
      </c>
      <c r="P998" s="175" t="e">
        <f>IF(M998="No Mapped Crop","",INDEX('Inputs_Metric 31'!$M$7:$O$26,MATCH(M998,'Inputs_Metric 31'!$G$7:$G$26,0),MATCH('Inputs_Metric 31'!$H$44,'Inputs_Metric 31'!$M$6:$O$6,0)))</f>
        <v>#N/A</v>
      </c>
      <c r="Q998" s="184" t="e">
        <f t="shared" si="49"/>
        <v>#N/A</v>
      </c>
      <c r="R998" s="184" t="e">
        <f t="shared" si="50"/>
        <v>#N/A</v>
      </c>
    </row>
    <row r="999" spans="3:18" x14ac:dyDescent="0.25">
      <c r="C999">
        <f t="shared" si="48"/>
        <v>10</v>
      </c>
      <c r="D999">
        <f>COUNTIF($F$4:F999,F999)</f>
        <v>814</v>
      </c>
      <c r="E999" s="40">
        <f>'Agricultural Data'!C999</f>
        <v>0</v>
      </c>
      <c r="F999" s="40">
        <f>'Agricultural Data'!D999</f>
        <v>0</v>
      </c>
      <c r="G999" s="40">
        <f>'Agricultural Data'!E999</f>
        <v>0</v>
      </c>
      <c r="H999" s="38">
        <f>'Agricultural Data'!F999</f>
        <v>0</v>
      </c>
      <c r="I999" s="38">
        <f>'Agricultural Data'!G999</f>
        <v>0</v>
      </c>
      <c r="J999" s="38">
        <f>'Agricultural Data'!H999</f>
        <v>0</v>
      </c>
      <c r="K999" s="118">
        <f>'Agricultural Data'!I999</f>
        <v>0</v>
      </c>
      <c r="L999" s="121">
        <f>'Agricultural Data'!J999</f>
        <v>0</v>
      </c>
      <c r="M999" s="120" t="str">
        <f>IF(J999=0,"No Data",
IF(     OR(   INDEX('Inputs_Metric 31'!$T$6:$T$141,  MATCH($J999,'Inputs_Metric 31'!$S$6:$S$141,0))  =  "",     INDEX('Inputs_Metric 31'!$T$6:$T$141,MATCH($J999,'Inputs_Metric 31'!$S$6:$S$141,0))="CDL_Rev"),                 "No Mapped Crop",                  INDEX('Inputs_Metric 31'!$T$6:$T$141,MATCH($J999,'Inputs_Metric 31'!$S$6:$S$141,0)   )   )
       )</f>
        <v>No Data</v>
      </c>
      <c r="N999" s="120" t="str">
        <f>IF(J999=0,"No Data",
IF(   OR(     INDEX('Inputs_Metric 31'!$U$6:$U$141,MATCH($J999,'Inputs_Metric 31'!$S$6:$S$141,0))="",     INDEX('Inputs_Metric 31'!$U$6:$U$141,MATCH($J999,'Inputs_Metric 31'!$S$6:$S$141,0))="CDL_Rev"  ),     "No Mapped Crop",INDEX('Inputs_Metric 31'!$U$6:$U$141,MATCH($J999,'Inputs_Metric 31'!$S$6:$S$141,0))))</f>
        <v>No Data</v>
      </c>
      <c r="O999" s="102" t="e">
        <f>IF(N999="No Mapped Crop","",'Inputs_Metric 31'!$H$43*INDEX('Inputs_Metric 31'!$D$6:$D$109,MATCH(CONCATENATE(N999,H999),'Inputs_Metric 31'!$E$6:$E$109,0)))</f>
        <v>#N/A</v>
      </c>
      <c r="P999" s="175" t="e">
        <f>IF(M999="No Mapped Crop","",INDEX('Inputs_Metric 31'!$M$7:$O$26,MATCH(M999,'Inputs_Metric 31'!$G$7:$G$26,0),MATCH('Inputs_Metric 31'!$H$44,'Inputs_Metric 31'!$M$6:$O$6,0)))</f>
        <v>#N/A</v>
      </c>
      <c r="Q999" s="184" t="e">
        <f t="shared" si="49"/>
        <v>#N/A</v>
      </c>
      <c r="R999" s="184" t="e">
        <f t="shared" si="50"/>
        <v>#N/A</v>
      </c>
    </row>
    <row r="1000" spans="3:18" x14ac:dyDescent="0.25">
      <c r="C1000">
        <f t="shared" ref="C1000:C1063" si="51">IF(D1000=1,C999+1,C999)</f>
        <v>10</v>
      </c>
      <c r="D1000">
        <f>COUNTIF($F$4:F1000,F1000)</f>
        <v>815</v>
      </c>
      <c r="E1000" s="40">
        <f>'Agricultural Data'!C1000</f>
        <v>0</v>
      </c>
      <c r="F1000" s="40">
        <f>'Agricultural Data'!D1000</f>
        <v>0</v>
      </c>
      <c r="G1000" s="40">
        <f>'Agricultural Data'!E1000</f>
        <v>0</v>
      </c>
      <c r="H1000" s="38">
        <f>'Agricultural Data'!F1000</f>
        <v>0</v>
      </c>
      <c r="I1000" s="38">
        <f>'Agricultural Data'!G1000</f>
        <v>0</v>
      </c>
      <c r="J1000" s="38">
        <f>'Agricultural Data'!H1000</f>
        <v>0</v>
      </c>
      <c r="K1000" s="118">
        <f>'Agricultural Data'!I1000</f>
        <v>0</v>
      </c>
      <c r="L1000" s="121">
        <f>'Agricultural Data'!J1000</f>
        <v>0</v>
      </c>
      <c r="M1000" s="120" t="str">
        <f>IF(J1000=0,"No Data",
IF(     OR(   INDEX('Inputs_Metric 31'!$T$6:$T$141,  MATCH($J1000,'Inputs_Metric 31'!$S$6:$S$141,0))  =  "",     INDEX('Inputs_Metric 31'!$T$6:$T$141,MATCH($J1000,'Inputs_Metric 31'!$S$6:$S$141,0))="CDL_Rev"),                 "No Mapped Crop",                  INDEX('Inputs_Metric 31'!$T$6:$T$141,MATCH($J1000,'Inputs_Metric 31'!$S$6:$S$141,0)   )   )
       )</f>
        <v>No Data</v>
      </c>
      <c r="N1000" s="120" t="str">
        <f>IF(J1000=0,"No Data",
IF(   OR(     INDEX('Inputs_Metric 31'!$U$6:$U$141,MATCH($J1000,'Inputs_Metric 31'!$S$6:$S$141,0))="",     INDEX('Inputs_Metric 31'!$U$6:$U$141,MATCH($J1000,'Inputs_Metric 31'!$S$6:$S$141,0))="CDL_Rev"  ),     "No Mapped Crop",INDEX('Inputs_Metric 31'!$U$6:$U$141,MATCH($J1000,'Inputs_Metric 31'!$S$6:$S$141,0))))</f>
        <v>No Data</v>
      </c>
      <c r="O1000" s="102" t="e">
        <f>IF(N1000="No Mapped Crop","",'Inputs_Metric 31'!$H$43*INDEX('Inputs_Metric 31'!$D$6:$D$109,MATCH(CONCATENATE(N1000,H1000),'Inputs_Metric 31'!$E$6:$E$109,0)))</f>
        <v>#N/A</v>
      </c>
      <c r="P1000" s="175" t="e">
        <f>IF(M1000="No Mapped Crop","",INDEX('Inputs_Metric 31'!$M$7:$O$26,MATCH(M1000,'Inputs_Metric 31'!$G$7:$G$26,0),MATCH('Inputs_Metric 31'!$H$44,'Inputs_Metric 31'!$M$6:$O$6,0)))</f>
        <v>#N/A</v>
      </c>
      <c r="Q1000" s="184" t="e">
        <f t="shared" ref="Q1000:Q1063" si="52">IF(OR(O1000="",P1000=""),"",(K1000*$O1000*$P1000))</f>
        <v>#N/A</v>
      </c>
      <c r="R1000" s="184" t="e">
        <f t="shared" ref="R1000:R1063" si="53">IF(OR($O1000="",$P1000=""),"",(L1000*$O1000*$P1000))</f>
        <v>#N/A</v>
      </c>
    </row>
    <row r="1001" spans="3:18" x14ac:dyDescent="0.25">
      <c r="C1001">
        <f t="shared" si="51"/>
        <v>10</v>
      </c>
      <c r="D1001">
        <f>COUNTIF($F$4:F1001,F1001)</f>
        <v>816</v>
      </c>
      <c r="E1001" s="40">
        <f>'Agricultural Data'!C1001</f>
        <v>0</v>
      </c>
      <c r="F1001" s="40">
        <f>'Agricultural Data'!D1001</f>
        <v>0</v>
      </c>
      <c r="G1001" s="40">
        <f>'Agricultural Data'!E1001</f>
        <v>0</v>
      </c>
      <c r="H1001" s="38">
        <f>'Agricultural Data'!F1001</f>
        <v>0</v>
      </c>
      <c r="I1001" s="38">
        <f>'Agricultural Data'!G1001</f>
        <v>0</v>
      </c>
      <c r="J1001" s="38">
        <f>'Agricultural Data'!H1001</f>
        <v>0</v>
      </c>
      <c r="K1001" s="118">
        <f>'Agricultural Data'!I1001</f>
        <v>0</v>
      </c>
      <c r="L1001" s="121">
        <f>'Agricultural Data'!J1001</f>
        <v>0</v>
      </c>
      <c r="M1001" s="120" t="str">
        <f>IF(J1001=0,"No Data",
IF(     OR(   INDEX('Inputs_Metric 31'!$T$6:$T$141,  MATCH($J1001,'Inputs_Metric 31'!$S$6:$S$141,0))  =  "",     INDEX('Inputs_Metric 31'!$T$6:$T$141,MATCH($J1001,'Inputs_Metric 31'!$S$6:$S$141,0))="CDL_Rev"),                 "No Mapped Crop",                  INDEX('Inputs_Metric 31'!$T$6:$T$141,MATCH($J1001,'Inputs_Metric 31'!$S$6:$S$141,0)   )   )
       )</f>
        <v>No Data</v>
      </c>
      <c r="N1001" s="120" t="str">
        <f>IF(J1001=0,"No Data",
IF(   OR(     INDEX('Inputs_Metric 31'!$U$6:$U$141,MATCH($J1001,'Inputs_Metric 31'!$S$6:$S$141,0))="",     INDEX('Inputs_Metric 31'!$U$6:$U$141,MATCH($J1001,'Inputs_Metric 31'!$S$6:$S$141,0))="CDL_Rev"  ),     "No Mapped Crop",INDEX('Inputs_Metric 31'!$U$6:$U$141,MATCH($J1001,'Inputs_Metric 31'!$S$6:$S$141,0))))</f>
        <v>No Data</v>
      </c>
      <c r="O1001" s="102" t="e">
        <f>IF(N1001="No Mapped Crop","",'Inputs_Metric 31'!$H$43*INDEX('Inputs_Metric 31'!$D$6:$D$109,MATCH(CONCATENATE(N1001,H1001),'Inputs_Metric 31'!$E$6:$E$109,0)))</f>
        <v>#N/A</v>
      </c>
      <c r="P1001" s="175" t="e">
        <f>IF(M1001="No Mapped Crop","",INDEX('Inputs_Metric 31'!$M$7:$O$26,MATCH(M1001,'Inputs_Metric 31'!$G$7:$G$26,0),MATCH('Inputs_Metric 31'!$H$44,'Inputs_Metric 31'!$M$6:$O$6,0)))</f>
        <v>#N/A</v>
      </c>
      <c r="Q1001" s="184" t="e">
        <f t="shared" si="52"/>
        <v>#N/A</v>
      </c>
      <c r="R1001" s="184" t="e">
        <f t="shared" si="53"/>
        <v>#N/A</v>
      </c>
    </row>
    <row r="1002" spans="3:18" x14ac:dyDescent="0.25">
      <c r="C1002">
        <f t="shared" si="51"/>
        <v>10</v>
      </c>
      <c r="D1002">
        <f>COUNTIF($F$4:F1002,F1002)</f>
        <v>817</v>
      </c>
      <c r="E1002" s="40">
        <f>'Agricultural Data'!C1002</f>
        <v>0</v>
      </c>
      <c r="F1002" s="40">
        <f>'Agricultural Data'!D1002</f>
        <v>0</v>
      </c>
      <c r="G1002" s="40">
        <f>'Agricultural Data'!E1002</f>
        <v>0</v>
      </c>
      <c r="H1002" s="38">
        <f>'Agricultural Data'!F1002</f>
        <v>0</v>
      </c>
      <c r="I1002" s="38">
        <f>'Agricultural Data'!G1002</f>
        <v>0</v>
      </c>
      <c r="J1002" s="38">
        <f>'Agricultural Data'!H1002</f>
        <v>0</v>
      </c>
      <c r="K1002" s="118">
        <f>'Agricultural Data'!I1002</f>
        <v>0</v>
      </c>
      <c r="L1002" s="121">
        <f>'Agricultural Data'!J1002</f>
        <v>0</v>
      </c>
      <c r="M1002" s="120" t="str">
        <f>IF(J1002=0,"No Data",
IF(     OR(   INDEX('Inputs_Metric 31'!$T$6:$T$141,  MATCH($J1002,'Inputs_Metric 31'!$S$6:$S$141,0))  =  "",     INDEX('Inputs_Metric 31'!$T$6:$T$141,MATCH($J1002,'Inputs_Metric 31'!$S$6:$S$141,0))="CDL_Rev"),                 "No Mapped Crop",                  INDEX('Inputs_Metric 31'!$T$6:$T$141,MATCH($J1002,'Inputs_Metric 31'!$S$6:$S$141,0)   )   )
       )</f>
        <v>No Data</v>
      </c>
      <c r="N1002" s="120" t="str">
        <f>IF(J1002=0,"No Data",
IF(   OR(     INDEX('Inputs_Metric 31'!$U$6:$U$141,MATCH($J1002,'Inputs_Metric 31'!$S$6:$S$141,0))="",     INDEX('Inputs_Metric 31'!$U$6:$U$141,MATCH($J1002,'Inputs_Metric 31'!$S$6:$S$141,0))="CDL_Rev"  ),     "No Mapped Crop",INDEX('Inputs_Metric 31'!$U$6:$U$141,MATCH($J1002,'Inputs_Metric 31'!$S$6:$S$141,0))))</f>
        <v>No Data</v>
      </c>
      <c r="O1002" s="102" t="e">
        <f>IF(N1002="No Mapped Crop","",'Inputs_Metric 31'!$H$43*INDEX('Inputs_Metric 31'!$D$6:$D$109,MATCH(CONCATENATE(N1002,H1002),'Inputs_Metric 31'!$E$6:$E$109,0)))</f>
        <v>#N/A</v>
      </c>
      <c r="P1002" s="175" t="e">
        <f>IF(M1002="No Mapped Crop","",INDEX('Inputs_Metric 31'!$M$7:$O$26,MATCH(M1002,'Inputs_Metric 31'!$G$7:$G$26,0),MATCH('Inputs_Metric 31'!$H$44,'Inputs_Metric 31'!$M$6:$O$6,0)))</f>
        <v>#N/A</v>
      </c>
      <c r="Q1002" s="184" t="e">
        <f t="shared" si="52"/>
        <v>#N/A</v>
      </c>
      <c r="R1002" s="184" t="e">
        <f t="shared" si="53"/>
        <v>#N/A</v>
      </c>
    </row>
    <row r="1003" spans="3:18" x14ac:dyDescent="0.25">
      <c r="C1003">
        <f t="shared" si="51"/>
        <v>10</v>
      </c>
      <c r="D1003">
        <f>COUNTIF($F$4:F1003,F1003)</f>
        <v>818</v>
      </c>
      <c r="E1003" s="40">
        <f>'Agricultural Data'!C1003</f>
        <v>0</v>
      </c>
      <c r="F1003" s="40">
        <f>'Agricultural Data'!D1003</f>
        <v>0</v>
      </c>
      <c r="G1003" s="40">
        <f>'Agricultural Data'!E1003</f>
        <v>0</v>
      </c>
      <c r="H1003" s="38">
        <f>'Agricultural Data'!F1003</f>
        <v>0</v>
      </c>
      <c r="I1003" s="38">
        <f>'Agricultural Data'!G1003</f>
        <v>0</v>
      </c>
      <c r="J1003" s="38">
        <f>'Agricultural Data'!H1003</f>
        <v>0</v>
      </c>
      <c r="K1003" s="118">
        <f>'Agricultural Data'!I1003</f>
        <v>0</v>
      </c>
      <c r="L1003" s="121">
        <f>'Agricultural Data'!J1003</f>
        <v>0</v>
      </c>
      <c r="M1003" s="120" t="str">
        <f>IF(J1003=0,"No Data",
IF(     OR(   INDEX('Inputs_Metric 31'!$T$6:$T$141,  MATCH($J1003,'Inputs_Metric 31'!$S$6:$S$141,0))  =  "",     INDEX('Inputs_Metric 31'!$T$6:$T$141,MATCH($J1003,'Inputs_Metric 31'!$S$6:$S$141,0))="CDL_Rev"),                 "No Mapped Crop",                  INDEX('Inputs_Metric 31'!$T$6:$T$141,MATCH($J1003,'Inputs_Metric 31'!$S$6:$S$141,0)   )   )
       )</f>
        <v>No Data</v>
      </c>
      <c r="N1003" s="120" t="str">
        <f>IF(J1003=0,"No Data",
IF(   OR(     INDEX('Inputs_Metric 31'!$U$6:$U$141,MATCH($J1003,'Inputs_Metric 31'!$S$6:$S$141,0))="",     INDEX('Inputs_Metric 31'!$U$6:$U$141,MATCH($J1003,'Inputs_Metric 31'!$S$6:$S$141,0))="CDL_Rev"  ),     "No Mapped Crop",INDEX('Inputs_Metric 31'!$U$6:$U$141,MATCH($J1003,'Inputs_Metric 31'!$S$6:$S$141,0))))</f>
        <v>No Data</v>
      </c>
      <c r="O1003" s="102" t="e">
        <f>IF(N1003="No Mapped Crop","",'Inputs_Metric 31'!$H$43*INDEX('Inputs_Metric 31'!$D$6:$D$109,MATCH(CONCATENATE(N1003,H1003),'Inputs_Metric 31'!$E$6:$E$109,0)))</f>
        <v>#N/A</v>
      </c>
      <c r="P1003" s="175" t="e">
        <f>IF(M1003="No Mapped Crop","",INDEX('Inputs_Metric 31'!$M$7:$O$26,MATCH(M1003,'Inputs_Metric 31'!$G$7:$G$26,0),MATCH('Inputs_Metric 31'!$H$44,'Inputs_Metric 31'!$M$6:$O$6,0)))</f>
        <v>#N/A</v>
      </c>
      <c r="Q1003" s="184" t="e">
        <f t="shared" si="52"/>
        <v>#N/A</v>
      </c>
      <c r="R1003" s="184" t="e">
        <f t="shared" si="53"/>
        <v>#N/A</v>
      </c>
    </row>
    <row r="1004" spans="3:18" x14ac:dyDescent="0.25">
      <c r="C1004">
        <f t="shared" si="51"/>
        <v>10</v>
      </c>
      <c r="D1004">
        <f>COUNTIF($F$4:F1004,F1004)</f>
        <v>819</v>
      </c>
      <c r="E1004" s="40">
        <f>'Agricultural Data'!C1004</f>
        <v>0</v>
      </c>
      <c r="F1004" s="40">
        <f>'Agricultural Data'!D1004</f>
        <v>0</v>
      </c>
      <c r="G1004" s="40">
        <f>'Agricultural Data'!E1004</f>
        <v>0</v>
      </c>
      <c r="H1004" s="38">
        <f>'Agricultural Data'!F1004</f>
        <v>0</v>
      </c>
      <c r="I1004" s="38">
        <f>'Agricultural Data'!G1004</f>
        <v>0</v>
      </c>
      <c r="J1004" s="38">
        <f>'Agricultural Data'!H1004</f>
        <v>0</v>
      </c>
      <c r="K1004" s="118">
        <f>'Agricultural Data'!I1004</f>
        <v>0</v>
      </c>
      <c r="L1004" s="121">
        <f>'Agricultural Data'!J1004</f>
        <v>0</v>
      </c>
      <c r="M1004" s="120" t="str">
        <f>IF(J1004=0,"No Data",
IF(     OR(   INDEX('Inputs_Metric 31'!$T$6:$T$141,  MATCH($J1004,'Inputs_Metric 31'!$S$6:$S$141,0))  =  "",     INDEX('Inputs_Metric 31'!$T$6:$T$141,MATCH($J1004,'Inputs_Metric 31'!$S$6:$S$141,0))="CDL_Rev"),                 "No Mapped Crop",                  INDEX('Inputs_Metric 31'!$T$6:$T$141,MATCH($J1004,'Inputs_Metric 31'!$S$6:$S$141,0)   )   )
       )</f>
        <v>No Data</v>
      </c>
      <c r="N1004" s="120" t="str">
        <f>IF(J1004=0,"No Data",
IF(   OR(     INDEX('Inputs_Metric 31'!$U$6:$U$141,MATCH($J1004,'Inputs_Metric 31'!$S$6:$S$141,0))="",     INDEX('Inputs_Metric 31'!$U$6:$U$141,MATCH($J1004,'Inputs_Metric 31'!$S$6:$S$141,0))="CDL_Rev"  ),     "No Mapped Crop",INDEX('Inputs_Metric 31'!$U$6:$U$141,MATCH($J1004,'Inputs_Metric 31'!$S$6:$S$141,0))))</f>
        <v>No Data</v>
      </c>
      <c r="O1004" s="102" t="e">
        <f>IF(N1004="No Mapped Crop","",'Inputs_Metric 31'!$H$43*INDEX('Inputs_Metric 31'!$D$6:$D$109,MATCH(CONCATENATE(N1004,H1004),'Inputs_Metric 31'!$E$6:$E$109,0)))</f>
        <v>#N/A</v>
      </c>
      <c r="P1004" s="175" t="e">
        <f>IF(M1004="No Mapped Crop","",INDEX('Inputs_Metric 31'!$M$7:$O$26,MATCH(M1004,'Inputs_Metric 31'!$G$7:$G$26,0),MATCH('Inputs_Metric 31'!$H$44,'Inputs_Metric 31'!$M$6:$O$6,0)))</f>
        <v>#N/A</v>
      </c>
      <c r="Q1004" s="184" t="e">
        <f t="shared" si="52"/>
        <v>#N/A</v>
      </c>
      <c r="R1004" s="184" t="e">
        <f t="shared" si="53"/>
        <v>#N/A</v>
      </c>
    </row>
    <row r="1005" spans="3:18" x14ac:dyDescent="0.25">
      <c r="C1005">
        <f t="shared" si="51"/>
        <v>10</v>
      </c>
      <c r="D1005">
        <f>COUNTIF($F$4:F1005,F1005)</f>
        <v>820</v>
      </c>
      <c r="E1005" s="40">
        <f>'Agricultural Data'!C1005</f>
        <v>0</v>
      </c>
      <c r="F1005" s="40">
        <f>'Agricultural Data'!D1005</f>
        <v>0</v>
      </c>
      <c r="G1005" s="40">
        <f>'Agricultural Data'!E1005</f>
        <v>0</v>
      </c>
      <c r="H1005" s="38">
        <f>'Agricultural Data'!F1005</f>
        <v>0</v>
      </c>
      <c r="I1005" s="38">
        <f>'Agricultural Data'!G1005</f>
        <v>0</v>
      </c>
      <c r="J1005" s="38">
        <f>'Agricultural Data'!H1005</f>
        <v>0</v>
      </c>
      <c r="K1005" s="118">
        <f>'Agricultural Data'!I1005</f>
        <v>0</v>
      </c>
      <c r="L1005" s="121">
        <f>'Agricultural Data'!J1005</f>
        <v>0</v>
      </c>
      <c r="M1005" s="120" t="str">
        <f>IF(J1005=0,"No Data",
IF(     OR(   INDEX('Inputs_Metric 31'!$T$6:$T$141,  MATCH($J1005,'Inputs_Metric 31'!$S$6:$S$141,0))  =  "",     INDEX('Inputs_Metric 31'!$T$6:$T$141,MATCH($J1005,'Inputs_Metric 31'!$S$6:$S$141,0))="CDL_Rev"),                 "No Mapped Crop",                  INDEX('Inputs_Metric 31'!$T$6:$T$141,MATCH($J1005,'Inputs_Metric 31'!$S$6:$S$141,0)   )   )
       )</f>
        <v>No Data</v>
      </c>
      <c r="N1005" s="120" t="str">
        <f>IF(J1005=0,"No Data",
IF(   OR(     INDEX('Inputs_Metric 31'!$U$6:$U$141,MATCH($J1005,'Inputs_Metric 31'!$S$6:$S$141,0))="",     INDEX('Inputs_Metric 31'!$U$6:$U$141,MATCH($J1005,'Inputs_Metric 31'!$S$6:$S$141,0))="CDL_Rev"  ),     "No Mapped Crop",INDEX('Inputs_Metric 31'!$U$6:$U$141,MATCH($J1005,'Inputs_Metric 31'!$S$6:$S$141,0))))</f>
        <v>No Data</v>
      </c>
      <c r="O1005" s="102" t="e">
        <f>IF(N1005="No Mapped Crop","",'Inputs_Metric 31'!$H$43*INDEX('Inputs_Metric 31'!$D$6:$D$109,MATCH(CONCATENATE(N1005,H1005),'Inputs_Metric 31'!$E$6:$E$109,0)))</f>
        <v>#N/A</v>
      </c>
      <c r="P1005" s="175" t="e">
        <f>IF(M1005="No Mapped Crop","",INDEX('Inputs_Metric 31'!$M$7:$O$26,MATCH(M1005,'Inputs_Metric 31'!$G$7:$G$26,0),MATCH('Inputs_Metric 31'!$H$44,'Inputs_Metric 31'!$M$6:$O$6,0)))</f>
        <v>#N/A</v>
      </c>
      <c r="Q1005" s="184" t="e">
        <f t="shared" si="52"/>
        <v>#N/A</v>
      </c>
      <c r="R1005" s="184" t="e">
        <f t="shared" si="53"/>
        <v>#N/A</v>
      </c>
    </row>
    <row r="1006" spans="3:18" x14ac:dyDescent="0.25">
      <c r="C1006">
        <f t="shared" si="51"/>
        <v>10</v>
      </c>
      <c r="D1006">
        <f>COUNTIF($F$4:F1006,F1006)</f>
        <v>821</v>
      </c>
      <c r="E1006" s="40">
        <f>'Agricultural Data'!C1006</f>
        <v>0</v>
      </c>
      <c r="F1006" s="40">
        <f>'Agricultural Data'!D1006</f>
        <v>0</v>
      </c>
      <c r="G1006" s="40">
        <f>'Agricultural Data'!E1006</f>
        <v>0</v>
      </c>
      <c r="H1006" s="38">
        <f>'Agricultural Data'!F1006</f>
        <v>0</v>
      </c>
      <c r="I1006" s="38">
        <f>'Agricultural Data'!G1006</f>
        <v>0</v>
      </c>
      <c r="J1006" s="38">
        <f>'Agricultural Data'!H1006</f>
        <v>0</v>
      </c>
      <c r="K1006" s="118">
        <f>'Agricultural Data'!I1006</f>
        <v>0</v>
      </c>
      <c r="L1006" s="121">
        <f>'Agricultural Data'!J1006</f>
        <v>0</v>
      </c>
      <c r="M1006" s="120" t="str">
        <f>IF(J1006=0,"No Data",
IF(     OR(   INDEX('Inputs_Metric 31'!$T$6:$T$141,  MATCH($J1006,'Inputs_Metric 31'!$S$6:$S$141,0))  =  "",     INDEX('Inputs_Metric 31'!$T$6:$T$141,MATCH($J1006,'Inputs_Metric 31'!$S$6:$S$141,0))="CDL_Rev"),                 "No Mapped Crop",                  INDEX('Inputs_Metric 31'!$T$6:$T$141,MATCH($J1006,'Inputs_Metric 31'!$S$6:$S$141,0)   )   )
       )</f>
        <v>No Data</v>
      </c>
      <c r="N1006" s="120" t="str">
        <f>IF(J1006=0,"No Data",
IF(   OR(     INDEX('Inputs_Metric 31'!$U$6:$U$141,MATCH($J1006,'Inputs_Metric 31'!$S$6:$S$141,0))="",     INDEX('Inputs_Metric 31'!$U$6:$U$141,MATCH($J1006,'Inputs_Metric 31'!$S$6:$S$141,0))="CDL_Rev"  ),     "No Mapped Crop",INDEX('Inputs_Metric 31'!$U$6:$U$141,MATCH($J1006,'Inputs_Metric 31'!$S$6:$S$141,0))))</f>
        <v>No Data</v>
      </c>
      <c r="O1006" s="102" t="e">
        <f>IF(N1006="No Mapped Crop","",'Inputs_Metric 31'!$H$43*INDEX('Inputs_Metric 31'!$D$6:$D$109,MATCH(CONCATENATE(N1006,H1006),'Inputs_Metric 31'!$E$6:$E$109,0)))</f>
        <v>#N/A</v>
      </c>
      <c r="P1006" s="175" t="e">
        <f>IF(M1006="No Mapped Crop","",INDEX('Inputs_Metric 31'!$M$7:$O$26,MATCH(M1006,'Inputs_Metric 31'!$G$7:$G$26,0),MATCH('Inputs_Metric 31'!$H$44,'Inputs_Metric 31'!$M$6:$O$6,0)))</f>
        <v>#N/A</v>
      </c>
      <c r="Q1006" s="184" t="e">
        <f t="shared" si="52"/>
        <v>#N/A</v>
      </c>
      <c r="R1006" s="184" t="e">
        <f t="shared" si="53"/>
        <v>#N/A</v>
      </c>
    </row>
    <row r="1007" spans="3:18" x14ac:dyDescent="0.25">
      <c r="C1007">
        <f t="shared" si="51"/>
        <v>10</v>
      </c>
      <c r="D1007">
        <f>COUNTIF($F$4:F1007,F1007)</f>
        <v>822</v>
      </c>
      <c r="E1007" s="40">
        <f>'Agricultural Data'!C1007</f>
        <v>0</v>
      </c>
      <c r="F1007" s="40">
        <f>'Agricultural Data'!D1007</f>
        <v>0</v>
      </c>
      <c r="G1007" s="40">
        <f>'Agricultural Data'!E1007</f>
        <v>0</v>
      </c>
      <c r="H1007" s="38">
        <f>'Agricultural Data'!F1007</f>
        <v>0</v>
      </c>
      <c r="I1007" s="38">
        <f>'Agricultural Data'!G1007</f>
        <v>0</v>
      </c>
      <c r="J1007" s="38">
        <f>'Agricultural Data'!H1007</f>
        <v>0</v>
      </c>
      <c r="K1007" s="118">
        <f>'Agricultural Data'!I1007</f>
        <v>0</v>
      </c>
      <c r="L1007" s="121">
        <f>'Agricultural Data'!J1007</f>
        <v>0</v>
      </c>
      <c r="M1007" s="120" t="str">
        <f>IF(J1007=0,"No Data",
IF(     OR(   INDEX('Inputs_Metric 31'!$T$6:$T$141,  MATCH($J1007,'Inputs_Metric 31'!$S$6:$S$141,0))  =  "",     INDEX('Inputs_Metric 31'!$T$6:$T$141,MATCH($J1007,'Inputs_Metric 31'!$S$6:$S$141,0))="CDL_Rev"),                 "No Mapped Crop",                  INDEX('Inputs_Metric 31'!$T$6:$T$141,MATCH($J1007,'Inputs_Metric 31'!$S$6:$S$141,0)   )   )
       )</f>
        <v>No Data</v>
      </c>
      <c r="N1007" s="120" t="str">
        <f>IF(J1007=0,"No Data",
IF(   OR(     INDEX('Inputs_Metric 31'!$U$6:$U$141,MATCH($J1007,'Inputs_Metric 31'!$S$6:$S$141,0))="",     INDEX('Inputs_Metric 31'!$U$6:$U$141,MATCH($J1007,'Inputs_Metric 31'!$S$6:$S$141,0))="CDL_Rev"  ),     "No Mapped Crop",INDEX('Inputs_Metric 31'!$U$6:$U$141,MATCH($J1007,'Inputs_Metric 31'!$S$6:$S$141,0))))</f>
        <v>No Data</v>
      </c>
      <c r="O1007" s="102" t="e">
        <f>IF(N1007="No Mapped Crop","",'Inputs_Metric 31'!$H$43*INDEX('Inputs_Metric 31'!$D$6:$D$109,MATCH(CONCATENATE(N1007,H1007),'Inputs_Metric 31'!$E$6:$E$109,0)))</f>
        <v>#N/A</v>
      </c>
      <c r="P1007" s="175" t="e">
        <f>IF(M1007="No Mapped Crop","",INDEX('Inputs_Metric 31'!$M$7:$O$26,MATCH(M1007,'Inputs_Metric 31'!$G$7:$G$26,0),MATCH('Inputs_Metric 31'!$H$44,'Inputs_Metric 31'!$M$6:$O$6,0)))</f>
        <v>#N/A</v>
      </c>
      <c r="Q1007" s="184" t="e">
        <f t="shared" si="52"/>
        <v>#N/A</v>
      </c>
      <c r="R1007" s="184" t="e">
        <f t="shared" si="53"/>
        <v>#N/A</v>
      </c>
    </row>
    <row r="1008" spans="3:18" x14ac:dyDescent="0.25">
      <c r="C1008">
        <f t="shared" si="51"/>
        <v>10</v>
      </c>
      <c r="D1008">
        <f>COUNTIF($F$4:F1008,F1008)</f>
        <v>823</v>
      </c>
      <c r="E1008" s="40">
        <f>'Agricultural Data'!C1008</f>
        <v>0</v>
      </c>
      <c r="F1008" s="40">
        <f>'Agricultural Data'!D1008</f>
        <v>0</v>
      </c>
      <c r="G1008" s="40">
        <f>'Agricultural Data'!E1008</f>
        <v>0</v>
      </c>
      <c r="H1008" s="38">
        <f>'Agricultural Data'!F1008</f>
        <v>0</v>
      </c>
      <c r="I1008" s="38">
        <f>'Agricultural Data'!G1008</f>
        <v>0</v>
      </c>
      <c r="J1008" s="38">
        <f>'Agricultural Data'!H1008</f>
        <v>0</v>
      </c>
      <c r="K1008" s="118">
        <f>'Agricultural Data'!I1008</f>
        <v>0</v>
      </c>
      <c r="L1008" s="121">
        <f>'Agricultural Data'!J1008</f>
        <v>0</v>
      </c>
      <c r="M1008" s="120" t="str">
        <f>IF(J1008=0,"No Data",
IF(     OR(   INDEX('Inputs_Metric 31'!$T$6:$T$141,  MATCH($J1008,'Inputs_Metric 31'!$S$6:$S$141,0))  =  "",     INDEX('Inputs_Metric 31'!$T$6:$T$141,MATCH($J1008,'Inputs_Metric 31'!$S$6:$S$141,0))="CDL_Rev"),                 "No Mapped Crop",                  INDEX('Inputs_Metric 31'!$T$6:$T$141,MATCH($J1008,'Inputs_Metric 31'!$S$6:$S$141,0)   )   )
       )</f>
        <v>No Data</v>
      </c>
      <c r="N1008" s="120" t="str">
        <f>IF(J1008=0,"No Data",
IF(   OR(     INDEX('Inputs_Metric 31'!$U$6:$U$141,MATCH($J1008,'Inputs_Metric 31'!$S$6:$S$141,0))="",     INDEX('Inputs_Metric 31'!$U$6:$U$141,MATCH($J1008,'Inputs_Metric 31'!$S$6:$S$141,0))="CDL_Rev"  ),     "No Mapped Crop",INDEX('Inputs_Metric 31'!$U$6:$U$141,MATCH($J1008,'Inputs_Metric 31'!$S$6:$S$141,0))))</f>
        <v>No Data</v>
      </c>
      <c r="O1008" s="102" t="e">
        <f>IF(N1008="No Mapped Crop","",'Inputs_Metric 31'!$H$43*INDEX('Inputs_Metric 31'!$D$6:$D$109,MATCH(CONCATENATE(N1008,H1008),'Inputs_Metric 31'!$E$6:$E$109,0)))</f>
        <v>#N/A</v>
      </c>
      <c r="P1008" s="175" t="e">
        <f>IF(M1008="No Mapped Crop","",INDEX('Inputs_Metric 31'!$M$7:$O$26,MATCH(M1008,'Inputs_Metric 31'!$G$7:$G$26,0),MATCH('Inputs_Metric 31'!$H$44,'Inputs_Metric 31'!$M$6:$O$6,0)))</f>
        <v>#N/A</v>
      </c>
      <c r="Q1008" s="184" t="e">
        <f t="shared" si="52"/>
        <v>#N/A</v>
      </c>
      <c r="R1008" s="184" t="e">
        <f t="shared" si="53"/>
        <v>#N/A</v>
      </c>
    </row>
    <row r="1009" spans="3:18" x14ac:dyDescent="0.25">
      <c r="C1009">
        <f t="shared" si="51"/>
        <v>10</v>
      </c>
      <c r="D1009">
        <f>COUNTIF($F$4:F1009,F1009)</f>
        <v>824</v>
      </c>
      <c r="E1009" s="40">
        <f>'Agricultural Data'!C1009</f>
        <v>0</v>
      </c>
      <c r="F1009" s="40">
        <f>'Agricultural Data'!D1009</f>
        <v>0</v>
      </c>
      <c r="G1009" s="40">
        <f>'Agricultural Data'!E1009</f>
        <v>0</v>
      </c>
      <c r="H1009" s="38">
        <f>'Agricultural Data'!F1009</f>
        <v>0</v>
      </c>
      <c r="I1009" s="38">
        <f>'Agricultural Data'!G1009</f>
        <v>0</v>
      </c>
      <c r="J1009" s="38">
        <f>'Agricultural Data'!H1009</f>
        <v>0</v>
      </c>
      <c r="K1009" s="118">
        <f>'Agricultural Data'!I1009</f>
        <v>0</v>
      </c>
      <c r="L1009" s="121">
        <f>'Agricultural Data'!J1009</f>
        <v>0</v>
      </c>
      <c r="M1009" s="120" t="str">
        <f>IF(J1009=0,"No Data",
IF(     OR(   INDEX('Inputs_Metric 31'!$T$6:$T$141,  MATCH($J1009,'Inputs_Metric 31'!$S$6:$S$141,0))  =  "",     INDEX('Inputs_Metric 31'!$T$6:$T$141,MATCH($J1009,'Inputs_Metric 31'!$S$6:$S$141,0))="CDL_Rev"),                 "No Mapped Crop",                  INDEX('Inputs_Metric 31'!$T$6:$T$141,MATCH($J1009,'Inputs_Metric 31'!$S$6:$S$141,0)   )   )
       )</f>
        <v>No Data</v>
      </c>
      <c r="N1009" s="120" t="str">
        <f>IF(J1009=0,"No Data",
IF(   OR(     INDEX('Inputs_Metric 31'!$U$6:$U$141,MATCH($J1009,'Inputs_Metric 31'!$S$6:$S$141,0))="",     INDEX('Inputs_Metric 31'!$U$6:$U$141,MATCH($J1009,'Inputs_Metric 31'!$S$6:$S$141,0))="CDL_Rev"  ),     "No Mapped Crop",INDEX('Inputs_Metric 31'!$U$6:$U$141,MATCH($J1009,'Inputs_Metric 31'!$S$6:$S$141,0))))</f>
        <v>No Data</v>
      </c>
      <c r="O1009" s="102" t="e">
        <f>IF(N1009="No Mapped Crop","",'Inputs_Metric 31'!$H$43*INDEX('Inputs_Metric 31'!$D$6:$D$109,MATCH(CONCATENATE(N1009,H1009),'Inputs_Metric 31'!$E$6:$E$109,0)))</f>
        <v>#N/A</v>
      </c>
      <c r="P1009" s="175" t="e">
        <f>IF(M1009="No Mapped Crop","",INDEX('Inputs_Metric 31'!$M$7:$O$26,MATCH(M1009,'Inputs_Metric 31'!$G$7:$G$26,0),MATCH('Inputs_Metric 31'!$H$44,'Inputs_Metric 31'!$M$6:$O$6,0)))</f>
        <v>#N/A</v>
      </c>
      <c r="Q1009" s="184" t="e">
        <f t="shared" si="52"/>
        <v>#N/A</v>
      </c>
      <c r="R1009" s="184" t="e">
        <f t="shared" si="53"/>
        <v>#N/A</v>
      </c>
    </row>
    <row r="1010" spans="3:18" x14ac:dyDescent="0.25">
      <c r="C1010">
        <f t="shared" si="51"/>
        <v>10</v>
      </c>
      <c r="D1010">
        <f>COUNTIF($F$4:F1010,F1010)</f>
        <v>825</v>
      </c>
      <c r="E1010" s="40">
        <f>'Agricultural Data'!C1010</f>
        <v>0</v>
      </c>
      <c r="F1010" s="40">
        <f>'Agricultural Data'!D1010</f>
        <v>0</v>
      </c>
      <c r="G1010" s="40">
        <f>'Agricultural Data'!E1010</f>
        <v>0</v>
      </c>
      <c r="H1010" s="38">
        <f>'Agricultural Data'!F1010</f>
        <v>0</v>
      </c>
      <c r="I1010" s="38">
        <f>'Agricultural Data'!G1010</f>
        <v>0</v>
      </c>
      <c r="J1010" s="38">
        <f>'Agricultural Data'!H1010</f>
        <v>0</v>
      </c>
      <c r="K1010" s="118">
        <f>'Agricultural Data'!I1010</f>
        <v>0</v>
      </c>
      <c r="L1010" s="121">
        <f>'Agricultural Data'!J1010</f>
        <v>0</v>
      </c>
      <c r="M1010" s="120" t="str">
        <f>IF(J1010=0,"No Data",
IF(     OR(   INDEX('Inputs_Metric 31'!$T$6:$T$141,  MATCH($J1010,'Inputs_Metric 31'!$S$6:$S$141,0))  =  "",     INDEX('Inputs_Metric 31'!$T$6:$T$141,MATCH($J1010,'Inputs_Metric 31'!$S$6:$S$141,0))="CDL_Rev"),                 "No Mapped Crop",                  INDEX('Inputs_Metric 31'!$T$6:$T$141,MATCH($J1010,'Inputs_Metric 31'!$S$6:$S$141,0)   )   )
       )</f>
        <v>No Data</v>
      </c>
      <c r="N1010" s="120" t="str">
        <f>IF(J1010=0,"No Data",
IF(   OR(     INDEX('Inputs_Metric 31'!$U$6:$U$141,MATCH($J1010,'Inputs_Metric 31'!$S$6:$S$141,0))="",     INDEX('Inputs_Metric 31'!$U$6:$U$141,MATCH($J1010,'Inputs_Metric 31'!$S$6:$S$141,0))="CDL_Rev"  ),     "No Mapped Crop",INDEX('Inputs_Metric 31'!$U$6:$U$141,MATCH($J1010,'Inputs_Metric 31'!$S$6:$S$141,0))))</f>
        <v>No Data</v>
      </c>
      <c r="O1010" s="102" t="e">
        <f>IF(N1010="No Mapped Crop","",'Inputs_Metric 31'!$H$43*INDEX('Inputs_Metric 31'!$D$6:$D$109,MATCH(CONCATENATE(N1010,H1010),'Inputs_Metric 31'!$E$6:$E$109,0)))</f>
        <v>#N/A</v>
      </c>
      <c r="P1010" s="175" t="e">
        <f>IF(M1010="No Mapped Crop","",INDEX('Inputs_Metric 31'!$M$7:$O$26,MATCH(M1010,'Inputs_Metric 31'!$G$7:$G$26,0),MATCH('Inputs_Metric 31'!$H$44,'Inputs_Metric 31'!$M$6:$O$6,0)))</f>
        <v>#N/A</v>
      </c>
      <c r="Q1010" s="184" t="e">
        <f t="shared" si="52"/>
        <v>#N/A</v>
      </c>
      <c r="R1010" s="184" t="e">
        <f t="shared" si="53"/>
        <v>#N/A</v>
      </c>
    </row>
    <row r="1011" spans="3:18" x14ac:dyDescent="0.25">
      <c r="C1011">
        <f t="shared" si="51"/>
        <v>10</v>
      </c>
      <c r="D1011">
        <f>COUNTIF($F$4:F1011,F1011)</f>
        <v>826</v>
      </c>
      <c r="E1011" s="40">
        <f>'Agricultural Data'!C1011</f>
        <v>0</v>
      </c>
      <c r="F1011" s="40">
        <f>'Agricultural Data'!D1011</f>
        <v>0</v>
      </c>
      <c r="G1011" s="40">
        <f>'Agricultural Data'!E1011</f>
        <v>0</v>
      </c>
      <c r="H1011" s="38">
        <f>'Agricultural Data'!F1011</f>
        <v>0</v>
      </c>
      <c r="I1011" s="38">
        <f>'Agricultural Data'!G1011</f>
        <v>0</v>
      </c>
      <c r="J1011" s="38">
        <f>'Agricultural Data'!H1011</f>
        <v>0</v>
      </c>
      <c r="K1011" s="118">
        <f>'Agricultural Data'!I1011</f>
        <v>0</v>
      </c>
      <c r="L1011" s="121">
        <f>'Agricultural Data'!J1011</f>
        <v>0</v>
      </c>
      <c r="M1011" s="120" t="str">
        <f>IF(J1011=0,"No Data",
IF(     OR(   INDEX('Inputs_Metric 31'!$T$6:$T$141,  MATCH($J1011,'Inputs_Metric 31'!$S$6:$S$141,0))  =  "",     INDEX('Inputs_Metric 31'!$T$6:$T$141,MATCH($J1011,'Inputs_Metric 31'!$S$6:$S$141,0))="CDL_Rev"),                 "No Mapped Crop",                  INDEX('Inputs_Metric 31'!$T$6:$T$141,MATCH($J1011,'Inputs_Metric 31'!$S$6:$S$141,0)   )   )
       )</f>
        <v>No Data</v>
      </c>
      <c r="N1011" s="120" t="str">
        <f>IF(J1011=0,"No Data",
IF(   OR(     INDEX('Inputs_Metric 31'!$U$6:$U$141,MATCH($J1011,'Inputs_Metric 31'!$S$6:$S$141,0))="",     INDEX('Inputs_Metric 31'!$U$6:$U$141,MATCH($J1011,'Inputs_Metric 31'!$S$6:$S$141,0))="CDL_Rev"  ),     "No Mapped Crop",INDEX('Inputs_Metric 31'!$U$6:$U$141,MATCH($J1011,'Inputs_Metric 31'!$S$6:$S$141,0))))</f>
        <v>No Data</v>
      </c>
      <c r="O1011" s="102" t="e">
        <f>IF(N1011="No Mapped Crop","",'Inputs_Metric 31'!$H$43*INDEX('Inputs_Metric 31'!$D$6:$D$109,MATCH(CONCATENATE(N1011,H1011),'Inputs_Metric 31'!$E$6:$E$109,0)))</f>
        <v>#N/A</v>
      </c>
      <c r="P1011" s="175" t="e">
        <f>IF(M1011="No Mapped Crop","",INDEX('Inputs_Metric 31'!$M$7:$O$26,MATCH(M1011,'Inputs_Metric 31'!$G$7:$G$26,0),MATCH('Inputs_Metric 31'!$H$44,'Inputs_Metric 31'!$M$6:$O$6,0)))</f>
        <v>#N/A</v>
      </c>
      <c r="Q1011" s="184" t="e">
        <f t="shared" si="52"/>
        <v>#N/A</v>
      </c>
      <c r="R1011" s="184" t="e">
        <f t="shared" si="53"/>
        <v>#N/A</v>
      </c>
    </row>
    <row r="1012" spans="3:18" x14ac:dyDescent="0.25">
      <c r="C1012">
        <f t="shared" si="51"/>
        <v>10</v>
      </c>
      <c r="D1012">
        <f>COUNTIF($F$4:F1012,F1012)</f>
        <v>827</v>
      </c>
      <c r="E1012" s="40">
        <f>'Agricultural Data'!C1012</f>
        <v>0</v>
      </c>
      <c r="F1012" s="40">
        <f>'Agricultural Data'!D1012</f>
        <v>0</v>
      </c>
      <c r="G1012" s="40">
        <f>'Agricultural Data'!E1012</f>
        <v>0</v>
      </c>
      <c r="H1012" s="38">
        <f>'Agricultural Data'!F1012</f>
        <v>0</v>
      </c>
      <c r="I1012" s="38">
        <f>'Agricultural Data'!G1012</f>
        <v>0</v>
      </c>
      <c r="J1012" s="38">
        <f>'Agricultural Data'!H1012</f>
        <v>0</v>
      </c>
      <c r="K1012" s="118">
        <f>'Agricultural Data'!I1012</f>
        <v>0</v>
      </c>
      <c r="L1012" s="121">
        <f>'Agricultural Data'!J1012</f>
        <v>0</v>
      </c>
      <c r="M1012" s="120" t="str">
        <f>IF(J1012=0,"No Data",
IF(     OR(   INDEX('Inputs_Metric 31'!$T$6:$T$141,  MATCH($J1012,'Inputs_Metric 31'!$S$6:$S$141,0))  =  "",     INDEX('Inputs_Metric 31'!$T$6:$T$141,MATCH($J1012,'Inputs_Metric 31'!$S$6:$S$141,0))="CDL_Rev"),                 "No Mapped Crop",                  INDEX('Inputs_Metric 31'!$T$6:$T$141,MATCH($J1012,'Inputs_Metric 31'!$S$6:$S$141,0)   )   )
       )</f>
        <v>No Data</v>
      </c>
      <c r="N1012" s="120" t="str">
        <f>IF(J1012=0,"No Data",
IF(   OR(     INDEX('Inputs_Metric 31'!$U$6:$U$141,MATCH($J1012,'Inputs_Metric 31'!$S$6:$S$141,0))="",     INDEX('Inputs_Metric 31'!$U$6:$U$141,MATCH($J1012,'Inputs_Metric 31'!$S$6:$S$141,0))="CDL_Rev"  ),     "No Mapped Crop",INDEX('Inputs_Metric 31'!$U$6:$U$141,MATCH($J1012,'Inputs_Metric 31'!$S$6:$S$141,0))))</f>
        <v>No Data</v>
      </c>
      <c r="O1012" s="102" t="e">
        <f>IF(N1012="No Mapped Crop","",'Inputs_Metric 31'!$H$43*INDEX('Inputs_Metric 31'!$D$6:$D$109,MATCH(CONCATENATE(N1012,H1012),'Inputs_Metric 31'!$E$6:$E$109,0)))</f>
        <v>#N/A</v>
      </c>
      <c r="P1012" s="175" t="e">
        <f>IF(M1012="No Mapped Crop","",INDEX('Inputs_Metric 31'!$M$7:$O$26,MATCH(M1012,'Inputs_Metric 31'!$G$7:$G$26,0),MATCH('Inputs_Metric 31'!$H$44,'Inputs_Metric 31'!$M$6:$O$6,0)))</f>
        <v>#N/A</v>
      </c>
      <c r="Q1012" s="184" t="e">
        <f t="shared" si="52"/>
        <v>#N/A</v>
      </c>
      <c r="R1012" s="184" t="e">
        <f t="shared" si="53"/>
        <v>#N/A</v>
      </c>
    </row>
    <row r="1013" spans="3:18" x14ac:dyDescent="0.25">
      <c r="C1013">
        <f t="shared" si="51"/>
        <v>10</v>
      </c>
      <c r="D1013">
        <f>COUNTIF($F$4:F1013,F1013)</f>
        <v>828</v>
      </c>
      <c r="E1013" s="40">
        <f>'Agricultural Data'!C1013</f>
        <v>0</v>
      </c>
      <c r="F1013" s="40">
        <f>'Agricultural Data'!D1013</f>
        <v>0</v>
      </c>
      <c r="G1013" s="40">
        <f>'Agricultural Data'!E1013</f>
        <v>0</v>
      </c>
      <c r="H1013" s="38">
        <f>'Agricultural Data'!F1013</f>
        <v>0</v>
      </c>
      <c r="I1013" s="38">
        <f>'Agricultural Data'!G1013</f>
        <v>0</v>
      </c>
      <c r="J1013" s="38">
        <f>'Agricultural Data'!H1013</f>
        <v>0</v>
      </c>
      <c r="K1013" s="118">
        <f>'Agricultural Data'!I1013</f>
        <v>0</v>
      </c>
      <c r="L1013" s="121">
        <f>'Agricultural Data'!J1013</f>
        <v>0</v>
      </c>
      <c r="M1013" s="120" t="str">
        <f>IF(J1013=0,"No Data",
IF(     OR(   INDEX('Inputs_Metric 31'!$T$6:$T$141,  MATCH($J1013,'Inputs_Metric 31'!$S$6:$S$141,0))  =  "",     INDEX('Inputs_Metric 31'!$T$6:$T$141,MATCH($J1013,'Inputs_Metric 31'!$S$6:$S$141,0))="CDL_Rev"),                 "No Mapped Crop",                  INDEX('Inputs_Metric 31'!$T$6:$T$141,MATCH($J1013,'Inputs_Metric 31'!$S$6:$S$141,0)   )   )
       )</f>
        <v>No Data</v>
      </c>
      <c r="N1013" s="120" t="str">
        <f>IF(J1013=0,"No Data",
IF(   OR(     INDEX('Inputs_Metric 31'!$U$6:$U$141,MATCH($J1013,'Inputs_Metric 31'!$S$6:$S$141,0))="",     INDEX('Inputs_Metric 31'!$U$6:$U$141,MATCH($J1013,'Inputs_Metric 31'!$S$6:$S$141,0))="CDL_Rev"  ),     "No Mapped Crop",INDEX('Inputs_Metric 31'!$U$6:$U$141,MATCH($J1013,'Inputs_Metric 31'!$S$6:$S$141,0))))</f>
        <v>No Data</v>
      </c>
      <c r="O1013" s="102" t="e">
        <f>IF(N1013="No Mapped Crop","",'Inputs_Metric 31'!$H$43*INDEX('Inputs_Metric 31'!$D$6:$D$109,MATCH(CONCATENATE(N1013,H1013),'Inputs_Metric 31'!$E$6:$E$109,0)))</f>
        <v>#N/A</v>
      </c>
      <c r="P1013" s="175" t="e">
        <f>IF(M1013="No Mapped Crop","",INDEX('Inputs_Metric 31'!$M$7:$O$26,MATCH(M1013,'Inputs_Metric 31'!$G$7:$G$26,0),MATCH('Inputs_Metric 31'!$H$44,'Inputs_Metric 31'!$M$6:$O$6,0)))</f>
        <v>#N/A</v>
      </c>
      <c r="Q1013" s="184" t="e">
        <f t="shared" si="52"/>
        <v>#N/A</v>
      </c>
      <c r="R1013" s="184" t="e">
        <f t="shared" si="53"/>
        <v>#N/A</v>
      </c>
    </row>
    <row r="1014" spans="3:18" x14ac:dyDescent="0.25">
      <c r="C1014">
        <f t="shared" si="51"/>
        <v>10</v>
      </c>
      <c r="D1014">
        <f>COUNTIF($F$4:F1014,F1014)</f>
        <v>829</v>
      </c>
      <c r="E1014" s="40">
        <f>'Agricultural Data'!C1014</f>
        <v>0</v>
      </c>
      <c r="F1014" s="40">
        <f>'Agricultural Data'!D1014</f>
        <v>0</v>
      </c>
      <c r="G1014" s="40">
        <f>'Agricultural Data'!E1014</f>
        <v>0</v>
      </c>
      <c r="H1014" s="38">
        <f>'Agricultural Data'!F1014</f>
        <v>0</v>
      </c>
      <c r="I1014" s="38">
        <f>'Agricultural Data'!G1014</f>
        <v>0</v>
      </c>
      <c r="J1014" s="38">
        <f>'Agricultural Data'!H1014</f>
        <v>0</v>
      </c>
      <c r="K1014" s="118">
        <f>'Agricultural Data'!I1014</f>
        <v>0</v>
      </c>
      <c r="L1014" s="121">
        <f>'Agricultural Data'!J1014</f>
        <v>0</v>
      </c>
      <c r="M1014" s="120" t="str">
        <f>IF(J1014=0,"No Data",
IF(     OR(   INDEX('Inputs_Metric 31'!$T$6:$T$141,  MATCH($J1014,'Inputs_Metric 31'!$S$6:$S$141,0))  =  "",     INDEX('Inputs_Metric 31'!$T$6:$T$141,MATCH($J1014,'Inputs_Metric 31'!$S$6:$S$141,0))="CDL_Rev"),                 "No Mapped Crop",                  INDEX('Inputs_Metric 31'!$T$6:$T$141,MATCH($J1014,'Inputs_Metric 31'!$S$6:$S$141,0)   )   )
       )</f>
        <v>No Data</v>
      </c>
      <c r="N1014" s="120" t="str">
        <f>IF(J1014=0,"No Data",
IF(   OR(     INDEX('Inputs_Metric 31'!$U$6:$U$141,MATCH($J1014,'Inputs_Metric 31'!$S$6:$S$141,0))="",     INDEX('Inputs_Metric 31'!$U$6:$U$141,MATCH($J1014,'Inputs_Metric 31'!$S$6:$S$141,0))="CDL_Rev"  ),     "No Mapped Crop",INDEX('Inputs_Metric 31'!$U$6:$U$141,MATCH($J1014,'Inputs_Metric 31'!$S$6:$S$141,0))))</f>
        <v>No Data</v>
      </c>
      <c r="O1014" s="102" t="e">
        <f>IF(N1014="No Mapped Crop","",'Inputs_Metric 31'!$H$43*INDEX('Inputs_Metric 31'!$D$6:$D$109,MATCH(CONCATENATE(N1014,H1014),'Inputs_Metric 31'!$E$6:$E$109,0)))</f>
        <v>#N/A</v>
      </c>
      <c r="P1014" s="175" t="e">
        <f>IF(M1014="No Mapped Crop","",INDEX('Inputs_Metric 31'!$M$7:$O$26,MATCH(M1014,'Inputs_Metric 31'!$G$7:$G$26,0),MATCH('Inputs_Metric 31'!$H$44,'Inputs_Metric 31'!$M$6:$O$6,0)))</f>
        <v>#N/A</v>
      </c>
      <c r="Q1014" s="184" t="e">
        <f t="shared" si="52"/>
        <v>#N/A</v>
      </c>
      <c r="R1014" s="184" t="e">
        <f t="shared" si="53"/>
        <v>#N/A</v>
      </c>
    </row>
    <row r="1015" spans="3:18" x14ac:dyDescent="0.25">
      <c r="C1015">
        <f t="shared" si="51"/>
        <v>10</v>
      </c>
      <c r="D1015">
        <f>COUNTIF($F$4:F1015,F1015)</f>
        <v>830</v>
      </c>
      <c r="E1015" s="40">
        <f>'Agricultural Data'!C1015</f>
        <v>0</v>
      </c>
      <c r="F1015" s="40">
        <f>'Agricultural Data'!D1015</f>
        <v>0</v>
      </c>
      <c r="G1015" s="40">
        <f>'Agricultural Data'!E1015</f>
        <v>0</v>
      </c>
      <c r="H1015" s="38">
        <f>'Agricultural Data'!F1015</f>
        <v>0</v>
      </c>
      <c r="I1015" s="38">
        <f>'Agricultural Data'!G1015</f>
        <v>0</v>
      </c>
      <c r="J1015" s="38">
        <f>'Agricultural Data'!H1015</f>
        <v>0</v>
      </c>
      <c r="K1015" s="118">
        <f>'Agricultural Data'!I1015</f>
        <v>0</v>
      </c>
      <c r="L1015" s="121">
        <f>'Agricultural Data'!J1015</f>
        <v>0</v>
      </c>
      <c r="M1015" s="120" t="str">
        <f>IF(J1015=0,"No Data",
IF(     OR(   INDEX('Inputs_Metric 31'!$T$6:$T$141,  MATCH($J1015,'Inputs_Metric 31'!$S$6:$S$141,0))  =  "",     INDEX('Inputs_Metric 31'!$T$6:$T$141,MATCH($J1015,'Inputs_Metric 31'!$S$6:$S$141,0))="CDL_Rev"),                 "No Mapped Crop",                  INDEX('Inputs_Metric 31'!$T$6:$T$141,MATCH($J1015,'Inputs_Metric 31'!$S$6:$S$141,0)   )   )
       )</f>
        <v>No Data</v>
      </c>
      <c r="N1015" s="120" t="str">
        <f>IF(J1015=0,"No Data",
IF(   OR(     INDEX('Inputs_Metric 31'!$U$6:$U$141,MATCH($J1015,'Inputs_Metric 31'!$S$6:$S$141,0))="",     INDEX('Inputs_Metric 31'!$U$6:$U$141,MATCH($J1015,'Inputs_Metric 31'!$S$6:$S$141,0))="CDL_Rev"  ),     "No Mapped Crop",INDEX('Inputs_Metric 31'!$U$6:$U$141,MATCH($J1015,'Inputs_Metric 31'!$S$6:$S$141,0))))</f>
        <v>No Data</v>
      </c>
      <c r="O1015" s="102" t="e">
        <f>IF(N1015="No Mapped Crop","",'Inputs_Metric 31'!$H$43*INDEX('Inputs_Metric 31'!$D$6:$D$109,MATCH(CONCATENATE(N1015,H1015),'Inputs_Metric 31'!$E$6:$E$109,0)))</f>
        <v>#N/A</v>
      </c>
      <c r="P1015" s="175" t="e">
        <f>IF(M1015="No Mapped Crop","",INDEX('Inputs_Metric 31'!$M$7:$O$26,MATCH(M1015,'Inputs_Metric 31'!$G$7:$G$26,0),MATCH('Inputs_Metric 31'!$H$44,'Inputs_Metric 31'!$M$6:$O$6,0)))</f>
        <v>#N/A</v>
      </c>
      <c r="Q1015" s="184" t="e">
        <f t="shared" si="52"/>
        <v>#N/A</v>
      </c>
      <c r="R1015" s="184" t="e">
        <f t="shared" si="53"/>
        <v>#N/A</v>
      </c>
    </row>
    <row r="1016" spans="3:18" x14ac:dyDescent="0.25">
      <c r="C1016">
        <f t="shared" si="51"/>
        <v>10</v>
      </c>
      <c r="D1016">
        <f>COUNTIF($F$4:F1016,F1016)</f>
        <v>831</v>
      </c>
      <c r="E1016" s="40">
        <f>'Agricultural Data'!C1016</f>
        <v>0</v>
      </c>
      <c r="F1016" s="40">
        <f>'Agricultural Data'!D1016</f>
        <v>0</v>
      </c>
      <c r="G1016" s="40">
        <f>'Agricultural Data'!E1016</f>
        <v>0</v>
      </c>
      <c r="H1016" s="38">
        <f>'Agricultural Data'!F1016</f>
        <v>0</v>
      </c>
      <c r="I1016" s="38">
        <f>'Agricultural Data'!G1016</f>
        <v>0</v>
      </c>
      <c r="J1016" s="38">
        <f>'Agricultural Data'!H1016</f>
        <v>0</v>
      </c>
      <c r="K1016" s="118">
        <f>'Agricultural Data'!I1016</f>
        <v>0</v>
      </c>
      <c r="L1016" s="121">
        <f>'Agricultural Data'!J1016</f>
        <v>0</v>
      </c>
      <c r="M1016" s="120" t="str">
        <f>IF(J1016=0,"No Data",
IF(     OR(   INDEX('Inputs_Metric 31'!$T$6:$T$141,  MATCH($J1016,'Inputs_Metric 31'!$S$6:$S$141,0))  =  "",     INDEX('Inputs_Metric 31'!$T$6:$T$141,MATCH($J1016,'Inputs_Metric 31'!$S$6:$S$141,0))="CDL_Rev"),                 "No Mapped Crop",                  INDEX('Inputs_Metric 31'!$T$6:$T$141,MATCH($J1016,'Inputs_Metric 31'!$S$6:$S$141,0)   )   )
       )</f>
        <v>No Data</v>
      </c>
      <c r="N1016" s="120" t="str">
        <f>IF(J1016=0,"No Data",
IF(   OR(     INDEX('Inputs_Metric 31'!$U$6:$U$141,MATCH($J1016,'Inputs_Metric 31'!$S$6:$S$141,0))="",     INDEX('Inputs_Metric 31'!$U$6:$U$141,MATCH($J1016,'Inputs_Metric 31'!$S$6:$S$141,0))="CDL_Rev"  ),     "No Mapped Crop",INDEX('Inputs_Metric 31'!$U$6:$U$141,MATCH($J1016,'Inputs_Metric 31'!$S$6:$S$141,0))))</f>
        <v>No Data</v>
      </c>
      <c r="O1016" s="102" t="e">
        <f>IF(N1016="No Mapped Crop","",'Inputs_Metric 31'!$H$43*INDEX('Inputs_Metric 31'!$D$6:$D$109,MATCH(CONCATENATE(N1016,H1016),'Inputs_Metric 31'!$E$6:$E$109,0)))</f>
        <v>#N/A</v>
      </c>
      <c r="P1016" s="175" t="e">
        <f>IF(M1016="No Mapped Crop","",INDEX('Inputs_Metric 31'!$M$7:$O$26,MATCH(M1016,'Inputs_Metric 31'!$G$7:$G$26,0),MATCH('Inputs_Metric 31'!$H$44,'Inputs_Metric 31'!$M$6:$O$6,0)))</f>
        <v>#N/A</v>
      </c>
      <c r="Q1016" s="184" t="e">
        <f t="shared" si="52"/>
        <v>#N/A</v>
      </c>
      <c r="R1016" s="184" t="e">
        <f t="shared" si="53"/>
        <v>#N/A</v>
      </c>
    </row>
    <row r="1017" spans="3:18" x14ac:dyDescent="0.25">
      <c r="C1017">
        <f t="shared" si="51"/>
        <v>10</v>
      </c>
      <c r="D1017">
        <f>COUNTIF($F$4:F1017,F1017)</f>
        <v>832</v>
      </c>
      <c r="E1017" s="40">
        <f>'Agricultural Data'!C1017</f>
        <v>0</v>
      </c>
      <c r="F1017" s="40">
        <f>'Agricultural Data'!D1017</f>
        <v>0</v>
      </c>
      <c r="G1017" s="40">
        <f>'Agricultural Data'!E1017</f>
        <v>0</v>
      </c>
      <c r="H1017" s="38">
        <f>'Agricultural Data'!F1017</f>
        <v>0</v>
      </c>
      <c r="I1017" s="38">
        <f>'Agricultural Data'!G1017</f>
        <v>0</v>
      </c>
      <c r="J1017" s="38">
        <f>'Agricultural Data'!H1017</f>
        <v>0</v>
      </c>
      <c r="K1017" s="118">
        <f>'Agricultural Data'!I1017</f>
        <v>0</v>
      </c>
      <c r="L1017" s="121">
        <f>'Agricultural Data'!J1017</f>
        <v>0</v>
      </c>
      <c r="M1017" s="120" t="str">
        <f>IF(J1017=0,"No Data",
IF(     OR(   INDEX('Inputs_Metric 31'!$T$6:$T$141,  MATCH($J1017,'Inputs_Metric 31'!$S$6:$S$141,0))  =  "",     INDEX('Inputs_Metric 31'!$T$6:$T$141,MATCH($J1017,'Inputs_Metric 31'!$S$6:$S$141,0))="CDL_Rev"),                 "No Mapped Crop",                  INDEX('Inputs_Metric 31'!$T$6:$T$141,MATCH($J1017,'Inputs_Metric 31'!$S$6:$S$141,0)   )   )
       )</f>
        <v>No Data</v>
      </c>
      <c r="N1017" s="120" t="str">
        <f>IF(J1017=0,"No Data",
IF(   OR(     INDEX('Inputs_Metric 31'!$U$6:$U$141,MATCH($J1017,'Inputs_Metric 31'!$S$6:$S$141,0))="",     INDEX('Inputs_Metric 31'!$U$6:$U$141,MATCH($J1017,'Inputs_Metric 31'!$S$6:$S$141,0))="CDL_Rev"  ),     "No Mapped Crop",INDEX('Inputs_Metric 31'!$U$6:$U$141,MATCH($J1017,'Inputs_Metric 31'!$S$6:$S$141,0))))</f>
        <v>No Data</v>
      </c>
      <c r="O1017" s="102" t="e">
        <f>IF(N1017="No Mapped Crop","",'Inputs_Metric 31'!$H$43*INDEX('Inputs_Metric 31'!$D$6:$D$109,MATCH(CONCATENATE(N1017,H1017),'Inputs_Metric 31'!$E$6:$E$109,0)))</f>
        <v>#N/A</v>
      </c>
      <c r="P1017" s="175" t="e">
        <f>IF(M1017="No Mapped Crop","",INDEX('Inputs_Metric 31'!$M$7:$O$26,MATCH(M1017,'Inputs_Metric 31'!$G$7:$G$26,0),MATCH('Inputs_Metric 31'!$H$44,'Inputs_Metric 31'!$M$6:$O$6,0)))</f>
        <v>#N/A</v>
      </c>
      <c r="Q1017" s="184" t="e">
        <f t="shared" si="52"/>
        <v>#N/A</v>
      </c>
      <c r="R1017" s="184" t="e">
        <f t="shared" si="53"/>
        <v>#N/A</v>
      </c>
    </row>
    <row r="1018" spans="3:18" x14ac:dyDescent="0.25">
      <c r="C1018">
        <f t="shared" si="51"/>
        <v>10</v>
      </c>
      <c r="D1018">
        <f>COUNTIF($F$4:F1018,F1018)</f>
        <v>833</v>
      </c>
      <c r="E1018" s="40">
        <f>'Agricultural Data'!C1018</f>
        <v>0</v>
      </c>
      <c r="F1018" s="40">
        <f>'Agricultural Data'!D1018</f>
        <v>0</v>
      </c>
      <c r="G1018" s="40">
        <f>'Agricultural Data'!E1018</f>
        <v>0</v>
      </c>
      <c r="H1018" s="38">
        <f>'Agricultural Data'!F1018</f>
        <v>0</v>
      </c>
      <c r="I1018" s="38">
        <f>'Agricultural Data'!G1018</f>
        <v>0</v>
      </c>
      <c r="J1018" s="38">
        <f>'Agricultural Data'!H1018</f>
        <v>0</v>
      </c>
      <c r="K1018" s="118">
        <f>'Agricultural Data'!I1018</f>
        <v>0</v>
      </c>
      <c r="L1018" s="121">
        <f>'Agricultural Data'!J1018</f>
        <v>0</v>
      </c>
      <c r="M1018" s="120" t="str">
        <f>IF(J1018=0,"No Data",
IF(     OR(   INDEX('Inputs_Metric 31'!$T$6:$T$141,  MATCH($J1018,'Inputs_Metric 31'!$S$6:$S$141,0))  =  "",     INDEX('Inputs_Metric 31'!$T$6:$T$141,MATCH($J1018,'Inputs_Metric 31'!$S$6:$S$141,0))="CDL_Rev"),                 "No Mapped Crop",                  INDEX('Inputs_Metric 31'!$T$6:$T$141,MATCH($J1018,'Inputs_Metric 31'!$S$6:$S$141,0)   )   )
       )</f>
        <v>No Data</v>
      </c>
      <c r="N1018" s="120" t="str">
        <f>IF(J1018=0,"No Data",
IF(   OR(     INDEX('Inputs_Metric 31'!$U$6:$U$141,MATCH($J1018,'Inputs_Metric 31'!$S$6:$S$141,0))="",     INDEX('Inputs_Metric 31'!$U$6:$U$141,MATCH($J1018,'Inputs_Metric 31'!$S$6:$S$141,0))="CDL_Rev"  ),     "No Mapped Crop",INDEX('Inputs_Metric 31'!$U$6:$U$141,MATCH($J1018,'Inputs_Metric 31'!$S$6:$S$141,0))))</f>
        <v>No Data</v>
      </c>
      <c r="O1018" s="102" t="e">
        <f>IF(N1018="No Mapped Crop","",'Inputs_Metric 31'!$H$43*INDEX('Inputs_Metric 31'!$D$6:$D$109,MATCH(CONCATENATE(N1018,H1018),'Inputs_Metric 31'!$E$6:$E$109,0)))</f>
        <v>#N/A</v>
      </c>
      <c r="P1018" s="175" t="e">
        <f>IF(M1018="No Mapped Crop","",INDEX('Inputs_Metric 31'!$M$7:$O$26,MATCH(M1018,'Inputs_Metric 31'!$G$7:$G$26,0),MATCH('Inputs_Metric 31'!$H$44,'Inputs_Metric 31'!$M$6:$O$6,0)))</f>
        <v>#N/A</v>
      </c>
      <c r="Q1018" s="184" t="e">
        <f t="shared" si="52"/>
        <v>#N/A</v>
      </c>
      <c r="R1018" s="184" t="e">
        <f t="shared" si="53"/>
        <v>#N/A</v>
      </c>
    </row>
    <row r="1019" spans="3:18" x14ac:dyDescent="0.25">
      <c r="C1019">
        <f t="shared" si="51"/>
        <v>10</v>
      </c>
      <c r="D1019">
        <f>COUNTIF($F$4:F1019,F1019)</f>
        <v>834</v>
      </c>
      <c r="E1019" s="40">
        <f>'Agricultural Data'!C1019</f>
        <v>0</v>
      </c>
      <c r="F1019" s="40">
        <f>'Agricultural Data'!D1019</f>
        <v>0</v>
      </c>
      <c r="G1019" s="40">
        <f>'Agricultural Data'!E1019</f>
        <v>0</v>
      </c>
      <c r="H1019" s="38">
        <f>'Agricultural Data'!F1019</f>
        <v>0</v>
      </c>
      <c r="I1019" s="38">
        <f>'Agricultural Data'!G1019</f>
        <v>0</v>
      </c>
      <c r="J1019" s="38">
        <f>'Agricultural Data'!H1019</f>
        <v>0</v>
      </c>
      <c r="K1019" s="118">
        <f>'Agricultural Data'!I1019</f>
        <v>0</v>
      </c>
      <c r="L1019" s="121">
        <f>'Agricultural Data'!J1019</f>
        <v>0</v>
      </c>
      <c r="M1019" s="120" t="str">
        <f>IF(J1019=0,"No Data",
IF(     OR(   INDEX('Inputs_Metric 31'!$T$6:$T$141,  MATCH($J1019,'Inputs_Metric 31'!$S$6:$S$141,0))  =  "",     INDEX('Inputs_Metric 31'!$T$6:$T$141,MATCH($J1019,'Inputs_Metric 31'!$S$6:$S$141,0))="CDL_Rev"),                 "No Mapped Crop",                  INDEX('Inputs_Metric 31'!$T$6:$T$141,MATCH($J1019,'Inputs_Metric 31'!$S$6:$S$141,0)   )   )
       )</f>
        <v>No Data</v>
      </c>
      <c r="N1019" s="120" t="str">
        <f>IF(J1019=0,"No Data",
IF(   OR(     INDEX('Inputs_Metric 31'!$U$6:$U$141,MATCH($J1019,'Inputs_Metric 31'!$S$6:$S$141,0))="",     INDEX('Inputs_Metric 31'!$U$6:$U$141,MATCH($J1019,'Inputs_Metric 31'!$S$6:$S$141,0))="CDL_Rev"  ),     "No Mapped Crop",INDEX('Inputs_Metric 31'!$U$6:$U$141,MATCH($J1019,'Inputs_Metric 31'!$S$6:$S$141,0))))</f>
        <v>No Data</v>
      </c>
      <c r="O1019" s="102" t="e">
        <f>IF(N1019="No Mapped Crop","",'Inputs_Metric 31'!$H$43*INDEX('Inputs_Metric 31'!$D$6:$D$109,MATCH(CONCATENATE(N1019,H1019),'Inputs_Metric 31'!$E$6:$E$109,0)))</f>
        <v>#N/A</v>
      </c>
      <c r="P1019" s="175" t="e">
        <f>IF(M1019="No Mapped Crop","",INDEX('Inputs_Metric 31'!$M$7:$O$26,MATCH(M1019,'Inputs_Metric 31'!$G$7:$G$26,0),MATCH('Inputs_Metric 31'!$H$44,'Inputs_Metric 31'!$M$6:$O$6,0)))</f>
        <v>#N/A</v>
      </c>
      <c r="Q1019" s="184" t="e">
        <f t="shared" si="52"/>
        <v>#N/A</v>
      </c>
      <c r="R1019" s="184" t="e">
        <f t="shared" si="53"/>
        <v>#N/A</v>
      </c>
    </row>
    <row r="1020" spans="3:18" x14ac:dyDescent="0.25">
      <c r="C1020">
        <f t="shared" si="51"/>
        <v>10</v>
      </c>
      <c r="D1020">
        <f>COUNTIF($F$4:F1020,F1020)</f>
        <v>835</v>
      </c>
      <c r="E1020" s="40">
        <f>'Agricultural Data'!C1020</f>
        <v>0</v>
      </c>
      <c r="F1020" s="40">
        <f>'Agricultural Data'!D1020</f>
        <v>0</v>
      </c>
      <c r="G1020" s="40">
        <f>'Agricultural Data'!E1020</f>
        <v>0</v>
      </c>
      <c r="H1020" s="38">
        <f>'Agricultural Data'!F1020</f>
        <v>0</v>
      </c>
      <c r="I1020" s="38">
        <f>'Agricultural Data'!G1020</f>
        <v>0</v>
      </c>
      <c r="J1020" s="38">
        <f>'Agricultural Data'!H1020</f>
        <v>0</v>
      </c>
      <c r="K1020" s="118">
        <f>'Agricultural Data'!I1020</f>
        <v>0</v>
      </c>
      <c r="L1020" s="121">
        <f>'Agricultural Data'!J1020</f>
        <v>0</v>
      </c>
      <c r="M1020" s="120" t="str">
        <f>IF(J1020=0,"No Data",
IF(     OR(   INDEX('Inputs_Metric 31'!$T$6:$T$141,  MATCH($J1020,'Inputs_Metric 31'!$S$6:$S$141,0))  =  "",     INDEX('Inputs_Metric 31'!$T$6:$T$141,MATCH($J1020,'Inputs_Metric 31'!$S$6:$S$141,0))="CDL_Rev"),                 "No Mapped Crop",                  INDEX('Inputs_Metric 31'!$T$6:$T$141,MATCH($J1020,'Inputs_Metric 31'!$S$6:$S$141,0)   )   )
       )</f>
        <v>No Data</v>
      </c>
      <c r="N1020" s="120" t="str">
        <f>IF(J1020=0,"No Data",
IF(   OR(     INDEX('Inputs_Metric 31'!$U$6:$U$141,MATCH($J1020,'Inputs_Metric 31'!$S$6:$S$141,0))="",     INDEX('Inputs_Metric 31'!$U$6:$U$141,MATCH($J1020,'Inputs_Metric 31'!$S$6:$S$141,0))="CDL_Rev"  ),     "No Mapped Crop",INDEX('Inputs_Metric 31'!$U$6:$U$141,MATCH($J1020,'Inputs_Metric 31'!$S$6:$S$141,0))))</f>
        <v>No Data</v>
      </c>
      <c r="O1020" s="102" t="e">
        <f>IF(N1020="No Mapped Crop","",'Inputs_Metric 31'!$H$43*INDEX('Inputs_Metric 31'!$D$6:$D$109,MATCH(CONCATENATE(N1020,H1020),'Inputs_Metric 31'!$E$6:$E$109,0)))</f>
        <v>#N/A</v>
      </c>
      <c r="P1020" s="175" t="e">
        <f>IF(M1020="No Mapped Crop","",INDEX('Inputs_Metric 31'!$M$7:$O$26,MATCH(M1020,'Inputs_Metric 31'!$G$7:$G$26,0),MATCH('Inputs_Metric 31'!$H$44,'Inputs_Metric 31'!$M$6:$O$6,0)))</f>
        <v>#N/A</v>
      </c>
      <c r="Q1020" s="184" t="e">
        <f t="shared" si="52"/>
        <v>#N/A</v>
      </c>
      <c r="R1020" s="184" t="e">
        <f t="shared" si="53"/>
        <v>#N/A</v>
      </c>
    </row>
    <row r="1021" spans="3:18" x14ac:dyDescent="0.25">
      <c r="C1021">
        <f t="shared" si="51"/>
        <v>10</v>
      </c>
      <c r="D1021">
        <f>COUNTIF($F$4:F1021,F1021)</f>
        <v>836</v>
      </c>
      <c r="E1021" s="40">
        <f>'Agricultural Data'!C1021</f>
        <v>0</v>
      </c>
      <c r="F1021" s="40">
        <f>'Agricultural Data'!D1021</f>
        <v>0</v>
      </c>
      <c r="G1021" s="40">
        <f>'Agricultural Data'!E1021</f>
        <v>0</v>
      </c>
      <c r="H1021" s="38">
        <f>'Agricultural Data'!F1021</f>
        <v>0</v>
      </c>
      <c r="I1021" s="38">
        <f>'Agricultural Data'!G1021</f>
        <v>0</v>
      </c>
      <c r="J1021" s="38">
        <f>'Agricultural Data'!H1021</f>
        <v>0</v>
      </c>
      <c r="K1021" s="118">
        <f>'Agricultural Data'!I1021</f>
        <v>0</v>
      </c>
      <c r="L1021" s="121">
        <f>'Agricultural Data'!J1021</f>
        <v>0</v>
      </c>
      <c r="M1021" s="120" t="str">
        <f>IF(J1021=0,"No Data",
IF(     OR(   INDEX('Inputs_Metric 31'!$T$6:$T$141,  MATCH($J1021,'Inputs_Metric 31'!$S$6:$S$141,0))  =  "",     INDEX('Inputs_Metric 31'!$T$6:$T$141,MATCH($J1021,'Inputs_Metric 31'!$S$6:$S$141,0))="CDL_Rev"),                 "No Mapped Crop",                  INDEX('Inputs_Metric 31'!$T$6:$T$141,MATCH($J1021,'Inputs_Metric 31'!$S$6:$S$141,0)   )   )
       )</f>
        <v>No Data</v>
      </c>
      <c r="N1021" s="120" t="str">
        <f>IF(J1021=0,"No Data",
IF(   OR(     INDEX('Inputs_Metric 31'!$U$6:$U$141,MATCH($J1021,'Inputs_Metric 31'!$S$6:$S$141,0))="",     INDEX('Inputs_Metric 31'!$U$6:$U$141,MATCH($J1021,'Inputs_Metric 31'!$S$6:$S$141,0))="CDL_Rev"  ),     "No Mapped Crop",INDEX('Inputs_Metric 31'!$U$6:$U$141,MATCH($J1021,'Inputs_Metric 31'!$S$6:$S$141,0))))</f>
        <v>No Data</v>
      </c>
      <c r="O1021" s="102" t="e">
        <f>IF(N1021="No Mapped Crop","",'Inputs_Metric 31'!$H$43*INDEX('Inputs_Metric 31'!$D$6:$D$109,MATCH(CONCATENATE(N1021,H1021),'Inputs_Metric 31'!$E$6:$E$109,0)))</f>
        <v>#N/A</v>
      </c>
      <c r="P1021" s="175" t="e">
        <f>IF(M1021="No Mapped Crop","",INDEX('Inputs_Metric 31'!$M$7:$O$26,MATCH(M1021,'Inputs_Metric 31'!$G$7:$G$26,0),MATCH('Inputs_Metric 31'!$H$44,'Inputs_Metric 31'!$M$6:$O$6,0)))</f>
        <v>#N/A</v>
      </c>
      <c r="Q1021" s="184" t="e">
        <f t="shared" si="52"/>
        <v>#N/A</v>
      </c>
      <c r="R1021" s="184" t="e">
        <f t="shared" si="53"/>
        <v>#N/A</v>
      </c>
    </row>
    <row r="1022" spans="3:18" x14ac:dyDescent="0.25">
      <c r="C1022">
        <f t="shared" si="51"/>
        <v>10</v>
      </c>
      <c r="D1022">
        <f>COUNTIF($F$4:F1022,F1022)</f>
        <v>837</v>
      </c>
      <c r="E1022" s="40">
        <f>'Agricultural Data'!C1022</f>
        <v>0</v>
      </c>
      <c r="F1022" s="40">
        <f>'Agricultural Data'!D1022</f>
        <v>0</v>
      </c>
      <c r="G1022" s="40">
        <f>'Agricultural Data'!E1022</f>
        <v>0</v>
      </c>
      <c r="H1022" s="38">
        <f>'Agricultural Data'!F1022</f>
        <v>0</v>
      </c>
      <c r="I1022" s="38">
        <f>'Agricultural Data'!G1022</f>
        <v>0</v>
      </c>
      <c r="J1022" s="38">
        <f>'Agricultural Data'!H1022</f>
        <v>0</v>
      </c>
      <c r="K1022" s="118">
        <f>'Agricultural Data'!I1022</f>
        <v>0</v>
      </c>
      <c r="L1022" s="121">
        <f>'Agricultural Data'!J1022</f>
        <v>0</v>
      </c>
      <c r="M1022" s="120" t="str">
        <f>IF(J1022=0,"No Data",
IF(     OR(   INDEX('Inputs_Metric 31'!$T$6:$T$141,  MATCH($J1022,'Inputs_Metric 31'!$S$6:$S$141,0))  =  "",     INDEX('Inputs_Metric 31'!$T$6:$T$141,MATCH($J1022,'Inputs_Metric 31'!$S$6:$S$141,0))="CDL_Rev"),                 "No Mapped Crop",                  INDEX('Inputs_Metric 31'!$T$6:$T$141,MATCH($J1022,'Inputs_Metric 31'!$S$6:$S$141,0)   )   )
       )</f>
        <v>No Data</v>
      </c>
      <c r="N1022" s="120" t="str">
        <f>IF(J1022=0,"No Data",
IF(   OR(     INDEX('Inputs_Metric 31'!$U$6:$U$141,MATCH($J1022,'Inputs_Metric 31'!$S$6:$S$141,0))="",     INDEX('Inputs_Metric 31'!$U$6:$U$141,MATCH($J1022,'Inputs_Metric 31'!$S$6:$S$141,0))="CDL_Rev"  ),     "No Mapped Crop",INDEX('Inputs_Metric 31'!$U$6:$U$141,MATCH($J1022,'Inputs_Metric 31'!$S$6:$S$141,0))))</f>
        <v>No Data</v>
      </c>
      <c r="O1022" s="102" t="e">
        <f>IF(N1022="No Mapped Crop","",'Inputs_Metric 31'!$H$43*INDEX('Inputs_Metric 31'!$D$6:$D$109,MATCH(CONCATENATE(N1022,H1022),'Inputs_Metric 31'!$E$6:$E$109,0)))</f>
        <v>#N/A</v>
      </c>
      <c r="P1022" s="175" t="e">
        <f>IF(M1022="No Mapped Crop","",INDEX('Inputs_Metric 31'!$M$7:$O$26,MATCH(M1022,'Inputs_Metric 31'!$G$7:$G$26,0),MATCH('Inputs_Metric 31'!$H$44,'Inputs_Metric 31'!$M$6:$O$6,0)))</f>
        <v>#N/A</v>
      </c>
      <c r="Q1022" s="184" t="e">
        <f t="shared" si="52"/>
        <v>#N/A</v>
      </c>
      <c r="R1022" s="184" t="e">
        <f t="shared" si="53"/>
        <v>#N/A</v>
      </c>
    </row>
    <row r="1023" spans="3:18" x14ac:dyDescent="0.25">
      <c r="C1023">
        <f t="shared" si="51"/>
        <v>10</v>
      </c>
      <c r="D1023">
        <f>COUNTIF($F$4:F1023,F1023)</f>
        <v>838</v>
      </c>
      <c r="E1023" s="40">
        <f>'Agricultural Data'!C1023</f>
        <v>0</v>
      </c>
      <c r="F1023" s="40">
        <f>'Agricultural Data'!D1023</f>
        <v>0</v>
      </c>
      <c r="G1023" s="40">
        <f>'Agricultural Data'!E1023</f>
        <v>0</v>
      </c>
      <c r="H1023" s="38">
        <f>'Agricultural Data'!F1023</f>
        <v>0</v>
      </c>
      <c r="I1023" s="38">
        <f>'Agricultural Data'!G1023</f>
        <v>0</v>
      </c>
      <c r="J1023" s="38">
        <f>'Agricultural Data'!H1023</f>
        <v>0</v>
      </c>
      <c r="K1023" s="118">
        <f>'Agricultural Data'!I1023</f>
        <v>0</v>
      </c>
      <c r="L1023" s="121">
        <f>'Agricultural Data'!J1023</f>
        <v>0</v>
      </c>
      <c r="M1023" s="120" t="str">
        <f>IF(J1023=0,"No Data",
IF(     OR(   INDEX('Inputs_Metric 31'!$T$6:$T$141,  MATCH($J1023,'Inputs_Metric 31'!$S$6:$S$141,0))  =  "",     INDEX('Inputs_Metric 31'!$T$6:$T$141,MATCH($J1023,'Inputs_Metric 31'!$S$6:$S$141,0))="CDL_Rev"),                 "No Mapped Crop",                  INDEX('Inputs_Metric 31'!$T$6:$T$141,MATCH($J1023,'Inputs_Metric 31'!$S$6:$S$141,0)   )   )
       )</f>
        <v>No Data</v>
      </c>
      <c r="N1023" s="120" t="str">
        <f>IF(J1023=0,"No Data",
IF(   OR(     INDEX('Inputs_Metric 31'!$U$6:$U$141,MATCH($J1023,'Inputs_Metric 31'!$S$6:$S$141,0))="",     INDEX('Inputs_Metric 31'!$U$6:$U$141,MATCH($J1023,'Inputs_Metric 31'!$S$6:$S$141,0))="CDL_Rev"  ),     "No Mapped Crop",INDEX('Inputs_Metric 31'!$U$6:$U$141,MATCH($J1023,'Inputs_Metric 31'!$S$6:$S$141,0))))</f>
        <v>No Data</v>
      </c>
      <c r="O1023" s="102" t="e">
        <f>IF(N1023="No Mapped Crop","",'Inputs_Metric 31'!$H$43*INDEX('Inputs_Metric 31'!$D$6:$D$109,MATCH(CONCATENATE(N1023,H1023),'Inputs_Metric 31'!$E$6:$E$109,0)))</f>
        <v>#N/A</v>
      </c>
      <c r="P1023" s="175" t="e">
        <f>IF(M1023="No Mapped Crop","",INDEX('Inputs_Metric 31'!$M$7:$O$26,MATCH(M1023,'Inputs_Metric 31'!$G$7:$G$26,0),MATCH('Inputs_Metric 31'!$H$44,'Inputs_Metric 31'!$M$6:$O$6,0)))</f>
        <v>#N/A</v>
      </c>
      <c r="Q1023" s="184" t="e">
        <f t="shared" si="52"/>
        <v>#N/A</v>
      </c>
      <c r="R1023" s="184" t="e">
        <f t="shared" si="53"/>
        <v>#N/A</v>
      </c>
    </row>
    <row r="1024" spans="3:18" x14ac:dyDescent="0.25">
      <c r="C1024">
        <f t="shared" si="51"/>
        <v>10</v>
      </c>
      <c r="D1024">
        <f>COUNTIF($F$4:F1024,F1024)</f>
        <v>839</v>
      </c>
      <c r="E1024" s="40">
        <f>'Agricultural Data'!C1024</f>
        <v>0</v>
      </c>
      <c r="F1024" s="40">
        <f>'Agricultural Data'!D1024</f>
        <v>0</v>
      </c>
      <c r="G1024" s="40">
        <f>'Agricultural Data'!E1024</f>
        <v>0</v>
      </c>
      <c r="H1024" s="38">
        <f>'Agricultural Data'!F1024</f>
        <v>0</v>
      </c>
      <c r="I1024" s="38">
        <f>'Agricultural Data'!G1024</f>
        <v>0</v>
      </c>
      <c r="J1024" s="38">
        <f>'Agricultural Data'!H1024</f>
        <v>0</v>
      </c>
      <c r="K1024" s="118">
        <f>'Agricultural Data'!I1024</f>
        <v>0</v>
      </c>
      <c r="L1024" s="121">
        <f>'Agricultural Data'!J1024</f>
        <v>0</v>
      </c>
      <c r="M1024" s="120" t="str">
        <f>IF(J1024=0,"No Data",
IF(     OR(   INDEX('Inputs_Metric 31'!$T$6:$T$141,  MATCH($J1024,'Inputs_Metric 31'!$S$6:$S$141,0))  =  "",     INDEX('Inputs_Metric 31'!$T$6:$T$141,MATCH($J1024,'Inputs_Metric 31'!$S$6:$S$141,0))="CDL_Rev"),                 "No Mapped Crop",                  INDEX('Inputs_Metric 31'!$T$6:$T$141,MATCH($J1024,'Inputs_Metric 31'!$S$6:$S$141,0)   )   )
       )</f>
        <v>No Data</v>
      </c>
      <c r="N1024" s="120" t="str">
        <f>IF(J1024=0,"No Data",
IF(   OR(     INDEX('Inputs_Metric 31'!$U$6:$U$141,MATCH($J1024,'Inputs_Metric 31'!$S$6:$S$141,0))="",     INDEX('Inputs_Metric 31'!$U$6:$U$141,MATCH($J1024,'Inputs_Metric 31'!$S$6:$S$141,0))="CDL_Rev"  ),     "No Mapped Crop",INDEX('Inputs_Metric 31'!$U$6:$U$141,MATCH($J1024,'Inputs_Metric 31'!$S$6:$S$141,0))))</f>
        <v>No Data</v>
      </c>
      <c r="O1024" s="102" t="e">
        <f>IF(N1024="No Mapped Crop","",'Inputs_Metric 31'!$H$43*INDEX('Inputs_Metric 31'!$D$6:$D$109,MATCH(CONCATENATE(N1024,H1024),'Inputs_Metric 31'!$E$6:$E$109,0)))</f>
        <v>#N/A</v>
      </c>
      <c r="P1024" s="175" t="e">
        <f>IF(M1024="No Mapped Crop","",INDEX('Inputs_Metric 31'!$M$7:$O$26,MATCH(M1024,'Inputs_Metric 31'!$G$7:$G$26,0),MATCH('Inputs_Metric 31'!$H$44,'Inputs_Metric 31'!$M$6:$O$6,0)))</f>
        <v>#N/A</v>
      </c>
      <c r="Q1024" s="184" t="e">
        <f t="shared" si="52"/>
        <v>#N/A</v>
      </c>
      <c r="R1024" s="184" t="e">
        <f t="shared" si="53"/>
        <v>#N/A</v>
      </c>
    </row>
    <row r="1025" spans="3:18" x14ac:dyDescent="0.25">
      <c r="C1025">
        <f t="shared" si="51"/>
        <v>10</v>
      </c>
      <c r="D1025">
        <f>COUNTIF($F$4:F1025,F1025)</f>
        <v>840</v>
      </c>
      <c r="E1025" s="40">
        <f>'Agricultural Data'!C1025</f>
        <v>0</v>
      </c>
      <c r="F1025" s="40">
        <f>'Agricultural Data'!D1025</f>
        <v>0</v>
      </c>
      <c r="G1025" s="40">
        <f>'Agricultural Data'!E1025</f>
        <v>0</v>
      </c>
      <c r="H1025" s="38">
        <f>'Agricultural Data'!F1025</f>
        <v>0</v>
      </c>
      <c r="I1025" s="38">
        <f>'Agricultural Data'!G1025</f>
        <v>0</v>
      </c>
      <c r="J1025" s="38">
        <f>'Agricultural Data'!H1025</f>
        <v>0</v>
      </c>
      <c r="K1025" s="118">
        <f>'Agricultural Data'!I1025</f>
        <v>0</v>
      </c>
      <c r="L1025" s="121">
        <f>'Agricultural Data'!J1025</f>
        <v>0</v>
      </c>
      <c r="M1025" s="120" t="str">
        <f>IF(J1025=0,"No Data",
IF(     OR(   INDEX('Inputs_Metric 31'!$T$6:$T$141,  MATCH($J1025,'Inputs_Metric 31'!$S$6:$S$141,0))  =  "",     INDEX('Inputs_Metric 31'!$T$6:$T$141,MATCH($J1025,'Inputs_Metric 31'!$S$6:$S$141,0))="CDL_Rev"),                 "No Mapped Crop",                  INDEX('Inputs_Metric 31'!$T$6:$T$141,MATCH($J1025,'Inputs_Metric 31'!$S$6:$S$141,0)   )   )
       )</f>
        <v>No Data</v>
      </c>
      <c r="N1025" s="120" t="str">
        <f>IF(J1025=0,"No Data",
IF(   OR(     INDEX('Inputs_Metric 31'!$U$6:$U$141,MATCH($J1025,'Inputs_Metric 31'!$S$6:$S$141,0))="",     INDEX('Inputs_Metric 31'!$U$6:$U$141,MATCH($J1025,'Inputs_Metric 31'!$S$6:$S$141,0))="CDL_Rev"  ),     "No Mapped Crop",INDEX('Inputs_Metric 31'!$U$6:$U$141,MATCH($J1025,'Inputs_Metric 31'!$S$6:$S$141,0))))</f>
        <v>No Data</v>
      </c>
      <c r="O1025" s="102" t="e">
        <f>IF(N1025="No Mapped Crop","",'Inputs_Metric 31'!$H$43*INDEX('Inputs_Metric 31'!$D$6:$D$109,MATCH(CONCATENATE(N1025,H1025),'Inputs_Metric 31'!$E$6:$E$109,0)))</f>
        <v>#N/A</v>
      </c>
      <c r="P1025" s="175" t="e">
        <f>IF(M1025="No Mapped Crop","",INDEX('Inputs_Metric 31'!$M$7:$O$26,MATCH(M1025,'Inputs_Metric 31'!$G$7:$G$26,0),MATCH('Inputs_Metric 31'!$H$44,'Inputs_Metric 31'!$M$6:$O$6,0)))</f>
        <v>#N/A</v>
      </c>
      <c r="Q1025" s="184" t="e">
        <f t="shared" si="52"/>
        <v>#N/A</v>
      </c>
      <c r="R1025" s="184" t="e">
        <f t="shared" si="53"/>
        <v>#N/A</v>
      </c>
    </row>
    <row r="1026" spans="3:18" x14ac:dyDescent="0.25">
      <c r="C1026">
        <f t="shared" si="51"/>
        <v>10</v>
      </c>
      <c r="D1026">
        <f>COUNTIF($F$4:F1026,F1026)</f>
        <v>841</v>
      </c>
      <c r="E1026" s="40">
        <f>'Agricultural Data'!C1026</f>
        <v>0</v>
      </c>
      <c r="F1026" s="40">
        <f>'Agricultural Data'!D1026</f>
        <v>0</v>
      </c>
      <c r="G1026" s="40">
        <f>'Agricultural Data'!E1026</f>
        <v>0</v>
      </c>
      <c r="H1026" s="38">
        <f>'Agricultural Data'!F1026</f>
        <v>0</v>
      </c>
      <c r="I1026" s="38">
        <f>'Agricultural Data'!G1026</f>
        <v>0</v>
      </c>
      <c r="J1026" s="38">
        <f>'Agricultural Data'!H1026</f>
        <v>0</v>
      </c>
      <c r="K1026" s="118">
        <f>'Agricultural Data'!I1026</f>
        <v>0</v>
      </c>
      <c r="L1026" s="121">
        <f>'Agricultural Data'!J1026</f>
        <v>0</v>
      </c>
      <c r="M1026" s="120" t="str">
        <f>IF(J1026=0,"No Data",
IF(     OR(   INDEX('Inputs_Metric 31'!$T$6:$T$141,  MATCH($J1026,'Inputs_Metric 31'!$S$6:$S$141,0))  =  "",     INDEX('Inputs_Metric 31'!$T$6:$T$141,MATCH($J1026,'Inputs_Metric 31'!$S$6:$S$141,0))="CDL_Rev"),                 "No Mapped Crop",                  INDEX('Inputs_Metric 31'!$T$6:$T$141,MATCH($J1026,'Inputs_Metric 31'!$S$6:$S$141,0)   )   )
       )</f>
        <v>No Data</v>
      </c>
      <c r="N1026" s="120" t="str">
        <f>IF(J1026=0,"No Data",
IF(   OR(     INDEX('Inputs_Metric 31'!$U$6:$U$141,MATCH($J1026,'Inputs_Metric 31'!$S$6:$S$141,0))="",     INDEX('Inputs_Metric 31'!$U$6:$U$141,MATCH($J1026,'Inputs_Metric 31'!$S$6:$S$141,0))="CDL_Rev"  ),     "No Mapped Crop",INDEX('Inputs_Metric 31'!$U$6:$U$141,MATCH($J1026,'Inputs_Metric 31'!$S$6:$S$141,0))))</f>
        <v>No Data</v>
      </c>
      <c r="O1026" s="102" t="e">
        <f>IF(N1026="No Mapped Crop","",'Inputs_Metric 31'!$H$43*INDEX('Inputs_Metric 31'!$D$6:$D$109,MATCH(CONCATENATE(N1026,H1026),'Inputs_Metric 31'!$E$6:$E$109,0)))</f>
        <v>#N/A</v>
      </c>
      <c r="P1026" s="175" t="e">
        <f>IF(M1026="No Mapped Crop","",INDEX('Inputs_Metric 31'!$M$7:$O$26,MATCH(M1026,'Inputs_Metric 31'!$G$7:$G$26,0),MATCH('Inputs_Metric 31'!$H$44,'Inputs_Metric 31'!$M$6:$O$6,0)))</f>
        <v>#N/A</v>
      </c>
      <c r="Q1026" s="184" t="e">
        <f t="shared" si="52"/>
        <v>#N/A</v>
      </c>
      <c r="R1026" s="184" t="e">
        <f t="shared" si="53"/>
        <v>#N/A</v>
      </c>
    </row>
    <row r="1027" spans="3:18" x14ac:dyDescent="0.25">
      <c r="C1027">
        <f t="shared" si="51"/>
        <v>10</v>
      </c>
      <c r="D1027">
        <f>COUNTIF($F$4:F1027,F1027)</f>
        <v>842</v>
      </c>
      <c r="E1027" s="40">
        <f>'Agricultural Data'!C1027</f>
        <v>0</v>
      </c>
      <c r="F1027" s="40">
        <f>'Agricultural Data'!D1027</f>
        <v>0</v>
      </c>
      <c r="G1027" s="40">
        <f>'Agricultural Data'!E1027</f>
        <v>0</v>
      </c>
      <c r="H1027" s="38">
        <f>'Agricultural Data'!F1027</f>
        <v>0</v>
      </c>
      <c r="I1027" s="38">
        <f>'Agricultural Data'!G1027</f>
        <v>0</v>
      </c>
      <c r="J1027" s="38">
        <f>'Agricultural Data'!H1027</f>
        <v>0</v>
      </c>
      <c r="K1027" s="118">
        <f>'Agricultural Data'!I1027</f>
        <v>0</v>
      </c>
      <c r="L1027" s="121">
        <f>'Agricultural Data'!J1027</f>
        <v>0</v>
      </c>
      <c r="M1027" s="120" t="str">
        <f>IF(J1027=0,"No Data",
IF(     OR(   INDEX('Inputs_Metric 31'!$T$6:$T$141,  MATCH($J1027,'Inputs_Metric 31'!$S$6:$S$141,0))  =  "",     INDEX('Inputs_Metric 31'!$T$6:$T$141,MATCH($J1027,'Inputs_Metric 31'!$S$6:$S$141,0))="CDL_Rev"),                 "No Mapped Crop",                  INDEX('Inputs_Metric 31'!$T$6:$T$141,MATCH($J1027,'Inputs_Metric 31'!$S$6:$S$141,0)   )   )
       )</f>
        <v>No Data</v>
      </c>
      <c r="N1027" s="120" t="str">
        <f>IF(J1027=0,"No Data",
IF(   OR(     INDEX('Inputs_Metric 31'!$U$6:$U$141,MATCH($J1027,'Inputs_Metric 31'!$S$6:$S$141,0))="",     INDEX('Inputs_Metric 31'!$U$6:$U$141,MATCH($J1027,'Inputs_Metric 31'!$S$6:$S$141,0))="CDL_Rev"  ),     "No Mapped Crop",INDEX('Inputs_Metric 31'!$U$6:$U$141,MATCH($J1027,'Inputs_Metric 31'!$S$6:$S$141,0))))</f>
        <v>No Data</v>
      </c>
      <c r="O1027" s="102" t="e">
        <f>IF(N1027="No Mapped Crop","",'Inputs_Metric 31'!$H$43*INDEX('Inputs_Metric 31'!$D$6:$D$109,MATCH(CONCATENATE(N1027,H1027),'Inputs_Metric 31'!$E$6:$E$109,0)))</f>
        <v>#N/A</v>
      </c>
      <c r="P1027" s="175" t="e">
        <f>IF(M1027="No Mapped Crop","",INDEX('Inputs_Metric 31'!$M$7:$O$26,MATCH(M1027,'Inputs_Metric 31'!$G$7:$G$26,0),MATCH('Inputs_Metric 31'!$H$44,'Inputs_Metric 31'!$M$6:$O$6,0)))</f>
        <v>#N/A</v>
      </c>
      <c r="Q1027" s="184" t="e">
        <f t="shared" si="52"/>
        <v>#N/A</v>
      </c>
      <c r="R1027" s="184" t="e">
        <f t="shared" si="53"/>
        <v>#N/A</v>
      </c>
    </row>
    <row r="1028" spans="3:18" x14ac:dyDescent="0.25">
      <c r="C1028">
        <f t="shared" si="51"/>
        <v>10</v>
      </c>
      <c r="D1028">
        <f>COUNTIF($F$4:F1028,F1028)</f>
        <v>843</v>
      </c>
      <c r="E1028" s="40">
        <f>'Agricultural Data'!C1028</f>
        <v>0</v>
      </c>
      <c r="F1028" s="40">
        <f>'Agricultural Data'!D1028</f>
        <v>0</v>
      </c>
      <c r="G1028" s="40">
        <f>'Agricultural Data'!E1028</f>
        <v>0</v>
      </c>
      <c r="H1028" s="38">
        <f>'Agricultural Data'!F1028</f>
        <v>0</v>
      </c>
      <c r="I1028" s="38">
        <f>'Agricultural Data'!G1028</f>
        <v>0</v>
      </c>
      <c r="J1028" s="38">
        <f>'Agricultural Data'!H1028</f>
        <v>0</v>
      </c>
      <c r="K1028" s="118">
        <f>'Agricultural Data'!I1028</f>
        <v>0</v>
      </c>
      <c r="L1028" s="121">
        <f>'Agricultural Data'!J1028</f>
        <v>0</v>
      </c>
      <c r="M1028" s="120" t="str">
        <f>IF(J1028=0,"No Data",
IF(     OR(   INDEX('Inputs_Metric 31'!$T$6:$T$141,  MATCH($J1028,'Inputs_Metric 31'!$S$6:$S$141,0))  =  "",     INDEX('Inputs_Metric 31'!$T$6:$T$141,MATCH($J1028,'Inputs_Metric 31'!$S$6:$S$141,0))="CDL_Rev"),                 "No Mapped Crop",                  INDEX('Inputs_Metric 31'!$T$6:$T$141,MATCH($J1028,'Inputs_Metric 31'!$S$6:$S$141,0)   )   )
       )</f>
        <v>No Data</v>
      </c>
      <c r="N1028" s="120" t="str">
        <f>IF(J1028=0,"No Data",
IF(   OR(     INDEX('Inputs_Metric 31'!$U$6:$U$141,MATCH($J1028,'Inputs_Metric 31'!$S$6:$S$141,0))="",     INDEX('Inputs_Metric 31'!$U$6:$U$141,MATCH($J1028,'Inputs_Metric 31'!$S$6:$S$141,0))="CDL_Rev"  ),     "No Mapped Crop",INDEX('Inputs_Metric 31'!$U$6:$U$141,MATCH($J1028,'Inputs_Metric 31'!$S$6:$S$141,0))))</f>
        <v>No Data</v>
      </c>
      <c r="O1028" s="102" t="e">
        <f>IF(N1028="No Mapped Crop","",'Inputs_Metric 31'!$H$43*INDEX('Inputs_Metric 31'!$D$6:$D$109,MATCH(CONCATENATE(N1028,H1028),'Inputs_Metric 31'!$E$6:$E$109,0)))</f>
        <v>#N/A</v>
      </c>
      <c r="P1028" s="175" t="e">
        <f>IF(M1028="No Mapped Crop","",INDEX('Inputs_Metric 31'!$M$7:$O$26,MATCH(M1028,'Inputs_Metric 31'!$G$7:$G$26,0),MATCH('Inputs_Metric 31'!$H$44,'Inputs_Metric 31'!$M$6:$O$6,0)))</f>
        <v>#N/A</v>
      </c>
      <c r="Q1028" s="184" t="e">
        <f t="shared" si="52"/>
        <v>#N/A</v>
      </c>
      <c r="R1028" s="184" t="e">
        <f t="shared" si="53"/>
        <v>#N/A</v>
      </c>
    </row>
    <row r="1029" spans="3:18" x14ac:dyDescent="0.25">
      <c r="C1029">
        <f t="shared" si="51"/>
        <v>10</v>
      </c>
      <c r="D1029">
        <f>COUNTIF($F$4:F1029,F1029)</f>
        <v>844</v>
      </c>
      <c r="E1029" s="40">
        <f>'Agricultural Data'!C1029</f>
        <v>0</v>
      </c>
      <c r="F1029" s="40">
        <f>'Agricultural Data'!D1029</f>
        <v>0</v>
      </c>
      <c r="G1029" s="40">
        <f>'Agricultural Data'!E1029</f>
        <v>0</v>
      </c>
      <c r="H1029" s="38">
        <f>'Agricultural Data'!F1029</f>
        <v>0</v>
      </c>
      <c r="I1029" s="38">
        <f>'Agricultural Data'!G1029</f>
        <v>0</v>
      </c>
      <c r="J1029" s="38">
        <f>'Agricultural Data'!H1029</f>
        <v>0</v>
      </c>
      <c r="K1029" s="118">
        <f>'Agricultural Data'!I1029</f>
        <v>0</v>
      </c>
      <c r="L1029" s="121">
        <f>'Agricultural Data'!J1029</f>
        <v>0</v>
      </c>
      <c r="M1029" s="120" t="str">
        <f>IF(J1029=0,"No Data",
IF(     OR(   INDEX('Inputs_Metric 31'!$T$6:$T$141,  MATCH($J1029,'Inputs_Metric 31'!$S$6:$S$141,0))  =  "",     INDEX('Inputs_Metric 31'!$T$6:$T$141,MATCH($J1029,'Inputs_Metric 31'!$S$6:$S$141,0))="CDL_Rev"),                 "No Mapped Crop",                  INDEX('Inputs_Metric 31'!$T$6:$T$141,MATCH($J1029,'Inputs_Metric 31'!$S$6:$S$141,0)   )   )
       )</f>
        <v>No Data</v>
      </c>
      <c r="N1029" s="120" t="str">
        <f>IF(J1029=0,"No Data",
IF(   OR(     INDEX('Inputs_Metric 31'!$U$6:$U$141,MATCH($J1029,'Inputs_Metric 31'!$S$6:$S$141,0))="",     INDEX('Inputs_Metric 31'!$U$6:$U$141,MATCH($J1029,'Inputs_Metric 31'!$S$6:$S$141,0))="CDL_Rev"  ),     "No Mapped Crop",INDEX('Inputs_Metric 31'!$U$6:$U$141,MATCH($J1029,'Inputs_Metric 31'!$S$6:$S$141,0))))</f>
        <v>No Data</v>
      </c>
      <c r="O1029" s="102" t="e">
        <f>IF(N1029="No Mapped Crop","",'Inputs_Metric 31'!$H$43*INDEX('Inputs_Metric 31'!$D$6:$D$109,MATCH(CONCATENATE(N1029,H1029),'Inputs_Metric 31'!$E$6:$E$109,0)))</f>
        <v>#N/A</v>
      </c>
      <c r="P1029" s="175" t="e">
        <f>IF(M1029="No Mapped Crop","",INDEX('Inputs_Metric 31'!$M$7:$O$26,MATCH(M1029,'Inputs_Metric 31'!$G$7:$G$26,0),MATCH('Inputs_Metric 31'!$H$44,'Inputs_Metric 31'!$M$6:$O$6,0)))</f>
        <v>#N/A</v>
      </c>
      <c r="Q1029" s="184" t="e">
        <f t="shared" si="52"/>
        <v>#N/A</v>
      </c>
      <c r="R1029" s="184" t="e">
        <f t="shared" si="53"/>
        <v>#N/A</v>
      </c>
    </row>
    <row r="1030" spans="3:18" x14ac:dyDescent="0.25">
      <c r="C1030">
        <f t="shared" si="51"/>
        <v>10</v>
      </c>
      <c r="D1030">
        <f>COUNTIF($F$4:F1030,F1030)</f>
        <v>845</v>
      </c>
      <c r="E1030" s="40">
        <f>'Agricultural Data'!C1030</f>
        <v>0</v>
      </c>
      <c r="F1030" s="40">
        <f>'Agricultural Data'!D1030</f>
        <v>0</v>
      </c>
      <c r="G1030" s="40">
        <f>'Agricultural Data'!E1030</f>
        <v>0</v>
      </c>
      <c r="H1030" s="38">
        <f>'Agricultural Data'!F1030</f>
        <v>0</v>
      </c>
      <c r="I1030" s="38">
        <f>'Agricultural Data'!G1030</f>
        <v>0</v>
      </c>
      <c r="J1030" s="38">
        <f>'Agricultural Data'!H1030</f>
        <v>0</v>
      </c>
      <c r="K1030" s="118">
        <f>'Agricultural Data'!I1030</f>
        <v>0</v>
      </c>
      <c r="L1030" s="121">
        <f>'Agricultural Data'!J1030</f>
        <v>0</v>
      </c>
      <c r="M1030" s="120" t="str">
        <f>IF(J1030=0,"No Data",
IF(     OR(   INDEX('Inputs_Metric 31'!$T$6:$T$141,  MATCH($J1030,'Inputs_Metric 31'!$S$6:$S$141,0))  =  "",     INDEX('Inputs_Metric 31'!$T$6:$T$141,MATCH($J1030,'Inputs_Metric 31'!$S$6:$S$141,0))="CDL_Rev"),                 "No Mapped Crop",                  INDEX('Inputs_Metric 31'!$T$6:$T$141,MATCH($J1030,'Inputs_Metric 31'!$S$6:$S$141,0)   )   )
       )</f>
        <v>No Data</v>
      </c>
      <c r="N1030" s="120" t="str">
        <f>IF(J1030=0,"No Data",
IF(   OR(     INDEX('Inputs_Metric 31'!$U$6:$U$141,MATCH($J1030,'Inputs_Metric 31'!$S$6:$S$141,0))="",     INDEX('Inputs_Metric 31'!$U$6:$U$141,MATCH($J1030,'Inputs_Metric 31'!$S$6:$S$141,0))="CDL_Rev"  ),     "No Mapped Crop",INDEX('Inputs_Metric 31'!$U$6:$U$141,MATCH($J1030,'Inputs_Metric 31'!$S$6:$S$141,0))))</f>
        <v>No Data</v>
      </c>
      <c r="O1030" s="102" t="e">
        <f>IF(N1030="No Mapped Crop","",'Inputs_Metric 31'!$H$43*INDEX('Inputs_Metric 31'!$D$6:$D$109,MATCH(CONCATENATE(N1030,H1030),'Inputs_Metric 31'!$E$6:$E$109,0)))</f>
        <v>#N/A</v>
      </c>
      <c r="P1030" s="175" t="e">
        <f>IF(M1030="No Mapped Crop","",INDEX('Inputs_Metric 31'!$M$7:$O$26,MATCH(M1030,'Inputs_Metric 31'!$G$7:$G$26,0),MATCH('Inputs_Metric 31'!$H$44,'Inputs_Metric 31'!$M$6:$O$6,0)))</f>
        <v>#N/A</v>
      </c>
      <c r="Q1030" s="184" t="e">
        <f t="shared" si="52"/>
        <v>#N/A</v>
      </c>
      <c r="R1030" s="184" t="e">
        <f t="shared" si="53"/>
        <v>#N/A</v>
      </c>
    </row>
    <row r="1031" spans="3:18" x14ac:dyDescent="0.25">
      <c r="C1031">
        <f t="shared" si="51"/>
        <v>10</v>
      </c>
      <c r="D1031">
        <f>COUNTIF($F$4:F1031,F1031)</f>
        <v>846</v>
      </c>
      <c r="E1031" s="40">
        <f>'Agricultural Data'!C1031</f>
        <v>0</v>
      </c>
      <c r="F1031" s="40">
        <f>'Agricultural Data'!D1031</f>
        <v>0</v>
      </c>
      <c r="G1031" s="40">
        <f>'Agricultural Data'!E1031</f>
        <v>0</v>
      </c>
      <c r="H1031" s="38">
        <f>'Agricultural Data'!F1031</f>
        <v>0</v>
      </c>
      <c r="I1031" s="38">
        <f>'Agricultural Data'!G1031</f>
        <v>0</v>
      </c>
      <c r="J1031" s="38">
        <f>'Agricultural Data'!H1031</f>
        <v>0</v>
      </c>
      <c r="K1031" s="118">
        <f>'Agricultural Data'!I1031</f>
        <v>0</v>
      </c>
      <c r="L1031" s="121">
        <f>'Agricultural Data'!J1031</f>
        <v>0</v>
      </c>
      <c r="M1031" s="120" t="str">
        <f>IF(J1031=0,"No Data",
IF(     OR(   INDEX('Inputs_Metric 31'!$T$6:$T$141,  MATCH($J1031,'Inputs_Metric 31'!$S$6:$S$141,0))  =  "",     INDEX('Inputs_Metric 31'!$T$6:$T$141,MATCH($J1031,'Inputs_Metric 31'!$S$6:$S$141,0))="CDL_Rev"),                 "No Mapped Crop",                  INDEX('Inputs_Metric 31'!$T$6:$T$141,MATCH($J1031,'Inputs_Metric 31'!$S$6:$S$141,0)   )   )
       )</f>
        <v>No Data</v>
      </c>
      <c r="N1031" s="120" t="str">
        <f>IF(J1031=0,"No Data",
IF(   OR(     INDEX('Inputs_Metric 31'!$U$6:$U$141,MATCH($J1031,'Inputs_Metric 31'!$S$6:$S$141,0))="",     INDEX('Inputs_Metric 31'!$U$6:$U$141,MATCH($J1031,'Inputs_Metric 31'!$S$6:$S$141,0))="CDL_Rev"  ),     "No Mapped Crop",INDEX('Inputs_Metric 31'!$U$6:$U$141,MATCH($J1031,'Inputs_Metric 31'!$S$6:$S$141,0))))</f>
        <v>No Data</v>
      </c>
      <c r="O1031" s="102" t="e">
        <f>IF(N1031="No Mapped Crop","",'Inputs_Metric 31'!$H$43*INDEX('Inputs_Metric 31'!$D$6:$D$109,MATCH(CONCATENATE(N1031,H1031),'Inputs_Metric 31'!$E$6:$E$109,0)))</f>
        <v>#N/A</v>
      </c>
      <c r="P1031" s="175" t="e">
        <f>IF(M1031="No Mapped Crop","",INDEX('Inputs_Metric 31'!$M$7:$O$26,MATCH(M1031,'Inputs_Metric 31'!$G$7:$G$26,0),MATCH('Inputs_Metric 31'!$H$44,'Inputs_Metric 31'!$M$6:$O$6,0)))</f>
        <v>#N/A</v>
      </c>
      <c r="Q1031" s="184" t="e">
        <f t="shared" si="52"/>
        <v>#N/A</v>
      </c>
      <c r="R1031" s="184" t="e">
        <f t="shared" si="53"/>
        <v>#N/A</v>
      </c>
    </row>
    <row r="1032" spans="3:18" x14ac:dyDescent="0.25">
      <c r="C1032">
        <f t="shared" si="51"/>
        <v>10</v>
      </c>
      <c r="D1032">
        <f>COUNTIF($F$4:F1032,F1032)</f>
        <v>847</v>
      </c>
      <c r="E1032" s="40">
        <f>'Agricultural Data'!C1032</f>
        <v>0</v>
      </c>
      <c r="F1032" s="40">
        <f>'Agricultural Data'!D1032</f>
        <v>0</v>
      </c>
      <c r="G1032" s="40">
        <f>'Agricultural Data'!E1032</f>
        <v>0</v>
      </c>
      <c r="H1032" s="38">
        <f>'Agricultural Data'!F1032</f>
        <v>0</v>
      </c>
      <c r="I1032" s="38">
        <f>'Agricultural Data'!G1032</f>
        <v>0</v>
      </c>
      <c r="J1032" s="38">
        <f>'Agricultural Data'!H1032</f>
        <v>0</v>
      </c>
      <c r="K1032" s="118">
        <f>'Agricultural Data'!I1032</f>
        <v>0</v>
      </c>
      <c r="L1032" s="121">
        <f>'Agricultural Data'!J1032</f>
        <v>0</v>
      </c>
      <c r="M1032" s="120" t="str">
        <f>IF(J1032=0,"No Data",
IF(     OR(   INDEX('Inputs_Metric 31'!$T$6:$T$141,  MATCH($J1032,'Inputs_Metric 31'!$S$6:$S$141,0))  =  "",     INDEX('Inputs_Metric 31'!$T$6:$T$141,MATCH($J1032,'Inputs_Metric 31'!$S$6:$S$141,0))="CDL_Rev"),                 "No Mapped Crop",                  INDEX('Inputs_Metric 31'!$T$6:$T$141,MATCH($J1032,'Inputs_Metric 31'!$S$6:$S$141,0)   )   )
       )</f>
        <v>No Data</v>
      </c>
      <c r="N1032" s="120" t="str">
        <f>IF(J1032=0,"No Data",
IF(   OR(     INDEX('Inputs_Metric 31'!$U$6:$U$141,MATCH($J1032,'Inputs_Metric 31'!$S$6:$S$141,0))="",     INDEX('Inputs_Metric 31'!$U$6:$U$141,MATCH($J1032,'Inputs_Metric 31'!$S$6:$S$141,0))="CDL_Rev"  ),     "No Mapped Crop",INDEX('Inputs_Metric 31'!$U$6:$U$141,MATCH($J1032,'Inputs_Metric 31'!$S$6:$S$141,0))))</f>
        <v>No Data</v>
      </c>
      <c r="O1032" s="102" t="e">
        <f>IF(N1032="No Mapped Crop","",'Inputs_Metric 31'!$H$43*INDEX('Inputs_Metric 31'!$D$6:$D$109,MATCH(CONCATENATE(N1032,H1032),'Inputs_Metric 31'!$E$6:$E$109,0)))</f>
        <v>#N/A</v>
      </c>
      <c r="P1032" s="175" t="e">
        <f>IF(M1032="No Mapped Crop","",INDEX('Inputs_Metric 31'!$M$7:$O$26,MATCH(M1032,'Inputs_Metric 31'!$G$7:$G$26,0),MATCH('Inputs_Metric 31'!$H$44,'Inputs_Metric 31'!$M$6:$O$6,0)))</f>
        <v>#N/A</v>
      </c>
      <c r="Q1032" s="184" t="e">
        <f t="shared" si="52"/>
        <v>#N/A</v>
      </c>
      <c r="R1032" s="184" t="e">
        <f t="shared" si="53"/>
        <v>#N/A</v>
      </c>
    </row>
    <row r="1033" spans="3:18" x14ac:dyDescent="0.25">
      <c r="C1033">
        <f t="shared" si="51"/>
        <v>10</v>
      </c>
      <c r="D1033">
        <f>COUNTIF($F$4:F1033,F1033)</f>
        <v>848</v>
      </c>
      <c r="E1033" s="40">
        <f>'Agricultural Data'!C1033</f>
        <v>0</v>
      </c>
      <c r="F1033" s="40">
        <f>'Agricultural Data'!D1033</f>
        <v>0</v>
      </c>
      <c r="G1033" s="40">
        <f>'Agricultural Data'!E1033</f>
        <v>0</v>
      </c>
      <c r="H1033" s="38">
        <f>'Agricultural Data'!F1033</f>
        <v>0</v>
      </c>
      <c r="I1033" s="38">
        <f>'Agricultural Data'!G1033</f>
        <v>0</v>
      </c>
      <c r="J1033" s="38">
        <f>'Agricultural Data'!H1033</f>
        <v>0</v>
      </c>
      <c r="K1033" s="118">
        <f>'Agricultural Data'!I1033</f>
        <v>0</v>
      </c>
      <c r="L1033" s="121">
        <f>'Agricultural Data'!J1033</f>
        <v>0</v>
      </c>
      <c r="M1033" s="120" t="str">
        <f>IF(J1033=0,"No Data",
IF(     OR(   INDEX('Inputs_Metric 31'!$T$6:$T$141,  MATCH($J1033,'Inputs_Metric 31'!$S$6:$S$141,0))  =  "",     INDEX('Inputs_Metric 31'!$T$6:$T$141,MATCH($J1033,'Inputs_Metric 31'!$S$6:$S$141,0))="CDL_Rev"),                 "No Mapped Crop",                  INDEX('Inputs_Metric 31'!$T$6:$T$141,MATCH($J1033,'Inputs_Metric 31'!$S$6:$S$141,0)   )   )
       )</f>
        <v>No Data</v>
      </c>
      <c r="N1033" s="120" t="str">
        <f>IF(J1033=0,"No Data",
IF(   OR(     INDEX('Inputs_Metric 31'!$U$6:$U$141,MATCH($J1033,'Inputs_Metric 31'!$S$6:$S$141,0))="",     INDEX('Inputs_Metric 31'!$U$6:$U$141,MATCH($J1033,'Inputs_Metric 31'!$S$6:$S$141,0))="CDL_Rev"  ),     "No Mapped Crop",INDEX('Inputs_Metric 31'!$U$6:$U$141,MATCH($J1033,'Inputs_Metric 31'!$S$6:$S$141,0))))</f>
        <v>No Data</v>
      </c>
      <c r="O1033" s="102" t="e">
        <f>IF(N1033="No Mapped Crop","",'Inputs_Metric 31'!$H$43*INDEX('Inputs_Metric 31'!$D$6:$D$109,MATCH(CONCATENATE(N1033,H1033),'Inputs_Metric 31'!$E$6:$E$109,0)))</f>
        <v>#N/A</v>
      </c>
      <c r="P1033" s="175" t="e">
        <f>IF(M1033="No Mapped Crop","",INDEX('Inputs_Metric 31'!$M$7:$O$26,MATCH(M1033,'Inputs_Metric 31'!$G$7:$G$26,0),MATCH('Inputs_Metric 31'!$H$44,'Inputs_Metric 31'!$M$6:$O$6,0)))</f>
        <v>#N/A</v>
      </c>
      <c r="Q1033" s="184" t="e">
        <f t="shared" si="52"/>
        <v>#N/A</v>
      </c>
      <c r="R1033" s="184" t="e">
        <f t="shared" si="53"/>
        <v>#N/A</v>
      </c>
    </row>
    <row r="1034" spans="3:18" x14ac:dyDescent="0.25">
      <c r="C1034">
        <f t="shared" si="51"/>
        <v>10</v>
      </c>
      <c r="D1034">
        <f>COUNTIF($F$4:F1034,F1034)</f>
        <v>849</v>
      </c>
      <c r="E1034" s="40">
        <f>'Agricultural Data'!C1034</f>
        <v>0</v>
      </c>
      <c r="F1034" s="40">
        <f>'Agricultural Data'!D1034</f>
        <v>0</v>
      </c>
      <c r="G1034" s="40">
        <f>'Agricultural Data'!E1034</f>
        <v>0</v>
      </c>
      <c r="H1034" s="38">
        <f>'Agricultural Data'!F1034</f>
        <v>0</v>
      </c>
      <c r="I1034" s="38">
        <f>'Agricultural Data'!G1034</f>
        <v>0</v>
      </c>
      <c r="J1034" s="38">
        <f>'Agricultural Data'!H1034</f>
        <v>0</v>
      </c>
      <c r="K1034" s="118">
        <f>'Agricultural Data'!I1034</f>
        <v>0</v>
      </c>
      <c r="L1034" s="121">
        <f>'Agricultural Data'!J1034</f>
        <v>0</v>
      </c>
      <c r="M1034" s="120" t="str">
        <f>IF(J1034=0,"No Data",
IF(     OR(   INDEX('Inputs_Metric 31'!$T$6:$T$141,  MATCH($J1034,'Inputs_Metric 31'!$S$6:$S$141,0))  =  "",     INDEX('Inputs_Metric 31'!$T$6:$T$141,MATCH($J1034,'Inputs_Metric 31'!$S$6:$S$141,0))="CDL_Rev"),                 "No Mapped Crop",                  INDEX('Inputs_Metric 31'!$T$6:$T$141,MATCH($J1034,'Inputs_Metric 31'!$S$6:$S$141,0)   )   )
       )</f>
        <v>No Data</v>
      </c>
      <c r="N1034" s="120" t="str">
        <f>IF(J1034=0,"No Data",
IF(   OR(     INDEX('Inputs_Metric 31'!$U$6:$U$141,MATCH($J1034,'Inputs_Metric 31'!$S$6:$S$141,0))="",     INDEX('Inputs_Metric 31'!$U$6:$U$141,MATCH($J1034,'Inputs_Metric 31'!$S$6:$S$141,0))="CDL_Rev"  ),     "No Mapped Crop",INDEX('Inputs_Metric 31'!$U$6:$U$141,MATCH($J1034,'Inputs_Metric 31'!$S$6:$S$141,0))))</f>
        <v>No Data</v>
      </c>
      <c r="O1034" s="102" t="e">
        <f>IF(N1034="No Mapped Crop","",'Inputs_Metric 31'!$H$43*INDEX('Inputs_Metric 31'!$D$6:$D$109,MATCH(CONCATENATE(N1034,H1034),'Inputs_Metric 31'!$E$6:$E$109,0)))</f>
        <v>#N/A</v>
      </c>
      <c r="P1034" s="175" t="e">
        <f>IF(M1034="No Mapped Crop","",INDEX('Inputs_Metric 31'!$M$7:$O$26,MATCH(M1034,'Inputs_Metric 31'!$G$7:$G$26,0),MATCH('Inputs_Metric 31'!$H$44,'Inputs_Metric 31'!$M$6:$O$6,0)))</f>
        <v>#N/A</v>
      </c>
      <c r="Q1034" s="184" t="e">
        <f t="shared" si="52"/>
        <v>#N/A</v>
      </c>
      <c r="R1034" s="184" t="e">
        <f t="shared" si="53"/>
        <v>#N/A</v>
      </c>
    </row>
    <row r="1035" spans="3:18" x14ac:dyDescent="0.25">
      <c r="C1035">
        <f t="shared" si="51"/>
        <v>10</v>
      </c>
      <c r="D1035">
        <f>COUNTIF($F$4:F1035,F1035)</f>
        <v>850</v>
      </c>
      <c r="E1035" s="40">
        <f>'Agricultural Data'!C1035</f>
        <v>0</v>
      </c>
      <c r="F1035" s="40">
        <f>'Agricultural Data'!D1035</f>
        <v>0</v>
      </c>
      <c r="G1035" s="40">
        <f>'Agricultural Data'!E1035</f>
        <v>0</v>
      </c>
      <c r="H1035" s="38">
        <f>'Agricultural Data'!F1035</f>
        <v>0</v>
      </c>
      <c r="I1035" s="38">
        <f>'Agricultural Data'!G1035</f>
        <v>0</v>
      </c>
      <c r="J1035" s="38">
        <f>'Agricultural Data'!H1035</f>
        <v>0</v>
      </c>
      <c r="K1035" s="118">
        <f>'Agricultural Data'!I1035</f>
        <v>0</v>
      </c>
      <c r="L1035" s="121">
        <f>'Agricultural Data'!J1035</f>
        <v>0</v>
      </c>
      <c r="M1035" s="120" t="str">
        <f>IF(J1035=0,"No Data",
IF(     OR(   INDEX('Inputs_Metric 31'!$T$6:$T$141,  MATCH($J1035,'Inputs_Metric 31'!$S$6:$S$141,0))  =  "",     INDEX('Inputs_Metric 31'!$T$6:$T$141,MATCH($J1035,'Inputs_Metric 31'!$S$6:$S$141,0))="CDL_Rev"),                 "No Mapped Crop",                  INDEX('Inputs_Metric 31'!$T$6:$T$141,MATCH($J1035,'Inputs_Metric 31'!$S$6:$S$141,0)   )   )
       )</f>
        <v>No Data</v>
      </c>
      <c r="N1035" s="120" t="str">
        <f>IF(J1035=0,"No Data",
IF(   OR(     INDEX('Inputs_Metric 31'!$U$6:$U$141,MATCH($J1035,'Inputs_Metric 31'!$S$6:$S$141,0))="",     INDEX('Inputs_Metric 31'!$U$6:$U$141,MATCH($J1035,'Inputs_Metric 31'!$S$6:$S$141,0))="CDL_Rev"  ),     "No Mapped Crop",INDEX('Inputs_Metric 31'!$U$6:$U$141,MATCH($J1035,'Inputs_Metric 31'!$S$6:$S$141,0))))</f>
        <v>No Data</v>
      </c>
      <c r="O1035" s="102" t="e">
        <f>IF(N1035="No Mapped Crop","",'Inputs_Metric 31'!$H$43*INDEX('Inputs_Metric 31'!$D$6:$D$109,MATCH(CONCATENATE(N1035,H1035),'Inputs_Metric 31'!$E$6:$E$109,0)))</f>
        <v>#N/A</v>
      </c>
      <c r="P1035" s="175" t="e">
        <f>IF(M1035="No Mapped Crop","",INDEX('Inputs_Metric 31'!$M$7:$O$26,MATCH(M1035,'Inputs_Metric 31'!$G$7:$G$26,0),MATCH('Inputs_Metric 31'!$H$44,'Inputs_Metric 31'!$M$6:$O$6,0)))</f>
        <v>#N/A</v>
      </c>
      <c r="Q1035" s="184" t="e">
        <f t="shared" si="52"/>
        <v>#N/A</v>
      </c>
      <c r="R1035" s="184" t="e">
        <f t="shared" si="53"/>
        <v>#N/A</v>
      </c>
    </row>
    <row r="1036" spans="3:18" x14ac:dyDescent="0.25">
      <c r="C1036">
        <f t="shared" si="51"/>
        <v>10</v>
      </c>
      <c r="D1036">
        <f>COUNTIF($F$4:F1036,F1036)</f>
        <v>851</v>
      </c>
      <c r="E1036" s="40">
        <f>'Agricultural Data'!C1036</f>
        <v>0</v>
      </c>
      <c r="F1036" s="40">
        <f>'Agricultural Data'!D1036</f>
        <v>0</v>
      </c>
      <c r="G1036" s="40">
        <f>'Agricultural Data'!E1036</f>
        <v>0</v>
      </c>
      <c r="H1036" s="38">
        <f>'Agricultural Data'!F1036</f>
        <v>0</v>
      </c>
      <c r="I1036" s="38">
        <f>'Agricultural Data'!G1036</f>
        <v>0</v>
      </c>
      <c r="J1036" s="38">
        <f>'Agricultural Data'!H1036</f>
        <v>0</v>
      </c>
      <c r="K1036" s="118">
        <f>'Agricultural Data'!I1036</f>
        <v>0</v>
      </c>
      <c r="L1036" s="121">
        <f>'Agricultural Data'!J1036</f>
        <v>0</v>
      </c>
      <c r="M1036" s="120" t="str">
        <f>IF(J1036=0,"No Data",
IF(     OR(   INDEX('Inputs_Metric 31'!$T$6:$T$141,  MATCH($J1036,'Inputs_Metric 31'!$S$6:$S$141,0))  =  "",     INDEX('Inputs_Metric 31'!$T$6:$T$141,MATCH($J1036,'Inputs_Metric 31'!$S$6:$S$141,0))="CDL_Rev"),                 "No Mapped Crop",                  INDEX('Inputs_Metric 31'!$T$6:$T$141,MATCH($J1036,'Inputs_Metric 31'!$S$6:$S$141,0)   )   )
       )</f>
        <v>No Data</v>
      </c>
      <c r="N1036" s="120" t="str">
        <f>IF(J1036=0,"No Data",
IF(   OR(     INDEX('Inputs_Metric 31'!$U$6:$U$141,MATCH($J1036,'Inputs_Metric 31'!$S$6:$S$141,0))="",     INDEX('Inputs_Metric 31'!$U$6:$U$141,MATCH($J1036,'Inputs_Metric 31'!$S$6:$S$141,0))="CDL_Rev"  ),     "No Mapped Crop",INDEX('Inputs_Metric 31'!$U$6:$U$141,MATCH($J1036,'Inputs_Metric 31'!$S$6:$S$141,0))))</f>
        <v>No Data</v>
      </c>
      <c r="O1036" s="102" t="e">
        <f>IF(N1036="No Mapped Crop","",'Inputs_Metric 31'!$H$43*INDEX('Inputs_Metric 31'!$D$6:$D$109,MATCH(CONCATENATE(N1036,H1036),'Inputs_Metric 31'!$E$6:$E$109,0)))</f>
        <v>#N/A</v>
      </c>
      <c r="P1036" s="175" t="e">
        <f>IF(M1036="No Mapped Crop","",INDEX('Inputs_Metric 31'!$M$7:$O$26,MATCH(M1036,'Inputs_Metric 31'!$G$7:$G$26,0),MATCH('Inputs_Metric 31'!$H$44,'Inputs_Metric 31'!$M$6:$O$6,0)))</f>
        <v>#N/A</v>
      </c>
      <c r="Q1036" s="184" t="e">
        <f t="shared" si="52"/>
        <v>#N/A</v>
      </c>
      <c r="R1036" s="184" t="e">
        <f t="shared" si="53"/>
        <v>#N/A</v>
      </c>
    </row>
    <row r="1037" spans="3:18" x14ac:dyDescent="0.25">
      <c r="C1037">
        <f t="shared" si="51"/>
        <v>10</v>
      </c>
      <c r="D1037">
        <f>COUNTIF($F$4:F1037,F1037)</f>
        <v>852</v>
      </c>
      <c r="E1037" s="40">
        <f>'Agricultural Data'!C1037</f>
        <v>0</v>
      </c>
      <c r="F1037" s="40">
        <f>'Agricultural Data'!D1037</f>
        <v>0</v>
      </c>
      <c r="G1037" s="40">
        <f>'Agricultural Data'!E1037</f>
        <v>0</v>
      </c>
      <c r="H1037" s="38">
        <f>'Agricultural Data'!F1037</f>
        <v>0</v>
      </c>
      <c r="I1037" s="38">
        <f>'Agricultural Data'!G1037</f>
        <v>0</v>
      </c>
      <c r="J1037" s="38">
        <f>'Agricultural Data'!H1037</f>
        <v>0</v>
      </c>
      <c r="K1037" s="118">
        <f>'Agricultural Data'!I1037</f>
        <v>0</v>
      </c>
      <c r="L1037" s="121">
        <f>'Agricultural Data'!J1037</f>
        <v>0</v>
      </c>
      <c r="M1037" s="120" t="str">
        <f>IF(J1037=0,"No Data",
IF(     OR(   INDEX('Inputs_Metric 31'!$T$6:$T$141,  MATCH($J1037,'Inputs_Metric 31'!$S$6:$S$141,0))  =  "",     INDEX('Inputs_Metric 31'!$T$6:$T$141,MATCH($J1037,'Inputs_Metric 31'!$S$6:$S$141,0))="CDL_Rev"),                 "No Mapped Crop",                  INDEX('Inputs_Metric 31'!$T$6:$T$141,MATCH($J1037,'Inputs_Metric 31'!$S$6:$S$141,0)   )   )
       )</f>
        <v>No Data</v>
      </c>
      <c r="N1037" s="120" t="str">
        <f>IF(J1037=0,"No Data",
IF(   OR(     INDEX('Inputs_Metric 31'!$U$6:$U$141,MATCH($J1037,'Inputs_Metric 31'!$S$6:$S$141,0))="",     INDEX('Inputs_Metric 31'!$U$6:$U$141,MATCH($J1037,'Inputs_Metric 31'!$S$6:$S$141,0))="CDL_Rev"  ),     "No Mapped Crop",INDEX('Inputs_Metric 31'!$U$6:$U$141,MATCH($J1037,'Inputs_Metric 31'!$S$6:$S$141,0))))</f>
        <v>No Data</v>
      </c>
      <c r="O1037" s="102" t="e">
        <f>IF(N1037="No Mapped Crop","",'Inputs_Metric 31'!$H$43*INDEX('Inputs_Metric 31'!$D$6:$D$109,MATCH(CONCATENATE(N1037,H1037),'Inputs_Metric 31'!$E$6:$E$109,0)))</f>
        <v>#N/A</v>
      </c>
      <c r="P1037" s="175" t="e">
        <f>IF(M1037="No Mapped Crop","",INDEX('Inputs_Metric 31'!$M$7:$O$26,MATCH(M1037,'Inputs_Metric 31'!$G$7:$G$26,0),MATCH('Inputs_Metric 31'!$H$44,'Inputs_Metric 31'!$M$6:$O$6,0)))</f>
        <v>#N/A</v>
      </c>
      <c r="Q1037" s="184" t="e">
        <f t="shared" si="52"/>
        <v>#N/A</v>
      </c>
      <c r="R1037" s="184" t="e">
        <f t="shared" si="53"/>
        <v>#N/A</v>
      </c>
    </row>
    <row r="1038" spans="3:18" x14ac:dyDescent="0.25">
      <c r="C1038">
        <f t="shared" si="51"/>
        <v>10</v>
      </c>
      <c r="D1038">
        <f>COUNTIF($F$4:F1038,F1038)</f>
        <v>853</v>
      </c>
      <c r="E1038" s="40">
        <f>'Agricultural Data'!C1038</f>
        <v>0</v>
      </c>
      <c r="F1038" s="40">
        <f>'Agricultural Data'!D1038</f>
        <v>0</v>
      </c>
      <c r="G1038" s="40">
        <f>'Agricultural Data'!E1038</f>
        <v>0</v>
      </c>
      <c r="H1038" s="38">
        <f>'Agricultural Data'!F1038</f>
        <v>0</v>
      </c>
      <c r="I1038" s="38">
        <f>'Agricultural Data'!G1038</f>
        <v>0</v>
      </c>
      <c r="J1038" s="38">
        <f>'Agricultural Data'!H1038</f>
        <v>0</v>
      </c>
      <c r="K1038" s="118">
        <f>'Agricultural Data'!I1038</f>
        <v>0</v>
      </c>
      <c r="L1038" s="121">
        <f>'Agricultural Data'!J1038</f>
        <v>0</v>
      </c>
      <c r="M1038" s="120" t="str">
        <f>IF(J1038=0,"No Data",
IF(     OR(   INDEX('Inputs_Metric 31'!$T$6:$T$141,  MATCH($J1038,'Inputs_Metric 31'!$S$6:$S$141,0))  =  "",     INDEX('Inputs_Metric 31'!$T$6:$T$141,MATCH($J1038,'Inputs_Metric 31'!$S$6:$S$141,0))="CDL_Rev"),                 "No Mapped Crop",                  INDEX('Inputs_Metric 31'!$T$6:$T$141,MATCH($J1038,'Inputs_Metric 31'!$S$6:$S$141,0)   )   )
       )</f>
        <v>No Data</v>
      </c>
      <c r="N1038" s="120" t="str">
        <f>IF(J1038=0,"No Data",
IF(   OR(     INDEX('Inputs_Metric 31'!$U$6:$U$141,MATCH($J1038,'Inputs_Metric 31'!$S$6:$S$141,0))="",     INDEX('Inputs_Metric 31'!$U$6:$U$141,MATCH($J1038,'Inputs_Metric 31'!$S$6:$S$141,0))="CDL_Rev"  ),     "No Mapped Crop",INDEX('Inputs_Metric 31'!$U$6:$U$141,MATCH($J1038,'Inputs_Metric 31'!$S$6:$S$141,0))))</f>
        <v>No Data</v>
      </c>
      <c r="O1038" s="102" t="e">
        <f>IF(N1038="No Mapped Crop","",'Inputs_Metric 31'!$H$43*INDEX('Inputs_Metric 31'!$D$6:$D$109,MATCH(CONCATENATE(N1038,H1038),'Inputs_Metric 31'!$E$6:$E$109,0)))</f>
        <v>#N/A</v>
      </c>
      <c r="P1038" s="175" t="e">
        <f>IF(M1038="No Mapped Crop","",INDEX('Inputs_Metric 31'!$M$7:$O$26,MATCH(M1038,'Inputs_Metric 31'!$G$7:$G$26,0),MATCH('Inputs_Metric 31'!$H$44,'Inputs_Metric 31'!$M$6:$O$6,0)))</f>
        <v>#N/A</v>
      </c>
      <c r="Q1038" s="184" t="e">
        <f t="shared" si="52"/>
        <v>#N/A</v>
      </c>
      <c r="R1038" s="184" t="e">
        <f t="shared" si="53"/>
        <v>#N/A</v>
      </c>
    </row>
    <row r="1039" spans="3:18" x14ac:dyDescent="0.25">
      <c r="C1039">
        <f t="shared" si="51"/>
        <v>10</v>
      </c>
      <c r="D1039">
        <f>COUNTIF($F$4:F1039,F1039)</f>
        <v>854</v>
      </c>
      <c r="E1039" s="40">
        <f>'Agricultural Data'!C1039</f>
        <v>0</v>
      </c>
      <c r="F1039" s="40">
        <f>'Agricultural Data'!D1039</f>
        <v>0</v>
      </c>
      <c r="G1039" s="40">
        <f>'Agricultural Data'!E1039</f>
        <v>0</v>
      </c>
      <c r="H1039" s="38">
        <f>'Agricultural Data'!F1039</f>
        <v>0</v>
      </c>
      <c r="I1039" s="38">
        <f>'Agricultural Data'!G1039</f>
        <v>0</v>
      </c>
      <c r="J1039" s="38">
        <f>'Agricultural Data'!H1039</f>
        <v>0</v>
      </c>
      <c r="K1039" s="118">
        <f>'Agricultural Data'!I1039</f>
        <v>0</v>
      </c>
      <c r="L1039" s="121">
        <f>'Agricultural Data'!J1039</f>
        <v>0</v>
      </c>
      <c r="M1039" s="120" t="str">
        <f>IF(J1039=0,"No Data",
IF(     OR(   INDEX('Inputs_Metric 31'!$T$6:$T$141,  MATCH($J1039,'Inputs_Metric 31'!$S$6:$S$141,0))  =  "",     INDEX('Inputs_Metric 31'!$T$6:$T$141,MATCH($J1039,'Inputs_Metric 31'!$S$6:$S$141,0))="CDL_Rev"),                 "No Mapped Crop",                  INDEX('Inputs_Metric 31'!$T$6:$T$141,MATCH($J1039,'Inputs_Metric 31'!$S$6:$S$141,0)   )   )
       )</f>
        <v>No Data</v>
      </c>
      <c r="N1039" s="120" t="str">
        <f>IF(J1039=0,"No Data",
IF(   OR(     INDEX('Inputs_Metric 31'!$U$6:$U$141,MATCH($J1039,'Inputs_Metric 31'!$S$6:$S$141,0))="",     INDEX('Inputs_Metric 31'!$U$6:$U$141,MATCH($J1039,'Inputs_Metric 31'!$S$6:$S$141,0))="CDL_Rev"  ),     "No Mapped Crop",INDEX('Inputs_Metric 31'!$U$6:$U$141,MATCH($J1039,'Inputs_Metric 31'!$S$6:$S$141,0))))</f>
        <v>No Data</v>
      </c>
      <c r="O1039" s="102" t="e">
        <f>IF(N1039="No Mapped Crop","",'Inputs_Metric 31'!$H$43*INDEX('Inputs_Metric 31'!$D$6:$D$109,MATCH(CONCATENATE(N1039,H1039),'Inputs_Metric 31'!$E$6:$E$109,0)))</f>
        <v>#N/A</v>
      </c>
      <c r="P1039" s="175" t="e">
        <f>IF(M1039="No Mapped Crop","",INDEX('Inputs_Metric 31'!$M$7:$O$26,MATCH(M1039,'Inputs_Metric 31'!$G$7:$G$26,0),MATCH('Inputs_Metric 31'!$H$44,'Inputs_Metric 31'!$M$6:$O$6,0)))</f>
        <v>#N/A</v>
      </c>
      <c r="Q1039" s="184" t="e">
        <f t="shared" si="52"/>
        <v>#N/A</v>
      </c>
      <c r="R1039" s="184" t="e">
        <f t="shared" si="53"/>
        <v>#N/A</v>
      </c>
    </row>
    <row r="1040" spans="3:18" x14ac:dyDescent="0.25">
      <c r="C1040">
        <f t="shared" si="51"/>
        <v>10</v>
      </c>
      <c r="D1040">
        <f>COUNTIF($F$4:F1040,F1040)</f>
        <v>855</v>
      </c>
      <c r="E1040" s="40">
        <f>'Agricultural Data'!C1040</f>
        <v>0</v>
      </c>
      <c r="F1040" s="40">
        <f>'Agricultural Data'!D1040</f>
        <v>0</v>
      </c>
      <c r="G1040" s="40">
        <f>'Agricultural Data'!E1040</f>
        <v>0</v>
      </c>
      <c r="H1040" s="38">
        <f>'Agricultural Data'!F1040</f>
        <v>0</v>
      </c>
      <c r="I1040" s="38">
        <f>'Agricultural Data'!G1040</f>
        <v>0</v>
      </c>
      <c r="J1040" s="38">
        <f>'Agricultural Data'!H1040</f>
        <v>0</v>
      </c>
      <c r="K1040" s="118">
        <f>'Agricultural Data'!I1040</f>
        <v>0</v>
      </c>
      <c r="L1040" s="121">
        <f>'Agricultural Data'!J1040</f>
        <v>0</v>
      </c>
      <c r="M1040" s="120" t="str">
        <f>IF(J1040=0,"No Data",
IF(     OR(   INDEX('Inputs_Metric 31'!$T$6:$T$141,  MATCH($J1040,'Inputs_Metric 31'!$S$6:$S$141,0))  =  "",     INDEX('Inputs_Metric 31'!$T$6:$T$141,MATCH($J1040,'Inputs_Metric 31'!$S$6:$S$141,0))="CDL_Rev"),                 "No Mapped Crop",                  INDEX('Inputs_Metric 31'!$T$6:$T$141,MATCH($J1040,'Inputs_Metric 31'!$S$6:$S$141,0)   )   )
       )</f>
        <v>No Data</v>
      </c>
      <c r="N1040" s="120" t="str">
        <f>IF(J1040=0,"No Data",
IF(   OR(     INDEX('Inputs_Metric 31'!$U$6:$U$141,MATCH($J1040,'Inputs_Metric 31'!$S$6:$S$141,0))="",     INDEX('Inputs_Metric 31'!$U$6:$U$141,MATCH($J1040,'Inputs_Metric 31'!$S$6:$S$141,0))="CDL_Rev"  ),     "No Mapped Crop",INDEX('Inputs_Metric 31'!$U$6:$U$141,MATCH($J1040,'Inputs_Metric 31'!$S$6:$S$141,0))))</f>
        <v>No Data</v>
      </c>
      <c r="O1040" s="102" t="e">
        <f>IF(N1040="No Mapped Crop","",'Inputs_Metric 31'!$H$43*INDEX('Inputs_Metric 31'!$D$6:$D$109,MATCH(CONCATENATE(N1040,H1040),'Inputs_Metric 31'!$E$6:$E$109,0)))</f>
        <v>#N/A</v>
      </c>
      <c r="P1040" s="175" t="e">
        <f>IF(M1040="No Mapped Crop","",INDEX('Inputs_Metric 31'!$M$7:$O$26,MATCH(M1040,'Inputs_Metric 31'!$G$7:$G$26,0),MATCH('Inputs_Metric 31'!$H$44,'Inputs_Metric 31'!$M$6:$O$6,0)))</f>
        <v>#N/A</v>
      </c>
      <c r="Q1040" s="184" t="e">
        <f t="shared" si="52"/>
        <v>#N/A</v>
      </c>
      <c r="R1040" s="184" t="e">
        <f t="shared" si="53"/>
        <v>#N/A</v>
      </c>
    </row>
    <row r="1041" spans="3:18" x14ac:dyDescent="0.25">
      <c r="C1041">
        <f t="shared" si="51"/>
        <v>10</v>
      </c>
      <c r="D1041">
        <f>COUNTIF($F$4:F1041,F1041)</f>
        <v>856</v>
      </c>
      <c r="E1041" s="40">
        <f>'Agricultural Data'!C1041</f>
        <v>0</v>
      </c>
      <c r="F1041" s="40">
        <f>'Agricultural Data'!D1041</f>
        <v>0</v>
      </c>
      <c r="G1041" s="40">
        <f>'Agricultural Data'!E1041</f>
        <v>0</v>
      </c>
      <c r="H1041" s="38">
        <f>'Agricultural Data'!F1041</f>
        <v>0</v>
      </c>
      <c r="I1041" s="38">
        <f>'Agricultural Data'!G1041</f>
        <v>0</v>
      </c>
      <c r="J1041" s="38">
        <f>'Agricultural Data'!H1041</f>
        <v>0</v>
      </c>
      <c r="K1041" s="118">
        <f>'Agricultural Data'!I1041</f>
        <v>0</v>
      </c>
      <c r="L1041" s="121">
        <f>'Agricultural Data'!J1041</f>
        <v>0</v>
      </c>
      <c r="M1041" s="120" t="str">
        <f>IF(J1041=0,"No Data",
IF(     OR(   INDEX('Inputs_Metric 31'!$T$6:$T$141,  MATCH($J1041,'Inputs_Metric 31'!$S$6:$S$141,0))  =  "",     INDEX('Inputs_Metric 31'!$T$6:$T$141,MATCH($J1041,'Inputs_Metric 31'!$S$6:$S$141,0))="CDL_Rev"),                 "No Mapped Crop",                  INDEX('Inputs_Metric 31'!$T$6:$T$141,MATCH($J1041,'Inputs_Metric 31'!$S$6:$S$141,0)   )   )
       )</f>
        <v>No Data</v>
      </c>
      <c r="N1041" s="120" t="str">
        <f>IF(J1041=0,"No Data",
IF(   OR(     INDEX('Inputs_Metric 31'!$U$6:$U$141,MATCH($J1041,'Inputs_Metric 31'!$S$6:$S$141,0))="",     INDEX('Inputs_Metric 31'!$U$6:$U$141,MATCH($J1041,'Inputs_Metric 31'!$S$6:$S$141,0))="CDL_Rev"  ),     "No Mapped Crop",INDEX('Inputs_Metric 31'!$U$6:$U$141,MATCH($J1041,'Inputs_Metric 31'!$S$6:$S$141,0))))</f>
        <v>No Data</v>
      </c>
      <c r="O1041" s="102" t="e">
        <f>IF(N1041="No Mapped Crop","",'Inputs_Metric 31'!$H$43*INDEX('Inputs_Metric 31'!$D$6:$D$109,MATCH(CONCATENATE(N1041,H1041),'Inputs_Metric 31'!$E$6:$E$109,0)))</f>
        <v>#N/A</v>
      </c>
      <c r="P1041" s="175" t="e">
        <f>IF(M1041="No Mapped Crop","",INDEX('Inputs_Metric 31'!$M$7:$O$26,MATCH(M1041,'Inputs_Metric 31'!$G$7:$G$26,0),MATCH('Inputs_Metric 31'!$H$44,'Inputs_Metric 31'!$M$6:$O$6,0)))</f>
        <v>#N/A</v>
      </c>
      <c r="Q1041" s="184" t="e">
        <f t="shared" si="52"/>
        <v>#N/A</v>
      </c>
      <c r="R1041" s="184" t="e">
        <f t="shared" si="53"/>
        <v>#N/A</v>
      </c>
    </row>
    <row r="1042" spans="3:18" x14ac:dyDescent="0.25">
      <c r="C1042">
        <f t="shared" si="51"/>
        <v>10</v>
      </c>
      <c r="D1042">
        <f>COUNTIF($F$4:F1042,F1042)</f>
        <v>857</v>
      </c>
      <c r="E1042" s="40">
        <f>'Agricultural Data'!C1042</f>
        <v>0</v>
      </c>
      <c r="F1042" s="40">
        <f>'Agricultural Data'!D1042</f>
        <v>0</v>
      </c>
      <c r="G1042" s="40">
        <f>'Agricultural Data'!E1042</f>
        <v>0</v>
      </c>
      <c r="H1042" s="38">
        <f>'Agricultural Data'!F1042</f>
        <v>0</v>
      </c>
      <c r="I1042" s="38">
        <f>'Agricultural Data'!G1042</f>
        <v>0</v>
      </c>
      <c r="J1042" s="38">
        <f>'Agricultural Data'!H1042</f>
        <v>0</v>
      </c>
      <c r="K1042" s="118">
        <f>'Agricultural Data'!I1042</f>
        <v>0</v>
      </c>
      <c r="L1042" s="121">
        <f>'Agricultural Data'!J1042</f>
        <v>0</v>
      </c>
      <c r="M1042" s="120" t="str">
        <f>IF(J1042=0,"No Data",
IF(     OR(   INDEX('Inputs_Metric 31'!$T$6:$T$141,  MATCH($J1042,'Inputs_Metric 31'!$S$6:$S$141,0))  =  "",     INDEX('Inputs_Metric 31'!$T$6:$T$141,MATCH($J1042,'Inputs_Metric 31'!$S$6:$S$141,0))="CDL_Rev"),                 "No Mapped Crop",                  INDEX('Inputs_Metric 31'!$T$6:$T$141,MATCH($J1042,'Inputs_Metric 31'!$S$6:$S$141,0)   )   )
       )</f>
        <v>No Data</v>
      </c>
      <c r="N1042" s="120" t="str">
        <f>IF(J1042=0,"No Data",
IF(   OR(     INDEX('Inputs_Metric 31'!$U$6:$U$141,MATCH($J1042,'Inputs_Metric 31'!$S$6:$S$141,0))="",     INDEX('Inputs_Metric 31'!$U$6:$U$141,MATCH($J1042,'Inputs_Metric 31'!$S$6:$S$141,0))="CDL_Rev"  ),     "No Mapped Crop",INDEX('Inputs_Metric 31'!$U$6:$U$141,MATCH($J1042,'Inputs_Metric 31'!$S$6:$S$141,0))))</f>
        <v>No Data</v>
      </c>
      <c r="O1042" s="102" t="e">
        <f>IF(N1042="No Mapped Crop","",'Inputs_Metric 31'!$H$43*INDEX('Inputs_Metric 31'!$D$6:$D$109,MATCH(CONCATENATE(N1042,H1042),'Inputs_Metric 31'!$E$6:$E$109,0)))</f>
        <v>#N/A</v>
      </c>
      <c r="P1042" s="175" t="e">
        <f>IF(M1042="No Mapped Crop","",INDEX('Inputs_Metric 31'!$M$7:$O$26,MATCH(M1042,'Inputs_Metric 31'!$G$7:$G$26,0),MATCH('Inputs_Metric 31'!$H$44,'Inputs_Metric 31'!$M$6:$O$6,0)))</f>
        <v>#N/A</v>
      </c>
      <c r="Q1042" s="184" t="e">
        <f t="shared" si="52"/>
        <v>#N/A</v>
      </c>
      <c r="R1042" s="184" t="e">
        <f t="shared" si="53"/>
        <v>#N/A</v>
      </c>
    </row>
    <row r="1043" spans="3:18" x14ac:dyDescent="0.25">
      <c r="C1043">
        <f t="shared" si="51"/>
        <v>10</v>
      </c>
      <c r="D1043">
        <f>COUNTIF($F$4:F1043,F1043)</f>
        <v>858</v>
      </c>
      <c r="E1043" s="40">
        <f>'Agricultural Data'!C1043</f>
        <v>0</v>
      </c>
      <c r="F1043" s="40">
        <f>'Agricultural Data'!D1043</f>
        <v>0</v>
      </c>
      <c r="G1043" s="40">
        <f>'Agricultural Data'!E1043</f>
        <v>0</v>
      </c>
      <c r="H1043" s="38">
        <f>'Agricultural Data'!F1043</f>
        <v>0</v>
      </c>
      <c r="I1043" s="38">
        <f>'Agricultural Data'!G1043</f>
        <v>0</v>
      </c>
      <c r="J1043" s="38">
        <f>'Agricultural Data'!H1043</f>
        <v>0</v>
      </c>
      <c r="K1043" s="118">
        <f>'Agricultural Data'!I1043</f>
        <v>0</v>
      </c>
      <c r="L1043" s="121">
        <f>'Agricultural Data'!J1043</f>
        <v>0</v>
      </c>
      <c r="M1043" s="120" t="str">
        <f>IF(J1043=0,"No Data",
IF(     OR(   INDEX('Inputs_Metric 31'!$T$6:$T$141,  MATCH($J1043,'Inputs_Metric 31'!$S$6:$S$141,0))  =  "",     INDEX('Inputs_Metric 31'!$T$6:$T$141,MATCH($J1043,'Inputs_Metric 31'!$S$6:$S$141,0))="CDL_Rev"),                 "No Mapped Crop",                  INDEX('Inputs_Metric 31'!$T$6:$T$141,MATCH($J1043,'Inputs_Metric 31'!$S$6:$S$141,0)   )   )
       )</f>
        <v>No Data</v>
      </c>
      <c r="N1043" s="120" t="str">
        <f>IF(J1043=0,"No Data",
IF(   OR(     INDEX('Inputs_Metric 31'!$U$6:$U$141,MATCH($J1043,'Inputs_Metric 31'!$S$6:$S$141,0))="",     INDEX('Inputs_Metric 31'!$U$6:$U$141,MATCH($J1043,'Inputs_Metric 31'!$S$6:$S$141,0))="CDL_Rev"  ),     "No Mapped Crop",INDEX('Inputs_Metric 31'!$U$6:$U$141,MATCH($J1043,'Inputs_Metric 31'!$S$6:$S$141,0))))</f>
        <v>No Data</v>
      </c>
      <c r="O1043" s="102" t="e">
        <f>IF(N1043="No Mapped Crop","",'Inputs_Metric 31'!$H$43*INDEX('Inputs_Metric 31'!$D$6:$D$109,MATCH(CONCATENATE(N1043,H1043),'Inputs_Metric 31'!$E$6:$E$109,0)))</f>
        <v>#N/A</v>
      </c>
      <c r="P1043" s="175" t="e">
        <f>IF(M1043="No Mapped Crop","",INDEX('Inputs_Metric 31'!$M$7:$O$26,MATCH(M1043,'Inputs_Metric 31'!$G$7:$G$26,0),MATCH('Inputs_Metric 31'!$H$44,'Inputs_Metric 31'!$M$6:$O$6,0)))</f>
        <v>#N/A</v>
      </c>
      <c r="Q1043" s="184" t="e">
        <f t="shared" si="52"/>
        <v>#N/A</v>
      </c>
      <c r="R1043" s="184" t="e">
        <f t="shared" si="53"/>
        <v>#N/A</v>
      </c>
    </row>
    <row r="1044" spans="3:18" x14ac:dyDescent="0.25">
      <c r="C1044">
        <f t="shared" si="51"/>
        <v>10</v>
      </c>
      <c r="D1044">
        <f>COUNTIF($F$4:F1044,F1044)</f>
        <v>859</v>
      </c>
      <c r="E1044" s="40">
        <f>'Agricultural Data'!C1044</f>
        <v>0</v>
      </c>
      <c r="F1044" s="40">
        <f>'Agricultural Data'!D1044</f>
        <v>0</v>
      </c>
      <c r="G1044" s="40">
        <f>'Agricultural Data'!E1044</f>
        <v>0</v>
      </c>
      <c r="H1044" s="38">
        <f>'Agricultural Data'!F1044</f>
        <v>0</v>
      </c>
      <c r="I1044" s="38">
        <f>'Agricultural Data'!G1044</f>
        <v>0</v>
      </c>
      <c r="J1044" s="38">
        <f>'Agricultural Data'!H1044</f>
        <v>0</v>
      </c>
      <c r="K1044" s="118">
        <f>'Agricultural Data'!I1044</f>
        <v>0</v>
      </c>
      <c r="L1044" s="121">
        <f>'Agricultural Data'!J1044</f>
        <v>0</v>
      </c>
      <c r="M1044" s="120" t="str">
        <f>IF(J1044=0,"No Data",
IF(     OR(   INDEX('Inputs_Metric 31'!$T$6:$T$141,  MATCH($J1044,'Inputs_Metric 31'!$S$6:$S$141,0))  =  "",     INDEX('Inputs_Metric 31'!$T$6:$T$141,MATCH($J1044,'Inputs_Metric 31'!$S$6:$S$141,0))="CDL_Rev"),                 "No Mapped Crop",                  INDEX('Inputs_Metric 31'!$T$6:$T$141,MATCH($J1044,'Inputs_Metric 31'!$S$6:$S$141,0)   )   )
       )</f>
        <v>No Data</v>
      </c>
      <c r="N1044" s="120" t="str">
        <f>IF(J1044=0,"No Data",
IF(   OR(     INDEX('Inputs_Metric 31'!$U$6:$U$141,MATCH($J1044,'Inputs_Metric 31'!$S$6:$S$141,0))="",     INDEX('Inputs_Metric 31'!$U$6:$U$141,MATCH($J1044,'Inputs_Metric 31'!$S$6:$S$141,0))="CDL_Rev"  ),     "No Mapped Crop",INDEX('Inputs_Metric 31'!$U$6:$U$141,MATCH($J1044,'Inputs_Metric 31'!$S$6:$S$141,0))))</f>
        <v>No Data</v>
      </c>
      <c r="O1044" s="102" t="e">
        <f>IF(N1044="No Mapped Crop","",'Inputs_Metric 31'!$H$43*INDEX('Inputs_Metric 31'!$D$6:$D$109,MATCH(CONCATENATE(N1044,H1044),'Inputs_Metric 31'!$E$6:$E$109,0)))</f>
        <v>#N/A</v>
      </c>
      <c r="P1044" s="175" t="e">
        <f>IF(M1044="No Mapped Crop","",INDEX('Inputs_Metric 31'!$M$7:$O$26,MATCH(M1044,'Inputs_Metric 31'!$G$7:$G$26,0),MATCH('Inputs_Metric 31'!$H$44,'Inputs_Metric 31'!$M$6:$O$6,0)))</f>
        <v>#N/A</v>
      </c>
      <c r="Q1044" s="184" t="e">
        <f t="shared" si="52"/>
        <v>#N/A</v>
      </c>
      <c r="R1044" s="184" t="e">
        <f t="shared" si="53"/>
        <v>#N/A</v>
      </c>
    </row>
    <row r="1045" spans="3:18" x14ac:dyDescent="0.25">
      <c r="C1045">
        <f t="shared" si="51"/>
        <v>10</v>
      </c>
      <c r="D1045">
        <f>COUNTIF($F$4:F1045,F1045)</f>
        <v>860</v>
      </c>
      <c r="E1045" s="40">
        <f>'Agricultural Data'!C1045</f>
        <v>0</v>
      </c>
      <c r="F1045" s="40">
        <f>'Agricultural Data'!D1045</f>
        <v>0</v>
      </c>
      <c r="G1045" s="40">
        <f>'Agricultural Data'!E1045</f>
        <v>0</v>
      </c>
      <c r="H1045" s="38">
        <f>'Agricultural Data'!F1045</f>
        <v>0</v>
      </c>
      <c r="I1045" s="38">
        <f>'Agricultural Data'!G1045</f>
        <v>0</v>
      </c>
      <c r="J1045" s="38">
        <f>'Agricultural Data'!H1045</f>
        <v>0</v>
      </c>
      <c r="K1045" s="118">
        <f>'Agricultural Data'!I1045</f>
        <v>0</v>
      </c>
      <c r="L1045" s="121">
        <f>'Agricultural Data'!J1045</f>
        <v>0</v>
      </c>
      <c r="M1045" s="120" t="str">
        <f>IF(J1045=0,"No Data",
IF(     OR(   INDEX('Inputs_Metric 31'!$T$6:$T$141,  MATCH($J1045,'Inputs_Metric 31'!$S$6:$S$141,0))  =  "",     INDEX('Inputs_Metric 31'!$T$6:$T$141,MATCH($J1045,'Inputs_Metric 31'!$S$6:$S$141,0))="CDL_Rev"),                 "No Mapped Crop",                  INDEX('Inputs_Metric 31'!$T$6:$T$141,MATCH($J1045,'Inputs_Metric 31'!$S$6:$S$141,0)   )   )
       )</f>
        <v>No Data</v>
      </c>
      <c r="N1045" s="120" t="str">
        <f>IF(J1045=0,"No Data",
IF(   OR(     INDEX('Inputs_Metric 31'!$U$6:$U$141,MATCH($J1045,'Inputs_Metric 31'!$S$6:$S$141,0))="",     INDEX('Inputs_Metric 31'!$U$6:$U$141,MATCH($J1045,'Inputs_Metric 31'!$S$6:$S$141,0))="CDL_Rev"  ),     "No Mapped Crop",INDEX('Inputs_Metric 31'!$U$6:$U$141,MATCH($J1045,'Inputs_Metric 31'!$S$6:$S$141,0))))</f>
        <v>No Data</v>
      </c>
      <c r="O1045" s="102" t="e">
        <f>IF(N1045="No Mapped Crop","",'Inputs_Metric 31'!$H$43*INDEX('Inputs_Metric 31'!$D$6:$D$109,MATCH(CONCATENATE(N1045,H1045),'Inputs_Metric 31'!$E$6:$E$109,0)))</f>
        <v>#N/A</v>
      </c>
      <c r="P1045" s="175" t="e">
        <f>IF(M1045="No Mapped Crop","",INDEX('Inputs_Metric 31'!$M$7:$O$26,MATCH(M1045,'Inputs_Metric 31'!$G$7:$G$26,0),MATCH('Inputs_Metric 31'!$H$44,'Inputs_Metric 31'!$M$6:$O$6,0)))</f>
        <v>#N/A</v>
      </c>
      <c r="Q1045" s="184" t="e">
        <f t="shared" si="52"/>
        <v>#N/A</v>
      </c>
      <c r="R1045" s="184" t="e">
        <f t="shared" si="53"/>
        <v>#N/A</v>
      </c>
    </row>
    <row r="1046" spans="3:18" x14ac:dyDescent="0.25">
      <c r="C1046">
        <f t="shared" si="51"/>
        <v>10</v>
      </c>
      <c r="D1046">
        <f>COUNTIF($F$4:F1046,F1046)</f>
        <v>861</v>
      </c>
      <c r="E1046" s="40">
        <f>'Agricultural Data'!C1046</f>
        <v>0</v>
      </c>
      <c r="F1046" s="40">
        <f>'Agricultural Data'!D1046</f>
        <v>0</v>
      </c>
      <c r="G1046" s="40">
        <f>'Agricultural Data'!E1046</f>
        <v>0</v>
      </c>
      <c r="H1046" s="38">
        <f>'Agricultural Data'!F1046</f>
        <v>0</v>
      </c>
      <c r="I1046" s="38">
        <f>'Agricultural Data'!G1046</f>
        <v>0</v>
      </c>
      <c r="J1046" s="38">
        <f>'Agricultural Data'!H1046</f>
        <v>0</v>
      </c>
      <c r="K1046" s="118">
        <f>'Agricultural Data'!I1046</f>
        <v>0</v>
      </c>
      <c r="L1046" s="121">
        <f>'Agricultural Data'!J1046</f>
        <v>0</v>
      </c>
      <c r="M1046" s="120" t="str">
        <f>IF(J1046=0,"No Data",
IF(     OR(   INDEX('Inputs_Metric 31'!$T$6:$T$141,  MATCH($J1046,'Inputs_Metric 31'!$S$6:$S$141,0))  =  "",     INDEX('Inputs_Metric 31'!$T$6:$T$141,MATCH($J1046,'Inputs_Metric 31'!$S$6:$S$141,0))="CDL_Rev"),                 "No Mapped Crop",                  INDEX('Inputs_Metric 31'!$T$6:$T$141,MATCH($J1046,'Inputs_Metric 31'!$S$6:$S$141,0)   )   )
       )</f>
        <v>No Data</v>
      </c>
      <c r="N1046" s="120" t="str">
        <f>IF(J1046=0,"No Data",
IF(   OR(     INDEX('Inputs_Metric 31'!$U$6:$U$141,MATCH($J1046,'Inputs_Metric 31'!$S$6:$S$141,0))="",     INDEX('Inputs_Metric 31'!$U$6:$U$141,MATCH($J1046,'Inputs_Metric 31'!$S$6:$S$141,0))="CDL_Rev"  ),     "No Mapped Crop",INDEX('Inputs_Metric 31'!$U$6:$U$141,MATCH($J1046,'Inputs_Metric 31'!$S$6:$S$141,0))))</f>
        <v>No Data</v>
      </c>
      <c r="O1046" s="102" t="e">
        <f>IF(N1046="No Mapped Crop","",'Inputs_Metric 31'!$H$43*INDEX('Inputs_Metric 31'!$D$6:$D$109,MATCH(CONCATENATE(N1046,H1046),'Inputs_Metric 31'!$E$6:$E$109,0)))</f>
        <v>#N/A</v>
      </c>
      <c r="P1046" s="175" t="e">
        <f>IF(M1046="No Mapped Crop","",INDEX('Inputs_Metric 31'!$M$7:$O$26,MATCH(M1046,'Inputs_Metric 31'!$G$7:$G$26,0),MATCH('Inputs_Metric 31'!$H$44,'Inputs_Metric 31'!$M$6:$O$6,0)))</f>
        <v>#N/A</v>
      </c>
      <c r="Q1046" s="184" t="e">
        <f t="shared" si="52"/>
        <v>#N/A</v>
      </c>
      <c r="R1046" s="184" t="e">
        <f t="shared" si="53"/>
        <v>#N/A</v>
      </c>
    </row>
    <row r="1047" spans="3:18" x14ac:dyDescent="0.25">
      <c r="C1047">
        <f t="shared" si="51"/>
        <v>10</v>
      </c>
      <c r="D1047">
        <f>COUNTIF($F$4:F1047,F1047)</f>
        <v>862</v>
      </c>
      <c r="E1047" s="40">
        <f>'Agricultural Data'!C1047</f>
        <v>0</v>
      </c>
      <c r="F1047" s="40">
        <f>'Agricultural Data'!D1047</f>
        <v>0</v>
      </c>
      <c r="G1047" s="40">
        <f>'Agricultural Data'!E1047</f>
        <v>0</v>
      </c>
      <c r="H1047" s="38">
        <f>'Agricultural Data'!F1047</f>
        <v>0</v>
      </c>
      <c r="I1047" s="38">
        <f>'Agricultural Data'!G1047</f>
        <v>0</v>
      </c>
      <c r="J1047" s="38">
        <f>'Agricultural Data'!H1047</f>
        <v>0</v>
      </c>
      <c r="K1047" s="118">
        <f>'Agricultural Data'!I1047</f>
        <v>0</v>
      </c>
      <c r="L1047" s="121">
        <f>'Agricultural Data'!J1047</f>
        <v>0</v>
      </c>
      <c r="M1047" s="120" t="str">
        <f>IF(J1047=0,"No Data",
IF(     OR(   INDEX('Inputs_Metric 31'!$T$6:$T$141,  MATCH($J1047,'Inputs_Metric 31'!$S$6:$S$141,0))  =  "",     INDEX('Inputs_Metric 31'!$T$6:$T$141,MATCH($J1047,'Inputs_Metric 31'!$S$6:$S$141,0))="CDL_Rev"),                 "No Mapped Crop",                  INDEX('Inputs_Metric 31'!$T$6:$T$141,MATCH($J1047,'Inputs_Metric 31'!$S$6:$S$141,0)   )   )
       )</f>
        <v>No Data</v>
      </c>
      <c r="N1047" s="120" t="str">
        <f>IF(J1047=0,"No Data",
IF(   OR(     INDEX('Inputs_Metric 31'!$U$6:$U$141,MATCH($J1047,'Inputs_Metric 31'!$S$6:$S$141,0))="",     INDEX('Inputs_Metric 31'!$U$6:$U$141,MATCH($J1047,'Inputs_Metric 31'!$S$6:$S$141,0))="CDL_Rev"  ),     "No Mapped Crop",INDEX('Inputs_Metric 31'!$U$6:$U$141,MATCH($J1047,'Inputs_Metric 31'!$S$6:$S$141,0))))</f>
        <v>No Data</v>
      </c>
      <c r="O1047" s="102" t="e">
        <f>IF(N1047="No Mapped Crop","",'Inputs_Metric 31'!$H$43*INDEX('Inputs_Metric 31'!$D$6:$D$109,MATCH(CONCATENATE(N1047,H1047),'Inputs_Metric 31'!$E$6:$E$109,0)))</f>
        <v>#N/A</v>
      </c>
      <c r="P1047" s="175" t="e">
        <f>IF(M1047="No Mapped Crop","",INDEX('Inputs_Metric 31'!$M$7:$O$26,MATCH(M1047,'Inputs_Metric 31'!$G$7:$G$26,0),MATCH('Inputs_Metric 31'!$H$44,'Inputs_Metric 31'!$M$6:$O$6,0)))</f>
        <v>#N/A</v>
      </c>
      <c r="Q1047" s="184" t="e">
        <f t="shared" si="52"/>
        <v>#N/A</v>
      </c>
      <c r="R1047" s="184" t="e">
        <f t="shared" si="53"/>
        <v>#N/A</v>
      </c>
    </row>
    <row r="1048" spans="3:18" x14ac:dyDescent="0.25">
      <c r="C1048">
        <f t="shared" si="51"/>
        <v>10</v>
      </c>
      <c r="D1048">
        <f>COUNTIF($F$4:F1048,F1048)</f>
        <v>863</v>
      </c>
      <c r="E1048" s="40">
        <f>'Agricultural Data'!C1048</f>
        <v>0</v>
      </c>
      <c r="F1048" s="40">
        <f>'Agricultural Data'!D1048</f>
        <v>0</v>
      </c>
      <c r="G1048" s="40">
        <f>'Agricultural Data'!E1048</f>
        <v>0</v>
      </c>
      <c r="H1048" s="38">
        <f>'Agricultural Data'!F1048</f>
        <v>0</v>
      </c>
      <c r="I1048" s="38">
        <f>'Agricultural Data'!G1048</f>
        <v>0</v>
      </c>
      <c r="J1048" s="38">
        <f>'Agricultural Data'!H1048</f>
        <v>0</v>
      </c>
      <c r="K1048" s="118">
        <f>'Agricultural Data'!I1048</f>
        <v>0</v>
      </c>
      <c r="L1048" s="121">
        <f>'Agricultural Data'!J1048</f>
        <v>0</v>
      </c>
      <c r="M1048" s="120" t="str">
        <f>IF(J1048=0,"No Data",
IF(     OR(   INDEX('Inputs_Metric 31'!$T$6:$T$141,  MATCH($J1048,'Inputs_Metric 31'!$S$6:$S$141,0))  =  "",     INDEX('Inputs_Metric 31'!$T$6:$T$141,MATCH($J1048,'Inputs_Metric 31'!$S$6:$S$141,0))="CDL_Rev"),                 "No Mapped Crop",                  INDEX('Inputs_Metric 31'!$T$6:$T$141,MATCH($J1048,'Inputs_Metric 31'!$S$6:$S$141,0)   )   )
       )</f>
        <v>No Data</v>
      </c>
      <c r="N1048" s="120" t="str">
        <f>IF(J1048=0,"No Data",
IF(   OR(     INDEX('Inputs_Metric 31'!$U$6:$U$141,MATCH($J1048,'Inputs_Metric 31'!$S$6:$S$141,0))="",     INDEX('Inputs_Metric 31'!$U$6:$U$141,MATCH($J1048,'Inputs_Metric 31'!$S$6:$S$141,0))="CDL_Rev"  ),     "No Mapped Crop",INDEX('Inputs_Metric 31'!$U$6:$U$141,MATCH($J1048,'Inputs_Metric 31'!$S$6:$S$141,0))))</f>
        <v>No Data</v>
      </c>
      <c r="O1048" s="102" t="e">
        <f>IF(N1048="No Mapped Crop","",'Inputs_Metric 31'!$H$43*INDEX('Inputs_Metric 31'!$D$6:$D$109,MATCH(CONCATENATE(N1048,H1048),'Inputs_Metric 31'!$E$6:$E$109,0)))</f>
        <v>#N/A</v>
      </c>
      <c r="P1048" s="175" t="e">
        <f>IF(M1048="No Mapped Crop","",INDEX('Inputs_Metric 31'!$M$7:$O$26,MATCH(M1048,'Inputs_Metric 31'!$G$7:$G$26,0),MATCH('Inputs_Metric 31'!$H$44,'Inputs_Metric 31'!$M$6:$O$6,0)))</f>
        <v>#N/A</v>
      </c>
      <c r="Q1048" s="184" t="e">
        <f t="shared" si="52"/>
        <v>#N/A</v>
      </c>
      <c r="R1048" s="184" t="e">
        <f t="shared" si="53"/>
        <v>#N/A</v>
      </c>
    </row>
    <row r="1049" spans="3:18" x14ac:dyDescent="0.25">
      <c r="C1049">
        <f t="shared" si="51"/>
        <v>10</v>
      </c>
      <c r="D1049">
        <f>COUNTIF($F$4:F1049,F1049)</f>
        <v>864</v>
      </c>
      <c r="E1049" s="40">
        <f>'Agricultural Data'!C1049</f>
        <v>0</v>
      </c>
      <c r="F1049" s="40">
        <f>'Agricultural Data'!D1049</f>
        <v>0</v>
      </c>
      <c r="G1049" s="40">
        <f>'Agricultural Data'!E1049</f>
        <v>0</v>
      </c>
      <c r="H1049" s="38">
        <f>'Agricultural Data'!F1049</f>
        <v>0</v>
      </c>
      <c r="I1049" s="38">
        <f>'Agricultural Data'!G1049</f>
        <v>0</v>
      </c>
      <c r="J1049" s="38">
        <f>'Agricultural Data'!H1049</f>
        <v>0</v>
      </c>
      <c r="K1049" s="118">
        <f>'Agricultural Data'!I1049</f>
        <v>0</v>
      </c>
      <c r="L1049" s="121">
        <f>'Agricultural Data'!J1049</f>
        <v>0</v>
      </c>
      <c r="M1049" s="120" t="str">
        <f>IF(J1049=0,"No Data",
IF(     OR(   INDEX('Inputs_Metric 31'!$T$6:$T$141,  MATCH($J1049,'Inputs_Metric 31'!$S$6:$S$141,0))  =  "",     INDEX('Inputs_Metric 31'!$T$6:$T$141,MATCH($J1049,'Inputs_Metric 31'!$S$6:$S$141,0))="CDL_Rev"),                 "No Mapped Crop",                  INDEX('Inputs_Metric 31'!$T$6:$T$141,MATCH($J1049,'Inputs_Metric 31'!$S$6:$S$141,0)   )   )
       )</f>
        <v>No Data</v>
      </c>
      <c r="N1049" s="120" t="str">
        <f>IF(J1049=0,"No Data",
IF(   OR(     INDEX('Inputs_Metric 31'!$U$6:$U$141,MATCH($J1049,'Inputs_Metric 31'!$S$6:$S$141,0))="",     INDEX('Inputs_Metric 31'!$U$6:$U$141,MATCH($J1049,'Inputs_Metric 31'!$S$6:$S$141,0))="CDL_Rev"  ),     "No Mapped Crop",INDEX('Inputs_Metric 31'!$U$6:$U$141,MATCH($J1049,'Inputs_Metric 31'!$S$6:$S$141,0))))</f>
        <v>No Data</v>
      </c>
      <c r="O1049" s="102" t="e">
        <f>IF(N1049="No Mapped Crop","",'Inputs_Metric 31'!$H$43*INDEX('Inputs_Metric 31'!$D$6:$D$109,MATCH(CONCATENATE(N1049,H1049),'Inputs_Metric 31'!$E$6:$E$109,0)))</f>
        <v>#N/A</v>
      </c>
      <c r="P1049" s="175" t="e">
        <f>IF(M1049="No Mapped Crop","",INDEX('Inputs_Metric 31'!$M$7:$O$26,MATCH(M1049,'Inputs_Metric 31'!$G$7:$G$26,0),MATCH('Inputs_Metric 31'!$H$44,'Inputs_Metric 31'!$M$6:$O$6,0)))</f>
        <v>#N/A</v>
      </c>
      <c r="Q1049" s="184" t="e">
        <f t="shared" si="52"/>
        <v>#N/A</v>
      </c>
      <c r="R1049" s="184" t="e">
        <f t="shared" si="53"/>
        <v>#N/A</v>
      </c>
    </row>
    <row r="1050" spans="3:18" x14ac:dyDescent="0.25">
      <c r="C1050">
        <f t="shared" si="51"/>
        <v>10</v>
      </c>
      <c r="D1050">
        <f>COUNTIF($F$4:F1050,F1050)</f>
        <v>865</v>
      </c>
      <c r="E1050" s="40">
        <f>'Agricultural Data'!C1050</f>
        <v>0</v>
      </c>
      <c r="F1050" s="40">
        <f>'Agricultural Data'!D1050</f>
        <v>0</v>
      </c>
      <c r="G1050" s="40">
        <f>'Agricultural Data'!E1050</f>
        <v>0</v>
      </c>
      <c r="H1050" s="38">
        <f>'Agricultural Data'!F1050</f>
        <v>0</v>
      </c>
      <c r="I1050" s="38">
        <f>'Agricultural Data'!G1050</f>
        <v>0</v>
      </c>
      <c r="J1050" s="38">
        <f>'Agricultural Data'!H1050</f>
        <v>0</v>
      </c>
      <c r="K1050" s="118">
        <f>'Agricultural Data'!I1050</f>
        <v>0</v>
      </c>
      <c r="L1050" s="121">
        <f>'Agricultural Data'!J1050</f>
        <v>0</v>
      </c>
      <c r="M1050" s="120" t="str">
        <f>IF(J1050=0,"No Data",
IF(     OR(   INDEX('Inputs_Metric 31'!$T$6:$T$141,  MATCH($J1050,'Inputs_Metric 31'!$S$6:$S$141,0))  =  "",     INDEX('Inputs_Metric 31'!$T$6:$T$141,MATCH($J1050,'Inputs_Metric 31'!$S$6:$S$141,0))="CDL_Rev"),                 "No Mapped Crop",                  INDEX('Inputs_Metric 31'!$T$6:$T$141,MATCH($J1050,'Inputs_Metric 31'!$S$6:$S$141,0)   )   )
       )</f>
        <v>No Data</v>
      </c>
      <c r="N1050" s="120" t="str">
        <f>IF(J1050=0,"No Data",
IF(   OR(     INDEX('Inputs_Metric 31'!$U$6:$U$141,MATCH($J1050,'Inputs_Metric 31'!$S$6:$S$141,0))="",     INDEX('Inputs_Metric 31'!$U$6:$U$141,MATCH($J1050,'Inputs_Metric 31'!$S$6:$S$141,0))="CDL_Rev"  ),     "No Mapped Crop",INDEX('Inputs_Metric 31'!$U$6:$U$141,MATCH($J1050,'Inputs_Metric 31'!$S$6:$S$141,0))))</f>
        <v>No Data</v>
      </c>
      <c r="O1050" s="102" t="e">
        <f>IF(N1050="No Mapped Crop","",'Inputs_Metric 31'!$H$43*INDEX('Inputs_Metric 31'!$D$6:$D$109,MATCH(CONCATENATE(N1050,H1050),'Inputs_Metric 31'!$E$6:$E$109,0)))</f>
        <v>#N/A</v>
      </c>
      <c r="P1050" s="175" t="e">
        <f>IF(M1050="No Mapped Crop","",INDEX('Inputs_Metric 31'!$M$7:$O$26,MATCH(M1050,'Inputs_Metric 31'!$G$7:$G$26,0),MATCH('Inputs_Metric 31'!$H$44,'Inputs_Metric 31'!$M$6:$O$6,0)))</f>
        <v>#N/A</v>
      </c>
      <c r="Q1050" s="184" t="e">
        <f t="shared" si="52"/>
        <v>#N/A</v>
      </c>
      <c r="R1050" s="184" t="e">
        <f t="shared" si="53"/>
        <v>#N/A</v>
      </c>
    </row>
    <row r="1051" spans="3:18" x14ac:dyDescent="0.25">
      <c r="C1051">
        <f t="shared" si="51"/>
        <v>10</v>
      </c>
      <c r="D1051">
        <f>COUNTIF($F$4:F1051,F1051)</f>
        <v>866</v>
      </c>
      <c r="E1051" s="40">
        <f>'Agricultural Data'!C1051</f>
        <v>0</v>
      </c>
      <c r="F1051" s="40">
        <f>'Agricultural Data'!D1051</f>
        <v>0</v>
      </c>
      <c r="G1051" s="40">
        <f>'Agricultural Data'!E1051</f>
        <v>0</v>
      </c>
      <c r="H1051" s="38">
        <f>'Agricultural Data'!F1051</f>
        <v>0</v>
      </c>
      <c r="I1051" s="38">
        <f>'Agricultural Data'!G1051</f>
        <v>0</v>
      </c>
      <c r="J1051" s="38">
        <f>'Agricultural Data'!H1051</f>
        <v>0</v>
      </c>
      <c r="K1051" s="118">
        <f>'Agricultural Data'!I1051</f>
        <v>0</v>
      </c>
      <c r="L1051" s="121">
        <f>'Agricultural Data'!J1051</f>
        <v>0</v>
      </c>
      <c r="M1051" s="120" t="str">
        <f>IF(J1051=0,"No Data",
IF(     OR(   INDEX('Inputs_Metric 31'!$T$6:$T$141,  MATCH($J1051,'Inputs_Metric 31'!$S$6:$S$141,0))  =  "",     INDEX('Inputs_Metric 31'!$T$6:$T$141,MATCH($J1051,'Inputs_Metric 31'!$S$6:$S$141,0))="CDL_Rev"),                 "No Mapped Crop",                  INDEX('Inputs_Metric 31'!$T$6:$T$141,MATCH($J1051,'Inputs_Metric 31'!$S$6:$S$141,0)   )   )
       )</f>
        <v>No Data</v>
      </c>
      <c r="N1051" s="120" t="str">
        <f>IF(J1051=0,"No Data",
IF(   OR(     INDEX('Inputs_Metric 31'!$U$6:$U$141,MATCH($J1051,'Inputs_Metric 31'!$S$6:$S$141,0))="",     INDEX('Inputs_Metric 31'!$U$6:$U$141,MATCH($J1051,'Inputs_Metric 31'!$S$6:$S$141,0))="CDL_Rev"  ),     "No Mapped Crop",INDEX('Inputs_Metric 31'!$U$6:$U$141,MATCH($J1051,'Inputs_Metric 31'!$S$6:$S$141,0))))</f>
        <v>No Data</v>
      </c>
      <c r="O1051" s="102" t="e">
        <f>IF(N1051="No Mapped Crop","",'Inputs_Metric 31'!$H$43*INDEX('Inputs_Metric 31'!$D$6:$D$109,MATCH(CONCATENATE(N1051,H1051),'Inputs_Metric 31'!$E$6:$E$109,0)))</f>
        <v>#N/A</v>
      </c>
      <c r="P1051" s="175" t="e">
        <f>IF(M1051="No Mapped Crop","",INDEX('Inputs_Metric 31'!$M$7:$O$26,MATCH(M1051,'Inputs_Metric 31'!$G$7:$G$26,0),MATCH('Inputs_Metric 31'!$H$44,'Inputs_Metric 31'!$M$6:$O$6,0)))</f>
        <v>#N/A</v>
      </c>
      <c r="Q1051" s="184" t="e">
        <f t="shared" si="52"/>
        <v>#N/A</v>
      </c>
      <c r="R1051" s="184" t="e">
        <f t="shared" si="53"/>
        <v>#N/A</v>
      </c>
    </row>
    <row r="1052" spans="3:18" x14ac:dyDescent="0.25">
      <c r="C1052">
        <f t="shared" si="51"/>
        <v>10</v>
      </c>
      <c r="D1052">
        <f>COUNTIF($F$4:F1052,F1052)</f>
        <v>867</v>
      </c>
      <c r="E1052" s="40">
        <f>'Agricultural Data'!C1052</f>
        <v>0</v>
      </c>
      <c r="F1052" s="40">
        <f>'Agricultural Data'!D1052</f>
        <v>0</v>
      </c>
      <c r="G1052" s="40">
        <f>'Agricultural Data'!E1052</f>
        <v>0</v>
      </c>
      <c r="H1052" s="38">
        <f>'Agricultural Data'!F1052</f>
        <v>0</v>
      </c>
      <c r="I1052" s="38">
        <f>'Agricultural Data'!G1052</f>
        <v>0</v>
      </c>
      <c r="J1052" s="38">
        <f>'Agricultural Data'!H1052</f>
        <v>0</v>
      </c>
      <c r="K1052" s="118">
        <f>'Agricultural Data'!I1052</f>
        <v>0</v>
      </c>
      <c r="L1052" s="121">
        <f>'Agricultural Data'!J1052</f>
        <v>0</v>
      </c>
      <c r="M1052" s="120" t="str">
        <f>IF(J1052=0,"No Data",
IF(     OR(   INDEX('Inputs_Metric 31'!$T$6:$T$141,  MATCH($J1052,'Inputs_Metric 31'!$S$6:$S$141,0))  =  "",     INDEX('Inputs_Metric 31'!$T$6:$T$141,MATCH($J1052,'Inputs_Metric 31'!$S$6:$S$141,0))="CDL_Rev"),                 "No Mapped Crop",                  INDEX('Inputs_Metric 31'!$T$6:$T$141,MATCH($J1052,'Inputs_Metric 31'!$S$6:$S$141,0)   )   )
       )</f>
        <v>No Data</v>
      </c>
      <c r="N1052" s="120" t="str">
        <f>IF(J1052=0,"No Data",
IF(   OR(     INDEX('Inputs_Metric 31'!$U$6:$U$141,MATCH($J1052,'Inputs_Metric 31'!$S$6:$S$141,0))="",     INDEX('Inputs_Metric 31'!$U$6:$U$141,MATCH($J1052,'Inputs_Metric 31'!$S$6:$S$141,0))="CDL_Rev"  ),     "No Mapped Crop",INDEX('Inputs_Metric 31'!$U$6:$U$141,MATCH($J1052,'Inputs_Metric 31'!$S$6:$S$141,0))))</f>
        <v>No Data</v>
      </c>
      <c r="O1052" s="102" t="e">
        <f>IF(N1052="No Mapped Crop","",'Inputs_Metric 31'!$H$43*INDEX('Inputs_Metric 31'!$D$6:$D$109,MATCH(CONCATENATE(N1052,H1052),'Inputs_Metric 31'!$E$6:$E$109,0)))</f>
        <v>#N/A</v>
      </c>
      <c r="P1052" s="175" t="e">
        <f>IF(M1052="No Mapped Crop","",INDEX('Inputs_Metric 31'!$M$7:$O$26,MATCH(M1052,'Inputs_Metric 31'!$G$7:$G$26,0),MATCH('Inputs_Metric 31'!$H$44,'Inputs_Metric 31'!$M$6:$O$6,0)))</f>
        <v>#N/A</v>
      </c>
      <c r="Q1052" s="184" t="e">
        <f t="shared" si="52"/>
        <v>#N/A</v>
      </c>
      <c r="R1052" s="184" t="e">
        <f t="shared" si="53"/>
        <v>#N/A</v>
      </c>
    </row>
    <row r="1053" spans="3:18" x14ac:dyDescent="0.25">
      <c r="C1053">
        <f t="shared" si="51"/>
        <v>10</v>
      </c>
      <c r="D1053">
        <f>COUNTIF($F$4:F1053,F1053)</f>
        <v>868</v>
      </c>
      <c r="E1053" s="40">
        <f>'Agricultural Data'!C1053</f>
        <v>0</v>
      </c>
      <c r="F1053" s="40">
        <f>'Agricultural Data'!D1053</f>
        <v>0</v>
      </c>
      <c r="G1053" s="40">
        <f>'Agricultural Data'!E1053</f>
        <v>0</v>
      </c>
      <c r="H1053" s="38">
        <f>'Agricultural Data'!F1053</f>
        <v>0</v>
      </c>
      <c r="I1053" s="38">
        <f>'Agricultural Data'!G1053</f>
        <v>0</v>
      </c>
      <c r="J1053" s="38">
        <f>'Agricultural Data'!H1053</f>
        <v>0</v>
      </c>
      <c r="K1053" s="118">
        <f>'Agricultural Data'!I1053</f>
        <v>0</v>
      </c>
      <c r="L1053" s="121">
        <f>'Agricultural Data'!J1053</f>
        <v>0</v>
      </c>
      <c r="M1053" s="120" t="str">
        <f>IF(J1053=0,"No Data",
IF(     OR(   INDEX('Inputs_Metric 31'!$T$6:$T$141,  MATCH($J1053,'Inputs_Metric 31'!$S$6:$S$141,0))  =  "",     INDEX('Inputs_Metric 31'!$T$6:$T$141,MATCH($J1053,'Inputs_Metric 31'!$S$6:$S$141,0))="CDL_Rev"),                 "No Mapped Crop",                  INDEX('Inputs_Metric 31'!$T$6:$T$141,MATCH($J1053,'Inputs_Metric 31'!$S$6:$S$141,0)   )   )
       )</f>
        <v>No Data</v>
      </c>
      <c r="N1053" s="120" t="str">
        <f>IF(J1053=0,"No Data",
IF(   OR(     INDEX('Inputs_Metric 31'!$U$6:$U$141,MATCH($J1053,'Inputs_Metric 31'!$S$6:$S$141,0))="",     INDEX('Inputs_Metric 31'!$U$6:$U$141,MATCH($J1053,'Inputs_Metric 31'!$S$6:$S$141,0))="CDL_Rev"  ),     "No Mapped Crop",INDEX('Inputs_Metric 31'!$U$6:$U$141,MATCH($J1053,'Inputs_Metric 31'!$S$6:$S$141,0))))</f>
        <v>No Data</v>
      </c>
      <c r="O1053" s="102" t="e">
        <f>IF(N1053="No Mapped Crop","",'Inputs_Metric 31'!$H$43*INDEX('Inputs_Metric 31'!$D$6:$D$109,MATCH(CONCATENATE(N1053,H1053),'Inputs_Metric 31'!$E$6:$E$109,0)))</f>
        <v>#N/A</v>
      </c>
      <c r="P1053" s="175" t="e">
        <f>IF(M1053="No Mapped Crop","",INDEX('Inputs_Metric 31'!$M$7:$O$26,MATCH(M1053,'Inputs_Metric 31'!$G$7:$G$26,0),MATCH('Inputs_Metric 31'!$H$44,'Inputs_Metric 31'!$M$6:$O$6,0)))</f>
        <v>#N/A</v>
      </c>
      <c r="Q1053" s="184" t="e">
        <f t="shared" si="52"/>
        <v>#N/A</v>
      </c>
      <c r="R1053" s="184" t="e">
        <f t="shared" si="53"/>
        <v>#N/A</v>
      </c>
    </row>
    <row r="1054" spans="3:18" x14ac:dyDescent="0.25">
      <c r="C1054">
        <f t="shared" si="51"/>
        <v>10</v>
      </c>
      <c r="D1054">
        <f>COUNTIF($F$4:F1054,F1054)</f>
        <v>869</v>
      </c>
      <c r="E1054" s="40">
        <f>'Agricultural Data'!C1054</f>
        <v>0</v>
      </c>
      <c r="F1054" s="40">
        <f>'Agricultural Data'!D1054</f>
        <v>0</v>
      </c>
      <c r="G1054" s="40">
        <f>'Agricultural Data'!E1054</f>
        <v>0</v>
      </c>
      <c r="H1054" s="38">
        <f>'Agricultural Data'!F1054</f>
        <v>0</v>
      </c>
      <c r="I1054" s="38">
        <f>'Agricultural Data'!G1054</f>
        <v>0</v>
      </c>
      <c r="J1054" s="38">
        <f>'Agricultural Data'!H1054</f>
        <v>0</v>
      </c>
      <c r="K1054" s="118">
        <f>'Agricultural Data'!I1054</f>
        <v>0</v>
      </c>
      <c r="L1054" s="121">
        <f>'Agricultural Data'!J1054</f>
        <v>0</v>
      </c>
      <c r="M1054" s="120" t="str">
        <f>IF(J1054=0,"No Data",
IF(     OR(   INDEX('Inputs_Metric 31'!$T$6:$T$141,  MATCH($J1054,'Inputs_Metric 31'!$S$6:$S$141,0))  =  "",     INDEX('Inputs_Metric 31'!$T$6:$T$141,MATCH($J1054,'Inputs_Metric 31'!$S$6:$S$141,0))="CDL_Rev"),                 "No Mapped Crop",                  INDEX('Inputs_Metric 31'!$T$6:$T$141,MATCH($J1054,'Inputs_Metric 31'!$S$6:$S$141,0)   )   )
       )</f>
        <v>No Data</v>
      </c>
      <c r="N1054" s="120" t="str">
        <f>IF(J1054=0,"No Data",
IF(   OR(     INDEX('Inputs_Metric 31'!$U$6:$U$141,MATCH($J1054,'Inputs_Metric 31'!$S$6:$S$141,0))="",     INDEX('Inputs_Metric 31'!$U$6:$U$141,MATCH($J1054,'Inputs_Metric 31'!$S$6:$S$141,0))="CDL_Rev"  ),     "No Mapped Crop",INDEX('Inputs_Metric 31'!$U$6:$U$141,MATCH($J1054,'Inputs_Metric 31'!$S$6:$S$141,0))))</f>
        <v>No Data</v>
      </c>
      <c r="O1054" s="102" t="e">
        <f>IF(N1054="No Mapped Crop","",'Inputs_Metric 31'!$H$43*INDEX('Inputs_Metric 31'!$D$6:$D$109,MATCH(CONCATENATE(N1054,H1054),'Inputs_Metric 31'!$E$6:$E$109,0)))</f>
        <v>#N/A</v>
      </c>
      <c r="P1054" s="175" t="e">
        <f>IF(M1054="No Mapped Crop","",INDEX('Inputs_Metric 31'!$M$7:$O$26,MATCH(M1054,'Inputs_Metric 31'!$G$7:$G$26,0),MATCH('Inputs_Metric 31'!$H$44,'Inputs_Metric 31'!$M$6:$O$6,0)))</f>
        <v>#N/A</v>
      </c>
      <c r="Q1054" s="184" t="e">
        <f t="shared" si="52"/>
        <v>#N/A</v>
      </c>
      <c r="R1054" s="184" t="e">
        <f t="shared" si="53"/>
        <v>#N/A</v>
      </c>
    </row>
    <row r="1055" spans="3:18" x14ac:dyDescent="0.25">
      <c r="C1055">
        <f t="shared" si="51"/>
        <v>10</v>
      </c>
      <c r="D1055">
        <f>COUNTIF($F$4:F1055,F1055)</f>
        <v>870</v>
      </c>
      <c r="E1055" s="40">
        <f>'Agricultural Data'!C1055</f>
        <v>0</v>
      </c>
      <c r="F1055" s="40">
        <f>'Agricultural Data'!D1055</f>
        <v>0</v>
      </c>
      <c r="G1055" s="40">
        <f>'Agricultural Data'!E1055</f>
        <v>0</v>
      </c>
      <c r="H1055" s="38">
        <f>'Agricultural Data'!F1055</f>
        <v>0</v>
      </c>
      <c r="I1055" s="38">
        <f>'Agricultural Data'!G1055</f>
        <v>0</v>
      </c>
      <c r="J1055" s="38">
        <f>'Agricultural Data'!H1055</f>
        <v>0</v>
      </c>
      <c r="K1055" s="118">
        <f>'Agricultural Data'!I1055</f>
        <v>0</v>
      </c>
      <c r="L1055" s="121">
        <f>'Agricultural Data'!J1055</f>
        <v>0</v>
      </c>
      <c r="M1055" s="120" t="str">
        <f>IF(J1055=0,"No Data",
IF(     OR(   INDEX('Inputs_Metric 31'!$T$6:$T$141,  MATCH($J1055,'Inputs_Metric 31'!$S$6:$S$141,0))  =  "",     INDEX('Inputs_Metric 31'!$T$6:$T$141,MATCH($J1055,'Inputs_Metric 31'!$S$6:$S$141,0))="CDL_Rev"),                 "No Mapped Crop",                  INDEX('Inputs_Metric 31'!$T$6:$T$141,MATCH($J1055,'Inputs_Metric 31'!$S$6:$S$141,0)   )   )
       )</f>
        <v>No Data</v>
      </c>
      <c r="N1055" s="120" t="str">
        <f>IF(J1055=0,"No Data",
IF(   OR(     INDEX('Inputs_Metric 31'!$U$6:$U$141,MATCH($J1055,'Inputs_Metric 31'!$S$6:$S$141,0))="",     INDEX('Inputs_Metric 31'!$U$6:$U$141,MATCH($J1055,'Inputs_Metric 31'!$S$6:$S$141,0))="CDL_Rev"  ),     "No Mapped Crop",INDEX('Inputs_Metric 31'!$U$6:$U$141,MATCH($J1055,'Inputs_Metric 31'!$S$6:$S$141,0))))</f>
        <v>No Data</v>
      </c>
      <c r="O1055" s="102" t="e">
        <f>IF(N1055="No Mapped Crop","",'Inputs_Metric 31'!$H$43*INDEX('Inputs_Metric 31'!$D$6:$D$109,MATCH(CONCATENATE(N1055,H1055),'Inputs_Metric 31'!$E$6:$E$109,0)))</f>
        <v>#N/A</v>
      </c>
      <c r="P1055" s="175" t="e">
        <f>IF(M1055="No Mapped Crop","",INDEX('Inputs_Metric 31'!$M$7:$O$26,MATCH(M1055,'Inputs_Metric 31'!$G$7:$G$26,0),MATCH('Inputs_Metric 31'!$H$44,'Inputs_Metric 31'!$M$6:$O$6,0)))</f>
        <v>#N/A</v>
      </c>
      <c r="Q1055" s="184" t="e">
        <f t="shared" si="52"/>
        <v>#N/A</v>
      </c>
      <c r="R1055" s="184" t="e">
        <f t="shared" si="53"/>
        <v>#N/A</v>
      </c>
    </row>
    <row r="1056" spans="3:18" x14ac:dyDescent="0.25">
      <c r="C1056">
        <f t="shared" si="51"/>
        <v>10</v>
      </c>
      <c r="D1056">
        <f>COUNTIF($F$4:F1056,F1056)</f>
        <v>871</v>
      </c>
      <c r="E1056" s="40">
        <f>'Agricultural Data'!C1056</f>
        <v>0</v>
      </c>
      <c r="F1056" s="40">
        <f>'Agricultural Data'!D1056</f>
        <v>0</v>
      </c>
      <c r="G1056" s="40">
        <f>'Agricultural Data'!E1056</f>
        <v>0</v>
      </c>
      <c r="H1056" s="38">
        <f>'Agricultural Data'!F1056</f>
        <v>0</v>
      </c>
      <c r="I1056" s="38">
        <f>'Agricultural Data'!G1056</f>
        <v>0</v>
      </c>
      <c r="J1056" s="38">
        <f>'Agricultural Data'!H1056</f>
        <v>0</v>
      </c>
      <c r="K1056" s="118">
        <f>'Agricultural Data'!I1056</f>
        <v>0</v>
      </c>
      <c r="L1056" s="121">
        <f>'Agricultural Data'!J1056</f>
        <v>0</v>
      </c>
      <c r="M1056" s="120" t="str">
        <f>IF(J1056=0,"No Data",
IF(     OR(   INDEX('Inputs_Metric 31'!$T$6:$T$141,  MATCH($J1056,'Inputs_Metric 31'!$S$6:$S$141,0))  =  "",     INDEX('Inputs_Metric 31'!$T$6:$T$141,MATCH($J1056,'Inputs_Metric 31'!$S$6:$S$141,0))="CDL_Rev"),                 "No Mapped Crop",                  INDEX('Inputs_Metric 31'!$T$6:$T$141,MATCH($J1056,'Inputs_Metric 31'!$S$6:$S$141,0)   )   )
       )</f>
        <v>No Data</v>
      </c>
      <c r="N1056" s="120" t="str">
        <f>IF(J1056=0,"No Data",
IF(   OR(     INDEX('Inputs_Metric 31'!$U$6:$U$141,MATCH($J1056,'Inputs_Metric 31'!$S$6:$S$141,0))="",     INDEX('Inputs_Metric 31'!$U$6:$U$141,MATCH($J1056,'Inputs_Metric 31'!$S$6:$S$141,0))="CDL_Rev"  ),     "No Mapped Crop",INDEX('Inputs_Metric 31'!$U$6:$U$141,MATCH($J1056,'Inputs_Metric 31'!$S$6:$S$141,0))))</f>
        <v>No Data</v>
      </c>
      <c r="O1056" s="102" t="e">
        <f>IF(N1056="No Mapped Crop","",'Inputs_Metric 31'!$H$43*INDEX('Inputs_Metric 31'!$D$6:$D$109,MATCH(CONCATENATE(N1056,H1056),'Inputs_Metric 31'!$E$6:$E$109,0)))</f>
        <v>#N/A</v>
      </c>
      <c r="P1056" s="175" t="e">
        <f>IF(M1056="No Mapped Crop","",INDEX('Inputs_Metric 31'!$M$7:$O$26,MATCH(M1056,'Inputs_Metric 31'!$G$7:$G$26,0),MATCH('Inputs_Metric 31'!$H$44,'Inputs_Metric 31'!$M$6:$O$6,0)))</f>
        <v>#N/A</v>
      </c>
      <c r="Q1056" s="184" t="e">
        <f t="shared" si="52"/>
        <v>#N/A</v>
      </c>
      <c r="R1056" s="184" t="e">
        <f t="shared" si="53"/>
        <v>#N/A</v>
      </c>
    </row>
    <row r="1057" spans="3:18" x14ac:dyDescent="0.25">
      <c r="C1057">
        <f t="shared" si="51"/>
        <v>10</v>
      </c>
      <c r="D1057">
        <f>COUNTIF($F$4:F1057,F1057)</f>
        <v>872</v>
      </c>
      <c r="E1057" s="40">
        <f>'Agricultural Data'!C1057</f>
        <v>0</v>
      </c>
      <c r="F1057" s="40">
        <f>'Agricultural Data'!D1057</f>
        <v>0</v>
      </c>
      <c r="G1057" s="40">
        <f>'Agricultural Data'!E1057</f>
        <v>0</v>
      </c>
      <c r="H1057" s="38">
        <f>'Agricultural Data'!F1057</f>
        <v>0</v>
      </c>
      <c r="I1057" s="38">
        <f>'Agricultural Data'!G1057</f>
        <v>0</v>
      </c>
      <c r="J1057" s="38">
        <f>'Agricultural Data'!H1057</f>
        <v>0</v>
      </c>
      <c r="K1057" s="118">
        <f>'Agricultural Data'!I1057</f>
        <v>0</v>
      </c>
      <c r="L1057" s="121">
        <f>'Agricultural Data'!J1057</f>
        <v>0</v>
      </c>
      <c r="M1057" s="120" t="str">
        <f>IF(J1057=0,"No Data",
IF(     OR(   INDEX('Inputs_Metric 31'!$T$6:$T$141,  MATCH($J1057,'Inputs_Metric 31'!$S$6:$S$141,0))  =  "",     INDEX('Inputs_Metric 31'!$T$6:$T$141,MATCH($J1057,'Inputs_Metric 31'!$S$6:$S$141,0))="CDL_Rev"),                 "No Mapped Crop",                  INDEX('Inputs_Metric 31'!$T$6:$T$141,MATCH($J1057,'Inputs_Metric 31'!$S$6:$S$141,0)   )   )
       )</f>
        <v>No Data</v>
      </c>
      <c r="N1057" s="120" t="str">
        <f>IF(J1057=0,"No Data",
IF(   OR(     INDEX('Inputs_Metric 31'!$U$6:$U$141,MATCH($J1057,'Inputs_Metric 31'!$S$6:$S$141,0))="",     INDEX('Inputs_Metric 31'!$U$6:$U$141,MATCH($J1057,'Inputs_Metric 31'!$S$6:$S$141,0))="CDL_Rev"  ),     "No Mapped Crop",INDEX('Inputs_Metric 31'!$U$6:$U$141,MATCH($J1057,'Inputs_Metric 31'!$S$6:$S$141,0))))</f>
        <v>No Data</v>
      </c>
      <c r="O1057" s="102" t="e">
        <f>IF(N1057="No Mapped Crop","",'Inputs_Metric 31'!$H$43*INDEX('Inputs_Metric 31'!$D$6:$D$109,MATCH(CONCATENATE(N1057,H1057),'Inputs_Metric 31'!$E$6:$E$109,0)))</f>
        <v>#N/A</v>
      </c>
      <c r="P1057" s="175" t="e">
        <f>IF(M1057="No Mapped Crop","",INDEX('Inputs_Metric 31'!$M$7:$O$26,MATCH(M1057,'Inputs_Metric 31'!$G$7:$G$26,0),MATCH('Inputs_Metric 31'!$H$44,'Inputs_Metric 31'!$M$6:$O$6,0)))</f>
        <v>#N/A</v>
      </c>
      <c r="Q1057" s="184" t="e">
        <f t="shared" si="52"/>
        <v>#N/A</v>
      </c>
      <c r="R1057" s="184" t="e">
        <f t="shared" si="53"/>
        <v>#N/A</v>
      </c>
    </row>
    <row r="1058" spans="3:18" x14ac:dyDescent="0.25">
      <c r="C1058">
        <f t="shared" si="51"/>
        <v>10</v>
      </c>
      <c r="D1058">
        <f>COUNTIF($F$4:F1058,F1058)</f>
        <v>873</v>
      </c>
      <c r="E1058" s="40">
        <f>'Agricultural Data'!C1058</f>
        <v>0</v>
      </c>
      <c r="F1058" s="40">
        <f>'Agricultural Data'!D1058</f>
        <v>0</v>
      </c>
      <c r="G1058" s="40">
        <f>'Agricultural Data'!E1058</f>
        <v>0</v>
      </c>
      <c r="H1058" s="38">
        <f>'Agricultural Data'!F1058</f>
        <v>0</v>
      </c>
      <c r="I1058" s="38">
        <f>'Agricultural Data'!G1058</f>
        <v>0</v>
      </c>
      <c r="J1058" s="38">
        <f>'Agricultural Data'!H1058</f>
        <v>0</v>
      </c>
      <c r="K1058" s="118">
        <f>'Agricultural Data'!I1058</f>
        <v>0</v>
      </c>
      <c r="L1058" s="121">
        <f>'Agricultural Data'!J1058</f>
        <v>0</v>
      </c>
      <c r="M1058" s="120" t="str">
        <f>IF(J1058=0,"No Data",
IF(     OR(   INDEX('Inputs_Metric 31'!$T$6:$T$141,  MATCH($J1058,'Inputs_Metric 31'!$S$6:$S$141,0))  =  "",     INDEX('Inputs_Metric 31'!$T$6:$T$141,MATCH($J1058,'Inputs_Metric 31'!$S$6:$S$141,0))="CDL_Rev"),                 "No Mapped Crop",                  INDEX('Inputs_Metric 31'!$T$6:$T$141,MATCH($J1058,'Inputs_Metric 31'!$S$6:$S$141,0)   )   )
       )</f>
        <v>No Data</v>
      </c>
      <c r="N1058" s="120" t="str">
        <f>IF(J1058=0,"No Data",
IF(   OR(     INDEX('Inputs_Metric 31'!$U$6:$U$141,MATCH($J1058,'Inputs_Metric 31'!$S$6:$S$141,0))="",     INDEX('Inputs_Metric 31'!$U$6:$U$141,MATCH($J1058,'Inputs_Metric 31'!$S$6:$S$141,0))="CDL_Rev"  ),     "No Mapped Crop",INDEX('Inputs_Metric 31'!$U$6:$U$141,MATCH($J1058,'Inputs_Metric 31'!$S$6:$S$141,0))))</f>
        <v>No Data</v>
      </c>
      <c r="O1058" s="102" t="e">
        <f>IF(N1058="No Mapped Crop","",'Inputs_Metric 31'!$H$43*INDEX('Inputs_Metric 31'!$D$6:$D$109,MATCH(CONCATENATE(N1058,H1058),'Inputs_Metric 31'!$E$6:$E$109,0)))</f>
        <v>#N/A</v>
      </c>
      <c r="P1058" s="175" t="e">
        <f>IF(M1058="No Mapped Crop","",INDEX('Inputs_Metric 31'!$M$7:$O$26,MATCH(M1058,'Inputs_Metric 31'!$G$7:$G$26,0),MATCH('Inputs_Metric 31'!$H$44,'Inputs_Metric 31'!$M$6:$O$6,0)))</f>
        <v>#N/A</v>
      </c>
      <c r="Q1058" s="184" t="e">
        <f t="shared" si="52"/>
        <v>#N/A</v>
      </c>
      <c r="R1058" s="184" t="e">
        <f t="shared" si="53"/>
        <v>#N/A</v>
      </c>
    </row>
    <row r="1059" spans="3:18" x14ac:dyDescent="0.25">
      <c r="C1059">
        <f t="shared" si="51"/>
        <v>10</v>
      </c>
      <c r="D1059">
        <f>COUNTIF($F$4:F1059,F1059)</f>
        <v>874</v>
      </c>
      <c r="E1059" s="40">
        <f>'Agricultural Data'!C1059</f>
        <v>0</v>
      </c>
      <c r="F1059" s="40">
        <f>'Agricultural Data'!D1059</f>
        <v>0</v>
      </c>
      <c r="G1059" s="40">
        <f>'Agricultural Data'!E1059</f>
        <v>0</v>
      </c>
      <c r="H1059" s="38">
        <f>'Agricultural Data'!F1059</f>
        <v>0</v>
      </c>
      <c r="I1059" s="38">
        <f>'Agricultural Data'!G1059</f>
        <v>0</v>
      </c>
      <c r="J1059" s="38">
        <f>'Agricultural Data'!H1059</f>
        <v>0</v>
      </c>
      <c r="K1059" s="118">
        <f>'Agricultural Data'!I1059</f>
        <v>0</v>
      </c>
      <c r="L1059" s="121">
        <f>'Agricultural Data'!J1059</f>
        <v>0</v>
      </c>
      <c r="M1059" s="120" t="str">
        <f>IF(J1059=0,"No Data",
IF(     OR(   INDEX('Inputs_Metric 31'!$T$6:$T$141,  MATCH($J1059,'Inputs_Metric 31'!$S$6:$S$141,0))  =  "",     INDEX('Inputs_Metric 31'!$T$6:$T$141,MATCH($J1059,'Inputs_Metric 31'!$S$6:$S$141,0))="CDL_Rev"),                 "No Mapped Crop",                  INDEX('Inputs_Metric 31'!$T$6:$T$141,MATCH($J1059,'Inputs_Metric 31'!$S$6:$S$141,0)   )   )
       )</f>
        <v>No Data</v>
      </c>
      <c r="N1059" s="120" t="str">
        <f>IF(J1059=0,"No Data",
IF(   OR(     INDEX('Inputs_Metric 31'!$U$6:$U$141,MATCH($J1059,'Inputs_Metric 31'!$S$6:$S$141,0))="",     INDEX('Inputs_Metric 31'!$U$6:$U$141,MATCH($J1059,'Inputs_Metric 31'!$S$6:$S$141,0))="CDL_Rev"  ),     "No Mapped Crop",INDEX('Inputs_Metric 31'!$U$6:$U$141,MATCH($J1059,'Inputs_Metric 31'!$S$6:$S$141,0))))</f>
        <v>No Data</v>
      </c>
      <c r="O1059" s="102" t="e">
        <f>IF(N1059="No Mapped Crop","",'Inputs_Metric 31'!$H$43*INDEX('Inputs_Metric 31'!$D$6:$D$109,MATCH(CONCATENATE(N1059,H1059),'Inputs_Metric 31'!$E$6:$E$109,0)))</f>
        <v>#N/A</v>
      </c>
      <c r="P1059" s="175" t="e">
        <f>IF(M1059="No Mapped Crop","",INDEX('Inputs_Metric 31'!$M$7:$O$26,MATCH(M1059,'Inputs_Metric 31'!$G$7:$G$26,0),MATCH('Inputs_Metric 31'!$H$44,'Inputs_Metric 31'!$M$6:$O$6,0)))</f>
        <v>#N/A</v>
      </c>
      <c r="Q1059" s="184" t="e">
        <f t="shared" si="52"/>
        <v>#N/A</v>
      </c>
      <c r="R1059" s="184" t="e">
        <f t="shared" si="53"/>
        <v>#N/A</v>
      </c>
    </row>
    <row r="1060" spans="3:18" x14ac:dyDescent="0.25">
      <c r="C1060">
        <f t="shared" si="51"/>
        <v>10</v>
      </c>
      <c r="D1060">
        <f>COUNTIF($F$4:F1060,F1060)</f>
        <v>875</v>
      </c>
      <c r="E1060" s="40">
        <f>'Agricultural Data'!C1060</f>
        <v>0</v>
      </c>
      <c r="F1060" s="40">
        <f>'Agricultural Data'!D1060</f>
        <v>0</v>
      </c>
      <c r="G1060" s="40">
        <f>'Agricultural Data'!E1060</f>
        <v>0</v>
      </c>
      <c r="H1060" s="38">
        <f>'Agricultural Data'!F1060</f>
        <v>0</v>
      </c>
      <c r="I1060" s="38">
        <f>'Agricultural Data'!G1060</f>
        <v>0</v>
      </c>
      <c r="J1060" s="38">
        <f>'Agricultural Data'!H1060</f>
        <v>0</v>
      </c>
      <c r="K1060" s="118">
        <f>'Agricultural Data'!I1060</f>
        <v>0</v>
      </c>
      <c r="L1060" s="121">
        <f>'Agricultural Data'!J1060</f>
        <v>0</v>
      </c>
      <c r="M1060" s="120" t="str">
        <f>IF(J1060=0,"No Data",
IF(     OR(   INDEX('Inputs_Metric 31'!$T$6:$T$141,  MATCH($J1060,'Inputs_Metric 31'!$S$6:$S$141,0))  =  "",     INDEX('Inputs_Metric 31'!$T$6:$T$141,MATCH($J1060,'Inputs_Metric 31'!$S$6:$S$141,0))="CDL_Rev"),                 "No Mapped Crop",                  INDEX('Inputs_Metric 31'!$T$6:$T$141,MATCH($J1060,'Inputs_Metric 31'!$S$6:$S$141,0)   )   )
       )</f>
        <v>No Data</v>
      </c>
      <c r="N1060" s="120" t="str">
        <f>IF(J1060=0,"No Data",
IF(   OR(     INDEX('Inputs_Metric 31'!$U$6:$U$141,MATCH($J1060,'Inputs_Metric 31'!$S$6:$S$141,0))="",     INDEX('Inputs_Metric 31'!$U$6:$U$141,MATCH($J1060,'Inputs_Metric 31'!$S$6:$S$141,0))="CDL_Rev"  ),     "No Mapped Crop",INDEX('Inputs_Metric 31'!$U$6:$U$141,MATCH($J1060,'Inputs_Metric 31'!$S$6:$S$141,0))))</f>
        <v>No Data</v>
      </c>
      <c r="O1060" s="102" t="e">
        <f>IF(N1060="No Mapped Crop","",'Inputs_Metric 31'!$H$43*INDEX('Inputs_Metric 31'!$D$6:$D$109,MATCH(CONCATENATE(N1060,H1060),'Inputs_Metric 31'!$E$6:$E$109,0)))</f>
        <v>#N/A</v>
      </c>
      <c r="P1060" s="175" t="e">
        <f>IF(M1060="No Mapped Crop","",INDEX('Inputs_Metric 31'!$M$7:$O$26,MATCH(M1060,'Inputs_Metric 31'!$G$7:$G$26,0),MATCH('Inputs_Metric 31'!$H$44,'Inputs_Metric 31'!$M$6:$O$6,0)))</f>
        <v>#N/A</v>
      </c>
      <c r="Q1060" s="184" t="e">
        <f t="shared" si="52"/>
        <v>#N/A</v>
      </c>
      <c r="R1060" s="184" t="e">
        <f t="shared" si="53"/>
        <v>#N/A</v>
      </c>
    </row>
    <row r="1061" spans="3:18" x14ac:dyDescent="0.25">
      <c r="C1061">
        <f t="shared" si="51"/>
        <v>10</v>
      </c>
      <c r="D1061">
        <f>COUNTIF($F$4:F1061,F1061)</f>
        <v>876</v>
      </c>
      <c r="E1061" s="40">
        <f>'Agricultural Data'!C1061</f>
        <v>0</v>
      </c>
      <c r="F1061" s="40">
        <f>'Agricultural Data'!D1061</f>
        <v>0</v>
      </c>
      <c r="G1061" s="40">
        <f>'Agricultural Data'!E1061</f>
        <v>0</v>
      </c>
      <c r="H1061" s="38">
        <f>'Agricultural Data'!F1061</f>
        <v>0</v>
      </c>
      <c r="I1061" s="38">
        <f>'Agricultural Data'!G1061</f>
        <v>0</v>
      </c>
      <c r="J1061" s="38">
        <f>'Agricultural Data'!H1061</f>
        <v>0</v>
      </c>
      <c r="K1061" s="118">
        <f>'Agricultural Data'!I1061</f>
        <v>0</v>
      </c>
      <c r="L1061" s="121">
        <f>'Agricultural Data'!J1061</f>
        <v>0</v>
      </c>
      <c r="M1061" s="120" t="str">
        <f>IF(J1061=0,"No Data",
IF(     OR(   INDEX('Inputs_Metric 31'!$T$6:$T$141,  MATCH($J1061,'Inputs_Metric 31'!$S$6:$S$141,0))  =  "",     INDEX('Inputs_Metric 31'!$T$6:$T$141,MATCH($J1061,'Inputs_Metric 31'!$S$6:$S$141,0))="CDL_Rev"),                 "No Mapped Crop",                  INDEX('Inputs_Metric 31'!$T$6:$T$141,MATCH($J1061,'Inputs_Metric 31'!$S$6:$S$141,0)   )   )
       )</f>
        <v>No Data</v>
      </c>
      <c r="N1061" s="120" t="str">
        <f>IF(J1061=0,"No Data",
IF(   OR(     INDEX('Inputs_Metric 31'!$U$6:$U$141,MATCH($J1061,'Inputs_Metric 31'!$S$6:$S$141,0))="",     INDEX('Inputs_Metric 31'!$U$6:$U$141,MATCH($J1061,'Inputs_Metric 31'!$S$6:$S$141,0))="CDL_Rev"  ),     "No Mapped Crop",INDEX('Inputs_Metric 31'!$U$6:$U$141,MATCH($J1061,'Inputs_Metric 31'!$S$6:$S$141,0))))</f>
        <v>No Data</v>
      </c>
      <c r="O1061" s="102" t="e">
        <f>IF(N1061="No Mapped Crop","",'Inputs_Metric 31'!$H$43*INDEX('Inputs_Metric 31'!$D$6:$D$109,MATCH(CONCATENATE(N1061,H1061),'Inputs_Metric 31'!$E$6:$E$109,0)))</f>
        <v>#N/A</v>
      </c>
      <c r="P1061" s="175" t="e">
        <f>IF(M1061="No Mapped Crop","",INDEX('Inputs_Metric 31'!$M$7:$O$26,MATCH(M1061,'Inputs_Metric 31'!$G$7:$G$26,0),MATCH('Inputs_Metric 31'!$H$44,'Inputs_Metric 31'!$M$6:$O$6,0)))</f>
        <v>#N/A</v>
      </c>
      <c r="Q1061" s="184" t="e">
        <f t="shared" si="52"/>
        <v>#N/A</v>
      </c>
      <c r="R1061" s="184" t="e">
        <f t="shared" si="53"/>
        <v>#N/A</v>
      </c>
    </row>
    <row r="1062" spans="3:18" x14ac:dyDescent="0.25">
      <c r="C1062">
        <f t="shared" si="51"/>
        <v>10</v>
      </c>
      <c r="D1062">
        <f>COUNTIF($F$4:F1062,F1062)</f>
        <v>877</v>
      </c>
      <c r="E1062" s="40">
        <f>'Agricultural Data'!C1062</f>
        <v>0</v>
      </c>
      <c r="F1062" s="40">
        <f>'Agricultural Data'!D1062</f>
        <v>0</v>
      </c>
      <c r="G1062" s="40">
        <f>'Agricultural Data'!E1062</f>
        <v>0</v>
      </c>
      <c r="H1062" s="38">
        <f>'Agricultural Data'!F1062</f>
        <v>0</v>
      </c>
      <c r="I1062" s="38">
        <f>'Agricultural Data'!G1062</f>
        <v>0</v>
      </c>
      <c r="J1062" s="38">
        <f>'Agricultural Data'!H1062</f>
        <v>0</v>
      </c>
      <c r="K1062" s="118">
        <f>'Agricultural Data'!I1062</f>
        <v>0</v>
      </c>
      <c r="L1062" s="121">
        <f>'Agricultural Data'!J1062</f>
        <v>0</v>
      </c>
      <c r="M1062" s="120" t="str">
        <f>IF(J1062=0,"No Data",
IF(     OR(   INDEX('Inputs_Metric 31'!$T$6:$T$141,  MATCH($J1062,'Inputs_Metric 31'!$S$6:$S$141,0))  =  "",     INDEX('Inputs_Metric 31'!$T$6:$T$141,MATCH($J1062,'Inputs_Metric 31'!$S$6:$S$141,0))="CDL_Rev"),                 "No Mapped Crop",                  INDEX('Inputs_Metric 31'!$T$6:$T$141,MATCH($J1062,'Inputs_Metric 31'!$S$6:$S$141,0)   )   )
       )</f>
        <v>No Data</v>
      </c>
      <c r="N1062" s="120" t="str">
        <f>IF(J1062=0,"No Data",
IF(   OR(     INDEX('Inputs_Metric 31'!$U$6:$U$141,MATCH($J1062,'Inputs_Metric 31'!$S$6:$S$141,0))="",     INDEX('Inputs_Metric 31'!$U$6:$U$141,MATCH($J1062,'Inputs_Metric 31'!$S$6:$S$141,0))="CDL_Rev"  ),     "No Mapped Crop",INDEX('Inputs_Metric 31'!$U$6:$U$141,MATCH($J1062,'Inputs_Metric 31'!$S$6:$S$141,0))))</f>
        <v>No Data</v>
      </c>
      <c r="O1062" s="102" t="e">
        <f>IF(N1062="No Mapped Crop","",'Inputs_Metric 31'!$H$43*INDEX('Inputs_Metric 31'!$D$6:$D$109,MATCH(CONCATENATE(N1062,H1062),'Inputs_Metric 31'!$E$6:$E$109,0)))</f>
        <v>#N/A</v>
      </c>
      <c r="P1062" s="175" t="e">
        <f>IF(M1062="No Mapped Crop","",INDEX('Inputs_Metric 31'!$M$7:$O$26,MATCH(M1062,'Inputs_Metric 31'!$G$7:$G$26,0),MATCH('Inputs_Metric 31'!$H$44,'Inputs_Metric 31'!$M$6:$O$6,0)))</f>
        <v>#N/A</v>
      </c>
      <c r="Q1062" s="184" t="e">
        <f t="shared" si="52"/>
        <v>#N/A</v>
      </c>
      <c r="R1062" s="184" t="e">
        <f t="shared" si="53"/>
        <v>#N/A</v>
      </c>
    </row>
    <row r="1063" spans="3:18" x14ac:dyDescent="0.25">
      <c r="C1063">
        <f t="shared" si="51"/>
        <v>10</v>
      </c>
      <c r="D1063">
        <f>COUNTIF($F$4:F1063,F1063)</f>
        <v>878</v>
      </c>
      <c r="E1063" s="40">
        <f>'Agricultural Data'!C1063</f>
        <v>0</v>
      </c>
      <c r="F1063" s="40">
        <f>'Agricultural Data'!D1063</f>
        <v>0</v>
      </c>
      <c r="G1063" s="40">
        <f>'Agricultural Data'!E1063</f>
        <v>0</v>
      </c>
      <c r="H1063" s="38">
        <f>'Agricultural Data'!F1063</f>
        <v>0</v>
      </c>
      <c r="I1063" s="38">
        <f>'Agricultural Data'!G1063</f>
        <v>0</v>
      </c>
      <c r="J1063" s="38">
        <f>'Agricultural Data'!H1063</f>
        <v>0</v>
      </c>
      <c r="K1063" s="118">
        <f>'Agricultural Data'!I1063</f>
        <v>0</v>
      </c>
      <c r="L1063" s="121">
        <f>'Agricultural Data'!J1063</f>
        <v>0</v>
      </c>
      <c r="M1063" s="120" t="str">
        <f>IF(J1063=0,"No Data",
IF(     OR(   INDEX('Inputs_Metric 31'!$T$6:$T$141,  MATCH($J1063,'Inputs_Metric 31'!$S$6:$S$141,0))  =  "",     INDEX('Inputs_Metric 31'!$T$6:$T$141,MATCH($J1063,'Inputs_Metric 31'!$S$6:$S$141,0))="CDL_Rev"),                 "No Mapped Crop",                  INDEX('Inputs_Metric 31'!$T$6:$T$141,MATCH($J1063,'Inputs_Metric 31'!$S$6:$S$141,0)   )   )
       )</f>
        <v>No Data</v>
      </c>
      <c r="N1063" s="120" t="str">
        <f>IF(J1063=0,"No Data",
IF(   OR(     INDEX('Inputs_Metric 31'!$U$6:$U$141,MATCH($J1063,'Inputs_Metric 31'!$S$6:$S$141,0))="",     INDEX('Inputs_Metric 31'!$U$6:$U$141,MATCH($J1063,'Inputs_Metric 31'!$S$6:$S$141,0))="CDL_Rev"  ),     "No Mapped Crop",INDEX('Inputs_Metric 31'!$U$6:$U$141,MATCH($J1063,'Inputs_Metric 31'!$S$6:$S$141,0))))</f>
        <v>No Data</v>
      </c>
      <c r="O1063" s="102" t="e">
        <f>IF(N1063="No Mapped Crop","",'Inputs_Metric 31'!$H$43*INDEX('Inputs_Metric 31'!$D$6:$D$109,MATCH(CONCATENATE(N1063,H1063),'Inputs_Metric 31'!$E$6:$E$109,0)))</f>
        <v>#N/A</v>
      </c>
      <c r="P1063" s="175" t="e">
        <f>IF(M1063="No Mapped Crop","",INDEX('Inputs_Metric 31'!$M$7:$O$26,MATCH(M1063,'Inputs_Metric 31'!$G$7:$G$26,0),MATCH('Inputs_Metric 31'!$H$44,'Inputs_Metric 31'!$M$6:$O$6,0)))</f>
        <v>#N/A</v>
      </c>
      <c r="Q1063" s="184" t="e">
        <f t="shared" si="52"/>
        <v>#N/A</v>
      </c>
      <c r="R1063" s="184" t="e">
        <f t="shared" si="53"/>
        <v>#N/A</v>
      </c>
    </row>
    <row r="1064" spans="3:18" x14ac:dyDescent="0.25">
      <c r="C1064">
        <f t="shared" ref="C1064:C1127" si="54">IF(D1064=1,C1063+1,C1063)</f>
        <v>10</v>
      </c>
      <c r="D1064">
        <f>COUNTIF($F$4:F1064,F1064)</f>
        <v>879</v>
      </c>
      <c r="E1064" s="40">
        <f>'Agricultural Data'!C1064</f>
        <v>0</v>
      </c>
      <c r="F1064" s="40">
        <f>'Agricultural Data'!D1064</f>
        <v>0</v>
      </c>
      <c r="G1064" s="40">
        <f>'Agricultural Data'!E1064</f>
        <v>0</v>
      </c>
      <c r="H1064" s="38">
        <f>'Agricultural Data'!F1064</f>
        <v>0</v>
      </c>
      <c r="I1064" s="38">
        <f>'Agricultural Data'!G1064</f>
        <v>0</v>
      </c>
      <c r="J1064" s="38">
        <f>'Agricultural Data'!H1064</f>
        <v>0</v>
      </c>
      <c r="K1064" s="118">
        <f>'Agricultural Data'!I1064</f>
        <v>0</v>
      </c>
      <c r="L1064" s="121">
        <f>'Agricultural Data'!J1064</f>
        <v>0</v>
      </c>
      <c r="M1064" s="120" t="str">
        <f>IF(J1064=0,"No Data",
IF(     OR(   INDEX('Inputs_Metric 31'!$T$6:$T$141,  MATCH($J1064,'Inputs_Metric 31'!$S$6:$S$141,0))  =  "",     INDEX('Inputs_Metric 31'!$T$6:$T$141,MATCH($J1064,'Inputs_Metric 31'!$S$6:$S$141,0))="CDL_Rev"),                 "No Mapped Crop",                  INDEX('Inputs_Metric 31'!$T$6:$T$141,MATCH($J1064,'Inputs_Metric 31'!$S$6:$S$141,0)   )   )
       )</f>
        <v>No Data</v>
      </c>
      <c r="N1064" s="120" t="str">
        <f>IF(J1064=0,"No Data",
IF(   OR(     INDEX('Inputs_Metric 31'!$U$6:$U$141,MATCH($J1064,'Inputs_Metric 31'!$S$6:$S$141,0))="",     INDEX('Inputs_Metric 31'!$U$6:$U$141,MATCH($J1064,'Inputs_Metric 31'!$S$6:$S$141,0))="CDL_Rev"  ),     "No Mapped Crop",INDEX('Inputs_Metric 31'!$U$6:$U$141,MATCH($J1064,'Inputs_Metric 31'!$S$6:$S$141,0))))</f>
        <v>No Data</v>
      </c>
      <c r="O1064" s="102" t="e">
        <f>IF(N1064="No Mapped Crop","",'Inputs_Metric 31'!$H$43*INDEX('Inputs_Metric 31'!$D$6:$D$109,MATCH(CONCATENATE(N1064,H1064),'Inputs_Metric 31'!$E$6:$E$109,0)))</f>
        <v>#N/A</v>
      </c>
      <c r="P1064" s="175" t="e">
        <f>IF(M1064="No Mapped Crop","",INDEX('Inputs_Metric 31'!$M$7:$O$26,MATCH(M1064,'Inputs_Metric 31'!$G$7:$G$26,0),MATCH('Inputs_Metric 31'!$H$44,'Inputs_Metric 31'!$M$6:$O$6,0)))</f>
        <v>#N/A</v>
      </c>
      <c r="Q1064" s="184" t="e">
        <f t="shared" ref="Q1064:Q1127" si="55">IF(OR(O1064="",P1064=""),"",(K1064*$O1064*$P1064))</f>
        <v>#N/A</v>
      </c>
      <c r="R1064" s="184" t="e">
        <f t="shared" ref="R1064:R1127" si="56">IF(OR($O1064="",$P1064=""),"",(L1064*$O1064*$P1064))</f>
        <v>#N/A</v>
      </c>
    </row>
    <row r="1065" spans="3:18" x14ac:dyDescent="0.25">
      <c r="C1065">
        <f t="shared" si="54"/>
        <v>10</v>
      </c>
      <c r="D1065">
        <f>COUNTIF($F$4:F1065,F1065)</f>
        <v>880</v>
      </c>
      <c r="E1065" s="40">
        <f>'Agricultural Data'!C1065</f>
        <v>0</v>
      </c>
      <c r="F1065" s="40">
        <f>'Agricultural Data'!D1065</f>
        <v>0</v>
      </c>
      <c r="G1065" s="40">
        <f>'Agricultural Data'!E1065</f>
        <v>0</v>
      </c>
      <c r="H1065" s="38">
        <f>'Agricultural Data'!F1065</f>
        <v>0</v>
      </c>
      <c r="I1065" s="38">
        <f>'Agricultural Data'!G1065</f>
        <v>0</v>
      </c>
      <c r="J1065" s="38">
        <f>'Agricultural Data'!H1065</f>
        <v>0</v>
      </c>
      <c r="K1065" s="118">
        <f>'Agricultural Data'!I1065</f>
        <v>0</v>
      </c>
      <c r="L1065" s="121">
        <f>'Agricultural Data'!J1065</f>
        <v>0</v>
      </c>
      <c r="M1065" s="120" t="str">
        <f>IF(J1065=0,"No Data",
IF(     OR(   INDEX('Inputs_Metric 31'!$T$6:$T$141,  MATCH($J1065,'Inputs_Metric 31'!$S$6:$S$141,0))  =  "",     INDEX('Inputs_Metric 31'!$T$6:$T$141,MATCH($J1065,'Inputs_Metric 31'!$S$6:$S$141,0))="CDL_Rev"),                 "No Mapped Crop",                  INDEX('Inputs_Metric 31'!$T$6:$T$141,MATCH($J1065,'Inputs_Metric 31'!$S$6:$S$141,0)   )   )
       )</f>
        <v>No Data</v>
      </c>
      <c r="N1065" s="120" t="str">
        <f>IF(J1065=0,"No Data",
IF(   OR(     INDEX('Inputs_Metric 31'!$U$6:$U$141,MATCH($J1065,'Inputs_Metric 31'!$S$6:$S$141,0))="",     INDEX('Inputs_Metric 31'!$U$6:$U$141,MATCH($J1065,'Inputs_Metric 31'!$S$6:$S$141,0))="CDL_Rev"  ),     "No Mapped Crop",INDEX('Inputs_Metric 31'!$U$6:$U$141,MATCH($J1065,'Inputs_Metric 31'!$S$6:$S$141,0))))</f>
        <v>No Data</v>
      </c>
      <c r="O1065" s="102" t="e">
        <f>IF(N1065="No Mapped Crop","",'Inputs_Metric 31'!$H$43*INDEX('Inputs_Metric 31'!$D$6:$D$109,MATCH(CONCATENATE(N1065,H1065),'Inputs_Metric 31'!$E$6:$E$109,0)))</f>
        <v>#N/A</v>
      </c>
      <c r="P1065" s="175" t="e">
        <f>IF(M1065="No Mapped Crop","",INDEX('Inputs_Metric 31'!$M$7:$O$26,MATCH(M1065,'Inputs_Metric 31'!$G$7:$G$26,0),MATCH('Inputs_Metric 31'!$H$44,'Inputs_Metric 31'!$M$6:$O$6,0)))</f>
        <v>#N/A</v>
      </c>
      <c r="Q1065" s="184" t="e">
        <f t="shared" si="55"/>
        <v>#N/A</v>
      </c>
      <c r="R1065" s="184" t="e">
        <f t="shared" si="56"/>
        <v>#N/A</v>
      </c>
    </row>
    <row r="1066" spans="3:18" x14ac:dyDescent="0.25">
      <c r="C1066">
        <f t="shared" si="54"/>
        <v>10</v>
      </c>
      <c r="D1066">
        <f>COUNTIF($F$4:F1066,F1066)</f>
        <v>881</v>
      </c>
      <c r="E1066" s="40">
        <f>'Agricultural Data'!C1066</f>
        <v>0</v>
      </c>
      <c r="F1066" s="40">
        <f>'Agricultural Data'!D1066</f>
        <v>0</v>
      </c>
      <c r="G1066" s="40">
        <f>'Agricultural Data'!E1066</f>
        <v>0</v>
      </c>
      <c r="H1066" s="38">
        <f>'Agricultural Data'!F1066</f>
        <v>0</v>
      </c>
      <c r="I1066" s="38">
        <f>'Agricultural Data'!G1066</f>
        <v>0</v>
      </c>
      <c r="J1066" s="38">
        <f>'Agricultural Data'!H1066</f>
        <v>0</v>
      </c>
      <c r="K1066" s="118">
        <f>'Agricultural Data'!I1066</f>
        <v>0</v>
      </c>
      <c r="L1066" s="121">
        <f>'Agricultural Data'!J1066</f>
        <v>0</v>
      </c>
      <c r="M1066" s="120" t="str">
        <f>IF(J1066=0,"No Data",
IF(     OR(   INDEX('Inputs_Metric 31'!$T$6:$T$141,  MATCH($J1066,'Inputs_Metric 31'!$S$6:$S$141,0))  =  "",     INDEX('Inputs_Metric 31'!$T$6:$T$141,MATCH($J1066,'Inputs_Metric 31'!$S$6:$S$141,0))="CDL_Rev"),                 "No Mapped Crop",                  INDEX('Inputs_Metric 31'!$T$6:$T$141,MATCH($J1066,'Inputs_Metric 31'!$S$6:$S$141,0)   )   )
       )</f>
        <v>No Data</v>
      </c>
      <c r="N1066" s="120" t="str">
        <f>IF(J1066=0,"No Data",
IF(   OR(     INDEX('Inputs_Metric 31'!$U$6:$U$141,MATCH($J1066,'Inputs_Metric 31'!$S$6:$S$141,0))="",     INDEX('Inputs_Metric 31'!$U$6:$U$141,MATCH($J1066,'Inputs_Metric 31'!$S$6:$S$141,0))="CDL_Rev"  ),     "No Mapped Crop",INDEX('Inputs_Metric 31'!$U$6:$U$141,MATCH($J1066,'Inputs_Metric 31'!$S$6:$S$141,0))))</f>
        <v>No Data</v>
      </c>
      <c r="O1066" s="102" t="e">
        <f>IF(N1066="No Mapped Crop","",'Inputs_Metric 31'!$H$43*INDEX('Inputs_Metric 31'!$D$6:$D$109,MATCH(CONCATENATE(N1066,H1066),'Inputs_Metric 31'!$E$6:$E$109,0)))</f>
        <v>#N/A</v>
      </c>
      <c r="P1066" s="175" t="e">
        <f>IF(M1066="No Mapped Crop","",INDEX('Inputs_Metric 31'!$M$7:$O$26,MATCH(M1066,'Inputs_Metric 31'!$G$7:$G$26,0),MATCH('Inputs_Metric 31'!$H$44,'Inputs_Metric 31'!$M$6:$O$6,0)))</f>
        <v>#N/A</v>
      </c>
      <c r="Q1066" s="184" t="e">
        <f t="shared" si="55"/>
        <v>#N/A</v>
      </c>
      <c r="R1066" s="184" t="e">
        <f t="shared" si="56"/>
        <v>#N/A</v>
      </c>
    </row>
    <row r="1067" spans="3:18" x14ac:dyDescent="0.25">
      <c r="C1067">
        <f t="shared" si="54"/>
        <v>10</v>
      </c>
      <c r="D1067">
        <f>COUNTIF($F$4:F1067,F1067)</f>
        <v>882</v>
      </c>
      <c r="E1067" s="40">
        <f>'Agricultural Data'!C1067</f>
        <v>0</v>
      </c>
      <c r="F1067" s="40">
        <f>'Agricultural Data'!D1067</f>
        <v>0</v>
      </c>
      <c r="G1067" s="40">
        <f>'Agricultural Data'!E1067</f>
        <v>0</v>
      </c>
      <c r="H1067" s="38">
        <f>'Agricultural Data'!F1067</f>
        <v>0</v>
      </c>
      <c r="I1067" s="38">
        <f>'Agricultural Data'!G1067</f>
        <v>0</v>
      </c>
      <c r="J1067" s="38">
        <f>'Agricultural Data'!H1067</f>
        <v>0</v>
      </c>
      <c r="K1067" s="118">
        <f>'Agricultural Data'!I1067</f>
        <v>0</v>
      </c>
      <c r="L1067" s="121">
        <f>'Agricultural Data'!J1067</f>
        <v>0</v>
      </c>
      <c r="M1067" s="120" t="str">
        <f>IF(J1067=0,"No Data",
IF(     OR(   INDEX('Inputs_Metric 31'!$T$6:$T$141,  MATCH($J1067,'Inputs_Metric 31'!$S$6:$S$141,0))  =  "",     INDEX('Inputs_Metric 31'!$T$6:$T$141,MATCH($J1067,'Inputs_Metric 31'!$S$6:$S$141,0))="CDL_Rev"),                 "No Mapped Crop",                  INDEX('Inputs_Metric 31'!$T$6:$T$141,MATCH($J1067,'Inputs_Metric 31'!$S$6:$S$141,0)   )   )
       )</f>
        <v>No Data</v>
      </c>
      <c r="N1067" s="120" t="str">
        <f>IF(J1067=0,"No Data",
IF(   OR(     INDEX('Inputs_Metric 31'!$U$6:$U$141,MATCH($J1067,'Inputs_Metric 31'!$S$6:$S$141,0))="",     INDEX('Inputs_Metric 31'!$U$6:$U$141,MATCH($J1067,'Inputs_Metric 31'!$S$6:$S$141,0))="CDL_Rev"  ),     "No Mapped Crop",INDEX('Inputs_Metric 31'!$U$6:$U$141,MATCH($J1067,'Inputs_Metric 31'!$S$6:$S$141,0))))</f>
        <v>No Data</v>
      </c>
      <c r="O1067" s="102" t="e">
        <f>IF(N1067="No Mapped Crop","",'Inputs_Metric 31'!$H$43*INDEX('Inputs_Metric 31'!$D$6:$D$109,MATCH(CONCATENATE(N1067,H1067),'Inputs_Metric 31'!$E$6:$E$109,0)))</f>
        <v>#N/A</v>
      </c>
      <c r="P1067" s="175" t="e">
        <f>IF(M1067="No Mapped Crop","",INDEX('Inputs_Metric 31'!$M$7:$O$26,MATCH(M1067,'Inputs_Metric 31'!$G$7:$G$26,0),MATCH('Inputs_Metric 31'!$H$44,'Inputs_Metric 31'!$M$6:$O$6,0)))</f>
        <v>#N/A</v>
      </c>
      <c r="Q1067" s="184" t="e">
        <f t="shared" si="55"/>
        <v>#N/A</v>
      </c>
      <c r="R1067" s="184" t="e">
        <f t="shared" si="56"/>
        <v>#N/A</v>
      </c>
    </row>
    <row r="1068" spans="3:18" x14ac:dyDescent="0.25">
      <c r="C1068">
        <f t="shared" si="54"/>
        <v>10</v>
      </c>
      <c r="D1068">
        <f>COUNTIF($F$4:F1068,F1068)</f>
        <v>883</v>
      </c>
      <c r="E1068" s="40">
        <f>'Agricultural Data'!C1068</f>
        <v>0</v>
      </c>
      <c r="F1068" s="40">
        <f>'Agricultural Data'!D1068</f>
        <v>0</v>
      </c>
      <c r="G1068" s="40">
        <f>'Agricultural Data'!E1068</f>
        <v>0</v>
      </c>
      <c r="H1068" s="38">
        <f>'Agricultural Data'!F1068</f>
        <v>0</v>
      </c>
      <c r="I1068" s="38">
        <f>'Agricultural Data'!G1068</f>
        <v>0</v>
      </c>
      <c r="J1068" s="38">
        <f>'Agricultural Data'!H1068</f>
        <v>0</v>
      </c>
      <c r="K1068" s="118">
        <f>'Agricultural Data'!I1068</f>
        <v>0</v>
      </c>
      <c r="L1068" s="121">
        <f>'Agricultural Data'!J1068</f>
        <v>0</v>
      </c>
      <c r="M1068" s="120" t="str">
        <f>IF(J1068=0,"No Data",
IF(     OR(   INDEX('Inputs_Metric 31'!$T$6:$T$141,  MATCH($J1068,'Inputs_Metric 31'!$S$6:$S$141,0))  =  "",     INDEX('Inputs_Metric 31'!$T$6:$T$141,MATCH($J1068,'Inputs_Metric 31'!$S$6:$S$141,0))="CDL_Rev"),                 "No Mapped Crop",                  INDEX('Inputs_Metric 31'!$T$6:$T$141,MATCH($J1068,'Inputs_Metric 31'!$S$6:$S$141,0)   )   )
       )</f>
        <v>No Data</v>
      </c>
      <c r="N1068" s="120" t="str">
        <f>IF(J1068=0,"No Data",
IF(   OR(     INDEX('Inputs_Metric 31'!$U$6:$U$141,MATCH($J1068,'Inputs_Metric 31'!$S$6:$S$141,0))="",     INDEX('Inputs_Metric 31'!$U$6:$U$141,MATCH($J1068,'Inputs_Metric 31'!$S$6:$S$141,0))="CDL_Rev"  ),     "No Mapped Crop",INDEX('Inputs_Metric 31'!$U$6:$U$141,MATCH($J1068,'Inputs_Metric 31'!$S$6:$S$141,0))))</f>
        <v>No Data</v>
      </c>
      <c r="O1068" s="102" t="e">
        <f>IF(N1068="No Mapped Crop","",'Inputs_Metric 31'!$H$43*INDEX('Inputs_Metric 31'!$D$6:$D$109,MATCH(CONCATENATE(N1068,H1068),'Inputs_Metric 31'!$E$6:$E$109,0)))</f>
        <v>#N/A</v>
      </c>
      <c r="P1068" s="175" t="e">
        <f>IF(M1068="No Mapped Crop","",INDEX('Inputs_Metric 31'!$M$7:$O$26,MATCH(M1068,'Inputs_Metric 31'!$G$7:$G$26,0),MATCH('Inputs_Metric 31'!$H$44,'Inputs_Metric 31'!$M$6:$O$6,0)))</f>
        <v>#N/A</v>
      </c>
      <c r="Q1068" s="184" t="e">
        <f t="shared" si="55"/>
        <v>#N/A</v>
      </c>
      <c r="R1068" s="184" t="e">
        <f t="shared" si="56"/>
        <v>#N/A</v>
      </c>
    </row>
    <row r="1069" spans="3:18" x14ac:dyDescent="0.25">
      <c r="C1069">
        <f t="shared" si="54"/>
        <v>10</v>
      </c>
      <c r="D1069">
        <f>COUNTIF($F$4:F1069,F1069)</f>
        <v>884</v>
      </c>
      <c r="E1069" s="40">
        <f>'Agricultural Data'!C1069</f>
        <v>0</v>
      </c>
      <c r="F1069" s="40">
        <f>'Agricultural Data'!D1069</f>
        <v>0</v>
      </c>
      <c r="G1069" s="40">
        <f>'Agricultural Data'!E1069</f>
        <v>0</v>
      </c>
      <c r="H1069" s="38">
        <f>'Agricultural Data'!F1069</f>
        <v>0</v>
      </c>
      <c r="I1069" s="38">
        <f>'Agricultural Data'!G1069</f>
        <v>0</v>
      </c>
      <c r="J1069" s="38">
        <f>'Agricultural Data'!H1069</f>
        <v>0</v>
      </c>
      <c r="K1069" s="118">
        <f>'Agricultural Data'!I1069</f>
        <v>0</v>
      </c>
      <c r="L1069" s="121">
        <f>'Agricultural Data'!J1069</f>
        <v>0</v>
      </c>
      <c r="M1069" s="120" t="str">
        <f>IF(J1069=0,"No Data",
IF(     OR(   INDEX('Inputs_Metric 31'!$T$6:$T$141,  MATCH($J1069,'Inputs_Metric 31'!$S$6:$S$141,0))  =  "",     INDEX('Inputs_Metric 31'!$T$6:$T$141,MATCH($J1069,'Inputs_Metric 31'!$S$6:$S$141,0))="CDL_Rev"),                 "No Mapped Crop",                  INDEX('Inputs_Metric 31'!$T$6:$T$141,MATCH($J1069,'Inputs_Metric 31'!$S$6:$S$141,0)   )   )
       )</f>
        <v>No Data</v>
      </c>
      <c r="N1069" s="120" t="str">
        <f>IF(J1069=0,"No Data",
IF(   OR(     INDEX('Inputs_Metric 31'!$U$6:$U$141,MATCH($J1069,'Inputs_Metric 31'!$S$6:$S$141,0))="",     INDEX('Inputs_Metric 31'!$U$6:$U$141,MATCH($J1069,'Inputs_Metric 31'!$S$6:$S$141,0))="CDL_Rev"  ),     "No Mapped Crop",INDEX('Inputs_Metric 31'!$U$6:$U$141,MATCH($J1069,'Inputs_Metric 31'!$S$6:$S$141,0))))</f>
        <v>No Data</v>
      </c>
      <c r="O1069" s="102" t="e">
        <f>IF(N1069="No Mapped Crop","",'Inputs_Metric 31'!$H$43*INDEX('Inputs_Metric 31'!$D$6:$D$109,MATCH(CONCATENATE(N1069,H1069),'Inputs_Metric 31'!$E$6:$E$109,0)))</f>
        <v>#N/A</v>
      </c>
      <c r="P1069" s="175" t="e">
        <f>IF(M1069="No Mapped Crop","",INDEX('Inputs_Metric 31'!$M$7:$O$26,MATCH(M1069,'Inputs_Metric 31'!$G$7:$G$26,0),MATCH('Inputs_Metric 31'!$H$44,'Inputs_Metric 31'!$M$6:$O$6,0)))</f>
        <v>#N/A</v>
      </c>
      <c r="Q1069" s="184" t="e">
        <f t="shared" si="55"/>
        <v>#N/A</v>
      </c>
      <c r="R1069" s="184" t="e">
        <f t="shared" si="56"/>
        <v>#N/A</v>
      </c>
    </row>
    <row r="1070" spans="3:18" x14ac:dyDescent="0.25">
      <c r="C1070">
        <f t="shared" si="54"/>
        <v>10</v>
      </c>
      <c r="D1070">
        <f>COUNTIF($F$4:F1070,F1070)</f>
        <v>885</v>
      </c>
      <c r="E1070" s="40">
        <f>'Agricultural Data'!C1070</f>
        <v>0</v>
      </c>
      <c r="F1070" s="40">
        <f>'Agricultural Data'!D1070</f>
        <v>0</v>
      </c>
      <c r="G1070" s="40">
        <f>'Agricultural Data'!E1070</f>
        <v>0</v>
      </c>
      <c r="H1070" s="38">
        <f>'Agricultural Data'!F1070</f>
        <v>0</v>
      </c>
      <c r="I1070" s="38">
        <f>'Agricultural Data'!G1070</f>
        <v>0</v>
      </c>
      <c r="J1070" s="38">
        <f>'Agricultural Data'!H1070</f>
        <v>0</v>
      </c>
      <c r="K1070" s="118">
        <f>'Agricultural Data'!I1070</f>
        <v>0</v>
      </c>
      <c r="L1070" s="121">
        <f>'Agricultural Data'!J1070</f>
        <v>0</v>
      </c>
      <c r="M1070" s="120" t="str">
        <f>IF(J1070=0,"No Data",
IF(     OR(   INDEX('Inputs_Metric 31'!$T$6:$T$141,  MATCH($J1070,'Inputs_Metric 31'!$S$6:$S$141,0))  =  "",     INDEX('Inputs_Metric 31'!$T$6:$T$141,MATCH($J1070,'Inputs_Metric 31'!$S$6:$S$141,0))="CDL_Rev"),                 "No Mapped Crop",                  INDEX('Inputs_Metric 31'!$T$6:$T$141,MATCH($J1070,'Inputs_Metric 31'!$S$6:$S$141,0)   )   )
       )</f>
        <v>No Data</v>
      </c>
      <c r="N1070" s="120" t="str">
        <f>IF(J1070=0,"No Data",
IF(   OR(     INDEX('Inputs_Metric 31'!$U$6:$U$141,MATCH($J1070,'Inputs_Metric 31'!$S$6:$S$141,0))="",     INDEX('Inputs_Metric 31'!$U$6:$U$141,MATCH($J1070,'Inputs_Metric 31'!$S$6:$S$141,0))="CDL_Rev"  ),     "No Mapped Crop",INDEX('Inputs_Metric 31'!$U$6:$U$141,MATCH($J1070,'Inputs_Metric 31'!$S$6:$S$141,0))))</f>
        <v>No Data</v>
      </c>
      <c r="O1070" s="102" t="e">
        <f>IF(N1070="No Mapped Crop","",'Inputs_Metric 31'!$H$43*INDEX('Inputs_Metric 31'!$D$6:$D$109,MATCH(CONCATENATE(N1070,H1070),'Inputs_Metric 31'!$E$6:$E$109,0)))</f>
        <v>#N/A</v>
      </c>
      <c r="P1070" s="175" t="e">
        <f>IF(M1070="No Mapped Crop","",INDEX('Inputs_Metric 31'!$M$7:$O$26,MATCH(M1070,'Inputs_Metric 31'!$G$7:$G$26,0),MATCH('Inputs_Metric 31'!$H$44,'Inputs_Metric 31'!$M$6:$O$6,0)))</f>
        <v>#N/A</v>
      </c>
      <c r="Q1070" s="184" t="e">
        <f t="shared" si="55"/>
        <v>#N/A</v>
      </c>
      <c r="R1070" s="184" t="e">
        <f t="shared" si="56"/>
        <v>#N/A</v>
      </c>
    </row>
    <row r="1071" spans="3:18" x14ac:dyDescent="0.25">
      <c r="C1071">
        <f t="shared" si="54"/>
        <v>10</v>
      </c>
      <c r="D1071">
        <f>COUNTIF($F$4:F1071,F1071)</f>
        <v>886</v>
      </c>
      <c r="E1071" s="40">
        <f>'Agricultural Data'!C1071</f>
        <v>0</v>
      </c>
      <c r="F1071" s="40">
        <f>'Agricultural Data'!D1071</f>
        <v>0</v>
      </c>
      <c r="G1071" s="40">
        <f>'Agricultural Data'!E1071</f>
        <v>0</v>
      </c>
      <c r="H1071" s="38">
        <f>'Agricultural Data'!F1071</f>
        <v>0</v>
      </c>
      <c r="I1071" s="38">
        <f>'Agricultural Data'!G1071</f>
        <v>0</v>
      </c>
      <c r="J1071" s="38">
        <f>'Agricultural Data'!H1071</f>
        <v>0</v>
      </c>
      <c r="K1071" s="118">
        <f>'Agricultural Data'!I1071</f>
        <v>0</v>
      </c>
      <c r="L1071" s="121">
        <f>'Agricultural Data'!J1071</f>
        <v>0</v>
      </c>
      <c r="M1071" s="120" t="str">
        <f>IF(J1071=0,"No Data",
IF(     OR(   INDEX('Inputs_Metric 31'!$T$6:$T$141,  MATCH($J1071,'Inputs_Metric 31'!$S$6:$S$141,0))  =  "",     INDEX('Inputs_Metric 31'!$T$6:$T$141,MATCH($J1071,'Inputs_Metric 31'!$S$6:$S$141,0))="CDL_Rev"),                 "No Mapped Crop",                  INDEX('Inputs_Metric 31'!$T$6:$T$141,MATCH($J1071,'Inputs_Metric 31'!$S$6:$S$141,0)   )   )
       )</f>
        <v>No Data</v>
      </c>
      <c r="N1071" s="120" t="str">
        <f>IF(J1071=0,"No Data",
IF(   OR(     INDEX('Inputs_Metric 31'!$U$6:$U$141,MATCH($J1071,'Inputs_Metric 31'!$S$6:$S$141,0))="",     INDEX('Inputs_Metric 31'!$U$6:$U$141,MATCH($J1071,'Inputs_Metric 31'!$S$6:$S$141,0))="CDL_Rev"  ),     "No Mapped Crop",INDEX('Inputs_Metric 31'!$U$6:$U$141,MATCH($J1071,'Inputs_Metric 31'!$S$6:$S$141,0))))</f>
        <v>No Data</v>
      </c>
      <c r="O1071" s="102" t="e">
        <f>IF(N1071="No Mapped Crop","",'Inputs_Metric 31'!$H$43*INDEX('Inputs_Metric 31'!$D$6:$D$109,MATCH(CONCATENATE(N1071,H1071),'Inputs_Metric 31'!$E$6:$E$109,0)))</f>
        <v>#N/A</v>
      </c>
      <c r="P1071" s="175" t="e">
        <f>IF(M1071="No Mapped Crop","",INDEX('Inputs_Metric 31'!$M$7:$O$26,MATCH(M1071,'Inputs_Metric 31'!$G$7:$G$26,0),MATCH('Inputs_Metric 31'!$H$44,'Inputs_Metric 31'!$M$6:$O$6,0)))</f>
        <v>#N/A</v>
      </c>
      <c r="Q1071" s="184" t="e">
        <f t="shared" si="55"/>
        <v>#N/A</v>
      </c>
      <c r="R1071" s="184" t="e">
        <f t="shared" si="56"/>
        <v>#N/A</v>
      </c>
    </row>
    <row r="1072" spans="3:18" x14ac:dyDescent="0.25">
      <c r="C1072">
        <f t="shared" si="54"/>
        <v>10</v>
      </c>
      <c r="D1072">
        <f>COUNTIF($F$4:F1072,F1072)</f>
        <v>887</v>
      </c>
      <c r="E1072" s="40">
        <f>'Agricultural Data'!C1072</f>
        <v>0</v>
      </c>
      <c r="F1072" s="40">
        <f>'Agricultural Data'!D1072</f>
        <v>0</v>
      </c>
      <c r="G1072" s="40">
        <f>'Agricultural Data'!E1072</f>
        <v>0</v>
      </c>
      <c r="H1072" s="38">
        <f>'Agricultural Data'!F1072</f>
        <v>0</v>
      </c>
      <c r="I1072" s="38">
        <f>'Agricultural Data'!G1072</f>
        <v>0</v>
      </c>
      <c r="J1072" s="38">
        <f>'Agricultural Data'!H1072</f>
        <v>0</v>
      </c>
      <c r="K1072" s="118">
        <f>'Agricultural Data'!I1072</f>
        <v>0</v>
      </c>
      <c r="L1072" s="121">
        <f>'Agricultural Data'!J1072</f>
        <v>0</v>
      </c>
      <c r="M1072" s="120" t="str">
        <f>IF(J1072=0,"No Data",
IF(     OR(   INDEX('Inputs_Metric 31'!$T$6:$T$141,  MATCH($J1072,'Inputs_Metric 31'!$S$6:$S$141,0))  =  "",     INDEX('Inputs_Metric 31'!$T$6:$T$141,MATCH($J1072,'Inputs_Metric 31'!$S$6:$S$141,0))="CDL_Rev"),                 "No Mapped Crop",                  INDEX('Inputs_Metric 31'!$T$6:$T$141,MATCH($J1072,'Inputs_Metric 31'!$S$6:$S$141,0)   )   )
       )</f>
        <v>No Data</v>
      </c>
      <c r="N1072" s="120" t="str">
        <f>IF(J1072=0,"No Data",
IF(   OR(     INDEX('Inputs_Metric 31'!$U$6:$U$141,MATCH($J1072,'Inputs_Metric 31'!$S$6:$S$141,0))="",     INDEX('Inputs_Metric 31'!$U$6:$U$141,MATCH($J1072,'Inputs_Metric 31'!$S$6:$S$141,0))="CDL_Rev"  ),     "No Mapped Crop",INDEX('Inputs_Metric 31'!$U$6:$U$141,MATCH($J1072,'Inputs_Metric 31'!$S$6:$S$141,0))))</f>
        <v>No Data</v>
      </c>
      <c r="O1072" s="102" t="e">
        <f>IF(N1072="No Mapped Crop","",'Inputs_Metric 31'!$H$43*INDEX('Inputs_Metric 31'!$D$6:$D$109,MATCH(CONCATENATE(N1072,H1072),'Inputs_Metric 31'!$E$6:$E$109,0)))</f>
        <v>#N/A</v>
      </c>
      <c r="P1072" s="175" t="e">
        <f>IF(M1072="No Mapped Crop","",INDEX('Inputs_Metric 31'!$M$7:$O$26,MATCH(M1072,'Inputs_Metric 31'!$G$7:$G$26,0),MATCH('Inputs_Metric 31'!$H$44,'Inputs_Metric 31'!$M$6:$O$6,0)))</f>
        <v>#N/A</v>
      </c>
      <c r="Q1072" s="184" t="e">
        <f t="shared" si="55"/>
        <v>#N/A</v>
      </c>
      <c r="R1072" s="184" t="e">
        <f t="shared" si="56"/>
        <v>#N/A</v>
      </c>
    </row>
    <row r="1073" spans="3:18" x14ac:dyDescent="0.25">
      <c r="C1073">
        <f t="shared" si="54"/>
        <v>10</v>
      </c>
      <c r="D1073">
        <f>COUNTIF($F$4:F1073,F1073)</f>
        <v>888</v>
      </c>
      <c r="E1073" s="40">
        <f>'Agricultural Data'!C1073</f>
        <v>0</v>
      </c>
      <c r="F1073" s="40">
        <f>'Agricultural Data'!D1073</f>
        <v>0</v>
      </c>
      <c r="G1073" s="40">
        <f>'Agricultural Data'!E1073</f>
        <v>0</v>
      </c>
      <c r="H1073" s="38">
        <f>'Agricultural Data'!F1073</f>
        <v>0</v>
      </c>
      <c r="I1073" s="38">
        <f>'Agricultural Data'!G1073</f>
        <v>0</v>
      </c>
      <c r="J1073" s="38">
        <f>'Agricultural Data'!H1073</f>
        <v>0</v>
      </c>
      <c r="K1073" s="118">
        <f>'Agricultural Data'!I1073</f>
        <v>0</v>
      </c>
      <c r="L1073" s="121">
        <f>'Agricultural Data'!J1073</f>
        <v>0</v>
      </c>
      <c r="M1073" s="120" t="str">
        <f>IF(J1073=0,"No Data",
IF(     OR(   INDEX('Inputs_Metric 31'!$T$6:$T$141,  MATCH($J1073,'Inputs_Metric 31'!$S$6:$S$141,0))  =  "",     INDEX('Inputs_Metric 31'!$T$6:$T$141,MATCH($J1073,'Inputs_Metric 31'!$S$6:$S$141,0))="CDL_Rev"),                 "No Mapped Crop",                  INDEX('Inputs_Metric 31'!$T$6:$T$141,MATCH($J1073,'Inputs_Metric 31'!$S$6:$S$141,0)   )   )
       )</f>
        <v>No Data</v>
      </c>
      <c r="N1073" s="120" t="str">
        <f>IF(J1073=0,"No Data",
IF(   OR(     INDEX('Inputs_Metric 31'!$U$6:$U$141,MATCH($J1073,'Inputs_Metric 31'!$S$6:$S$141,0))="",     INDEX('Inputs_Metric 31'!$U$6:$U$141,MATCH($J1073,'Inputs_Metric 31'!$S$6:$S$141,0))="CDL_Rev"  ),     "No Mapped Crop",INDEX('Inputs_Metric 31'!$U$6:$U$141,MATCH($J1073,'Inputs_Metric 31'!$S$6:$S$141,0))))</f>
        <v>No Data</v>
      </c>
      <c r="O1073" s="102" t="e">
        <f>IF(N1073="No Mapped Crop","",'Inputs_Metric 31'!$H$43*INDEX('Inputs_Metric 31'!$D$6:$D$109,MATCH(CONCATENATE(N1073,H1073),'Inputs_Metric 31'!$E$6:$E$109,0)))</f>
        <v>#N/A</v>
      </c>
      <c r="P1073" s="175" t="e">
        <f>IF(M1073="No Mapped Crop","",INDEX('Inputs_Metric 31'!$M$7:$O$26,MATCH(M1073,'Inputs_Metric 31'!$G$7:$G$26,0),MATCH('Inputs_Metric 31'!$H$44,'Inputs_Metric 31'!$M$6:$O$6,0)))</f>
        <v>#N/A</v>
      </c>
      <c r="Q1073" s="184" t="e">
        <f t="shared" si="55"/>
        <v>#N/A</v>
      </c>
      <c r="R1073" s="184" t="e">
        <f t="shared" si="56"/>
        <v>#N/A</v>
      </c>
    </row>
    <row r="1074" spans="3:18" x14ac:dyDescent="0.25">
      <c r="C1074">
        <f t="shared" si="54"/>
        <v>10</v>
      </c>
      <c r="D1074">
        <f>COUNTIF($F$4:F1074,F1074)</f>
        <v>889</v>
      </c>
      <c r="E1074" s="40">
        <f>'Agricultural Data'!C1074</f>
        <v>0</v>
      </c>
      <c r="F1074" s="40">
        <f>'Agricultural Data'!D1074</f>
        <v>0</v>
      </c>
      <c r="G1074" s="40">
        <f>'Agricultural Data'!E1074</f>
        <v>0</v>
      </c>
      <c r="H1074" s="38">
        <f>'Agricultural Data'!F1074</f>
        <v>0</v>
      </c>
      <c r="I1074" s="38">
        <f>'Agricultural Data'!G1074</f>
        <v>0</v>
      </c>
      <c r="J1074" s="38">
        <f>'Agricultural Data'!H1074</f>
        <v>0</v>
      </c>
      <c r="K1074" s="118">
        <f>'Agricultural Data'!I1074</f>
        <v>0</v>
      </c>
      <c r="L1074" s="121">
        <f>'Agricultural Data'!J1074</f>
        <v>0</v>
      </c>
      <c r="M1074" s="120" t="str">
        <f>IF(J1074=0,"No Data",
IF(     OR(   INDEX('Inputs_Metric 31'!$T$6:$T$141,  MATCH($J1074,'Inputs_Metric 31'!$S$6:$S$141,0))  =  "",     INDEX('Inputs_Metric 31'!$T$6:$T$141,MATCH($J1074,'Inputs_Metric 31'!$S$6:$S$141,0))="CDL_Rev"),                 "No Mapped Crop",                  INDEX('Inputs_Metric 31'!$T$6:$T$141,MATCH($J1074,'Inputs_Metric 31'!$S$6:$S$141,0)   )   )
       )</f>
        <v>No Data</v>
      </c>
      <c r="N1074" s="120" t="str">
        <f>IF(J1074=0,"No Data",
IF(   OR(     INDEX('Inputs_Metric 31'!$U$6:$U$141,MATCH($J1074,'Inputs_Metric 31'!$S$6:$S$141,0))="",     INDEX('Inputs_Metric 31'!$U$6:$U$141,MATCH($J1074,'Inputs_Metric 31'!$S$6:$S$141,0))="CDL_Rev"  ),     "No Mapped Crop",INDEX('Inputs_Metric 31'!$U$6:$U$141,MATCH($J1074,'Inputs_Metric 31'!$S$6:$S$141,0))))</f>
        <v>No Data</v>
      </c>
      <c r="O1074" s="102" t="e">
        <f>IF(N1074="No Mapped Crop","",'Inputs_Metric 31'!$H$43*INDEX('Inputs_Metric 31'!$D$6:$D$109,MATCH(CONCATENATE(N1074,H1074),'Inputs_Metric 31'!$E$6:$E$109,0)))</f>
        <v>#N/A</v>
      </c>
      <c r="P1074" s="175" t="e">
        <f>IF(M1074="No Mapped Crop","",INDEX('Inputs_Metric 31'!$M$7:$O$26,MATCH(M1074,'Inputs_Metric 31'!$G$7:$G$26,0),MATCH('Inputs_Metric 31'!$H$44,'Inputs_Metric 31'!$M$6:$O$6,0)))</f>
        <v>#N/A</v>
      </c>
      <c r="Q1074" s="184" t="e">
        <f t="shared" si="55"/>
        <v>#N/A</v>
      </c>
      <c r="R1074" s="184" t="e">
        <f t="shared" si="56"/>
        <v>#N/A</v>
      </c>
    </row>
    <row r="1075" spans="3:18" x14ac:dyDescent="0.25">
      <c r="C1075">
        <f t="shared" si="54"/>
        <v>10</v>
      </c>
      <c r="D1075">
        <f>COUNTIF($F$4:F1075,F1075)</f>
        <v>890</v>
      </c>
      <c r="E1075" s="40">
        <f>'Agricultural Data'!C1075</f>
        <v>0</v>
      </c>
      <c r="F1075" s="40">
        <f>'Agricultural Data'!D1075</f>
        <v>0</v>
      </c>
      <c r="G1075" s="40">
        <f>'Agricultural Data'!E1075</f>
        <v>0</v>
      </c>
      <c r="H1075" s="38">
        <f>'Agricultural Data'!F1075</f>
        <v>0</v>
      </c>
      <c r="I1075" s="38">
        <f>'Agricultural Data'!G1075</f>
        <v>0</v>
      </c>
      <c r="J1075" s="38">
        <f>'Agricultural Data'!H1075</f>
        <v>0</v>
      </c>
      <c r="K1075" s="118">
        <f>'Agricultural Data'!I1075</f>
        <v>0</v>
      </c>
      <c r="L1075" s="121">
        <f>'Agricultural Data'!J1075</f>
        <v>0</v>
      </c>
      <c r="M1075" s="120" t="str">
        <f>IF(J1075=0,"No Data",
IF(     OR(   INDEX('Inputs_Metric 31'!$T$6:$T$141,  MATCH($J1075,'Inputs_Metric 31'!$S$6:$S$141,0))  =  "",     INDEX('Inputs_Metric 31'!$T$6:$T$141,MATCH($J1075,'Inputs_Metric 31'!$S$6:$S$141,0))="CDL_Rev"),                 "No Mapped Crop",                  INDEX('Inputs_Metric 31'!$T$6:$T$141,MATCH($J1075,'Inputs_Metric 31'!$S$6:$S$141,0)   )   )
       )</f>
        <v>No Data</v>
      </c>
      <c r="N1075" s="120" t="str">
        <f>IF(J1075=0,"No Data",
IF(   OR(     INDEX('Inputs_Metric 31'!$U$6:$U$141,MATCH($J1075,'Inputs_Metric 31'!$S$6:$S$141,0))="",     INDEX('Inputs_Metric 31'!$U$6:$U$141,MATCH($J1075,'Inputs_Metric 31'!$S$6:$S$141,0))="CDL_Rev"  ),     "No Mapped Crop",INDEX('Inputs_Metric 31'!$U$6:$U$141,MATCH($J1075,'Inputs_Metric 31'!$S$6:$S$141,0))))</f>
        <v>No Data</v>
      </c>
      <c r="O1075" s="102" t="e">
        <f>IF(N1075="No Mapped Crop","",'Inputs_Metric 31'!$H$43*INDEX('Inputs_Metric 31'!$D$6:$D$109,MATCH(CONCATENATE(N1075,H1075),'Inputs_Metric 31'!$E$6:$E$109,0)))</f>
        <v>#N/A</v>
      </c>
      <c r="P1075" s="175" t="e">
        <f>IF(M1075="No Mapped Crop","",INDEX('Inputs_Metric 31'!$M$7:$O$26,MATCH(M1075,'Inputs_Metric 31'!$G$7:$G$26,0),MATCH('Inputs_Metric 31'!$H$44,'Inputs_Metric 31'!$M$6:$O$6,0)))</f>
        <v>#N/A</v>
      </c>
      <c r="Q1075" s="184" t="e">
        <f t="shared" si="55"/>
        <v>#N/A</v>
      </c>
      <c r="R1075" s="184" t="e">
        <f t="shared" si="56"/>
        <v>#N/A</v>
      </c>
    </row>
    <row r="1076" spans="3:18" x14ac:dyDescent="0.25">
      <c r="C1076">
        <f t="shared" si="54"/>
        <v>10</v>
      </c>
      <c r="D1076">
        <f>COUNTIF($F$4:F1076,F1076)</f>
        <v>891</v>
      </c>
      <c r="E1076" s="40">
        <f>'Agricultural Data'!C1076</f>
        <v>0</v>
      </c>
      <c r="F1076" s="40">
        <f>'Agricultural Data'!D1076</f>
        <v>0</v>
      </c>
      <c r="G1076" s="40">
        <f>'Agricultural Data'!E1076</f>
        <v>0</v>
      </c>
      <c r="H1076" s="38">
        <f>'Agricultural Data'!F1076</f>
        <v>0</v>
      </c>
      <c r="I1076" s="38">
        <f>'Agricultural Data'!G1076</f>
        <v>0</v>
      </c>
      <c r="J1076" s="38">
        <f>'Agricultural Data'!H1076</f>
        <v>0</v>
      </c>
      <c r="K1076" s="118">
        <f>'Agricultural Data'!I1076</f>
        <v>0</v>
      </c>
      <c r="L1076" s="121">
        <f>'Agricultural Data'!J1076</f>
        <v>0</v>
      </c>
      <c r="M1076" s="120" t="str">
        <f>IF(J1076=0,"No Data",
IF(     OR(   INDEX('Inputs_Metric 31'!$T$6:$T$141,  MATCH($J1076,'Inputs_Metric 31'!$S$6:$S$141,0))  =  "",     INDEX('Inputs_Metric 31'!$T$6:$T$141,MATCH($J1076,'Inputs_Metric 31'!$S$6:$S$141,0))="CDL_Rev"),                 "No Mapped Crop",                  INDEX('Inputs_Metric 31'!$T$6:$T$141,MATCH($J1076,'Inputs_Metric 31'!$S$6:$S$141,0)   )   )
       )</f>
        <v>No Data</v>
      </c>
      <c r="N1076" s="120" t="str">
        <f>IF(J1076=0,"No Data",
IF(   OR(     INDEX('Inputs_Metric 31'!$U$6:$U$141,MATCH($J1076,'Inputs_Metric 31'!$S$6:$S$141,0))="",     INDEX('Inputs_Metric 31'!$U$6:$U$141,MATCH($J1076,'Inputs_Metric 31'!$S$6:$S$141,0))="CDL_Rev"  ),     "No Mapped Crop",INDEX('Inputs_Metric 31'!$U$6:$U$141,MATCH($J1076,'Inputs_Metric 31'!$S$6:$S$141,0))))</f>
        <v>No Data</v>
      </c>
      <c r="O1076" s="102" t="e">
        <f>IF(N1076="No Mapped Crop","",'Inputs_Metric 31'!$H$43*INDEX('Inputs_Metric 31'!$D$6:$D$109,MATCH(CONCATENATE(N1076,H1076),'Inputs_Metric 31'!$E$6:$E$109,0)))</f>
        <v>#N/A</v>
      </c>
      <c r="P1076" s="175" t="e">
        <f>IF(M1076="No Mapped Crop","",INDEX('Inputs_Metric 31'!$M$7:$O$26,MATCH(M1076,'Inputs_Metric 31'!$G$7:$G$26,0),MATCH('Inputs_Metric 31'!$H$44,'Inputs_Metric 31'!$M$6:$O$6,0)))</f>
        <v>#N/A</v>
      </c>
      <c r="Q1076" s="184" t="e">
        <f t="shared" si="55"/>
        <v>#N/A</v>
      </c>
      <c r="R1076" s="184" t="e">
        <f t="shared" si="56"/>
        <v>#N/A</v>
      </c>
    </row>
    <row r="1077" spans="3:18" x14ac:dyDescent="0.25">
      <c r="C1077">
        <f t="shared" si="54"/>
        <v>10</v>
      </c>
      <c r="D1077">
        <f>COUNTIF($F$4:F1077,F1077)</f>
        <v>892</v>
      </c>
      <c r="E1077" s="40">
        <f>'Agricultural Data'!C1077</f>
        <v>0</v>
      </c>
      <c r="F1077" s="40">
        <f>'Agricultural Data'!D1077</f>
        <v>0</v>
      </c>
      <c r="G1077" s="40">
        <f>'Agricultural Data'!E1077</f>
        <v>0</v>
      </c>
      <c r="H1077" s="38">
        <f>'Agricultural Data'!F1077</f>
        <v>0</v>
      </c>
      <c r="I1077" s="38">
        <f>'Agricultural Data'!G1077</f>
        <v>0</v>
      </c>
      <c r="J1077" s="38">
        <f>'Agricultural Data'!H1077</f>
        <v>0</v>
      </c>
      <c r="K1077" s="118">
        <f>'Agricultural Data'!I1077</f>
        <v>0</v>
      </c>
      <c r="L1077" s="121">
        <f>'Agricultural Data'!J1077</f>
        <v>0</v>
      </c>
      <c r="M1077" s="120" t="str">
        <f>IF(J1077=0,"No Data",
IF(     OR(   INDEX('Inputs_Metric 31'!$T$6:$T$141,  MATCH($J1077,'Inputs_Metric 31'!$S$6:$S$141,0))  =  "",     INDEX('Inputs_Metric 31'!$T$6:$T$141,MATCH($J1077,'Inputs_Metric 31'!$S$6:$S$141,0))="CDL_Rev"),                 "No Mapped Crop",                  INDEX('Inputs_Metric 31'!$T$6:$T$141,MATCH($J1077,'Inputs_Metric 31'!$S$6:$S$141,0)   )   )
       )</f>
        <v>No Data</v>
      </c>
      <c r="N1077" s="120" t="str">
        <f>IF(J1077=0,"No Data",
IF(   OR(     INDEX('Inputs_Metric 31'!$U$6:$U$141,MATCH($J1077,'Inputs_Metric 31'!$S$6:$S$141,0))="",     INDEX('Inputs_Metric 31'!$U$6:$U$141,MATCH($J1077,'Inputs_Metric 31'!$S$6:$S$141,0))="CDL_Rev"  ),     "No Mapped Crop",INDEX('Inputs_Metric 31'!$U$6:$U$141,MATCH($J1077,'Inputs_Metric 31'!$S$6:$S$141,0))))</f>
        <v>No Data</v>
      </c>
      <c r="O1077" s="102" t="e">
        <f>IF(N1077="No Mapped Crop","",'Inputs_Metric 31'!$H$43*INDEX('Inputs_Metric 31'!$D$6:$D$109,MATCH(CONCATENATE(N1077,H1077),'Inputs_Metric 31'!$E$6:$E$109,0)))</f>
        <v>#N/A</v>
      </c>
      <c r="P1077" s="175" t="e">
        <f>IF(M1077="No Mapped Crop","",INDEX('Inputs_Metric 31'!$M$7:$O$26,MATCH(M1077,'Inputs_Metric 31'!$G$7:$G$26,0),MATCH('Inputs_Metric 31'!$H$44,'Inputs_Metric 31'!$M$6:$O$6,0)))</f>
        <v>#N/A</v>
      </c>
      <c r="Q1077" s="184" t="e">
        <f t="shared" si="55"/>
        <v>#N/A</v>
      </c>
      <c r="R1077" s="184" t="e">
        <f t="shared" si="56"/>
        <v>#N/A</v>
      </c>
    </row>
    <row r="1078" spans="3:18" x14ac:dyDescent="0.25">
      <c r="C1078">
        <f t="shared" si="54"/>
        <v>10</v>
      </c>
      <c r="D1078">
        <f>COUNTIF($F$4:F1078,F1078)</f>
        <v>893</v>
      </c>
      <c r="E1078" s="40">
        <f>'Agricultural Data'!C1078</f>
        <v>0</v>
      </c>
      <c r="F1078" s="40">
        <f>'Agricultural Data'!D1078</f>
        <v>0</v>
      </c>
      <c r="G1078" s="40">
        <f>'Agricultural Data'!E1078</f>
        <v>0</v>
      </c>
      <c r="H1078" s="38">
        <f>'Agricultural Data'!F1078</f>
        <v>0</v>
      </c>
      <c r="I1078" s="38">
        <f>'Agricultural Data'!G1078</f>
        <v>0</v>
      </c>
      <c r="J1078" s="38">
        <f>'Agricultural Data'!H1078</f>
        <v>0</v>
      </c>
      <c r="K1078" s="118">
        <f>'Agricultural Data'!I1078</f>
        <v>0</v>
      </c>
      <c r="L1078" s="121">
        <f>'Agricultural Data'!J1078</f>
        <v>0</v>
      </c>
      <c r="M1078" s="120" t="str">
        <f>IF(J1078=0,"No Data",
IF(     OR(   INDEX('Inputs_Metric 31'!$T$6:$T$141,  MATCH($J1078,'Inputs_Metric 31'!$S$6:$S$141,0))  =  "",     INDEX('Inputs_Metric 31'!$T$6:$T$141,MATCH($J1078,'Inputs_Metric 31'!$S$6:$S$141,0))="CDL_Rev"),                 "No Mapped Crop",                  INDEX('Inputs_Metric 31'!$T$6:$T$141,MATCH($J1078,'Inputs_Metric 31'!$S$6:$S$141,0)   )   )
       )</f>
        <v>No Data</v>
      </c>
      <c r="N1078" s="120" t="str">
        <f>IF(J1078=0,"No Data",
IF(   OR(     INDEX('Inputs_Metric 31'!$U$6:$U$141,MATCH($J1078,'Inputs_Metric 31'!$S$6:$S$141,0))="",     INDEX('Inputs_Metric 31'!$U$6:$U$141,MATCH($J1078,'Inputs_Metric 31'!$S$6:$S$141,0))="CDL_Rev"  ),     "No Mapped Crop",INDEX('Inputs_Metric 31'!$U$6:$U$141,MATCH($J1078,'Inputs_Metric 31'!$S$6:$S$141,0))))</f>
        <v>No Data</v>
      </c>
      <c r="O1078" s="102" t="e">
        <f>IF(N1078="No Mapped Crop","",'Inputs_Metric 31'!$H$43*INDEX('Inputs_Metric 31'!$D$6:$D$109,MATCH(CONCATENATE(N1078,H1078),'Inputs_Metric 31'!$E$6:$E$109,0)))</f>
        <v>#N/A</v>
      </c>
      <c r="P1078" s="175" t="e">
        <f>IF(M1078="No Mapped Crop","",INDEX('Inputs_Metric 31'!$M$7:$O$26,MATCH(M1078,'Inputs_Metric 31'!$G$7:$G$26,0),MATCH('Inputs_Metric 31'!$H$44,'Inputs_Metric 31'!$M$6:$O$6,0)))</f>
        <v>#N/A</v>
      </c>
      <c r="Q1078" s="184" t="e">
        <f t="shared" si="55"/>
        <v>#N/A</v>
      </c>
      <c r="R1078" s="184" t="e">
        <f t="shared" si="56"/>
        <v>#N/A</v>
      </c>
    </row>
    <row r="1079" spans="3:18" x14ac:dyDescent="0.25">
      <c r="C1079">
        <f t="shared" si="54"/>
        <v>10</v>
      </c>
      <c r="D1079">
        <f>COUNTIF($F$4:F1079,F1079)</f>
        <v>894</v>
      </c>
      <c r="E1079" s="40">
        <f>'Agricultural Data'!C1079</f>
        <v>0</v>
      </c>
      <c r="F1079" s="40">
        <f>'Agricultural Data'!D1079</f>
        <v>0</v>
      </c>
      <c r="G1079" s="40">
        <f>'Agricultural Data'!E1079</f>
        <v>0</v>
      </c>
      <c r="H1079" s="38">
        <f>'Agricultural Data'!F1079</f>
        <v>0</v>
      </c>
      <c r="I1079" s="38">
        <f>'Agricultural Data'!G1079</f>
        <v>0</v>
      </c>
      <c r="J1079" s="38">
        <f>'Agricultural Data'!H1079</f>
        <v>0</v>
      </c>
      <c r="K1079" s="118">
        <f>'Agricultural Data'!I1079</f>
        <v>0</v>
      </c>
      <c r="L1079" s="121">
        <f>'Agricultural Data'!J1079</f>
        <v>0</v>
      </c>
      <c r="M1079" s="120" t="str">
        <f>IF(J1079=0,"No Data",
IF(     OR(   INDEX('Inputs_Metric 31'!$T$6:$T$141,  MATCH($J1079,'Inputs_Metric 31'!$S$6:$S$141,0))  =  "",     INDEX('Inputs_Metric 31'!$T$6:$T$141,MATCH($J1079,'Inputs_Metric 31'!$S$6:$S$141,0))="CDL_Rev"),                 "No Mapped Crop",                  INDEX('Inputs_Metric 31'!$T$6:$T$141,MATCH($J1079,'Inputs_Metric 31'!$S$6:$S$141,0)   )   )
       )</f>
        <v>No Data</v>
      </c>
      <c r="N1079" s="120" t="str">
        <f>IF(J1079=0,"No Data",
IF(   OR(     INDEX('Inputs_Metric 31'!$U$6:$U$141,MATCH($J1079,'Inputs_Metric 31'!$S$6:$S$141,0))="",     INDEX('Inputs_Metric 31'!$U$6:$U$141,MATCH($J1079,'Inputs_Metric 31'!$S$6:$S$141,0))="CDL_Rev"  ),     "No Mapped Crop",INDEX('Inputs_Metric 31'!$U$6:$U$141,MATCH($J1079,'Inputs_Metric 31'!$S$6:$S$141,0))))</f>
        <v>No Data</v>
      </c>
      <c r="O1079" s="102" t="e">
        <f>IF(N1079="No Mapped Crop","",'Inputs_Metric 31'!$H$43*INDEX('Inputs_Metric 31'!$D$6:$D$109,MATCH(CONCATENATE(N1079,H1079),'Inputs_Metric 31'!$E$6:$E$109,0)))</f>
        <v>#N/A</v>
      </c>
      <c r="P1079" s="175" t="e">
        <f>IF(M1079="No Mapped Crop","",INDEX('Inputs_Metric 31'!$M$7:$O$26,MATCH(M1079,'Inputs_Metric 31'!$G$7:$G$26,0),MATCH('Inputs_Metric 31'!$H$44,'Inputs_Metric 31'!$M$6:$O$6,0)))</f>
        <v>#N/A</v>
      </c>
      <c r="Q1079" s="184" t="e">
        <f t="shared" si="55"/>
        <v>#N/A</v>
      </c>
      <c r="R1079" s="184" t="e">
        <f t="shared" si="56"/>
        <v>#N/A</v>
      </c>
    </row>
    <row r="1080" spans="3:18" x14ac:dyDescent="0.25">
      <c r="C1080">
        <f t="shared" si="54"/>
        <v>10</v>
      </c>
      <c r="D1080">
        <f>COUNTIF($F$4:F1080,F1080)</f>
        <v>895</v>
      </c>
      <c r="E1080" s="40">
        <f>'Agricultural Data'!C1080</f>
        <v>0</v>
      </c>
      <c r="F1080" s="40">
        <f>'Agricultural Data'!D1080</f>
        <v>0</v>
      </c>
      <c r="G1080" s="40">
        <f>'Agricultural Data'!E1080</f>
        <v>0</v>
      </c>
      <c r="H1080" s="38">
        <f>'Agricultural Data'!F1080</f>
        <v>0</v>
      </c>
      <c r="I1080" s="38">
        <f>'Agricultural Data'!G1080</f>
        <v>0</v>
      </c>
      <c r="J1080" s="38">
        <f>'Agricultural Data'!H1080</f>
        <v>0</v>
      </c>
      <c r="K1080" s="118">
        <f>'Agricultural Data'!I1080</f>
        <v>0</v>
      </c>
      <c r="L1080" s="121">
        <f>'Agricultural Data'!J1080</f>
        <v>0</v>
      </c>
      <c r="M1080" s="120" t="str">
        <f>IF(J1080=0,"No Data",
IF(     OR(   INDEX('Inputs_Metric 31'!$T$6:$T$141,  MATCH($J1080,'Inputs_Metric 31'!$S$6:$S$141,0))  =  "",     INDEX('Inputs_Metric 31'!$T$6:$T$141,MATCH($J1080,'Inputs_Metric 31'!$S$6:$S$141,0))="CDL_Rev"),                 "No Mapped Crop",                  INDEX('Inputs_Metric 31'!$T$6:$T$141,MATCH($J1080,'Inputs_Metric 31'!$S$6:$S$141,0)   )   )
       )</f>
        <v>No Data</v>
      </c>
      <c r="N1080" s="120" t="str">
        <f>IF(J1080=0,"No Data",
IF(   OR(     INDEX('Inputs_Metric 31'!$U$6:$U$141,MATCH($J1080,'Inputs_Metric 31'!$S$6:$S$141,0))="",     INDEX('Inputs_Metric 31'!$U$6:$U$141,MATCH($J1080,'Inputs_Metric 31'!$S$6:$S$141,0))="CDL_Rev"  ),     "No Mapped Crop",INDEX('Inputs_Metric 31'!$U$6:$U$141,MATCH($J1080,'Inputs_Metric 31'!$S$6:$S$141,0))))</f>
        <v>No Data</v>
      </c>
      <c r="O1080" s="102" t="e">
        <f>IF(N1080="No Mapped Crop","",'Inputs_Metric 31'!$H$43*INDEX('Inputs_Metric 31'!$D$6:$D$109,MATCH(CONCATENATE(N1080,H1080),'Inputs_Metric 31'!$E$6:$E$109,0)))</f>
        <v>#N/A</v>
      </c>
      <c r="P1080" s="175" t="e">
        <f>IF(M1080="No Mapped Crop","",INDEX('Inputs_Metric 31'!$M$7:$O$26,MATCH(M1080,'Inputs_Metric 31'!$G$7:$G$26,0),MATCH('Inputs_Metric 31'!$H$44,'Inputs_Metric 31'!$M$6:$O$6,0)))</f>
        <v>#N/A</v>
      </c>
      <c r="Q1080" s="184" t="e">
        <f t="shared" si="55"/>
        <v>#N/A</v>
      </c>
      <c r="R1080" s="184" t="e">
        <f t="shared" si="56"/>
        <v>#N/A</v>
      </c>
    </row>
    <row r="1081" spans="3:18" x14ac:dyDescent="0.25">
      <c r="C1081">
        <f t="shared" si="54"/>
        <v>10</v>
      </c>
      <c r="D1081">
        <f>COUNTIF($F$4:F1081,F1081)</f>
        <v>896</v>
      </c>
      <c r="E1081" s="40">
        <f>'Agricultural Data'!C1081</f>
        <v>0</v>
      </c>
      <c r="F1081" s="40">
        <f>'Agricultural Data'!D1081</f>
        <v>0</v>
      </c>
      <c r="G1081" s="40">
        <f>'Agricultural Data'!E1081</f>
        <v>0</v>
      </c>
      <c r="H1081" s="38">
        <f>'Agricultural Data'!F1081</f>
        <v>0</v>
      </c>
      <c r="I1081" s="38">
        <f>'Agricultural Data'!G1081</f>
        <v>0</v>
      </c>
      <c r="J1081" s="38">
        <f>'Agricultural Data'!H1081</f>
        <v>0</v>
      </c>
      <c r="K1081" s="118">
        <f>'Agricultural Data'!I1081</f>
        <v>0</v>
      </c>
      <c r="L1081" s="121">
        <f>'Agricultural Data'!J1081</f>
        <v>0</v>
      </c>
      <c r="M1081" s="120" t="str">
        <f>IF(J1081=0,"No Data",
IF(     OR(   INDEX('Inputs_Metric 31'!$T$6:$T$141,  MATCH($J1081,'Inputs_Metric 31'!$S$6:$S$141,0))  =  "",     INDEX('Inputs_Metric 31'!$T$6:$T$141,MATCH($J1081,'Inputs_Metric 31'!$S$6:$S$141,0))="CDL_Rev"),                 "No Mapped Crop",                  INDEX('Inputs_Metric 31'!$T$6:$T$141,MATCH($J1081,'Inputs_Metric 31'!$S$6:$S$141,0)   )   )
       )</f>
        <v>No Data</v>
      </c>
      <c r="N1081" s="120" t="str">
        <f>IF(J1081=0,"No Data",
IF(   OR(     INDEX('Inputs_Metric 31'!$U$6:$U$141,MATCH($J1081,'Inputs_Metric 31'!$S$6:$S$141,0))="",     INDEX('Inputs_Metric 31'!$U$6:$U$141,MATCH($J1081,'Inputs_Metric 31'!$S$6:$S$141,0))="CDL_Rev"  ),     "No Mapped Crop",INDEX('Inputs_Metric 31'!$U$6:$U$141,MATCH($J1081,'Inputs_Metric 31'!$S$6:$S$141,0))))</f>
        <v>No Data</v>
      </c>
      <c r="O1081" s="102" t="e">
        <f>IF(N1081="No Mapped Crop","",'Inputs_Metric 31'!$H$43*INDEX('Inputs_Metric 31'!$D$6:$D$109,MATCH(CONCATENATE(N1081,H1081),'Inputs_Metric 31'!$E$6:$E$109,0)))</f>
        <v>#N/A</v>
      </c>
      <c r="P1081" s="175" t="e">
        <f>IF(M1081="No Mapped Crop","",INDEX('Inputs_Metric 31'!$M$7:$O$26,MATCH(M1081,'Inputs_Metric 31'!$G$7:$G$26,0),MATCH('Inputs_Metric 31'!$H$44,'Inputs_Metric 31'!$M$6:$O$6,0)))</f>
        <v>#N/A</v>
      </c>
      <c r="Q1081" s="184" t="e">
        <f t="shared" si="55"/>
        <v>#N/A</v>
      </c>
      <c r="R1081" s="184" t="e">
        <f t="shared" si="56"/>
        <v>#N/A</v>
      </c>
    </row>
    <row r="1082" spans="3:18" x14ac:dyDescent="0.25">
      <c r="C1082">
        <f t="shared" si="54"/>
        <v>10</v>
      </c>
      <c r="D1082">
        <f>COUNTIF($F$4:F1082,F1082)</f>
        <v>897</v>
      </c>
      <c r="E1082" s="40">
        <f>'Agricultural Data'!C1082</f>
        <v>0</v>
      </c>
      <c r="F1082" s="40">
        <f>'Agricultural Data'!D1082</f>
        <v>0</v>
      </c>
      <c r="G1082" s="40">
        <f>'Agricultural Data'!E1082</f>
        <v>0</v>
      </c>
      <c r="H1082" s="38">
        <f>'Agricultural Data'!F1082</f>
        <v>0</v>
      </c>
      <c r="I1082" s="38">
        <f>'Agricultural Data'!G1082</f>
        <v>0</v>
      </c>
      <c r="J1082" s="38">
        <f>'Agricultural Data'!H1082</f>
        <v>0</v>
      </c>
      <c r="K1082" s="118">
        <f>'Agricultural Data'!I1082</f>
        <v>0</v>
      </c>
      <c r="L1082" s="121">
        <f>'Agricultural Data'!J1082</f>
        <v>0</v>
      </c>
      <c r="M1082" s="120" t="str">
        <f>IF(J1082=0,"No Data",
IF(     OR(   INDEX('Inputs_Metric 31'!$T$6:$T$141,  MATCH($J1082,'Inputs_Metric 31'!$S$6:$S$141,0))  =  "",     INDEX('Inputs_Metric 31'!$T$6:$T$141,MATCH($J1082,'Inputs_Metric 31'!$S$6:$S$141,0))="CDL_Rev"),                 "No Mapped Crop",                  INDEX('Inputs_Metric 31'!$T$6:$T$141,MATCH($J1082,'Inputs_Metric 31'!$S$6:$S$141,0)   )   )
       )</f>
        <v>No Data</v>
      </c>
      <c r="N1082" s="120" t="str">
        <f>IF(J1082=0,"No Data",
IF(   OR(     INDEX('Inputs_Metric 31'!$U$6:$U$141,MATCH($J1082,'Inputs_Metric 31'!$S$6:$S$141,0))="",     INDEX('Inputs_Metric 31'!$U$6:$U$141,MATCH($J1082,'Inputs_Metric 31'!$S$6:$S$141,0))="CDL_Rev"  ),     "No Mapped Crop",INDEX('Inputs_Metric 31'!$U$6:$U$141,MATCH($J1082,'Inputs_Metric 31'!$S$6:$S$141,0))))</f>
        <v>No Data</v>
      </c>
      <c r="O1082" s="102" t="e">
        <f>IF(N1082="No Mapped Crop","",'Inputs_Metric 31'!$H$43*INDEX('Inputs_Metric 31'!$D$6:$D$109,MATCH(CONCATENATE(N1082,H1082),'Inputs_Metric 31'!$E$6:$E$109,0)))</f>
        <v>#N/A</v>
      </c>
      <c r="P1082" s="175" t="e">
        <f>IF(M1082="No Mapped Crop","",INDEX('Inputs_Metric 31'!$M$7:$O$26,MATCH(M1082,'Inputs_Metric 31'!$G$7:$G$26,0),MATCH('Inputs_Metric 31'!$H$44,'Inputs_Metric 31'!$M$6:$O$6,0)))</f>
        <v>#N/A</v>
      </c>
      <c r="Q1082" s="184" t="e">
        <f t="shared" si="55"/>
        <v>#N/A</v>
      </c>
      <c r="R1082" s="184" t="e">
        <f t="shared" si="56"/>
        <v>#N/A</v>
      </c>
    </row>
    <row r="1083" spans="3:18" x14ac:dyDescent="0.25">
      <c r="C1083">
        <f t="shared" si="54"/>
        <v>10</v>
      </c>
      <c r="D1083">
        <f>COUNTIF($F$4:F1083,F1083)</f>
        <v>898</v>
      </c>
      <c r="E1083" s="40">
        <f>'Agricultural Data'!C1083</f>
        <v>0</v>
      </c>
      <c r="F1083" s="40">
        <f>'Agricultural Data'!D1083</f>
        <v>0</v>
      </c>
      <c r="G1083" s="40">
        <f>'Agricultural Data'!E1083</f>
        <v>0</v>
      </c>
      <c r="H1083" s="38">
        <f>'Agricultural Data'!F1083</f>
        <v>0</v>
      </c>
      <c r="I1083" s="38">
        <f>'Agricultural Data'!G1083</f>
        <v>0</v>
      </c>
      <c r="J1083" s="38">
        <f>'Agricultural Data'!H1083</f>
        <v>0</v>
      </c>
      <c r="K1083" s="118">
        <f>'Agricultural Data'!I1083</f>
        <v>0</v>
      </c>
      <c r="L1083" s="121">
        <f>'Agricultural Data'!J1083</f>
        <v>0</v>
      </c>
      <c r="M1083" s="120" t="str">
        <f>IF(J1083=0,"No Data",
IF(     OR(   INDEX('Inputs_Metric 31'!$T$6:$T$141,  MATCH($J1083,'Inputs_Metric 31'!$S$6:$S$141,0))  =  "",     INDEX('Inputs_Metric 31'!$T$6:$T$141,MATCH($J1083,'Inputs_Metric 31'!$S$6:$S$141,0))="CDL_Rev"),                 "No Mapped Crop",                  INDEX('Inputs_Metric 31'!$T$6:$T$141,MATCH($J1083,'Inputs_Metric 31'!$S$6:$S$141,0)   )   )
       )</f>
        <v>No Data</v>
      </c>
      <c r="N1083" s="120" t="str">
        <f>IF(J1083=0,"No Data",
IF(   OR(     INDEX('Inputs_Metric 31'!$U$6:$U$141,MATCH($J1083,'Inputs_Metric 31'!$S$6:$S$141,0))="",     INDEX('Inputs_Metric 31'!$U$6:$U$141,MATCH($J1083,'Inputs_Metric 31'!$S$6:$S$141,0))="CDL_Rev"  ),     "No Mapped Crop",INDEX('Inputs_Metric 31'!$U$6:$U$141,MATCH($J1083,'Inputs_Metric 31'!$S$6:$S$141,0))))</f>
        <v>No Data</v>
      </c>
      <c r="O1083" s="102" t="e">
        <f>IF(N1083="No Mapped Crop","",'Inputs_Metric 31'!$H$43*INDEX('Inputs_Metric 31'!$D$6:$D$109,MATCH(CONCATENATE(N1083,H1083),'Inputs_Metric 31'!$E$6:$E$109,0)))</f>
        <v>#N/A</v>
      </c>
      <c r="P1083" s="175" t="e">
        <f>IF(M1083="No Mapped Crop","",INDEX('Inputs_Metric 31'!$M$7:$O$26,MATCH(M1083,'Inputs_Metric 31'!$G$7:$G$26,0),MATCH('Inputs_Metric 31'!$H$44,'Inputs_Metric 31'!$M$6:$O$6,0)))</f>
        <v>#N/A</v>
      </c>
      <c r="Q1083" s="184" t="e">
        <f t="shared" si="55"/>
        <v>#N/A</v>
      </c>
      <c r="R1083" s="184" t="e">
        <f t="shared" si="56"/>
        <v>#N/A</v>
      </c>
    </row>
    <row r="1084" spans="3:18" x14ac:dyDescent="0.25">
      <c r="C1084">
        <f t="shared" si="54"/>
        <v>10</v>
      </c>
      <c r="D1084">
        <f>COUNTIF($F$4:F1084,F1084)</f>
        <v>899</v>
      </c>
      <c r="E1084" s="40">
        <f>'Agricultural Data'!C1084</f>
        <v>0</v>
      </c>
      <c r="F1084" s="40">
        <f>'Agricultural Data'!D1084</f>
        <v>0</v>
      </c>
      <c r="G1084" s="40">
        <f>'Agricultural Data'!E1084</f>
        <v>0</v>
      </c>
      <c r="H1084" s="38">
        <f>'Agricultural Data'!F1084</f>
        <v>0</v>
      </c>
      <c r="I1084" s="38">
        <f>'Agricultural Data'!G1084</f>
        <v>0</v>
      </c>
      <c r="J1084" s="38">
        <f>'Agricultural Data'!H1084</f>
        <v>0</v>
      </c>
      <c r="K1084" s="118">
        <f>'Agricultural Data'!I1084</f>
        <v>0</v>
      </c>
      <c r="L1084" s="121">
        <f>'Agricultural Data'!J1084</f>
        <v>0</v>
      </c>
      <c r="M1084" s="120" t="str">
        <f>IF(J1084=0,"No Data",
IF(     OR(   INDEX('Inputs_Metric 31'!$T$6:$T$141,  MATCH($J1084,'Inputs_Metric 31'!$S$6:$S$141,0))  =  "",     INDEX('Inputs_Metric 31'!$T$6:$T$141,MATCH($J1084,'Inputs_Metric 31'!$S$6:$S$141,0))="CDL_Rev"),                 "No Mapped Crop",                  INDEX('Inputs_Metric 31'!$T$6:$T$141,MATCH($J1084,'Inputs_Metric 31'!$S$6:$S$141,0)   )   )
       )</f>
        <v>No Data</v>
      </c>
      <c r="N1084" s="120" t="str">
        <f>IF(J1084=0,"No Data",
IF(   OR(     INDEX('Inputs_Metric 31'!$U$6:$U$141,MATCH($J1084,'Inputs_Metric 31'!$S$6:$S$141,0))="",     INDEX('Inputs_Metric 31'!$U$6:$U$141,MATCH($J1084,'Inputs_Metric 31'!$S$6:$S$141,0))="CDL_Rev"  ),     "No Mapped Crop",INDEX('Inputs_Metric 31'!$U$6:$U$141,MATCH($J1084,'Inputs_Metric 31'!$S$6:$S$141,0))))</f>
        <v>No Data</v>
      </c>
      <c r="O1084" s="102" t="e">
        <f>IF(N1084="No Mapped Crop","",'Inputs_Metric 31'!$H$43*INDEX('Inputs_Metric 31'!$D$6:$D$109,MATCH(CONCATENATE(N1084,H1084),'Inputs_Metric 31'!$E$6:$E$109,0)))</f>
        <v>#N/A</v>
      </c>
      <c r="P1084" s="175" t="e">
        <f>IF(M1084="No Mapped Crop","",INDEX('Inputs_Metric 31'!$M$7:$O$26,MATCH(M1084,'Inputs_Metric 31'!$G$7:$G$26,0),MATCH('Inputs_Metric 31'!$H$44,'Inputs_Metric 31'!$M$6:$O$6,0)))</f>
        <v>#N/A</v>
      </c>
      <c r="Q1084" s="184" t="e">
        <f t="shared" si="55"/>
        <v>#N/A</v>
      </c>
      <c r="R1084" s="184" t="e">
        <f t="shared" si="56"/>
        <v>#N/A</v>
      </c>
    </row>
    <row r="1085" spans="3:18" x14ac:dyDescent="0.25">
      <c r="C1085">
        <f t="shared" si="54"/>
        <v>10</v>
      </c>
      <c r="D1085">
        <f>COUNTIF($F$4:F1085,F1085)</f>
        <v>900</v>
      </c>
      <c r="E1085" s="40">
        <f>'Agricultural Data'!C1085</f>
        <v>0</v>
      </c>
      <c r="F1085" s="40">
        <f>'Agricultural Data'!D1085</f>
        <v>0</v>
      </c>
      <c r="G1085" s="40">
        <f>'Agricultural Data'!E1085</f>
        <v>0</v>
      </c>
      <c r="H1085" s="38">
        <f>'Agricultural Data'!F1085</f>
        <v>0</v>
      </c>
      <c r="I1085" s="38">
        <f>'Agricultural Data'!G1085</f>
        <v>0</v>
      </c>
      <c r="J1085" s="38">
        <f>'Agricultural Data'!H1085</f>
        <v>0</v>
      </c>
      <c r="K1085" s="118">
        <f>'Agricultural Data'!I1085</f>
        <v>0</v>
      </c>
      <c r="L1085" s="121">
        <f>'Agricultural Data'!J1085</f>
        <v>0</v>
      </c>
      <c r="M1085" s="120" t="str">
        <f>IF(J1085=0,"No Data",
IF(     OR(   INDEX('Inputs_Metric 31'!$T$6:$T$141,  MATCH($J1085,'Inputs_Metric 31'!$S$6:$S$141,0))  =  "",     INDEX('Inputs_Metric 31'!$T$6:$T$141,MATCH($J1085,'Inputs_Metric 31'!$S$6:$S$141,0))="CDL_Rev"),                 "No Mapped Crop",                  INDEX('Inputs_Metric 31'!$T$6:$T$141,MATCH($J1085,'Inputs_Metric 31'!$S$6:$S$141,0)   )   )
       )</f>
        <v>No Data</v>
      </c>
      <c r="N1085" s="120" t="str">
        <f>IF(J1085=0,"No Data",
IF(   OR(     INDEX('Inputs_Metric 31'!$U$6:$U$141,MATCH($J1085,'Inputs_Metric 31'!$S$6:$S$141,0))="",     INDEX('Inputs_Metric 31'!$U$6:$U$141,MATCH($J1085,'Inputs_Metric 31'!$S$6:$S$141,0))="CDL_Rev"  ),     "No Mapped Crop",INDEX('Inputs_Metric 31'!$U$6:$U$141,MATCH($J1085,'Inputs_Metric 31'!$S$6:$S$141,0))))</f>
        <v>No Data</v>
      </c>
      <c r="O1085" s="102" t="e">
        <f>IF(N1085="No Mapped Crop","",'Inputs_Metric 31'!$H$43*INDEX('Inputs_Metric 31'!$D$6:$D$109,MATCH(CONCATENATE(N1085,H1085),'Inputs_Metric 31'!$E$6:$E$109,0)))</f>
        <v>#N/A</v>
      </c>
      <c r="P1085" s="175" t="e">
        <f>IF(M1085="No Mapped Crop","",INDEX('Inputs_Metric 31'!$M$7:$O$26,MATCH(M1085,'Inputs_Metric 31'!$G$7:$G$26,0),MATCH('Inputs_Metric 31'!$H$44,'Inputs_Metric 31'!$M$6:$O$6,0)))</f>
        <v>#N/A</v>
      </c>
      <c r="Q1085" s="184" t="e">
        <f t="shared" si="55"/>
        <v>#N/A</v>
      </c>
      <c r="R1085" s="184" t="e">
        <f t="shared" si="56"/>
        <v>#N/A</v>
      </c>
    </row>
    <row r="1086" spans="3:18" x14ac:dyDescent="0.25">
      <c r="C1086">
        <f t="shared" si="54"/>
        <v>10</v>
      </c>
      <c r="D1086">
        <f>COUNTIF($F$4:F1086,F1086)</f>
        <v>901</v>
      </c>
      <c r="E1086" s="40">
        <f>'Agricultural Data'!C1086</f>
        <v>0</v>
      </c>
      <c r="F1086" s="40">
        <f>'Agricultural Data'!D1086</f>
        <v>0</v>
      </c>
      <c r="G1086" s="40">
        <f>'Agricultural Data'!E1086</f>
        <v>0</v>
      </c>
      <c r="H1086" s="38">
        <f>'Agricultural Data'!F1086</f>
        <v>0</v>
      </c>
      <c r="I1086" s="38">
        <f>'Agricultural Data'!G1086</f>
        <v>0</v>
      </c>
      <c r="J1086" s="38">
        <f>'Agricultural Data'!H1086</f>
        <v>0</v>
      </c>
      <c r="K1086" s="118">
        <f>'Agricultural Data'!I1086</f>
        <v>0</v>
      </c>
      <c r="L1086" s="121">
        <f>'Agricultural Data'!J1086</f>
        <v>0</v>
      </c>
      <c r="M1086" s="120" t="str">
        <f>IF(J1086=0,"No Data",
IF(     OR(   INDEX('Inputs_Metric 31'!$T$6:$T$141,  MATCH($J1086,'Inputs_Metric 31'!$S$6:$S$141,0))  =  "",     INDEX('Inputs_Metric 31'!$T$6:$T$141,MATCH($J1086,'Inputs_Metric 31'!$S$6:$S$141,0))="CDL_Rev"),                 "No Mapped Crop",                  INDEX('Inputs_Metric 31'!$T$6:$T$141,MATCH($J1086,'Inputs_Metric 31'!$S$6:$S$141,0)   )   )
       )</f>
        <v>No Data</v>
      </c>
      <c r="N1086" s="120" t="str">
        <f>IF(J1086=0,"No Data",
IF(   OR(     INDEX('Inputs_Metric 31'!$U$6:$U$141,MATCH($J1086,'Inputs_Metric 31'!$S$6:$S$141,0))="",     INDEX('Inputs_Metric 31'!$U$6:$U$141,MATCH($J1086,'Inputs_Metric 31'!$S$6:$S$141,0))="CDL_Rev"  ),     "No Mapped Crop",INDEX('Inputs_Metric 31'!$U$6:$U$141,MATCH($J1086,'Inputs_Metric 31'!$S$6:$S$141,0))))</f>
        <v>No Data</v>
      </c>
      <c r="O1086" s="102" t="e">
        <f>IF(N1086="No Mapped Crop","",'Inputs_Metric 31'!$H$43*INDEX('Inputs_Metric 31'!$D$6:$D$109,MATCH(CONCATENATE(N1086,H1086),'Inputs_Metric 31'!$E$6:$E$109,0)))</f>
        <v>#N/A</v>
      </c>
      <c r="P1086" s="175" t="e">
        <f>IF(M1086="No Mapped Crop","",INDEX('Inputs_Metric 31'!$M$7:$O$26,MATCH(M1086,'Inputs_Metric 31'!$G$7:$G$26,0),MATCH('Inputs_Metric 31'!$H$44,'Inputs_Metric 31'!$M$6:$O$6,0)))</f>
        <v>#N/A</v>
      </c>
      <c r="Q1086" s="184" t="e">
        <f t="shared" si="55"/>
        <v>#N/A</v>
      </c>
      <c r="R1086" s="184" t="e">
        <f t="shared" si="56"/>
        <v>#N/A</v>
      </c>
    </row>
    <row r="1087" spans="3:18" x14ac:dyDescent="0.25">
      <c r="C1087">
        <f t="shared" si="54"/>
        <v>10</v>
      </c>
      <c r="D1087">
        <f>COUNTIF($F$4:F1087,F1087)</f>
        <v>902</v>
      </c>
      <c r="E1087" s="40">
        <f>'Agricultural Data'!C1087</f>
        <v>0</v>
      </c>
      <c r="F1087" s="40">
        <f>'Agricultural Data'!D1087</f>
        <v>0</v>
      </c>
      <c r="G1087" s="40">
        <f>'Agricultural Data'!E1087</f>
        <v>0</v>
      </c>
      <c r="H1087" s="38">
        <f>'Agricultural Data'!F1087</f>
        <v>0</v>
      </c>
      <c r="I1087" s="38">
        <f>'Agricultural Data'!G1087</f>
        <v>0</v>
      </c>
      <c r="J1087" s="38">
        <f>'Agricultural Data'!H1087</f>
        <v>0</v>
      </c>
      <c r="K1087" s="118">
        <f>'Agricultural Data'!I1087</f>
        <v>0</v>
      </c>
      <c r="L1087" s="121">
        <f>'Agricultural Data'!J1087</f>
        <v>0</v>
      </c>
      <c r="M1087" s="120" t="str">
        <f>IF(J1087=0,"No Data",
IF(     OR(   INDEX('Inputs_Metric 31'!$T$6:$T$141,  MATCH($J1087,'Inputs_Metric 31'!$S$6:$S$141,0))  =  "",     INDEX('Inputs_Metric 31'!$T$6:$T$141,MATCH($J1087,'Inputs_Metric 31'!$S$6:$S$141,0))="CDL_Rev"),                 "No Mapped Crop",                  INDEX('Inputs_Metric 31'!$T$6:$T$141,MATCH($J1087,'Inputs_Metric 31'!$S$6:$S$141,0)   )   )
       )</f>
        <v>No Data</v>
      </c>
      <c r="N1087" s="120" t="str">
        <f>IF(J1087=0,"No Data",
IF(   OR(     INDEX('Inputs_Metric 31'!$U$6:$U$141,MATCH($J1087,'Inputs_Metric 31'!$S$6:$S$141,0))="",     INDEX('Inputs_Metric 31'!$U$6:$U$141,MATCH($J1087,'Inputs_Metric 31'!$S$6:$S$141,0))="CDL_Rev"  ),     "No Mapped Crop",INDEX('Inputs_Metric 31'!$U$6:$U$141,MATCH($J1087,'Inputs_Metric 31'!$S$6:$S$141,0))))</f>
        <v>No Data</v>
      </c>
      <c r="O1087" s="102" t="e">
        <f>IF(N1087="No Mapped Crop","",'Inputs_Metric 31'!$H$43*INDEX('Inputs_Metric 31'!$D$6:$D$109,MATCH(CONCATENATE(N1087,H1087),'Inputs_Metric 31'!$E$6:$E$109,0)))</f>
        <v>#N/A</v>
      </c>
      <c r="P1087" s="175" t="e">
        <f>IF(M1087="No Mapped Crop","",INDEX('Inputs_Metric 31'!$M$7:$O$26,MATCH(M1087,'Inputs_Metric 31'!$G$7:$G$26,0),MATCH('Inputs_Metric 31'!$H$44,'Inputs_Metric 31'!$M$6:$O$6,0)))</f>
        <v>#N/A</v>
      </c>
      <c r="Q1087" s="184" t="e">
        <f t="shared" si="55"/>
        <v>#N/A</v>
      </c>
      <c r="R1087" s="184" t="e">
        <f t="shared" si="56"/>
        <v>#N/A</v>
      </c>
    </row>
    <row r="1088" spans="3:18" x14ac:dyDescent="0.25">
      <c r="C1088">
        <f t="shared" si="54"/>
        <v>10</v>
      </c>
      <c r="D1088">
        <f>COUNTIF($F$4:F1088,F1088)</f>
        <v>903</v>
      </c>
      <c r="E1088" s="40">
        <f>'Agricultural Data'!C1088</f>
        <v>0</v>
      </c>
      <c r="F1088" s="40">
        <f>'Agricultural Data'!D1088</f>
        <v>0</v>
      </c>
      <c r="G1088" s="40">
        <f>'Agricultural Data'!E1088</f>
        <v>0</v>
      </c>
      <c r="H1088" s="38">
        <f>'Agricultural Data'!F1088</f>
        <v>0</v>
      </c>
      <c r="I1088" s="38">
        <f>'Agricultural Data'!G1088</f>
        <v>0</v>
      </c>
      <c r="J1088" s="38">
        <f>'Agricultural Data'!H1088</f>
        <v>0</v>
      </c>
      <c r="K1088" s="118">
        <f>'Agricultural Data'!I1088</f>
        <v>0</v>
      </c>
      <c r="L1088" s="121">
        <f>'Agricultural Data'!J1088</f>
        <v>0</v>
      </c>
      <c r="M1088" s="120" t="str">
        <f>IF(J1088=0,"No Data",
IF(     OR(   INDEX('Inputs_Metric 31'!$T$6:$T$141,  MATCH($J1088,'Inputs_Metric 31'!$S$6:$S$141,0))  =  "",     INDEX('Inputs_Metric 31'!$T$6:$T$141,MATCH($J1088,'Inputs_Metric 31'!$S$6:$S$141,0))="CDL_Rev"),                 "No Mapped Crop",                  INDEX('Inputs_Metric 31'!$T$6:$T$141,MATCH($J1088,'Inputs_Metric 31'!$S$6:$S$141,0)   )   )
       )</f>
        <v>No Data</v>
      </c>
      <c r="N1088" s="120" t="str">
        <f>IF(J1088=0,"No Data",
IF(   OR(     INDEX('Inputs_Metric 31'!$U$6:$U$141,MATCH($J1088,'Inputs_Metric 31'!$S$6:$S$141,0))="",     INDEX('Inputs_Metric 31'!$U$6:$U$141,MATCH($J1088,'Inputs_Metric 31'!$S$6:$S$141,0))="CDL_Rev"  ),     "No Mapped Crop",INDEX('Inputs_Metric 31'!$U$6:$U$141,MATCH($J1088,'Inputs_Metric 31'!$S$6:$S$141,0))))</f>
        <v>No Data</v>
      </c>
      <c r="O1088" s="102" t="e">
        <f>IF(N1088="No Mapped Crop","",'Inputs_Metric 31'!$H$43*INDEX('Inputs_Metric 31'!$D$6:$D$109,MATCH(CONCATENATE(N1088,H1088),'Inputs_Metric 31'!$E$6:$E$109,0)))</f>
        <v>#N/A</v>
      </c>
      <c r="P1088" s="175" t="e">
        <f>IF(M1088="No Mapped Crop","",INDEX('Inputs_Metric 31'!$M$7:$O$26,MATCH(M1088,'Inputs_Metric 31'!$G$7:$G$26,0),MATCH('Inputs_Metric 31'!$H$44,'Inputs_Metric 31'!$M$6:$O$6,0)))</f>
        <v>#N/A</v>
      </c>
      <c r="Q1088" s="184" t="e">
        <f t="shared" si="55"/>
        <v>#N/A</v>
      </c>
      <c r="R1088" s="184" t="e">
        <f t="shared" si="56"/>
        <v>#N/A</v>
      </c>
    </row>
    <row r="1089" spans="3:18" x14ac:dyDescent="0.25">
      <c r="C1089">
        <f t="shared" si="54"/>
        <v>10</v>
      </c>
      <c r="D1089">
        <f>COUNTIF($F$4:F1089,F1089)</f>
        <v>904</v>
      </c>
      <c r="E1089" s="40">
        <f>'Agricultural Data'!C1089</f>
        <v>0</v>
      </c>
      <c r="F1089" s="40">
        <f>'Agricultural Data'!D1089</f>
        <v>0</v>
      </c>
      <c r="G1089" s="40">
        <f>'Agricultural Data'!E1089</f>
        <v>0</v>
      </c>
      <c r="H1089" s="38">
        <f>'Agricultural Data'!F1089</f>
        <v>0</v>
      </c>
      <c r="I1089" s="38">
        <f>'Agricultural Data'!G1089</f>
        <v>0</v>
      </c>
      <c r="J1089" s="38">
        <f>'Agricultural Data'!H1089</f>
        <v>0</v>
      </c>
      <c r="K1089" s="118">
        <f>'Agricultural Data'!I1089</f>
        <v>0</v>
      </c>
      <c r="L1089" s="121">
        <f>'Agricultural Data'!J1089</f>
        <v>0</v>
      </c>
      <c r="M1089" s="120" t="str">
        <f>IF(J1089=0,"No Data",
IF(     OR(   INDEX('Inputs_Metric 31'!$T$6:$T$141,  MATCH($J1089,'Inputs_Metric 31'!$S$6:$S$141,0))  =  "",     INDEX('Inputs_Metric 31'!$T$6:$T$141,MATCH($J1089,'Inputs_Metric 31'!$S$6:$S$141,0))="CDL_Rev"),                 "No Mapped Crop",                  INDEX('Inputs_Metric 31'!$T$6:$T$141,MATCH($J1089,'Inputs_Metric 31'!$S$6:$S$141,0)   )   )
       )</f>
        <v>No Data</v>
      </c>
      <c r="N1089" s="120" t="str">
        <f>IF(J1089=0,"No Data",
IF(   OR(     INDEX('Inputs_Metric 31'!$U$6:$U$141,MATCH($J1089,'Inputs_Metric 31'!$S$6:$S$141,0))="",     INDEX('Inputs_Metric 31'!$U$6:$U$141,MATCH($J1089,'Inputs_Metric 31'!$S$6:$S$141,0))="CDL_Rev"  ),     "No Mapped Crop",INDEX('Inputs_Metric 31'!$U$6:$U$141,MATCH($J1089,'Inputs_Metric 31'!$S$6:$S$141,0))))</f>
        <v>No Data</v>
      </c>
      <c r="O1089" s="102" t="e">
        <f>IF(N1089="No Mapped Crop","",'Inputs_Metric 31'!$H$43*INDEX('Inputs_Metric 31'!$D$6:$D$109,MATCH(CONCATENATE(N1089,H1089),'Inputs_Metric 31'!$E$6:$E$109,0)))</f>
        <v>#N/A</v>
      </c>
      <c r="P1089" s="175" t="e">
        <f>IF(M1089="No Mapped Crop","",INDEX('Inputs_Metric 31'!$M$7:$O$26,MATCH(M1089,'Inputs_Metric 31'!$G$7:$G$26,0),MATCH('Inputs_Metric 31'!$H$44,'Inputs_Metric 31'!$M$6:$O$6,0)))</f>
        <v>#N/A</v>
      </c>
      <c r="Q1089" s="184" t="e">
        <f t="shared" si="55"/>
        <v>#N/A</v>
      </c>
      <c r="R1089" s="184" t="e">
        <f t="shared" si="56"/>
        <v>#N/A</v>
      </c>
    </row>
    <row r="1090" spans="3:18" x14ac:dyDescent="0.25">
      <c r="C1090">
        <f t="shared" si="54"/>
        <v>10</v>
      </c>
      <c r="D1090">
        <f>COUNTIF($F$4:F1090,F1090)</f>
        <v>905</v>
      </c>
      <c r="E1090" s="40">
        <f>'Agricultural Data'!C1090</f>
        <v>0</v>
      </c>
      <c r="F1090" s="40">
        <f>'Agricultural Data'!D1090</f>
        <v>0</v>
      </c>
      <c r="G1090" s="40">
        <f>'Agricultural Data'!E1090</f>
        <v>0</v>
      </c>
      <c r="H1090" s="38">
        <f>'Agricultural Data'!F1090</f>
        <v>0</v>
      </c>
      <c r="I1090" s="38">
        <f>'Agricultural Data'!G1090</f>
        <v>0</v>
      </c>
      <c r="J1090" s="38">
        <f>'Agricultural Data'!H1090</f>
        <v>0</v>
      </c>
      <c r="K1090" s="118">
        <f>'Agricultural Data'!I1090</f>
        <v>0</v>
      </c>
      <c r="L1090" s="121">
        <f>'Agricultural Data'!J1090</f>
        <v>0</v>
      </c>
      <c r="M1090" s="120" t="str">
        <f>IF(J1090=0,"No Data",
IF(     OR(   INDEX('Inputs_Metric 31'!$T$6:$T$141,  MATCH($J1090,'Inputs_Metric 31'!$S$6:$S$141,0))  =  "",     INDEX('Inputs_Metric 31'!$T$6:$T$141,MATCH($J1090,'Inputs_Metric 31'!$S$6:$S$141,0))="CDL_Rev"),                 "No Mapped Crop",                  INDEX('Inputs_Metric 31'!$T$6:$T$141,MATCH($J1090,'Inputs_Metric 31'!$S$6:$S$141,0)   )   )
       )</f>
        <v>No Data</v>
      </c>
      <c r="N1090" s="120" t="str">
        <f>IF(J1090=0,"No Data",
IF(   OR(     INDEX('Inputs_Metric 31'!$U$6:$U$141,MATCH($J1090,'Inputs_Metric 31'!$S$6:$S$141,0))="",     INDEX('Inputs_Metric 31'!$U$6:$U$141,MATCH($J1090,'Inputs_Metric 31'!$S$6:$S$141,0))="CDL_Rev"  ),     "No Mapped Crop",INDEX('Inputs_Metric 31'!$U$6:$U$141,MATCH($J1090,'Inputs_Metric 31'!$S$6:$S$141,0))))</f>
        <v>No Data</v>
      </c>
      <c r="O1090" s="102" t="e">
        <f>IF(N1090="No Mapped Crop","",'Inputs_Metric 31'!$H$43*INDEX('Inputs_Metric 31'!$D$6:$D$109,MATCH(CONCATENATE(N1090,H1090),'Inputs_Metric 31'!$E$6:$E$109,0)))</f>
        <v>#N/A</v>
      </c>
      <c r="P1090" s="175" t="e">
        <f>IF(M1090="No Mapped Crop","",INDEX('Inputs_Metric 31'!$M$7:$O$26,MATCH(M1090,'Inputs_Metric 31'!$G$7:$G$26,0),MATCH('Inputs_Metric 31'!$H$44,'Inputs_Metric 31'!$M$6:$O$6,0)))</f>
        <v>#N/A</v>
      </c>
      <c r="Q1090" s="184" t="e">
        <f t="shared" si="55"/>
        <v>#N/A</v>
      </c>
      <c r="R1090" s="184" t="e">
        <f t="shared" si="56"/>
        <v>#N/A</v>
      </c>
    </row>
    <row r="1091" spans="3:18" x14ac:dyDescent="0.25">
      <c r="C1091">
        <f t="shared" si="54"/>
        <v>10</v>
      </c>
      <c r="D1091">
        <f>COUNTIF($F$4:F1091,F1091)</f>
        <v>906</v>
      </c>
      <c r="E1091" s="40">
        <f>'Agricultural Data'!C1091</f>
        <v>0</v>
      </c>
      <c r="F1091" s="40">
        <f>'Agricultural Data'!D1091</f>
        <v>0</v>
      </c>
      <c r="G1091" s="40">
        <f>'Agricultural Data'!E1091</f>
        <v>0</v>
      </c>
      <c r="H1091" s="38">
        <f>'Agricultural Data'!F1091</f>
        <v>0</v>
      </c>
      <c r="I1091" s="38">
        <f>'Agricultural Data'!G1091</f>
        <v>0</v>
      </c>
      <c r="J1091" s="38">
        <f>'Agricultural Data'!H1091</f>
        <v>0</v>
      </c>
      <c r="K1091" s="118">
        <f>'Agricultural Data'!I1091</f>
        <v>0</v>
      </c>
      <c r="L1091" s="121">
        <f>'Agricultural Data'!J1091</f>
        <v>0</v>
      </c>
      <c r="M1091" s="120" t="str">
        <f>IF(J1091=0,"No Data",
IF(     OR(   INDEX('Inputs_Metric 31'!$T$6:$T$141,  MATCH($J1091,'Inputs_Metric 31'!$S$6:$S$141,0))  =  "",     INDEX('Inputs_Metric 31'!$T$6:$T$141,MATCH($J1091,'Inputs_Metric 31'!$S$6:$S$141,0))="CDL_Rev"),                 "No Mapped Crop",                  INDEX('Inputs_Metric 31'!$T$6:$T$141,MATCH($J1091,'Inputs_Metric 31'!$S$6:$S$141,0)   )   )
       )</f>
        <v>No Data</v>
      </c>
      <c r="N1091" s="120" t="str">
        <f>IF(J1091=0,"No Data",
IF(   OR(     INDEX('Inputs_Metric 31'!$U$6:$U$141,MATCH($J1091,'Inputs_Metric 31'!$S$6:$S$141,0))="",     INDEX('Inputs_Metric 31'!$U$6:$U$141,MATCH($J1091,'Inputs_Metric 31'!$S$6:$S$141,0))="CDL_Rev"  ),     "No Mapped Crop",INDEX('Inputs_Metric 31'!$U$6:$U$141,MATCH($J1091,'Inputs_Metric 31'!$S$6:$S$141,0))))</f>
        <v>No Data</v>
      </c>
      <c r="O1091" s="102" t="e">
        <f>IF(N1091="No Mapped Crop","",'Inputs_Metric 31'!$H$43*INDEX('Inputs_Metric 31'!$D$6:$D$109,MATCH(CONCATENATE(N1091,H1091),'Inputs_Metric 31'!$E$6:$E$109,0)))</f>
        <v>#N/A</v>
      </c>
      <c r="P1091" s="175" t="e">
        <f>IF(M1091="No Mapped Crop","",INDEX('Inputs_Metric 31'!$M$7:$O$26,MATCH(M1091,'Inputs_Metric 31'!$G$7:$G$26,0),MATCH('Inputs_Metric 31'!$H$44,'Inputs_Metric 31'!$M$6:$O$6,0)))</f>
        <v>#N/A</v>
      </c>
      <c r="Q1091" s="184" t="e">
        <f t="shared" si="55"/>
        <v>#N/A</v>
      </c>
      <c r="R1091" s="184" t="e">
        <f t="shared" si="56"/>
        <v>#N/A</v>
      </c>
    </row>
    <row r="1092" spans="3:18" x14ac:dyDescent="0.25">
      <c r="C1092">
        <f t="shared" si="54"/>
        <v>10</v>
      </c>
      <c r="D1092">
        <f>COUNTIF($F$4:F1092,F1092)</f>
        <v>907</v>
      </c>
      <c r="E1092" s="40">
        <f>'Agricultural Data'!C1092</f>
        <v>0</v>
      </c>
      <c r="F1092" s="40">
        <f>'Agricultural Data'!D1092</f>
        <v>0</v>
      </c>
      <c r="G1092" s="40">
        <f>'Agricultural Data'!E1092</f>
        <v>0</v>
      </c>
      <c r="H1092" s="38">
        <f>'Agricultural Data'!F1092</f>
        <v>0</v>
      </c>
      <c r="I1092" s="38">
        <f>'Agricultural Data'!G1092</f>
        <v>0</v>
      </c>
      <c r="J1092" s="38">
        <f>'Agricultural Data'!H1092</f>
        <v>0</v>
      </c>
      <c r="K1092" s="118">
        <f>'Agricultural Data'!I1092</f>
        <v>0</v>
      </c>
      <c r="L1092" s="121">
        <f>'Agricultural Data'!J1092</f>
        <v>0</v>
      </c>
      <c r="M1092" s="120" t="str">
        <f>IF(J1092=0,"No Data",
IF(     OR(   INDEX('Inputs_Metric 31'!$T$6:$T$141,  MATCH($J1092,'Inputs_Metric 31'!$S$6:$S$141,0))  =  "",     INDEX('Inputs_Metric 31'!$T$6:$T$141,MATCH($J1092,'Inputs_Metric 31'!$S$6:$S$141,0))="CDL_Rev"),                 "No Mapped Crop",                  INDEX('Inputs_Metric 31'!$T$6:$T$141,MATCH($J1092,'Inputs_Metric 31'!$S$6:$S$141,0)   )   )
       )</f>
        <v>No Data</v>
      </c>
      <c r="N1092" s="120" t="str">
        <f>IF(J1092=0,"No Data",
IF(   OR(     INDEX('Inputs_Metric 31'!$U$6:$U$141,MATCH($J1092,'Inputs_Metric 31'!$S$6:$S$141,0))="",     INDEX('Inputs_Metric 31'!$U$6:$U$141,MATCH($J1092,'Inputs_Metric 31'!$S$6:$S$141,0))="CDL_Rev"  ),     "No Mapped Crop",INDEX('Inputs_Metric 31'!$U$6:$U$141,MATCH($J1092,'Inputs_Metric 31'!$S$6:$S$141,0))))</f>
        <v>No Data</v>
      </c>
      <c r="O1092" s="102" t="e">
        <f>IF(N1092="No Mapped Crop","",'Inputs_Metric 31'!$H$43*INDEX('Inputs_Metric 31'!$D$6:$D$109,MATCH(CONCATENATE(N1092,H1092),'Inputs_Metric 31'!$E$6:$E$109,0)))</f>
        <v>#N/A</v>
      </c>
      <c r="P1092" s="175" t="e">
        <f>IF(M1092="No Mapped Crop","",INDEX('Inputs_Metric 31'!$M$7:$O$26,MATCH(M1092,'Inputs_Metric 31'!$G$7:$G$26,0),MATCH('Inputs_Metric 31'!$H$44,'Inputs_Metric 31'!$M$6:$O$6,0)))</f>
        <v>#N/A</v>
      </c>
      <c r="Q1092" s="184" t="e">
        <f t="shared" si="55"/>
        <v>#N/A</v>
      </c>
      <c r="R1092" s="184" t="e">
        <f t="shared" si="56"/>
        <v>#N/A</v>
      </c>
    </row>
    <row r="1093" spans="3:18" x14ac:dyDescent="0.25">
      <c r="C1093">
        <f t="shared" si="54"/>
        <v>10</v>
      </c>
      <c r="D1093">
        <f>COUNTIF($F$4:F1093,F1093)</f>
        <v>908</v>
      </c>
      <c r="E1093" s="40">
        <f>'Agricultural Data'!C1093</f>
        <v>0</v>
      </c>
      <c r="F1093" s="40">
        <f>'Agricultural Data'!D1093</f>
        <v>0</v>
      </c>
      <c r="G1093" s="40">
        <f>'Agricultural Data'!E1093</f>
        <v>0</v>
      </c>
      <c r="H1093" s="38">
        <f>'Agricultural Data'!F1093</f>
        <v>0</v>
      </c>
      <c r="I1093" s="38">
        <f>'Agricultural Data'!G1093</f>
        <v>0</v>
      </c>
      <c r="J1093" s="38">
        <f>'Agricultural Data'!H1093</f>
        <v>0</v>
      </c>
      <c r="K1093" s="118">
        <f>'Agricultural Data'!I1093</f>
        <v>0</v>
      </c>
      <c r="L1093" s="121">
        <f>'Agricultural Data'!J1093</f>
        <v>0</v>
      </c>
      <c r="M1093" s="120" t="str">
        <f>IF(J1093=0,"No Data",
IF(     OR(   INDEX('Inputs_Metric 31'!$T$6:$T$141,  MATCH($J1093,'Inputs_Metric 31'!$S$6:$S$141,0))  =  "",     INDEX('Inputs_Metric 31'!$T$6:$T$141,MATCH($J1093,'Inputs_Metric 31'!$S$6:$S$141,0))="CDL_Rev"),                 "No Mapped Crop",                  INDEX('Inputs_Metric 31'!$T$6:$T$141,MATCH($J1093,'Inputs_Metric 31'!$S$6:$S$141,0)   )   )
       )</f>
        <v>No Data</v>
      </c>
      <c r="N1093" s="120" t="str">
        <f>IF(J1093=0,"No Data",
IF(   OR(     INDEX('Inputs_Metric 31'!$U$6:$U$141,MATCH($J1093,'Inputs_Metric 31'!$S$6:$S$141,0))="",     INDEX('Inputs_Metric 31'!$U$6:$U$141,MATCH($J1093,'Inputs_Metric 31'!$S$6:$S$141,0))="CDL_Rev"  ),     "No Mapped Crop",INDEX('Inputs_Metric 31'!$U$6:$U$141,MATCH($J1093,'Inputs_Metric 31'!$S$6:$S$141,0))))</f>
        <v>No Data</v>
      </c>
      <c r="O1093" s="102" t="e">
        <f>IF(N1093="No Mapped Crop","",'Inputs_Metric 31'!$H$43*INDEX('Inputs_Metric 31'!$D$6:$D$109,MATCH(CONCATENATE(N1093,H1093),'Inputs_Metric 31'!$E$6:$E$109,0)))</f>
        <v>#N/A</v>
      </c>
      <c r="P1093" s="175" t="e">
        <f>IF(M1093="No Mapped Crop","",INDEX('Inputs_Metric 31'!$M$7:$O$26,MATCH(M1093,'Inputs_Metric 31'!$G$7:$G$26,0),MATCH('Inputs_Metric 31'!$H$44,'Inputs_Metric 31'!$M$6:$O$6,0)))</f>
        <v>#N/A</v>
      </c>
      <c r="Q1093" s="184" t="e">
        <f t="shared" si="55"/>
        <v>#N/A</v>
      </c>
      <c r="R1093" s="184" t="e">
        <f t="shared" si="56"/>
        <v>#N/A</v>
      </c>
    </row>
    <row r="1094" spans="3:18" x14ac:dyDescent="0.25">
      <c r="C1094">
        <f t="shared" si="54"/>
        <v>10</v>
      </c>
      <c r="D1094">
        <f>COUNTIF($F$4:F1094,F1094)</f>
        <v>909</v>
      </c>
      <c r="E1094" s="40">
        <f>'Agricultural Data'!C1094</f>
        <v>0</v>
      </c>
      <c r="F1094" s="40">
        <f>'Agricultural Data'!D1094</f>
        <v>0</v>
      </c>
      <c r="G1094" s="40">
        <f>'Agricultural Data'!E1094</f>
        <v>0</v>
      </c>
      <c r="H1094" s="38">
        <f>'Agricultural Data'!F1094</f>
        <v>0</v>
      </c>
      <c r="I1094" s="38">
        <f>'Agricultural Data'!G1094</f>
        <v>0</v>
      </c>
      <c r="J1094" s="38">
        <f>'Agricultural Data'!H1094</f>
        <v>0</v>
      </c>
      <c r="K1094" s="118">
        <f>'Agricultural Data'!I1094</f>
        <v>0</v>
      </c>
      <c r="L1094" s="121">
        <f>'Agricultural Data'!J1094</f>
        <v>0</v>
      </c>
      <c r="M1094" s="120" t="str">
        <f>IF(J1094=0,"No Data",
IF(     OR(   INDEX('Inputs_Metric 31'!$T$6:$T$141,  MATCH($J1094,'Inputs_Metric 31'!$S$6:$S$141,0))  =  "",     INDEX('Inputs_Metric 31'!$T$6:$T$141,MATCH($J1094,'Inputs_Metric 31'!$S$6:$S$141,0))="CDL_Rev"),                 "No Mapped Crop",                  INDEX('Inputs_Metric 31'!$T$6:$T$141,MATCH($J1094,'Inputs_Metric 31'!$S$6:$S$141,0)   )   )
       )</f>
        <v>No Data</v>
      </c>
      <c r="N1094" s="120" t="str">
        <f>IF(J1094=0,"No Data",
IF(   OR(     INDEX('Inputs_Metric 31'!$U$6:$U$141,MATCH($J1094,'Inputs_Metric 31'!$S$6:$S$141,0))="",     INDEX('Inputs_Metric 31'!$U$6:$U$141,MATCH($J1094,'Inputs_Metric 31'!$S$6:$S$141,0))="CDL_Rev"  ),     "No Mapped Crop",INDEX('Inputs_Metric 31'!$U$6:$U$141,MATCH($J1094,'Inputs_Metric 31'!$S$6:$S$141,0))))</f>
        <v>No Data</v>
      </c>
      <c r="O1094" s="102" t="e">
        <f>IF(N1094="No Mapped Crop","",'Inputs_Metric 31'!$H$43*INDEX('Inputs_Metric 31'!$D$6:$D$109,MATCH(CONCATENATE(N1094,H1094),'Inputs_Metric 31'!$E$6:$E$109,0)))</f>
        <v>#N/A</v>
      </c>
      <c r="P1094" s="175" t="e">
        <f>IF(M1094="No Mapped Crop","",INDEX('Inputs_Metric 31'!$M$7:$O$26,MATCH(M1094,'Inputs_Metric 31'!$G$7:$G$26,0),MATCH('Inputs_Metric 31'!$H$44,'Inputs_Metric 31'!$M$6:$O$6,0)))</f>
        <v>#N/A</v>
      </c>
      <c r="Q1094" s="184" t="e">
        <f t="shared" si="55"/>
        <v>#N/A</v>
      </c>
      <c r="R1094" s="184" t="e">
        <f t="shared" si="56"/>
        <v>#N/A</v>
      </c>
    </row>
    <row r="1095" spans="3:18" x14ac:dyDescent="0.25">
      <c r="C1095">
        <f t="shared" si="54"/>
        <v>10</v>
      </c>
      <c r="D1095">
        <f>COUNTIF($F$4:F1095,F1095)</f>
        <v>910</v>
      </c>
      <c r="E1095" s="40">
        <f>'Agricultural Data'!C1095</f>
        <v>0</v>
      </c>
      <c r="F1095" s="40">
        <f>'Agricultural Data'!D1095</f>
        <v>0</v>
      </c>
      <c r="G1095" s="40">
        <f>'Agricultural Data'!E1095</f>
        <v>0</v>
      </c>
      <c r="H1095" s="38">
        <f>'Agricultural Data'!F1095</f>
        <v>0</v>
      </c>
      <c r="I1095" s="38">
        <f>'Agricultural Data'!G1095</f>
        <v>0</v>
      </c>
      <c r="J1095" s="38">
        <f>'Agricultural Data'!H1095</f>
        <v>0</v>
      </c>
      <c r="K1095" s="118">
        <f>'Agricultural Data'!I1095</f>
        <v>0</v>
      </c>
      <c r="L1095" s="121">
        <f>'Agricultural Data'!J1095</f>
        <v>0</v>
      </c>
      <c r="M1095" s="120" t="str">
        <f>IF(J1095=0,"No Data",
IF(     OR(   INDEX('Inputs_Metric 31'!$T$6:$T$141,  MATCH($J1095,'Inputs_Metric 31'!$S$6:$S$141,0))  =  "",     INDEX('Inputs_Metric 31'!$T$6:$T$141,MATCH($J1095,'Inputs_Metric 31'!$S$6:$S$141,0))="CDL_Rev"),                 "No Mapped Crop",                  INDEX('Inputs_Metric 31'!$T$6:$T$141,MATCH($J1095,'Inputs_Metric 31'!$S$6:$S$141,0)   )   )
       )</f>
        <v>No Data</v>
      </c>
      <c r="N1095" s="120" t="str">
        <f>IF(J1095=0,"No Data",
IF(   OR(     INDEX('Inputs_Metric 31'!$U$6:$U$141,MATCH($J1095,'Inputs_Metric 31'!$S$6:$S$141,0))="",     INDEX('Inputs_Metric 31'!$U$6:$U$141,MATCH($J1095,'Inputs_Metric 31'!$S$6:$S$141,0))="CDL_Rev"  ),     "No Mapped Crop",INDEX('Inputs_Metric 31'!$U$6:$U$141,MATCH($J1095,'Inputs_Metric 31'!$S$6:$S$141,0))))</f>
        <v>No Data</v>
      </c>
      <c r="O1095" s="102" t="e">
        <f>IF(N1095="No Mapped Crop","",'Inputs_Metric 31'!$H$43*INDEX('Inputs_Metric 31'!$D$6:$D$109,MATCH(CONCATENATE(N1095,H1095),'Inputs_Metric 31'!$E$6:$E$109,0)))</f>
        <v>#N/A</v>
      </c>
      <c r="P1095" s="175" t="e">
        <f>IF(M1095="No Mapped Crop","",INDEX('Inputs_Metric 31'!$M$7:$O$26,MATCH(M1095,'Inputs_Metric 31'!$G$7:$G$26,0),MATCH('Inputs_Metric 31'!$H$44,'Inputs_Metric 31'!$M$6:$O$6,0)))</f>
        <v>#N/A</v>
      </c>
      <c r="Q1095" s="184" t="e">
        <f t="shared" si="55"/>
        <v>#N/A</v>
      </c>
      <c r="R1095" s="184" t="e">
        <f t="shared" si="56"/>
        <v>#N/A</v>
      </c>
    </row>
    <row r="1096" spans="3:18" x14ac:dyDescent="0.25">
      <c r="C1096">
        <f t="shared" si="54"/>
        <v>10</v>
      </c>
      <c r="D1096">
        <f>COUNTIF($F$4:F1096,F1096)</f>
        <v>911</v>
      </c>
      <c r="E1096" s="40">
        <f>'Agricultural Data'!C1096</f>
        <v>0</v>
      </c>
      <c r="F1096" s="40">
        <f>'Agricultural Data'!D1096</f>
        <v>0</v>
      </c>
      <c r="G1096" s="40">
        <f>'Agricultural Data'!E1096</f>
        <v>0</v>
      </c>
      <c r="H1096" s="38">
        <f>'Agricultural Data'!F1096</f>
        <v>0</v>
      </c>
      <c r="I1096" s="38">
        <f>'Agricultural Data'!G1096</f>
        <v>0</v>
      </c>
      <c r="J1096" s="38">
        <f>'Agricultural Data'!H1096</f>
        <v>0</v>
      </c>
      <c r="K1096" s="118">
        <f>'Agricultural Data'!I1096</f>
        <v>0</v>
      </c>
      <c r="L1096" s="121">
        <f>'Agricultural Data'!J1096</f>
        <v>0</v>
      </c>
      <c r="M1096" s="120" t="str">
        <f>IF(J1096=0,"No Data",
IF(     OR(   INDEX('Inputs_Metric 31'!$T$6:$T$141,  MATCH($J1096,'Inputs_Metric 31'!$S$6:$S$141,0))  =  "",     INDEX('Inputs_Metric 31'!$T$6:$T$141,MATCH($J1096,'Inputs_Metric 31'!$S$6:$S$141,0))="CDL_Rev"),                 "No Mapped Crop",                  INDEX('Inputs_Metric 31'!$T$6:$T$141,MATCH($J1096,'Inputs_Metric 31'!$S$6:$S$141,0)   )   )
       )</f>
        <v>No Data</v>
      </c>
      <c r="N1096" s="120" t="str">
        <f>IF(J1096=0,"No Data",
IF(   OR(     INDEX('Inputs_Metric 31'!$U$6:$U$141,MATCH($J1096,'Inputs_Metric 31'!$S$6:$S$141,0))="",     INDEX('Inputs_Metric 31'!$U$6:$U$141,MATCH($J1096,'Inputs_Metric 31'!$S$6:$S$141,0))="CDL_Rev"  ),     "No Mapped Crop",INDEX('Inputs_Metric 31'!$U$6:$U$141,MATCH($J1096,'Inputs_Metric 31'!$S$6:$S$141,0))))</f>
        <v>No Data</v>
      </c>
      <c r="O1096" s="102" t="e">
        <f>IF(N1096="No Mapped Crop","",'Inputs_Metric 31'!$H$43*INDEX('Inputs_Metric 31'!$D$6:$D$109,MATCH(CONCATENATE(N1096,H1096),'Inputs_Metric 31'!$E$6:$E$109,0)))</f>
        <v>#N/A</v>
      </c>
      <c r="P1096" s="175" t="e">
        <f>IF(M1096="No Mapped Crop","",INDEX('Inputs_Metric 31'!$M$7:$O$26,MATCH(M1096,'Inputs_Metric 31'!$G$7:$G$26,0),MATCH('Inputs_Metric 31'!$H$44,'Inputs_Metric 31'!$M$6:$O$6,0)))</f>
        <v>#N/A</v>
      </c>
      <c r="Q1096" s="184" t="e">
        <f t="shared" si="55"/>
        <v>#N/A</v>
      </c>
      <c r="R1096" s="184" t="e">
        <f t="shared" si="56"/>
        <v>#N/A</v>
      </c>
    </row>
    <row r="1097" spans="3:18" x14ac:dyDescent="0.25">
      <c r="C1097">
        <f t="shared" si="54"/>
        <v>10</v>
      </c>
      <c r="D1097">
        <f>COUNTIF($F$4:F1097,F1097)</f>
        <v>912</v>
      </c>
      <c r="E1097" s="40">
        <f>'Agricultural Data'!C1097</f>
        <v>0</v>
      </c>
      <c r="F1097" s="40">
        <f>'Agricultural Data'!D1097</f>
        <v>0</v>
      </c>
      <c r="G1097" s="40">
        <f>'Agricultural Data'!E1097</f>
        <v>0</v>
      </c>
      <c r="H1097" s="38">
        <f>'Agricultural Data'!F1097</f>
        <v>0</v>
      </c>
      <c r="I1097" s="38">
        <f>'Agricultural Data'!G1097</f>
        <v>0</v>
      </c>
      <c r="J1097" s="38">
        <f>'Agricultural Data'!H1097</f>
        <v>0</v>
      </c>
      <c r="K1097" s="118">
        <f>'Agricultural Data'!I1097</f>
        <v>0</v>
      </c>
      <c r="L1097" s="121">
        <f>'Agricultural Data'!J1097</f>
        <v>0</v>
      </c>
      <c r="M1097" s="120" t="str">
        <f>IF(J1097=0,"No Data",
IF(     OR(   INDEX('Inputs_Metric 31'!$T$6:$T$141,  MATCH($J1097,'Inputs_Metric 31'!$S$6:$S$141,0))  =  "",     INDEX('Inputs_Metric 31'!$T$6:$T$141,MATCH($J1097,'Inputs_Metric 31'!$S$6:$S$141,0))="CDL_Rev"),                 "No Mapped Crop",                  INDEX('Inputs_Metric 31'!$T$6:$T$141,MATCH($J1097,'Inputs_Metric 31'!$S$6:$S$141,0)   )   )
       )</f>
        <v>No Data</v>
      </c>
      <c r="N1097" s="120" t="str">
        <f>IF(J1097=0,"No Data",
IF(   OR(     INDEX('Inputs_Metric 31'!$U$6:$U$141,MATCH($J1097,'Inputs_Metric 31'!$S$6:$S$141,0))="",     INDEX('Inputs_Metric 31'!$U$6:$U$141,MATCH($J1097,'Inputs_Metric 31'!$S$6:$S$141,0))="CDL_Rev"  ),     "No Mapped Crop",INDEX('Inputs_Metric 31'!$U$6:$U$141,MATCH($J1097,'Inputs_Metric 31'!$S$6:$S$141,0))))</f>
        <v>No Data</v>
      </c>
      <c r="O1097" s="102" t="e">
        <f>IF(N1097="No Mapped Crop","",'Inputs_Metric 31'!$H$43*INDEX('Inputs_Metric 31'!$D$6:$D$109,MATCH(CONCATENATE(N1097,H1097),'Inputs_Metric 31'!$E$6:$E$109,0)))</f>
        <v>#N/A</v>
      </c>
      <c r="P1097" s="175" t="e">
        <f>IF(M1097="No Mapped Crop","",INDEX('Inputs_Metric 31'!$M$7:$O$26,MATCH(M1097,'Inputs_Metric 31'!$G$7:$G$26,0),MATCH('Inputs_Metric 31'!$H$44,'Inputs_Metric 31'!$M$6:$O$6,0)))</f>
        <v>#N/A</v>
      </c>
      <c r="Q1097" s="184" t="e">
        <f t="shared" si="55"/>
        <v>#N/A</v>
      </c>
      <c r="R1097" s="184" t="e">
        <f t="shared" si="56"/>
        <v>#N/A</v>
      </c>
    </row>
    <row r="1098" spans="3:18" x14ac:dyDescent="0.25">
      <c r="C1098">
        <f t="shared" si="54"/>
        <v>10</v>
      </c>
      <c r="D1098">
        <f>COUNTIF($F$4:F1098,F1098)</f>
        <v>913</v>
      </c>
      <c r="E1098" s="40">
        <f>'Agricultural Data'!C1098</f>
        <v>0</v>
      </c>
      <c r="F1098" s="40">
        <f>'Agricultural Data'!D1098</f>
        <v>0</v>
      </c>
      <c r="G1098" s="40">
        <f>'Agricultural Data'!E1098</f>
        <v>0</v>
      </c>
      <c r="H1098" s="38">
        <f>'Agricultural Data'!F1098</f>
        <v>0</v>
      </c>
      <c r="I1098" s="38">
        <f>'Agricultural Data'!G1098</f>
        <v>0</v>
      </c>
      <c r="J1098" s="38">
        <f>'Agricultural Data'!H1098</f>
        <v>0</v>
      </c>
      <c r="K1098" s="118">
        <f>'Agricultural Data'!I1098</f>
        <v>0</v>
      </c>
      <c r="L1098" s="121">
        <f>'Agricultural Data'!J1098</f>
        <v>0</v>
      </c>
      <c r="M1098" s="120" t="str">
        <f>IF(J1098=0,"No Data",
IF(     OR(   INDEX('Inputs_Metric 31'!$T$6:$T$141,  MATCH($J1098,'Inputs_Metric 31'!$S$6:$S$141,0))  =  "",     INDEX('Inputs_Metric 31'!$T$6:$T$141,MATCH($J1098,'Inputs_Metric 31'!$S$6:$S$141,0))="CDL_Rev"),                 "No Mapped Crop",                  INDEX('Inputs_Metric 31'!$T$6:$T$141,MATCH($J1098,'Inputs_Metric 31'!$S$6:$S$141,0)   )   )
       )</f>
        <v>No Data</v>
      </c>
      <c r="N1098" s="120" t="str">
        <f>IF(J1098=0,"No Data",
IF(   OR(     INDEX('Inputs_Metric 31'!$U$6:$U$141,MATCH($J1098,'Inputs_Metric 31'!$S$6:$S$141,0))="",     INDEX('Inputs_Metric 31'!$U$6:$U$141,MATCH($J1098,'Inputs_Metric 31'!$S$6:$S$141,0))="CDL_Rev"  ),     "No Mapped Crop",INDEX('Inputs_Metric 31'!$U$6:$U$141,MATCH($J1098,'Inputs_Metric 31'!$S$6:$S$141,0))))</f>
        <v>No Data</v>
      </c>
      <c r="O1098" s="102" t="e">
        <f>IF(N1098="No Mapped Crop","",'Inputs_Metric 31'!$H$43*INDEX('Inputs_Metric 31'!$D$6:$D$109,MATCH(CONCATENATE(N1098,H1098),'Inputs_Metric 31'!$E$6:$E$109,0)))</f>
        <v>#N/A</v>
      </c>
      <c r="P1098" s="175" t="e">
        <f>IF(M1098="No Mapped Crop","",INDEX('Inputs_Metric 31'!$M$7:$O$26,MATCH(M1098,'Inputs_Metric 31'!$G$7:$G$26,0),MATCH('Inputs_Metric 31'!$H$44,'Inputs_Metric 31'!$M$6:$O$6,0)))</f>
        <v>#N/A</v>
      </c>
      <c r="Q1098" s="184" t="e">
        <f t="shared" si="55"/>
        <v>#N/A</v>
      </c>
      <c r="R1098" s="184" t="e">
        <f t="shared" si="56"/>
        <v>#N/A</v>
      </c>
    </row>
    <row r="1099" spans="3:18" x14ac:dyDescent="0.25">
      <c r="C1099">
        <f t="shared" si="54"/>
        <v>10</v>
      </c>
      <c r="D1099">
        <f>COUNTIF($F$4:F1099,F1099)</f>
        <v>914</v>
      </c>
      <c r="E1099" s="40">
        <f>'Agricultural Data'!C1099</f>
        <v>0</v>
      </c>
      <c r="F1099" s="40">
        <f>'Agricultural Data'!D1099</f>
        <v>0</v>
      </c>
      <c r="G1099" s="40">
        <f>'Agricultural Data'!E1099</f>
        <v>0</v>
      </c>
      <c r="H1099" s="38">
        <f>'Agricultural Data'!F1099</f>
        <v>0</v>
      </c>
      <c r="I1099" s="38">
        <f>'Agricultural Data'!G1099</f>
        <v>0</v>
      </c>
      <c r="J1099" s="38">
        <f>'Agricultural Data'!H1099</f>
        <v>0</v>
      </c>
      <c r="K1099" s="118">
        <f>'Agricultural Data'!I1099</f>
        <v>0</v>
      </c>
      <c r="L1099" s="121">
        <f>'Agricultural Data'!J1099</f>
        <v>0</v>
      </c>
      <c r="M1099" s="120" t="str">
        <f>IF(J1099=0,"No Data",
IF(     OR(   INDEX('Inputs_Metric 31'!$T$6:$T$141,  MATCH($J1099,'Inputs_Metric 31'!$S$6:$S$141,0))  =  "",     INDEX('Inputs_Metric 31'!$T$6:$T$141,MATCH($J1099,'Inputs_Metric 31'!$S$6:$S$141,0))="CDL_Rev"),                 "No Mapped Crop",                  INDEX('Inputs_Metric 31'!$T$6:$T$141,MATCH($J1099,'Inputs_Metric 31'!$S$6:$S$141,0)   )   )
       )</f>
        <v>No Data</v>
      </c>
      <c r="N1099" s="120" t="str">
        <f>IF(J1099=0,"No Data",
IF(   OR(     INDEX('Inputs_Metric 31'!$U$6:$U$141,MATCH($J1099,'Inputs_Metric 31'!$S$6:$S$141,0))="",     INDEX('Inputs_Metric 31'!$U$6:$U$141,MATCH($J1099,'Inputs_Metric 31'!$S$6:$S$141,0))="CDL_Rev"  ),     "No Mapped Crop",INDEX('Inputs_Metric 31'!$U$6:$U$141,MATCH($J1099,'Inputs_Metric 31'!$S$6:$S$141,0))))</f>
        <v>No Data</v>
      </c>
      <c r="O1099" s="102" t="e">
        <f>IF(N1099="No Mapped Crop","",'Inputs_Metric 31'!$H$43*INDEX('Inputs_Metric 31'!$D$6:$D$109,MATCH(CONCATENATE(N1099,H1099),'Inputs_Metric 31'!$E$6:$E$109,0)))</f>
        <v>#N/A</v>
      </c>
      <c r="P1099" s="175" t="e">
        <f>IF(M1099="No Mapped Crop","",INDEX('Inputs_Metric 31'!$M$7:$O$26,MATCH(M1099,'Inputs_Metric 31'!$G$7:$G$26,0),MATCH('Inputs_Metric 31'!$H$44,'Inputs_Metric 31'!$M$6:$O$6,0)))</f>
        <v>#N/A</v>
      </c>
      <c r="Q1099" s="184" t="e">
        <f t="shared" si="55"/>
        <v>#N/A</v>
      </c>
      <c r="R1099" s="184" t="e">
        <f t="shared" si="56"/>
        <v>#N/A</v>
      </c>
    </row>
    <row r="1100" spans="3:18" x14ac:dyDescent="0.25">
      <c r="C1100">
        <f t="shared" si="54"/>
        <v>10</v>
      </c>
      <c r="D1100">
        <f>COUNTIF($F$4:F1100,F1100)</f>
        <v>915</v>
      </c>
      <c r="E1100" s="40">
        <f>'Agricultural Data'!C1100</f>
        <v>0</v>
      </c>
      <c r="F1100" s="40">
        <f>'Agricultural Data'!D1100</f>
        <v>0</v>
      </c>
      <c r="G1100" s="40">
        <f>'Agricultural Data'!E1100</f>
        <v>0</v>
      </c>
      <c r="H1100" s="38">
        <f>'Agricultural Data'!F1100</f>
        <v>0</v>
      </c>
      <c r="I1100" s="38">
        <f>'Agricultural Data'!G1100</f>
        <v>0</v>
      </c>
      <c r="J1100" s="38">
        <f>'Agricultural Data'!H1100</f>
        <v>0</v>
      </c>
      <c r="K1100" s="118">
        <f>'Agricultural Data'!I1100</f>
        <v>0</v>
      </c>
      <c r="L1100" s="121">
        <f>'Agricultural Data'!J1100</f>
        <v>0</v>
      </c>
      <c r="M1100" s="120" t="str">
        <f>IF(J1100=0,"No Data",
IF(     OR(   INDEX('Inputs_Metric 31'!$T$6:$T$141,  MATCH($J1100,'Inputs_Metric 31'!$S$6:$S$141,0))  =  "",     INDEX('Inputs_Metric 31'!$T$6:$T$141,MATCH($J1100,'Inputs_Metric 31'!$S$6:$S$141,0))="CDL_Rev"),                 "No Mapped Crop",                  INDEX('Inputs_Metric 31'!$T$6:$T$141,MATCH($J1100,'Inputs_Metric 31'!$S$6:$S$141,0)   )   )
       )</f>
        <v>No Data</v>
      </c>
      <c r="N1100" s="120" t="str">
        <f>IF(J1100=0,"No Data",
IF(   OR(     INDEX('Inputs_Metric 31'!$U$6:$U$141,MATCH($J1100,'Inputs_Metric 31'!$S$6:$S$141,0))="",     INDEX('Inputs_Metric 31'!$U$6:$U$141,MATCH($J1100,'Inputs_Metric 31'!$S$6:$S$141,0))="CDL_Rev"  ),     "No Mapped Crop",INDEX('Inputs_Metric 31'!$U$6:$U$141,MATCH($J1100,'Inputs_Metric 31'!$S$6:$S$141,0))))</f>
        <v>No Data</v>
      </c>
      <c r="O1100" s="102" t="e">
        <f>IF(N1100="No Mapped Crop","",'Inputs_Metric 31'!$H$43*INDEX('Inputs_Metric 31'!$D$6:$D$109,MATCH(CONCATENATE(N1100,H1100),'Inputs_Metric 31'!$E$6:$E$109,0)))</f>
        <v>#N/A</v>
      </c>
      <c r="P1100" s="175" t="e">
        <f>IF(M1100="No Mapped Crop","",INDEX('Inputs_Metric 31'!$M$7:$O$26,MATCH(M1100,'Inputs_Metric 31'!$G$7:$G$26,0),MATCH('Inputs_Metric 31'!$H$44,'Inputs_Metric 31'!$M$6:$O$6,0)))</f>
        <v>#N/A</v>
      </c>
      <c r="Q1100" s="184" t="e">
        <f t="shared" si="55"/>
        <v>#N/A</v>
      </c>
      <c r="R1100" s="184" t="e">
        <f t="shared" si="56"/>
        <v>#N/A</v>
      </c>
    </row>
    <row r="1101" spans="3:18" x14ac:dyDescent="0.25">
      <c r="C1101">
        <f t="shared" si="54"/>
        <v>10</v>
      </c>
      <c r="D1101">
        <f>COUNTIF($F$4:F1101,F1101)</f>
        <v>916</v>
      </c>
      <c r="E1101" s="40">
        <f>'Agricultural Data'!C1101</f>
        <v>0</v>
      </c>
      <c r="F1101" s="40">
        <f>'Agricultural Data'!D1101</f>
        <v>0</v>
      </c>
      <c r="G1101" s="40">
        <f>'Agricultural Data'!E1101</f>
        <v>0</v>
      </c>
      <c r="H1101" s="38">
        <f>'Agricultural Data'!F1101</f>
        <v>0</v>
      </c>
      <c r="I1101" s="38">
        <f>'Agricultural Data'!G1101</f>
        <v>0</v>
      </c>
      <c r="J1101" s="38">
        <f>'Agricultural Data'!H1101</f>
        <v>0</v>
      </c>
      <c r="K1101" s="118">
        <f>'Agricultural Data'!I1101</f>
        <v>0</v>
      </c>
      <c r="L1101" s="121">
        <f>'Agricultural Data'!J1101</f>
        <v>0</v>
      </c>
      <c r="M1101" s="120" t="str">
        <f>IF(J1101=0,"No Data",
IF(     OR(   INDEX('Inputs_Metric 31'!$T$6:$T$141,  MATCH($J1101,'Inputs_Metric 31'!$S$6:$S$141,0))  =  "",     INDEX('Inputs_Metric 31'!$T$6:$T$141,MATCH($J1101,'Inputs_Metric 31'!$S$6:$S$141,0))="CDL_Rev"),                 "No Mapped Crop",                  INDEX('Inputs_Metric 31'!$T$6:$T$141,MATCH($J1101,'Inputs_Metric 31'!$S$6:$S$141,0)   )   )
       )</f>
        <v>No Data</v>
      </c>
      <c r="N1101" s="120" t="str">
        <f>IF(J1101=0,"No Data",
IF(   OR(     INDEX('Inputs_Metric 31'!$U$6:$U$141,MATCH($J1101,'Inputs_Metric 31'!$S$6:$S$141,0))="",     INDEX('Inputs_Metric 31'!$U$6:$U$141,MATCH($J1101,'Inputs_Metric 31'!$S$6:$S$141,0))="CDL_Rev"  ),     "No Mapped Crop",INDEX('Inputs_Metric 31'!$U$6:$U$141,MATCH($J1101,'Inputs_Metric 31'!$S$6:$S$141,0))))</f>
        <v>No Data</v>
      </c>
      <c r="O1101" s="102" t="e">
        <f>IF(N1101="No Mapped Crop","",'Inputs_Metric 31'!$H$43*INDEX('Inputs_Metric 31'!$D$6:$D$109,MATCH(CONCATENATE(N1101,H1101),'Inputs_Metric 31'!$E$6:$E$109,0)))</f>
        <v>#N/A</v>
      </c>
      <c r="P1101" s="175" t="e">
        <f>IF(M1101="No Mapped Crop","",INDEX('Inputs_Metric 31'!$M$7:$O$26,MATCH(M1101,'Inputs_Metric 31'!$G$7:$G$26,0),MATCH('Inputs_Metric 31'!$H$44,'Inputs_Metric 31'!$M$6:$O$6,0)))</f>
        <v>#N/A</v>
      </c>
      <c r="Q1101" s="184" t="e">
        <f t="shared" si="55"/>
        <v>#N/A</v>
      </c>
      <c r="R1101" s="184" t="e">
        <f t="shared" si="56"/>
        <v>#N/A</v>
      </c>
    </row>
    <row r="1102" spans="3:18" x14ac:dyDescent="0.25">
      <c r="C1102">
        <f t="shared" si="54"/>
        <v>10</v>
      </c>
      <c r="D1102">
        <f>COUNTIF($F$4:F1102,F1102)</f>
        <v>917</v>
      </c>
      <c r="E1102" s="40">
        <f>'Agricultural Data'!C1102</f>
        <v>0</v>
      </c>
      <c r="F1102" s="40">
        <f>'Agricultural Data'!D1102</f>
        <v>0</v>
      </c>
      <c r="G1102" s="40">
        <f>'Agricultural Data'!E1102</f>
        <v>0</v>
      </c>
      <c r="H1102" s="38">
        <f>'Agricultural Data'!F1102</f>
        <v>0</v>
      </c>
      <c r="I1102" s="38">
        <f>'Agricultural Data'!G1102</f>
        <v>0</v>
      </c>
      <c r="J1102" s="38">
        <f>'Agricultural Data'!H1102</f>
        <v>0</v>
      </c>
      <c r="K1102" s="118">
        <f>'Agricultural Data'!I1102</f>
        <v>0</v>
      </c>
      <c r="L1102" s="121">
        <f>'Agricultural Data'!J1102</f>
        <v>0</v>
      </c>
      <c r="M1102" s="120" t="str">
        <f>IF(J1102=0,"No Data",
IF(     OR(   INDEX('Inputs_Metric 31'!$T$6:$T$141,  MATCH($J1102,'Inputs_Metric 31'!$S$6:$S$141,0))  =  "",     INDEX('Inputs_Metric 31'!$T$6:$T$141,MATCH($J1102,'Inputs_Metric 31'!$S$6:$S$141,0))="CDL_Rev"),                 "No Mapped Crop",                  INDEX('Inputs_Metric 31'!$T$6:$T$141,MATCH($J1102,'Inputs_Metric 31'!$S$6:$S$141,0)   )   )
       )</f>
        <v>No Data</v>
      </c>
      <c r="N1102" s="120" t="str">
        <f>IF(J1102=0,"No Data",
IF(   OR(     INDEX('Inputs_Metric 31'!$U$6:$U$141,MATCH($J1102,'Inputs_Metric 31'!$S$6:$S$141,0))="",     INDEX('Inputs_Metric 31'!$U$6:$U$141,MATCH($J1102,'Inputs_Metric 31'!$S$6:$S$141,0))="CDL_Rev"  ),     "No Mapped Crop",INDEX('Inputs_Metric 31'!$U$6:$U$141,MATCH($J1102,'Inputs_Metric 31'!$S$6:$S$141,0))))</f>
        <v>No Data</v>
      </c>
      <c r="O1102" s="102" t="e">
        <f>IF(N1102="No Mapped Crop","",'Inputs_Metric 31'!$H$43*INDEX('Inputs_Metric 31'!$D$6:$D$109,MATCH(CONCATENATE(N1102,H1102),'Inputs_Metric 31'!$E$6:$E$109,0)))</f>
        <v>#N/A</v>
      </c>
      <c r="P1102" s="175" t="e">
        <f>IF(M1102="No Mapped Crop","",INDEX('Inputs_Metric 31'!$M$7:$O$26,MATCH(M1102,'Inputs_Metric 31'!$G$7:$G$26,0),MATCH('Inputs_Metric 31'!$H$44,'Inputs_Metric 31'!$M$6:$O$6,0)))</f>
        <v>#N/A</v>
      </c>
      <c r="Q1102" s="184" t="e">
        <f t="shared" si="55"/>
        <v>#N/A</v>
      </c>
      <c r="R1102" s="184" t="e">
        <f t="shared" si="56"/>
        <v>#N/A</v>
      </c>
    </row>
    <row r="1103" spans="3:18" x14ac:dyDescent="0.25">
      <c r="C1103">
        <f t="shared" si="54"/>
        <v>10</v>
      </c>
      <c r="D1103">
        <f>COUNTIF($F$4:F1103,F1103)</f>
        <v>918</v>
      </c>
      <c r="E1103" s="40">
        <f>'Agricultural Data'!C1103</f>
        <v>0</v>
      </c>
      <c r="F1103" s="40">
        <f>'Agricultural Data'!D1103</f>
        <v>0</v>
      </c>
      <c r="G1103" s="40">
        <f>'Agricultural Data'!E1103</f>
        <v>0</v>
      </c>
      <c r="H1103" s="38">
        <f>'Agricultural Data'!F1103</f>
        <v>0</v>
      </c>
      <c r="I1103" s="38">
        <f>'Agricultural Data'!G1103</f>
        <v>0</v>
      </c>
      <c r="J1103" s="38">
        <f>'Agricultural Data'!H1103</f>
        <v>0</v>
      </c>
      <c r="K1103" s="118">
        <f>'Agricultural Data'!I1103</f>
        <v>0</v>
      </c>
      <c r="L1103" s="121">
        <f>'Agricultural Data'!J1103</f>
        <v>0</v>
      </c>
      <c r="M1103" s="120" t="str">
        <f>IF(J1103=0,"No Data",
IF(     OR(   INDEX('Inputs_Metric 31'!$T$6:$T$141,  MATCH($J1103,'Inputs_Metric 31'!$S$6:$S$141,0))  =  "",     INDEX('Inputs_Metric 31'!$T$6:$T$141,MATCH($J1103,'Inputs_Metric 31'!$S$6:$S$141,0))="CDL_Rev"),                 "No Mapped Crop",                  INDEX('Inputs_Metric 31'!$T$6:$T$141,MATCH($J1103,'Inputs_Metric 31'!$S$6:$S$141,0)   )   )
       )</f>
        <v>No Data</v>
      </c>
      <c r="N1103" s="120" t="str">
        <f>IF(J1103=0,"No Data",
IF(   OR(     INDEX('Inputs_Metric 31'!$U$6:$U$141,MATCH($J1103,'Inputs_Metric 31'!$S$6:$S$141,0))="",     INDEX('Inputs_Metric 31'!$U$6:$U$141,MATCH($J1103,'Inputs_Metric 31'!$S$6:$S$141,0))="CDL_Rev"  ),     "No Mapped Crop",INDEX('Inputs_Metric 31'!$U$6:$U$141,MATCH($J1103,'Inputs_Metric 31'!$S$6:$S$141,0))))</f>
        <v>No Data</v>
      </c>
      <c r="O1103" s="102" t="e">
        <f>IF(N1103="No Mapped Crop","",'Inputs_Metric 31'!$H$43*INDEX('Inputs_Metric 31'!$D$6:$D$109,MATCH(CONCATENATE(N1103,H1103),'Inputs_Metric 31'!$E$6:$E$109,0)))</f>
        <v>#N/A</v>
      </c>
      <c r="P1103" s="175" t="e">
        <f>IF(M1103="No Mapped Crop","",INDEX('Inputs_Metric 31'!$M$7:$O$26,MATCH(M1103,'Inputs_Metric 31'!$G$7:$G$26,0),MATCH('Inputs_Metric 31'!$H$44,'Inputs_Metric 31'!$M$6:$O$6,0)))</f>
        <v>#N/A</v>
      </c>
      <c r="Q1103" s="184" t="e">
        <f t="shared" si="55"/>
        <v>#N/A</v>
      </c>
      <c r="R1103" s="184" t="e">
        <f t="shared" si="56"/>
        <v>#N/A</v>
      </c>
    </row>
    <row r="1104" spans="3:18" x14ac:dyDescent="0.25">
      <c r="C1104">
        <f t="shared" si="54"/>
        <v>10</v>
      </c>
      <c r="D1104">
        <f>COUNTIF($F$4:F1104,F1104)</f>
        <v>919</v>
      </c>
      <c r="E1104" s="40">
        <f>'Agricultural Data'!C1104</f>
        <v>0</v>
      </c>
      <c r="F1104" s="40">
        <f>'Agricultural Data'!D1104</f>
        <v>0</v>
      </c>
      <c r="G1104" s="40">
        <f>'Agricultural Data'!E1104</f>
        <v>0</v>
      </c>
      <c r="H1104" s="38">
        <f>'Agricultural Data'!F1104</f>
        <v>0</v>
      </c>
      <c r="I1104" s="38">
        <f>'Agricultural Data'!G1104</f>
        <v>0</v>
      </c>
      <c r="J1104" s="38">
        <f>'Agricultural Data'!H1104</f>
        <v>0</v>
      </c>
      <c r="K1104" s="118">
        <f>'Agricultural Data'!I1104</f>
        <v>0</v>
      </c>
      <c r="L1104" s="121">
        <f>'Agricultural Data'!J1104</f>
        <v>0</v>
      </c>
      <c r="M1104" s="120" t="str">
        <f>IF(J1104=0,"No Data",
IF(     OR(   INDEX('Inputs_Metric 31'!$T$6:$T$141,  MATCH($J1104,'Inputs_Metric 31'!$S$6:$S$141,0))  =  "",     INDEX('Inputs_Metric 31'!$T$6:$T$141,MATCH($J1104,'Inputs_Metric 31'!$S$6:$S$141,0))="CDL_Rev"),                 "No Mapped Crop",                  INDEX('Inputs_Metric 31'!$T$6:$T$141,MATCH($J1104,'Inputs_Metric 31'!$S$6:$S$141,0)   )   )
       )</f>
        <v>No Data</v>
      </c>
      <c r="N1104" s="120" t="str">
        <f>IF(J1104=0,"No Data",
IF(   OR(     INDEX('Inputs_Metric 31'!$U$6:$U$141,MATCH($J1104,'Inputs_Metric 31'!$S$6:$S$141,0))="",     INDEX('Inputs_Metric 31'!$U$6:$U$141,MATCH($J1104,'Inputs_Metric 31'!$S$6:$S$141,0))="CDL_Rev"  ),     "No Mapped Crop",INDEX('Inputs_Metric 31'!$U$6:$U$141,MATCH($J1104,'Inputs_Metric 31'!$S$6:$S$141,0))))</f>
        <v>No Data</v>
      </c>
      <c r="O1104" s="102" t="e">
        <f>IF(N1104="No Mapped Crop","",'Inputs_Metric 31'!$H$43*INDEX('Inputs_Metric 31'!$D$6:$D$109,MATCH(CONCATENATE(N1104,H1104),'Inputs_Metric 31'!$E$6:$E$109,0)))</f>
        <v>#N/A</v>
      </c>
      <c r="P1104" s="175" t="e">
        <f>IF(M1104="No Mapped Crop","",INDEX('Inputs_Metric 31'!$M$7:$O$26,MATCH(M1104,'Inputs_Metric 31'!$G$7:$G$26,0),MATCH('Inputs_Metric 31'!$H$44,'Inputs_Metric 31'!$M$6:$O$6,0)))</f>
        <v>#N/A</v>
      </c>
      <c r="Q1104" s="184" t="e">
        <f t="shared" si="55"/>
        <v>#N/A</v>
      </c>
      <c r="R1104" s="184" t="e">
        <f t="shared" si="56"/>
        <v>#N/A</v>
      </c>
    </row>
    <row r="1105" spans="3:18" x14ac:dyDescent="0.25">
      <c r="C1105">
        <f t="shared" si="54"/>
        <v>10</v>
      </c>
      <c r="D1105">
        <f>COUNTIF($F$4:F1105,F1105)</f>
        <v>920</v>
      </c>
      <c r="E1105" s="40">
        <f>'Agricultural Data'!C1105</f>
        <v>0</v>
      </c>
      <c r="F1105" s="40">
        <f>'Agricultural Data'!D1105</f>
        <v>0</v>
      </c>
      <c r="G1105" s="40">
        <f>'Agricultural Data'!E1105</f>
        <v>0</v>
      </c>
      <c r="H1105" s="38">
        <f>'Agricultural Data'!F1105</f>
        <v>0</v>
      </c>
      <c r="I1105" s="38">
        <f>'Agricultural Data'!G1105</f>
        <v>0</v>
      </c>
      <c r="J1105" s="38">
        <f>'Agricultural Data'!H1105</f>
        <v>0</v>
      </c>
      <c r="K1105" s="118">
        <f>'Agricultural Data'!I1105</f>
        <v>0</v>
      </c>
      <c r="L1105" s="121">
        <f>'Agricultural Data'!J1105</f>
        <v>0</v>
      </c>
      <c r="M1105" s="120" t="str">
        <f>IF(J1105=0,"No Data",
IF(     OR(   INDEX('Inputs_Metric 31'!$T$6:$T$141,  MATCH($J1105,'Inputs_Metric 31'!$S$6:$S$141,0))  =  "",     INDEX('Inputs_Metric 31'!$T$6:$T$141,MATCH($J1105,'Inputs_Metric 31'!$S$6:$S$141,0))="CDL_Rev"),                 "No Mapped Crop",                  INDEX('Inputs_Metric 31'!$T$6:$T$141,MATCH($J1105,'Inputs_Metric 31'!$S$6:$S$141,0)   )   )
       )</f>
        <v>No Data</v>
      </c>
      <c r="N1105" s="120" t="str">
        <f>IF(J1105=0,"No Data",
IF(   OR(     INDEX('Inputs_Metric 31'!$U$6:$U$141,MATCH($J1105,'Inputs_Metric 31'!$S$6:$S$141,0))="",     INDEX('Inputs_Metric 31'!$U$6:$U$141,MATCH($J1105,'Inputs_Metric 31'!$S$6:$S$141,0))="CDL_Rev"  ),     "No Mapped Crop",INDEX('Inputs_Metric 31'!$U$6:$U$141,MATCH($J1105,'Inputs_Metric 31'!$S$6:$S$141,0))))</f>
        <v>No Data</v>
      </c>
      <c r="O1105" s="102" t="e">
        <f>IF(N1105="No Mapped Crop","",'Inputs_Metric 31'!$H$43*INDEX('Inputs_Metric 31'!$D$6:$D$109,MATCH(CONCATENATE(N1105,H1105),'Inputs_Metric 31'!$E$6:$E$109,0)))</f>
        <v>#N/A</v>
      </c>
      <c r="P1105" s="175" t="e">
        <f>IF(M1105="No Mapped Crop","",INDEX('Inputs_Metric 31'!$M$7:$O$26,MATCH(M1105,'Inputs_Metric 31'!$G$7:$G$26,0),MATCH('Inputs_Metric 31'!$H$44,'Inputs_Metric 31'!$M$6:$O$6,0)))</f>
        <v>#N/A</v>
      </c>
      <c r="Q1105" s="184" t="e">
        <f t="shared" si="55"/>
        <v>#N/A</v>
      </c>
      <c r="R1105" s="184" t="e">
        <f t="shared" si="56"/>
        <v>#N/A</v>
      </c>
    </row>
    <row r="1106" spans="3:18" x14ac:dyDescent="0.25">
      <c r="C1106">
        <f t="shared" si="54"/>
        <v>10</v>
      </c>
      <c r="D1106">
        <f>COUNTIF($F$4:F1106,F1106)</f>
        <v>921</v>
      </c>
      <c r="E1106" s="40">
        <f>'Agricultural Data'!C1106</f>
        <v>0</v>
      </c>
      <c r="F1106" s="40">
        <f>'Agricultural Data'!D1106</f>
        <v>0</v>
      </c>
      <c r="G1106" s="40">
        <f>'Agricultural Data'!E1106</f>
        <v>0</v>
      </c>
      <c r="H1106" s="38">
        <f>'Agricultural Data'!F1106</f>
        <v>0</v>
      </c>
      <c r="I1106" s="38">
        <f>'Agricultural Data'!G1106</f>
        <v>0</v>
      </c>
      <c r="J1106" s="38">
        <f>'Agricultural Data'!H1106</f>
        <v>0</v>
      </c>
      <c r="K1106" s="118">
        <f>'Agricultural Data'!I1106</f>
        <v>0</v>
      </c>
      <c r="L1106" s="121">
        <f>'Agricultural Data'!J1106</f>
        <v>0</v>
      </c>
      <c r="M1106" s="120" t="str">
        <f>IF(J1106=0,"No Data",
IF(     OR(   INDEX('Inputs_Metric 31'!$T$6:$T$141,  MATCH($J1106,'Inputs_Metric 31'!$S$6:$S$141,0))  =  "",     INDEX('Inputs_Metric 31'!$T$6:$T$141,MATCH($J1106,'Inputs_Metric 31'!$S$6:$S$141,0))="CDL_Rev"),                 "No Mapped Crop",                  INDEX('Inputs_Metric 31'!$T$6:$T$141,MATCH($J1106,'Inputs_Metric 31'!$S$6:$S$141,0)   )   )
       )</f>
        <v>No Data</v>
      </c>
      <c r="N1106" s="120" t="str">
        <f>IF(J1106=0,"No Data",
IF(   OR(     INDEX('Inputs_Metric 31'!$U$6:$U$141,MATCH($J1106,'Inputs_Metric 31'!$S$6:$S$141,0))="",     INDEX('Inputs_Metric 31'!$U$6:$U$141,MATCH($J1106,'Inputs_Metric 31'!$S$6:$S$141,0))="CDL_Rev"  ),     "No Mapped Crop",INDEX('Inputs_Metric 31'!$U$6:$U$141,MATCH($J1106,'Inputs_Metric 31'!$S$6:$S$141,0))))</f>
        <v>No Data</v>
      </c>
      <c r="O1106" s="102" t="e">
        <f>IF(N1106="No Mapped Crop","",'Inputs_Metric 31'!$H$43*INDEX('Inputs_Metric 31'!$D$6:$D$109,MATCH(CONCATENATE(N1106,H1106),'Inputs_Metric 31'!$E$6:$E$109,0)))</f>
        <v>#N/A</v>
      </c>
      <c r="P1106" s="175" t="e">
        <f>IF(M1106="No Mapped Crop","",INDEX('Inputs_Metric 31'!$M$7:$O$26,MATCH(M1106,'Inputs_Metric 31'!$G$7:$G$26,0),MATCH('Inputs_Metric 31'!$H$44,'Inputs_Metric 31'!$M$6:$O$6,0)))</f>
        <v>#N/A</v>
      </c>
      <c r="Q1106" s="184" t="e">
        <f t="shared" si="55"/>
        <v>#N/A</v>
      </c>
      <c r="R1106" s="184" t="e">
        <f t="shared" si="56"/>
        <v>#N/A</v>
      </c>
    </row>
    <row r="1107" spans="3:18" x14ac:dyDescent="0.25">
      <c r="C1107">
        <f t="shared" si="54"/>
        <v>10</v>
      </c>
      <c r="D1107">
        <f>COUNTIF($F$4:F1107,F1107)</f>
        <v>922</v>
      </c>
      <c r="E1107" s="40">
        <f>'Agricultural Data'!C1107</f>
        <v>0</v>
      </c>
      <c r="F1107" s="40">
        <f>'Agricultural Data'!D1107</f>
        <v>0</v>
      </c>
      <c r="G1107" s="40">
        <f>'Agricultural Data'!E1107</f>
        <v>0</v>
      </c>
      <c r="H1107" s="38">
        <f>'Agricultural Data'!F1107</f>
        <v>0</v>
      </c>
      <c r="I1107" s="38">
        <f>'Agricultural Data'!G1107</f>
        <v>0</v>
      </c>
      <c r="J1107" s="38">
        <f>'Agricultural Data'!H1107</f>
        <v>0</v>
      </c>
      <c r="K1107" s="118">
        <f>'Agricultural Data'!I1107</f>
        <v>0</v>
      </c>
      <c r="L1107" s="121">
        <f>'Agricultural Data'!J1107</f>
        <v>0</v>
      </c>
      <c r="M1107" s="120" t="str">
        <f>IF(J1107=0,"No Data",
IF(     OR(   INDEX('Inputs_Metric 31'!$T$6:$T$141,  MATCH($J1107,'Inputs_Metric 31'!$S$6:$S$141,0))  =  "",     INDEX('Inputs_Metric 31'!$T$6:$T$141,MATCH($J1107,'Inputs_Metric 31'!$S$6:$S$141,0))="CDL_Rev"),                 "No Mapped Crop",                  INDEX('Inputs_Metric 31'!$T$6:$T$141,MATCH($J1107,'Inputs_Metric 31'!$S$6:$S$141,0)   )   )
       )</f>
        <v>No Data</v>
      </c>
      <c r="N1107" s="120" t="str">
        <f>IF(J1107=0,"No Data",
IF(   OR(     INDEX('Inputs_Metric 31'!$U$6:$U$141,MATCH($J1107,'Inputs_Metric 31'!$S$6:$S$141,0))="",     INDEX('Inputs_Metric 31'!$U$6:$U$141,MATCH($J1107,'Inputs_Metric 31'!$S$6:$S$141,0))="CDL_Rev"  ),     "No Mapped Crop",INDEX('Inputs_Metric 31'!$U$6:$U$141,MATCH($J1107,'Inputs_Metric 31'!$S$6:$S$141,0))))</f>
        <v>No Data</v>
      </c>
      <c r="O1107" s="102" t="e">
        <f>IF(N1107="No Mapped Crop","",'Inputs_Metric 31'!$H$43*INDEX('Inputs_Metric 31'!$D$6:$D$109,MATCH(CONCATENATE(N1107,H1107),'Inputs_Metric 31'!$E$6:$E$109,0)))</f>
        <v>#N/A</v>
      </c>
      <c r="P1107" s="175" t="e">
        <f>IF(M1107="No Mapped Crop","",INDEX('Inputs_Metric 31'!$M$7:$O$26,MATCH(M1107,'Inputs_Metric 31'!$G$7:$G$26,0),MATCH('Inputs_Metric 31'!$H$44,'Inputs_Metric 31'!$M$6:$O$6,0)))</f>
        <v>#N/A</v>
      </c>
      <c r="Q1107" s="184" t="e">
        <f t="shared" si="55"/>
        <v>#N/A</v>
      </c>
      <c r="R1107" s="184" t="e">
        <f t="shared" si="56"/>
        <v>#N/A</v>
      </c>
    </row>
    <row r="1108" spans="3:18" x14ac:dyDescent="0.25">
      <c r="C1108">
        <f t="shared" si="54"/>
        <v>10</v>
      </c>
      <c r="D1108">
        <f>COUNTIF($F$4:F1108,F1108)</f>
        <v>923</v>
      </c>
      <c r="E1108" s="40">
        <f>'Agricultural Data'!C1108</f>
        <v>0</v>
      </c>
      <c r="F1108" s="40">
        <f>'Agricultural Data'!D1108</f>
        <v>0</v>
      </c>
      <c r="G1108" s="40">
        <f>'Agricultural Data'!E1108</f>
        <v>0</v>
      </c>
      <c r="H1108" s="38">
        <f>'Agricultural Data'!F1108</f>
        <v>0</v>
      </c>
      <c r="I1108" s="38">
        <f>'Agricultural Data'!G1108</f>
        <v>0</v>
      </c>
      <c r="J1108" s="38">
        <f>'Agricultural Data'!H1108</f>
        <v>0</v>
      </c>
      <c r="K1108" s="118">
        <f>'Agricultural Data'!I1108</f>
        <v>0</v>
      </c>
      <c r="L1108" s="121">
        <f>'Agricultural Data'!J1108</f>
        <v>0</v>
      </c>
      <c r="M1108" s="120" t="str">
        <f>IF(J1108=0,"No Data",
IF(     OR(   INDEX('Inputs_Metric 31'!$T$6:$T$141,  MATCH($J1108,'Inputs_Metric 31'!$S$6:$S$141,0))  =  "",     INDEX('Inputs_Metric 31'!$T$6:$T$141,MATCH($J1108,'Inputs_Metric 31'!$S$6:$S$141,0))="CDL_Rev"),                 "No Mapped Crop",                  INDEX('Inputs_Metric 31'!$T$6:$T$141,MATCH($J1108,'Inputs_Metric 31'!$S$6:$S$141,0)   )   )
       )</f>
        <v>No Data</v>
      </c>
      <c r="N1108" s="120" t="str">
        <f>IF(J1108=0,"No Data",
IF(   OR(     INDEX('Inputs_Metric 31'!$U$6:$U$141,MATCH($J1108,'Inputs_Metric 31'!$S$6:$S$141,0))="",     INDEX('Inputs_Metric 31'!$U$6:$U$141,MATCH($J1108,'Inputs_Metric 31'!$S$6:$S$141,0))="CDL_Rev"  ),     "No Mapped Crop",INDEX('Inputs_Metric 31'!$U$6:$U$141,MATCH($J1108,'Inputs_Metric 31'!$S$6:$S$141,0))))</f>
        <v>No Data</v>
      </c>
      <c r="O1108" s="102" t="e">
        <f>IF(N1108="No Mapped Crop","",'Inputs_Metric 31'!$H$43*INDEX('Inputs_Metric 31'!$D$6:$D$109,MATCH(CONCATENATE(N1108,H1108),'Inputs_Metric 31'!$E$6:$E$109,0)))</f>
        <v>#N/A</v>
      </c>
      <c r="P1108" s="175" t="e">
        <f>IF(M1108="No Mapped Crop","",INDEX('Inputs_Metric 31'!$M$7:$O$26,MATCH(M1108,'Inputs_Metric 31'!$G$7:$G$26,0),MATCH('Inputs_Metric 31'!$H$44,'Inputs_Metric 31'!$M$6:$O$6,0)))</f>
        <v>#N/A</v>
      </c>
      <c r="Q1108" s="184" t="e">
        <f t="shared" si="55"/>
        <v>#N/A</v>
      </c>
      <c r="R1108" s="184" t="e">
        <f t="shared" si="56"/>
        <v>#N/A</v>
      </c>
    </row>
    <row r="1109" spans="3:18" x14ac:dyDescent="0.25">
      <c r="C1109">
        <f t="shared" si="54"/>
        <v>10</v>
      </c>
      <c r="D1109">
        <f>COUNTIF($F$4:F1109,F1109)</f>
        <v>924</v>
      </c>
      <c r="E1109" s="40">
        <f>'Agricultural Data'!C1109</f>
        <v>0</v>
      </c>
      <c r="F1109" s="40">
        <f>'Agricultural Data'!D1109</f>
        <v>0</v>
      </c>
      <c r="G1109" s="40">
        <f>'Agricultural Data'!E1109</f>
        <v>0</v>
      </c>
      <c r="H1109" s="38">
        <f>'Agricultural Data'!F1109</f>
        <v>0</v>
      </c>
      <c r="I1109" s="38">
        <f>'Agricultural Data'!G1109</f>
        <v>0</v>
      </c>
      <c r="J1109" s="38">
        <f>'Agricultural Data'!H1109</f>
        <v>0</v>
      </c>
      <c r="K1109" s="118">
        <f>'Agricultural Data'!I1109</f>
        <v>0</v>
      </c>
      <c r="L1109" s="121">
        <f>'Agricultural Data'!J1109</f>
        <v>0</v>
      </c>
      <c r="M1109" s="120" t="str">
        <f>IF(J1109=0,"No Data",
IF(     OR(   INDEX('Inputs_Metric 31'!$T$6:$T$141,  MATCH($J1109,'Inputs_Metric 31'!$S$6:$S$141,0))  =  "",     INDEX('Inputs_Metric 31'!$T$6:$T$141,MATCH($J1109,'Inputs_Metric 31'!$S$6:$S$141,0))="CDL_Rev"),                 "No Mapped Crop",                  INDEX('Inputs_Metric 31'!$T$6:$T$141,MATCH($J1109,'Inputs_Metric 31'!$S$6:$S$141,0)   )   )
       )</f>
        <v>No Data</v>
      </c>
      <c r="N1109" s="120" t="str">
        <f>IF(J1109=0,"No Data",
IF(   OR(     INDEX('Inputs_Metric 31'!$U$6:$U$141,MATCH($J1109,'Inputs_Metric 31'!$S$6:$S$141,0))="",     INDEX('Inputs_Metric 31'!$U$6:$U$141,MATCH($J1109,'Inputs_Metric 31'!$S$6:$S$141,0))="CDL_Rev"  ),     "No Mapped Crop",INDEX('Inputs_Metric 31'!$U$6:$U$141,MATCH($J1109,'Inputs_Metric 31'!$S$6:$S$141,0))))</f>
        <v>No Data</v>
      </c>
      <c r="O1109" s="102" t="e">
        <f>IF(N1109="No Mapped Crop","",'Inputs_Metric 31'!$H$43*INDEX('Inputs_Metric 31'!$D$6:$D$109,MATCH(CONCATENATE(N1109,H1109),'Inputs_Metric 31'!$E$6:$E$109,0)))</f>
        <v>#N/A</v>
      </c>
      <c r="P1109" s="175" t="e">
        <f>IF(M1109="No Mapped Crop","",INDEX('Inputs_Metric 31'!$M$7:$O$26,MATCH(M1109,'Inputs_Metric 31'!$G$7:$G$26,0),MATCH('Inputs_Metric 31'!$H$44,'Inputs_Metric 31'!$M$6:$O$6,0)))</f>
        <v>#N/A</v>
      </c>
      <c r="Q1109" s="184" t="e">
        <f t="shared" si="55"/>
        <v>#N/A</v>
      </c>
      <c r="R1109" s="184" t="e">
        <f t="shared" si="56"/>
        <v>#N/A</v>
      </c>
    </row>
    <row r="1110" spans="3:18" x14ac:dyDescent="0.25">
      <c r="C1110">
        <f t="shared" si="54"/>
        <v>10</v>
      </c>
      <c r="D1110">
        <f>COUNTIF($F$4:F1110,F1110)</f>
        <v>925</v>
      </c>
      <c r="E1110" s="40">
        <f>'Agricultural Data'!C1110</f>
        <v>0</v>
      </c>
      <c r="F1110" s="40">
        <f>'Agricultural Data'!D1110</f>
        <v>0</v>
      </c>
      <c r="G1110" s="40">
        <f>'Agricultural Data'!E1110</f>
        <v>0</v>
      </c>
      <c r="H1110" s="38">
        <f>'Agricultural Data'!F1110</f>
        <v>0</v>
      </c>
      <c r="I1110" s="38">
        <f>'Agricultural Data'!G1110</f>
        <v>0</v>
      </c>
      <c r="J1110" s="38">
        <f>'Agricultural Data'!H1110</f>
        <v>0</v>
      </c>
      <c r="K1110" s="118">
        <f>'Agricultural Data'!I1110</f>
        <v>0</v>
      </c>
      <c r="L1110" s="121">
        <f>'Agricultural Data'!J1110</f>
        <v>0</v>
      </c>
      <c r="M1110" s="120" t="str">
        <f>IF(J1110=0,"No Data",
IF(     OR(   INDEX('Inputs_Metric 31'!$T$6:$T$141,  MATCH($J1110,'Inputs_Metric 31'!$S$6:$S$141,0))  =  "",     INDEX('Inputs_Metric 31'!$T$6:$T$141,MATCH($J1110,'Inputs_Metric 31'!$S$6:$S$141,0))="CDL_Rev"),                 "No Mapped Crop",                  INDEX('Inputs_Metric 31'!$T$6:$T$141,MATCH($J1110,'Inputs_Metric 31'!$S$6:$S$141,0)   )   )
       )</f>
        <v>No Data</v>
      </c>
      <c r="N1110" s="120" t="str">
        <f>IF(J1110=0,"No Data",
IF(   OR(     INDEX('Inputs_Metric 31'!$U$6:$U$141,MATCH($J1110,'Inputs_Metric 31'!$S$6:$S$141,0))="",     INDEX('Inputs_Metric 31'!$U$6:$U$141,MATCH($J1110,'Inputs_Metric 31'!$S$6:$S$141,0))="CDL_Rev"  ),     "No Mapped Crop",INDEX('Inputs_Metric 31'!$U$6:$U$141,MATCH($J1110,'Inputs_Metric 31'!$S$6:$S$141,0))))</f>
        <v>No Data</v>
      </c>
      <c r="O1110" s="102" t="e">
        <f>IF(N1110="No Mapped Crop","",'Inputs_Metric 31'!$H$43*INDEX('Inputs_Metric 31'!$D$6:$D$109,MATCH(CONCATENATE(N1110,H1110),'Inputs_Metric 31'!$E$6:$E$109,0)))</f>
        <v>#N/A</v>
      </c>
      <c r="P1110" s="175" t="e">
        <f>IF(M1110="No Mapped Crop","",INDEX('Inputs_Metric 31'!$M$7:$O$26,MATCH(M1110,'Inputs_Metric 31'!$G$7:$G$26,0),MATCH('Inputs_Metric 31'!$H$44,'Inputs_Metric 31'!$M$6:$O$6,0)))</f>
        <v>#N/A</v>
      </c>
      <c r="Q1110" s="184" t="e">
        <f t="shared" si="55"/>
        <v>#N/A</v>
      </c>
      <c r="R1110" s="184" t="e">
        <f t="shared" si="56"/>
        <v>#N/A</v>
      </c>
    </row>
    <row r="1111" spans="3:18" x14ac:dyDescent="0.25">
      <c r="C1111">
        <f t="shared" si="54"/>
        <v>10</v>
      </c>
      <c r="D1111">
        <f>COUNTIF($F$4:F1111,F1111)</f>
        <v>926</v>
      </c>
      <c r="E1111" s="40">
        <f>'Agricultural Data'!C1111</f>
        <v>0</v>
      </c>
      <c r="F1111" s="40">
        <f>'Agricultural Data'!D1111</f>
        <v>0</v>
      </c>
      <c r="G1111" s="40">
        <f>'Agricultural Data'!E1111</f>
        <v>0</v>
      </c>
      <c r="H1111" s="38">
        <f>'Agricultural Data'!F1111</f>
        <v>0</v>
      </c>
      <c r="I1111" s="38">
        <f>'Agricultural Data'!G1111</f>
        <v>0</v>
      </c>
      <c r="J1111" s="38">
        <f>'Agricultural Data'!H1111</f>
        <v>0</v>
      </c>
      <c r="K1111" s="118">
        <f>'Agricultural Data'!I1111</f>
        <v>0</v>
      </c>
      <c r="L1111" s="121">
        <f>'Agricultural Data'!J1111</f>
        <v>0</v>
      </c>
      <c r="M1111" s="120" t="str">
        <f>IF(J1111=0,"No Data",
IF(     OR(   INDEX('Inputs_Metric 31'!$T$6:$T$141,  MATCH($J1111,'Inputs_Metric 31'!$S$6:$S$141,0))  =  "",     INDEX('Inputs_Metric 31'!$T$6:$T$141,MATCH($J1111,'Inputs_Metric 31'!$S$6:$S$141,0))="CDL_Rev"),                 "No Mapped Crop",                  INDEX('Inputs_Metric 31'!$T$6:$T$141,MATCH($J1111,'Inputs_Metric 31'!$S$6:$S$141,0)   )   )
       )</f>
        <v>No Data</v>
      </c>
      <c r="N1111" s="120" t="str">
        <f>IF(J1111=0,"No Data",
IF(   OR(     INDEX('Inputs_Metric 31'!$U$6:$U$141,MATCH($J1111,'Inputs_Metric 31'!$S$6:$S$141,0))="",     INDEX('Inputs_Metric 31'!$U$6:$U$141,MATCH($J1111,'Inputs_Metric 31'!$S$6:$S$141,0))="CDL_Rev"  ),     "No Mapped Crop",INDEX('Inputs_Metric 31'!$U$6:$U$141,MATCH($J1111,'Inputs_Metric 31'!$S$6:$S$141,0))))</f>
        <v>No Data</v>
      </c>
      <c r="O1111" s="102" t="e">
        <f>IF(N1111="No Mapped Crop","",'Inputs_Metric 31'!$H$43*INDEX('Inputs_Metric 31'!$D$6:$D$109,MATCH(CONCATENATE(N1111,H1111),'Inputs_Metric 31'!$E$6:$E$109,0)))</f>
        <v>#N/A</v>
      </c>
      <c r="P1111" s="175" t="e">
        <f>IF(M1111="No Mapped Crop","",INDEX('Inputs_Metric 31'!$M$7:$O$26,MATCH(M1111,'Inputs_Metric 31'!$G$7:$G$26,0),MATCH('Inputs_Metric 31'!$H$44,'Inputs_Metric 31'!$M$6:$O$6,0)))</f>
        <v>#N/A</v>
      </c>
      <c r="Q1111" s="184" t="e">
        <f t="shared" si="55"/>
        <v>#N/A</v>
      </c>
      <c r="R1111" s="184" t="e">
        <f t="shared" si="56"/>
        <v>#N/A</v>
      </c>
    </row>
    <row r="1112" spans="3:18" x14ac:dyDescent="0.25">
      <c r="C1112">
        <f t="shared" si="54"/>
        <v>10</v>
      </c>
      <c r="D1112">
        <f>COUNTIF($F$4:F1112,F1112)</f>
        <v>927</v>
      </c>
      <c r="E1112" s="40">
        <f>'Agricultural Data'!C1112</f>
        <v>0</v>
      </c>
      <c r="F1112" s="40">
        <f>'Agricultural Data'!D1112</f>
        <v>0</v>
      </c>
      <c r="G1112" s="40">
        <f>'Agricultural Data'!E1112</f>
        <v>0</v>
      </c>
      <c r="H1112" s="38">
        <f>'Agricultural Data'!F1112</f>
        <v>0</v>
      </c>
      <c r="I1112" s="38">
        <f>'Agricultural Data'!G1112</f>
        <v>0</v>
      </c>
      <c r="J1112" s="38">
        <f>'Agricultural Data'!H1112</f>
        <v>0</v>
      </c>
      <c r="K1112" s="118">
        <f>'Agricultural Data'!I1112</f>
        <v>0</v>
      </c>
      <c r="L1112" s="121">
        <f>'Agricultural Data'!J1112</f>
        <v>0</v>
      </c>
      <c r="M1112" s="120" t="str">
        <f>IF(J1112=0,"No Data",
IF(     OR(   INDEX('Inputs_Metric 31'!$T$6:$T$141,  MATCH($J1112,'Inputs_Metric 31'!$S$6:$S$141,0))  =  "",     INDEX('Inputs_Metric 31'!$T$6:$T$141,MATCH($J1112,'Inputs_Metric 31'!$S$6:$S$141,0))="CDL_Rev"),                 "No Mapped Crop",                  INDEX('Inputs_Metric 31'!$T$6:$T$141,MATCH($J1112,'Inputs_Metric 31'!$S$6:$S$141,0)   )   )
       )</f>
        <v>No Data</v>
      </c>
      <c r="N1112" s="120" t="str">
        <f>IF(J1112=0,"No Data",
IF(   OR(     INDEX('Inputs_Metric 31'!$U$6:$U$141,MATCH($J1112,'Inputs_Metric 31'!$S$6:$S$141,0))="",     INDEX('Inputs_Metric 31'!$U$6:$U$141,MATCH($J1112,'Inputs_Metric 31'!$S$6:$S$141,0))="CDL_Rev"  ),     "No Mapped Crop",INDEX('Inputs_Metric 31'!$U$6:$U$141,MATCH($J1112,'Inputs_Metric 31'!$S$6:$S$141,0))))</f>
        <v>No Data</v>
      </c>
      <c r="O1112" s="102" t="e">
        <f>IF(N1112="No Mapped Crop","",'Inputs_Metric 31'!$H$43*INDEX('Inputs_Metric 31'!$D$6:$D$109,MATCH(CONCATENATE(N1112,H1112),'Inputs_Metric 31'!$E$6:$E$109,0)))</f>
        <v>#N/A</v>
      </c>
      <c r="P1112" s="175" t="e">
        <f>IF(M1112="No Mapped Crop","",INDEX('Inputs_Metric 31'!$M$7:$O$26,MATCH(M1112,'Inputs_Metric 31'!$G$7:$G$26,0),MATCH('Inputs_Metric 31'!$H$44,'Inputs_Metric 31'!$M$6:$O$6,0)))</f>
        <v>#N/A</v>
      </c>
      <c r="Q1112" s="184" t="e">
        <f t="shared" si="55"/>
        <v>#N/A</v>
      </c>
      <c r="R1112" s="184" t="e">
        <f t="shared" si="56"/>
        <v>#N/A</v>
      </c>
    </row>
    <row r="1113" spans="3:18" x14ac:dyDescent="0.25">
      <c r="C1113">
        <f t="shared" si="54"/>
        <v>10</v>
      </c>
      <c r="D1113">
        <f>COUNTIF($F$4:F1113,F1113)</f>
        <v>928</v>
      </c>
      <c r="E1113" s="40">
        <f>'Agricultural Data'!C1113</f>
        <v>0</v>
      </c>
      <c r="F1113" s="40">
        <f>'Agricultural Data'!D1113</f>
        <v>0</v>
      </c>
      <c r="G1113" s="40">
        <f>'Agricultural Data'!E1113</f>
        <v>0</v>
      </c>
      <c r="H1113" s="38">
        <f>'Agricultural Data'!F1113</f>
        <v>0</v>
      </c>
      <c r="I1113" s="38">
        <f>'Agricultural Data'!G1113</f>
        <v>0</v>
      </c>
      <c r="J1113" s="38">
        <f>'Agricultural Data'!H1113</f>
        <v>0</v>
      </c>
      <c r="K1113" s="118">
        <f>'Agricultural Data'!I1113</f>
        <v>0</v>
      </c>
      <c r="L1113" s="121">
        <f>'Agricultural Data'!J1113</f>
        <v>0</v>
      </c>
      <c r="M1113" s="120" t="str">
        <f>IF(J1113=0,"No Data",
IF(     OR(   INDEX('Inputs_Metric 31'!$T$6:$T$141,  MATCH($J1113,'Inputs_Metric 31'!$S$6:$S$141,0))  =  "",     INDEX('Inputs_Metric 31'!$T$6:$T$141,MATCH($J1113,'Inputs_Metric 31'!$S$6:$S$141,0))="CDL_Rev"),                 "No Mapped Crop",                  INDEX('Inputs_Metric 31'!$T$6:$T$141,MATCH($J1113,'Inputs_Metric 31'!$S$6:$S$141,0)   )   )
       )</f>
        <v>No Data</v>
      </c>
      <c r="N1113" s="120" t="str">
        <f>IF(J1113=0,"No Data",
IF(   OR(     INDEX('Inputs_Metric 31'!$U$6:$U$141,MATCH($J1113,'Inputs_Metric 31'!$S$6:$S$141,0))="",     INDEX('Inputs_Metric 31'!$U$6:$U$141,MATCH($J1113,'Inputs_Metric 31'!$S$6:$S$141,0))="CDL_Rev"  ),     "No Mapped Crop",INDEX('Inputs_Metric 31'!$U$6:$U$141,MATCH($J1113,'Inputs_Metric 31'!$S$6:$S$141,0))))</f>
        <v>No Data</v>
      </c>
      <c r="O1113" s="102" t="e">
        <f>IF(N1113="No Mapped Crop","",'Inputs_Metric 31'!$H$43*INDEX('Inputs_Metric 31'!$D$6:$D$109,MATCH(CONCATENATE(N1113,H1113),'Inputs_Metric 31'!$E$6:$E$109,0)))</f>
        <v>#N/A</v>
      </c>
      <c r="P1113" s="175" t="e">
        <f>IF(M1113="No Mapped Crop","",INDEX('Inputs_Metric 31'!$M$7:$O$26,MATCH(M1113,'Inputs_Metric 31'!$G$7:$G$26,0),MATCH('Inputs_Metric 31'!$H$44,'Inputs_Metric 31'!$M$6:$O$6,0)))</f>
        <v>#N/A</v>
      </c>
      <c r="Q1113" s="184" t="e">
        <f t="shared" si="55"/>
        <v>#N/A</v>
      </c>
      <c r="R1113" s="184" t="e">
        <f t="shared" si="56"/>
        <v>#N/A</v>
      </c>
    </row>
    <row r="1114" spans="3:18" x14ac:dyDescent="0.25">
      <c r="C1114">
        <f t="shared" si="54"/>
        <v>10</v>
      </c>
      <c r="D1114">
        <f>COUNTIF($F$4:F1114,F1114)</f>
        <v>929</v>
      </c>
      <c r="E1114" s="40">
        <f>'Agricultural Data'!C1114</f>
        <v>0</v>
      </c>
      <c r="F1114" s="40">
        <f>'Agricultural Data'!D1114</f>
        <v>0</v>
      </c>
      <c r="G1114" s="40">
        <f>'Agricultural Data'!E1114</f>
        <v>0</v>
      </c>
      <c r="H1114" s="38">
        <f>'Agricultural Data'!F1114</f>
        <v>0</v>
      </c>
      <c r="I1114" s="38">
        <f>'Agricultural Data'!G1114</f>
        <v>0</v>
      </c>
      <c r="J1114" s="38">
        <f>'Agricultural Data'!H1114</f>
        <v>0</v>
      </c>
      <c r="K1114" s="118">
        <f>'Agricultural Data'!I1114</f>
        <v>0</v>
      </c>
      <c r="L1114" s="121">
        <f>'Agricultural Data'!J1114</f>
        <v>0</v>
      </c>
      <c r="M1114" s="120" t="str">
        <f>IF(J1114=0,"No Data",
IF(     OR(   INDEX('Inputs_Metric 31'!$T$6:$T$141,  MATCH($J1114,'Inputs_Metric 31'!$S$6:$S$141,0))  =  "",     INDEX('Inputs_Metric 31'!$T$6:$T$141,MATCH($J1114,'Inputs_Metric 31'!$S$6:$S$141,0))="CDL_Rev"),                 "No Mapped Crop",                  INDEX('Inputs_Metric 31'!$T$6:$T$141,MATCH($J1114,'Inputs_Metric 31'!$S$6:$S$141,0)   )   )
       )</f>
        <v>No Data</v>
      </c>
      <c r="N1114" s="120" t="str">
        <f>IF(J1114=0,"No Data",
IF(   OR(     INDEX('Inputs_Metric 31'!$U$6:$U$141,MATCH($J1114,'Inputs_Metric 31'!$S$6:$S$141,0))="",     INDEX('Inputs_Metric 31'!$U$6:$U$141,MATCH($J1114,'Inputs_Metric 31'!$S$6:$S$141,0))="CDL_Rev"  ),     "No Mapped Crop",INDEX('Inputs_Metric 31'!$U$6:$U$141,MATCH($J1114,'Inputs_Metric 31'!$S$6:$S$141,0))))</f>
        <v>No Data</v>
      </c>
      <c r="O1114" s="102" t="e">
        <f>IF(N1114="No Mapped Crop","",'Inputs_Metric 31'!$H$43*INDEX('Inputs_Metric 31'!$D$6:$D$109,MATCH(CONCATENATE(N1114,H1114),'Inputs_Metric 31'!$E$6:$E$109,0)))</f>
        <v>#N/A</v>
      </c>
      <c r="P1114" s="175" t="e">
        <f>IF(M1114="No Mapped Crop","",INDEX('Inputs_Metric 31'!$M$7:$O$26,MATCH(M1114,'Inputs_Metric 31'!$G$7:$G$26,0),MATCH('Inputs_Metric 31'!$H$44,'Inputs_Metric 31'!$M$6:$O$6,0)))</f>
        <v>#N/A</v>
      </c>
      <c r="Q1114" s="184" t="e">
        <f t="shared" si="55"/>
        <v>#N/A</v>
      </c>
      <c r="R1114" s="184" t="e">
        <f t="shared" si="56"/>
        <v>#N/A</v>
      </c>
    </row>
    <row r="1115" spans="3:18" x14ac:dyDescent="0.25">
      <c r="C1115">
        <f t="shared" si="54"/>
        <v>10</v>
      </c>
      <c r="D1115">
        <f>COUNTIF($F$4:F1115,F1115)</f>
        <v>930</v>
      </c>
      <c r="E1115" s="40">
        <f>'Agricultural Data'!C1115</f>
        <v>0</v>
      </c>
      <c r="F1115" s="40">
        <f>'Agricultural Data'!D1115</f>
        <v>0</v>
      </c>
      <c r="G1115" s="40">
        <f>'Agricultural Data'!E1115</f>
        <v>0</v>
      </c>
      <c r="H1115" s="38">
        <f>'Agricultural Data'!F1115</f>
        <v>0</v>
      </c>
      <c r="I1115" s="38">
        <f>'Agricultural Data'!G1115</f>
        <v>0</v>
      </c>
      <c r="J1115" s="38">
        <f>'Agricultural Data'!H1115</f>
        <v>0</v>
      </c>
      <c r="K1115" s="118">
        <f>'Agricultural Data'!I1115</f>
        <v>0</v>
      </c>
      <c r="L1115" s="121">
        <f>'Agricultural Data'!J1115</f>
        <v>0</v>
      </c>
      <c r="M1115" s="120" t="str">
        <f>IF(J1115=0,"No Data",
IF(     OR(   INDEX('Inputs_Metric 31'!$T$6:$T$141,  MATCH($J1115,'Inputs_Metric 31'!$S$6:$S$141,0))  =  "",     INDEX('Inputs_Metric 31'!$T$6:$T$141,MATCH($J1115,'Inputs_Metric 31'!$S$6:$S$141,0))="CDL_Rev"),                 "No Mapped Crop",                  INDEX('Inputs_Metric 31'!$T$6:$T$141,MATCH($J1115,'Inputs_Metric 31'!$S$6:$S$141,0)   )   )
       )</f>
        <v>No Data</v>
      </c>
      <c r="N1115" s="120" t="str">
        <f>IF(J1115=0,"No Data",
IF(   OR(     INDEX('Inputs_Metric 31'!$U$6:$U$141,MATCH($J1115,'Inputs_Metric 31'!$S$6:$S$141,0))="",     INDEX('Inputs_Metric 31'!$U$6:$U$141,MATCH($J1115,'Inputs_Metric 31'!$S$6:$S$141,0))="CDL_Rev"  ),     "No Mapped Crop",INDEX('Inputs_Metric 31'!$U$6:$U$141,MATCH($J1115,'Inputs_Metric 31'!$S$6:$S$141,0))))</f>
        <v>No Data</v>
      </c>
      <c r="O1115" s="102" t="e">
        <f>IF(N1115="No Mapped Crop","",'Inputs_Metric 31'!$H$43*INDEX('Inputs_Metric 31'!$D$6:$D$109,MATCH(CONCATENATE(N1115,H1115),'Inputs_Metric 31'!$E$6:$E$109,0)))</f>
        <v>#N/A</v>
      </c>
      <c r="P1115" s="175" t="e">
        <f>IF(M1115="No Mapped Crop","",INDEX('Inputs_Metric 31'!$M$7:$O$26,MATCH(M1115,'Inputs_Metric 31'!$G$7:$G$26,0),MATCH('Inputs_Metric 31'!$H$44,'Inputs_Metric 31'!$M$6:$O$6,0)))</f>
        <v>#N/A</v>
      </c>
      <c r="Q1115" s="184" t="e">
        <f t="shared" si="55"/>
        <v>#N/A</v>
      </c>
      <c r="R1115" s="184" t="e">
        <f t="shared" si="56"/>
        <v>#N/A</v>
      </c>
    </row>
    <row r="1116" spans="3:18" x14ac:dyDescent="0.25">
      <c r="C1116">
        <f t="shared" si="54"/>
        <v>10</v>
      </c>
      <c r="D1116">
        <f>COUNTIF($F$4:F1116,F1116)</f>
        <v>931</v>
      </c>
      <c r="E1116" s="40">
        <f>'Agricultural Data'!C1116</f>
        <v>0</v>
      </c>
      <c r="F1116" s="40">
        <f>'Agricultural Data'!D1116</f>
        <v>0</v>
      </c>
      <c r="G1116" s="40">
        <f>'Agricultural Data'!E1116</f>
        <v>0</v>
      </c>
      <c r="H1116" s="38">
        <f>'Agricultural Data'!F1116</f>
        <v>0</v>
      </c>
      <c r="I1116" s="38">
        <f>'Agricultural Data'!G1116</f>
        <v>0</v>
      </c>
      <c r="J1116" s="38">
        <f>'Agricultural Data'!H1116</f>
        <v>0</v>
      </c>
      <c r="K1116" s="118">
        <f>'Agricultural Data'!I1116</f>
        <v>0</v>
      </c>
      <c r="L1116" s="121">
        <f>'Agricultural Data'!J1116</f>
        <v>0</v>
      </c>
      <c r="M1116" s="120" t="str">
        <f>IF(J1116=0,"No Data",
IF(     OR(   INDEX('Inputs_Metric 31'!$T$6:$T$141,  MATCH($J1116,'Inputs_Metric 31'!$S$6:$S$141,0))  =  "",     INDEX('Inputs_Metric 31'!$T$6:$T$141,MATCH($J1116,'Inputs_Metric 31'!$S$6:$S$141,0))="CDL_Rev"),                 "No Mapped Crop",                  INDEX('Inputs_Metric 31'!$T$6:$T$141,MATCH($J1116,'Inputs_Metric 31'!$S$6:$S$141,0)   )   )
       )</f>
        <v>No Data</v>
      </c>
      <c r="N1116" s="120" t="str">
        <f>IF(J1116=0,"No Data",
IF(   OR(     INDEX('Inputs_Metric 31'!$U$6:$U$141,MATCH($J1116,'Inputs_Metric 31'!$S$6:$S$141,0))="",     INDEX('Inputs_Metric 31'!$U$6:$U$141,MATCH($J1116,'Inputs_Metric 31'!$S$6:$S$141,0))="CDL_Rev"  ),     "No Mapped Crop",INDEX('Inputs_Metric 31'!$U$6:$U$141,MATCH($J1116,'Inputs_Metric 31'!$S$6:$S$141,0))))</f>
        <v>No Data</v>
      </c>
      <c r="O1116" s="102" t="e">
        <f>IF(N1116="No Mapped Crop","",'Inputs_Metric 31'!$H$43*INDEX('Inputs_Metric 31'!$D$6:$D$109,MATCH(CONCATENATE(N1116,H1116),'Inputs_Metric 31'!$E$6:$E$109,0)))</f>
        <v>#N/A</v>
      </c>
      <c r="P1116" s="175" t="e">
        <f>IF(M1116="No Mapped Crop","",INDEX('Inputs_Metric 31'!$M$7:$O$26,MATCH(M1116,'Inputs_Metric 31'!$G$7:$G$26,0),MATCH('Inputs_Metric 31'!$H$44,'Inputs_Metric 31'!$M$6:$O$6,0)))</f>
        <v>#N/A</v>
      </c>
      <c r="Q1116" s="184" t="e">
        <f t="shared" si="55"/>
        <v>#N/A</v>
      </c>
      <c r="R1116" s="184" t="e">
        <f t="shared" si="56"/>
        <v>#N/A</v>
      </c>
    </row>
    <row r="1117" spans="3:18" x14ac:dyDescent="0.25">
      <c r="C1117">
        <f t="shared" si="54"/>
        <v>10</v>
      </c>
      <c r="D1117">
        <f>COUNTIF($F$4:F1117,F1117)</f>
        <v>932</v>
      </c>
      <c r="E1117" s="40">
        <f>'Agricultural Data'!C1117</f>
        <v>0</v>
      </c>
      <c r="F1117" s="40">
        <f>'Agricultural Data'!D1117</f>
        <v>0</v>
      </c>
      <c r="G1117" s="40">
        <f>'Agricultural Data'!E1117</f>
        <v>0</v>
      </c>
      <c r="H1117" s="38">
        <f>'Agricultural Data'!F1117</f>
        <v>0</v>
      </c>
      <c r="I1117" s="38">
        <f>'Agricultural Data'!G1117</f>
        <v>0</v>
      </c>
      <c r="J1117" s="38">
        <f>'Agricultural Data'!H1117</f>
        <v>0</v>
      </c>
      <c r="K1117" s="118">
        <f>'Agricultural Data'!I1117</f>
        <v>0</v>
      </c>
      <c r="L1117" s="121">
        <f>'Agricultural Data'!J1117</f>
        <v>0</v>
      </c>
      <c r="M1117" s="120" t="str">
        <f>IF(J1117=0,"No Data",
IF(     OR(   INDEX('Inputs_Metric 31'!$T$6:$T$141,  MATCH($J1117,'Inputs_Metric 31'!$S$6:$S$141,0))  =  "",     INDEX('Inputs_Metric 31'!$T$6:$T$141,MATCH($J1117,'Inputs_Metric 31'!$S$6:$S$141,0))="CDL_Rev"),                 "No Mapped Crop",                  INDEX('Inputs_Metric 31'!$T$6:$T$141,MATCH($J1117,'Inputs_Metric 31'!$S$6:$S$141,0)   )   )
       )</f>
        <v>No Data</v>
      </c>
      <c r="N1117" s="120" t="str">
        <f>IF(J1117=0,"No Data",
IF(   OR(     INDEX('Inputs_Metric 31'!$U$6:$U$141,MATCH($J1117,'Inputs_Metric 31'!$S$6:$S$141,0))="",     INDEX('Inputs_Metric 31'!$U$6:$U$141,MATCH($J1117,'Inputs_Metric 31'!$S$6:$S$141,0))="CDL_Rev"  ),     "No Mapped Crop",INDEX('Inputs_Metric 31'!$U$6:$U$141,MATCH($J1117,'Inputs_Metric 31'!$S$6:$S$141,0))))</f>
        <v>No Data</v>
      </c>
      <c r="O1117" s="102" t="e">
        <f>IF(N1117="No Mapped Crop","",'Inputs_Metric 31'!$H$43*INDEX('Inputs_Metric 31'!$D$6:$D$109,MATCH(CONCATENATE(N1117,H1117),'Inputs_Metric 31'!$E$6:$E$109,0)))</f>
        <v>#N/A</v>
      </c>
      <c r="P1117" s="175" t="e">
        <f>IF(M1117="No Mapped Crop","",INDEX('Inputs_Metric 31'!$M$7:$O$26,MATCH(M1117,'Inputs_Metric 31'!$G$7:$G$26,0),MATCH('Inputs_Metric 31'!$H$44,'Inputs_Metric 31'!$M$6:$O$6,0)))</f>
        <v>#N/A</v>
      </c>
      <c r="Q1117" s="184" t="e">
        <f t="shared" si="55"/>
        <v>#N/A</v>
      </c>
      <c r="R1117" s="184" t="e">
        <f t="shared" si="56"/>
        <v>#N/A</v>
      </c>
    </row>
    <row r="1118" spans="3:18" x14ac:dyDescent="0.25">
      <c r="C1118">
        <f t="shared" si="54"/>
        <v>10</v>
      </c>
      <c r="D1118">
        <f>COUNTIF($F$4:F1118,F1118)</f>
        <v>933</v>
      </c>
      <c r="E1118" s="40">
        <f>'Agricultural Data'!C1118</f>
        <v>0</v>
      </c>
      <c r="F1118" s="40">
        <f>'Agricultural Data'!D1118</f>
        <v>0</v>
      </c>
      <c r="G1118" s="40">
        <f>'Agricultural Data'!E1118</f>
        <v>0</v>
      </c>
      <c r="H1118" s="38">
        <f>'Agricultural Data'!F1118</f>
        <v>0</v>
      </c>
      <c r="I1118" s="38">
        <f>'Agricultural Data'!G1118</f>
        <v>0</v>
      </c>
      <c r="J1118" s="38">
        <f>'Agricultural Data'!H1118</f>
        <v>0</v>
      </c>
      <c r="K1118" s="118">
        <f>'Agricultural Data'!I1118</f>
        <v>0</v>
      </c>
      <c r="L1118" s="121">
        <f>'Agricultural Data'!J1118</f>
        <v>0</v>
      </c>
      <c r="M1118" s="120" t="str">
        <f>IF(J1118=0,"No Data",
IF(     OR(   INDEX('Inputs_Metric 31'!$T$6:$T$141,  MATCH($J1118,'Inputs_Metric 31'!$S$6:$S$141,0))  =  "",     INDEX('Inputs_Metric 31'!$T$6:$T$141,MATCH($J1118,'Inputs_Metric 31'!$S$6:$S$141,0))="CDL_Rev"),                 "No Mapped Crop",                  INDEX('Inputs_Metric 31'!$T$6:$T$141,MATCH($J1118,'Inputs_Metric 31'!$S$6:$S$141,0)   )   )
       )</f>
        <v>No Data</v>
      </c>
      <c r="N1118" s="120" t="str">
        <f>IF(J1118=0,"No Data",
IF(   OR(     INDEX('Inputs_Metric 31'!$U$6:$U$141,MATCH($J1118,'Inputs_Metric 31'!$S$6:$S$141,0))="",     INDEX('Inputs_Metric 31'!$U$6:$U$141,MATCH($J1118,'Inputs_Metric 31'!$S$6:$S$141,0))="CDL_Rev"  ),     "No Mapped Crop",INDEX('Inputs_Metric 31'!$U$6:$U$141,MATCH($J1118,'Inputs_Metric 31'!$S$6:$S$141,0))))</f>
        <v>No Data</v>
      </c>
      <c r="O1118" s="102" t="e">
        <f>IF(N1118="No Mapped Crop","",'Inputs_Metric 31'!$H$43*INDEX('Inputs_Metric 31'!$D$6:$D$109,MATCH(CONCATENATE(N1118,H1118),'Inputs_Metric 31'!$E$6:$E$109,0)))</f>
        <v>#N/A</v>
      </c>
      <c r="P1118" s="175" t="e">
        <f>IF(M1118="No Mapped Crop","",INDEX('Inputs_Metric 31'!$M$7:$O$26,MATCH(M1118,'Inputs_Metric 31'!$G$7:$G$26,0),MATCH('Inputs_Metric 31'!$H$44,'Inputs_Metric 31'!$M$6:$O$6,0)))</f>
        <v>#N/A</v>
      </c>
      <c r="Q1118" s="184" t="e">
        <f t="shared" si="55"/>
        <v>#N/A</v>
      </c>
      <c r="R1118" s="184" t="e">
        <f t="shared" si="56"/>
        <v>#N/A</v>
      </c>
    </row>
    <row r="1119" spans="3:18" x14ac:dyDescent="0.25">
      <c r="C1119">
        <f t="shared" si="54"/>
        <v>10</v>
      </c>
      <c r="D1119">
        <f>COUNTIF($F$4:F1119,F1119)</f>
        <v>934</v>
      </c>
      <c r="E1119" s="40">
        <f>'Agricultural Data'!C1119</f>
        <v>0</v>
      </c>
      <c r="F1119" s="40">
        <f>'Agricultural Data'!D1119</f>
        <v>0</v>
      </c>
      <c r="G1119" s="40">
        <f>'Agricultural Data'!E1119</f>
        <v>0</v>
      </c>
      <c r="H1119" s="38">
        <f>'Agricultural Data'!F1119</f>
        <v>0</v>
      </c>
      <c r="I1119" s="38">
        <f>'Agricultural Data'!G1119</f>
        <v>0</v>
      </c>
      <c r="J1119" s="38">
        <f>'Agricultural Data'!H1119</f>
        <v>0</v>
      </c>
      <c r="K1119" s="118">
        <f>'Agricultural Data'!I1119</f>
        <v>0</v>
      </c>
      <c r="L1119" s="121">
        <f>'Agricultural Data'!J1119</f>
        <v>0</v>
      </c>
      <c r="M1119" s="120" t="str">
        <f>IF(J1119=0,"No Data",
IF(     OR(   INDEX('Inputs_Metric 31'!$T$6:$T$141,  MATCH($J1119,'Inputs_Metric 31'!$S$6:$S$141,0))  =  "",     INDEX('Inputs_Metric 31'!$T$6:$T$141,MATCH($J1119,'Inputs_Metric 31'!$S$6:$S$141,0))="CDL_Rev"),                 "No Mapped Crop",                  INDEX('Inputs_Metric 31'!$T$6:$T$141,MATCH($J1119,'Inputs_Metric 31'!$S$6:$S$141,0)   )   )
       )</f>
        <v>No Data</v>
      </c>
      <c r="N1119" s="120" t="str">
        <f>IF(J1119=0,"No Data",
IF(   OR(     INDEX('Inputs_Metric 31'!$U$6:$U$141,MATCH($J1119,'Inputs_Metric 31'!$S$6:$S$141,0))="",     INDEX('Inputs_Metric 31'!$U$6:$U$141,MATCH($J1119,'Inputs_Metric 31'!$S$6:$S$141,0))="CDL_Rev"  ),     "No Mapped Crop",INDEX('Inputs_Metric 31'!$U$6:$U$141,MATCH($J1119,'Inputs_Metric 31'!$S$6:$S$141,0))))</f>
        <v>No Data</v>
      </c>
      <c r="O1119" s="102" t="e">
        <f>IF(N1119="No Mapped Crop","",'Inputs_Metric 31'!$H$43*INDEX('Inputs_Metric 31'!$D$6:$D$109,MATCH(CONCATENATE(N1119,H1119),'Inputs_Metric 31'!$E$6:$E$109,0)))</f>
        <v>#N/A</v>
      </c>
      <c r="P1119" s="175" t="e">
        <f>IF(M1119="No Mapped Crop","",INDEX('Inputs_Metric 31'!$M$7:$O$26,MATCH(M1119,'Inputs_Metric 31'!$G$7:$G$26,0),MATCH('Inputs_Metric 31'!$H$44,'Inputs_Metric 31'!$M$6:$O$6,0)))</f>
        <v>#N/A</v>
      </c>
      <c r="Q1119" s="184" t="e">
        <f t="shared" si="55"/>
        <v>#N/A</v>
      </c>
      <c r="R1119" s="184" t="e">
        <f t="shared" si="56"/>
        <v>#N/A</v>
      </c>
    </row>
    <row r="1120" spans="3:18" x14ac:dyDescent="0.25">
      <c r="C1120">
        <f t="shared" si="54"/>
        <v>10</v>
      </c>
      <c r="D1120">
        <f>COUNTIF($F$4:F1120,F1120)</f>
        <v>935</v>
      </c>
      <c r="E1120" s="40">
        <f>'Agricultural Data'!C1120</f>
        <v>0</v>
      </c>
      <c r="F1120" s="40">
        <f>'Agricultural Data'!D1120</f>
        <v>0</v>
      </c>
      <c r="G1120" s="40">
        <f>'Agricultural Data'!E1120</f>
        <v>0</v>
      </c>
      <c r="H1120" s="38">
        <f>'Agricultural Data'!F1120</f>
        <v>0</v>
      </c>
      <c r="I1120" s="38">
        <f>'Agricultural Data'!G1120</f>
        <v>0</v>
      </c>
      <c r="J1120" s="38">
        <f>'Agricultural Data'!H1120</f>
        <v>0</v>
      </c>
      <c r="K1120" s="118">
        <f>'Agricultural Data'!I1120</f>
        <v>0</v>
      </c>
      <c r="L1120" s="121">
        <f>'Agricultural Data'!J1120</f>
        <v>0</v>
      </c>
      <c r="M1120" s="120" t="str">
        <f>IF(J1120=0,"No Data",
IF(     OR(   INDEX('Inputs_Metric 31'!$T$6:$T$141,  MATCH($J1120,'Inputs_Metric 31'!$S$6:$S$141,0))  =  "",     INDEX('Inputs_Metric 31'!$T$6:$T$141,MATCH($J1120,'Inputs_Metric 31'!$S$6:$S$141,0))="CDL_Rev"),                 "No Mapped Crop",                  INDEX('Inputs_Metric 31'!$T$6:$T$141,MATCH($J1120,'Inputs_Metric 31'!$S$6:$S$141,0)   )   )
       )</f>
        <v>No Data</v>
      </c>
      <c r="N1120" s="120" t="str">
        <f>IF(J1120=0,"No Data",
IF(   OR(     INDEX('Inputs_Metric 31'!$U$6:$U$141,MATCH($J1120,'Inputs_Metric 31'!$S$6:$S$141,0))="",     INDEX('Inputs_Metric 31'!$U$6:$U$141,MATCH($J1120,'Inputs_Metric 31'!$S$6:$S$141,0))="CDL_Rev"  ),     "No Mapped Crop",INDEX('Inputs_Metric 31'!$U$6:$U$141,MATCH($J1120,'Inputs_Metric 31'!$S$6:$S$141,0))))</f>
        <v>No Data</v>
      </c>
      <c r="O1120" s="102" t="e">
        <f>IF(N1120="No Mapped Crop","",'Inputs_Metric 31'!$H$43*INDEX('Inputs_Metric 31'!$D$6:$D$109,MATCH(CONCATENATE(N1120,H1120),'Inputs_Metric 31'!$E$6:$E$109,0)))</f>
        <v>#N/A</v>
      </c>
      <c r="P1120" s="175" t="e">
        <f>IF(M1120="No Mapped Crop","",INDEX('Inputs_Metric 31'!$M$7:$O$26,MATCH(M1120,'Inputs_Metric 31'!$G$7:$G$26,0),MATCH('Inputs_Metric 31'!$H$44,'Inputs_Metric 31'!$M$6:$O$6,0)))</f>
        <v>#N/A</v>
      </c>
      <c r="Q1120" s="184" t="e">
        <f t="shared" si="55"/>
        <v>#N/A</v>
      </c>
      <c r="R1120" s="184" t="e">
        <f t="shared" si="56"/>
        <v>#N/A</v>
      </c>
    </row>
    <row r="1121" spans="3:18" x14ac:dyDescent="0.25">
      <c r="C1121">
        <f t="shared" si="54"/>
        <v>10</v>
      </c>
      <c r="D1121">
        <f>COUNTIF($F$4:F1121,F1121)</f>
        <v>936</v>
      </c>
      <c r="E1121" s="40">
        <f>'Agricultural Data'!C1121</f>
        <v>0</v>
      </c>
      <c r="F1121" s="40">
        <f>'Agricultural Data'!D1121</f>
        <v>0</v>
      </c>
      <c r="G1121" s="40">
        <f>'Agricultural Data'!E1121</f>
        <v>0</v>
      </c>
      <c r="H1121" s="38">
        <f>'Agricultural Data'!F1121</f>
        <v>0</v>
      </c>
      <c r="I1121" s="38">
        <f>'Agricultural Data'!G1121</f>
        <v>0</v>
      </c>
      <c r="J1121" s="38">
        <f>'Agricultural Data'!H1121</f>
        <v>0</v>
      </c>
      <c r="K1121" s="118">
        <f>'Agricultural Data'!I1121</f>
        <v>0</v>
      </c>
      <c r="L1121" s="121">
        <f>'Agricultural Data'!J1121</f>
        <v>0</v>
      </c>
      <c r="M1121" s="120" t="str">
        <f>IF(J1121=0,"No Data",
IF(     OR(   INDEX('Inputs_Metric 31'!$T$6:$T$141,  MATCH($J1121,'Inputs_Metric 31'!$S$6:$S$141,0))  =  "",     INDEX('Inputs_Metric 31'!$T$6:$T$141,MATCH($J1121,'Inputs_Metric 31'!$S$6:$S$141,0))="CDL_Rev"),                 "No Mapped Crop",                  INDEX('Inputs_Metric 31'!$T$6:$T$141,MATCH($J1121,'Inputs_Metric 31'!$S$6:$S$141,0)   )   )
       )</f>
        <v>No Data</v>
      </c>
      <c r="N1121" s="120" t="str">
        <f>IF(J1121=0,"No Data",
IF(   OR(     INDEX('Inputs_Metric 31'!$U$6:$U$141,MATCH($J1121,'Inputs_Metric 31'!$S$6:$S$141,0))="",     INDEX('Inputs_Metric 31'!$U$6:$U$141,MATCH($J1121,'Inputs_Metric 31'!$S$6:$S$141,0))="CDL_Rev"  ),     "No Mapped Crop",INDEX('Inputs_Metric 31'!$U$6:$U$141,MATCH($J1121,'Inputs_Metric 31'!$S$6:$S$141,0))))</f>
        <v>No Data</v>
      </c>
      <c r="O1121" s="102" t="e">
        <f>IF(N1121="No Mapped Crop","",'Inputs_Metric 31'!$H$43*INDEX('Inputs_Metric 31'!$D$6:$D$109,MATCH(CONCATENATE(N1121,H1121),'Inputs_Metric 31'!$E$6:$E$109,0)))</f>
        <v>#N/A</v>
      </c>
      <c r="P1121" s="175" t="e">
        <f>IF(M1121="No Mapped Crop","",INDEX('Inputs_Metric 31'!$M$7:$O$26,MATCH(M1121,'Inputs_Metric 31'!$G$7:$G$26,0),MATCH('Inputs_Metric 31'!$H$44,'Inputs_Metric 31'!$M$6:$O$6,0)))</f>
        <v>#N/A</v>
      </c>
      <c r="Q1121" s="184" t="e">
        <f t="shared" si="55"/>
        <v>#N/A</v>
      </c>
      <c r="R1121" s="184" t="e">
        <f t="shared" si="56"/>
        <v>#N/A</v>
      </c>
    </row>
    <row r="1122" spans="3:18" x14ac:dyDescent="0.25">
      <c r="C1122">
        <f t="shared" si="54"/>
        <v>10</v>
      </c>
      <c r="D1122">
        <f>COUNTIF($F$4:F1122,F1122)</f>
        <v>937</v>
      </c>
      <c r="E1122" s="40">
        <f>'Agricultural Data'!C1122</f>
        <v>0</v>
      </c>
      <c r="F1122" s="40">
        <f>'Agricultural Data'!D1122</f>
        <v>0</v>
      </c>
      <c r="G1122" s="40">
        <f>'Agricultural Data'!E1122</f>
        <v>0</v>
      </c>
      <c r="H1122" s="38">
        <f>'Agricultural Data'!F1122</f>
        <v>0</v>
      </c>
      <c r="I1122" s="38">
        <f>'Agricultural Data'!G1122</f>
        <v>0</v>
      </c>
      <c r="J1122" s="38">
        <f>'Agricultural Data'!H1122</f>
        <v>0</v>
      </c>
      <c r="K1122" s="118">
        <f>'Agricultural Data'!I1122</f>
        <v>0</v>
      </c>
      <c r="L1122" s="121">
        <f>'Agricultural Data'!J1122</f>
        <v>0</v>
      </c>
      <c r="M1122" s="120" t="str">
        <f>IF(J1122=0,"No Data",
IF(     OR(   INDEX('Inputs_Metric 31'!$T$6:$T$141,  MATCH($J1122,'Inputs_Metric 31'!$S$6:$S$141,0))  =  "",     INDEX('Inputs_Metric 31'!$T$6:$T$141,MATCH($J1122,'Inputs_Metric 31'!$S$6:$S$141,0))="CDL_Rev"),                 "No Mapped Crop",                  INDEX('Inputs_Metric 31'!$T$6:$T$141,MATCH($J1122,'Inputs_Metric 31'!$S$6:$S$141,0)   )   )
       )</f>
        <v>No Data</v>
      </c>
      <c r="N1122" s="120" t="str">
        <f>IF(J1122=0,"No Data",
IF(   OR(     INDEX('Inputs_Metric 31'!$U$6:$U$141,MATCH($J1122,'Inputs_Metric 31'!$S$6:$S$141,0))="",     INDEX('Inputs_Metric 31'!$U$6:$U$141,MATCH($J1122,'Inputs_Metric 31'!$S$6:$S$141,0))="CDL_Rev"  ),     "No Mapped Crop",INDEX('Inputs_Metric 31'!$U$6:$U$141,MATCH($J1122,'Inputs_Metric 31'!$S$6:$S$141,0))))</f>
        <v>No Data</v>
      </c>
      <c r="O1122" s="102" t="e">
        <f>IF(N1122="No Mapped Crop","",'Inputs_Metric 31'!$H$43*INDEX('Inputs_Metric 31'!$D$6:$D$109,MATCH(CONCATENATE(N1122,H1122),'Inputs_Metric 31'!$E$6:$E$109,0)))</f>
        <v>#N/A</v>
      </c>
      <c r="P1122" s="175" t="e">
        <f>IF(M1122="No Mapped Crop","",INDEX('Inputs_Metric 31'!$M$7:$O$26,MATCH(M1122,'Inputs_Metric 31'!$G$7:$G$26,0),MATCH('Inputs_Metric 31'!$H$44,'Inputs_Metric 31'!$M$6:$O$6,0)))</f>
        <v>#N/A</v>
      </c>
      <c r="Q1122" s="184" t="e">
        <f t="shared" si="55"/>
        <v>#N/A</v>
      </c>
      <c r="R1122" s="184" t="e">
        <f t="shared" si="56"/>
        <v>#N/A</v>
      </c>
    </row>
    <row r="1123" spans="3:18" x14ac:dyDescent="0.25">
      <c r="C1123">
        <f t="shared" si="54"/>
        <v>10</v>
      </c>
      <c r="D1123">
        <f>COUNTIF($F$4:F1123,F1123)</f>
        <v>938</v>
      </c>
      <c r="E1123" s="40">
        <f>'Agricultural Data'!C1123</f>
        <v>0</v>
      </c>
      <c r="F1123" s="40">
        <f>'Agricultural Data'!D1123</f>
        <v>0</v>
      </c>
      <c r="G1123" s="40">
        <f>'Agricultural Data'!E1123</f>
        <v>0</v>
      </c>
      <c r="H1123" s="38">
        <f>'Agricultural Data'!F1123</f>
        <v>0</v>
      </c>
      <c r="I1123" s="38">
        <f>'Agricultural Data'!G1123</f>
        <v>0</v>
      </c>
      <c r="J1123" s="38">
        <f>'Agricultural Data'!H1123</f>
        <v>0</v>
      </c>
      <c r="K1123" s="118">
        <f>'Agricultural Data'!I1123</f>
        <v>0</v>
      </c>
      <c r="L1123" s="121">
        <f>'Agricultural Data'!J1123</f>
        <v>0</v>
      </c>
      <c r="M1123" s="120" t="str">
        <f>IF(J1123=0,"No Data",
IF(     OR(   INDEX('Inputs_Metric 31'!$T$6:$T$141,  MATCH($J1123,'Inputs_Metric 31'!$S$6:$S$141,0))  =  "",     INDEX('Inputs_Metric 31'!$T$6:$T$141,MATCH($J1123,'Inputs_Metric 31'!$S$6:$S$141,0))="CDL_Rev"),                 "No Mapped Crop",                  INDEX('Inputs_Metric 31'!$T$6:$T$141,MATCH($J1123,'Inputs_Metric 31'!$S$6:$S$141,0)   )   )
       )</f>
        <v>No Data</v>
      </c>
      <c r="N1123" s="120" t="str">
        <f>IF(J1123=0,"No Data",
IF(   OR(     INDEX('Inputs_Metric 31'!$U$6:$U$141,MATCH($J1123,'Inputs_Metric 31'!$S$6:$S$141,0))="",     INDEX('Inputs_Metric 31'!$U$6:$U$141,MATCH($J1123,'Inputs_Metric 31'!$S$6:$S$141,0))="CDL_Rev"  ),     "No Mapped Crop",INDEX('Inputs_Metric 31'!$U$6:$U$141,MATCH($J1123,'Inputs_Metric 31'!$S$6:$S$141,0))))</f>
        <v>No Data</v>
      </c>
      <c r="O1123" s="102" t="e">
        <f>IF(N1123="No Mapped Crop","",'Inputs_Metric 31'!$H$43*INDEX('Inputs_Metric 31'!$D$6:$D$109,MATCH(CONCATENATE(N1123,H1123),'Inputs_Metric 31'!$E$6:$E$109,0)))</f>
        <v>#N/A</v>
      </c>
      <c r="P1123" s="175" t="e">
        <f>IF(M1123="No Mapped Crop","",INDEX('Inputs_Metric 31'!$M$7:$O$26,MATCH(M1123,'Inputs_Metric 31'!$G$7:$G$26,0),MATCH('Inputs_Metric 31'!$H$44,'Inputs_Metric 31'!$M$6:$O$6,0)))</f>
        <v>#N/A</v>
      </c>
      <c r="Q1123" s="184" t="e">
        <f t="shared" si="55"/>
        <v>#N/A</v>
      </c>
      <c r="R1123" s="184" t="e">
        <f t="shared" si="56"/>
        <v>#N/A</v>
      </c>
    </row>
    <row r="1124" spans="3:18" x14ac:dyDescent="0.25">
      <c r="C1124">
        <f t="shared" si="54"/>
        <v>10</v>
      </c>
      <c r="D1124">
        <f>COUNTIF($F$4:F1124,F1124)</f>
        <v>939</v>
      </c>
      <c r="E1124" s="40">
        <f>'Agricultural Data'!C1124</f>
        <v>0</v>
      </c>
      <c r="F1124" s="40">
        <f>'Agricultural Data'!D1124</f>
        <v>0</v>
      </c>
      <c r="G1124" s="40">
        <f>'Agricultural Data'!E1124</f>
        <v>0</v>
      </c>
      <c r="H1124" s="38">
        <f>'Agricultural Data'!F1124</f>
        <v>0</v>
      </c>
      <c r="I1124" s="38">
        <f>'Agricultural Data'!G1124</f>
        <v>0</v>
      </c>
      <c r="J1124" s="38">
        <f>'Agricultural Data'!H1124</f>
        <v>0</v>
      </c>
      <c r="K1124" s="118">
        <f>'Agricultural Data'!I1124</f>
        <v>0</v>
      </c>
      <c r="L1124" s="121">
        <f>'Agricultural Data'!J1124</f>
        <v>0</v>
      </c>
      <c r="M1124" s="120" t="str">
        <f>IF(J1124=0,"No Data",
IF(     OR(   INDEX('Inputs_Metric 31'!$T$6:$T$141,  MATCH($J1124,'Inputs_Metric 31'!$S$6:$S$141,0))  =  "",     INDEX('Inputs_Metric 31'!$T$6:$T$141,MATCH($J1124,'Inputs_Metric 31'!$S$6:$S$141,0))="CDL_Rev"),                 "No Mapped Crop",                  INDEX('Inputs_Metric 31'!$T$6:$T$141,MATCH($J1124,'Inputs_Metric 31'!$S$6:$S$141,0)   )   )
       )</f>
        <v>No Data</v>
      </c>
      <c r="N1124" s="120" t="str">
        <f>IF(J1124=0,"No Data",
IF(   OR(     INDEX('Inputs_Metric 31'!$U$6:$U$141,MATCH($J1124,'Inputs_Metric 31'!$S$6:$S$141,0))="",     INDEX('Inputs_Metric 31'!$U$6:$U$141,MATCH($J1124,'Inputs_Metric 31'!$S$6:$S$141,0))="CDL_Rev"  ),     "No Mapped Crop",INDEX('Inputs_Metric 31'!$U$6:$U$141,MATCH($J1124,'Inputs_Metric 31'!$S$6:$S$141,0))))</f>
        <v>No Data</v>
      </c>
      <c r="O1124" s="102" t="e">
        <f>IF(N1124="No Mapped Crop","",'Inputs_Metric 31'!$H$43*INDEX('Inputs_Metric 31'!$D$6:$D$109,MATCH(CONCATENATE(N1124,H1124),'Inputs_Metric 31'!$E$6:$E$109,0)))</f>
        <v>#N/A</v>
      </c>
      <c r="P1124" s="175" t="e">
        <f>IF(M1124="No Mapped Crop","",INDEX('Inputs_Metric 31'!$M$7:$O$26,MATCH(M1124,'Inputs_Metric 31'!$G$7:$G$26,0),MATCH('Inputs_Metric 31'!$H$44,'Inputs_Metric 31'!$M$6:$O$6,0)))</f>
        <v>#N/A</v>
      </c>
      <c r="Q1124" s="184" t="e">
        <f t="shared" si="55"/>
        <v>#N/A</v>
      </c>
      <c r="R1124" s="184" t="e">
        <f t="shared" si="56"/>
        <v>#N/A</v>
      </c>
    </row>
    <row r="1125" spans="3:18" x14ac:dyDescent="0.25">
      <c r="C1125">
        <f t="shared" si="54"/>
        <v>10</v>
      </c>
      <c r="D1125">
        <f>COUNTIF($F$4:F1125,F1125)</f>
        <v>940</v>
      </c>
      <c r="E1125" s="40">
        <f>'Agricultural Data'!C1125</f>
        <v>0</v>
      </c>
      <c r="F1125" s="40">
        <f>'Agricultural Data'!D1125</f>
        <v>0</v>
      </c>
      <c r="G1125" s="40">
        <f>'Agricultural Data'!E1125</f>
        <v>0</v>
      </c>
      <c r="H1125" s="38">
        <f>'Agricultural Data'!F1125</f>
        <v>0</v>
      </c>
      <c r="I1125" s="38">
        <f>'Agricultural Data'!G1125</f>
        <v>0</v>
      </c>
      <c r="J1125" s="38">
        <f>'Agricultural Data'!H1125</f>
        <v>0</v>
      </c>
      <c r="K1125" s="118">
        <f>'Agricultural Data'!I1125</f>
        <v>0</v>
      </c>
      <c r="L1125" s="121">
        <f>'Agricultural Data'!J1125</f>
        <v>0</v>
      </c>
      <c r="M1125" s="120" t="str">
        <f>IF(J1125=0,"No Data",
IF(     OR(   INDEX('Inputs_Metric 31'!$T$6:$T$141,  MATCH($J1125,'Inputs_Metric 31'!$S$6:$S$141,0))  =  "",     INDEX('Inputs_Metric 31'!$T$6:$T$141,MATCH($J1125,'Inputs_Metric 31'!$S$6:$S$141,0))="CDL_Rev"),                 "No Mapped Crop",                  INDEX('Inputs_Metric 31'!$T$6:$T$141,MATCH($J1125,'Inputs_Metric 31'!$S$6:$S$141,0)   )   )
       )</f>
        <v>No Data</v>
      </c>
      <c r="N1125" s="120" t="str">
        <f>IF(J1125=0,"No Data",
IF(   OR(     INDEX('Inputs_Metric 31'!$U$6:$U$141,MATCH($J1125,'Inputs_Metric 31'!$S$6:$S$141,0))="",     INDEX('Inputs_Metric 31'!$U$6:$U$141,MATCH($J1125,'Inputs_Metric 31'!$S$6:$S$141,0))="CDL_Rev"  ),     "No Mapped Crop",INDEX('Inputs_Metric 31'!$U$6:$U$141,MATCH($J1125,'Inputs_Metric 31'!$S$6:$S$141,0))))</f>
        <v>No Data</v>
      </c>
      <c r="O1125" s="102" t="e">
        <f>IF(N1125="No Mapped Crop","",'Inputs_Metric 31'!$H$43*INDEX('Inputs_Metric 31'!$D$6:$D$109,MATCH(CONCATENATE(N1125,H1125),'Inputs_Metric 31'!$E$6:$E$109,0)))</f>
        <v>#N/A</v>
      </c>
      <c r="P1125" s="175" t="e">
        <f>IF(M1125="No Mapped Crop","",INDEX('Inputs_Metric 31'!$M$7:$O$26,MATCH(M1125,'Inputs_Metric 31'!$G$7:$G$26,0),MATCH('Inputs_Metric 31'!$H$44,'Inputs_Metric 31'!$M$6:$O$6,0)))</f>
        <v>#N/A</v>
      </c>
      <c r="Q1125" s="184" t="e">
        <f t="shared" si="55"/>
        <v>#N/A</v>
      </c>
      <c r="R1125" s="184" t="e">
        <f t="shared" si="56"/>
        <v>#N/A</v>
      </c>
    </row>
    <row r="1126" spans="3:18" x14ac:dyDescent="0.25">
      <c r="C1126">
        <f t="shared" si="54"/>
        <v>10</v>
      </c>
      <c r="D1126">
        <f>COUNTIF($F$4:F1126,F1126)</f>
        <v>941</v>
      </c>
      <c r="E1126" s="40">
        <f>'Agricultural Data'!C1126</f>
        <v>0</v>
      </c>
      <c r="F1126" s="40">
        <f>'Agricultural Data'!D1126</f>
        <v>0</v>
      </c>
      <c r="G1126" s="40">
        <f>'Agricultural Data'!E1126</f>
        <v>0</v>
      </c>
      <c r="H1126" s="38">
        <f>'Agricultural Data'!F1126</f>
        <v>0</v>
      </c>
      <c r="I1126" s="38">
        <f>'Agricultural Data'!G1126</f>
        <v>0</v>
      </c>
      <c r="J1126" s="38">
        <f>'Agricultural Data'!H1126</f>
        <v>0</v>
      </c>
      <c r="K1126" s="118">
        <f>'Agricultural Data'!I1126</f>
        <v>0</v>
      </c>
      <c r="L1126" s="121">
        <f>'Agricultural Data'!J1126</f>
        <v>0</v>
      </c>
      <c r="M1126" s="120" t="str">
        <f>IF(J1126=0,"No Data",
IF(     OR(   INDEX('Inputs_Metric 31'!$T$6:$T$141,  MATCH($J1126,'Inputs_Metric 31'!$S$6:$S$141,0))  =  "",     INDEX('Inputs_Metric 31'!$T$6:$T$141,MATCH($J1126,'Inputs_Metric 31'!$S$6:$S$141,0))="CDL_Rev"),                 "No Mapped Crop",                  INDEX('Inputs_Metric 31'!$T$6:$T$141,MATCH($J1126,'Inputs_Metric 31'!$S$6:$S$141,0)   )   )
       )</f>
        <v>No Data</v>
      </c>
      <c r="N1126" s="120" t="str">
        <f>IF(J1126=0,"No Data",
IF(   OR(     INDEX('Inputs_Metric 31'!$U$6:$U$141,MATCH($J1126,'Inputs_Metric 31'!$S$6:$S$141,0))="",     INDEX('Inputs_Metric 31'!$U$6:$U$141,MATCH($J1126,'Inputs_Metric 31'!$S$6:$S$141,0))="CDL_Rev"  ),     "No Mapped Crop",INDEX('Inputs_Metric 31'!$U$6:$U$141,MATCH($J1126,'Inputs_Metric 31'!$S$6:$S$141,0))))</f>
        <v>No Data</v>
      </c>
      <c r="O1126" s="102" t="e">
        <f>IF(N1126="No Mapped Crop","",'Inputs_Metric 31'!$H$43*INDEX('Inputs_Metric 31'!$D$6:$D$109,MATCH(CONCATENATE(N1126,H1126),'Inputs_Metric 31'!$E$6:$E$109,0)))</f>
        <v>#N/A</v>
      </c>
      <c r="P1126" s="175" t="e">
        <f>IF(M1126="No Mapped Crop","",INDEX('Inputs_Metric 31'!$M$7:$O$26,MATCH(M1126,'Inputs_Metric 31'!$G$7:$G$26,0),MATCH('Inputs_Metric 31'!$H$44,'Inputs_Metric 31'!$M$6:$O$6,0)))</f>
        <v>#N/A</v>
      </c>
      <c r="Q1126" s="184" t="e">
        <f t="shared" si="55"/>
        <v>#N/A</v>
      </c>
      <c r="R1126" s="184" t="e">
        <f t="shared" si="56"/>
        <v>#N/A</v>
      </c>
    </row>
    <row r="1127" spans="3:18" x14ac:dyDescent="0.25">
      <c r="C1127">
        <f t="shared" si="54"/>
        <v>10</v>
      </c>
      <c r="D1127">
        <f>COUNTIF($F$4:F1127,F1127)</f>
        <v>942</v>
      </c>
      <c r="E1127" s="40">
        <f>'Agricultural Data'!C1127</f>
        <v>0</v>
      </c>
      <c r="F1127" s="40">
        <f>'Agricultural Data'!D1127</f>
        <v>0</v>
      </c>
      <c r="G1127" s="40">
        <f>'Agricultural Data'!E1127</f>
        <v>0</v>
      </c>
      <c r="H1127" s="38">
        <f>'Agricultural Data'!F1127</f>
        <v>0</v>
      </c>
      <c r="I1127" s="38">
        <f>'Agricultural Data'!G1127</f>
        <v>0</v>
      </c>
      <c r="J1127" s="38">
        <f>'Agricultural Data'!H1127</f>
        <v>0</v>
      </c>
      <c r="K1127" s="118">
        <f>'Agricultural Data'!I1127</f>
        <v>0</v>
      </c>
      <c r="L1127" s="121">
        <f>'Agricultural Data'!J1127</f>
        <v>0</v>
      </c>
      <c r="M1127" s="120" t="str">
        <f>IF(J1127=0,"No Data",
IF(     OR(   INDEX('Inputs_Metric 31'!$T$6:$T$141,  MATCH($J1127,'Inputs_Metric 31'!$S$6:$S$141,0))  =  "",     INDEX('Inputs_Metric 31'!$T$6:$T$141,MATCH($J1127,'Inputs_Metric 31'!$S$6:$S$141,0))="CDL_Rev"),                 "No Mapped Crop",                  INDEX('Inputs_Metric 31'!$T$6:$T$141,MATCH($J1127,'Inputs_Metric 31'!$S$6:$S$141,0)   )   )
       )</f>
        <v>No Data</v>
      </c>
      <c r="N1127" s="120" t="str">
        <f>IF(J1127=0,"No Data",
IF(   OR(     INDEX('Inputs_Metric 31'!$U$6:$U$141,MATCH($J1127,'Inputs_Metric 31'!$S$6:$S$141,0))="",     INDEX('Inputs_Metric 31'!$U$6:$U$141,MATCH($J1127,'Inputs_Metric 31'!$S$6:$S$141,0))="CDL_Rev"  ),     "No Mapped Crop",INDEX('Inputs_Metric 31'!$U$6:$U$141,MATCH($J1127,'Inputs_Metric 31'!$S$6:$S$141,0))))</f>
        <v>No Data</v>
      </c>
      <c r="O1127" s="102" t="e">
        <f>IF(N1127="No Mapped Crop","",'Inputs_Metric 31'!$H$43*INDEX('Inputs_Metric 31'!$D$6:$D$109,MATCH(CONCATENATE(N1127,H1127),'Inputs_Metric 31'!$E$6:$E$109,0)))</f>
        <v>#N/A</v>
      </c>
      <c r="P1127" s="175" t="e">
        <f>IF(M1127="No Mapped Crop","",INDEX('Inputs_Metric 31'!$M$7:$O$26,MATCH(M1127,'Inputs_Metric 31'!$G$7:$G$26,0),MATCH('Inputs_Metric 31'!$H$44,'Inputs_Metric 31'!$M$6:$O$6,0)))</f>
        <v>#N/A</v>
      </c>
      <c r="Q1127" s="184" t="e">
        <f t="shared" si="55"/>
        <v>#N/A</v>
      </c>
      <c r="R1127" s="184" t="e">
        <f t="shared" si="56"/>
        <v>#N/A</v>
      </c>
    </row>
    <row r="1128" spans="3:18" x14ac:dyDescent="0.25">
      <c r="C1128">
        <f t="shared" ref="C1128:C1191" si="57">IF(D1128=1,C1127+1,C1127)</f>
        <v>10</v>
      </c>
      <c r="D1128">
        <f>COUNTIF($F$4:F1128,F1128)</f>
        <v>943</v>
      </c>
      <c r="E1128" s="40">
        <f>'Agricultural Data'!C1128</f>
        <v>0</v>
      </c>
      <c r="F1128" s="40">
        <f>'Agricultural Data'!D1128</f>
        <v>0</v>
      </c>
      <c r="G1128" s="40">
        <f>'Agricultural Data'!E1128</f>
        <v>0</v>
      </c>
      <c r="H1128" s="38">
        <f>'Agricultural Data'!F1128</f>
        <v>0</v>
      </c>
      <c r="I1128" s="38">
        <f>'Agricultural Data'!G1128</f>
        <v>0</v>
      </c>
      <c r="J1128" s="38">
        <f>'Agricultural Data'!H1128</f>
        <v>0</v>
      </c>
      <c r="K1128" s="118">
        <f>'Agricultural Data'!I1128</f>
        <v>0</v>
      </c>
      <c r="L1128" s="121">
        <f>'Agricultural Data'!J1128</f>
        <v>0</v>
      </c>
      <c r="M1128" s="120" t="str">
        <f>IF(J1128=0,"No Data",
IF(     OR(   INDEX('Inputs_Metric 31'!$T$6:$T$141,  MATCH($J1128,'Inputs_Metric 31'!$S$6:$S$141,0))  =  "",     INDEX('Inputs_Metric 31'!$T$6:$T$141,MATCH($J1128,'Inputs_Metric 31'!$S$6:$S$141,0))="CDL_Rev"),                 "No Mapped Crop",                  INDEX('Inputs_Metric 31'!$T$6:$T$141,MATCH($J1128,'Inputs_Metric 31'!$S$6:$S$141,0)   )   )
       )</f>
        <v>No Data</v>
      </c>
      <c r="N1128" s="120" t="str">
        <f>IF(J1128=0,"No Data",
IF(   OR(     INDEX('Inputs_Metric 31'!$U$6:$U$141,MATCH($J1128,'Inputs_Metric 31'!$S$6:$S$141,0))="",     INDEX('Inputs_Metric 31'!$U$6:$U$141,MATCH($J1128,'Inputs_Metric 31'!$S$6:$S$141,0))="CDL_Rev"  ),     "No Mapped Crop",INDEX('Inputs_Metric 31'!$U$6:$U$141,MATCH($J1128,'Inputs_Metric 31'!$S$6:$S$141,0))))</f>
        <v>No Data</v>
      </c>
      <c r="O1128" s="102" t="e">
        <f>IF(N1128="No Mapped Crop","",'Inputs_Metric 31'!$H$43*INDEX('Inputs_Metric 31'!$D$6:$D$109,MATCH(CONCATENATE(N1128,H1128),'Inputs_Metric 31'!$E$6:$E$109,0)))</f>
        <v>#N/A</v>
      </c>
      <c r="P1128" s="175" t="e">
        <f>IF(M1128="No Mapped Crop","",INDEX('Inputs_Metric 31'!$M$7:$O$26,MATCH(M1128,'Inputs_Metric 31'!$G$7:$G$26,0),MATCH('Inputs_Metric 31'!$H$44,'Inputs_Metric 31'!$M$6:$O$6,0)))</f>
        <v>#N/A</v>
      </c>
      <c r="Q1128" s="184" t="e">
        <f t="shared" ref="Q1128:Q1191" si="58">IF(OR(O1128="",P1128=""),"",(K1128*$O1128*$P1128))</f>
        <v>#N/A</v>
      </c>
      <c r="R1128" s="184" t="e">
        <f t="shared" ref="R1128:R1191" si="59">IF(OR($O1128="",$P1128=""),"",(L1128*$O1128*$P1128))</f>
        <v>#N/A</v>
      </c>
    </row>
    <row r="1129" spans="3:18" x14ac:dyDescent="0.25">
      <c r="C1129">
        <f t="shared" si="57"/>
        <v>10</v>
      </c>
      <c r="D1129">
        <f>COUNTIF($F$4:F1129,F1129)</f>
        <v>944</v>
      </c>
      <c r="E1129" s="40">
        <f>'Agricultural Data'!C1129</f>
        <v>0</v>
      </c>
      <c r="F1129" s="40">
        <f>'Agricultural Data'!D1129</f>
        <v>0</v>
      </c>
      <c r="G1129" s="40">
        <f>'Agricultural Data'!E1129</f>
        <v>0</v>
      </c>
      <c r="H1129" s="38">
        <f>'Agricultural Data'!F1129</f>
        <v>0</v>
      </c>
      <c r="I1129" s="38">
        <f>'Agricultural Data'!G1129</f>
        <v>0</v>
      </c>
      <c r="J1129" s="38">
        <f>'Agricultural Data'!H1129</f>
        <v>0</v>
      </c>
      <c r="K1129" s="118">
        <f>'Agricultural Data'!I1129</f>
        <v>0</v>
      </c>
      <c r="L1129" s="121">
        <f>'Agricultural Data'!J1129</f>
        <v>0</v>
      </c>
      <c r="M1129" s="120" t="str">
        <f>IF(J1129=0,"No Data",
IF(     OR(   INDEX('Inputs_Metric 31'!$T$6:$T$141,  MATCH($J1129,'Inputs_Metric 31'!$S$6:$S$141,0))  =  "",     INDEX('Inputs_Metric 31'!$T$6:$T$141,MATCH($J1129,'Inputs_Metric 31'!$S$6:$S$141,0))="CDL_Rev"),                 "No Mapped Crop",                  INDEX('Inputs_Metric 31'!$T$6:$T$141,MATCH($J1129,'Inputs_Metric 31'!$S$6:$S$141,0)   )   )
       )</f>
        <v>No Data</v>
      </c>
      <c r="N1129" s="120" t="str">
        <f>IF(J1129=0,"No Data",
IF(   OR(     INDEX('Inputs_Metric 31'!$U$6:$U$141,MATCH($J1129,'Inputs_Metric 31'!$S$6:$S$141,0))="",     INDEX('Inputs_Metric 31'!$U$6:$U$141,MATCH($J1129,'Inputs_Metric 31'!$S$6:$S$141,0))="CDL_Rev"  ),     "No Mapped Crop",INDEX('Inputs_Metric 31'!$U$6:$U$141,MATCH($J1129,'Inputs_Metric 31'!$S$6:$S$141,0))))</f>
        <v>No Data</v>
      </c>
      <c r="O1129" s="102" t="e">
        <f>IF(N1129="No Mapped Crop","",'Inputs_Metric 31'!$H$43*INDEX('Inputs_Metric 31'!$D$6:$D$109,MATCH(CONCATENATE(N1129,H1129),'Inputs_Metric 31'!$E$6:$E$109,0)))</f>
        <v>#N/A</v>
      </c>
      <c r="P1129" s="175" t="e">
        <f>IF(M1129="No Mapped Crop","",INDEX('Inputs_Metric 31'!$M$7:$O$26,MATCH(M1129,'Inputs_Metric 31'!$G$7:$G$26,0),MATCH('Inputs_Metric 31'!$H$44,'Inputs_Metric 31'!$M$6:$O$6,0)))</f>
        <v>#N/A</v>
      </c>
      <c r="Q1129" s="184" t="e">
        <f t="shared" si="58"/>
        <v>#N/A</v>
      </c>
      <c r="R1129" s="184" t="e">
        <f t="shared" si="59"/>
        <v>#N/A</v>
      </c>
    </row>
    <row r="1130" spans="3:18" x14ac:dyDescent="0.25">
      <c r="C1130">
        <f t="shared" si="57"/>
        <v>10</v>
      </c>
      <c r="D1130">
        <f>COUNTIF($F$4:F1130,F1130)</f>
        <v>945</v>
      </c>
      <c r="E1130" s="40">
        <f>'Agricultural Data'!C1130</f>
        <v>0</v>
      </c>
      <c r="F1130" s="40">
        <f>'Agricultural Data'!D1130</f>
        <v>0</v>
      </c>
      <c r="G1130" s="40">
        <f>'Agricultural Data'!E1130</f>
        <v>0</v>
      </c>
      <c r="H1130" s="38">
        <f>'Agricultural Data'!F1130</f>
        <v>0</v>
      </c>
      <c r="I1130" s="38">
        <f>'Agricultural Data'!G1130</f>
        <v>0</v>
      </c>
      <c r="J1130" s="38">
        <f>'Agricultural Data'!H1130</f>
        <v>0</v>
      </c>
      <c r="K1130" s="118">
        <f>'Agricultural Data'!I1130</f>
        <v>0</v>
      </c>
      <c r="L1130" s="121">
        <f>'Agricultural Data'!J1130</f>
        <v>0</v>
      </c>
      <c r="M1130" s="120" t="str">
        <f>IF(J1130=0,"No Data",
IF(     OR(   INDEX('Inputs_Metric 31'!$T$6:$T$141,  MATCH($J1130,'Inputs_Metric 31'!$S$6:$S$141,0))  =  "",     INDEX('Inputs_Metric 31'!$T$6:$T$141,MATCH($J1130,'Inputs_Metric 31'!$S$6:$S$141,0))="CDL_Rev"),                 "No Mapped Crop",                  INDEX('Inputs_Metric 31'!$T$6:$T$141,MATCH($J1130,'Inputs_Metric 31'!$S$6:$S$141,0)   )   )
       )</f>
        <v>No Data</v>
      </c>
      <c r="N1130" s="120" t="str">
        <f>IF(J1130=0,"No Data",
IF(   OR(     INDEX('Inputs_Metric 31'!$U$6:$U$141,MATCH($J1130,'Inputs_Metric 31'!$S$6:$S$141,0))="",     INDEX('Inputs_Metric 31'!$U$6:$U$141,MATCH($J1130,'Inputs_Metric 31'!$S$6:$S$141,0))="CDL_Rev"  ),     "No Mapped Crop",INDEX('Inputs_Metric 31'!$U$6:$U$141,MATCH($J1130,'Inputs_Metric 31'!$S$6:$S$141,0))))</f>
        <v>No Data</v>
      </c>
      <c r="O1130" s="102" t="e">
        <f>IF(N1130="No Mapped Crop","",'Inputs_Metric 31'!$H$43*INDEX('Inputs_Metric 31'!$D$6:$D$109,MATCH(CONCATENATE(N1130,H1130),'Inputs_Metric 31'!$E$6:$E$109,0)))</f>
        <v>#N/A</v>
      </c>
      <c r="P1130" s="175" t="e">
        <f>IF(M1130="No Mapped Crop","",INDEX('Inputs_Metric 31'!$M$7:$O$26,MATCH(M1130,'Inputs_Metric 31'!$G$7:$G$26,0),MATCH('Inputs_Metric 31'!$H$44,'Inputs_Metric 31'!$M$6:$O$6,0)))</f>
        <v>#N/A</v>
      </c>
      <c r="Q1130" s="184" t="e">
        <f t="shared" si="58"/>
        <v>#N/A</v>
      </c>
      <c r="R1130" s="184" t="e">
        <f t="shared" si="59"/>
        <v>#N/A</v>
      </c>
    </row>
    <row r="1131" spans="3:18" x14ac:dyDescent="0.25">
      <c r="C1131">
        <f t="shared" si="57"/>
        <v>10</v>
      </c>
      <c r="D1131">
        <f>COUNTIF($F$4:F1131,F1131)</f>
        <v>946</v>
      </c>
      <c r="E1131" s="40">
        <f>'Agricultural Data'!C1131</f>
        <v>0</v>
      </c>
      <c r="F1131" s="40">
        <f>'Agricultural Data'!D1131</f>
        <v>0</v>
      </c>
      <c r="G1131" s="40">
        <f>'Agricultural Data'!E1131</f>
        <v>0</v>
      </c>
      <c r="H1131" s="38">
        <f>'Agricultural Data'!F1131</f>
        <v>0</v>
      </c>
      <c r="I1131" s="38">
        <f>'Agricultural Data'!G1131</f>
        <v>0</v>
      </c>
      <c r="J1131" s="38">
        <f>'Agricultural Data'!H1131</f>
        <v>0</v>
      </c>
      <c r="K1131" s="118">
        <f>'Agricultural Data'!I1131</f>
        <v>0</v>
      </c>
      <c r="L1131" s="121">
        <f>'Agricultural Data'!J1131</f>
        <v>0</v>
      </c>
      <c r="M1131" s="120" t="str">
        <f>IF(J1131=0,"No Data",
IF(     OR(   INDEX('Inputs_Metric 31'!$T$6:$T$141,  MATCH($J1131,'Inputs_Metric 31'!$S$6:$S$141,0))  =  "",     INDEX('Inputs_Metric 31'!$T$6:$T$141,MATCH($J1131,'Inputs_Metric 31'!$S$6:$S$141,0))="CDL_Rev"),                 "No Mapped Crop",                  INDEX('Inputs_Metric 31'!$T$6:$T$141,MATCH($J1131,'Inputs_Metric 31'!$S$6:$S$141,0)   )   )
       )</f>
        <v>No Data</v>
      </c>
      <c r="N1131" s="120" t="str">
        <f>IF(J1131=0,"No Data",
IF(   OR(     INDEX('Inputs_Metric 31'!$U$6:$U$141,MATCH($J1131,'Inputs_Metric 31'!$S$6:$S$141,0))="",     INDEX('Inputs_Metric 31'!$U$6:$U$141,MATCH($J1131,'Inputs_Metric 31'!$S$6:$S$141,0))="CDL_Rev"  ),     "No Mapped Crop",INDEX('Inputs_Metric 31'!$U$6:$U$141,MATCH($J1131,'Inputs_Metric 31'!$S$6:$S$141,0))))</f>
        <v>No Data</v>
      </c>
      <c r="O1131" s="102" t="e">
        <f>IF(N1131="No Mapped Crop","",'Inputs_Metric 31'!$H$43*INDEX('Inputs_Metric 31'!$D$6:$D$109,MATCH(CONCATENATE(N1131,H1131),'Inputs_Metric 31'!$E$6:$E$109,0)))</f>
        <v>#N/A</v>
      </c>
      <c r="P1131" s="175" t="e">
        <f>IF(M1131="No Mapped Crop","",INDEX('Inputs_Metric 31'!$M$7:$O$26,MATCH(M1131,'Inputs_Metric 31'!$G$7:$G$26,0),MATCH('Inputs_Metric 31'!$H$44,'Inputs_Metric 31'!$M$6:$O$6,0)))</f>
        <v>#N/A</v>
      </c>
      <c r="Q1131" s="184" t="e">
        <f t="shared" si="58"/>
        <v>#N/A</v>
      </c>
      <c r="R1131" s="184" t="e">
        <f t="shared" si="59"/>
        <v>#N/A</v>
      </c>
    </row>
    <row r="1132" spans="3:18" x14ac:dyDescent="0.25">
      <c r="C1132">
        <f t="shared" si="57"/>
        <v>10</v>
      </c>
      <c r="D1132">
        <f>COUNTIF($F$4:F1132,F1132)</f>
        <v>947</v>
      </c>
      <c r="E1132" s="40">
        <f>'Agricultural Data'!C1132</f>
        <v>0</v>
      </c>
      <c r="F1132" s="40">
        <f>'Agricultural Data'!D1132</f>
        <v>0</v>
      </c>
      <c r="G1132" s="40">
        <f>'Agricultural Data'!E1132</f>
        <v>0</v>
      </c>
      <c r="H1132" s="38">
        <f>'Agricultural Data'!F1132</f>
        <v>0</v>
      </c>
      <c r="I1132" s="38">
        <f>'Agricultural Data'!G1132</f>
        <v>0</v>
      </c>
      <c r="J1132" s="38">
        <f>'Agricultural Data'!H1132</f>
        <v>0</v>
      </c>
      <c r="K1132" s="118">
        <f>'Agricultural Data'!I1132</f>
        <v>0</v>
      </c>
      <c r="L1132" s="121">
        <f>'Agricultural Data'!J1132</f>
        <v>0</v>
      </c>
      <c r="M1132" s="120" t="str">
        <f>IF(J1132=0,"No Data",
IF(     OR(   INDEX('Inputs_Metric 31'!$T$6:$T$141,  MATCH($J1132,'Inputs_Metric 31'!$S$6:$S$141,0))  =  "",     INDEX('Inputs_Metric 31'!$T$6:$T$141,MATCH($J1132,'Inputs_Metric 31'!$S$6:$S$141,0))="CDL_Rev"),                 "No Mapped Crop",                  INDEX('Inputs_Metric 31'!$T$6:$T$141,MATCH($J1132,'Inputs_Metric 31'!$S$6:$S$141,0)   )   )
       )</f>
        <v>No Data</v>
      </c>
      <c r="N1132" s="120" t="str">
        <f>IF(J1132=0,"No Data",
IF(   OR(     INDEX('Inputs_Metric 31'!$U$6:$U$141,MATCH($J1132,'Inputs_Metric 31'!$S$6:$S$141,0))="",     INDEX('Inputs_Metric 31'!$U$6:$U$141,MATCH($J1132,'Inputs_Metric 31'!$S$6:$S$141,0))="CDL_Rev"  ),     "No Mapped Crop",INDEX('Inputs_Metric 31'!$U$6:$U$141,MATCH($J1132,'Inputs_Metric 31'!$S$6:$S$141,0))))</f>
        <v>No Data</v>
      </c>
      <c r="O1132" s="102" t="e">
        <f>IF(N1132="No Mapped Crop","",'Inputs_Metric 31'!$H$43*INDEX('Inputs_Metric 31'!$D$6:$D$109,MATCH(CONCATENATE(N1132,H1132),'Inputs_Metric 31'!$E$6:$E$109,0)))</f>
        <v>#N/A</v>
      </c>
      <c r="P1132" s="175" t="e">
        <f>IF(M1132="No Mapped Crop","",INDEX('Inputs_Metric 31'!$M$7:$O$26,MATCH(M1132,'Inputs_Metric 31'!$G$7:$G$26,0),MATCH('Inputs_Metric 31'!$H$44,'Inputs_Metric 31'!$M$6:$O$6,0)))</f>
        <v>#N/A</v>
      </c>
      <c r="Q1132" s="184" t="e">
        <f t="shared" si="58"/>
        <v>#N/A</v>
      </c>
      <c r="R1132" s="184" t="e">
        <f t="shared" si="59"/>
        <v>#N/A</v>
      </c>
    </row>
    <row r="1133" spans="3:18" x14ac:dyDescent="0.25">
      <c r="C1133">
        <f t="shared" si="57"/>
        <v>10</v>
      </c>
      <c r="D1133">
        <f>COUNTIF($F$4:F1133,F1133)</f>
        <v>948</v>
      </c>
      <c r="E1133" s="40">
        <f>'Agricultural Data'!C1133</f>
        <v>0</v>
      </c>
      <c r="F1133" s="40">
        <f>'Agricultural Data'!D1133</f>
        <v>0</v>
      </c>
      <c r="G1133" s="40">
        <f>'Agricultural Data'!E1133</f>
        <v>0</v>
      </c>
      <c r="H1133" s="38">
        <f>'Agricultural Data'!F1133</f>
        <v>0</v>
      </c>
      <c r="I1133" s="38">
        <f>'Agricultural Data'!G1133</f>
        <v>0</v>
      </c>
      <c r="J1133" s="38">
        <f>'Agricultural Data'!H1133</f>
        <v>0</v>
      </c>
      <c r="K1133" s="118">
        <f>'Agricultural Data'!I1133</f>
        <v>0</v>
      </c>
      <c r="L1133" s="121">
        <f>'Agricultural Data'!J1133</f>
        <v>0</v>
      </c>
      <c r="M1133" s="120" t="str">
        <f>IF(J1133=0,"No Data",
IF(     OR(   INDEX('Inputs_Metric 31'!$T$6:$T$141,  MATCH($J1133,'Inputs_Metric 31'!$S$6:$S$141,0))  =  "",     INDEX('Inputs_Metric 31'!$T$6:$T$141,MATCH($J1133,'Inputs_Metric 31'!$S$6:$S$141,0))="CDL_Rev"),                 "No Mapped Crop",                  INDEX('Inputs_Metric 31'!$T$6:$T$141,MATCH($J1133,'Inputs_Metric 31'!$S$6:$S$141,0)   )   )
       )</f>
        <v>No Data</v>
      </c>
      <c r="N1133" s="120" t="str">
        <f>IF(J1133=0,"No Data",
IF(   OR(     INDEX('Inputs_Metric 31'!$U$6:$U$141,MATCH($J1133,'Inputs_Metric 31'!$S$6:$S$141,0))="",     INDEX('Inputs_Metric 31'!$U$6:$U$141,MATCH($J1133,'Inputs_Metric 31'!$S$6:$S$141,0))="CDL_Rev"  ),     "No Mapped Crop",INDEX('Inputs_Metric 31'!$U$6:$U$141,MATCH($J1133,'Inputs_Metric 31'!$S$6:$S$141,0))))</f>
        <v>No Data</v>
      </c>
      <c r="O1133" s="102" t="e">
        <f>IF(N1133="No Mapped Crop","",'Inputs_Metric 31'!$H$43*INDEX('Inputs_Metric 31'!$D$6:$D$109,MATCH(CONCATENATE(N1133,H1133),'Inputs_Metric 31'!$E$6:$E$109,0)))</f>
        <v>#N/A</v>
      </c>
      <c r="P1133" s="175" t="e">
        <f>IF(M1133="No Mapped Crop","",INDEX('Inputs_Metric 31'!$M$7:$O$26,MATCH(M1133,'Inputs_Metric 31'!$G$7:$G$26,0),MATCH('Inputs_Metric 31'!$H$44,'Inputs_Metric 31'!$M$6:$O$6,0)))</f>
        <v>#N/A</v>
      </c>
      <c r="Q1133" s="184" t="e">
        <f t="shared" si="58"/>
        <v>#N/A</v>
      </c>
      <c r="R1133" s="184" t="e">
        <f t="shared" si="59"/>
        <v>#N/A</v>
      </c>
    </row>
    <row r="1134" spans="3:18" x14ac:dyDescent="0.25">
      <c r="C1134">
        <f t="shared" si="57"/>
        <v>10</v>
      </c>
      <c r="D1134">
        <f>COUNTIF($F$4:F1134,F1134)</f>
        <v>949</v>
      </c>
      <c r="E1134" s="40">
        <f>'Agricultural Data'!C1134</f>
        <v>0</v>
      </c>
      <c r="F1134" s="40">
        <f>'Agricultural Data'!D1134</f>
        <v>0</v>
      </c>
      <c r="G1134" s="40">
        <f>'Agricultural Data'!E1134</f>
        <v>0</v>
      </c>
      <c r="H1134" s="38">
        <f>'Agricultural Data'!F1134</f>
        <v>0</v>
      </c>
      <c r="I1134" s="38">
        <f>'Agricultural Data'!G1134</f>
        <v>0</v>
      </c>
      <c r="J1134" s="38">
        <f>'Agricultural Data'!H1134</f>
        <v>0</v>
      </c>
      <c r="K1134" s="118">
        <f>'Agricultural Data'!I1134</f>
        <v>0</v>
      </c>
      <c r="L1134" s="121">
        <f>'Agricultural Data'!J1134</f>
        <v>0</v>
      </c>
      <c r="M1134" s="120" t="str">
        <f>IF(J1134=0,"No Data",
IF(     OR(   INDEX('Inputs_Metric 31'!$T$6:$T$141,  MATCH($J1134,'Inputs_Metric 31'!$S$6:$S$141,0))  =  "",     INDEX('Inputs_Metric 31'!$T$6:$T$141,MATCH($J1134,'Inputs_Metric 31'!$S$6:$S$141,0))="CDL_Rev"),                 "No Mapped Crop",                  INDEX('Inputs_Metric 31'!$T$6:$T$141,MATCH($J1134,'Inputs_Metric 31'!$S$6:$S$141,0)   )   )
       )</f>
        <v>No Data</v>
      </c>
      <c r="N1134" s="120" t="str">
        <f>IF(J1134=0,"No Data",
IF(   OR(     INDEX('Inputs_Metric 31'!$U$6:$U$141,MATCH($J1134,'Inputs_Metric 31'!$S$6:$S$141,0))="",     INDEX('Inputs_Metric 31'!$U$6:$U$141,MATCH($J1134,'Inputs_Metric 31'!$S$6:$S$141,0))="CDL_Rev"  ),     "No Mapped Crop",INDEX('Inputs_Metric 31'!$U$6:$U$141,MATCH($J1134,'Inputs_Metric 31'!$S$6:$S$141,0))))</f>
        <v>No Data</v>
      </c>
      <c r="O1134" s="102" t="e">
        <f>IF(N1134="No Mapped Crop","",'Inputs_Metric 31'!$H$43*INDEX('Inputs_Metric 31'!$D$6:$D$109,MATCH(CONCATENATE(N1134,H1134),'Inputs_Metric 31'!$E$6:$E$109,0)))</f>
        <v>#N/A</v>
      </c>
      <c r="P1134" s="175" t="e">
        <f>IF(M1134="No Mapped Crop","",INDEX('Inputs_Metric 31'!$M$7:$O$26,MATCH(M1134,'Inputs_Metric 31'!$G$7:$G$26,0),MATCH('Inputs_Metric 31'!$H$44,'Inputs_Metric 31'!$M$6:$O$6,0)))</f>
        <v>#N/A</v>
      </c>
      <c r="Q1134" s="184" t="e">
        <f t="shared" si="58"/>
        <v>#N/A</v>
      </c>
      <c r="R1134" s="184" t="e">
        <f t="shared" si="59"/>
        <v>#N/A</v>
      </c>
    </row>
    <row r="1135" spans="3:18" x14ac:dyDescent="0.25">
      <c r="C1135">
        <f t="shared" si="57"/>
        <v>10</v>
      </c>
      <c r="D1135">
        <f>COUNTIF($F$4:F1135,F1135)</f>
        <v>950</v>
      </c>
      <c r="E1135" s="40">
        <f>'Agricultural Data'!C1135</f>
        <v>0</v>
      </c>
      <c r="F1135" s="40">
        <f>'Agricultural Data'!D1135</f>
        <v>0</v>
      </c>
      <c r="G1135" s="40">
        <f>'Agricultural Data'!E1135</f>
        <v>0</v>
      </c>
      <c r="H1135" s="38">
        <f>'Agricultural Data'!F1135</f>
        <v>0</v>
      </c>
      <c r="I1135" s="38">
        <f>'Agricultural Data'!G1135</f>
        <v>0</v>
      </c>
      <c r="J1135" s="38">
        <f>'Agricultural Data'!H1135</f>
        <v>0</v>
      </c>
      <c r="K1135" s="118">
        <f>'Agricultural Data'!I1135</f>
        <v>0</v>
      </c>
      <c r="L1135" s="121">
        <f>'Agricultural Data'!J1135</f>
        <v>0</v>
      </c>
      <c r="M1135" s="120" t="str">
        <f>IF(J1135=0,"No Data",
IF(     OR(   INDEX('Inputs_Metric 31'!$T$6:$T$141,  MATCH($J1135,'Inputs_Metric 31'!$S$6:$S$141,0))  =  "",     INDEX('Inputs_Metric 31'!$T$6:$T$141,MATCH($J1135,'Inputs_Metric 31'!$S$6:$S$141,0))="CDL_Rev"),                 "No Mapped Crop",                  INDEX('Inputs_Metric 31'!$T$6:$T$141,MATCH($J1135,'Inputs_Metric 31'!$S$6:$S$141,0)   )   )
       )</f>
        <v>No Data</v>
      </c>
      <c r="N1135" s="120" t="str">
        <f>IF(J1135=0,"No Data",
IF(   OR(     INDEX('Inputs_Metric 31'!$U$6:$U$141,MATCH($J1135,'Inputs_Metric 31'!$S$6:$S$141,0))="",     INDEX('Inputs_Metric 31'!$U$6:$U$141,MATCH($J1135,'Inputs_Metric 31'!$S$6:$S$141,0))="CDL_Rev"  ),     "No Mapped Crop",INDEX('Inputs_Metric 31'!$U$6:$U$141,MATCH($J1135,'Inputs_Metric 31'!$S$6:$S$141,0))))</f>
        <v>No Data</v>
      </c>
      <c r="O1135" s="102" t="e">
        <f>IF(N1135="No Mapped Crop","",'Inputs_Metric 31'!$H$43*INDEX('Inputs_Metric 31'!$D$6:$D$109,MATCH(CONCATENATE(N1135,H1135),'Inputs_Metric 31'!$E$6:$E$109,0)))</f>
        <v>#N/A</v>
      </c>
      <c r="P1135" s="175" t="e">
        <f>IF(M1135="No Mapped Crop","",INDEX('Inputs_Metric 31'!$M$7:$O$26,MATCH(M1135,'Inputs_Metric 31'!$G$7:$G$26,0),MATCH('Inputs_Metric 31'!$H$44,'Inputs_Metric 31'!$M$6:$O$6,0)))</f>
        <v>#N/A</v>
      </c>
      <c r="Q1135" s="184" t="e">
        <f t="shared" si="58"/>
        <v>#N/A</v>
      </c>
      <c r="R1135" s="184" t="e">
        <f t="shared" si="59"/>
        <v>#N/A</v>
      </c>
    </row>
    <row r="1136" spans="3:18" x14ac:dyDescent="0.25">
      <c r="C1136">
        <f t="shared" si="57"/>
        <v>10</v>
      </c>
      <c r="D1136">
        <f>COUNTIF($F$4:F1136,F1136)</f>
        <v>951</v>
      </c>
      <c r="E1136" s="40">
        <f>'Agricultural Data'!C1136</f>
        <v>0</v>
      </c>
      <c r="F1136" s="40">
        <f>'Agricultural Data'!D1136</f>
        <v>0</v>
      </c>
      <c r="G1136" s="40">
        <f>'Agricultural Data'!E1136</f>
        <v>0</v>
      </c>
      <c r="H1136" s="38">
        <f>'Agricultural Data'!F1136</f>
        <v>0</v>
      </c>
      <c r="I1136" s="38">
        <f>'Agricultural Data'!G1136</f>
        <v>0</v>
      </c>
      <c r="J1136" s="38">
        <f>'Agricultural Data'!H1136</f>
        <v>0</v>
      </c>
      <c r="K1136" s="118">
        <f>'Agricultural Data'!I1136</f>
        <v>0</v>
      </c>
      <c r="L1136" s="121">
        <f>'Agricultural Data'!J1136</f>
        <v>0</v>
      </c>
      <c r="M1136" s="120" t="str">
        <f>IF(J1136=0,"No Data",
IF(     OR(   INDEX('Inputs_Metric 31'!$T$6:$T$141,  MATCH($J1136,'Inputs_Metric 31'!$S$6:$S$141,0))  =  "",     INDEX('Inputs_Metric 31'!$T$6:$T$141,MATCH($J1136,'Inputs_Metric 31'!$S$6:$S$141,0))="CDL_Rev"),                 "No Mapped Crop",                  INDEX('Inputs_Metric 31'!$T$6:$T$141,MATCH($J1136,'Inputs_Metric 31'!$S$6:$S$141,0)   )   )
       )</f>
        <v>No Data</v>
      </c>
      <c r="N1136" s="120" t="str">
        <f>IF(J1136=0,"No Data",
IF(   OR(     INDEX('Inputs_Metric 31'!$U$6:$U$141,MATCH($J1136,'Inputs_Metric 31'!$S$6:$S$141,0))="",     INDEX('Inputs_Metric 31'!$U$6:$U$141,MATCH($J1136,'Inputs_Metric 31'!$S$6:$S$141,0))="CDL_Rev"  ),     "No Mapped Crop",INDEX('Inputs_Metric 31'!$U$6:$U$141,MATCH($J1136,'Inputs_Metric 31'!$S$6:$S$141,0))))</f>
        <v>No Data</v>
      </c>
      <c r="O1136" s="102" t="e">
        <f>IF(N1136="No Mapped Crop","",'Inputs_Metric 31'!$H$43*INDEX('Inputs_Metric 31'!$D$6:$D$109,MATCH(CONCATENATE(N1136,H1136),'Inputs_Metric 31'!$E$6:$E$109,0)))</f>
        <v>#N/A</v>
      </c>
      <c r="P1136" s="175" t="e">
        <f>IF(M1136="No Mapped Crop","",INDEX('Inputs_Metric 31'!$M$7:$O$26,MATCH(M1136,'Inputs_Metric 31'!$G$7:$G$26,0),MATCH('Inputs_Metric 31'!$H$44,'Inputs_Metric 31'!$M$6:$O$6,0)))</f>
        <v>#N/A</v>
      </c>
      <c r="Q1136" s="184" t="e">
        <f t="shared" si="58"/>
        <v>#N/A</v>
      </c>
      <c r="R1136" s="184" t="e">
        <f t="shared" si="59"/>
        <v>#N/A</v>
      </c>
    </row>
    <row r="1137" spans="3:18" x14ac:dyDescent="0.25">
      <c r="C1137">
        <f t="shared" si="57"/>
        <v>10</v>
      </c>
      <c r="D1137">
        <f>COUNTIF($F$4:F1137,F1137)</f>
        <v>952</v>
      </c>
      <c r="E1137" s="40">
        <f>'Agricultural Data'!C1137</f>
        <v>0</v>
      </c>
      <c r="F1137" s="40">
        <f>'Agricultural Data'!D1137</f>
        <v>0</v>
      </c>
      <c r="G1137" s="40">
        <f>'Agricultural Data'!E1137</f>
        <v>0</v>
      </c>
      <c r="H1137" s="38">
        <f>'Agricultural Data'!F1137</f>
        <v>0</v>
      </c>
      <c r="I1137" s="38">
        <f>'Agricultural Data'!G1137</f>
        <v>0</v>
      </c>
      <c r="J1137" s="38">
        <f>'Agricultural Data'!H1137</f>
        <v>0</v>
      </c>
      <c r="K1137" s="118">
        <f>'Agricultural Data'!I1137</f>
        <v>0</v>
      </c>
      <c r="L1137" s="121">
        <f>'Agricultural Data'!J1137</f>
        <v>0</v>
      </c>
      <c r="M1137" s="120" t="str">
        <f>IF(J1137=0,"No Data",
IF(     OR(   INDEX('Inputs_Metric 31'!$T$6:$T$141,  MATCH($J1137,'Inputs_Metric 31'!$S$6:$S$141,0))  =  "",     INDEX('Inputs_Metric 31'!$T$6:$T$141,MATCH($J1137,'Inputs_Metric 31'!$S$6:$S$141,0))="CDL_Rev"),                 "No Mapped Crop",                  INDEX('Inputs_Metric 31'!$T$6:$T$141,MATCH($J1137,'Inputs_Metric 31'!$S$6:$S$141,0)   )   )
       )</f>
        <v>No Data</v>
      </c>
      <c r="N1137" s="120" t="str">
        <f>IF(J1137=0,"No Data",
IF(   OR(     INDEX('Inputs_Metric 31'!$U$6:$U$141,MATCH($J1137,'Inputs_Metric 31'!$S$6:$S$141,0))="",     INDEX('Inputs_Metric 31'!$U$6:$U$141,MATCH($J1137,'Inputs_Metric 31'!$S$6:$S$141,0))="CDL_Rev"  ),     "No Mapped Crop",INDEX('Inputs_Metric 31'!$U$6:$U$141,MATCH($J1137,'Inputs_Metric 31'!$S$6:$S$141,0))))</f>
        <v>No Data</v>
      </c>
      <c r="O1137" s="102" t="e">
        <f>IF(N1137="No Mapped Crop","",'Inputs_Metric 31'!$H$43*INDEX('Inputs_Metric 31'!$D$6:$D$109,MATCH(CONCATENATE(N1137,H1137),'Inputs_Metric 31'!$E$6:$E$109,0)))</f>
        <v>#N/A</v>
      </c>
      <c r="P1137" s="175" t="e">
        <f>IF(M1137="No Mapped Crop","",INDEX('Inputs_Metric 31'!$M$7:$O$26,MATCH(M1137,'Inputs_Metric 31'!$G$7:$G$26,0),MATCH('Inputs_Metric 31'!$H$44,'Inputs_Metric 31'!$M$6:$O$6,0)))</f>
        <v>#N/A</v>
      </c>
      <c r="Q1137" s="184" t="e">
        <f t="shared" si="58"/>
        <v>#N/A</v>
      </c>
      <c r="R1137" s="184" t="e">
        <f t="shared" si="59"/>
        <v>#N/A</v>
      </c>
    </row>
    <row r="1138" spans="3:18" x14ac:dyDescent="0.25">
      <c r="C1138">
        <f t="shared" si="57"/>
        <v>10</v>
      </c>
      <c r="D1138">
        <f>COUNTIF($F$4:F1138,F1138)</f>
        <v>953</v>
      </c>
      <c r="E1138" s="40">
        <f>'Agricultural Data'!C1138</f>
        <v>0</v>
      </c>
      <c r="F1138" s="40">
        <f>'Agricultural Data'!D1138</f>
        <v>0</v>
      </c>
      <c r="G1138" s="40">
        <f>'Agricultural Data'!E1138</f>
        <v>0</v>
      </c>
      <c r="H1138" s="38">
        <f>'Agricultural Data'!F1138</f>
        <v>0</v>
      </c>
      <c r="I1138" s="38">
        <f>'Agricultural Data'!G1138</f>
        <v>0</v>
      </c>
      <c r="J1138" s="38">
        <f>'Agricultural Data'!H1138</f>
        <v>0</v>
      </c>
      <c r="K1138" s="118">
        <f>'Agricultural Data'!I1138</f>
        <v>0</v>
      </c>
      <c r="L1138" s="121">
        <f>'Agricultural Data'!J1138</f>
        <v>0</v>
      </c>
      <c r="M1138" s="120" t="str">
        <f>IF(J1138=0,"No Data",
IF(     OR(   INDEX('Inputs_Metric 31'!$T$6:$T$141,  MATCH($J1138,'Inputs_Metric 31'!$S$6:$S$141,0))  =  "",     INDEX('Inputs_Metric 31'!$T$6:$T$141,MATCH($J1138,'Inputs_Metric 31'!$S$6:$S$141,0))="CDL_Rev"),                 "No Mapped Crop",                  INDEX('Inputs_Metric 31'!$T$6:$T$141,MATCH($J1138,'Inputs_Metric 31'!$S$6:$S$141,0)   )   )
       )</f>
        <v>No Data</v>
      </c>
      <c r="N1138" s="120" t="str">
        <f>IF(J1138=0,"No Data",
IF(   OR(     INDEX('Inputs_Metric 31'!$U$6:$U$141,MATCH($J1138,'Inputs_Metric 31'!$S$6:$S$141,0))="",     INDEX('Inputs_Metric 31'!$U$6:$U$141,MATCH($J1138,'Inputs_Metric 31'!$S$6:$S$141,0))="CDL_Rev"  ),     "No Mapped Crop",INDEX('Inputs_Metric 31'!$U$6:$U$141,MATCH($J1138,'Inputs_Metric 31'!$S$6:$S$141,0))))</f>
        <v>No Data</v>
      </c>
      <c r="O1138" s="102" t="e">
        <f>IF(N1138="No Mapped Crop","",'Inputs_Metric 31'!$H$43*INDEX('Inputs_Metric 31'!$D$6:$D$109,MATCH(CONCATENATE(N1138,H1138),'Inputs_Metric 31'!$E$6:$E$109,0)))</f>
        <v>#N/A</v>
      </c>
      <c r="P1138" s="175" t="e">
        <f>IF(M1138="No Mapped Crop","",INDEX('Inputs_Metric 31'!$M$7:$O$26,MATCH(M1138,'Inputs_Metric 31'!$G$7:$G$26,0),MATCH('Inputs_Metric 31'!$H$44,'Inputs_Metric 31'!$M$6:$O$6,0)))</f>
        <v>#N/A</v>
      </c>
      <c r="Q1138" s="184" t="e">
        <f t="shared" si="58"/>
        <v>#N/A</v>
      </c>
      <c r="R1138" s="184" t="e">
        <f t="shared" si="59"/>
        <v>#N/A</v>
      </c>
    </row>
    <row r="1139" spans="3:18" x14ac:dyDescent="0.25">
      <c r="C1139">
        <f t="shared" si="57"/>
        <v>10</v>
      </c>
      <c r="D1139">
        <f>COUNTIF($F$4:F1139,F1139)</f>
        <v>954</v>
      </c>
      <c r="E1139" s="40">
        <f>'Agricultural Data'!C1139</f>
        <v>0</v>
      </c>
      <c r="F1139" s="40">
        <f>'Agricultural Data'!D1139</f>
        <v>0</v>
      </c>
      <c r="G1139" s="40">
        <f>'Agricultural Data'!E1139</f>
        <v>0</v>
      </c>
      <c r="H1139" s="38">
        <f>'Agricultural Data'!F1139</f>
        <v>0</v>
      </c>
      <c r="I1139" s="38">
        <f>'Agricultural Data'!G1139</f>
        <v>0</v>
      </c>
      <c r="J1139" s="38">
        <f>'Agricultural Data'!H1139</f>
        <v>0</v>
      </c>
      <c r="K1139" s="118">
        <f>'Agricultural Data'!I1139</f>
        <v>0</v>
      </c>
      <c r="L1139" s="121">
        <f>'Agricultural Data'!J1139</f>
        <v>0</v>
      </c>
      <c r="M1139" s="120" t="str">
        <f>IF(J1139=0,"No Data",
IF(     OR(   INDEX('Inputs_Metric 31'!$T$6:$T$141,  MATCH($J1139,'Inputs_Metric 31'!$S$6:$S$141,0))  =  "",     INDEX('Inputs_Metric 31'!$T$6:$T$141,MATCH($J1139,'Inputs_Metric 31'!$S$6:$S$141,0))="CDL_Rev"),                 "No Mapped Crop",                  INDEX('Inputs_Metric 31'!$T$6:$T$141,MATCH($J1139,'Inputs_Metric 31'!$S$6:$S$141,0)   )   )
       )</f>
        <v>No Data</v>
      </c>
      <c r="N1139" s="120" t="str">
        <f>IF(J1139=0,"No Data",
IF(   OR(     INDEX('Inputs_Metric 31'!$U$6:$U$141,MATCH($J1139,'Inputs_Metric 31'!$S$6:$S$141,0))="",     INDEX('Inputs_Metric 31'!$U$6:$U$141,MATCH($J1139,'Inputs_Metric 31'!$S$6:$S$141,0))="CDL_Rev"  ),     "No Mapped Crop",INDEX('Inputs_Metric 31'!$U$6:$U$141,MATCH($J1139,'Inputs_Metric 31'!$S$6:$S$141,0))))</f>
        <v>No Data</v>
      </c>
      <c r="O1139" s="102" t="e">
        <f>IF(N1139="No Mapped Crop","",'Inputs_Metric 31'!$H$43*INDEX('Inputs_Metric 31'!$D$6:$D$109,MATCH(CONCATENATE(N1139,H1139),'Inputs_Metric 31'!$E$6:$E$109,0)))</f>
        <v>#N/A</v>
      </c>
      <c r="P1139" s="175" t="e">
        <f>IF(M1139="No Mapped Crop","",INDEX('Inputs_Metric 31'!$M$7:$O$26,MATCH(M1139,'Inputs_Metric 31'!$G$7:$G$26,0),MATCH('Inputs_Metric 31'!$H$44,'Inputs_Metric 31'!$M$6:$O$6,0)))</f>
        <v>#N/A</v>
      </c>
      <c r="Q1139" s="184" t="e">
        <f t="shared" si="58"/>
        <v>#N/A</v>
      </c>
      <c r="R1139" s="184" t="e">
        <f t="shared" si="59"/>
        <v>#N/A</v>
      </c>
    </row>
    <row r="1140" spans="3:18" x14ac:dyDescent="0.25">
      <c r="C1140">
        <f t="shared" si="57"/>
        <v>10</v>
      </c>
      <c r="D1140">
        <f>COUNTIF($F$4:F1140,F1140)</f>
        <v>955</v>
      </c>
      <c r="E1140" s="40">
        <f>'Agricultural Data'!C1140</f>
        <v>0</v>
      </c>
      <c r="F1140" s="40">
        <f>'Agricultural Data'!D1140</f>
        <v>0</v>
      </c>
      <c r="G1140" s="40">
        <f>'Agricultural Data'!E1140</f>
        <v>0</v>
      </c>
      <c r="H1140" s="38">
        <f>'Agricultural Data'!F1140</f>
        <v>0</v>
      </c>
      <c r="I1140" s="38">
        <f>'Agricultural Data'!G1140</f>
        <v>0</v>
      </c>
      <c r="J1140" s="38">
        <f>'Agricultural Data'!H1140</f>
        <v>0</v>
      </c>
      <c r="K1140" s="118">
        <f>'Agricultural Data'!I1140</f>
        <v>0</v>
      </c>
      <c r="L1140" s="121">
        <f>'Agricultural Data'!J1140</f>
        <v>0</v>
      </c>
      <c r="M1140" s="120" t="str">
        <f>IF(J1140=0,"No Data",
IF(     OR(   INDEX('Inputs_Metric 31'!$T$6:$T$141,  MATCH($J1140,'Inputs_Metric 31'!$S$6:$S$141,0))  =  "",     INDEX('Inputs_Metric 31'!$T$6:$T$141,MATCH($J1140,'Inputs_Metric 31'!$S$6:$S$141,0))="CDL_Rev"),                 "No Mapped Crop",                  INDEX('Inputs_Metric 31'!$T$6:$T$141,MATCH($J1140,'Inputs_Metric 31'!$S$6:$S$141,0)   )   )
       )</f>
        <v>No Data</v>
      </c>
      <c r="N1140" s="120" t="str">
        <f>IF(J1140=0,"No Data",
IF(   OR(     INDEX('Inputs_Metric 31'!$U$6:$U$141,MATCH($J1140,'Inputs_Metric 31'!$S$6:$S$141,0))="",     INDEX('Inputs_Metric 31'!$U$6:$U$141,MATCH($J1140,'Inputs_Metric 31'!$S$6:$S$141,0))="CDL_Rev"  ),     "No Mapped Crop",INDEX('Inputs_Metric 31'!$U$6:$U$141,MATCH($J1140,'Inputs_Metric 31'!$S$6:$S$141,0))))</f>
        <v>No Data</v>
      </c>
      <c r="O1140" s="102" t="e">
        <f>IF(N1140="No Mapped Crop","",'Inputs_Metric 31'!$H$43*INDEX('Inputs_Metric 31'!$D$6:$D$109,MATCH(CONCATENATE(N1140,H1140),'Inputs_Metric 31'!$E$6:$E$109,0)))</f>
        <v>#N/A</v>
      </c>
      <c r="P1140" s="175" t="e">
        <f>IF(M1140="No Mapped Crop","",INDEX('Inputs_Metric 31'!$M$7:$O$26,MATCH(M1140,'Inputs_Metric 31'!$G$7:$G$26,0),MATCH('Inputs_Metric 31'!$H$44,'Inputs_Metric 31'!$M$6:$O$6,0)))</f>
        <v>#N/A</v>
      </c>
      <c r="Q1140" s="184" t="e">
        <f t="shared" si="58"/>
        <v>#N/A</v>
      </c>
      <c r="R1140" s="184" t="e">
        <f t="shared" si="59"/>
        <v>#N/A</v>
      </c>
    </row>
    <row r="1141" spans="3:18" x14ac:dyDescent="0.25">
      <c r="C1141">
        <f t="shared" si="57"/>
        <v>10</v>
      </c>
      <c r="D1141">
        <f>COUNTIF($F$4:F1141,F1141)</f>
        <v>956</v>
      </c>
      <c r="E1141" s="40">
        <f>'Agricultural Data'!C1141</f>
        <v>0</v>
      </c>
      <c r="F1141" s="40">
        <f>'Agricultural Data'!D1141</f>
        <v>0</v>
      </c>
      <c r="G1141" s="40">
        <f>'Agricultural Data'!E1141</f>
        <v>0</v>
      </c>
      <c r="H1141" s="38">
        <f>'Agricultural Data'!F1141</f>
        <v>0</v>
      </c>
      <c r="I1141" s="38">
        <f>'Agricultural Data'!G1141</f>
        <v>0</v>
      </c>
      <c r="J1141" s="38">
        <f>'Agricultural Data'!H1141</f>
        <v>0</v>
      </c>
      <c r="K1141" s="118">
        <f>'Agricultural Data'!I1141</f>
        <v>0</v>
      </c>
      <c r="L1141" s="121">
        <f>'Agricultural Data'!J1141</f>
        <v>0</v>
      </c>
      <c r="M1141" s="120" t="str">
        <f>IF(J1141=0,"No Data",
IF(     OR(   INDEX('Inputs_Metric 31'!$T$6:$T$141,  MATCH($J1141,'Inputs_Metric 31'!$S$6:$S$141,0))  =  "",     INDEX('Inputs_Metric 31'!$T$6:$T$141,MATCH($J1141,'Inputs_Metric 31'!$S$6:$S$141,0))="CDL_Rev"),                 "No Mapped Crop",                  INDEX('Inputs_Metric 31'!$T$6:$T$141,MATCH($J1141,'Inputs_Metric 31'!$S$6:$S$141,0)   )   )
       )</f>
        <v>No Data</v>
      </c>
      <c r="N1141" s="120" t="str">
        <f>IF(J1141=0,"No Data",
IF(   OR(     INDEX('Inputs_Metric 31'!$U$6:$U$141,MATCH($J1141,'Inputs_Metric 31'!$S$6:$S$141,0))="",     INDEX('Inputs_Metric 31'!$U$6:$U$141,MATCH($J1141,'Inputs_Metric 31'!$S$6:$S$141,0))="CDL_Rev"  ),     "No Mapped Crop",INDEX('Inputs_Metric 31'!$U$6:$U$141,MATCH($J1141,'Inputs_Metric 31'!$S$6:$S$141,0))))</f>
        <v>No Data</v>
      </c>
      <c r="O1141" s="102" t="e">
        <f>IF(N1141="No Mapped Crop","",'Inputs_Metric 31'!$H$43*INDEX('Inputs_Metric 31'!$D$6:$D$109,MATCH(CONCATENATE(N1141,H1141),'Inputs_Metric 31'!$E$6:$E$109,0)))</f>
        <v>#N/A</v>
      </c>
      <c r="P1141" s="175" t="e">
        <f>IF(M1141="No Mapped Crop","",INDEX('Inputs_Metric 31'!$M$7:$O$26,MATCH(M1141,'Inputs_Metric 31'!$G$7:$G$26,0),MATCH('Inputs_Metric 31'!$H$44,'Inputs_Metric 31'!$M$6:$O$6,0)))</f>
        <v>#N/A</v>
      </c>
      <c r="Q1141" s="184" t="e">
        <f t="shared" si="58"/>
        <v>#N/A</v>
      </c>
      <c r="R1141" s="184" t="e">
        <f t="shared" si="59"/>
        <v>#N/A</v>
      </c>
    </row>
    <row r="1142" spans="3:18" x14ac:dyDescent="0.25">
      <c r="C1142">
        <f t="shared" si="57"/>
        <v>10</v>
      </c>
      <c r="D1142">
        <f>COUNTIF($F$4:F1142,F1142)</f>
        <v>957</v>
      </c>
      <c r="E1142" s="40">
        <f>'Agricultural Data'!C1142</f>
        <v>0</v>
      </c>
      <c r="F1142" s="40">
        <f>'Agricultural Data'!D1142</f>
        <v>0</v>
      </c>
      <c r="G1142" s="40">
        <f>'Agricultural Data'!E1142</f>
        <v>0</v>
      </c>
      <c r="H1142" s="38">
        <f>'Agricultural Data'!F1142</f>
        <v>0</v>
      </c>
      <c r="I1142" s="38">
        <f>'Agricultural Data'!G1142</f>
        <v>0</v>
      </c>
      <c r="J1142" s="38">
        <f>'Agricultural Data'!H1142</f>
        <v>0</v>
      </c>
      <c r="K1142" s="118">
        <f>'Agricultural Data'!I1142</f>
        <v>0</v>
      </c>
      <c r="L1142" s="121">
        <f>'Agricultural Data'!J1142</f>
        <v>0</v>
      </c>
      <c r="M1142" s="120" t="str">
        <f>IF(J1142=0,"No Data",
IF(     OR(   INDEX('Inputs_Metric 31'!$T$6:$T$141,  MATCH($J1142,'Inputs_Metric 31'!$S$6:$S$141,0))  =  "",     INDEX('Inputs_Metric 31'!$T$6:$T$141,MATCH($J1142,'Inputs_Metric 31'!$S$6:$S$141,0))="CDL_Rev"),                 "No Mapped Crop",                  INDEX('Inputs_Metric 31'!$T$6:$T$141,MATCH($J1142,'Inputs_Metric 31'!$S$6:$S$141,0)   )   )
       )</f>
        <v>No Data</v>
      </c>
      <c r="N1142" s="120" t="str">
        <f>IF(J1142=0,"No Data",
IF(   OR(     INDEX('Inputs_Metric 31'!$U$6:$U$141,MATCH($J1142,'Inputs_Metric 31'!$S$6:$S$141,0))="",     INDEX('Inputs_Metric 31'!$U$6:$U$141,MATCH($J1142,'Inputs_Metric 31'!$S$6:$S$141,0))="CDL_Rev"  ),     "No Mapped Crop",INDEX('Inputs_Metric 31'!$U$6:$U$141,MATCH($J1142,'Inputs_Metric 31'!$S$6:$S$141,0))))</f>
        <v>No Data</v>
      </c>
      <c r="O1142" s="102" t="e">
        <f>IF(N1142="No Mapped Crop","",'Inputs_Metric 31'!$H$43*INDEX('Inputs_Metric 31'!$D$6:$D$109,MATCH(CONCATENATE(N1142,H1142),'Inputs_Metric 31'!$E$6:$E$109,0)))</f>
        <v>#N/A</v>
      </c>
      <c r="P1142" s="175" t="e">
        <f>IF(M1142="No Mapped Crop","",INDEX('Inputs_Metric 31'!$M$7:$O$26,MATCH(M1142,'Inputs_Metric 31'!$G$7:$G$26,0),MATCH('Inputs_Metric 31'!$H$44,'Inputs_Metric 31'!$M$6:$O$6,0)))</f>
        <v>#N/A</v>
      </c>
      <c r="Q1142" s="184" t="e">
        <f t="shared" si="58"/>
        <v>#N/A</v>
      </c>
      <c r="R1142" s="184" t="e">
        <f t="shared" si="59"/>
        <v>#N/A</v>
      </c>
    </row>
    <row r="1143" spans="3:18" x14ac:dyDescent="0.25">
      <c r="C1143">
        <f t="shared" si="57"/>
        <v>10</v>
      </c>
      <c r="D1143">
        <f>COUNTIF($F$4:F1143,F1143)</f>
        <v>958</v>
      </c>
      <c r="E1143" s="40">
        <f>'Agricultural Data'!C1143</f>
        <v>0</v>
      </c>
      <c r="F1143" s="40">
        <f>'Agricultural Data'!D1143</f>
        <v>0</v>
      </c>
      <c r="G1143" s="40">
        <f>'Agricultural Data'!E1143</f>
        <v>0</v>
      </c>
      <c r="H1143" s="38">
        <f>'Agricultural Data'!F1143</f>
        <v>0</v>
      </c>
      <c r="I1143" s="38">
        <f>'Agricultural Data'!G1143</f>
        <v>0</v>
      </c>
      <c r="J1143" s="38">
        <f>'Agricultural Data'!H1143</f>
        <v>0</v>
      </c>
      <c r="K1143" s="118">
        <f>'Agricultural Data'!I1143</f>
        <v>0</v>
      </c>
      <c r="L1143" s="121">
        <f>'Agricultural Data'!J1143</f>
        <v>0</v>
      </c>
      <c r="M1143" s="120" t="str">
        <f>IF(J1143=0,"No Data",
IF(     OR(   INDEX('Inputs_Metric 31'!$T$6:$T$141,  MATCH($J1143,'Inputs_Metric 31'!$S$6:$S$141,0))  =  "",     INDEX('Inputs_Metric 31'!$T$6:$T$141,MATCH($J1143,'Inputs_Metric 31'!$S$6:$S$141,0))="CDL_Rev"),                 "No Mapped Crop",                  INDEX('Inputs_Metric 31'!$T$6:$T$141,MATCH($J1143,'Inputs_Metric 31'!$S$6:$S$141,0)   )   )
       )</f>
        <v>No Data</v>
      </c>
      <c r="N1143" s="120" t="str">
        <f>IF(J1143=0,"No Data",
IF(   OR(     INDEX('Inputs_Metric 31'!$U$6:$U$141,MATCH($J1143,'Inputs_Metric 31'!$S$6:$S$141,0))="",     INDEX('Inputs_Metric 31'!$U$6:$U$141,MATCH($J1143,'Inputs_Metric 31'!$S$6:$S$141,0))="CDL_Rev"  ),     "No Mapped Crop",INDEX('Inputs_Metric 31'!$U$6:$U$141,MATCH($J1143,'Inputs_Metric 31'!$S$6:$S$141,0))))</f>
        <v>No Data</v>
      </c>
      <c r="O1143" s="102" t="e">
        <f>IF(N1143="No Mapped Crop","",'Inputs_Metric 31'!$H$43*INDEX('Inputs_Metric 31'!$D$6:$D$109,MATCH(CONCATENATE(N1143,H1143),'Inputs_Metric 31'!$E$6:$E$109,0)))</f>
        <v>#N/A</v>
      </c>
      <c r="P1143" s="175" t="e">
        <f>IF(M1143="No Mapped Crop","",INDEX('Inputs_Metric 31'!$M$7:$O$26,MATCH(M1143,'Inputs_Metric 31'!$G$7:$G$26,0),MATCH('Inputs_Metric 31'!$H$44,'Inputs_Metric 31'!$M$6:$O$6,0)))</f>
        <v>#N/A</v>
      </c>
      <c r="Q1143" s="184" t="e">
        <f t="shared" si="58"/>
        <v>#N/A</v>
      </c>
      <c r="R1143" s="184" t="e">
        <f t="shared" si="59"/>
        <v>#N/A</v>
      </c>
    </row>
    <row r="1144" spans="3:18" x14ac:dyDescent="0.25">
      <c r="C1144">
        <f t="shared" si="57"/>
        <v>10</v>
      </c>
      <c r="D1144">
        <f>COUNTIF($F$4:F1144,F1144)</f>
        <v>959</v>
      </c>
      <c r="E1144" s="40">
        <f>'Agricultural Data'!C1144</f>
        <v>0</v>
      </c>
      <c r="F1144" s="40">
        <f>'Agricultural Data'!D1144</f>
        <v>0</v>
      </c>
      <c r="G1144" s="40">
        <f>'Agricultural Data'!E1144</f>
        <v>0</v>
      </c>
      <c r="H1144" s="38">
        <f>'Agricultural Data'!F1144</f>
        <v>0</v>
      </c>
      <c r="I1144" s="38">
        <f>'Agricultural Data'!G1144</f>
        <v>0</v>
      </c>
      <c r="J1144" s="38">
        <f>'Agricultural Data'!H1144</f>
        <v>0</v>
      </c>
      <c r="K1144" s="118">
        <f>'Agricultural Data'!I1144</f>
        <v>0</v>
      </c>
      <c r="L1144" s="121">
        <f>'Agricultural Data'!J1144</f>
        <v>0</v>
      </c>
      <c r="M1144" s="120" t="str">
        <f>IF(J1144=0,"No Data",
IF(     OR(   INDEX('Inputs_Metric 31'!$T$6:$T$141,  MATCH($J1144,'Inputs_Metric 31'!$S$6:$S$141,0))  =  "",     INDEX('Inputs_Metric 31'!$T$6:$T$141,MATCH($J1144,'Inputs_Metric 31'!$S$6:$S$141,0))="CDL_Rev"),                 "No Mapped Crop",                  INDEX('Inputs_Metric 31'!$T$6:$T$141,MATCH($J1144,'Inputs_Metric 31'!$S$6:$S$141,0)   )   )
       )</f>
        <v>No Data</v>
      </c>
      <c r="N1144" s="120" t="str">
        <f>IF(J1144=0,"No Data",
IF(   OR(     INDEX('Inputs_Metric 31'!$U$6:$U$141,MATCH($J1144,'Inputs_Metric 31'!$S$6:$S$141,0))="",     INDEX('Inputs_Metric 31'!$U$6:$U$141,MATCH($J1144,'Inputs_Metric 31'!$S$6:$S$141,0))="CDL_Rev"  ),     "No Mapped Crop",INDEX('Inputs_Metric 31'!$U$6:$U$141,MATCH($J1144,'Inputs_Metric 31'!$S$6:$S$141,0))))</f>
        <v>No Data</v>
      </c>
      <c r="O1144" s="102" t="e">
        <f>IF(N1144="No Mapped Crop","",'Inputs_Metric 31'!$H$43*INDEX('Inputs_Metric 31'!$D$6:$D$109,MATCH(CONCATENATE(N1144,H1144),'Inputs_Metric 31'!$E$6:$E$109,0)))</f>
        <v>#N/A</v>
      </c>
      <c r="P1144" s="175" t="e">
        <f>IF(M1144="No Mapped Crop","",INDEX('Inputs_Metric 31'!$M$7:$O$26,MATCH(M1144,'Inputs_Metric 31'!$G$7:$G$26,0),MATCH('Inputs_Metric 31'!$H$44,'Inputs_Metric 31'!$M$6:$O$6,0)))</f>
        <v>#N/A</v>
      </c>
      <c r="Q1144" s="184" t="e">
        <f t="shared" si="58"/>
        <v>#N/A</v>
      </c>
      <c r="R1144" s="184" t="e">
        <f t="shared" si="59"/>
        <v>#N/A</v>
      </c>
    </row>
    <row r="1145" spans="3:18" x14ac:dyDescent="0.25">
      <c r="C1145">
        <f t="shared" si="57"/>
        <v>10</v>
      </c>
      <c r="D1145">
        <f>COUNTIF($F$4:F1145,F1145)</f>
        <v>960</v>
      </c>
      <c r="E1145" s="40">
        <f>'Agricultural Data'!C1145</f>
        <v>0</v>
      </c>
      <c r="F1145" s="40">
        <f>'Agricultural Data'!D1145</f>
        <v>0</v>
      </c>
      <c r="G1145" s="40">
        <f>'Agricultural Data'!E1145</f>
        <v>0</v>
      </c>
      <c r="H1145" s="38">
        <f>'Agricultural Data'!F1145</f>
        <v>0</v>
      </c>
      <c r="I1145" s="38">
        <f>'Agricultural Data'!G1145</f>
        <v>0</v>
      </c>
      <c r="J1145" s="38">
        <f>'Agricultural Data'!H1145</f>
        <v>0</v>
      </c>
      <c r="K1145" s="118">
        <f>'Agricultural Data'!I1145</f>
        <v>0</v>
      </c>
      <c r="L1145" s="121">
        <f>'Agricultural Data'!J1145</f>
        <v>0</v>
      </c>
      <c r="M1145" s="120" t="str">
        <f>IF(J1145=0,"No Data",
IF(     OR(   INDEX('Inputs_Metric 31'!$T$6:$T$141,  MATCH($J1145,'Inputs_Metric 31'!$S$6:$S$141,0))  =  "",     INDEX('Inputs_Metric 31'!$T$6:$T$141,MATCH($J1145,'Inputs_Metric 31'!$S$6:$S$141,0))="CDL_Rev"),                 "No Mapped Crop",                  INDEX('Inputs_Metric 31'!$T$6:$T$141,MATCH($J1145,'Inputs_Metric 31'!$S$6:$S$141,0)   )   )
       )</f>
        <v>No Data</v>
      </c>
      <c r="N1145" s="120" t="str">
        <f>IF(J1145=0,"No Data",
IF(   OR(     INDEX('Inputs_Metric 31'!$U$6:$U$141,MATCH($J1145,'Inputs_Metric 31'!$S$6:$S$141,0))="",     INDEX('Inputs_Metric 31'!$U$6:$U$141,MATCH($J1145,'Inputs_Metric 31'!$S$6:$S$141,0))="CDL_Rev"  ),     "No Mapped Crop",INDEX('Inputs_Metric 31'!$U$6:$U$141,MATCH($J1145,'Inputs_Metric 31'!$S$6:$S$141,0))))</f>
        <v>No Data</v>
      </c>
      <c r="O1145" s="102" t="e">
        <f>IF(N1145="No Mapped Crop","",'Inputs_Metric 31'!$H$43*INDEX('Inputs_Metric 31'!$D$6:$D$109,MATCH(CONCATENATE(N1145,H1145),'Inputs_Metric 31'!$E$6:$E$109,0)))</f>
        <v>#N/A</v>
      </c>
      <c r="P1145" s="175" t="e">
        <f>IF(M1145="No Mapped Crop","",INDEX('Inputs_Metric 31'!$M$7:$O$26,MATCH(M1145,'Inputs_Metric 31'!$G$7:$G$26,0),MATCH('Inputs_Metric 31'!$H$44,'Inputs_Metric 31'!$M$6:$O$6,0)))</f>
        <v>#N/A</v>
      </c>
      <c r="Q1145" s="184" t="e">
        <f t="shared" si="58"/>
        <v>#N/A</v>
      </c>
      <c r="R1145" s="184" t="e">
        <f t="shared" si="59"/>
        <v>#N/A</v>
      </c>
    </row>
    <row r="1146" spans="3:18" x14ac:dyDescent="0.25">
      <c r="C1146">
        <f t="shared" si="57"/>
        <v>10</v>
      </c>
      <c r="D1146">
        <f>COUNTIF($F$4:F1146,F1146)</f>
        <v>961</v>
      </c>
      <c r="E1146" s="40">
        <f>'Agricultural Data'!C1146</f>
        <v>0</v>
      </c>
      <c r="F1146" s="40">
        <f>'Agricultural Data'!D1146</f>
        <v>0</v>
      </c>
      <c r="G1146" s="40">
        <f>'Agricultural Data'!E1146</f>
        <v>0</v>
      </c>
      <c r="H1146" s="38">
        <f>'Agricultural Data'!F1146</f>
        <v>0</v>
      </c>
      <c r="I1146" s="38">
        <f>'Agricultural Data'!G1146</f>
        <v>0</v>
      </c>
      <c r="J1146" s="38">
        <f>'Agricultural Data'!H1146</f>
        <v>0</v>
      </c>
      <c r="K1146" s="118">
        <f>'Agricultural Data'!I1146</f>
        <v>0</v>
      </c>
      <c r="L1146" s="121">
        <f>'Agricultural Data'!J1146</f>
        <v>0</v>
      </c>
      <c r="M1146" s="120" t="str">
        <f>IF(J1146=0,"No Data",
IF(     OR(   INDEX('Inputs_Metric 31'!$T$6:$T$141,  MATCH($J1146,'Inputs_Metric 31'!$S$6:$S$141,0))  =  "",     INDEX('Inputs_Metric 31'!$T$6:$T$141,MATCH($J1146,'Inputs_Metric 31'!$S$6:$S$141,0))="CDL_Rev"),                 "No Mapped Crop",                  INDEX('Inputs_Metric 31'!$T$6:$T$141,MATCH($J1146,'Inputs_Metric 31'!$S$6:$S$141,0)   )   )
       )</f>
        <v>No Data</v>
      </c>
      <c r="N1146" s="120" t="str">
        <f>IF(J1146=0,"No Data",
IF(   OR(     INDEX('Inputs_Metric 31'!$U$6:$U$141,MATCH($J1146,'Inputs_Metric 31'!$S$6:$S$141,0))="",     INDEX('Inputs_Metric 31'!$U$6:$U$141,MATCH($J1146,'Inputs_Metric 31'!$S$6:$S$141,0))="CDL_Rev"  ),     "No Mapped Crop",INDEX('Inputs_Metric 31'!$U$6:$U$141,MATCH($J1146,'Inputs_Metric 31'!$S$6:$S$141,0))))</f>
        <v>No Data</v>
      </c>
      <c r="O1146" s="102" t="e">
        <f>IF(N1146="No Mapped Crop","",'Inputs_Metric 31'!$H$43*INDEX('Inputs_Metric 31'!$D$6:$D$109,MATCH(CONCATENATE(N1146,H1146),'Inputs_Metric 31'!$E$6:$E$109,0)))</f>
        <v>#N/A</v>
      </c>
      <c r="P1146" s="175" t="e">
        <f>IF(M1146="No Mapped Crop","",INDEX('Inputs_Metric 31'!$M$7:$O$26,MATCH(M1146,'Inputs_Metric 31'!$G$7:$G$26,0),MATCH('Inputs_Metric 31'!$H$44,'Inputs_Metric 31'!$M$6:$O$6,0)))</f>
        <v>#N/A</v>
      </c>
      <c r="Q1146" s="184" t="e">
        <f t="shared" si="58"/>
        <v>#N/A</v>
      </c>
      <c r="R1146" s="184" t="e">
        <f t="shared" si="59"/>
        <v>#N/A</v>
      </c>
    </row>
    <row r="1147" spans="3:18" x14ac:dyDescent="0.25">
      <c r="C1147">
        <f t="shared" si="57"/>
        <v>10</v>
      </c>
      <c r="D1147">
        <f>COUNTIF($F$4:F1147,F1147)</f>
        <v>962</v>
      </c>
      <c r="E1147" s="40">
        <f>'Agricultural Data'!C1147</f>
        <v>0</v>
      </c>
      <c r="F1147" s="40">
        <f>'Agricultural Data'!D1147</f>
        <v>0</v>
      </c>
      <c r="G1147" s="40">
        <f>'Agricultural Data'!E1147</f>
        <v>0</v>
      </c>
      <c r="H1147" s="38">
        <f>'Agricultural Data'!F1147</f>
        <v>0</v>
      </c>
      <c r="I1147" s="38">
        <f>'Agricultural Data'!G1147</f>
        <v>0</v>
      </c>
      <c r="J1147" s="38">
        <f>'Agricultural Data'!H1147</f>
        <v>0</v>
      </c>
      <c r="K1147" s="118">
        <f>'Agricultural Data'!I1147</f>
        <v>0</v>
      </c>
      <c r="L1147" s="121">
        <f>'Agricultural Data'!J1147</f>
        <v>0</v>
      </c>
      <c r="M1147" s="120" t="str">
        <f>IF(J1147=0,"No Data",
IF(     OR(   INDEX('Inputs_Metric 31'!$T$6:$T$141,  MATCH($J1147,'Inputs_Metric 31'!$S$6:$S$141,0))  =  "",     INDEX('Inputs_Metric 31'!$T$6:$T$141,MATCH($J1147,'Inputs_Metric 31'!$S$6:$S$141,0))="CDL_Rev"),                 "No Mapped Crop",                  INDEX('Inputs_Metric 31'!$T$6:$T$141,MATCH($J1147,'Inputs_Metric 31'!$S$6:$S$141,0)   )   )
       )</f>
        <v>No Data</v>
      </c>
      <c r="N1147" s="120" t="str">
        <f>IF(J1147=0,"No Data",
IF(   OR(     INDEX('Inputs_Metric 31'!$U$6:$U$141,MATCH($J1147,'Inputs_Metric 31'!$S$6:$S$141,0))="",     INDEX('Inputs_Metric 31'!$U$6:$U$141,MATCH($J1147,'Inputs_Metric 31'!$S$6:$S$141,0))="CDL_Rev"  ),     "No Mapped Crop",INDEX('Inputs_Metric 31'!$U$6:$U$141,MATCH($J1147,'Inputs_Metric 31'!$S$6:$S$141,0))))</f>
        <v>No Data</v>
      </c>
      <c r="O1147" s="102" t="e">
        <f>IF(N1147="No Mapped Crop","",'Inputs_Metric 31'!$H$43*INDEX('Inputs_Metric 31'!$D$6:$D$109,MATCH(CONCATENATE(N1147,H1147),'Inputs_Metric 31'!$E$6:$E$109,0)))</f>
        <v>#N/A</v>
      </c>
      <c r="P1147" s="175" t="e">
        <f>IF(M1147="No Mapped Crop","",INDEX('Inputs_Metric 31'!$M$7:$O$26,MATCH(M1147,'Inputs_Metric 31'!$G$7:$G$26,0),MATCH('Inputs_Metric 31'!$H$44,'Inputs_Metric 31'!$M$6:$O$6,0)))</f>
        <v>#N/A</v>
      </c>
      <c r="Q1147" s="184" t="e">
        <f t="shared" si="58"/>
        <v>#N/A</v>
      </c>
      <c r="R1147" s="184" t="e">
        <f t="shared" si="59"/>
        <v>#N/A</v>
      </c>
    </row>
    <row r="1148" spans="3:18" x14ac:dyDescent="0.25">
      <c r="C1148">
        <f t="shared" si="57"/>
        <v>10</v>
      </c>
      <c r="D1148">
        <f>COUNTIF($F$4:F1148,F1148)</f>
        <v>963</v>
      </c>
      <c r="E1148" s="40">
        <f>'Agricultural Data'!C1148</f>
        <v>0</v>
      </c>
      <c r="F1148" s="40">
        <f>'Agricultural Data'!D1148</f>
        <v>0</v>
      </c>
      <c r="G1148" s="40">
        <f>'Agricultural Data'!E1148</f>
        <v>0</v>
      </c>
      <c r="H1148" s="38">
        <f>'Agricultural Data'!F1148</f>
        <v>0</v>
      </c>
      <c r="I1148" s="38">
        <f>'Agricultural Data'!G1148</f>
        <v>0</v>
      </c>
      <c r="J1148" s="38">
        <f>'Agricultural Data'!H1148</f>
        <v>0</v>
      </c>
      <c r="K1148" s="118">
        <f>'Agricultural Data'!I1148</f>
        <v>0</v>
      </c>
      <c r="L1148" s="121">
        <f>'Agricultural Data'!J1148</f>
        <v>0</v>
      </c>
      <c r="M1148" s="120" t="str">
        <f>IF(J1148=0,"No Data",
IF(     OR(   INDEX('Inputs_Metric 31'!$T$6:$T$141,  MATCH($J1148,'Inputs_Metric 31'!$S$6:$S$141,0))  =  "",     INDEX('Inputs_Metric 31'!$T$6:$T$141,MATCH($J1148,'Inputs_Metric 31'!$S$6:$S$141,0))="CDL_Rev"),                 "No Mapped Crop",                  INDEX('Inputs_Metric 31'!$T$6:$T$141,MATCH($J1148,'Inputs_Metric 31'!$S$6:$S$141,0)   )   )
       )</f>
        <v>No Data</v>
      </c>
      <c r="N1148" s="120" t="str">
        <f>IF(J1148=0,"No Data",
IF(   OR(     INDEX('Inputs_Metric 31'!$U$6:$U$141,MATCH($J1148,'Inputs_Metric 31'!$S$6:$S$141,0))="",     INDEX('Inputs_Metric 31'!$U$6:$U$141,MATCH($J1148,'Inputs_Metric 31'!$S$6:$S$141,0))="CDL_Rev"  ),     "No Mapped Crop",INDEX('Inputs_Metric 31'!$U$6:$U$141,MATCH($J1148,'Inputs_Metric 31'!$S$6:$S$141,0))))</f>
        <v>No Data</v>
      </c>
      <c r="O1148" s="102" t="e">
        <f>IF(N1148="No Mapped Crop","",'Inputs_Metric 31'!$H$43*INDEX('Inputs_Metric 31'!$D$6:$D$109,MATCH(CONCATENATE(N1148,H1148),'Inputs_Metric 31'!$E$6:$E$109,0)))</f>
        <v>#N/A</v>
      </c>
      <c r="P1148" s="175" t="e">
        <f>IF(M1148="No Mapped Crop","",INDEX('Inputs_Metric 31'!$M$7:$O$26,MATCH(M1148,'Inputs_Metric 31'!$G$7:$G$26,0),MATCH('Inputs_Metric 31'!$H$44,'Inputs_Metric 31'!$M$6:$O$6,0)))</f>
        <v>#N/A</v>
      </c>
      <c r="Q1148" s="184" t="e">
        <f t="shared" si="58"/>
        <v>#N/A</v>
      </c>
      <c r="R1148" s="184" t="e">
        <f t="shared" si="59"/>
        <v>#N/A</v>
      </c>
    </row>
    <row r="1149" spans="3:18" x14ac:dyDescent="0.25">
      <c r="C1149">
        <f t="shared" si="57"/>
        <v>10</v>
      </c>
      <c r="D1149">
        <f>COUNTIF($F$4:F1149,F1149)</f>
        <v>964</v>
      </c>
      <c r="E1149" s="40">
        <f>'Agricultural Data'!C1149</f>
        <v>0</v>
      </c>
      <c r="F1149" s="40">
        <f>'Agricultural Data'!D1149</f>
        <v>0</v>
      </c>
      <c r="G1149" s="40">
        <f>'Agricultural Data'!E1149</f>
        <v>0</v>
      </c>
      <c r="H1149" s="38">
        <f>'Agricultural Data'!F1149</f>
        <v>0</v>
      </c>
      <c r="I1149" s="38">
        <f>'Agricultural Data'!G1149</f>
        <v>0</v>
      </c>
      <c r="J1149" s="38">
        <f>'Agricultural Data'!H1149</f>
        <v>0</v>
      </c>
      <c r="K1149" s="118">
        <f>'Agricultural Data'!I1149</f>
        <v>0</v>
      </c>
      <c r="L1149" s="121">
        <f>'Agricultural Data'!J1149</f>
        <v>0</v>
      </c>
      <c r="M1149" s="120" t="str">
        <f>IF(J1149=0,"No Data",
IF(     OR(   INDEX('Inputs_Metric 31'!$T$6:$T$141,  MATCH($J1149,'Inputs_Metric 31'!$S$6:$S$141,0))  =  "",     INDEX('Inputs_Metric 31'!$T$6:$T$141,MATCH($J1149,'Inputs_Metric 31'!$S$6:$S$141,0))="CDL_Rev"),                 "No Mapped Crop",                  INDEX('Inputs_Metric 31'!$T$6:$T$141,MATCH($J1149,'Inputs_Metric 31'!$S$6:$S$141,0)   )   )
       )</f>
        <v>No Data</v>
      </c>
      <c r="N1149" s="120" t="str">
        <f>IF(J1149=0,"No Data",
IF(   OR(     INDEX('Inputs_Metric 31'!$U$6:$U$141,MATCH($J1149,'Inputs_Metric 31'!$S$6:$S$141,0))="",     INDEX('Inputs_Metric 31'!$U$6:$U$141,MATCH($J1149,'Inputs_Metric 31'!$S$6:$S$141,0))="CDL_Rev"  ),     "No Mapped Crop",INDEX('Inputs_Metric 31'!$U$6:$U$141,MATCH($J1149,'Inputs_Metric 31'!$S$6:$S$141,0))))</f>
        <v>No Data</v>
      </c>
      <c r="O1149" s="102" t="e">
        <f>IF(N1149="No Mapped Crop","",'Inputs_Metric 31'!$H$43*INDEX('Inputs_Metric 31'!$D$6:$D$109,MATCH(CONCATENATE(N1149,H1149),'Inputs_Metric 31'!$E$6:$E$109,0)))</f>
        <v>#N/A</v>
      </c>
      <c r="P1149" s="175" t="e">
        <f>IF(M1149="No Mapped Crop","",INDEX('Inputs_Metric 31'!$M$7:$O$26,MATCH(M1149,'Inputs_Metric 31'!$G$7:$G$26,0),MATCH('Inputs_Metric 31'!$H$44,'Inputs_Metric 31'!$M$6:$O$6,0)))</f>
        <v>#N/A</v>
      </c>
      <c r="Q1149" s="184" t="e">
        <f t="shared" si="58"/>
        <v>#N/A</v>
      </c>
      <c r="R1149" s="184" t="e">
        <f t="shared" si="59"/>
        <v>#N/A</v>
      </c>
    </row>
    <row r="1150" spans="3:18" x14ac:dyDescent="0.25">
      <c r="C1150">
        <f t="shared" si="57"/>
        <v>10</v>
      </c>
      <c r="D1150">
        <f>COUNTIF($F$4:F1150,F1150)</f>
        <v>965</v>
      </c>
      <c r="E1150" s="40">
        <f>'Agricultural Data'!C1150</f>
        <v>0</v>
      </c>
      <c r="F1150" s="40">
        <f>'Agricultural Data'!D1150</f>
        <v>0</v>
      </c>
      <c r="G1150" s="40">
        <f>'Agricultural Data'!E1150</f>
        <v>0</v>
      </c>
      <c r="H1150" s="38">
        <f>'Agricultural Data'!F1150</f>
        <v>0</v>
      </c>
      <c r="I1150" s="38">
        <f>'Agricultural Data'!G1150</f>
        <v>0</v>
      </c>
      <c r="J1150" s="38">
        <f>'Agricultural Data'!H1150</f>
        <v>0</v>
      </c>
      <c r="K1150" s="118">
        <f>'Agricultural Data'!I1150</f>
        <v>0</v>
      </c>
      <c r="L1150" s="121">
        <f>'Agricultural Data'!J1150</f>
        <v>0</v>
      </c>
      <c r="M1150" s="120" t="str">
        <f>IF(J1150=0,"No Data",
IF(     OR(   INDEX('Inputs_Metric 31'!$T$6:$T$141,  MATCH($J1150,'Inputs_Metric 31'!$S$6:$S$141,0))  =  "",     INDEX('Inputs_Metric 31'!$T$6:$T$141,MATCH($J1150,'Inputs_Metric 31'!$S$6:$S$141,0))="CDL_Rev"),                 "No Mapped Crop",                  INDEX('Inputs_Metric 31'!$T$6:$T$141,MATCH($J1150,'Inputs_Metric 31'!$S$6:$S$141,0)   )   )
       )</f>
        <v>No Data</v>
      </c>
      <c r="N1150" s="120" t="str">
        <f>IF(J1150=0,"No Data",
IF(   OR(     INDEX('Inputs_Metric 31'!$U$6:$U$141,MATCH($J1150,'Inputs_Metric 31'!$S$6:$S$141,0))="",     INDEX('Inputs_Metric 31'!$U$6:$U$141,MATCH($J1150,'Inputs_Metric 31'!$S$6:$S$141,0))="CDL_Rev"  ),     "No Mapped Crop",INDEX('Inputs_Metric 31'!$U$6:$U$141,MATCH($J1150,'Inputs_Metric 31'!$S$6:$S$141,0))))</f>
        <v>No Data</v>
      </c>
      <c r="O1150" s="102" t="e">
        <f>IF(N1150="No Mapped Crop","",'Inputs_Metric 31'!$H$43*INDEX('Inputs_Metric 31'!$D$6:$D$109,MATCH(CONCATENATE(N1150,H1150),'Inputs_Metric 31'!$E$6:$E$109,0)))</f>
        <v>#N/A</v>
      </c>
      <c r="P1150" s="175" t="e">
        <f>IF(M1150="No Mapped Crop","",INDEX('Inputs_Metric 31'!$M$7:$O$26,MATCH(M1150,'Inputs_Metric 31'!$G$7:$G$26,0),MATCH('Inputs_Metric 31'!$H$44,'Inputs_Metric 31'!$M$6:$O$6,0)))</f>
        <v>#N/A</v>
      </c>
      <c r="Q1150" s="184" t="e">
        <f t="shared" si="58"/>
        <v>#N/A</v>
      </c>
      <c r="R1150" s="184" t="e">
        <f t="shared" si="59"/>
        <v>#N/A</v>
      </c>
    </row>
    <row r="1151" spans="3:18" x14ac:dyDescent="0.25">
      <c r="C1151">
        <f t="shared" si="57"/>
        <v>10</v>
      </c>
      <c r="D1151">
        <f>COUNTIF($F$4:F1151,F1151)</f>
        <v>966</v>
      </c>
      <c r="E1151" s="40">
        <f>'Agricultural Data'!C1151</f>
        <v>0</v>
      </c>
      <c r="F1151" s="40">
        <f>'Agricultural Data'!D1151</f>
        <v>0</v>
      </c>
      <c r="G1151" s="40">
        <f>'Agricultural Data'!E1151</f>
        <v>0</v>
      </c>
      <c r="H1151" s="38">
        <f>'Agricultural Data'!F1151</f>
        <v>0</v>
      </c>
      <c r="I1151" s="38">
        <f>'Agricultural Data'!G1151</f>
        <v>0</v>
      </c>
      <c r="J1151" s="38">
        <f>'Agricultural Data'!H1151</f>
        <v>0</v>
      </c>
      <c r="K1151" s="118">
        <f>'Agricultural Data'!I1151</f>
        <v>0</v>
      </c>
      <c r="L1151" s="121">
        <f>'Agricultural Data'!J1151</f>
        <v>0</v>
      </c>
      <c r="M1151" s="120" t="str">
        <f>IF(J1151=0,"No Data",
IF(     OR(   INDEX('Inputs_Metric 31'!$T$6:$T$141,  MATCH($J1151,'Inputs_Metric 31'!$S$6:$S$141,0))  =  "",     INDEX('Inputs_Metric 31'!$T$6:$T$141,MATCH($J1151,'Inputs_Metric 31'!$S$6:$S$141,0))="CDL_Rev"),                 "No Mapped Crop",                  INDEX('Inputs_Metric 31'!$T$6:$T$141,MATCH($J1151,'Inputs_Metric 31'!$S$6:$S$141,0)   )   )
       )</f>
        <v>No Data</v>
      </c>
      <c r="N1151" s="120" t="str">
        <f>IF(J1151=0,"No Data",
IF(   OR(     INDEX('Inputs_Metric 31'!$U$6:$U$141,MATCH($J1151,'Inputs_Metric 31'!$S$6:$S$141,0))="",     INDEX('Inputs_Metric 31'!$U$6:$U$141,MATCH($J1151,'Inputs_Metric 31'!$S$6:$S$141,0))="CDL_Rev"  ),     "No Mapped Crop",INDEX('Inputs_Metric 31'!$U$6:$U$141,MATCH($J1151,'Inputs_Metric 31'!$S$6:$S$141,0))))</f>
        <v>No Data</v>
      </c>
      <c r="O1151" s="102" t="e">
        <f>IF(N1151="No Mapped Crop","",'Inputs_Metric 31'!$H$43*INDEX('Inputs_Metric 31'!$D$6:$D$109,MATCH(CONCATENATE(N1151,H1151),'Inputs_Metric 31'!$E$6:$E$109,0)))</f>
        <v>#N/A</v>
      </c>
      <c r="P1151" s="175" t="e">
        <f>IF(M1151="No Mapped Crop","",INDEX('Inputs_Metric 31'!$M$7:$O$26,MATCH(M1151,'Inputs_Metric 31'!$G$7:$G$26,0),MATCH('Inputs_Metric 31'!$H$44,'Inputs_Metric 31'!$M$6:$O$6,0)))</f>
        <v>#N/A</v>
      </c>
      <c r="Q1151" s="184" t="e">
        <f t="shared" si="58"/>
        <v>#N/A</v>
      </c>
      <c r="R1151" s="184" t="e">
        <f t="shared" si="59"/>
        <v>#N/A</v>
      </c>
    </row>
    <row r="1152" spans="3:18" x14ac:dyDescent="0.25">
      <c r="C1152">
        <f t="shared" si="57"/>
        <v>10</v>
      </c>
      <c r="D1152">
        <f>COUNTIF($F$4:F1152,F1152)</f>
        <v>967</v>
      </c>
      <c r="E1152" s="40">
        <f>'Agricultural Data'!C1152</f>
        <v>0</v>
      </c>
      <c r="F1152" s="40">
        <f>'Agricultural Data'!D1152</f>
        <v>0</v>
      </c>
      <c r="G1152" s="40">
        <f>'Agricultural Data'!E1152</f>
        <v>0</v>
      </c>
      <c r="H1152" s="38">
        <f>'Agricultural Data'!F1152</f>
        <v>0</v>
      </c>
      <c r="I1152" s="38">
        <f>'Agricultural Data'!G1152</f>
        <v>0</v>
      </c>
      <c r="J1152" s="38">
        <f>'Agricultural Data'!H1152</f>
        <v>0</v>
      </c>
      <c r="K1152" s="118">
        <f>'Agricultural Data'!I1152</f>
        <v>0</v>
      </c>
      <c r="L1152" s="121">
        <f>'Agricultural Data'!J1152</f>
        <v>0</v>
      </c>
      <c r="M1152" s="120" t="str">
        <f>IF(J1152=0,"No Data",
IF(     OR(   INDEX('Inputs_Metric 31'!$T$6:$T$141,  MATCH($J1152,'Inputs_Metric 31'!$S$6:$S$141,0))  =  "",     INDEX('Inputs_Metric 31'!$T$6:$T$141,MATCH($J1152,'Inputs_Metric 31'!$S$6:$S$141,0))="CDL_Rev"),                 "No Mapped Crop",                  INDEX('Inputs_Metric 31'!$T$6:$T$141,MATCH($J1152,'Inputs_Metric 31'!$S$6:$S$141,0)   )   )
       )</f>
        <v>No Data</v>
      </c>
      <c r="N1152" s="120" t="str">
        <f>IF(J1152=0,"No Data",
IF(   OR(     INDEX('Inputs_Metric 31'!$U$6:$U$141,MATCH($J1152,'Inputs_Metric 31'!$S$6:$S$141,0))="",     INDEX('Inputs_Metric 31'!$U$6:$U$141,MATCH($J1152,'Inputs_Metric 31'!$S$6:$S$141,0))="CDL_Rev"  ),     "No Mapped Crop",INDEX('Inputs_Metric 31'!$U$6:$U$141,MATCH($J1152,'Inputs_Metric 31'!$S$6:$S$141,0))))</f>
        <v>No Data</v>
      </c>
      <c r="O1152" s="102" t="e">
        <f>IF(N1152="No Mapped Crop","",'Inputs_Metric 31'!$H$43*INDEX('Inputs_Metric 31'!$D$6:$D$109,MATCH(CONCATENATE(N1152,H1152),'Inputs_Metric 31'!$E$6:$E$109,0)))</f>
        <v>#N/A</v>
      </c>
      <c r="P1152" s="175" t="e">
        <f>IF(M1152="No Mapped Crop","",INDEX('Inputs_Metric 31'!$M$7:$O$26,MATCH(M1152,'Inputs_Metric 31'!$G$7:$G$26,0),MATCH('Inputs_Metric 31'!$H$44,'Inputs_Metric 31'!$M$6:$O$6,0)))</f>
        <v>#N/A</v>
      </c>
      <c r="Q1152" s="184" t="e">
        <f t="shared" si="58"/>
        <v>#N/A</v>
      </c>
      <c r="R1152" s="184" t="e">
        <f t="shared" si="59"/>
        <v>#N/A</v>
      </c>
    </row>
    <row r="1153" spans="3:18" x14ac:dyDescent="0.25">
      <c r="C1153">
        <f t="shared" si="57"/>
        <v>10</v>
      </c>
      <c r="D1153">
        <f>COUNTIF($F$4:F1153,F1153)</f>
        <v>968</v>
      </c>
      <c r="E1153" s="40">
        <f>'Agricultural Data'!C1153</f>
        <v>0</v>
      </c>
      <c r="F1153" s="40">
        <f>'Agricultural Data'!D1153</f>
        <v>0</v>
      </c>
      <c r="G1153" s="40">
        <f>'Agricultural Data'!E1153</f>
        <v>0</v>
      </c>
      <c r="H1153" s="38">
        <f>'Agricultural Data'!F1153</f>
        <v>0</v>
      </c>
      <c r="I1153" s="38">
        <f>'Agricultural Data'!G1153</f>
        <v>0</v>
      </c>
      <c r="J1153" s="38">
        <f>'Agricultural Data'!H1153</f>
        <v>0</v>
      </c>
      <c r="K1153" s="118">
        <f>'Agricultural Data'!I1153</f>
        <v>0</v>
      </c>
      <c r="L1153" s="121">
        <f>'Agricultural Data'!J1153</f>
        <v>0</v>
      </c>
      <c r="M1153" s="120" t="str">
        <f>IF(J1153=0,"No Data",
IF(     OR(   INDEX('Inputs_Metric 31'!$T$6:$T$141,  MATCH($J1153,'Inputs_Metric 31'!$S$6:$S$141,0))  =  "",     INDEX('Inputs_Metric 31'!$T$6:$T$141,MATCH($J1153,'Inputs_Metric 31'!$S$6:$S$141,0))="CDL_Rev"),                 "No Mapped Crop",                  INDEX('Inputs_Metric 31'!$T$6:$T$141,MATCH($J1153,'Inputs_Metric 31'!$S$6:$S$141,0)   )   )
       )</f>
        <v>No Data</v>
      </c>
      <c r="N1153" s="120" t="str">
        <f>IF(J1153=0,"No Data",
IF(   OR(     INDEX('Inputs_Metric 31'!$U$6:$U$141,MATCH($J1153,'Inputs_Metric 31'!$S$6:$S$141,0))="",     INDEX('Inputs_Metric 31'!$U$6:$U$141,MATCH($J1153,'Inputs_Metric 31'!$S$6:$S$141,0))="CDL_Rev"  ),     "No Mapped Crop",INDEX('Inputs_Metric 31'!$U$6:$U$141,MATCH($J1153,'Inputs_Metric 31'!$S$6:$S$141,0))))</f>
        <v>No Data</v>
      </c>
      <c r="O1153" s="102" t="e">
        <f>IF(N1153="No Mapped Crop","",'Inputs_Metric 31'!$H$43*INDEX('Inputs_Metric 31'!$D$6:$D$109,MATCH(CONCATENATE(N1153,H1153),'Inputs_Metric 31'!$E$6:$E$109,0)))</f>
        <v>#N/A</v>
      </c>
      <c r="P1153" s="175" t="e">
        <f>IF(M1153="No Mapped Crop","",INDEX('Inputs_Metric 31'!$M$7:$O$26,MATCH(M1153,'Inputs_Metric 31'!$G$7:$G$26,0),MATCH('Inputs_Metric 31'!$H$44,'Inputs_Metric 31'!$M$6:$O$6,0)))</f>
        <v>#N/A</v>
      </c>
      <c r="Q1153" s="184" t="e">
        <f t="shared" si="58"/>
        <v>#N/A</v>
      </c>
      <c r="R1153" s="184" t="e">
        <f t="shared" si="59"/>
        <v>#N/A</v>
      </c>
    </row>
    <row r="1154" spans="3:18" x14ac:dyDescent="0.25">
      <c r="C1154">
        <f t="shared" si="57"/>
        <v>10</v>
      </c>
      <c r="D1154">
        <f>COUNTIF($F$4:F1154,F1154)</f>
        <v>969</v>
      </c>
      <c r="E1154" s="40">
        <f>'Agricultural Data'!C1154</f>
        <v>0</v>
      </c>
      <c r="F1154" s="40">
        <f>'Agricultural Data'!D1154</f>
        <v>0</v>
      </c>
      <c r="G1154" s="40">
        <f>'Agricultural Data'!E1154</f>
        <v>0</v>
      </c>
      <c r="H1154" s="38">
        <f>'Agricultural Data'!F1154</f>
        <v>0</v>
      </c>
      <c r="I1154" s="38">
        <f>'Agricultural Data'!G1154</f>
        <v>0</v>
      </c>
      <c r="J1154" s="38">
        <f>'Agricultural Data'!H1154</f>
        <v>0</v>
      </c>
      <c r="K1154" s="118">
        <f>'Agricultural Data'!I1154</f>
        <v>0</v>
      </c>
      <c r="L1154" s="121">
        <f>'Agricultural Data'!J1154</f>
        <v>0</v>
      </c>
      <c r="M1154" s="120" t="str">
        <f>IF(J1154=0,"No Data",
IF(     OR(   INDEX('Inputs_Metric 31'!$T$6:$T$141,  MATCH($J1154,'Inputs_Metric 31'!$S$6:$S$141,0))  =  "",     INDEX('Inputs_Metric 31'!$T$6:$T$141,MATCH($J1154,'Inputs_Metric 31'!$S$6:$S$141,0))="CDL_Rev"),                 "No Mapped Crop",                  INDEX('Inputs_Metric 31'!$T$6:$T$141,MATCH($J1154,'Inputs_Metric 31'!$S$6:$S$141,0)   )   )
       )</f>
        <v>No Data</v>
      </c>
      <c r="N1154" s="120" t="str">
        <f>IF(J1154=0,"No Data",
IF(   OR(     INDEX('Inputs_Metric 31'!$U$6:$U$141,MATCH($J1154,'Inputs_Metric 31'!$S$6:$S$141,0))="",     INDEX('Inputs_Metric 31'!$U$6:$U$141,MATCH($J1154,'Inputs_Metric 31'!$S$6:$S$141,0))="CDL_Rev"  ),     "No Mapped Crop",INDEX('Inputs_Metric 31'!$U$6:$U$141,MATCH($J1154,'Inputs_Metric 31'!$S$6:$S$141,0))))</f>
        <v>No Data</v>
      </c>
      <c r="O1154" s="102" t="e">
        <f>IF(N1154="No Mapped Crop","",'Inputs_Metric 31'!$H$43*INDEX('Inputs_Metric 31'!$D$6:$D$109,MATCH(CONCATENATE(N1154,H1154),'Inputs_Metric 31'!$E$6:$E$109,0)))</f>
        <v>#N/A</v>
      </c>
      <c r="P1154" s="175" t="e">
        <f>IF(M1154="No Mapped Crop","",INDEX('Inputs_Metric 31'!$M$7:$O$26,MATCH(M1154,'Inputs_Metric 31'!$G$7:$G$26,0),MATCH('Inputs_Metric 31'!$H$44,'Inputs_Metric 31'!$M$6:$O$6,0)))</f>
        <v>#N/A</v>
      </c>
      <c r="Q1154" s="184" t="e">
        <f t="shared" si="58"/>
        <v>#N/A</v>
      </c>
      <c r="R1154" s="184" t="e">
        <f t="shared" si="59"/>
        <v>#N/A</v>
      </c>
    </row>
    <row r="1155" spans="3:18" x14ac:dyDescent="0.25">
      <c r="C1155">
        <f t="shared" si="57"/>
        <v>10</v>
      </c>
      <c r="D1155">
        <f>COUNTIF($F$4:F1155,F1155)</f>
        <v>970</v>
      </c>
      <c r="E1155" s="40">
        <f>'Agricultural Data'!C1155</f>
        <v>0</v>
      </c>
      <c r="F1155" s="40">
        <f>'Agricultural Data'!D1155</f>
        <v>0</v>
      </c>
      <c r="G1155" s="40">
        <f>'Agricultural Data'!E1155</f>
        <v>0</v>
      </c>
      <c r="H1155" s="38">
        <f>'Agricultural Data'!F1155</f>
        <v>0</v>
      </c>
      <c r="I1155" s="38">
        <f>'Agricultural Data'!G1155</f>
        <v>0</v>
      </c>
      <c r="J1155" s="38">
        <f>'Agricultural Data'!H1155</f>
        <v>0</v>
      </c>
      <c r="K1155" s="118">
        <f>'Agricultural Data'!I1155</f>
        <v>0</v>
      </c>
      <c r="L1155" s="121">
        <f>'Agricultural Data'!J1155</f>
        <v>0</v>
      </c>
      <c r="M1155" s="120" t="str">
        <f>IF(J1155=0,"No Data",
IF(     OR(   INDEX('Inputs_Metric 31'!$T$6:$T$141,  MATCH($J1155,'Inputs_Metric 31'!$S$6:$S$141,0))  =  "",     INDEX('Inputs_Metric 31'!$T$6:$T$141,MATCH($J1155,'Inputs_Metric 31'!$S$6:$S$141,0))="CDL_Rev"),                 "No Mapped Crop",                  INDEX('Inputs_Metric 31'!$T$6:$T$141,MATCH($J1155,'Inputs_Metric 31'!$S$6:$S$141,0)   )   )
       )</f>
        <v>No Data</v>
      </c>
      <c r="N1155" s="120" t="str">
        <f>IF(J1155=0,"No Data",
IF(   OR(     INDEX('Inputs_Metric 31'!$U$6:$U$141,MATCH($J1155,'Inputs_Metric 31'!$S$6:$S$141,0))="",     INDEX('Inputs_Metric 31'!$U$6:$U$141,MATCH($J1155,'Inputs_Metric 31'!$S$6:$S$141,0))="CDL_Rev"  ),     "No Mapped Crop",INDEX('Inputs_Metric 31'!$U$6:$U$141,MATCH($J1155,'Inputs_Metric 31'!$S$6:$S$141,0))))</f>
        <v>No Data</v>
      </c>
      <c r="O1155" s="102" t="e">
        <f>IF(N1155="No Mapped Crop","",'Inputs_Metric 31'!$H$43*INDEX('Inputs_Metric 31'!$D$6:$D$109,MATCH(CONCATENATE(N1155,H1155),'Inputs_Metric 31'!$E$6:$E$109,0)))</f>
        <v>#N/A</v>
      </c>
      <c r="P1155" s="175" t="e">
        <f>IF(M1155="No Mapped Crop","",INDEX('Inputs_Metric 31'!$M$7:$O$26,MATCH(M1155,'Inputs_Metric 31'!$G$7:$G$26,0),MATCH('Inputs_Metric 31'!$H$44,'Inputs_Metric 31'!$M$6:$O$6,0)))</f>
        <v>#N/A</v>
      </c>
      <c r="Q1155" s="184" t="e">
        <f t="shared" si="58"/>
        <v>#N/A</v>
      </c>
      <c r="R1155" s="184" t="e">
        <f t="shared" si="59"/>
        <v>#N/A</v>
      </c>
    </row>
    <row r="1156" spans="3:18" x14ac:dyDescent="0.25">
      <c r="C1156">
        <f t="shared" si="57"/>
        <v>10</v>
      </c>
      <c r="D1156">
        <f>COUNTIF($F$4:F1156,F1156)</f>
        <v>971</v>
      </c>
      <c r="E1156" s="40">
        <f>'Agricultural Data'!C1156</f>
        <v>0</v>
      </c>
      <c r="F1156" s="40">
        <f>'Agricultural Data'!D1156</f>
        <v>0</v>
      </c>
      <c r="G1156" s="40">
        <f>'Agricultural Data'!E1156</f>
        <v>0</v>
      </c>
      <c r="H1156" s="38">
        <f>'Agricultural Data'!F1156</f>
        <v>0</v>
      </c>
      <c r="I1156" s="38">
        <f>'Agricultural Data'!G1156</f>
        <v>0</v>
      </c>
      <c r="J1156" s="38">
        <f>'Agricultural Data'!H1156</f>
        <v>0</v>
      </c>
      <c r="K1156" s="118">
        <f>'Agricultural Data'!I1156</f>
        <v>0</v>
      </c>
      <c r="L1156" s="121">
        <f>'Agricultural Data'!J1156</f>
        <v>0</v>
      </c>
      <c r="M1156" s="120" t="str">
        <f>IF(J1156=0,"No Data",
IF(     OR(   INDEX('Inputs_Metric 31'!$T$6:$T$141,  MATCH($J1156,'Inputs_Metric 31'!$S$6:$S$141,0))  =  "",     INDEX('Inputs_Metric 31'!$T$6:$T$141,MATCH($J1156,'Inputs_Metric 31'!$S$6:$S$141,0))="CDL_Rev"),                 "No Mapped Crop",                  INDEX('Inputs_Metric 31'!$T$6:$T$141,MATCH($J1156,'Inputs_Metric 31'!$S$6:$S$141,0)   )   )
       )</f>
        <v>No Data</v>
      </c>
      <c r="N1156" s="120" t="str">
        <f>IF(J1156=0,"No Data",
IF(   OR(     INDEX('Inputs_Metric 31'!$U$6:$U$141,MATCH($J1156,'Inputs_Metric 31'!$S$6:$S$141,0))="",     INDEX('Inputs_Metric 31'!$U$6:$U$141,MATCH($J1156,'Inputs_Metric 31'!$S$6:$S$141,0))="CDL_Rev"  ),     "No Mapped Crop",INDEX('Inputs_Metric 31'!$U$6:$U$141,MATCH($J1156,'Inputs_Metric 31'!$S$6:$S$141,0))))</f>
        <v>No Data</v>
      </c>
      <c r="O1156" s="102" t="e">
        <f>IF(N1156="No Mapped Crop","",'Inputs_Metric 31'!$H$43*INDEX('Inputs_Metric 31'!$D$6:$D$109,MATCH(CONCATENATE(N1156,H1156),'Inputs_Metric 31'!$E$6:$E$109,0)))</f>
        <v>#N/A</v>
      </c>
      <c r="P1156" s="175" t="e">
        <f>IF(M1156="No Mapped Crop","",INDEX('Inputs_Metric 31'!$M$7:$O$26,MATCH(M1156,'Inputs_Metric 31'!$G$7:$G$26,0),MATCH('Inputs_Metric 31'!$H$44,'Inputs_Metric 31'!$M$6:$O$6,0)))</f>
        <v>#N/A</v>
      </c>
      <c r="Q1156" s="184" t="e">
        <f t="shared" si="58"/>
        <v>#N/A</v>
      </c>
      <c r="R1156" s="184" t="e">
        <f t="shared" si="59"/>
        <v>#N/A</v>
      </c>
    </row>
    <row r="1157" spans="3:18" x14ac:dyDescent="0.25">
      <c r="C1157">
        <f t="shared" si="57"/>
        <v>10</v>
      </c>
      <c r="D1157">
        <f>COUNTIF($F$4:F1157,F1157)</f>
        <v>972</v>
      </c>
      <c r="E1157" s="40">
        <f>'Agricultural Data'!C1157</f>
        <v>0</v>
      </c>
      <c r="F1157" s="40">
        <f>'Agricultural Data'!D1157</f>
        <v>0</v>
      </c>
      <c r="G1157" s="40">
        <f>'Agricultural Data'!E1157</f>
        <v>0</v>
      </c>
      <c r="H1157" s="38">
        <f>'Agricultural Data'!F1157</f>
        <v>0</v>
      </c>
      <c r="I1157" s="38">
        <f>'Agricultural Data'!G1157</f>
        <v>0</v>
      </c>
      <c r="J1157" s="38">
        <f>'Agricultural Data'!H1157</f>
        <v>0</v>
      </c>
      <c r="K1157" s="118">
        <f>'Agricultural Data'!I1157</f>
        <v>0</v>
      </c>
      <c r="L1157" s="121">
        <f>'Agricultural Data'!J1157</f>
        <v>0</v>
      </c>
      <c r="M1157" s="120" t="str">
        <f>IF(J1157=0,"No Data",
IF(     OR(   INDEX('Inputs_Metric 31'!$T$6:$T$141,  MATCH($J1157,'Inputs_Metric 31'!$S$6:$S$141,0))  =  "",     INDEX('Inputs_Metric 31'!$T$6:$T$141,MATCH($J1157,'Inputs_Metric 31'!$S$6:$S$141,0))="CDL_Rev"),                 "No Mapped Crop",                  INDEX('Inputs_Metric 31'!$T$6:$T$141,MATCH($J1157,'Inputs_Metric 31'!$S$6:$S$141,0)   )   )
       )</f>
        <v>No Data</v>
      </c>
      <c r="N1157" s="120" t="str">
        <f>IF(J1157=0,"No Data",
IF(   OR(     INDEX('Inputs_Metric 31'!$U$6:$U$141,MATCH($J1157,'Inputs_Metric 31'!$S$6:$S$141,0))="",     INDEX('Inputs_Metric 31'!$U$6:$U$141,MATCH($J1157,'Inputs_Metric 31'!$S$6:$S$141,0))="CDL_Rev"  ),     "No Mapped Crop",INDEX('Inputs_Metric 31'!$U$6:$U$141,MATCH($J1157,'Inputs_Metric 31'!$S$6:$S$141,0))))</f>
        <v>No Data</v>
      </c>
      <c r="O1157" s="102" t="e">
        <f>IF(N1157="No Mapped Crop","",'Inputs_Metric 31'!$H$43*INDEX('Inputs_Metric 31'!$D$6:$D$109,MATCH(CONCATENATE(N1157,H1157),'Inputs_Metric 31'!$E$6:$E$109,0)))</f>
        <v>#N/A</v>
      </c>
      <c r="P1157" s="175" t="e">
        <f>IF(M1157="No Mapped Crop","",INDEX('Inputs_Metric 31'!$M$7:$O$26,MATCH(M1157,'Inputs_Metric 31'!$G$7:$G$26,0),MATCH('Inputs_Metric 31'!$H$44,'Inputs_Metric 31'!$M$6:$O$6,0)))</f>
        <v>#N/A</v>
      </c>
      <c r="Q1157" s="184" t="e">
        <f t="shared" si="58"/>
        <v>#N/A</v>
      </c>
      <c r="R1157" s="184" t="e">
        <f t="shared" si="59"/>
        <v>#N/A</v>
      </c>
    </row>
    <row r="1158" spans="3:18" x14ac:dyDescent="0.25">
      <c r="C1158">
        <f t="shared" si="57"/>
        <v>10</v>
      </c>
      <c r="D1158">
        <f>COUNTIF($F$4:F1158,F1158)</f>
        <v>973</v>
      </c>
      <c r="E1158" s="40">
        <f>'Agricultural Data'!C1158</f>
        <v>0</v>
      </c>
      <c r="F1158" s="40">
        <f>'Agricultural Data'!D1158</f>
        <v>0</v>
      </c>
      <c r="G1158" s="40">
        <f>'Agricultural Data'!E1158</f>
        <v>0</v>
      </c>
      <c r="H1158" s="38">
        <f>'Agricultural Data'!F1158</f>
        <v>0</v>
      </c>
      <c r="I1158" s="38">
        <f>'Agricultural Data'!G1158</f>
        <v>0</v>
      </c>
      <c r="J1158" s="38">
        <f>'Agricultural Data'!H1158</f>
        <v>0</v>
      </c>
      <c r="K1158" s="118">
        <f>'Agricultural Data'!I1158</f>
        <v>0</v>
      </c>
      <c r="L1158" s="121">
        <f>'Agricultural Data'!J1158</f>
        <v>0</v>
      </c>
      <c r="M1158" s="120" t="str">
        <f>IF(J1158=0,"No Data",
IF(     OR(   INDEX('Inputs_Metric 31'!$T$6:$T$141,  MATCH($J1158,'Inputs_Metric 31'!$S$6:$S$141,0))  =  "",     INDEX('Inputs_Metric 31'!$T$6:$T$141,MATCH($J1158,'Inputs_Metric 31'!$S$6:$S$141,0))="CDL_Rev"),                 "No Mapped Crop",                  INDEX('Inputs_Metric 31'!$T$6:$T$141,MATCH($J1158,'Inputs_Metric 31'!$S$6:$S$141,0)   )   )
       )</f>
        <v>No Data</v>
      </c>
      <c r="N1158" s="120" t="str">
        <f>IF(J1158=0,"No Data",
IF(   OR(     INDEX('Inputs_Metric 31'!$U$6:$U$141,MATCH($J1158,'Inputs_Metric 31'!$S$6:$S$141,0))="",     INDEX('Inputs_Metric 31'!$U$6:$U$141,MATCH($J1158,'Inputs_Metric 31'!$S$6:$S$141,0))="CDL_Rev"  ),     "No Mapped Crop",INDEX('Inputs_Metric 31'!$U$6:$U$141,MATCH($J1158,'Inputs_Metric 31'!$S$6:$S$141,0))))</f>
        <v>No Data</v>
      </c>
      <c r="O1158" s="102" t="e">
        <f>IF(N1158="No Mapped Crop","",'Inputs_Metric 31'!$H$43*INDEX('Inputs_Metric 31'!$D$6:$D$109,MATCH(CONCATENATE(N1158,H1158),'Inputs_Metric 31'!$E$6:$E$109,0)))</f>
        <v>#N/A</v>
      </c>
      <c r="P1158" s="175" t="e">
        <f>IF(M1158="No Mapped Crop","",INDEX('Inputs_Metric 31'!$M$7:$O$26,MATCH(M1158,'Inputs_Metric 31'!$G$7:$G$26,0),MATCH('Inputs_Metric 31'!$H$44,'Inputs_Metric 31'!$M$6:$O$6,0)))</f>
        <v>#N/A</v>
      </c>
      <c r="Q1158" s="184" t="e">
        <f t="shared" si="58"/>
        <v>#N/A</v>
      </c>
      <c r="R1158" s="184" t="e">
        <f t="shared" si="59"/>
        <v>#N/A</v>
      </c>
    </row>
    <row r="1159" spans="3:18" x14ac:dyDescent="0.25">
      <c r="C1159">
        <f t="shared" si="57"/>
        <v>10</v>
      </c>
      <c r="D1159">
        <f>COUNTIF($F$4:F1159,F1159)</f>
        <v>974</v>
      </c>
      <c r="E1159" s="40">
        <f>'Agricultural Data'!C1159</f>
        <v>0</v>
      </c>
      <c r="F1159" s="40">
        <f>'Agricultural Data'!D1159</f>
        <v>0</v>
      </c>
      <c r="G1159" s="40">
        <f>'Agricultural Data'!E1159</f>
        <v>0</v>
      </c>
      <c r="H1159" s="38">
        <f>'Agricultural Data'!F1159</f>
        <v>0</v>
      </c>
      <c r="I1159" s="38">
        <f>'Agricultural Data'!G1159</f>
        <v>0</v>
      </c>
      <c r="J1159" s="38">
        <f>'Agricultural Data'!H1159</f>
        <v>0</v>
      </c>
      <c r="K1159" s="118">
        <f>'Agricultural Data'!I1159</f>
        <v>0</v>
      </c>
      <c r="L1159" s="121">
        <f>'Agricultural Data'!J1159</f>
        <v>0</v>
      </c>
      <c r="M1159" s="120" t="str">
        <f>IF(J1159=0,"No Data",
IF(     OR(   INDEX('Inputs_Metric 31'!$T$6:$T$141,  MATCH($J1159,'Inputs_Metric 31'!$S$6:$S$141,0))  =  "",     INDEX('Inputs_Metric 31'!$T$6:$T$141,MATCH($J1159,'Inputs_Metric 31'!$S$6:$S$141,0))="CDL_Rev"),                 "No Mapped Crop",                  INDEX('Inputs_Metric 31'!$T$6:$T$141,MATCH($J1159,'Inputs_Metric 31'!$S$6:$S$141,0)   )   )
       )</f>
        <v>No Data</v>
      </c>
      <c r="N1159" s="120" t="str">
        <f>IF(J1159=0,"No Data",
IF(   OR(     INDEX('Inputs_Metric 31'!$U$6:$U$141,MATCH($J1159,'Inputs_Metric 31'!$S$6:$S$141,0))="",     INDEX('Inputs_Metric 31'!$U$6:$U$141,MATCH($J1159,'Inputs_Metric 31'!$S$6:$S$141,0))="CDL_Rev"  ),     "No Mapped Crop",INDEX('Inputs_Metric 31'!$U$6:$U$141,MATCH($J1159,'Inputs_Metric 31'!$S$6:$S$141,0))))</f>
        <v>No Data</v>
      </c>
      <c r="O1159" s="102" t="e">
        <f>IF(N1159="No Mapped Crop","",'Inputs_Metric 31'!$H$43*INDEX('Inputs_Metric 31'!$D$6:$D$109,MATCH(CONCATENATE(N1159,H1159),'Inputs_Metric 31'!$E$6:$E$109,0)))</f>
        <v>#N/A</v>
      </c>
      <c r="P1159" s="175" t="e">
        <f>IF(M1159="No Mapped Crop","",INDEX('Inputs_Metric 31'!$M$7:$O$26,MATCH(M1159,'Inputs_Metric 31'!$G$7:$G$26,0),MATCH('Inputs_Metric 31'!$H$44,'Inputs_Metric 31'!$M$6:$O$6,0)))</f>
        <v>#N/A</v>
      </c>
      <c r="Q1159" s="184" t="e">
        <f t="shared" si="58"/>
        <v>#N/A</v>
      </c>
      <c r="R1159" s="184" t="e">
        <f t="shared" si="59"/>
        <v>#N/A</v>
      </c>
    </row>
    <row r="1160" spans="3:18" x14ac:dyDescent="0.25">
      <c r="C1160">
        <f t="shared" si="57"/>
        <v>10</v>
      </c>
      <c r="D1160">
        <f>COUNTIF($F$4:F1160,F1160)</f>
        <v>975</v>
      </c>
      <c r="E1160" s="40">
        <f>'Agricultural Data'!C1160</f>
        <v>0</v>
      </c>
      <c r="F1160" s="40">
        <f>'Agricultural Data'!D1160</f>
        <v>0</v>
      </c>
      <c r="G1160" s="40">
        <f>'Agricultural Data'!E1160</f>
        <v>0</v>
      </c>
      <c r="H1160" s="38">
        <f>'Agricultural Data'!F1160</f>
        <v>0</v>
      </c>
      <c r="I1160" s="38">
        <f>'Agricultural Data'!G1160</f>
        <v>0</v>
      </c>
      <c r="J1160" s="38">
        <f>'Agricultural Data'!H1160</f>
        <v>0</v>
      </c>
      <c r="K1160" s="118">
        <f>'Agricultural Data'!I1160</f>
        <v>0</v>
      </c>
      <c r="L1160" s="121">
        <f>'Agricultural Data'!J1160</f>
        <v>0</v>
      </c>
      <c r="M1160" s="120" t="str">
        <f>IF(J1160=0,"No Data",
IF(     OR(   INDEX('Inputs_Metric 31'!$T$6:$T$141,  MATCH($J1160,'Inputs_Metric 31'!$S$6:$S$141,0))  =  "",     INDEX('Inputs_Metric 31'!$T$6:$T$141,MATCH($J1160,'Inputs_Metric 31'!$S$6:$S$141,0))="CDL_Rev"),                 "No Mapped Crop",                  INDEX('Inputs_Metric 31'!$T$6:$T$141,MATCH($J1160,'Inputs_Metric 31'!$S$6:$S$141,0)   )   )
       )</f>
        <v>No Data</v>
      </c>
      <c r="N1160" s="120" t="str">
        <f>IF(J1160=0,"No Data",
IF(   OR(     INDEX('Inputs_Metric 31'!$U$6:$U$141,MATCH($J1160,'Inputs_Metric 31'!$S$6:$S$141,0))="",     INDEX('Inputs_Metric 31'!$U$6:$U$141,MATCH($J1160,'Inputs_Metric 31'!$S$6:$S$141,0))="CDL_Rev"  ),     "No Mapped Crop",INDEX('Inputs_Metric 31'!$U$6:$U$141,MATCH($J1160,'Inputs_Metric 31'!$S$6:$S$141,0))))</f>
        <v>No Data</v>
      </c>
      <c r="O1160" s="102" t="e">
        <f>IF(N1160="No Mapped Crop","",'Inputs_Metric 31'!$H$43*INDEX('Inputs_Metric 31'!$D$6:$D$109,MATCH(CONCATENATE(N1160,H1160),'Inputs_Metric 31'!$E$6:$E$109,0)))</f>
        <v>#N/A</v>
      </c>
      <c r="P1160" s="175" t="e">
        <f>IF(M1160="No Mapped Crop","",INDEX('Inputs_Metric 31'!$M$7:$O$26,MATCH(M1160,'Inputs_Metric 31'!$G$7:$G$26,0),MATCH('Inputs_Metric 31'!$H$44,'Inputs_Metric 31'!$M$6:$O$6,0)))</f>
        <v>#N/A</v>
      </c>
      <c r="Q1160" s="184" t="e">
        <f t="shared" si="58"/>
        <v>#N/A</v>
      </c>
      <c r="R1160" s="184" t="e">
        <f t="shared" si="59"/>
        <v>#N/A</v>
      </c>
    </row>
    <row r="1161" spans="3:18" x14ac:dyDescent="0.25">
      <c r="C1161">
        <f t="shared" si="57"/>
        <v>10</v>
      </c>
      <c r="D1161">
        <f>COUNTIF($F$4:F1161,F1161)</f>
        <v>976</v>
      </c>
      <c r="E1161" s="40">
        <f>'Agricultural Data'!C1161</f>
        <v>0</v>
      </c>
      <c r="F1161" s="40">
        <f>'Agricultural Data'!D1161</f>
        <v>0</v>
      </c>
      <c r="G1161" s="40">
        <f>'Agricultural Data'!E1161</f>
        <v>0</v>
      </c>
      <c r="H1161" s="38">
        <f>'Agricultural Data'!F1161</f>
        <v>0</v>
      </c>
      <c r="I1161" s="38">
        <f>'Agricultural Data'!G1161</f>
        <v>0</v>
      </c>
      <c r="J1161" s="38">
        <f>'Agricultural Data'!H1161</f>
        <v>0</v>
      </c>
      <c r="K1161" s="118">
        <f>'Agricultural Data'!I1161</f>
        <v>0</v>
      </c>
      <c r="L1161" s="121">
        <f>'Agricultural Data'!J1161</f>
        <v>0</v>
      </c>
      <c r="M1161" s="120" t="str">
        <f>IF(J1161=0,"No Data",
IF(     OR(   INDEX('Inputs_Metric 31'!$T$6:$T$141,  MATCH($J1161,'Inputs_Metric 31'!$S$6:$S$141,0))  =  "",     INDEX('Inputs_Metric 31'!$T$6:$T$141,MATCH($J1161,'Inputs_Metric 31'!$S$6:$S$141,0))="CDL_Rev"),                 "No Mapped Crop",                  INDEX('Inputs_Metric 31'!$T$6:$T$141,MATCH($J1161,'Inputs_Metric 31'!$S$6:$S$141,0)   )   )
       )</f>
        <v>No Data</v>
      </c>
      <c r="N1161" s="120" t="str">
        <f>IF(J1161=0,"No Data",
IF(   OR(     INDEX('Inputs_Metric 31'!$U$6:$U$141,MATCH($J1161,'Inputs_Metric 31'!$S$6:$S$141,0))="",     INDEX('Inputs_Metric 31'!$U$6:$U$141,MATCH($J1161,'Inputs_Metric 31'!$S$6:$S$141,0))="CDL_Rev"  ),     "No Mapped Crop",INDEX('Inputs_Metric 31'!$U$6:$U$141,MATCH($J1161,'Inputs_Metric 31'!$S$6:$S$141,0))))</f>
        <v>No Data</v>
      </c>
      <c r="O1161" s="102" t="e">
        <f>IF(N1161="No Mapped Crop","",'Inputs_Metric 31'!$H$43*INDEX('Inputs_Metric 31'!$D$6:$D$109,MATCH(CONCATENATE(N1161,H1161),'Inputs_Metric 31'!$E$6:$E$109,0)))</f>
        <v>#N/A</v>
      </c>
      <c r="P1161" s="175" t="e">
        <f>IF(M1161="No Mapped Crop","",INDEX('Inputs_Metric 31'!$M$7:$O$26,MATCH(M1161,'Inputs_Metric 31'!$G$7:$G$26,0),MATCH('Inputs_Metric 31'!$H$44,'Inputs_Metric 31'!$M$6:$O$6,0)))</f>
        <v>#N/A</v>
      </c>
      <c r="Q1161" s="184" t="e">
        <f t="shared" si="58"/>
        <v>#N/A</v>
      </c>
      <c r="R1161" s="184" t="e">
        <f t="shared" si="59"/>
        <v>#N/A</v>
      </c>
    </row>
    <row r="1162" spans="3:18" x14ac:dyDescent="0.25">
      <c r="C1162">
        <f t="shared" si="57"/>
        <v>10</v>
      </c>
      <c r="D1162">
        <f>COUNTIF($F$4:F1162,F1162)</f>
        <v>977</v>
      </c>
      <c r="E1162" s="40">
        <f>'Agricultural Data'!C1162</f>
        <v>0</v>
      </c>
      <c r="F1162" s="40">
        <f>'Agricultural Data'!D1162</f>
        <v>0</v>
      </c>
      <c r="G1162" s="40">
        <f>'Agricultural Data'!E1162</f>
        <v>0</v>
      </c>
      <c r="H1162" s="38">
        <f>'Agricultural Data'!F1162</f>
        <v>0</v>
      </c>
      <c r="I1162" s="38">
        <f>'Agricultural Data'!G1162</f>
        <v>0</v>
      </c>
      <c r="J1162" s="38">
        <f>'Agricultural Data'!H1162</f>
        <v>0</v>
      </c>
      <c r="K1162" s="118">
        <f>'Agricultural Data'!I1162</f>
        <v>0</v>
      </c>
      <c r="L1162" s="121">
        <f>'Agricultural Data'!J1162</f>
        <v>0</v>
      </c>
      <c r="M1162" s="120" t="str">
        <f>IF(J1162=0,"No Data",
IF(     OR(   INDEX('Inputs_Metric 31'!$T$6:$T$141,  MATCH($J1162,'Inputs_Metric 31'!$S$6:$S$141,0))  =  "",     INDEX('Inputs_Metric 31'!$T$6:$T$141,MATCH($J1162,'Inputs_Metric 31'!$S$6:$S$141,0))="CDL_Rev"),                 "No Mapped Crop",                  INDEX('Inputs_Metric 31'!$T$6:$T$141,MATCH($J1162,'Inputs_Metric 31'!$S$6:$S$141,0)   )   )
       )</f>
        <v>No Data</v>
      </c>
      <c r="N1162" s="120" t="str">
        <f>IF(J1162=0,"No Data",
IF(   OR(     INDEX('Inputs_Metric 31'!$U$6:$U$141,MATCH($J1162,'Inputs_Metric 31'!$S$6:$S$141,0))="",     INDEX('Inputs_Metric 31'!$U$6:$U$141,MATCH($J1162,'Inputs_Metric 31'!$S$6:$S$141,0))="CDL_Rev"  ),     "No Mapped Crop",INDEX('Inputs_Metric 31'!$U$6:$U$141,MATCH($J1162,'Inputs_Metric 31'!$S$6:$S$141,0))))</f>
        <v>No Data</v>
      </c>
      <c r="O1162" s="102" t="e">
        <f>IF(N1162="No Mapped Crop","",'Inputs_Metric 31'!$H$43*INDEX('Inputs_Metric 31'!$D$6:$D$109,MATCH(CONCATENATE(N1162,H1162),'Inputs_Metric 31'!$E$6:$E$109,0)))</f>
        <v>#N/A</v>
      </c>
      <c r="P1162" s="175" t="e">
        <f>IF(M1162="No Mapped Crop","",INDEX('Inputs_Metric 31'!$M$7:$O$26,MATCH(M1162,'Inputs_Metric 31'!$G$7:$G$26,0),MATCH('Inputs_Metric 31'!$H$44,'Inputs_Metric 31'!$M$6:$O$6,0)))</f>
        <v>#N/A</v>
      </c>
      <c r="Q1162" s="184" t="e">
        <f t="shared" si="58"/>
        <v>#N/A</v>
      </c>
      <c r="R1162" s="184" t="e">
        <f t="shared" si="59"/>
        <v>#N/A</v>
      </c>
    </row>
    <row r="1163" spans="3:18" x14ac:dyDescent="0.25">
      <c r="C1163">
        <f t="shared" si="57"/>
        <v>10</v>
      </c>
      <c r="D1163">
        <f>COUNTIF($F$4:F1163,F1163)</f>
        <v>978</v>
      </c>
      <c r="E1163" s="40">
        <f>'Agricultural Data'!C1163</f>
        <v>0</v>
      </c>
      <c r="F1163" s="40">
        <f>'Agricultural Data'!D1163</f>
        <v>0</v>
      </c>
      <c r="G1163" s="40">
        <f>'Agricultural Data'!E1163</f>
        <v>0</v>
      </c>
      <c r="H1163" s="38">
        <f>'Agricultural Data'!F1163</f>
        <v>0</v>
      </c>
      <c r="I1163" s="38">
        <f>'Agricultural Data'!G1163</f>
        <v>0</v>
      </c>
      <c r="J1163" s="38">
        <f>'Agricultural Data'!H1163</f>
        <v>0</v>
      </c>
      <c r="K1163" s="118">
        <f>'Agricultural Data'!I1163</f>
        <v>0</v>
      </c>
      <c r="L1163" s="121">
        <f>'Agricultural Data'!J1163</f>
        <v>0</v>
      </c>
      <c r="M1163" s="120" t="str">
        <f>IF(J1163=0,"No Data",
IF(     OR(   INDEX('Inputs_Metric 31'!$T$6:$T$141,  MATCH($J1163,'Inputs_Metric 31'!$S$6:$S$141,0))  =  "",     INDEX('Inputs_Metric 31'!$T$6:$T$141,MATCH($J1163,'Inputs_Metric 31'!$S$6:$S$141,0))="CDL_Rev"),                 "No Mapped Crop",                  INDEX('Inputs_Metric 31'!$T$6:$T$141,MATCH($J1163,'Inputs_Metric 31'!$S$6:$S$141,0)   )   )
       )</f>
        <v>No Data</v>
      </c>
      <c r="N1163" s="120" t="str">
        <f>IF(J1163=0,"No Data",
IF(   OR(     INDEX('Inputs_Metric 31'!$U$6:$U$141,MATCH($J1163,'Inputs_Metric 31'!$S$6:$S$141,0))="",     INDEX('Inputs_Metric 31'!$U$6:$U$141,MATCH($J1163,'Inputs_Metric 31'!$S$6:$S$141,0))="CDL_Rev"  ),     "No Mapped Crop",INDEX('Inputs_Metric 31'!$U$6:$U$141,MATCH($J1163,'Inputs_Metric 31'!$S$6:$S$141,0))))</f>
        <v>No Data</v>
      </c>
      <c r="O1163" s="102" t="e">
        <f>IF(N1163="No Mapped Crop","",'Inputs_Metric 31'!$H$43*INDEX('Inputs_Metric 31'!$D$6:$D$109,MATCH(CONCATENATE(N1163,H1163),'Inputs_Metric 31'!$E$6:$E$109,0)))</f>
        <v>#N/A</v>
      </c>
      <c r="P1163" s="175" t="e">
        <f>IF(M1163="No Mapped Crop","",INDEX('Inputs_Metric 31'!$M$7:$O$26,MATCH(M1163,'Inputs_Metric 31'!$G$7:$G$26,0),MATCH('Inputs_Metric 31'!$H$44,'Inputs_Metric 31'!$M$6:$O$6,0)))</f>
        <v>#N/A</v>
      </c>
      <c r="Q1163" s="184" t="e">
        <f t="shared" si="58"/>
        <v>#N/A</v>
      </c>
      <c r="R1163" s="184" t="e">
        <f t="shared" si="59"/>
        <v>#N/A</v>
      </c>
    </row>
    <row r="1164" spans="3:18" x14ac:dyDescent="0.25">
      <c r="C1164">
        <f t="shared" si="57"/>
        <v>10</v>
      </c>
      <c r="D1164">
        <f>COUNTIF($F$4:F1164,F1164)</f>
        <v>979</v>
      </c>
      <c r="E1164" s="40">
        <f>'Agricultural Data'!C1164</f>
        <v>0</v>
      </c>
      <c r="F1164" s="40">
        <f>'Agricultural Data'!D1164</f>
        <v>0</v>
      </c>
      <c r="G1164" s="40">
        <f>'Agricultural Data'!E1164</f>
        <v>0</v>
      </c>
      <c r="H1164" s="38">
        <f>'Agricultural Data'!F1164</f>
        <v>0</v>
      </c>
      <c r="I1164" s="38">
        <f>'Agricultural Data'!G1164</f>
        <v>0</v>
      </c>
      <c r="J1164" s="38">
        <f>'Agricultural Data'!H1164</f>
        <v>0</v>
      </c>
      <c r="K1164" s="118">
        <f>'Agricultural Data'!I1164</f>
        <v>0</v>
      </c>
      <c r="L1164" s="121">
        <f>'Agricultural Data'!J1164</f>
        <v>0</v>
      </c>
      <c r="M1164" s="120" t="str">
        <f>IF(J1164=0,"No Data",
IF(     OR(   INDEX('Inputs_Metric 31'!$T$6:$T$141,  MATCH($J1164,'Inputs_Metric 31'!$S$6:$S$141,0))  =  "",     INDEX('Inputs_Metric 31'!$T$6:$T$141,MATCH($J1164,'Inputs_Metric 31'!$S$6:$S$141,0))="CDL_Rev"),                 "No Mapped Crop",                  INDEX('Inputs_Metric 31'!$T$6:$T$141,MATCH($J1164,'Inputs_Metric 31'!$S$6:$S$141,0)   )   )
       )</f>
        <v>No Data</v>
      </c>
      <c r="N1164" s="120" t="str">
        <f>IF(J1164=0,"No Data",
IF(   OR(     INDEX('Inputs_Metric 31'!$U$6:$U$141,MATCH($J1164,'Inputs_Metric 31'!$S$6:$S$141,0))="",     INDEX('Inputs_Metric 31'!$U$6:$U$141,MATCH($J1164,'Inputs_Metric 31'!$S$6:$S$141,0))="CDL_Rev"  ),     "No Mapped Crop",INDEX('Inputs_Metric 31'!$U$6:$U$141,MATCH($J1164,'Inputs_Metric 31'!$S$6:$S$141,0))))</f>
        <v>No Data</v>
      </c>
      <c r="O1164" s="102" t="e">
        <f>IF(N1164="No Mapped Crop","",'Inputs_Metric 31'!$H$43*INDEX('Inputs_Metric 31'!$D$6:$D$109,MATCH(CONCATENATE(N1164,H1164),'Inputs_Metric 31'!$E$6:$E$109,0)))</f>
        <v>#N/A</v>
      </c>
      <c r="P1164" s="175" t="e">
        <f>IF(M1164="No Mapped Crop","",INDEX('Inputs_Metric 31'!$M$7:$O$26,MATCH(M1164,'Inputs_Metric 31'!$G$7:$G$26,0),MATCH('Inputs_Metric 31'!$H$44,'Inputs_Metric 31'!$M$6:$O$6,0)))</f>
        <v>#N/A</v>
      </c>
      <c r="Q1164" s="184" t="e">
        <f t="shared" si="58"/>
        <v>#N/A</v>
      </c>
      <c r="R1164" s="184" t="e">
        <f t="shared" si="59"/>
        <v>#N/A</v>
      </c>
    </row>
    <row r="1165" spans="3:18" x14ac:dyDescent="0.25">
      <c r="C1165">
        <f t="shared" si="57"/>
        <v>10</v>
      </c>
      <c r="D1165">
        <f>COUNTIF($F$4:F1165,F1165)</f>
        <v>980</v>
      </c>
      <c r="E1165" s="40">
        <f>'Agricultural Data'!C1165</f>
        <v>0</v>
      </c>
      <c r="F1165" s="40">
        <f>'Agricultural Data'!D1165</f>
        <v>0</v>
      </c>
      <c r="G1165" s="40">
        <f>'Agricultural Data'!E1165</f>
        <v>0</v>
      </c>
      <c r="H1165" s="38">
        <f>'Agricultural Data'!F1165</f>
        <v>0</v>
      </c>
      <c r="I1165" s="38">
        <f>'Agricultural Data'!G1165</f>
        <v>0</v>
      </c>
      <c r="J1165" s="38">
        <f>'Agricultural Data'!H1165</f>
        <v>0</v>
      </c>
      <c r="K1165" s="118">
        <f>'Agricultural Data'!I1165</f>
        <v>0</v>
      </c>
      <c r="L1165" s="121">
        <f>'Agricultural Data'!J1165</f>
        <v>0</v>
      </c>
      <c r="M1165" s="120" t="str">
        <f>IF(J1165=0,"No Data",
IF(     OR(   INDEX('Inputs_Metric 31'!$T$6:$T$141,  MATCH($J1165,'Inputs_Metric 31'!$S$6:$S$141,0))  =  "",     INDEX('Inputs_Metric 31'!$T$6:$T$141,MATCH($J1165,'Inputs_Metric 31'!$S$6:$S$141,0))="CDL_Rev"),                 "No Mapped Crop",                  INDEX('Inputs_Metric 31'!$T$6:$T$141,MATCH($J1165,'Inputs_Metric 31'!$S$6:$S$141,0)   )   )
       )</f>
        <v>No Data</v>
      </c>
      <c r="N1165" s="120" t="str">
        <f>IF(J1165=0,"No Data",
IF(   OR(     INDEX('Inputs_Metric 31'!$U$6:$U$141,MATCH($J1165,'Inputs_Metric 31'!$S$6:$S$141,0))="",     INDEX('Inputs_Metric 31'!$U$6:$U$141,MATCH($J1165,'Inputs_Metric 31'!$S$6:$S$141,0))="CDL_Rev"  ),     "No Mapped Crop",INDEX('Inputs_Metric 31'!$U$6:$U$141,MATCH($J1165,'Inputs_Metric 31'!$S$6:$S$141,0))))</f>
        <v>No Data</v>
      </c>
      <c r="O1165" s="102" t="e">
        <f>IF(N1165="No Mapped Crop","",'Inputs_Metric 31'!$H$43*INDEX('Inputs_Metric 31'!$D$6:$D$109,MATCH(CONCATENATE(N1165,H1165),'Inputs_Metric 31'!$E$6:$E$109,0)))</f>
        <v>#N/A</v>
      </c>
      <c r="P1165" s="175" t="e">
        <f>IF(M1165="No Mapped Crop","",INDEX('Inputs_Metric 31'!$M$7:$O$26,MATCH(M1165,'Inputs_Metric 31'!$G$7:$G$26,0),MATCH('Inputs_Metric 31'!$H$44,'Inputs_Metric 31'!$M$6:$O$6,0)))</f>
        <v>#N/A</v>
      </c>
      <c r="Q1165" s="184" t="e">
        <f t="shared" si="58"/>
        <v>#N/A</v>
      </c>
      <c r="R1165" s="184" t="e">
        <f t="shared" si="59"/>
        <v>#N/A</v>
      </c>
    </row>
    <row r="1166" spans="3:18" x14ac:dyDescent="0.25">
      <c r="C1166">
        <f t="shared" si="57"/>
        <v>10</v>
      </c>
      <c r="D1166">
        <f>COUNTIF($F$4:F1166,F1166)</f>
        <v>981</v>
      </c>
      <c r="E1166" s="40">
        <f>'Agricultural Data'!C1166</f>
        <v>0</v>
      </c>
      <c r="F1166" s="40">
        <f>'Agricultural Data'!D1166</f>
        <v>0</v>
      </c>
      <c r="G1166" s="40">
        <f>'Agricultural Data'!E1166</f>
        <v>0</v>
      </c>
      <c r="H1166" s="38">
        <f>'Agricultural Data'!F1166</f>
        <v>0</v>
      </c>
      <c r="I1166" s="38">
        <f>'Agricultural Data'!G1166</f>
        <v>0</v>
      </c>
      <c r="J1166" s="38">
        <f>'Agricultural Data'!H1166</f>
        <v>0</v>
      </c>
      <c r="K1166" s="118">
        <f>'Agricultural Data'!I1166</f>
        <v>0</v>
      </c>
      <c r="L1166" s="121">
        <f>'Agricultural Data'!J1166</f>
        <v>0</v>
      </c>
      <c r="M1166" s="120" t="str">
        <f>IF(J1166=0,"No Data",
IF(     OR(   INDEX('Inputs_Metric 31'!$T$6:$T$141,  MATCH($J1166,'Inputs_Metric 31'!$S$6:$S$141,0))  =  "",     INDEX('Inputs_Metric 31'!$T$6:$T$141,MATCH($J1166,'Inputs_Metric 31'!$S$6:$S$141,0))="CDL_Rev"),                 "No Mapped Crop",                  INDEX('Inputs_Metric 31'!$T$6:$T$141,MATCH($J1166,'Inputs_Metric 31'!$S$6:$S$141,0)   )   )
       )</f>
        <v>No Data</v>
      </c>
      <c r="N1166" s="120" t="str">
        <f>IF(J1166=0,"No Data",
IF(   OR(     INDEX('Inputs_Metric 31'!$U$6:$U$141,MATCH($J1166,'Inputs_Metric 31'!$S$6:$S$141,0))="",     INDEX('Inputs_Metric 31'!$U$6:$U$141,MATCH($J1166,'Inputs_Metric 31'!$S$6:$S$141,0))="CDL_Rev"  ),     "No Mapped Crop",INDEX('Inputs_Metric 31'!$U$6:$U$141,MATCH($J1166,'Inputs_Metric 31'!$S$6:$S$141,0))))</f>
        <v>No Data</v>
      </c>
      <c r="O1166" s="102" t="e">
        <f>IF(N1166="No Mapped Crop","",'Inputs_Metric 31'!$H$43*INDEX('Inputs_Metric 31'!$D$6:$D$109,MATCH(CONCATENATE(N1166,H1166),'Inputs_Metric 31'!$E$6:$E$109,0)))</f>
        <v>#N/A</v>
      </c>
      <c r="P1166" s="175" t="e">
        <f>IF(M1166="No Mapped Crop","",INDEX('Inputs_Metric 31'!$M$7:$O$26,MATCH(M1166,'Inputs_Metric 31'!$G$7:$G$26,0),MATCH('Inputs_Metric 31'!$H$44,'Inputs_Metric 31'!$M$6:$O$6,0)))</f>
        <v>#N/A</v>
      </c>
      <c r="Q1166" s="184" t="e">
        <f t="shared" si="58"/>
        <v>#N/A</v>
      </c>
      <c r="R1166" s="184" t="e">
        <f t="shared" si="59"/>
        <v>#N/A</v>
      </c>
    </row>
    <row r="1167" spans="3:18" x14ac:dyDescent="0.25">
      <c r="C1167">
        <f t="shared" si="57"/>
        <v>10</v>
      </c>
      <c r="D1167">
        <f>COUNTIF($F$4:F1167,F1167)</f>
        <v>982</v>
      </c>
      <c r="E1167" s="40">
        <f>'Agricultural Data'!C1167</f>
        <v>0</v>
      </c>
      <c r="F1167" s="40">
        <f>'Agricultural Data'!D1167</f>
        <v>0</v>
      </c>
      <c r="G1167" s="40">
        <f>'Agricultural Data'!E1167</f>
        <v>0</v>
      </c>
      <c r="H1167" s="38">
        <f>'Agricultural Data'!F1167</f>
        <v>0</v>
      </c>
      <c r="I1167" s="38">
        <f>'Agricultural Data'!G1167</f>
        <v>0</v>
      </c>
      <c r="J1167" s="38">
        <f>'Agricultural Data'!H1167</f>
        <v>0</v>
      </c>
      <c r="K1167" s="118">
        <f>'Agricultural Data'!I1167</f>
        <v>0</v>
      </c>
      <c r="L1167" s="121">
        <f>'Agricultural Data'!J1167</f>
        <v>0</v>
      </c>
      <c r="M1167" s="120" t="str">
        <f>IF(J1167=0,"No Data",
IF(     OR(   INDEX('Inputs_Metric 31'!$T$6:$T$141,  MATCH($J1167,'Inputs_Metric 31'!$S$6:$S$141,0))  =  "",     INDEX('Inputs_Metric 31'!$T$6:$T$141,MATCH($J1167,'Inputs_Metric 31'!$S$6:$S$141,0))="CDL_Rev"),                 "No Mapped Crop",                  INDEX('Inputs_Metric 31'!$T$6:$T$141,MATCH($J1167,'Inputs_Metric 31'!$S$6:$S$141,0)   )   )
       )</f>
        <v>No Data</v>
      </c>
      <c r="N1167" s="120" t="str">
        <f>IF(J1167=0,"No Data",
IF(   OR(     INDEX('Inputs_Metric 31'!$U$6:$U$141,MATCH($J1167,'Inputs_Metric 31'!$S$6:$S$141,0))="",     INDEX('Inputs_Metric 31'!$U$6:$U$141,MATCH($J1167,'Inputs_Metric 31'!$S$6:$S$141,0))="CDL_Rev"  ),     "No Mapped Crop",INDEX('Inputs_Metric 31'!$U$6:$U$141,MATCH($J1167,'Inputs_Metric 31'!$S$6:$S$141,0))))</f>
        <v>No Data</v>
      </c>
      <c r="O1167" s="102" t="e">
        <f>IF(N1167="No Mapped Crop","",'Inputs_Metric 31'!$H$43*INDEX('Inputs_Metric 31'!$D$6:$D$109,MATCH(CONCATENATE(N1167,H1167),'Inputs_Metric 31'!$E$6:$E$109,0)))</f>
        <v>#N/A</v>
      </c>
      <c r="P1167" s="175" t="e">
        <f>IF(M1167="No Mapped Crop","",INDEX('Inputs_Metric 31'!$M$7:$O$26,MATCH(M1167,'Inputs_Metric 31'!$G$7:$G$26,0),MATCH('Inputs_Metric 31'!$H$44,'Inputs_Metric 31'!$M$6:$O$6,0)))</f>
        <v>#N/A</v>
      </c>
      <c r="Q1167" s="184" t="e">
        <f t="shared" si="58"/>
        <v>#N/A</v>
      </c>
      <c r="R1167" s="184" t="e">
        <f t="shared" si="59"/>
        <v>#N/A</v>
      </c>
    </row>
    <row r="1168" spans="3:18" x14ac:dyDescent="0.25">
      <c r="C1168">
        <f t="shared" si="57"/>
        <v>10</v>
      </c>
      <c r="D1168">
        <f>COUNTIF($F$4:F1168,F1168)</f>
        <v>983</v>
      </c>
      <c r="E1168" s="40">
        <f>'Agricultural Data'!C1168</f>
        <v>0</v>
      </c>
      <c r="F1168" s="40">
        <f>'Agricultural Data'!D1168</f>
        <v>0</v>
      </c>
      <c r="G1168" s="40">
        <f>'Agricultural Data'!E1168</f>
        <v>0</v>
      </c>
      <c r="H1168" s="38">
        <f>'Agricultural Data'!F1168</f>
        <v>0</v>
      </c>
      <c r="I1168" s="38">
        <f>'Agricultural Data'!G1168</f>
        <v>0</v>
      </c>
      <c r="J1168" s="38">
        <f>'Agricultural Data'!H1168</f>
        <v>0</v>
      </c>
      <c r="K1168" s="118">
        <f>'Agricultural Data'!I1168</f>
        <v>0</v>
      </c>
      <c r="L1168" s="121">
        <f>'Agricultural Data'!J1168</f>
        <v>0</v>
      </c>
      <c r="M1168" s="120" t="str">
        <f>IF(J1168=0,"No Data",
IF(     OR(   INDEX('Inputs_Metric 31'!$T$6:$T$141,  MATCH($J1168,'Inputs_Metric 31'!$S$6:$S$141,0))  =  "",     INDEX('Inputs_Metric 31'!$T$6:$T$141,MATCH($J1168,'Inputs_Metric 31'!$S$6:$S$141,0))="CDL_Rev"),                 "No Mapped Crop",                  INDEX('Inputs_Metric 31'!$T$6:$T$141,MATCH($J1168,'Inputs_Metric 31'!$S$6:$S$141,0)   )   )
       )</f>
        <v>No Data</v>
      </c>
      <c r="N1168" s="120" t="str">
        <f>IF(J1168=0,"No Data",
IF(   OR(     INDEX('Inputs_Metric 31'!$U$6:$U$141,MATCH($J1168,'Inputs_Metric 31'!$S$6:$S$141,0))="",     INDEX('Inputs_Metric 31'!$U$6:$U$141,MATCH($J1168,'Inputs_Metric 31'!$S$6:$S$141,0))="CDL_Rev"  ),     "No Mapped Crop",INDEX('Inputs_Metric 31'!$U$6:$U$141,MATCH($J1168,'Inputs_Metric 31'!$S$6:$S$141,0))))</f>
        <v>No Data</v>
      </c>
      <c r="O1168" s="102" t="e">
        <f>IF(N1168="No Mapped Crop","",'Inputs_Metric 31'!$H$43*INDEX('Inputs_Metric 31'!$D$6:$D$109,MATCH(CONCATENATE(N1168,H1168),'Inputs_Metric 31'!$E$6:$E$109,0)))</f>
        <v>#N/A</v>
      </c>
      <c r="P1168" s="175" t="e">
        <f>IF(M1168="No Mapped Crop","",INDEX('Inputs_Metric 31'!$M$7:$O$26,MATCH(M1168,'Inputs_Metric 31'!$G$7:$G$26,0),MATCH('Inputs_Metric 31'!$H$44,'Inputs_Metric 31'!$M$6:$O$6,0)))</f>
        <v>#N/A</v>
      </c>
      <c r="Q1168" s="184" t="e">
        <f t="shared" si="58"/>
        <v>#N/A</v>
      </c>
      <c r="R1168" s="184" t="e">
        <f t="shared" si="59"/>
        <v>#N/A</v>
      </c>
    </row>
    <row r="1169" spans="3:18" x14ac:dyDescent="0.25">
      <c r="C1169">
        <f t="shared" si="57"/>
        <v>10</v>
      </c>
      <c r="D1169">
        <f>COUNTIF($F$4:F1169,F1169)</f>
        <v>984</v>
      </c>
      <c r="E1169" s="40">
        <f>'Agricultural Data'!C1169</f>
        <v>0</v>
      </c>
      <c r="F1169" s="40">
        <f>'Agricultural Data'!D1169</f>
        <v>0</v>
      </c>
      <c r="G1169" s="40">
        <f>'Agricultural Data'!E1169</f>
        <v>0</v>
      </c>
      <c r="H1169" s="38">
        <f>'Agricultural Data'!F1169</f>
        <v>0</v>
      </c>
      <c r="I1169" s="38">
        <f>'Agricultural Data'!G1169</f>
        <v>0</v>
      </c>
      <c r="J1169" s="38">
        <f>'Agricultural Data'!H1169</f>
        <v>0</v>
      </c>
      <c r="K1169" s="118">
        <f>'Agricultural Data'!I1169</f>
        <v>0</v>
      </c>
      <c r="L1169" s="121">
        <f>'Agricultural Data'!J1169</f>
        <v>0</v>
      </c>
      <c r="M1169" s="120" t="str">
        <f>IF(J1169=0,"No Data",
IF(     OR(   INDEX('Inputs_Metric 31'!$T$6:$T$141,  MATCH($J1169,'Inputs_Metric 31'!$S$6:$S$141,0))  =  "",     INDEX('Inputs_Metric 31'!$T$6:$T$141,MATCH($J1169,'Inputs_Metric 31'!$S$6:$S$141,0))="CDL_Rev"),                 "No Mapped Crop",                  INDEX('Inputs_Metric 31'!$T$6:$T$141,MATCH($J1169,'Inputs_Metric 31'!$S$6:$S$141,0)   )   )
       )</f>
        <v>No Data</v>
      </c>
      <c r="N1169" s="120" t="str">
        <f>IF(J1169=0,"No Data",
IF(   OR(     INDEX('Inputs_Metric 31'!$U$6:$U$141,MATCH($J1169,'Inputs_Metric 31'!$S$6:$S$141,0))="",     INDEX('Inputs_Metric 31'!$U$6:$U$141,MATCH($J1169,'Inputs_Metric 31'!$S$6:$S$141,0))="CDL_Rev"  ),     "No Mapped Crop",INDEX('Inputs_Metric 31'!$U$6:$U$141,MATCH($J1169,'Inputs_Metric 31'!$S$6:$S$141,0))))</f>
        <v>No Data</v>
      </c>
      <c r="O1169" s="102" t="e">
        <f>IF(N1169="No Mapped Crop","",'Inputs_Metric 31'!$H$43*INDEX('Inputs_Metric 31'!$D$6:$D$109,MATCH(CONCATENATE(N1169,H1169),'Inputs_Metric 31'!$E$6:$E$109,0)))</f>
        <v>#N/A</v>
      </c>
      <c r="P1169" s="175" t="e">
        <f>IF(M1169="No Mapped Crop","",INDEX('Inputs_Metric 31'!$M$7:$O$26,MATCH(M1169,'Inputs_Metric 31'!$G$7:$G$26,0),MATCH('Inputs_Metric 31'!$H$44,'Inputs_Metric 31'!$M$6:$O$6,0)))</f>
        <v>#N/A</v>
      </c>
      <c r="Q1169" s="184" t="e">
        <f t="shared" si="58"/>
        <v>#N/A</v>
      </c>
      <c r="R1169" s="184" t="e">
        <f t="shared" si="59"/>
        <v>#N/A</v>
      </c>
    </row>
    <row r="1170" spans="3:18" x14ac:dyDescent="0.25">
      <c r="C1170">
        <f t="shared" si="57"/>
        <v>10</v>
      </c>
      <c r="D1170">
        <f>COUNTIF($F$4:F1170,F1170)</f>
        <v>985</v>
      </c>
      <c r="E1170" s="40">
        <f>'Agricultural Data'!C1170</f>
        <v>0</v>
      </c>
      <c r="F1170" s="40">
        <f>'Agricultural Data'!D1170</f>
        <v>0</v>
      </c>
      <c r="G1170" s="40">
        <f>'Agricultural Data'!E1170</f>
        <v>0</v>
      </c>
      <c r="H1170" s="38">
        <f>'Agricultural Data'!F1170</f>
        <v>0</v>
      </c>
      <c r="I1170" s="38">
        <f>'Agricultural Data'!G1170</f>
        <v>0</v>
      </c>
      <c r="J1170" s="38">
        <f>'Agricultural Data'!H1170</f>
        <v>0</v>
      </c>
      <c r="K1170" s="118">
        <f>'Agricultural Data'!I1170</f>
        <v>0</v>
      </c>
      <c r="L1170" s="121">
        <f>'Agricultural Data'!J1170</f>
        <v>0</v>
      </c>
      <c r="M1170" s="120" t="str">
        <f>IF(J1170=0,"No Data",
IF(     OR(   INDEX('Inputs_Metric 31'!$T$6:$T$141,  MATCH($J1170,'Inputs_Metric 31'!$S$6:$S$141,0))  =  "",     INDEX('Inputs_Metric 31'!$T$6:$T$141,MATCH($J1170,'Inputs_Metric 31'!$S$6:$S$141,0))="CDL_Rev"),                 "No Mapped Crop",                  INDEX('Inputs_Metric 31'!$T$6:$T$141,MATCH($J1170,'Inputs_Metric 31'!$S$6:$S$141,0)   )   )
       )</f>
        <v>No Data</v>
      </c>
      <c r="N1170" s="120" t="str">
        <f>IF(J1170=0,"No Data",
IF(   OR(     INDEX('Inputs_Metric 31'!$U$6:$U$141,MATCH($J1170,'Inputs_Metric 31'!$S$6:$S$141,0))="",     INDEX('Inputs_Metric 31'!$U$6:$U$141,MATCH($J1170,'Inputs_Metric 31'!$S$6:$S$141,0))="CDL_Rev"  ),     "No Mapped Crop",INDEX('Inputs_Metric 31'!$U$6:$U$141,MATCH($J1170,'Inputs_Metric 31'!$S$6:$S$141,0))))</f>
        <v>No Data</v>
      </c>
      <c r="O1170" s="102" t="e">
        <f>IF(N1170="No Mapped Crop","",'Inputs_Metric 31'!$H$43*INDEX('Inputs_Metric 31'!$D$6:$D$109,MATCH(CONCATENATE(N1170,H1170),'Inputs_Metric 31'!$E$6:$E$109,0)))</f>
        <v>#N/A</v>
      </c>
      <c r="P1170" s="175" t="e">
        <f>IF(M1170="No Mapped Crop","",INDEX('Inputs_Metric 31'!$M$7:$O$26,MATCH(M1170,'Inputs_Metric 31'!$G$7:$G$26,0),MATCH('Inputs_Metric 31'!$H$44,'Inputs_Metric 31'!$M$6:$O$6,0)))</f>
        <v>#N/A</v>
      </c>
      <c r="Q1170" s="184" t="e">
        <f t="shared" si="58"/>
        <v>#N/A</v>
      </c>
      <c r="R1170" s="184" t="e">
        <f t="shared" si="59"/>
        <v>#N/A</v>
      </c>
    </row>
    <row r="1171" spans="3:18" x14ac:dyDescent="0.25">
      <c r="C1171">
        <f t="shared" si="57"/>
        <v>10</v>
      </c>
      <c r="D1171">
        <f>COUNTIF($F$4:F1171,F1171)</f>
        <v>986</v>
      </c>
      <c r="E1171" s="40">
        <f>'Agricultural Data'!C1171</f>
        <v>0</v>
      </c>
      <c r="F1171" s="40">
        <f>'Agricultural Data'!D1171</f>
        <v>0</v>
      </c>
      <c r="G1171" s="40">
        <f>'Agricultural Data'!E1171</f>
        <v>0</v>
      </c>
      <c r="H1171" s="38">
        <f>'Agricultural Data'!F1171</f>
        <v>0</v>
      </c>
      <c r="I1171" s="38">
        <f>'Agricultural Data'!G1171</f>
        <v>0</v>
      </c>
      <c r="J1171" s="38">
        <f>'Agricultural Data'!H1171</f>
        <v>0</v>
      </c>
      <c r="K1171" s="118">
        <f>'Agricultural Data'!I1171</f>
        <v>0</v>
      </c>
      <c r="L1171" s="121">
        <f>'Agricultural Data'!J1171</f>
        <v>0</v>
      </c>
      <c r="M1171" s="120" t="str">
        <f>IF(J1171=0,"No Data",
IF(     OR(   INDEX('Inputs_Metric 31'!$T$6:$T$141,  MATCH($J1171,'Inputs_Metric 31'!$S$6:$S$141,0))  =  "",     INDEX('Inputs_Metric 31'!$T$6:$T$141,MATCH($J1171,'Inputs_Metric 31'!$S$6:$S$141,0))="CDL_Rev"),                 "No Mapped Crop",                  INDEX('Inputs_Metric 31'!$T$6:$T$141,MATCH($J1171,'Inputs_Metric 31'!$S$6:$S$141,0)   )   )
       )</f>
        <v>No Data</v>
      </c>
      <c r="N1171" s="120" t="str">
        <f>IF(J1171=0,"No Data",
IF(   OR(     INDEX('Inputs_Metric 31'!$U$6:$U$141,MATCH($J1171,'Inputs_Metric 31'!$S$6:$S$141,0))="",     INDEX('Inputs_Metric 31'!$U$6:$U$141,MATCH($J1171,'Inputs_Metric 31'!$S$6:$S$141,0))="CDL_Rev"  ),     "No Mapped Crop",INDEX('Inputs_Metric 31'!$U$6:$U$141,MATCH($J1171,'Inputs_Metric 31'!$S$6:$S$141,0))))</f>
        <v>No Data</v>
      </c>
      <c r="O1171" s="102" t="e">
        <f>IF(N1171="No Mapped Crop","",'Inputs_Metric 31'!$H$43*INDEX('Inputs_Metric 31'!$D$6:$D$109,MATCH(CONCATENATE(N1171,H1171),'Inputs_Metric 31'!$E$6:$E$109,0)))</f>
        <v>#N/A</v>
      </c>
      <c r="P1171" s="175" t="e">
        <f>IF(M1171="No Mapped Crop","",INDEX('Inputs_Metric 31'!$M$7:$O$26,MATCH(M1171,'Inputs_Metric 31'!$G$7:$G$26,0),MATCH('Inputs_Metric 31'!$H$44,'Inputs_Metric 31'!$M$6:$O$6,0)))</f>
        <v>#N/A</v>
      </c>
      <c r="Q1171" s="184" t="e">
        <f t="shared" si="58"/>
        <v>#N/A</v>
      </c>
      <c r="R1171" s="184" t="e">
        <f t="shared" si="59"/>
        <v>#N/A</v>
      </c>
    </row>
    <row r="1172" spans="3:18" x14ac:dyDescent="0.25">
      <c r="C1172">
        <f t="shared" si="57"/>
        <v>10</v>
      </c>
      <c r="D1172">
        <f>COUNTIF($F$4:F1172,F1172)</f>
        <v>987</v>
      </c>
      <c r="E1172" s="40">
        <f>'Agricultural Data'!C1172</f>
        <v>0</v>
      </c>
      <c r="F1172" s="40">
        <f>'Agricultural Data'!D1172</f>
        <v>0</v>
      </c>
      <c r="G1172" s="40">
        <f>'Agricultural Data'!E1172</f>
        <v>0</v>
      </c>
      <c r="H1172" s="38">
        <f>'Agricultural Data'!F1172</f>
        <v>0</v>
      </c>
      <c r="I1172" s="38">
        <f>'Agricultural Data'!G1172</f>
        <v>0</v>
      </c>
      <c r="J1172" s="38">
        <f>'Agricultural Data'!H1172</f>
        <v>0</v>
      </c>
      <c r="K1172" s="118">
        <f>'Agricultural Data'!I1172</f>
        <v>0</v>
      </c>
      <c r="L1172" s="121">
        <f>'Agricultural Data'!J1172</f>
        <v>0</v>
      </c>
      <c r="M1172" s="120" t="str">
        <f>IF(J1172=0,"No Data",
IF(     OR(   INDEX('Inputs_Metric 31'!$T$6:$T$141,  MATCH($J1172,'Inputs_Metric 31'!$S$6:$S$141,0))  =  "",     INDEX('Inputs_Metric 31'!$T$6:$T$141,MATCH($J1172,'Inputs_Metric 31'!$S$6:$S$141,0))="CDL_Rev"),                 "No Mapped Crop",                  INDEX('Inputs_Metric 31'!$T$6:$T$141,MATCH($J1172,'Inputs_Metric 31'!$S$6:$S$141,0)   )   )
       )</f>
        <v>No Data</v>
      </c>
      <c r="N1172" s="120" t="str">
        <f>IF(J1172=0,"No Data",
IF(   OR(     INDEX('Inputs_Metric 31'!$U$6:$U$141,MATCH($J1172,'Inputs_Metric 31'!$S$6:$S$141,0))="",     INDEX('Inputs_Metric 31'!$U$6:$U$141,MATCH($J1172,'Inputs_Metric 31'!$S$6:$S$141,0))="CDL_Rev"  ),     "No Mapped Crop",INDEX('Inputs_Metric 31'!$U$6:$U$141,MATCH($J1172,'Inputs_Metric 31'!$S$6:$S$141,0))))</f>
        <v>No Data</v>
      </c>
      <c r="O1172" s="102" t="e">
        <f>IF(N1172="No Mapped Crop","",'Inputs_Metric 31'!$H$43*INDEX('Inputs_Metric 31'!$D$6:$D$109,MATCH(CONCATENATE(N1172,H1172),'Inputs_Metric 31'!$E$6:$E$109,0)))</f>
        <v>#N/A</v>
      </c>
      <c r="P1172" s="175" t="e">
        <f>IF(M1172="No Mapped Crop","",INDEX('Inputs_Metric 31'!$M$7:$O$26,MATCH(M1172,'Inputs_Metric 31'!$G$7:$G$26,0),MATCH('Inputs_Metric 31'!$H$44,'Inputs_Metric 31'!$M$6:$O$6,0)))</f>
        <v>#N/A</v>
      </c>
      <c r="Q1172" s="184" t="e">
        <f t="shared" si="58"/>
        <v>#N/A</v>
      </c>
      <c r="R1172" s="184" t="e">
        <f t="shared" si="59"/>
        <v>#N/A</v>
      </c>
    </row>
    <row r="1173" spans="3:18" x14ac:dyDescent="0.25">
      <c r="C1173">
        <f t="shared" si="57"/>
        <v>10</v>
      </c>
      <c r="D1173">
        <f>COUNTIF($F$4:F1173,F1173)</f>
        <v>988</v>
      </c>
      <c r="E1173" s="40">
        <f>'Agricultural Data'!C1173</f>
        <v>0</v>
      </c>
      <c r="F1173" s="40">
        <f>'Agricultural Data'!D1173</f>
        <v>0</v>
      </c>
      <c r="G1173" s="40">
        <f>'Agricultural Data'!E1173</f>
        <v>0</v>
      </c>
      <c r="H1173" s="38">
        <f>'Agricultural Data'!F1173</f>
        <v>0</v>
      </c>
      <c r="I1173" s="38">
        <f>'Agricultural Data'!G1173</f>
        <v>0</v>
      </c>
      <c r="J1173" s="38">
        <f>'Agricultural Data'!H1173</f>
        <v>0</v>
      </c>
      <c r="K1173" s="118">
        <f>'Agricultural Data'!I1173</f>
        <v>0</v>
      </c>
      <c r="L1173" s="121">
        <f>'Agricultural Data'!J1173</f>
        <v>0</v>
      </c>
      <c r="M1173" s="120" t="str">
        <f>IF(J1173=0,"No Data",
IF(     OR(   INDEX('Inputs_Metric 31'!$T$6:$T$141,  MATCH($J1173,'Inputs_Metric 31'!$S$6:$S$141,0))  =  "",     INDEX('Inputs_Metric 31'!$T$6:$T$141,MATCH($J1173,'Inputs_Metric 31'!$S$6:$S$141,0))="CDL_Rev"),                 "No Mapped Crop",                  INDEX('Inputs_Metric 31'!$T$6:$T$141,MATCH($J1173,'Inputs_Metric 31'!$S$6:$S$141,0)   )   )
       )</f>
        <v>No Data</v>
      </c>
      <c r="N1173" s="120" t="str">
        <f>IF(J1173=0,"No Data",
IF(   OR(     INDEX('Inputs_Metric 31'!$U$6:$U$141,MATCH($J1173,'Inputs_Metric 31'!$S$6:$S$141,0))="",     INDEX('Inputs_Metric 31'!$U$6:$U$141,MATCH($J1173,'Inputs_Metric 31'!$S$6:$S$141,0))="CDL_Rev"  ),     "No Mapped Crop",INDEX('Inputs_Metric 31'!$U$6:$U$141,MATCH($J1173,'Inputs_Metric 31'!$S$6:$S$141,0))))</f>
        <v>No Data</v>
      </c>
      <c r="O1173" s="102" t="e">
        <f>IF(N1173="No Mapped Crop","",'Inputs_Metric 31'!$H$43*INDEX('Inputs_Metric 31'!$D$6:$D$109,MATCH(CONCATENATE(N1173,H1173),'Inputs_Metric 31'!$E$6:$E$109,0)))</f>
        <v>#N/A</v>
      </c>
      <c r="P1173" s="175" t="e">
        <f>IF(M1173="No Mapped Crop","",INDEX('Inputs_Metric 31'!$M$7:$O$26,MATCH(M1173,'Inputs_Metric 31'!$G$7:$G$26,0),MATCH('Inputs_Metric 31'!$H$44,'Inputs_Metric 31'!$M$6:$O$6,0)))</f>
        <v>#N/A</v>
      </c>
      <c r="Q1173" s="184" t="e">
        <f t="shared" si="58"/>
        <v>#N/A</v>
      </c>
      <c r="R1173" s="184" t="e">
        <f t="shared" si="59"/>
        <v>#N/A</v>
      </c>
    </row>
    <row r="1174" spans="3:18" x14ac:dyDescent="0.25">
      <c r="C1174">
        <f t="shared" si="57"/>
        <v>10</v>
      </c>
      <c r="D1174">
        <f>COUNTIF($F$4:F1174,F1174)</f>
        <v>989</v>
      </c>
      <c r="E1174" s="40">
        <f>'Agricultural Data'!C1174</f>
        <v>0</v>
      </c>
      <c r="F1174" s="40">
        <f>'Agricultural Data'!D1174</f>
        <v>0</v>
      </c>
      <c r="G1174" s="40">
        <f>'Agricultural Data'!E1174</f>
        <v>0</v>
      </c>
      <c r="H1174" s="38">
        <f>'Agricultural Data'!F1174</f>
        <v>0</v>
      </c>
      <c r="I1174" s="38">
        <f>'Agricultural Data'!G1174</f>
        <v>0</v>
      </c>
      <c r="J1174" s="38">
        <f>'Agricultural Data'!H1174</f>
        <v>0</v>
      </c>
      <c r="K1174" s="118">
        <f>'Agricultural Data'!I1174</f>
        <v>0</v>
      </c>
      <c r="L1174" s="121">
        <f>'Agricultural Data'!J1174</f>
        <v>0</v>
      </c>
      <c r="M1174" s="120" t="str">
        <f>IF(J1174=0,"No Data",
IF(     OR(   INDEX('Inputs_Metric 31'!$T$6:$T$141,  MATCH($J1174,'Inputs_Metric 31'!$S$6:$S$141,0))  =  "",     INDEX('Inputs_Metric 31'!$T$6:$T$141,MATCH($J1174,'Inputs_Metric 31'!$S$6:$S$141,0))="CDL_Rev"),                 "No Mapped Crop",                  INDEX('Inputs_Metric 31'!$T$6:$T$141,MATCH($J1174,'Inputs_Metric 31'!$S$6:$S$141,0)   )   )
       )</f>
        <v>No Data</v>
      </c>
      <c r="N1174" s="120" t="str">
        <f>IF(J1174=0,"No Data",
IF(   OR(     INDEX('Inputs_Metric 31'!$U$6:$U$141,MATCH($J1174,'Inputs_Metric 31'!$S$6:$S$141,0))="",     INDEX('Inputs_Metric 31'!$U$6:$U$141,MATCH($J1174,'Inputs_Metric 31'!$S$6:$S$141,0))="CDL_Rev"  ),     "No Mapped Crop",INDEX('Inputs_Metric 31'!$U$6:$U$141,MATCH($J1174,'Inputs_Metric 31'!$S$6:$S$141,0))))</f>
        <v>No Data</v>
      </c>
      <c r="O1174" s="102" t="e">
        <f>IF(N1174="No Mapped Crop","",'Inputs_Metric 31'!$H$43*INDEX('Inputs_Metric 31'!$D$6:$D$109,MATCH(CONCATENATE(N1174,H1174),'Inputs_Metric 31'!$E$6:$E$109,0)))</f>
        <v>#N/A</v>
      </c>
      <c r="P1174" s="175" t="e">
        <f>IF(M1174="No Mapped Crop","",INDEX('Inputs_Metric 31'!$M$7:$O$26,MATCH(M1174,'Inputs_Metric 31'!$G$7:$G$26,0),MATCH('Inputs_Metric 31'!$H$44,'Inputs_Metric 31'!$M$6:$O$6,0)))</f>
        <v>#N/A</v>
      </c>
      <c r="Q1174" s="184" t="e">
        <f t="shared" si="58"/>
        <v>#N/A</v>
      </c>
      <c r="R1174" s="184" t="e">
        <f t="shared" si="59"/>
        <v>#N/A</v>
      </c>
    </row>
    <row r="1175" spans="3:18" x14ac:dyDescent="0.25">
      <c r="C1175">
        <f t="shared" si="57"/>
        <v>10</v>
      </c>
      <c r="D1175">
        <f>COUNTIF($F$4:F1175,F1175)</f>
        <v>990</v>
      </c>
      <c r="E1175" s="40">
        <f>'Agricultural Data'!C1175</f>
        <v>0</v>
      </c>
      <c r="F1175" s="40">
        <f>'Agricultural Data'!D1175</f>
        <v>0</v>
      </c>
      <c r="G1175" s="40">
        <f>'Agricultural Data'!E1175</f>
        <v>0</v>
      </c>
      <c r="H1175" s="38">
        <f>'Agricultural Data'!F1175</f>
        <v>0</v>
      </c>
      <c r="I1175" s="38">
        <f>'Agricultural Data'!G1175</f>
        <v>0</v>
      </c>
      <c r="J1175" s="38">
        <f>'Agricultural Data'!H1175</f>
        <v>0</v>
      </c>
      <c r="K1175" s="118">
        <f>'Agricultural Data'!I1175</f>
        <v>0</v>
      </c>
      <c r="L1175" s="121">
        <f>'Agricultural Data'!J1175</f>
        <v>0</v>
      </c>
      <c r="M1175" s="120" t="str">
        <f>IF(J1175=0,"No Data",
IF(     OR(   INDEX('Inputs_Metric 31'!$T$6:$T$141,  MATCH($J1175,'Inputs_Metric 31'!$S$6:$S$141,0))  =  "",     INDEX('Inputs_Metric 31'!$T$6:$T$141,MATCH($J1175,'Inputs_Metric 31'!$S$6:$S$141,0))="CDL_Rev"),                 "No Mapped Crop",                  INDEX('Inputs_Metric 31'!$T$6:$T$141,MATCH($J1175,'Inputs_Metric 31'!$S$6:$S$141,0)   )   )
       )</f>
        <v>No Data</v>
      </c>
      <c r="N1175" s="120" t="str">
        <f>IF(J1175=0,"No Data",
IF(   OR(     INDEX('Inputs_Metric 31'!$U$6:$U$141,MATCH($J1175,'Inputs_Metric 31'!$S$6:$S$141,0))="",     INDEX('Inputs_Metric 31'!$U$6:$U$141,MATCH($J1175,'Inputs_Metric 31'!$S$6:$S$141,0))="CDL_Rev"  ),     "No Mapped Crop",INDEX('Inputs_Metric 31'!$U$6:$U$141,MATCH($J1175,'Inputs_Metric 31'!$S$6:$S$141,0))))</f>
        <v>No Data</v>
      </c>
      <c r="O1175" s="102" t="e">
        <f>IF(N1175="No Mapped Crop","",'Inputs_Metric 31'!$H$43*INDEX('Inputs_Metric 31'!$D$6:$D$109,MATCH(CONCATENATE(N1175,H1175),'Inputs_Metric 31'!$E$6:$E$109,0)))</f>
        <v>#N/A</v>
      </c>
      <c r="P1175" s="175" t="e">
        <f>IF(M1175="No Mapped Crop","",INDEX('Inputs_Metric 31'!$M$7:$O$26,MATCH(M1175,'Inputs_Metric 31'!$G$7:$G$26,0),MATCH('Inputs_Metric 31'!$H$44,'Inputs_Metric 31'!$M$6:$O$6,0)))</f>
        <v>#N/A</v>
      </c>
      <c r="Q1175" s="184" t="e">
        <f t="shared" si="58"/>
        <v>#N/A</v>
      </c>
      <c r="R1175" s="184" t="e">
        <f t="shared" si="59"/>
        <v>#N/A</v>
      </c>
    </row>
    <row r="1176" spans="3:18" x14ac:dyDescent="0.25">
      <c r="C1176">
        <f t="shared" si="57"/>
        <v>10</v>
      </c>
      <c r="D1176">
        <f>COUNTIF($F$4:F1176,F1176)</f>
        <v>991</v>
      </c>
      <c r="E1176" s="40">
        <f>'Agricultural Data'!C1176</f>
        <v>0</v>
      </c>
      <c r="F1176" s="40">
        <f>'Agricultural Data'!D1176</f>
        <v>0</v>
      </c>
      <c r="G1176" s="40">
        <f>'Agricultural Data'!E1176</f>
        <v>0</v>
      </c>
      <c r="H1176" s="38">
        <f>'Agricultural Data'!F1176</f>
        <v>0</v>
      </c>
      <c r="I1176" s="38">
        <f>'Agricultural Data'!G1176</f>
        <v>0</v>
      </c>
      <c r="J1176" s="38">
        <f>'Agricultural Data'!H1176</f>
        <v>0</v>
      </c>
      <c r="K1176" s="118">
        <f>'Agricultural Data'!I1176</f>
        <v>0</v>
      </c>
      <c r="L1176" s="121">
        <f>'Agricultural Data'!J1176</f>
        <v>0</v>
      </c>
      <c r="M1176" s="120" t="str">
        <f>IF(J1176=0,"No Data",
IF(     OR(   INDEX('Inputs_Metric 31'!$T$6:$T$141,  MATCH($J1176,'Inputs_Metric 31'!$S$6:$S$141,0))  =  "",     INDEX('Inputs_Metric 31'!$T$6:$T$141,MATCH($J1176,'Inputs_Metric 31'!$S$6:$S$141,0))="CDL_Rev"),                 "No Mapped Crop",                  INDEX('Inputs_Metric 31'!$T$6:$T$141,MATCH($J1176,'Inputs_Metric 31'!$S$6:$S$141,0)   )   )
       )</f>
        <v>No Data</v>
      </c>
      <c r="N1176" s="120" t="str">
        <f>IF(J1176=0,"No Data",
IF(   OR(     INDEX('Inputs_Metric 31'!$U$6:$U$141,MATCH($J1176,'Inputs_Metric 31'!$S$6:$S$141,0))="",     INDEX('Inputs_Metric 31'!$U$6:$U$141,MATCH($J1176,'Inputs_Metric 31'!$S$6:$S$141,0))="CDL_Rev"  ),     "No Mapped Crop",INDEX('Inputs_Metric 31'!$U$6:$U$141,MATCH($J1176,'Inputs_Metric 31'!$S$6:$S$141,0))))</f>
        <v>No Data</v>
      </c>
      <c r="O1176" s="102" t="e">
        <f>IF(N1176="No Mapped Crop","",'Inputs_Metric 31'!$H$43*INDEX('Inputs_Metric 31'!$D$6:$D$109,MATCH(CONCATENATE(N1176,H1176),'Inputs_Metric 31'!$E$6:$E$109,0)))</f>
        <v>#N/A</v>
      </c>
      <c r="P1176" s="175" t="e">
        <f>IF(M1176="No Mapped Crop","",INDEX('Inputs_Metric 31'!$M$7:$O$26,MATCH(M1176,'Inputs_Metric 31'!$G$7:$G$26,0),MATCH('Inputs_Metric 31'!$H$44,'Inputs_Metric 31'!$M$6:$O$6,0)))</f>
        <v>#N/A</v>
      </c>
      <c r="Q1176" s="184" t="e">
        <f t="shared" si="58"/>
        <v>#N/A</v>
      </c>
      <c r="R1176" s="184" t="e">
        <f t="shared" si="59"/>
        <v>#N/A</v>
      </c>
    </row>
    <row r="1177" spans="3:18" x14ac:dyDescent="0.25">
      <c r="C1177">
        <f t="shared" si="57"/>
        <v>10</v>
      </c>
      <c r="D1177">
        <f>COUNTIF($F$4:F1177,F1177)</f>
        <v>992</v>
      </c>
      <c r="E1177" s="40">
        <f>'Agricultural Data'!C1177</f>
        <v>0</v>
      </c>
      <c r="F1177" s="40">
        <f>'Agricultural Data'!D1177</f>
        <v>0</v>
      </c>
      <c r="G1177" s="40">
        <f>'Agricultural Data'!E1177</f>
        <v>0</v>
      </c>
      <c r="H1177" s="38">
        <f>'Agricultural Data'!F1177</f>
        <v>0</v>
      </c>
      <c r="I1177" s="38">
        <f>'Agricultural Data'!G1177</f>
        <v>0</v>
      </c>
      <c r="J1177" s="38">
        <f>'Agricultural Data'!H1177</f>
        <v>0</v>
      </c>
      <c r="K1177" s="118">
        <f>'Agricultural Data'!I1177</f>
        <v>0</v>
      </c>
      <c r="L1177" s="121">
        <f>'Agricultural Data'!J1177</f>
        <v>0</v>
      </c>
      <c r="M1177" s="120" t="str">
        <f>IF(J1177=0,"No Data",
IF(     OR(   INDEX('Inputs_Metric 31'!$T$6:$T$141,  MATCH($J1177,'Inputs_Metric 31'!$S$6:$S$141,0))  =  "",     INDEX('Inputs_Metric 31'!$T$6:$T$141,MATCH($J1177,'Inputs_Metric 31'!$S$6:$S$141,0))="CDL_Rev"),                 "No Mapped Crop",                  INDEX('Inputs_Metric 31'!$T$6:$T$141,MATCH($J1177,'Inputs_Metric 31'!$S$6:$S$141,0)   )   )
       )</f>
        <v>No Data</v>
      </c>
      <c r="N1177" s="120" t="str">
        <f>IF(J1177=0,"No Data",
IF(   OR(     INDEX('Inputs_Metric 31'!$U$6:$U$141,MATCH($J1177,'Inputs_Metric 31'!$S$6:$S$141,0))="",     INDEX('Inputs_Metric 31'!$U$6:$U$141,MATCH($J1177,'Inputs_Metric 31'!$S$6:$S$141,0))="CDL_Rev"  ),     "No Mapped Crop",INDEX('Inputs_Metric 31'!$U$6:$U$141,MATCH($J1177,'Inputs_Metric 31'!$S$6:$S$141,0))))</f>
        <v>No Data</v>
      </c>
      <c r="O1177" s="102" t="e">
        <f>IF(N1177="No Mapped Crop","",'Inputs_Metric 31'!$H$43*INDEX('Inputs_Metric 31'!$D$6:$D$109,MATCH(CONCATENATE(N1177,H1177),'Inputs_Metric 31'!$E$6:$E$109,0)))</f>
        <v>#N/A</v>
      </c>
      <c r="P1177" s="175" t="e">
        <f>IF(M1177="No Mapped Crop","",INDEX('Inputs_Metric 31'!$M$7:$O$26,MATCH(M1177,'Inputs_Metric 31'!$G$7:$G$26,0),MATCH('Inputs_Metric 31'!$H$44,'Inputs_Metric 31'!$M$6:$O$6,0)))</f>
        <v>#N/A</v>
      </c>
      <c r="Q1177" s="184" t="e">
        <f t="shared" si="58"/>
        <v>#N/A</v>
      </c>
      <c r="R1177" s="184" t="e">
        <f t="shared" si="59"/>
        <v>#N/A</v>
      </c>
    </row>
    <row r="1178" spans="3:18" x14ac:dyDescent="0.25">
      <c r="C1178">
        <f t="shared" si="57"/>
        <v>10</v>
      </c>
      <c r="D1178">
        <f>COUNTIF($F$4:F1178,F1178)</f>
        <v>993</v>
      </c>
      <c r="E1178" s="40">
        <f>'Agricultural Data'!C1178</f>
        <v>0</v>
      </c>
      <c r="F1178" s="40">
        <f>'Agricultural Data'!D1178</f>
        <v>0</v>
      </c>
      <c r="G1178" s="40">
        <f>'Agricultural Data'!E1178</f>
        <v>0</v>
      </c>
      <c r="H1178" s="38">
        <f>'Agricultural Data'!F1178</f>
        <v>0</v>
      </c>
      <c r="I1178" s="38">
        <f>'Agricultural Data'!G1178</f>
        <v>0</v>
      </c>
      <c r="J1178" s="38">
        <f>'Agricultural Data'!H1178</f>
        <v>0</v>
      </c>
      <c r="K1178" s="118">
        <f>'Agricultural Data'!I1178</f>
        <v>0</v>
      </c>
      <c r="L1178" s="121">
        <f>'Agricultural Data'!J1178</f>
        <v>0</v>
      </c>
      <c r="M1178" s="120" t="str">
        <f>IF(J1178=0,"No Data",
IF(     OR(   INDEX('Inputs_Metric 31'!$T$6:$T$141,  MATCH($J1178,'Inputs_Metric 31'!$S$6:$S$141,0))  =  "",     INDEX('Inputs_Metric 31'!$T$6:$T$141,MATCH($J1178,'Inputs_Metric 31'!$S$6:$S$141,0))="CDL_Rev"),                 "No Mapped Crop",                  INDEX('Inputs_Metric 31'!$T$6:$T$141,MATCH($J1178,'Inputs_Metric 31'!$S$6:$S$141,0)   )   )
       )</f>
        <v>No Data</v>
      </c>
      <c r="N1178" s="120" t="str">
        <f>IF(J1178=0,"No Data",
IF(   OR(     INDEX('Inputs_Metric 31'!$U$6:$U$141,MATCH($J1178,'Inputs_Metric 31'!$S$6:$S$141,0))="",     INDEX('Inputs_Metric 31'!$U$6:$U$141,MATCH($J1178,'Inputs_Metric 31'!$S$6:$S$141,0))="CDL_Rev"  ),     "No Mapped Crop",INDEX('Inputs_Metric 31'!$U$6:$U$141,MATCH($J1178,'Inputs_Metric 31'!$S$6:$S$141,0))))</f>
        <v>No Data</v>
      </c>
      <c r="O1178" s="102" t="e">
        <f>IF(N1178="No Mapped Crop","",'Inputs_Metric 31'!$H$43*INDEX('Inputs_Metric 31'!$D$6:$D$109,MATCH(CONCATENATE(N1178,H1178),'Inputs_Metric 31'!$E$6:$E$109,0)))</f>
        <v>#N/A</v>
      </c>
      <c r="P1178" s="175" t="e">
        <f>IF(M1178="No Mapped Crop","",INDEX('Inputs_Metric 31'!$M$7:$O$26,MATCH(M1178,'Inputs_Metric 31'!$G$7:$G$26,0),MATCH('Inputs_Metric 31'!$H$44,'Inputs_Metric 31'!$M$6:$O$6,0)))</f>
        <v>#N/A</v>
      </c>
      <c r="Q1178" s="184" t="e">
        <f t="shared" si="58"/>
        <v>#N/A</v>
      </c>
      <c r="R1178" s="184" t="e">
        <f t="shared" si="59"/>
        <v>#N/A</v>
      </c>
    </row>
    <row r="1179" spans="3:18" x14ac:dyDescent="0.25">
      <c r="C1179">
        <f t="shared" si="57"/>
        <v>10</v>
      </c>
      <c r="D1179">
        <f>COUNTIF($F$4:F1179,F1179)</f>
        <v>994</v>
      </c>
      <c r="E1179" s="40">
        <f>'Agricultural Data'!C1179</f>
        <v>0</v>
      </c>
      <c r="F1179" s="40">
        <f>'Agricultural Data'!D1179</f>
        <v>0</v>
      </c>
      <c r="G1179" s="40">
        <f>'Agricultural Data'!E1179</f>
        <v>0</v>
      </c>
      <c r="H1179" s="38">
        <f>'Agricultural Data'!F1179</f>
        <v>0</v>
      </c>
      <c r="I1179" s="38">
        <f>'Agricultural Data'!G1179</f>
        <v>0</v>
      </c>
      <c r="J1179" s="38">
        <f>'Agricultural Data'!H1179</f>
        <v>0</v>
      </c>
      <c r="K1179" s="118">
        <f>'Agricultural Data'!I1179</f>
        <v>0</v>
      </c>
      <c r="L1179" s="121">
        <f>'Agricultural Data'!J1179</f>
        <v>0</v>
      </c>
      <c r="M1179" s="120" t="str">
        <f>IF(J1179=0,"No Data",
IF(     OR(   INDEX('Inputs_Metric 31'!$T$6:$T$141,  MATCH($J1179,'Inputs_Metric 31'!$S$6:$S$141,0))  =  "",     INDEX('Inputs_Metric 31'!$T$6:$T$141,MATCH($J1179,'Inputs_Metric 31'!$S$6:$S$141,0))="CDL_Rev"),                 "No Mapped Crop",                  INDEX('Inputs_Metric 31'!$T$6:$T$141,MATCH($J1179,'Inputs_Metric 31'!$S$6:$S$141,0)   )   )
       )</f>
        <v>No Data</v>
      </c>
      <c r="N1179" s="120" t="str">
        <f>IF(J1179=0,"No Data",
IF(   OR(     INDEX('Inputs_Metric 31'!$U$6:$U$141,MATCH($J1179,'Inputs_Metric 31'!$S$6:$S$141,0))="",     INDEX('Inputs_Metric 31'!$U$6:$U$141,MATCH($J1179,'Inputs_Metric 31'!$S$6:$S$141,0))="CDL_Rev"  ),     "No Mapped Crop",INDEX('Inputs_Metric 31'!$U$6:$U$141,MATCH($J1179,'Inputs_Metric 31'!$S$6:$S$141,0))))</f>
        <v>No Data</v>
      </c>
      <c r="O1179" s="102" t="e">
        <f>IF(N1179="No Mapped Crop","",'Inputs_Metric 31'!$H$43*INDEX('Inputs_Metric 31'!$D$6:$D$109,MATCH(CONCATENATE(N1179,H1179),'Inputs_Metric 31'!$E$6:$E$109,0)))</f>
        <v>#N/A</v>
      </c>
      <c r="P1179" s="175" t="e">
        <f>IF(M1179="No Mapped Crop","",INDEX('Inputs_Metric 31'!$M$7:$O$26,MATCH(M1179,'Inputs_Metric 31'!$G$7:$G$26,0),MATCH('Inputs_Metric 31'!$H$44,'Inputs_Metric 31'!$M$6:$O$6,0)))</f>
        <v>#N/A</v>
      </c>
      <c r="Q1179" s="184" t="e">
        <f t="shared" si="58"/>
        <v>#N/A</v>
      </c>
      <c r="R1179" s="184" t="e">
        <f t="shared" si="59"/>
        <v>#N/A</v>
      </c>
    </row>
    <row r="1180" spans="3:18" x14ac:dyDescent="0.25">
      <c r="C1180">
        <f t="shared" si="57"/>
        <v>10</v>
      </c>
      <c r="D1180">
        <f>COUNTIF($F$4:F1180,F1180)</f>
        <v>995</v>
      </c>
      <c r="E1180" s="40">
        <f>'Agricultural Data'!C1180</f>
        <v>0</v>
      </c>
      <c r="F1180" s="40">
        <f>'Agricultural Data'!D1180</f>
        <v>0</v>
      </c>
      <c r="G1180" s="40">
        <f>'Agricultural Data'!E1180</f>
        <v>0</v>
      </c>
      <c r="H1180" s="38">
        <f>'Agricultural Data'!F1180</f>
        <v>0</v>
      </c>
      <c r="I1180" s="38">
        <f>'Agricultural Data'!G1180</f>
        <v>0</v>
      </c>
      <c r="J1180" s="38">
        <f>'Agricultural Data'!H1180</f>
        <v>0</v>
      </c>
      <c r="K1180" s="118">
        <f>'Agricultural Data'!I1180</f>
        <v>0</v>
      </c>
      <c r="L1180" s="121">
        <f>'Agricultural Data'!J1180</f>
        <v>0</v>
      </c>
      <c r="M1180" s="120" t="str">
        <f>IF(J1180=0,"No Data",
IF(     OR(   INDEX('Inputs_Metric 31'!$T$6:$T$141,  MATCH($J1180,'Inputs_Metric 31'!$S$6:$S$141,0))  =  "",     INDEX('Inputs_Metric 31'!$T$6:$T$141,MATCH($J1180,'Inputs_Metric 31'!$S$6:$S$141,0))="CDL_Rev"),                 "No Mapped Crop",                  INDEX('Inputs_Metric 31'!$T$6:$T$141,MATCH($J1180,'Inputs_Metric 31'!$S$6:$S$141,0)   )   )
       )</f>
        <v>No Data</v>
      </c>
      <c r="N1180" s="120" t="str">
        <f>IF(J1180=0,"No Data",
IF(   OR(     INDEX('Inputs_Metric 31'!$U$6:$U$141,MATCH($J1180,'Inputs_Metric 31'!$S$6:$S$141,0))="",     INDEX('Inputs_Metric 31'!$U$6:$U$141,MATCH($J1180,'Inputs_Metric 31'!$S$6:$S$141,0))="CDL_Rev"  ),     "No Mapped Crop",INDEX('Inputs_Metric 31'!$U$6:$U$141,MATCH($J1180,'Inputs_Metric 31'!$S$6:$S$141,0))))</f>
        <v>No Data</v>
      </c>
      <c r="O1180" s="102" t="e">
        <f>IF(N1180="No Mapped Crop","",'Inputs_Metric 31'!$H$43*INDEX('Inputs_Metric 31'!$D$6:$D$109,MATCH(CONCATENATE(N1180,H1180),'Inputs_Metric 31'!$E$6:$E$109,0)))</f>
        <v>#N/A</v>
      </c>
      <c r="P1180" s="175" t="e">
        <f>IF(M1180="No Mapped Crop","",INDEX('Inputs_Metric 31'!$M$7:$O$26,MATCH(M1180,'Inputs_Metric 31'!$G$7:$G$26,0),MATCH('Inputs_Metric 31'!$H$44,'Inputs_Metric 31'!$M$6:$O$6,0)))</f>
        <v>#N/A</v>
      </c>
      <c r="Q1180" s="184" t="e">
        <f t="shared" si="58"/>
        <v>#N/A</v>
      </c>
      <c r="R1180" s="184" t="e">
        <f t="shared" si="59"/>
        <v>#N/A</v>
      </c>
    </row>
    <row r="1181" spans="3:18" x14ac:dyDescent="0.25">
      <c r="C1181">
        <f t="shared" si="57"/>
        <v>10</v>
      </c>
      <c r="D1181">
        <f>COUNTIF($F$4:F1181,F1181)</f>
        <v>996</v>
      </c>
      <c r="E1181" s="40">
        <f>'Agricultural Data'!C1181</f>
        <v>0</v>
      </c>
      <c r="F1181" s="40">
        <f>'Agricultural Data'!D1181</f>
        <v>0</v>
      </c>
      <c r="G1181" s="40">
        <f>'Agricultural Data'!E1181</f>
        <v>0</v>
      </c>
      <c r="H1181" s="38">
        <f>'Agricultural Data'!F1181</f>
        <v>0</v>
      </c>
      <c r="I1181" s="38">
        <f>'Agricultural Data'!G1181</f>
        <v>0</v>
      </c>
      <c r="J1181" s="38">
        <f>'Agricultural Data'!H1181</f>
        <v>0</v>
      </c>
      <c r="K1181" s="118">
        <f>'Agricultural Data'!I1181</f>
        <v>0</v>
      </c>
      <c r="L1181" s="121">
        <f>'Agricultural Data'!J1181</f>
        <v>0</v>
      </c>
      <c r="M1181" s="120" t="str">
        <f>IF(J1181=0,"No Data",
IF(     OR(   INDEX('Inputs_Metric 31'!$T$6:$T$141,  MATCH($J1181,'Inputs_Metric 31'!$S$6:$S$141,0))  =  "",     INDEX('Inputs_Metric 31'!$T$6:$T$141,MATCH($J1181,'Inputs_Metric 31'!$S$6:$S$141,0))="CDL_Rev"),                 "No Mapped Crop",                  INDEX('Inputs_Metric 31'!$T$6:$T$141,MATCH($J1181,'Inputs_Metric 31'!$S$6:$S$141,0)   )   )
       )</f>
        <v>No Data</v>
      </c>
      <c r="N1181" s="120" t="str">
        <f>IF(J1181=0,"No Data",
IF(   OR(     INDEX('Inputs_Metric 31'!$U$6:$U$141,MATCH($J1181,'Inputs_Metric 31'!$S$6:$S$141,0))="",     INDEX('Inputs_Metric 31'!$U$6:$U$141,MATCH($J1181,'Inputs_Metric 31'!$S$6:$S$141,0))="CDL_Rev"  ),     "No Mapped Crop",INDEX('Inputs_Metric 31'!$U$6:$U$141,MATCH($J1181,'Inputs_Metric 31'!$S$6:$S$141,0))))</f>
        <v>No Data</v>
      </c>
      <c r="O1181" s="102" t="e">
        <f>IF(N1181="No Mapped Crop","",'Inputs_Metric 31'!$H$43*INDEX('Inputs_Metric 31'!$D$6:$D$109,MATCH(CONCATENATE(N1181,H1181),'Inputs_Metric 31'!$E$6:$E$109,0)))</f>
        <v>#N/A</v>
      </c>
      <c r="P1181" s="175" t="e">
        <f>IF(M1181="No Mapped Crop","",INDEX('Inputs_Metric 31'!$M$7:$O$26,MATCH(M1181,'Inputs_Metric 31'!$G$7:$G$26,0),MATCH('Inputs_Metric 31'!$H$44,'Inputs_Metric 31'!$M$6:$O$6,0)))</f>
        <v>#N/A</v>
      </c>
      <c r="Q1181" s="184" t="e">
        <f t="shared" si="58"/>
        <v>#N/A</v>
      </c>
      <c r="R1181" s="184" t="e">
        <f t="shared" si="59"/>
        <v>#N/A</v>
      </c>
    </row>
    <row r="1182" spans="3:18" x14ac:dyDescent="0.25">
      <c r="C1182">
        <f t="shared" si="57"/>
        <v>10</v>
      </c>
      <c r="D1182">
        <f>COUNTIF($F$4:F1182,F1182)</f>
        <v>997</v>
      </c>
      <c r="E1182" s="40">
        <f>'Agricultural Data'!C1182</f>
        <v>0</v>
      </c>
      <c r="F1182" s="40">
        <f>'Agricultural Data'!D1182</f>
        <v>0</v>
      </c>
      <c r="G1182" s="40">
        <f>'Agricultural Data'!E1182</f>
        <v>0</v>
      </c>
      <c r="H1182" s="38">
        <f>'Agricultural Data'!F1182</f>
        <v>0</v>
      </c>
      <c r="I1182" s="38">
        <f>'Agricultural Data'!G1182</f>
        <v>0</v>
      </c>
      <c r="J1182" s="38">
        <f>'Agricultural Data'!H1182</f>
        <v>0</v>
      </c>
      <c r="K1182" s="118">
        <f>'Agricultural Data'!I1182</f>
        <v>0</v>
      </c>
      <c r="L1182" s="121">
        <f>'Agricultural Data'!J1182</f>
        <v>0</v>
      </c>
      <c r="M1182" s="120" t="str">
        <f>IF(J1182=0,"No Data",
IF(     OR(   INDEX('Inputs_Metric 31'!$T$6:$T$141,  MATCH($J1182,'Inputs_Metric 31'!$S$6:$S$141,0))  =  "",     INDEX('Inputs_Metric 31'!$T$6:$T$141,MATCH($J1182,'Inputs_Metric 31'!$S$6:$S$141,0))="CDL_Rev"),                 "No Mapped Crop",                  INDEX('Inputs_Metric 31'!$T$6:$T$141,MATCH($J1182,'Inputs_Metric 31'!$S$6:$S$141,0)   )   )
       )</f>
        <v>No Data</v>
      </c>
      <c r="N1182" s="120" t="str">
        <f>IF(J1182=0,"No Data",
IF(   OR(     INDEX('Inputs_Metric 31'!$U$6:$U$141,MATCH($J1182,'Inputs_Metric 31'!$S$6:$S$141,0))="",     INDEX('Inputs_Metric 31'!$U$6:$U$141,MATCH($J1182,'Inputs_Metric 31'!$S$6:$S$141,0))="CDL_Rev"  ),     "No Mapped Crop",INDEX('Inputs_Metric 31'!$U$6:$U$141,MATCH($J1182,'Inputs_Metric 31'!$S$6:$S$141,0))))</f>
        <v>No Data</v>
      </c>
      <c r="O1182" s="102" t="e">
        <f>IF(N1182="No Mapped Crop","",'Inputs_Metric 31'!$H$43*INDEX('Inputs_Metric 31'!$D$6:$D$109,MATCH(CONCATENATE(N1182,H1182),'Inputs_Metric 31'!$E$6:$E$109,0)))</f>
        <v>#N/A</v>
      </c>
      <c r="P1182" s="175" t="e">
        <f>IF(M1182="No Mapped Crop","",INDEX('Inputs_Metric 31'!$M$7:$O$26,MATCH(M1182,'Inputs_Metric 31'!$G$7:$G$26,0),MATCH('Inputs_Metric 31'!$H$44,'Inputs_Metric 31'!$M$6:$O$6,0)))</f>
        <v>#N/A</v>
      </c>
      <c r="Q1182" s="184" t="e">
        <f t="shared" si="58"/>
        <v>#N/A</v>
      </c>
      <c r="R1182" s="184" t="e">
        <f t="shared" si="59"/>
        <v>#N/A</v>
      </c>
    </row>
    <row r="1183" spans="3:18" x14ac:dyDescent="0.25">
      <c r="C1183">
        <f t="shared" si="57"/>
        <v>10</v>
      </c>
      <c r="D1183">
        <f>COUNTIF($F$4:F1183,F1183)</f>
        <v>998</v>
      </c>
      <c r="E1183" s="40">
        <f>'Agricultural Data'!C1183</f>
        <v>0</v>
      </c>
      <c r="F1183" s="40">
        <f>'Agricultural Data'!D1183</f>
        <v>0</v>
      </c>
      <c r="G1183" s="40">
        <f>'Agricultural Data'!E1183</f>
        <v>0</v>
      </c>
      <c r="H1183" s="38">
        <f>'Agricultural Data'!F1183</f>
        <v>0</v>
      </c>
      <c r="I1183" s="38">
        <f>'Agricultural Data'!G1183</f>
        <v>0</v>
      </c>
      <c r="J1183" s="38">
        <f>'Agricultural Data'!H1183</f>
        <v>0</v>
      </c>
      <c r="K1183" s="118">
        <f>'Agricultural Data'!I1183</f>
        <v>0</v>
      </c>
      <c r="L1183" s="121">
        <f>'Agricultural Data'!J1183</f>
        <v>0</v>
      </c>
      <c r="M1183" s="120" t="str">
        <f>IF(J1183=0,"No Data",
IF(     OR(   INDEX('Inputs_Metric 31'!$T$6:$T$141,  MATCH($J1183,'Inputs_Metric 31'!$S$6:$S$141,0))  =  "",     INDEX('Inputs_Metric 31'!$T$6:$T$141,MATCH($J1183,'Inputs_Metric 31'!$S$6:$S$141,0))="CDL_Rev"),                 "No Mapped Crop",                  INDEX('Inputs_Metric 31'!$T$6:$T$141,MATCH($J1183,'Inputs_Metric 31'!$S$6:$S$141,0)   )   )
       )</f>
        <v>No Data</v>
      </c>
      <c r="N1183" s="120" t="str">
        <f>IF(J1183=0,"No Data",
IF(   OR(     INDEX('Inputs_Metric 31'!$U$6:$U$141,MATCH($J1183,'Inputs_Metric 31'!$S$6:$S$141,0))="",     INDEX('Inputs_Metric 31'!$U$6:$U$141,MATCH($J1183,'Inputs_Metric 31'!$S$6:$S$141,0))="CDL_Rev"  ),     "No Mapped Crop",INDEX('Inputs_Metric 31'!$U$6:$U$141,MATCH($J1183,'Inputs_Metric 31'!$S$6:$S$141,0))))</f>
        <v>No Data</v>
      </c>
      <c r="O1183" s="102" t="e">
        <f>IF(N1183="No Mapped Crop","",'Inputs_Metric 31'!$H$43*INDEX('Inputs_Metric 31'!$D$6:$D$109,MATCH(CONCATENATE(N1183,H1183),'Inputs_Metric 31'!$E$6:$E$109,0)))</f>
        <v>#N/A</v>
      </c>
      <c r="P1183" s="175" t="e">
        <f>IF(M1183="No Mapped Crop","",INDEX('Inputs_Metric 31'!$M$7:$O$26,MATCH(M1183,'Inputs_Metric 31'!$G$7:$G$26,0),MATCH('Inputs_Metric 31'!$H$44,'Inputs_Metric 31'!$M$6:$O$6,0)))</f>
        <v>#N/A</v>
      </c>
      <c r="Q1183" s="184" t="e">
        <f t="shared" si="58"/>
        <v>#N/A</v>
      </c>
      <c r="R1183" s="184" t="e">
        <f t="shared" si="59"/>
        <v>#N/A</v>
      </c>
    </row>
    <row r="1184" spans="3:18" x14ac:dyDescent="0.25">
      <c r="C1184">
        <f t="shared" si="57"/>
        <v>10</v>
      </c>
      <c r="D1184">
        <f>COUNTIF($F$4:F1184,F1184)</f>
        <v>999</v>
      </c>
      <c r="E1184" s="40">
        <f>'Agricultural Data'!C1184</f>
        <v>0</v>
      </c>
      <c r="F1184" s="40">
        <f>'Agricultural Data'!D1184</f>
        <v>0</v>
      </c>
      <c r="G1184" s="40">
        <f>'Agricultural Data'!E1184</f>
        <v>0</v>
      </c>
      <c r="H1184" s="38">
        <f>'Agricultural Data'!F1184</f>
        <v>0</v>
      </c>
      <c r="I1184" s="38">
        <f>'Agricultural Data'!G1184</f>
        <v>0</v>
      </c>
      <c r="J1184" s="38">
        <f>'Agricultural Data'!H1184</f>
        <v>0</v>
      </c>
      <c r="K1184" s="118">
        <f>'Agricultural Data'!I1184</f>
        <v>0</v>
      </c>
      <c r="L1184" s="121">
        <f>'Agricultural Data'!J1184</f>
        <v>0</v>
      </c>
      <c r="M1184" s="120" t="str">
        <f>IF(J1184=0,"No Data",
IF(     OR(   INDEX('Inputs_Metric 31'!$T$6:$T$141,  MATCH($J1184,'Inputs_Metric 31'!$S$6:$S$141,0))  =  "",     INDEX('Inputs_Metric 31'!$T$6:$T$141,MATCH($J1184,'Inputs_Metric 31'!$S$6:$S$141,0))="CDL_Rev"),                 "No Mapped Crop",                  INDEX('Inputs_Metric 31'!$T$6:$T$141,MATCH($J1184,'Inputs_Metric 31'!$S$6:$S$141,0)   )   )
       )</f>
        <v>No Data</v>
      </c>
      <c r="N1184" s="120" t="str">
        <f>IF(J1184=0,"No Data",
IF(   OR(     INDEX('Inputs_Metric 31'!$U$6:$U$141,MATCH($J1184,'Inputs_Metric 31'!$S$6:$S$141,0))="",     INDEX('Inputs_Metric 31'!$U$6:$U$141,MATCH($J1184,'Inputs_Metric 31'!$S$6:$S$141,0))="CDL_Rev"  ),     "No Mapped Crop",INDEX('Inputs_Metric 31'!$U$6:$U$141,MATCH($J1184,'Inputs_Metric 31'!$S$6:$S$141,0))))</f>
        <v>No Data</v>
      </c>
      <c r="O1184" s="102" t="e">
        <f>IF(N1184="No Mapped Crop","",'Inputs_Metric 31'!$H$43*INDEX('Inputs_Metric 31'!$D$6:$D$109,MATCH(CONCATENATE(N1184,H1184),'Inputs_Metric 31'!$E$6:$E$109,0)))</f>
        <v>#N/A</v>
      </c>
      <c r="P1184" s="175" t="e">
        <f>IF(M1184="No Mapped Crop","",INDEX('Inputs_Metric 31'!$M$7:$O$26,MATCH(M1184,'Inputs_Metric 31'!$G$7:$G$26,0),MATCH('Inputs_Metric 31'!$H$44,'Inputs_Metric 31'!$M$6:$O$6,0)))</f>
        <v>#N/A</v>
      </c>
      <c r="Q1184" s="184" t="e">
        <f t="shared" si="58"/>
        <v>#N/A</v>
      </c>
      <c r="R1184" s="184" t="e">
        <f t="shared" si="59"/>
        <v>#N/A</v>
      </c>
    </row>
    <row r="1185" spans="3:18" x14ac:dyDescent="0.25">
      <c r="C1185">
        <f t="shared" si="57"/>
        <v>10</v>
      </c>
      <c r="D1185">
        <f>COUNTIF($F$4:F1185,F1185)</f>
        <v>1000</v>
      </c>
      <c r="E1185" s="40">
        <f>'Agricultural Data'!C1185</f>
        <v>0</v>
      </c>
      <c r="F1185" s="40">
        <f>'Agricultural Data'!D1185</f>
        <v>0</v>
      </c>
      <c r="G1185" s="40">
        <f>'Agricultural Data'!E1185</f>
        <v>0</v>
      </c>
      <c r="H1185" s="38">
        <f>'Agricultural Data'!F1185</f>
        <v>0</v>
      </c>
      <c r="I1185" s="38">
        <f>'Agricultural Data'!G1185</f>
        <v>0</v>
      </c>
      <c r="J1185" s="38">
        <f>'Agricultural Data'!H1185</f>
        <v>0</v>
      </c>
      <c r="K1185" s="118">
        <f>'Agricultural Data'!I1185</f>
        <v>0</v>
      </c>
      <c r="L1185" s="121">
        <f>'Agricultural Data'!J1185</f>
        <v>0</v>
      </c>
      <c r="M1185" s="120" t="str">
        <f>IF(J1185=0,"No Data",
IF(     OR(   INDEX('Inputs_Metric 31'!$T$6:$T$141,  MATCH($J1185,'Inputs_Metric 31'!$S$6:$S$141,0))  =  "",     INDEX('Inputs_Metric 31'!$T$6:$T$141,MATCH($J1185,'Inputs_Metric 31'!$S$6:$S$141,0))="CDL_Rev"),                 "No Mapped Crop",                  INDEX('Inputs_Metric 31'!$T$6:$T$141,MATCH($J1185,'Inputs_Metric 31'!$S$6:$S$141,0)   )   )
       )</f>
        <v>No Data</v>
      </c>
      <c r="N1185" s="120" t="str">
        <f>IF(J1185=0,"No Data",
IF(   OR(     INDEX('Inputs_Metric 31'!$U$6:$U$141,MATCH($J1185,'Inputs_Metric 31'!$S$6:$S$141,0))="",     INDEX('Inputs_Metric 31'!$U$6:$U$141,MATCH($J1185,'Inputs_Metric 31'!$S$6:$S$141,0))="CDL_Rev"  ),     "No Mapped Crop",INDEX('Inputs_Metric 31'!$U$6:$U$141,MATCH($J1185,'Inputs_Metric 31'!$S$6:$S$141,0))))</f>
        <v>No Data</v>
      </c>
      <c r="O1185" s="102" t="e">
        <f>IF(N1185="No Mapped Crop","",'Inputs_Metric 31'!$H$43*INDEX('Inputs_Metric 31'!$D$6:$D$109,MATCH(CONCATENATE(N1185,H1185),'Inputs_Metric 31'!$E$6:$E$109,0)))</f>
        <v>#N/A</v>
      </c>
      <c r="P1185" s="175" t="e">
        <f>IF(M1185="No Mapped Crop","",INDEX('Inputs_Metric 31'!$M$7:$O$26,MATCH(M1185,'Inputs_Metric 31'!$G$7:$G$26,0),MATCH('Inputs_Metric 31'!$H$44,'Inputs_Metric 31'!$M$6:$O$6,0)))</f>
        <v>#N/A</v>
      </c>
      <c r="Q1185" s="184" t="e">
        <f t="shared" si="58"/>
        <v>#N/A</v>
      </c>
      <c r="R1185" s="184" t="e">
        <f t="shared" si="59"/>
        <v>#N/A</v>
      </c>
    </row>
    <row r="1186" spans="3:18" x14ac:dyDescent="0.25">
      <c r="C1186">
        <f t="shared" si="57"/>
        <v>10</v>
      </c>
      <c r="D1186">
        <f>COUNTIF($F$4:F1186,F1186)</f>
        <v>1001</v>
      </c>
      <c r="E1186" s="40">
        <f>'Agricultural Data'!C1186</f>
        <v>0</v>
      </c>
      <c r="F1186" s="40">
        <f>'Agricultural Data'!D1186</f>
        <v>0</v>
      </c>
      <c r="G1186" s="40">
        <f>'Agricultural Data'!E1186</f>
        <v>0</v>
      </c>
      <c r="H1186" s="38">
        <f>'Agricultural Data'!F1186</f>
        <v>0</v>
      </c>
      <c r="I1186" s="38">
        <f>'Agricultural Data'!G1186</f>
        <v>0</v>
      </c>
      <c r="J1186" s="38">
        <f>'Agricultural Data'!H1186</f>
        <v>0</v>
      </c>
      <c r="K1186" s="118">
        <f>'Agricultural Data'!I1186</f>
        <v>0</v>
      </c>
      <c r="L1186" s="121">
        <f>'Agricultural Data'!J1186</f>
        <v>0</v>
      </c>
      <c r="M1186" s="120" t="str">
        <f>IF(J1186=0,"No Data",
IF(     OR(   INDEX('Inputs_Metric 31'!$T$6:$T$141,  MATCH($J1186,'Inputs_Metric 31'!$S$6:$S$141,0))  =  "",     INDEX('Inputs_Metric 31'!$T$6:$T$141,MATCH($J1186,'Inputs_Metric 31'!$S$6:$S$141,0))="CDL_Rev"),                 "No Mapped Crop",                  INDEX('Inputs_Metric 31'!$T$6:$T$141,MATCH($J1186,'Inputs_Metric 31'!$S$6:$S$141,0)   )   )
       )</f>
        <v>No Data</v>
      </c>
      <c r="N1186" s="120" t="str">
        <f>IF(J1186=0,"No Data",
IF(   OR(     INDEX('Inputs_Metric 31'!$U$6:$U$141,MATCH($J1186,'Inputs_Metric 31'!$S$6:$S$141,0))="",     INDEX('Inputs_Metric 31'!$U$6:$U$141,MATCH($J1186,'Inputs_Metric 31'!$S$6:$S$141,0))="CDL_Rev"  ),     "No Mapped Crop",INDEX('Inputs_Metric 31'!$U$6:$U$141,MATCH($J1186,'Inputs_Metric 31'!$S$6:$S$141,0))))</f>
        <v>No Data</v>
      </c>
      <c r="O1186" s="102" t="e">
        <f>IF(N1186="No Mapped Crop","",'Inputs_Metric 31'!$H$43*INDEX('Inputs_Metric 31'!$D$6:$D$109,MATCH(CONCATENATE(N1186,H1186),'Inputs_Metric 31'!$E$6:$E$109,0)))</f>
        <v>#N/A</v>
      </c>
      <c r="P1186" s="175" t="e">
        <f>IF(M1186="No Mapped Crop","",INDEX('Inputs_Metric 31'!$M$7:$O$26,MATCH(M1186,'Inputs_Metric 31'!$G$7:$G$26,0),MATCH('Inputs_Metric 31'!$H$44,'Inputs_Metric 31'!$M$6:$O$6,0)))</f>
        <v>#N/A</v>
      </c>
      <c r="Q1186" s="184" t="e">
        <f t="shared" si="58"/>
        <v>#N/A</v>
      </c>
      <c r="R1186" s="184" t="e">
        <f t="shared" si="59"/>
        <v>#N/A</v>
      </c>
    </row>
    <row r="1187" spans="3:18" x14ac:dyDescent="0.25">
      <c r="C1187">
        <f t="shared" si="57"/>
        <v>10</v>
      </c>
      <c r="D1187">
        <f>COUNTIF($F$4:F1187,F1187)</f>
        <v>1002</v>
      </c>
      <c r="E1187" s="40">
        <f>'Agricultural Data'!C1187</f>
        <v>0</v>
      </c>
      <c r="F1187" s="40">
        <f>'Agricultural Data'!D1187</f>
        <v>0</v>
      </c>
      <c r="G1187" s="40">
        <f>'Agricultural Data'!E1187</f>
        <v>0</v>
      </c>
      <c r="H1187" s="38">
        <f>'Agricultural Data'!F1187</f>
        <v>0</v>
      </c>
      <c r="I1187" s="38">
        <f>'Agricultural Data'!G1187</f>
        <v>0</v>
      </c>
      <c r="J1187" s="38">
        <f>'Agricultural Data'!H1187</f>
        <v>0</v>
      </c>
      <c r="K1187" s="118">
        <f>'Agricultural Data'!I1187</f>
        <v>0</v>
      </c>
      <c r="L1187" s="121">
        <f>'Agricultural Data'!J1187</f>
        <v>0</v>
      </c>
      <c r="M1187" s="120" t="str">
        <f>IF(J1187=0,"No Data",
IF(     OR(   INDEX('Inputs_Metric 31'!$T$6:$T$141,  MATCH($J1187,'Inputs_Metric 31'!$S$6:$S$141,0))  =  "",     INDEX('Inputs_Metric 31'!$T$6:$T$141,MATCH($J1187,'Inputs_Metric 31'!$S$6:$S$141,0))="CDL_Rev"),                 "No Mapped Crop",                  INDEX('Inputs_Metric 31'!$T$6:$T$141,MATCH($J1187,'Inputs_Metric 31'!$S$6:$S$141,0)   )   )
       )</f>
        <v>No Data</v>
      </c>
      <c r="N1187" s="120" t="str">
        <f>IF(J1187=0,"No Data",
IF(   OR(     INDEX('Inputs_Metric 31'!$U$6:$U$141,MATCH($J1187,'Inputs_Metric 31'!$S$6:$S$141,0))="",     INDEX('Inputs_Metric 31'!$U$6:$U$141,MATCH($J1187,'Inputs_Metric 31'!$S$6:$S$141,0))="CDL_Rev"  ),     "No Mapped Crop",INDEX('Inputs_Metric 31'!$U$6:$U$141,MATCH($J1187,'Inputs_Metric 31'!$S$6:$S$141,0))))</f>
        <v>No Data</v>
      </c>
      <c r="O1187" s="102" t="e">
        <f>IF(N1187="No Mapped Crop","",'Inputs_Metric 31'!$H$43*INDEX('Inputs_Metric 31'!$D$6:$D$109,MATCH(CONCATENATE(N1187,H1187),'Inputs_Metric 31'!$E$6:$E$109,0)))</f>
        <v>#N/A</v>
      </c>
      <c r="P1187" s="175" t="e">
        <f>IF(M1187="No Mapped Crop","",INDEX('Inputs_Metric 31'!$M$7:$O$26,MATCH(M1187,'Inputs_Metric 31'!$G$7:$G$26,0),MATCH('Inputs_Metric 31'!$H$44,'Inputs_Metric 31'!$M$6:$O$6,0)))</f>
        <v>#N/A</v>
      </c>
      <c r="Q1187" s="184" t="e">
        <f t="shared" si="58"/>
        <v>#N/A</v>
      </c>
      <c r="R1187" s="184" t="e">
        <f t="shared" si="59"/>
        <v>#N/A</v>
      </c>
    </row>
    <row r="1188" spans="3:18" x14ac:dyDescent="0.25">
      <c r="C1188">
        <f t="shared" si="57"/>
        <v>10</v>
      </c>
      <c r="D1188">
        <f>COUNTIF($F$4:F1188,F1188)</f>
        <v>1003</v>
      </c>
      <c r="E1188" s="40">
        <f>'Agricultural Data'!C1188</f>
        <v>0</v>
      </c>
      <c r="F1188" s="40">
        <f>'Agricultural Data'!D1188</f>
        <v>0</v>
      </c>
      <c r="G1188" s="40">
        <f>'Agricultural Data'!E1188</f>
        <v>0</v>
      </c>
      <c r="H1188" s="38">
        <f>'Agricultural Data'!F1188</f>
        <v>0</v>
      </c>
      <c r="I1188" s="38">
        <f>'Agricultural Data'!G1188</f>
        <v>0</v>
      </c>
      <c r="J1188" s="38">
        <f>'Agricultural Data'!H1188</f>
        <v>0</v>
      </c>
      <c r="K1188" s="118">
        <f>'Agricultural Data'!I1188</f>
        <v>0</v>
      </c>
      <c r="L1188" s="121">
        <f>'Agricultural Data'!J1188</f>
        <v>0</v>
      </c>
      <c r="M1188" s="120" t="str">
        <f>IF(J1188=0,"No Data",
IF(     OR(   INDEX('Inputs_Metric 31'!$T$6:$T$141,  MATCH($J1188,'Inputs_Metric 31'!$S$6:$S$141,0))  =  "",     INDEX('Inputs_Metric 31'!$T$6:$T$141,MATCH($J1188,'Inputs_Metric 31'!$S$6:$S$141,0))="CDL_Rev"),                 "No Mapped Crop",                  INDEX('Inputs_Metric 31'!$T$6:$T$141,MATCH($J1188,'Inputs_Metric 31'!$S$6:$S$141,0)   )   )
       )</f>
        <v>No Data</v>
      </c>
      <c r="N1188" s="120" t="str">
        <f>IF(J1188=0,"No Data",
IF(   OR(     INDEX('Inputs_Metric 31'!$U$6:$U$141,MATCH($J1188,'Inputs_Metric 31'!$S$6:$S$141,0))="",     INDEX('Inputs_Metric 31'!$U$6:$U$141,MATCH($J1188,'Inputs_Metric 31'!$S$6:$S$141,0))="CDL_Rev"  ),     "No Mapped Crop",INDEX('Inputs_Metric 31'!$U$6:$U$141,MATCH($J1188,'Inputs_Metric 31'!$S$6:$S$141,0))))</f>
        <v>No Data</v>
      </c>
      <c r="O1188" s="102" t="e">
        <f>IF(N1188="No Mapped Crop","",'Inputs_Metric 31'!$H$43*INDEX('Inputs_Metric 31'!$D$6:$D$109,MATCH(CONCATENATE(N1188,H1188),'Inputs_Metric 31'!$E$6:$E$109,0)))</f>
        <v>#N/A</v>
      </c>
      <c r="P1188" s="175" t="e">
        <f>IF(M1188="No Mapped Crop","",INDEX('Inputs_Metric 31'!$M$7:$O$26,MATCH(M1188,'Inputs_Metric 31'!$G$7:$G$26,0),MATCH('Inputs_Metric 31'!$H$44,'Inputs_Metric 31'!$M$6:$O$6,0)))</f>
        <v>#N/A</v>
      </c>
      <c r="Q1188" s="184" t="e">
        <f t="shared" si="58"/>
        <v>#N/A</v>
      </c>
      <c r="R1188" s="184" t="e">
        <f t="shared" si="59"/>
        <v>#N/A</v>
      </c>
    </row>
    <row r="1189" spans="3:18" x14ac:dyDescent="0.25">
      <c r="C1189">
        <f t="shared" si="57"/>
        <v>10</v>
      </c>
      <c r="D1189">
        <f>COUNTIF($F$4:F1189,F1189)</f>
        <v>1004</v>
      </c>
      <c r="E1189" s="40">
        <f>'Agricultural Data'!C1189</f>
        <v>0</v>
      </c>
      <c r="F1189" s="40">
        <f>'Agricultural Data'!D1189</f>
        <v>0</v>
      </c>
      <c r="G1189" s="40">
        <f>'Agricultural Data'!E1189</f>
        <v>0</v>
      </c>
      <c r="H1189" s="38">
        <f>'Agricultural Data'!F1189</f>
        <v>0</v>
      </c>
      <c r="I1189" s="38">
        <f>'Agricultural Data'!G1189</f>
        <v>0</v>
      </c>
      <c r="J1189" s="38">
        <f>'Agricultural Data'!H1189</f>
        <v>0</v>
      </c>
      <c r="K1189" s="118">
        <f>'Agricultural Data'!I1189</f>
        <v>0</v>
      </c>
      <c r="L1189" s="121">
        <f>'Agricultural Data'!J1189</f>
        <v>0</v>
      </c>
      <c r="M1189" s="120" t="str">
        <f>IF(J1189=0,"No Data",
IF(     OR(   INDEX('Inputs_Metric 31'!$T$6:$T$141,  MATCH($J1189,'Inputs_Metric 31'!$S$6:$S$141,0))  =  "",     INDEX('Inputs_Metric 31'!$T$6:$T$141,MATCH($J1189,'Inputs_Metric 31'!$S$6:$S$141,0))="CDL_Rev"),                 "No Mapped Crop",                  INDEX('Inputs_Metric 31'!$T$6:$T$141,MATCH($J1189,'Inputs_Metric 31'!$S$6:$S$141,0)   )   )
       )</f>
        <v>No Data</v>
      </c>
      <c r="N1189" s="120" t="str">
        <f>IF(J1189=0,"No Data",
IF(   OR(     INDEX('Inputs_Metric 31'!$U$6:$U$141,MATCH($J1189,'Inputs_Metric 31'!$S$6:$S$141,0))="",     INDEX('Inputs_Metric 31'!$U$6:$U$141,MATCH($J1189,'Inputs_Metric 31'!$S$6:$S$141,0))="CDL_Rev"  ),     "No Mapped Crop",INDEX('Inputs_Metric 31'!$U$6:$U$141,MATCH($J1189,'Inputs_Metric 31'!$S$6:$S$141,0))))</f>
        <v>No Data</v>
      </c>
      <c r="O1189" s="102" t="e">
        <f>IF(N1189="No Mapped Crop","",'Inputs_Metric 31'!$H$43*INDEX('Inputs_Metric 31'!$D$6:$D$109,MATCH(CONCATENATE(N1189,H1189),'Inputs_Metric 31'!$E$6:$E$109,0)))</f>
        <v>#N/A</v>
      </c>
      <c r="P1189" s="175" t="e">
        <f>IF(M1189="No Mapped Crop","",INDEX('Inputs_Metric 31'!$M$7:$O$26,MATCH(M1189,'Inputs_Metric 31'!$G$7:$G$26,0),MATCH('Inputs_Metric 31'!$H$44,'Inputs_Metric 31'!$M$6:$O$6,0)))</f>
        <v>#N/A</v>
      </c>
      <c r="Q1189" s="184" t="e">
        <f t="shared" si="58"/>
        <v>#N/A</v>
      </c>
      <c r="R1189" s="184" t="e">
        <f t="shared" si="59"/>
        <v>#N/A</v>
      </c>
    </row>
    <row r="1190" spans="3:18" x14ac:dyDescent="0.25">
      <c r="C1190">
        <f t="shared" si="57"/>
        <v>10</v>
      </c>
      <c r="D1190">
        <f>COUNTIF($F$4:F1190,F1190)</f>
        <v>1005</v>
      </c>
      <c r="E1190" s="40">
        <f>'Agricultural Data'!C1190</f>
        <v>0</v>
      </c>
      <c r="F1190" s="40">
        <f>'Agricultural Data'!D1190</f>
        <v>0</v>
      </c>
      <c r="G1190" s="40">
        <f>'Agricultural Data'!E1190</f>
        <v>0</v>
      </c>
      <c r="H1190" s="38">
        <f>'Agricultural Data'!F1190</f>
        <v>0</v>
      </c>
      <c r="I1190" s="38">
        <f>'Agricultural Data'!G1190</f>
        <v>0</v>
      </c>
      <c r="J1190" s="38">
        <f>'Agricultural Data'!H1190</f>
        <v>0</v>
      </c>
      <c r="K1190" s="118">
        <f>'Agricultural Data'!I1190</f>
        <v>0</v>
      </c>
      <c r="L1190" s="121">
        <f>'Agricultural Data'!J1190</f>
        <v>0</v>
      </c>
      <c r="M1190" s="120" t="str">
        <f>IF(J1190=0,"No Data",
IF(     OR(   INDEX('Inputs_Metric 31'!$T$6:$T$141,  MATCH($J1190,'Inputs_Metric 31'!$S$6:$S$141,0))  =  "",     INDEX('Inputs_Metric 31'!$T$6:$T$141,MATCH($J1190,'Inputs_Metric 31'!$S$6:$S$141,0))="CDL_Rev"),                 "No Mapped Crop",                  INDEX('Inputs_Metric 31'!$T$6:$T$141,MATCH($J1190,'Inputs_Metric 31'!$S$6:$S$141,0)   )   )
       )</f>
        <v>No Data</v>
      </c>
      <c r="N1190" s="120" t="str">
        <f>IF(J1190=0,"No Data",
IF(   OR(     INDEX('Inputs_Metric 31'!$U$6:$U$141,MATCH($J1190,'Inputs_Metric 31'!$S$6:$S$141,0))="",     INDEX('Inputs_Metric 31'!$U$6:$U$141,MATCH($J1190,'Inputs_Metric 31'!$S$6:$S$141,0))="CDL_Rev"  ),     "No Mapped Crop",INDEX('Inputs_Metric 31'!$U$6:$U$141,MATCH($J1190,'Inputs_Metric 31'!$S$6:$S$141,0))))</f>
        <v>No Data</v>
      </c>
      <c r="O1190" s="102" t="e">
        <f>IF(N1190="No Mapped Crop","",'Inputs_Metric 31'!$H$43*INDEX('Inputs_Metric 31'!$D$6:$D$109,MATCH(CONCATENATE(N1190,H1190),'Inputs_Metric 31'!$E$6:$E$109,0)))</f>
        <v>#N/A</v>
      </c>
      <c r="P1190" s="175" t="e">
        <f>IF(M1190="No Mapped Crop","",INDEX('Inputs_Metric 31'!$M$7:$O$26,MATCH(M1190,'Inputs_Metric 31'!$G$7:$G$26,0),MATCH('Inputs_Metric 31'!$H$44,'Inputs_Metric 31'!$M$6:$O$6,0)))</f>
        <v>#N/A</v>
      </c>
      <c r="Q1190" s="184" t="e">
        <f t="shared" si="58"/>
        <v>#N/A</v>
      </c>
      <c r="R1190" s="184" t="e">
        <f t="shared" si="59"/>
        <v>#N/A</v>
      </c>
    </row>
    <row r="1191" spans="3:18" x14ac:dyDescent="0.25">
      <c r="C1191">
        <f t="shared" si="57"/>
        <v>10</v>
      </c>
      <c r="D1191">
        <f>COUNTIF($F$4:F1191,F1191)</f>
        <v>1006</v>
      </c>
      <c r="E1191" s="40">
        <f>'Agricultural Data'!C1191</f>
        <v>0</v>
      </c>
      <c r="F1191" s="40">
        <f>'Agricultural Data'!D1191</f>
        <v>0</v>
      </c>
      <c r="G1191" s="40">
        <f>'Agricultural Data'!E1191</f>
        <v>0</v>
      </c>
      <c r="H1191" s="38">
        <f>'Agricultural Data'!F1191</f>
        <v>0</v>
      </c>
      <c r="I1191" s="38">
        <f>'Agricultural Data'!G1191</f>
        <v>0</v>
      </c>
      <c r="J1191" s="38">
        <f>'Agricultural Data'!H1191</f>
        <v>0</v>
      </c>
      <c r="K1191" s="118">
        <f>'Agricultural Data'!I1191</f>
        <v>0</v>
      </c>
      <c r="L1191" s="121">
        <f>'Agricultural Data'!J1191</f>
        <v>0</v>
      </c>
      <c r="M1191" s="120" t="str">
        <f>IF(J1191=0,"No Data",
IF(     OR(   INDEX('Inputs_Metric 31'!$T$6:$T$141,  MATCH($J1191,'Inputs_Metric 31'!$S$6:$S$141,0))  =  "",     INDEX('Inputs_Metric 31'!$T$6:$T$141,MATCH($J1191,'Inputs_Metric 31'!$S$6:$S$141,0))="CDL_Rev"),                 "No Mapped Crop",                  INDEX('Inputs_Metric 31'!$T$6:$T$141,MATCH($J1191,'Inputs_Metric 31'!$S$6:$S$141,0)   )   )
       )</f>
        <v>No Data</v>
      </c>
      <c r="N1191" s="120" t="str">
        <f>IF(J1191=0,"No Data",
IF(   OR(     INDEX('Inputs_Metric 31'!$U$6:$U$141,MATCH($J1191,'Inputs_Metric 31'!$S$6:$S$141,0))="",     INDEX('Inputs_Metric 31'!$U$6:$U$141,MATCH($J1191,'Inputs_Metric 31'!$S$6:$S$141,0))="CDL_Rev"  ),     "No Mapped Crop",INDEX('Inputs_Metric 31'!$U$6:$U$141,MATCH($J1191,'Inputs_Metric 31'!$S$6:$S$141,0))))</f>
        <v>No Data</v>
      </c>
      <c r="O1191" s="102" t="e">
        <f>IF(N1191="No Mapped Crop","",'Inputs_Metric 31'!$H$43*INDEX('Inputs_Metric 31'!$D$6:$D$109,MATCH(CONCATENATE(N1191,H1191),'Inputs_Metric 31'!$E$6:$E$109,0)))</f>
        <v>#N/A</v>
      </c>
      <c r="P1191" s="175" t="e">
        <f>IF(M1191="No Mapped Crop","",INDEX('Inputs_Metric 31'!$M$7:$O$26,MATCH(M1191,'Inputs_Metric 31'!$G$7:$G$26,0),MATCH('Inputs_Metric 31'!$H$44,'Inputs_Metric 31'!$M$6:$O$6,0)))</f>
        <v>#N/A</v>
      </c>
      <c r="Q1191" s="184" t="e">
        <f t="shared" si="58"/>
        <v>#N/A</v>
      </c>
      <c r="R1191" s="184" t="e">
        <f t="shared" si="59"/>
        <v>#N/A</v>
      </c>
    </row>
    <row r="1192" spans="3:18" x14ac:dyDescent="0.25">
      <c r="C1192">
        <f t="shared" ref="C1192:C1255" si="60">IF(D1192=1,C1191+1,C1191)</f>
        <v>10</v>
      </c>
      <c r="D1192">
        <f>COUNTIF($F$4:F1192,F1192)</f>
        <v>1007</v>
      </c>
      <c r="E1192" s="40">
        <f>'Agricultural Data'!C1192</f>
        <v>0</v>
      </c>
      <c r="F1192" s="40">
        <f>'Agricultural Data'!D1192</f>
        <v>0</v>
      </c>
      <c r="G1192" s="40">
        <f>'Agricultural Data'!E1192</f>
        <v>0</v>
      </c>
      <c r="H1192" s="38">
        <f>'Agricultural Data'!F1192</f>
        <v>0</v>
      </c>
      <c r="I1192" s="38">
        <f>'Agricultural Data'!G1192</f>
        <v>0</v>
      </c>
      <c r="J1192" s="38">
        <f>'Agricultural Data'!H1192</f>
        <v>0</v>
      </c>
      <c r="K1192" s="118">
        <f>'Agricultural Data'!I1192</f>
        <v>0</v>
      </c>
      <c r="L1192" s="121">
        <f>'Agricultural Data'!J1192</f>
        <v>0</v>
      </c>
      <c r="M1192" s="120" t="str">
        <f>IF(J1192=0,"No Data",
IF(     OR(   INDEX('Inputs_Metric 31'!$T$6:$T$141,  MATCH($J1192,'Inputs_Metric 31'!$S$6:$S$141,0))  =  "",     INDEX('Inputs_Metric 31'!$T$6:$T$141,MATCH($J1192,'Inputs_Metric 31'!$S$6:$S$141,0))="CDL_Rev"),                 "No Mapped Crop",                  INDEX('Inputs_Metric 31'!$T$6:$T$141,MATCH($J1192,'Inputs_Metric 31'!$S$6:$S$141,0)   )   )
       )</f>
        <v>No Data</v>
      </c>
      <c r="N1192" s="120" t="str">
        <f>IF(J1192=0,"No Data",
IF(   OR(     INDEX('Inputs_Metric 31'!$U$6:$U$141,MATCH($J1192,'Inputs_Metric 31'!$S$6:$S$141,0))="",     INDEX('Inputs_Metric 31'!$U$6:$U$141,MATCH($J1192,'Inputs_Metric 31'!$S$6:$S$141,0))="CDL_Rev"  ),     "No Mapped Crop",INDEX('Inputs_Metric 31'!$U$6:$U$141,MATCH($J1192,'Inputs_Metric 31'!$S$6:$S$141,0))))</f>
        <v>No Data</v>
      </c>
      <c r="O1192" s="102" t="e">
        <f>IF(N1192="No Mapped Crop","",'Inputs_Metric 31'!$H$43*INDEX('Inputs_Metric 31'!$D$6:$D$109,MATCH(CONCATENATE(N1192,H1192),'Inputs_Metric 31'!$E$6:$E$109,0)))</f>
        <v>#N/A</v>
      </c>
      <c r="P1192" s="175" t="e">
        <f>IF(M1192="No Mapped Crop","",INDEX('Inputs_Metric 31'!$M$7:$O$26,MATCH(M1192,'Inputs_Metric 31'!$G$7:$G$26,0),MATCH('Inputs_Metric 31'!$H$44,'Inputs_Metric 31'!$M$6:$O$6,0)))</f>
        <v>#N/A</v>
      </c>
      <c r="Q1192" s="184" t="e">
        <f t="shared" ref="Q1192:Q1255" si="61">IF(OR(O1192="",P1192=""),"",(K1192*$O1192*$P1192))</f>
        <v>#N/A</v>
      </c>
      <c r="R1192" s="184" t="e">
        <f t="shared" ref="R1192:R1255" si="62">IF(OR($O1192="",$P1192=""),"",(L1192*$O1192*$P1192))</f>
        <v>#N/A</v>
      </c>
    </row>
    <row r="1193" spans="3:18" x14ac:dyDescent="0.25">
      <c r="C1193">
        <f t="shared" si="60"/>
        <v>10</v>
      </c>
      <c r="D1193">
        <f>COUNTIF($F$4:F1193,F1193)</f>
        <v>1008</v>
      </c>
      <c r="E1193" s="40">
        <f>'Agricultural Data'!C1193</f>
        <v>0</v>
      </c>
      <c r="F1193" s="40">
        <f>'Agricultural Data'!D1193</f>
        <v>0</v>
      </c>
      <c r="G1193" s="40">
        <f>'Agricultural Data'!E1193</f>
        <v>0</v>
      </c>
      <c r="H1193" s="38">
        <f>'Agricultural Data'!F1193</f>
        <v>0</v>
      </c>
      <c r="I1193" s="38">
        <f>'Agricultural Data'!G1193</f>
        <v>0</v>
      </c>
      <c r="J1193" s="38">
        <f>'Agricultural Data'!H1193</f>
        <v>0</v>
      </c>
      <c r="K1193" s="118">
        <f>'Agricultural Data'!I1193</f>
        <v>0</v>
      </c>
      <c r="L1193" s="121">
        <f>'Agricultural Data'!J1193</f>
        <v>0</v>
      </c>
      <c r="M1193" s="120" t="str">
        <f>IF(J1193=0,"No Data",
IF(     OR(   INDEX('Inputs_Metric 31'!$T$6:$T$141,  MATCH($J1193,'Inputs_Metric 31'!$S$6:$S$141,0))  =  "",     INDEX('Inputs_Metric 31'!$T$6:$T$141,MATCH($J1193,'Inputs_Metric 31'!$S$6:$S$141,0))="CDL_Rev"),                 "No Mapped Crop",                  INDEX('Inputs_Metric 31'!$T$6:$T$141,MATCH($J1193,'Inputs_Metric 31'!$S$6:$S$141,0)   )   )
       )</f>
        <v>No Data</v>
      </c>
      <c r="N1193" s="120" t="str">
        <f>IF(J1193=0,"No Data",
IF(   OR(     INDEX('Inputs_Metric 31'!$U$6:$U$141,MATCH($J1193,'Inputs_Metric 31'!$S$6:$S$141,0))="",     INDEX('Inputs_Metric 31'!$U$6:$U$141,MATCH($J1193,'Inputs_Metric 31'!$S$6:$S$141,0))="CDL_Rev"  ),     "No Mapped Crop",INDEX('Inputs_Metric 31'!$U$6:$U$141,MATCH($J1193,'Inputs_Metric 31'!$S$6:$S$141,0))))</f>
        <v>No Data</v>
      </c>
      <c r="O1193" s="102" t="e">
        <f>IF(N1193="No Mapped Crop","",'Inputs_Metric 31'!$H$43*INDEX('Inputs_Metric 31'!$D$6:$D$109,MATCH(CONCATENATE(N1193,H1193),'Inputs_Metric 31'!$E$6:$E$109,0)))</f>
        <v>#N/A</v>
      </c>
      <c r="P1193" s="175" t="e">
        <f>IF(M1193="No Mapped Crop","",INDEX('Inputs_Metric 31'!$M$7:$O$26,MATCH(M1193,'Inputs_Metric 31'!$G$7:$G$26,0),MATCH('Inputs_Metric 31'!$H$44,'Inputs_Metric 31'!$M$6:$O$6,0)))</f>
        <v>#N/A</v>
      </c>
      <c r="Q1193" s="184" t="e">
        <f t="shared" si="61"/>
        <v>#N/A</v>
      </c>
      <c r="R1193" s="184" t="e">
        <f t="shared" si="62"/>
        <v>#N/A</v>
      </c>
    </row>
    <row r="1194" spans="3:18" x14ac:dyDescent="0.25">
      <c r="C1194">
        <f t="shared" si="60"/>
        <v>10</v>
      </c>
      <c r="D1194">
        <f>COUNTIF($F$4:F1194,F1194)</f>
        <v>1009</v>
      </c>
      <c r="E1194" s="40">
        <f>'Agricultural Data'!C1194</f>
        <v>0</v>
      </c>
      <c r="F1194" s="40">
        <f>'Agricultural Data'!D1194</f>
        <v>0</v>
      </c>
      <c r="G1194" s="40">
        <f>'Agricultural Data'!E1194</f>
        <v>0</v>
      </c>
      <c r="H1194" s="38">
        <f>'Agricultural Data'!F1194</f>
        <v>0</v>
      </c>
      <c r="I1194" s="38">
        <f>'Agricultural Data'!G1194</f>
        <v>0</v>
      </c>
      <c r="J1194" s="38">
        <f>'Agricultural Data'!H1194</f>
        <v>0</v>
      </c>
      <c r="K1194" s="118">
        <f>'Agricultural Data'!I1194</f>
        <v>0</v>
      </c>
      <c r="L1194" s="121">
        <f>'Agricultural Data'!J1194</f>
        <v>0</v>
      </c>
      <c r="M1194" s="120" t="str">
        <f>IF(J1194=0,"No Data",
IF(     OR(   INDEX('Inputs_Metric 31'!$T$6:$T$141,  MATCH($J1194,'Inputs_Metric 31'!$S$6:$S$141,0))  =  "",     INDEX('Inputs_Metric 31'!$T$6:$T$141,MATCH($J1194,'Inputs_Metric 31'!$S$6:$S$141,0))="CDL_Rev"),                 "No Mapped Crop",                  INDEX('Inputs_Metric 31'!$T$6:$T$141,MATCH($J1194,'Inputs_Metric 31'!$S$6:$S$141,0)   )   )
       )</f>
        <v>No Data</v>
      </c>
      <c r="N1194" s="120" t="str">
        <f>IF(J1194=0,"No Data",
IF(   OR(     INDEX('Inputs_Metric 31'!$U$6:$U$141,MATCH($J1194,'Inputs_Metric 31'!$S$6:$S$141,0))="",     INDEX('Inputs_Metric 31'!$U$6:$U$141,MATCH($J1194,'Inputs_Metric 31'!$S$6:$S$141,0))="CDL_Rev"  ),     "No Mapped Crop",INDEX('Inputs_Metric 31'!$U$6:$U$141,MATCH($J1194,'Inputs_Metric 31'!$S$6:$S$141,0))))</f>
        <v>No Data</v>
      </c>
      <c r="O1194" s="102" t="e">
        <f>IF(N1194="No Mapped Crop","",'Inputs_Metric 31'!$H$43*INDEX('Inputs_Metric 31'!$D$6:$D$109,MATCH(CONCATENATE(N1194,H1194),'Inputs_Metric 31'!$E$6:$E$109,0)))</f>
        <v>#N/A</v>
      </c>
      <c r="P1194" s="175" t="e">
        <f>IF(M1194="No Mapped Crop","",INDEX('Inputs_Metric 31'!$M$7:$O$26,MATCH(M1194,'Inputs_Metric 31'!$G$7:$G$26,0),MATCH('Inputs_Metric 31'!$H$44,'Inputs_Metric 31'!$M$6:$O$6,0)))</f>
        <v>#N/A</v>
      </c>
      <c r="Q1194" s="184" t="e">
        <f t="shared" si="61"/>
        <v>#N/A</v>
      </c>
      <c r="R1194" s="184" t="e">
        <f t="shared" si="62"/>
        <v>#N/A</v>
      </c>
    </row>
    <row r="1195" spans="3:18" x14ac:dyDescent="0.25">
      <c r="C1195">
        <f t="shared" si="60"/>
        <v>10</v>
      </c>
      <c r="D1195">
        <f>COUNTIF($F$4:F1195,F1195)</f>
        <v>1010</v>
      </c>
      <c r="E1195" s="40">
        <f>'Agricultural Data'!C1195</f>
        <v>0</v>
      </c>
      <c r="F1195" s="40">
        <f>'Agricultural Data'!D1195</f>
        <v>0</v>
      </c>
      <c r="G1195" s="40">
        <f>'Agricultural Data'!E1195</f>
        <v>0</v>
      </c>
      <c r="H1195" s="38">
        <f>'Agricultural Data'!F1195</f>
        <v>0</v>
      </c>
      <c r="I1195" s="38">
        <f>'Agricultural Data'!G1195</f>
        <v>0</v>
      </c>
      <c r="J1195" s="38">
        <f>'Agricultural Data'!H1195</f>
        <v>0</v>
      </c>
      <c r="K1195" s="118">
        <f>'Agricultural Data'!I1195</f>
        <v>0</v>
      </c>
      <c r="L1195" s="121">
        <f>'Agricultural Data'!J1195</f>
        <v>0</v>
      </c>
      <c r="M1195" s="120" t="str">
        <f>IF(J1195=0,"No Data",
IF(     OR(   INDEX('Inputs_Metric 31'!$T$6:$T$141,  MATCH($J1195,'Inputs_Metric 31'!$S$6:$S$141,0))  =  "",     INDEX('Inputs_Metric 31'!$T$6:$T$141,MATCH($J1195,'Inputs_Metric 31'!$S$6:$S$141,0))="CDL_Rev"),                 "No Mapped Crop",                  INDEX('Inputs_Metric 31'!$T$6:$T$141,MATCH($J1195,'Inputs_Metric 31'!$S$6:$S$141,0)   )   )
       )</f>
        <v>No Data</v>
      </c>
      <c r="N1195" s="120" t="str">
        <f>IF(J1195=0,"No Data",
IF(   OR(     INDEX('Inputs_Metric 31'!$U$6:$U$141,MATCH($J1195,'Inputs_Metric 31'!$S$6:$S$141,0))="",     INDEX('Inputs_Metric 31'!$U$6:$U$141,MATCH($J1195,'Inputs_Metric 31'!$S$6:$S$141,0))="CDL_Rev"  ),     "No Mapped Crop",INDEX('Inputs_Metric 31'!$U$6:$U$141,MATCH($J1195,'Inputs_Metric 31'!$S$6:$S$141,0))))</f>
        <v>No Data</v>
      </c>
      <c r="O1195" s="102" t="e">
        <f>IF(N1195="No Mapped Crop","",'Inputs_Metric 31'!$H$43*INDEX('Inputs_Metric 31'!$D$6:$D$109,MATCH(CONCATENATE(N1195,H1195),'Inputs_Metric 31'!$E$6:$E$109,0)))</f>
        <v>#N/A</v>
      </c>
      <c r="P1195" s="175" t="e">
        <f>IF(M1195="No Mapped Crop","",INDEX('Inputs_Metric 31'!$M$7:$O$26,MATCH(M1195,'Inputs_Metric 31'!$G$7:$G$26,0),MATCH('Inputs_Metric 31'!$H$44,'Inputs_Metric 31'!$M$6:$O$6,0)))</f>
        <v>#N/A</v>
      </c>
      <c r="Q1195" s="184" t="e">
        <f t="shared" si="61"/>
        <v>#N/A</v>
      </c>
      <c r="R1195" s="184" t="e">
        <f t="shared" si="62"/>
        <v>#N/A</v>
      </c>
    </row>
    <row r="1196" spans="3:18" x14ac:dyDescent="0.25">
      <c r="C1196">
        <f t="shared" si="60"/>
        <v>10</v>
      </c>
      <c r="D1196">
        <f>COUNTIF($F$4:F1196,F1196)</f>
        <v>1011</v>
      </c>
      <c r="E1196" s="40">
        <f>'Agricultural Data'!C1196</f>
        <v>0</v>
      </c>
      <c r="F1196" s="40">
        <f>'Agricultural Data'!D1196</f>
        <v>0</v>
      </c>
      <c r="G1196" s="40">
        <f>'Agricultural Data'!E1196</f>
        <v>0</v>
      </c>
      <c r="H1196" s="38">
        <f>'Agricultural Data'!F1196</f>
        <v>0</v>
      </c>
      <c r="I1196" s="38">
        <f>'Agricultural Data'!G1196</f>
        <v>0</v>
      </c>
      <c r="J1196" s="38">
        <f>'Agricultural Data'!H1196</f>
        <v>0</v>
      </c>
      <c r="K1196" s="118">
        <f>'Agricultural Data'!I1196</f>
        <v>0</v>
      </c>
      <c r="L1196" s="121">
        <f>'Agricultural Data'!J1196</f>
        <v>0</v>
      </c>
      <c r="M1196" s="120" t="str">
        <f>IF(J1196=0,"No Data",
IF(     OR(   INDEX('Inputs_Metric 31'!$T$6:$T$141,  MATCH($J1196,'Inputs_Metric 31'!$S$6:$S$141,0))  =  "",     INDEX('Inputs_Metric 31'!$T$6:$T$141,MATCH($J1196,'Inputs_Metric 31'!$S$6:$S$141,0))="CDL_Rev"),                 "No Mapped Crop",                  INDEX('Inputs_Metric 31'!$T$6:$T$141,MATCH($J1196,'Inputs_Metric 31'!$S$6:$S$141,0)   )   )
       )</f>
        <v>No Data</v>
      </c>
      <c r="N1196" s="120" t="str">
        <f>IF(J1196=0,"No Data",
IF(   OR(     INDEX('Inputs_Metric 31'!$U$6:$U$141,MATCH($J1196,'Inputs_Metric 31'!$S$6:$S$141,0))="",     INDEX('Inputs_Metric 31'!$U$6:$U$141,MATCH($J1196,'Inputs_Metric 31'!$S$6:$S$141,0))="CDL_Rev"  ),     "No Mapped Crop",INDEX('Inputs_Metric 31'!$U$6:$U$141,MATCH($J1196,'Inputs_Metric 31'!$S$6:$S$141,0))))</f>
        <v>No Data</v>
      </c>
      <c r="O1196" s="102" t="e">
        <f>IF(N1196="No Mapped Crop","",'Inputs_Metric 31'!$H$43*INDEX('Inputs_Metric 31'!$D$6:$D$109,MATCH(CONCATENATE(N1196,H1196),'Inputs_Metric 31'!$E$6:$E$109,0)))</f>
        <v>#N/A</v>
      </c>
      <c r="P1196" s="175" t="e">
        <f>IF(M1196="No Mapped Crop","",INDEX('Inputs_Metric 31'!$M$7:$O$26,MATCH(M1196,'Inputs_Metric 31'!$G$7:$G$26,0),MATCH('Inputs_Metric 31'!$H$44,'Inputs_Metric 31'!$M$6:$O$6,0)))</f>
        <v>#N/A</v>
      </c>
      <c r="Q1196" s="184" t="e">
        <f t="shared" si="61"/>
        <v>#N/A</v>
      </c>
      <c r="R1196" s="184" t="e">
        <f t="shared" si="62"/>
        <v>#N/A</v>
      </c>
    </row>
    <row r="1197" spans="3:18" x14ac:dyDescent="0.25">
      <c r="C1197">
        <f t="shared" si="60"/>
        <v>10</v>
      </c>
      <c r="D1197">
        <f>COUNTIF($F$4:F1197,F1197)</f>
        <v>1012</v>
      </c>
      <c r="E1197" s="40">
        <f>'Agricultural Data'!C1197</f>
        <v>0</v>
      </c>
      <c r="F1197" s="40">
        <f>'Agricultural Data'!D1197</f>
        <v>0</v>
      </c>
      <c r="G1197" s="40">
        <f>'Agricultural Data'!E1197</f>
        <v>0</v>
      </c>
      <c r="H1197" s="38">
        <f>'Agricultural Data'!F1197</f>
        <v>0</v>
      </c>
      <c r="I1197" s="38">
        <f>'Agricultural Data'!G1197</f>
        <v>0</v>
      </c>
      <c r="J1197" s="38">
        <f>'Agricultural Data'!H1197</f>
        <v>0</v>
      </c>
      <c r="K1197" s="118">
        <f>'Agricultural Data'!I1197</f>
        <v>0</v>
      </c>
      <c r="L1197" s="121">
        <f>'Agricultural Data'!J1197</f>
        <v>0</v>
      </c>
      <c r="M1197" s="120" t="str">
        <f>IF(J1197=0,"No Data",
IF(     OR(   INDEX('Inputs_Metric 31'!$T$6:$T$141,  MATCH($J1197,'Inputs_Metric 31'!$S$6:$S$141,0))  =  "",     INDEX('Inputs_Metric 31'!$T$6:$T$141,MATCH($J1197,'Inputs_Metric 31'!$S$6:$S$141,0))="CDL_Rev"),                 "No Mapped Crop",                  INDEX('Inputs_Metric 31'!$T$6:$T$141,MATCH($J1197,'Inputs_Metric 31'!$S$6:$S$141,0)   )   )
       )</f>
        <v>No Data</v>
      </c>
      <c r="N1197" s="120" t="str">
        <f>IF(J1197=0,"No Data",
IF(   OR(     INDEX('Inputs_Metric 31'!$U$6:$U$141,MATCH($J1197,'Inputs_Metric 31'!$S$6:$S$141,0))="",     INDEX('Inputs_Metric 31'!$U$6:$U$141,MATCH($J1197,'Inputs_Metric 31'!$S$6:$S$141,0))="CDL_Rev"  ),     "No Mapped Crop",INDEX('Inputs_Metric 31'!$U$6:$U$141,MATCH($J1197,'Inputs_Metric 31'!$S$6:$S$141,0))))</f>
        <v>No Data</v>
      </c>
      <c r="O1197" s="102" t="e">
        <f>IF(N1197="No Mapped Crop","",'Inputs_Metric 31'!$H$43*INDEX('Inputs_Metric 31'!$D$6:$D$109,MATCH(CONCATENATE(N1197,H1197),'Inputs_Metric 31'!$E$6:$E$109,0)))</f>
        <v>#N/A</v>
      </c>
      <c r="P1197" s="175" t="e">
        <f>IF(M1197="No Mapped Crop","",INDEX('Inputs_Metric 31'!$M$7:$O$26,MATCH(M1197,'Inputs_Metric 31'!$G$7:$G$26,0),MATCH('Inputs_Metric 31'!$H$44,'Inputs_Metric 31'!$M$6:$O$6,0)))</f>
        <v>#N/A</v>
      </c>
      <c r="Q1197" s="184" t="e">
        <f t="shared" si="61"/>
        <v>#N/A</v>
      </c>
      <c r="R1197" s="184" t="e">
        <f t="shared" si="62"/>
        <v>#N/A</v>
      </c>
    </row>
    <row r="1198" spans="3:18" x14ac:dyDescent="0.25">
      <c r="C1198">
        <f t="shared" si="60"/>
        <v>10</v>
      </c>
      <c r="D1198">
        <f>COUNTIF($F$4:F1198,F1198)</f>
        <v>1013</v>
      </c>
      <c r="E1198" s="40">
        <f>'Agricultural Data'!C1198</f>
        <v>0</v>
      </c>
      <c r="F1198" s="40">
        <f>'Agricultural Data'!D1198</f>
        <v>0</v>
      </c>
      <c r="G1198" s="40">
        <f>'Agricultural Data'!E1198</f>
        <v>0</v>
      </c>
      <c r="H1198" s="38">
        <f>'Agricultural Data'!F1198</f>
        <v>0</v>
      </c>
      <c r="I1198" s="38">
        <f>'Agricultural Data'!G1198</f>
        <v>0</v>
      </c>
      <c r="J1198" s="38">
        <f>'Agricultural Data'!H1198</f>
        <v>0</v>
      </c>
      <c r="K1198" s="118">
        <f>'Agricultural Data'!I1198</f>
        <v>0</v>
      </c>
      <c r="L1198" s="121">
        <f>'Agricultural Data'!J1198</f>
        <v>0</v>
      </c>
      <c r="M1198" s="120" t="str">
        <f>IF(J1198=0,"No Data",
IF(     OR(   INDEX('Inputs_Metric 31'!$T$6:$T$141,  MATCH($J1198,'Inputs_Metric 31'!$S$6:$S$141,0))  =  "",     INDEX('Inputs_Metric 31'!$T$6:$T$141,MATCH($J1198,'Inputs_Metric 31'!$S$6:$S$141,0))="CDL_Rev"),                 "No Mapped Crop",                  INDEX('Inputs_Metric 31'!$T$6:$T$141,MATCH($J1198,'Inputs_Metric 31'!$S$6:$S$141,0)   )   )
       )</f>
        <v>No Data</v>
      </c>
      <c r="N1198" s="120" t="str">
        <f>IF(J1198=0,"No Data",
IF(   OR(     INDEX('Inputs_Metric 31'!$U$6:$U$141,MATCH($J1198,'Inputs_Metric 31'!$S$6:$S$141,0))="",     INDEX('Inputs_Metric 31'!$U$6:$U$141,MATCH($J1198,'Inputs_Metric 31'!$S$6:$S$141,0))="CDL_Rev"  ),     "No Mapped Crop",INDEX('Inputs_Metric 31'!$U$6:$U$141,MATCH($J1198,'Inputs_Metric 31'!$S$6:$S$141,0))))</f>
        <v>No Data</v>
      </c>
      <c r="O1198" s="102" t="e">
        <f>IF(N1198="No Mapped Crop","",'Inputs_Metric 31'!$H$43*INDEX('Inputs_Metric 31'!$D$6:$D$109,MATCH(CONCATENATE(N1198,H1198),'Inputs_Metric 31'!$E$6:$E$109,0)))</f>
        <v>#N/A</v>
      </c>
      <c r="P1198" s="175" t="e">
        <f>IF(M1198="No Mapped Crop","",INDEX('Inputs_Metric 31'!$M$7:$O$26,MATCH(M1198,'Inputs_Metric 31'!$G$7:$G$26,0),MATCH('Inputs_Metric 31'!$H$44,'Inputs_Metric 31'!$M$6:$O$6,0)))</f>
        <v>#N/A</v>
      </c>
      <c r="Q1198" s="184" t="e">
        <f t="shared" si="61"/>
        <v>#N/A</v>
      </c>
      <c r="R1198" s="184" t="e">
        <f t="shared" si="62"/>
        <v>#N/A</v>
      </c>
    </row>
    <row r="1199" spans="3:18" x14ac:dyDescent="0.25">
      <c r="C1199">
        <f t="shared" si="60"/>
        <v>10</v>
      </c>
      <c r="D1199">
        <f>COUNTIF($F$4:F1199,F1199)</f>
        <v>1014</v>
      </c>
      <c r="E1199" s="40">
        <f>'Agricultural Data'!C1199</f>
        <v>0</v>
      </c>
      <c r="F1199" s="40">
        <f>'Agricultural Data'!D1199</f>
        <v>0</v>
      </c>
      <c r="G1199" s="40">
        <f>'Agricultural Data'!E1199</f>
        <v>0</v>
      </c>
      <c r="H1199" s="38">
        <f>'Agricultural Data'!F1199</f>
        <v>0</v>
      </c>
      <c r="I1199" s="38">
        <f>'Agricultural Data'!G1199</f>
        <v>0</v>
      </c>
      <c r="J1199" s="38">
        <f>'Agricultural Data'!H1199</f>
        <v>0</v>
      </c>
      <c r="K1199" s="118">
        <f>'Agricultural Data'!I1199</f>
        <v>0</v>
      </c>
      <c r="L1199" s="121">
        <f>'Agricultural Data'!J1199</f>
        <v>0</v>
      </c>
      <c r="M1199" s="120" t="str">
        <f>IF(J1199=0,"No Data",
IF(     OR(   INDEX('Inputs_Metric 31'!$T$6:$T$141,  MATCH($J1199,'Inputs_Metric 31'!$S$6:$S$141,0))  =  "",     INDEX('Inputs_Metric 31'!$T$6:$T$141,MATCH($J1199,'Inputs_Metric 31'!$S$6:$S$141,0))="CDL_Rev"),                 "No Mapped Crop",                  INDEX('Inputs_Metric 31'!$T$6:$T$141,MATCH($J1199,'Inputs_Metric 31'!$S$6:$S$141,0)   )   )
       )</f>
        <v>No Data</v>
      </c>
      <c r="N1199" s="120" t="str">
        <f>IF(J1199=0,"No Data",
IF(   OR(     INDEX('Inputs_Metric 31'!$U$6:$U$141,MATCH($J1199,'Inputs_Metric 31'!$S$6:$S$141,0))="",     INDEX('Inputs_Metric 31'!$U$6:$U$141,MATCH($J1199,'Inputs_Metric 31'!$S$6:$S$141,0))="CDL_Rev"  ),     "No Mapped Crop",INDEX('Inputs_Metric 31'!$U$6:$U$141,MATCH($J1199,'Inputs_Metric 31'!$S$6:$S$141,0))))</f>
        <v>No Data</v>
      </c>
      <c r="O1199" s="102" t="e">
        <f>IF(N1199="No Mapped Crop","",'Inputs_Metric 31'!$H$43*INDEX('Inputs_Metric 31'!$D$6:$D$109,MATCH(CONCATENATE(N1199,H1199),'Inputs_Metric 31'!$E$6:$E$109,0)))</f>
        <v>#N/A</v>
      </c>
      <c r="P1199" s="175" t="e">
        <f>IF(M1199="No Mapped Crop","",INDEX('Inputs_Metric 31'!$M$7:$O$26,MATCH(M1199,'Inputs_Metric 31'!$G$7:$G$26,0),MATCH('Inputs_Metric 31'!$H$44,'Inputs_Metric 31'!$M$6:$O$6,0)))</f>
        <v>#N/A</v>
      </c>
      <c r="Q1199" s="184" t="e">
        <f t="shared" si="61"/>
        <v>#N/A</v>
      </c>
      <c r="R1199" s="184" t="e">
        <f t="shared" si="62"/>
        <v>#N/A</v>
      </c>
    </row>
    <row r="1200" spans="3:18" x14ac:dyDescent="0.25">
      <c r="C1200">
        <f t="shared" si="60"/>
        <v>10</v>
      </c>
      <c r="D1200">
        <f>COUNTIF($F$4:F1200,F1200)</f>
        <v>1015</v>
      </c>
      <c r="E1200" s="40">
        <f>'Agricultural Data'!C1200</f>
        <v>0</v>
      </c>
      <c r="F1200" s="40">
        <f>'Agricultural Data'!D1200</f>
        <v>0</v>
      </c>
      <c r="G1200" s="40">
        <f>'Agricultural Data'!E1200</f>
        <v>0</v>
      </c>
      <c r="H1200" s="38">
        <f>'Agricultural Data'!F1200</f>
        <v>0</v>
      </c>
      <c r="I1200" s="38">
        <f>'Agricultural Data'!G1200</f>
        <v>0</v>
      </c>
      <c r="J1200" s="38">
        <f>'Agricultural Data'!H1200</f>
        <v>0</v>
      </c>
      <c r="K1200" s="118">
        <f>'Agricultural Data'!I1200</f>
        <v>0</v>
      </c>
      <c r="L1200" s="121">
        <f>'Agricultural Data'!J1200</f>
        <v>0</v>
      </c>
      <c r="M1200" s="120" t="str">
        <f>IF(J1200=0,"No Data",
IF(     OR(   INDEX('Inputs_Metric 31'!$T$6:$T$141,  MATCH($J1200,'Inputs_Metric 31'!$S$6:$S$141,0))  =  "",     INDEX('Inputs_Metric 31'!$T$6:$T$141,MATCH($J1200,'Inputs_Metric 31'!$S$6:$S$141,0))="CDL_Rev"),                 "No Mapped Crop",                  INDEX('Inputs_Metric 31'!$T$6:$T$141,MATCH($J1200,'Inputs_Metric 31'!$S$6:$S$141,0)   )   )
       )</f>
        <v>No Data</v>
      </c>
      <c r="N1200" s="120" t="str">
        <f>IF(J1200=0,"No Data",
IF(   OR(     INDEX('Inputs_Metric 31'!$U$6:$U$141,MATCH($J1200,'Inputs_Metric 31'!$S$6:$S$141,0))="",     INDEX('Inputs_Metric 31'!$U$6:$U$141,MATCH($J1200,'Inputs_Metric 31'!$S$6:$S$141,0))="CDL_Rev"  ),     "No Mapped Crop",INDEX('Inputs_Metric 31'!$U$6:$U$141,MATCH($J1200,'Inputs_Metric 31'!$S$6:$S$141,0))))</f>
        <v>No Data</v>
      </c>
      <c r="O1200" s="102" t="e">
        <f>IF(N1200="No Mapped Crop","",'Inputs_Metric 31'!$H$43*INDEX('Inputs_Metric 31'!$D$6:$D$109,MATCH(CONCATENATE(N1200,H1200),'Inputs_Metric 31'!$E$6:$E$109,0)))</f>
        <v>#N/A</v>
      </c>
      <c r="P1200" s="175" t="e">
        <f>IF(M1200="No Mapped Crop","",INDEX('Inputs_Metric 31'!$M$7:$O$26,MATCH(M1200,'Inputs_Metric 31'!$G$7:$G$26,0),MATCH('Inputs_Metric 31'!$H$44,'Inputs_Metric 31'!$M$6:$O$6,0)))</f>
        <v>#N/A</v>
      </c>
      <c r="Q1200" s="184" t="e">
        <f t="shared" si="61"/>
        <v>#N/A</v>
      </c>
      <c r="R1200" s="184" t="e">
        <f t="shared" si="62"/>
        <v>#N/A</v>
      </c>
    </row>
    <row r="1201" spans="3:18" x14ac:dyDescent="0.25">
      <c r="C1201">
        <f t="shared" si="60"/>
        <v>10</v>
      </c>
      <c r="D1201">
        <f>COUNTIF($F$4:F1201,F1201)</f>
        <v>1016</v>
      </c>
      <c r="E1201" s="40">
        <f>'Agricultural Data'!C1201</f>
        <v>0</v>
      </c>
      <c r="F1201" s="40">
        <f>'Agricultural Data'!D1201</f>
        <v>0</v>
      </c>
      <c r="G1201" s="40">
        <f>'Agricultural Data'!E1201</f>
        <v>0</v>
      </c>
      <c r="H1201" s="38">
        <f>'Agricultural Data'!F1201</f>
        <v>0</v>
      </c>
      <c r="I1201" s="38">
        <f>'Agricultural Data'!G1201</f>
        <v>0</v>
      </c>
      <c r="J1201" s="38">
        <f>'Agricultural Data'!H1201</f>
        <v>0</v>
      </c>
      <c r="K1201" s="118">
        <f>'Agricultural Data'!I1201</f>
        <v>0</v>
      </c>
      <c r="L1201" s="121">
        <f>'Agricultural Data'!J1201</f>
        <v>0</v>
      </c>
      <c r="M1201" s="120" t="str">
        <f>IF(J1201=0,"No Data",
IF(     OR(   INDEX('Inputs_Metric 31'!$T$6:$T$141,  MATCH($J1201,'Inputs_Metric 31'!$S$6:$S$141,0))  =  "",     INDEX('Inputs_Metric 31'!$T$6:$T$141,MATCH($J1201,'Inputs_Metric 31'!$S$6:$S$141,0))="CDL_Rev"),                 "No Mapped Crop",                  INDEX('Inputs_Metric 31'!$T$6:$T$141,MATCH($J1201,'Inputs_Metric 31'!$S$6:$S$141,0)   )   )
       )</f>
        <v>No Data</v>
      </c>
      <c r="N1201" s="120" t="str">
        <f>IF(J1201=0,"No Data",
IF(   OR(     INDEX('Inputs_Metric 31'!$U$6:$U$141,MATCH($J1201,'Inputs_Metric 31'!$S$6:$S$141,0))="",     INDEX('Inputs_Metric 31'!$U$6:$U$141,MATCH($J1201,'Inputs_Metric 31'!$S$6:$S$141,0))="CDL_Rev"  ),     "No Mapped Crop",INDEX('Inputs_Metric 31'!$U$6:$U$141,MATCH($J1201,'Inputs_Metric 31'!$S$6:$S$141,0))))</f>
        <v>No Data</v>
      </c>
      <c r="O1201" s="102" t="e">
        <f>IF(N1201="No Mapped Crop","",'Inputs_Metric 31'!$H$43*INDEX('Inputs_Metric 31'!$D$6:$D$109,MATCH(CONCATENATE(N1201,H1201),'Inputs_Metric 31'!$E$6:$E$109,0)))</f>
        <v>#N/A</v>
      </c>
      <c r="P1201" s="175" t="e">
        <f>IF(M1201="No Mapped Crop","",INDEX('Inputs_Metric 31'!$M$7:$O$26,MATCH(M1201,'Inputs_Metric 31'!$G$7:$G$26,0),MATCH('Inputs_Metric 31'!$H$44,'Inputs_Metric 31'!$M$6:$O$6,0)))</f>
        <v>#N/A</v>
      </c>
      <c r="Q1201" s="184" t="e">
        <f t="shared" si="61"/>
        <v>#N/A</v>
      </c>
      <c r="R1201" s="184" t="e">
        <f t="shared" si="62"/>
        <v>#N/A</v>
      </c>
    </row>
    <row r="1202" spans="3:18" x14ac:dyDescent="0.25">
      <c r="C1202">
        <f t="shared" si="60"/>
        <v>10</v>
      </c>
      <c r="D1202">
        <f>COUNTIF($F$4:F1202,F1202)</f>
        <v>1017</v>
      </c>
      <c r="E1202" s="40">
        <f>'Agricultural Data'!C1202</f>
        <v>0</v>
      </c>
      <c r="F1202" s="40">
        <f>'Agricultural Data'!D1202</f>
        <v>0</v>
      </c>
      <c r="G1202" s="40">
        <f>'Agricultural Data'!E1202</f>
        <v>0</v>
      </c>
      <c r="H1202" s="38">
        <f>'Agricultural Data'!F1202</f>
        <v>0</v>
      </c>
      <c r="I1202" s="38">
        <f>'Agricultural Data'!G1202</f>
        <v>0</v>
      </c>
      <c r="J1202" s="38">
        <f>'Agricultural Data'!H1202</f>
        <v>0</v>
      </c>
      <c r="K1202" s="118">
        <f>'Agricultural Data'!I1202</f>
        <v>0</v>
      </c>
      <c r="L1202" s="121">
        <f>'Agricultural Data'!J1202</f>
        <v>0</v>
      </c>
      <c r="M1202" s="120" t="str">
        <f>IF(J1202=0,"No Data",
IF(     OR(   INDEX('Inputs_Metric 31'!$T$6:$T$141,  MATCH($J1202,'Inputs_Metric 31'!$S$6:$S$141,0))  =  "",     INDEX('Inputs_Metric 31'!$T$6:$T$141,MATCH($J1202,'Inputs_Metric 31'!$S$6:$S$141,0))="CDL_Rev"),                 "No Mapped Crop",                  INDEX('Inputs_Metric 31'!$T$6:$T$141,MATCH($J1202,'Inputs_Metric 31'!$S$6:$S$141,0)   )   )
       )</f>
        <v>No Data</v>
      </c>
      <c r="N1202" s="120" t="str">
        <f>IF(J1202=0,"No Data",
IF(   OR(     INDEX('Inputs_Metric 31'!$U$6:$U$141,MATCH($J1202,'Inputs_Metric 31'!$S$6:$S$141,0))="",     INDEX('Inputs_Metric 31'!$U$6:$U$141,MATCH($J1202,'Inputs_Metric 31'!$S$6:$S$141,0))="CDL_Rev"  ),     "No Mapped Crop",INDEX('Inputs_Metric 31'!$U$6:$U$141,MATCH($J1202,'Inputs_Metric 31'!$S$6:$S$141,0))))</f>
        <v>No Data</v>
      </c>
      <c r="O1202" s="102" t="e">
        <f>IF(N1202="No Mapped Crop","",'Inputs_Metric 31'!$H$43*INDEX('Inputs_Metric 31'!$D$6:$D$109,MATCH(CONCATENATE(N1202,H1202),'Inputs_Metric 31'!$E$6:$E$109,0)))</f>
        <v>#N/A</v>
      </c>
      <c r="P1202" s="175" t="e">
        <f>IF(M1202="No Mapped Crop","",INDEX('Inputs_Metric 31'!$M$7:$O$26,MATCH(M1202,'Inputs_Metric 31'!$G$7:$G$26,0),MATCH('Inputs_Metric 31'!$H$44,'Inputs_Metric 31'!$M$6:$O$6,0)))</f>
        <v>#N/A</v>
      </c>
      <c r="Q1202" s="184" t="e">
        <f t="shared" si="61"/>
        <v>#N/A</v>
      </c>
      <c r="R1202" s="184" t="e">
        <f t="shared" si="62"/>
        <v>#N/A</v>
      </c>
    </row>
    <row r="1203" spans="3:18" x14ac:dyDescent="0.25">
      <c r="C1203">
        <f t="shared" si="60"/>
        <v>10</v>
      </c>
      <c r="D1203">
        <f>COUNTIF($F$4:F1203,F1203)</f>
        <v>1018</v>
      </c>
      <c r="E1203" s="40">
        <f>'Agricultural Data'!C1203</f>
        <v>0</v>
      </c>
      <c r="F1203" s="40">
        <f>'Agricultural Data'!D1203</f>
        <v>0</v>
      </c>
      <c r="G1203" s="40">
        <f>'Agricultural Data'!E1203</f>
        <v>0</v>
      </c>
      <c r="H1203" s="38">
        <f>'Agricultural Data'!F1203</f>
        <v>0</v>
      </c>
      <c r="I1203" s="38">
        <f>'Agricultural Data'!G1203</f>
        <v>0</v>
      </c>
      <c r="J1203" s="38">
        <f>'Agricultural Data'!H1203</f>
        <v>0</v>
      </c>
      <c r="K1203" s="118">
        <f>'Agricultural Data'!I1203</f>
        <v>0</v>
      </c>
      <c r="L1203" s="121">
        <f>'Agricultural Data'!J1203</f>
        <v>0</v>
      </c>
      <c r="M1203" s="120" t="str">
        <f>IF(J1203=0,"No Data",
IF(     OR(   INDEX('Inputs_Metric 31'!$T$6:$T$141,  MATCH($J1203,'Inputs_Metric 31'!$S$6:$S$141,0))  =  "",     INDEX('Inputs_Metric 31'!$T$6:$T$141,MATCH($J1203,'Inputs_Metric 31'!$S$6:$S$141,0))="CDL_Rev"),                 "No Mapped Crop",                  INDEX('Inputs_Metric 31'!$T$6:$T$141,MATCH($J1203,'Inputs_Metric 31'!$S$6:$S$141,0)   )   )
       )</f>
        <v>No Data</v>
      </c>
      <c r="N1203" s="120" t="str">
        <f>IF(J1203=0,"No Data",
IF(   OR(     INDEX('Inputs_Metric 31'!$U$6:$U$141,MATCH($J1203,'Inputs_Metric 31'!$S$6:$S$141,0))="",     INDEX('Inputs_Metric 31'!$U$6:$U$141,MATCH($J1203,'Inputs_Metric 31'!$S$6:$S$141,0))="CDL_Rev"  ),     "No Mapped Crop",INDEX('Inputs_Metric 31'!$U$6:$U$141,MATCH($J1203,'Inputs_Metric 31'!$S$6:$S$141,0))))</f>
        <v>No Data</v>
      </c>
      <c r="O1203" s="102" t="e">
        <f>IF(N1203="No Mapped Crop","",'Inputs_Metric 31'!$H$43*INDEX('Inputs_Metric 31'!$D$6:$D$109,MATCH(CONCATENATE(N1203,H1203),'Inputs_Metric 31'!$E$6:$E$109,0)))</f>
        <v>#N/A</v>
      </c>
      <c r="P1203" s="175" t="e">
        <f>IF(M1203="No Mapped Crop","",INDEX('Inputs_Metric 31'!$M$7:$O$26,MATCH(M1203,'Inputs_Metric 31'!$G$7:$G$26,0),MATCH('Inputs_Metric 31'!$H$44,'Inputs_Metric 31'!$M$6:$O$6,0)))</f>
        <v>#N/A</v>
      </c>
      <c r="Q1203" s="184" t="e">
        <f t="shared" si="61"/>
        <v>#N/A</v>
      </c>
      <c r="R1203" s="184" t="e">
        <f t="shared" si="62"/>
        <v>#N/A</v>
      </c>
    </row>
    <row r="1204" spans="3:18" x14ac:dyDescent="0.25">
      <c r="C1204">
        <f t="shared" si="60"/>
        <v>10</v>
      </c>
      <c r="D1204">
        <f>COUNTIF($F$4:F1204,F1204)</f>
        <v>1019</v>
      </c>
      <c r="E1204" s="40">
        <f>'Agricultural Data'!C1204</f>
        <v>0</v>
      </c>
      <c r="F1204" s="40">
        <f>'Agricultural Data'!D1204</f>
        <v>0</v>
      </c>
      <c r="G1204" s="40">
        <f>'Agricultural Data'!E1204</f>
        <v>0</v>
      </c>
      <c r="H1204" s="38">
        <f>'Agricultural Data'!F1204</f>
        <v>0</v>
      </c>
      <c r="I1204" s="38">
        <f>'Agricultural Data'!G1204</f>
        <v>0</v>
      </c>
      <c r="J1204" s="38">
        <f>'Agricultural Data'!H1204</f>
        <v>0</v>
      </c>
      <c r="K1204" s="118">
        <f>'Agricultural Data'!I1204</f>
        <v>0</v>
      </c>
      <c r="L1204" s="121">
        <f>'Agricultural Data'!J1204</f>
        <v>0</v>
      </c>
      <c r="M1204" s="120" t="str">
        <f>IF(J1204=0,"No Data",
IF(     OR(   INDEX('Inputs_Metric 31'!$T$6:$T$141,  MATCH($J1204,'Inputs_Metric 31'!$S$6:$S$141,0))  =  "",     INDEX('Inputs_Metric 31'!$T$6:$T$141,MATCH($J1204,'Inputs_Metric 31'!$S$6:$S$141,0))="CDL_Rev"),                 "No Mapped Crop",                  INDEX('Inputs_Metric 31'!$T$6:$T$141,MATCH($J1204,'Inputs_Metric 31'!$S$6:$S$141,0)   )   )
       )</f>
        <v>No Data</v>
      </c>
      <c r="N1204" s="120" t="str">
        <f>IF(J1204=0,"No Data",
IF(   OR(     INDEX('Inputs_Metric 31'!$U$6:$U$141,MATCH($J1204,'Inputs_Metric 31'!$S$6:$S$141,0))="",     INDEX('Inputs_Metric 31'!$U$6:$U$141,MATCH($J1204,'Inputs_Metric 31'!$S$6:$S$141,0))="CDL_Rev"  ),     "No Mapped Crop",INDEX('Inputs_Metric 31'!$U$6:$U$141,MATCH($J1204,'Inputs_Metric 31'!$S$6:$S$141,0))))</f>
        <v>No Data</v>
      </c>
      <c r="O1204" s="102" t="e">
        <f>IF(N1204="No Mapped Crop","",'Inputs_Metric 31'!$H$43*INDEX('Inputs_Metric 31'!$D$6:$D$109,MATCH(CONCATENATE(N1204,H1204),'Inputs_Metric 31'!$E$6:$E$109,0)))</f>
        <v>#N/A</v>
      </c>
      <c r="P1204" s="175" t="e">
        <f>IF(M1204="No Mapped Crop","",INDEX('Inputs_Metric 31'!$M$7:$O$26,MATCH(M1204,'Inputs_Metric 31'!$G$7:$G$26,0),MATCH('Inputs_Metric 31'!$H$44,'Inputs_Metric 31'!$M$6:$O$6,0)))</f>
        <v>#N/A</v>
      </c>
      <c r="Q1204" s="184" t="e">
        <f t="shared" si="61"/>
        <v>#N/A</v>
      </c>
      <c r="R1204" s="184" t="e">
        <f t="shared" si="62"/>
        <v>#N/A</v>
      </c>
    </row>
    <row r="1205" spans="3:18" x14ac:dyDescent="0.25">
      <c r="C1205">
        <f t="shared" si="60"/>
        <v>10</v>
      </c>
      <c r="D1205">
        <f>COUNTIF($F$4:F1205,F1205)</f>
        <v>1020</v>
      </c>
      <c r="E1205" s="40">
        <f>'Agricultural Data'!C1205</f>
        <v>0</v>
      </c>
      <c r="F1205" s="40">
        <f>'Agricultural Data'!D1205</f>
        <v>0</v>
      </c>
      <c r="G1205" s="40">
        <f>'Agricultural Data'!E1205</f>
        <v>0</v>
      </c>
      <c r="H1205" s="38">
        <f>'Agricultural Data'!F1205</f>
        <v>0</v>
      </c>
      <c r="I1205" s="38">
        <f>'Agricultural Data'!G1205</f>
        <v>0</v>
      </c>
      <c r="J1205" s="38">
        <f>'Agricultural Data'!H1205</f>
        <v>0</v>
      </c>
      <c r="K1205" s="118">
        <f>'Agricultural Data'!I1205</f>
        <v>0</v>
      </c>
      <c r="L1205" s="121">
        <f>'Agricultural Data'!J1205</f>
        <v>0</v>
      </c>
      <c r="M1205" s="120" t="str">
        <f>IF(J1205=0,"No Data",
IF(     OR(   INDEX('Inputs_Metric 31'!$T$6:$T$141,  MATCH($J1205,'Inputs_Metric 31'!$S$6:$S$141,0))  =  "",     INDEX('Inputs_Metric 31'!$T$6:$T$141,MATCH($J1205,'Inputs_Metric 31'!$S$6:$S$141,0))="CDL_Rev"),                 "No Mapped Crop",                  INDEX('Inputs_Metric 31'!$T$6:$T$141,MATCH($J1205,'Inputs_Metric 31'!$S$6:$S$141,0)   )   )
       )</f>
        <v>No Data</v>
      </c>
      <c r="N1205" s="120" t="str">
        <f>IF(J1205=0,"No Data",
IF(   OR(     INDEX('Inputs_Metric 31'!$U$6:$U$141,MATCH($J1205,'Inputs_Metric 31'!$S$6:$S$141,0))="",     INDEX('Inputs_Metric 31'!$U$6:$U$141,MATCH($J1205,'Inputs_Metric 31'!$S$6:$S$141,0))="CDL_Rev"  ),     "No Mapped Crop",INDEX('Inputs_Metric 31'!$U$6:$U$141,MATCH($J1205,'Inputs_Metric 31'!$S$6:$S$141,0))))</f>
        <v>No Data</v>
      </c>
      <c r="O1205" s="102" t="e">
        <f>IF(N1205="No Mapped Crop","",'Inputs_Metric 31'!$H$43*INDEX('Inputs_Metric 31'!$D$6:$D$109,MATCH(CONCATENATE(N1205,H1205),'Inputs_Metric 31'!$E$6:$E$109,0)))</f>
        <v>#N/A</v>
      </c>
      <c r="P1205" s="175" t="e">
        <f>IF(M1205="No Mapped Crop","",INDEX('Inputs_Metric 31'!$M$7:$O$26,MATCH(M1205,'Inputs_Metric 31'!$G$7:$G$26,0),MATCH('Inputs_Metric 31'!$H$44,'Inputs_Metric 31'!$M$6:$O$6,0)))</f>
        <v>#N/A</v>
      </c>
      <c r="Q1205" s="184" t="e">
        <f t="shared" si="61"/>
        <v>#N/A</v>
      </c>
      <c r="R1205" s="184" t="e">
        <f t="shared" si="62"/>
        <v>#N/A</v>
      </c>
    </row>
    <row r="1206" spans="3:18" x14ac:dyDescent="0.25">
      <c r="C1206">
        <f t="shared" si="60"/>
        <v>10</v>
      </c>
      <c r="D1206">
        <f>COUNTIF($F$4:F1206,F1206)</f>
        <v>1021</v>
      </c>
      <c r="E1206" s="40">
        <f>'Agricultural Data'!C1206</f>
        <v>0</v>
      </c>
      <c r="F1206" s="40">
        <f>'Agricultural Data'!D1206</f>
        <v>0</v>
      </c>
      <c r="G1206" s="40">
        <f>'Agricultural Data'!E1206</f>
        <v>0</v>
      </c>
      <c r="H1206" s="38">
        <f>'Agricultural Data'!F1206</f>
        <v>0</v>
      </c>
      <c r="I1206" s="38">
        <f>'Agricultural Data'!G1206</f>
        <v>0</v>
      </c>
      <c r="J1206" s="38">
        <f>'Agricultural Data'!H1206</f>
        <v>0</v>
      </c>
      <c r="K1206" s="118">
        <f>'Agricultural Data'!I1206</f>
        <v>0</v>
      </c>
      <c r="L1206" s="121">
        <f>'Agricultural Data'!J1206</f>
        <v>0</v>
      </c>
      <c r="M1206" s="120" t="str">
        <f>IF(J1206=0,"No Data",
IF(     OR(   INDEX('Inputs_Metric 31'!$T$6:$T$141,  MATCH($J1206,'Inputs_Metric 31'!$S$6:$S$141,0))  =  "",     INDEX('Inputs_Metric 31'!$T$6:$T$141,MATCH($J1206,'Inputs_Metric 31'!$S$6:$S$141,0))="CDL_Rev"),                 "No Mapped Crop",                  INDEX('Inputs_Metric 31'!$T$6:$T$141,MATCH($J1206,'Inputs_Metric 31'!$S$6:$S$141,0)   )   )
       )</f>
        <v>No Data</v>
      </c>
      <c r="N1206" s="120" t="str">
        <f>IF(J1206=0,"No Data",
IF(   OR(     INDEX('Inputs_Metric 31'!$U$6:$U$141,MATCH($J1206,'Inputs_Metric 31'!$S$6:$S$141,0))="",     INDEX('Inputs_Metric 31'!$U$6:$U$141,MATCH($J1206,'Inputs_Metric 31'!$S$6:$S$141,0))="CDL_Rev"  ),     "No Mapped Crop",INDEX('Inputs_Metric 31'!$U$6:$U$141,MATCH($J1206,'Inputs_Metric 31'!$S$6:$S$141,0))))</f>
        <v>No Data</v>
      </c>
      <c r="O1206" s="102" t="e">
        <f>IF(N1206="No Mapped Crop","",'Inputs_Metric 31'!$H$43*INDEX('Inputs_Metric 31'!$D$6:$D$109,MATCH(CONCATENATE(N1206,H1206),'Inputs_Metric 31'!$E$6:$E$109,0)))</f>
        <v>#N/A</v>
      </c>
      <c r="P1206" s="175" t="e">
        <f>IF(M1206="No Mapped Crop","",INDEX('Inputs_Metric 31'!$M$7:$O$26,MATCH(M1206,'Inputs_Metric 31'!$G$7:$G$26,0),MATCH('Inputs_Metric 31'!$H$44,'Inputs_Metric 31'!$M$6:$O$6,0)))</f>
        <v>#N/A</v>
      </c>
      <c r="Q1206" s="184" t="e">
        <f t="shared" si="61"/>
        <v>#N/A</v>
      </c>
      <c r="R1206" s="184" t="e">
        <f t="shared" si="62"/>
        <v>#N/A</v>
      </c>
    </row>
    <row r="1207" spans="3:18" x14ac:dyDescent="0.25">
      <c r="C1207">
        <f t="shared" si="60"/>
        <v>10</v>
      </c>
      <c r="D1207">
        <f>COUNTIF($F$4:F1207,F1207)</f>
        <v>1022</v>
      </c>
      <c r="E1207" s="40">
        <f>'Agricultural Data'!C1207</f>
        <v>0</v>
      </c>
      <c r="F1207" s="40">
        <f>'Agricultural Data'!D1207</f>
        <v>0</v>
      </c>
      <c r="G1207" s="40">
        <f>'Agricultural Data'!E1207</f>
        <v>0</v>
      </c>
      <c r="H1207" s="38">
        <f>'Agricultural Data'!F1207</f>
        <v>0</v>
      </c>
      <c r="I1207" s="38">
        <f>'Agricultural Data'!G1207</f>
        <v>0</v>
      </c>
      <c r="J1207" s="38">
        <f>'Agricultural Data'!H1207</f>
        <v>0</v>
      </c>
      <c r="K1207" s="118">
        <f>'Agricultural Data'!I1207</f>
        <v>0</v>
      </c>
      <c r="L1207" s="121">
        <f>'Agricultural Data'!J1207</f>
        <v>0</v>
      </c>
      <c r="M1207" s="120" t="str">
        <f>IF(J1207=0,"No Data",
IF(     OR(   INDEX('Inputs_Metric 31'!$T$6:$T$141,  MATCH($J1207,'Inputs_Metric 31'!$S$6:$S$141,0))  =  "",     INDEX('Inputs_Metric 31'!$T$6:$T$141,MATCH($J1207,'Inputs_Metric 31'!$S$6:$S$141,0))="CDL_Rev"),                 "No Mapped Crop",                  INDEX('Inputs_Metric 31'!$T$6:$T$141,MATCH($J1207,'Inputs_Metric 31'!$S$6:$S$141,0)   )   )
       )</f>
        <v>No Data</v>
      </c>
      <c r="N1207" s="120" t="str">
        <f>IF(J1207=0,"No Data",
IF(   OR(     INDEX('Inputs_Metric 31'!$U$6:$U$141,MATCH($J1207,'Inputs_Metric 31'!$S$6:$S$141,0))="",     INDEX('Inputs_Metric 31'!$U$6:$U$141,MATCH($J1207,'Inputs_Metric 31'!$S$6:$S$141,0))="CDL_Rev"  ),     "No Mapped Crop",INDEX('Inputs_Metric 31'!$U$6:$U$141,MATCH($J1207,'Inputs_Metric 31'!$S$6:$S$141,0))))</f>
        <v>No Data</v>
      </c>
      <c r="O1207" s="102" t="e">
        <f>IF(N1207="No Mapped Crop","",'Inputs_Metric 31'!$H$43*INDEX('Inputs_Metric 31'!$D$6:$D$109,MATCH(CONCATENATE(N1207,H1207),'Inputs_Metric 31'!$E$6:$E$109,0)))</f>
        <v>#N/A</v>
      </c>
      <c r="P1207" s="175" t="e">
        <f>IF(M1207="No Mapped Crop","",INDEX('Inputs_Metric 31'!$M$7:$O$26,MATCH(M1207,'Inputs_Metric 31'!$G$7:$G$26,0),MATCH('Inputs_Metric 31'!$H$44,'Inputs_Metric 31'!$M$6:$O$6,0)))</f>
        <v>#N/A</v>
      </c>
      <c r="Q1207" s="184" t="e">
        <f t="shared" si="61"/>
        <v>#N/A</v>
      </c>
      <c r="R1207" s="184" t="e">
        <f t="shared" si="62"/>
        <v>#N/A</v>
      </c>
    </row>
    <row r="1208" spans="3:18" x14ac:dyDescent="0.25">
      <c r="C1208">
        <f t="shared" si="60"/>
        <v>10</v>
      </c>
      <c r="D1208">
        <f>COUNTIF($F$4:F1208,F1208)</f>
        <v>1023</v>
      </c>
      <c r="E1208" s="40">
        <f>'Agricultural Data'!C1208</f>
        <v>0</v>
      </c>
      <c r="F1208" s="40">
        <f>'Agricultural Data'!D1208</f>
        <v>0</v>
      </c>
      <c r="G1208" s="40">
        <f>'Agricultural Data'!E1208</f>
        <v>0</v>
      </c>
      <c r="H1208" s="38">
        <f>'Agricultural Data'!F1208</f>
        <v>0</v>
      </c>
      <c r="I1208" s="38">
        <f>'Agricultural Data'!G1208</f>
        <v>0</v>
      </c>
      <c r="J1208" s="38">
        <f>'Agricultural Data'!H1208</f>
        <v>0</v>
      </c>
      <c r="K1208" s="118">
        <f>'Agricultural Data'!I1208</f>
        <v>0</v>
      </c>
      <c r="L1208" s="121">
        <f>'Agricultural Data'!J1208</f>
        <v>0</v>
      </c>
      <c r="M1208" s="120" t="str">
        <f>IF(J1208=0,"No Data",
IF(     OR(   INDEX('Inputs_Metric 31'!$T$6:$T$141,  MATCH($J1208,'Inputs_Metric 31'!$S$6:$S$141,0))  =  "",     INDEX('Inputs_Metric 31'!$T$6:$T$141,MATCH($J1208,'Inputs_Metric 31'!$S$6:$S$141,0))="CDL_Rev"),                 "No Mapped Crop",                  INDEX('Inputs_Metric 31'!$T$6:$T$141,MATCH($J1208,'Inputs_Metric 31'!$S$6:$S$141,0)   )   )
       )</f>
        <v>No Data</v>
      </c>
      <c r="N1208" s="120" t="str">
        <f>IF(J1208=0,"No Data",
IF(   OR(     INDEX('Inputs_Metric 31'!$U$6:$U$141,MATCH($J1208,'Inputs_Metric 31'!$S$6:$S$141,0))="",     INDEX('Inputs_Metric 31'!$U$6:$U$141,MATCH($J1208,'Inputs_Metric 31'!$S$6:$S$141,0))="CDL_Rev"  ),     "No Mapped Crop",INDEX('Inputs_Metric 31'!$U$6:$U$141,MATCH($J1208,'Inputs_Metric 31'!$S$6:$S$141,0))))</f>
        <v>No Data</v>
      </c>
      <c r="O1208" s="102" t="e">
        <f>IF(N1208="No Mapped Crop","",'Inputs_Metric 31'!$H$43*INDEX('Inputs_Metric 31'!$D$6:$D$109,MATCH(CONCATENATE(N1208,H1208),'Inputs_Metric 31'!$E$6:$E$109,0)))</f>
        <v>#N/A</v>
      </c>
      <c r="P1208" s="175" t="e">
        <f>IF(M1208="No Mapped Crop","",INDEX('Inputs_Metric 31'!$M$7:$O$26,MATCH(M1208,'Inputs_Metric 31'!$G$7:$G$26,0),MATCH('Inputs_Metric 31'!$H$44,'Inputs_Metric 31'!$M$6:$O$6,0)))</f>
        <v>#N/A</v>
      </c>
      <c r="Q1208" s="184" t="e">
        <f t="shared" si="61"/>
        <v>#N/A</v>
      </c>
      <c r="R1208" s="184" t="e">
        <f t="shared" si="62"/>
        <v>#N/A</v>
      </c>
    </row>
    <row r="1209" spans="3:18" x14ac:dyDescent="0.25">
      <c r="C1209">
        <f t="shared" si="60"/>
        <v>10</v>
      </c>
      <c r="D1209">
        <f>COUNTIF($F$4:F1209,F1209)</f>
        <v>1024</v>
      </c>
      <c r="E1209" s="40">
        <f>'Agricultural Data'!C1209</f>
        <v>0</v>
      </c>
      <c r="F1209" s="40">
        <f>'Agricultural Data'!D1209</f>
        <v>0</v>
      </c>
      <c r="G1209" s="40">
        <f>'Agricultural Data'!E1209</f>
        <v>0</v>
      </c>
      <c r="H1209" s="38">
        <f>'Agricultural Data'!F1209</f>
        <v>0</v>
      </c>
      <c r="I1209" s="38">
        <f>'Agricultural Data'!G1209</f>
        <v>0</v>
      </c>
      <c r="J1209" s="38">
        <f>'Agricultural Data'!H1209</f>
        <v>0</v>
      </c>
      <c r="K1209" s="118">
        <f>'Agricultural Data'!I1209</f>
        <v>0</v>
      </c>
      <c r="L1209" s="121">
        <f>'Agricultural Data'!J1209</f>
        <v>0</v>
      </c>
      <c r="M1209" s="120" t="str">
        <f>IF(J1209=0,"No Data",
IF(     OR(   INDEX('Inputs_Metric 31'!$T$6:$T$141,  MATCH($J1209,'Inputs_Metric 31'!$S$6:$S$141,0))  =  "",     INDEX('Inputs_Metric 31'!$T$6:$T$141,MATCH($J1209,'Inputs_Metric 31'!$S$6:$S$141,0))="CDL_Rev"),                 "No Mapped Crop",                  INDEX('Inputs_Metric 31'!$T$6:$T$141,MATCH($J1209,'Inputs_Metric 31'!$S$6:$S$141,0)   )   )
       )</f>
        <v>No Data</v>
      </c>
      <c r="N1209" s="120" t="str">
        <f>IF(J1209=0,"No Data",
IF(   OR(     INDEX('Inputs_Metric 31'!$U$6:$U$141,MATCH($J1209,'Inputs_Metric 31'!$S$6:$S$141,0))="",     INDEX('Inputs_Metric 31'!$U$6:$U$141,MATCH($J1209,'Inputs_Metric 31'!$S$6:$S$141,0))="CDL_Rev"  ),     "No Mapped Crop",INDEX('Inputs_Metric 31'!$U$6:$U$141,MATCH($J1209,'Inputs_Metric 31'!$S$6:$S$141,0))))</f>
        <v>No Data</v>
      </c>
      <c r="O1209" s="102" t="e">
        <f>IF(N1209="No Mapped Crop","",'Inputs_Metric 31'!$H$43*INDEX('Inputs_Metric 31'!$D$6:$D$109,MATCH(CONCATENATE(N1209,H1209),'Inputs_Metric 31'!$E$6:$E$109,0)))</f>
        <v>#N/A</v>
      </c>
      <c r="P1209" s="175" t="e">
        <f>IF(M1209="No Mapped Crop","",INDEX('Inputs_Metric 31'!$M$7:$O$26,MATCH(M1209,'Inputs_Metric 31'!$G$7:$G$26,0),MATCH('Inputs_Metric 31'!$H$44,'Inputs_Metric 31'!$M$6:$O$6,0)))</f>
        <v>#N/A</v>
      </c>
      <c r="Q1209" s="184" t="e">
        <f t="shared" si="61"/>
        <v>#N/A</v>
      </c>
      <c r="R1209" s="184" t="e">
        <f t="shared" si="62"/>
        <v>#N/A</v>
      </c>
    </row>
    <row r="1210" spans="3:18" x14ac:dyDescent="0.25">
      <c r="C1210">
        <f t="shared" si="60"/>
        <v>10</v>
      </c>
      <c r="D1210">
        <f>COUNTIF($F$4:F1210,F1210)</f>
        <v>1025</v>
      </c>
      <c r="E1210" s="40">
        <f>'Agricultural Data'!C1210</f>
        <v>0</v>
      </c>
      <c r="F1210" s="40">
        <f>'Agricultural Data'!D1210</f>
        <v>0</v>
      </c>
      <c r="G1210" s="40">
        <f>'Agricultural Data'!E1210</f>
        <v>0</v>
      </c>
      <c r="H1210" s="38">
        <f>'Agricultural Data'!F1210</f>
        <v>0</v>
      </c>
      <c r="I1210" s="38">
        <f>'Agricultural Data'!G1210</f>
        <v>0</v>
      </c>
      <c r="J1210" s="38">
        <f>'Agricultural Data'!H1210</f>
        <v>0</v>
      </c>
      <c r="K1210" s="118">
        <f>'Agricultural Data'!I1210</f>
        <v>0</v>
      </c>
      <c r="L1210" s="121">
        <f>'Agricultural Data'!J1210</f>
        <v>0</v>
      </c>
      <c r="M1210" s="120" t="str">
        <f>IF(J1210=0,"No Data",
IF(     OR(   INDEX('Inputs_Metric 31'!$T$6:$T$141,  MATCH($J1210,'Inputs_Metric 31'!$S$6:$S$141,0))  =  "",     INDEX('Inputs_Metric 31'!$T$6:$T$141,MATCH($J1210,'Inputs_Metric 31'!$S$6:$S$141,0))="CDL_Rev"),                 "No Mapped Crop",                  INDEX('Inputs_Metric 31'!$T$6:$T$141,MATCH($J1210,'Inputs_Metric 31'!$S$6:$S$141,0)   )   )
       )</f>
        <v>No Data</v>
      </c>
      <c r="N1210" s="120" t="str">
        <f>IF(J1210=0,"No Data",
IF(   OR(     INDEX('Inputs_Metric 31'!$U$6:$U$141,MATCH($J1210,'Inputs_Metric 31'!$S$6:$S$141,0))="",     INDEX('Inputs_Metric 31'!$U$6:$U$141,MATCH($J1210,'Inputs_Metric 31'!$S$6:$S$141,0))="CDL_Rev"  ),     "No Mapped Crop",INDEX('Inputs_Metric 31'!$U$6:$U$141,MATCH($J1210,'Inputs_Metric 31'!$S$6:$S$141,0))))</f>
        <v>No Data</v>
      </c>
      <c r="O1210" s="102" t="e">
        <f>IF(N1210="No Mapped Crop","",'Inputs_Metric 31'!$H$43*INDEX('Inputs_Metric 31'!$D$6:$D$109,MATCH(CONCATENATE(N1210,H1210),'Inputs_Metric 31'!$E$6:$E$109,0)))</f>
        <v>#N/A</v>
      </c>
      <c r="P1210" s="175" t="e">
        <f>IF(M1210="No Mapped Crop","",INDEX('Inputs_Metric 31'!$M$7:$O$26,MATCH(M1210,'Inputs_Metric 31'!$G$7:$G$26,0),MATCH('Inputs_Metric 31'!$H$44,'Inputs_Metric 31'!$M$6:$O$6,0)))</f>
        <v>#N/A</v>
      </c>
      <c r="Q1210" s="184" t="e">
        <f t="shared" si="61"/>
        <v>#N/A</v>
      </c>
      <c r="R1210" s="184" t="e">
        <f t="shared" si="62"/>
        <v>#N/A</v>
      </c>
    </row>
    <row r="1211" spans="3:18" x14ac:dyDescent="0.25">
      <c r="C1211">
        <f t="shared" si="60"/>
        <v>10</v>
      </c>
      <c r="D1211">
        <f>COUNTIF($F$4:F1211,F1211)</f>
        <v>1026</v>
      </c>
      <c r="E1211" s="40">
        <f>'Agricultural Data'!C1211</f>
        <v>0</v>
      </c>
      <c r="F1211" s="40">
        <f>'Agricultural Data'!D1211</f>
        <v>0</v>
      </c>
      <c r="G1211" s="40">
        <f>'Agricultural Data'!E1211</f>
        <v>0</v>
      </c>
      <c r="H1211" s="38">
        <f>'Agricultural Data'!F1211</f>
        <v>0</v>
      </c>
      <c r="I1211" s="38">
        <f>'Agricultural Data'!G1211</f>
        <v>0</v>
      </c>
      <c r="J1211" s="38">
        <f>'Agricultural Data'!H1211</f>
        <v>0</v>
      </c>
      <c r="K1211" s="118">
        <f>'Agricultural Data'!I1211</f>
        <v>0</v>
      </c>
      <c r="L1211" s="121">
        <f>'Agricultural Data'!J1211</f>
        <v>0</v>
      </c>
      <c r="M1211" s="120" t="str">
        <f>IF(J1211=0,"No Data",
IF(     OR(   INDEX('Inputs_Metric 31'!$T$6:$T$141,  MATCH($J1211,'Inputs_Metric 31'!$S$6:$S$141,0))  =  "",     INDEX('Inputs_Metric 31'!$T$6:$T$141,MATCH($J1211,'Inputs_Metric 31'!$S$6:$S$141,0))="CDL_Rev"),                 "No Mapped Crop",                  INDEX('Inputs_Metric 31'!$T$6:$T$141,MATCH($J1211,'Inputs_Metric 31'!$S$6:$S$141,0)   )   )
       )</f>
        <v>No Data</v>
      </c>
      <c r="N1211" s="120" t="str">
        <f>IF(J1211=0,"No Data",
IF(   OR(     INDEX('Inputs_Metric 31'!$U$6:$U$141,MATCH($J1211,'Inputs_Metric 31'!$S$6:$S$141,0))="",     INDEX('Inputs_Metric 31'!$U$6:$U$141,MATCH($J1211,'Inputs_Metric 31'!$S$6:$S$141,0))="CDL_Rev"  ),     "No Mapped Crop",INDEX('Inputs_Metric 31'!$U$6:$U$141,MATCH($J1211,'Inputs_Metric 31'!$S$6:$S$141,0))))</f>
        <v>No Data</v>
      </c>
      <c r="O1211" s="102" t="e">
        <f>IF(N1211="No Mapped Crop","",'Inputs_Metric 31'!$H$43*INDEX('Inputs_Metric 31'!$D$6:$D$109,MATCH(CONCATENATE(N1211,H1211),'Inputs_Metric 31'!$E$6:$E$109,0)))</f>
        <v>#N/A</v>
      </c>
      <c r="P1211" s="175" t="e">
        <f>IF(M1211="No Mapped Crop","",INDEX('Inputs_Metric 31'!$M$7:$O$26,MATCH(M1211,'Inputs_Metric 31'!$G$7:$G$26,0),MATCH('Inputs_Metric 31'!$H$44,'Inputs_Metric 31'!$M$6:$O$6,0)))</f>
        <v>#N/A</v>
      </c>
      <c r="Q1211" s="184" t="e">
        <f t="shared" si="61"/>
        <v>#N/A</v>
      </c>
      <c r="R1211" s="184" t="e">
        <f t="shared" si="62"/>
        <v>#N/A</v>
      </c>
    </row>
    <row r="1212" spans="3:18" x14ac:dyDescent="0.25">
      <c r="C1212">
        <f t="shared" si="60"/>
        <v>10</v>
      </c>
      <c r="D1212">
        <f>COUNTIF($F$4:F1212,F1212)</f>
        <v>1027</v>
      </c>
      <c r="E1212" s="40">
        <f>'Agricultural Data'!C1212</f>
        <v>0</v>
      </c>
      <c r="F1212" s="40">
        <f>'Agricultural Data'!D1212</f>
        <v>0</v>
      </c>
      <c r="G1212" s="40">
        <f>'Agricultural Data'!E1212</f>
        <v>0</v>
      </c>
      <c r="H1212" s="38">
        <f>'Agricultural Data'!F1212</f>
        <v>0</v>
      </c>
      <c r="I1212" s="38">
        <f>'Agricultural Data'!G1212</f>
        <v>0</v>
      </c>
      <c r="J1212" s="38">
        <f>'Agricultural Data'!H1212</f>
        <v>0</v>
      </c>
      <c r="K1212" s="118">
        <f>'Agricultural Data'!I1212</f>
        <v>0</v>
      </c>
      <c r="L1212" s="121">
        <f>'Agricultural Data'!J1212</f>
        <v>0</v>
      </c>
      <c r="M1212" s="120" t="str">
        <f>IF(J1212=0,"No Data",
IF(     OR(   INDEX('Inputs_Metric 31'!$T$6:$T$141,  MATCH($J1212,'Inputs_Metric 31'!$S$6:$S$141,0))  =  "",     INDEX('Inputs_Metric 31'!$T$6:$T$141,MATCH($J1212,'Inputs_Metric 31'!$S$6:$S$141,0))="CDL_Rev"),                 "No Mapped Crop",                  INDEX('Inputs_Metric 31'!$T$6:$T$141,MATCH($J1212,'Inputs_Metric 31'!$S$6:$S$141,0)   )   )
       )</f>
        <v>No Data</v>
      </c>
      <c r="N1212" s="120" t="str">
        <f>IF(J1212=0,"No Data",
IF(   OR(     INDEX('Inputs_Metric 31'!$U$6:$U$141,MATCH($J1212,'Inputs_Metric 31'!$S$6:$S$141,0))="",     INDEX('Inputs_Metric 31'!$U$6:$U$141,MATCH($J1212,'Inputs_Metric 31'!$S$6:$S$141,0))="CDL_Rev"  ),     "No Mapped Crop",INDEX('Inputs_Metric 31'!$U$6:$U$141,MATCH($J1212,'Inputs_Metric 31'!$S$6:$S$141,0))))</f>
        <v>No Data</v>
      </c>
      <c r="O1212" s="102" t="e">
        <f>IF(N1212="No Mapped Crop","",'Inputs_Metric 31'!$H$43*INDEX('Inputs_Metric 31'!$D$6:$D$109,MATCH(CONCATENATE(N1212,H1212),'Inputs_Metric 31'!$E$6:$E$109,0)))</f>
        <v>#N/A</v>
      </c>
      <c r="P1212" s="175" t="e">
        <f>IF(M1212="No Mapped Crop","",INDEX('Inputs_Metric 31'!$M$7:$O$26,MATCH(M1212,'Inputs_Metric 31'!$G$7:$G$26,0),MATCH('Inputs_Metric 31'!$H$44,'Inputs_Metric 31'!$M$6:$O$6,0)))</f>
        <v>#N/A</v>
      </c>
      <c r="Q1212" s="184" t="e">
        <f t="shared" si="61"/>
        <v>#N/A</v>
      </c>
      <c r="R1212" s="184" t="e">
        <f t="shared" si="62"/>
        <v>#N/A</v>
      </c>
    </row>
    <row r="1213" spans="3:18" x14ac:dyDescent="0.25">
      <c r="C1213">
        <f t="shared" si="60"/>
        <v>10</v>
      </c>
      <c r="D1213">
        <f>COUNTIF($F$4:F1213,F1213)</f>
        <v>1028</v>
      </c>
      <c r="E1213" s="40">
        <f>'Agricultural Data'!C1213</f>
        <v>0</v>
      </c>
      <c r="F1213" s="40">
        <f>'Agricultural Data'!D1213</f>
        <v>0</v>
      </c>
      <c r="G1213" s="40">
        <f>'Agricultural Data'!E1213</f>
        <v>0</v>
      </c>
      <c r="H1213" s="38">
        <f>'Agricultural Data'!F1213</f>
        <v>0</v>
      </c>
      <c r="I1213" s="38">
        <f>'Agricultural Data'!G1213</f>
        <v>0</v>
      </c>
      <c r="J1213" s="38">
        <f>'Agricultural Data'!H1213</f>
        <v>0</v>
      </c>
      <c r="K1213" s="118">
        <f>'Agricultural Data'!I1213</f>
        <v>0</v>
      </c>
      <c r="L1213" s="121">
        <f>'Agricultural Data'!J1213</f>
        <v>0</v>
      </c>
      <c r="M1213" s="120" t="str">
        <f>IF(J1213=0,"No Data",
IF(     OR(   INDEX('Inputs_Metric 31'!$T$6:$T$141,  MATCH($J1213,'Inputs_Metric 31'!$S$6:$S$141,0))  =  "",     INDEX('Inputs_Metric 31'!$T$6:$T$141,MATCH($J1213,'Inputs_Metric 31'!$S$6:$S$141,0))="CDL_Rev"),                 "No Mapped Crop",                  INDEX('Inputs_Metric 31'!$T$6:$T$141,MATCH($J1213,'Inputs_Metric 31'!$S$6:$S$141,0)   )   )
       )</f>
        <v>No Data</v>
      </c>
      <c r="N1213" s="120" t="str">
        <f>IF(J1213=0,"No Data",
IF(   OR(     INDEX('Inputs_Metric 31'!$U$6:$U$141,MATCH($J1213,'Inputs_Metric 31'!$S$6:$S$141,0))="",     INDEX('Inputs_Metric 31'!$U$6:$U$141,MATCH($J1213,'Inputs_Metric 31'!$S$6:$S$141,0))="CDL_Rev"  ),     "No Mapped Crop",INDEX('Inputs_Metric 31'!$U$6:$U$141,MATCH($J1213,'Inputs_Metric 31'!$S$6:$S$141,0))))</f>
        <v>No Data</v>
      </c>
      <c r="O1213" s="102" t="e">
        <f>IF(N1213="No Mapped Crop","",'Inputs_Metric 31'!$H$43*INDEX('Inputs_Metric 31'!$D$6:$D$109,MATCH(CONCATENATE(N1213,H1213),'Inputs_Metric 31'!$E$6:$E$109,0)))</f>
        <v>#N/A</v>
      </c>
      <c r="P1213" s="175" t="e">
        <f>IF(M1213="No Mapped Crop","",INDEX('Inputs_Metric 31'!$M$7:$O$26,MATCH(M1213,'Inputs_Metric 31'!$G$7:$G$26,0),MATCH('Inputs_Metric 31'!$H$44,'Inputs_Metric 31'!$M$6:$O$6,0)))</f>
        <v>#N/A</v>
      </c>
      <c r="Q1213" s="184" t="e">
        <f t="shared" si="61"/>
        <v>#N/A</v>
      </c>
      <c r="R1213" s="184" t="e">
        <f t="shared" si="62"/>
        <v>#N/A</v>
      </c>
    </row>
    <row r="1214" spans="3:18" x14ac:dyDescent="0.25">
      <c r="C1214">
        <f t="shared" si="60"/>
        <v>10</v>
      </c>
      <c r="D1214">
        <f>COUNTIF($F$4:F1214,F1214)</f>
        <v>1029</v>
      </c>
      <c r="E1214" s="40">
        <f>'Agricultural Data'!C1214</f>
        <v>0</v>
      </c>
      <c r="F1214" s="40">
        <f>'Agricultural Data'!D1214</f>
        <v>0</v>
      </c>
      <c r="G1214" s="40">
        <f>'Agricultural Data'!E1214</f>
        <v>0</v>
      </c>
      <c r="H1214" s="38">
        <f>'Agricultural Data'!F1214</f>
        <v>0</v>
      </c>
      <c r="I1214" s="38">
        <f>'Agricultural Data'!G1214</f>
        <v>0</v>
      </c>
      <c r="J1214" s="38">
        <f>'Agricultural Data'!H1214</f>
        <v>0</v>
      </c>
      <c r="K1214" s="118">
        <f>'Agricultural Data'!I1214</f>
        <v>0</v>
      </c>
      <c r="L1214" s="121">
        <f>'Agricultural Data'!J1214</f>
        <v>0</v>
      </c>
      <c r="M1214" s="120" t="str">
        <f>IF(J1214=0,"No Data",
IF(     OR(   INDEX('Inputs_Metric 31'!$T$6:$T$141,  MATCH($J1214,'Inputs_Metric 31'!$S$6:$S$141,0))  =  "",     INDEX('Inputs_Metric 31'!$T$6:$T$141,MATCH($J1214,'Inputs_Metric 31'!$S$6:$S$141,0))="CDL_Rev"),                 "No Mapped Crop",                  INDEX('Inputs_Metric 31'!$T$6:$T$141,MATCH($J1214,'Inputs_Metric 31'!$S$6:$S$141,0)   )   )
       )</f>
        <v>No Data</v>
      </c>
      <c r="N1214" s="120" t="str">
        <f>IF(J1214=0,"No Data",
IF(   OR(     INDEX('Inputs_Metric 31'!$U$6:$U$141,MATCH($J1214,'Inputs_Metric 31'!$S$6:$S$141,0))="",     INDEX('Inputs_Metric 31'!$U$6:$U$141,MATCH($J1214,'Inputs_Metric 31'!$S$6:$S$141,0))="CDL_Rev"  ),     "No Mapped Crop",INDEX('Inputs_Metric 31'!$U$6:$U$141,MATCH($J1214,'Inputs_Metric 31'!$S$6:$S$141,0))))</f>
        <v>No Data</v>
      </c>
      <c r="O1214" s="102" t="e">
        <f>IF(N1214="No Mapped Crop","",'Inputs_Metric 31'!$H$43*INDEX('Inputs_Metric 31'!$D$6:$D$109,MATCH(CONCATENATE(N1214,H1214),'Inputs_Metric 31'!$E$6:$E$109,0)))</f>
        <v>#N/A</v>
      </c>
      <c r="P1214" s="175" t="e">
        <f>IF(M1214="No Mapped Crop","",INDEX('Inputs_Metric 31'!$M$7:$O$26,MATCH(M1214,'Inputs_Metric 31'!$G$7:$G$26,0),MATCH('Inputs_Metric 31'!$H$44,'Inputs_Metric 31'!$M$6:$O$6,0)))</f>
        <v>#N/A</v>
      </c>
      <c r="Q1214" s="184" t="e">
        <f t="shared" si="61"/>
        <v>#N/A</v>
      </c>
      <c r="R1214" s="184" t="e">
        <f t="shared" si="62"/>
        <v>#N/A</v>
      </c>
    </row>
    <row r="1215" spans="3:18" x14ac:dyDescent="0.25">
      <c r="C1215">
        <f t="shared" si="60"/>
        <v>10</v>
      </c>
      <c r="D1215">
        <f>COUNTIF($F$4:F1215,F1215)</f>
        <v>1030</v>
      </c>
      <c r="E1215" s="40">
        <f>'Agricultural Data'!C1215</f>
        <v>0</v>
      </c>
      <c r="F1215" s="40">
        <f>'Agricultural Data'!D1215</f>
        <v>0</v>
      </c>
      <c r="G1215" s="40">
        <f>'Agricultural Data'!E1215</f>
        <v>0</v>
      </c>
      <c r="H1215" s="38">
        <f>'Agricultural Data'!F1215</f>
        <v>0</v>
      </c>
      <c r="I1215" s="38">
        <f>'Agricultural Data'!G1215</f>
        <v>0</v>
      </c>
      <c r="J1215" s="38">
        <f>'Agricultural Data'!H1215</f>
        <v>0</v>
      </c>
      <c r="K1215" s="118">
        <f>'Agricultural Data'!I1215</f>
        <v>0</v>
      </c>
      <c r="L1215" s="121">
        <f>'Agricultural Data'!J1215</f>
        <v>0</v>
      </c>
      <c r="M1215" s="120" t="str">
        <f>IF(J1215=0,"No Data",
IF(     OR(   INDEX('Inputs_Metric 31'!$T$6:$T$141,  MATCH($J1215,'Inputs_Metric 31'!$S$6:$S$141,0))  =  "",     INDEX('Inputs_Metric 31'!$T$6:$T$141,MATCH($J1215,'Inputs_Metric 31'!$S$6:$S$141,0))="CDL_Rev"),                 "No Mapped Crop",                  INDEX('Inputs_Metric 31'!$T$6:$T$141,MATCH($J1215,'Inputs_Metric 31'!$S$6:$S$141,0)   )   )
       )</f>
        <v>No Data</v>
      </c>
      <c r="N1215" s="120" t="str">
        <f>IF(J1215=0,"No Data",
IF(   OR(     INDEX('Inputs_Metric 31'!$U$6:$U$141,MATCH($J1215,'Inputs_Metric 31'!$S$6:$S$141,0))="",     INDEX('Inputs_Metric 31'!$U$6:$U$141,MATCH($J1215,'Inputs_Metric 31'!$S$6:$S$141,0))="CDL_Rev"  ),     "No Mapped Crop",INDEX('Inputs_Metric 31'!$U$6:$U$141,MATCH($J1215,'Inputs_Metric 31'!$S$6:$S$141,0))))</f>
        <v>No Data</v>
      </c>
      <c r="O1215" s="102" t="e">
        <f>IF(N1215="No Mapped Crop","",'Inputs_Metric 31'!$H$43*INDEX('Inputs_Metric 31'!$D$6:$D$109,MATCH(CONCATENATE(N1215,H1215),'Inputs_Metric 31'!$E$6:$E$109,0)))</f>
        <v>#N/A</v>
      </c>
      <c r="P1215" s="175" t="e">
        <f>IF(M1215="No Mapped Crop","",INDEX('Inputs_Metric 31'!$M$7:$O$26,MATCH(M1215,'Inputs_Metric 31'!$G$7:$G$26,0),MATCH('Inputs_Metric 31'!$H$44,'Inputs_Metric 31'!$M$6:$O$6,0)))</f>
        <v>#N/A</v>
      </c>
      <c r="Q1215" s="184" t="e">
        <f t="shared" si="61"/>
        <v>#N/A</v>
      </c>
      <c r="R1215" s="184" t="e">
        <f t="shared" si="62"/>
        <v>#N/A</v>
      </c>
    </row>
    <row r="1216" spans="3:18" x14ac:dyDescent="0.25">
      <c r="C1216">
        <f t="shared" si="60"/>
        <v>10</v>
      </c>
      <c r="D1216">
        <f>COUNTIF($F$4:F1216,F1216)</f>
        <v>1031</v>
      </c>
      <c r="E1216" s="40">
        <f>'Agricultural Data'!C1216</f>
        <v>0</v>
      </c>
      <c r="F1216" s="40">
        <f>'Agricultural Data'!D1216</f>
        <v>0</v>
      </c>
      <c r="G1216" s="40">
        <f>'Agricultural Data'!E1216</f>
        <v>0</v>
      </c>
      <c r="H1216" s="38">
        <f>'Agricultural Data'!F1216</f>
        <v>0</v>
      </c>
      <c r="I1216" s="38">
        <f>'Agricultural Data'!G1216</f>
        <v>0</v>
      </c>
      <c r="J1216" s="38">
        <f>'Agricultural Data'!H1216</f>
        <v>0</v>
      </c>
      <c r="K1216" s="118">
        <f>'Agricultural Data'!I1216</f>
        <v>0</v>
      </c>
      <c r="L1216" s="121">
        <f>'Agricultural Data'!J1216</f>
        <v>0</v>
      </c>
      <c r="M1216" s="120" t="str">
        <f>IF(J1216=0,"No Data",
IF(     OR(   INDEX('Inputs_Metric 31'!$T$6:$T$141,  MATCH($J1216,'Inputs_Metric 31'!$S$6:$S$141,0))  =  "",     INDEX('Inputs_Metric 31'!$T$6:$T$141,MATCH($J1216,'Inputs_Metric 31'!$S$6:$S$141,0))="CDL_Rev"),                 "No Mapped Crop",                  INDEX('Inputs_Metric 31'!$T$6:$T$141,MATCH($J1216,'Inputs_Metric 31'!$S$6:$S$141,0)   )   )
       )</f>
        <v>No Data</v>
      </c>
      <c r="N1216" s="120" t="str">
        <f>IF(J1216=0,"No Data",
IF(   OR(     INDEX('Inputs_Metric 31'!$U$6:$U$141,MATCH($J1216,'Inputs_Metric 31'!$S$6:$S$141,0))="",     INDEX('Inputs_Metric 31'!$U$6:$U$141,MATCH($J1216,'Inputs_Metric 31'!$S$6:$S$141,0))="CDL_Rev"  ),     "No Mapped Crop",INDEX('Inputs_Metric 31'!$U$6:$U$141,MATCH($J1216,'Inputs_Metric 31'!$S$6:$S$141,0))))</f>
        <v>No Data</v>
      </c>
      <c r="O1216" s="102" t="e">
        <f>IF(N1216="No Mapped Crop","",'Inputs_Metric 31'!$H$43*INDEX('Inputs_Metric 31'!$D$6:$D$109,MATCH(CONCATENATE(N1216,H1216),'Inputs_Metric 31'!$E$6:$E$109,0)))</f>
        <v>#N/A</v>
      </c>
      <c r="P1216" s="175" t="e">
        <f>IF(M1216="No Mapped Crop","",INDEX('Inputs_Metric 31'!$M$7:$O$26,MATCH(M1216,'Inputs_Metric 31'!$G$7:$G$26,0),MATCH('Inputs_Metric 31'!$H$44,'Inputs_Metric 31'!$M$6:$O$6,0)))</f>
        <v>#N/A</v>
      </c>
      <c r="Q1216" s="184" t="e">
        <f t="shared" si="61"/>
        <v>#N/A</v>
      </c>
      <c r="R1216" s="184" t="e">
        <f t="shared" si="62"/>
        <v>#N/A</v>
      </c>
    </row>
    <row r="1217" spans="3:18" x14ac:dyDescent="0.25">
      <c r="C1217">
        <f t="shared" si="60"/>
        <v>10</v>
      </c>
      <c r="D1217">
        <f>COUNTIF($F$4:F1217,F1217)</f>
        <v>1032</v>
      </c>
      <c r="E1217" s="40">
        <f>'Agricultural Data'!C1217</f>
        <v>0</v>
      </c>
      <c r="F1217" s="40">
        <f>'Agricultural Data'!D1217</f>
        <v>0</v>
      </c>
      <c r="G1217" s="40">
        <f>'Agricultural Data'!E1217</f>
        <v>0</v>
      </c>
      <c r="H1217" s="38">
        <f>'Agricultural Data'!F1217</f>
        <v>0</v>
      </c>
      <c r="I1217" s="38">
        <f>'Agricultural Data'!G1217</f>
        <v>0</v>
      </c>
      <c r="J1217" s="38">
        <f>'Agricultural Data'!H1217</f>
        <v>0</v>
      </c>
      <c r="K1217" s="118">
        <f>'Agricultural Data'!I1217</f>
        <v>0</v>
      </c>
      <c r="L1217" s="121">
        <f>'Agricultural Data'!J1217</f>
        <v>0</v>
      </c>
      <c r="M1217" s="120" t="str">
        <f>IF(J1217=0,"No Data",
IF(     OR(   INDEX('Inputs_Metric 31'!$T$6:$T$141,  MATCH($J1217,'Inputs_Metric 31'!$S$6:$S$141,0))  =  "",     INDEX('Inputs_Metric 31'!$T$6:$T$141,MATCH($J1217,'Inputs_Metric 31'!$S$6:$S$141,0))="CDL_Rev"),                 "No Mapped Crop",                  INDEX('Inputs_Metric 31'!$T$6:$T$141,MATCH($J1217,'Inputs_Metric 31'!$S$6:$S$141,0)   )   )
       )</f>
        <v>No Data</v>
      </c>
      <c r="N1217" s="120" t="str">
        <f>IF(J1217=0,"No Data",
IF(   OR(     INDEX('Inputs_Metric 31'!$U$6:$U$141,MATCH($J1217,'Inputs_Metric 31'!$S$6:$S$141,0))="",     INDEX('Inputs_Metric 31'!$U$6:$U$141,MATCH($J1217,'Inputs_Metric 31'!$S$6:$S$141,0))="CDL_Rev"  ),     "No Mapped Crop",INDEX('Inputs_Metric 31'!$U$6:$U$141,MATCH($J1217,'Inputs_Metric 31'!$S$6:$S$141,0))))</f>
        <v>No Data</v>
      </c>
      <c r="O1217" s="102" t="e">
        <f>IF(N1217="No Mapped Crop","",'Inputs_Metric 31'!$H$43*INDEX('Inputs_Metric 31'!$D$6:$D$109,MATCH(CONCATENATE(N1217,H1217),'Inputs_Metric 31'!$E$6:$E$109,0)))</f>
        <v>#N/A</v>
      </c>
      <c r="P1217" s="175" t="e">
        <f>IF(M1217="No Mapped Crop","",INDEX('Inputs_Metric 31'!$M$7:$O$26,MATCH(M1217,'Inputs_Metric 31'!$G$7:$G$26,0),MATCH('Inputs_Metric 31'!$H$44,'Inputs_Metric 31'!$M$6:$O$6,0)))</f>
        <v>#N/A</v>
      </c>
      <c r="Q1217" s="184" t="e">
        <f t="shared" si="61"/>
        <v>#N/A</v>
      </c>
      <c r="R1217" s="184" t="e">
        <f t="shared" si="62"/>
        <v>#N/A</v>
      </c>
    </row>
    <row r="1218" spans="3:18" x14ac:dyDescent="0.25">
      <c r="C1218">
        <f t="shared" si="60"/>
        <v>10</v>
      </c>
      <c r="D1218">
        <f>COUNTIF($F$4:F1218,F1218)</f>
        <v>1033</v>
      </c>
      <c r="E1218" s="40">
        <f>'Agricultural Data'!C1218</f>
        <v>0</v>
      </c>
      <c r="F1218" s="40">
        <f>'Agricultural Data'!D1218</f>
        <v>0</v>
      </c>
      <c r="G1218" s="40">
        <f>'Agricultural Data'!E1218</f>
        <v>0</v>
      </c>
      <c r="H1218" s="38">
        <f>'Agricultural Data'!F1218</f>
        <v>0</v>
      </c>
      <c r="I1218" s="38">
        <f>'Agricultural Data'!G1218</f>
        <v>0</v>
      </c>
      <c r="J1218" s="38">
        <f>'Agricultural Data'!H1218</f>
        <v>0</v>
      </c>
      <c r="K1218" s="118">
        <f>'Agricultural Data'!I1218</f>
        <v>0</v>
      </c>
      <c r="L1218" s="121">
        <f>'Agricultural Data'!J1218</f>
        <v>0</v>
      </c>
      <c r="M1218" s="120" t="str">
        <f>IF(J1218=0,"No Data",
IF(     OR(   INDEX('Inputs_Metric 31'!$T$6:$T$141,  MATCH($J1218,'Inputs_Metric 31'!$S$6:$S$141,0))  =  "",     INDEX('Inputs_Metric 31'!$T$6:$T$141,MATCH($J1218,'Inputs_Metric 31'!$S$6:$S$141,0))="CDL_Rev"),                 "No Mapped Crop",                  INDEX('Inputs_Metric 31'!$T$6:$T$141,MATCH($J1218,'Inputs_Metric 31'!$S$6:$S$141,0)   )   )
       )</f>
        <v>No Data</v>
      </c>
      <c r="N1218" s="120" t="str">
        <f>IF(J1218=0,"No Data",
IF(   OR(     INDEX('Inputs_Metric 31'!$U$6:$U$141,MATCH($J1218,'Inputs_Metric 31'!$S$6:$S$141,0))="",     INDEX('Inputs_Metric 31'!$U$6:$U$141,MATCH($J1218,'Inputs_Metric 31'!$S$6:$S$141,0))="CDL_Rev"  ),     "No Mapped Crop",INDEX('Inputs_Metric 31'!$U$6:$U$141,MATCH($J1218,'Inputs_Metric 31'!$S$6:$S$141,0))))</f>
        <v>No Data</v>
      </c>
      <c r="O1218" s="102" t="e">
        <f>IF(N1218="No Mapped Crop","",'Inputs_Metric 31'!$H$43*INDEX('Inputs_Metric 31'!$D$6:$D$109,MATCH(CONCATENATE(N1218,H1218),'Inputs_Metric 31'!$E$6:$E$109,0)))</f>
        <v>#N/A</v>
      </c>
      <c r="P1218" s="175" t="e">
        <f>IF(M1218="No Mapped Crop","",INDEX('Inputs_Metric 31'!$M$7:$O$26,MATCH(M1218,'Inputs_Metric 31'!$G$7:$G$26,0),MATCH('Inputs_Metric 31'!$H$44,'Inputs_Metric 31'!$M$6:$O$6,0)))</f>
        <v>#N/A</v>
      </c>
      <c r="Q1218" s="184" t="e">
        <f t="shared" si="61"/>
        <v>#N/A</v>
      </c>
      <c r="R1218" s="184" t="e">
        <f t="shared" si="62"/>
        <v>#N/A</v>
      </c>
    </row>
    <row r="1219" spans="3:18" x14ac:dyDescent="0.25">
      <c r="C1219">
        <f t="shared" si="60"/>
        <v>10</v>
      </c>
      <c r="D1219">
        <f>COUNTIF($F$4:F1219,F1219)</f>
        <v>1034</v>
      </c>
      <c r="E1219" s="40">
        <f>'Agricultural Data'!C1219</f>
        <v>0</v>
      </c>
      <c r="F1219" s="40">
        <f>'Agricultural Data'!D1219</f>
        <v>0</v>
      </c>
      <c r="G1219" s="40">
        <f>'Agricultural Data'!E1219</f>
        <v>0</v>
      </c>
      <c r="H1219" s="38">
        <f>'Agricultural Data'!F1219</f>
        <v>0</v>
      </c>
      <c r="I1219" s="38">
        <f>'Agricultural Data'!G1219</f>
        <v>0</v>
      </c>
      <c r="J1219" s="38">
        <f>'Agricultural Data'!H1219</f>
        <v>0</v>
      </c>
      <c r="K1219" s="118">
        <f>'Agricultural Data'!I1219</f>
        <v>0</v>
      </c>
      <c r="L1219" s="121">
        <f>'Agricultural Data'!J1219</f>
        <v>0</v>
      </c>
      <c r="M1219" s="120" t="str">
        <f>IF(J1219=0,"No Data",
IF(     OR(   INDEX('Inputs_Metric 31'!$T$6:$T$141,  MATCH($J1219,'Inputs_Metric 31'!$S$6:$S$141,0))  =  "",     INDEX('Inputs_Metric 31'!$T$6:$T$141,MATCH($J1219,'Inputs_Metric 31'!$S$6:$S$141,0))="CDL_Rev"),                 "No Mapped Crop",                  INDEX('Inputs_Metric 31'!$T$6:$T$141,MATCH($J1219,'Inputs_Metric 31'!$S$6:$S$141,0)   )   )
       )</f>
        <v>No Data</v>
      </c>
      <c r="N1219" s="120" t="str">
        <f>IF(J1219=0,"No Data",
IF(   OR(     INDEX('Inputs_Metric 31'!$U$6:$U$141,MATCH($J1219,'Inputs_Metric 31'!$S$6:$S$141,0))="",     INDEX('Inputs_Metric 31'!$U$6:$U$141,MATCH($J1219,'Inputs_Metric 31'!$S$6:$S$141,0))="CDL_Rev"  ),     "No Mapped Crop",INDEX('Inputs_Metric 31'!$U$6:$U$141,MATCH($J1219,'Inputs_Metric 31'!$S$6:$S$141,0))))</f>
        <v>No Data</v>
      </c>
      <c r="O1219" s="102" t="e">
        <f>IF(N1219="No Mapped Crop","",'Inputs_Metric 31'!$H$43*INDEX('Inputs_Metric 31'!$D$6:$D$109,MATCH(CONCATENATE(N1219,H1219),'Inputs_Metric 31'!$E$6:$E$109,0)))</f>
        <v>#N/A</v>
      </c>
      <c r="P1219" s="175" t="e">
        <f>IF(M1219="No Mapped Crop","",INDEX('Inputs_Metric 31'!$M$7:$O$26,MATCH(M1219,'Inputs_Metric 31'!$G$7:$G$26,0),MATCH('Inputs_Metric 31'!$H$44,'Inputs_Metric 31'!$M$6:$O$6,0)))</f>
        <v>#N/A</v>
      </c>
      <c r="Q1219" s="184" t="e">
        <f t="shared" si="61"/>
        <v>#N/A</v>
      </c>
      <c r="R1219" s="184" t="e">
        <f t="shared" si="62"/>
        <v>#N/A</v>
      </c>
    </row>
    <row r="1220" spans="3:18" x14ac:dyDescent="0.25">
      <c r="C1220">
        <f t="shared" si="60"/>
        <v>10</v>
      </c>
      <c r="D1220">
        <f>COUNTIF($F$4:F1220,F1220)</f>
        <v>1035</v>
      </c>
      <c r="E1220" s="40">
        <f>'Agricultural Data'!C1220</f>
        <v>0</v>
      </c>
      <c r="F1220" s="40">
        <f>'Agricultural Data'!D1220</f>
        <v>0</v>
      </c>
      <c r="G1220" s="40">
        <f>'Agricultural Data'!E1220</f>
        <v>0</v>
      </c>
      <c r="H1220" s="38">
        <f>'Agricultural Data'!F1220</f>
        <v>0</v>
      </c>
      <c r="I1220" s="38">
        <f>'Agricultural Data'!G1220</f>
        <v>0</v>
      </c>
      <c r="J1220" s="38">
        <f>'Agricultural Data'!H1220</f>
        <v>0</v>
      </c>
      <c r="K1220" s="118">
        <f>'Agricultural Data'!I1220</f>
        <v>0</v>
      </c>
      <c r="L1220" s="121">
        <f>'Agricultural Data'!J1220</f>
        <v>0</v>
      </c>
      <c r="M1220" s="120" t="str">
        <f>IF(J1220=0,"No Data",
IF(     OR(   INDEX('Inputs_Metric 31'!$T$6:$T$141,  MATCH($J1220,'Inputs_Metric 31'!$S$6:$S$141,0))  =  "",     INDEX('Inputs_Metric 31'!$T$6:$T$141,MATCH($J1220,'Inputs_Metric 31'!$S$6:$S$141,0))="CDL_Rev"),                 "No Mapped Crop",                  INDEX('Inputs_Metric 31'!$T$6:$T$141,MATCH($J1220,'Inputs_Metric 31'!$S$6:$S$141,0)   )   )
       )</f>
        <v>No Data</v>
      </c>
      <c r="N1220" s="120" t="str">
        <f>IF(J1220=0,"No Data",
IF(   OR(     INDEX('Inputs_Metric 31'!$U$6:$U$141,MATCH($J1220,'Inputs_Metric 31'!$S$6:$S$141,0))="",     INDEX('Inputs_Metric 31'!$U$6:$U$141,MATCH($J1220,'Inputs_Metric 31'!$S$6:$S$141,0))="CDL_Rev"  ),     "No Mapped Crop",INDEX('Inputs_Metric 31'!$U$6:$U$141,MATCH($J1220,'Inputs_Metric 31'!$S$6:$S$141,0))))</f>
        <v>No Data</v>
      </c>
      <c r="O1220" s="102" t="e">
        <f>IF(N1220="No Mapped Crop","",'Inputs_Metric 31'!$H$43*INDEX('Inputs_Metric 31'!$D$6:$D$109,MATCH(CONCATENATE(N1220,H1220),'Inputs_Metric 31'!$E$6:$E$109,0)))</f>
        <v>#N/A</v>
      </c>
      <c r="P1220" s="175" t="e">
        <f>IF(M1220="No Mapped Crop","",INDEX('Inputs_Metric 31'!$M$7:$O$26,MATCH(M1220,'Inputs_Metric 31'!$G$7:$G$26,0),MATCH('Inputs_Metric 31'!$H$44,'Inputs_Metric 31'!$M$6:$O$6,0)))</f>
        <v>#N/A</v>
      </c>
      <c r="Q1220" s="184" t="e">
        <f t="shared" si="61"/>
        <v>#N/A</v>
      </c>
      <c r="R1220" s="184" t="e">
        <f t="shared" si="62"/>
        <v>#N/A</v>
      </c>
    </row>
    <row r="1221" spans="3:18" x14ac:dyDescent="0.25">
      <c r="C1221">
        <f t="shared" si="60"/>
        <v>10</v>
      </c>
      <c r="D1221">
        <f>COUNTIF($F$4:F1221,F1221)</f>
        <v>1036</v>
      </c>
      <c r="E1221" s="40">
        <f>'Agricultural Data'!C1221</f>
        <v>0</v>
      </c>
      <c r="F1221" s="40">
        <f>'Agricultural Data'!D1221</f>
        <v>0</v>
      </c>
      <c r="G1221" s="40">
        <f>'Agricultural Data'!E1221</f>
        <v>0</v>
      </c>
      <c r="H1221" s="38">
        <f>'Agricultural Data'!F1221</f>
        <v>0</v>
      </c>
      <c r="I1221" s="38">
        <f>'Agricultural Data'!G1221</f>
        <v>0</v>
      </c>
      <c r="J1221" s="38">
        <f>'Agricultural Data'!H1221</f>
        <v>0</v>
      </c>
      <c r="K1221" s="118">
        <f>'Agricultural Data'!I1221</f>
        <v>0</v>
      </c>
      <c r="L1221" s="121">
        <f>'Agricultural Data'!J1221</f>
        <v>0</v>
      </c>
      <c r="M1221" s="120" t="str">
        <f>IF(J1221=0,"No Data",
IF(     OR(   INDEX('Inputs_Metric 31'!$T$6:$T$141,  MATCH($J1221,'Inputs_Metric 31'!$S$6:$S$141,0))  =  "",     INDEX('Inputs_Metric 31'!$T$6:$T$141,MATCH($J1221,'Inputs_Metric 31'!$S$6:$S$141,0))="CDL_Rev"),                 "No Mapped Crop",                  INDEX('Inputs_Metric 31'!$T$6:$T$141,MATCH($J1221,'Inputs_Metric 31'!$S$6:$S$141,0)   )   )
       )</f>
        <v>No Data</v>
      </c>
      <c r="N1221" s="120" t="str">
        <f>IF(J1221=0,"No Data",
IF(   OR(     INDEX('Inputs_Metric 31'!$U$6:$U$141,MATCH($J1221,'Inputs_Metric 31'!$S$6:$S$141,0))="",     INDEX('Inputs_Metric 31'!$U$6:$U$141,MATCH($J1221,'Inputs_Metric 31'!$S$6:$S$141,0))="CDL_Rev"  ),     "No Mapped Crop",INDEX('Inputs_Metric 31'!$U$6:$U$141,MATCH($J1221,'Inputs_Metric 31'!$S$6:$S$141,0))))</f>
        <v>No Data</v>
      </c>
      <c r="O1221" s="102" t="e">
        <f>IF(N1221="No Mapped Crop","",'Inputs_Metric 31'!$H$43*INDEX('Inputs_Metric 31'!$D$6:$D$109,MATCH(CONCATENATE(N1221,H1221),'Inputs_Metric 31'!$E$6:$E$109,0)))</f>
        <v>#N/A</v>
      </c>
      <c r="P1221" s="175" t="e">
        <f>IF(M1221="No Mapped Crop","",INDEX('Inputs_Metric 31'!$M$7:$O$26,MATCH(M1221,'Inputs_Metric 31'!$G$7:$G$26,0),MATCH('Inputs_Metric 31'!$H$44,'Inputs_Metric 31'!$M$6:$O$6,0)))</f>
        <v>#N/A</v>
      </c>
      <c r="Q1221" s="184" t="e">
        <f t="shared" si="61"/>
        <v>#N/A</v>
      </c>
      <c r="R1221" s="184" t="e">
        <f t="shared" si="62"/>
        <v>#N/A</v>
      </c>
    </row>
    <row r="1222" spans="3:18" x14ac:dyDescent="0.25">
      <c r="C1222">
        <f t="shared" si="60"/>
        <v>10</v>
      </c>
      <c r="D1222">
        <f>COUNTIF($F$4:F1222,F1222)</f>
        <v>1037</v>
      </c>
      <c r="E1222" s="40">
        <f>'Agricultural Data'!C1222</f>
        <v>0</v>
      </c>
      <c r="F1222" s="40">
        <f>'Agricultural Data'!D1222</f>
        <v>0</v>
      </c>
      <c r="G1222" s="40">
        <f>'Agricultural Data'!E1222</f>
        <v>0</v>
      </c>
      <c r="H1222" s="38">
        <f>'Agricultural Data'!F1222</f>
        <v>0</v>
      </c>
      <c r="I1222" s="38">
        <f>'Agricultural Data'!G1222</f>
        <v>0</v>
      </c>
      <c r="J1222" s="38">
        <f>'Agricultural Data'!H1222</f>
        <v>0</v>
      </c>
      <c r="K1222" s="118">
        <f>'Agricultural Data'!I1222</f>
        <v>0</v>
      </c>
      <c r="L1222" s="121">
        <f>'Agricultural Data'!J1222</f>
        <v>0</v>
      </c>
      <c r="M1222" s="120" t="str">
        <f>IF(J1222=0,"No Data",
IF(     OR(   INDEX('Inputs_Metric 31'!$T$6:$T$141,  MATCH($J1222,'Inputs_Metric 31'!$S$6:$S$141,0))  =  "",     INDEX('Inputs_Metric 31'!$T$6:$T$141,MATCH($J1222,'Inputs_Metric 31'!$S$6:$S$141,0))="CDL_Rev"),                 "No Mapped Crop",                  INDEX('Inputs_Metric 31'!$T$6:$T$141,MATCH($J1222,'Inputs_Metric 31'!$S$6:$S$141,0)   )   )
       )</f>
        <v>No Data</v>
      </c>
      <c r="N1222" s="120" t="str">
        <f>IF(J1222=0,"No Data",
IF(   OR(     INDEX('Inputs_Metric 31'!$U$6:$U$141,MATCH($J1222,'Inputs_Metric 31'!$S$6:$S$141,0))="",     INDEX('Inputs_Metric 31'!$U$6:$U$141,MATCH($J1222,'Inputs_Metric 31'!$S$6:$S$141,0))="CDL_Rev"  ),     "No Mapped Crop",INDEX('Inputs_Metric 31'!$U$6:$U$141,MATCH($J1222,'Inputs_Metric 31'!$S$6:$S$141,0))))</f>
        <v>No Data</v>
      </c>
      <c r="O1222" s="102" t="e">
        <f>IF(N1222="No Mapped Crop","",'Inputs_Metric 31'!$H$43*INDEX('Inputs_Metric 31'!$D$6:$D$109,MATCH(CONCATENATE(N1222,H1222),'Inputs_Metric 31'!$E$6:$E$109,0)))</f>
        <v>#N/A</v>
      </c>
      <c r="P1222" s="175" t="e">
        <f>IF(M1222="No Mapped Crop","",INDEX('Inputs_Metric 31'!$M$7:$O$26,MATCH(M1222,'Inputs_Metric 31'!$G$7:$G$26,0),MATCH('Inputs_Metric 31'!$H$44,'Inputs_Metric 31'!$M$6:$O$6,0)))</f>
        <v>#N/A</v>
      </c>
      <c r="Q1222" s="184" t="e">
        <f t="shared" si="61"/>
        <v>#N/A</v>
      </c>
      <c r="R1222" s="184" t="e">
        <f t="shared" si="62"/>
        <v>#N/A</v>
      </c>
    </row>
    <row r="1223" spans="3:18" x14ac:dyDescent="0.25">
      <c r="C1223">
        <f t="shared" si="60"/>
        <v>10</v>
      </c>
      <c r="D1223">
        <f>COUNTIF($F$4:F1223,F1223)</f>
        <v>1038</v>
      </c>
      <c r="E1223" s="40">
        <f>'Agricultural Data'!C1223</f>
        <v>0</v>
      </c>
      <c r="F1223" s="40">
        <f>'Agricultural Data'!D1223</f>
        <v>0</v>
      </c>
      <c r="G1223" s="40">
        <f>'Agricultural Data'!E1223</f>
        <v>0</v>
      </c>
      <c r="H1223" s="38">
        <f>'Agricultural Data'!F1223</f>
        <v>0</v>
      </c>
      <c r="I1223" s="38">
        <f>'Agricultural Data'!G1223</f>
        <v>0</v>
      </c>
      <c r="J1223" s="38">
        <f>'Agricultural Data'!H1223</f>
        <v>0</v>
      </c>
      <c r="K1223" s="118">
        <f>'Agricultural Data'!I1223</f>
        <v>0</v>
      </c>
      <c r="L1223" s="121">
        <f>'Agricultural Data'!J1223</f>
        <v>0</v>
      </c>
      <c r="M1223" s="120" t="str">
        <f>IF(J1223=0,"No Data",
IF(     OR(   INDEX('Inputs_Metric 31'!$T$6:$T$141,  MATCH($J1223,'Inputs_Metric 31'!$S$6:$S$141,0))  =  "",     INDEX('Inputs_Metric 31'!$T$6:$T$141,MATCH($J1223,'Inputs_Metric 31'!$S$6:$S$141,0))="CDL_Rev"),                 "No Mapped Crop",                  INDEX('Inputs_Metric 31'!$T$6:$T$141,MATCH($J1223,'Inputs_Metric 31'!$S$6:$S$141,0)   )   )
       )</f>
        <v>No Data</v>
      </c>
      <c r="N1223" s="120" t="str">
        <f>IF(J1223=0,"No Data",
IF(   OR(     INDEX('Inputs_Metric 31'!$U$6:$U$141,MATCH($J1223,'Inputs_Metric 31'!$S$6:$S$141,0))="",     INDEX('Inputs_Metric 31'!$U$6:$U$141,MATCH($J1223,'Inputs_Metric 31'!$S$6:$S$141,0))="CDL_Rev"  ),     "No Mapped Crop",INDEX('Inputs_Metric 31'!$U$6:$U$141,MATCH($J1223,'Inputs_Metric 31'!$S$6:$S$141,0))))</f>
        <v>No Data</v>
      </c>
      <c r="O1223" s="102" t="e">
        <f>IF(N1223="No Mapped Crop","",'Inputs_Metric 31'!$H$43*INDEX('Inputs_Metric 31'!$D$6:$D$109,MATCH(CONCATENATE(N1223,H1223),'Inputs_Metric 31'!$E$6:$E$109,0)))</f>
        <v>#N/A</v>
      </c>
      <c r="P1223" s="175" t="e">
        <f>IF(M1223="No Mapped Crop","",INDEX('Inputs_Metric 31'!$M$7:$O$26,MATCH(M1223,'Inputs_Metric 31'!$G$7:$G$26,0),MATCH('Inputs_Metric 31'!$H$44,'Inputs_Metric 31'!$M$6:$O$6,0)))</f>
        <v>#N/A</v>
      </c>
      <c r="Q1223" s="184" t="e">
        <f t="shared" si="61"/>
        <v>#N/A</v>
      </c>
      <c r="R1223" s="184" t="e">
        <f t="shared" si="62"/>
        <v>#N/A</v>
      </c>
    </row>
    <row r="1224" spans="3:18" x14ac:dyDescent="0.25">
      <c r="C1224">
        <f t="shared" si="60"/>
        <v>10</v>
      </c>
      <c r="D1224">
        <f>COUNTIF($F$4:F1224,F1224)</f>
        <v>1039</v>
      </c>
      <c r="E1224" s="40">
        <f>'Agricultural Data'!C1224</f>
        <v>0</v>
      </c>
      <c r="F1224" s="40">
        <f>'Agricultural Data'!D1224</f>
        <v>0</v>
      </c>
      <c r="G1224" s="40">
        <f>'Agricultural Data'!E1224</f>
        <v>0</v>
      </c>
      <c r="H1224" s="38">
        <f>'Agricultural Data'!F1224</f>
        <v>0</v>
      </c>
      <c r="I1224" s="38">
        <f>'Agricultural Data'!G1224</f>
        <v>0</v>
      </c>
      <c r="J1224" s="38">
        <f>'Agricultural Data'!H1224</f>
        <v>0</v>
      </c>
      <c r="K1224" s="118">
        <f>'Agricultural Data'!I1224</f>
        <v>0</v>
      </c>
      <c r="L1224" s="121">
        <f>'Agricultural Data'!J1224</f>
        <v>0</v>
      </c>
      <c r="M1224" s="120" t="str">
        <f>IF(J1224=0,"No Data",
IF(     OR(   INDEX('Inputs_Metric 31'!$T$6:$T$141,  MATCH($J1224,'Inputs_Metric 31'!$S$6:$S$141,0))  =  "",     INDEX('Inputs_Metric 31'!$T$6:$T$141,MATCH($J1224,'Inputs_Metric 31'!$S$6:$S$141,0))="CDL_Rev"),                 "No Mapped Crop",                  INDEX('Inputs_Metric 31'!$T$6:$T$141,MATCH($J1224,'Inputs_Metric 31'!$S$6:$S$141,0)   )   )
       )</f>
        <v>No Data</v>
      </c>
      <c r="N1224" s="120" t="str">
        <f>IF(J1224=0,"No Data",
IF(   OR(     INDEX('Inputs_Metric 31'!$U$6:$U$141,MATCH($J1224,'Inputs_Metric 31'!$S$6:$S$141,0))="",     INDEX('Inputs_Metric 31'!$U$6:$U$141,MATCH($J1224,'Inputs_Metric 31'!$S$6:$S$141,0))="CDL_Rev"  ),     "No Mapped Crop",INDEX('Inputs_Metric 31'!$U$6:$U$141,MATCH($J1224,'Inputs_Metric 31'!$S$6:$S$141,0))))</f>
        <v>No Data</v>
      </c>
      <c r="O1224" s="102" t="e">
        <f>IF(N1224="No Mapped Crop","",'Inputs_Metric 31'!$H$43*INDEX('Inputs_Metric 31'!$D$6:$D$109,MATCH(CONCATENATE(N1224,H1224),'Inputs_Metric 31'!$E$6:$E$109,0)))</f>
        <v>#N/A</v>
      </c>
      <c r="P1224" s="175" t="e">
        <f>IF(M1224="No Mapped Crop","",INDEX('Inputs_Metric 31'!$M$7:$O$26,MATCH(M1224,'Inputs_Metric 31'!$G$7:$G$26,0),MATCH('Inputs_Metric 31'!$H$44,'Inputs_Metric 31'!$M$6:$O$6,0)))</f>
        <v>#N/A</v>
      </c>
      <c r="Q1224" s="184" t="e">
        <f t="shared" si="61"/>
        <v>#N/A</v>
      </c>
      <c r="R1224" s="184" t="e">
        <f t="shared" si="62"/>
        <v>#N/A</v>
      </c>
    </row>
    <row r="1225" spans="3:18" x14ac:dyDescent="0.25">
      <c r="C1225">
        <f t="shared" si="60"/>
        <v>10</v>
      </c>
      <c r="D1225">
        <f>COUNTIF($F$4:F1225,F1225)</f>
        <v>1040</v>
      </c>
      <c r="E1225" s="40">
        <f>'Agricultural Data'!C1225</f>
        <v>0</v>
      </c>
      <c r="F1225" s="40">
        <f>'Agricultural Data'!D1225</f>
        <v>0</v>
      </c>
      <c r="G1225" s="40">
        <f>'Agricultural Data'!E1225</f>
        <v>0</v>
      </c>
      <c r="H1225" s="38">
        <f>'Agricultural Data'!F1225</f>
        <v>0</v>
      </c>
      <c r="I1225" s="38">
        <f>'Agricultural Data'!G1225</f>
        <v>0</v>
      </c>
      <c r="J1225" s="38">
        <f>'Agricultural Data'!H1225</f>
        <v>0</v>
      </c>
      <c r="K1225" s="118">
        <f>'Agricultural Data'!I1225</f>
        <v>0</v>
      </c>
      <c r="L1225" s="121">
        <f>'Agricultural Data'!J1225</f>
        <v>0</v>
      </c>
      <c r="M1225" s="120" t="str">
        <f>IF(J1225=0,"No Data",
IF(     OR(   INDEX('Inputs_Metric 31'!$T$6:$T$141,  MATCH($J1225,'Inputs_Metric 31'!$S$6:$S$141,0))  =  "",     INDEX('Inputs_Metric 31'!$T$6:$T$141,MATCH($J1225,'Inputs_Metric 31'!$S$6:$S$141,0))="CDL_Rev"),                 "No Mapped Crop",                  INDEX('Inputs_Metric 31'!$T$6:$T$141,MATCH($J1225,'Inputs_Metric 31'!$S$6:$S$141,0)   )   )
       )</f>
        <v>No Data</v>
      </c>
      <c r="N1225" s="120" t="str">
        <f>IF(J1225=0,"No Data",
IF(   OR(     INDEX('Inputs_Metric 31'!$U$6:$U$141,MATCH($J1225,'Inputs_Metric 31'!$S$6:$S$141,0))="",     INDEX('Inputs_Metric 31'!$U$6:$U$141,MATCH($J1225,'Inputs_Metric 31'!$S$6:$S$141,0))="CDL_Rev"  ),     "No Mapped Crop",INDEX('Inputs_Metric 31'!$U$6:$U$141,MATCH($J1225,'Inputs_Metric 31'!$S$6:$S$141,0))))</f>
        <v>No Data</v>
      </c>
      <c r="O1225" s="102" t="e">
        <f>IF(N1225="No Mapped Crop","",'Inputs_Metric 31'!$H$43*INDEX('Inputs_Metric 31'!$D$6:$D$109,MATCH(CONCATENATE(N1225,H1225),'Inputs_Metric 31'!$E$6:$E$109,0)))</f>
        <v>#N/A</v>
      </c>
      <c r="P1225" s="175" t="e">
        <f>IF(M1225="No Mapped Crop","",INDEX('Inputs_Metric 31'!$M$7:$O$26,MATCH(M1225,'Inputs_Metric 31'!$G$7:$G$26,0),MATCH('Inputs_Metric 31'!$H$44,'Inputs_Metric 31'!$M$6:$O$6,0)))</f>
        <v>#N/A</v>
      </c>
      <c r="Q1225" s="184" t="e">
        <f t="shared" si="61"/>
        <v>#N/A</v>
      </c>
      <c r="R1225" s="184" t="e">
        <f t="shared" si="62"/>
        <v>#N/A</v>
      </c>
    </row>
    <row r="1226" spans="3:18" x14ac:dyDescent="0.25">
      <c r="C1226">
        <f t="shared" si="60"/>
        <v>10</v>
      </c>
      <c r="D1226">
        <f>COUNTIF($F$4:F1226,F1226)</f>
        <v>1041</v>
      </c>
      <c r="E1226" s="40">
        <f>'Agricultural Data'!C1226</f>
        <v>0</v>
      </c>
      <c r="F1226" s="40">
        <f>'Agricultural Data'!D1226</f>
        <v>0</v>
      </c>
      <c r="G1226" s="40">
        <f>'Agricultural Data'!E1226</f>
        <v>0</v>
      </c>
      <c r="H1226" s="38">
        <f>'Agricultural Data'!F1226</f>
        <v>0</v>
      </c>
      <c r="I1226" s="38">
        <f>'Agricultural Data'!G1226</f>
        <v>0</v>
      </c>
      <c r="J1226" s="38">
        <f>'Agricultural Data'!H1226</f>
        <v>0</v>
      </c>
      <c r="K1226" s="118">
        <f>'Agricultural Data'!I1226</f>
        <v>0</v>
      </c>
      <c r="L1226" s="121">
        <f>'Agricultural Data'!J1226</f>
        <v>0</v>
      </c>
      <c r="M1226" s="120" t="str">
        <f>IF(J1226=0,"No Data",
IF(     OR(   INDEX('Inputs_Metric 31'!$T$6:$T$141,  MATCH($J1226,'Inputs_Metric 31'!$S$6:$S$141,0))  =  "",     INDEX('Inputs_Metric 31'!$T$6:$T$141,MATCH($J1226,'Inputs_Metric 31'!$S$6:$S$141,0))="CDL_Rev"),                 "No Mapped Crop",                  INDEX('Inputs_Metric 31'!$T$6:$T$141,MATCH($J1226,'Inputs_Metric 31'!$S$6:$S$141,0)   )   )
       )</f>
        <v>No Data</v>
      </c>
      <c r="N1226" s="120" t="str">
        <f>IF(J1226=0,"No Data",
IF(   OR(     INDEX('Inputs_Metric 31'!$U$6:$U$141,MATCH($J1226,'Inputs_Metric 31'!$S$6:$S$141,0))="",     INDEX('Inputs_Metric 31'!$U$6:$U$141,MATCH($J1226,'Inputs_Metric 31'!$S$6:$S$141,0))="CDL_Rev"  ),     "No Mapped Crop",INDEX('Inputs_Metric 31'!$U$6:$U$141,MATCH($J1226,'Inputs_Metric 31'!$S$6:$S$141,0))))</f>
        <v>No Data</v>
      </c>
      <c r="O1226" s="102" t="e">
        <f>IF(N1226="No Mapped Crop","",'Inputs_Metric 31'!$H$43*INDEX('Inputs_Metric 31'!$D$6:$D$109,MATCH(CONCATENATE(N1226,H1226),'Inputs_Metric 31'!$E$6:$E$109,0)))</f>
        <v>#N/A</v>
      </c>
      <c r="P1226" s="175" t="e">
        <f>IF(M1226="No Mapped Crop","",INDEX('Inputs_Metric 31'!$M$7:$O$26,MATCH(M1226,'Inputs_Metric 31'!$G$7:$G$26,0),MATCH('Inputs_Metric 31'!$H$44,'Inputs_Metric 31'!$M$6:$O$6,0)))</f>
        <v>#N/A</v>
      </c>
      <c r="Q1226" s="184" t="e">
        <f t="shared" si="61"/>
        <v>#N/A</v>
      </c>
      <c r="R1226" s="184" t="e">
        <f t="shared" si="62"/>
        <v>#N/A</v>
      </c>
    </row>
    <row r="1227" spans="3:18" x14ac:dyDescent="0.25">
      <c r="C1227">
        <f t="shared" si="60"/>
        <v>10</v>
      </c>
      <c r="D1227">
        <f>COUNTIF($F$4:F1227,F1227)</f>
        <v>1042</v>
      </c>
      <c r="E1227" s="40">
        <f>'Agricultural Data'!C1227</f>
        <v>0</v>
      </c>
      <c r="F1227" s="40">
        <f>'Agricultural Data'!D1227</f>
        <v>0</v>
      </c>
      <c r="G1227" s="40">
        <f>'Agricultural Data'!E1227</f>
        <v>0</v>
      </c>
      <c r="H1227" s="38">
        <f>'Agricultural Data'!F1227</f>
        <v>0</v>
      </c>
      <c r="I1227" s="38">
        <f>'Agricultural Data'!G1227</f>
        <v>0</v>
      </c>
      <c r="J1227" s="38">
        <f>'Agricultural Data'!H1227</f>
        <v>0</v>
      </c>
      <c r="K1227" s="118">
        <f>'Agricultural Data'!I1227</f>
        <v>0</v>
      </c>
      <c r="L1227" s="121">
        <f>'Agricultural Data'!J1227</f>
        <v>0</v>
      </c>
      <c r="M1227" s="120" t="str">
        <f>IF(J1227=0,"No Data",
IF(     OR(   INDEX('Inputs_Metric 31'!$T$6:$T$141,  MATCH($J1227,'Inputs_Metric 31'!$S$6:$S$141,0))  =  "",     INDEX('Inputs_Metric 31'!$T$6:$T$141,MATCH($J1227,'Inputs_Metric 31'!$S$6:$S$141,0))="CDL_Rev"),                 "No Mapped Crop",                  INDEX('Inputs_Metric 31'!$T$6:$T$141,MATCH($J1227,'Inputs_Metric 31'!$S$6:$S$141,0)   )   )
       )</f>
        <v>No Data</v>
      </c>
      <c r="N1227" s="120" t="str">
        <f>IF(J1227=0,"No Data",
IF(   OR(     INDEX('Inputs_Metric 31'!$U$6:$U$141,MATCH($J1227,'Inputs_Metric 31'!$S$6:$S$141,0))="",     INDEX('Inputs_Metric 31'!$U$6:$U$141,MATCH($J1227,'Inputs_Metric 31'!$S$6:$S$141,0))="CDL_Rev"  ),     "No Mapped Crop",INDEX('Inputs_Metric 31'!$U$6:$U$141,MATCH($J1227,'Inputs_Metric 31'!$S$6:$S$141,0))))</f>
        <v>No Data</v>
      </c>
      <c r="O1227" s="102" t="e">
        <f>IF(N1227="No Mapped Crop","",'Inputs_Metric 31'!$H$43*INDEX('Inputs_Metric 31'!$D$6:$D$109,MATCH(CONCATENATE(N1227,H1227),'Inputs_Metric 31'!$E$6:$E$109,0)))</f>
        <v>#N/A</v>
      </c>
      <c r="P1227" s="175" t="e">
        <f>IF(M1227="No Mapped Crop","",INDEX('Inputs_Metric 31'!$M$7:$O$26,MATCH(M1227,'Inputs_Metric 31'!$G$7:$G$26,0),MATCH('Inputs_Metric 31'!$H$44,'Inputs_Metric 31'!$M$6:$O$6,0)))</f>
        <v>#N/A</v>
      </c>
      <c r="Q1227" s="184" t="e">
        <f t="shared" si="61"/>
        <v>#N/A</v>
      </c>
      <c r="R1227" s="184" t="e">
        <f t="shared" si="62"/>
        <v>#N/A</v>
      </c>
    </row>
    <row r="1228" spans="3:18" x14ac:dyDescent="0.25">
      <c r="C1228">
        <f t="shared" si="60"/>
        <v>10</v>
      </c>
      <c r="D1228">
        <f>COUNTIF($F$4:F1228,F1228)</f>
        <v>1043</v>
      </c>
      <c r="E1228" s="40">
        <f>'Agricultural Data'!C1228</f>
        <v>0</v>
      </c>
      <c r="F1228" s="40">
        <f>'Agricultural Data'!D1228</f>
        <v>0</v>
      </c>
      <c r="G1228" s="40">
        <f>'Agricultural Data'!E1228</f>
        <v>0</v>
      </c>
      <c r="H1228" s="38">
        <f>'Agricultural Data'!F1228</f>
        <v>0</v>
      </c>
      <c r="I1228" s="38">
        <f>'Agricultural Data'!G1228</f>
        <v>0</v>
      </c>
      <c r="J1228" s="38">
        <f>'Agricultural Data'!H1228</f>
        <v>0</v>
      </c>
      <c r="K1228" s="118">
        <f>'Agricultural Data'!I1228</f>
        <v>0</v>
      </c>
      <c r="L1228" s="121">
        <f>'Agricultural Data'!J1228</f>
        <v>0</v>
      </c>
      <c r="M1228" s="120" t="str">
        <f>IF(J1228=0,"No Data",
IF(     OR(   INDEX('Inputs_Metric 31'!$T$6:$T$141,  MATCH($J1228,'Inputs_Metric 31'!$S$6:$S$141,0))  =  "",     INDEX('Inputs_Metric 31'!$T$6:$T$141,MATCH($J1228,'Inputs_Metric 31'!$S$6:$S$141,0))="CDL_Rev"),                 "No Mapped Crop",                  INDEX('Inputs_Metric 31'!$T$6:$T$141,MATCH($J1228,'Inputs_Metric 31'!$S$6:$S$141,0)   )   )
       )</f>
        <v>No Data</v>
      </c>
      <c r="N1228" s="120" t="str">
        <f>IF(J1228=0,"No Data",
IF(   OR(     INDEX('Inputs_Metric 31'!$U$6:$U$141,MATCH($J1228,'Inputs_Metric 31'!$S$6:$S$141,0))="",     INDEX('Inputs_Metric 31'!$U$6:$U$141,MATCH($J1228,'Inputs_Metric 31'!$S$6:$S$141,0))="CDL_Rev"  ),     "No Mapped Crop",INDEX('Inputs_Metric 31'!$U$6:$U$141,MATCH($J1228,'Inputs_Metric 31'!$S$6:$S$141,0))))</f>
        <v>No Data</v>
      </c>
      <c r="O1228" s="102" t="e">
        <f>IF(N1228="No Mapped Crop","",'Inputs_Metric 31'!$H$43*INDEX('Inputs_Metric 31'!$D$6:$D$109,MATCH(CONCATENATE(N1228,H1228),'Inputs_Metric 31'!$E$6:$E$109,0)))</f>
        <v>#N/A</v>
      </c>
      <c r="P1228" s="175" t="e">
        <f>IF(M1228="No Mapped Crop","",INDEX('Inputs_Metric 31'!$M$7:$O$26,MATCH(M1228,'Inputs_Metric 31'!$G$7:$G$26,0),MATCH('Inputs_Metric 31'!$H$44,'Inputs_Metric 31'!$M$6:$O$6,0)))</f>
        <v>#N/A</v>
      </c>
      <c r="Q1228" s="184" t="e">
        <f t="shared" si="61"/>
        <v>#N/A</v>
      </c>
      <c r="R1228" s="184" t="e">
        <f t="shared" si="62"/>
        <v>#N/A</v>
      </c>
    </row>
    <row r="1229" spans="3:18" x14ac:dyDescent="0.25">
      <c r="C1229">
        <f t="shared" si="60"/>
        <v>10</v>
      </c>
      <c r="D1229">
        <f>COUNTIF($F$4:F1229,F1229)</f>
        <v>1044</v>
      </c>
      <c r="E1229" s="40">
        <f>'Agricultural Data'!C1229</f>
        <v>0</v>
      </c>
      <c r="F1229" s="40">
        <f>'Agricultural Data'!D1229</f>
        <v>0</v>
      </c>
      <c r="G1229" s="40">
        <f>'Agricultural Data'!E1229</f>
        <v>0</v>
      </c>
      <c r="H1229" s="38">
        <f>'Agricultural Data'!F1229</f>
        <v>0</v>
      </c>
      <c r="I1229" s="38">
        <f>'Agricultural Data'!G1229</f>
        <v>0</v>
      </c>
      <c r="J1229" s="38">
        <f>'Agricultural Data'!H1229</f>
        <v>0</v>
      </c>
      <c r="K1229" s="118">
        <f>'Agricultural Data'!I1229</f>
        <v>0</v>
      </c>
      <c r="L1229" s="121">
        <f>'Agricultural Data'!J1229</f>
        <v>0</v>
      </c>
      <c r="M1229" s="120" t="str">
        <f>IF(J1229=0,"No Data",
IF(     OR(   INDEX('Inputs_Metric 31'!$T$6:$T$141,  MATCH($J1229,'Inputs_Metric 31'!$S$6:$S$141,0))  =  "",     INDEX('Inputs_Metric 31'!$T$6:$T$141,MATCH($J1229,'Inputs_Metric 31'!$S$6:$S$141,0))="CDL_Rev"),                 "No Mapped Crop",                  INDEX('Inputs_Metric 31'!$T$6:$T$141,MATCH($J1229,'Inputs_Metric 31'!$S$6:$S$141,0)   )   )
       )</f>
        <v>No Data</v>
      </c>
      <c r="N1229" s="120" t="str">
        <f>IF(J1229=0,"No Data",
IF(   OR(     INDEX('Inputs_Metric 31'!$U$6:$U$141,MATCH($J1229,'Inputs_Metric 31'!$S$6:$S$141,0))="",     INDEX('Inputs_Metric 31'!$U$6:$U$141,MATCH($J1229,'Inputs_Metric 31'!$S$6:$S$141,0))="CDL_Rev"  ),     "No Mapped Crop",INDEX('Inputs_Metric 31'!$U$6:$U$141,MATCH($J1229,'Inputs_Metric 31'!$S$6:$S$141,0))))</f>
        <v>No Data</v>
      </c>
      <c r="O1229" s="102" t="e">
        <f>IF(N1229="No Mapped Crop","",'Inputs_Metric 31'!$H$43*INDEX('Inputs_Metric 31'!$D$6:$D$109,MATCH(CONCATENATE(N1229,H1229),'Inputs_Metric 31'!$E$6:$E$109,0)))</f>
        <v>#N/A</v>
      </c>
      <c r="P1229" s="175" t="e">
        <f>IF(M1229="No Mapped Crop","",INDEX('Inputs_Metric 31'!$M$7:$O$26,MATCH(M1229,'Inputs_Metric 31'!$G$7:$G$26,0),MATCH('Inputs_Metric 31'!$H$44,'Inputs_Metric 31'!$M$6:$O$6,0)))</f>
        <v>#N/A</v>
      </c>
      <c r="Q1229" s="184" t="e">
        <f t="shared" si="61"/>
        <v>#N/A</v>
      </c>
      <c r="R1229" s="184" t="e">
        <f t="shared" si="62"/>
        <v>#N/A</v>
      </c>
    </row>
    <row r="1230" spans="3:18" x14ac:dyDescent="0.25">
      <c r="C1230">
        <f t="shared" si="60"/>
        <v>10</v>
      </c>
      <c r="D1230">
        <f>COUNTIF($F$4:F1230,F1230)</f>
        <v>1045</v>
      </c>
      <c r="E1230" s="40">
        <f>'Agricultural Data'!C1230</f>
        <v>0</v>
      </c>
      <c r="F1230" s="40">
        <f>'Agricultural Data'!D1230</f>
        <v>0</v>
      </c>
      <c r="G1230" s="40">
        <f>'Agricultural Data'!E1230</f>
        <v>0</v>
      </c>
      <c r="H1230" s="38">
        <f>'Agricultural Data'!F1230</f>
        <v>0</v>
      </c>
      <c r="I1230" s="38">
        <f>'Agricultural Data'!G1230</f>
        <v>0</v>
      </c>
      <c r="J1230" s="38">
        <f>'Agricultural Data'!H1230</f>
        <v>0</v>
      </c>
      <c r="K1230" s="118">
        <f>'Agricultural Data'!I1230</f>
        <v>0</v>
      </c>
      <c r="L1230" s="121">
        <f>'Agricultural Data'!J1230</f>
        <v>0</v>
      </c>
      <c r="M1230" s="120" t="str">
        <f>IF(J1230=0,"No Data",
IF(     OR(   INDEX('Inputs_Metric 31'!$T$6:$T$141,  MATCH($J1230,'Inputs_Metric 31'!$S$6:$S$141,0))  =  "",     INDEX('Inputs_Metric 31'!$T$6:$T$141,MATCH($J1230,'Inputs_Metric 31'!$S$6:$S$141,0))="CDL_Rev"),                 "No Mapped Crop",                  INDEX('Inputs_Metric 31'!$T$6:$T$141,MATCH($J1230,'Inputs_Metric 31'!$S$6:$S$141,0)   )   )
       )</f>
        <v>No Data</v>
      </c>
      <c r="N1230" s="120" t="str">
        <f>IF(J1230=0,"No Data",
IF(   OR(     INDEX('Inputs_Metric 31'!$U$6:$U$141,MATCH($J1230,'Inputs_Metric 31'!$S$6:$S$141,0))="",     INDEX('Inputs_Metric 31'!$U$6:$U$141,MATCH($J1230,'Inputs_Metric 31'!$S$6:$S$141,0))="CDL_Rev"  ),     "No Mapped Crop",INDEX('Inputs_Metric 31'!$U$6:$U$141,MATCH($J1230,'Inputs_Metric 31'!$S$6:$S$141,0))))</f>
        <v>No Data</v>
      </c>
      <c r="O1230" s="102" t="e">
        <f>IF(N1230="No Mapped Crop","",'Inputs_Metric 31'!$H$43*INDEX('Inputs_Metric 31'!$D$6:$D$109,MATCH(CONCATENATE(N1230,H1230),'Inputs_Metric 31'!$E$6:$E$109,0)))</f>
        <v>#N/A</v>
      </c>
      <c r="P1230" s="175" t="e">
        <f>IF(M1230="No Mapped Crop","",INDEX('Inputs_Metric 31'!$M$7:$O$26,MATCH(M1230,'Inputs_Metric 31'!$G$7:$G$26,0),MATCH('Inputs_Metric 31'!$H$44,'Inputs_Metric 31'!$M$6:$O$6,0)))</f>
        <v>#N/A</v>
      </c>
      <c r="Q1230" s="184" t="e">
        <f t="shared" si="61"/>
        <v>#N/A</v>
      </c>
      <c r="R1230" s="184" t="e">
        <f t="shared" si="62"/>
        <v>#N/A</v>
      </c>
    </row>
    <row r="1231" spans="3:18" x14ac:dyDescent="0.25">
      <c r="C1231">
        <f t="shared" si="60"/>
        <v>10</v>
      </c>
      <c r="D1231">
        <f>COUNTIF($F$4:F1231,F1231)</f>
        <v>1046</v>
      </c>
      <c r="E1231" s="40">
        <f>'Agricultural Data'!C1231</f>
        <v>0</v>
      </c>
      <c r="F1231" s="40">
        <f>'Agricultural Data'!D1231</f>
        <v>0</v>
      </c>
      <c r="G1231" s="40">
        <f>'Agricultural Data'!E1231</f>
        <v>0</v>
      </c>
      <c r="H1231" s="38">
        <f>'Agricultural Data'!F1231</f>
        <v>0</v>
      </c>
      <c r="I1231" s="38">
        <f>'Agricultural Data'!G1231</f>
        <v>0</v>
      </c>
      <c r="J1231" s="38">
        <f>'Agricultural Data'!H1231</f>
        <v>0</v>
      </c>
      <c r="K1231" s="118">
        <f>'Agricultural Data'!I1231</f>
        <v>0</v>
      </c>
      <c r="L1231" s="121">
        <f>'Agricultural Data'!J1231</f>
        <v>0</v>
      </c>
      <c r="M1231" s="120" t="str">
        <f>IF(J1231=0,"No Data",
IF(     OR(   INDEX('Inputs_Metric 31'!$T$6:$T$141,  MATCH($J1231,'Inputs_Metric 31'!$S$6:$S$141,0))  =  "",     INDEX('Inputs_Metric 31'!$T$6:$T$141,MATCH($J1231,'Inputs_Metric 31'!$S$6:$S$141,0))="CDL_Rev"),                 "No Mapped Crop",                  INDEX('Inputs_Metric 31'!$T$6:$T$141,MATCH($J1231,'Inputs_Metric 31'!$S$6:$S$141,0)   )   )
       )</f>
        <v>No Data</v>
      </c>
      <c r="N1231" s="120" t="str">
        <f>IF(J1231=0,"No Data",
IF(   OR(     INDEX('Inputs_Metric 31'!$U$6:$U$141,MATCH($J1231,'Inputs_Metric 31'!$S$6:$S$141,0))="",     INDEX('Inputs_Metric 31'!$U$6:$U$141,MATCH($J1231,'Inputs_Metric 31'!$S$6:$S$141,0))="CDL_Rev"  ),     "No Mapped Crop",INDEX('Inputs_Metric 31'!$U$6:$U$141,MATCH($J1231,'Inputs_Metric 31'!$S$6:$S$141,0))))</f>
        <v>No Data</v>
      </c>
      <c r="O1231" s="102" t="e">
        <f>IF(N1231="No Mapped Crop","",'Inputs_Metric 31'!$H$43*INDEX('Inputs_Metric 31'!$D$6:$D$109,MATCH(CONCATENATE(N1231,H1231),'Inputs_Metric 31'!$E$6:$E$109,0)))</f>
        <v>#N/A</v>
      </c>
      <c r="P1231" s="175" t="e">
        <f>IF(M1231="No Mapped Crop","",INDEX('Inputs_Metric 31'!$M$7:$O$26,MATCH(M1231,'Inputs_Metric 31'!$G$7:$G$26,0),MATCH('Inputs_Metric 31'!$H$44,'Inputs_Metric 31'!$M$6:$O$6,0)))</f>
        <v>#N/A</v>
      </c>
      <c r="Q1231" s="184" t="e">
        <f t="shared" si="61"/>
        <v>#N/A</v>
      </c>
      <c r="R1231" s="184" t="e">
        <f t="shared" si="62"/>
        <v>#N/A</v>
      </c>
    </row>
    <row r="1232" spans="3:18" x14ac:dyDescent="0.25">
      <c r="C1232">
        <f t="shared" si="60"/>
        <v>10</v>
      </c>
      <c r="D1232">
        <f>COUNTIF($F$4:F1232,F1232)</f>
        <v>1047</v>
      </c>
      <c r="E1232" s="40">
        <f>'Agricultural Data'!C1232</f>
        <v>0</v>
      </c>
      <c r="F1232" s="40">
        <f>'Agricultural Data'!D1232</f>
        <v>0</v>
      </c>
      <c r="G1232" s="40">
        <f>'Agricultural Data'!E1232</f>
        <v>0</v>
      </c>
      <c r="H1232" s="38">
        <f>'Agricultural Data'!F1232</f>
        <v>0</v>
      </c>
      <c r="I1232" s="38">
        <f>'Agricultural Data'!G1232</f>
        <v>0</v>
      </c>
      <c r="J1232" s="38">
        <f>'Agricultural Data'!H1232</f>
        <v>0</v>
      </c>
      <c r="K1232" s="118">
        <f>'Agricultural Data'!I1232</f>
        <v>0</v>
      </c>
      <c r="L1232" s="121">
        <f>'Agricultural Data'!J1232</f>
        <v>0</v>
      </c>
      <c r="M1232" s="120" t="str">
        <f>IF(J1232=0,"No Data",
IF(     OR(   INDEX('Inputs_Metric 31'!$T$6:$T$141,  MATCH($J1232,'Inputs_Metric 31'!$S$6:$S$141,0))  =  "",     INDEX('Inputs_Metric 31'!$T$6:$T$141,MATCH($J1232,'Inputs_Metric 31'!$S$6:$S$141,0))="CDL_Rev"),                 "No Mapped Crop",                  INDEX('Inputs_Metric 31'!$T$6:$T$141,MATCH($J1232,'Inputs_Metric 31'!$S$6:$S$141,0)   )   )
       )</f>
        <v>No Data</v>
      </c>
      <c r="N1232" s="120" t="str">
        <f>IF(J1232=0,"No Data",
IF(   OR(     INDEX('Inputs_Metric 31'!$U$6:$U$141,MATCH($J1232,'Inputs_Metric 31'!$S$6:$S$141,0))="",     INDEX('Inputs_Metric 31'!$U$6:$U$141,MATCH($J1232,'Inputs_Metric 31'!$S$6:$S$141,0))="CDL_Rev"  ),     "No Mapped Crop",INDEX('Inputs_Metric 31'!$U$6:$U$141,MATCH($J1232,'Inputs_Metric 31'!$S$6:$S$141,0))))</f>
        <v>No Data</v>
      </c>
      <c r="O1232" s="102" t="e">
        <f>IF(N1232="No Mapped Crop","",'Inputs_Metric 31'!$H$43*INDEX('Inputs_Metric 31'!$D$6:$D$109,MATCH(CONCATENATE(N1232,H1232),'Inputs_Metric 31'!$E$6:$E$109,0)))</f>
        <v>#N/A</v>
      </c>
      <c r="P1232" s="175" t="e">
        <f>IF(M1232="No Mapped Crop","",INDEX('Inputs_Metric 31'!$M$7:$O$26,MATCH(M1232,'Inputs_Metric 31'!$G$7:$G$26,0),MATCH('Inputs_Metric 31'!$H$44,'Inputs_Metric 31'!$M$6:$O$6,0)))</f>
        <v>#N/A</v>
      </c>
      <c r="Q1232" s="184" t="e">
        <f t="shared" si="61"/>
        <v>#N/A</v>
      </c>
      <c r="R1232" s="184" t="e">
        <f t="shared" si="62"/>
        <v>#N/A</v>
      </c>
    </row>
    <row r="1233" spans="3:18" x14ac:dyDescent="0.25">
      <c r="C1233">
        <f t="shared" si="60"/>
        <v>10</v>
      </c>
      <c r="D1233">
        <f>COUNTIF($F$4:F1233,F1233)</f>
        <v>1048</v>
      </c>
      <c r="E1233" s="40">
        <f>'Agricultural Data'!C1233</f>
        <v>0</v>
      </c>
      <c r="F1233" s="40">
        <f>'Agricultural Data'!D1233</f>
        <v>0</v>
      </c>
      <c r="G1233" s="40">
        <f>'Agricultural Data'!E1233</f>
        <v>0</v>
      </c>
      <c r="H1233" s="38">
        <f>'Agricultural Data'!F1233</f>
        <v>0</v>
      </c>
      <c r="I1233" s="38">
        <f>'Agricultural Data'!G1233</f>
        <v>0</v>
      </c>
      <c r="J1233" s="38">
        <f>'Agricultural Data'!H1233</f>
        <v>0</v>
      </c>
      <c r="K1233" s="118">
        <f>'Agricultural Data'!I1233</f>
        <v>0</v>
      </c>
      <c r="L1233" s="121">
        <f>'Agricultural Data'!J1233</f>
        <v>0</v>
      </c>
      <c r="M1233" s="120" t="str">
        <f>IF(J1233=0,"No Data",
IF(     OR(   INDEX('Inputs_Metric 31'!$T$6:$T$141,  MATCH($J1233,'Inputs_Metric 31'!$S$6:$S$141,0))  =  "",     INDEX('Inputs_Metric 31'!$T$6:$T$141,MATCH($J1233,'Inputs_Metric 31'!$S$6:$S$141,0))="CDL_Rev"),                 "No Mapped Crop",                  INDEX('Inputs_Metric 31'!$T$6:$T$141,MATCH($J1233,'Inputs_Metric 31'!$S$6:$S$141,0)   )   )
       )</f>
        <v>No Data</v>
      </c>
      <c r="N1233" s="120" t="str">
        <f>IF(J1233=0,"No Data",
IF(   OR(     INDEX('Inputs_Metric 31'!$U$6:$U$141,MATCH($J1233,'Inputs_Metric 31'!$S$6:$S$141,0))="",     INDEX('Inputs_Metric 31'!$U$6:$U$141,MATCH($J1233,'Inputs_Metric 31'!$S$6:$S$141,0))="CDL_Rev"  ),     "No Mapped Crop",INDEX('Inputs_Metric 31'!$U$6:$U$141,MATCH($J1233,'Inputs_Metric 31'!$S$6:$S$141,0))))</f>
        <v>No Data</v>
      </c>
      <c r="O1233" s="102" t="e">
        <f>IF(N1233="No Mapped Crop","",'Inputs_Metric 31'!$H$43*INDEX('Inputs_Metric 31'!$D$6:$D$109,MATCH(CONCATENATE(N1233,H1233),'Inputs_Metric 31'!$E$6:$E$109,0)))</f>
        <v>#N/A</v>
      </c>
      <c r="P1233" s="175" t="e">
        <f>IF(M1233="No Mapped Crop","",INDEX('Inputs_Metric 31'!$M$7:$O$26,MATCH(M1233,'Inputs_Metric 31'!$G$7:$G$26,0),MATCH('Inputs_Metric 31'!$H$44,'Inputs_Metric 31'!$M$6:$O$6,0)))</f>
        <v>#N/A</v>
      </c>
      <c r="Q1233" s="184" t="e">
        <f t="shared" si="61"/>
        <v>#N/A</v>
      </c>
      <c r="R1233" s="184" t="e">
        <f t="shared" si="62"/>
        <v>#N/A</v>
      </c>
    </row>
    <row r="1234" spans="3:18" x14ac:dyDescent="0.25">
      <c r="C1234">
        <f t="shared" si="60"/>
        <v>10</v>
      </c>
      <c r="D1234">
        <f>COUNTIF($F$4:F1234,F1234)</f>
        <v>1049</v>
      </c>
      <c r="E1234" s="40">
        <f>'Agricultural Data'!C1234</f>
        <v>0</v>
      </c>
      <c r="F1234" s="40">
        <f>'Agricultural Data'!D1234</f>
        <v>0</v>
      </c>
      <c r="G1234" s="40">
        <f>'Agricultural Data'!E1234</f>
        <v>0</v>
      </c>
      <c r="H1234" s="38">
        <f>'Agricultural Data'!F1234</f>
        <v>0</v>
      </c>
      <c r="I1234" s="38">
        <f>'Agricultural Data'!G1234</f>
        <v>0</v>
      </c>
      <c r="J1234" s="38">
        <f>'Agricultural Data'!H1234</f>
        <v>0</v>
      </c>
      <c r="K1234" s="118">
        <f>'Agricultural Data'!I1234</f>
        <v>0</v>
      </c>
      <c r="L1234" s="121">
        <f>'Agricultural Data'!J1234</f>
        <v>0</v>
      </c>
      <c r="M1234" s="120" t="str">
        <f>IF(J1234=0,"No Data",
IF(     OR(   INDEX('Inputs_Metric 31'!$T$6:$T$141,  MATCH($J1234,'Inputs_Metric 31'!$S$6:$S$141,0))  =  "",     INDEX('Inputs_Metric 31'!$T$6:$T$141,MATCH($J1234,'Inputs_Metric 31'!$S$6:$S$141,0))="CDL_Rev"),                 "No Mapped Crop",                  INDEX('Inputs_Metric 31'!$T$6:$T$141,MATCH($J1234,'Inputs_Metric 31'!$S$6:$S$141,0)   )   )
       )</f>
        <v>No Data</v>
      </c>
      <c r="N1234" s="120" t="str">
        <f>IF(J1234=0,"No Data",
IF(   OR(     INDEX('Inputs_Metric 31'!$U$6:$U$141,MATCH($J1234,'Inputs_Metric 31'!$S$6:$S$141,0))="",     INDEX('Inputs_Metric 31'!$U$6:$U$141,MATCH($J1234,'Inputs_Metric 31'!$S$6:$S$141,0))="CDL_Rev"  ),     "No Mapped Crop",INDEX('Inputs_Metric 31'!$U$6:$U$141,MATCH($J1234,'Inputs_Metric 31'!$S$6:$S$141,0))))</f>
        <v>No Data</v>
      </c>
      <c r="O1234" s="102" t="e">
        <f>IF(N1234="No Mapped Crop","",'Inputs_Metric 31'!$H$43*INDEX('Inputs_Metric 31'!$D$6:$D$109,MATCH(CONCATENATE(N1234,H1234),'Inputs_Metric 31'!$E$6:$E$109,0)))</f>
        <v>#N/A</v>
      </c>
      <c r="P1234" s="175" t="e">
        <f>IF(M1234="No Mapped Crop","",INDEX('Inputs_Metric 31'!$M$7:$O$26,MATCH(M1234,'Inputs_Metric 31'!$G$7:$G$26,0),MATCH('Inputs_Metric 31'!$H$44,'Inputs_Metric 31'!$M$6:$O$6,0)))</f>
        <v>#N/A</v>
      </c>
      <c r="Q1234" s="184" t="e">
        <f t="shared" si="61"/>
        <v>#N/A</v>
      </c>
      <c r="R1234" s="184" t="e">
        <f t="shared" si="62"/>
        <v>#N/A</v>
      </c>
    </row>
    <row r="1235" spans="3:18" x14ac:dyDescent="0.25">
      <c r="C1235">
        <f t="shared" si="60"/>
        <v>10</v>
      </c>
      <c r="D1235">
        <f>COUNTIF($F$4:F1235,F1235)</f>
        <v>1050</v>
      </c>
      <c r="E1235" s="40">
        <f>'Agricultural Data'!C1235</f>
        <v>0</v>
      </c>
      <c r="F1235" s="40">
        <f>'Agricultural Data'!D1235</f>
        <v>0</v>
      </c>
      <c r="G1235" s="40">
        <f>'Agricultural Data'!E1235</f>
        <v>0</v>
      </c>
      <c r="H1235" s="38">
        <f>'Agricultural Data'!F1235</f>
        <v>0</v>
      </c>
      <c r="I1235" s="38">
        <f>'Agricultural Data'!G1235</f>
        <v>0</v>
      </c>
      <c r="J1235" s="38">
        <f>'Agricultural Data'!H1235</f>
        <v>0</v>
      </c>
      <c r="K1235" s="118">
        <f>'Agricultural Data'!I1235</f>
        <v>0</v>
      </c>
      <c r="L1235" s="121">
        <f>'Agricultural Data'!J1235</f>
        <v>0</v>
      </c>
      <c r="M1235" s="120" t="str">
        <f>IF(J1235=0,"No Data",
IF(     OR(   INDEX('Inputs_Metric 31'!$T$6:$T$141,  MATCH($J1235,'Inputs_Metric 31'!$S$6:$S$141,0))  =  "",     INDEX('Inputs_Metric 31'!$T$6:$T$141,MATCH($J1235,'Inputs_Metric 31'!$S$6:$S$141,0))="CDL_Rev"),                 "No Mapped Crop",                  INDEX('Inputs_Metric 31'!$T$6:$T$141,MATCH($J1235,'Inputs_Metric 31'!$S$6:$S$141,0)   )   )
       )</f>
        <v>No Data</v>
      </c>
      <c r="N1235" s="120" t="str">
        <f>IF(J1235=0,"No Data",
IF(   OR(     INDEX('Inputs_Metric 31'!$U$6:$U$141,MATCH($J1235,'Inputs_Metric 31'!$S$6:$S$141,0))="",     INDEX('Inputs_Metric 31'!$U$6:$U$141,MATCH($J1235,'Inputs_Metric 31'!$S$6:$S$141,0))="CDL_Rev"  ),     "No Mapped Crop",INDEX('Inputs_Metric 31'!$U$6:$U$141,MATCH($J1235,'Inputs_Metric 31'!$S$6:$S$141,0))))</f>
        <v>No Data</v>
      </c>
      <c r="O1235" s="102" t="e">
        <f>IF(N1235="No Mapped Crop","",'Inputs_Metric 31'!$H$43*INDEX('Inputs_Metric 31'!$D$6:$D$109,MATCH(CONCATENATE(N1235,H1235),'Inputs_Metric 31'!$E$6:$E$109,0)))</f>
        <v>#N/A</v>
      </c>
      <c r="P1235" s="175" t="e">
        <f>IF(M1235="No Mapped Crop","",INDEX('Inputs_Metric 31'!$M$7:$O$26,MATCH(M1235,'Inputs_Metric 31'!$G$7:$G$26,0),MATCH('Inputs_Metric 31'!$H$44,'Inputs_Metric 31'!$M$6:$O$6,0)))</f>
        <v>#N/A</v>
      </c>
      <c r="Q1235" s="184" t="e">
        <f t="shared" si="61"/>
        <v>#N/A</v>
      </c>
      <c r="R1235" s="184" t="e">
        <f t="shared" si="62"/>
        <v>#N/A</v>
      </c>
    </row>
    <row r="1236" spans="3:18" x14ac:dyDescent="0.25">
      <c r="C1236">
        <f t="shared" si="60"/>
        <v>10</v>
      </c>
      <c r="D1236">
        <f>COUNTIF($F$4:F1236,F1236)</f>
        <v>1051</v>
      </c>
      <c r="E1236" s="40">
        <f>'Agricultural Data'!C1236</f>
        <v>0</v>
      </c>
      <c r="F1236" s="40">
        <f>'Agricultural Data'!D1236</f>
        <v>0</v>
      </c>
      <c r="G1236" s="40">
        <f>'Agricultural Data'!E1236</f>
        <v>0</v>
      </c>
      <c r="H1236" s="38">
        <f>'Agricultural Data'!F1236</f>
        <v>0</v>
      </c>
      <c r="I1236" s="38">
        <f>'Agricultural Data'!G1236</f>
        <v>0</v>
      </c>
      <c r="J1236" s="38">
        <f>'Agricultural Data'!H1236</f>
        <v>0</v>
      </c>
      <c r="K1236" s="118">
        <f>'Agricultural Data'!I1236</f>
        <v>0</v>
      </c>
      <c r="L1236" s="121">
        <f>'Agricultural Data'!J1236</f>
        <v>0</v>
      </c>
      <c r="M1236" s="120" t="str">
        <f>IF(J1236=0,"No Data",
IF(     OR(   INDEX('Inputs_Metric 31'!$T$6:$T$141,  MATCH($J1236,'Inputs_Metric 31'!$S$6:$S$141,0))  =  "",     INDEX('Inputs_Metric 31'!$T$6:$T$141,MATCH($J1236,'Inputs_Metric 31'!$S$6:$S$141,0))="CDL_Rev"),                 "No Mapped Crop",                  INDEX('Inputs_Metric 31'!$T$6:$T$141,MATCH($J1236,'Inputs_Metric 31'!$S$6:$S$141,0)   )   )
       )</f>
        <v>No Data</v>
      </c>
      <c r="N1236" s="120" t="str">
        <f>IF(J1236=0,"No Data",
IF(   OR(     INDEX('Inputs_Metric 31'!$U$6:$U$141,MATCH($J1236,'Inputs_Metric 31'!$S$6:$S$141,0))="",     INDEX('Inputs_Metric 31'!$U$6:$U$141,MATCH($J1236,'Inputs_Metric 31'!$S$6:$S$141,0))="CDL_Rev"  ),     "No Mapped Crop",INDEX('Inputs_Metric 31'!$U$6:$U$141,MATCH($J1236,'Inputs_Metric 31'!$S$6:$S$141,0))))</f>
        <v>No Data</v>
      </c>
      <c r="O1236" s="102" t="e">
        <f>IF(N1236="No Mapped Crop","",'Inputs_Metric 31'!$H$43*INDEX('Inputs_Metric 31'!$D$6:$D$109,MATCH(CONCATENATE(N1236,H1236),'Inputs_Metric 31'!$E$6:$E$109,0)))</f>
        <v>#N/A</v>
      </c>
      <c r="P1236" s="175" t="e">
        <f>IF(M1236="No Mapped Crop","",INDEX('Inputs_Metric 31'!$M$7:$O$26,MATCH(M1236,'Inputs_Metric 31'!$G$7:$G$26,0),MATCH('Inputs_Metric 31'!$H$44,'Inputs_Metric 31'!$M$6:$O$6,0)))</f>
        <v>#N/A</v>
      </c>
      <c r="Q1236" s="184" t="e">
        <f t="shared" si="61"/>
        <v>#N/A</v>
      </c>
      <c r="R1236" s="184" t="e">
        <f t="shared" si="62"/>
        <v>#N/A</v>
      </c>
    </row>
    <row r="1237" spans="3:18" x14ac:dyDescent="0.25">
      <c r="C1237">
        <f t="shared" si="60"/>
        <v>10</v>
      </c>
      <c r="D1237">
        <f>COUNTIF($F$4:F1237,F1237)</f>
        <v>1052</v>
      </c>
      <c r="E1237" s="40">
        <f>'Agricultural Data'!C1237</f>
        <v>0</v>
      </c>
      <c r="F1237" s="40">
        <f>'Agricultural Data'!D1237</f>
        <v>0</v>
      </c>
      <c r="G1237" s="40">
        <f>'Agricultural Data'!E1237</f>
        <v>0</v>
      </c>
      <c r="H1237" s="38">
        <f>'Agricultural Data'!F1237</f>
        <v>0</v>
      </c>
      <c r="I1237" s="38">
        <f>'Agricultural Data'!G1237</f>
        <v>0</v>
      </c>
      <c r="J1237" s="38">
        <f>'Agricultural Data'!H1237</f>
        <v>0</v>
      </c>
      <c r="K1237" s="118">
        <f>'Agricultural Data'!I1237</f>
        <v>0</v>
      </c>
      <c r="L1237" s="121">
        <f>'Agricultural Data'!J1237</f>
        <v>0</v>
      </c>
      <c r="M1237" s="120" t="str">
        <f>IF(J1237=0,"No Data",
IF(     OR(   INDEX('Inputs_Metric 31'!$T$6:$T$141,  MATCH($J1237,'Inputs_Metric 31'!$S$6:$S$141,0))  =  "",     INDEX('Inputs_Metric 31'!$T$6:$T$141,MATCH($J1237,'Inputs_Metric 31'!$S$6:$S$141,0))="CDL_Rev"),                 "No Mapped Crop",                  INDEX('Inputs_Metric 31'!$T$6:$T$141,MATCH($J1237,'Inputs_Metric 31'!$S$6:$S$141,0)   )   )
       )</f>
        <v>No Data</v>
      </c>
      <c r="N1237" s="120" t="str">
        <f>IF(J1237=0,"No Data",
IF(   OR(     INDEX('Inputs_Metric 31'!$U$6:$U$141,MATCH($J1237,'Inputs_Metric 31'!$S$6:$S$141,0))="",     INDEX('Inputs_Metric 31'!$U$6:$U$141,MATCH($J1237,'Inputs_Metric 31'!$S$6:$S$141,0))="CDL_Rev"  ),     "No Mapped Crop",INDEX('Inputs_Metric 31'!$U$6:$U$141,MATCH($J1237,'Inputs_Metric 31'!$S$6:$S$141,0))))</f>
        <v>No Data</v>
      </c>
      <c r="O1237" s="102" t="e">
        <f>IF(N1237="No Mapped Crop","",'Inputs_Metric 31'!$H$43*INDEX('Inputs_Metric 31'!$D$6:$D$109,MATCH(CONCATENATE(N1237,H1237),'Inputs_Metric 31'!$E$6:$E$109,0)))</f>
        <v>#N/A</v>
      </c>
      <c r="P1237" s="175" t="e">
        <f>IF(M1237="No Mapped Crop","",INDEX('Inputs_Metric 31'!$M$7:$O$26,MATCH(M1237,'Inputs_Metric 31'!$G$7:$G$26,0),MATCH('Inputs_Metric 31'!$H$44,'Inputs_Metric 31'!$M$6:$O$6,0)))</f>
        <v>#N/A</v>
      </c>
      <c r="Q1237" s="184" t="e">
        <f t="shared" si="61"/>
        <v>#N/A</v>
      </c>
      <c r="R1237" s="184" t="e">
        <f t="shared" si="62"/>
        <v>#N/A</v>
      </c>
    </row>
    <row r="1238" spans="3:18" x14ac:dyDescent="0.25">
      <c r="C1238">
        <f t="shared" si="60"/>
        <v>10</v>
      </c>
      <c r="D1238">
        <f>COUNTIF($F$4:F1238,F1238)</f>
        <v>1053</v>
      </c>
      <c r="E1238" s="40">
        <f>'Agricultural Data'!C1238</f>
        <v>0</v>
      </c>
      <c r="F1238" s="40">
        <f>'Agricultural Data'!D1238</f>
        <v>0</v>
      </c>
      <c r="G1238" s="40">
        <f>'Agricultural Data'!E1238</f>
        <v>0</v>
      </c>
      <c r="H1238" s="38">
        <f>'Agricultural Data'!F1238</f>
        <v>0</v>
      </c>
      <c r="I1238" s="38">
        <f>'Agricultural Data'!G1238</f>
        <v>0</v>
      </c>
      <c r="J1238" s="38">
        <f>'Agricultural Data'!H1238</f>
        <v>0</v>
      </c>
      <c r="K1238" s="118">
        <f>'Agricultural Data'!I1238</f>
        <v>0</v>
      </c>
      <c r="L1238" s="121">
        <f>'Agricultural Data'!J1238</f>
        <v>0</v>
      </c>
      <c r="M1238" s="120" t="str">
        <f>IF(J1238=0,"No Data",
IF(     OR(   INDEX('Inputs_Metric 31'!$T$6:$T$141,  MATCH($J1238,'Inputs_Metric 31'!$S$6:$S$141,0))  =  "",     INDEX('Inputs_Metric 31'!$T$6:$T$141,MATCH($J1238,'Inputs_Metric 31'!$S$6:$S$141,0))="CDL_Rev"),                 "No Mapped Crop",                  INDEX('Inputs_Metric 31'!$T$6:$T$141,MATCH($J1238,'Inputs_Metric 31'!$S$6:$S$141,0)   )   )
       )</f>
        <v>No Data</v>
      </c>
      <c r="N1238" s="120" t="str">
        <f>IF(J1238=0,"No Data",
IF(   OR(     INDEX('Inputs_Metric 31'!$U$6:$U$141,MATCH($J1238,'Inputs_Metric 31'!$S$6:$S$141,0))="",     INDEX('Inputs_Metric 31'!$U$6:$U$141,MATCH($J1238,'Inputs_Metric 31'!$S$6:$S$141,0))="CDL_Rev"  ),     "No Mapped Crop",INDEX('Inputs_Metric 31'!$U$6:$U$141,MATCH($J1238,'Inputs_Metric 31'!$S$6:$S$141,0))))</f>
        <v>No Data</v>
      </c>
      <c r="O1238" s="102" t="e">
        <f>IF(N1238="No Mapped Crop","",'Inputs_Metric 31'!$H$43*INDEX('Inputs_Metric 31'!$D$6:$D$109,MATCH(CONCATENATE(N1238,H1238),'Inputs_Metric 31'!$E$6:$E$109,0)))</f>
        <v>#N/A</v>
      </c>
      <c r="P1238" s="175" t="e">
        <f>IF(M1238="No Mapped Crop","",INDEX('Inputs_Metric 31'!$M$7:$O$26,MATCH(M1238,'Inputs_Metric 31'!$G$7:$G$26,0),MATCH('Inputs_Metric 31'!$H$44,'Inputs_Metric 31'!$M$6:$O$6,0)))</f>
        <v>#N/A</v>
      </c>
      <c r="Q1238" s="184" t="e">
        <f t="shared" si="61"/>
        <v>#N/A</v>
      </c>
      <c r="R1238" s="184" t="e">
        <f t="shared" si="62"/>
        <v>#N/A</v>
      </c>
    </row>
    <row r="1239" spans="3:18" x14ac:dyDescent="0.25">
      <c r="C1239">
        <f t="shared" si="60"/>
        <v>10</v>
      </c>
      <c r="D1239">
        <f>COUNTIF($F$4:F1239,F1239)</f>
        <v>1054</v>
      </c>
      <c r="E1239" s="40">
        <f>'Agricultural Data'!C1239</f>
        <v>0</v>
      </c>
      <c r="F1239" s="40">
        <f>'Agricultural Data'!D1239</f>
        <v>0</v>
      </c>
      <c r="G1239" s="40">
        <f>'Agricultural Data'!E1239</f>
        <v>0</v>
      </c>
      <c r="H1239" s="38">
        <f>'Agricultural Data'!F1239</f>
        <v>0</v>
      </c>
      <c r="I1239" s="38">
        <f>'Agricultural Data'!G1239</f>
        <v>0</v>
      </c>
      <c r="J1239" s="38">
        <f>'Agricultural Data'!H1239</f>
        <v>0</v>
      </c>
      <c r="K1239" s="118">
        <f>'Agricultural Data'!I1239</f>
        <v>0</v>
      </c>
      <c r="L1239" s="121">
        <f>'Agricultural Data'!J1239</f>
        <v>0</v>
      </c>
      <c r="M1239" s="120" t="str">
        <f>IF(J1239=0,"No Data",
IF(     OR(   INDEX('Inputs_Metric 31'!$T$6:$T$141,  MATCH($J1239,'Inputs_Metric 31'!$S$6:$S$141,0))  =  "",     INDEX('Inputs_Metric 31'!$T$6:$T$141,MATCH($J1239,'Inputs_Metric 31'!$S$6:$S$141,0))="CDL_Rev"),                 "No Mapped Crop",                  INDEX('Inputs_Metric 31'!$T$6:$T$141,MATCH($J1239,'Inputs_Metric 31'!$S$6:$S$141,0)   )   )
       )</f>
        <v>No Data</v>
      </c>
      <c r="N1239" s="120" t="str">
        <f>IF(J1239=0,"No Data",
IF(   OR(     INDEX('Inputs_Metric 31'!$U$6:$U$141,MATCH($J1239,'Inputs_Metric 31'!$S$6:$S$141,0))="",     INDEX('Inputs_Metric 31'!$U$6:$U$141,MATCH($J1239,'Inputs_Metric 31'!$S$6:$S$141,0))="CDL_Rev"  ),     "No Mapped Crop",INDEX('Inputs_Metric 31'!$U$6:$U$141,MATCH($J1239,'Inputs_Metric 31'!$S$6:$S$141,0))))</f>
        <v>No Data</v>
      </c>
      <c r="O1239" s="102" t="e">
        <f>IF(N1239="No Mapped Crop","",'Inputs_Metric 31'!$H$43*INDEX('Inputs_Metric 31'!$D$6:$D$109,MATCH(CONCATENATE(N1239,H1239),'Inputs_Metric 31'!$E$6:$E$109,0)))</f>
        <v>#N/A</v>
      </c>
      <c r="P1239" s="175" t="e">
        <f>IF(M1239="No Mapped Crop","",INDEX('Inputs_Metric 31'!$M$7:$O$26,MATCH(M1239,'Inputs_Metric 31'!$G$7:$G$26,0),MATCH('Inputs_Metric 31'!$H$44,'Inputs_Metric 31'!$M$6:$O$6,0)))</f>
        <v>#N/A</v>
      </c>
      <c r="Q1239" s="184" t="e">
        <f t="shared" si="61"/>
        <v>#N/A</v>
      </c>
      <c r="R1239" s="184" t="e">
        <f t="shared" si="62"/>
        <v>#N/A</v>
      </c>
    </row>
    <row r="1240" spans="3:18" x14ac:dyDescent="0.25">
      <c r="C1240">
        <f t="shared" si="60"/>
        <v>10</v>
      </c>
      <c r="D1240">
        <f>COUNTIF($F$4:F1240,F1240)</f>
        <v>1055</v>
      </c>
      <c r="E1240" s="40">
        <f>'Agricultural Data'!C1240</f>
        <v>0</v>
      </c>
      <c r="F1240" s="40">
        <f>'Agricultural Data'!D1240</f>
        <v>0</v>
      </c>
      <c r="G1240" s="40">
        <f>'Agricultural Data'!E1240</f>
        <v>0</v>
      </c>
      <c r="H1240" s="38">
        <f>'Agricultural Data'!F1240</f>
        <v>0</v>
      </c>
      <c r="I1240" s="38">
        <f>'Agricultural Data'!G1240</f>
        <v>0</v>
      </c>
      <c r="J1240" s="38">
        <f>'Agricultural Data'!H1240</f>
        <v>0</v>
      </c>
      <c r="K1240" s="118">
        <f>'Agricultural Data'!I1240</f>
        <v>0</v>
      </c>
      <c r="L1240" s="121">
        <f>'Agricultural Data'!J1240</f>
        <v>0</v>
      </c>
      <c r="M1240" s="120" t="str">
        <f>IF(J1240=0,"No Data",
IF(     OR(   INDEX('Inputs_Metric 31'!$T$6:$T$141,  MATCH($J1240,'Inputs_Metric 31'!$S$6:$S$141,0))  =  "",     INDEX('Inputs_Metric 31'!$T$6:$T$141,MATCH($J1240,'Inputs_Metric 31'!$S$6:$S$141,0))="CDL_Rev"),                 "No Mapped Crop",                  INDEX('Inputs_Metric 31'!$T$6:$T$141,MATCH($J1240,'Inputs_Metric 31'!$S$6:$S$141,0)   )   )
       )</f>
        <v>No Data</v>
      </c>
      <c r="N1240" s="120" t="str">
        <f>IF(J1240=0,"No Data",
IF(   OR(     INDEX('Inputs_Metric 31'!$U$6:$U$141,MATCH($J1240,'Inputs_Metric 31'!$S$6:$S$141,0))="",     INDEX('Inputs_Metric 31'!$U$6:$U$141,MATCH($J1240,'Inputs_Metric 31'!$S$6:$S$141,0))="CDL_Rev"  ),     "No Mapped Crop",INDEX('Inputs_Metric 31'!$U$6:$U$141,MATCH($J1240,'Inputs_Metric 31'!$S$6:$S$141,0))))</f>
        <v>No Data</v>
      </c>
      <c r="O1240" s="102" t="e">
        <f>IF(N1240="No Mapped Crop","",'Inputs_Metric 31'!$H$43*INDEX('Inputs_Metric 31'!$D$6:$D$109,MATCH(CONCATENATE(N1240,H1240),'Inputs_Metric 31'!$E$6:$E$109,0)))</f>
        <v>#N/A</v>
      </c>
      <c r="P1240" s="175" t="e">
        <f>IF(M1240="No Mapped Crop","",INDEX('Inputs_Metric 31'!$M$7:$O$26,MATCH(M1240,'Inputs_Metric 31'!$G$7:$G$26,0),MATCH('Inputs_Metric 31'!$H$44,'Inputs_Metric 31'!$M$6:$O$6,0)))</f>
        <v>#N/A</v>
      </c>
      <c r="Q1240" s="184" t="e">
        <f t="shared" si="61"/>
        <v>#N/A</v>
      </c>
      <c r="R1240" s="184" t="e">
        <f t="shared" si="62"/>
        <v>#N/A</v>
      </c>
    </row>
    <row r="1241" spans="3:18" x14ac:dyDescent="0.25">
      <c r="C1241">
        <f t="shared" si="60"/>
        <v>10</v>
      </c>
      <c r="D1241">
        <f>COUNTIF($F$4:F1241,F1241)</f>
        <v>1056</v>
      </c>
      <c r="E1241" s="40">
        <f>'Agricultural Data'!C1241</f>
        <v>0</v>
      </c>
      <c r="F1241" s="40">
        <f>'Agricultural Data'!D1241</f>
        <v>0</v>
      </c>
      <c r="G1241" s="40">
        <f>'Agricultural Data'!E1241</f>
        <v>0</v>
      </c>
      <c r="H1241" s="38">
        <f>'Agricultural Data'!F1241</f>
        <v>0</v>
      </c>
      <c r="I1241" s="38">
        <f>'Agricultural Data'!G1241</f>
        <v>0</v>
      </c>
      <c r="J1241" s="38">
        <f>'Agricultural Data'!H1241</f>
        <v>0</v>
      </c>
      <c r="K1241" s="118">
        <f>'Agricultural Data'!I1241</f>
        <v>0</v>
      </c>
      <c r="L1241" s="121">
        <f>'Agricultural Data'!J1241</f>
        <v>0</v>
      </c>
      <c r="M1241" s="120" t="str">
        <f>IF(J1241=0,"No Data",
IF(     OR(   INDEX('Inputs_Metric 31'!$T$6:$T$141,  MATCH($J1241,'Inputs_Metric 31'!$S$6:$S$141,0))  =  "",     INDEX('Inputs_Metric 31'!$T$6:$T$141,MATCH($J1241,'Inputs_Metric 31'!$S$6:$S$141,0))="CDL_Rev"),                 "No Mapped Crop",                  INDEX('Inputs_Metric 31'!$T$6:$T$141,MATCH($J1241,'Inputs_Metric 31'!$S$6:$S$141,0)   )   )
       )</f>
        <v>No Data</v>
      </c>
      <c r="N1241" s="120" t="str">
        <f>IF(J1241=0,"No Data",
IF(   OR(     INDEX('Inputs_Metric 31'!$U$6:$U$141,MATCH($J1241,'Inputs_Metric 31'!$S$6:$S$141,0))="",     INDEX('Inputs_Metric 31'!$U$6:$U$141,MATCH($J1241,'Inputs_Metric 31'!$S$6:$S$141,0))="CDL_Rev"  ),     "No Mapped Crop",INDEX('Inputs_Metric 31'!$U$6:$U$141,MATCH($J1241,'Inputs_Metric 31'!$S$6:$S$141,0))))</f>
        <v>No Data</v>
      </c>
      <c r="O1241" s="102" t="e">
        <f>IF(N1241="No Mapped Crop","",'Inputs_Metric 31'!$H$43*INDEX('Inputs_Metric 31'!$D$6:$D$109,MATCH(CONCATENATE(N1241,H1241),'Inputs_Metric 31'!$E$6:$E$109,0)))</f>
        <v>#N/A</v>
      </c>
      <c r="P1241" s="175" t="e">
        <f>IF(M1241="No Mapped Crop","",INDEX('Inputs_Metric 31'!$M$7:$O$26,MATCH(M1241,'Inputs_Metric 31'!$G$7:$G$26,0),MATCH('Inputs_Metric 31'!$H$44,'Inputs_Metric 31'!$M$6:$O$6,0)))</f>
        <v>#N/A</v>
      </c>
      <c r="Q1241" s="184" t="e">
        <f t="shared" si="61"/>
        <v>#N/A</v>
      </c>
      <c r="R1241" s="184" t="e">
        <f t="shared" si="62"/>
        <v>#N/A</v>
      </c>
    </row>
    <row r="1242" spans="3:18" x14ac:dyDescent="0.25">
      <c r="C1242">
        <f t="shared" si="60"/>
        <v>10</v>
      </c>
      <c r="D1242">
        <f>COUNTIF($F$4:F1242,F1242)</f>
        <v>1057</v>
      </c>
      <c r="E1242" s="40">
        <f>'Agricultural Data'!C1242</f>
        <v>0</v>
      </c>
      <c r="F1242" s="40">
        <f>'Agricultural Data'!D1242</f>
        <v>0</v>
      </c>
      <c r="G1242" s="40">
        <f>'Agricultural Data'!E1242</f>
        <v>0</v>
      </c>
      <c r="H1242" s="38">
        <f>'Agricultural Data'!F1242</f>
        <v>0</v>
      </c>
      <c r="I1242" s="38">
        <f>'Agricultural Data'!G1242</f>
        <v>0</v>
      </c>
      <c r="J1242" s="38">
        <f>'Agricultural Data'!H1242</f>
        <v>0</v>
      </c>
      <c r="K1242" s="118">
        <f>'Agricultural Data'!I1242</f>
        <v>0</v>
      </c>
      <c r="L1242" s="121">
        <f>'Agricultural Data'!J1242</f>
        <v>0</v>
      </c>
      <c r="M1242" s="120" t="str">
        <f>IF(J1242=0,"No Data",
IF(     OR(   INDEX('Inputs_Metric 31'!$T$6:$T$141,  MATCH($J1242,'Inputs_Metric 31'!$S$6:$S$141,0))  =  "",     INDEX('Inputs_Metric 31'!$T$6:$T$141,MATCH($J1242,'Inputs_Metric 31'!$S$6:$S$141,0))="CDL_Rev"),                 "No Mapped Crop",                  INDEX('Inputs_Metric 31'!$T$6:$T$141,MATCH($J1242,'Inputs_Metric 31'!$S$6:$S$141,0)   )   )
       )</f>
        <v>No Data</v>
      </c>
      <c r="N1242" s="120" t="str">
        <f>IF(J1242=0,"No Data",
IF(   OR(     INDEX('Inputs_Metric 31'!$U$6:$U$141,MATCH($J1242,'Inputs_Metric 31'!$S$6:$S$141,0))="",     INDEX('Inputs_Metric 31'!$U$6:$U$141,MATCH($J1242,'Inputs_Metric 31'!$S$6:$S$141,0))="CDL_Rev"  ),     "No Mapped Crop",INDEX('Inputs_Metric 31'!$U$6:$U$141,MATCH($J1242,'Inputs_Metric 31'!$S$6:$S$141,0))))</f>
        <v>No Data</v>
      </c>
      <c r="O1242" s="102" t="e">
        <f>IF(N1242="No Mapped Crop","",'Inputs_Metric 31'!$H$43*INDEX('Inputs_Metric 31'!$D$6:$D$109,MATCH(CONCATENATE(N1242,H1242),'Inputs_Metric 31'!$E$6:$E$109,0)))</f>
        <v>#N/A</v>
      </c>
      <c r="P1242" s="175" t="e">
        <f>IF(M1242="No Mapped Crop","",INDEX('Inputs_Metric 31'!$M$7:$O$26,MATCH(M1242,'Inputs_Metric 31'!$G$7:$G$26,0),MATCH('Inputs_Metric 31'!$H$44,'Inputs_Metric 31'!$M$6:$O$6,0)))</f>
        <v>#N/A</v>
      </c>
      <c r="Q1242" s="184" t="e">
        <f t="shared" si="61"/>
        <v>#N/A</v>
      </c>
      <c r="R1242" s="184" t="e">
        <f t="shared" si="62"/>
        <v>#N/A</v>
      </c>
    </row>
    <row r="1243" spans="3:18" x14ac:dyDescent="0.25">
      <c r="C1243">
        <f t="shared" si="60"/>
        <v>10</v>
      </c>
      <c r="D1243">
        <f>COUNTIF($F$4:F1243,F1243)</f>
        <v>1058</v>
      </c>
      <c r="E1243" s="40">
        <f>'Agricultural Data'!C1243</f>
        <v>0</v>
      </c>
      <c r="F1243" s="40">
        <f>'Agricultural Data'!D1243</f>
        <v>0</v>
      </c>
      <c r="G1243" s="40">
        <f>'Agricultural Data'!E1243</f>
        <v>0</v>
      </c>
      <c r="H1243" s="38">
        <f>'Agricultural Data'!F1243</f>
        <v>0</v>
      </c>
      <c r="I1243" s="38">
        <f>'Agricultural Data'!G1243</f>
        <v>0</v>
      </c>
      <c r="J1243" s="38">
        <f>'Agricultural Data'!H1243</f>
        <v>0</v>
      </c>
      <c r="K1243" s="118">
        <f>'Agricultural Data'!I1243</f>
        <v>0</v>
      </c>
      <c r="L1243" s="121">
        <f>'Agricultural Data'!J1243</f>
        <v>0</v>
      </c>
      <c r="M1243" s="120" t="str">
        <f>IF(J1243=0,"No Data",
IF(     OR(   INDEX('Inputs_Metric 31'!$T$6:$T$141,  MATCH($J1243,'Inputs_Metric 31'!$S$6:$S$141,0))  =  "",     INDEX('Inputs_Metric 31'!$T$6:$T$141,MATCH($J1243,'Inputs_Metric 31'!$S$6:$S$141,0))="CDL_Rev"),                 "No Mapped Crop",                  INDEX('Inputs_Metric 31'!$T$6:$T$141,MATCH($J1243,'Inputs_Metric 31'!$S$6:$S$141,0)   )   )
       )</f>
        <v>No Data</v>
      </c>
      <c r="N1243" s="120" t="str">
        <f>IF(J1243=0,"No Data",
IF(   OR(     INDEX('Inputs_Metric 31'!$U$6:$U$141,MATCH($J1243,'Inputs_Metric 31'!$S$6:$S$141,0))="",     INDEX('Inputs_Metric 31'!$U$6:$U$141,MATCH($J1243,'Inputs_Metric 31'!$S$6:$S$141,0))="CDL_Rev"  ),     "No Mapped Crop",INDEX('Inputs_Metric 31'!$U$6:$U$141,MATCH($J1243,'Inputs_Metric 31'!$S$6:$S$141,0))))</f>
        <v>No Data</v>
      </c>
      <c r="O1243" s="102" t="e">
        <f>IF(N1243="No Mapped Crop","",'Inputs_Metric 31'!$H$43*INDEX('Inputs_Metric 31'!$D$6:$D$109,MATCH(CONCATENATE(N1243,H1243),'Inputs_Metric 31'!$E$6:$E$109,0)))</f>
        <v>#N/A</v>
      </c>
      <c r="P1243" s="175" t="e">
        <f>IF(M1243="No Mapped Crop","",INDEX('Inputs_Metric 31'!$M$7:$O$26,MATCH(M1243,'Inputs_Metric 31'!$G$7:$G$26,0),MATCH('Inputs_Metric 31'!$H$44,'Inputs_Metric 31'!$M$6:$O$6,0)))</f>
        <v>#N/A</v>
      </c>
      <c r="Q1243" s="184" t="e">
        <f t="shared" si="61"/>
        <v>#N/A</v>
      </c>
      <c r="R1243" s="184" t="e">
        <f t="shared" si="62"/>
        <v>#N/A</v>
      </c>
    </row>
    <row r="1244" spans="3:18" x14ac:dyDescent="0.25">
      <c r="C1244">
        <f t="shared" si="60"/>
        <v>10</v>
      </c>
      <c r="D1244">
        <f>COUNTIF($F$4:F1244,F1244)</f>
        <v>1059</v>
      </c>
      <c r="E1244" s="40">
        <f>'Agricultural Data'!C1244</f>
        <v>0</v>
      </c>
      <c r="F1244" s="40">
        <f>'Agricultural Data'!D1244</f>
        <v>0</v>
      </c>
      <c r="G1244" s="40">
        <f>'Agricultural Data'!E1244</f>
        <v>0</v>
      </c>
      <c r="H1244" s="38">
        <f>'Agricultural Data'!F1244</f>
        <v>0</v>
      </c>
      <c r="I1244" s="38">
        <f>'Agricultural Data'!G1244</f>
        <v>0</v>
      </c>
      <c r="J1244" s="38">
        <f>'Agricultural Data'!H1244</f>
        <v>0</v>
      </c>
      <c r="K1244" s="118">
        <f>'Agricultural Data'!I1244</f>
        <v>0</v>
      </c>
      <c r="L1244" s="121">
        <f>'Agricultural Data'!J1244</f>
        <v>0</v>
      </c>
      <c r="M1244" s="120" t="str">
        <f>IF(J1244=0,"No Data",
IF(     OR(   INDEX('Inputs_Metric 31'!$T$6:$T$141,  MATCH($J1244,'Inputs_Metric 31'!$S$6:$S$141,0))  =  "",     INDEX('Inputs_Metric 31'!$T$6:$T$141,MATCH($J1244,'Inputs_Metric 31'!$S$6:$S$141,0))="CDL_Rev"),                 "No Mapped Crop",                  INDEX('Inputs_Metric 31'!$T$6:$T$141,MATCH($J1244,'Inputs_Metric 31'!$S$6:$S$141,0)   )   )
       )</f>
        <v>No Data</v>
      </c>
      <c r="N1244" s="120" t="str">
        <f>IF(J1244=0,"No Data",
IF(   OR(     INDEX('Inputs_Metric 31'!$U$6:$U$141,MATCH($J1244,'Inputs_Metric 31'!$S$6:$S$141,0))="",     INDEX('Inputs_Metric 31'!$U$6:$U$141,MATCH($J1244,'Inputs_Metric 31'!$S$6:$S$141,0))="CDL_Rev"  ),     "No Mapped Crop",INDEX('Inputs_Metric 31'!$U$6:$U$141,MATCH($J1244,'Inputs_Metric 31'!$S$6:$S$141,0))))</f>
        <v>No Data</v>
      </c>
      <c r="O1244" s="102" t="e">
        <f>IF(N1244="No Mapped Crop","",'Inputs_Metric 31'!$H$43*INDEX('Inputs_Metric 31'!$D$6:$D$109,MATCH(CONCATENATE(N1244,H1244),'Inputs_Metric 31'!$E$6:$E$109,0)))</f>
        <v>#N/A</v>
      </c>
      <c r="P1244" s="175" t="e">
        <f>IF(M1244="No Mapped Crop","",INDEX('Inputs_Metric 31'!$M$7:$O$26,MATCH(M1244,'Inputs_Metric 31'!$G$7:$G$26,0),MATCH('Inputs_Metric 31'!$H$44,'Inputs_Metric 31'!$M$6:$O$6,0)))</f>
        <v>#N/A</v>
      </c>
      <c r="Q1244" s="184" t="e">
        <f t="shared" si="61"/>
        <v>#N/A</v>
      </c>
      <c r="R1244" s="184" t="e">
        <f t="shared" si="62"/>
        <v>#N/A</v>
      </c>
    </row>
    <row r="1245" spans="3:18" x14ac:dyDescent="0.25">
      <c r="C1245">
        <f t="shared" si="60"/>
        <v>10</v>
      </c>
      <c r="D1245">
        <f>COUNTIF($F$4:F1245,F1245)</f>
        <v>1060</v>
      </c>
      <c r="E1245" s="40">
        <f>'Agricultural Data'!C1245</f>
        <v>0</v>
      </c>
      <c r="F1245" s="40">
        <f>'Agricultural Data'!D1245</f>
        <v>0</v>
      </c>
      <c r="G1245" s="40">
        <f>'Agricultural Data'!E1245</f>
        <v>0</v>
      </c>
      <c r="H1245" s="38">
        <f>'Agricultural Data'!F1245</f>
        <v>0</v>
      </c>
      <c r="I1245" s="38">
        <f>'Agricultural Data'!G1245</f>
        <v>0</v>
      </c>
      <c r="J1245" s="38">
        <f>'Agricultural Data'!H1245</f>
        <v>0</v>
      </c>
      <c r="K1245" s="118">
        <f>'Agricultural Data'!I1245</f>
        <v>0</v>
      </c>
      <c r="L1245" s="121">
        <f>'Agricultural Data'!J1245</f>
        <v>0</v>
      </c>
      <c r="M1245" s="120" t="str">
        <f>IF(J1245=0,"No Data",
IF(     OR(   INDEX('Inputs_Metric 31'!$T$6:$T$141,  MATCH($J1245,'Inputs_Metric 31'!$S$6:$S$141,0))  =  "",     INDEX('Inputs_Metric 31'!$T$6:$T$141,MATCH($J1245,'Inputs_Metric 31'!$S$6:$S$141,0))="CDL_Rev"),                 "No Mapped Crop",                  INDEX('Inputs_Metric 31'!$T$6:$T$141,MATCH($J1245,'Inputs_Metric 31'!$S$6:$S$141,0)   )   )
       )</f>
        <v>No Data</v>
      </c>
      <c r="N1245" s="120" t="str">
        <f>IF(J1245=0,"No Data",
IF(   OR(     INDEX('Inputs_Metric 31'!$U$6:$U$141,MATCH($J1245,'Inputs_Metric 31'!$S$6:$S$141,0))="",     INDEX('Inputs_Metric 31'!$U$6:$U$141,MATCH($J1245,'Inputs_Metric 31'!$S$6:$S$141,0))="CDL_Rev"  ),     "No Mapped Crop",INDEX('Inputs_Metric 31'!$U$6:$U$141,MATCH($J1245,'Inputs_Metric 31'!$S$6:$S$141,0))))</f>
        <v>No Data</v>
      </c>
      <c r="O1245" s="102" t="e">
        <f>IF(N1245="No Mapped Crop","",'Inputs_Metric 31'!$H$43*INDEX('Inputs_Metric 31'!$D$6:$D$109,MATCH(CONCATENATE(N1245,H1245),'Inputs_Metric 31'!$E$6:$E$109,0)))</f>
        <v>#N/A</v>
      </c>
      <c r="P1245" s="175" t="e">
        <f>IF(M1245="No Mapped Crop","",INDEX('Inputs_Metric 31'!$M$7:$O$26,MATCH(M1245,'Inputs_Metric 31'!$G$7:$G$26,0),MATCH('Inputs_Metric 31'!$H$44,'Inputs_Metric 31'!$M$6:$O$6,0)))</f>
        <v>#N/A</v>
      </c>
      <c r="Q1245" s="184" t="e">
        <f t="shared" si="61"/>
        <v>#N/A</v>
      </c>
      <c r="R1245" s="184" t="e">
        <f t="shared" si="62"/>
        <v>#N/A</v>
      </c>
    </row>
    <row r="1246" spans="3:18" x14ac:dyDescent="0.25">
      <c r="C1246">
        <f t="shared" si="60"/>
        <v>10</v>
      </c>
      <c r="D1246">
        <f>COUNTIF($F$4:F1246,F1246)</f>
        <v>1061</v>
      </c>
      <c r="E1246" s="40">
        <f>'Agricultural Data'!C1246</f>
        <v>0</v>
      </c>
      <c r="F1246" s="40">
        <f>'Agricultural Data'!D1246</f>
        <v>0</v>
      </c>
      <c r="G1246" s="40">
        <f>'Agricultural Data'!E1246</f>
        <v>0</v>
      </c>
      <c r="H1246" s="38">
        <f>'Agricultural Data'!F1246</f>
        <v>0</v>
      </c>
      <c r="I1246" s="38">
        <f>'Agricultural Data'!G1246</f>
        <v>0</v>
      </c>
      <c r="J1246" s="38">
        <f>'Agricultural Data'!H1246</f>
        <v>0</v>
      </c>
      <c r="K1246" s="118">
        <f>'Agricultural Data'!I1246</f>
        <v>0</v>
      </c>
      <c r="L1246" s="121">
        <f>'Agricultural Data'!J1246</f>
        <v>0</v>
      </c>
      <c r="M1246" s="120" t="str">
        <f>IF(J1246=0,"No Data",
IF(     OR(   INDEX('Inputs_Metric 31'!$T$6:$T$141,  MATCH($J1246,'Inputs_Metric 31'!$S$6:$S$141,0))  =  "",     INDEX('Inputs_Metric 31'!$T$6:$T$141,MATCH($J1246,'Inputs_Metric 31'!$S$6:$S$141,0))="CDL_Rev"),                 "No Mapped Crop",                  INDEX('Inputs_Metric 31'!$T$6:$T$141,MATCH($J1246,'Inputs_Metric 31'!$S$6:$S$141,0)   )   )
       )</f>
        <v>No Data</v>
      </c>
      <c r="N1246" s="120" t="str">
        <f>IF(J1246=0,"No Data",
IF(   OR(     INDEX('Inputs_Metric 31'!$U$6:$U$141,MATCH($J1246,'Inputs_Metric 31'!$S$6:$S$141,0))="",     INDEX('Inputs_Metric 31'!$U$6:$U$141,MATCH($J1246,'Inputs_Metric 31'!$S$6:$S$141,0))="CDL_Rev"  ),     "No Mapped Crop",INDEX('Inputs_Metric 31'!$U$6:$U$141,MATCH($J1246,'Inputs_Metric 31'!$S$6:$S$141,0))))</f>
        <v>No Data</v>
      </c>
      <c r="O1246" s="102" t="e">
        <f>IF(N1246="No Mapped Crop","",'Inputs_Metric 31'!$H$43*INDEX('Inputs_Metric 31'!$D$6:$D$109,MATCH(CONCATENATE(N1246,H1246),'Inputs_Metric 31'!$E$6:$E$109,0)))</f>
        <v>#N/A</v>
      </c>
      <c r="P1246" s="175" t="e">
        <f>IF(M1246="No Mapped Crop","",INDEX('Inputs_Metric 31'!$M$7:$O$26,MATCH(M1246,'Inputs_Metric 31'!$G$7:$G$26,0),MATCH('Inputs_Metric 31'!$H$44,'Inputs_Metric 31'!$M$6:$O$6,0)))</f>
        <v>#N/A</v>
      </c>
      <c r="Q1246" s="184" t="e">
        <f t="shared" si="61"/>
        <v>#N/A</v>
      </c>
      <c r="R1246" s="184" t="e">
        <f t="shared" si="62"/>
        <v>#N/A</v>
      </c>
    </row>
    <row r="1247" spans="3:18" x14ac:dyDescent="0.25">
      <c r="C1247">
        <f t="shared" si="60"/>
        <v>10</v>
      </c>
      <c r="D1247">
        <f>COUNTIF($F$4:F1247,F1247)</f>
        <v>1062</v>
      </c>
      <c r="E1247" s="40">
        <f>'Agricultural Data'!C1247</f>
        <v>0</v>
      </c>
      <c r="F1247" s="40">
        <f>'Agricultural Data'!D1247</f>
        <v>0</v>
      </c>
      <c r="G1247" s="40">
        <f>'Agricultural Data'!E1247</f>
        <v>0</v>
      </c>
      <c r="H1247" s="38">
        <f>'Agricultural Data'!F1247</f>
        <v>0</v>
      </c>
      <c r="I1247" s="38">
        <f>'Agricultural Data'!G1247</f>
        <v>0</v>
      </c>
      <c r="J1247" s="38">
        <f>'Agricultural Data'!H1247</f>
        <v>0</v>
      </c>
      <c r="K1247" s="118">
        <f>'Agricultural Data'!I1247</f>
        <v>0</v>
      </c>
      <c r="L1247" s="121">
        <f>'Agricultural Data'!J1247</f>
        <v>0</v>
      </c>
      <c r="M1247" s="120" t="str">
        <f>IF(J1247=0,"No Data",
IF(     OR(   INDEX('Inputs_Metric 31'!$T$6:$T$141,  MATCH($J1247,'Inputs_Metric 31'!$S$6:$S$141,0))  =  "",     INDEX('Inputs_Metric 31'!$T$6:$T$141,MATCH($J1247,'Inputs_Metric 31'!$S$6:$S$141,0))="CDL_Rev"),                 "No Mapped Crop",                  INDEX('Inputs_Metric 31'!$T$6:$T$141,MATCH($J1247,'Inputs_Metric 31'!$S$6:$S$141,0)   )   )
       )</f>
        <v>No Data</v>
      </c>
      <c r="N1247" s="120" t="str">
        <f>IF(J1247=0,"No Data",
IF(   OR(     INDEX('Inputs_Metric 31'!$U$6:$U$141,MATCH($J1247,'Inputs_Metric 31'!$S$6:$S$141,0))="",     INDEX('Inputs_Metric 31'!$U$6:$U$141,MATCH($J1247,'Inputs_Metric 31'!$S$6:$S$141,0))="CDL_Rev"  ),     "No Mapped Crop",INDEX('Inputs_Metric 31'!$U$6:$U$141,MATCH($J1247,'Inputs_Metric 31'!$S$6:$S$141,0))))</f>
        <v>No Data</v>
      </c>
      <c r="O1247" s="102" t="e">
        <f>IF(N1247="No Mapped Crop","",'Inputs_Metric 31'!$H$43*INDEX('Inputs_Metric 31'!$D$6:$D$109,MATCH(CONCATENATE(N1247,H1247),'Inputs_Metric 31'!$E$6:$E$109,0)))</f>
        <v>#N/A</v>
      </c>
      <c r="P1247" s="175" t="e">
        <f>IF(M1247="No Mapped Crop","",INDEX('Inputs_Metric 31'!$M$7:$O$26,MATCH(M1247,'Inputs_Metric 31'!$G$7:$G$26,0),MATCH('Inputs_Metric 31'!$H$44,'Inputs_Metric 31'!$M$6:$O$6,0)))</f>
        <v>#N/A</v>
      </c>
      <c r="Q1247" s="184" t="e">
        <f t="shared" si="61"/>
        <v>#N/A</v>
      </c>
      <c r="R1247" s="184" t="e">
        <f t="shared" si="62"/>
        <v>#N/A</v>
      </c>
    </row>
    <row r="1248" spans="3:18" x14ac:dyDescent="0.25">
      <c r="C1248">
        <f t="shared" si="60"/>
        <v>10</v>
      </c>
      <c r="D1248">
        <f>COUNTIF($F$4:F1248,F1248)</f>
        <v>1063</v>
      </c>
      <c r="E1248" s="40">
        <f>'Agricultural Data'!C1248</f>
        <v>0</v>
      </c>
      <c r="F1248" s="40">
        <f>'Agricultural Data'!D1248</f>
        <v>0</v>
      </c>
      <c r="G1248" s="40">
        <f>'Agricultural Data'!E1248</f>
        <v>0</v>
      </c>
      <c r="H1248" s="38">
        <f>'Agricultural Data'!F1248</f>
        <v>0</v>
      </c>
      <c r="I1248" s="38">
        <f>'Agricultural Data'!G1248</f>
        <v>0</v>
      </c>
      <c r="J1248" s="38">
        <f>'Agricultural Data'!H1248</f>
        <v>0</v>
      </c>
      <c r="K1248" s="118">
        <f>'Agricultural Data'!I1248</f>
        <v>0</v>
      </c>
      <c r="L1248" s="121">
        <f>'Agricultural Data'!J1248</f>
        <v>0</v>
      </c>
      <c r="M1248" s="120" t="str">
        <f>IF(J1248=0,"No Data",
IF(     OR(   INDEX('Inputs_Metric 31'!$T$6:$T$141,  MATCH($J1248,'Inputs_Metric 31'!$S$6:$S$141,0))  =  "",     INDEX('Inputs_Metric 31'!$T$6:$T$141,MATCH($J1248,'Inputs_Metric 31'!$S$6:$S$141,0))="CDL_Rev"),                 "No Mapped Crop",                  INDEX('Inputs_Metric 31'!$T$6:$T$141,MATCH($J1248,'Inputs_Metric 31'!$S$6:$S$141,0)   )   )
       )</f>
        <v>No Data</v>
      </c>
      <c r="N1248" s="120" t="str">
        <f>IF(J1248=0,"No Data",
IF(   OR(     INDEX('Inputs_Metric 31'!$U$6:$U$141,MATCH($J1248,'Inputs_Metric 31'!$S$6:$S$141,0))="",     INDEX('Inputs_Metric 31'!$U$6:$U$141,MATCH($J1248,'Inputs_Metric 31'!$S$6:$S$141,0))="CDL_Rev"  ),     "No Mapped Crop",INDEX('Inputs_Metric 31'!$U$6:$U$141,MATCH($J1248,'Inputs_Metric 31'!$S$6:$S$141,0))))</f>
        <v>No Data</v>
      </c>
      <c r="O1248" s="102" t="e">
        <f>IF(N1248="No Mapped Crop","",'Inputs_Metric 31'!$H$43*INDEX('Inputs_Metric 31'!$D$6:$D$109,MATCH(CONCATENATE(N1248,H1248),'Inputs_Metric 31'!$E$6:$E$109,0)))</f>
        <v>#N/A</v>
      </c>
      <c r="P1248" s="175" t="e">
        <f>IF(M1248="No Mapped Crop","",INDEX('Inputs_Metric 31'!$M$7:$O$26,MATCH(M1248,'Inputs_Metric 31'!$G$7:$G$26,0),MATCH('Inputs_Metric 31'!$H$44,'Inputs_Metric 31'!$M$6:$O$6,0)))</f>
        <v>#N/A</v>
      </c>
      <c r="Q1248" s="184" t="e">
        <f t="shared" si="61"/>
        <v>#N/A</v>
      </c>
      <c r="R1248" s="184" t="e">
        <f t="shared" si="62"/>
        <v>#N/A</v>
      </c>
    </row>
    <row r="1249" spans="3:18" x14ac:dyDescent="0.25">
      <c r="C1249">
        <f t="shared" si="60"/>
        <v>10</v>
      </c>
      <c r="D1249">
        <f>COUNTIF($F$4:F1249,F1249)</f>
        <v>1064</v>
      </c>
      <c r="E1249" s="40">
        <f>'Agricultural Data'!C1249</f>
        <v>0</v>
      </c>
      <c r="F1249" s="40">
        <f>'Agricultural Data'!D1249</f>
        <v>0</v>
      </c>
      <c r="G1249" s="40">
        <f>'Agricultural Data'!E1249</f>
        <v>0</v>
      </c>
      <c r="H1249" s="38">
        <f>'Agricultural Data'!F1249</f>
        <v>0</v>
      </c>
      <c r="I1249" s="38">
        <f>'Agricultural Data'!G1249</f>
        <v>0</v>
      </c>
      <c r="J1249" s="38">
        <f>'Agricultural Data'!H1249</f>
        <v>0</v>
      </c>
      <c r="K1249" s="118">
        <f>'Agricultural Data'!I1249</f>
        <v>0</v>
      </c>
      <c r="L1249" s="121">
        <f>'Agricultural Data'!J1249</f>
        <v>0</v>
      </c>
      <c r="M1249" s="120" t="str">
        <f>IF(J1249=0,"No Data",
IF(     OR(   INDEX('Inputs_Metric 31'!$T$6:$T$141,  MATCH($J1249,'Inputs_Metric 31'!$S$6:$S$141,0))  =  "",     INDEX('Inputs_Metric 31'!$T$6:$T$141,MATCH($J1249,'Inputs_Metric 31'!$S$6:$S$141,0))="CDL_Rev"),                 "No Mapped Crop",                  INDEX('Inputs_Metric 31'!$T$6:$T$141,MATCH($J1249,'Inputs_Metric 31'!$S$6:$S$141,0)   )   )
       )</f>
        <v>No Data</v>
      </c>
      <c r="N1249" s="120" t="str">
        <f>IF(J1249=0,"No Data",
IF(   OR(     INDEX('Inputs_Metric 31'!$U$6:$U$141,MATCH($J1249,'Inputs_Metric 31'!$S$6:$S$141,0))="",     INDEX('Inputs_Metric 31'!$U$6:$U$141,MATCH($J1249,'Inputs_Metric 31'!$S$6:$S$141,0))="CDL_Rev"  ),     "No Mapped Crop",INDEX('Inputs_Metric 31'!$U$6:$U$141,MATCH($J1249,'Inputs_Metric 31'!$S$6:$S$141,0))))</f>
        <v>No Data</v>
      </c>
      <c r="O1249" s="102" t="e">
        <f>IF(N1249="No Mapped Crop","",'Inputs_Metric 31'!$H$43*INDEX('Inputs_Metric 31'!$D$6:$D$109,MATCH(CONCATENATE(N1249,H1249),'Inputs_Metric 31'!$E$6:$E$109,0)))</f>
        <v>#N/A</v>
      </c>
      <c r="P1249" s="175" t="e">
        <f>IF(M1249="No Mapped Crop","",INDEX('Inputs_Metric 31'!$M$7:$O$26,MATCH(M1249,'Inputs_Metric 31'!$G$7:$G$26,0),MATCH('Inputs_Metric 31'!$H$44,'Inputs_Metric 31'!$M$6:$O$6,0)))</f>
        <v>#N/A</v>
      </c>
      <c r="Q1249" s="184" t="e">
        <f t="shared" si="61"/>
        <v>#N/A</v>
      </c>
      <c r="R1249" s="184" t="e">
        <f t="shared" si="62"/>
        <v>#N/A</v>
      </c>
    </row>
    <row r="1250" spans="3:18" x14ac:dyDescent="0.25">
      <c r="C1250">
        <f t="shared" si="60"/>
        <v>10</v>
      </c>
      <c r="D1250">
        <f>COUNTIF($F$4:F1250,F1250)</f>
        <v>1065</v>
      </c>
      <c r="E1250" s="40">
        <f>'Agricultural Data'!C1250</f>
        <v>0</v>
      </c>
      <c r="F1250" s="40">
        <f>'Agricultural Data'!D1250</f>
        <v>0</v>
      </c>
      <c r="G1250" s="40">
        <f>'Agricultural Data'!E1250</f>
        <v>0</v>
      </c>
      <c r="H1250" s="38">
        <f>'Agricultural Data'!F1250</f>
        <v>0</v>
      </c>
      <c r="I1250" s="38">
        <f>'Agricultural Data'!G1250</f>
        <v>0</v>
      </c>
      <c r="J1250" s="38">
        <f>'Agricultural Data'!H1250</f>
        <v>0</v>
      </c>
      <c r="K1250" s="118">
        <f>'Agricultural Data'!I1250</f>
        <v>0</v>
      </c>
      <c r="L1250" s="121">
        <f>'Agricultural Data'!J1250</f>
        <v>0</v>
      </c>
      <c r="M1250" s="120" t="str">
        <f>IF(J1250=0,"No Data",
IF(     OR(   INDEX('Inputs_Metric 31'!$T$6:$T$141,  MATCH($J1250,'Inputs_Metric 31'!$S$6:$S$141,0))  =  "",     INDEX('Inputs_Metric 31'!$T$6:$T$141,MATCH($J1250,'Inputs_Metric 31'!$S$6:$S$141,0))="CDL_Rev"),                 "No Mapped Crop",                  INDEX('Inputs_Metric 31'!$T$6:$T$141,MATCH($J1250,'Inputs_Metric 31'!$S$6:$S$141,0)   )   )
       )</f>
        <v>No Data</v>
      </c>
      <c r="N1250" s="120" t="str">
        <f>IF(J1250=0,"No Data",
IF(   OR(     INDEX('Inputs_Metric 31'!$U$6:$U$141,MATCH($J1250,'Inputs_Metric 31'!$S$6:$S$141,0))="",     INDEX('Inputs_Metric 31'!$U$6:$U$141,MATCH($J1250,'Inputs_Metric 31'!$S$6:$S$141,0))="CDL_Rev"  ),     "No Mapped Crop",INDEX('Inputs_Metric 31'!$U$6:$U$141,MATCH($J1250,'Inputs_Metric 31'!$S$6:$S$141,0))))</f>
        <v>No Data</v>
      </c>
      <c r="O1250" s="102" t="e">
        <f>IF(N1250="No Mapped Crop","",'Inputs_Metric 31'!$H$43*INDEX('Inputs_Metric 31'!$D$6:$D$109,MATCH(CONCATENATE(N1250,H1250),'Inputs_Metric 31'!$E$6:$E$109,0)))</f>
        <v>#N/A</v>
      </c>
      <c r="P1250" s="175" t="e">
        <f>IF(M1250="No Mapped Crop","",INDEX('Inputs_Metric 31'!$M$7:$O$26,MATCH(M1250,'Inputs_Metric 31'!$G$7:$G$26,0),MATCH('Inputs_Metric 31'!$H$44,'Inputs_Metric 31'!$M$6:$O$6,0)))</f>
        <v>#N/A</v>
      </c>
      <c r="Q1250" s="184" t="e">
        <f t="shared" si="61"/>
        <v>#N/A</v>
      </c>
      <c r="R1250" s="184" t="e">
        <f t="shared" si="62"/>
        <v>#N/A</v>
      </c>
    </row>
    <row r="1251" spans="3:18" x14ac:dyDescent="0.25">
      <c r="C1251">
        <f t="shared" si="60"/>
        <v>10</v>
      </c>
      <c r="D1251">
        <f>COUNTIF($F$4:F1251,F1251)</f>
        <v>1066</v>
      </c>
      <c r="E1251" s="40">
        <f>'Agricultural Data'!C1251</f>
        <v>0</v>
      </c>
      <c r="F1251" s="40">
        <f>'Agricultural Data'!D1251</f>
        <v>0</v>
      </c>
      <c r="G1251" s="40">
        <f>'Agricultural Data'!E1251</f>
        <v>0</v>
      </c>
      <c r="H1251" s="38">
        <f>'Agricultural Data'!F1251</f>
        <v>0</v>
      </c>
      <c r="I1251" s="38">
        <f>'Agricultural Data'!G1251</f>
        <v>0</v>
      </c>
      <c r="J1251" s="38">
        <f>'Agricultural Data'!H1251</f>
        <v>0</v>
      </c>
      <c r="K1251" s="118">
        <f>'Agricultural Data'!I1251</f>
        <v>0</v>
      </c>
      <c r="L1251" s="121">
        <f>'Agricultural Data'!J1251</f>
        <v>0</v>
      </c>
      <c r="M1251" s="120" t="str">
        <f>IF(J1251=0,"No Data",
IF(     OR(   INDEX('Inputs_Metric 31'!$T$6:$T$141,  MATCH($J1251,'Inputs_Metric 31'!$S$6:$S$141,0))  =  "",     INDEX('Inputs_Metric 31'!$T$6:$T$141,MATCH($J1251,'Inputs_Metric 31'!$S$6:$S$141,0))="CDL_Rev"),                 "No Mapped Crop",                  INDEX('Inputs_Metric 31'!$T$6:$T$141,MATCH($J1251,'Inputs_Metric 31'!$S$6:$S$141,0)   )   )
       )</f>
        <v>No Data</v>
      </c>
      <c r="N1251" s="120" t="str">
        <f>IF(J1251=0,"No Data",
IF(   OR(     INDEX('Inputs_Metric 31'!$U$6:$U$141,MATCH($J1251,'Inputs_Metric 31'!$S$6:$S$141,0))="",     INDEX('Inputs_Metric 31'!$U$6:$U$141,MATCH($J1251,'Inputs_Metric 31'!$S$6:$S$141,0))="CDL_Rev"  ),     "No Mapped Crop",INDEX('Inputs_Metric 31'!$U$6:$U$141,MATCH($J1251,'Inputs_Metric 31'!$S$6:$S$141,0))))</f>
        <v>No Data</v>
      </c>
      <c r="O1251" s="102" t="e">
        <f>IF(N1251="No Mapped Crop","",'Inputs_Metric 31'!$H$43*INDEX('Inputs_Metric 31'!$D$6:$D$109,MATCH(CONCATENATE(N1251,H1251),'Inputs_Metric 31'!$E$6:$E$109,0)))</f>
        <v>#N/A</v>
      </c>
      <c r="P1251" s="175" t="e">
        <f>IF(M1251="No Mapped Crop","",INDEX('Inputs_Metric 31'!$M$7:$O$26,MATCH(M1251,'Inputs_Metric 31'!$G$7:$G$26,0),MATCH('Inputs_Metric 31'!$H$44,'Inputs_Metric 31'!$M$6:$O$6,0)))</f>
        <v>#N/A</v>
      </c>
      <c r="Q1251" s="184" t="e">
        <f t="shared" si="61"/>
        <v>#N/A</v>
      </c>
      <c r="R1251" s="184" t="e">
        <f t="shared" si="62"/>
        <v>#N/A</v>
      </c>
    </row>
    <row r="1252" spans="3:18" x14ac:dyDescent="0.25">
      <c r="C1252">
        <f t="shared" si="60"/>
        <v>10</v>
      </c>
      <c r="D1252">
        <f>COUNTIF($F$4:F1252,F1252)</f>
        <v>1067</v>
      </c>
      <c r="E1252" s="40">
        <f>'Agricultural Data'!C1252</f>
        <v>0</v>
      </c>
      <c r="F1252" s="40">
        <f>'Agricultural Data'!D1252</f>
        <v>0</v>
      </c>
      <c r="G1252" s="40">
        <f>'Agricultural Data'!E1252</f>
        <v>0</v>
      </c>
      <c r="H1252" s="38">
        <f>'Agricultural Data'!F1252</f>
        <v>0</v>
      </c>
      <c r="I1252" s="38">
        <f>'Agricultural Data'!G1252</f>
        <v>0</v>
      </c>
      <c r="J1252" s="38">
        <f>'Agricultural Data'!H1252</f>
        <v>0</v>
      </c>
      <c r="K1252" s="118">
        <f>'Agricultural Data'!I1252</f>
        <v>0</v>
      </c>
      <c r="L1252" s="121">
        <f>'Agricultural Data'!J1252</f>
        <v>0</v>
      </c>
      <c r="M1252" s="120" t="str">
        <f>IF(J1252=0,"No Data",
IF(     OR(   INDEX('Inputs_Metric 31'!$T$6:$T$141,  MATCH($J1252,'Inputs_Metric 31'!$S$6:$S$141,0))  =  "",     INDEX('Inputs_Metric 31'!$T$6:$T$141,MATCH($J1252,'Inputs_Metric 31'!$S$6:$S$141,0))="CDL_Rev"),                 "No Mapped Crop",                  INDEX('Inputs_Metric 31'!$T$6:$T$141,MATCH($J1252,'Inputs_Metric 31'!$S$6:$S$141,0)   )   )
       )</f>
        <v>No Data</v>
      </c>
      <c r="N1252" s="120" t="str">
        <f>IF(J1252=0,"No Data",
IF(   OR(     INDEX('Inputs_Metric 31'!$U$6:$U$141,MATCH($J1252,'Inputs_Metric 31'!$S$6:$S$141,0))="",     INDEX('Inputs_Metric 31'!$U$6:$U$141,MATCH($J1252,'Inputs_Metric 31'!$S$6:$S$141,0))="CDL_Rev"  ),     "No Mapped Crop",INDEX('Inputs_Metric 31'!$U$6:$U$141,MATCH($J1252,'Inputs_Metric 31'!$S$6:$S$141,0))))</f>
        <v>No Data</v>
      </c>
      <c r="O1252" s="102" t="e">
        <f>IF(N1252="No Mapped Crop","",'Inputs_Metric 31'!$H$43*INDEX('Inputs_Metric 31'!$D$6:$D$109,MATCH(CONCATENATE(N1252,H1252),'Inputs_Metric 31'!$E$6:$E$109,0)))</f>
        <v>#N/A</v>
      </c>
      <c r="P1252" s="175" t="e">
        <f>IF(M1252="No Mapped Crop","",INDEX('Inputs_Metric 31'!$M$7:$O$26,MATCH(M1252,'Inputs_Metric 31'!$G$7:$G$26,0),MATCH('Inputs_Metric 31'!$H$44,'Inputs_Metric 31'!$M$6:$O$6,0)))</f>
        <v>#N/A</v>
      </c>
      <c r="Q1252" s="184" t="e">
        <f t="shared" si="61"/>
        <v>#N/A</v>
      </c>
      <c r="R1252" s="184" t="e">
        <f t="shared" si="62"/>
        <v>#N/A</v>
      </c>
    </row>
    <row r="1253" spans="3:18" x14ac:dyDescent="0.25">
      <c r="C1253">
        <f t="shared" si="60"/>
        <v>10</v>
      </c>
      <c r="D1253">
        <f>COUNTIF($F$4:F1253,F1253)</f>
        <v>1068</v>
      </c>
      <c r="E1253" s="40">
        <f>'Agricultural Data'!C1253</f>
        <v>0</v>
      </c>
      <c r="F1253" s="40">
        <f>'Agricultural Data'!D1253</f>
        <v>0</v>
      </c>
      <c r="G1253" s="40">
        <f>'Agricultural Data'!E1253</f>
        <v>0</v>
      </c>
      <c r="H1253" s="38">
        <f>'Agricultural Data'!F1253</f>
        <v>0</v>
      </c>
      <c r="I1253" s="38">
        <f>'Agricultural Data'!G1253</f>
        <v>0</v>
      </c>
      <c r="J1253" s="38">
        <f>'Agricultural Data'!H1253</f>
        <v>0</v>
      </c>
      <c r="K1253" s="118">
        <f>'Agricultural Data'!I1253</f>
        <v>0</v>
      </c>
      <c r="L1253" s="121">
        <f>'Agricultural Data'!J1253</f>
        <v>0</v>
      </c>
      <c r="M1253" s="120" t="str">
        <f>IF(J1253=0,"No Data",
IF(     OR(   INDEX('Inputs_Metric 31'!$T$6:$T$141,  MATCH($J1253,'Inputs_Metric 31'!$S$6:$S$141,0))  =  "",     INDEX('Inputs_Metric 31'!$T$6:$T$141,MATCH($J1253,'Inputs_Metric 31'!$S$6:$S$141,0))="CDL_Rev"),                 "No Mapped Crop",                  INDEX('Inputs_Metric 31'!$T$6:$T$141,MATCH($J1253,'Inputs_Metric 31'!$S$6:$S$141,0)   )   )
       )</f>
        <v>No Data</v>
      </c>
      <c r="N1253" s="120" t="str">
        <f>IF(J1253=0,"No Data",
IF(   OR(     INDEX('Inputs_Metric 31'!$U$6:$U$141,MATCH($J1253,'Inputs_Metric 31'!$S$6:$S$141,0))="",     INDEX('Inputs_Metric 31'!$U$6:$U$141,MATCH($J1253,'Inputs_Metric 31'!$S$6:$S$141,0))="CDL_Rev"  ),     "No Mapped Crop",INDEX('Inputs_Metric 31'!$U$6:$U$141,MATCH($J1253,'Inputs_Metric 31'!$S$6:$S$141,0))))</f>
        <v>No Data</v>
      </c>
      <c r="O1253" s="102" t="e">
        <f>IF(N1253="No Mapped Crop","",'Inputs_Metric 31'!$H$43*INDEX('Inputs_Metric 31'!$D$6:$D$109,MATCH(CONCATENATE(N1253,H1253),'Inputs_Metric 31'!$E$6:$E$109,0)))</f>
        <v>#N/A</v>
      </c>
      <c r="P1253" s="175" t="e">
        <f>IF(M1253="No Mapped Crop","",INDEX('Inputs_Metric 31'!$M$7:$O$26,MATCH(M1253,'Inputs_Metric 31'!$G$7:$G$26,0),MATCH('Inputs_Metric 31'!$H$44,'Inputs_Metric 31'!$M$6:$O$6,0)))</f>
        <v>#N/A</v>
      </c>
      <c r="Q1253" s="184" t="e">
        <f t="shared" si="61"/>
        <v>#N/A</v>
      </c>
      <c r="R1253" s="184" t="e">
        <f t="shared" si="62"/>
        <v>#N/A</v>
      </c>
    </row>
    <row r="1254" spans="3:18" x14ac:dyDescent="0.25">
      <c r="C1254">
        <f t="shared" si="60"/>
        <v>10</v>
      </c>
      <c r="D1254">
        <f>COUNTIF($F$4:F1254,F1254)</f>
        <v>1069</v>
      </c>
      <c r="E1254" s="40">
        <f>'Agricultural Data'!C1254</f>
        <v>0</v>
      </c>
      <c r="F1254" s="40">
        <f>'Agricultural Data'!D1254</f>
        <v>0</v>
      </c>
      <c r="G1254" s="40">
        <f>'Agricultural Data'!E1254</f>
        <v>0</v>
      </c>
      <c r="H1254" s="38">
        <f>'Agricultural Data'!F1254</f>
        <v>0</v>
      </c>
      <c r="I1254" s="38">
        <f>'Agricultural Data'!G1254</f>
        <v>0</v>
      </c>
      <c r="J1254" s="38">
        <f>'Agricultural Data'!H1254</f>
        <v>0</v>
      </c>
      <c r="K1254" s="118">
        <f>'Agricultural Data'!I1254</f>
        <v>0</v>
      </c>
      <c r="L1254" s="121">
        <f>'Agricultural Data'!J1254</f>
        <v>0</v>
      </c>
      <c r="M1254" s="120" t="str">
        <f>IF(J1254=0,"No Data",
IF(     OR(   INDEX('Inputs_Metric 31'!$T$6:$T$141,  MATCH($J1254,'Inputs_Metric 31'!$S$6:$S$141,0))  =  "",     INDEX('Inputs_Metric 31'!$T$6:$T$141,MATCH($J1254,'Inputs_Metric 31'!$S$6:$S$141,0))="CDL_Rev"),                 "No Mapped Crop",                  INDEX('Inputs_Metric 31'!$T$6:$T$141,MATCH($J1254,'Inputs_Metric 31'!$S$6:$S$141,0)   )   )
       )</f>
        <v>No Data</v>
      </c>
      <c r="N1254" s="120" t="str">
        <f>IF(J1254=0,"No Data",
IF(   OR(     INDEX('Inputs_Metric 31'!$U$6:$U$141,MATCH($J1254,'Inputs_Metric 31'!$S$6:$S$141,0))="",     INDEX('Inputs_Metric 31'!$U$6:$U$141,MATCH($J1254,'Inputs_Metric 31'!$S$6:$S$141,0))="CDL_Rev"  ),     "No Mapped Crop",INDEX('Inputs_Metric 31'!$U$6:$U$141,MATCH($J1254,'Inputs_Metric 31'!$S$6:$S$141,0))))</f>
        <v>No Data</v>
      </c>
      <c r="O1254" s="102" t="e">
        <f>IF(N1254="No Mapped Crop","",'Inputs_Metric 31'!$H$43*INDEX('Inputs_Metric 31'!$D$6:$D$109,MATCH(CONCATENATE(N1254,H1254),'Inputs_Metric 31'!$E$6:$E$109,0)))</f>
        <v>#N/A</v>
      </c>
      <c r="P1254" s="175" t="e">
        <f>IF(M1254="No Mapped Crop","",INDEX('Inputs_Metric 31'!$M$7:$O$26,MATCH(M1254,'Inputs_Metric 31'!$G$7:$G$26,0),MATCH('Inputs_Metric 31'!$H$44,'Inputs_Metric 31'!$M$6:$O$6,0)))</f>
        <v>#N/A</v>
      </c>
      <c r="Q1254" s="184" t="e">
        <f t="shared" si="61"/>
        <v>#N/A</v>
      </c>
      <c r="R1254" s="184" t="e">
        <f t="shared" si="62"/>
        <v>#N/A</v>
      </c>
    </row>
    <row r="1255" spans="3:18" x14ac:dyDescent="0.25">
      <c r="C1255">
        <f t="shared" si="60"/>
        <v>10</v>
      </c>
      <c r="D1255">
        <f>COUNTIF($F$4:F1255,F1255)</f>
        <v>1070</v>
      </c>
      <c r="E1255" s="40">
        <f>'Agricultural Data'!C1255</f>
        <v>0</v>
      </c>
      <c r="F1255" s="40">
        <f>'Agricultural Data'!D1255</f>
        <v>0</v>
      </c>
      <c r="G1255" s="40">
        <f>'Agricultural Data'!E1255</f>
        <v>0</v>
      </c>
      <c r="H1255" s="38">
        <f>'Agricultural Data'!F1255</f>
        <v>0</v>
      </c>
      <c r="I1255" s="38">
        <f>'Agricultural Data'!G1255</f>
        <v>0</v>
      </c>
      <c r="J1255" s="38">
        <f>'Agricultural Data'!H1255</f>
        <v>0</v>
      </c>
      <c r="K1255" s="118">
        <f>'Agricultural Data'!I1255</f>
        <v>0</v>
      </c>
      <c r="L1255" s="121">
        <f>'Agricultural Data'!J1255</f>
        <v>0</v>
      </c>
      <c r="M1255" s="120" t="str">
        <f>IF(J1255=0,"No Data",
IF(     OR(   INDEX('Inputs_Metric 31'!$T$6:$T$141,  MATCH($J1255,'Inputs_Metric 31'!$S$6:$S$141,0))  =  "",     INDEX('Inputs_Metric 31'!$T$6:$T$141,MATCH($J1255,'Inputs_Metric 31'!$S$6:$S$141,0))="CDL_Rev"),                 "No Mapped Crop",                  INDEX('Inputs_Metric 31'!$T$6:$T$141,MATCH($J1255,'Inputs_Metric 31'!$S$6:$S$141,0)   )   )
       )</f>
        <v>No Data</v>
      </c>
      <c r="N1255" s="120" t="str">
        <f>IF(J1255=0,"No Data",
IF(   OR(     INDEX('Inputs_Metric 31'!$U$6:$U$141,MATCH($J1255,'Inputs_Metric 31'!$S$6:$S$141,0))="",     INDEX('Inputs_Metric 31'!$U$6:$U$141,MATCH($J1255,'Inputs_Metric 31'!$S$6:$S$141,0))="CDL_Rev"  ),     "No Mapped Crop",INDEX('Inputs_Metric 31'!$U$6:$U$141,MATCH($J1255,'Inputs_Metric 31'!$S$6:$S$141,0))))</f>
        <v>No Data</v>
      </c>
      <c r="O1255" s="102" t="e">
        <f>IF(N1255="No Mapped Crop","",'Inputs_Metric 31'!$H$43*INDEX('Inputs_Metric 31'!$D$6:$D$109,MATCH(CONCATENATE(N1255,H1255),'Inputs_Metric 31'!$E$6:$E$109,0)))</f>
        <v>#N/A</v>
      </c>
      <c r="P1255" s="175" t="e">
        <f>IF(M1255="No Mapped Crop","",INDEX('Inputs_Metric 31'!$M$7:$O$26,MATCH(M1255,'Inputs_Metric 31'!$G$7:$G$26,0),MATCH('Inputs_Metric 31'!$H$44,'Inputs_Metric 31'!$M$6:$O$6,0)))</f>
        <v>#N/A</v>
      </c>
      <c r="Q1255" s="184" t="e">
        <f t="shared" si="61"/>
        <v>#N/A</v>
      </c>
      <c r="R1255" s="184" t="e">
        <f t="shared" si="62"/>
        <v>#N/A</v>
      </c>
    </row>
    <row r="1256" spans="3:18" x14ac:dyDescent="0.25">
      <c r="C1256">
        <f t="shared" ref="C1256:C1319" si="63">IF(D1256=1,C1255+1,C1255)</f>
        <v>10</v>
      </c>
      <c r="D1256">
        <f>COUNTIF($F$4:F1256,F1256)</f>
        <v>1071</v>
      </c>
      <c r="E1256" s="40">
        <f>'Agricultural Data'!C1256</f>
        <v>0</v>
      </c>
      <c r="F1256" s="40">
        <f>'Agricultural Data'!D1256</f>
        <v>0</v>
      </c>
      <c r="G1256" s="40">
        <f>'Agricultural Data'!E1256</f>
        <v>0</v>
      </c>
      <c r="H1256" s="38">
        <f>'Agricultural Data'!F1256</f>
        <v>0</v>
      </c>
      <c r="I1256" s="38">
        <f>'Agricultural Data'!G1256</f>
        <v>0</v>
      </c>
      <c r="J1256" s="38">
        <f>'Agricultural Data'!H1256</f>
        <v>0</v>
      </c>
      <c r="K1256" s="118">
        <f>'Agricultural Data'!I1256</f>
        <v>0</v>
      </c>
      <c r="L1256" s="121">
        <f>'Agricultural Data'!J1256</f>
        <v>0</v>
      </c>
      <c r="M1256" s="120" t="str">
        <f>IF(J1256=0,"No Data",
IF(     OR(   INDEX('Inputs_Metric 31'!$T$6:$T$141,  MATCH($J1256,'Inputs_Metric 31'!$S$6:$S$141,0))  =  "",     INDEX('Inputs_Metric 31'!$T$6:$T$141,MATCH($J1256,'Inputs_Metric 31'!$S$6:$S$141,0))="CDL_Rev"),                 "No Mapped Crop",                  INDEX('Inputs_Metric 31'!$T$6:$T$141,MATCH($J1256,'Inputs_Metric 31'!$S$6:$S$141,0)   )   )
       )</f>
        <v>No Data</v>
      </c>
      <c r="N1256" s="120" t="str">
        <f>IF(J1256=0,"No Data",
IF(   OR(     INDEX('Inputs_Metric 31'!$U$6:$U$141,MATCH($J1256,'Inputs_Metric 31'!$S$6:$S$141,0))="",     INDEX('Inputs_Metric 31'!$U$6:$U$141,MATCH($J1256,'Inputs_Metric 31'!$S$6:$S$141,0))="CDL_Rev"  ),     "No Mapped Crop",INDEX('Inputs_Metric 31'!$U$6:$U$141,MATCH($J1256,'Inputs_Metric 31'!$S$6:$S$141,0))))</f>
        <v>No Data</v>
      </c>
      <c r="O1256" s="102" t="e">
        <f>IF(N1256="No Mapped Crop","",'Inputs_Metric 31'!$H$43*INDEX('Inputs_Metric 31'!$D$6:$D$109,MATCH(CONCATENATE(N1256,H1256),'Inputs_Metric 31'!$E$6:$E$109,0)))</f>
        <v>#N/A</v>
      </c>
      <c r="P1256" s="175" t="e">
        <f>IF(M1256="No Mapped Crop","",INDEX('Inputs_Metric 31'!$M$7:$O$26,MATCH(M1256,'Inputs_Metric 31'!$G$7:$G$26,0),MATCH('Inputs_Metric 31'!$H$44,'Inputs_Metric 31'!$M$6:$O$6,0)))</f>
        <v>#N/A</v>
      </c>
      <c r="Q1256" s="184" t="e">
        <f t="shared" ref="Q1256:Q1319" si="64">IF(OR(O1256="",P1256=""),"",(K1256*$O1256*$P1256))</f>
        <v>#N/A</v>
      </c>
      <c r="R1256" s="184" t="e">
        <f t="shared" ref="R1256:R1319" si="65">IF(OR($O1256="",$P1256=""),"",(L1256*$O1256*$P1256))</f>
        <v>#N/A</v>
      </c>
    </row>
    <row r="1257" spans="3:18" x14ac:dyDescent="0.25">
      <c r="C1257">
        <f t="shared" si="63"/>
        <v>10</v>
      </c>
      <c r="D1257">
        <f>COUNTIF($F$4:F1257,F1257)</f>
        <v>1072</v>
      </c>
      <c r="E1257" s="40">
        <f>'Agricultural Data'!C1257</f>
        <v>0</v>
      </c>
      <c r="F1257" s="40">
        <f>'Agricultural Data'!D1257</f>
        <v>0</v>
      </c>
      <c r="G1257" s="40">
        <f>'Agricultural Data'!E1257</f>
        <v>0</v>
      </c>
      <c r="H1257" s="38">
        <f>'Agricultural Data'!F1257</f>
        <v>0</v>
      </c>
      <c r="I1257" s="38">
        <f>'Agricultural Data'!G1257</f>
        <v>0</v>
      </c>
      <c r="J1257" s="38">
        <f>'Agricultural Data'!H1257</f>
        <v>0</v>
      </c>
      <c r="K1257" s="118">
        <f>'Agricultural Data'!I1257</f>
        <v>0</v>
      </c>
      <c r="L1257" s="121">
        <f>'Agricultural Data'!J1257</f>
        <v>0</v>
      </c>
      <c r="M1257" s="120" t="str">
        <f>IF(J1257=0,"No Data",
IF(     OR(   INDEX('Inputs_Metric 31'!$T$6:$T$141,  MATCH($J1257,'Inputs_Metric 31'!$S$6:$S$141,0))  =  "",     INDEX('Inputs_Metric 31'!$T$6:$T$141,MATCH($J1257,'Inputs_Metric 31'!$S$6:$S$141,0))="CDL_Rev"),                 "No Mapped Crop",                  INDEX('Inputs_Metric 31'!$T$6:$T$141,MATCH($J1257,'Inputs_Metric 31'!$S$6:$S$141,0)   )   )
       )</f>
        <v>No Data</v>
      </c>
      <c r="N1257" s="120" t="str">
        <f>IF(J1257=0,"No Data",
IF(   OR(     INDEX('Inputs_Metric 31'!$U$6:$U$141,MATCH($J1257,'Inputs_Metric 31'!$S$6:$S$141,0))="",     INDEX('Inputs_Metric 31'!$U$6:$U$141,MATCH($J1257,'Inputs_Metric 31'!$S$6:$S$141,0))="CDL_Rev"  ),     "No Mapped Crop",INDEX('Inputs_Metric 31'!$U$6:$U$141,MATCH($J1257,'Inputs_Metric 31'!$S$6:$S$141,0))))</f>
        <v>No Data</v>
      </c>
      <c r="O1257" s="102" t="e">
        <f>IF(N1257="No Mapped Crop","",'Inputs_Metric 31'!$H$43*INDEX('Inputs_Metric 31'!$D$6:$D$109,MATCH(CONCATENATE(N1257,H1257),'Inputs_Metric 31'!$E$6:$E$109,0)))</f>
        <v>#N/A</v>
      </c>
      <c r="P1257" s="175" t="e">
        <f>IF(M1257="No Mapped Crop","",INDEX('Inputs_Metric 31'!$M$7:$O$26,MATCH(M1257,'Inputs_Metric 31'!$G$7:$G$26,0),MATCH('Inputs_Metric 31'!$H$44,'Inputs_Metric 31'!$M$6:$O$6,0)))</f>
        <v>#N/A</v>
      </c>
      <c r="Q1257" s="184" t="e">
        <f t="shared" si="64"/>
        <v>#N/A</v>
      </c>
      <c r="R1257" s="184" t="e">
        <f t="shared" si="65"/>
        <v>#N/A</v>
      </c>
    </row>
    <row r="1258" spans="3:18" x14ac:dyDescent="0.25">
      <c r="C1258">
        <f t="shared" si="63"/>
        <v>10</v>
      </c>
      <c r="D1258">
        <f>COUNTIF($F$4:F1258,F1258)</f>
        <v>1073</v>
      </c>
      <c r="E1258" s="40">
        <f>'Agricultural Data'!C1258</f>
        <v>0</v>
      </c>
      <c r="F1258" s="40">
        <f>'Agricultural Data'!D1258</f>
        <v>0</v>
      </c>
      <c r="G1258" s="40">
        <f>'Agricultural Data'!E1258</f>
        <v>0</v>
      </c>
      <c r="H1258" s="38">
        <f>'Agricultural Data'!F1258</f>
        <v>0</v>
      </c>
      <c r="I1258" s="38">
        <f>'Agricultural Data'!G1258</f>
        <v>0</v>
      </c>
      <c r="J1258" s="38">
        <f>'Agricultural Data'!H1258</f>
        <v>0</v>
      </c>
      <c r="K1258" s="118">
        <f>'Agricultural Data'!I1258</f>
        <v>0</v>
      </c>
      <c r="L1258" s="121">
        <f>'Agricultural Data'!J1258</f>
        <v>0</v>
      </c>
      <c r="M1258" s="120" t="str">
        <f>IF(J1258=0,"No Data",
IF(     OR(   INDEX('Inputs_Metric 31'!$T$6:$T$141,  MATCH($J1258,'Inputs_Metric 31'!$S$6:$S$141,0))  =  "",     INDEX('Inputs_Metric 31'!$T$6:$T$141,MATCH($J1258,'Inputs_Metric 31'!$S$6:$S$141,0))="CDL_Rev"),                 "No Mapped Crop",                  INDEX('Inputs_Metric 31'!$T$6:$T$141,MATCH($J1258,'Inputs_Metric 31'!$S$6:$S$141,0)   )   )
       )</f>
        <v>No Data</v>
      </c>
      <c r="N1258" s="120" t="str">
        <f>IF(J1258=0,"No Data",
IF(   OR(     INDEX('Inputs_Metric 31'!$U$6:$U$141,MATCH($J1258,'Inputs_Metric 31'!$S$6:$S$141,0))="",     INDEX('Inputs_Metric 31'!$U$6:$U$141,MATCH($J1258,'Inputs_Metric 31'!$S$6:$S$141,0))="CDL_Rev"  ),     "No Mapped Crop",INDEX('Inputs_Metric 31'!$U$6:$U$141,MATCH($J1258,'Inputs_Metric 31'!$S$6:$S$141,0))))</f>
        <v>No Data</v>
      </c>
      <c r="O1258" s="102" t="e">
        <f>IF(N1258="No Mapped Crop","",'Inputs_Metric 31'!$H$43*INDEX('Inputs_Metric 31'!$D$6:$D$109,MATCH(CONCATENATE(N1258,H1258),'Inputs_Metric 31'!$E$6:$E$109,0)))</f>
        <v>#N/A</v>
      </c>
      <c r="P1258" s="175" t="e">
        <f>IF(M1258="No Mapped Crop","",INDEX('Inputs_Metric 31'!$M$7:$O$26,MATCH(M1258,'Inputs_Metric 31'!$G$7:$G$26,0),MATCH('Inputs_Metric 31'!$H$44,'Inputs_Metric 31'!$M$6:$O$6,0)))</f>
        <v>#N/A</v>
      </c>
      <c r="Q1258" s="184" t="e">
        <f t="shared" si="64"/>
        <v>#N/A</v>
      </c>
      <c r="R1258" s="184" t="e">
        <f t="shared" si="65"/>
        <v>#N/A</v>
      </c>
    </row>
    <row r="1259" spans="3:18" x14ac:dyDescent="0.25">
      <c r="C1259">
        <f t="shared" si="63"/>
        <v>10</v>
      </c>
      <c r="D1259">
        <f>COUNTIF($F$4:F1259,F1259)</f>
        <v>1074</v>
      </c>
      <c r="E1259" s="40">
        <f>'Agricultural Data'!C1259</f>
        <v>0</v>
      </c>
      <c r="F1259" s="40">
        <f>'Agricultural Data'!D1259</f>
        <v>0</v>
      </c>
      <c r="G1259" s="40">
        <f>'Agricultural Data'!E1259</f>
        <v>0</v>
      </c>
      <c r="H1259" s="38">
        <f>'Agricultural Data'!F1259</f>
        <v>0</v>
      </c>
      <c r="I1259" s="38">
        <f>'Agricultural Data'!G1259</f>
        <v>0</v>
      </c>
      <c r="J1259" s="38">
        <f>'Agricultural Data'!H1259</f>
        <v>0</v>
      </c>
      <c r="K1259" s="118">
        <f>'Agricultural Data'!I1259</f>
        <v>0</v>
      </c>
      <c r="L1259" s="121">
        <f>'Agricultural Data'!J1259</f>
        <v>0</v>
      </c>
      <c r="M1259" s="120" t="str">
        <f>IF(J1259=0,"No Data",
IF(     OR(   INDEX('Inputs_Metric 31'!$T$6:$T$141,  MATCH($J1259,'Inputs_Metric 31'!$S$6:$S$141,0))  =  "",     INDEX('Inputs_Metric 31'!$T$6:$T$141,MATCH($J1259,'Inputs_Metric 31'!$S$6:$S$141,0))="CDL_Rev"),                 "No Mapped Crop",                  INDEX('Inputs_Metric 31'!$T$6:$T$141,MATCH($J1259,'Inputs_Metric 31'!$S$6:$S$141,0)   )   )
       )</f>
        <v>No Data</v>
      </c>
      <c r="N1259" s="120" t="str">
        <f>IF(J1259=0,"No Data",
IF(   OR(     INDEX('Inputs_Metric 31'!$U$6:$U$141,MATCH($J1259,'Inputs_Metric 31'!$S$6:$S$141,0))="",     INDEX('Inputs_Metric 31'!$U$6:$U$141,MATCH($J1259,'Inputs_Metric 31'!$S$6:$S$141,0))="CDL_Rev"  ),     "No Mapped Crop",INDEX('Inputs_Metric 31'!$U$6:$U$141,MATCH($J1259,'Inputs_Metric 31'!$S$6:$S$141,0))))</f>
        <v>No Data</v>
      </c>
      <c r="O1259" s="102" t="e">
        <f>IF(N1259="No Mapped Crop","",'Inputs_Metric 31'!$H$43*INDEX('Inputs_Metric 31'!$D$6:$D$109,MATCH(CONCATENATE(N1259,H1259),'Inputs_Metric 31'!$E$6:$E$109,0)))</f>
        <v>#N/A</v>
      </c>
      <c r="P1259" s="175" t="e">
        <f>IF(M1259="No Mapped Crop","",INDEX('Inputs_Metric 31'!$M$7:$O$26,MATCH(M1259,'Inputs_Metric 31'!$G$7:$G$26,0),MATCH('Inputs_Metric 31'!$H$44,'Inputs_Metric 31'!$M$6:$O$6,0)))</f>
        <v>#N/A</v>
      </c>
      <c r="Q1259" s="184" t="e">
        <f t="shared" si="64"/>
        <v>#N/A</v>
      </c>
      <c r="R1259" s="184" t="e">
        <f t="shared" si="65"/>
        <v>#N/A</v>
      </c>
    </row>
    <row r="1260" spans="3:18" x14ac:dyDescent="0.25">
      <c r="C1260">
        <f t="shared" si="63"/>
        <v>10</v>
      </c>
      <c r="D1260">
        <f>COUNTIF($F$4:F1260,F1260)</f>
        <v>1075</v>
      </c>
      <c r="E1260" s="40">
        <f>'Agricultural Data'!C1260</f>
        <v>0</v>
      </c>
      <c r="F1260" s="40">
        <f>'Agricultural Data'!D1260</f>
        <v>0</v>
      </c>
      <c r="G1260" s="40">
        <f>'Agricultural Data'!E1260</f>
        <v>0</v>
      </c>
      <c r="H1260" s="38">
        <f>'Agricultural Data'!F1260</f>
        <v>0</v>
      </c>
      <c r="I1260" s="38">
        <f>'Agricultural Data'!G1260</f>
        <v>0</v>
      </c>
      <c r="J1260" s="38">
        <f>'Agricultural Data'!H1260</f>
        <v>0</v>
      </c>
      <c r="K1260" s="118">
        <f>'Agricultural Data'!I1260</f>
        <v>0</v>
      </c>
      <c r="L1260" s="121">
        <f>'Agricultural Data'!J1260</f>
        <v>0</v>
      </c>
      <c r="M1260" s="120" t="str">
        <f>IF(J1260=0,"No Data",
IF(     OR(   INDEX('Inputs_Metric 31'!$T$6:$T$141,  MATCH($J1260,'Inputs_Metric 31'!$S$6:$S$141,0))  =  "",     INDEX('Inputs_Metric 31'!$T$6:$T$141,MATCH($J1260,'Inputs_Metric 31'!$S$6:$S$141,0))="CDL_Rev"),                 "No Mapped Crop",                  INDEX('Inputs_Metric 31'!$T$6:$T$141,MATCH($J1260,'Inputs_Metric 31'!$S$6:$S$141,0)   )   )
       )</f>
        <v>No Data</v>
      </c>
      <c r="N1260" s="120" t="str">
        <f>IF(J1260=0,"No Data",
IF(   OR(     INDEX('Inputs_Metric 31'!$U$6:$U$141,MATCH($J1260,'Inputs_Metric 31'!$S$6:$S$141,0))="",     INDEX('Inputs_Metric 31'!$U$6:$U$141,MATCH($J1260,'Inputs_Metric 31'!$S$6:$S$141,0))="CDL_Rev"  ),     "No Mapped Crop",INDEX('Inputs_Metric 31'!$U$6:$U$141,MATCH($J1260,'Inputs_Metric 31'!$S$6:$S$141,0))))</f>
        <v>No Data</v>
      </c>
      <c r="O1260" s="102" t="e">
        <f>IF(N1260="No Mapped Crop","",'Inputs_Metric 31'!$H$43*INDEX('Inputs_Metric 31'!$D$6:$D$109,MATCH(CONCATENATE(N1260,H1260),'Inputs_Metric 31'!$E$6:$E$109,0)))</f>
        <v>#N/A</v>
      </c>
      <c r="P1260" s="175" t="e">
        <f>IF(M1260="No Mapped Crop","",INDEX('Inputs_Metric 31'!$M$7:$O$26,MATCH(M1260,'Inputs_Metric 31'!$G$7:$G$26,0),MATCH('Inputs_Metric 31'!$H$44,'Inputs_Metric 31'!$M$6:$O$6,0)))</f>
        <v>#N/A</v>
      </c>
      <c r="Q1260" s="184" t="e">
        <f t="shared" si="64"/>
        <v>#N/A</v>
      </c>
      <c r="R1260" s="184" t="e">
        <f t="shared" si="65"/>
        <v>#N/A</v>
      </c>
    </row>
    <row r="1261" spans="3:18" x14ac:dyDescent="0.25">
      <c r="C1261">
        <f t="shared" si="63"/>
        <v>10</v>
      </c>
      <c r="D1261">
        <f>COUNTIF($F$4:F1261,F1261)</f>
        <v>1076</v>
      </c>
      <c r="E1261" s="40">
        <f>'Agricultural Data'!C1261</f>
        <v>0</v>
      </c>
      <c r="F1261" s="40">
        <f>'Agricultural Data'!D1261</f>
        <v>0</v>
      </c>
      <c r="G1261" s="40">
        <f>'Agricultural Data'!E1261</f>
        <v>0</v>
      </c>
      <c r="H1261" s="38">
        <f>'Agricultural Data'!F1261</f>
        <v>0</v>
      </c>
      <c r="I1261" s="38">
        <f>'Agricultural Data'!G1261</f>
        <v>0</v>
      </c>
      <c r="J1261" s="38">
        <f>'Agricultural Data'!H1261</f>
        <v>0</v>
      </c>
      <c r="K1261" s="118">
        <f>'Agricultural Data'!I1261</f>
        <v>0</v>
      </c>
      <c r="L1261" s="121">
        <f>'Agricultural Data'!J1261</f>
        <v>0</v>
      </c>
      <c r="M1261" s="120" t="str">
        <f>IF(J1261=0,"No Data",
IF(     OR(   INDEX('Inputs_Metric 31'!$T$6:$T$141,  MATCH($J1261,'Inputs_Metric 31'!$S$6:$S$141,0))  =  "",     INDEX('Inputs_Metric 31'!$T$6:$T$141,MATCH($J1261,'Inputs_Metric 31'!$S$6:$S$141,0))="CDL_Rev"),                 "No Mapped Crop",                  INDEX('Inputs_Metric 31'!$T$6:$T$141,MATCH($J1261,'Inputs_Metric 31'!$S$6:$S$141,0)   )   )
       )</f>
        <v>No Data</v>
      </c>
      <c r="N1261" s="120" t="str">
        <f>IF(J1261=0,"No Data",
IF(   OR(     INDEX('Inputs_Metric 31'!$U$6:$U$141,MATCH($J1261,'Inputs_Metric 31'!$S$6:$S$141,0))="",     INDEX('Inputs_Metric 31'!$U$6:$U$141,MATCH($J1261,'Inputs_Metric 31'!$S$6:$S$141,0))="CDL_Rev"  ),     "No Mapped Crop",INDEX('Inputs_Metric 31'!$U$6:$U$141,MATCH($J1261,'Inputs_Metric 31'!$S$6:$S$141,0))))</f>
        <v>No Data</v>
      </c>
      <c r="O1261" s="102" t="e">
        <f>IF(N1261="No Mapped Crop","",'Inputs_Metric 31'!$H$43*INDEX('Inputs_Metric 31'!$D$6:$D$109,MATCH(CONCATENATE(N1261,H1261),'Inputs_Metric 31'!$E$6:$E$109,0)))</f>
        <v>#N/A</v>
      </c>
      <c r="P1261" s="175" t="e">
        <f>IF(M1261="No Mapped Crop","",INDEX('Inputs_Metric 31'!$M$7:$O$26,MATCH(M1261,'Inputs_Metric 31'!$G$7:$G$26,0),MATCH('Inputs_Metric 31'!$H$44,'Inputs_Metric 31'!$M$6:$O$6,0)))</f>
        <v>#N/A</v>
      </c>
      <c r="Q1261" s="184" t="e">
        <f t="shared" si="64"/>
        <v>#N/A</v>
      </c>
      <c r="R1261" s="184" t="e">
        <f t="shared" si="65"/>
        <v>#N/A</v>
      </c>
    </row>
    <row r="1262" spans="3:18" x14ac:dyDescent="0.25">
      <c r="C1262">
        <f t="shared" si="63"/>
        <v>10</v>
      </c>
      <c r="D1262">
        <f>COUNTIF($F$4:F1262,F1262)</f>
        <v>1077</v>
      </c>
      <c r="E1262" s="40">
        <f>'Agricultural Data'!C1262</f>
        <v>0</v>
      </c>
      <c r="F1262" s="40">
        <f>'Agricultural Data'!D1262</f>
        <v>0</v>
      </c>
      <c r="G1262" s="40">
        <f>'Agricultural Data'!E1262</f>
        <v>0</v>
      </c>
      <c r="H1262" s="38">
        <f>'Agricultural Data'!F1262</f>
        <v>0</v>
      </c>
      <c r="I1262" s="38">
        <f>'Agricultural Data'!G1262</f>
        <v>0</v>
      </c>
      <c r="J1262" s="38">
        <f>'Agricultural Data'!H1262</f>
        <v>0</v>
      </c>
      <c r="K1262" s="118">
        <f>'Agricultural Data'!I1262</f>
        <v>0</v>
      </c>
      <c r="L1262" s="121">
        <f>'Agricultural Data'!J1262</f>
        <v>0</v>
      </c>
      <c r="M1262" s="120" t="str">
        <f>IF(J1262=0,"No Data",
IF(     OR(   INDEX('Inputs_Metric 31'!$T$6:$T$141,  MATCH($J1262,'Inputs_Metric 31'!$S$6:$S$141,0))  =  "",     INDEX('Inputs_Metric 31'!$T$6:$T$141,MATCH($J1262,'Inputs_Metric 31'!$S$6:$S$141,0))="CDL_Rev"),                 "No Mapped Crop",                  INDEX('Inputs_Metric 31'!$T$6:$T$141,MATCH($J1262,'Inputs_Metric 31'!$S$6:$S$141,0)   )   )
       )</f>
        <v>No Data</v>
      </c>
      <c r="N1262" s="120" t="str">
        <f>IF(J1262=0,"No Data",
IF(   OR(     INDEX('Inputs_Metric 31'!$U$6:$U$141,MATCH($J1262,'Inputs_Metric 31'!$S$6:$S$141,0))="",     INDEX('Inputs_Metric 31'!$U$6:$U$141,MATCH($J1262,'Inputs_Metric 31'!$S$6:$S$141,0))="CDL_Rev"  ),     "No Mapped Crop",INDEX('Inputs_Metric 31'!$U$6:$U$141,MATCH($J1262,'Inputs_Metric 31'!$S$6:$S$141,0))))</f>
        <v>No Data</v>
      </c>
      <c r="O1262" s="102" t="e">
        <f>IF(N1262="No Mapped Crop","",'Inputs_Metric 31'!$H$43*INDEX('Inputs_Metric 31'!$D$6:$D$109,MATCH(CONCATENATE(N1262,H1262),'Inputs_Metric 31'!$E$6:$E$109,0)))</f>
        <v>#N/A</v>
      </c>
      <c r="P1262" s="175" t="e">
        <f>IF(M1262="No Mapped Crop","",INDEX('Inputs_Metric 31'!$M$7:$O$26,MATCH(M1262,'Inputs_Metric 31'!$G$7:$G$26,0),MATCH('Inputs_Metric 31'!$H$44,'Inputs_Metric 31'!$M$6:$O$6,0)))</f>
        <v>#N/A</v>
      </c>
      <c r="Q1262" s="184" t="e">
        <f t="shared" si="64"/>
        <v>#N/A</v>
      </c>
      <c r="R1262" s="184" t="e">
        <f t="shared" si="65"/>
        <v>#N/A</v>
      </c>
    </row>
    <row r="1263" spans="3:18" x14ac:dyDescent="0.25">
      <c r="C1263">
        <f t="shared" si="63"/>
        <v>10</v>
      </c>
      <c r="D1263">
        <f>COUNTIF($F$4:F1263,F1263)</f>
        <v>1078</v>
      </c>
      <c r="E1263" s="40">
        <f>'Agricultural Data'!C1263</f>
        <v>0</v>
      </c>
      <c r="F1263" s="40">
        <f>'Agricultural Data'!D1263</f>
        <v>0</v>
      </c>
      <c r="G1263" s="40">
        <f>'Agricultural Data'!E1263</f>
        <v>0</v>
      </c>
      <c r="H1263" s="38">
        <f>'Agricultural Data'!F1263</f>
        <v>0</v>
      </c>
      <c r="I1263" s="38">
        <f>'Agricultural Data'!G1263</f>
        <v>0</v>
      </c>
      <c r="J1263" s="38">
        <f>'Agricultural Data'!H1263</f>
        <v>0</v>
      </c>
      <c r="K1263" s="118">
        <f>'Agricultural Data'!I1263</f>
        <v>0</v>
      </c>
      <c r="L1263" s="121">
        <f>'Agricultural Data'!J1263</f>
        <v>0</v>
      </c>
      <c r="M1263" s="120" t="str">
        <f>IF(J1263=0,"No Data",
IF(     OR(   INDEX('Inputs_Metric 31'!$T$6:$T$141,  MATCH($J1263,'Inputs_Metric 31'!$S$6:$S$141,0))  =  "",     INDEX('Inputs_Metric 31'!$T$6:$T$141,MATCH($J1263,'Inputs_Metric 31'!$S$6:$S$141,0))="CDL_Rev"),                 "No Mapped Crop",                  INDEX('Inputs_Metric 31'!$T$6:$T$141,MATCH($J1263,'Inputs_Metric 31'!$S$6:$S$141,0)   )   )
       )</f>
        <v>No Data</v>
      </c>
      <c r="N1263" s="120" t="str">
        <f>IF(J1263=0,"No Data",
IF(   OR(     INDEX('Inputs_Metric 31'!$U$6:$U$141,MATCH($J1263,'Inputs_Metric 31'!$S$6:$S$141,0))="",     INDEX('Inputs_Metric 31'!$U$6:$U$141,MATCH($J1263,'Inputs_Metric 31'!$S$6:$S$141,0))="CDL_Rev"  ),     "No Mapped Crop",INDEX('Inputs_Metric 31'!$U$6:$U$141,MATCH($J1263,'Inputs_Metric 31'!$S$6:$S$141,0))))</f>
        <v>No Data</v>
      </c>
      <c r="O1263" s="102" t="e">
        <f>IF(N1263="No Mapped Crop","",'Inputs_Metric 31'!$H$43*INDEX('Inputs_Metric 31'!$D$6:$D$109,MATCH(CONCATENATE(N1263,H1263),'Inputs_Metric 31'!$E$6:$E$109,0)))</f>
        <v>#N/A</v>
      </c>
      <c r="P1263" s="175" t="e">
        <f>IF(M1263="No Mapped Crop","",INDEX('Inputs_Metric 31'!$M$7:$O$26,MATCH(M1263,'Inputs_Metric 31'!$G$7:$G$26,0),MATCH('Inputs_Metric 31'!$H$44,'Inputs_Metric 31'!$M$6:$O$6,0)))</f>
        <v>#N/A</v>
      </c>
      <c r="Q1263" s="184" t="e">
        <f t="shared" si="64"/>
        <v>#N/A</v>
      </c>
      <c r="R1263" s="184" t="e">
        <f t="shared" si="65"/>
        <v>#N/A</v>
      </c>
    </row>
    <row r="1264" spans="3:18" x14ac:dyDescent="0.25">
      <c r="C1264">
        <f t="shared" si="63"/>
        <v>10</v>
      </c>
      <c r="D1264">
        <f>COUNTIF($F$4:F1264,F1264)</f>
        <v>1079</v>
      </c>
      <c r="E1264" s="40">
        <f>'Agricultural Data'!C1264</f>
        <v>0</v>
      </c>
      <c r="F1264" s="40">
        <f>'Agricultural Data'!D1264</f>
        <v>0</v>
      </c>
      <c r="G1264" s="40">
        <f>'Agricultural Data'!E1264</f>
        <v>0</v>
      </c>
      <c r="H1264" s="38">
        <f>'Agricultural Data'!F1264</f>
        <v>0</v>
      </c>
      <c r="I1264" s="38">
        <f>'Agricultural Data'!G1264</f>
        <v>0</v>
      </c>
      <c r="J1264" s="38">
        <f>'Agricultural Data'!H1264</f>
        <v>0</v>
      </c>
      <c r="K1264" s="118">
        <f>'Agricultural Data'!I1264</f>
        <v>0</v>
      </c>
      <c r="L1264" s="121">
        <f>'Agricultural Data'!J1264</f>
        <v>0</v>
      </c>
      <c r="M1264" s="120" t="str">
        <f>IF(J1264=0,"No Data",
IF(     OR(   INDEX('Inputs_Metric 31'!$T$6:$T$141,  MATCH($J1264,'Inputs_Metric 31'!$S$6:$S$141,0))  =  "",     INDEX('Inputs_Metric 31'!$T$6:$T$141,MATCH($J1264,'Inputs_Metric 31'!$S$6:$S$141,0))="CDL_Rev"),                 "No Mapped Crop",                  INDEX('Inputs_Metric 31'!$T$6:$T$141,MATCH($J1264,'Inputs_Metric 31'!$S$6:$S$141,0)   )   )
       )</f>
        <v>No Data</v>
      </c>
      <c r="N1264" s="120" t="str">
        <f>IF(J1264=0,"No Data",
IF(   OR(     INDEX('Inputs_Metric 31'!$U$6:$U$141,MATCH($J1264,'Inputs_Metric 31'!$S$6:$S$141,0))="",     INDEX('Inputs_Metric 31'!$U$6:$U$141,MATCH($J1264,'Inputs_Metric 31'!$S$6:$S$141,0))="CDL_Rev"  ),     "No Mapped Crop",INDEX('Inputs_Metric 31'!$U$6:$U$141,MATCH($J1264,'Inputs_Metric 31'!$S$6:$S$141,0))))</f>
        <v>No Data</v>
      </c>
      <c r="O1264" s="102" t="e">
        <f>IF(N1264="No Mapped Crop","",'Inputs_Metric 31'!$H$43*INDEX('Inputs_Metric 31'!$D$6:$D$109,MATCH(CONCATENATE(N1264,H1264),'Inputs_Metric 31'!$E$6:$E$109,0)))</f>
        <v>#N/A</v>
      </c>
      <c r="P1264" s="175" t="e">
        <f>IF(M1264="No Mapped Crop","",INDEX('Inputs_Metric 31'!$M$7:$O$26,MATCH(M1264,'Inputs_Metric 31'!$G$7:$G$26,0),MATCH('Inputs_Metric 31'!$H$44,'Inputs_Metric 31'!$M$6:$O$6,0)))</f>
        <v>#N/A</v>
      </c>
      <c r="Q1264" s="184" t="e">
        <f t="shared" si="64"/>
        <v>#N/A</v>
      </c>
      <c r="R1264" s="184" t="e">
        <f t="shared" si="65"/>
        <v>#N/A</v>
      </c>
    </row>
    <row r="1265" spans="3:18" x14ac:dyDescent="0.25">
      <c r="C1265">
        <f t="shared" si="63"/>
        <v>10</v>
      </c>
      <c r="D1265">
        <f>COUNTIF($F$4:F1265,F1265)</f>
        <v>1080</v>
      </c>
      <c r="E1265" s="40">
        <f>'Agricultural Data'!C1265</f>
        <v>0</v>
      </c>
      <c r="F1265" s="40">
        <f>'Agricultural Data'!D1265</f>
        <v>0</v>
      </c>
      <c r="G1265" s="40">
        <f>'Agricultural Data'!E1265</f>
        <v>0</v>
      </c>
      <c r="H1265" s="38">
        <f>'Agricultural Data'!F1265</f>
        <v>0</v>
      </c>
      <c r="I1265" s="38">
        <f>'Agricultural Data'!G1265</f>
        <v>0</v>
      </c>
      <c r="J1265" s="38">
        <f>'Agricultural Data'!H1265</f>
        <v>0</v>
      </c>
      <c r="K1265" s="118">
        <f>'Agricultural Data'!I1265</f>
        <v>0</v>
      </c>
      <c r="L1265" s="121">
        <f>'Agricultural Data'!J1265</f>
        <v>0</v>
      </c>
      <c r="M1265" s="120" t="str">
        <f>IF(J1265=0,"No Data",
IF(     OR(   INDEX('Inputs_Metric 31'!$T$6:$T$141,  MATCH($J1265,'Inputs_Metric 31'!$S$6:$S$141,0))  =  "",     INDEX('Inputs_Metric 31'!$T$6:$T$141,MATCH($J1265,'Inputs_Metric 31'!$S$6:$S$141,0))="CDL_Rev"),                 "No Mapped Crop",                  INDEX('Inputs_Metric 31'!$T$6:$T$141,MATCH($J1265,'Inputs_Metric 31'!$S$6:$S$141,0)   )   )
       )</f>
        <v>No Data</v>
      </c>
      <c r="N1265" s="120" t="str">
        <f>IF(J1265=0,"No Data",
IF(   OR(     INDEX('Inputs_Metric 31'!$U$6:$U$141,MATCH($J1265,'Inputs_Metric 31'!$S$6:$S$141,0))="",     INDEX('Inputs_Metric 31'!$U$6:$U$141,MATCH($J1265,'Inputs_Metric 31'!$S$6:$S$141,0))="CDL_Rev"  ),     "No Mapped Crop",INDEX('Inputs_Metric 31'!$U$6:$U$141,MATCH($J1265,'Inputs_Metric 31'!$S$6:$S$141,0))))</f>
        <v>No Data</v>
      </c>
      <c r="O1265" s="102" t="e">
        <f>IF(N1265="No Mapped Crop","",'Inputs_Metric 31'!$H$43*INDEX('Inputs_Metric 31'!$D$6:$D$109,MATCH(CONCATENATE(N1265,H1265),'Inputs_Metric 31'!$E$6:$E$109,0)))</f>
        <v>#N/A</v>
      </c>
      <c r="P1265" s="175" t="e">
        <f>IF(M1265="No Mapped Crop","",INDEX('Inputs_Metric 31'!$M$7:$O$26,MATCH(M1265,'Inputs_Metric 31'!$G$7:$G$26,0),MATCH('Inputs_Metric 31'!$H$44,'Inputs_Metric 31'!$M$6:$O$6,0)))</f>
        <v>#N/A</v>
      </c>
      <c r="Q1265" s="184" t="e">
        <f t="shared" si="64"/>
        <v>#N/A</v>
      </c>
      <c r="R1265" s="184" t="e">
        <f t="shared" si="65"/>
        <v>#N/A</v>
      </c>
    </row>
    <row r="1266" spans="3:18" x14ac:dyDescent="0.25">
      <c r="C1266">
        <f t="shared" si="63"/>
        <v>10</v>
      </c>
      <c r="D1266">
        <f>COUNTIF($F$4:F1266,F1266)</f>
        <v>1081</v>
      </c>
      <c r="E1266" s="40">
        <f>'Agricultural Data'!C1266</f>
        <v>0</v>
      </c>
      <c r="F1266" s="40">
        <f>'Agricultural Data'!D1266</f>
        <v>0</v>
      </c>
      <c r="G1266" s="40">
        <f>'Agricultural Data'!E1266</f>
        <v>0</v>
      </c>
      <c r="H1266" s="38">
        <f>'Agricultural Data'!F1266</f>
        <v>0</v>
      </c>
      <c r="I1266" s="38">
        <f>'Agricultural Data'!G1266</f>
        <v>0</v>
      </c>
      <c r="J1266" s="38">
        <f>'Agricultural Data'!H1266</f>
        <v>0</v>
      </c>
      <c r="K1266" s="118">
        <f>'Agricultural Data'!I1266</f>
        <v>0</v>
      </c>
      <c r="L1266" s="121">
        <f>'Agricultural Data'!J1266</f>
        <v>0</v>
      </c>
      <c r="M1266" s="120" t="str">
        <f>IF(J1266=0,"No Data",
IF(     OR(   INDEX('Inputs_Metric 31'!$T$6:$T$141,  MATCH($J1266,'Inputs_Metric 31'!$S$6:$S$141,0))  =  "",     INDEX('Inputs_Metric 31'!$T$6:$T$141,MATCH($J1266,'Inputs_Metric 31'!$S$6:$S$141,0))="CDL_Rev"),                 "No Mapped Crop",                  INDEX('Inputs_Metric 31'!$T$6:$T$141,MATCH($J1266,'Inputs_Metric 31'!$S$6:$S$141,0)   )   )
       )</f>
        <v>No Data</v>
      </c>
      <c r="N1266" s="120" t="str">
        <f>IF(J1266=0,"No Data",
IF(   OR(     INDEX('Inputs_Metric 31'!$U$6:$U$141,MATCH($J1266,'Inputs_Metric 31'!$S$6:$S$141,0))="",     INDEX('Inputs_Metric 31'!$U$6:$U$141,MATCH($J1266,'Inputs_Metric 31'!$S$6:$S$141,0))="CDL_Rev"  ),     "No Mapped Crop",INDEX('Inputs_Metric 31'!$U$6:$U$141,MATCH($J1266,'Inputs_Metric 31'!$S$6:$S$141,0))))</f>
        <v>No Data</v>
      </c>
      <c r="O1266" s="102" t="e">
        <f>IF(N1266="No Mapped Crop","",'Inputs_Metric 31'!$H$43*INDEX('Inputs_Metric 31'!$D$6:$D$109,MATCH(CONCATENATE(N1266,H1266),'Inputs_Metric 31'!$E$6:$E$109,0)))</f>
        <v>#N/A</v>
      </c>
      <c r="P1266" s="175" t="e">
        <f>IF(M1266="No Mapped Crop","",INDEX('Inputs_Metric 31'!$M$7:$O$26,MATCH(M1266,'Inputs_Metric 31'!$G$7:$G$26,0),MATCH('Inputs_Metric 31'!$H$44,'Inputs_Metric 31'!$M$6:$O$6,0)))</f>
        <v>#N/A</v>
      </c>
      <c r="Q1266" s="184" t="e">
        <f t="shared" si="64"/>
        <v>#N/A</v>
      </c>
      <c r="R1266" s="184" t="e">
        <f t="shared" si="65"/>
        <v>#N/A</v>
      </c>
    </row>
    <row r="1267" spans="3:18" x14ac:dyDescent="0.25">
      <c r="C1267">
        <f t="shared" si="63"/>
        <v>10</v>
      </c>
      <c r="D1267">
        <f>COUNTIF($F$4:F1267,F1267)</f>
        <v>1082</v>
      </c>
      <c r="E1267" s="40">
        <f>'Agricultural Data'!C1267</f>
        <v>0</v>
      </c>
      <c r="F1267" s="40">
        <f>'Agricultural Data'!D1267</f>
        <v>0</v>
      </c>
      <c r="G1267" s="40">
        <f>'Agricultural Data'!E1267</f>
        <v>0</v>
      </c>
      <c r="H1267" s="38">
        <f>'Agricultural Data'!F1267</f>
        <v>0</v>
      </c>
      <c r="I1267" s="38">
        <f>'Agricultural Data'!G1267</f>
        <v>0</v>
      </c>
      <c r="J1267" s="38">
        <f>'Agricultural Data'!H1267</f>
        <v>0</v>
      </c>
      <c r="K1267" s="118">
        <f>'Agricultural Data'!I1267</f>
        <v>0</v>
      </c>
      <c r="L1267" s="121">
        <f>'Agricultural Data'!J1267</f>
        <v>0</v>
      </c>
      <c r="M1267" s="120" t="str">
        <f>IF(J1267=0,"No Data",
IF(     OR(   INDEX('Inputs_Metric 31'!$T$6:$T$141,  MATCH($J1267,'Inputs_Metric 31'!$S$6:$S$141,0))  =  "",     INDEX('Inputs_Metric 31'!$T$6:$T$141,MATCH($J1267,'Inputs_Metric 31'!$S$6:$S$141,0))="CDL_Rev"),                 "No Mapped Crop",                  INDEX('Inputs_Metric 31'!$T$6:$T$141,MATCH($J1267,'Inputs_Metric 31'!$S$6:$S$141,0)   )   )
       )</f>
        <v>No Data</v>
      </c>
      <c r="N1267" s="120" t="str">
        <f>IF(J1267=0,"No Data",
IF(   OR(     INDEX('Inputs_Metric 31'!$U$6:$U$141,MATCH($J1267,'Inputs_Metric 31'!$S$6:$S$141,0))="",     INDEX('Inputs_Metric 31'!$U$6:$U$141,MATCH($J1267,'Inputs_Metric 31'!$S$6:$S$141,0))="CDL_Rev"  ),     "No Mapped Crop",INDEX('Inputs_Metric 31'!$U$6:$U$141,MATCH($J1267,'Inputs_Metric 31'!$S$6:$S$141,0))))</f>
        <v>No Data</v>
      </c>
      <c r="O1267" s="102" t="e">
        <f>IF(N1267="No Mapped Crop","",'Inputs_Metric 31'!$H$43*INDEX('Inputs_Metric 31'!$D$6:$D$109,MATCH(CONCATENATE(N1267,H1267),'Inputs_Metric 31'!$E$6:$E$109,0)))</f>
        <v>#N/A</v>
      </c>
      <c r="P1267" s="175" t="e">
        <f>IF(M1267="No Mapped Crop","",INDEX('Inputs_Metric 31'!$M$7:$O$26,MATCH(M1267,'Inputs_Metric 31'!$G$7:$G$26,0),MATCH('Inputs_Metric 31'!$H$44,'Inputs_Metric 31'!$M$6:$O$6,0)))</f>
        <v>#N/A</v>
      </c>
      <c r="Q1267" s="184" t="e">
        <f t="shared" si="64"/>
        <v>#N/A</v>
      </c>
      <c r="R1267" s="184" t="e">
        <f t="shared" si="65"/>
        <v>#N/A</v>
      </c>
    </row>
    <row r="1268" spans="3:18" x14ac:dyDescent="0.25">
      <c r="C1268">
        <f t="shared" si="63"/>
        <v>10</v>
      </c>
      <c r="D1268">
        <f>COUNTIF($F$4:F1268,F1268)</f>
        <v>1083</v>
      </c>
      <c r="E1268" s="40">
        <f>'Agricultural Data'!C1268</f>
        <v>0</v>
      </c>
      <c r="F1268" s="40">
        <f>'Agricultural Data'!D1268</f>
        <v>0</v>
      </c>
      <c r="G1268" s="40">
        <f>'Agricultural Data'!E1268</f>
        <v>0</v>
      </c>
      <c r="H1268" s="38">
        <f>'Agricultural Data'!F1268</f>
        <v>0</v>
      </c>
      <c r="I1268" s="38">
        <f>'Agricultural Data'!G1268</f>
        <v>0</v>
      </c>
      <c r="J1268" s="38">
        <f>'Agricultural Data'!H1268</f>
        <v>0</v>
      </c>
      <c r="K1268" s="118">
        <f>'Agricultural Data'!I1268</f>
        <v>0</v>
      </c>
      <c r="L1268" s="121">
        <f>'Agricultural Data'!J1268</f>
        <v>0</v>
      </c>
      <c r="M1268" s="120" t="str">
        <f>IF(J1268=0,"No Data",
IF(     OR(   INDEX('Inputs_Metric 31'!$T$6:$T$141,  MATCH($J1268,'Inputs_Metric 31'!$S$6:$S$141,0))  =  "",     INDEX('Inputs_Metric 31'!$T$6:$T$141,MATCH($J1268,'Inputs_Metric 31'!$S$6:$S$141,0))="CDL_Rev"),                 "No Mapped Crop",                  INDEX('Inputs_Metric 31'!$T$6:$T$141,MATCH($J1268,'Inputs_Metric 31'!$S$6:$S$141,0)   )   )
       )</f>
        <v>No Data</v>
      </c>
      <c r="N1268" s="120" t="str">
        <f>IF(J1268=0,"No Data",
IF(   OR(     INDEX('Inputs_Metric 31'!$U$6:$U$141,MATCH($J1268,'Inputs_Metric 31'!$S$6:$S$141,0))="",     INDEX('Inputs_Metric 31'!$U$6:$U$141,MATCH($J1268,'Inputs_Metric 31'!$S$6:$S$141,0))="CDL_Rev"  ),     "No Mapped Crop",INDEX('Inputs_Metric 31'!$U$6:$U$141,MATCH($J1268,'Inputs_Metric 31'!$S$6:$S$141,0))))</f>
        <v>No Data</v>
      </c>
      <c r="O1268" s="102" t="e">
        <f>IF(N1268="No Mapped Crop","",'Inputs_Metric 31'!$H$43*INDEX('Inputs_Metric 31'!$D$6:$D$109,MATCH(CONCATENATE(N1268,H1268),'Inputs_Metric 31'!$E$6:$E$109,0)))</f>
        <v>#N/A</v>
      </c>
      <c r="P1268" s="175" t="e">
        <f>IF(M1268="No Mapped Crop","",INDEX('Inputs_Metric 31'!$M$7:$O$26,MATCH(M1268,'Inputs_Metric 31'!$G$7:$G$26,0),MATCH('Inputs_Metric 31'!$H$44,'Inputs_Metric 31'!$M$6:$O$6,0)))</f>
        <v>#N/A</v>
      </c>
      <c r="Q1268" s="184" t="e">
        <f t="shared" si="64"/>
        <v>#N/A</v>
      </c>
      <c r="R1268" s="184" t="e">
        <f t="shared" si="65"/>
        <v>#N/A</v>
      </c>
    </row>
    <row r="1269" spans="3:18" x14ac:dyDescent="0.25">
      <c r="C1269">
        <f t="shared" si="63"/>
        <v>10</v>
      </c>
      <c r="D1269">
        <f>COUNTIF($F$4:F1269,F1269)</f>
        <v>1084</v>
      </c>
      <c r="E1269" s="40">
        <f>'Agricultural Data'!C1269</f>
        <v>0</v>
      </c>
      <c r="F1269" s="40">
        <f>'Agricultural Data'!D1269</f>
        <v>0</v>
      </c>
      <c r="G1269" s="40">
        <f>'Agricultural Data'!E1269</f>
        <v>0</v>
      </c>
      <c r="H1269" s="38">
        <f>'Agricultural Data'!F1269</f>
        <v>0</v>
      </c>
      <c r="I1269" s="38">
        <f>'Agricultural Data'!G1269</f>
        <v>0</v>
      </c>
      <c r="J1269" s="38">
        <f>'Agricultural Data'!H1269</f>
        <v>0</v>
      </c>
      <c r="K1269" s="118">
        <f>'Agricultural Data'!I1269</f>
        <v>0</v>
      </c>
      <c r="L1269" s="121">
        <f>'Agricultural Data'!J1269</f>
        <v>0</v>
      </c>
      <c r="M1269" s="120" t="str">
        <f>IF(J1269=0,"No Data",
IF(     OR(   INDEX('Inputs_Metric 31'!$T$6:$T$141,  MATCH($J1269,'Inputs_Metric 31'!$S$6:$S$141,0))  =  "",     INDEX('Inputs_Metric 31'!$T$6:$T$141,MATCH($J1269,'Inputs_Metric 31'!$S$6:$S$141,0))="CDL_Rev"),                 "No Mapped Crop",                  INDEX('Inputs_Metric 31'!$T$6:$T$141,MATCH($J1269,'Inputs_Metric 31'!$S$6:$S$141,0)   )   )
       )</f>
        <v>No Data</v>
      </c>
      <c r="N1269" s="120" t="str">
        <f>IF(J1269=0,"No Data",
IF(   OR(     INDEX('Inputs_Metric 31'!$U$6:$U$141,MATCH($J1269,'Inputs_Metric 31'!$S$6:$S$141,0))="",     INDEX('Inputs_Metric 31'!$U$6:$U$141,MATCH($J1269,'Inputs_Metric 31'!$S$6:$S$141,0))="CDL_Rev"  ),     "No Mapped Crop",INDEX('Inputs_Metric 31'!$U$6:$U$141,MATCH($J1269,'Inputs_Metric 31'!$S$6:$S$141,0))))</f>
        <v>No Data</v>
      </c>
      <c r="O1269" s="102" t="e">
        <f>IF(N1269="No Mapped Crop","",'Inputs_Metric 31'!$H$43*INDEX('Inputs_Metric 31'!$D$6:$D$109,MATCH(CONCATENATE(N1269,H1269),'Inputs_Metric 31'!$E$6:$E$109,0)))</f>
        <v>#N/A</v>
      </c>
      <c r="P1269" s="175" t="e">
        <f>IF(M1269="No Mapped Crop","",INDEX('Inputs_Metric 31'!$M$7:$O$26,MATCH(M1269,'Inputs_Metric 31'!$G$7:$G$26,0),MATCH('Inputs_Metric 31'!$H$44,'Inputs_Metric 31'!$M$6:$O$6,0)))</f>
        <v>#N/A</v>
      </c>
      <c r="Q1269" s="184" t="e">
        <f t="shared" si="64"/>
        <v>#N/A</v>
      </c>
      <c r="R1269" s="184" t="e">
        <f t="shared" si="65"/>
        <v>#N/A</v>
      </c>
    </row>
    <row r="1270" spans="3:18" x14ac:dyDescent="0.25">
      <c r="C1270">
        <f t="shared" si="63"/>
        <v>10</v>
      </c>
      <c r="D1270">
        <f>COUNTIF($F$4:F1270,F1270)</f>
        <v>1085</v>
      </c>
      <c r="E1270" s="40">
        <f>'Agricultural Data'!C1270</f>
        <v>0</v>
      </c>
      <c r="F1270" s="40">
        <f>'Agricultural Data'!D1270</f>
        <v>0</v>
      </c>
      <c r="G1270" s="40">
        <f>'Agricultural Data'!E1270</f>
        <v>0</v>
      </c>
      <c r="H1270" s="38">
        <f>'Agricultural Data'!F1270</f>
        <v>0</v>
      </c>
      <c r="I1270" s="38">
        <f>'Agricultural Data'!G1270</f>
        <v>0</v>
      </c>
      <c r="J1270" s="38">
        <f>'Agricultural Data'!H1270</f>
        <v>0</v>
      </c>
      <c r="K1270" s="118">
        <f>'Agricultural Data'!I1270</f>
        <v>0</v>
      </c>
      <c r="L1270" s="121">
        <f>'Agricultural Data'!J1270</f>
        <v>0</v>
      </c>
      <c r="M1270" s="120" t="str">
        <f>IF(J1270=0,"No Data",
IF(     OR(   INDEX('Inputs_Metric 31'!$T$6:$T$141,  MATCH($J1270,'Inputs_Metric 31'!$S$6:$S$141,0))  =  "",     INDEX('Inputs_Metric 31'!$T$6:$T$141,MATCH($J1270,'Inputs_Metric 31'!$S$6:$S$141,0))="CDL_Rev"),                 "No Mapped Crop",                  INDEX('Inputs_Metric 31'!$T$6:$T$141,MATCH($J1270,'Inputs_Metric 31'!$S$6:$S$141,0)   )   )
       )</f>
        <v>No Data</v>
      </c>
      <c r="N1270" s="120" t="str">
        <f>IF(J1270=0,"No Data",
IF(   OR(     INDEX('Inputs_Metric 31'!$U$6:$U$141,MATCH($J1270,'Inputs_Metric 31'!$S$6:$S$141,0))="",     INDEX('Inputs_Metric 31'!$U$6:$U$141,MATCH($J1270,'Inputs_Metric 31'!$S$6:$S$141,0))="CDL_Rev"  ),     "No Mapped Crop",INDEX('Inputs_Metric 31'!$U$6:$U$141,MATCH($J1270,'Inputs_Metric 31'!$S$6:$S$141,0))))</f>
        <v>No Data</v>
      </c>
      <c r="O1270" s="102" t="e">
        <f>IF(N1270="No Mapped Crop","",'Inputs_Metric 31'!$H$43*INDEX('Inputs_Metric 31'!$D$6:$D$109,MATCH(CONCATENATE(N1270,H1270),'Inputs_Metric 31'!$E$6:$E$109,0)))</f>
        <v>#N/A</v>
      </c>
      <c r="P1270" s="175" t="e">
        <f>IF(M1270="No Mapped Crop","",INDEX('Inputs_Metric 31'!$M$7:$O$26,MATCH(M1270,'Inputs_Metric 31'!$G$7:$G$26,0),MATCH('Inputs_Metric 31'!$H$44,'Inputs_Metric 31'!$M$6:$O$6,0)))</f>
        <v>#N/A</v>
      </c>
      <c r="Q1270" s="184" t="e">
        <f t="shared" si="64"/>
        <v>#N/A</v>
      </c>
      <c r="R1270" s="184" t="e">
        <f t="shared" si="65"/>
        <v>#N/A</v>
      </c>
    </row>
    <row r="1271" spans="3:18" x14ac:dyDescent="0.25">
      <c r="C1271">
        <f t="shared" si="63"/>
        <v>10</v>
      </c>
      <c r="D1271">
        <f>COUNTIF($F$4:F1271,F1271)</f>
        <v>1086</v>
      </c>
      <c r="E1271" s="40">
        <f>'Agricultural Data'!C1271</f>
        <v>0</v>
      </c>
      <c r="F1271" s="40">
        <f>'Agricultural Data'!D1271</f>
        <v>0</v>
      </c>
      <c r="G1271" s="40">
        <f>'Agricultural Data'!E1271</f>
        <v>0</v>
      </c>
      <c r="H1271" s="38">
        <f>'Agricultural Data'!F1271</f>
        <v>0</v>
      </c>
      <c r="I1271" s="38">
        <f>'Agricultural Data'!G1271</f>
        <v>0</v>
      </c>
      <c r="J1271" s="38">
        <f>'Agricultural Data'!H1271</f>
        <v>0</v>
      </c>
      <c r="K1271" s="118">
        <f>'Agricultural Data'!I1271</f>
        <v>0</v>
      </c>
      <c r="L1271" s="121">
        <f>'Agricultural Data'!J1271</f>
        <v>0</v>
      </c>
      <c r="M1271" s="120" t="str">
        <f>IF(J1271=0,"No Data",
IF(     OR(   INDEX('Inputs_Metric 31'!$T$6:$T$141,  MATCH($J1271,'Inputs_Metric 31'!$S$6:$S$141,0))  =  "",     INDEX('Inputs_Metric 31'!$T$6:$T$141,MATCH($J1271,'Inputs_Metric 31'!$S$6:$S$141,0))="CDL_Rev"),                 "No Mapped Crop",                  INDEX('Inputs_Metric 31'!$T$6:$T$141,MATCH($J1271,'Inputs_Metric 31'!$S$6:$S$141,0)   )   )
       )</f>
        <v>No Data</v>
      </c>
      <c r="N1271" s="120" t="str">
        <f>IF(J1271=0,"No Data",
IF(   OR(     INDEX('Inputs_Metric 31'!$U$6:$U$141,MATCH($J1271,'Inputs_Metric 31'!$S$6:$S$141,0))="",     INDEX('Inputs_Metric 31'!$U$6:$U$141,MATCH($J1271,'Inputs_Metric 31'!$S$6:$S$141,0))="CDL_Rev"  ),     "No Mapped Crop",INDEX('Inputs_Metric 31'!$U$6:$U$141,MATCH($J1271,'Inputs_Metric 31'!$S$6:$S$141,0))))</f>
        <v>No Data</v>
      </c>
      <c r="O1271" s="102" t="e">
        <f>IF(N1271="No Mapped Crop","",'Inputs_Metric 31'!$H$43*INDEX('Inputs_Metric 31'!$D$6:$D$109,MATCH(CONCATENATE(N1271,H1271),'Inputs_Metric 31'!$E$6:$E$109,0)))</f>
        <v>#N/A</v>
      </c>
      <c r="P1271" s="175" t="e">
        <f>IF(M1271="No Mapped Crop","",INDEX('Inputs_Metric 31'!$M$7:$O$26,MATCH(M1271,'Inputs_Metric 31'!$G$7:$G$26,0),MATCH('Inputs_Metric 31'!$H$44,'Inputs_Metric 31'!$M$6:$O$6,0)))</f>
        <v>#N/A</v>
      </c>
      <c r="Q1271" s="184" t="e">
        <f t="shared" si="64"/>
        <v>#N/A</v>
      </c>
      <c r="R1271" s="184" t="e">
        <f t="shared" si="65"/>
        <v>#N/A</v>
      </c>
    </row>
    <row r="1272" spans="3:18" x14ac:dyDescent="0.25">
      <c r="C1272">
        <f t="shared" si="63"/>
        <v>10</v>
      </c>
      <c r="D1272">
        <f>COUNTIF($F$4:F1272,F1272)</f>
        <v>1087</v>
      </c>
      <c r="E1272" s="40">
        <f>'Agricultural Data'!C1272</f>
        <v>0</v>
      </c>
      <c r="F1272" s="40">
        <f>'Agricultural Data'!D1272</f>
        <v>0</v>
      </c>
      <c r="G1272" s="40">
        <f>'Agricultural Data'!E1272</f>
        <v>0</v>
      </c>
      <c r="H1272" s="38">
        <f>'Agricultural Data'!F1272</f>
        <v>0</v>
      </c>
      <c r="I1272" s="38">
        <f>'Agricultural Data'!G1272</f>
        <v>0</v>
      </c>
      <c r="J1272" s="38">
        <f>'Agricultural Data'!H1272</f>
        <v>0</v>
      </c>
      <c r="K1272" s="118">
        <f>'Agricultural Data'!I1272</f>
        <v>0</v>
      </c>
      <c r="L1272" s="121">
        <f>'Agricultural Data'!J1272</f>
        <v>0</v>
      </c>
      <c r="M1272" s="120" t="str">
        <f>IF(J1272=0,"No Data",
IF(     OR(   INDEX('Inputs_Metric 31'!$T$6:$T$141,  MATCH($J1272,'Inputs_Metric 31'!$S$6:$S$141,0))  =  "",     INDEX('Inputs_Metric 31'!$T$6:$T$141,MATCH($J1272,'Inputs_Metric 31'!$S$6:$S$141,0))="CDL_Rev"),                 "No Mapped Crop",                  INDEX('Inputs_Metric 31'!$T$6:$T$141,MATCH($J1272,'Inputs_Metric 31'!$S$6:$S$141,0)   )   )
       )</f>
        <v>No Data</v>
      </c>
      <c r="N1272" s="120" t="str">
        <f>IF(J1272=0,"No Data",
IF(   OR(     INDEX('Inputs_Metric 31'!$U$6:$U$141,MATCH($J1272,'Inputs_Metric 31'!$S$6:$S$141,0))="",     INDEX('Inputs_Metric 31'!$U$6:$U$141,MATCH($J1272,'Inputs_Metric 31'!$S$6:$S$141,0))="CDL_Rev"  ),     "No Mapped Crop",INDEX('Inputs_Metric 31'!$U$6:$U$141,MATCH($J1272,'Inputs_Metric 31'!$S$6:$S$141,0))))</f>
        <v>No Data</v>
      </c>
      <c r="O1272" s="102" t="e">
        <f>IF(N1272="No Mapped Crop","",'Inputs_Metric 31'!$H$43*INDEX('Inputs_Metric 31'!$D$6:$D$109,MATCH(CONCATENATE(N1272,H1272),'Inputs_Metric 31'!$E$6:$E$109,0)))</f>
        <v>#N/A</v>
      </c>
      <c r="P1272" s="175" t="e">
        <f>IF(M1272="No Mapped Crop","",INDEX('Inputs_Metric 31'!$M$7:$O$26,MATCH(M1272,'Inputs_Metric 31'!$G$7:$G$26,0),MATCH('Inputs_Metric 31'!$H$44,'Inputs_Metric 31'!$M$6:$O$6,0)))</f>
        <v>#N/A</v>
      </c>
      <c r="Q1272" s="184" t="e">
        <f t="shared" si="64"/>
        <v>#N/A</v>
      </c>
      <c r="R1272" s="184" t="e">
        <f t="shared" si="65"/>
        <v>#N/A</v>
      </c>
    </row>
    <row r="1273" spans="3:18" x14ac:dyDescent="0.25">
      <c r="C1273">
        <f t="shared" si="63"/>
        <v>10</v>
      </c>
      <c r="D1273">
        <f>COUNTIF($F$4:F1273,F1273)</f>
        <v>1088</v>
      </c>
      <c r="E1273" s="40">
        <f>'Agricultural Data'!C1273</f>
        <v>0</v>
      </c>
      <c r="F1273" s="40">
        <f>'Agricultural Data'!D1273</f>
        <v>0</v>
      </c>
      <c r="G1273" s="40">
        <f>'Agricultural Data'!E1273</f>
        <v>0</v>
      </c>
      <c r="H1273" s="38">
        <f>'Agricultural Data'!F1273</f>
        <v>0</v>
      </c>
      <c r="I1273" s="38">
        <f>'Agricultural Data'!G1273</f>
        <v>0</v>
      </c>
      <c r="J1273" s="38">
        <f>'Agricultural Data'!H1273</f>
        <v>0</v>
      </c>
      <c r="K1273" s="118">
        <f>'Agricultural Data'!I1273</f>
        <v>0</v>
      </c>
      <c r="L1273" s="121">
        <f>'Agricultural Data'!J1273</f>
        <v>0</v>
      </c>
      <c r="M1273" s="120" t="str">
        <f>IF(J1273=0,"No Data",
IF(     OR(   INDEX('Inputs_Metric 31'!$T$6:$T$141,  MATCH($J1273,'Inputs_Metric 31'!$S$6:$S$141,0))  =  "",     INDEX('Inputs_Metric 31'!$T$6:$T$141,MATCH($J1273,'Inputs_Metric 31'!$S$6:$S$141,0))="CDL_Rev"),                 "No Mapped Crop",                  INDEX('Inputs_Metric 31'!$T$6:$T$141,MATCH($J1273,'Inputs_Metric 31'!$S$6:$S$141,0)   )   )
       )</f>
        <v>No Data</v>
      </c>
      <c r="N1273" s="120" t="str">
        <f>IF(J1273=0,"No Data",
IF(   OR(     INDEX('Inputs_Metric 31'!$U$6:$U$141,MATCH($J1273,'Inputs_Metric 31'!$S$6:$S$141,0))="",     INDEX('Inputs_Metric 31'!$U$6:$U$141,MATCH($J1273,'Inputs_Metric 31'!$S$6:$S$141,0))="CDL_Rev"  ),     "No Mapped Crop",INDEX('Inputs_Metric 31'!$U$6:$U$141,MATCH($J1273,'Inputs_Metric 31'!$S$6:$S$141,0))))</f>
        <v>No Data</v>
      </c>
      <c r="O1273" s="102" t="e">
        <f>IF(N1273="No Mapped Crop","",'Inputs_Metric 31'!$H$43*INDEX('Inputs_Metric 31'!$D$6:$D$109,MATCH(CONCATENATE(N1273,H1273),'Inputs_Metric 31'!$E$6:$E$109,0)))</f>
        <v>#N/A</v>
      </c>
      <c r="P1273" s="175" t="e">
        <f>IF(M1273="No Mapped Crop","",INDEX('Inputs_Metric 31'!$M$7:$O$26,MATCH(M1273,'Inputs_Metric 31'!$G$7:$G$26,0),MATCH('Inputs_Metric 31'!$H$44,'Inputs_Metric 31'!$M$6:$O$6,0)))</f>
        <v>#N/A</v>
      </c>
      <c r="Q1273" s="184" t="e">
        <f t="shared" si="64"/>
        <v>#N/A</v>
      </c>
      <c r="R1273" s="184" t="e">
        <f t="shared" si="65"/>
        <v>#N/A</v>
      </c>
    </row>
    <row r="1274" spans="3:18" x14ac:dyDescent="0.25">
      <c r="C1274">
        <f t="shared" si="63"/>
        <v>10</v>
      </c>
      <c r="D1274">
        <f>COUNTIF($F$4:F1274,F1274)</f>
        <v>1089</v>
      </c>
      <c r="E1274" s="40">
        <f>'Agricultural Data'!C1274</f>
        <v>0</v>
      </c>
      <c r="F1274" s="40">
        <f>'Agricultural Data'!D1274</f>
        <v>0</v>
      </c>
      <c r="G1274" s="40">
        <f>'Agricultural Data'!E1274</f>
        <v>0</v>
      </c>
      <c r="H1274" s="38">
        <f>'Agricultural Data'!F1274</f>
        <v>0</v>
      </c>
      <c r="I1274" s="38">
        <f>'Agricultural Data'!G1274</f>
        <v>0</v>
      </c>
      <c r="J1274" s="38">
        <f>'Agricultural Data'!H1274</f>
        <v>0</v>
      </c>
      <c r="K1274" s="118">
        <f>'Agricultural Data'!I1274</f>
        <v>0</v>
      </c>
      <c r="L1274" s="121">
        <f>'Agricultural Data'!J1274</f>
        <v>0</v>
      </c>
      <c r="M1274" s="120" t="str">
        <f>IF(J1274=0,"No Data",
IF(     OR(   INDEX('Inputs_Metric 31'!$T$6:$T$141,  MATCH($J1274,'Inputs_Metric 31'!$S$6:$S$141,0))  =  "",     INDEX('Inputs_Metric 31'!$T$6:$T$141,MATCH($J1274,'Inputs_Metric 31'!$S$6:$S$141,0))="CDL_Rev"),                 "No Mapped Crop",                  INDEX('Inputs_Metric 31'!$T$6:$T$141,MATCH($J1274,'Inputs_Metric 31'!$S$6:$S$141,0)   )   )
       )</f>
        <v>No Data</v>
      </c>
      <c r="N1274" s="120" t="str">
        <f>IF(J1274=0,"No Data",
IF(   OR(     INDEX('Inputs_Metric 31'!$U$6:$U$141,MATCH($J1274,'Inputs_Metric 31'!$S$6:$S$141,0))="",     INDEX('Inputs_Metric 31'!$U$6:$U$141,MATCH($J1274,'Inputs_Metric 31'!$S$6:$S$141,0))="CDL_Rev"  ),     "No Mapped Crop",INDEX('Inputs_Metric 31'!$U$6:$U$141,MATCH($J1274,'Inputs_Metric 31'!$S$6:$S$141,0))))</f>
        <v>No Data</v>
      </c>
      <c r="O1274" s="102" t="e">
        <f>IF(N1274="No Mapped Crop","",'Inputs_Metric 31'!$H$43*INDEX('Inputs_Metric 31'!$D$6:$D$109,MATCH(CONCATENATE(N1274,H1274),'Inputs_Metric 31'!$E$6:$E$109,0)))</f>
        <v>#N/A</v>
      </c>
      <c r="P1274" s="175" t="e">
        <f>IF(M1274="No Mapped Crop","",INDEX('Inputs_Metric 31'!$M$7:$O$26,MATCH(M1274,'Inputs_Metric 31'!$G$7:$G$26,0),MATCH('Inputs_Metric 31'!$H$44,'Inputs_Metric 31'!$M$6:$O$6,0)))</f>
        <v>#N/A</v>
      </c>
      <c r="Q1274" s="184" t="e">
        <f t="shared" si="64"/>
        <v>#N/A</v>
      </c>
      <c r="R1274" s="184" t="e">
        <f t="shared" si="65"/>
        <v>#N/A</v>
      </c>
    </row>
    <row r="1275" spans="3:18" x14ac:dyDescent="0.25">
      <c r="C1275">
        <f t="shared" si="63"/>
        <v>10</v>
      </c>
      <c r="D1275">
        <f>COUNTIF($F$4:F1275,F1275)</f>
        <v>1090</v>
      </c>
      <c r="E1275" s="40">
        <f>'Agricultural Data'!C1275</f>
        <v>0</v>
      </c>
      <c r="F1275" s="40">
        <f>'Agricultural Data'!D1275</f>
        <v>0</v>
      </c>
      <c r="G1275" s="40">
        <f>'Agricultural Data'!E1275</f>
        <v>0</v>
      </c>
      <c r="H1275" s="38">
        <f>'Agricultural Data'!F1275</f>
        <v>0</v>
      </c>
      <c r="I1275" s="38">
        <f>'Agricultural Data'!G1275</f>
        <v>0</v>
      </c>
      <c r="J1275" s="38">
        <f>'Agricultural Data'!H1275</f>
        <v>0</v>
      </c>
      <c r="K1275" s="118">
        <f>'Agricultural Data'!I1275</f>
        <v>0</v>
      </c>
      <c r="L1275" s="121">
        <f>'Agricultural Data'!J1275</f>
        <v>0</v>
      </c>
      <c r="M1275" s="120" t="str">
        <f>IF(J1275=0,"No Data",
IF(     OR(   INDEX('Inputs_Metric 31'!$T$6:$T$141,  MATCH($J1275,'Inputs_Metric 31'!$S$6:$S$141,0))  =  "",     INDEX('Inputs_Metric 31'!$T$6:$T$141,MATCH($J1275,'Inputs_Metric 31'!$S$6:$S$141,0))="CDL_Rev"),                 "No Mapped Crop",                  INDEX('Inputs_Metric 31'!$T$6:$T$141,MATCH($J1275,'Inputs_Metric 31'!$S$6:$S$141,0)   )   )
       )</f>
        <v>No Data</v>
      </c>
      <c r="N1275" s="120" t="str">
        <f>IF(J1275=0,"No Data",
IF(   OR(     INDEX('Inputs_Metric 31'!$U$6:$U$141,MATCH($J1275,'Inputs_Metric 31'!$S$6:$S$141,0))="",     INDEX('Inputs_Metric 31'!$U$6:$U$141,MATCH($J1275,'Inputs_Metric 31'!$S$6:$S$141,0))="CDL_Rev"  ),     "No Mapped Crop",INDEX('Inputs_Metric 31'!$U$6:$U$141,MATCH($J1275,'Inputs_Metric 31'!$S$6:$S$141,0))))</f>
        <v>No Data</v>
      </c>
      <c r="O1275" s="102" t="e">
        <f>IF(N1275="No Mapped Crop","",'Inputs_Metric 31'!$H$43*INDEX('Inputs_Metric 31'!$D$6:$D$109,MATCH(CONCATENATE(N1275,H1275),'Inputs_Metric 31'!$E$6:$E$109,0)))</f>
        <v>#N/A</v>
      </c>
      <c r="P1275" s="175" t="e">
        <f>IF(M1275="No Mapped Crop","",INDEX('Inputs_Metric 31'!$M$7:$O$26,MATCH(M1275,'Inputs_Metric 31'!$G$7:$G$26,0),MATCH('Inputs_Metric 31'!$H$44,'Inputs_Metric 31'!$M$6:$O$6,0)))</f>
        <v>#N/A</v>
      </c>
      <c r="Q1275" s="184" t="e">
        <f t="shared" si="64"/>
        <v>#N/A</v>
      </c>
      <c r="R1275" s="184" t="e">
        <f t="shared" si="65"/>
        <v>#N/A</v>
      </c>
    </row>
    <row r="1276" spans="3:18" x14ac:dyDescent="0.25">
      <c r="C1276">
        <f t="shared" si="63"/>
        <v>10</v>
      </c>
      <c r="D1276">
        <f>COUNTIF($F$4:F1276,F1276)</f>
        <v>1091</v>
      </c>
      <c r="E1276" s="40">
        <f>'Agricultural Data'!C1276</f>
        <v>0</v>
      </c>
      <c r="F1276" s="40">
        <f>'Agricultural Data'!D1276</f>
        <v>0</v>
      </c>
      <c r="G1276" s="40">
        <f>'Agricultural Data'!E1276</f>
        <v>0</v>
      </c>
      <c r="H1276" s="38">
        <f>'Agricultural Data'!F1276</f>
        <v>0</v>
      </c>
      <c r="I1276" s="38">
        <f>'Agricultural Data'!G1276</f>
        <v>0</v>
      </c>
      <c r="J1276" s="38">
        <f>'Agricultural Data'!H1276</f>
        <v>0</v>
      </c>
      <c r="K1276" s="118">
        <f>'Agricultural Data'!I1276</f>
        <v>0</v>
      </c>
      <c r="L1276" s="121">
        <f>'Agricultural Data'!J1276</f>
        <v>0</v>
      </c>
      <c r="M1276" s="120" t="str">
        <f>IF(J1276=0,"No Data",
IF(     OR(   INDEX('Inputs_Metric 31'!$T$6:$T$141,  MATCH($J1276,'Inputs_Metric 31'!$S$6:$S$141,0))  =  "",     INDEX('Inputs_Metric 31'!$T$6:$T$141,MATCH($J1276,'Inputs_Metric 31'!$S$6:$S$141,0))="CDL_Rev"),                 "No Mapped Crop",                  INDEX('Inputs_Metric 31'!$T$6:$T$141,MATCH($J1276,'Inputs_Metric 31'!$S$6:$S$141,0)   )   )
       )</f>
        <v>No Data</v>
      </c>
      <c r="N1276" s="120" t="str">
        <f>IF(J1276=0,"No Data",
IF(   OR(     INDEX('Inputs_Metric 31'!$U$6:$U$141,MATCH($J1276,'Inputs_Metric 31'!$S$6:$S$141,0))="",     INDEX('Inputs_Metric 31'!$U$6:$U$141,MATCH($J1276,'Inputs_Metric 31'!$S$6:$S$141,0))="CDL_Rev"  ),     "No Mapped Crop",INDEX('Inputs_Metric 31'!$U$6:$U$141,MATCH($J1276,'Inputs_Metric 31'!$S$6:$S$141,0))))</f>
        <v>No Data</v>
      </c>
      <c r="O1276" s="102" t="e">
        <f>IF(N1276="No Mapped Crop","",'Inputs_Metric 31'!$H$43*INDEX('Inputs_Metric 31'!$D$6:$D$109,MATCH(CONCATENATE(N1276,H1276),'Inputs_Metric 31'!$E$6:$E$109,0)))</f>
        <v>#N/A</v>
      </c>
      <c r="P1276" s="175" t="e">
        <f>IF(M1276="No Mapped Crop","",INDEX('Inputs_Metric 31'!$M$7:$O$26,MATCH(M1276,'Inputs_Metric 31'!$G$7:$G$26,0),MATCH('Inputs_Metric 31'!$H$44,'Inputs_Metric 31'!$M$6:$O$6,0)))</f>
        <v>#N/A</v>
      </c>
      <c r="Q1276" s="184" t="e">
        <f t="shared" si="64"/>
        <v>#N/A</v>
      </c>
      <c r="R1276" s="184" t="e">
        <f t="shared" si="65"/>
        <v>#N/A</v>
      </c>
    </row>
    <row r="1277" spans="3:18" x14ac:dyDescent="0.25">
      <c r="C1277">
        <f t="shared" si="63"/>
        <v>10</v>
      </c>
      <c r="D1277">
        <f>COUNTIF($F$4:F1277,F1277)</f>
        <v>1092</v>
      </c>
      <c r="E1277" s="40">
        <f>'Agricultural Data'!C1277</f>
        <v>0</v>
      </c>
      <c r="F1277" s="40">
        <f>'Agricultural Data'!D1277</f>
        <v>0</v>
      </c>
      <c r="G1277" s="40">
        <f>'Agricultural Data'!E1277</f>
        <v>0</v>
      </c>
      <c r="H1277" s="38">
        <f>'Agricultural Data'!F1277</f>
        <v>0</v>
      </c>
      <c r="I1277" s="38">
        <f>'Agricultural Data'!G1277</f>
        <v>0</v>
      </c>
      <c r="J1277" s="38">
        <f>'Agricultural Data'!H1277</f>
        <v>0</v>
      </c>
      <c r="K1277" s="118">
        <f>'Agricultural Data'!I1277</f>
        <v>0</v>
      </c>
      <c r="L1277" s="121">
        <f>'Agricultural Data'!J1277</f>
        <v>0</v>
      </c>
      <c r="M1277" s="120" t="str">
        <f>IF(J1277=0,"No Data",
IF(     OR(   INDEX('Inputs_Metric 31'!$T$6:$T$141,  MATCH($J1277,'Inputs_Metric 31'!$S$6:$S$141,0))  =  "",     INDEX('Inputs_Metric 31'!$T$6:$T$141,MATCH($J1277,'Inputs_Metric 31'!$S$6:$S$141,0))="CDL_Rev"),                 "No Mapped Crop",                  INDEX('Inputs_Metric 31'!$T$6:$T$141,MATCH($J1277,'Inputs_Metric 31'!$S$6:$S$141,0)   )   )
       )</f>
        <v>No Data</v>
      </c>
      <c r="N1277" s="120" t="str">
        <f>IF(J1277=0,"No Data",
IF(   OR(     INDEX('Inputs_Metric 31'!$U$6:$U$141,MATCH($J1277,'Inputs_Metric 31'!$S$6:$S$141,0))="",     INDEX('Inputs_Metric 31'!$U$6:$U$141,MATCH($J1277,'Inputs_Metric 31'!$S$6:$S$141,0))="CDL_Rev"  ),     "No Mapped Crop",INDEX('Inputs_Metric 31'!$U$6:$U$141,MATCH($J1277,'Inputs_Metric 31'!$S$6:$S$141,0))))</f>
        <v>No Data</v>
      </c>
      <c r="O1277" s="102" t="e">
        <f>IF(N1277="No Mapped Crop","",'Inputs_Metric 31'!$H$43*INDEX('Inputs_Metric 31'!$D$6:$D$109,MATCH(CONCATENATE(N1277,H1277),'Inputs_Metric 31'!$E$6:$E$109,0)))</f>
        <v>#N/A</v>
      </c>
      <c r="P1277" s="175" t="e">
        <f>IF(M1277="No Mapped Crop","",INDEX('Inputs_Metric 31'!$M$7:$O$26,MATCH(M1277,'Inputs_Metric 31'!$G$7:$G$26,0),MATCH('Inputs_Metric 31'!$H$44,'Inputs_Metric 31'!$M$6:$O$6,0)))</f>
        <v>#N/A</v>
      </c>
      <c r="Q1277" s="184" t="e">
        <f t="shared" si="64"/>
        <v>#N/A</v>
      </c>
      <c r="R1277" s="184" t="e">
        <f t="shared" si="65"/>
        <v>#N/A</v>
      </c>
    </row>
    <row r="1278" spans="3:18" x14ac:dyDescent="0.25">
      <c r="C1278">
        <f t="shared" si="63"/>
        <v>10</v>
      </c>
      <c r="D1278">
        <f>COUNTIF($F$4:F1278,F1278)</f>
        <v>1093</v>
      </c>
      <c r="E1278" s="40">
        <f>'Agricultural Data'!C1278</f>
        <v>0</v>
      </c>
      <c r="F1278" s="40">
        <f>'Agricultural Data'!D1278</f>
        <v>0</v>
      </c>
      <c r="G1278" s="40">
        <f>'Agricultural Data'!E1278</f>
        <v>0</v>
      </c>
      <c r="H1278" s="38">
        <f>'Agricultural Data'!F1278</f>
        <v>0</v>
      </c>
      <c r="I1278" s="38">
        <f>'Agricultural Data'!G1278</f>
        <v>0</v>
      </c>
      <c r="J1278" s="38">
        <f>'Agricultural Data'!H1278</f>
        <v>0</v>
      </c>
      <c r="K1278" s="118">
        <f>'Agricultural Data'!I1278</f>
        <v>0</v>
      </c>
      <c r="L1278" s="121">
        <f>'Agricultural Data'!J1278</f>
        <v>0</v>
      </c>
      <c r="M1278" s="120" t="str">
        <f>IF(J1278=0,"No Data",
IF(     OR(   INDEX('Inputs_Metric 31'!$T$6:$T$141,  MATCH($J1278,'Inputs_Metric 31'!$S$6:$S$141,0))  =  "",     INDEX('Inputs_Metric 31'!$T$6:$T$141,MATCH($J1278,'Inputs_Metric 31'!$S$6:$S$141,0))="CDL_Rev"),                 "No Mapped Crop",                  INDEX('Inputs_Metric 31'!$T$6:$T$141,MATCH($J1278,'Inputs_Metric 31'!$S$6:$S$141,0)   )   )
       )</f>
        <v>No Data</v>
      </c>
      <c r="N1278" s="120" t="str">
        <f>IF(J1278=0,"No Data",
IF(   OR(     INDEX('Inputs_Metric 31'!$U$6:$U$141,MATCH($J1278,'Inputs_Metric 31'!$S$6:$S$141,0))="",     INDEX('Inputs_Metric 31'!$U$6:$U$141,MATCH($J1278,'Inputs_Metric 31'!$S$6:$S$141,0))="CDL_Rev"  ),     "No Mapped Crop",INDEX('Inputs_Metric 31'!$U$6:$U$141,MATCH($J1278,'Inputs_Metric 31'!$S$6:$S$141,0))))</f>
        <v>No Data</v>
      </c>
      <c r="O1278" s="102" t="e">
        <f>IF(N1278="No Mapped Crop","",'Inputs_Metric 31'!$H$43*INDEX('Inputs_Metric 31'!$D$6:$D$109,MATCH(CONCATENATE(N1278,H1278),'Inputs_Metric 31'!$E$6:$E$109,0)))</f>
        <v>#N/A</v>
      </c>
      <c r="P1278" s="175" t="e">
        <f>IF(M1278="No Mapped Crop","",INDEX('Inputs_Metric 31'!$M$7:$O$26,MATCH(M1278,'Inputs_Metric 31'!$G$7:$G$26,0),MATCH('Inputs_Metric 31'!$H$44,'Inputs_Metric 31'!$M$6:$O$6,0)))</f>
        <v>#N/A</v>
      </c>
      <c r="Q1278" s="184" t="e">
        <f t="shared" si="64"/>
        <v>#N/A</v>
      </c>
      <c r="R1278" s="184" t="e">
        <f t="shared" si="65"/>
        <v>#N/A</v>
      </c>
    </row>
    <row r="1279" spans="3:18" x14ac:dyDescent="0.25">
      <c r="C1279">
        <f t="shared" si="63"/>
        <v>10</v>
      </c>
      <c r="D1279">
        <f>COUNTIF($F$4:F1279,F1279)</f>
        <v>1094</v>
      </c>
      <c r="E1279" s="40">
        <f>'Agricultural Data'!C1279</f>
        <v>0</v>
      </c>
      <c r="F1279" s="40">
        <f>'Agricultural Data'!D1279</f>
        <v>0</v>
      </c>
      <c r="G1279" s="40">
        <f>'Agricultural Data'!E1279</f>
        <v>0</v>
      </c>
      <c r="H1279" s="38">
        <f>'Agricultural Data'!F1279</f>
        <v>0</v>
      </c>
      <c r="I1279" s="38">
        <f>'Agricultural Data'!G1279</f>
        <v>0</v>
      </c>
      <c r="J1279" s="38">
        <f>'Agricultural Data'!H1279</f>
        <v>0</v>
      </c>
      <c r="K1279" s="118">
        <f>'Agricultural Data'!I1279</f>
        <v>0</v>
      </c>
      <c r="L1279" s="121">
        <f>'Agricultural Data'!J1279</f>
        <v>0</v>
      </c>
      <c r="M1279" s="120" t="str">
        <f>IF(J1279=0,"No Data",
IF(     OR(   INDEX('Inputs_Metric 31'!$T$6:$T$141,  MATCH($J1279,'Inputs_Metric 31'!$S$6:$S$141,0))  =  "",     INDEX('Inputs_Metric 31'!$T$6:$T$141,MATCH($J1279,'Inputs_Metric 31'!$S$6:$S$141,0))="CDL_Rev"),                 "No Mapped Crop",                  INDEX('Inputs_Metric 31'!$T$6:$T$141,MATCH($J1279,'Inputs_Metric 31'!$S$6:$S$141,0)   )   )
       )</f>
        <v>No Data</v>
      </c>
      <c r="N1279" s="120" t="str">
        <f>IF(J1279=0,"No Data",
IF(   OR(     INDEX('Inputs_Metric 31'!$U$6:$U$141,MATCH($J1279,'Inputs_Metric 31'!$S$6:$S$141,0))="",     INDEX('Inputs_Metric 31'!$U$6:$U$141,MATCH($J1279,'Inputs_Metric 31'!$S$6:$S$141,0))="CDL_Rev"  ),     "No Mapped Crop",INDEX('Inputs_Metric 31'!$U$6:$U$141,MATCH($J1279,'Inputs_Metric 31'!$S$6:$S$141,0))))</f>
        <v>No Data</v>
      </c>
      <c r="O1279" s="102" t="e">
        <f>IF(N1279="No Mapped Crop","",'Inputs_Metric 31'!$H$43*INDEX('Inputs_Metric 31'!$D$6:$D$109,MATCH(CONCATENATE(N1279,H1279),'Inputs_Metric 31'!$E$6:$E$109,0)))</f>
        <v>#N/A</v>
      </c>
      <c r="P1279" s="175" t="e">
        <f>IF(M1279="No Mapped Crop","",INDEX('Inputs_Metric 31'!$M$7:$O$26,MATCH(M1279,'Inputs_Metric 31'!$G$7:$G$26,0),MATCH('Inputs_Metric 31'!$H$44,'Inputs_Metric 31'!$M$6:$O$6,0)))</f>
        <v>#N/A</v>
      </c>
      <c r="Q1279" s="184" t="e">
        <f t="shared" si="64"/>
        <v>#N/A</v>
      </c>
      <c r="R1279" s="184" t="e">
        <f t="shared" si="65"/>
        <v>#N/A</v>
      </c>
    </row>
    <row r="1280" spans="3:18" x14ac:dyDescent="0.25">
      <c r="C1280">
        <f t="shared" si="63"/>
        <v>10</v>
      </c>
      <c r="D1280">
        <f>COUNTIF($F$4:F1280,F1280)</f>
        <v>1095</v>
      </c>
      <c r="E1280" s="40">
        <f>'Agricultural Data'!C1280</f>
        <v>0</v>
      </c>
      <c r="F1280" s="40">
        <f>'Agricultural Data'!D1280</f>
        <v>0</v>
      </c>
      <c r="G1280" s="40">
        <f>'Agricultural Data'!E1280</f>
        <v>0</v>
      </c>
      <c r="H1280" s="38">
        <f>'Agricultural Data'!F1280</f>
        <v>0</v>
      </c>
      <c r="I1280" s="38">
        <f>'Agricultural Data'!G1280</f>
        <v>0</v>
      </c>
      <c r="J1280" s="38">
        <f>'Agricultural Data'!H1280</f>
        <v>0</v>
      </c>
      <c r="K1280" s="118">
        <f>'Agricultural Data'!I1280</f>
        <v>0</v>
      </c>
      <c r="L1280" s="121">
        <f>'Agricultural Data'!J1280</f>
        <v>0</v>
      </c>
      <c r="M1280" s="120" t="str">
        <f>IF(J1280=0,"No Data",
IF(     OR(   INDEX('Inputs_Metric 31'!$T$6:$T$141,  MATCH($J1280,'Inputs_Metric 31'!$S$6:$S$141,0))  =  "",     INDEX('Inputs_Metric 31'!$T$6:$T$141,MATCH($J1280,'Inputs_Metric 31'!$S$6:$S$141,0))="CDL_Rev"),                 "No Mapped Crop",                  INDEX('Inputs_Metric 31'!$T$6:$T$141,MATCH($J1280,'Inputs_Metric 31'!$S$6:$S$141,0)   )   )
       )</f>
        <v>No Data</v>
      </c>
      <c r="N1280" s="120" t="str">
        <f>IF(J1280=0,"No Data",
IF(   OR(     INDEX('Inputs_Metric 31'!$U$6:$U$141,MATCH($J1280,'Inputs_Metric 31'!$S$6:$S$141,0))="",     INDEX('Inputs_Metric 31'!$U$6:$U$141,MATCH($J1280,'Inputs_Metric 31'!$S$6:$S$141,0))="CDL_Rev"  ),     "No Mapped Crop",INDEX('Inputs_Metric 31'!$U$6:$U$141,MATCH($J1280,'Inputs_Metric 31'!$S$6:$S$141,0))))</f>
        <v>No Data</v>
      </c>
      <c r="O1280" s="102" t="e">
        <f>IF(N1280="No Mapped Crop","",'Inputs_Metric 31'!$H$43*INDEX('Inputs_Metric 31'!$D$6:$D$109,MATCH(CONCATENATE(N1280,H1280),'Inputs_Metric 31'!$E$6:$E$109,0)))</f>
        <v>#N/A</v>
      </c>
      <c r="P1280" s="175" t="e">
        <f>IF(M1280="No Mapped Crop","",INDEX('Inputs_Metric 31'!$M$7:$O$26,MATCH(M1280,'Inputs_Metric 31'!$G$7:$G$26,0),MATCH('Inputs_Metric 31'!$H$44,'Inputs_Metric 31'!$M$6:$O$6,0)))</f>
        <v>#N/A</v>
      </c>
      <c r="Q1280" s="184" t="e">
        <f t="shared" si="64"/>
        <v>#N/A</v>
      </c>
      <c r="R1280" s="184" t="e">
        <f t="shared" si="65"/>
        <v>#N/A</v>
      </c>
    </row>
    <row r="1281" spans="3:18" x14ac:dyDescent="0.25">
      <c r="C1281">
        <f t="shared" si="63"/>
        <v>10</v>
      </c>
      <c r="D1281">
        <f>COUNTIF($F$4:F1281,F1281)</f>
        <v>1096</v>
      </c>
      <c r="E1281" s="40">
        <f>'Agricultural Data'!C1281</f>
        <v>0</v>
      </c>
      <c r="F1281" s="40">
        <f>'Agricultural Data'!D1281</f>
        <v>0</v>
      </c>
      <c r="G1281" s="40">
        <f>'Agricultural Data'!E1281</f>
        <v>0</v>
      </c>
      <c r="H1281" s="38">
        <f>'Agricultural Data'!F1281</f>
        <v>0</v>
      </c>
      <c r="I1281" s="38">
        <f>'Agricultural Data'!G1281</f>
        <v>0</v>
      </c>
      <c r="J1281" s="38">
        <f>'Agricultural Data'!H1281</f>
        <v>0</v>
      </c>
      <c r="K1281" s="118">
        <f>'Agricultural Data'!I1281</f>
        <v>0</v>
      </c>
      <c r="L1281" s="121">
        <f>'Agricultural Data'!J1281</f>
        <v>0</v>
      </c>
      <c r="M1281" s="120" t="str">
        <f>IF(J1281=0,"No Data",
IF(     OR(   INDEX('Inputs_Metric 31'!$T$6:$T$141,  MATCH($J1281,'Inputs_Metric 31'!$S$6:$S$141,0))  =  "",     INDEX('Inputs_Metric 31'!$T$6:$T$141,MATCH($J1281,'Inputs_Metric 31'!$S$6:$S$141,0))="CDL_Rev"),                 "No Mapped Crop",                  INDEX('Inputs_Metric 31'!$T$6:$T$141,MATCH($J1281,'Inputs_Metric 31'!$S$6:$S$141,0)   )   )
       )</f>
        <v>No Data</v>
      </c>
      <c r="N1281" s="120" t="str">
        <f>IF(J1281=0,"No Data",
IF(   OR(     INDEX('Inputs_Metric 31'!$U$6:$U$141,MATCH($J1281,'Inputs_Metric 31'!$S$6:$S$141,0))="",     INDEX('Inputs_Metric 31'!$U$6:$U$141,MATCH($J1281,'Inputs_Metric 31'!$S$6:$S$141,0))="CDL_Rev"  ),     "No Mapped Crop",INDEX('Inputs_Metric 31'!$U$6:$U$141,MATCH($J1281,'Inputs_Metric 31'!$S$6:$S$141,0))))</f>
        <v>No Data</v>
      </c>
      <c r="O1281" s="102" t="e">
        <f>IF(N1281="No Mapped Crop","",'Inputs_Metric 31'!$H$43*INDEX('Inputs_Metric 31'!$D$6:$D$109,MATCH(CONCATENATE(N1281,H1281),'Inputs_Metric 31'!$E$6:$E$109,0)))</f>
        <v>#N/A</v>
      </c>
      <c r="P1281" s="175" t="e">
        <f>IF(M1281="No Mapped Crop","",INDEX('Inputs_Metric 31'!$M$7:$O$26,MATCH(M1281,'Inputs_Metric 31'!$G$7:$G$26,0),MATCH('Inputs_Metric 31'!$H$44,'Inputs_Metric 31'!$M$6:$O$6,0)))</f>
        <v>#N/A</v>
      </c>
      <c r="Q1281" s="184" t="e">
        <f t="shared" si="64"/>
        <v>#N/A</v>
      </c>
      <c r="R1281" s="184" t="e">
        <f t="shared" si="65"/>
        <v>#N/A</v>
      </c>
    </row>
    <row r="1282" spans="3:18" x14ac:dyDescent="0.25">
      <c r="C1282">
        <f t="shared" si="63"/>
        <v>10</v>
      </c>
      <c r="D1282">
        <f>COUNTIF($F$4:F1282,F1282)</f>
        <v>1097</v>
      </c>
      <c r="E1282" s="40">
        <f>'Agricultural Data'!C1282</f>
        <v>0</v>
      </c>
      <c r="F1282" s="40">
        <f>'Agricultural Data'!D1282</f>
        <v>0</v>
      </c>
      <c r="G1282" s="40">
        <f>'Agricultural Data'!E1282</f>
        <v>0</v>
      </c>
      <c r="H1282" s="38">
        <f>'Agricultural Data'!F1282</f>
        <v>0</v>
      </c>
      <c r="I1282" s="38">
        <f>'Agricultural Data'!G1282</f>
        <v>0</v>
      </c>
      <c r="J1282" s="38">
        <f>'Agricultural Data'!H1282</f>
        <v>0</v>
      </c>
      <c r="K1282" s="118">
        <f>'Agricultural Data'!I1282</f>
        <v>0</v>
      </c>
      <c r="L1282" s="121">
        <f>'Agricultural Data'!J1282</f>
        <v>0</v>
      </c>
      <c r="M1282" s="120" t="str">
        <f>IF(J1282=0,"No Data",
IF(     OR(   INDEX('Inputs_Metric 31'!$T$6:$T$141,  MATCH($J1282,'Inputs_Metric 31'!$S$6:$S$141,0))  =  "",     INDEX('Inputs_Metric 31'!$T$6:$T$141,MATCH($J1282,'Inputs_Metric 31'!$S$6:$S$141,0))="CDL_Rev"),                 "No Mapped Crop",                  INDEX('Inputs_Metric 31'!$T$6:$T$141,MATCH($J1282,'Inputs_Metric 31'!$S$6:$S$141,0)   )   )
       )</f>
        <v>No Data</v>
      </c>
      <c r="N1282" s="120" t="str">
        <f>IF(J1282=0,"No Data",
IF(   OR(     INDEX('Inputs_Metric 31'!$U$6:$U$141,MATCH($J1282,'Inputs_Metric 31'!$S$6:$S$141,0))="",     INDEX('Inputs_Metric 31'!$U$6:$U$141,MATCH($J1282,'Inputs_Metric 31'!$S$6:$S$141,0))="CDL_Rev"  ),     "No Mapped Crop",INDEX('Inputs_Metric 31'!$U$6:$U$141,MATCH($J1282,'Inputs_Metric 31'!$S$6:$S$141,0))))</f>
        <v>No Data</v>
      </c>
      <c r="O1282" s="102" t="e">
        <f>IF(N1282="No Mapped Crop","",'Inputs_Metric 31'!$H$43*INDEX('Inputs_Metric 31'!$D$6:$D$109,MATCH(CONCATENATE(N1282,H1282),'Inputs_Metric 31'!$E$6:$E$109,0)))</f>
        <v>#N/A</v>
      </c>
      <c r="P1282" s="175" t="e">
        <f>IF(M1282="No Mapped Crop","",INDEX('Inputs_Metric 31'!$M$7:$O$26,MATCH(M1282,'Inputs_Metric 31'!$G$7:$G$26,0),MATCH('Inputs_Metric 31'!$H$44,'Inputs_Metric 31'!$M$6:$O$6,0)))</f>
        <v>#N/A</v>
      </c>
      <c r="Q1282" s="184" t="e">
        <f t="shared" si="64"/>
        <v>#N/A</v>
      </c>
      <c r="R1282" s="184" t="e">
        <f t="shared" si="65"/>
        <v>#N/A</v>
      </c>
    </row>
    <row r="1283" spans="3:18" x14ac:dyDescent="0.25">
      <c r="C1283">
        <f t="shared" si="63"/>
        <v>10</v>
      </c>
      <c r="D1283">
        <f>COUNTIF($F$4:F1283,F1283)</f>
        <v>1098</v>
      </c>
      <c r="E1283" s="40">
        <f>'Agricultural Data'!C1283</f>
        <v>0</v>
      </c>
      <c r="F1283" s="40">
        <f>'Agricultural Data'!D1283</f>
        <v>0</v>
      </c>
      <c r="G1283" s="40">
        <f>'Agricultural Data'!E1283</f>
        <v>0</v>
      </c>
      <c r="H1283" s="38">
        <f>'Agricultural Data'!F1283</f>
        <v>0</v>
      </c>
      <c r="I1283" s="38">
        <f>'Agricultural Data'!G1283</f>
        <v>0</v>
      </c>
      <c r="J1283" s="38">
        <f>'Agricultural Data'!H1283</f>
        <v>0</v>
      </c>
      <c r="K1283" s="118">
        <f>'Agricultural Data'!I1283</f>
        <v>0</v>
      </c>
      <c r="L1283" s="121">
        <f>'Agricultural Data'!J1283</f>
        <v>0</v>
      </c>
      <c r="M1283" s="120" t="str">
        <f>IF(J1283=0,"No Data",
IF(     OR(   INDEX('Inputs_Metric 31'!$T$6:$T$141,  MATCH($J1283,'Inputs_Metric 31'!$S$6:$S$141,0))  =  "",     INDEX('Inputs_Metric 31'!$T$6:$T$141,MATCH($J1283,'Inputs_Metric 31'!$S$6:$S$141,0))="CDL_Rev"),                 "No Mapped Crop",                  INDEX('Inputs_Metric 31'!$T$6:$T$141,MATCH($J1283,'Inputs_Metric 31'!$S$6:$S$141,0)   )   )
       )</f>
        <v>No Data</v>
      </c>
      <c r="N1283" s="120" t="str">
        <f>IF(J1283=0,"No Data",
IF(   OR(     INDEX('Inputs_Metric 31'!$U$6:$U$141,MATCH($J1283,'Inputs_Metric 31'!$S$6:$S$141,0))="",     INDEX('Inputs_Metric 31'!$U$6:$U$141,MATCH($J1283,'Inputs_Metric 31'!$S$6:$S$141,0))="CDL_Rev"  ),     "No Mapped Crop",INDEX('Inputs_Metric 31'!$U$6:$U$141,MATCH($J1283,'Inputs_Metric 31'!$S$6:$S$141,0))))</f>
        <v>No Data</v>
      </c>
      <c r="O1283" s="102" t="e">
        <f>IF(N1283="No Mapped Crop","",'Inputs_Metric 31'!$H$43*INDEX('Inputs_Metric 31'!$D$6:$D$109,MATCH(CONCATENATE(N1283,H1283),'Inputs_Metric 31'!$E$6:$E$109,0)))</f>
        <v>#N/A</v>
      </c>
      <c r="P1283" s="175" t="e">
        <f>IF(M1283="No Mapped Crop","",INDEX('Inputs_Metric 31'!$M$7:$O$26,MATCH(M1283,'Inputs_Metric 31'!$G$7:$G$26,0),MATCH('Inputs_Metric 31'!$H$44,'Inputs_Metric 31'!$M$6:$O$6,0)))</f>
        <v>#N/A</v>
      </c>
      <c r="Q1283" s="184" t="e">
        <f t="shared" si="64"/>
        <v>#N/A</v>
      </c>
      <c r="R1283" s="184" t="e">
        <f t="shared" si="65"/>
        <v>#N/A</v>
      </c>
    </row>
    <row r="1284" spans="3:18" x14ac:dyDescent="0.25">
      <c r="C1284">
        <f t="shared" si="63"/>
        <v>10</v>
      </c>
      <c r="D1284">
        <f>COUNTIF($F$4:F1284,F1284)</f>
        <v>1099</v>
      </c>
      <c r="E1284" s="40">
        <f>'Agricultural Data'!C1284</f>
        <v>0</v>
      </c>
      <c r="F1284" s="40">
        <f>'Agricultural Data'!D1284</f>
        <v>0</v>
      </c>
      <c r="G1284" s="40">
        <f>'Agricultural Data'!E1284</f>
        <v>0</v>
      </c>
      <c r="H1284" s="38">
        <f>'Agricultural Data'!F1284</f>
        <v>0</v>
      </c>
      <c r="I1284" s="38">
        <f>'Agricultural Data'!G1284</f>
        <v>0</v>
      </c>
      <c r="J1284" s="38">
        <f>'Agricultural Data'!H1284</f>
        <v>0</v>
      </c>
      <c r="K1284" s="118">
        <f>'Agricultural Data'!I1284</f>
        <v>0</v>
      </c>
      <c r="L1284" s="121">
        <f>'Agricultural Data'!J1284</f>
        <v>0</v>
      </c>
      <c r="M1284" s="120" t="str">
        <f>IF(J1284=0,"No Data",
IF(     OR(   INDEX('Inputs_Metric 31'!$T$6:$T$141,  MATCH($J1284,'Inputs_Metric 31'!$S$6:$S$141,0))  =  "",     INDEX('Inputs_Metric 31'!$T$6:$T$141,MATCH($J1284,'Inputs_Metric 31'!$S$6:$S$141,0))="CDL_Rev"),                 "No Mapped Crop",                  INDEX('Inputs_Metric 31'!$T$6:$T$141,MATCH($J1284,'Inputs_Metric 31'!$S$6:$S$141,0)   )   )
       )</f>
        <v>No Data</v>
      </c>
      <c r="N1284" s="120" t="str">
        <f>IF(J1284=0,"No Data",
IF(   OR(     INDEX('Inputs_Metric 31'!$U$6:$U$141,MATCH($J1284,'Inputs_Metric 31'!$S$6:$S$141,0))="",     INDEX('Inputs_Metric 31'!$U$6:$U$141,MATCH($J1284,'Inputs_Metric 31'!$S$6:$S$141,0))="CDL_Rev"  ),     "No Mapped Crop",INDEX('Inputs_Metric 31'!$U$6:$U$141,MATCH($J1284,'Inputs_Metric 31'!$S$6:$S$141,0))))</f>
        <v>No Data</v>
      </c>
      <c r="O1284" s="102" t="e">
        <f>IF(N1284="No Mapped Crop","",'Inputs_Metric 31'!$H$43*INDEX('Inputs_Metric 31'!$D$6:$D$109,MATCH(CONCATENATE(N1284,H1284),'Inputs_Metric 31'!$E$6:$E$109,0)))</f>
        <v>#N/A</v>
      </c>
      <c r="P1284" s="175" t="e">
        <f>IF(M1284="No Mapped Crop","",INDEX('Inputs_Metric 31'!$M$7:$O$26,MATCH(M1284,'Inputs_Metric 31'!$G$7:$G$26,0),MATCH('Inputs_Metric 31'!$H$44,'Inputs_Metric 31'!$M$6:$O$6,0)))</f>
        <v>#N/A</v>
      </c>
      <c r="Q1284" s="184" t="e">
        <f t="shared" si="64"/>
        <v>#N/A</v>
      </c>
      <c r="R1284" s="184" t="e">
        <f t="shared" si="65"/>
        <v>#N/A</v>
      </c>
    </row>
    <row r="1285" spans="3:18" x14ac:dyDescent="0.25">
      <c r="C1285">
        <f t="shared" si="63"/>
        <v>10</v>
      </c>
      <c r="D1285">
        <f>COUNTIF($F$4:F1285,F1285)</f>
        <v>1100</v>
      </c>
      <c r="E1285" s="40">
        <f>'Agricultural Data'!C1285</f>
        <v>0</v>
      </c>
      <c r="F1285" s="40">
        <f>'Agricultural Data'!D1285</f>
        <v>0</v>
      </c>
      <c r="G1285" s="40">
        <f>'Agricultural Data'!E1285</f>
        <v>0</v>
      </c>
      <c r="H1285" s="38">
        <f>'Agricultural Data'!F1285</f>
        <v>0</v>
      </c>
      <c r="I1285" s="38">
        <f>'Agricultural Data'!G1285</f>
        <v>0</v>
      </c>
      <c r="J1285" s="38">
        <f>'Agricultural Data'!H1285</f>
        <v>0</v>
      </c>
      <c r="K1285" s="118">
        <f>'Agricultural Data'!I1285</f>
        <v>0</v>
      </c>
      <c r="L1285" s="121">
        <f>'Agricultural Data'!J1285</f>
        <v>0</v>
      </c>
      <c r="M1285" s="120" t="str">
        <f>IF(J1285=0,"No Data",
IF(     OR(   INDEX('Inputs_Metric 31'!$T$6:$T$141,  MATCH($J1285,'Inputs_Metric 31'!$S$6:$S$141,0))  =  "",     INDEX('Inputs_Metric 31'!$T$6:$T$141,MATCH($J1285,'Inputs_Metric 31'!$S$6:$S$141,0))="CDL_Rev"),                 "No Mapped Crop",                  INDEX('Inputs_Metric 31'!$T$6:$T$141,MATCH($J1285,'Inputs_Metric 31'!$S$6:$S$141,0)   )   )
       )</f>
        <v>No Data</v>
      </c>
      <c r="N1285" s="120" t="str">
        <f>IF(J1285=0,"No Data",
IF(   OR(     INDEX('Inputs_Metric 31'!$U$6:$U$141,MATCH($J1285,'Inputs_Metric 31'!$S$6:$S$141,0))="",     INDEX('Inputs_Metric 31'!$U$6:$U$141,MATCH($J1285,'Inputs_Metric 31'!$S$6:$S$141,0))="CDL_Rev"  ),     "No Mapped Crop",INDEX('Inputs_Metric 31'!$U$6:$U$141,MATCH($J1285,'Inputs_Metric 31'!$S$6:$S$141,0))))</f>
        <v>No Data</v>
      </c>
      <c r="O1285" s="102" t="e">
        <f>IF(N1285="No Mapped Crop","",'Inputs_Metric 31'!$H$43*INDEX('Inputs_Metric 31'!$D$6:$D$109,MATCH(CONCATENATE(N1285,H1285),'Inputs_Metric 31'!$E$6:$E$109,0)))</f>
        <v>#N/A</v>
      </c>
      <c r="P1285" s="175" t="e">
        <f>IF(M1285="No Mapped Crop","",INDEX('Inputs_Metric 31'!$M$7:$O$26,MATCH(M1285,'Inputs_Metric 31'!$G$7:$G$26,0),MATCH('Inputs_Metric 31'!$H$44,'Inputs_Metric 31'!$M$6:$O$6,0)))</f>
        <v>#N/A</v>
      </c>
      <c r="Q1285" s="184" t="e">
        <f t="shared" si="64"/>
        <v>#N/A</v>
      </c>
      <c r="R1285" s="184" t="e">
        <f t="shared" si="65"/>
        <v>#N/A</v>
      </c>
    </row>
    <row r="1286" spans="3:18" x14ac:dyDescent="0.25">
      <c r="C1286">
        <f t="shared" si="63"/>
        <v>10</v>
      </c>
      <c r="D1286">
        <f>COUNTIF($F$4:F1286,F1286)</f>
        <v>1101</v>
      </c>
      <c r="E1286" s="40">
        <f>'Agricultural Data'!C1286</f>
        <v>0</v>
      </c>
      <c r="F1286" s="40">
        <f>'Agricultural Data'!D1286</f>
        <v>0</v>
      </c>
      <c r="G1286" s="40">
        <f>'Agricultural Data'!E1286</f>
        <v>0</v>
      </c>
      <c r="H1286" s="38">
        <f>'Agricultural Data'!F1286</f>
        <v>0</v>
      </c>
      <c r="I1286" s="38">
        <f>'Agricultural Data'!G1286</f>
        <v>0</v>
      </c>
      <c r="J1286" s="38">
        <f>'Agricultural Data'!H1286</f>
        <v>0</v>
      </c>
      <c r="K1286" s="118">
        <f>'Agricultural Data'!I1286</f>
        <v>0</v>
      </c>
      <c r="L1286" s="121">
        <f>'Agricultural Data'!J1286</f>
        <v>0</v>
      </c>
      <c r="M1286" s="120" t="str">
        <f>IF(J1286=0,"No Data",
IF(     OR(   INDEX('Inputs_Metric 31'!$T$6:$T$141,  MATCH($J1286,'Inputs_Metric 31'!$S$6:$S$141,0))  =  "",     INDEX('Inputs_Metric 31'!$T$6:$T$141,MATCH($J1286,'Inputs_Metric 31'!$S$6:$S$141,0))="CDL_Rev"),                 "No Mapped Crop",                  INDEX('Inputs_Metric 31'!$T$6:$T$141,MATCH($J1286,'Inputs_Metric 31'!$S$6:$S$141,0)   )   )
       )</f>
        <v>No Data</v>
      </c>
      <c r="N1286" s="120" t="str">
        <f>IF(J1286=0,"No Data",
IF(   OR(     INDEX('Inputs_Metric 31'!$U$6:$U$141,MATCH($J1286,'Inputs_Metric 31'!$S$6:$S$141,0))="",     INDEX('Inputs_Metric 31'!$U$6:$U$141,MATCH($J1286,'Inputs_Metric 31'!$S$6:$S$141,0))="CDL_Rev"  ),     "No Mapped Crop",INDEX('Inputs_Metric 31'!$U$6:$U$141,MATCH($J1286,'Inputs_Metric 31'!$S$6:$S$141,0))))</f>
        <v>No Data</v>
      </c>
      <c r="O1286" s="102" t="e">
        <f>IF(N1286="No Mapped Crop","",'Inputs_Metric 31'!$H$43*INDEX('Inputs_Metric 31'!$D$6:$D$109,MATCH(CONCATENATE(N1286,H1286),'Inputs_Metric 31'!$E$6:$E$109,0)))</f>
        <v>#N/A</v>
      </c>
      <c r="P1286" s="175" t="e">
        <f>IF(M1286="No Mapped Crop","",INDEX('Inputs_Metric 31'!$M$7:$O$26,MATCH(M1286,'Inputs_Metric 31'!$G$7:$G$26,0),MATCH('Inputs_Metric 31'!$H$44,'Inputs_Metric 31'!$M$6:$O$6,0)))</f>
        <v>#N/A</v>
      </c>
      <c r="Q1286" s="184" t="e">
        <f t="shared" si="64"/>
        <v>#N/A</v>
      </c>
      <c r="R1286" s="184" t="e">
        <f t="shared" si="65"/>
        <v>#N/A</v>
      </c>
    </row>
    <row r="1287" spans="3:18" x14ac:dyDescent="0.25">
      <c r="C1287">
        <f t="shared" si="63"/>
        <v>10</v>
      </c>
      <c r="D1287">
        <f>COUNTIF($F$4:F1287,F1287)</f>
        <v>1102</v>
      </c>
      <c r="E1287" s="40">
        <f>'Agricultural Data'!C1287</f>
        <v>0</v>
      </c>
      <c r="F1287" s="40">
        <f>'Agricultural Data'!D1287</f>
        <v>0</v>
      </c>
      <c r="G1287" s="40">
        <f>'Agricultural Data'!E1287</f>
        <v>0</v>
      </c>
      <c r="H1287" s="38">
        <f>'Agricultural Data'!F1287</f>
        <v>0</v>
      </c>
      <c r="I1287" s="38">
        <f>'Agricultural Data'!G1287</f>
        <v>0</v>
      </c>
      <c r="J1287" s="38">
        <f>'Agricultural Data'!H1287</f>
        <v>0</v>
      </c>
      <c r="K1287" s="118">
        <f>'Agricultural Data'!I1287</f>
        <v>0</v>
      </c>
      <c r="L1287" s="121">
        <f>'Agricultural Data'!J1287</f>
        <v>0</v>
      </c>
      <c r="M1287" s="120" t="str">
        <f>IF(J1287=0,"No Data",
IF(     OR(   INDEX('Inputs_Metric 31'!$T$6:$T$141,  MATCH($J1287,'Inputs_Metric 31'!$S$6:$S$141,0))  =  "",     INDEX('Inputs_Metric 31'!$T$6:$T$141,MATCH($J1287,'Inputs_Metric 31'!$S$6:$S$141,0))="CDL_Rev"),                 "No Mapped Crop",                  INDEX('Inputs_Metric 31'!$T$6:$T$141,MATCH($J1287,'Inputs_Metric 31'!$S$6:$S$141,0)   )   )
       )</f>
        <v>No Data</v>
      </c>
      <c r="N1287" s="120" t="str">
        <f>IF(J1287=0,"No Data",
IF(   OR(     INDEX('Inputs_Metric 31'!$U$6:$U$141,MATCH($J1287,'Inputs_Metric 31'!$S$6:$S$141,0))="",     INDEX('Inputs_Metric 31'!$U$6:$U$141,MATCH($J1287,'Inputs_Metric 31'!$S$6:$S$141,0))="CDL_Rev"  ),     "No Mapped Crop",INDEX('Inputs_Metric 31'!$U$6:$U$141,MATCH($J1287,'Inputs_Metric 31'!$S$6:$S$141,0))))</f>
        <v>No Data</v>
      </c>
      <c r="O1287" s="102" t="e">
        <f>IF(N1287="No Mapped Crop","",'Inputs_Metric 31'!$H$43*INDEX('Inputs_Metric 31'!$D$6:$D$109,MATCH(CONCATENATE(N1287,H1287),'Inputs_Metric 31'!$E$6:$E$109,0)))</f>
        <v>#N/A</v>
      </c>
      <c r="P1287" s="175" t="e">
        <f>IF(M1287="No Mapped Crop","",INDEX('Inputs_Metric 31'!$M$7:$O$26,MATCH(M1287,'Inputs_Metric 31'!$G$7:$G$26,0),MATCH('Inputs_Metric 31'!$H$44,'Inputs_Metric 31'!$M$6:$O$6,0)))</f>
        <v>#N/A</v>
      </c>
      <c r="Q1287" s="184" t="e">
        <f t="shared" si="64"/>
        <v>#N/A</v>
      </c>
      <c r="R1287" s="184" t="e">
        <f t="shared" si="65"/>
        <v>#N/A</v>
      </c>
    </row>
    <row r="1288" spans="3:18" x14ac:dyDescent="0.25">
      <c r="C1288">
        <f t="shared" si="63"/>
        <v>10</v>
      </c>
      <c r="D1288">
        <f>COUNTIF($F$4:F1288,F1288)</f>
        <v>1103</v>
      </c>
      <c r="E1288" s="40">
        <f>'Agricultural Data'!C1288</f>
        <v>0</v>
      </c>
      <c r="F1288" s="40">
        <f>'Agricultural Data'!D1288</f>
        <v>0</v>
      </c>
      <c r="G1288" s="40">
        <f>'Agricultural Data'!E1288</f>
        <v>0</v>
      </c>
      <c r="H1288" s="38">
        <f>'Agricultural Data'!F1288</f>
        <v>0</v>
      </c>
      <c r="I1288" s="38">
        <f>'Agricultural Data'!G1288</f>
        <v>0</v>
      </c>
      <c r="J1288" s="38">
        <f>'Agricultural Data'!H1288</f>
        <v>0</v>
      </c>
      <c r="K1288" s="118">
        <f>'Agricultural Data'!I1288</f>
        <v>0</v>
      </c>
      <c r="L1288" s="121">
        <f>'Agricultural Data'!J1288</f>
        <v>0</v>
      </c>
      <c r="M1288" s="120" t="str">
        <f>IF(J1288=0,"No Data",
IF(     OR(   INDEX('Inputs_Metric 31'!$T$6:$T$141,  MATCH($J1288,'Inputs_Metric 31'!$S$6:$S$141,0))  =  "",     INDEX('Inputs_Metric 31'!$T$6:$T$141,MATCH($J1288,'Inputs_Metric 31'!$S$6:$S$141,0))="CDL_Rev"),                 "No Mapped Crop",                  INDEX('Inputs_Metric 31'!$T$6:$T$141,MATCH($J1288,'Inputs_Metric 31'!$S$6:$S$141,0)   )   )
       )</f>
        <v>No Data</v>
      </c>
      <c r="N1288" s="120" t="str">
        <f>IF(J1288=0,"No Data",
IF(   OR(     INDEX('Inputs_Metric 31'!$U$6:$U$141,MATCH($J1288,'Inputs_Metric 31'!$S$6:$S$141,0))="",     INDEX('Inputs_Metric 31'!$U$6:$U$141,MATCH($J1288,'Inputs_Metric 31'!$S$6:$S$141,0))="CDL_Rev"  ),     "No Mapped Crop",INDEX('Inputs_Metric 31'!$U$6:$U$141,MATCH($J1288,'Inputs_Metric 31'!$S$6:$S$141,0))))</f>
        <v>No Data</v>
      </c>
      <c r="O1288" s="102" t="e">
        <f>IF(N1288="No Mapped Crop","",'Inputs_Metric 31'!$H$43*INDEX('Inputs_Metric 31'!$D$6:$D$109,MATCH(CONCATENATE(N1288,H1288),'Inputs_Metric 31'!$E$6:$E$109,0)))</f>
        <v>#N/A</v>
      </c>
      <c r="P1288" s="175" t="e">
        <f>IF(M1288="No Mapped Crop","",INDEX('Inputs_Metric 31'!$M$7:$O$26,MATCH(M1288,'Inputs_Metric 31'!$G$7:$G$26,0),MATCH('Inputs_Metric 31'!$H$44,'Inputs_Metric 31'!$M$6:$O$6,0)))</f>
        <v>#N/A</v>
      </c>
      <c r="Q1288" s="184" t="e">
        <f t="shared" si="64"/>
        <v>#N/A</v>
      </c>
      <c r="R1288" s="184" t="e">
        <f t="shared" si="65"/>
        <v>#N/A</v>
      </c>
    </row>
    <row r="1289" spans="3:18" x14ac:dyDescent="0.25">
      <c r="C1289">
        <f t="shared" si="63"/>
        <v>10</v>
      </c>
      <c r="D1289">
        <f>COUNTIF($F$4:F1289,F1289)</f>
        <v>1104</v>
      </c>
      <c r="E1289" s="40">
        <f>'Agricultural Data'!C1289</f>
        <v>0</v>
      </c>
      <c r="F1289" s="40">
        <f>'Agricultural Data'!D1289</f>
        <v>0</v>
      </c>
      <c r="G1289" s="40">
        <f>'Agricultural Data'!E1289</f>
        <v>0</v>
      </c>
      <c r="H1289" s="38">
        <f>'Agricultural Data'!F1289</f>
        <v>0</v>
      </c>
      <c r="I1289" s="38">
        <f>'Agricultural Data'!G1289</f>
        <v>0</v>
      </c>
      <c r="J1289" s="38">
        <f>'Agricultural Data'!H1289</f>
        <v>0</v>
      </c>
      <c r="K1289" s="118">
        <f>'Agricultural Data'!I1289</f>
        <v>0</v>
      </c>
      <c r="L1289" s="121">
        <f>'Agricultural Data'!J1289</f>
        <v>0</v>
      </c>
      <c r="M1289" s="120" t="str">
        <f>IF(J1289=0,"No Data",
IF(     OR(   INDEX('Inputs_Metric 31'!$T$6:$T$141,  MATCH($J1289,'Inputs_Metric 31'!$S$6:$S$141,0))  =  "",     INDEX('Inputs_Metric 31'!$T$6:$T$141,MATCH($J1289,'Inputs_Metric 31'!$S$6:$S$141,0))="CDL_Rev"),                 "No Mapped Crop",                  INDEX('Inputs_Metric 31'!$T$6:$T$141,MATCH($J1289,'Inputs_Metric 31'!$S$6:$S$141,0)   )   )
       )</f>
        <v>No Data</v>
      </c>
      <c r="N1289" s="120" t="str">
        <f>IF(J1289=0,"No Data",
IF(   OR(     INDEX('Inputs_Metric 31'!$U$6:$U$141,MATCH($J1289,'Inputs_Metric 31'!$S$6:$S$141,0))="",     INDEX('Inputs_Metric 31'!$U$6:$U$141,MATCH($J1289,'Inputs_Metric 31'!$S$6:$S$141,0))="CDL_Rev"  ),     "No Mapped Crop",INDEX('Inputs_Metric 31'!$U$6:$U$141,MATCH($J1289,'Inputs_Metric 31'!$S$6:$S$141,0))))</f>
        <v>No Data</v>
      </c>
      <c r="O1289" s="102" t="e">
        <f>IF(N1289="No Mapped Crop","",'Inputs_Metric 31'!$H$43*INDEX('Inputs_Metric 31'!$D$6:$D$109,MATCH(CONCATENATE(N1289,H1289),'Inputs_Metric 31'!$E$6:$E$109,0)))</f>
        <v>#N/A</v>
      </c>
      <c r="P1289" s="175" t="e">
        <f>IF(M1289="No Mapped Crop","",INDEX('Inputs_Metric 31'!$M$7:$O$26,MATCH(M1289,'Inputs_Metric 31'!$G$7:$G$26,0),MATCH('Inputs_Metric 31'!$H$44,'Inputs_Metric 31'!$M$6:$O$6,0)))</f>
        <v>#N/A</v>
      </c>
      <c r="Q1289" s="184" t="e">
        <f t="shared" si="64"/>
        <v>#N/A</v>
      </c>
      <c r="R1289" s="184" t="e">
        <f t="shared" si="65"/>
        <v>#N/A</v>
      </c>
    </row>
    <row r="1290" spans="3:18" x14ac:dyDescent="0.25">
      <c r="C1290">
        <f t="shared" si="63"/>
        <v>10</v>
      </c>
      <c r="D1290">
        <f>COUNTIF($F$4:F1290,F1290)</f>
        <v>1105</v>
      </c>
      <c r="E1290" s="40">
        <f>'Agricultural Data'!C1290</f>
        <v>0</v>
      </c>
      <c r="F1290" s="40">
        <f>'Agricultural Data'!D1290</f>
        <v>0</v>
      </c>
      <c r="G1290" s="40">
        <f>'Agricultural Data'!E1290</f>
        <v>0</v>
      </c>
      <c r="H1290" s="38">
        <f>'Agricultural Data'!F1290</f>
        <v>0</v>
      </c>
      <c r="I1290" s="38">
        <f>'Agricultural Data'!G1290</f>
        <v>0</v>
      </c>
      <c r="J1290" s="38">
        <f>'Agricultural Data'!H1290</f>
        <v>0</v>
      </c>
      <c r="K1290" s="118">
        <f>'Agricultural Data'!I1290</f>
        <v>0</v>
      </c>
      <c r="L1290" s="121">
        <f>'Agricultural Data'!J1290</f>
        <v>0</v>
      </c>
      <c r="M1290" s="120" t="str">
        <f>IF(J1290=0,"No Data",
IF(     OR(   INDEX('Inputs_Metric 31'!$T$6:$T$141,  MATCH($J1290,'Inputs_Metric 31'!$S$6:$S$141,0))  =  "",     INDEX('Inputs_Metric 31'!$T$6:$T$141,MATCH($J1290,'Inputs_Metric 31'!$S$6:$S$141,0))="CDL_Rev"),                 "No Mapped Crop",                  INDEX('Inputs_Metric 31'!$T$6:$T$141,MATCH($J1290,'Inputs_Metric 31'!$S$6:$S$141,0)   )   )
       )</f>
        <v>No Data</v>
      </c>
      <c r="N1290" s="120" t="str">
        <f>IF(J1290=0,"No Data",
IF(   OR(     INDEX('Inputs_Metric 31'!$U$6:$U$141,MATCH($J1290,'Inputs_Metric 31'!$S$6:$S$141,0))="",     INDEX('Inputs_Metric 31'!$U$6:$U$141,MATCH($J1290,'Inputs_Metric 31'!$S$6:$S$141,0))="CDL_Rev"  ),     "No Mapped Crop",INDEX('Inputs_Metric 31'!$U$6:$U$141,MATCH($J1290,'Inputs_Metric 31'!$S$6:$S$141,0))))</f>
        <v>No Data</v>
      </c>
      <c r="O1290" s="102" t="e">
        <f>IF(N1290="No Mapped Crop","",'Inputs_Metric 31'!$H$43*INDEX('Inputs_Metric 31'!$D$6:$D$109,MATCH(CONCATENATE(N1290,H1290),'Inputs_Metric 31'!$E$6:$E$109,0)))</f>
        <v>#N/A</v>
      </c>
      <c r="P1290" s="175" t="e">
        <f>IF(M1290="No Mapped Crop","",INDEX('Inputs_Metric 31'!$M$7:$O$26,MATCH(M1290,'Inputs_Metric 31'!$G$7:$G$26,0),MATCH('Inputs_Metric 31'!$H$44,'Inputs_Metric 31'!$M$6:$O$6,0)))</f>
        <v>#N/A</v>
      </c>
      <c r="Q1290" s="184" t="e">
        <f t="shared" si="64"/>
        <v>#N/A</v>
      </c>
      <c r="R1290" s="184" t="e">
        <f t="shared" si="65"/>
        <v>#N/A</v>
      </c>
    </row>
    <row r="1291" spans="3:18" x14ac:dyDescent="0.25">
      <c r="C1291">
        <f t="shared" si="63"/>
        <v>10</v>
      </c>
      <c r="D1291">
        <f>COUNTIF($F$4:F1291,F1291)</f>
        <v>1106</v>
      </c>
      <c r="E1291" s="40">
        <f>'Agricultural Data'!C1291</f>
        <v>0</v>
      </c>
      <c r="F1291" s="40">
        <f>'Agricultural Data'!D1291</f>
        <v>0</v>
      </c>
      <c r="G1291" s="40">
        <f>'Agricultural Data'!E1291</f>
        <v>0</v>
      </c>
      <c r="H1291" s="38">
        <f>'Agricultural Data'!F1291</f>
        <v>0</v>
      </c>
      <c r="I1291" s="38">
        <f>'Agricultural Data'!G1291</f>
        <v>0</v>
      </c>
      <c r="J1291" s="38">
        <f>'Agricultural Data'!H1291</f>
        <v>0</v>
      </c>
      <c r="K1291" s="118">
        <f>'Agricultural Data'!I1291</f>
        <v>0</v>
      </c>
      <c r="L1291" s="121">
        <f>'Agricultural Data'!J1291</f>
        <v>0</v>
      </c>
      <c r="M1291" s="120" t="str">
        <f>IF(J1291=0,"No Data",
IF(     OR(   INDEX('Inputs_Metric 31'!$T$6:$T$141,  MATCH($J1291,'Inputs_Metric 31'!$S$6:$S$141,0))  =  "",     INDEX('Inputs_Metric 31'!$T$6:$T$141,MATCH($J1291,'Inputs_Metric 31'!$S$6:$S$141,0))="CDL_Rev"),                 "No Mapped Crop",                  INDEX('Inputs_Metric 31'!$T$6:$T$141,MATCH($J1291,'Inputs_Metric 31'!$S$6:$S$141,0)   )   )
       )</f>
        <v>No Data</v>
      </c>
      <c r="N1291" s="120" t="str">
        <f>IF(J1291=0,"No Data",
IF(   OR(     INDEX('Inputs_Metric 31'!$U$6:$U$141,MATCH($J1291,'Inputs_Metric 31'!$S$6:$S$141,0))="",     INDEX('Inputs_Metric 31'!$U$6:$U$141,MATCH($J1291,'Inputs_Metric 31'!$S$6:$S$141,0))="CDL_Rev"  ),     "No Mapped Crop",INDEX('Inputs_Metric 31'!$U$6:$U$141,MATCH($J1291,'Inputs_Metric 31'!$S$6:$S$141,0))))</f>
        <v>No Data</v>
      </c>
      <c r="O1291" s="102" t="e">
        <f>IF(N1291="No Mapped Crop","",'Inputs_Metric 31'!$H$43*INDEX('Inputs_Metric 31'!$D$6:$D$109,MATCH(CONCATENATE(N1291,H1291),'Inputs_Metric 31'!$E$6:$E$109,0)))</f>
        <v>#N/A</v>
      </c>
      <c r="P1291" s="175" t="e">
        <f>IF(M1291="No Mapped Crop","",INDEX('Inputs_Metric 31'!$M$7:$O$26,MATCH(M1291,'Inputs_Metric 31'!$G$7:$G$26,0),MATCH('Inputs_Metric 31'!$H$44,'Inputs_Metric 31'!$M$6:$O$6,0)))</f>
        <v>#N/A</v>
      </c>
      <c r="Q1291" s="184" t="e">
        <f t="shared" si="64"/>
        <v>#N/A</v>
      </c>
      <c r="R1291" s="184" t="e">
        <f t="shared" si="65"/>
        <v>#N/A</v>
      </c>
    </row>
    <row r="1292" spans="3:18" x14ac:dyDescent="0.25">
      <c r="C1292">
        <f t="shared" si="63"/>
        <v>10</v>
      </c>
      <c r="D1292">
        <f>COUNTIF($F$4:F1292,F1292)</f>
        <v>1107</v>
      </c>
      <c r="E1292" s="40">
        <f>'Agricultural Data'!C1292</f>
        <v>0</v>
      </c>
      <c r="F1292" s="40">
        <f>'Agricultural Data'!D1292</f>
        <v>0</v>
      </c>
      <c r="G1292" s="40">
        <f>'Agricultural Data'!E1292</f>
        <v>0</v>
      </c>
      <c r="H1292" s="38">
        <f>'Agricultural Data'!F1292</f>
        <v>0</v>
      </c>
      <c r="I1292" s="38">
        <f>'Agricultural Data'!G1292</f>
        <v>0</v>
      </c>
      <c r="J1292" s="38">
        <f>'Agricultural Data'!H1292</f>
        <v>0</v>
      </c>
      <c r="K1292" s="118">
        <f>'Agricultural Data'!I1292</f>
        <v>0</v>
      </c>
      <c r="L1292" s="121">
        <f>'Agricultural Data'!J1292</f>
        <v>0</v>
      </c>
      <c r="M1292" s="120" t="str">
        <f>IF(J1292=0,"No Data",
IF(     OR(   INDEX('Inputs_Metric 31'!$T$6:$T$141,  MATCH($J1292,'Inputs_Metric 31'!$S$6:$S$141,0))  =  "",     INDEX('Inputs_Metric 31'!$T$6:$T$141,MATCH($J1292,'Inputs_Metric 31'!$S$6:$S$141,0))="CDL_Rev"),                 "No Mapped Crop",                  INDEX('Inputs_Metric 31'!$T$6:$T$141,MATCH($J1292,'Inputs_Metric 31'!$S$6:$S$141,0)   )   )
       )</f>
        <v>No Data</v>
      </c>
      <c r="N1292" s="120" t="str">
        <f>IF(J1292=0,"No Data",
IF(   OR(     INDEX('Inputs_Metric 31'!$U$6:$U$141,MATCH($J1292,'Inputs_Metric 31'!$S$6:$S$141,0))="",     INDEX('Inputs_Metric 31'!$U$6:$U$141,MATCH($J1292,'Inputs_Metric 31'!$S$6:$S$141,0))="CDL_Rev"  ),     "No Mapped Crop",INDEX('Inputs_Metric 31'!$U$6:$U$141,MATCH($J1292,'Inputs_Metric 31'!$S$6:$S$141,0))))</f>
        <v>No Data</v>
      </c>
      <c r="O1292" s="102" t="e">
        <f>IF(N1292="No Mapped Crop","",'Inputs_Metric 31'!$H$43*INDEX('Inputs_Metric 31'!$D$6:$D$109,MATCH(CONCATENATE(N1292,H1292),'Inputs_Metric 31'!$E$6:$E$109,0)))</f>
        <v>#N/A</v>
      </c>
      <c r="P1292" s="175" t="e">
        <f>IF(M1292="No Mapped Crop","",INDEX('Inputs_Metric 31'!$M$7:$O$26,MATCH(M1292,'Inputs_Metric 31'!$G$7:$G$26,0),MATCH('Inputs_Metric 31'!$H$44,'Inputs_Metric 31'!$M$6:$O$6,0)))</f>
        <v>#N/A</v>
      </c>
      <c r="Q1292" s="184" t="e">
        <f t="shared" si="64"/>
        <v>#N/A</v>
      </c>
      <c r="R1292" s="184" t="e">
        <f t="shared" si="65"/>
        <v>#N/A</v>
      </c>
    </row>
    <row r="1293" spans="3:18" x14ac:dyDescent="0.25">
      <c r="C1293">
        <f t="shared" si="63"/>
        <v>10</v>
      </c>
      <c r="D1293">
        <f>COUNTIF($F$4:F1293,F1293)</f>
        <v>1108</v>
      </c>
      <c r="E1293" s="40">
        <f>'Agricultural Data'!C1293</f>
        <v>0</v>
      </c>
      <c r="F1293" s="40">
        <f>'Agricultural Data'!D1293</f>
        <v>0</v>
      </c>
      <c r="G1293" s="40">
        <f>'Agricultural Data'!E1293</f>
        <v>0</v>
      </c>
      <c r="H1293" s="38">
        <f>'Agricultural Data'!F1293</f>
        <v>0</v>
      </c>
      <c r="I1293" s="38">
        <f>'Agricultural Data'!G1293</f>
        <v>0</v>
      </c>
      <c r="J1293" s="38">
        <f>'Agricultural Data'!H1293</f>
        <v>0</v>
      </c>
      <c r="K1293" s="118">
        <f>'Agricultural Data'!I1293</f>
        <v>0</v>
      </c>
      <c r="L1293" s="121">
        <f>'Agricultural Data'!J1293</f>
        <v>0</v>
      </c>
      <c r="M1293" s="120" t="str">
        <f>IF(J1293=0,"No Data",
IF(     OR(   INDEX('Inputs_Metric 31'!$T$6:$T$141,  MATCH($J1293,'Inputs_Metric 31'!$S$6:$S$141,0))  =  "",     INDEX('Inputs_Metric 31'!$T$6:$T$141,MATCH($J1293,'Inputs_Metric 31'!$S$6:$S$141,0))="CDL_Rev"),                 "No Mapped Crop",                  INDEX('Inputs_Metric 31'!$T$6:$T$141,MATCH($J1293,'Inputs_Metric 31'!$S$6:$S$141,0)   )   )
       )</f>
        <v>No Data</v>
      </c>
      <c r="N1293" s="120" t="str">
        <f>IF(J1293=0,"No Data",
IF(   OR(     INDEX('Inputs_Metric 31'!$U$6:$U$141,MATCH($J1293,'Inputs_Metric 31'!$S$6:$S$141,0))="",     INDEX('Inputs_Metric 31'!$U$6:$U$141,MATCH($J1293,'Inputs_Metric 31'!$S$6:$S$141,0))="CDL_Rev"  ),     "No Mapped Crop",INDEX('Inputs_Metric 31'!$U$6:$U$141,MATCH($J1293,'Inputs_Metric 31'!$S$6:$S$141,0))))</f>
        <v>No Data</v>
      </c>
      <c r="O1293" s="102" t="e">
        <f>IF(N1293="No Mapped Crop","",'Inputs_Metric 31'!$H$43*INDEX('Inputs_Metric 31'!$D$6:$D$109,MATCH(CONCATENATE(N1293,H1293),'Inputs_Metric 31'!$E$6:$E$109,0)))</f>
        <v>#N/A</v>
      </c>
      <c r="P1293" s="175" t="e">
        <f>IF(M1293="No Mapped Crop","",INDEX('Inputs_Metric 31'!$M$7:$O$26,MATCH(M1293,'Inputs_Metric 31'!$G$7:$G$26,0),MATCH('Inputs_Metric 31'!$H$44,'Inputs_Metric 31'!$M$6:$O$6,0)))</f>
        <v>#N/A</v>
      </c>
      <c r="Q1293" s="184" t="e">
        <f t="shared" si="64"/>
        <v>#N/A</v>
      </c>
      <c r="R1293" s="184" t="e">
        <f t="shared" si="65"/>
        <v>#N/A</v>
      </c>
    </row>
    <row r="1294" spans="3:18" x14ac:dyDescent="0.25">
      <c r="C1294">
        <f t="shared" si="63"/>
        <v>10</v>
      </c>
      <c r="D1294">
        <f>COUNTIF($F$4:F1294,F1294)</f>
        <v>1109</v>
      </c>
      <c r="E1294" s="40">
        <f>'Agricultural Data'!C1294</f>
        <v>0</v>
      </c>
      <c r="F1294" s="40">
        <f>'Agricultural Data'!D1294</f>
        <v>0</v>
      </c>
      <c r="G1294" s="40">
        <f>'Agricultural Data'!E1294</f>
        <v>0</v>
      </c>
      <c r="H1294" s="38">
        <f>'Agricultural Data'!F1294</f>
        <v>0</v>
      </c>
      <c r="I1294" s="38">
        <f>'Agricultural Data'!G1294</f>
        <v>0</v>
      </c>
      <c r="J1294" s="38">
        <f>'Agricultural Data'!H1294</f>
        <v>0</v>
      </c>
      <c r="K1294" s="118">
        <f>'Agricultural Data'!I1294</f>
        <v>0</v>
      </c>
      <c r="L1294" s="121">
        <f>'Agricultural Data'!J1294</f>
        <v>0</v>
      </c>
      <c r="M1294" s="120" t="str">
        <f>IF(J1294=0,"No Data",
IF(     OR(   INDEX('Inputs_Metric 31'!$T$6:$T$141,  MATCH($J1294,'Inputs_Metric 31'!$S$6:$S$141,0))  =  "",     INDEX('Inputs_Metric 31'!$T$6:$T$141,MATCH($J1294,'Inputs_Metric 31'!$S$6:$S$141,0))="CDL_Rev"),                 "No Mapped Crop",                  INDEX('Inputs_Metric 31'!$T$6:$T$141,MATCH($J1294,'Inputs_Metric 31'!$S$6:$S$141,0)   )   )
       )</f>
        <v>No Data</v>
      </c>
      <c r="N1294" s="120" t="str">
        <f>IF(J1294=0,"No Data",
IF(   OR(     INDEX('Inputs_Metric 31'!$U$6:$U$141,MATCH($J1294,'Inputs_Metric 31'!$S$6:$S$141,0))="",     INDEX('Inputs_Metric 31'!$U$6:$U$141,MATCH($J1294,'Inputs_Metric 31'!$S$6:$S$141,0))="CDL_Rev"  ),     "No Mapped Crop",INDEX('Inputs_Metric 31'!$U$6:$U$141,MATCH($J1294,'Inputs_Metric 31'!$S$6:$S$141,0))))</f>
        <v>No Data</v>
      </c>
      <c r="O1294" s="102" t="e">
        <f>IF(N1294="No Mapped Crop","",'Inputs_Metric 31'!$H$43*INDEX('Inputs_Metric 31'!$D$6:$D$109,MATCH(CONCATENATE(N1294,H1294),'Inputs_Metric 31'!$E$6:$E$109,0)))</f>
        <v>#N/A</v>
      </c>
      <c r="P1294" s="175" t="e">
        <f>IF(M1294="No Mapped Crop","",INDEX('Inputs_Metric 31'!$M$7:$O$26,MATCH(M1294,'Inputs_Metric 31'!$G$7:$G$26,0),MATCH('Inputs_Metric 31'!$H$44,'Inputs_Metric 31'!$M$6:$O$6,0)))</f>
        <v>#N/A</v>
      </c>
      <c r="Q1294" s="184" t="e">
        <f t="shared" si="64"/>
        <v>#N/A</v>
      </c>
      <c r="R1294" s="184" t="e">
        <f t="shared" si="65"/>
        <v>#N/A</v>
      </c>
    </row>
    <row r="1295" spans="3:18" x14ac:dyDescent="0.25">
      <c r="C1295">
        <f t="shared" si="63"/>
        <v>10</v>
      </c>
      <c r="D1295">
        <f>COUNTIF($F$4:F1295,F1295)</f>
        <v>1110</v>
      </c>
      <c r="E1295" s="40">
        <f>'Agricultural Data'!C1295</f>
        <v>0</v>
      </c>
      <c r="F1295" s="40">
        <f>'Agricultural Data'!D1295</f>
        <v>0</v>
      </c>
      <c r="G1295" s="40">
        <f>'Agricultural Data'!E1295</f>
        <v>0</v>
      </c>
      <c r="H1295" s="38">
        <f>'Agricultural Data'!F1295</f>
        <v>0</v>
      </c>
      <c r="I1295" s="38">
        <f>'Agricultural Data'!G1295</f>
        <v>0</v>
      </c>
      <c r="J1295" s="38">
        <f>'Agricultural Data'!H1295</f>
        <v>0</v>
      </c>
      <c r="K1295" s="118">
        <f>'Agricultural Data'!I1295</f>
        <v>0</v>
      </c>
      <c r="L1295" s="121">
        <f>'Agricultural Data'!J1295</f>
        <v>0</v>
      </c>
      <c r="M1295" s="120" t="str">
        <f>IF(J1295=0,"No Data",
IF(     OR(   INDEX('Inputs_Metric 31'!$T$6:$T$141,  MATCH($J1295,'Inputs_Metric 31'!$S$6:$S$141,0))  =  "",     INDEX('Inputs_Metric 31'!$T$6:$T$141,MATCH($J1295,'Inputs_Metric 31'!$S$6:$S$141,0))="CDL_Rev"),                 "No Mapped Crop",                  INDEX('Inputs_Metric 31'!$T$6:$T$141,MATCH($J1295,'Inputs_Metric 31'!$S$6:$S$141,0)   )   )
       )</f>
        <v>No Data</v>
      </c>
      <c r="N1295" s="120" t="str">
        <f>IF(J1295=0,"No Data",
IF(   OR(     INDEX('Inputs_Metric 31'!$U$6:$U$141,MATCH($J1295,'Inputs_Metric 31'!$S$6:$S$141,0))="",     INDEX('Inputs_Metric 31'!$U$6:$U$141,MATCH($J1295,'Inputs_Metric 31'!$S$6:$S$141,0))="CDL_Rev"  ),     "No Mapped Crop",INDEX('Inputs_Metric 31'!$U$6:$U$141,MATCH($J1295,'Inputs_Metric 31'!$S$6:$S$141,0))))</f>
        <v>No Data</v>
      </c>
      <c r="O1295" s="102" t="e">
        <f>IF(N1295="No Mapped Crop","",'Inputs_Metric 31'!$H$43*INDEX('Inputs_Metric 31'!$D$6:$D$109,MATCH(CONCATENATE(N1295,H1295),'Inputs_Metric 31'!$E$6:$E$109,0)))</f>
        <v>#N/A</v>
      </c>
      <c r="P1295" s="175" t="e">
        <f>IF(M1295="No Mapped Crop","",INDEX('Inputs_Metric 31'!$M$7:$O$26,MATCH(M1295,'Inputs_Metric 31'!$G$7:$G$26,0),MATCH('Inputs_Metric 31'!$H$44,'Inputs_Metric 31'!$M$6:$O$6,0)))</f>
        <v>#N/A</v>
      </c>
      <c r="Q1295" s="184" t="e">
        <f t="shared" si="64"/>
        <v>#N/A</v>
      </c>
      <c r="R1295" s="184" t="e">
        <f t="shared" si="65"/>
        <v>#N/A</v>
      </c>
    </row>
    <row r="1296" spans="3:18" x14ac:dyDescent="0.25">
      <c r="C1296">
        <f t="shared" si="63"/>
        <v>10</v>
      </c>
      <c r="D1296">
        <f>COUNTIF($F$4:F1296,F1296)</f>
        <v>1111</v>
      </c>
      <c r="E1296" s="40">
        <f>'Agricultural Data'!C1296</f>
        <v>0</v>
      </c>
      <c r="F1296" s="40">
        <f>'Agricultural Data'!D1296</f>
        <v>0</v>
      </c>
      <c r="G1296" s="40">
        <f>'Agricultural Data'!E1296</f>
        <v>0</v>
      </c>
      <c r="H1296" s="38">
        <f>'Agricultural Data'!F1296</f>
        <v>0</v>
      </c>
      <c r="I1296" s="38">
        <f>'Agricultural Data'!G1296</f>
        <v>0</v>
      </c>
      <c r="J1296" s="38">
        <f>'Agricultural Data'!H1296</f>
        <v>0</v>
      </c>
      <c r="K1296" s="118">
        <f>'Agricultural Data'!I1296</f>
        <v>0</v>
      </c>
      <c r="L1296" s="121">
        <f>'Agricultural Data'!J1296</f>
        <v>0</v>
      </c>
      <c r="M1296" s="120" t="str">
        <f>IF(J1296=0,"No Data",
IF(     OR(   INDEX('Inputs_Metric 31'!$T$6:$T$141,  MATCH($J1296,'Inputs_Metric 31'!$S$6:$S$141,0))  =  "",     INDEX('Inputs_Metric 31'!$T$6:$T$141,MATCH($J1296,'Inputs_Metric 31'!$S$6:$S$141,0))="CDL_Rev"),                 "No Mapped Crop",                  INDEX('Inputs_Metric 31'!$T$6:$T$141,MATCH($J1296,'Inputs_Metric 31'!$S$6:$S$141,0)   )   )
       )</f>
        <v>No Data</v>
      </c>
      <c r="N1296" s="120" t="str">
        <f>IF(J1296=0,"No Data",
IF(   OR(     INDEX('Inputs_Metric 31'!$U$6:$U$141,MATCH($J1296,'Inputs_Metric 31'!$S$6:$S$141,0))="",     INDEX('Inputs_Metric 31'!$U$6:$U$141,MATCH($J1296,'Inputs_Metric 31'!$S$6:$S$141,0))="CDL_Rev"  ),     "No Mapped Crop",INDEX('Inputs_Metric 31'!$U$6:$U$141,MATCH($J1296,'Inputs_Metric 31'!$S$6:$S$141,0))))</f>
        <v>No Data</v>
      </c>
      <c r="O1296" s="102" t="e">
        <f>IF(N1296="No Mapped Crop","",'Inputs_Metric 31'!$H$43*INDEX('Inputs_Metric 31'!$D$6:$D$109,MATCH(CONCATENATE(N1296,H1296),'Inputs_Metric 31'!$E$6:$E$109,0)))</f>
        <v>#N/A</v>
      </c>
      <c r="P1296" s="175" t="e">
        <f>IF(M1296="No Mapped Crop","",INDEX('Inputs_Metric 31'!$M$7:$O$26,MATCH(M1296,'Inputs_Metric 31'!$G$7:$G$26,0),MATCH('Inputs_Metric 31'!$H$44,'Inputs_Metric 31'!$M$6:$O$6,0)))</f>
        <v>#N/A</v>
      </c>
      <c r="Q1296" s="184" t="e">
        <f t="shared" si="64"/>
        <v>#N/A</v>
      </c>
      <c r="R1296" s="184" t="e">
        <f t="shared" si="65"/>
        <v>#N/A</v>
      </c>
    </row>
    <row r="1297" spans="3:18" x14ac:dyDescent="0.25">
      <c r="C1297">
        <f t="shared" si="63"/>
        <v>10</v>
      </c>
      <c r="D1297">
        <f>COUNTIF($F$4:F1297,F1297)</f>
        <v>1112</v>
      </c>
      <c r="E1297" s="40">
        <f>'Agricultural Data'!C1297</f>
        <v>0</v>
      </c>
      <c r="F1297" s="40">
        <f>'Agricultural Data'!D1297</f>
        <v>0</v>
      </c>
      <c r="G1297" s="40">
        <f>'Agricultural Data'!E1297</f>
        <v>0</v>
      </c>
      <c r="H1297" s="38">
        <f>'Agricultural Data'!F1297</f>
        <v>0</v>
      </c>
      <c r="I1297" s="38">
        <f>'Agricultural Data'!G1297</f>
        <v>0</v>
      </c>
      <c r="J1297" s="38">
        <f>'Agricultural Data'!H1297</f>
        <v>0</v>
      </c>
      <c r="K1297" s="118">
        <f>'Agricultural Data'!I1297</f>
        <v>0</v>
      </c>
      <c r="L1297" s="121">
        <f>'Agricultural Data'!J1297</f>
        <v>0</v>
      </c>
      <c r="M1297" s="120" t="str">
        <f>IF(J1297=0,"No Data",
IF(     OR(   INDEX('Inputs_Metric 31'!$T$6:$T$141,  MATCH($J1297,'Inputs_Metric 31'!$S$6:$S$141,0))  =  "",     INDEX('Inputs_Metric 31'!$T$6:$T$141,MATCH($J1297,'Inputs_Metric 31'!$S$6:$S$141,0))="CDL_Rev"),                 "No Mapped Crop",                  INDEX('Inputs_Metric 31'!$T$6:$T$141,MATCH($J1297,'Inputs_Metric 31'!$S$6:$S$141,0)   )   )
       )</f>
        <v>No Data</v>
      </c>
      <c r="N1297" s="120" t="str">
        <f>IF(J1297=0,"No Data",
IF(   OR(     INDEX('Inputs_Metric 31'!$U$6:$U$141,MATCH($J1297,'Inputs_Metric 31'!$S$6:$S$141,0))="",     INDEX('Inputs_Metric 31'!$U$6:$U$141,MATCH($J1297,'Inputs_Metric 31'!$S$6:$S$141,0))="CDL_Rev"  ),     "No Mapped Crop",INDEX('Inputs_Metric 31'!$U$6:$U$141,MATCH($J1297,'Inputs_Metric 31'!$S$6:$S$141,0))))</f>
        <v>No Data</v>
      </c>
      <c r="O1297" s="102" t="e">
        <f>IF(N1297="No Mapped Crop","",'Inputs_Metric 31'!$H$43*INDEX('Inputs_Metric 31'!$D$6:$D$109,MATCH(CONCATENATE(N1297,H1297),'Inputs_Metric 31'!$E$6:$E$109,0)))</f>
        <v>#N/A</v>
      </c>
      <c r="P1297" s="175" t="e">
        <f>IF(M1297="No Mapped Crop","",INDEX('Inputs_Metric 31'!$M$7:$O$26,MATCH(M1297,'Inputs_Metric 31'!$G$7:$G$26,0),MATCH('Inputs_Metric 31'!$H$44,'Inputs_Metric 31'!$M$6:$O$6,0)))</f>
        <v>#N/A</v>
      </c>
      <c r="Q1297" s="184" t="e">
        <f t="shared" si="64"/>
        <v>#N/A</v>
      </c>
      <c r="R1297" s="184" t="e">
        <f t="shared" si="65"/>
        <v>#N/A</v>
      </c>
    </row>
    <row r="1298" spans="3:18" x14ac:dyDescent="0.25">
      <c r="C1298">
        <f t="shared" si="63"/>
        <v>10</v>
      </c>
      <c r="D1298">
        <f>COUNTIF($F$4:F1298,F1298)</f>
        <v>1113</v>
      </c>
      <c r="E1298" s="40">
        <f>'Agricultural Data'!C1298</f>
        <v>0</v>
      </c>
      <c r="F1298" s="40">
        <f>'Agricultural Data'!D1298</f>
        <v>0</v>
      </c>
      <c r="G1298" s="40">
        <f>'Agricultural Data'!E1298</f>
        <v>0</v>
      </c>
      <c r="H1298" s="38">
        <f>'Agricultural Data'!F1298</f>
        <v>0</v>
      </c>
      <c r="I1298" s="38">
        <f>'Agricultural Data'!G1298</f>
        <v>0</v>
      </c>
      <c r="J1298" s="38">
        <f>'Agricultural Data'!H1298</f>
        <v>0</v>
      </c>
      <c r="K1298" s="118">
        <f>'Agricultural Data'!I1298</f>
        <v>0</v>
      </c>
      <c r="L1298" s="121">
        <f>'Agricultural Data'!J1298</f>
        <v>0</v>
      </c>
      <c r="M1298" s="120" t="str">
        <f>IF(J1298=0,"No Data",
IF(     OR(   INDEX('Inputs_Metric 31'!$T$6:$T$141,  MATCH($J1298,'Inputs_Metric 31'!$S$6:$S$141,0))  =  "",     INDEX('Inputs_Metric 31'!$T$6:$T$141,MATCH($J1298,'Inputs_Metric 31'!$S$6:$S$141,0))="CDL_Rev"),                 "No Mapped Crop",                  INDEX('Inputs_Metric 31'!$T$6:$T$141,MATCH($J1298,'Inputs_Metric 31'!$S$6:$S$141,0)   )   )
       )</f>
        <v>No Data</v>
      </c>
      <c r="N1298" s="120" t="str">
        <f>IF(J1298=0,"No Data",
IF(   OR(     INDEX('Inputs_Metric 31'!$U$6:$U$141,MATCH($J1298,'Inputs_Metric 31'!$S$6:$S$141,0))="",     INDEX('Inputs_Metric 31'!$U$6:$U$141,MATCH($J1298,'Inputs_Metric 31'!$S$6:$S$141,0))="CDL_Rev"  ),     "No Mapped Crop",INDEX('Inputs_Metric 31'!$U$6:$U$141,MATCH($J1298,'Inputs_Metric 31'!$S$6:$S$141,0))))</f>
        <v>No Data</v>
      </c>
      <c r="O1298" s="102" t="e">
        <f>IF(N1298="No Mapped Crop","",'Inputs_Metric 31'!$H$43*INDEX('Inputs_Metric 31'!$D$6:$D$109,MATCH(CONCATENATE(N1298,H1298),'Inputs_Metric 31'!$E$6:$E$109,0)))</f>
        <v>#N/A</v>
      </c>
      <c r="P1298" s="175" t="e">
        <f>IF(M1298="No Mapped Crop","",INDEX('Inputs_Metric 31'!$M$7:$O$26,MATCH(M1298,'Inputs_Metric 31'!$G$7:$G$26,0),MATCH('Inputs_Metric 31'!$H$44,'Inputs_Metric 31'!$M$6:$O$6,0)))</f>
        <v>#N/A</v>
      </c>
      <c r="Q1298" s="184" t="e">
        <f t="shared" si="64"/>
        <v>#N/A</v>
      </c>
      <c r="R1298" s="184" t="e">
        <f t="shared" si="65"/>
        <v>#N/A</v>
      </c>
    </row>
    <row r="1299" spans="3:18" x14ac:dyDescent="0.25">
      <c r="C1299">
        <f t="shared" si="63"/>
        <v>10</v>
      </c>
      <c r="D1299">
        <f>COUNTIF($F$4:F1299,F1299)</f>
        <v>1114</v>
      </c>
      <c r="E1299" s="40">
        <f>'Agricultural Data'!C1299</f>
        <v>0</v>
      </c>
      <c r="F1299" s="40">
        <f>'Agricultural Data'!D1299</f>
        <v>0</v>
      </c>
      <c r="G1299" s="40">
        <f>'Agricultural Data'!E1299</f>
        <v>0</v>
      </c>
      <c r="H1299" s="38">
        <f>'Agricultural Data'!F1299</f>
        <v>0</v>
      </c>
      <c r="I1299" s="38">
        <f>'Agricultural Data'!G1299</f>
        <v>0</v>
      </c>
      <c r="J1299" s="38">
        <f>'Agricultural Data'!H1299</f>
        <v>0</v>
      </c>
      <c r="K1299" s="118">
        <f>'Agricultural Data'!I1299</f>
        <v>0</v>
      </c>
      <c r="L1299" s="121">
        <f>'Agricultural Data'!J1299</f>
        <v>0</v>
      </c>
      <c r="M1299" s="120" t="str">
        <f>IF(J1299=0,"No Data",
IF(     OR(   INDEX('Inputs_Metric 31'!$T$6:$T$141,  MATCH($J1299,'Inputs_Metric 31'!$S$6:$S$141,0))  =  "",     INDEX('Inputs_Metric 31'!$T$6:$T$141,MATCH($J1299,'Inputs_Metric 31'!$S$6:$S$141,0))="CDL_Rev"),                 "No Mapped Crop",                  INDEX('Inputs_Metric 31'!$T$6:$T$141,MATCH($J1299,'Inputs_Metric 31'!$S$6:$S$141,0)   )   )
       )</f>
        <v>No Data</v>
      </c>
      <c r="N1299" s="120" t="str">
        <f>IF(J1299=0,"No Data",
IF(   OR(     INDEX('Inputs_Metric 31'!$U$6:$U$141,MATCH($J1299,'Inputs_Metric 31'!$S$6:$S$141,0))="",     INDEX('Inputs_Metric 31'!$U$6:$U$141,MATCH($J1299,'Inputs_Metric 31'!$S$6:$S$141,0))="CDL_Rev"  ),     "No Mapped Crop",INDEX('Inputs_Metric 31'!$U$6:$U$141,MATCH($J1299,'Inputs_Metric 31'!$S$6:$S$141,0))))</f>
        <v>No Data</v>
      </c>
      <c r="O1299" s="102" t="e">
        <f>IF(N1299="No Mapped Crop","",'Inputs_Metric 31'!$H$43*INDEX('Inputs_Metric 31'!$D$6:$D$109,MATCH(CONCATENATE(N1299,H1299),'Inputs_Metric 31'!$E$6:$E$109,0)))</f>
        <v>#N/A</v>
      </c>
      <c r="P1299" s="175" t="e">
        <f>IF(M1299="No Mapped Crop","",INDEX('Inputs_Metric 31'!$M$7:$O$26,MATCH(M1299,'Inputs_Metric 31'!$G$7:$G$26,0),MATCH('Inputs_Metric 31'!$H$44,'Inputs_Metric 31'!$M$6:$O$6,0)))</f>
        <v>#N/A</v>
      </c>
      <c r="Q1299" s="184" t="e">
        <f t="shared" si="64"/>
        <v>#N/A</v>
      </c>
      <c r="R1299" s="184" t="e">
        <f t="shared" si="65"/>
        <v>#N/A</v>
      </c>
    </row>
    <row r="1300" spans="3:18" x14ac:dyDescent="0.25">
      <c r="C1300">
        <f t="shared" si="63"/>
        <v>10</v>
      </c>
      <c r="D1300">
        <f>COUNTIF($F$4:F1300,F1300)</f>
        <v>1115</v>
      </c>
      <c r="E1300" s="40">
        <f>'Agricultural Data'!C1300</f>
        <v>0</v>
      </c>
      <c r="F1300" s="40">
        <f>'Agricultural Data'!D1300</f>
        <v>0</v>
      </c>
      <c r="G1300" s="40">
        <f>'Agricultural Data'!E1300</f>
        <v>0</v>
      </c>
      <c r="H1300" s="38">
        <f>'Agricultural Data'!F1300</f>
        <v>0</v>
      </c>
      <c r="I1300" s="38">
        <f>'Agricultural Data'!G1300</f>
        <v>0</v>
      </c>
      <c r="J1300" s="38">
        <f>'Agricultural Data'!H1300</f>
        <v>0</v>
      </c>
      <c r="K1300" s="118">
        <f>'Agricultural Data'!I1300</f>
        <v>0</v>
      </c>
      <c r="L1300" s="121">
        <f>'Agricultural Data'!J1300</f>
        <v>0</v>
      </c>
      <c r="M1300" s="120" t="str">
        <f>IF(J1300=0,"No Data",
IF(     OR(   INDEX('Inputs_Metric 31'!$T$6:$T$141,  MATCH($J1300,'Inputs_Metric 31'!$S$6:$S$141,0))  =  "",     INDEX('Inputs_Metric 31'!$T$6:$T$141,MATCH($J1300,'Inputs_Metric 31'!$S$6:$S$141,0))="CDL_Rev"),                 "No Mapped Crop",                  INDEX('Inputs_Metric 31'!$T$6:$T$141,MATCH($J1300,'Inputs_Metric 31'!$S$6:$S$141,0)   )   )
       )</f>
        <v>No Data</v>
      </c>
      <c r="N1300" s="120" t="str">
        <f>IF(J1300=0,"No Data",
IF(   OR(     INDEX('Inputs_Metric 31'!$U$6:$U$141,MATCH($J1300,'Inputs_Metric 31'!$S$6:$S$141,0))="",     INDEX('Inputs_Metric 31'!$U$6:$U$141,MATCH($J1300,'Inputs_Metric 31'!$S$6:$S$141,0))="CDL_Rev"  ),     "No Mapped Crop",INDEX('Inputs_Metric 31'!$U$6:$U$141,MATCH($J1300,'Inputs_Metric 31'!$S$6:$S$141,0))))</f>
        <v>No Data</v>
      </c>
      <c r="O1300" s="102" t="e">
        <f>IF(N1300="No Mapped Crop","",'Inputs_Metric 31'!$H$43*INDEX('Inputs_Metric 31'!$D$6:$D$109,MATCH(CONCATENATE(N1300,H1300),'Inputs_Metric 31'!$E$6:$E$109,0)))</f>
        <v>#N/A</v>
      </c>
      <c r="P1300" s="175" t="e">
        <f>IF(M1300="No Mapped Crop","",INDEX('Inputs_Metric 31'!$M$7:$O$26,MATCH(M1300,'Inputs_Metric 31'!$G$7:$G$26,0),MATCH('Inputs_Metric 31'!$H$44,'Inputs_Metric 31'!$M$6:$O$6,0)))</f>
        <v>#N/A</v>
      </c>
      <c r="Q1300" s="184" t="e">
        <f t="shared" si="64"/>
        <v>#N/A</v>
      </c>
      <c r="R1300" s="184" t="e">
        <f t="shared" si="65"/>
        <v>#N/A</v>
      </c>
    </row>
    <row r="1301" spans="3:18" x14ac:dyDescent="0.25">
      <c r="C1301">
        <f t="shared" si="63"/>
        <v>10</v>
      </c>
      <c r="D1301">
        <f>COUNTIF($F$4:F1301,F1301)</f>
        <v>1116</v>
      </c>
      <c r="E1301" s="40">
        <f>'Agricultural Data'!C1301</f>
        <v>0</v>
      </c>
      <c r="F1301" s="40">
        <f>'Agricultural Data'!D1301</f>
        <v>0</v>
      </c>
      <c r="G1301" s="40">
        <f>'Agricultural Data'!E1301</f>
        <v>0</v>
      </c>
      <c r="H1301" s="38">
        <f>'Agricultural Data'!F1301</f>
        <v>0</v>
      </c>
      <c r="I1301" s="38">
        <f>'Agricultural Data'!G1301</f>
        <v>0</v>
      </c>
      <c r="J1301" s="38">
        <f>'Agricultural Data'!H1301</f>
        <v>0</v>
      </c>
      <c r="K1301" s="118">
        <f>'Agricultural Data'!I1301</f>
        <v>0</v>
      </c>
      <c r="L1301" s="121">
        <f>'Agricultural Data'!J1301</f>
        <v>0</v>
      </c>
      <c r="M1301" s="120" t="str">
        <f>IF(J1301=0,"No Data",
IF(     OR(   INDEX('Inputs_Metric 31'!$T$6:$T$141,  MATCH($J1301,'Inputs_Metric 31'!$S$6:$S$141,0))  =  "",     INDEX('Inputs_Metric 31'!$T$6:$T$141,MATCH($J1301,'Inputs_Metric 31'!$S$6:$S$141,0))="CDL_Rev"),                 "No Mapped Crop",                  INDEX('Inputs_Metric 31'!$T$6:$T$141,MATCH($J1301,'Inputs_Metric 31'!$S$6:$S$141,0)   )   )
       )</f>
        <v>No Data</v>
      </c>
      <c r="N1301" s="120" t="str">
        <f>IF(J1301=0,"No Data",
IF(   OR(     INDEX('Inputs_Metric 31'!$U$6:$U$141,MATCH($J1301,'Inputs_Metric 31'!$S$6:$S$141,0))="",     INDEX('Inputs_Metric 31'!$U$6:$U$141,MATCH($J1301,'Inputs_Metric 31'!$S$6:$S$141,0))="CDL_Rev"  ),     "No Mapped Crop",INDEX('Inputs_Metric 31'!$U$6:$U$141,MATCH($J1301,'Inputs_Metric 31'!$S$6:$S$141,0))))</f>
        <v>No Data</v>
      </c>
      <c r="O1301" s="102" t="e">
        <f>IF(N1301="No Mapped Crop","",'Inputs_Metric 31'!$H$43*INDEX('Inputs_Metric 31'!$D$6:$D$109,MATCH(CONCATENATE(N1301,H1301),'Inputs_Metric 31'!$E$6:$E$109,0)))</f>
        <v>#N/A</v>
      </c>
      <c r="P1301" s="175" t="e">
        <f>IF(M1301="No Mapped Crop","",INDEX('Inputs_Metric 31'!$M$7:$O$26,MATCH(M1301,'Inputs_Metric 31'!$G$7:$G$26,0),MATCH('Inputs_Metric 31'!$H$44,'Inputs_Metric 31'!$M$6:$O$6,0)))</f>
        <v>#N/A</v>
      </c>
      <c r="Q1301" s="184" t="e">
        <f t="shared" si="64"/>
        <v>#N/A</v>
      </c>
      <c r="R1301" s="184" t="e">
        <f t="shared" si="65"/>
        <v>#N/A</v>
      </c>
    </row>
    <row r="1302" spans="3:18" x14ac:dyDescent="0.25">
      <c r="C1302">
        <f t="shared" si="63"/>
        <v>10</v>
      </c>
      <c r="D1302">
        <f>COUNTIF($F$4:F1302,F1302)</f>
        <v>1117</v>
      </c>
      <c r="E1302" s="40">
        <f>'Agricultural Data'!C1302</f>
        <v>0</v>
      </c>
      <c r="F1302" s="40">
        <f>'Agricultural Data'!D1302</f>
        <v>0</v>
      </c>
      <c r="G1302" s="40">
        <f>'Agricultural Data'!E1302</f>
        <v>0</v>
      </c>
      <c r="H1302" s="38">
        <f>'Agricultural Data'!F1302</f>
        <v>0</v>
      </c>
      <c r="I1302" s="38">
        <f>'Agricultural Data'!G1302</f>
        <v>0</v>
      </c>
      <c r="J1302" s="38">
        <f>'Agricultural Data'!H1302</f>
        <v>0</v>
      </c>
      <c r="K1302" s="118">
        <f>'Agricultural Data'!I1302</f>
        <v>0</v>
      </c>
      <c r="L1302" s="121">
        <f>'Agricultural Data'!J1302</f>
        <v>0</v>
      </c>
      <c r="M1302" s="120" t="str">
        <f>IF(J1302=0,"No Data",
IF(     OR(   INDEX('Inputs_Metric 31'!$T$6:$T$141,  MATCH($J1302,'Inputs_Metric 31'!$S$6:$S$141,0))  =  "",     INDEX('Inputs_Metric 31'!$T$6:$T$141,MATCH($J1302,'Inputs_Metric 31'!$S$6:$S$141,0))="CDL_Rev"),                 "No Mapped Crop",                  INDEX('Inputs_Metric 31'!$T$6:$T$141,MATCH($J1302,'Inputs_Metric 31'!$S$6:$S$141,0)   )   )
       )</f>
        <v>No Data</v>
      </c>
      <c r="N1302" s="120" t="str">
        <f>IF(J1302=0,"No Data",
IF(   OR(     INDEX('Inputs_Metric 31'!$U$6:$U$141,MATCH($J1302,'Inputs_Metric 31'!$S$6:$S$141,0))="",     INDEX('Inputs_Metric 31'!$U$6:$U$141,MATCH($J1302,'Inputs_Metric 31'!$S$6:$S$141,0))="CDL_Rev"  ),     "No Mapped Crop",INDEX('Inputs_Metric 31'!$U$6:$U$141,MATCH($J1302,'Inputs_Metric 31'!$S$6:$S$141,0))))</f>
        <v>No Data</v>
      </c>
      <c r="O1302" s="102" t="e">
        <f>IF(N1302="No Mapped Crop","",'Inputs_Metric 31'!$H$43*INDEX('Inputs_Metric 31'!$D$6:$D$109,MATCH(CONCATENATE(N1302,H1302),'Inputs_Metric 31'!$E$6:$E$109,0)))</f>
        <v>#N/A</v>
      </c>
      <c r="P1302" s="175" t="e">
        <f>IF(M1302="No Mapped Crop","",INDEX('Inputs_Metric 31'!$M$7:$O$26,MATCH(M1302,'Inputs_Metric 31'!$G$7:$G$26,0),MATCH('Inputs_Metric 31'!$H$44,'Inputs_Metric 31'!$M$6:$O$6,0)))</f>
        <v>#N/A</v>
      </c>
      <c r="Q1302" s="184" t="e">
        <f t="shared" si="64"/>
        <v>#N/A</v>
      </c>
      <c r="R1302" s="184" t="e">
        <f t="shared" si="65"/>
        <v>#N/A</v>
      </c>
    </row>
    <row r="1303" spans="3:18" x14ac:dyDescent="0.25">
      <c r="C1303">
        <f t="shared" si="63"/>
        <v>10</v>
      </c>
      <c r="D1303">
        <f>COUNTIF($F$4:F1303,F1303)</f>
        <v>1118</v>
      </c>
      <c r="E1303" s="40">
        <f>'Agricultural Data'!C1303</f>
        <v>0</v>
      </c>
      <c r="F1303" s="40">
        <f>'Agricultural Data'!D1303</f>
        <v>0</v>
      </c>
      <c r="G1303" s="40">
        <f>'Agricultural Data'!E1303</f>
        <v>0</v>
      </c>
      <c r="H1303" s="38">
        <f>'Agricultural Data'!F1303</f>
        <v>0</v>
      </c>
      <c r="I1303" s="38">
        <f>'Agricultural Data'!G1303</f>
        <v>0</v>
      </c>
      <c r="J1303" s="38">
        <f>'Agricultural Data'!H1303</f>
        <v>0</v>
      </c>
      <c r="K1303" s="118">
        <f>'Agricultural Data'!I1303</f>
        <v>0</v>
      </c>
      <c r="L1303" s="121">
        <f>'Agricultural Data'!J1303</f>
        <v>0</v>
      </c>
      <c r="M1303" s="120" t="str">
        <f>IF(J1303=0,"No Data",
IF(     OR(   INDEX('Inputs_Metric 31'!$T$6:$T$141,  MATCH($J1303,'Inputs_Metric 31'!$S$6:$S$141,0))  =  "",     INDEX('Inputs_Metric 31'!$T$6:$T$141,MATCH($J1303,'Inputs_Metric 31'!$S$6:$S$141,0))="CDL_Rev"),                 "No Mapped Crop",                  INDEX('Inputs_Metric 31'!$T$6:$T$141,MATCH($J1303,'Inputs_Metric 31'!$S$6:$S$141,0)   )   )
       )</f>
        <v>No Data</v>
      </c>
      <c r="N1303" s="120" t="str">
        <f>IF(J1303=0,"No Data",
IF(   OR(     INDEX('Inputs_Metric 31'!$U$6:$U$141,MATCH($J1303,'Inputs_Metric 31'!$S$6:$S$141,0))="",     INDEX('Inputs_Metric 31'!$U$6:$U$141,MATCH($J1303,'Inputs_Metric 31'!$S$6:$S$141,0))="CDL_Rev"  ),     "No Mapped Crop",INDEX('Inputs_Metric 31'!$U$6:$U$141,MATCH($J1303,'Inputs_Metric 31'!$S$6:$S$141,0))))</f>
        <v>No Data</v>
      </c>
      <c r="O1303" s="102" t="e">
        <f>IF(N1303="No Mapped Crop","",'Inputs_Metric 31'!$H$43*INDEX('Inputs_Metric 31'!$D$6:$D$109,MATCH(CONCATENATE(N1303,H1303),'Inputs_Metric 31'!$E$6:$E$109,0)))</f>
        <v>#N/A</v>
      </c>
      <c r="P1303" s="175" t="e">
        <f>IF(M1303="No Mapped Crop","",INDEX('Inputs_Metric 31'!$M$7:$O$26,MATCH(M1303,'Inputs_Metric 31'!$G$7:$G$26,0),MATCH('Inputs_Metric 31'!$H$44,'Inputs_Metric 31'!$M$6:$O$6,0)))</f>
        <v>#N/A</v>
      </c>
      <c r="Q1303" s="184" t="e">
        <f t="shared" si="64"/>
        <v>#N/A</v>
      </c>
      <c r="R1303" s="184" t="e">
        <f t="shared" si="65"/>
        <v>#N/A</v>
      </c>
    </row>
    <row r="1304" spans="3:18" x14ac:dyDescent="0.25">
      <c r="C1304">
        <f t="shared" si="63"/>
        <v>10</v>
      </c>
      <c r="D1304">
        <f>COUNTIF($F$4:F1304,F1304)</f>
        <v>1119</v>
      </c>
      <c r="E1304" s="40">
        <f>'Agricultural Data'!C1304</f>
        <v>0</v>
      </c>
      <c r="F1304" s="40">
        <f>'Agricultural Data'!D1304</f>
        <v>0</v>
      </c>
      <c r="G1304" s="40">
        <f>'Agricultural Data'!E1304</f>
        <v>0</v>
      </c>
      <c r="H1304" s="38">
        <f>'Agricultural Data'!F1304</f>
        <v>0</v>
      </c>
      <c r="I1304" s="38">
        <f>'Agricultural Data'!G1304</f>
        <v>0</v>
      </c>
      <c r="J1304" s="38">
        <f>'Agricultural Data'!H1304</f>
        <v>0</v>
      </c>
      <c r="K1304" s="118">
        <f>'Agricultural Data'!I1304</f>
        <v>0</v>
      </c>
      <c r="L1304" s="121">
        <f>'Agricultural Data'!J1304</f>
        <v>0</v>
      </c>
      <c r="M1304" s="120" t="str">
        <f>IF(J1304=0,"No Data",
IF(     OR(   INDEX('Inputs_Metric 31'!$T$6:$T$141,  MATCH($J1304,'Inputs_Metric 31'!$S$6:$S$141,0))  =  "",     INDEX('Inputs_Metric 31'!$T$6:$T$141,MATCH($J1304,'Inputs_Metric 31'!$S$6:$S$141,0))="CDL_Rev"),                 "No Mapped Crop",                  INDEX('Inputs_Metric 31'!$T$6:$T$141,MATCH($J1304,'Inputs_Metric 31'!$S$6:$S$141,0)   )   )
       )</f>
        <v>No Data</v>
      </c>
      <c r="N1304" s="120" t="str">
        <f>IF(J1304=0,"No Data",
IF(   OR(     INDEX('Inputs_Metric 31'!$U$6:$U$141,MATCH($J1304,'Inputs_Metric 31'!$S$6:$S$141,0))="",     INDEX('Inputs_Metric 31'!$U$6:$U$141,MATCH($J1304,'Inputs_Metric 31'!$S$6:$S$141,0))="CDL_Rev"  ),     "No Mapped Crop",INDEX('Inputs_Metric 31'!$U$6:$U$141,MATCH($J1304,'Inputs_Metric 31'!$S$6:$S$141,0))))</f>
        <v>No Data</v>
      </c>
      <c r="O1304" s="102" t="e">
        <f>IF(N1304="No Mapped Crop","",'Inputs_Metric 31'!$H$43*INDEX('Inputs_Metric 31'!$D$6:$D$109,MATCH(CONCATENATE(N1304,H1304),'Inputs_Metric 31'!$E$6:$E$109,0)))</f>
        <v>#N/A</v>
      </c>
      <c r="P1304" s="175" t="e">
        <f>IF(M1304="No Mapped Crop","",INDEX('Inputs_Metric 31'!$M$7:$O$26,MATCH(M1304,'Inputs_Metric 31'!$G$7:$G$26,0),MATCH('Inputs_Metric 31'!$H$44,'Inputs_Metric 31'!$M$6:$O$6,0)))</f>
        <v>#N/A</v>
      </c>
      <c r="Q1304" s="184" t="e">
        <f t="shared" si="64"/>
        <v>#N/A</v>
      </c>
      <c r="R1304" s="184" t="e">
        <f t="shared" si="65"/>
        <v>#N/A</v>
      </c>
    </row>
    <row r="1305" spans="3:18" x14ac:dyDescent="0.25">
      <c r="C1305">
        <f t="shared" si="63"/>
        <v>10</v>
      </c>
      <c r="D1305">
        <f>COUNTIF($F$4:F1305,F1305)</f>
        <v>1120</v>
      </c>
      <c r="E1305" s="40">
        <f>'Agricultural Data'!C1305</f>
        <v>0</v>
      </c>
      <c r="F1305" s="40">
        <f>'Agricultural Data'!D1305</f>
        <v>0</v>
      </c>
      <c r="G1305" s="40">
        <f>'Agricultural Data'!E1305</f>
        <v>0</v>
      </c>
      <c r="H1305" s="38">
        <f>'Agricultural Data'!F1305</f>
        <v>0</v>
      </c>
      <c r="I1305" s="38">
        <f>'Agricultural Data'!G1305</f>
        <v>0</v>
      </c>
      <c r="J1305" s="38">
        <f>'Agricultural Data'!H1305</f>
        <v>0</v>
      </c>
      <c r="K1305" s="118">
        <f>'Agricultural Data'!I1305</f>
        <v>0</v>
      </c>
      <c r="L1305" s="121">
        <f>'Agricultural Data'!J1305</f>
        <v>0</v>
      </c>
      <c r="M1305" s="120" t="str">
        <f>IF(J1305=0,"No Data",
IF(     OR(   INDEX('Inputs_Metric 31'!$T$6:$T$141,  MATCH($J1305,'Inputs_Metric 31'!$S$6:$S$141,0))  =  "",     INDEX('Inputs_Metric 31'!$T$6:$T$141,MATCH($J1305,'Inputs_Metric 31'!$S$6:$S$141,0))="CDL_Rev"),                 "No Mapped Crop",                  INDEX('Inputs_Metric 31'!$T$6:$T$141,MATCH($J1305,'Inputs_Metric 31'!$S$6:$S$141,0)   )   )
       )</f>
        <v>No Data</v>
      </c>
      <c r="N1305" s="120" t="str">
        <f>IF(J1305=0,"No Data",
IF(   OR(     INDEX('Inputs_Metric 31'!$U$6:$U$141,MATCH($J1305,'Inputs_Metric 31'!$S$6:$S$141,0))="",     INDEX('Inputs_Metric 31'!$U$6:$U$141,MATCH($J1305,'Inputs_Metric 31'!$S$6:$S$141,0))="CDL_Rev"  ),     "No Mapped Crop",INDEX('Inputs_Metric 31'!$U$6:$U$141,MATCH($J1305,'Inputs_Metric 31'!$S$6:$S$141,0))))</f>
        <v>No Data</v>
      </c>
      <c r="O1305" s="102" t="e">
        <f>IF(N1305="No Mapped Crop","",'Inputs_Metric 31'!$H$43*INDEX('Inputs_Metric 31'!$D$6:$D$109,MATCH(CONCATENATE(N1305,H1305),'Inputs_Metric 31'!$E$6:$E$109,0)))</f>
        <v>#N/A</v>
      </c>
      <c r="P1305" s="175" t="e">
        <f>IF(M1305="No Mapped Crop","",INDEX('Inputs_Metric 31'!$M$7:$O$26,MATCH(M1305,'Inputs_Metric 31'!$G$7:$G$26,0),MATCH('Inputs_Metric 31'!$H$44,'Inputs_Metric 31'!$M$6:$O$6,0)))</f>
        <v>#N/A</v>
      </c>
      <c r="Q1305" s="184" t="e">
        <f t="shared" si="64"/>
        <v>#N/A</v>
      </c>
      <c r="R1305" s="184" t="e">
        <f t="shared" si="65"/>
        <v>#N/A</v>
      </c>
    </row>
    <row r="1306" spans="3:18" x14ac:dyDescent="0.25">
      <c r="C1306">
        <f t="shared" si="63"/>
        <v>10</v>
      </c>
      <c r="D1306">
        <f>COUNTIF($F$4:F1306,F1306)</f>
        <v>1121</v>
      </c>
      <c r="E1306" s="40">
        <f>'Agricultural Data'!C1306</f>
        <v>0</v>
      </c>
      <c r="F1306" s="40">
        <f>'Agricultural Data'!D1306</f>
        <v>0</v>
      </c>
      <c r="G1306" s="40">
        <f>'Agricultural Data'!E1306</f>
        <v>0</v>
      </c>
      <c r="H1306" s="38">
        <f>'Agricultural Data'!F1306</f>
        <v>0</v>
      </c>
      <c r="I1306" s="38">
        <f>'Agricultural Data'!G1306</f>
        <v>0</v>
      </c>
      <c r="J1306" s="38">
        <f>'Agricultural Data'!H1306</f>
        <v>0</v>
      </c>
      <c r="K1306" s="118">
        <f>'Agricultural Data'!I1306</f>
        <v>0</v>
      </c>
      <c r="L1306" s="121">
        <f>'Agricultural Data'!J1306</f>
        <v>0</v>
      </c>
      <c r="M1306" s="120" t="str">
        <f>IF(J1306=0,"No Data",
IF(     OR(   INDEX('Inputs_Metric 31'!$T$6:$T$141,  MATCH($J1306,'Inputs_Metric 31'!$S$6:$S$141,0))  =  "",     INDEX('Inputs_Metric 31'!$T$6:$T$141,MATCH($J1306,'Inputs_Metric 31'!$S$6:$S$141,0))="CDL_Rev"),                 "No Mapped Crop",                  INDEX('Inputs_Metric 31'!$T$6:$T$141,MATCH($J1306,'Inputs_Metric 31'!$S$6:$S$141,0)   )   )
       )</f>
        <v>No Data</v>
      </c>
      <c r="N1306" s="120" t="str">
        <f>IF(J1306=0,"No Data",
IF(   OR(     INDEX('Inputs_Metric 31'!$U$6:$U$141,MATCH($J1306,'Inputs_Metric 31'!$S$6:$S$141,0))="",     INDEX('Inputs_Metric 31'!$U$6:$U$141,MATCH($J1306,'Inputs_Metric 31'!$S$6:$S$141,0))="CDL_Rev"  ),     "No Mapped Crop",INDEX('Inputs_Metric 31'!$U$6:$U$141,MATCH($J1306,'Inputs_Metric 31'!$S$6:$S$141,0))))</f>
        <v>No Data</v>
      </c>
      <c r="O1306" s="102" t="e">
        <f>IF(N1306="No Mapped Crop","",'Inputs_Metric 31'!$H$43*INDEX('Inputs_Metric 31'!$D$6:$D$109,MATCH(CONCATENATE(N1306,H1306),'Inputs_Metric 31'!$E$6:$E$109,0)))</f>
        <v>#N/A</v>
      </c>
      <c r="P1306" s="175" t="e">
        <f>IF(M1306="No Mapped Crop","",INDEX('Inputs_Metric 31'!$M$7:$O$26,MATCH(M1306,'Inputs_Metric 31'!$G$7:$G$26,0),MATCH('Inputs_Metric 31'!$H$44,'Inputs_Metric 31'!$M$6:$O$6,0)))</f>
        <v>#N/A</v>
      </c>
      <c r="Q1306" s="184" t="e">
        <f t="shared" si="64"/>
        <v>#N/A</v>
      </c>
      <c r="R1306" s="184" t="e">
        <f t="shared" si="65"/>
        <v>#N/A</v>
      </c>
    </row>
    <row r="1307" spans="3:18" x14ac:dyDescent="0.25">
      <c r="C1307">
        <f t="shared" si="63"/>
        <v>10</v>
      </c>
      <c r="D1307">
        <f>COUNTIF($F$4:F1307,F1307)</f>
        <v>1122</v>
      </c>
      <c r="E1307" s="40">
        <f>'Agricultural Data'!C1307</f>
        <v>0</v>
      </c>
      <c r="F1307" s="40">
        <f>'Agricultural Data'!D1307</f>
        <v>0</v>
      </c>
      <c r="G1307" s="40">
        <f>'Agricultural Data'!E1307</f>
        <v>0</v>
      </c>
      <c r="H1307" s="38">
        <f>'Agricultural Data'!F1307</f>
        <v>0</v>
      </c>
      <c r="I1307" s="38">
        <f>'Agricultural Data'!G1307</f>
        <v>0</v>
      </c>
      <c r="J1307" s="38">
        <f>'Agricultural Data'!H1307</f>
        <v>0</v>
      </c>
      <c r="K1307" s="118">
        <f>'Agricultural Data'!I1307</f>
        <v>0</v>
      </c>
      <c r="L1307" s="121">
        <f>'Agricultural Data'!J1307</f>
        <v>0</v>
      </c>
      <c r="M1307" s="120" t="str">
        <f>IF(J1307=0,"No Data",
IF(     OR(   INDEX('Inputs_Metric 31'!$T$6:$T$141,  MATCH($J1307,'Inputs_Metric 31'!$S$6:$S$141,0))  =  "",     INDEX('Inputs_Metric 31'!$T$6:$T$141,MATCH($J1307,'Inputs_Metric 31'!$S$6:$S$141,0))="CDL_Rev"),                 "No Mapped Crop",                  INDEX('Inputs_Metric 31'!$T$6:$T$141,MATCH($J1307,'Inputs_Metric 31'!$S$6:$S$141,0)   )   )
       )</f>
        <v>No Data</v>
      </c>
      <c r="N1307" s="120" t="str">
        <f>IF(J1307=0,"No Data",
IF(   OR(     INDEX('Inputs_Metric 31'!$U$6:$U$141,MATCH($J1307,'Inputs_Metric 31'!$S$6:$S$141,0))="",     INDEX('Inputs_Metric 31'!$U$6:$U$141,MATCH($J1307,'Inputs_Metric 31'!$S$6:$S$141,0))="CDL_Rev"  ),     "No Mapped Crop",INDEX('Inputs_Metric 31'!$U$6:$U$141,MATCH($J1307,'Inputs_Metric 31'!$S$6:$S$141,0))))</f>
        <v>No Data</v>
      </c>
      <c r="O1307" s="102" t="e">
        <f>IF(N1307="No Mapped Crop","",'Inputs_Metric 31'!$H$43*INDEX('Inputs_Metric 31'!$D$6:$D$109,MATCH(CONCATENATE(N1307,H1307),'Inputs_Metric 31'!$E$6:$E$109,0)))</f>
        <v>#N/A</v>
      </c>
      <c r="P1307" s="175" t="e">
        <f>IF(M1307="No Mapped Crop","",INDEX('Inputs_Metric 31'!$M$7:$O$26,MATCH(M1307,'Inputs_Metric 31'!$G$7:$G$26,0),MATCH('Inputs_Metric 31'!$H$44,'Inputs_Metric 31'!$M$6:$O$6,0)))</f>
        <v>#N/A</v>
      </c>
      <c r="Q1307" s="184" t="e">
        <f t="shared" si="64"/>
        <v>#N/A</v>
      </c>
      <c r="R1307" s="184" t="e">
        <f t="shared" si="65"/>
        <v>#N/A</v>
      </c>
    </row>
    <row r="1308" spans="3:18" x14ac:dyDescent="0.25">
      <c r="C1308">
        <f t="shared" si="63"/>
        <v>10</v>
      </c>
      <c r="D1308">
        <f>COUNTIF($F$4:F1308,F1308)</f>
        <v>1123</v>
      </c>
      <c r="E1308" s="40">
        <f>'Agricultural Data'!C1308</f>
        <v>0</v>
      </c>
      <c r="F1308" s="40">
        <f>'Agricultural Data'!D1308</f>
        <v>0</v>
      </c>
      <c r="G1308" s="40">
        <f>'Agricultural Data'!E1308</f>
        <v>0</v>
      </c>
      <c r="H1308" s="38">
        <f>'Agricultural Data'!F1308</f>
        <v>0</v>
      </c>
      <c r="I1308" s="38">
        <f>'Agricultural Data'!G1308</f>
        <v>0</v>
      </c>
      <c r="J1308" s="38">
        <f>'Agricultural Data'!H1308</f>
        <v>0</v>
      </c>
      <c r="K1308" s="118">
        <f>'Agricultural Data'!I1308</f>
        <v>0</v>
      </c>
      <c r="L1308" s="121">
        <f>'Agricultural Data'!J1308</f>
        <v>0</v>
      </c>
      <c r="M1308" s="120" t="str">
        <f>IF(J1308=0,"No Data",
IF(     OR(   INDEX('Inputs_Metric 31'!$T$6:$T$141,  MATCH($J1308,'Inputs_Metric 31'!$S$6:$S$141,0))  =  "",     INDEX('Inputs_Metric 31'!$T$6:$T$141,MATCH($J1308,'Inputs_Metric 31'!$S$6:$S$141,0))="CDL_Rev"),                 "No Mapped Crop",                  INDEX('Inputs_Metric 31'!$T$6:$T$141,MATCH($J1308,'Inputs_Metric 31'!$S$6:$S$141,0)   )   )
       )</f>
        <v>No Data</v>
      </c>
      <c r="N1308" s="120" t="str">
        <f>IF(J1308=0,"No Data",
IF(   OR(     INDEX('Inputs_Metric 31'!$U$6:$U$141,MATCH($J1308,'Inputs_Metric 31'!$S$6:$S$141,0))="",     INDEX('Inputs_Metric 31'!$U$6:$U$141,MATCH($J1308,'Inputs_Metric 31'!$S$6:$S$141,0))="CDL_Rev"  ),     "No Mapped Crop",INDEX('Inputs_Metric 31'!$U$6:$U$141,MATCH($J1308,'Inputs_Metric 31'!$S$6:$S$141,0))))</f>
        <v>No Data</v>
      </c>
      <c r="O1308" s="102" t="e">
        <f>IF(N1308="No Mapped Crop","",'Inputs_Metric 31'!$H$43*INDEX('Inputs_Metric 31'!$D$6:$D$109,MATCH(CONCATENATE(N1308,H1308),'Inputs_Metric 31'!$E$6:$E$109,0)))</f>
        <v>#N/A</v>
      </c>
      <c r="P1308" s="175" t="e">
        <f>IF(M1308="No Mapped Crop","",INDEX('Inputs_Metric 31'!$M$7:$O$26,MATCH(M1308,'Inputs_Metric 31'!$G$7:$G$26,0),MATCH('Inputs_Metric 31'!$H$44,'Inputs_Metric 31'!$M$6:$O$6,0)))</f>
        <v>#N/A</v>
      </c>
      <c r="Q1308" s="184" t="e">
        <f t="shared" si="64"/>
        <v>#N/A</v>
      </c>
      <c r="R1308" s="184" t="e">
        <f t="shared" si="65"/>
        <v>#N/A</v>
      </c>
    </row>
    <row r="1309" spans="3:18" x14ac:dyDescent="0.25">
      <c r="C1309">
        <f t="shared" si="63"/>
        <v>10</v>
      </c>
      <c r="D1309">
        <f>COUNTIF($F$4:F1309,F1309)</f>
        <v>1124</v>
      </c>
      <c r="E1309" s="40">
        <f>'Agricultural Data'!C1309</f>
        <v>0</v>
      </c>
      <c r="F1309" s="40">
        <f>'Agricultural Data'!D1309</f>
        <v>0</v>
      </c>
      <c r="G1309" s="40">
        <f>'Agricultural Data'!E1309</f>
        <v>0</v>
      </c>
      <c r="H1309" s="38">
        <f>'Agricultural Data'!F1309</f>
        <v>0</v>
      </c>
      <c r="I1309" s="38">
        <f>'Agricultural Data'!G1309</f>
        <v>0</v>
      </c>
      <c r="J1309" s="38">
        <f>'Agricultural Data'!H1309</f>
        <v>0</v>
      </c>
      <c r="K1309" s="118">
        <f>'Agricultural Data'!I1309</f>
        <v>0</v>
      </c>
      <c r="L1309" s="121">
        <f>'Agricultural Data'!J1309</f>
        <v>0</v>
      </c>
      <c r="M1309" s="120" t="str">
        <f>IF(J1309=0,"No Data",
IF(     OR(   INDEX('Inputs_Metric 31'!$T$6:$T$141,  MATCH($J1309,'Inputs_Metric 31'!$S$6:$S$141,0))  =  "",     INDEX('Inputs_Metric 31'!$T$6:$T$141,MATCH($J1309,'Inputs_Metric 31'!$S$6:$S$141,0))="CDL_Rev"),                 "No Mapped Crop",                  INDEX('Inputs_Metric 31'!$T$6:$T$141,MATCH($J1309,'Inputs_Metric 31'!$S$6:$S$141,0)   )   )
       )</f>
        <v>No Data</v>
      </c>
      <c r="N1309" s="120" t="str">
        <f>IF(J1309=0,"No Data",
IF(   OR(     INDEX('Inputs_Metric 31'!$U$6:$U$141,MATCH($J1309,'Inputs_Metric 31'!$S$6:$S$141,0))="",     INDEX('Inputs_Metric 31'!$U$6:$U$141,MATCH($J1309,'Inputs_Metric 31'!$S$6:$S$141,0))="CDL_Rev"  ),     "No Mapped Crop",INDEX('Inputs_Metric 31'!$U$6:$U$141,MATCH($J1309,'Inputs_Metric 31'!$S$6:$S$141,0))))</f>
        <v>No Data</v>
      </c>
      <c r="O1309" s="102" t="e">
        <f>IF(N1309="No Mapped Crop","",'Inputs_Metric 31'!$H$43*INDEX('Inputs_Metric 31'!$D$6:$D$109,MATCH(CONCATENATE(N1309,H1309),'Inputs_Metric 31'!$E$6:$E$109,0)))</f>
        <v>#N/A</v>
      </c>
      <c r="P1309" s="175" t="e">
        <f>IF(M1309="No Mapped Crop","",INDEX('Inputs_Metric 31'!$M$7:$O$26,MATCH(M1309,'Inputs_Metric 31'!$G$7:$G$26,0),MATCH('Inputs_Metric 31'!$H$44,'Inputs_Metric 31'!$M$6:$O$6,0)))</f>
        <v>#N/A</v>
      </c>
      <c r="Q1309" s="184" t="e">
        <f t="shared" si="64"/>
        <v>#N/A</v>
      </c>
      <c r="R1309" s="184" t="e">
        <f t="shared" si="65"/>
        <v>#N/A</v>
      </c>
    </row>
    <row r="1310" spans="3:18" x14ac:dyDescent="0.25">
      <c r="C1310">
        <f t="shared" si="63"/>
        <v>10</v>
      </c>
      <c r="D1310">
        <f>COUNTIF($F$4:F1310,F1310)</f>
        <v>1125</v>
      </c>
      <c r="E1310" s="40">
        <f>'Agricultural Data'!C1310</f>
        <v>0</v>
      </c>
      <c r="F1310" s="40">
        <f>'Agricultural Data'!D1310</f>
        <v>0</v>
      </c>
      <c r="G1310" s="40">
        <f>'Agricultural Data'!E1310</f>
        <v>0</v>
      </c>
      <c r="H1310" s="38">
        <f>'Agricultural Data'!F1310</f>
        <v>0</v>
      </c>
      <c r="I1310" s="38">
        <f>'Agricultural Data'!G1310</f>
        <v>0</v>
      </c>
      <c r="J1310" s="38">
        <f>'Agricultural Data'!H1310</f>
        <v>0</v>
      </c>
      <c r="K1310" s="118">
        <f>'Agricultural Data'!I1310</f>
        <v>0</v>
      </c>
      <c r="L1310" s="121">
        <f>'Agricultural Data'!J1310</f>
        <v>0</v>
      </c>
      <c r="M1310" s="120" t="str">
        <f>IF(J1310=0,"No Data",
IF(     OR(   INDEX('Inputs_Metric 31'!$T$6:$T$141,  MATCH($J1310,'Inputs_Metric 31'!$S$6:$S$141,0))  =  "",     INDEX('Inputs_Metric 31'!$T$6:$T$141,MATCH($J1310,'Inputs_Metric 31'!$S$6:$S$141,0))="CDL_Rev"),                 "No Mapped Crop",                  INDEX('Inputs_Metric 31'!$T$6:$T$141,MATCH($J1310,'Inputs_Metric 31'!$S$6:$S$141,0)   )   )
       )</f>
        <v>No Data</v>
      </c>
      <c r="N1310" s="120" t="str">
        <f>IF(J1310=0,"No Data",
IF(   OR(     INDEX('Inputs_Metric 31'!$U$6:$U$141,MATCH($J1310,'Inputs_Metric 31'!$S$6:$S$141,0))="",     INDEX('Inputs_Metric 31'!$U$6:$U$141,MATCH($J1310,'Inputs_Metric 31'!$S$6:$S$141,0))="CDL_Rev"  ),     "No Mapped Crop",INDEX('Inputs_Metric 31'!$U$6:$U$141,MATCH($J1310,'Inputs_Metric 31'!$S$6:$S$141,0))))</f>
        <v>No Data</v>
      </c>
      <c r="O1310" s="102" t="e">
        <f>IF(N1310="No Mapped Crop","",'Inputs_Metric 31'!$H$43*INDEX('Inputs_Metric 31'!$D$6:$D$109,MATCH(CONCATENATE(N1310,H1310),'Inputs_Metric 31'!$E$6:$E$109,0)))</f>
        <v>#N/A</v>
      </c>
      <c r="P1310" s="175" t="e">
        <f>IF(M1310="No Mapped Crop","",INDEX('Inputs_Metric 31'!$M$7:$O$26,MATCH(M1310,'Inputs_Metric 31'!$G$7:$G$26,0),MATCH('Inputs_Metric 31'!$H$44,'Inputs_Metric 31'!$M$6:$O$6,0)))</f>
        <v>#N/A</v>
      </c>
      <c r="Q1310" s="184" t="e">
        <f t="shared" si="64"/>
        <v>#N/A</v>
      </c>
      <c r="R1310" s="184" t="e">
        <f t="shared" si="65"/>
        <v>#N/A</v>
      </c>
    </row>
    <row r="1311" spans="3:18" x14ac:dyDescent="0.25">
      <c r="C1311">
        <f t="shared" si="63"/>
        <v>10</v>
      </c>
      <c r="D1311">
        <f>COUNTIF($F$4:F1311,F1311)</f>
        <v>1126</v>
      </c>
      <c r="E1311" s="40">
        <f>'Agricultural Data'!C1311</f>
        <v>0</v>
      </c>
      <c r="F1311" s="40">
        <f>'Agricultural Data'!D1311</f>
        <v>0</v>
      </c>
      <c r="G1311" s="40">
        <f>'Agricultural Data'!E1311</f>
        <v>0</v>
      </c>
      <c r="H1311" s="38">
        <f>'Agricultural Data'!F1311</f>
        <v>0</v>
      </c>
      <c r="I1311" s="38">
        <f>'Agricultural Data'!G1311</f>
        <v>0</v>
      </c>
      <c r="J1311" s="38">
        <f>'Agricultural Data'!H1311</f>
        <v>0</v>
      </c>
      <c r="K1311" s="118">
        <f>'Agricultural Data'!I1311</f>
        <v>0</v>
      </c>
      <c r="L1311" s="121">
        <f>'Agricultural Data'!J1311</f>
        <v>0</v>
      </c>
      <c r="M1311" s="120" t="str">
        <f>IF(J1311=0,"No Data",
IF(     OR(   INDEX('Inputs_Metric 31'!$T$6:$T$141,  MATCH($J1311,'Inputs_Metric 31'!$S$6:$S$141,0))  =  "",     INDEX('Inputs_Metric 31'!$T$6:$T$141,MATCH($J1311,'Inputs_Metric 31'!$S$6:$S$141,0))="CDL_Rev"),                 "No Mapped Crop",                  INDEX('Inputs_Metric 31'!$T$6:$T$141,MATCH($J1311,'Inputs_Metric 31'!$S$6:$S$141,0)   )   )
       )</f>
        <v>No Data</v>
      </c>
      <c r="N1311" s="120" t="str">
        <f>IF(J1311=0,"No Data",
IF(   OR(     INDEX('Inputs_Metric 31'!$U$6:$U$141,MATCH($J1311,'Inputs_Metric 31'!$S$6:$S$141,0))="",     INDEX('Inputs_Metric 31'!$U$6:$U$141,MATCH($J1311,'Inputs_Metric 31'!$S$6:$S$141,0))="CDL_Rev"  ),     "No Mapped Crop",INDEX('Inputs_Metric 31'!$U$6:$U$141,MATCH($J1311,'Inputs_Metric 31'!$S$6:$S$141,0))))</f>
        <v>No Data</v>
      </c>
      <c r="O1311" s="102" t="e">
        <f>IF(N1311="No Mapped Crop","",'Inputs_Metric 31'!$H$43*INDEX('Inputs_Metric 31'!$D$6:$D$109,MATCH(CONCATENATE(N1311,H1311),'Inputs_Metric 31'!$E$6:$E$109,0)))</f>
        <v>#N/A</v>
      </c>
      <c r="P1311" s="175" t="e">
        <f>IF(M1311="No Mapped Crop","",INDEX('Inputs_Metric 31'!$M$7:$O$26,MATCH(M1311,'Inputs_Metric 31'!$G$7:$G$26,0),MATCH('Inputs_Metric 31'!$H$44,'Inputs_Metric 31'!$M$6:$O$6,0)))</f>
        <v>#N/A</v>
      </c>
      <c r="Q1311" s="184" t="e">
        <f t="shared" si="64"/>
        <v>#N/A</v>
      </c>
      <c r="R1311" s="184" t="e">
        <f t="shared" si="65"/>
        <v>#N/A</v>
      </c>
    </row>
    <row r="1312" spans="3:18" x14ac:dyDescent="0.25">
      <c r="C1312">
        <f t="shared" si="63"/>
        <v>10</v>
      </c>
      <c r="D1312">
        <f>COUNTIF($F$4:F1312,F1312)</f>
        <v>1127</v>
      </c>
      <c r="E1312" s="40">
        <f>'Agricultural Data'!C1312</f>
        <v>0</v>
      </c>
      <c r="F1312" s="40">
        <f>'Agricultural Data'!D1312</f>
        <v>0</v>
      </c>
      <c r="G1312" s="40">
        <f>'Agricultural Data'!E1312</f>
        <v>0</v>
      </c>
      <c r="H1312" s="38">
        <f>'Agricultural Data'!F1312</f>
        <v>0</v>
      </c>
      <c r="I1312" s="38">
        <f>'Agricultural Data'!G1312</f>
        <v>0</v>
      </c>
      <c r="J1312" s="38">
        <f>'Agricultural Data'!H1312</f>
        <v>0</v>
      </c>
      <c r="K1312" s="118">
        <f>'Agricultural Data'!I1312</f>
        <v>0</v>
      </c>
      <c r="L1312" s="121">
        <f>'Agricultural Data'!J1312</f>
        <v>0</v>
      </c>
      <c r="M1312" s="120" t="str">
        <f>IF(J1312=0,"No Data",
IF(     OR(   INDEX('Inputs_Metric 31'!$T$6:$T$141,  MATCH($J1312,'Inputs_Metric 31'!$S$6:$S$141,0))  =  "",     INDEX('Inputs_Metric 31'!$T$6:$T$141,MATCH($J1312,'Inputs_Metric 31'!$S$6:$S$141,0))="CDL_Rev"),                 "No Mapped Crop",                  INDEX('Inputs_Metric 31'!$T$6:$T$141,MATCH($J1312,'Inputs_Metric 31'!$S$6:$S$141,0)   )   )
       )</f>
        <v>No Data</v>
      </c>
      <c r="N1312" s="120" t="str">
        <f>IF(J1312=0,"No Data",
IF(   OR(     INDEX('Inputs_Metric 31'!$U$6:$U$141,MATCH($J1312,'Inputs_Metric 31'!$S$6:$S$141,0))="",     INDEX('Inputs_Metric 31'!$U$6:$U$141,MATCH($J1312,'Inputs_Metric 31'!$S$6:$S$141,0))="CDL_Rev"  ),     "No Mapped Crop",INDEX('Inputs_Metric 31'!$U$6:$U$141,MATCH($J1312,'Inputs_Metric 31'!$S$6:$S$141,0))))</f>
        <v>No Data</v>
      </c>
      <c r="O1312" s="102" t="e">
        <f>IF(N1312="No Mapped Crop","",'Inputs_Metric 31'!$H$43*INDEX('Inputs_Metric 31'!$D$6:$D$109,MATCH(CONCATENATE(N1312,H1312),'Inputs_Metric 31'!$E$6:$E$109,0)))</f>
        <v>#N/A</v>
      </c>
      <c r="P1312" s="175" t="e">
        <f>IF(M1312="No Mapped Crop","",INDEX('Inputs_Metric 31'!$M$7:$O$26,MATCH(M1312,'Inputs_Metric 31'!$G$7:$G$26,0),MATCH('Inputs_Metric 31'!$H$44,'Inputs_Metric 31'!$M$6:$O$6,0)))</f>
        <v>#N/A</v>
      </c>
      <c r="Q1312" s="184" t="e">
        <f t="shared" si="64"/>
        <v>#N/A</v>
      </c>
      <c r="R1312" s="184" t="e">
        <f t="shared" si="65"/>
        <v>#N/A</v>
      </c>
    </row>
    <row r="1313" spans="3:18" x14ac:dyDescent="0.25">
      <c r="C1313">
        <f t="shared" si="63"/>
        <v>10</v>
      </c>
      <c r="D1313">
        <f>COUNTIF($F$4:F1313,F1313)</f>
        <v>1128</v>
      </c>
      <c r="E1313" s="40">
        <f>'Agricultural Data'!C1313</f>
        <v>0</v>
      </c>
      <c r="F1313" s="40">
        <f>'Agricultural Data'!D1313</f>
        <v>0</v>
      </c>
      <c r="G1313" s="40">
        <f>'Agricultural Data'!E1313</f>
        <v>0</v>
      </c>
      <c r="H1313" s="38">
        <f>'Agricultural Data'!F1313</f>
        <v>0</v>
      </c>
      <c r="I1313" s="38">
        <f>'Agricultural Data'!G1313</f>
        <v>0</v>
      </c>
      <c r="J1313" s="38">
        <f>'Agricultural Data'!H1313</f>
        <v>0</v>
      </c>
      <c r="K1313" s="118">
        <f>'Agricultural Data'!I1313</f>
        <v>0</v>
      </c>
      <c r="L1313" s="121">
        <f>'Agricultural Data'!J1313</f>
        <v>0</v>
      </c>
      <c r="M1313" s="120" t="str">
        <f>IF(J1313=0,"No Data",
IF(     OR(   INDEX('Inputs_Metric 31'!$T$6:$T$141,  MATCH($J1313,'Inputs_Metric 31'!$S$6:$S$141,0))  =  "",     INDEX('Inputs_Metric 31'!$T$6:$T$141,MATCH($J1313,'Inputs_Metric 31'!$S$6:$S$141,0))="CDL_Rev"),                 "No Mapped Crop",                  INDEX('Inputs_Metric 31'!$T$6:$T$141,MATCH($J1313,'Inputs_Metric 31'!$S$6:$S$141,0)   )   )
       )</f>
        <v>No Data</v>
      </c>
      <c r="N1313" s="120" t="str">
        <f>IF(J1313=0,"No Data",
IF(   OR(     INDEX('Inputs_Metric 31'!$U$6:$U$141,MATCH($J1313,'Inputs_Metric 31'!$S$6:$S$141,0))="",     INDEX('Inputs_Metric 31'!$U$6:$U$141,MATCH($J1313,'Inputs_Metric 31'!$S$6:$S$141,0))="CDL_Rev"  ),     "No Mapped Crop",INDEX('Inputs_Metric 31'!$U$6:$U$141,MATCH($J1313,'Inputs_Metric 31'!$S$6:$S$141,0))))</f>
        <v>No Data</v>
      </c>
      <c r="O1313" s="102" t="e">
        <f>IF(N1313="No Mapped Crop","",'Inputs_Metric 31'!$H$43*INDEX('Inputs_Metric 31'!$D$6:$D$109,MATCH(CONCATENATE(N1313,H1313),'Inputs_Metric 31'!$E$6:$E$109,0)))</f>
        <v>#N/A</v>
      </c>
      <c r="P1313" s="175" t="e">
        <f>IF(M1313="No Mapped Crop","",INDEX('Inputs_Metric 31'!$M$7:$O$26,MATCH(M1313,'Inputs_Metric 31'!$G$7:$G$26,0),MATCH('Inputs_Metric 31'!$H$44,'Inputs_Metric 31'!$M$6:$O$6,0)))</f>
        <v>#N/A</v>
      </c>
      <c r="Q1313" s="184" t="e">
        <f t="shared" si="64"/>
        <v>#N/A</v>
      </c>
      <c r="R1313" s="184" t="e">
        <f t="shared" si="65"/>
        <v>#N/A</v>
      </c>
    </row>
    <row r="1314" spans="3:18" x14ac:dyDescent="0.25">
      <c r="C1314">
        <f t="shared" si="63"/>
        <v>10</v>
      </c>
      <c r="D1314">
        <f>COUNTIF($F$4:F1314,F1314)</f>
        <v>1129</v>
      </c>
      <c r="E1314" s="40">
        <f>'Agricultural Data'!C1314</f>
        <v>0</v>
      </c>
      <c r="F1314" s="40">
        <f>'Agricultural Data'!D1314</f>
        <v>0</v>
      </c>
      <c r="G1314" s="40">
        <f>'Agricultural Data'!E1314</f>
        <v>0</v>
      </c>
      <c r="H1314" s="38">
        <f>'Agricultural Data'!F1314</f>
        <v>0</v>
      </c>
      <c r="I1314" s="38">
        <f>'Agricultural Data'!G1314</f>
        <v>0</v>
      </c>
      <c r="J1314" s="38">
        <f>'Agricultural Data'!H1314</f>
        <v>0</v>
      </c>
      <c r="K1314" s="118">
        <f>'Agricultural Data'!I1314</f>
        <v>0</v>
      </c>
      <c r="L1314" s="121">
        <f>'Agricultural Data'!J1314</f>
        <v>0</v>
      </c>
      <c r="M1314" s="120" t="str">
        <f>IF(J1314=0,"No Data",
IF(     OR(   INDEX('Inputs_Metric 31'!$T$6:$T$141,  MATCH($J1314,'Inputs_Metric 31'!$S$6:$S$141,0))  =  "",     INDEX('Inputs_Metric 31'!$T$6:$T$141,MATCH($J1314,'Inputs_Metric 31'!$S$6:$S$141,0))="CDL_Rev"),                 "No Mapped Crop",                  INDEX('Inputs_Metric 31'!$T$6:$T$141,MATCH($J1314,'Inputs_Metric 31'!$S$6:$S$141,0)   )   )
       )</f>
        <v>No Data</v>
      </c>
      <c r="N1314" s="120" t="str">
        <f>IF(J1314=0,"No Data",
IF(   OR(     INDEX('Inputs_Metric 31'!$U$6:$U$141,MATCH($J1314,'Inputs_Metric 31'!$S$6:$S$141,0))="",     INDEX('Inputs_Metric 31'!$U$6:$U$141,MATCH($J1314,'Inputs_Metric 31'!$S$6:$S$141,0))="CDL_Rev"  ),     "No Mapped Crop",INDEX('Inputs_Metric 31'!$U$6:$U$141,MATCH($J1314,'Inputs_Metric 31'!$S$6:$S$141,0))))</f>
        <v>No Data</v>
      </c>
      <c r="O1314" s="102" t="e">
        <f>IF(N1314="No Mapped Crop","",'Inputs_Metric 31'!$H$43*INDEX('Inputs_Metric 31'!$D$6:$D$109,MATCH(CONCATENATE(N1314,H1314),'Inputs_Metric 31'!$E$6:$E$109,0)))</f>
        <v>#N/A</v>
      </c>
      <c r="P1314" s="175" t="e">
        <f>IF(M1314="No Mapped Crop","",INDEX('Inputs_Metric 31'!$M$7:$O$26,MATCH(M1314,'Inputs_Metric 31'!$G$7:$G$26,0),MATCH('Inputs_Metric 31'!$H$44,'Inputs_Metric 31'!$M$6:$O$6,0)))</f>
        <v>#N/A</v>
      </c>
      <c r="Q1314" s="184" t="e">
        <f t="shared" si="64"/>
        <v>#N/A</v>
      </c>
      <c r="R1314" s="184" t="e">
        <f t="shared" si="65"/>
        <v>#N/A</v>
      </c>
    </row>
    <row r="1315" spans="3:18" x14ac:dyDescent="0.25">
      <c r="C1315">
        <f t="shared" si="63"/>
        <v>10</v>
      </c>
      <c r="D1315">
        <f>COUNTIF($F$4:F1315,F1315)</f>
        <v>1130</v>
      </c>
      <c r="E1315" s="40">
        <f>'Agricultural Data'!C1315</f>
        <v>0</v>
      </c>
      <c r="F1315" s="40">
        <f>'Agricultural Data'!D1315</f>
        <v>0</v>
      </c>
      <c r="G1315" s="40">
        <f>'Agricultural Data'!E1315</f>
        <v>0</v>
      </c>
      <c r="H1315" s="38">
        <f>'Agricultural Data'!F1315</f>
        <v>0</v>
      </c>
      <c r="I1315" s="38">
        <f>'Agricultural Data'!G1315</f>
        <v>0</v>
      </c>
      <c r="J1315" s="38">
        <f>'Agricultural Data'!H1315</f>
        <v>0</v>
      </c>
      <c r="K1315" s="118">
        <f>'Agricultural Data'!I1315</f>
        <v>0</v>
      </c>
      <c r="L1315" s="121">
        <f>'Agricultural Data'!J1315</f>
        <v>0</v>
      </c>
      <c r="M1315" s="120" t="str">
        <f>IF(J1315=0,"No Data",
IF(     OR(   INDEX('Inputs_Metric 31'!$T$6:$T$141,  MATCH($J1315,'Inputs_Metric 31'!$S$6:$S$141,0))  =  "",     INDEX('Inputs_Metric 31'!$T$6:$T$141,MATCH($J1315,'Inputs_Metric 31'!$S$6:$S$141,0))="CDL_Rev"),                 "No Mapped Crop",                  INDEX('Inputs_Metric 31'!$T$6:$T$141,MATCH($J1315,'Inputs_Metric 31'!$S$6:$S$141,0)   )   )
       )</f>
        <v>No Data</v>
      </c>
      <c r="N1315" s="120" t="str">
        <f>IF(J1315=0,"No Data",
IF(   OR(     INDEX('Inputs_Metric 31'!$U$6:$U$141,MATCH($J1315,'Inputs_Metric 31'!$S$6:$S$141,0))="",     INDEX('Inputs_Metric 31'!$U$6:$U$141,MATCH($J1315,'Inputs_Metric 31'!$S$6:$S$141,0))="CDL_Rev"  ),     "No Mapped Crop",INDEX('Inputs_Metric 31'!$U$6:$U$141,MATCH($J1315,'Inputs_Metric 31'!$S$6:$S$141,0))))</f>
        <v>No Data</v>
      </c>
      <c r="O1315" s="102" t="e">
        <f>IF(N1315="No Mapped Crop","",'Inputs_Metric 31'!$H$43*INDEX('Inputs_Metric 31'!$D$6:$D$109,MATCH(CONCATENATE(N1315,H1315),'Inputs_Metric 31'!$E$6:$E$109,0)))</f>
        <v>#N/A</v>
      </c>
      <c r="P1315" s="175" t="e">
        <f>IF(M1315="No Mapped Crop","",INDEX('Inputs_Metric 31'!$M$7:$O$26,MATCH(M1315,'Inputs_Metric 31'!$G$7:$G$26,0),MATCH('Inputs_Metric 31'!$H$44,'Inputs_Metric 31'!$M$6:$O$6,0)))</f>
        <v>#N/A</v>
      </c>
      <c r="Q1315" s="184" t="e">
        <f t="shared" si="64"/>
        <v>#N/A</v>
      </c>
      <c r="R1315" s="184" t="e">
        <f t="shared" si="65"/>
        <v>#N/A</v>
      </c>
    </row>
    <row r="1316" spans="3:18" x14ac:dyDescent="0.25">
      <c r="C1316">
        <f t="shared" si="63"/>
        <v>10</v>
      </c>
      <c r="D1316">
        <f>COUNTIF($F$4:F1316,F1316)</f>
        <v>1131</v>
      </c>
      <c r="E1316" s="40">
        <f>'Agricultural Data'!C1316</f>
        <v>0</v>
      </c>
      <c r="F1316" s="40">
        <f>'Agricultural Data'!D1316</f>
        <v>0</v>
      </c>
      <c r="G1316" s="40">
        <f>'Agricultural Data'!E1316</f>
        <v>0</v>
      </c>
      <c r="H1316" s="38">
        <f>'Agricultural Data'!F1316</f>
        <v>0</v>
      </c>
      <c r="I1316" s="38">
        <f>'Agricultural Data'!G1316</f>
        <v>0</v>
      </c>
      <c r="J1316" s="38">
        <f>'Agricultural Data'!H1316</f>
        <v>0</v>
      </c>
      <c r="K1316" s="118">
        <f>'Agricultural Data'!I1316</f>
        <v>0</v>
      </c>
      <c r="L1316" s="121">
        <f>'Agricultural Data'!J1316</f>
        <v>0</v>
      </c>
      <c r="M1316" s="120" t="str">
        <f>IF(J1316=0,"No Data",
IF(     OR(   INDEX('Inputs_Metric 31'!$T$6:$T$141,  MATCH($J1316,'Inputs_Metric 31'!$S$6:$S$141,0))  =  "",     INDEX('Inputs_Metric 31'!$T$6:$T$141,MATCH($J1316,'Inputs_Metric 31'!$S$6:$S$141,0))="CDL_Rev"),                 "No Mapped Crop",                  INDEX('Inputs_Metric 31'!$T$6:$T$141,MATCH($J1316,'Inputs_Metric 31'!$S$6:$S$141,0)   )   )
       )</f>
        <v>No Data</v>
      </c>
      <c r="N1316" s="120" t="str">
        <f>IF(J1316=0,"No Data",
IF(   OR(     INDEX('Inputs_Metric 31'!$U$6:$U$141,MATCH($J1316,'Inputs_Metric 31'!$S$6:$S$141,0))="",     INDEX('Inputs_Metric 31'!$U$6:$U$141,MATCH($J1316,'Inputs_Metric 31'!$S$6:$S$141,0))="CDL_Rev"  ),     "No Mapped Crop",INDEX('Inputs_Metric 31'!$U$6:$U$141,MATCH($J1316,'Inputs_Metric 31'!$S$6:$S$141,0))))</f>
        <v>No Data</v>
      </c>
      <c r="O1316" s="102" t="e">
        <f>IF(N1316="No Mapped Crop","",'Inputs_Metric 31'!$H$43*INDEX('Inputs_Metric 31'!$D$6:$D$109,MATCH(CONCATENATE(N1316,H1316),'Inputs_Metric 31'!$E$6:$E$109,0)))</f>
        <v>#N/A</v>
      </c>
      <c r="P1316" s="175" t="e">
        <f>IF(M1316="No Mapped Crop","",INDEX('Inputs_Metric 31'!$M$7:$O$26,MATCH(M1316,'Inputs_Metric 31'!$G$7:$G$26,0),MATCH('Inputs_Metric 31'!$H$44,'Inputs_Metric 31'!$M$6:$O$6,0)))</f>
        <v>#N/A</v>
      </c>
      <c r="Q1316" s="184" t="e">
        <f t="shared" si="64"/>
        <v>#N/A</v>
      </c>
      <c r="R1316" s="184" t="e">
        <f t="shared" si="65"/>
        <v>#N/A</v>
      </c>
    </row>
    <row r="1317" spans="3:18" x14ac:dyDescent="0.25">
      <c r="C1317">
        <f t="shared" si="63"/>
        <v>10</v>
      </c>
      <c r="D1317">
        <f>COUNTIF($F$4:F1317,F1317)</f>
        <v>1132</v>
      </c>
      <c r="E1317" s="40">
        <f>'Agricultural Data'!C1317</f>
        <v>0</v>
      </c>
      <c r="F1317" s="40">
        <f>'Agricultural Data'!D1317</f>
        <v>0</v>
      </c>
      <c r="G1317" s="40">
        <f>'Agricultural Data'!E1317</f>
        <v>0</v>
      </c>
      <c r="H1317" s="38">
        <f>'Agricultural Data'!F1317</f>
        <v>0</v>
      </c>
      <c r="I1317" s="38">
        <f>'Agricultural Data'!G1317</f>
        <v>0</v>
      </c>
      <c r="J1317" s="38">
        <f>'Agricultural Data'!H1317</f>
        <v>0</v>
      </c>
      <c r="K1317" s="118">
        <f>'Agricultural Data'!I1317</f>
        <v>0</v>
      </c>
      <c r="L1317" s="121">
        <f>'Agricultural Data'!J1317</f>
        <v>0</v>
      </c>
      <c r="M1317" s="120" t="str">
        <f>IF(J1317=0,"No Data",
IF(     OR(   INDEX('Inputs_Metric 31'!$T$6:$T$141,  MATCH($J1317,'Inputs_Metric 31'!$S$6:$S$141,0))  =  "",     INDEX('Inputs_Metric 31'!$T$6:$T$141,MATCH($J1317,'Inputs_Metric 31'!$S$6:$S$141,0))="CDL_Rev"),                 "No Mapped Crop",                  INDEX('Inputs_Metric 31'!$T$6:$T$141,MATCH($J1317,'Inputs_Metric 31'!$S$6:$S$141,0)   )   )
       )</f>
        <v>No Data</v>
      </c>
      <c r="N1317" s="120" t="str">
        <f>IF(J1317=0,"No Data",
IF(   OR(     INDEX('Inputs_Metric 31'!$U$6:$U$141,MATCH($J1317,'Inputs_Metric 31'!$S$6:$S$141,0))="",     INDEX('Inputs_Metric 31'!$U$6:$U$141,MATCH($J1317,'Inputs_Metric 31'!$S$6:$S$141,0))="CDL_Rev"  ),     "No Mapped Crop",INDEX('Inputs_Metric 31'!$U$6:$U$141,MATCH($J1317,'Inputs_Metric 31'!$S$6:$S$141,0))))</f>
        <v>No Data</v>
      </c>
      <c r="O1317" s="102" t="e">
        <f>IF(N1317="No Mapped Crop","",'Inputs_Metric 31'!$H$43*INDEX('Inputs_Metric 31'!$D$6:$D$109,MATCH(CONCATENATE(N1317,H1317),'Inputs_Metric 31'!$E$6:$E$109,0)))</f>
        <v>#N/A</v>
      </c>
      <c r="P1317" s="175" t="e">
        <f>IF(M1317="No Mapped Crop","",INDEX('Inputs_Metric 31'!$M$7:$O$26,MATCH(M1317,'Inputs_Metric 31'!$G$7:$G$26,0),MATCH('Inputs_Metric 31'!$H$44,'Inputs_Metric 31'!$M$6:$O$6,0)))</f>
        <v>#N/A</v>
      </c>
      <c r="Q1317" s="184" t="e">
        <f t="shared" si="64"/>
        <v>#N/A</v>
      </c>
      <c r="R1317" s="184" t="e">
        <f t="shared" si="65"/>
        <v>#N/A</v>
      </c>
    </row>
    <row r="1318" spans="3:18" x14ac:dyDescent="0.25">
      <c r="C1318">
        <f t="shared" si="63"/>
        <v>10</v>
      </c>
      <c r="D1318">
        <f>COUNTIF($F$4:F1318,F1318)</f>
        <v>1133</v>
      </c>
      <c r="E1318" s="40">
        <f>'Agricultural Data'!C1318</f>
        <v>0</v>
      </c>
      <c r="F1318" s="40">
        <f>'Agricultural Data'!D1318</f>
        <v>0</v>
      </c>
      <c r="G1318" s="40">
        <f>'Agricultural Data'!E1318</f>
        <v>0</v>
      </c>
      <c r="H1318" s="38">
        <f>'Agricultural Data'!F1318</f>
        <v>0</v>
      </c>
      <c r="I1318" s="38">
        <f>'Agricultural Data'!G1318</f>
        <v>0</v>
      </c>
      <c r="J1318" s="38">
        <f>'Agricultural Data'!H1318</f>
        <v>0</v>
      </c>
      <c r="K1318" s="118">
        <f>'Agricultural Data'!I1318</f>
        <v>0</v>
      </c>
      <c r="L1318" s="121">
        <f>'Agricultural Data'!J1318</f>
        <v>0</v>
      </c>
      <c r="M1318" s="120" t="str">
        <f>IF(J1318=0,"No Data",
IF(     OR(   INDEX('Inputs_Metric 31'!$T$6:$T$141,  MATCH($J1318,'Inputs_Metric 31'!$S$6:$S$141,0))  =  "",     INDEX('Inputs_Metric 31'!$T$6:$T$141,MATCH($J1318,'Inputs_Metric 31'!$S$6:$S$141,0))="CDL_Rev"),                 "No Mapped Crop",                  INDEX('Inputs_Metric 31'!$T$6:$T$141,MATCH($J1318,'Inputs_Metric 31'!$S$6:$S$141,0)   )   )
       )</f>
        <v>No Data</v>
      </c>
      <c r="N1318" s="120" t="str">
        <f>IF(J1318=0,"No Data",
IF(   OR(     INDEX('Inputs_Metric 31'!$U$6:$U$141,MATCH($J1318,'Inputs_Metric 31'!$S$6:$S$141,0))="",     INDEX('Inputs_Metric 31'!$U$6:$U$141,MATCH($J1318,'Inputs_Metric 31'!$S$6:$S$141,0))="CDL_Rev"  ),     "No Mapped Crop",INDEX('Inputs_Metric 31'!$U$6:$U$141,MATCH($J1318,'Inputs_Metric 31'!$S$6:$S$141,0))))</f>
        <v>No Data</v>
      </c>
      <c r="O1318" s="102" t="e">
        <f>IF(N1318="No Mapped Crop","",'Inputs_Metric 31'!$H$43*INDEX('Inputs_Metric 31'!$D$6:$D$109,MATCH(CONCATENATE(N1318,H1318),'Inputs_Metric 31'!$E$6:$E$109,0)))</f>
        <v>#N/A</v>
      </c>
      <c r="P1318" s="175" t="e">
        <f>IF(M1318="No Mapped Crop","",INDEX('Inputs_Metric 31'!$M$7:$O$26,MATCH(M1318,'Inputs_Metric 31'!$G$7:$G$26,0),MATCH('Inputs_Metric 31'!$H$44,'Inputs_Metric 31'!$M$6:$O$6,0)))</f>
        <v>#N/A</v>
      </c>
      <c r="Q1318" s="184" t="e">
        <f t="shared" si="64"/>
        <v>#N/A</v>
      </c>
      <c r="R1318" s="184" t="e">
        <f t="shared" si="65"/>
        <v>#N/A</v>
      </c>
    </row>
    <row r="1319" spans="3:18" x14ac:dyDescent="0.25">
      <c r="C1319">
        <f t="shared" si="63"/>
        <v>10</v>
      </c>
      <c r="D1319">
        <f>COUNTIF($F$4:F1319,F1319)</f>
        <v>1134</v>
      </c>
      <c r="E1319" s="40">
        <f>'Agricultural Data'!C1319</f>
        <v>0</v>
      </c>
      <c r="F1319" s="40">
        <f>'Agricultural Data'!D1319</f>
        <v>0</v>
      </c>
      <c r="G1319" s="40">
        <f>'Agricultural Data'!E1319</f>
        <v>0</v>
      </c>
      <c r="H1319" s="38">
        <f>'Agricultural Data'!F1319</f>
        <v>0</v>
      </c>
      <c r="I1319" s="38">
        <f>'Agricultural Data'!G1319</f>
        <v>0</v>
      </c>
      <c r="J1319" s="38">
        <f>'Agricultural Data'!H1319</f>
        <v>0</v>
      </c>
      <c r="K1319" s="118">
        <f>'Agricultural Data'!I1319</f>
        <v>0</v>
      </c>
      <c r="L1319" s="121">
        <f>'Agricultural Data'!J1319</f>
        <v>0</v>
      </c>
      <c r="M1319" s="120" t="str">
        <f>IF(J1319=0,"No Data",
IF(     OR(   INDEX('Inputs_Metric 31'!$T$6:$T$141,  MATCH($J1319,'Inputs_Metric 31'!$S$6:$S$141,0))  =  "",     INDEX('Inputs_Metric 31'!$T$6:$T$141,MATCH($J1319,'Inputs_Metric 31'!$S$6:$S$141,0))="CDL_Rev"),                 "No Mapped Crop",                  INDEX('Inputs_Metric 31'!$T$6:$T$141,MATCH($J1319,'Inputs_Metric 31'!$S$6:$S$141,0)   )   )
       )</f>
        <v>No Data</v>
      </c>
      <c r="N1319" s="120" t="str">
        <f>IF(J1319=0,"No Data",
IF(   OR(     INDEX('Inputs_Metric 31'!$U$6:$U$141,MATCH($J1319,'Inputs_Metric 31'!$S$6:$S$141,0))="",     INDEX('Inputs_Metric 31'!$U$6:$U$141,MATCH($J1319,'Inputs_Metric 31'!$S$6:$S$141,0))="CDL_Rev"  ),     "No Mapped Crop",INDEX('Inputs_Metric 31'!$U$6:$U$141,MATCH($J1319,'Inputs_Metric 31'!$S$6:$S$141,0))))</f>
        <v>No Data</v>
      </c>
      <c r="O1319" s="102" t="e">
        <f>IF(N1319="No Mapped Crop","",'Inputs_Metric 31'!$H$43*INDEX('Inputs_Metric 31'!$D$6:$D$109,MATCH(CONCATENATE(N1319,H1319),'Inputs_Metric 31'!$E$6:$E$109,0)))</f>
        <v>#N/A</v>
      </c>
      <c r="P1319" s="175" t="e">
        <f>IF(M1319="No Mapped Crop","",INDEX('Inputs_Metric 31'!$M$7:$O$26,MATCH(M1319,'Inputs_Metric 31'!$G$7:$G$26,0),MATCH('Inputs_Metric 31'!$H$44,'Inputs_Metric 31'!$M$6:$O$6,0)))</f>
        <v>#N/A</v>
      </c>
      <c r="Q1319" s="184" t="e">
        <f t="shared" si="64"/>
        <v>#N/A</v>
      </c>
      <c r="R1319" s="184" t="e">
        <f t="shared" si="65"/>
        <v>#N/A</v>
      </c>
    </row>
    <row r="1320" spans="3:18" x14ac:dyDescent="0.25">
      <c r="C1320">
        <f t="shared" ref="C1320:C1383" si="66">IF(D1320=1,C1319+1,C1319)</f>
        <v>10</v>
      </c>
      <c r="D1320">
        <f>COUNTIF($F$4:F1320,F1320)</f>
        <v>1135</v>
      </c>
      <c r="E1320" s="40">
        <f>'Agricultural Data'!C1320</f>
        <v>0</v>
      </c>
      <c r="F1320" s="40">
        <f>'Agricultural Data'!D1320</f>
        <v>0</v>
      </c>
      <c r="G1320" s="40">
        <f>'Agricultural Data'!E1320</f>
        <v>0</v>
      </c>
      <c r="H1320" s="38">
        <f>'Agricultural Data'!F1320</f>
        <v>0</v>
      </c>
      <c r="I1320" s="38">
        <f>'Agricultural Data'!G1320</f>
        <v>0</v>
      </c>
      <c r="J1320" s="38">
        <f>'Agricultural Data'!H1320</f>
        <v>0</v>
      </c>
      <c r="K1320" s="118">
        <f>'Agricultural Data'!I1320</f>
        <v>0</v>
      </c>
      <c r="L1320" s="121">
        <f>'Agricultural Data'!J1320</f>
        <v>0</v>
      </c>
      <c r="M1320" s="120" t="str">
        <f>IF(J1320=0,"No Data",
IF(     OR(   INDEX('Inputs_Metric 31'!$T$6:$T$141,  MATCH($J1320,'Inputs_Metric 31'!$S$6:$S$141,0))  =  "",     INDEX('Inputs_Metric 31'!$T$6:$T$141,MATCH($J1320,'Inputs_Metric 31'!$S$6:$S$141,0))="CDL_Rev"),                 "No Mapped Crop",                  INDEX('Inputs_Metric 31'!$T$6:$T$141,MATCH($J1320,'Inputs_Metric 31'!$S$6:$S$141,0)   )   )
       )</f>
        <v>No Data</v>
      </c>
      <c r="N1320" s="120" t="str">
        <f>IF(J1320=0,"No Data",
IF(   OR(     INDEX('Inputs_Metric 31'!$U$6:$U$141,MATCH($J1320,'Inputs_Metric 31'!$S$6:$S$141,0))="",     INDEX('Inputs_Metric 31'!$U$6:$U$141,MATCH($J1320,'Inputs_Metric 31'!$S$6:$S$141,0))="CDL_Rev"  ),     "No Mapped Crop",INDEX('Inputs_Metric 31'!$U$6:$U$141,MATCH($J1320,'Inputs_Metric 31'!$S$6:$S$141,0))))</f>
        <v>No Data</v>
      </c>
      <c r="O1320" s="102" t="e">
        <f>IF(N1320="No Mapped Crop","",'Inputs_Metric 31'!$H$43*INDEX('Inputs_Metric 31'!$D$6:$D$109,MATCH(CONCATENATE(N1320,H1320),'Inputs_Metric 31'!$E$6:$E$109,0)))</f>
        <v>#N/A</v>
      </c>
      <c r="P1320" s="175" t="e">
        <f>IF(M1320="No Mapped Crop","",INDEX('Inputs_Metric 31'!$M$7:$O$26,MATCH(M1320,'Inputs_Metric 31'!$G$7:$G$26,0),MATCH('Inputs_Metric 31'!$H$44,'Inputs_Metric 31'!$M$6:$O$6,0)))</f>
        <v>#N/A</v>
      </c>
      <c r="Q1320" s="184" t="e">
        <f t="shared" ref="Q1320:Q1383" si="67">IF(OR(O1320="",P1320=""),"",(K1320*$O1320*$P1320))</f>
        <v>#N/A</v>
      </c>
      <c r="R1320" s="184" t="e">
        <f t="shared" ref="R1320:R1383" si="68">IF(OR($O1320="",$P1320=""),"",(L1320*$O1320*$P1320))</f>
        <v>#N/A</v>
      </c>
    </row>
    <row r="1321" spans="3:18" x14ac:dyDescent="0.25">
      <c r="C1321">
        <f t="shared" si="66"/>
        <v>10</v>
      </c>
      <c r="D1321">
        <f>COUNTIF($F$4:F1321,F1321)</f>
        <v>1136</v>
      </c>
      <c r="E1321" s="40">
        <f>'Agricultural Data'!C1321</f>
        <v>0</v>
      </c>
      <c r="F1321" s="40">
        <f>'Agricultural Data'!D1321</f>
        <v>0</v>
      </c>
      <c r="G1321" s="40">
        <f>'Agricultural Data'!E1321</f>
        <v>0</v>
      </c>
      <c r="H1321" s="38">
        <f>'Agricultural Data'!F1321</f>
        <v>0</v>
      </c>
      <c r="I1321" s="38">
        <f>'Agricultural Data'!G1321</f>
        <v>0</v>
      </c>
      <c r="J1321" s="38">
        <f>'Agricultural Data'!H1321</f>
        <v>0</v>
      </c>
      <c r="K1321" s="118">
        <f>'Agricultural Data'!I1321</f>
        <v>0</v>
      </c>
      <c r="L1321" s="121">
        <f>'Agricultural Data'!J1321</f>
        <v>0</v>
      </c>
      <c r="M1321" s="120" t="str">
        <f>IF(J1321=0,"No Data",
IF(     OR(   INDEX('Inputs_Metric 31'!$T$6:$T$141,  MATCH($J1321,'Inputs_Metric 31'!$S$6:$S$141,0))  =  "",     INDEX('Inputs_Metric 31'!$T$6:$T$141,MATCH($J1321,'Inputs_Metric 31'!$S$6:$S$141,0))="CDL_Rev"),                 "No Mapped Crop",                  INDEX('Inputs_Metric 31'!$T$6:$T$141,MATCH($J1321,'Inputs_Metric 31'!$S$6:$S$141,0)   )   )
       )</f>
        <v>No Data</v>
      </c>
      <c r="N1321" s="120" t="str">
        <f>IF(J1321=0,"No Data",
IF(   OR(     INDEX('Inputs_Metric 31'!$U$6:$U$141,MATCH($J1321,'Inputs_Metric 31'!$S$6:$S$141,0))="",     INDEX('Inputs_Metric 31'!$U$6:$U$141,MATCH($J1321,'Inputs_Metric 31'!$S$6:$S$141,0))="CDL_Rev"  ),     "No Mapped Crop",INDEX('Inputs_Metric 31'!$U$6:$U$141,MATCH($J1321,'Inputs_Metric 31'!$S$6:$S$141,0))))</f>
        <v>No Data</v>
      </c>
      <c r="O1321" s="102" t="e">
        <f>IF(N1321="No Mapped Crop","",'Inputs_Metric 31'!$H$43*INDEX('Inputs_Metric 31'!$D$6:$D$109,MATCH(CONCATENATE(N1321,H1321),'Inputs_Metric 31'!$E$6:$E$109,0)))</f>
        <v>#N/A</v>
      </c>
      <c r="P1321" s="175" t="e">
        <f>IF(M1321="No Mapped Crop","",INDEX('Inputs_Metric 31'!$M$7:$O$26,MATCH(M1321,'Inputs_Metric 31'!$G$7:$G$26,0),MATCH('Inputs_Metric 31'!$H$44,'Inputs_Metric 31'!$M$6:$O$6,0)))</f>
        <v>#N/A</v>
      </c>
      <c r="Q1321" s="184" t="e">
        <f t="shared" si="67"/>
        <v>#N/A</v>
      </c>
      <c r="R1321" s="184" t="e">
        <f t="shared" si="68"/>
        <v>#N/A</v>
      </c>
    </row>
    <row r="1322" spans="3:18" x14ac:dyDescent="0.25">
      <c r="C1322">
        <f t="shared" si="66"/>
        <v>10</v>
      </c>
      <c r="D1322">
        <f>COUNTIF($F$4:F1322,F1322)</f>
        <v>1137</v>
      </c>
      <c r="E1322" s="40">
        <f>'Agricultural Data'!C1322</f>
        <v>0</v>
      </c>
      <c r="F1322" s="40">
        <f>'Agricultural Data'!D1322</f>
        <v>0</v>
      </c>
      <c r="G1322" s="40">
        <f>'Agricultural Data'!E1322</f>
        <v>0</v>
      </c>
      <c r="H1322" s="38">
        <f>'Agricultural Data'!F1322</f>
        <v>0</v>
      </c>
      <c r="I1322" s="38">
        <f>'Agricultural Data'!G1322</f>
        <v>0</v>
      </c>
      <c r="J1322" s="38">
        <f>'Agricultural Data'!H1322</f>
        <v>0</v>
      </c>
      <c r="K1322" s="118">
        <f>'Agricultural Data'!I1322</f>
        <v>0</v>
      </c>
      <c r="L1322" s="121">
        <f>'Agricultural Data'!J1322</f>
        <v>0</v>
      </c>
      <c r="M1322" s="120" t="str">
        <f>IF(J1322=0,"No Data",
IF(     OR(   INDEX('Inputs_Metric 31'!$T$6:$T$141,  MATCH($J1322,'Inputs_Metric 31'!$S$6:$S$141,0))  =  "",     INDEX('Inputs_Metric 31'!$T$6:$T$141,MATCH($J1322,'Inputs_Metric 31'!$S$6:$S$141,0))="CDL_Rev"),                 "No Mapped Crop",                  INDEX('Inputs_Metric 31'!$T$6:$T$141,MATCH($J1322,'Inputs_Metric 31'!$S$6:$S$141,0)   )   )
       )</f>
        <v>No Data</v>
      </c>
      <c r="N1322" s="120" t="str">
        <f>IF(J1322=0,"No Data",
IF(   OR(     INDEX('Inputs_Metric 31'!$U$6:$U$141,MATCH($J1322,'Inputs_Metric 31'!$S$6:$S$141,0))="",     INDEX('Inputs_Metric 31'!$U$6:$U$141,MATCH($J1322,'Inputs_Metric 31'!$S$6:$S$141,0))="CDL_Rev"  ),     "No Mapped Crop",INDEX('Inputs_Metric 31'!$U$6:$U$141,MATCH($J1322,'Inputs_Metric 31'!$S$6:$S$141,0))))</f>
        <v>No Data</v>
      </c>
      <c r="O1322" s="102" t="e">
        <f>IF(N1322="No Mapped Crop","",'Inputs_Metric 31'!$H$43*INDEX('Inputs_Metric 31'!$D$6:$D$109,MATCH(CONCATENATE(N1322,H1322),'Inputs_Metric 31'!$E$6:$E$109,0)))</f>
        <v>#N/A</v>
      </c>
      <c r="P1322" s="175" t="e">
        <f>IF(M1322="No Mapped Crop","",INDEX('Inputs_Metric 31'!$M$7:$O$26,MATCH(M1322,'Inputs_Metric 31'!$G$7:$G$26,0),MATCH('Inputs_Metric 31'!$H$44,'Inputs_Metric 31'!$M$6:$O$6,0)))</f>
        <v>#N/A</v>
      </c>
      <c r="Q1322" s="184" t="e">
        <f t="shared" si="67"/>
        <v>#N/A</v>
      </c>
      <c r="R1322" s="184" t="e">
        <f t="shared" si="68"/>
        <v>#N/A</v>
      </c>
    </row>
    <row r="1323" spans="3:18" x14ac:dyDescent="0.25">
      <c r="C1323">
        <f t="shared" si="66"/>
        <v>10</v>
      </c>
      <c r="D1323">
        <f>COUNTIF($F$4:F1323,F1323)</f>
        <v>1138</v>
      </c>
      <c r="E1323" s="40">
        <f>'Agricultural Data'!C1323</f>
        <v>0</v>
      </c>
      <c r="F1323" s="40">
        <f>'Agricultural Data'!D1323</f>
        <v>0</v>
      </c>
      <c r="G1323" s="40">
        <f>'Agricultural Data'!E1323</f>
        <v>0</v>
      </c>
      <c r="H1323" s="38">
        <f>'Agricultural Data'!F1323</f>
        <v>0</v>
      </c>
      <c r="I1323" s="38">
        <f>'Agricultural Data'!G1323</f>
        <v>0</v>
      </c>
      <c r="J1323" s="38">
        <f>'Agricultural Data'!H1323</f>
        <v>0</v>
      </c>
      <c r="K1323" s="118">
        <f>'Agricultural Data'!I1323</f>
        <v>0</v>
      </c>
      <c r="L1323" s="121">
        <f>'Agricultural Data'!J1323</f>
        <v>0</v>
      </c>
      <c r="M1323" s="120" t="str">
        <f>IF(J1323=0,"No Data",
IF(     OR(   INDEX('Inputs_Metric 31'!$T$6:$T$141,  MATCH($J1323,'Inputs_Metric 31'!$S$6:$S$141,0))  =  "",     INDEX('Inputs_Metric 31'!$T$6:$T$141,MATCH($J1323,'Inputs_Metric 31'!$S$6:$S$141,0))="CDL_Rev"),                 "No Mapped Crop",                  INDEX('Inputs_Metric 31'!$T$6:$T$141,MATCH($J1323,'Inputs_Metric 31'!$S$6:$S$141,0)   )   )
       )</f>
        <v>No Data</v>
      </c>
      <c r="N1323" s="120" t="str">
        <f>IF(J1323=0,"No Data",
IF(   OR(     INDEX('Inputs_Metric 31'!$U$6:$U$141,MATCH($J1323,'Inputs_Metric 31'!$S$6:$S$141,0))="",     INDEX('Inputs_Metric 31'!$U$6:$U$141,MATCH($J1323,'Inputs_Metric 31'!$S$6:$S$141,0))="CDL_Rev"  ),     "No Mapped Crop",INDEX('Inputs_Metric 31'!$U$6:$U$141,MATCH($J1323,'Inputs_Metric 31'!$S$6:$S$141,0))))</f>
        <v>No Data</v>
      </c>
      <c r="O1323" s="102" t="e">
        <f>IF(N1323="No Mapped Crop","",'Inputs_Metric 31'!$H$43*INDEX('Inputs_Metric 31'!$D$6:$D$109,MATCH(CONCATENATE(N1323,H1323),'Inputs_Metric 31'!$E$6:$E$109,0)))</f>
        <v>#N/A</v>
      </c>
      <c r="P1323" s="175" t="e">
        <f>IF(M1323="No Mapped Crop","",INDEX('Inputs_Metric 31'!$M$7:$O$26,MATCH(M1323,'Inputs_Metric 31'!$G$7:$G$26,0),MATCH('Inputs_Metric 31'!$H$44,'Inputs_Metric 31'!$M$6:$O$6,0)))</f>
        <v>#N/A</v>
      </c>
      <c r="Q1323" s="184" t="e">
        <f t="shared" si="67"/>
        <v>#N/A</v>
      </c>
      <c r="R1323" s="184" t="e">
        <f t="shared" si="68"/>
        <v>#N/A</v>
      </c>
    </row>
    <row r="1324" spans="3:18" x14ac:dyDescent="0.25">
      <c r="C1324">
        <f t="shared" si="66"/>
        <v>10</v>
      </c>
      <c r="D1324">
        <f>COUNTIF($F$4:F1324,F1324)</f>
        <v>1139</v>
      </c>
      <c r="E1324" s="40">
        <f>'Agricultural Data'!C1324</f>
        <v>0</v>
      </c>
      <c r="F1324" s="40">
        <f>'Agricultural Data'!D1324</f>
        <v>0</v>
      </c>
      <c r="G1324" s="40">
        <f>'Agricultural Data'!E1324</f>
        <v>0</v>
      </c>
      <c r="H1324" s="38">
        <f>'Agricultural Data'!F1324</f>
        <v>0</v>
      </c>
      <c r="I1324" s="38">
        <f>'Agricultural Data'!G1324</f>
        <v>0</v>
      </c>
      <c r="J1324" s="38">
        <f>'Agricultural Data'!H1324</f>
        <v>0</v>
      </c>
      <c r="K1324" s="118">
        <f>'Agricultural Data'!I1324</f>
        <v>0</v>
      </c>
      <c r="L1324" s="121">
        <f>'Agricultural Data'!J1324</f>
        <v>0</v>
      </c>
      <c r="M1324" s="120" t="str">
        <f>IF(J1324=0,"No Data",
IF(     OR(   INDEX('Inputs_Metric 31'!$T$6:$T$141,  MATCH($J1324,'Inputs_Metric 31'!$S$6:$S$141,0))  =  "",     INDEX('Inputs_Metric 31'!$T$6:$T$141,MATCH($J1324,'Inputs_Metric 31'!$S$6:$S$141,0))="CDL_Rev"),                 "No Mapped Crop",                  INDEX('Inputs_Metric 31'!$T$6:$T$141,MATCH($J1324,'Inputs_Metric 31'!$S$6:$S$141,0)   )   )
       )</f>
        <v>No Data</v>
      </c>
      <c r="N1324" s="120" t="str">
        <f>IF(J1324=0,"No Data",
IF(   OR(     INDEX('Inputs_Metric 31'!$U$6:$U$141,MATCH($J1324,'Inputs_Metric 31'!$S$6:$S$141,0))="",     INDEX('Inputs_Metric 31'!$U$6:$U$141,MATCH($J1324,'Inputs_Metric 31'!$S$6:$S$141,0))="CDL_Rev"  ),     "No Mapped Crop",INDEX('Inputs_Metric 31'!$U$6:$U$141,MATCH($J1324,'Inputs_Metric 31'!$S$6:$S$141,0))))</f>
        <v>No Data</v>
      </c>
      <c r="O1324" s="102" t="e">
        <f>IF(N1324="No Mapped Crop","",'Inputs_Metric 31'!$H$43*INDEX('Inputs_Metric 31'!$D$6:$D$109,MATCH(CONCATENATE(N1324,H1324),'Inputs_Metric 31'!$E$6:$E$109,0)))</f>
        <v>#N/A</v>
      </c>
      <c r="P1324" s="175" t="e">
        <f>IF(M1324="No Mapped Crop","",INDEX('Inputs_Metric 31'!$M$7:$O$26,MATCH(M1324,'Inputs_Metric 31'!$G$7:$G$26,0),MATCH('Inputs_Metric 31'!$H$44,'Inputs_Metric 31'!$M$6:$O$6,0)))</f>
        <v>#N/A</v>
      </c>
      <c r="Q1324" s="184" t="e">
        <f t="shared" si="67"/>
        <v>#N/A</v>
      </c>
      <c r="R1324" s="184" t="e">
        <f t="shared" si="68"/>
        <v>#N/A</v>
      </c>
    </row>
    <row r="1325" spans="3:18" x14ac:dyDescent="0.25">
      <c r="C1325">
        <f t="shared" si="66"/>
        <v>10</v>
      </c>
      <c r="D1325">
        <f>COUNTIF($F$4:F1325,F1325)</f>
        <v>1140</v>
      </c>
      <c r="E1325" s="40">
        <f>'Agricultural Data'!C1325</f>
        <v>0</v>
      </c>
      <c r="F1325" s="40">
        <f>'Agricultural Data'!D1325</f>
        <v>0</v>
      </c>
      <c r="G1325" s="40">
        <f>'Agricultural Data'!E1325</f>
        <v>0</v>
      </c>
      <c r="H1325" s="38">
        <f>'Agricultural Data'!F1325</f>
        <v>0</v>
      </c>
      <c r="I1325" s="38">
        <f>'Agricultural Data'!G1325</f>
        <v>0</v>
      </c>
      <c r="J1325" s="38">
        <f>'Agricultural Data'!H1325</f>
        <v>0</v>
      </c>
      <c r="K1325" s="118">
        <f>'Agricultural Data'!I1325</f>
        <v>0</v>
      </c>
      <c r="L1325" s="121">
        <f>'Agricultural Data'!J1325</f>
        <v>0</v>
      </c>
      <c r="M1325" s="120" t="str">
        <f>IF(J1325=0,"No Data",
IF(     OR(   INDEX('Inputs_Metric 31'!$T$6:$T$141,  MATCH($J1325,'Inputs_Metric 31'!$S$6:$S$141,0))  =  "",     INDEX('Inputs_Metric 31'!$T$6:$T$141,MATCH($J1325,'Inputs_Metric 31'!$S$6:$S$141,0))="CDL_Rev"),                 "No Mapped Crop",                  INDEX('Inputs_Metric 31'!$T$6:$T$141,MATCH($J1325,'Inputs_Metric 31'!$S$6:$S$141,0)   )   )
       )</f>
        <v>No Data</v>
      </c>
      <c r="N1325" s="120" t="str">
        <f>IF(J1325=0,"No Data",
IF(   OR(     INDEX('Inputs_Metric 31'!$U$6:$U$141,MATCH($J1325,'Inputs_Metric 31'!$S$6:$S$141,0))="",     INDEX('Inputs_Metric 31'!$U$6:$U$141,MATCH($J1325,'Inputs_Metric 31'!$S$6:$S$141,0))="CDL_Rev"  ),     "No Mapped Crop",INDEX('Inputs_Metric 31'!$U$6:$U$141,MATCH($J1325,'Inputs_Metric 31'!$S$6:$S$141,0))))</f>
        <v>No Data</v>
      </c>
      <c r="O1325" s="102" t="e">
        <f>IF(N1325="No Mapped Crop","",'Inputs_Metric 31'!$H$43*INDEX('Inputs_Metric 31'!$D$6:$D$109,MATCH(CONCATENATE(N1325,H1325),'Inputs_Metric 31'!$E$6:$E$109,0)))</f>
        <v>#N/A</v>
      </c>
      <c r="P1325" s="175" t="e">
        <f>IF(M1325="No Mapped Crop","",INDEX('Inputs_Metric 31'!$M$7:$O$26,MATCH(M1325,'Inputs_Metric 31'!$G$7:$G$26,0),MATCH('Inputs_Metric 31'!$H$44,'Inputs_Metric 31'!$M$6:$O$6,0)))</f>
        <v>#N/A</v>
      </c>
      <c r="Q1325" s="184" t="e">
        <f t="shared" si="67"/>
        <v>#N/A</v>
      </c>
      <c r="R1325" s="184" t="e">
        <f t="shared" si="68"/>
        <v>#N/A</v>
      </c>
    </row>
    <row r="1326" spans="3:18" x14ac:dyDescent="0.25">
      <c r="C1326">
        <f t="shared" si="66"/>
        <v>10</v>
      </c>
      <c r="D1326">
        <f>COUNTIF($F$4:F1326,F1326)</f>
        <v>1141</v>
      </c>
      <c r="E1326" s="40">
        <f>'Agricultural Data'!C1326</f>
        <v>0</v>
      </c>
      <c r="F1326" s="40">
        <f>'Agricultural Data'!D1326</f>
        <v>0</v>
      </c>
      <c r="G1326" s="40">
        <f>'Agricultural Data'!E1326</f>
        <v>0</v>
      </c>
      <c r="H1326" s="38">
        <f>'Agricultural Data'!F1326</f>
        <v>0</v>
      </c>
      <c r="I1326" s="38">
        <f>'Agricultural Data'!G1326</f>
        <v>0</v>
      </c>
      <c r="J1326" s="38">
        <f>'Agricultural Data'!H1326</f>
        <v>0</v>
      </c>
      <c r="K1326" s="118">
        <f>'Agricultural Data'!I1326</f>
        <v>0</v>
      </c>
      <c r="L1326" s="121">
        <f>'Agricultural Data'!J1326</f>
        <v>0</v>
      </c>
      <c r="M1326" s="120" t="str">
        <f>IF(J1326=0,"No Data",
IF(     OR(   INDEX('Inputs_Metric 31'!$T$6:$T$141,  MATCH($J1326,'Inputs_Metric 31'!$S$6:$S$141,0))  =  "",     INDEX('Inputs_Metric 31'!$T$6:$T$141,MATCH($J1326,'Inputs_Metric 31'!$S$6:$S$141,0))="CDL_Rev"),                 "No Mapped Crop",                  INDEX('Inputs_Metric 31'!$T$6:$T$141,MATCH($J1326,'Inputs_Metric 31'!$S$6:$S$141,0)   )   )
       )</f>
        <v>No Data</v>
      </c>
      <c r="N1326" s="120" t="str">
        <f>IF(J1326=0,"No Data",
IF(   OR(     INDEX('Inputs_Metric 31'!$U$6:$U$141,MATCH($J1326,'Inputs_Metric 31'!$S$6:$S$141,0))="",     INDEX('Inputs_Metric 31'!$U$6:$U$141,MATCH($J1326,'Inputs_Metric 31'!$S$6:$S$141,0))="CDL_Rev"  ),     "No Mapped Crop",INDEX('Inputs_Metric 31'!$U$6:$U$141,MATCH($J1326,'Inputs_Metric 31'!$S$6:$S$141,0))))</f>
        <v>No Data</v>
      </c>
      <c r="O1326" s="102" t="e">
        <f>IF(N1326="No Mapped Crop","",'Inputs_Metric 31'!$H$43*INDEX('Inputs_Metric 31'!$D$6:$D$109,MATCH(CONCATENATE(N1326,H1326),'Inputs_Metric 31'!$E$6:$E$109,0)))</f>
        <v>#N/A</v>
      </c>
      <c r="P1326" s="175" t="e">
        <f>IF(M1326="No Mapped Crop","",INDEX('Inputs_Metric 31'!$M$7:$O$26,MATCH(M1326,'Inputs_Metric 31'!$G$7:$G$26,0),MATCH('Inputs_Metric 31'!$H$44,'Inputs_Metric 31'!$M$6:$O$6,0)))</f>
        <v>#N/A</v>
      </c>
      <c r="Q1326" s="184" t="e">
        <f t="shared" si="67"/>
        <v>#N/A</v>
      </c>
      <c r="R1326" s="184" t="e">
        <f t="shared" si="68"/>
        <v>#N/A</v>
      </c>
    </row>
    <row r="1327" spans="3:18" x14ac:dyDescent="0.25">
      <c r="C1327">
        <f t="shared" si="66"/>
        <v>10</v>
      </c>
      <c r="D1327">
        <f>COUNTIF($F$4:F1327,F1327)</f>
        <v>1142</v>
      </c>
      <c r="E1327" s="40">
        <f>'Agricultural Data'!C1327</f>
        <v>0</v>
      </c>
      <c r="F1327" s="40">
        <f>'Agricultural Data'!D1327</f>
        <v>0</v>
      </c>
      <c r="G1327" s="40">
        <f>'Agricultural Data'!E1327</f>
        <v>0</v>
      </c>
      <c r="H1327" s="38">
        <f>'Agricultural Data'!F1327</f>
        <v>0</v>
      </c>
      <c r="I1327" s="38">
        <f>'Agricultural Data'!G1327</f>
        <v>0</v>
      </c>
      <c r="J1327" s="38">
        <f>'Agricultural Data'!H1327</f>
        <v>0</v>
      </c>
      <c r="K1327" s="118">
        <f>'Agricultural Data'!I1327</f>
        <v>0</v>
      </c>
      <c r="L1327" s="121">
        <f>'Agricultural Data'!J1327</f>
        <v>0</v>
      </c>
      <c r="M1327" s="120" t="str">
        <f>IF(J1327=0,"No Data",
IF(     OR(   INDEX('Inputs_Metric 31'!$T$6:$T$141,  MATCH($J1327,'Inputs_Metric 31'!$S$6:$S$141,0))  =  "",     INDEX('Inputs_Metric 31'!$T$6:$T$141,MATCH($J1327,'Inputs_Metric 31'!$S$6:$S$141,0))="CDL_Rev"),                 "No Mapped Crop",                  INDEX('Inputs_Metric 31'!$T$6:$T$141,MATCH($J1327,'Inputs_Metric 31'!$S$6:$S$141,0)   )   )
       )</f>
        <v>No Data</v>
      </c>
      <c r="N1327" s="120" t="str">
        <f>IF(J1327=0,"No Data",
IF(   OR(     INDEX('Inputs_Metric 31'!$U$6:$U$141,MATCH($J1327,'Inputs_Metric 31'!$S$6:$S$141,0))="",     INDEX('Inputs_Metric 31'!$U$6:$U$141,MATCH($J1327,'Inputs_Metric 31'!$S$6:$S$141,0))="CDL_Rev"  ),     "No Mapped Crop",INDEX('Inputs_Metric 31'!$U$6:$U$141,MATCH($J1327,'Inputs_Metric 31'!$S$6:$S$141,0))))</f>
        <v>No Data</v>
      </c>
      <c r="O1327" s="102" t="e">
        <f>IF(N1327="No Mapped Crop","",'Inputs_Metric 31'!$H$43*INDEX('Inputs_Metric 31'!$D$6:$D$109,MATCH(CONCATENATE(N1327,H1327),'Inputs_Metric 31'!$E$6:$E$109,0)))</f>
        <v>#N/A</v>
      </c>
      <c r="P1327" s="175" t="e">
        <f>IF(M1327="No Mapped Crop","",INDEX('Inputs_Metric 31'!$M$7:$O$26,MATCH(M1327,'Inputs_Metric 31'!$G$7:$G$26,0),MATCH('Inputs_Metric 31'!$H$44,'Inputs_Metric 31'!$M$6:$O$6,0)))</f>
        <v>#N/A</v>
      </c>
      <c r="Q1327" s="184" t="e">
        <f t="shared" si="67"/>
        <v>#N/A</v>
      </c>
      <c r="R1327" s="184" t="e">
        <f t="shared" si="68"/>
        <v>#N/A</v>
      </c>
    </row>
    <row r="1328" spans="3:18" x14ac:dyDescent="0.25">
      <c r="C1328">
        <f t="shared" si="66"/>
        <v>10</v>
      </c>
      <c r="D1328">
        <f>COUNTIF($F$4:F1328,F1328)</f>
        <v>1143</v>
      </c>
      <c r="E1328" s="40">
        <f>'Agricultural Data'!C1328</f>
        <v>0</v>
      </c>
      <c r="F1328" s="40">
        <f>'Agricultural Data'!D1328</f>
        <v>0</v>
      </c>
      <c r="G1328" s="40">
        <f>'Agricultural Data'!E1328</f>
        <v>0</v>
      </c>
      <c r="H1328" s="38">
        <f>'Agricultural Data'!F1328</f>
        <v>0</v>
      </c>
      <c r="I1328" s="38">
        <f>'Agricultural Data'!G1328</f>
        <v>0</v>
      </c>
      <c r="J1328" s="38">
        <f>'Agricultural Data'!H1328</f>
        <v>0</v>
      </c>
      <c r="K1328" s="118">
        <f>'Agricultural Data'!I1328</f>
        <v>0</v>
      </c>
      <c r="L1328" s="121">
        <f>'Agricultural Data'!J1328</f>
        <v>0</v>
      </c>
      <c r="M1328" s="120" t="str">
        <f>IF(J1328=0,"No Data",
IF(     OR(   INDEX('Inputs_Metric 31'!$T$6:$T$141,  MATCH($J1328,'Inputs_Metric 31'!$S$6:$S$141,0))  =  "",     INDEX('Inputs_Metric 31'!$T$6:$T$141,MATCH($J1328,'Inputs_Metric 31'!$S$6:$S$141,0))="CDL_Rev"),                 "No Mapped Crop",                  INDEX('Inputs_Metric 31'!$T$6:$T$141,MATCH($J1328,'Inputs_Metric 31'!$S$6:$S$141,0)   )   )
       )</f>
        <v>No Data</v>
      </c>
      <c r="N1328" s="120" t="str">
        <f>IF(J1328=0,"No Data",
IF(   OR(     INDEX('Inputs_Metric 31'!$U$6:$U$141,MATCH($J1328,'Inputs_Metric 31'!$S$6:$S$141,0))="",     INDEX('Inputs_Metric 31'!$U$6:$U$141,MATCH($J1328,'Inputs_Metric 31'!$S$6:$S$141,0))="CDL_Rev"  ),     "No Mapped Crop",INDEX('Inputs_Metric 31'!$U$6:$U$141,MATCH($J1328,'Inputs_Metric 31'!$S$6:$S$141,0))))</f>
        <v>No Data</v>
      </c>
      <c r="O1328" s="102" t="e">
        <f>IF(N1328="No Mapped Crop","",'Inputs_Metric 31'!$H$43*INDEX('Inputs_Metric 31'!$D$6:$D$109,MATCH(CONCATENATE(N1328,H1328),'Inputs_Metric 31'!$E$6:$E$109,0)))</f>
        <v>#N/A</v>
      </c>
      <c r="P1328" s="175" t="e">
        <f>IF(M1328="No Mapped Crop","",INDEX('Inputs_Metric 31'!$M$7:$O$26,MATCH(M1328,'Inputs_Metric 31'!$G$7:$G$26,0),MATCH('Inputs_Metric 31'!$H$44,'Inputs_Metric 31'!$M$6:$O$6,0)))</f>
        <v>#N/A</v>
      </c>
      <c r="Q1328" s="184" t="e">
        <f t="shared" si="67"/>
        <v>#N/A</v>
      </c>
      <c r="R1328" s="184" t="e">
        <f t="shared" si="68"/>
        <v>#N/A</v>
      </c>
    </row>
    <row r="1329" spans="3:18" x14ac:dyDescent="0.25">
      <c r="C1329">
        <f t="shared" si="66"/>
        <v>10</v>
      </c>
      <c r="D1329">
        <f>COUNTIF($F$4:F1329,F1329)</f>
        <v>1144</v>
      </c>
      <c r="E1329" s="40">
        <f>'Agricultural Data'!C1329</f>
        <v>0</v>
      </c>
      <c r="F1329" s="40">
        <f>'Agricultural Data'!D1329</f>
        <v>0</v>
      </c>
      <c r="G1329" s="40">
        <f>'Agricultural Data'!E1329</f>
        <v>0</v>
      </c>
      <c r="H1329" s="38">
        <f>'Agricultural Data'!F1329</f>
        <v>0</v>
      </c>
      <c r="I1329" s="38">
        <f>'Agricultural Data'!G1329</f>
        <v>0</v>
      </c>
      <c r="J1329" s="38">
        <f>'Agricultural Data'!H1329</f>
        <v>0</v>
      </c>
      <c r="K1329" s="118">
        <f>'Agricultural Data'!I1329</f>
        <v>0</v>
      </c>
      <c r="L1329" s="121">
        <f>'Agricultural Data'!J1329</f>
        <v>0</v>
      </c>
      <c r="M1329" s="120" t="str">
        <f>IF(J1329=0,"No Data",
IF(     OR(   INDEX('Inputs_Metric 31'!$T$6:$T$141,  MATCH($J1329,'Inputs_Metric 31'!$S$6:$S$141,0))  =  "",     INDEX('Inputs_Metric 31'!$T$6:$T$141,MATCH($J1329,'Inputs_Metric 31'!$S$6:$S$141,0))="CDL_Rev"),                 "No Mapped Crop",                  INDEX('Inputs_Metric 31'!$T$6:$T$141,MATCH($J1329,'Inputs_Metric 31'!$S$6:$S$141,0)   )   )
       )</f>
        <v>No Data</v>
      </c>
      <c r="N1329" s="120" t="str">
        <f>IF(J1329=0,"No Data",
IF(   OR(     INDEX('Inputs_Metric 31'!$U$6:$U$141,MATCH($J1329,'Inputs_Metric 31'!$S$6:$S$141,0))="",     INDEX('Inputs_Metric 31'!$U$6:$U$141,MATCH($J1329,'Inputs_Metric 31'!$S$6:$S$141,0))="CDL_Rev"  ),     "No Mapped Crop",INDEX('Inputs_Metric 31'!$U$6:$U$141,MATCH($J1329,'Inputs_Metric 31'!$S$6:$S$141,0))))</f>
        <v>No Data</v>
      </c>
      <c r="O1329" s="102" t="e">
        <f>IF(N1329="No Mapped Crop","",'Inputs_Metric 31'!$H$43*INDEX('Inputs_Metric 31'!$D$6:$D$109,MATCH(CONCATENATE(N1329,H1329),'Inputs_Metric 31'!$E$6:$E$109,0)))</f>
        <v>#N/A</v>
      </c>
      <c r="P1329" s="175" t="e">
        <f>IF(M1329="No Mapped Crop","",INDEX('Inputs_Metric 31'!$M$7:$O$26,MATCH(M1329,'Inputs_Metric 31'!$G$7:$G$26,0),MATCH('Inputs_Metric 31'!$H$44,'Inputs_Metric 31'!$M$6:$O$6,0)))</f>
        <v>#N/A</v>
      </c>
      <c r="Q1329" s="184" t="e">
        <f t="shared" si="67"/>
        <v>#N/A</v>
      </c>
      <c r="R1329" s="184" t="e">
        <f t="shared" si="68"/>
        <v>#N/A</v>
      </c>
    </row>
    <row r="1330" spans="3:18" x14ac:dyDescent="0.25">
      <c r="C1330">
        <f t="shared" si="66"/>
        <v>10</v>
      </c>
      <c r="D1330">
        <f>COUNTIF($F$4:F1330,F1330)</f>
        <v>1145</v>
      </c>
      <c r="E1330" s="40">
        <f>'Agricultural Data'!C1330</f>
        <v>0</v>
      </c>
      <c r="F1330" s="40">
        <f>'Agricultural Data'!D1330</f>
        <v>0</v>
      </c>
      <c r="G1330" s="40">
        <f>'Agricultural Data'!E1330</f>
        <v>0</v>
      </c>
      <c r="H1330" s="38">
        <f>'Agricultural Data'!F1330</f>
        <v>0</v>
      </c>
      <c r="I1330" s="38">
        <f>'Agricultural Data'!G1330</f>
        <v>0</v>
      </c>
      <c r="J1330" s="38">
        <f>'Agricultural Data'!H1330</f>
        <v>0</v>
      </c>
      <c r="K1330" s="118">
        <f>'Agricultural Data'!I1330</f>
        <v>0</v>
      </c>
      <c r="L1330" s="121">
        <f>'Agricultural Data'!J1330</f>
        <v>0</v>
      </c>
      <c r="M1330" s="120" t="str">
        <f>IF(J1330=0,"No Data",
IF(     OR(   INDEX('Inputs_Metric 31'!$T$6:$T$141,  MATCH($J1330,'Inputs_Metric 31'!$S$6:$S$141,0))  =  "",     INDEX('Inputs_Metric 31'!$T$6:$T$141,MATCH($J1330,'Inputs_Metric 31'!$S$6:$S$141,0))="CDL_Rev"),                 "No Mapped Crop",                  INDEX('Inputs_Metric 31'!$T$6:$T$141,MATCH($J1330,'Inputs_Metric 31'!$S$6:$S$141,0)   )   )
       )</f>
        <v>No Data</v>
      </c>
      <c r="N1330" s="120" t="str">
        <f>IF(J1330=0,"No Data",
IF(   OR(     INDEX('Inputs_Metric 31'!$U$6:$U$141,MATCH($J1330,'Inputs_Metric 31'!$S$6:$S$141,0))="",     INDEX('Inputs_Metric 31'!$U$6:$U$141,MATCH($J1330,'Inputs_Metric 31'!$S$6:$S$141,0))="CDL_Rev"  ),     "No Mapped Crop",INDEX('Inputs_Metric 31'!$U$6:$U$141,MATCH($J1330,'Inputs_Metric 31'!$S$6:$S$141,0))))</f>
        <v>No Data</v>
      </c>
      <c r="O1330" s="102" t="e">
        <f>IF(N1330="No Mapped Crop","",'Inputs_Metric 31'!$H$43*INDEX('Inputs_Metric 31'!$D$6:$D$109,MATCH(CONCATENATE(N1330,H1330),'Inputs_Metric 31'!$E$6:$E$109,0)))</f>
        <v>#N/A</v>
      </c>
      <c r="P1330" s="175" t="e">
        <f>IF(M1330="No Mapped Crop","",INDEX('Inputs_Metric 31'!$M$7:$O$26,MATCH(M1330,'Inputs_Metric 31'!$G$7:$G$26,0),MATCH('Inputs_Metric 31'!$H$44,'Inputs_Metric 31'!$M$6:$O$6,0)))</f>
        <v>#N/A</v>
      </c>
      <c r="Q1330" s="184" t="e">
        <f t="shared" si="67"/>
        <v>#N/A</v>
      </c>
      <c r="R1330" s="184" t="e">
        <f t="shared" si="68"/>
        <v>#N/A</v>
      </c>
    </row>
    <row r="1331" spans="3:18" x14ac:dyDescent="0.25">
      <c r="C1331">
        <f t="shared" si="66"/>
        <v>10</v>
      </c>
      <c r="D1331">
        <f>COUNTIF($F$4:F1331,F1331)</f>
        <v>1146</v>
      </c>
      <c r="E1331" s="40">
        <f>'Agricultural Data'!C1331</f>
        <v>0</v>
      </c>
      <c r="F1331" s="40">
        <f>'Agricultural Data'!D1331</f>
        <v>0</v>
      </c>
      <c r="G1331" s="40">
        <f>'Agricultural Data'!E1331</f>
        <v>0</v>
      </c>
      <c r="H1331" s="38">
        <f>'Agricultural Data'!F1331</f>
        <v>0</v>
      </c>
      <c r="I1331" s="38">
        <f>'Agricultural Data'!G1331</f>
        <v>0</v>
      </c>
      <c r="J1331" s="38">
        <f>'Agricultural Data'!H1331</f>
        <v>0</v>
      </c>
      <c r="K1331" s="118">
        <f>'Agricultural Data'!I1331</f>
        <v>0</v>
      </c>
      <c r="L1331" s="121">
        <f>'Agricultural Data'!J1331</f>
        <v>0</v>
      </c>
      <c r="M1331" s="120" t="str">
        <f>IF(J1331=0,"No Data",
IF(     OR(   INDEX('Inputs_Metric 31'!$T$6:$T$141,  MATCH($J1331,'Inputs_Metric 31'!$S$6:$S$141,0))  =  "",     INDEX('Inputs_Metric 31'!$T$6:$T$141,MATCH($J1331,'Inputs_Metric 31'!$S$6:$S$141,0))="CDL_Rev"),                 "No Mapped Crop",                  INDEX('Inputs_Metric 31'!$T$6:$T$141,MATCH($J1331,'Inputs_Metric 31'!$S$6:$S$141,0)   )   )
       )</f>
        <v>No Data</v>
      </c>
      <c r="N1331" s="120" t="str">
        <f>IF(J1331=0,"No Data",
IF(   OR(     INDEX('Inputs_Metric 31'!$U$6:$U$141,MATCH($J1331,'Inputs_Metric 31'!$S$6:$S$141,0))="",     INDEX('Inputs_Metric 31'!$U$6:$U$141,MATCH($J1331,'Inputs_Metric 31'!$S$6:$S$141,0))="CDL_Rev"  ),     "No Mapped Crop",INDEX('Inputs_Metric 31'!$U$6:$U$141,MATCH($J1331,'Inputs_Metric 31'!$S$6:$S$141,0))))</f>
        <v>No Data</v>
      </c>
      <c r="O1331" s="102" t="e">
        <f>IF(N1331="No Mapped Crop","",'Inputs_Metric 31'!$H$43*INDEX('Inputs_Metric 31'!$D$6:$D$109,MATCH(CONCATENATE(N1331,H1331),'Inputs_Metric 31'!$E$6:$E$109,0)))</f>
        <v>#N/A</v>
      </c>
      <c r="P1331" s="175" t="e">
        <f>IF(M1331="No Mapped Crop","",INDEX('Inputs_Metric 31'!$M$7:$O$26,MATCH(M1331,'Inputs_Metric 31'!$G$7:$G$26,0),MATCH('Inputs_Metric 31'!$H$44,'Inputs_Metric 31'!$M$6:$O$6,0)))</f>
        <v>#N/A</v>
      </c>
      <c r="Q1331" s="184" t="e">
        <f t="shared" si="67"/>
        <v>#N/A</v>
      </c>
      <c r="R1331" s="184" t="e">
        <f t="shared" si="68"/>
        <v>#N/A</v>
      </c>
    </row>
    <row r="1332" spans="3:18" x14ac:dyDescent="0.25">
      <c r="C1332">
        <f t="shared" si="66"/>
        <v>10</v>
      </c>
      <c r="D1332">
        <f>COUNTIF($F$4:F1332,F1332)</f>
        <v>1147</v>
      </c>
      <c r="E1332" s="40">
        <f>'Agricultural Data'!C1332</f>
        <v>0</v>
      </c>
      <c r="F1332" s="40">
        <f>'Agricultural Data'!D1332</f>
        <v>0</v>
      </c>
      <c r="G1332" s="40">
        <f>'Agricultural Data'!E1332</f>
        <v>0</v>
      </c>
      <c r="H1332" s="38">
        <f>'Agricultural Data'!F1332</f>
        <v>0</v>
      </c>
      <c r="I1332" s="38">
        <f>'Agricultural Data'!G1332</f>
        <v>0</v>
      </c>
      <c r="J1332" s="38">
        <f>'Agricultural Data'!H1332</f>
        <v>0</v>
      </c>
      <c r="K1332" s="118">
        <f>'Agricultural Data'!I1332</f>
        <v>0</v>
      </c>
      <c r="L1332" s="121">
        <f>'Agricultural Data'!J1332</f>
        <v>0</v>
      </c>
      <c r="M1332" s="120" t="str">
        <f>IF(J1332=0,"No Data",
IF(     OR(   INDEX('Inputs_Metric 31'!$T$6:$T$141,  MATCH($J1332,'Inputs_Metric 31'!$S$6:$S$141,0))  =  "",     INDEX('Inputs_Metric 31'!$T$6:$T$141,MATCH($J1332,'Inputs_Metric 31'!$S$6:$S$141,0))="CDL_Rev"),                 "No Mapped Crop",                  INDEX('Inputs_Metric 31'!$T$6:$T$141,MATCH($J1332,'Inputs_Metric 31'!$S$6:$S$141,0)   )   )
       )</f>
        <v>No Data</v>
      </c>
      <c r="N1332" s="120" t="str">
        <f>IF(J1332=0,"No Data",
IF(   OR(     INDEX('Inputs_Metric 31'!$U$6:$U$141,MATCH($J1332,'Inputs_Metric 31'!$S$6:$S$141,0))="",     INDEX('Inputs_Metric 31'!$U$6:$U$141,MATCH($J1332,'Inputs_Metric 31'!$S$6:$S$141,0))="CDL_Rev"  ),     "No Mapped Crop",INDEX('Inputs_Metric 31'!$U$6:$U$141,MATCH($J1332,'Inputs_Metric 31'!$S$6:$S$141,0))))</f>
        <v>No Data</v>
      </c>
      <c r="O1332" s="102" t="e">
        <f>IF(N1332="No Mapped Crop","",'Inputs_Metric 31'!$H$43*INDEX('Inputs_Metric 31'!$D$6:$D$109,MATCH(CONCATENATE(N1332,H1332),'Inputs_Metric 31'!$E$6:$E$109,0)))</f>
        <v>#N/A</v>
      </c>
      <c r="P1332" s="175" t="e">
        <f>IF(M1332="No Mapped Crop","",INDEX('Inputs_Metric 31'!$M$7:$O$26,MATCH(M1332,'Inputs_Metric 31'!$G$7:$G$26,0),MATCH('Inputs_Metric 31'!$H$44,'Inputs_Metric 31'!$M$6:$O$6,0)))</f>
        <v>#N/A</v>
      </c>
      <c r="Q1332" s="184" t="e">
        <f t="shared" si="67"/>
        <v>#N/A</v>
      </c>
      <c r="R1332" s="184" t="e">
        <f t="shared" si="68"/>
        <v>#N/A</v>
      </c>
    </row>
    <row r="1333" spans="3:18" x14ac:dyDescent="0.25">
      <c r="C1333">
        <f t="shared" si="66"/>
        <v>10</v>
      </c>
      <c r="D1333">
        <f>COUNTIF($F$4:F1333,F1333)</f>
        <v>1148</v>
      </c>
      <c r="E1333" s="40">
        <f>'Agricultural Data'!C1333</f>
        <v>0</v>
      </c>
      <c r="F1333" s="40">
        <f>'Agricultural Data'!D1333</f>
        <v>0</v>
      </c>
      <c r="G1333" s="40">
        <f>'Agricultural Data'!E1333</f>
        <v>0</v>
      </c>
      <c r="H1333" s="38">
        <f>'Agricultural Data'!F1333</f>
        <v>0</v>
      </c>
      <c r="I1333" s="38">
        <f>'Agricultural Data'!G1333</f>
        <v>0</v>
      </c>
      <c r="J1333" s="38">
        <f>'Agricultural Data'!H1333</f>
        <v>0</v>
      </c>
      <c r="K1333" s="118">
        <f>'Agricultural Data'!I1333</f>
        <v>0</v>
      </c>
      <c r="L1333" s="121">
        <f>'Agricultural Data'!J1333</f>
        <v>0</v>
      </c>
      <c r="M1333" s="120" t="str">
        <f>IF(J1333=0,"No Data",
IF(     OR(   INDEX('Inputs_Metric 31'!$T$6:$T$141,  MATCH($J1333,'Inputs_Metric 31'!$S$6:$S$141,0))  =  "",     INDEX('Inputs_Metric 31'!$T$6:$T$141,MATCH($J1333,'Inputs_Metric 31'!$S$6:$S$141,0))="CDL_Rev"),                 "No Mapped Crop",                  INDEX('Inputs_Metric 31'!$T$6:$T$141,MATCH($J1333,'Inputs_Metric 31'!$S$6:$S$141,0)   )   )
       )</f>
        <v>No Data</v>
      </c>
      <c r="N1333" s="120" t="str">
        <f>IF(J1333=0,"No Data",
IF(   OR(     INDEX('Inputs_Metric 31'!$U$6:$U$141,MATCH($J1333,'Inputs_Metric 31'!$S$6:$S$141,0))="",     INDEX('Inputs_Metric 31'!$U$6:$U$141,MATCH($J1333,'Inputs_Metric 31'!$S$6:$S$141,0))="CDL_Rev"  ),     "No Mapped Crop",INDEX('Inputs_Metric 31'!$U$6:$U$141,MATCH($J1333,'Inputs_Metric 31'!$S$6:$S$141,0))))</f>
        <v>No Data</v>
      </c>
      <c r="O1333" s="102" t="e">
        <f>IF(N1333="No Mapped Crop","",'Inputs_Metric 31'!$H$43*INDEX('Inputs_Metric 31'!$D$6:$D$109,MATCH(CONCATENATE(N1333,H1333),'Inputs_Metric 31'!$E$6:$E$109,0)))</f>
        <v>#N/A</v>
      </c>
      <c r="P1333" s="175" t="e">
        <f>IF(M1333="No Mapped Crop","",INDEX('Inputs_Metric 31'!$M$7:$O$26,MATCH(M1333,'Inputs_Metric 31'!$G$7:$G$26,0),MATCH('Inputs_Metric 31'!$H$44,'Inputs_Metric 31'!$M$6:$O$6,0)))</f>
        <v>#N/A</v>
      </c>
      <c r="Q1333" s="184" t="e">
        <f t="shared" si="67"/>
        <v>#N/A</v>
      </c>
      <c r="R1333" s="184" t="e">
        <f t="shared" si="68"/>
        <v>#N/A</v>
      </c>
    </row>
    <row r="1334" spans="3:18" x14ac:dyDescent="0.25">
      <c r="C1334">
        <f t="shared" si="66"/>
        <v>10</v>
      </c>
      <c r="D1334">
        <f>COUNTIF($F$4:F1334,F1334)</f>
        <v>1149</v>
      </c>
      <c r="E1334" s="40">
        <f>'Agricultural Data'!C1334</f>
        <v>0</v>
      </c>
      <c r="F1334" s="40">
        <f>'Agricultural Data'!D1334</f>
        <v>0</v>
      </c>
      <c r="G1334" s="40">
        <f>'Agricultural Data'!E1334</f>
        <v>0</v>
      </c>
      <c r="H1334" s="38">
        <f>'Agricultural Data'!F1334</f>
        <v>0</v>
      </c>
      <c r="I1334" s="38">
        <f>'Agricultural Data'!G1334</f>
        <v>0</v>
      </c>
      <c r="J1334" s="38">
        <f>'Agricultural Data'!H1334</f>
        <v>0</v>
      </c>
      <c r="K1334" s="118">
        <f>'Agricultural Data'!I1334</f>
        <v>0</v>
      </c>
      <c r="L1334" s="121">
        <f>'Agricultural Data'!J1334</f>
        <v>0</v>
      </c>
      <c r="M1334" s="120" t="str">
        <f>IF(J1334=0,"No Data",
IF(     OR(   INDEX('Inputs_Metric 31'!$T$6:$T$141,  MATCH($J1334,'Inputs_Metric 31'!$S$6:$S$141,0))  =  "",     INDEX('Inputs_Metric 31'!$T$6:$T$141,MATCH($J1334,'Inputs_Metric 31'!$S$6:$S$141,0))="CDL_Rev"),                 "No Mapped Crop",                  INDEX('Inputs_Metric 31'!$T$6:$T$141,MATCH($J1334,'Inputs_Metric 31'!$S$6:$S$141,0)   )   )
       )</f>
        <v>No Data</v>
      </c>
      <c r="N1334" s="120" t="str">
        <f>IF(J1334=0,"No Data",
IF(   OR(     INDEX('Inputs_Metric 31'!$U$6:$U$141,MATCH($J1334,'Inputs_Metric 31'!$S$6:$S$141,0))="",     INDEX('Inputs_Metric 31'!$U$6:$U$141,MATCH($J1334,'Inputs_Metric 31'!$S$6:$S$141,0))="CDL_Rev"  ),     "No Mapped Crop",INDEX('Inputs_Metric 31'!$U$6:$U$141,MATCH($J1334,'Inputs_Metric 31'!$S$6:$S$141,0))))</f>
        <v>No Data</v>
      </c>
      <c r="O1334" s="102" t="e">
        <f>IF(N1334="No Mapped Crop","",'Inputs_Metric 31'!$H$43*INDEX('Inputs_Metric 31'!$D$6:$D$109,MATCH(CONCATENATE(N1334,H1334),'Inputs_Metric 31'!$E$6:$E$109,0)))</f>
        <v>#N/A</v>
      </c>
      <c r="P1334" s="175" t="e">
        <f>IF(M1334="No Mapped Crop","",INDEX('Inputs_Metric 31'!$M$7:$O$26,MATCH(M1334,'Inputs_Metric 31'!$G$7:$G$26,0),MATCH('Inputs_Metric 31'!$H$44,'Inputs_Metric 31'!$M$6:$O$6,0)))</f>
        <v>#N/A</v>
      </c>
      <c r="Q1334" s="184" t="e">
        <f t="shared" si="67"/>
        <v>#N/A</v>
      </c>
      <c r="R1334" s="184" t="e">
        <f t="shared" si="68"/>
        <v>#N/A</v>
      </c>
    </row>
    <row r="1335" spans="3:18" x14ac:dyDescent="0.25">
      <c r="C1335">
        <f t="shared" si="66"/>
        <v>10</v>
      </c>
      <c r="D1335">
        <f>COUNTIF($F$4:F1335,F1335)</f>
        <v>1150</v>
      </c>
      <c r="E1335" s="40">
        <f>'Agricultural Data'!C1335</f>
        <v>0</v>
      </c>
      <c r="F1335" s="40">
        <f>'Agricultural Data'!D1335</f>
        <v>0</v>
      </c>
      <c r="G1335" s="40">
        <f>'Agricultural Data'!E1335</f>
        <v>0</v>
      </c>
      <c r="H1335" s="38">
        <f>'Agricultural Data'!F1335</f>
        <v>0</v>
      </c>
      <c r="I1335" s="38">
        <f>'Agricultural Data'!G1335</f>
        <v>0</v>
      </c>
      <c r="J1335" s="38">
        <f>'Agricultural Data'!H1335</f>
        <v>0</v>
      </c>
      <c r="K1335" s="118">
        <f>'Agricultural Data'!I1335</f>
        <v>0</v>
      </c>
      <c r="L1335" s="121">
        <f>'Agricultural Data'!J1335</f>
        <v>0</v>
      </c>
      <c r="M1335" s="120" t="str">
        <f>IF(J1335=0,"No Data",
IF(     OR(   INDEX('Inputs_Metric 31'!$T$6:$T$141,  MATCH($J1335,'Inputs_Metric 31'!$S$6:$S$141,0))  =  "",     INDEX('Inputs_Metric 31'!$T$6:$T$141,MATCH($J1335,'Inputs_Metric 31'!$S$6:$S$141,0))="CDL_Rev"),                 "No Mapped Crop",                  INDEX('Inputs_Metric 31'!$T$6:$T$141,MATCH($J1335,'Inputs_Metric 31'!$S$6:$S$141,0)   )   )
       )</f>
        <v>No Data</v>
      </c>
      <c r="N1335" s="120" t="str">
        <f>IF(J1335=0,"No Data",
IF(   OR(     INDEX('Inputs_Metric 31'!$U$6:$U$141,MATCH($J1335,'Inputs_Metric 31'!$S$6:$S$141,0))="",     INDEX('Inputs_Metric 31'!$U$6:$U$141,MATCH($J1335,'Inputs_Metric 31'!$S$6:$S$141,0))="CDL_Rev"  ),     "No Mapped Crop",INDEX('Inputs_Metric 31'!$U$6:$U$141,MATCH($J1335,'Inputs_Metric 31'!$S$6:$S$141,0))))</f>
        <v>No Data</v>
      </c>
      <c r="O1335" s="102" t="e">
        <f>IF(N1335="No Mapped Crop","",'Inputs_Metric 31'!$H$43*INDEX('Inputs_Metric 31'!$D$6:$D$109,MATCH(CONCATENATE(N1335,H1335),'Inputs_Metric 31'!$E$6:$E$109,0)))</f>
        <v>#N/A</v>
      </c>
      <c r="P1335" s="175" t="e">
        <f>IF(M1335="No Mapped Crop","",INDEX('Inputs_Metric 31'!$M$7:$O$26,MATCH(M1335,'Inputs_Metric 31'!$G$7:$G$26,0),MATCH('Inputs_Metric 31'!$H$44,'Inputs_Metric 31'!$M$6:$O$6,0)))</f>
        <v>#N/A</v>
      </c>
      <c r="Q1335" s="184" t="e">
        <f t="shared" si="67"/>
        <v>#N/A</v>
      </c>
      <c r="R1335" s="184" t="e">
        <f t="shared" si="68"/>
        <v>#N/A</v>
      </c>
    </row>
    <row r="1336" spans="3:18" x14ac:dyDescent="0.25">
      <c r="C1336">
        <f t="shared" si="66"/>
        <v>10</v>
      </c>
      <c r="D1336">
        <f>COUNTIF($F$4:F1336,F1336)</f>
        <v>1151</v>
      </c>
      <c r="E1336" s="40">
        <f>'Agricultural Data'!C1336</f>
        <v>0</v>
      </c>
      <c r="F1336" s="40">
        <f>'Agricultural Data'!D1336</f>
        <v>0</v>
      </c>
      <c r="G1336" s="40">
        <f>'Agricultural Data'!E1336</f>
        <v>0</v>
      </c>
      <c r="H1336" s="38">
        <f>'Agricultural Data'!F1336</f>
        <v>0</v>
      </c>
      <c r="I1336" s="38">
        <f>'Agricultural Data'!G1336</f>
        <v>0</v>
      </c>
      <c r="J1336" s="38">
        <f>'Agricultural Data'!H1336</f>
        <v>0</v>
      </c>
      <c r="K1336" s="118">
        <f>'Agricultural Data'!I1336</f>
        <v>0</v>
      </c>
      <c r="L1336" s="121">
        <f>'Agricultural Data'!J1336</f>
        <v>0</v>
      </c>
      <c r="M1336" s="120" t="str">
        <f>IF(J1336=0,"No Data",
IF(     OR(   INDEX('Inputs_Metric 31'!$T$6:$T$141,  MATCH($J1336,'Inputs_Metric 31'!$S$6:$S$141,0))  =  "",     INDEX('Inputs_Metric 31'!$T$6:$T$141,MATCH($J1336,'Inputs_Metric 31'!$S$6:$S$141,0))="CDL_Rev"),                 "No Mapped Crop",                  INDEX('Inputs_Metric 31'!$T$6:$T$141,MATCH($J1336,'Inputs_Metric 31'!$S$6:$S$141,0)   )   )
       )</f>
        <v>No Data</v>
      </c>
      <c r="N1336" s="120" t="str">
        <f>IF(J1336=0,"No Data",
IF(   OR(     INDEX('Inputs_Metric 31'!$U$6:$U$141,MATCH($J1336,'Inputs_Metric 31'!$S$6:$S$141,0))="",     INDEX('Inputs_Metric 31'!$U$6:$U$141,MATCH($J1336,'Inputs_Metric 31'!$S$6:$S$141,0))="CDL_Rev"  ),     "No Mapped Crop",INDEX('Inputs_Metric 31'!$U$6:$U$141,MATCH($J1336,'Inputs_Metric 31'!$S$6:$S$141,0))))</f>
        <v>No Data</v>
      </c>
      <c r="O1336" s="102" t="e">
        <f>IF(N1336="No Mapped Crop","",'Inputs_Metric 31'!$H$43*INDEX('Inputs_Metric 31'!$D$6:$D$109,MATCH(CONCATENATE(N1336,H1336),'Inputs_Metric 31'!$E$6:$E$109,0)))</f>
        <v>#N/A</v>
      </c>
      <c r="P1336" s="175" t="e">
        <f>IF(M1336="No Mapped Crop","",INDEX('Inputs_Metric 31'!$M$7:$O$26,MATCH(M1336,'Inputs_Metric 31'!$G$7:$G$26,0),MATCH('Inputs_Metric 31'!$H$44,'Inputs_Metric 31'!$M$6:$O$6,0)))</f>
        <v>#N/A</v>
      </c>
      <c r="Q1336" s="184" t="e">
        <f t="shared" si="67"/>
        <v>#N/A</v>
      </c>
      <c r="R1336" s="184" t="e">
        <f t="shared" si="68"/>
        <v>#N/A</v>
      </c>
    </row>
    <row r="1337" spans="3:18" x14ac:dyDescent="0.25">
      <c r="C1337">
        <f t="shared" si="66"/>
        <v>10</v>
      </c>
      <c r="D1337">
        <f>COUNTIF($F$4:F1337,F1337)</f>
        <v>1152</v>
      </c>
      <c r="E1337" s="40">
        <f>'Agricultural Data'!C1337</f>
        <v>0</v>
      </c>
      <c r="F1337" s="40">
        <f>'Agricultural Data'!D1337</f>
        <v>0</v>
      </c>
      <c r="G1337" s="40">
        <f>'Agricultural Data'!E1337</f>
        <v>0</v>
      </c>
      <c r="H1337" s="38">
        <f>'Agricultural Data'!F1337</f>
        <v>0</v>
      </c>
      <c r="I1337" s="38">
        <f>'Agricultural Data'!G1337</f>
        <v>0</v>
      </c>
      <c r="J1337" s="38">
        <f>'Agricultural Data'!H1337</f>
        <v>0</v>
      </c>
      <c r="K1337" s="118">
        <f>'Agricultural Data'!I1337</f>
        <v>0</v>
      </c>
      <c r="L1337" s="121">
        <f>'Agricultural Data'!J1337</f>
        <v>0</v>
      </c>
      <c r="M1337" s="120" t="str">
        <f>IF(J1337=0,"No Data",
IF(     OR(   INDEX('Inputs_Metric 31'!$T$6:$T$141,  MATCH($J1337,'Inputs_Metric 31'!$S$6:$S$141,0))  =  "",     INDEX('Inputs_Metric 31'!$T$6:$T$141,MATCH($J1337,'Inputs_Metric 31'!$S$6:$S$141,0))="CDL_Rev"),                 "No Mapped Crop",                  INDEX('Inputs_Metric 31'!$T$6:$T$141,MATCH($J1337,'Inputs_Metric 31'!$S$6:$S$141,0)   )   )
       )</f>
        <v>No Data</v>
      </c>
      <c r="N1337" s="120" t="str">
        <f>IF(J1337=0,"No Data",
IF(   OR(     INDEX('Inputs_Metric 31'!$U$6:$U$141,MATCH($J1337,'Inputs_Metric 31'!$S$6:$S$141,0))="",     INDEX('Inputs_Metric 31'!$U$6:$U$141,MATCH($J1337,'Inputs_Metric 31'!$S$6:$S$141,0))="CDL_Rev"  ),     "No Mapped Crop",INDEX('Inputs_Metric 31'!$U$6:$U$141,MATCH($J1337,'Inputs_Metric 31'!$S$6:$S$141,0))))</f>
        <v>No Data</v>
      </c>
      <c r="O1337" s="102" t="e">
        <f>IF(N1337="No Mapped Crop","",'Inputs_Metric 31'!$H$43*INDEX('Inputs_Metric 31'!$D$6:$D$109,MATCH(CONCATENATE(N1337,H1337),'Inputs_Metric 31'!$E$6:$E$109,0)))</f>
        <v>#N/A</v>
      </c>
      <c r="P1337" s="175" t="e">
        <f>IF(M1337="No Mapped Crop","",INDEX('Inputs_Metric 31'!$M$7:$O$26,MATCH(M1337,'Inputs_Metric 31'!$G$7:$G$26,0),MATCH('Inputs_Metric 31'!$H$44,'Inputs_Metric 31'!$M$6:$O$6,0)))</f>
        <v>#N/A</v>
      </c>
      <c r="Q1337" s="184" t="e">
        <f t="shared" si="67"/>
        <v>#N/A</v>
      </c>
      <c r="R1337" s="184" t="e">
        <f t="shared" si="68"/>
        <v>#N/A</v>
      </c>
    </row>
    <row r="1338" spans="3:18" x14ac:dyDescent="0.25">
      <c r="C1338">
        <f t="shared" si="66"/>
        <v>10</v>
      </c>
      <c r="D1338">
        <f>COUNTIF($F$4:F1338,F1338)</f>
        <v>1153</v>
      </c>
      <c r="E1338" s="40">
        <f>'Agricultural Data'!C1338</f>
        <v>0</v>
      </c>
      <c r="F1338" s="40">
        <f>'Agricultural Data'!D1338</f>
        <v>0</v>
      </c>
      <c r="G1338" s="40">
        <f>'Agricultural Data'!E1338</f>
        <v>0</v>
      </c>
      <c r="H1338" s="38">
        <f>'Agricultural Data'!F1338</f>
        <v>0</v>
      </c>
      <c r="I1338" s="38">
        <f>'Agricultural Data'!G1338</f>
        <v>0</v>
      </c>
      <c r="J1338" s="38">
        <f>'Agricultural Data'!H1338</f>
        <v>0</v>
      </c>
      <c r="K1338" s="118">
        <f>'Agricultural Data'!I1338</f>
        <v>0</v>
      </c>
      <c r="L1338" s="121">
        <f>'Agricultural Data'!J1338</f>
        <v>0</v>
      </c>
      <c r="M1338" s="120" t="str">
        <f>IF(J1338=0,"No Data",
IF(     OR(   INDEX('Inputs_Metric 31'!$T$6:$T$141,  MATCH($J1338,'Inputs_Metric 31'!$S$6:$S$141,0))  =  "",     INDEX('Inputs_Metric 31'!$T$6:$T$141,MATCH($J1338,'Inputs_Metric 31'!$S$6:$S$141,0))="CDL_Rev"),                 "No Mapped Crop",                  INDEX('Inputs_Metric 31'!$T$6:$T$141,MATCH($J1338,'Inputs_Metric 31'!$S$6:$S$141,0)   )   )
       )</f>
        <v>No Data</v>
      </c>
      <c r="N1338" s="120" t="str">
        <f>IF(J1338=0,"No Data",
IF(   OR(     INDEX('Inputs_Metric 31'!$U$6:$U$141,MATCH($J1338,'Inputs_Metric 31'!$S$6:$S$141,0))="",     INDEX('Inputs_Metric 31'!$U$6:$U$141,MATCH($J1338,'Inputs_Metric 31'!$S$6:$S$141,0))="CDL_Rev"  ),     "No Mapped Crop",INDEX('Inputs_Metric 31'!$U$6:$U$141,MATCH($J1338,'Inputs_Metric 31'!$S$6:$S$141,0))))</f>
        <v>No Data</v>
      </c>
      <c r="O1338" s="102" t="e">
        <f>IF(N1338="No Mapped Crop","",'Inputs_Metric 31'!$H$43*INDEX('Inputs_Metric 31'!$D$6:$D$109,MATCH(CONCATENATE(N1338,H1338),'Inputs_Metric 31'!$E$6:$E$109,0)))</f>
        <v>#N/A</v>
      </c>
      <c r="P1338" s="175" t="e">
        <f>IF(M1338="No Mapped Crop","",INDEX('Inputs_Metric 31'!$M$7:$O$26,MATCH(M1338,'Inputs_Metric 31'!$G$7:$G$26,0),MATCH('Inputs_Metric 31'!$H$44,'Inputs_Metric 31'!$M$6:$O$6,0)))</f>
        <v>#N/A</v>
      </c>
      <c r="Q1338" s="184" t="e">
        <f t="shared" si="67"/>
        <v>#N/A</v>
      </c>
      <c r="R1338" s="184" t="e">
        <f t="shared" si="68"/>
        <v>#N/A</v>
      </c>
    </row>
    <row r="1339" spans="3:18" x14ac:dyDescent="0.25">
      <c r="C1339">
        <f t="shared" si="66"/>
        <v>10</v>
      </c>
      <c r="D1339">
        <f>COUNTIF($F$4:F1339,F1339)</f>
        <v>1154</v>
      </c>
      <c r="E1339" s="40">
        <f>'Agricultural Data'!C1339</f>
        <v>0</v>
      </c>
      <c r="F1339" s="40">
        <f>'Agricultural Data'!D1339</f>
        <v>0</v>
      </c>
      <c r="G1339" s="40">
        <f>'Agricultural Data'!E1339</f>
        <v>0</v>
      </c>
      <c r="H1339" s="38">
        <f>'Agricultural Data'!F1339</f>
        <v>0</v>
      </c>
      <c r="I1339" s="38">
        <f>'Agricultural Data'!G1339</f>
        <v>0</v>
      </c>
      <c r="J1339" s="38">
        <f>'Agricultural Data'!H1339</f>
        <v>0</v>
      </c>
      <c r="K1339" s="118">
        <f>'Agricultural Data'!I1339</f>
        <v>0</v>
      </c>
      <c r="L1339" s="121">
        <f>'Agricultural Data'!J1339</f>
        <v>0</v>
      </c>
      <c r="M1339" s="120" t="str">
        <f>IF(J1339=0,"No Data",
IF(     OR(   INDEX('Inputs_Metric 31'!$T$6:$T$141,  MATCH($J1339,'Inputs_Metric 31'!$S$6:$S$141,0))  =  "",     INDEX('Inputs_Metric 31'!$T$6:$T$141,MATCH($J1339,'Inputs_Metric 31'!$S$6:$S$141,0))="CDL_Rev"),                 "No Mapped Crop",                  INDEX('Inputs_Metric 31'!$T$6:$T$141,MATCH($J1339,'Inputs_Metric 31'!$S$6:$S$141,0)   )   )
       )</f>
        <v>No Data</v>
      </c>
      <c r="N1339" s="120" t="str">
        <f>IF(J1339=0,"No Data",
IF(   OR(     INDEX('Inputs_Metric 31'!$U$6:$U$141,MATCH($J1339,'Inputs_Metric 31'!$S$6:$S$141,0))="",     INDEX('Inputs_Metric 31'!$U$6:$U$141,MATCH($J1339,'Inputs_Metric 31'!$S$6:$S$141,0))="CDL_Rev"  ),     "No Mapped Crop",INDEX('Inputs_Metric 31'!$U$6:$U$141,MATCH($J1339,'Inputs_Metric 31'!$S$6:$S$141,0))))</f>
        <v>No Data</v>
      </c>
      <c r="O1339" s="102" t="e">
        <f>IF(N1339="No Mapped Crop","",'Inputs_Metric 31'!$H$43*INDEX('Inputs_Metric 31'!$D$6:$D$109,MATCH(CONCATENATE(N1339,H1339),'Inputs_Metric 31'!$E$6:$E$109,0)))</f>
        <v>#N/A</v>
      </c>
      <c r="P1339" s="175" t="e">
        <f>IF(M1339="No Mapped Crop","",INDEX('Inputs_Metric 31'!$M$7:$O$26,MATCH(M1339,'Inputs_Metric 31'!$G$7:$G$26,0),MATCH('Inputs_Metric 31'!$H$44,'Inputs_Metric 31'!$M$6:$O$6,0)))</f>
        <v>#N/A</v>
      </c>
      <c r="Q1339" s="184" t="e">
        <f t="shared" si="67"/>
        <v>#N/A</v>
      </c>
      <c r="R1339" s="184" t="e">
        <f t="shared" si="68"/>
        <v>#N/A</v>
      </c>
    </row>
    <row r="1340" spans="3:18" x14ac:dyDescent="0.25">
      <c r="C1340">
        <f t="shared" si="66"/>
        <v>10</v>
      </c>
      <c r="D1340">
        <f>COUNTIF($F$4:F1340,F1340)</f>
        <v>1155</v>
      </c>
      <c r="E1340" s="40">
        <f>'Agricultural Data'!C1340</f>
        <v>0</v>
      </c>
      <c r="F1340" s="40">
        <f>'Agricultural Data'!D1340</f>
        <v>0</v>
      </c>
      <c r="G1340" s="40">
        <f>'Agricultural Data'!E1340</f>
        <v>0</v>
      </c>
      <c r="H1340" s="38">
        <f>'Agricultural Data'!F1340</f>
        <v>0</v>
      </c>
      <c r="I1340" s="38">
        <f>'Agricultural Data'!G1340</f>
        <v>0</v>
      </c>
      <c r="J1340" s="38">
        <f>'Agricultural Data'!H1340</f>
        <v>0</v>
      </c>
      <c r="K1340" s="118">
        <f>'Agricultural Data'!I1340</f>
        <v>0</v>
      </c>
      <c r="L1340" s="121">
        <f>'Agricultural Data'!J1340</f>
        <v>0</v>
      </c>
      <c r="M1340" s="120" t="str">
        <f>IF(J1340=0,"No Data",
IF(     OR(   INDEX('Inputs_Metric 31'!$T$6:$T$141,  MATCH($J1340,'Inputs_Metric 31'!$S$6:$S$141,0))  =  "",     INDEX('Inputs_Metric 31'!$T$6:$T$141,MATCH($J1340,'Inputs_Metric 31'!$S$6:$S$141,0))="CDL_Rev"),                 "No Mapped Crop",                  INDEX('Inputs_Metric 31'!$T$6:$T$141,MATCH($J1340,'Inputs_Metric 31'!$S$6:$S$141,0)   )   )
       )</f>
        <v>No Data</v>
      </c>
      <c r="N1340" s="120" t="str">
        <f>IF(J1340=0,"No Data",
IF(   OR(     INDEX('Inputs_Metric 31'!$U$6:$U$141,MATCH($J1340,'Inputs_Metric 31'!$S$6:$S$141,0))="",     INDEX('Inputs_Metric 31'!$U$6:$U$141,MATCH($J1340,'Inputs_Metric 31'!$S$6:$S$141,0))="CDL_Rev"  ),     "No Mapped Crop",INDEX('Inputs_Metric 31'!$U$6:$U$141,MATCH($J1340,'Inputs_Metric 31'!$S$6:$S$141,0))))</f>
        <v>No Data</v>
      </c>
      <c r="O1340" s="102" t="e">
        <f>IF(N1340="No Mapped Crop","",'Inputs_Metric 31'!$H$43*INDEX('Inputs_Metric 31'!$D$6:$D$109,MATCH(CONCATENATE(N1340,H1340),'Inputs_Metric 31'!$E$6:$E$109,0)))</f>
        <v>#N/A</v>
      </c>
      <c r="P1340" s="175" t="e">
        <f>IF(M1340="No Mapped Crop","",INDEX('Inputs_Metric 31'!$M$7:$O$26,MATCH(M1340,'Inputs_Metric 31'!$G$7:$G$26,0),MATCH('Inputs_Metric 31'!$H$44,'Inputs_Metric 31'!$M$6:$O$6,0)))</f>
        <v>#N/A</v>
      </c>
      <c r="Q1340" s="184" t="e">
        <f t="shared" si="67"/>
        <v>#N/A</v>
      </c>
      <c r="R1340" s="184" t="e">
        <f t="shared" si="68"/>
        <v>#N/A</v>
      </c>
    </row>
    <row r="1341" spans="3:18" x14ac:dyDescent="0.25">
      <c r="C1341">
        <f t="shared" si="66"/>
        <v>10</v>
      </c>
      <c r="D1341">
        <f>COUNTIF($F$4:F1341,F1341)</f>
        <v>1156</v>
      </c>
      <c r="E1341" s="40">
        <f>'Agricultural Data'!C1341</f>
        <v>0</v>
      </c>
      <c r="F1341" s="40">
        <f>'Agricultural Data'!D1341</f>
        <v>0</v>
      </c>
      <c r="G1341" s="40">
        <f>'Agricultural Data'!E1341</f>
        <v>0</v>
      </c>
      <c r="H1341" s="38">
        <f>'Agricultural Data'!F1341</f>
        <v>0</v>
      </c>
      <c r="I1341" s="38">
        <f>'Agricultural Data'!G1341</f>
        <v>0</v>
      </c>
      <c r="J1341" s="38">
        <f>'Agricultural Data'!H1341</f>
        <v>0</v>
      </c>
      <c r="K1341" s="118">
        <f>'Agricultural Data'!I1341</f>
        <v>0</v>
      </c>
      <c r="L1341" s="121">
        <f>'Agricultural Data'!J1341</f>
        <v>0</v>
      </c>
      <c r="M1341" s="120" t="str">
        <f>IF(J1341=0,"No Data",
IF(     OR(   INDEX('Inputs_Metric 31'!$T$6:$T$141,  MATCH($J1341,'Inputs_Metric 31'!$S$6:$S$141,0))  =  "",     INDEX('Inputs_Metric 31'!$T$6:$T$141,MATCH($J1341,'Inputs_Metric 31'!$S$6:$S$141,0))="CDL_Rev"),                 "No Mapped Crop",                  INDEX('Inputs_Metric 31'!$T$6:$T$141,MATCH($J1341,'Inputs_Metric 31'!$S$6:$S$141,0)   )   )
       )</f>
        <v>No Data</v>
      </c>
      <c r="N1341" s="120" t="str">
        <f>IF(J1341=0,"No Data",
IF(   OR(     INDEX('Inputs_Metric 31'!$U$6:$U$141,MATCH($J1341,'Inputs_Metric 31'!$S$6:$S$141,0))="",     INDEX('Inputs_Metric 31'!$U$6:$U$141,MATCH($J1341,'Inputs_Metric 31'!$S$6:$S$141,0))="CDL_Rev"  ),     "No Mapped Crop",INDEX('Inputs_Metric 31'!$U$6:$U$141,MATCH($J1341,'Inputs_Metric 31'!$S$6:$S$141,0))))</f>
        <v>No Data</v>
      </c>
      <c r="O1341" s="102" t="e">
        <f>IF(N1341="No Mapped Crop","",'Inputs_Metric 31'!$H$43*INDEX('Inputs_Metric 31'!$D$6:$D$109,MATCH(CONCATENATE(N1341,H1341),'Inputs_Metric 31'!$E$6:$E$109,0)))</f>
        <v>#N/A</v>
      </c>
      <c r="P1341" s="175" t="e">
        <f>IF(M1341="No Mapped Crop","",INDEX('Inputs_Metric 31'!$M$7:$O$26,MATCH(M1341,'Inputs_Metric 31'!$G$7:$G$26,0),MATCH('Inputs_Metric 31'!$H$44,'Inputs_Metric 31'!$M$6:$O$6,0)))</f>
        <v>#N/A</v>
      </c>
      <c r="Q1341" s="184" t="e">
        <f t="shared" si="67"/>
        <v>#N/A</v>
      </c>
      <c r="R1341" s="184" t="e">
        <f t="shared" si="68"/>
        <v>#N/A</v>
      </c>
    </row>
    <row r="1342" spans="3:18" x14ac:dyDescent="0.25">
      <c r="C1342">
        <f t="shared" si="66"/>
        <v>10</v>
      </c>
      <c r="D1342">
        <f>COUNTIF($F$4:F1342,F1342)</f>
        <v>1157</v>
      </c>
      <c r="E1342" s="40">
        <f>'Agricultural Data'!C1342</f>
        <v>0</v>
      </c>
      <c r="F1342" s="40">
        <f>'Agricultural Data'!D1342</f>
        <v>0</v>
      </c>
      <c r="G1342" s="40">
        <f>'Agricultural Data'!E1342</f>
        <v>0</v>
      </c>
      <c r="H1342" s="38">
        <f>'Agricultural Data'!F1342</f>
        <v>0</v>
      </c>
      <c r="I1342" s="38">
        <f>'Agricultural Data'!G1342</f>
        <v>0</v>
      </c>
      <c r="J1342" s="38">
        <f>'Agricultural Data'!H1342</f>
        <v>0</v>
      </c>
      <c r="K1342" s="118">
        <f>'Agricultural Data'!I1342</f>
        <v>0</v>
      </c>
      <c r="L1342" s="121">
        <f>'Agricultural Data'!J1342</f>
        <v>0</v>
      </c>
      <c r="M1342" s="120" t="str">
        <f>IF(J1342=0,"No Data",
IF(     OR(   INDEX('Inputs_Metric 31'!$T$6:$T$141,  MATCH($J1342,'Inputs_Metric 31'!$S$6:$S$141,0))  =  "",     INDEX('Inputs_Metric 31'!$T$6:$T$141,MATCH($J1342,'Inputs_Metric 31'!$S$6:$S$141,0))="CDL_Rev"),                 "No Mapped Crop",                  INDEX('Inputs_Metric 31'!$T$6:$T$141,MATCH($J1342,'Inputs_Metric 31'!$S$6:$S$141,0)   )   )
       )</f>
        <v>No Data</v>
      </c>
      <c r="N1342" s="120" t="str">
        <f>IF(J1342=0,"No Data",
IF(   OR(     INDEX('Inputs_Metric 31'!$U$6:$U$141,MATCH($J1342,'Inputs_Metric 31'!$S$6:$S$141,0))="",     INDEX('Inputs_Metric 31'!$U$6:$U$141,MATCH($J1342,'Inputs_Metric 31'!$S$6:$S$141,0))="CDL_Rev"  ),     "No Mapped Crop",INDEX('Inputs_Metric 31'!$U$6:$U$141,MATCH($J1342,'Inputs_Metric 31'!$S$6:$S$141,0))))</f>
        <v>No Data</v>
      </c>
      <c r="O1342" s="102" t="e">
        <f>IF(N1342="No Mapped Crop","",'Inputs_Metric 31'!$H$43*INDEX('Inputs_Metric 31'!$D$6:$D$109,MATCH(CONCATENATE(N1342,H1342),'Inputs_Metric 31'!$E$6:$E$109,0)))</f>
        <v>#N/A</v>
      </c>
      <c r="P1342" s="175" t="e">
        <f>IF(M1342="No Mapped Crop","",INDEX('Inputs_Metric 31'!$M$7:$O$26,MATCH(M1342,'Inputs_Metric 31'!$G$7:$G$26,0),MATCH('Inputs_Metric 31'!$H$44,'Inputs_Metric 31'!$M$6:$O$6,0)))</f>
        <v>#N/A</v>
      </c>
      <c r="Q1342" s="184" t="e">
        <f t="shared" si="67"/>
        <v>#N/A</v>
      </c>
      <c r="R1342" s="184" t="e">
        <f t="shared" si="68"/>
        <v>#N/A</v>
      </c>
    </row>
    <row r="1343" spans="3:18" x14ac:dyDescent="0.25">
      <c r="C1343">
        <f t="shared" si="66"/>
        <v>10</v>
      </c>
      <c r="D1343">
        <f>COUNTIF($F$4:F1343,F1343)</f>
        <v>1158</v>
      </c>
      <c r="E1343" s="40">
        <f>'Agricultural Data'!C1343</f>
        <v>0</v>
      </c>
      <c r="F1343" s="40">
        <f>'Agricultural Data'!D1343</f>
        <v>0</v>
      </c>
      <c r="G1343" s="40">
        <f>'Agricultural Data'!E1343</f>
        <v>0</v>
      </c>
      <c r="H1343" s="38">
        <f>'Agricultural Data'!F1343</f>
        <v>0</v>
      </c>
      <c r="I1343" s="38">
        <f>'Agricultural Data'!G1343</f>
        <v>0</v>
      </c>
      <c r="J1343" s="38">
        <f>'Agricultural Data'!H1343</f>
        <v>0</v>
      </c>
      <c r="K1343" s="118">
        <f>'Agricultural Data'!I1343</f>
        <v>0</v>
      </c>
      <c r="L1343" s="121">
        <f>'Agricultural Data'!J1343</f>
        <v>0</v>
      </c>
      <c r="M1343" s="120" t="str">
        <f>IF(J1343=0,"No Data",
IF(     OR(   INDEX('Inputs_Metric 31'!$T$6:$T$141,  MATCH($J1343,'Inputs_Metric 31'!$S$6:$S$141,0))  =  "",     INDEX('Inputs_Metric 31'!$T$6:$T$141,MATCH($J1343,'Inputs_Metric 31'!$S$6:$S$141,0))="CDL_Rev"),                 "No Mapped Crop",                  INDEX('Inputs_Metric 31'!$T$6:$T$141,MATCH($J1343,'Inputs_Metric 31'!$S$6:$S$141,0)   )   )
       )</f>
        <v>No Data</v>
      </c>
      <c r="N1343" s="120" t="str">
        <f>IF(J1343=0,"No Data",
IF(   OR(     INDEX('Inputs_Metric 31'!$U$6:$U$141,MATCH($J1343,'Inputs_Metric 31'!$S$6:$S$141,0))="",     INDEX('Inputs_Metric 31'!$U$6:$U$141,MATCH($J1343,'Inputs_Metric 31'!$S$6:$S$141,0))="CDL_Rev"  ),     "No Mapped Crop",INDEX('Inputs_Metric 31'!$U$6:$U$141,MATCH($J1343,'Inputs_Metric 31'!$S$6:$S$141,0))))</f>
        <v>No Data</v>
      </c>
      <c r="O1343" s="102" t="e">
        <f>IF(N1343="No Mapped Crop","",'Inputs_Metric 31'!$H$43*INDEX('Inputs_Metric 31'!$D$6:$D$109,MATCH(CONCATENATE(N1343,H1343),'Inputs_Metric 31'!$E$6:$E$109,0)))</f>
        <v>#N/A</v>
      </c>
      <c r="P1343" s="175" t="e">
        <f>IF(M1343="No Mapped Crop","",INDEX('Inputs_Metric 31'!$M$7:$O$26,MATCH(M1343,'Inputs_Metric 31'!$G$7:$G$26,0),MATCH('Inputs_Metric 31'!$H$44,'Inputs_Metric 31'!$M$6:$O$6,0)))</f>
        <v>#N/A</v>
      </c>
      <c r="Q1343" s="184" t="e">
        <f t="shared" si="67"/>
        <v>#N/A</v>
      </c>
      <c r="R1343" s="184" t="e">
        <f t="shared" si="68"/>
        <v>#N/A</v>
      </c>
    </row>
    <row r="1344" spans="3:18" x14ac:dyDescent="0.25">
      <c r="C1344">
        <f t="shared" si="66"/>
        <v>10</v>
      </c>
      <c r="D1344">
        <f>COUNTIF($F$4:F1344,F1344)</f>
        <v>1159</v>
      </c>
      <c r="E1344" s="40">
        <f>'Agricultural Data'!C1344</f>
        <v>0</v>
      </c>
      <c r="F1344" s="40">
        <f>'Agricultural Data'!D1344</f>
        <v>0</v>
      </c>
      <c r="G1344" s="40">
        <f>'Agricultural Data'!E1344</f>
        <v>0</v>
      </c>
      <c r="H1344" s="38">
        <f>'Agricultural Data'!F1344</f>
        <v>0</v>
      </c>
      <c r="I1344" s="38">
        <f>'Agricultural Data'!G1344</f>
        <v>0</v>
      </c>
      <c r="J1344" s="38">
        <f>'Agricultural Data'!H1344</f>
        <v>0</v>
      </c>
      <c r="K1344" s="118">
        <f>'Agricultural Data'!I1344</f>
        <v>0</v>
      </c>
      <c r="L1344" s="121">
        <f>'Agricultural Data'!J1344</f>
        <v>0</v>
      </c>
      <c r="M1344" s="120" t="str">
        <f>IF(J1344=0,"No Data",
IF(     OR(   INDEX('Inputs_Metric 31'!$T$6:$T$141,  MATCH($J1344,'Inputs_Metric 31'!$S$6:$S$141,0))  =  "",     INDEX('Inputs_Metric 31'!$T$6:$T$141,MATCH($J1344,'Inputs_Metric 31'!$S$6:$S$141,0))="CDL_Rev"),                 "No Mapped Crop",                  INDEX('Inputs_Metric 31'!$T$6:$T$141,MATCH($J1344,'Inputs_Metric 31'!$S$6:$S$141,0)   )   )
       )</f>
        <v>No Data</v>
      </c>
      <c r="N1344" s="120" t="str">
        <f>IF(J1344=0,"No Data",
IF(   OR(     INDEX('Inputs_Metric 31'!$U$6:$U$141,MATCH($J1344,'Inputs_Metric 31'!$S$6:$S$141,0))="",     INDEX('Inputs_Metric 31'!$U$6:$U$141,MATCH($J1344,'Inputs_Metric 31'!$S$6:$S$141,0))="CDL_Rev"  ),     "No Mapped Crop",INDEX('Inputs_Metric 31'!$U$6:$U$141,MATCH($J1344,'Inputs_Metric 31'!$S$6:$S$141,0))))</f>
        <v>No Data</v>
      </c>
      <c r="O1344" s="102" t="e">
        <f>IF(N1344="No Mapped Crop","",'Inputs_Metric 31'!$H$43*INDEX('Inputs_Metric 31'!$D$6:$D$109,MATCH(CONCATENATE(N1344,H1344),'Inputs_Metric 31'!$E$6:$E$109,0)))</f>
        <v>#N/A</v>
      </c>
      <c r="P1344" s="175" t="e">
        <f>IF(M1344="No Mapped Crop","",INDEX('Inputs_Metric 31'!$M$7:$O$26,MATCH(M1344,'Inputs_Metric 31'!$G$7:$G$26,0),MATCH('Inputs_Metric 31'!$H$44,'Inputs_Metric 31'!$M$6:$O$6,0)))</f>
        <v>#N/A</v>
      </c>
      <c r="Q1344" s="184" t="e">
        <f t="shared" si="67"/>
        <v>#N/A</v>
      </c>
      <c r="R1344" s="184" t="e">
        <f t="shared" si="68"/>
        <v>#N/A</v>
      </c>
    </row>
    <row r="1345" spans="3:18" x14ac:dyDescent="0.25">
      <c r="C1345">
        <f t="shared" si="66"/>
        <v>10</v>
      </c>
      <c r="D1345">
        <f>COUNTIF($F$4:F1345,F1345)</f>
        <v>1160</v>
      </c>
      <c r="E1345" s="40">
        <f>'Agricultural Data'!C1345</f>
        <v>0</v>
      </c>
      <c r="F1345" s="40">
        <f>'Agricultural Data'!D1345</f>
        <v>0</v>
      </c>
      <c r="G1345" s="40">
        <f>'Agricultural Data'!E1345</f>
        <v>0</v>
      </c>
      <c r="H1345" s="38">
        <f>'Agricultural Data'!F1345</f>
        <v>0</v>
      </c>
      <c r="I1345" s="38">
        <f>'Agricultural Data'!G1345</f>
        <v>0</v>
      </c>
      <c r="J1345" s="38">
        <f>'Agricultural Data'!H1345</f>
        <v>0</v>
      </c>
      <c r="K1345" s="118">
        <f>'Agricultural Data'!I1345</f>
        <v>0</v>
      </c>
      <c r="L1345" s="121">
        <f>'Agricultural Data'!J1345</f>
        <v>0</v>
      </c>
      <c r="M1345" s="120" t="str">
        <f>IF(J1345=0,"No Data",
IF(     OR(   INDEX('Inputs_Metric 31'!$T$6:$T$141,  MATCH($J1345,'Inputs_Metric 31'!$S$6:$S$141,0))  =  "",     INDEX('Inputs_Metric 31'!$T$6:$T$141,MATCH($J1345,'Inputs_Metric 31'!$S$6:$S$141,0))="CDL_Rev"),                 "No Mapped Crop",                  INDEX('Inputs_Metric 31'!$T$6:$T$141,MATCH($J1345,'Inputs_Metric 31'!$S$6:$S$141,0)   )   )
       )</f>
        <v>No Data</v>
      </c>
      <c r="N1345" s="120" t="str">
        <f>IF(J1345=0,"No Data",
IF(   OR(     INDEX('Inputs_Metric 31'!$U$6:$U$141,MATCH($J1345,'Inputs_Metric 31'!$S$6:$S$141,0))="",     INDEX('Inputs_Metric 31'!$U$6:$U$141,MATCH($J1345,'Inputs_Metric 31'!$S$6:$S$141,0))="CDL_Rev"  ),     "No Mapped Crop",INDEX('Inputs_Metric 31'!$U$6:$U$141,MATCH($J1345,'Inputs_Metric 31'!$S$6:$S$141,0))))</f>
        <v>No Data</v>
      </c>
      <c r="O1345" s="102" t="e">
        <f>IF(N1345="No Mapped Crop","",'Inputs_Metric 31'!$H$43*INDEX('Inputs_Metric 31'!$D$6:$D$109,MATCH(CONCATENATE(N1345,H1345),'Inputs_Metric 31'!$E$6:$E$109,0)))</f>
        <v>#N/A</v>
      </c>
      <c r="P1345" s="175" t="e">
        <f>IF(M1345="No Mapped Crop","",INDEX('Inputs_Metric 31'!$M$7:$O$26,MATCH(M1345,'Inputs_Metric 31'!$G$7:$G$26,0),MATCH('Inputs_Metric 31'!$H$44,'Inputs_Metric 31'!$M$6:$O$6,0)))</f>
        <v>#N/A</v>
      </c>
      <c r="Q1345" s="184" t="e">
        <f t="shared" si="67"/>
        <v>#N/A</v>
      </c>
      <c r="R1345" s="184" t="e">
        <f t="shared" si="68"/>
        <v>#N/A</v>
      </c>
    </row>
    <row r="1346" spans="3:18" x14ac:dyDescent="0.25">
      <c r="C1346">
        <f t="shared" si="66"/>
        <v>10</v>
      </c>
      <c r="D1346">
        <f>COUNTIF($F$4:F1346,F1346)</f>
        <v>1161</v>
      </c>
      <c r="E1346" s="40">
        <f>'Agricultural Data'!C1346</f>
        <v>0</v>
      </c>
      <c r="F1346" s="40">
        <f>'Agricultural Data'!D1346</f>
        <v>0</v>
      </c>
      <c r="G1346" s="40">
        <f>'Agricultural Data'!E1346</f>
        <v>0</v>
      </c>
      <c r="H1346" s="38">
        <f>'Agricultural Data'!F1346</f>
        <v>0</v>
      </c>
      <c r="I1346" s="38">
        <f>'Agricultural Data'!G1346</f>
        <v>0</v>
      </c>
      <c r="J1346" s="38">
        <f>'Agricultural Data'!H1346</f>
        <v>0</v>
      </c>
      <c r="K1346" s="118">
        <f>'Agricultural Data'!I1346</f>
        <v>0</v>
      </c>
      <c r="L1346" s="121">
        <f>'Agricultural Data'!J1346</f>
        <v>0</v>
      </c>
      <c r="M1346" s="120" t="str">
        <f>IF(J1346=0,"No Data",
IF(     OR(   INDEX('Inputs_Metric 31'!$T$6:$T$141,  MATCH($J1346,'Inputs_Metric 31'!$S$6:$S$141,0))  =  "",     INDEX('Inputs_Metric 31'!$T$6:$T$141,MATCH($J1346,'Inputs_Metric 31'!$S$6:$S$141,0))="CDL_Rev"),                 "No Mapped Crop",                  INDEX('Inputs_Metric 31'!$T$6:$T$141,MATCH($J1346,'Inputs_Metric 31'!$S$6:$S$141,0)   )   )
       )</f>
        <v>No Data</v>
      </c>
      <c r="N1346" s="120" t="str">
        <f>IF(J1346=0,"No Data",
IF(   OR(     INDEX('Inputs_Metric 31'!$U$6:$U$141,MATCH($J1346,'Inputs_Metric 31'!$S$6:$S$141,0))="",     INDEX('Inputs_Metric 31'!$U$6:$U$141,MATCH($J1346,'Inputs_Metric 31'!$S$6:$S$141,0))="CDL_Rev"  ),     "No Mapped Crop",INDEX('Inputs_Metric 31'!$U$6:$U$141,MATCH($J1346,'Inputs_Metric 31'!$S$6:$S$141,0))))</f>
        <v>No Data</v>
      </c>
      <c r="O1346" s="102" t="e">
        <f>IF(N1346="No Mapped Crop","",'Inputs_Metric 31'!$H$43*INDEX('Inputs_Metric 31'!$D$6:$D$109,MATCH(CONCATENATE(N1346,H1346),'Inputs_Metric 31'!$E$6:$E$109,0)))</f>
        <v>#N/A</v>
      </c>
      <c r="P1346" s="175" t="e">
        <f>IF(M1346="No Mapped Crop","",INDEX('Inputs_Metric 31'!$M$7:$O$26,MATCH(M1346,'Inputs_Metric 31'!$G$7:$G$26,0),MATCH('Inputs_Metric 31'!$H$44,'Inputs_Metric 31'!$M$6:$O$6,0)))</f>
        <v>#N/A</v>
      </c>
      <c r="Q1346" s="184" t="e">
        <f t="shared" si="67"/>
        <v>#N/A</v>
      </c>
      <c r="R1346" s="184" t="e">
        <f t="shared" si="68"/>
        <v>#N/A</v>
      </c>
    </row>
    <row r="1347" spans="3:18" x14ac:dyDescent="0.25">
      <c r="C1347">
        <f t="shared" si="66"/>
        <v>10</v>
      </c>
      <c r="D1347">
        <f>COUNTIF($F$4:F1347,F1347)</f>
        <v>1162</v>
      </c>
      <c r="E1347" s="40">
        <f>'Agricultural Data'!C1347</f>
        <v>0</v>
      </c>
      <c r="F1347" s="40">
        <f>'Agricultural Data'!D1347</f>
        <v>0</v>
      </c>
      <c r="G1347" s="40">
        <f>'Agricultural Data'!E1347</f>
        <v>0</v>
      </c>
      <c r="H1347" s="38">
        <f>'Agricultural Data'!F1347</f>
        <v>0</v>
      </c>
      <c r="I1347" s="38">
        <f>'Agricultural Data'!G1347</f>
        <v>0</v>
      </c>
      <c r="J1347" s="38">
        <f>'Agricultural Data'!H1347</f>
        <v>0</v>
      </c>
      <c r="K1347" s="118">
        <f>'Agricultural Data'!I1347</f>
        <v>0</v>
      </c>
      <c r="L1347" s="121">
        <f>'Agricultural Data'!J1347</f>
        <v>0</v>
      </c>
      <c r="M1347" s="120" t="str">
        <f>IF(J1347=0,"No Data",
IF(     OR(   INDEX('Inputs_Metric 31'!$T$6:$T$141,  MATCH($J1347,'Inputs_Metric 31'!$S$6:$S$141,0))  =  "",     INDEX('Inputs_Metric 31'!$T$6:$T$141,MATCH($J1347,'Inputs_Metric 31'!$S$6:$S$141,0))="CDL_Rev"),                 "No Mapped Crop",                  INDEX('Inputs_Metric 31'!$T$6:$T$141,MATCH($J1347,'Inputs_Metric 31'!$S$6:$S$141,0)   )   )
       )</f>
        <v>No Data</v>
      </c>
      <c r="N1347" s="120" t="str">
        <f>IF(J1347=0,"No Data",
IF(   OR(     INDEX('Inputs_Metric 31'!$U$6:$U$141,MATCH($J1347,'Inputs_Metric 31'!$S$6:$S$141,0))="",     INDEX('Inputs_Metric 31'!$U$6:$U$141,MATCH($J1347,'Inputs_Metric 31'!$S$6:$S$141,0))="CDL_Rev"  ),     "No Mapped Crop",INDEX('Inputs_Metric 31'!$U$6:$U$141,MATCH($J1347,'Inputs_Metric 31'!$S$6:$S$141,0))))</f>
        <v>No Data</v>
      </c>
      <c r="O1347" s="102" t="e">
        <f>IF(N1347="No Mapped Crop","",'Inputs_Metric 31'!$H$43*INDEX('Inputs_Metric 31'!$D$6:$D$109,MATCH(CONCATENATE(N1347,H1347),'Inputs_Metric 31'!$E$6:$E$109,0)))</f>
        <v>#N/A</v>
      </c>
      <c r="P1347" s="175" t="e">
        <f>IF(M1347="No Mapped Crop","",INDEX('Inputs_Metric 31'!$M$7:$O$26,MATCH(M1347,'Inputs_Metric 31'!$G$7:$G$26,0),MATCH('Inputs_Metric 31'!$H$44,'Inputs_Metric 31'!$M$6:$O$6,0)))</f>
        <v>#N/A</v>
      </c>
      <c r="Q1347" s="184" t="e">
        <f t="shared" si="67"/>
        <v>#N/A</v>
      </c>
      <c r="R1347" s="184" t="e">
        <f t="shared" si="68"/>
        <v>#N/A</v>
      </c>
    </row>
    <row r="1348" spans="3:18" x14ac:dyDescent="0.25">
      <c r="C1348">
        <f t="shared" si="66"/>
        <v>10</v>
      </c>
      <c r="D1348">
        <f>COUNTIF($F$4:F1348,F1348)</f>
        <v>1163</v>
      </c>
      <c r="E1348" s="40">
        <f>'Agricultural Data'!C1348</f>
        <v>0</v>
      </c>
      <c r="F1348" s="40">
        <f>'Agricultural Data'!D1348</f>
        <v>0</v>
      </c>
      <c r="G1348" s="40">
        <f>'Agricultural Data'!E1348</f>
        <v>0</v>
      </c>
      <c r="H1348" s="38">
        <f>'Agricultural Data'!F1348</f>
        <v>0</v>
      </c>
      <c r="I1348" s="38">
        <f>'Agricultural Data'!G1348</f>
        <v>0</v>
      </c>
      <c r="J1348" s="38">
        <f>'Agricultural Data'!H1348</f>
        <v>0</v>
      </c>
      <c r="K1348" s="118">
        <f>'Agricultural Data'!I1348</f>
        <v>0</v>
      </c>
      <c r="L1348" s="121">
        <f>'Agricultural Data'!J1348</f>
        <v>0</v>
      </c>
      <c r="M1348" s="120" t="str">
        <f>IF(J1348=0,"No Data",
IF(     OR(   INDEX('Inputs_Metric 31'!$T$6:$T$141,  MATCH($J1348,'Inputs_Metric 31'!$S$6:$S$141,0))  =  "",     INDEX('Inputs_Metric 31'!$T$6:$T$141,MATCH($J1348,'Inputs_Metric 31'!$S$6:$S$141,0))="CDL_Rev"),                 "No Mapped Crop",                  INDEX('Inputs_Metric 31'!$T$6:$T$141,MATCH($J1348,'Inputs_Metric 31'!$S$6:$S$141,0)   )   )
       )</f>
        <v>No Data</v>
      </c>
      <c r="N1348" s="120" t="str">
        <f>IF(J1348=0,"No Data",
IF(   OR(     INDEX('Inputs_Metric 31'!$U$6:$U$141,MATCH($J1348,'Inputs_Metric 31'!$S$6:$S$141,0))="",     INDEX('Inputs_Metric 31'!$U$6:$U$141,MATCH($J1348,'Inputs_Metric 31'!$S$6:$S$141,0))="CDL_Rev"  ),     "No Mapped Crop",INDEX('Inputs_Metric 31'!$U$6:$U$141,MATCH($J1348,'Inputs_Metric 31'!$S$6:$S$141,0))))</f>
        <v>No Data</v>
      </c>
      <c r="O1348" s="102" t="e">
        <f>IF(N1348="No Mapped Crop","",'Inputs_Metric 31'!$H$43*INDEX('Inputs_Metric 31'!$D$6:$D$109,MATCH(CONCATENATE(N1348,H1348),'Inputs_Metric 31'!$E$6:$E$109,0)))</f>
        <v>#N/A</v>
      </c>
      <c r="P1348" s="175" t="e">
        <f>IF(M1348="No Mapped Crop","",INDEX('Inputs_Metric 31'!$M$7:$O$26,MATCH(M1348,'Inputs_Metric 31'!$G$7:$G$26,0),MATCH('Inputs_Metric 31'!$H$44,'Inputs_Metric 31'!$M$6:$O$6,0)))</f>
        <v>#N/A</v>
      </c>
      <c r="Q1348" s="184" t="e">
        <f t="shared" si="67"/>
        <v>#N/A</v>
      </c>
      <c r="R1348" s="184" t="e">
        <f t="shared" si="68"/>
        <v>#N/A</v>
      </c>
    </row>
    <row r="1349" spans="3:18" x14ac:dyDescent="0.25">
      <c r="C1349">
        <f t="shared" si="66"/>
        <v>10</v>
      </c>
      <c r="D1349">
        <f>COUNTIF($F$4:F1349,F1349)</f>
        <v>1164</v>
      </c>
      <c r="E1349" s="40">
        <f>'Agricultural Data'!C1349</f>
        <v>0</v>
      </c>
      <c r="F1349" s="40">
        <f>'Agricultural Data'!D1349</f>
        <v>0</v>
      </c>
      <c r="G1349" s="40">
        <f>'Agricultural Data'!E1349</f>
        <v>0</v>
      </c>
      <c r="H1349" s="38">
        <f>'Agricultural Data'!F1349</f>
        <v>0</v>
      </c>
      <c r="I1349" s="38">
        <f>'Agricultural Data'!G1349</f>
        <v>0</v>
      </c>
      <c r="J1349" s="38">
        <f>'Agricultural Data'!H1349</f>
        <v>0</v>
      </c>
      <c r="K1349" s="118">
        <f>'Agricultural Data'!I1349</f>
        <v>0</v>
      </c>
      <c r="L1349" s="121">
        <f>'Agricultural Data'!J1349</f>
        <v>0</v>
      </c>
      <c r="M1349" s="120" t="str">
        <f>IF(J1349=0,"No Data",
IF(     OR(   INDEX('Inputs_Metric 31'!$T$6:$T$141,  MATCH($J1349,'Inputs_Metric 31'!$S$6:$S$141,0))  =  "",     INDEX('Inputs_Metric 31'!$T$6:$T$141,MATCH($J1349,'Inputs_Metric 31'!$S$6:$S$141,0))="CDL_Rev"),                 "No Mapped Crop",                  INDEX('Inputs_Metric 31'!$T$6:$T$141,MATCH($J1349,'Inputs_Metric 31'!$S$6:$S$141,0)   )   )
       )</f>
        <v>No Data</v>
      </c>
      <c r="N1349" s="120" t="str">
        <f>IF(J1349=0,"No Data",
IF(   OR(     INDEX('Inputs_Metric 31'!$U$6:$U$141,MATCH($J1349,'Inputs_Metric 31'!$S$6:$S$141,0))="",     INDEX('Inputs_Metric 31'!$U$6:$U$141,MATCH($J1349,'Inputs_Metric 31'!$S$6:$S$141,0))="CDL_Rev"  ),     "No Mapped Crop",INDEX('Inputs_Metric 31'!$U$6:$U$141,MATCH($J1349,'Inputs_Metric 31'!$S$6:$S$141,0))))</f>
        <v>No Data</v>
      </c>
      <c r="O1349" s="102" t="e">
        <f>IF(N1349="No Mapped Crop","",'Inputs_Metric 31'!$H$43*INDEX('Inputs_Metric 31'!$D$6:$D$109,MATCH(CONCATENATE(N1349,H1349),'Inputs_Metric 31'!$E$6:$E$109,0)))</f>
        <v>#N/A</v>
      </c>
      <c r="P1349" s="175" t="e">
        <f>IF(M1349="No Mapped Crop","",INDEX('Inputs_Metric 31'!$M$7:$O$26,MATCH(M1349,'Inputs_Metric 31'!$G$7:$G$26,0),MATCH('Inputs_Metric 31'!$H$44,'Inputs_Metric 31'!$M$6:$O$6,0)))</f>
        <v>#N/A</v>
      </c>
      <c r="Q1349" s="184" t="e">
        <f t="shared" si="67"/>
        <v>#N/A</v>
      </c>
      <c r="R1349" s="184" t="e">
        <f t="shared" si="68"/>
        <v>#N/A</v>
      </c>
    </row>
    <row r="1350" spans="3:18" x14ac:dyDescent="0.25">
      <c r="C1350">
        <f t="shared" si="66"/>
        <v>10</v>
      </c>
      <c r="D1350">
        <f>COUNTIF($F$4:F1350,F1350)</f>
        <v>1165</v>
      </c>
      <c r="E1350" s="40">
        <f>'Agricultural Data'!C1350</f>
        <v>0</v>
      </c>
      <c r="F1350" s="40">
        <f>'Agricultural Data'!D1350</f>
        <v>0</v>
      </c>
      <c r="G1350" s="40">
        <f>'Agricultural Data'!E1350</f>
        <v>0</v>
      </c>
      <c r="H1350" s="38">
        <f>'Agricultural Data'!F1350</f>
        <v>0</v>
      </c>
      <c r="I1350" s="38">
        <f>'Agricultural Data'!G1350</f>
        <v>0</v>
      </c>
      <c r="J1350" s="38">
        <f>'Agricultural Data'!H1350</f>
        <v>0</v>
      </c>
      <c r="K1350" s="118">
        <f>'Agricultural Data'!I1350</f>
        <v>0</v>
      </c>
      <c r="L1350" s="121">
        <f>'Agricultural Data'!J1350</f>
        <v>0</v>
      </c>
      <c r="M1350" s="120" t="str">
        <f>IF(J1350=0,"No Data",
IF(     OR(   INDEX('Inputs_Metric 31'!$T$6:$T$141,  MATCH($J1350,'Inputs_Metric 31'!$S$6:$S$141,0))  =  "",     INDEX('Inputs_Metric 31'!$T$6:$T$141,MATCH($J1350,'Inputs_Metric 31'!$S$6:$S$141,0))="CDL_Rev"),                 "No Mapped Crop",                  INDEX('Inputs_Metric 31'!$T$6:$T$141,MATCH($J1350,'Inputs_Metric 31'!$S$6:$S$141,0)   )   )
       )</f>
        <v>No Data</v>
      </c>
      <c r="N1350" s="120" t="str">
        <f>IF(J1350=0,"No Data",
IF(   OR(     INDEX('Inputs_Metric 31'!$U$6:$U$141,MATCH($J1350,'Inputs_Metric 31'!$S$6:$S$141,0))="",     INDEX('Inputs_Metric 31'!$U$6:$U$141,MATCH($J1350,'Inputs_Metric 31'!$S$6:$S$141,0))="CDL_Rev"  ),     "No Mapped Crop",INDEX('Inputs_Metric 31'!$U$6:$U$141,MATCH($J1350,'Inputs_Metric 31'!$S$6:$S$141,0))))</f>
        <v>No Data</v>
      </c>
      <c r="O1350" s="102" t="e">
        <f>IF(N1350="No Mapped Crop","",'Inputs_Metric 31'!$H$43*INDEX('Inputs_Metric 31'!$D$6:$D$109,MATCH(CONCATENATE(N1350,H1350),'Inputs_Metric 31'!$E$6:$E$109,0)))</f>
        <v>#N/A</v>
      </c>
      <c r="P1350" s="175" t="e">
        <f>IF(M1350="No Mapped Crop","",INDEX('Inputs_Metric 31'!$M$7:$O$26,MATCH(M1350,'Inputs_Metric 31'!$G$7:$G$26,0),MATCH('Inputs_Metric 31'!$H$44,'Inputs_Metric 31'!$M$6:$O$6,0)))</f>
        <v>#N/A</v>
      </c>
      <c r="Q1350" s="184" t="e">
        <f t="shared" si="67"/>
        <v>#N/A</v>
      </c>
      <c r="R1350" s="184" t="e">
        <f t="shared" si="68"/>
        <v>#N/A</v>
      </c>
    </row>
    <row r="1351" spans="3:18" x14ac:dyDescent="0.25">
      <c r="C1351">
        <f t="shared" si="66"/>
        <v>10</v>
      </c>
      <c r="D1351">
        <f>COUNTIF($F$4:F1351,F1351)</f>
        <v>1166</v>
      </c>
      <c r="E1351" s="40">
        <f>'Agricultural Data'!C1351</f>
        <v>0</v>
      </c>
      <c r="F1351" s="40">
        <f>'Agricultural Data'!D1351</f>
        <v>0</v>
      </c>
      <c r="G1351" s="40">
        <f>'Agricultural Data'!E1351</f>
        <v>0</v>
      </c>
      <c r="H1351" s="38">
        <f>'Agricultural Data'!F1351</f>
        <v>0</v>
      </c>
      <c r="I1351" s="38">
        <f>'Agricultural Data'!G1351</f>
        <v>0</v>
      </c>
      <c r="J1351" s="38">
        <f>'Agricultural Data'!H1351</f>
        <v>0</v>
      </c>
      <c r="K1351" s="118">
        <f>'Agricultural Data'!I1351</f>
        <v>0</v>
      </c>
      <c r="L1351" s="121">
        <f>'Agricultural Data'!J1351</f>
        <v>0</v>
      </c>
      <c r="M1351" s="120" t="str">
        <f>IF(J1351=0,"No Data",
IF(     OR(   INDEX('Inputs_Metric 31'!$T$6:$T$141,  MATCH($J1351,'Inputs_Metric 31'!$S$6:$S$141,0))  =  "",     INDEX('Inputs_Metric 31'!$T$6:$T$141,MATCH($J1351,'Inputs_Metric 31'!$S$6:$S$141,0))="CDL_Rev"),                 "No Mapped Crop",                  INDEX('Inputs_Metric 31'!$T$6:$T$141,MATCH($J1351,'Inputs_Metric 31'!$S$6:$S$141,0)   )   )
       )</f>
        <v>No Data</v>
      </c>
      <c r="N1351" s="120" t="str">
        <f>IF(J1351=0,"No Data",
IF(   OR(     INDEX('Inputs_Metric 31'!$U$6:$U$141,MATCH($J1351,'Inputs_Metric 31'!$S$6:$S$141,0))="",     INDEX('Inputs_Metric 31'!$U$6:$U$141,MATCH($J1351,'Inputs_Metric 31'!$S$6:$S$141,0))="CDL_Rev"  ),     "No Mapped Crop",INDEX('Inputs_Metric 31'!$U$6:$U$141,MATCH($J1351,'Inputs_Metric 31'!$S$6:$S$141,0))))</f>
        <v>No Data</v>
      </c>
      <c r="O1351" s="102" t="e">
        <f>IF(N1351="No Mapped Crop","",'Inputs_Metric 31'!$H$43*INDEX('Inputs_Metric 31'!$D$6:$D$109,MATCH(CONCATENATE(N1351,H1351),'Inputs_Metric 31'!$E$6:$E$109,0)))</f>
        <v>#N/A</v>
      </c>
      <c r="P1351" s="175" t="e">
        <f>IF(M1351="No Mapped Crop","",INDEX('Inputs_Metric 31'!$M$7:$O$26,MATCH(M1351,'Inputs_Metric 31'!$G$7:$G$26,0),MATCH('Inputs_Metric 31'!$H$44,'Inputs_Metric 31'!$M$6:$O$6,0)))</f>
        <v>#N/A</v>
      </c>
      <c r="Q1351" s="184" t="e">
        <f t="shared" si="67"/>
        <v>#N/A</v>
      </c>
      <c r="R1351" s="184" t="e">
        <f t="shared" si="68"/>
        <v>#N/A</v>
      </c>
    </row>
    <row r="1352" spans="3:18" x14ac:dyDescent="0.25">
      <c r="C1352">
        <f t="shared" si="66"/>
        <v>10</v>
      </c>
      <c r="D1352">
        <f>COUNTIF($F$4:F1352,F1352)</f>
        <v>1167</v>
      </c>
      <c r="E1352" s="40">
        <f>'Agricultural Data'!C1352</f>
        <v>0</v>
      </c>
      <c r="F1352" s="40">
        <f>'Agricultural Data'!D1352</f>
        <v>0</v>
      </c>
      <c r="G1352" s="40">
        <f>'Agricultural Data'!E1352</f>
        <v>0</v>
      </c>
      <c r="H1352" s="38">
        <f>'Agricultural Data'!F1352</f>
        <v>0</v>
      </c>
      <c r="I1352" s="38">
        <f>'Agricultural Data'!G1352</f>
        <v>0</v>
      </c>
      <c r="J1352" s="38">
        <f>'Agricultural Data'!H1352</f>
        <v>0</v>
      </c>
      <c r="K1352" s="118">
        <f>'Agricultural Data'!I1352</f>
        <v>0</v>
      </c>
      <c r="L1352" s="121">
        <f>'Agricultural Data'!J1352</f>
        <v>0</v>
      </c>
      <c r="M1352" s="120" t="str">
        <f>IF(J1352=0,"No Data",
IF(     OR(   INDEX('Inputs_Metric 31'!$T$6:$T$141,  MATCH($J1352,'Inputs_Metric 31'!$S$6:$S$141,0))  =  "",     INDEX('Inputs_Metric 31'!$T$6:$T$141,MATCH($J1352,'Inputs_Metric 31'!$S$6:$S$141,0))="CDL_Rev"),                 "No Mapped Crop",                  INDEX('Inputs_Metric 31'!$T$6:$T$141,MATCH($J1352,'Inputs_Metric 31'!$S$6:$S$141,0)   )   )
       )</f>
        <v>No Data</v>
      </c>
      <c r="N1352" s="120" t="str">
        <f>IF(J1352=0,"No Data",
IF(   OR(     INDEX('Inputs_Metric 31'!$U$6:$U$141,MATCH($J1352,'Inputs_Metric 31'!$S$6:$S$141,0))="",     INDEX('Inputs_Metric 31'!$U$6:$U$141,MATCH($J1352,'Inputs_Metric 31'!$S$6:$S$141,0))="CDL_Rev"  ),     "No Mapped Crop",INDEX('Inputs_Metric 31'!$U$6:$U$141,MATCH($J1352,'Inputs_Metric 31'!$S$6:$S$141,0))))</f>
        <v>No Data</v>
      </c>
      <c r="O1352" s="102" t="e">
        <f>IF(N1352="No Mapped Crop","",'Inputs_Metric 31'!$H$43*INDEX('Inputs_Metric 31'!$D$6:$D$109,MATCH(CONCATENATE(N1352,H1352),'Inputs_Metric 31'!$E$6:$E$109,0)))</f>
        <v>#N/A</v>
      </c>
      <c r="P1352" s="175" t="e">
        <f>IF(M1352="No Mapped Crop","",INDEX('Inputs_Metric 31'!$M$7:$O$26,MATCH(M1352,'Inputs_Metric 31'!$G$7:$G$26,0),MATCH('Inputs_Metric 31'!$H$44,'Inputs_Metric 31'!$M$6:$O$6,0)))</f>
        <v>#N/A</v>
      </c>
      <c r="Q1352" s="184" t="e">
        <f t="shared" si="67"/>
        <v>#N/A</v>
      </c>
      <c r="R1352" s="184" t="e">
        <f t="shared" si="68"/>
        <v>#N/A</v>
      </c>
    </row>
    <row r="1353" spans="3:18" x14ac:dyDescent="0.25">
      <c r="C1353">
        <f t="shared" si="66"/>
        <v>10</v>
      </c>
      <c r="D1353">
        <f>COUNTIF($F$4:F1353,F1353)</f>
        <v>1168</v>
      </c>
      <c r="E1353" s="40">
        <f>'Agricultural Data'!C1353</f>
        <v>0</v>
      </c>
      <c r="F1353" s="40">
        <f>'Agricultural Data'!D1353</f>
        <v>0</v>
      </c>
      <c r="G1353" s="40">
        <f>'Agricultural Data'!E1353</f>
        <v>0</v>
      </c>
      <c r="H1353" s="38">
        <f>'Agricultural Data'!F1353</f>
        <v>0</v>
      </c>
      <c r="I1353" s="38">
        <f>'Agricultural Data'!G1353</f>
        <v>0</v>
      </c>
      <c r="J1353" s="38">
        <f>'Agricultural Data'!H1353</f>
        <v>0</v>
      </c>
      <c r="K1353" s="118">
        <f>'Agricultural Data'!I1353</f>
        <v>0</v>
      </c>
      <c r="L1353" s="121">
        <f>'Agricultural Data'!J1353</f>
        <v>0</v>
      </c>
      <c r="M1353" s="120" t="str">
        <f>IF(J1353=0,"No Data",
IF(     OR(   INDEX('Inputs_Metric 31'!$T$6:$T$141,  MATCH($J1353,'Inputs_Metric 31'!$S$6:$S$141,0))  =  "",     INDEX('Inputs_Metric 31'!$T$6:$T$141,MATCH($J1353,'Inputs_Metric 31'!$S$6:$S$141,0))="CDL_Rev"),                 "No Mapped Crop",                  INDEX('Inputs_Metric 31'!$T$6:$T$141,MATCH($J1353,'Inputs_Metric 31'!$S$6:$S$141,0)   )   )
       )</f>
        <v>No Data</v>
      </c>
      <c r="N1353" s="120" t="str">
        <f>IF(J1353=0,"No Data",
IF(   OR(     INDEX('Inputs_Metric 31'!$U$6:$U$141,MATCH($J1353,'Inputs_Metric 31'!$S$6:$S$141,0))="",     INDEX('Inputs_Metric 31'!$U$6:$U$141,MATCH($J1353,'Inputs_Metric 31'!$S$6:$S$141,0))="CDL_Rev"  ),     "No Mapped Crop",INDEX('Inputs_Metric 31'!$U$6:$U$141,MATCH($J1353,'Inputs_Metric 31'!$S$6:$S$141,0))))</f>
        <v>No Data</v>
      </c>
      <c r="O1353" s="102" t="e">
        <f>IF(N1353="No Mapped Crop","",'Inputs_Metric 31'!$H$43*INDEX('Inputs_Metric 31'!$D$6:$D$109,MATCH(CONCATENATE(N1353,H1353),'Inputs_Metric 31'!$E$6:$E$109,0)))</f>
        <v>#N/A</v>
      </c>
      <c r="P1353" s="175" t="e">
        <f>IF(M1353="No Mapped Crop","",INDEX('Inputs_Metric 31'!$M$7:$O$26,MATCH(M1353,'Inputs_Metric 31'!$G$7:$G$26,0),MATCH('Inputs_Metric 31'!$H$44,'Inputs_Metric 31'!$M$6:$O$6,0)))</f>
        <v>#N/A</v>
      </c>
      <c r="Q1353" s="184" t="e">
        <f t="shared" si="67"/>
        <v>#N/A</v>
      </c>
      <c r="R1353" s="184" t="e">
        <f t="shared" si="68"/>
        <v>#N/A</v>
      </c>
    </row>
    <row r="1354" spans="3:18" x14ac:dyDescent="0.25">
      <c r="C1354">
        <f t="shared" si="66"/>
        <v>10</v>
      </c>
      <c r="D1354">
        <f>COUNTIF($F$4:F1354,F1354)</f>
        <v>1169</v>
      </c>
      <c r="E1354" s="40">
        <f>'Agricultural Data'!C1354</f>
        <v>0</v>
      </c>
      <c r="F1354" s="40">
        <f>'Agricultural Data'!D1354</f>
        <v>0</v>
      </c>
      <c r="G1354" s="40">
        <f>'Agricultural Data'!E1354</f>
        <v>0</v>
      </c>
      <c r="H1354" s="38">
        <f>'Agricultural Data'!F1354</f>
        <v>0</v>
      </c>
      <c r="I1354" s="38">
        <f>'Agricultural Data'!G1354</f>
        <v>0</v>
      </c>
      <c r="J1354" s="38">
        <f>'Agricultural Data'!H1354</f>
        <v>0</v>
      </c>
      <c r="K1354" s="118">
        <f>'Agricultural Data'!I1354</f>
        <v>0</v>
      </c>
      <c r="L1354" s="121">
        <f>'Agricultural Data'!J1354</f>
        <v>0</v>
      </c>
      <c r="M1354" s="120" t="str">
        <f>IF(J1354=0,"No Data",
IF(     OR(   INDEX('Inputs_Metric 31'!$T$6:$T$141,  MATCH($J1354,'Inputs_Metric 31'!$S$6:$S$141,0))  =  "",     INDEX('Inputs_Metric 31'!$T$6:$T$141,MATCH($J1354,'Inputs_Metric 31'!$S$6:$S$141,0))="CDL_Rev"),                 "No Mapped Crop",                  INDEX('Inputs_Metric 31'!$T$6:$T$141,MATCH($J1354,'Inputs_Metric 31'!$S$6:$S$141,0)   )   )
       )</f>
        <v>No Data</v>
      </c>
      <c r="N1354" s="120" t="str">
        <f>IF(J1354=0,"No Data",
IF(   OR(     INDEX('Inputs_Metric 31'!$U$6:$U$141,MATCH($J1354,'Inputs_Metric 31'!$S$6:$S$141,0))="",     INDEX('Inputs_Metric 31'!$U$6:$U$141,MATCH($J1354,'Inputs_Metric 31'!$S$6:$S$141,0))="CDL_Rev"  ),     "No Mapped Crop",INDEX('Inputs_Metric 31'!$U$6:$U$141,MATCH($J1354,'Inputs_Metric 31'!$S$6:$S$141,0))))</f>
        <v>No Data</v>
      </c>
      <c r="O1354" s="102" t="e">
        <f>IF(N1354="No Mapped Crop","",'Inputs_Metric 31'!$H$43*INDEX('Inputs_Metric 31'!$D$6:$D$109,MATCH(CONCATENATE(N1354,H1354),'Inputs_Metric 31'!$E$6:$E$109,0)))</f>
        <v>#N/A</v>
      </c>
      <c r="P1354" s="175" t="e">
        <f>IF(M1354="No Mapped Crop","",INDEX('Inputs_Metric 31'!$M$7:$O$26,MATCH(M1354,'Inputs_Metric 31'!$G$7:$G$26,0),MATCH('Inputs_Metric 31'!$H$44,'Inputs_Metric 31'!$M$6:$O$6,0)))</f>
        <v>#N/A</v>
      </c>
      <c r="Q1354" s="184" t="e">
        <f t="shared" si="67"/>
        <v>#N/A</v>
      </c>
      <c r="R1354" s="184" t="e">
        <f t="shared" si="68"/>
        <v>#N/A</v>
      </c>
    </row>
    <row r="1355" spans="3:18" x14ac:dyDescent="0.25">
      <c r="C1355">
        <f t="shared" si="66"/>
        <v>10</v>
      </c>
      <c r="D1355">
        <f>COUNTIF($F$4:F1355,F1355)</f>
        <v>1170</v>
      </c>
      <c r="E1355" s="40">
        <f>'Agricultural Data'!C1355</f>
        <v>0</v>
      </c>
      <c r="F1355" s="40">
        <f>'Agricultural Data'!D1355</f>
        <v>0</v>
      </c>
      <c r="G1355" s="40">
        <f>'Agricultural Data'!E1355</f>
        <v>0</v>
      </c>
      <c r="H1355" s="38">
        <f>'Agricultural Data'!F1355</f>
        <v>0</v>
      </c>
      <c r="I1355" s="38">
        <f>'Agricultural Data'!G1355</f>
        <v>0</v>
      </c>
      <c r="J1355" s="38">
        <f>'Agricultural Data'!H1355</f>
        <v>0</v>
      </c>
      <c r="K1355" s="118">
        <f>'Agricultural Data'!I1355</f>
        <v>0</v>
      </c>
      <c r="L1355" s="121">
        <f>'Agricultural Data'!J1355</f>
        <v>0</v>
      </c>
      <c r="M1355" s="120" t="str">
        <f>IF(J1355=0,"No Data",
IF(     OR(   INDEX('Inputs_Metric 31'!$T$6:$T$141,  MATCH($J1355,'Inputs_Metric 31'!$S$6:$S$141,0))  =  "",     INDEX('Inputs_Metric 31'!$T$6:$T$141,MATCH($J1355,'Inputs_Metric 31'!$S$6:$S$141,0))="CDL_Rev"),                 "No Mapped Crop",                  INDEX('Inputs_Metric 31'!$T$6:$T$141,MATCH($J1355,'Inputs_Metric 31'!$S$6:$S$141,0)   )   )
       )</f>
        <v>No Data</v>
      </c>
      <c r="N1355" s="120" t="str">
        <f>IF(J1355=0,"No Data",
IF(   OR(     INDEX('Inputs_Metric 31'!$U$6:$U$141,MATCH($J1355,'Inputs_Metric 31'!$S$6:$S$141,0))="",     INDEX('Inputs_Metric 31'!$U$6:$U$141,MATCH($J1355,'Inputs_Metric 31'!$S$6:$S$141,0))="CDL_Rev"  ),     "No Mapped Crop",INDEX('Inputs_Metric 31'!$U$6:$U$141,MATCH($J1355,'Inputs_Metric 31'!$S$6:$S$141,0))))</f>
        <v>No Data</v>
      </c>
      <c r="O1355" s="102" t="e">
        <f>IF(N1355="No Mapped Crop","",'Inputs_Metric 31'!$H$43*INDEX('Inputs_Metric 31'!$D$6:$D$109,MATCH(CONCATENATE(N1355,H1355),'Inputs_Metric 31'!$E$6:$E$109,0)))</f>
        <v>#N/A</v>
      </c>
      <c r="P1355" s="175" t="e">
        <f>IF(M1355="No Mapped Crop","",INDEX('Inputs_Metric 31'!$M$7:$O$26,MATCH(M1355,'Inputs_Metric 31'!$G$7:$G$26,0),MATCH('Inputs_Metric 31'!$H$44,'Inputs_Metric 31'!$M$6:$O$6,0)))</f>
        <v>#N/A</v>
      </c>
      <c r="Q1355" s="184" t="e">
        <f t="shared" si="67"/>
        <v>#N/A</v>
      </c>
      <c r="R1355" s="184" t="e">
        <f t="shared" si="68"/>
        <v>#N/A</v>
      </c>
    </row>
    <row r="1356" spans="3:18" x14ac:dyDescent="0.25">
      <c r="C1356">
        <f t="shared" si="66"/>
        <v>10</v>
      </c>
      <c r="D1356">
        <f>COUNTIF($F$4:F1356,F1356)</f>
        <v>1171</v>
      </c>
      <c r="E1356" s="40">
        <f>'Agricultural Data'!C1356</f>
        <v>0</v>
      </c>
      <c r="F1356" s="40">
        <f>'Agricultural Data'!D1356</f>
        <v>0</v>
      </c>
      <c r="G1356" s="40">
        <f>'Agricultural Data'!E1356</f>
        <v>0</v>
      </c>
      <c r="H1356" s="38">
        <f>'Agricultural Data'!F1356</f>
        <v>0</v>
      </c>
      <c r="I1356" s="38">
        <f>'Agricultural Data'!G1356</f>
        <v>0</v>
      </c>
      <c r="J1356" s="38">
        <f>'Agricultural Data'!H1356</f>
        <v>0</v>
      </c>
      <c r="K1356" s="118">
        <f>'Agricultural Data'!I1356</f>
        <v>0</v>
      </c>
      <c r="L1356" s="121">
        <f>'Agricultural Data'!J1356</f>
        <v>0</v>
      </c>
      <c r="M1356" s="120" t="str">
        <f>IF(J1356=0,"No Data",
IF(     OR(   INDEX('Inputs_Metric 31'!$T$6:$T$141,  MATCH($J1356,'Inputs_Metric 31'!$S$6:$S$141,0))  =  "",     INDEX('Inputs_Metric 31'!$T$6:$T$141,MATCH($J1356,'Inputs_Metric 31'!$S$6:$S$141,0))="CDL_Rev"),                 "No Mapped Crop",                  INDEX('Inputs_Metric 31'!$T$6:$T$141,MATCH($J1356,'Inputs_Metric 31'!$S$6:$S$141,0)   )   )
       )</f>
        <v>No Data</v>
      </c>
      <c r="N1356" s="120" t="str">
        <f>IF(J1356=0,"No Data",
IF(   OR(     INDEX('Inputs_Metric 31'!$U$6:$U$141,MATCH($J1356,'Inputs_Metric 31'!$S$6:$S$141,0))="",     INDEX('Inputs_Metric 31'!$U$6:$U$141,MATCH($J1356,'Inputs_Metric 31'!$S$6:$S$141,0))="CDL_Rev"  ),     "No Mapped Crop",INDEX('Inputs_Metric 31'!$U$6:$U$141,MATCH($J1356,'Inputs_Metric 31'!$S$6:$S$141,0))))</f>
        <v>No Data</v>
      </c>
      <c r="O1356" s="102" t="e">
        <f>IF(N1356="No Mapped Crop","",'Inputs_Metric 31'!$H$43*INDEX('Inputs_Metric 31'!$D$6:$D$109,MATCH(CONCATENATE(N1356,H1356),'Inputs_Metric 31'!$E$6:$E$109,0)))</f>
        <v>#N/A</v>
      </c>
      <c r="P1356" s="175" t="e">
        <f>IF(M1356="No Mapped Crop","",INDEX('Inputs_Metric 31'!$M$7:$O$26,MATCH(M1356,'Inputs_Metric 31'!$G$7:$G$26,0),MATCH('Inputs_Metric 31'!$H$44,'Inputs_Metric 31'!$M$6:$O$6,0)))</f>
        <v>#N/A</v>
      </c>
      <c r="Q1356" s="184" t="e">
        <f t="shared" si="67"/>
        <v>#N/A</v>
      </c>
      <c r="R1356" s="184" t="e">
        <f t="shared" si="68"/>
        <v>#N/A</v>
      </c>
    </row>
    <row r="1357" spans="3:18" x14ac:dyDescent="0.25">
      <c r="C1357">
        <f t="shared" si="66"/>
        <v>10</v>
      </c>
      <c r="D1357">
        <f>COUNTIF($F$4:F1357,F1357)</f>
        <v>1172</v>
      </c>
      <c r="E1357" s="40">
        <f>'Agricultural Data'!C1357</f>
        <v>0</v>
      </c>
      <c r="F1357" s="40">
        <f>'Agricultural Data'!D1357</f>
        <v>0</v>
      </c>
      <c r="G1357" s="40">
        <f>'Agricultural Data'!E1357</f>
        <v>0</v>
      </c>
      <c r="H1357" s="38">
        <f>'Agricultural Data'!F1357</f>
        <v>0</v>
      </c>
      <c r="I1357" s="38">
        <f>'Agricultural Data'!G1357</f>
        <v>0</v>
      </c>
      <c r="J1357" s="38">
        <f>'Agricultural Data'!H1357</f>
        <v>0</v>
      </c>
      <c r="K1357" s="118">
        <f>'Agricultural Data'!I1357</f>
        <v>0</v>
      </c>
      <c r="L1357" s="121">
        <f>'Agricultural Data'!J1357</f>
        <v>0</v>
      </c>
      <c r="M1357" s="120" t="str">
        <f>IF(J1357=0,"No Data",
IF(     OR(   INDEX('Inputs_Metric 31'!$T$6:$T$141,  MATCH($J1357,'Inputs_Metric 31'!$S$6:$S$141,0))  =  "",     INDEX('Inputs_Metric 31'!$T$6:$T$141,MATCH($J1357,'Inputs_Metric 31'!$S$6:$S$141,0))="CDL_Rev"),                 "No Mapped Crop",                  INDEX('Inputs_Metric 31'!$T$6:$T$141,MATCH($J1357,'Inputs_Metric 31'!$S$6:$S$141,0)   )   )
       )</f>
        <v>No Data</v>
      </c>
      <c r="N1357" s="120" t="str">
        <f>IF(J1357=0,"No Data",
IF(   OR(     INDEX('Inputs_Metric 31'!$U$6:$U$141,MATCH($J1357,'Inputs_Metric 31'!$S$6:$S$141,0))="",     INDEX('Inputs_Metric 31'!$U$6:$U$141,MATCH($J1357,'Inputs_Metric 31'!$S$6:$S$141,0))="CDL_Rev"  ),     "No Mapped Crop",INDEX('Inputs_Metric 31'!$U$6:$U$141,MATCH($J1357,'Inputs_Metric 31'!$S$6:$S$141,0))))</f>
        <v>No Data</v>
      </c>
      <c r="O1357" s="102" t="e">
        <f>IF(N1357="No Mapped Crop","",'Inputs_Metric 31'!$H$43*INDEX('Inputs_Metric 31'!$D$6:$D$109,MATCH(CONCATENATE(N1357,H1357),'Inputs_Metric 31'!$E$6:$E$109,0)))</f>
        <v>#N/A</v>
      </c>
      <c r="P1357" s="175" t="e">
        <f>IF(M1357="No Mapped Crop","",INDEX('Inputs_Metric 31'!$M$7:$O$26,MATCH(M1357,'Inputs_Metric 31'!$G$7:$G$26,0),MATCH('Inputs_Metric 31'!$H$44,'Inputs_Metric 31'!$M$6:$O$6,0)))</f>
        <v>#N/A</v>
      </c>
      <c r="Q1357" s="184" t="e">
        <f t="shared" si="67"/>
        <v>#N/A</v>
      </c>
      <c r="R1357" s="184" t="e">
        <f t="shared" si="68"/>
        <v>#N/A</v>
      </c>
    </row>
    <row r="1358" spans="3:18" x14ac:dyDescent="0.25">
      <c r="C1358">
        <f t="shared" si="66"/>
        <v>10</v>
      </c>
      <c r="D1358">
        <f>COUNTIF($F$4:F1358,F1358)</f>
        <v>1173</v>
      </c>
      <c r="E1358" s="40">
        <f>'Agricultural Data'!C1358</f>
        <v>0</v>
      </c>
      <c r="F1358" s="40">
        <f>'Agricultural Data'!D1358</f>
        <v>0</v>
      </c>
      <c r="G1358" s="40">
        <f>'Agricultural Data'!E1358</f>
        <v>0</v>
      </c>
      <c r="H1358" s="38">
        <f>'Agricultural Data'!F1358</f>
        <v>0</v>
      </c>
      <c r="I1358" s="38">
        <f>'Agricultural Data'!G1358</f>
        <v>0</v>
      </c>
      <c r="J1358" s="38">
        <f>'Agricultural Data'!H1358</f>
        <v>0</v>
      </c>
      <c r="K1358" s="118">
        <f>'Agricultural Data'!I1358</f>
        <v>0</v>
      </c>
      <c r="L1358" s="121">
        <f>'Agricultural Data'!J1358</f>
        <v>0</v>
      </c>
      <c r="M1358" s="120" t="str">
        <f>IF(J1358=0,"No Data",
IF(     OR(   INDEX('Inputs_Metric 31'!$T$6:$T$141,  MATCH($J1358,'Inputs_Metric 31'!$S$6:$S$141,0))  =  "",     INDEX('Inputs_Metric 31'!$T$6:$T$141,MATCH($J1358,'Inputs_Metric 31'!$S$6:$S$141,0))="CDL_Rev"),                 "No Mapped Crop",                  INDEX('Inputs_Metric 31'!$T$6:$T$141,MATCH($J1358,'Inputs_Metric 31'!$S$6:$S$141,0)   )   )
       )</f>
        <v>No Data</v>
      </c>
      <c r="N1358" s="120" t="str">
        <f>IF(J1358=0,"No Data",
IF(   OR(     INDEX('Inputs_Metric 31'!$U$6:$U$141,MATCH($J1358,'Inputs_Metric 31'!$S$6:$S$141,0))="",     INDEX('Inputs_Metric 31'!$U$6:$U$141,MATCH($J1358,'Inputs_Metric 31'!$S$6:$S$141,0))="CDL_Rev"  ),     "No Mapped Crop",INDEX('Inputs_Metric 31'!$U$6:$U$141,MATCH($J1358,'Inputs_Metric 31'!$S$6:$S$141,0))))</f>
        <v>No Data</v>
      </c>
      <c r="O1358" s="102" t="e">
        <f>IF(N1358="No Mapped Crop","",'Inputs_Metric 31'!$H$43*INDEX('Inputs_Metric 31'!$D$6:$D$109,MATCH(CONCATENATE(N1358,H1358),'Inputs_Metric 31'!$E$6:$E$109,0)))</f>
        <v>#N/A</v>
      </c>
      <c r="P1358" s="175" t="e">
        <f>IF(M1358="No Mapped Crop","",INDEX('Inputs_Metric 31'!$M$7:$O$26,MATCH(M1358,'Inputs_Metric 31'!$G$7:$G$26,0),MATCH('Inputs_Metric 31'!$H$44,'Inputs_Metric 31'!$M$6:$O$6,0)))</f>
        <v>#N/A</v>
      </c>
      <c r="Q1358" s="184" t="e">
        <f t="shared" si="67"/>
        <v>#N/A</v>
      </c>
      <c r="R1358" s="184" t="e">
        <f t="shared" si="68"/>
        <v>#N/A</v>
      </c>
    </row>
    <row r="1359" spans="3:18" x14ac:dyDescent="0.25">
      <c r="C1359">
        <f t="shared" si="66"/>
        <v>10</v>
      </c>
      <c r="D1359">
        <f>COUNTIF($F$4:F1359,F1359)</f>
        <v>1174</v>
      </c>
      <c r="E1359" s="40">
        <f>'Agricultural Data'!C1359</f>
        <v>0</v>
      </c>
      <c r="F1359" s="40">
        <f>'Agricultural Data'!D1359</f>
        <v>0</v>
      </c>
      <c r="G1359" s="40">
        <f>'Agricultural Data'!E1359</f>
        <v>0</v>
      </c>
      <c r="H1359" s="38">
        <f>'Agricultural Data'!F1359</f>
        <v>0</v>
      </c>
      <c r="I1359" s="38">
        <f>'Agricultural Data'!G1359</f>
        <v>0</v>
      </c>
      <c r="J1359" s="38">
        <f>'Agricultural Data'!H1359</f>
        <v>0</v>
      </c>
      <c r="K1359" s="118">
        <f>'Agricultural Data'!I1359</f>
        <v>0</v>
      </c>
      <c r="L1359" s="121">
        <f>'Agricultural Data'!J1359</f>
        <v>0</v>
      </c>
      <c r="M1359" s="120" t="str">
        <f>IF(J1359=0,"No Data",
IF(     OR(   INDEX('Inputs_Metric 31'!$T$6:$T$141,  MATCH($J1359,'Inputs_Metric 31'!$S$6:$S$141,0))  =  "",     INDEX('Inputs_Metric 31'!$T$6:$T$141,MATCH($J1359,'Inputs_Metric 31'!$S$6:$S$141,0))="CDL_Rev"),                 "No Mapped Crop",                  INDEX('Inputs_Metric 31'!$T$6:$T$141,MATCH($J1359,'Inputs_Metric 31'!$S$6:$S$141,0)   )   )
       )</f>
        <v>No Data</v>
      </c>
      <c r="N1359" s="120" t="str">
        <f>IF(J1359=0,"No Data",
IF(   OR(     INDEX('Inputs_Metric 31'!$U$6:$U$141,MATCH($J1359,'Inputs_Metric 31'!$S$6:$S$141,0))="",     INDEX('Inputs_Metric 31'!$U$6:$U$141,MATCH($J1359,'Inputs_Metric 31'!$S$6:$S$141,0))="CDL_Rev"  ),     "No Mapped Crop",INDEX('Inputs_Metric 31'!$U$6:$U$141,MATCH($J1359,'Inputs_Metric 31'!$S$6:$S$141,0))))</f>
        <v>No Data</v>
      </c>
      <c r="O1359" s="102" t="e">
        <f>IF(N1359="No Mapped Crop","",'Inputs_Metric 31'!$H$43*INDEX('Inputs_Metric 31'!$D$6:$D$109,MATCH(CONCATENATE(N1359,H1359),'Inputs_Metric 31'!$E$6:$E$109,0)))</f>
        <v>#N/A</v>
      </c>
      <c r="P1359" s="175" t="e">
        <f>IF(M1359="No Mapped Crop","",INDEX('Inputs_Metric 31'!$M$7:$O$26,MATCH(M1359,'Inputs_Metric 31'!$G$7:$G$26,0),MATCH('Inputs_Metric 31'!$H$44,'Inputs_Metric 31'!$M$6:$O$6,0)))</f>
        <v>#N/A</v>
      </c>
      <c r="Q1359" s="184" t="e">
        <f t="shared" si="67"/>
        <v>#N/A</v>
      </c>
      <c r="R1359" s="184" t="e">
        <f t="shared" si="68"/>
        <v>#N/A</v>
      </c>
    </row>
    <row r="1360" spans="3:18" x14ac:dyDescent="0.25">
      <c r="C1360">
        <f t="shared" si="66"/>
        <v>10</v>
      </c>
      <c r="D1360">
        <f>COUNTIF($F$4:F1360,F1360)</f>
        <v>1175</v>
      </c>
      <c r="E1360" s="40">
        <f>'Agricultural Data'!C1360</f>
        <v>0</v>
      </c>
      <c r="F1360" s="40">
        <f>'Agricultural Data'!D1360</f>
        <v>0</v>
      </c>
      <c r="G1360" s="40">
        <f>'Agricultural Data'!E1360</f>
        <v>0</v>
      </c>
      <c r="H1360" s="38">
        <f>'Agricultural Data'!F1360</f>
        <v>0</v>
      </c>
      <c r="I1360" s="38">
        <f>'Agricultural Data'!G1360</f>
        <v>0</v>
      </c>
      <c r="J1360" s="38">
        <f>'Agricultural Data'!H1360</f>
        <v>0</v>
      </c>
      <c r="K1360" s="118">
        <f>'Agricultural Data'!I1360</f>
        <v>0</v>
      </c>
      <c r="L1360" s="121">
        <f>'Agricultural Data'!J1360</f>
        <v>0</v>
      </c>
      <c r="M1360" s="120" t="str">
        <f>IF(J1360=0,"No Data",
IF(     OR(   INDEX('Inputs_Metric 31'!$T$6:$T$141,  MATCH($J1360,'Inputs_Metric 31'!$S$6:$S$141,0))  =  "",     INDEX('Inputs_Metric 31'!$T$6:$T$141,MATCH($J1360,'Inputs_Metric 31'!$S$6:$S$141,0))="CDL_Rev"),                 "No Mapped Crop",                  INDEX('Inputs_Metric 31'!$T$6:$T$141,MATCH($J1360,'Inputs_Metric 31'!$S$6:$S$141,0)   )   )
       )</f>
        <v>No Data</v>
      </c>
      <c r="N1360" s="120" t="str">
        <f>IF(J1360=0,"No Data",
IF(   OR(     INDEX('Inputs_Metric 31'!$U$6:$U$141,MATCH($J1360,'Inputs_Metric 31'!$S$6:$S$141,0))="",     INDEX('Inputs_Metric 31'!$U$6:$U$141,MATCH($J1360,'Inputs_Metric 31'!$S$6:$S$141,0))="CDL_Rev"  ),     "No Mapped Crop",INDEX('Inputs_Metric 31'!$U$6:$U$141,MATCH($J1360,'Inputs_Metric 31'!$S$6:$S$141,0))))</f>
        <v>No Data</v>
      </c>
      <c r="O1360" s="102" t="e">
        <f>IF(N1360="No Mapped Crop","",'Inputs_Metric 31'!$H$43*INDEX('Inputs_Metric 31'!$D$6:$D$109,MATCH(CONCATENATE(N1360,H1360),'Inputs_Metric 31'!$E$6:$E$109,0)))</f>
        <v>#N/A</v>
      </c>
      <c r="P1360" s="175" t="e">
        <f>IF(M1360="No Mapped Crop","",INDEX('Inputs_Metric 31'!$M$7:$O$26,MATCH(M1360,'Inputs_Metric 31'!$G$7:$G$26,0),MATCH('Inputs_Metric 31'!$H$44,'Inputs_Metric 31'!$M$6:$O$6,0)))</f>
        <v>#N/A</v>
      </c>
      <c r="Q1360" s="184" t="e">
        <f t="shared" si="67"/>
        <v>#N/A</v>
      </c>
      <c r="R1360" s="184" t="e">
        <f t="shared" si="68"/>
        <v>#N/A</v>
      </c>
    </row>
    <row r="1361" spans="3:18" x14ac:dyDescent="0.25">
      <c r="C1361">
        <f t="shared" si="66"/>
        <v>10</v>
      </c>
      <c r="D1361">
        <f>COUNTIF($F$4:F1361,F1361)</f>
        <v>1176</v>
      </c>
      <c r="E1361" s="40">
        <f>'Agricultural Data'!C1361</f>
        <v>0</v>
      </c>
      <c r="F1361" s="40">
        <f>'Agricultural Data'!D1361</f>
        <v>0</v>
      </c>
      <c r="G1361" s="40">
        <f>'Agricultural Data'!E1361</f>
        <v>0</v>
      </c>
      <c r="H1361" s="38">
        <f>'Agricultural Data'!F1361</f>
        <v>0</v>
      </c>
      <c r="I1361" s="38">
        <f>'Agricultural Data'!G1361</f>
        <v>0</v>
      </c>
      <c r="J1361" s="38">
        <f>'Agricultural Data'!H1361</f>
        <v>0</v>
      </c>
      <c r="K1361" s="118">
        <f>'Agricultural Data'!I1361</f>
        <v>0</v>
      </c>
      <c r="L1361" s="121">
        <f>'Agricultural Data'!J1361</f>
        <v>0</v>
      </c>
      <c r="M1361" s="120" t="str">
        <f>IF(J1361=0,"No Data",
IF(     OR(   INDEX('Inputs_Metric 31'!$T$6:$T$141,  MATCH($J1361,'Inputs_Metric 31'!$S$6:$S$141,0))  =  "",     INDEX('Inputs_Metric 31'!$T$6:$T$141,MATCH($J1361,'Inputs_Metric 31'!$S$6:$S$141,0))="CDL_Rev"),                 "No Mapped Crop",                  INDEX('Inputs_Metric 31'!$T$6:$T$141,MATCH($J1361,'Inputs_Metric 31'!$S$6:$S$141,0)   )   )
       )</f>
        <v>No Data</v>
      </c>
      <c r="N1361" s="120" t="str">
        <f>IF(J1361=0,"No Data",
IF(   OR(     INDEX('Inputs_Metric 31'!$U$6:$U$141,MATCH($J1361,'Inputs_Metric 31'!$S$6:$S$141,0))="",     INDEX('Inputs_Metric 31'!$U$6:$U$141,MATCH($J1361,'Inputs_Metric 31'!$S$6:$S$141,0))="CDL_Rev"  ),     "No Mapped Crop",INDEX('Inputs_Metric 31'!$U$6:$U$141,MATCH($J1361,'Inputs_Metric 31'!$S$6:$S$141,0))))</f>
        <v>No Data</v>
      </c>
      <c r="O1361" s="102" t="e">
        <f>IF(N1361="No Mapped Crop","",'Inputs_Metric 31'!$H$43*INDEX('Inputs_Metric 31'!$D$6:$D$109,MATCH(CONCATENATE(N1361,H1361),'Inputs_Metric 31'!$E$6:$E$109,0)))</f>
        <v>#N/A</v>
      </c>
      <c r="P1361" s="175" t="e">
        <f>IF(M1361="No Mapped Crop","",INDEX('Inputs_Metric 31'!$M$7:$O$26,MATCH(M1361,'Inputs_Metric 31'!$G$7:$G$26,0),MATCH('Inputs_Metric 31'!$H$44,'Inputs_Metric 31'!$M$6:$O$6,0)))</f>
        <v>#N/A</v>
      </c>
      <c r="Q1361" s="184" t="e">
        <f t="shared" si="67"/>
        <v>#N/A</v>
      </c>
      <c r="R1361" s="184" t="e">
        <f t="shared" si="68"/>
        <v>#N/A</v>
      </c>
    </row>
    <row r="1362" spans="3:18" x14ac:dyDescent="0.25">
      <c r="C1362">
        <f t="shared" si="66"/>
        <v>10</v>
      </c>
      <c r="D1362">
        <f>COUNTIF($F$4:F1362,F1362)</f>
        <v>1177</v>
      </c>
      <c r="E1362" s="40">
        <f>'Agricultural Data'!C1362</f>
        <v>0</v>
      </c>
      <c r="F1362" s="40">
        <f>'Agricultural Data'!D1362</f>
        <v>0</v>
      </c>
      <c r="G1362" s="40">
        <f>'Agricultural Data'!E1362</f>
        <v>0</v>
      </c>
      <c r="H1362" s="38">
        <f>'Agricultural Data'!F1362</f>
        <v>0</v>
      </c>
      <c r="I1362" s="38">
        <f>'Agricultural Data'!G1362</f>
        <v>0</v>
      </c>
      <c r="J1362" s="38">
        <f>'Agricultural Data'!H1362</f>
        <v>0</v>
      </c>
      <c r="K1362" s="118">
        <f>'Agricultural Data'!I1362</f>
        <v>0</v>
      </c>
      <c r="L1362" s="121">
        <f>'Agricultural Data'!J1362</f>
        <v>0</v>
      </c>
      <c r="M1362" s="120" t="str">
        <f>IF(J1362=0,"No Data",
IF(     OR(   INDEX('Inputs_Metric 31'!$T$6:$T$141,  MATCH($J1362,'Inputs_Metric 31'!$S$6:$S$141,0))  =  "",     INDEX('Inputs_Metric 31'!$T$6:$T$141,MATCH($J1362,'Inputs_Metric 31'!$S$6:$S$141,0))="CDL_Rev"),                 "No Mapped Crop",                  INDEX('Inputs_Metric 31'!$T$6:$T$141,MATCH($J1362,'Inputs_Metric 31'!$S$6:$S$141,0)   )   )
       )</f>
        <v>No Data</v>
      </c>
      <c r="N1362" s="120" t="str">
        <f>IF(J1362=0,"No Data",
IF(   OR(     INDEX('Inputs_Metric 31'!$U$6:$U$141,MATCH($J1362,'Inputs_Metric 31'!$S$6:$S$141,0))="",     INDEX('Inputs_Metric 31'!$U$6:$U$141,MATCH($J1362,'Inputs_Metric 31'!$S$6:$S$141,0))="CDL_Rev"  ),     "No Mapped Crop",INDEX('Inputs_Metric 31'!$U$6:$U$141,MATCH($J1362,'Inputs_Metric 31'!$S$6:$S$141,0))))</f>
        <v>No Data</v>
      </c>
      <c r="O1362" s="102" t="e">
        <f>IF(N1362="No Mapped Crop","",'Inputs_Metric 31'!$H$43*INDEX('Inputs_Metric 31'!$D$6:$D$109,MATCH(CONCATENATE(N1362,H1362),'Inputs_Metric 31'!$E$6:$E$109,0)))</f>
        <v>#N/A</v>
      </c>
      <c r="P1362" s="175" t="e">
        <f>IF(M1362="No Mapped Crop","",INDEX('Inputs_Metric 31'!$M$7:$O$26,MATCH(M1362,'Inputs_Metric 31'!$G$7:$G$26,0),MATCH('Inputs_Metric 31'!$H$44,'Inputs_Metric 31'!$M$6:$O$6,0)))</f>
        <v>#N/A</v>
      </c>
      <c r="Q1362" s="184" t="e">
        <f t="shared" si="67"/>
        <v>#N/A</v>
      </c>
      <c r="R1362" s="184" t="e">
        <f t="shared" si="68"/>
        <v>#N/A</v>
      </c>
    </row>
    <row r="1363" spans="3:18" x14ac:dyDescent="0.25">
      <c r="C1363">
        <f t="shared" si="66"/>
        <v>10</v>
      </c>
      <c r="D1363">
        <f>COUNTIF($F$4:F1363,F1363)</f>
        <v>1178</v>
      </c>
      <c r="E1363" s="40">
        <f>'Agricultural Data'!C1363</f>
        <v>0</v>
      </c>
      <c r="F1363" s="40">
        <f>'Agricultural Data'!D1363</f>
        <v>0</v>
      </c>
      <c r="G1363" s="40">
        <f>'Agricultural Data'!E1363</f>
        <v>0</v>
      </c>
      <c r="H1363" s="38">
        <f>'Agricultural Data'!F1363</f>
        <v>0</v>
      </c>
      <c r="I1363" s="38">
        <f>'Agricultural Data'!G1363</f>
        <v>0</v>
      </c>
      <c r="J1363" s="38">
        <f>'Agricultural Data'!H1363</f>
        <v>0</v>
      </c>
      <c r="K1363" s="118">
        <f>'Agricultural Data'!I1363</f>
        <v>0</v>
      </c>
      <c r="L1363" s="121">
        <f>'Agricultural Data'!J1363</f>
        <v>0</v>
      </c>
      <c r="M1363" s="120" t="str">
        <f>IF(J1363=0,"No Data",
IF(     OR(   INDEX('Inputs_Metric 31'!$T$6:$T$141,  MATCH($J1363,'Inputs_Metric 31'!$S$6:$S$141,0))  =  "",     INDEX('Inputs_Metric 31'!$T$6:$T$141,MATCH($J1363,'Inputs_Metric 31'!$S$6:$S$141,0))="CDL_Rev"),                 "No Mapped Crop",                  INDEX('Inputs_Metric 31'!$T$6:$T$141,MATCH($J1363,'Inputs_Metric 31'!$S$6:$S$141,0)   )   )
       )</f>
        <v>No Data</v>
      </c>
      <c r="N1363" s="120" t="str">
        <f>IF(J1363=0,"No Data",
IF(   OR(     INDEX('Inputs_Metric 31'!$U$6:$U$141,MATCH($J1363,'Inputs_Metric 31'!$S$6:$S$141,0))="",     INDEX('Inputs_Metric 31'!$U$6:$U$141,MATCH($J1363,'Inputs_Metric 31'!$S$6:$S$141,0))="CDL_Rev"  ),     "No Mapped Crop",INDEX('Inputs_Metric 31'!$U$6:$U$141,MATCH($J1363,'Inputs_Metric 31'!$S$6:$S$141,0))))</f>
        <v>No Data</v>
      </c>
      <c r="O1363" s="102" t="e">
        <f>IF(N1363="No Mapped Crop","",'Inputs_Metric 31'!$H$43*INDEX('Inputs_Metric 31'!$D$6:$D$109,MATCH(CONCATENATE(N1363,H1363),'Inputs_Metric 31'!$E$6:$E$109,0)))</f>
        <v>#N/A</v>
      </c>
      <c r="P1363" s="175" t="e">
        <f>IF(M1363="No Mapped Crop","",INDEX('Inputs_Metric 31'!$M$7:$O$26,MATCH(M1363,'Inputs_Metric 31'!$G$7:$G$26,0),MATCH('Inputs_Metric 31'!$H$44,'Inputs_Metric 31'!$M$6:$O$6,0)))</f>
        <v>#N/A</v>
      </c>
      <c r="Q1363" s="184" t="e">
        <f t="shared" si="67"/>
        <v>#N/A</v>
      </c>
      <c r="R1363" s="184" t="e">
        <f t="shared" si="68"/>
        <v>#N/A</v>
      </c>
    </row>
    <row r="1364" spans="3:18" x14ac:dyDescent="0.25">
      <c r="C1364">
        <f t="shared" si="66"/>
        <v>10</v>
      </c>
      <c r="D1364">
        <f>COUNTIF($F$4:F1364,F1364)</f>
        <v>1179</v>
      </c>
      <c r="E1364" s="40">
        <f>'Agricultural Data'!C1364</f>
        <v>0</v>
      </c>
      <c r="F1364" s="40">
        <f>'Agricultural Data'!D1364</f>
        <v>0</v>
      </c>
      <c r="G1364" s="40">
        <f>'Agricultural Data'!E1364</f>
        <v>0</v>
      </c>
      <c r="H1364" s="38">
        <f>'Agricultural Data'!F1364</f>
        <v>0</v>
      </c>
      <c r="I1364" s="38">
        <f>'Agricultural Data'!G1364</f>
        <v>0</v>
      </c>
      <c r="J1364" s="38">
        <f>'Agricultural Data'!H1364</f>
        <v>0</v>
      </c>
      <c r="K1364" s="118">
        <f>'Agricultural Data'!I1364</f>
        <v>0</v>
      </c>
      <c r="L1364" s="121">
        <f>'Agricultural Data'!J1364</f>
        <v>0</v>
      </c>
      <c r="M1364" s="120" t="str">
        <f>IF(J1364=0,"No Data",
IF(     OR(   INDEX('Inputs_Metric 31'!$T$6:$T$141,  MATCH($J1364,'Inputs_Metric 31'!$S$6:$S$141,0))  =  "",     INDEX('Inputs_Metric 31'!$T$6:$T$141,MATCH($J1364,'Inputs_Metric 31'!$S$6:$S$141,0))="CDL_Rev"),                 "No Mapped Crop",                  INDEX('Inputs_Metric 31'!$T$6:$T$141,MATCH($J1364,'Inputs_Metric 31'!$S$6:$S$141,0)   )   )
       )</f>
        <v>No Data</v>
      </c>
      <c r="N1364" s="120" t="str">
        <f>IF(J1364=0,"No Data",
IF(   OR(     INDEX('Inputs_Metric 31'!$U$6:$U$141,MATCH($J1364,'Inputs_Metric 31'!$S$6:$S$141,0))="",     INDEX('Inputs_Metric 31'!$U$6:$U$141,MATCH($J1364,'Inputs_Metric 31'!$S$6:$S$141,0))="CDL_Rev"  ),     "No Mapped Crop",INDEX('Inputs_Metric 31'!$U$6:$U$141,MATCH($J1364,'Inputs_Metric 31'!$S$6:$S$141,0))))</f>
        <v>No Data</v>
      </c>
      <c r="O1364" s="102" t="e">
        <f>IF(N1364="No Mapped Crop","",'Inputs_Metric 31'!$H$43*INDEX('Inputs_Metric 31'!$D$6:$D$109,MATCH(CONCATENATE(N1364,H1364),'Inputs_Metric 31'!$E$6:$E$109,0)))</f>
        <v>#N/A</v>
      </c>
      <c r="P1364" s="175" t="e">
        <f>IF(M1364="No Mapped Crop","",INDEX('Inputs_Metric 31'!$M$7:$O$26,MATCH(M1364,'Inputs_Metric 31'!$G$7:$G$26,0),MATCH('Inputs_Metric 31'!$H$44,'Inputs_Metric 31'!$M$6:$O$6,0)))</f>
        <v>#N/A</v>
      </c>
      <c r="Q1364" s="184" t="e">
        <f t="shared" si="67"/>
        <v>#N/A</v>
      </c>
      <c r="R1364" s="184" t="e">
        <f t="shared" si="68"/>
        <v>#N/A</v>
      </c>
    </row>
    <row r="1365" spans="3:18" x14ac:dyDescent="0.25">
      <c r="C1365">
        <f t="shared" si="66"/>
        <v>10</v>
      </c>
      <c r="D1365">
        <f>COUNTIF($F$4:F1365,F1365)</f>
        <v>1180</v>
      </c>
      <c r="E1365" s="40">
        <f>'Agricultural Data'!C1365</f>
        <v>0</v>
      </c>
      <c r="F1365" s="40">
        <f>'Agricultural Data'!D1365</f>
        <v>0</v>
      </c>
      <c r="G1365" s="40">
        <f>'Agricultural Data'!E1365</f>
        <v>0</v>
      </c>
      <c r="H1365" s="38">
        <f>'Agricultural Data'!F1365</f>
        <v>0</v>
      </c>
      <c r="I1365" s="38">
        <f>'Agricultural Data'!G1365</f>
        <v>0</v>
      </c>
      <c r="J1365" s="38">
        <f>'Agricultural Data'!H1365</f>
        <v>0</v>
      </c>
      <c r="K1365" s="118">
        <f>'Agricultural Data'!I1365</f>
        <v>0</v>
      </c>
      <c r="L1365" s="121">
        <f>'Agricultural Data'!J1365</f>
        <v>0</v>
      </c>
      <c r="M1365" s="120" t="str">
        <f>IF(J1365=0,"No Data",
IF(     OR(   INDEX('Inputs_Metric 31'!$T$6:$T$141,  MATCH($J1365,'Inputs_Metric 31'!$S$6:$S$141,0))  =  "",     INDEX('Inputs_Metric 31'!$T$6:$T$141,MATCH($J1365,'Inputs_Metric 31'!$S$6:$S$141,0))="CDL_Rev"),                 "No Mapped Crop",                  INDEX('Inputs_Metric 31'!$T$6:$T$141,MATCH($J1365,'Inputs_Metric 31'!$S$6:$S$141,0)   )   )
       )</f>
        <v>No Data</v>
      </c>
      <c r="N1365" s="120" t="str">
        <f>IF(J1365=0,"No Data",
IF(   OR(     INDEX('Inputs_Metric 31'!$U$6:$U$141,MATCH($J1365,'Inputs_Metric 31'!$S$6:$S$141,0))="",     INDEX('Inputs_Metric 31'!$U$6:$U$141,MATCH($J1365,'Inputs_Metric 31'!$S$6:$S$141,0))="CDL_Rev"  ),     "No Mapped Crop",INDEX('Inputs_Metric 31'!$U$6:$U$141,MATCH($J1365,'Inputs_Metric 31'!$S$6:$S$141,0))))</f>
        <v>No Data</v>
      </c>
      <c r="O1365" s="102" t="e">
        <f>IF(N1365="No Mapped Crop","",'Inputs_Metric 31'!$H$43*INDEX('Inputs_Metric 31'!$D$6:$D$109,MATCH(CONCATENATE(N1365,H1365),'Inputs_Metric 31'!$E$6:$E$109,0)))</f>
        <v>#N/A</v>
      </c>
      <c r="P1365" s="175" t="e">
        <f>IF(M1365="No Mapped Crop","",INDEX('Inputs_Metric 31'!$M$7:$O$26,MATCH(M1365,'Inputs_Metric 31'!$G$7:$G$26,0),MATCH('Inputs_Metric 31'!$H$44,'Inputs_Metric 31'!$M$6:$O$6,0)))</f>
        <v>#N/A</v>
      </c>
      <c r="Q1365" s="184" t="e">
        <f t="shared" si="67"/>
        <v>#N/A</v>
      </c>
      <c r="R1365" s="184" t="e">
        <f t="shared" si="68"/>
        <v>#N/A</v>
      </c>
    </row>
    <row r="1366" spans="3:18" x14ac:dyDescent="0.25">
      <c r="C1366">
        <f t="shared" si="66"/>
        <v>10</v>
      </c>
      <c r="D1366">
        <f>COUNTIF($F$4:F1366,F1366)</f>
        <v>1181</v>
      </c>
      <c r="E1366" s="40">
        <f>'Agricultural Data'!C1366</f>
        <v>0</v>
      </c>
      <c r="F1366" s="40">
        <f>'Agricultural Data'!D1366</f>
        <v>0</v>
      </c>
      <c r="G1366" s="40">
        <f>'Agricultural Data'!E1366</f>
        <v>0</v>
      </c>
      <c r="H1366" s="38">
        <f>'Agricultural Data'!F1366</f>
        <v>0</v>
      </c>
      <c r="I1366" s="38">
        <f>'Agricultural Data'!G1366</f>
        <v>0</v>
      </c>
      <c r="J1366" s="38">
        <f>'Agricultural Data'!H1366</f>
        <v>0</v>
      </c>
      <c r="K1366" s="118">
        <f>'Agricultural Data'!I1366</f>
        <v>0</v>
      </c>
      <c r="L1366" s="121">
        <f>'Agricultural Data'!J1366</f>
        <v>0</v>
      </c>
      <c r="M1366" s="120" t="str">
        <f>IF(J1366=0,"No Data",
IF(     OR(   INDEX('Inputs_Metric 31'!$T$6:$T$141,  MATCH($J1366,'Inputs_Metric 31'!$S$6:$S$141,0))  =  "",     INDEX('Inputs_Metric 31'!$T$6:$T$141,MATCH($J1366,'Inputs_Metric 31'!$S$6:$S$141,0))="CDL_Rev"),                 "No Mapped Crop",                  INDEX('Inputs_Metric 31'!$T$6:$T$141,MATCH($J1366,'Inputs_Metric 31'!$S$6:$S$141,0)   )   )
       )</f>
        <v>No Data</v>
      </c>
      <c r="N1366" s="120" t="str">
        <f>IF(J1366=0,"No Data",
IF(   OR(     INDEX('Inputs_Metric 31'!$U$6:$U$141,MATCH($J1366,'Inputs_Metric 31'!$S$6:$S$141,0))="",     INDEX('Inputs_Metric 31'!$U$6:$U$141,MATCH($J1366,'Inputs_Metric 31'!$S$6:$S$141,0))="CDL_Rev"  ),     "No Mapped Crop",INDEX('Inputs_Metric 31'!$U$6:$U$141,MATCH($J1366,'Inputs_Metric 31'!$S$6:$S$141,0))))</f>
        <v>No Data</v>
      </c>
      <c r="O1366" s="102" t="e">
        <f>IF(N1366="No Mapped Crop","",'Inputs_Metric 31'!$H$43*INDEX('Inputs_Metric 31'!$D$6:$D$109,MATCH(CONCATENATE(N1366,H1366),'Inputs_Metric 31'!$E$6:$E$109,0)))</f>
        <v>#N/A</v>
      </c>
      <c r="P1366" s="175" t="e">
        <f>IF(M1366="No Mapped Crop","",INDEX('Inputs_Metric 31'!$M$7:$O$26,MATCH(M1366,'Inputs_Metric 31'!$G$7:$G$26,0),MATCH('Inputs_Metric 31'!$H$44,'Inputs_Metric 31'!$M$6:$O$6,0)))</f>
        <v>#N/A</v>
      </c>
      <c r="Q1366" s="184" t="e">
        <f t="shared" si="67"/>
        <v>#N/A</v>
      </c>
      <c r="R1366" s="184" t="e">
        <f t="shared" si="68"/>
        <v>#N/A</v>
      </c>
    </row>
    <row r="1367" spans="3:18" x14ac:dyDescent="0.25">
      <c r="C1367">
        <f t="shared" si="66"/>
        <v>10</v>
      </c>
      <c r="D1367">
        <f>COUNTIF($F$4:F1367,F1367)</f>
        <v>1182</v>
      </c>
      <c r="E1367" s="40">
        <f>'Agricultural Data'!C1367</f>
        <v>0</v>
      </c>
      <c r="F1367" s="40">
        <f>'Agricultural Data'!D1367</f>
        <v>0</v>
      </c>
      <c r="G1367" s="40">
        <f>'Agricultural Data'!E1367</f>
        <v>0</v>
      </c>
      <c r="H1367" s="38">
        <f>'Agricultural Data'!F1367</f>
        <v>0</v>
      </c>
      <c r="I1367" s="38">
        <f>'Agricultural Data'!G1367</f>
        <v>0</v>
      </c>
      <c r="J1367" s="38">
        <f>'Agricultural Data'!H1367</f>
        <v>0</v>
      </c>
      <c r="K1367" s="118">
        <f>'Agricultural Data'!I1367</f>
        <v>0</v>
      </c>
      <c r="L1367" s="121">
        <f>'Agricultural Data'!J1367</f>
        <v>0</v>
      </c>
      <c r="M1367" s="120" t="str">
        <f>IF(J1367=0,"No Data",
IF(     OR(   INDEX('Inputs_Metric 31'!$T$6:$T$141,  MATCH($J1367,'Inputs_Metric 31'!$S$6:$S$141,0))  =  "",     INDEX('Inputs_Metric 31'!$T$6:$T$141,MATCH($J1367,'Inputs_Metric 31'!$S$6:$S$141,0))="CDL_Rev"),                 "No Mapped Crop",                  INDEX('Inputs_Metric 31'!$T$6:$T$141,MATCH($J1367,'Inputs_Metric 31'!$S$6:$S$141,0)   )   )
       )</f>
        <v>No Data</v>
      </c>
      <c r="N1367" s="120" t="str">
        <f>IF(J1367=0,"No Data",
IF(   OR(     INDEX('Inputs_Metric 31'!$U$6:$U$141,MATCH($J1367,'Inputs_Metric 31'!$S$6:$S$141,0))="",     INDEX('Inputs_Metric 31'!$U$6:$U$141,MATCH($J1367,'Inputs_Metric 31'!$S$6:$S$141,0))="CDL_Rev"  ),     "No Mapped Crop",INDEX('Inputs_Metric 31'!$U$6:$U$141,MATCH($J1367,'Inputs_Metric 31'!$S$6:$S$141,0))))</f>
        <v>No Data</v>
      </c>
      <c r="O1367" s="102" t="e">
        <f>IF(N1367="No Mapped Crop","",'Inputs_Metric 31'!$H$43*INDEX('Inputs_Metric 31'!$D$6:$D$109,MATCH(CONCATENATE(N1367,H1367),'Inputs_Metric 31'!$E$6:$E$109,0)))</f>
        <v>#N/A</v>
      </c>
      <c r="P1367" s="175" t="e">
        <f>IF(M1367="No Mapped Crop","",INDEX('Inputs_Metric 31'!$M$7:$O$26,MATCH(M1367,'Inputs_Metric 31'!$G$7:$G$26,0),MATCH('Inputs_Metric 31'!$H$44,'Inputs_Metric 31'!$M$6:$O$6,0)))</f>
        <v>#N/A</v>
      </c>
      <c r="Q1367" s="184" t="e">
        <f t="shared" si="67"/>
        <v>#N/A</v>
      </c>
      <c r="R1367" s="184" t="e">
        <f t="shared" si="68"/>
        <v>#N/A</v>
      </c>
    </row>
    <row r="1368" spans="3:18" x14ac:dyDescent="0.25">
      <c r="C1368">
        <f t="shared" si="66"/>
        <v>10</v>
      </c>
      <c r="D1368">
        <f>COUNTIF($F$4:F1368,F1368)</f>
        <v>1183</v>
      </c>
      <c r="E1368" s="40">
        <f>'Agricultural Data'!C1368</f>
        <v>0</v>
      </c>
      <c r="F1368" s="40">
        <f>'Agricultural Data'!D1368</f>
        <v>0</v>
      </c>
      <c r="G1368" s="40">
        <f>'Agricultural Data'!E1368</f>
        <v>0</v>
      </c>
      <c r="H1368" s="38">
        <f>'Agricultural Data'!F1368</f>
        <v>0</v>
      </c>
      <c r="I1368" s="38">
        <f>'Agricultural Data'!G1368</f>
        <v>0</v>
      </c>
      <c r="J1368" s="38">
        <f>'Agricultural Data'!H1368</f>
        <v>0</v>
      </c>
      <c r="K1368" s="118">
        <f>'Agricultural Data'!I1368</f>
        <v>0</v>
      </c>
      <c r="L1368" s="121">
        <f>'Agricultural Data'!J1368</f>
        <v>0</v>
      </c>
      <c r="M1368" s="120" t="str">
        <f>IF(J1368=0,"No Data",
IF(     OR(   INDEX('Inputs_Metric 31'!$T$6:$T$141,  MATCH($J1368,'Inputs_Metric 31'!$S$6:$S$141,0))  =  "",     INDEX('Inputs_Metric 31'!$T$6:$T$141,MATCH($J1368,'Inputs_Metric 31'!$S$6:$S$141,0))="CDL_Rev"),                 "No Mapped Crop",                  INDEX('Inputs_Metric 31'!$T$6:$T$141,MATCH($J1368,'Inputs_Metric 31'!$S$6:$S$141,0)   )   )
       )</f>
        <v>No Data</v>
      </c>
      <c r="N1368" s="120" t="str">
        <f>IF(J1368=0,"No Data",
IF(   OR(     INDEX('Inputs_Metric 31'!$U$6:$U$141,MATCH($J1368,'Inputs_Metric 31'!$S$6:$S$141,0))="",     INDEX('Inputs_Metric 31'!$U$6:$U$141,MATCH($J1368,'Inputs_Metric 31'!$S$6:$S$141,0))="CDL_Rev"  ),     "No Mapped Crop",INDEX('Inputs_Metric 31'!$U$6:$U$141,MATCH($J1368,'Inputs_Metric 31'!$S$6:$S$141,0))))</f>
        <v>No Data</v>
      </c>
      <c r="O1368" s="102" t="e">
        <f>IF(N1368="No Mapped Crop","",'Inputs_Metric 31'!$H$43*INDEX('Inputs_Metric 31'!$D$6:$D$109,MATCH(CONCATENATE(N1368,H1368),'Inputs_Metric 31'!$E$6:$E$109,0)))</f>
        <v>#N/A</v>
      </c>
      <c r="P1368" s="175" t="e">
        <f>IF(M1368="No Mapped Crop","",INDEX('Inputs_Metric 31'!$M$7:$O$26,MATCH(M1368,'Inputs_Metric 31'!$G$7:$G$26,0),MATCH('Inputs_Metric 31'!$H$44,'Inputs_Metric 31'!$M$6:$O$6,0)))</f>
        <v>#N/A</v>
      </c>
      <c r="Q1368" s="184" t="e">
        <f t="shared" si="67"/>
        <v>#N/A</v>
      </c>
      <c r="R1368" s="184" t="e">
        <f t="shared" si="68"/>
        <v>#N/A</v>
      </c>
    </row>
    <row r="1369" spans="3:18" x14ac:dyDescent="0.25">
      <c r="C1369">
        <f t="shared" si="66"/>
        <v>10</v>
      </c>
      <c r="D1369">
        <f>COUNTIF($F$4:F1369,F1369)</f>
        <v>1184</v>
      </c>
      <c r="E1369" s="40">
        <f>'Agricultural Data'!C1369</f>
        <v>0</v>
      </c>
      <c r="F1369" s="40">
        <f>'Agricultural Data'!D1369</f>
        <v>0</v>
      </c>
      <c r="G1369" s="40">
        <f>'Agricultural Data'!E1369</f>
        <v>0</v>
      </c>
      <c r="H1369" s="38">
        <f>'Agricultural Data'!F1369</f>
        <v>0</v>
      </c>
      <c r="I1369" s="38">
        <f>'Agricultural Data'!G1369</f>
        <v>0</v>
      </c>
      <c r="J1369" s="38">
        <f>'Agricultural Data'!H1369</f>
        <v>0</v>
      </c>
      <c r="K1369" s="118">
        <f>'Agricultural Data'!I1369</f>
        <v>0</v>
      </c>
      <c r="L1369" s="121">
        <f>'Agricultural Data'!J1369</f>
        <v>0</v>
      </c>
      <c r="M1369" s="120" t="str">
        <f>IF(J1369=0,"No Data",
IF(     OR(   INDEX('Inputs_Metric 31'!$T$6:$T$141,  MATCH($J1369,'Inputs_Metric 31'!$S$6:$S$141,0))  =  "",     INDEX('Inputs_Metric 31'!$T$6:$T$141,MATCH($J1369,'Inputs_Metric 31'!$S$6:$S$141,0))="CDL_Rev"),                 "No Mapped Crop",                  INDEX('Inputs_Metric 31'!$T$6:$T$141,MATCH($J1369,'Inputs_Metric 31'!$S$6:$S$141,0)   )   )
       )</f>
        <v>No Data</v>
      </c>
      <c r="N1369" s="120" t="str">
        <f>IF(J1369=0,"No Data",
IF(   OR(     INDEX('Inputs_Metric 31'!$U$6:$U$141,MATCH($J1369,'Inputs_Metric 31'!$S$6:$S$141,0))="",     INDEX('Inputs_Metric 31'!$U$6:$U$141,MATCH($J1369,'Inputs_Metric 31'!$S$6:$S$141,0))="CDL_Rev"  ),     "No Mapped Crop",INDEX('Inputs_Metric 31'!$U$6:$U$141,MATCH($J1369,'Inputs_Metric 31'!$S$6:$S$141,0))))</f>
        <v>No Data</v>
      </c>
      <c r="O1369" s="102" t="e">
        <f>IF(N1369="No Mapped Crop","",'Inputs_Metric 31'!$H$43*INDEX('Inputs_Metric 31'!$D$6:$D$109,MATCH(CONCATENATE(N1369,H1369),'Inputs_Metric 31'!$E$6:$E$109,0)))</f>
        <v>#N/A</v>
      </c>
      <c r="P1369" s="175" t="e">
        <f>IF(M1369="No Mapped Crop","",INDEX('Inputs_Metric 31'!$M$7:$O$26,MATCH(M1369,'Inputs_Metric 31'!$G$7:$G$26,0),MATCH('Inputs_Metric 31'!$H$44,'Inputs_Metric 31'!$M$6:$O$6,0)))</f>
        <v>#N/A</v>
      </c>
      <c r="Q1369" s="184" t="e">
        <f t="shared" si="67"/>
        <v>#N/A</v>
      </c>
      <c r="R1369" s="184" t="e">
        <f t="shared" si="68"/>
        <v>#N/A</v>
      </c>
    </row>
    <row r="1370" spans="3:18" x14ac:dyDescent="0.25">
      <c r="C1370">
        <f t="shared" si="66"/>
        <v>10</v>
      </c>
      <c r="D1370">
        <f>COUNTIF($F$4:F1370,F1370)</f>
        <v>1185</v>
      </c>
      <c r="E1370" s="40">
        <f>'Agricultural Data'!C1370</f>
        <v>0</v>
      </c>
      <c r="F1370" s="40">
        <f>'Agricultural Data'!D1370</f>
        <v>0</v>
      </c>
      <c r="G1370" s="40">
        <f>'Agricultural Data'!E1370</f>
        <v>0</v>
      </c>
      <c r="H1370" s="38">
        <f>'Agricultural Data'!F1370</f>
        <v>0</v>
      </c>
      <c r="I1370" s="38">
        <f>'Agricultural Data'!G1370</f>
        <v>0</v>
      </c>
      <c r="J1370" s="38">
        <f>'Agricultural Data'!H1370</f>
        <v>0</v>
      </c>
      <c r="K1370" s="118">
        <f>'Agricultural Data'!I1370</f>
        <v>0</v>
      </c>
      <c r="L1370" s="121">
        <f>'Agricultural Data'!J1370</f>
        <v>0</v>
      </c>
      <c r="M1370" s="120" t="str">
        <f>IF(J1370=0,"No Data",
IF(     OR(   INDEX('Inputs_Metric 31'!$T$6:$T$141,  MATCH($J1370,'Inputs_Metric 31'!$S$6:$S$141,0))  =  "",     INDEX('Inputs_Metric 31'!$T$6:$T$141,MATCH($J1370,'Inputs_Metric 31'!$S$6:$S$141,0))="CDL_Rev"),                 "No Mapped Crop",                  INDEX('Inputs_Metric 31'!$T$6:$T$141,MATCH($J1370,'Inputs_Metric 31'!$S$6:$S$141,0)   )   )
       )</f>
        <v>No Data</v>
      </c>
      <c r="N1370" s="120" t="str">
        <f>IF(J1370=0,"No Data",
IF(   OR(     INDEX('Inputs_Metric 31'!$U$6:$U$141,MATCH($J1370,'Inputs_Metric 31'!$S$6:$S$141,0))="",     INDEX('Inputs_Metric 31'!$U$6:$U$141,MATCH($J1370,'Inputs_Metric 31'!$S$6:$S$141,0))="CDL_Rev"  ),     "No Mapped Crop",INDEX('Inputs_Metric 31'!$U$6:$U$141,MATCH($J1370,'Inputs_Metric 31'!$S$6:$S$141,0))))</f>
        <v>No Data</v>
      </c>
      <c r="O1370" s="102" t="e">
        <f>IF(N1370="No Mapped Crop","",'Inputs_Metric 31'!$H$43*INDEX('Inputs_Metric 31'!$D$6:$D$109,MATCH(CONCATENATE(N1370,H1370),'Inputs_Metric 31'!$E$6:$E$109,0)))</f>
        <v>#N/A</v>
      </c>
      <c r="P1370" s="175" t="e">
        <f>IF(M1370="No Mapped Crop","",INDEX('Inputs_Metric 31'!$M$7:$O$26,MATCH(M1370,'Inputs_Metric 31'!$G$7:$G$26,0),MATCH('Inputs_Metric 31'!$H$44,'Inputs_Metric 31'!$M$6:$O$6,0)))</f>
        <v>#N/A</v>
      </c>
      <c r="Q1370" s="184" t="e">
        <f t="shared" si="67"/>
        <v>#N/A</v>
      </c>
      <c r="R1370" s="184" t="e">
        <f t="shared" si="68"/>
        <v>#N/A</v>
      </c>
    </row>
    <row r="1371" spans="3:18" x14ac:dyDescent="0.25">
      <c r="C1371">
        <f t="shared" si="66"/>
        <v>10</v>
      </c>
      <c r="D1371">
        <f>COUNTIF($F$4:F1371,F1371)</f>
        <v>1186</v>
      </c>
      <c r="E1371" s="40">
        <f>'Agricultural Data'!C1371</f>
        <v>0</v>
      </c>
      <c r="F1371" s="40">
        <f>'Agricultural Data'!D1371</f>
        <v>0</v>
      </c>
      <c r="G1371" s="40">
        <f>'Agricultural Data'!E1371</f>
        <v>0</v>
      </c>
      <c r="H1371" s="38">
        <f>'Agricultural Data'!F1371</f>
        <v>0</v>
      </c>
      <c r="I1371" s="38">
        <f>'Agricultural Data'!G1371</f>
        <v>0</v>
      </c>
      <c r="J1371" s="38">
        <f>'Agricultural Data'!H1371</f>
        <v>0</v>
      </c>
      <c r="K1371" s="118">
        <f>'Agricultural Data'!I1371</f>
        <v>0</v>
      </c>
      <c r="L1371" s="121">
        <f>'Agricultural Data'!J1371</f>
        <v>0</v>
      </c>
      <c r="M1371" s="120" t="str">
        <f>IF(J1371=0,"No Data",
IF(     OR(   INDEX('Inputs_Metric 31'!$T$6:$T$141,  MATCH($J1371,'Inputs_Metric 31'!$S$6:$S$141,0))  =  "",     INDEX('Inputs_Metric 31'!$T$6:$T$141,MATCH($J1371,'Inputs_Metric 31'!$S$6:$S$141,0))="CDL_Rev"),                 "No Mapped Crop",                  INDEX('Inputs_Metric 31'!$T$6:$T$141,MATCH($J1371,'Inputs_Metric 31'!$S$6:$S$141,0)   )   )
       )</f>
        <v>No Data</v>
      </c>
      <c r="N1371" s="120" t="str">
        <f>IF(J1371=0,"No Data",
IF(   OR(     INDEX('Inputs_Metric 31'!$U$6:$U$141,MATCH($J1371,'Inputs_Metric 31'!$S$6:$S$141,0))="",     INDEX('Inputs_Metric 31'!$U$6:$U$141,MATCH($J1371,'Inputs_Metric 31'!$S$6:$S$141,0))="CDL_Rev"  ),     "No Mapped Crop",INDEX('Inputs_Metric 31'!$U$6:$U$141,MATCH($J1371,'Inputs_Metric 31'!$S$6:$S$141,0))))</f>
        <v>No Data</v>
      </c>
      <c r="O1371" s="102" t="e">
        <f>IF(N1371="No Mapped Crop","",'Inputs_Metric 31'!$H$43*INDEX('Inputs_Metric 31'!$D$6:$D$109,MATCH(CONCATENATE(N1371,H1371),'Inputs_Metric 31'!$E$6:$E$109,0)))</f>
        <v>#N/A</v>
      </c>
      <c r="P1371" s="175" t="e">
        <f>IF(M1371="No Mapped Crop","",INDEX('Inputs_Metric 31'!$M$7:$O$26,MATCH(M1371,'Inputs_Metric 31'!$G$7:$G$26,0),MATCH('Inputs_Metric 31'!$H$44,'Inputs_Metric 31'!$M$6:$O$6,0)))</f>
        <v>#N/A</v>
      </c>
      <c r="Q1371" s="184" t="e">
        <f t="shared" si="67"/>
        <v>#N/A</v>
      </c>
      <c r="R1371" s="184" t="e">
        <f t="shared" si="68"/>
        <v>#N/A</v>
      </c>
    </row>
    <row r="1372" spans="3:18" x14ac:dyDescent="0.25">
      <c r="C1372">
        <f t="shared" si="66"/>
        <v>10</v>
      </c>
      <c r="D1372">
        <f>COUNTIF($F$4:F1372,F1372)</f>
        <v>1187</v>
      </c>
      <c r="E1372" s="40">
        <f>'Agricultural Data'!C1372</f>
        <v>0</v>
      </c>
      <c r="F1372" s="40">
        <f>'Agricultural Data'!D1372</f>
        <v>0</v>
      </c>
      <c r="G1372" s="40">
        <f>'Agricultural Data'!E1372</f>
        <v>0</v>
      </c>
      <c r="H1372" s="38">
        <f>'Agricultural Data'!F1372</f>
        <v>0</v>
      </c>
      <c r="I1372" s="38">
        <f>'Agricultural Data'!G1372</f>
        <v>0</v>
      </c>
      <c r="J1372" s="38">
        <f>'Agricultural Data'!H1372</f>
        <v>0</v>
      </c>
      <c r="K1372" s="118">
        <f>'Agricultural Data'!I1372</f>
        <v>0</v>
      </c>
      <c r="L1372" s="121">
        <f>'Agricultural Data'!J1372</f>
        <v>0</v>
      </c>
      <c r="M1372" s="120" t="str">
        <f>IF(J1372=0,"No Data",
IF(     OR(   INDEX('Inputs_Metric 31'!$T$6:$T$141,  MATCH($J1372,'Inputs_Metric 31'!$S$6:$S$141,0))  =  "",     INDEX('Inputs_Metric 31'!$T$6:$T$141,MATCH($J1372,'Inputs_Metric 31'!$S$6:$S$141,0))="CDL_Rev"),                 "No Mapped Crop",                  INDEX('Inputs_Metric 31'!$T$6:$T$141,MATCH($J1372,'Inputs_Metric 31'!$S$6:$S$141,0)   )   )
       )</f>
        <v>No Data</v>
      </c>
      <c r="N1372" s="120" t="str">
        <f>IF(J1372=0,"No Data",
IF(   OR(     INDEX('Inputs_Metric 31'!$U$6:$U$141,MATCH($J1372,'Inputs_Metric 31'!$S$6:$S$141,0))="",     INDEX('Inputs_Metric 31'!$U$6:$U$141,MATCH($J1372,'Inputs_Metric 31'!$S$6:$S$141,0))="CDL_Rev"  ),     "No Mapped Crop",INDEX('Inputs_Metric 31'!$U$6:$U$141,MATCH($J1372,'Inputs_Metric 31'!$S$6:$S$141,0))))</f>
        <v>No Data</v>
      </c>
      <c r="O1372" s="102" t="e">
        <f>IF(N1372="No Mapped Crop","",'Inputs_Metric 31'!$H$43*INDEX('Inputs_Metric 31'!$D$6:$D$109,MATCH(CONCATENATE(N1372,H1372),'Inputs_Metric 31'!$E$6:$E$109,0)))</f>
        <v>#N/A</v>
      </c>
      <c r="P1372" s="175" t="e">
        <f>IF(M1372="No Mapped Crop","",INDEX('Inputs_Metric 31'!$M$7:$O$26,MATCH(M1372,'Inputs_Metric 31'!$G$7:$G$26,0),MATCH('Inputs_Metric 31'!$H$44,'Inputs_Metric 31'!$M$6:$O$6,0)))</f>
        <v>#N/A</v>
      </c>
      <c r="Q1372" s="184" t="e">
        <f t="shared" si="67"/>
        <v>#N/A</v>
      </c>
      <c r="R1372" s="184" t="e">
        <f t="shared" si="68"/>
        <v>#N/A</v>
      </c>
    </row>
    <row r="1373" spans="3:18" x14ac:dyDescent="0.25">
      <c r="C1373">
        <f t="shared" si="66"/>
        <v>10</v>
      </c>
      <c r="D1373">
        <f>COUNTIF($F$4:F1373,F1373)</f>
        <v>1188</v>
      </c>
      <c r="E1373" s="40">
        <f>'Agricultural Data'!C1373</f>
        <v>0</v>
      </c>
      <c r="F1373" s="40">
        <f>'Agricultural Data'!D1373</f>
        <v>0</v>
      </c>
      <c r="G1373" s="40">
        <f>'Agricultural Data'!E1373</f>
        <v>0</v>
      </c>
      <c r="H1373" s="38">
        <f>'Agricultural Data'!F1373</f>
        <v>0</v>
      </c>
      <c r="I1373" s="38">
        <f>'Agricultural Data'!G1373</f>
        <v>0</v>
      </c>
      <c r="J1373" s="38">
        <f>'Agricultural Data'!H1373</f>
        <v>0</v>
      </c>
      <c r="K1373" s="118">
        <f>'Agricultural Data'!I1373</f>
        <v>0</v>
      </c>
      <c r="L1373" s="121">
        <f>'Agricultural Data'!J1373</f>
        <v>0</v>
      </c>
      <c r="M1373" s="120" t="str">
        <f>IF(J1373=0,"No Data",
IF(     OR(   INDEX('Inputs_Metric 31'!$T$6:$T$141,  MATCH($J1373,'Inputs_Metric 31'!$S$6:$S$141,0))  =  "",     INDEX('Inputs_Metric 31'!$T$6:$T$141,MATCH($J1373,'Inputs_Metric 31'!$S$6:$S$141,0))="CDL_Rev"),                 "No Mapped Crop",                  INDEX('Inputs_Metric 31'!$T$6:$T$141,MATCH($J1373,'Inputs_Metric 31'!$S$6:$S$141,0)   )   )
       )</f>
        <v>No Data</v>
      </c>
      <c r="N1373" s="120" t="str">
        <f>IF(J1373=0,"No Data",
IF(   OR(     INDEX('Inputs_Metric 31'!$U$6:$U$141,MATCH($J1373,'Inputs_Metric 31'!$S$6:$S$141,0))="",     INDEX('Inputs_Metric 31'!$U$6:$U$141,MATCH($J1373,'Inputs_Metric 31'!$S$6:$S$141,0))="CDL_Rev"  ),     "No Mapped Crop",INDEX('Inputs_Metric 31'!$U$6:$U$141,MATCH($J1373,'Inputs_Metric 31'!$S$6:$S$141,0))))</f>
        <v>No Data</v>
      </c>
      <c r="O1373" s="102" t="e">
        <f>IF(N1373="No Mapped Crop","",'Inputs_Metric 31'!$H$43*INDEX('Inputs_Metric 31'!$D$6:$D$109,MATCH(CONCATENATE(N1373,H1373),'Inputs_Metric 31'!$E$6:$E$109,0)))</f>
        <v>#N/A</v>
      </c>
      <c r="P1373" s="175" t="e">
        <f>IF(M1373="No Mapped Crop","",INDEX('Inputs_Metric 31'!$M$7:$O$26,MATCH(M1373,'Inputs_Metric 31'!$G$7:$G$26,0),MATCH('Inputs_Metric 31'!$H$44,'Inputs_Metric 31'!$M$6:$O$6,0)))</f>
        <v>#N/A</v>
      </c>
      <c r="Q1373" s="184" t="e">
        <f t="shared" si="67"/>
        <v>#N/A</v>
      </c>
      <c r="R1373" s="184" t="e">
        <f t="shared" si="68"/>
        <v>#N/A</v>
      </c>
    </row>
    <row r="1374" spans="3:18" x14ac:dyDescent="0.25">
      <c r="C1374">
        <f t="shared" si="66"/>
        <v>10</v>
      </c>
      <c r="D1374">
        <f>COUNTIF($F$4:F1374,F1374)</f>
        <v>1189</v>
      </c>
      <c r="E1374" s="40">
        <f>'Agricultural Data'!C1374</f>
        <v>0</v>
      </c>
      <c r="F1374" s="40">
        <f>'Agricultural Data'!D1374</f>
        <v>0</v>
      </c>
      <c r="G1374" s="40">
        <f>'Agricultural Data'!E1374</f>
        <v>0</v>
      </c>
      <c r="H1374" s="38">
        <f>'Agricultural Data'!F1374</f>
        <v>0</v>
      </c>
      <c r="I1374" s="38">
        <f>'Agricultural Data'!G1374</f>
        <v>0</v>
      </c>
      <c r="J1374" s="38">
        <f>'Agricultural Data'!H1374</f>
        <v>0</v>
      </c>
      <c r="K1374" s="118">
        <f>'Agricultural Data'!I1374</f>
        <v>0</v>
      </c>
      <c r="L1374" s="121">
        <f>'Agricultural Data'!J1374</f>
        <v>0</v>
      </c>
      <c r="M1374" s="120" t="str">
        <f>IF(J1374=0,"No Data",
IF(     OR(   INDEX('Inputs_Metric 31'!$T$6:$T$141,  MATCH($J1374,'Inputs_Metric 31'!$S$6:$S$141,0))  =  "",     INDEX('Inputs_Metric 31'!$T$6:$T$141,MATCH($J1374,'Inputs_Metric 31'!$S$6:$S$141,0))="CDL_Rev"),                 "No Mapped Crop",                  INDEX('Inputs_Metric 31'!$T$6:$T$141,MATCH($J1374,'Inputs_Metric 31'!$S$6:$S$141,0)   )   )
       )</f>
        <v>No Data</v>
      </c>
      <c r="N1374" s="120" t="str">
        <f>IF(J1374=0,"No Data",
IF(   OR(     INDEX('Inputs_Metric 31'!$U$6:$U$141,MATCH($J1374,'Inputs_Metric 31'!$S$6:$S$141,0))="",     INDEX('Inputs_Metric 31'!$U$6:$U$141,MATCH($J1374,'Inputs_Metric 31'!$S$6:$S$141,0))="CDL_Rev"  ),     "No Mapped Crop",INDEX('Inputs_Metric 31'!$U$6:$U$141,MATCH($J1374,'Inputs_Metric 31'!$S$6:$S$141,0))))</f>
        <v>No Data</v>
      </c>
      <c r="O1374" s="102" t="e">
        <f>IF(N1374="No Mapped Crop","",'Inputs_Metric 31'!$H$43*INDEX('Inputs_Metric 31'!$D$6:$D$109,MATCH(CONCATENATE(N1374,H1374),'Inputs_Metric 31'!$E$6:$E$109,0)))</f>
        <v>#N/A</v>
      </c>
      <c r="P1374" s="175" t="e">
        <f>IF(M1374="No Mapped Crop","",INDEX('Inputs_Metric 31'!$M$7:$O$26,MATCH(M1374,'Inputs_Metric 31'!$G$7:$G$26,0),MATCH('Inputs_Metric 31'!$H$44,'Inputs_Metric 31'!$M$6:$O$6,0)))</f>
        <v>#N/A</v>
      </c>
      <c r="Q1374" s="184" t="e">
        <f t="shared" si="67"/>
        <v>#N/A</v>
      </c>
      <c r="R1374" s="184" t="e">
        <f t="shared" si="68"/>
        <v>#N/A</v>
      </c>
    </row>
    <row r="1375" spans="3:18" x14ac:dyDescent="0.25">
      <c r="C1375">
        <f t="shared" si="66"/>
        <v>10</v>
      </c>
      <c r="D1375">
        <f>COUNTIF($F$4:F1375,F1375)</f>
        <v>1190</v>
      </c>
      <c r="E1375" s="40">
        <f>'Agricultural Data'!C1375</f>
        <v>0</v>
      </c>
      <c r="F1375" s="40">
        <f>'Agricultural Data'!D1375</f>
        <v>0</v>
      </c>
      <c r="G1375" s="40">
        <f>'Agricultural Data'!E1375</f>
        <v>0</v>
      </c>
      <c r="H1375" s="38">
        <f>'Agricultural Data'!F1375</f>
        <v>0</v>
      </c>
      <c r="I1375" s="38">
        <f>'Agricultural Data'!G1375</f>
        <v>0</v>
      </c>
      <c r="J1375" s="38">
        <f>'Agricultural Data'!H1375</f>
        <v>0</v>
      </c>
      <c r="K1375" s="118">
        <f>'Agricultural Data'!I1375</f>
        <v>0</v>
      </c>
      <c r="L1375" s="121">
        <f>'Agricultural Data'!J1375</f>
        <v>0</v>
      </c>
      <c r="M1375" s="120" t="str">
        <f>IF(J1375=0,"No Data",
IF(     OR(   INDEX('Inputs_Metric 31'!$T$6:$T$141,  MATCH($J1375,'Inputs_Metric 31'!$S$6:$S$141,0))  =  "",     INDEX('Inputs_Metric 31'!$T$6:$T$141,MATCH($J1375,'Inputs_Metric 31'!$S$6:$S$141,0))="CDL_Rev"),                 "No Mapped Crop",                  INDEX('Inputs_Metric 31'!$T$6:$T$141,MATCH($J1375,'Inputs_Metric 31'!$S$6:$S$141,0)   )   )
       )</f>
        <v>No Data</v>
      </c>
      <c r="N1375" s="120" t="str">
        <f>IF(J1375=0,"No Data",
IF(   OR(     INDEX('Inputs_Metric 31'!$U$6:$U$141,MATCH($J1375,'Inputs_Metric 31'!$S$6:$S$141,0))="",     INDEX('Inputs_Metric 31'!$U$6:$U$141,MATCH($J1375,'Inputs_Metric 31'!$S$6:$S$141,0))="CDL_Rev"  ),     "No Mapped Crop",INDEX('Inputs_Metric 31'!$U$6:$U$141,MATCH($J1375,'Inputs_Metric 31'!$S$6:$S$141,0))))</f>
        <v>No Data</v>
      </c>
      <c r="O1375" s="102" t="e">
        <f>IF(N1375="No Mapped Crop","",'Inputs_Metric 31'!$H$43*INDEX('Inputs_Metric 31'!$D$6:$D$109,MATCH(CONCATENATE(N1375,H1375),'Inputs_Metric 31'!$E$6:$E$109,0)))</f>
        <v>#N/A</v>
      </c>
      <c r="P1375" s="175" t="e">
        <f>IF(M1375="No Mapped Crop","",INDEX('Inputs_Metric 31'!$M$7:$O$26,MATCH(M1375,'Inputs_Metric 31'!$G$7:$G$26,0),MATCH('Inputs_Metric 31'!$H$44,'Inputs_Metric 31'!$M$6:$O$6,0)))</f>
        <v>#N/A</v>
      </c>
      <c r="Q1375" s="184" t="e">
        <f t="shared" si="67"/>
        <v>#N/A</v>
      </c>
      <c r="R1375" s="184" t="e">
        <f t="shared" si="68"/>
        <v>#N/A</v>
      </c>
    </row>
    <row r="1376" spans="3:18" x14ac:dyDescent="0.25">
      <c r="C1376">
        <f t="shared" si="66"/>
        <v>10</v>
      </c>
      <c r="D1376">
        <f>COUNTIF($F$4:F1376,F1376)</f>
        <v>1191</v>
      </c>
      <c r="E1376" s="40">
        <f>'Agricultural Data'!C1376</f>
        <v>0</v>
      </c>
      <c r="F1376" s="40">
        <f>'Agricultural Data'!D1376</f>
        <v>0</v>
      </c>
      <c r="G1376" s="40">
        <f>'Agricultural Data'!E1376</f>
        <v>0</v>
      </c>
      <c r="H1376" s="38">
        <f>'Agricultural Data'!F1376</f>
        <v>0</v>
      </c>
      <c r="I1376" s="38">
        <f>'Agricultural Data'!G1376</f>
        <v>0</v>
      </c>
      <c r="J1376" s="38">
        <f>'Agricultural Data'!H1376</f>
        <v>0</v>
      </c>
      <c r="K1376" s="118">
        <f>'Agricultural Data'!I1376</f>
        <v>0</v>
      </c>
      <c r="L1376" s="121">
        <f>'Agricultural Data'!J1376</f>
        <v>0</v>
      </c>
      <c r="M1376" s="120" t="str">
        <f>IF(J1376=0,"No Data",
IF(     OR(   INDEX('Inputs_Metric 31'!$T$6:$T$141,  MATCH($J1376,'Inputs_Metric 31'!$S$6:$S$141,0))  =  "",     INDEX('Inputs_Metric 31'!$T$6:$T$141,MATCH($J1376,'Inputs_Metric 31'!$S$6:$S$141,0))="CDL_Rev"),                 "No Mapped Crop",                  INDEX('Inputs_Metric 31'!$T$6:$T$141,MATCH($J1376,'Inputs_Metric 31'!$S$6:$S$141,0)   )   )
       )</f>
        <v>No Data</v>
      </c>
      <c r="N1376" s="120" t="str">
        <f>IF(J1376=0,"No Data",
IF(   OR(     INDEX('Inputs_Metric 31'!$U$6:$U$141,MATCH($J1376,'Inputs_Metric 31'!$S$6:$S$141,0))="",     INDEX('Inputs_Metric 31'!$U$6:$U$141,MATCH($J1376,'Inputs_Metric 31'!$S$6:$S$141,0))="CDL_Rev"  ),     "No Mapped Crop",INDEX('Inputs_Metric 31'!$U$6:$U$141,MATCH($J1376,'Inputs_Metric 31'!$S$6:$S$141,0))))</f>
        <v>No Data</v>
      </c>
      <c r="O1376" s="102" t="e">
        <f>IF(N1376="No Mapped Crop","",'Inputs_Metric 31'!$H$43*INDEX('Inputs_Metric 31'!$D$6:$D$109,MATCH(CONCATENATE(N1376,H1376),'Inputs_Metric 31'!$E$6:$E$109,0)))</f>
        <v>#N/A</v>
      </c>
      <c r="P1376" s="175" t="e">
        <f>IF(M1376="No Mapped Crop","",INDEX('Inputs_Metric 31'!$M$7:$O$26,MATCH(M1376,'Inputs_Metric 31'!$G$7:$G$26,0),MATCH('Inputs_Metric 31'!$H$44,'Inputs_Metric 31'!$M$6:$O$6,0)))</f>
        <v>#N/A</v>
      </c>
      <c r="Q1376" s="184" t="e">
        <f t="shared" si="67"/>
        <v>#N/A</v>
      </c>
      <c r="R1376" s="184" t="e">
        <f t="shared" si="68"/>
        <v>#N/A</v>
      </c>
    </row>
    <row r="1377" spans="3:18" x14ac:dyDescent="0.25">
      <c r="C1377">
        <f t="shared" si="66"/>
        <v>10</v>
      </c>
      <c r="D1377">
        <f>COUNTIF($F$4:F1377,F1377)</f>
        <v>1192</v>
      </c>
      <c r="E1377" s="40">
        <f>'Agricultural Data'!C1377</f>
        <v>0</v>
      </c>
      <c r="F1377" s="40">
        <f>'Agricultural Data'!D1377</f>
        <v>0</v>
      </c>
      <c r="G1377" s="40">
        <f>'Agricultural Data'!E1377</f>
        <v>0</v>
      </c>
      <c r="H1377" s="38">
        <f>'Agricultural Data'!F1377</f>
        <v>0</v>
      </c>
      <c r="I1377" s="38">
        <f>'Agricultural Data'!G1377</f>
        <v>0</v>
      </c>
      <c r="J1377" s="38">
        <f>'Agricultural Data'!H1377</f>
        <v>0</v>
      </c>
      <c r="K1377" s="118">
        <f>'Agricultural Data'!I1377</f>
        <v>0</v>
      </c>
      <c r="L1377" s="121">
        <f>'Agricultural Data'!J1377</f>
        <v>0</v>
      </c>
      <c r="M1377" s="120" t="str">
        <f>IF(J1377=0,"No Data",
IF(     OR(   INDEX('Inputs_Metric 31'!$T$6:$T$141,  MATCH($J1377,'Inputs_Metric 31'!$S$6:$S$141,0))  =  "",     INDEX('Inputs_Metric 31'!$T$6:$T$141,MATCH($J1377,'Inputs_Metric 31'!$S$6:$S$141,0))="CDL_Rev"),                 "No Mapped Crop",                  INDEX('Inputs_Metric 31'!$T$6:$T$141,MATCH($J1377,'Inputs_Metric 31'!$S$6:$S$141,0)   )   )
       )</f>
        <v>No Data</v>
      </c>
      <c r="N1377" s="120" t="str">
        <f>IF(J1377=0,"No Data",
IF(   OR(     INDEX('Inputs_Metric 31'!$U$6:$U$141,MATCH($J1377,'Inputs_Metric 31'!$S$6:$S$141,0))="",     INDEX('Inputs_Metric 31'!$U$6:$U$141,MATCH($J1377,'Inputs_Metric 31'!$S$6:$S$141,0))="CDL_Rev"  ),     "No Mapped Crop",INDEX('Inputs_Metric 31'!$U$6:$U$141,MATCH($J1377,'Inputs_Metric 31'!$S$6:$S$141,0))))</f>
        <v>No Data</v>
      </c>
      <c r="O1377" s="102" t="e">
        <f>IF(N1377="No Mapped Crop","",'Inputs_Metric 31'!$H$43*INDEX('Inputs_Metric 31'!$D$6:$D$109,MATCH(CONCATENATE(N1377,H1377),'Inputs_Metric 31'!$E$6:$E$109,0)))</f>
        <v>#N/A</v>
      </c>
      <c r="P1377" s="175" t="e">
        <f>IF(M1377="No Mapped Crop","",INDEX('Inputs_Metric 31'!$M$7:$O$26,MATCH(M1377,'Inputs_Metric 31'!$G$7:$G$26,0),MATCH('Inputs_Metric 31'!$H$44,'Inputs_Metric 31'!$M$6:$O$6,0)))</f>
        <v>#N/A</v>
      </c>
      <c r="Q1377" s="184" t="e">
        <f t="shared" si="67"/>
        <v>#N/A</v>
      </c>
      <c r="R1377" s="184" t="e">
        <f t="shared" si="68"/>
        <v>#N/A</v>
      </c>
    </row>
    <row r="1378" spans="3:18" x14ac:dyDescent="0.25">
      <c r="C1378">
        <f t="shared" si="66"/>
        <v>10</v>
      </c>
      <c r="D1378">
        <f>COUNTIF($F$4:F1378,F1378)</f>
        <v>1193</v>
      </c>
      <c r="E1378" s="40">
        <f>'Agricultural Data'!C1378</f>
        <v>0</v>
      </c>
      <c r="F1378" s="40">
        <f>'Agricultural Data'!D1378</f>
        <v>0</v>
      </c>
      <c r="G1378" s="40">
        <f>'Agricultural Data'!E1378</f>
        <v>0</v>
      </c>
      <c r="H1378" s="38">
        <f>'Agricultural Data'!F1378</f>
        <v>0</v>
      </c>
      <c r="I1378" s="38">
        <f>'Agricultural Data'!G1378</f>
        <v>0</v>
      </c>
      <c r="J1378" s="38">
        <f>'Agricultural Data'!H1378</f>
        <v>0</v>
      </c>
      <c r="K1378" s="118">
        <f>'Agricultural Data'!I1378</f>
        <v>0</v>
      </c>
      <c r="L1378" s="121">
        <f>'Agricultural Data'!J1378</f>
        <v>0</v>
      </c>
      <c r="M1378" s="120" t="str">
        <f>IF(J1378=0,"No Data",
IF(     OR(   INDEX('Inputs_Metric 31'!$T$6:$T$141,  MATCH($J1378,'Inputs_Metric 31'!$S$6:$S$141,0))  =  "",     INDEX('Inputs_Metric 31'!$T$6:$T$141,MATCH($J1378,'Inputs_Metric 31'!$S$6:$S$141,0))="CDL_Rev"),                 "No Mapped Crop",                  INDEX('Inputs_Metric 31'!$T$6:$T$141,MATCH($J1378,'Inputs_Metric 31'!$S$6:$S$141,0)   )   )
       )</f>
        <v>No Data</v>
      </c>
      <c r="N1378" s="120" t="str">
        <f>IF(J1378=0,"No Data",
IF(   OR(     INDEX('Inputs_Metric 31'!$U$6:$U$141,MATCH($J1378,'Inputs_Metric 31'!$S$6:$S$141,0))="",     INDEX('Inputs_Metric 31'!$U$6:$U$141,MATCH($J1378,'Inputs_Metric 31'!$S$6:$S$141,0))="CDL_Rev"  ),     "No Mapped Crop",INDEX('Inputs_Metric 31'!$U$6:$U$141,MATCH($J1378,'Inputs_Metric 31'!$S$6:$S$141,0))))</f>
        <v>No Data</v>
      </c>
      <c r="O1378" s="102" t="e">
        <f>IF(N1378="No Mapped Crop","",'Inputs_Metric 31'!$H$43*INDEX('Inputs_Metric 31'!$D$6:$D$109,MATCH(CONCATENATE(N1378,H1378),'Inputs_Metric 31'!$E$6:$E$109,0)))</f>
        <v>#N/A</v>
      </c>
      <c r="P1378" s="175" t="e">
        <f>IF(M1378="No Mapped Crop","",INDEX('Inputs_Metric 31'!$M$7:$O$26,MATCH(M1378,'Inputs_Metric 31'!$G$7:$G$26,0),MATCH('Inputs_Metric 31'!$H$44,'Inputs_Metric 31'!$M$6:$O$6,0)))</f>
        <v>#N/A</v>
      </c>
      <c r="Q1378" s="184" t="e">
        <f t="shared" si="67"/>
        <v>#N/A</v>
      </c>
      <c r="R1378" s="184" t="e">
        <f t="shared" si="68"/>
        <v>#N/A</v>
      </c>
    </row>
    <row r="1379" spans="3:18" x14ac:dyDescent="0.25">
      <c r="C1379">
        <f t="shared" si="66"/>
        <v>10</v>
      </c>
      <c r="D1379">
        <f>COUNTIF($F$4:F1379,F1379)</f>
        <v>1194</v>
      </c>
      <c r="E1379" s="40">
        <f>'Agricultural Data'!C1379</f>
        <v>0</v>
      </c>
      <c r="F1379" s="40">
        <f>'Agricultural Data'!D1379</f>
        <v>0</v>
      </c>
      <c r="G1379" s="40">
        <f>'Agricultural Data'!E1379</f>
        <v>0</v>
      </c>
      <c r="H1379" s="38">
        <f>'Agricultural Data'!F1379</f>
        <v>0</v>
      </c>
      <c r="I1379" s="38">
        <f>'Agricultural Data'!G1379</f>
        <v>0</v>
      </c>
      <c r="J1379" s="38">
        <f>'Agricultural Data'!H1379</f>
        <v>0</v>
      </c>
      <c r="K1379" s="118">
        <f>'Agricultural Data'!I1379</f>
        <v>0</v>
      </c>
      <c r="L1379" s="121">
        <f>'Agricultural Data'!J1379</f>
        <v>0</v>
      </c>
      <c r="M1379" s="120" t="str">
        <f>IF(J1379=0,"No Data",
IF(     OR(   INDEX('Inputs_Metric 31'!$T$6:$T$141,  MATCH($J1379,'Inputs_Metric 31'!$S$6:$S$141,0))  =  "",     INDEX('Inputs_Metric 31'!$T$6:$T$141,MATCH($J1379,'Inputs_Metric 31'!$S$6:$S$141,0))="CDL_Rev"),                 "No Mapped Crop",                  INDEX('Inputs_Metric 31'!$T$6:$T$141,MATCH($J1379,'Inputs_Metric 31'!$S$6:$S$141,0)   )   )
       )</f>
        <v>No Data</v>
      </c>
      <c r="N1379" s="120" t="str">
        <f>IF(J1379=0,"No Data",
IF(   OR(     INDEX('Inputs_Metric 31'!$U$6:$U$141,MATCH($J1379,'Inputs_Metric 31'!$S$6:$S$141,0))="",     INDEX('Inputs_Metric 31'!$U$6:$U$141,MATCH($J1379,'Inputs_Metric 31'!$S$6:$S$141,0))="CDL_Rev"  ),     "No Mapped Crop",INDEX('Inputs_Metric 31'!$U$6:$U$141,MATCH($J1379,'Inputs_Metric 31'!$S$6:$S$141,0))))</f>
        <v>No Data</v>
      </c>
      <c r="O1379" s="102" t="e">
        <f>IF(N1379="No Mapped Crop","",'Inputs_Metric 31'!$H$43*INDEX('Inputs_Metric 31'!$D$6:$D$109,MATCH(CONCATENATE(N1379,H1379),'Inputs_Metric 31'!$E$6:$E$109,0)))</f>
        <v>#N/A</v>
      </c>
      <c r="P1379" s="175" t="e">
        <f>IF(M1379="No Mapped Crop","",INDEX('Inputs_Metric 31'!$M$7:$O$26,MATCH(M1379,'Inputs_Metric 31'!$G$7:$G$26,0),MATCH('Inputs_Metric 31'!$H$44,'Inputs_Metric 31'!$M$6:$O$6,0)))</f>
        <v>#N/A</v>
      </c>
      <c r="Q1379" s="184" t="e">
        <f t="shared" si="67"/>
        <v>#N/A</v>
      </c>
      <c r="R1379" s="184" t="e">
        <f t="shared" si="68"/>
        <v>#N/A</v>
      </c>
    </row>
    <row r="1380" spans="3:18" x14ac:dyDescent="0.25">
      <c r="C1380">
        <f t="shared" si="66"/>
        <v>10</v>
      </c>
      <c r="D1380">
        <f>COUNTIF($F$4:F1380,F1380)</f>
        <v>1195</v>
      </c>
      <c r="E1380" s="40">
        <f>'Agricultural Data'!C1380</f>
        <v>0</v>
      </c>
      <c r="F1380" s="40">
        <f>'Agricultural Data'!D1380</f>
        <v>0</v>
      </c>
      <c r="G1380" s="40">
        <f>'Agricultural Data'!E1380</f>
        <v>0</v>
      </c>
      <c r="H1380" s="38">
        <f>'Agricultural Data'!F1380</f>
        <v>0</v>
      </c>
      <c r="I1380" s="38">
        <f>'Agricultural Data'!G1380</f>
        <v>0</v>
      </c>
      <c r="J1380" s="38">
        <f>'Agricultural Data'!H1380</f>
        <v>0</v>
      </c>
      <c r="K1380" s="118">
        <f>'Agricultural Data'!I1380</f>
        <v>0</v>
      </c>
      <c r="L1380" s="121">
        <f>'Agricultural Data'!J1380</f>
        <v>0</v>
      </c>
      <c r="M1380" s="120" t="str">
        <f>IF(J1380=0,"No Data",
IF(     OR(   INDEX('Inputs_Metric 31'!$T$6:$T$141,  MATCH($J1380,'Inputs_Metric 31'!$S$6:$S$141,0))  =  "",     INDEX('Inputs_Metric 31'!$T$6:$T$141,MATCH($J1380,'Inputs_Metric 31'!$S$6:$S$141,0))="CDL_Rev"),                 "No Mapped Crop",                  INDEX('Inputs_Metric 31'!$T$6:$T$141,MATCH($J1380,'Inputs_Metric 31'!$S$6:$S$141,0)   )   )
       )</f>
        <v>No Data</v>
      </c>
      <c r="N1380" s="120" t="str">
        <f>IF(J1380=0,"No Data",
IF(   OR(     INDEX('Inputs_Metric 31'!$U$6:$U$141,MATCH($J1380,'Inputs_Metric 31'!$S$6:$S$141,0))="",     INDEX('Inputs_Metric 31'!$U$6:$U$141,MATCH($J1380,'Inputs_Metric 31'!$S$6:$S$141,0))="CDL_Rev"  ),     "No Mapped Crop",INDEX('Inputs_Metric 31'!$U$6:$U$141,MATCH($J1380,'Inputs_Metric 31'!$S$6:$S$141,0))))</f>
        <v>No Data</v>
      </c>
      <c r="O1380" s="102" t="e">
        <f>IF(N1380="No Mapped Crop","",'Inputs_Metric 31'!$H$43*INDEX('Inputs_Metric 31'!$D$6:$D$109,MATCH(CONCATENATE(N1380,H1380),'Inputs_Metric 31'!$E$6:$E$109,0)))</f>
        <v>#N/A</v>
      </c>
      <c r="P1380" s="175" t="e">
        <f>IF(M1380="No Mapped Crop","",INDEX('Inputs_Metric 31'!$M$7:$O$26,MATCH(M1380,'Inputs_Metric 31'!$G$7:$G$26,0),MATCH('Inputs_Metric 31'!$H$44,'Inputs_Metric 31'!$M$6:$O$6,0)))</f>
        <v>#N/A</v>
      </c>
      <c r="Q1380" s="184" t="e">
        <f t="shared" si="67"/>
        <v>#N/A</v>
      </c>
      <c r="R1380" s="184" t="e">
        <f t="shared" si="68"/>
        <v>#N/A</v>
      </c>
    </row>
    <row r="1381" spans="3:18" x14ac:dyDescent="0.25">
      <c r="C1381">
        <f t="shared" si="66"/>
        <v>10</v>
      </c>
      <c r="D1381">
        <f>COUNTIF($F$4:F1381,F1381)</f>
        <v>1196</v>
      </c>
      <c r="E1381" s="40">
        <f>'Agricultural Data'!C1381</f>
        <v>0</v>
      </c>
      <c r="F1381" s="40">
        <f>'Agricultural Data'!D1381</f>
        <v>0</v>
      </c>
      <c r="G1381" s="40">
        <f>'Agricultural Data'!E1381</f>
        <v>0</v>
      </c>
      <c r="H1381" s="38">
        <f>'Agricultural Data'!F1381</f>
        <v>0</v>
      </c>
      <c r="I1381" s="38">
        <f>'Agricultural Data'!G1381</f>
        <v>0</v>
      </c>
      <c r="J1381" s="38">
        <f>'Agricultural Data'!H1381</f>
        <v>0</v>
      </c>
      <c r="K1381" s="118">
        <f>'Agricultural Data'!I1381</f>
        <v>0</v>
      </c>
      <c r="L1381" s="121">
        <f>'Agricultural Data'!J1381</f>
        <v>0</v>
      </c>
      <c r="M1381" s="120" t="str">
        <f>IF(J1381=0,"No Data",
IF(     OR(   INDEX('Inputs_Metric 31'!$T$6:$T$141,  MATCH($J1381,'Inputs_Metric 31'!$S$6:$S$141,0))  =  "",     INDEX('Inputs_Metric 31'!$T$6:$T$141,MATCH($J1381,'Inputs_Metric 31'!$S$6:$S$141,0))="CDL_Rev"),                 "No Mapped Crop",                  INDEX('Inputs_Metric 31'!$T$6:$T$141,MATCH($J1381,'Inputs_Metric 31'!$S$6:$S$141,0)   )   )
       )</f>
        <v>No Data</v>
      </c>
      <c r="N1381" s="120" t="str">
        <f>IF(J1381=0,"No Data",
IF(   OR(     INDEX('Inputs_Metric 31'!$U$6:$U$141,MATCH($J1381,'Inputs_Metric 31'!$S$6:$S$141,0))="",     INDEX('Inputs_Metric 31'!$U$6:$U$141,MATCH($J1381,'Inputs_Metric 31'!$S$6:$S$141,0))="CDL_Rev"  ),     "No Mapped Crop",INDEX('Inputs_Metric 31'!$U$6:$U$141,MATCH($J1381,'Inputs_Metric 31'!$S$6:$S$141,0))))</f>
        <v>No Data</v>
      </c>
      <c r="O1381" s="102" t="e">
        <f>IF(N1381="No Mapped Crop","",'Inputs_Metric 31'!$H$43*INDEX('Inputs_Metric 31'!$D$6:$D$109,MATCH(CONCATENATE(N1381,H1381),'Inputs_Metric 31'!$E$6:$E$109,0)))</f>
        <v>#N/A</v>
      </c>
      <c r="P1381" s="175" t="e">
        <f>IF(M1381="No Mapped Crop","",INDEX('Inputs_Metric 31'!$M$7:$O$26,MATCH(M1381,'Inputs_Metric 31'!$G$7:$G$26,0),MATCH('Inputs_Metric 31'!$H$44,'Inputs_Metric 31'!$M$6:$O$6,0)))</f>
        <v>#N/A</v>
      </c>
      <c r="Q1381" s="184" t="e">
        <f t="shared" si="67"/>
        <v>#N/A</v>
      </c>
      <c r="R1381" s="184" t="e">
        <f t="shared" si="68"/>
        <v>#N/A</v>
      </c>
    </row>
    <row r="1382" spans="3:18" x14ac:dyDescent="0.25">
      <c r="C1382">
        <f t="shared" si="66"/>
        <v>10</v>
      </c>
      <c r="D1382">
        <f>COUNTIF($F$4:F1382,F1382)</f>
        <v>1197</v>
      </c>
      <c r="E1382" s="40">
        <f>'Agricultural Data'!C1382</f>
        <v>0</v>
      </c>
      <c r="F1382" s="40">
        <f>'Agricultural Data'!D1382</f>
        <v>0</v>
      </c>
      <c r="G1382" s="40">
        <f>'Agricultural Data'!E1382</f>
        <v>0</v>
      </c>
      <c r="H1382" s="38">
        <f>'Agricultural Data'!F1382</f>
        <v>0</v>
      </c>
      <c r="I1382" s="38">
        <f>'Agricultural Data'!G1382</f>
        <v>0</v>
      </c>
      <c r="J1382" s="38">
        <f>'Agricultural Data'!H1382</f>
        <v>0</v>
      </c>
      <c r="K1382" s="118">
        <f>'Agricultural Data'!I1382</f>
        <v>0</v>
      </c>
      <c r="L1382" s="121">
        <f>'Agricultural Data'!J1382</f>
        <v>0</v>
      </c>
      <c r="M1382" s="120" t="str">
        <f>IF(J1382=0,"No Data",
IF(     OR(   INDEX('Inputs_Metric 31'!$T$6:$T$141,  MATCH($J1382,'Inputs_Metric 31'!$S$6:$S$141,0))  =  "",     INDEX('Inputs_Metric 31'!$T$6:$T$141,MATCH($J1382,'Inputs_Metric 31'!$S$6:$S$141,0))="CDL_Rev"),                 "No Mapped Crop",                  INDEX('Inputs_Metric 31'!$T$6:$T$141,MATCH($J1382,'Inputs_Metric 31'!$S$6:$S$141,0)   )   )
       )</f>
        <v>No Data</v>
      </c>
      <c r="N1382" s="120" t="str">
        <f>IF(J1382=0,"No Data",
IF(   OR(     INDEX('Inputs_Metric 31'!$U$6:$U$141,MATCH($J1382,'Inputs_Metric 31'!$S$6:$S$141,0))="",     INDEX('Inputs_Metric 31'!$U$6:$U$141,MATCH($J1382,'Inputs_Metric 31'!$S$6:$S$141,0))="CDL_Rev"  ),     "No Mapped Crop",INDEX('Inputs_Metric 31'!$U$6:$U$141,MATCH($J1382,'Inputs_Metric 31'!$S$6:$S$141,0))))</f>
        <v>No Data</v>
      </c>
      <c r="O1382" s="102" t="e">
        <f>IF(N1382="No Mapped Crop","",'Inputs_Metric 31'!$H$43*INDEX('Inputs_Metric 31'!$D$6:$D$109,MATCH(CONCATENATE(N1382,H1382),'Inputs_Metric 31'!$E$6:$E$109,0)))</f>
        <v>#N/A</v>
      </c>
      <c r="P1382" s="175" t="e">
        <f>IF(M1382="No Mapped Crop","",INDEX('Inputs_Metric 31'!$M$7:$O$26,MATCH(M1382,'Inputs_Metric 31'!$G$7:$G$26,0),MATCH('Inputs_Metric 31'!$H$44,'Inputs_Metric 31'!$M$6:$O$6,0)))</f>
        <v>#N/A</v>
      </c>
      <c r="Q1382" s="184" t="e">
        <f t="shared" si="67"/>
        <v>#N/A</v>
      </c>
      <c r="R1382" s="184" t="e">
        <f t="shared" si="68"/>
        <v>#N/A</v>
      </c>
    </row>
    <row r="1383" spans="3:18" x14ac:dyDescent="0.25">
      <c r="C1383">
        <f t="shared" si="66"/>
        <v>10</v>
      </c>
      <c r="D1383">
        <f>COUNTIF($F$4:F1383,F1383)</f>
        <v>1198</v>
      </c>
      <c r="E1383" s="40">
        <f>'Agricultural Data'!C1383</f>
        <v>0</v>
      </c>
      <c r="F1383" s="40">
        <f>'Agricultural Data'!D1383</f>
        <v>0</v>
      </c>
      <c r="G1383" s="40">
        <f>'Agricultural Data'!E1383</f>
        <v>0</v>
      </c>
      <c r="H1383" s="38">
        <f>'Agricultural Data'!F1383</f>
        <v>0</v>
      </c>
      <c r="I1383" s="38">
        <f>'Agricultural Data'!G1383</f>
        <v>0</v>
      </c>
      <c r="J1383" s="38">
        <f>'Agricultural Data'!H1383</f>
        <v>0</v>
      </c>
      <c r="K1383" s="118">
        <f>'Agricultural Data'!I1383</f>
        <v>0</v>
      </c>
      <c r="L1383" s="121">
        <f>'Agricultural Data'!J1383</f>
        <v>0</v>
      </c>
      <c r="M1383" s="120" t="str">
        <f>IF(J1383=0,"No Data",
IF(     OR(   INDEX('Inputs_Metric 31'!$T$6:$T$141,  MATCH($J1383,'Inputs_Metric 31'!$S$6:$S$141,0))  =  "",     INDEX('Inputs_Metric 31'!$T$6:$T$141,MATCH($J1383,'Inputs_Metric 31'!$S$6:$S$141,0))="CDL_Rev"),                 "No Mapped Crop",                  INDEX('Inputs_Metric 31'!$T$6:$T$141,MATCH($J1383,'Inputs_Metric 31'!$S$6:$S$141,0)   )   )
       )</f>
        <v>No Data</v>
      </c>
      <c r="N1383" s="120" t="str">
        <f>IF(J1383=0,"No Data",
IF(   OR(     INDEX('Inputs_Metric 31'!$U$6:$U$141,MATCH($J1383,'Inputs_Metric 31'!$S$6:$S$141,0))="",     INDEX('Inputs_Metric 31'!$U$6:$U$141,MATCH($J1383,'Inputs_Metric 31'!$S$6:$S$141,0))="CDL_Rev"  ),     "No Mapped Crop",INDEX('Inputs_Metric 31'!$U$6:$U$141,MATCH($J1383,'Inputs_Metric 31'!$S$6:$S$141,0))))</f>
        <v>No Data</v>
      </c>
      <c r="O1383" s="102" t="e">
        <f>IF(N1383="No Mapped Crop","",'Inputs_Metric 31'!$H$43*INDEX('Inputs_Metric 31'!$D$6:$D$109,MATCH(CONCATENATE(N1383,H1383),'Inputs_Metric 31'!$E$6:$E$109,0)))</f>
        <v>#N/A</v>
      </c>
      <c r="P1383" s="175" t="e">
        <f>IF(M1383="No Mapped Crop","",INDEX('Inputs_Metric 31'!$M$7:$O$26,MATCH(M1383,'Inputs_Metric 31'!$G$7:$G$26,0),MATCH('Inputs_Metric 31'!$H$44,'Inputs_Metric 31'!$M$6:$O$6,0)))</f>
        <v>#N/A</v>
      </c>
      <c r="Q1383" s="184" t="e">
        <f t="shared" si="67"/>
        <v>#N/A</v>
      </c>
      <c r="R1383" s="184" t="e">
        <f t="shared" si="68"/>
        <v>#N/A</v>
      </c>
    </row>
    <row r="1384" spans="3:18" x14ac:dyDescent="0.25">
      <c r="C1384">
        <f t="shared" ref="C1384:C1400" si="69">IF(D1384=1,C1383+1,C1383)</f>
        <v>10</v>
      </c>
      <c r="D1384">
        <f>COUNTIF($F$4:F1384,F1384)</f>
        <v>1199</v>
      </c>
      <c r="E1384" s="40">
        <f>'Agricultural Data'!C1384</f>
        <v>0</v>
      </c>
      <c r="F1384" s="40">
        <f>'Agricultural Data'!D1384</f>
        <v>0</v>
      </c>
      <c r="G1384" s="40">
        <f>'Agricultural Data'!E1384</f>
        <v>0</v>
      </c>
      <c r="H1384" s="38">
        <f>'Agricultural Data'!F1384</f>
        <v>0</v>
      </c>
      <c r="I1384" s="38">
        <f>'Agricultural Data'!G1384</f>
        <v>0</v>
      </c>
      <c r="J1384" s="38">
        <f>'Agricultural Data'!H1384</f>
        <v>0</v>
      </c>
      <c r="K1384" s="118">
        <f>'Agricultural Data'!I1384</f>
        <v>0</v>
      </c>
      <c r="L1384" s="121">
        <f>'Agricultural Data'!J1384</f>
        <v>0</v>
      </c>
      <c r="M1384" s="120" t="str">
        <f>IF(J1384=0,"No Data",
IF(     OR(   INDEX('Inputs_Metric 31'!$T$6:$T$141,  MATCH($J1384,'Inputs_Metric 31'!$S$6:$S$141,0))  =  "",     INDEX('Inputs_Metric 31'!$T$6:$T$141,MATCH($J1384,'Inputs_Metric 31'!$S$6:$S$141,0))="CDL_Rev"),                 "No Mapped Crop",                  INDEX('Inputs_Metric 31'!$T$6:$T$141,MATCH($J1384,'Inputs_Metric 31'!$S$6:$S$141,0)   )   )
       )</f>
        <v>No Data</v>
      </c>
      <c r="N1384" s="120" t="str">
        <f>IF(J1384=0,"No Data",
IF(   OR(     INDEX('Inputs_Metric 31'!$U$6:$U$141,MATCH($J1384,'Inputs_Metric 31'!$S$6:$S$141,0))="",     INDEX('Inputs_Metric 31'!$U$6:$U$141,MATCH($J1384,'Inputs_Metric 31'!$S$6:$S$141,0))="CDL_Rev"  ),     "No Mapped Crop",INDEX('Inputs_Metric 31'!$U$6:$U$141,MATCH($J1384,'Inputs_Metric 31'!$S$6:$S$141,0))))</f>
        <v>No Data</v>
      </c>
      <c r="O1384" s="102" t="e">
        <f>IF(N1384="No Mapped Crop","",'Inputs_Metric 31'!$H$43*INDEX('Inputs_Metric 31'!$D$6:$D$109,MATCH(CONCATENATE(N1384,H1384),'Inputs_Metric 31'!$E$6:$E$109,0)))</f>
        <v>#N/A</v>
      </c>
      <c r="P1384" s="175" t="e">
        <f>IF(M1384="No Mapped Crop","",INDEX('Inputs_Metric 31'!$M$7:$O$26,MATCH(M1384,'Inputs_Metric 31'!$G$7:$G$26,0),MATCH('Inputs_Metric 31'!$H$44,'Inputs_Metric 31'!$M$6:$O$6,0)))</f>
        <v>#N/A</v>
      </c>
      <c r="Q1384" s="184" t="e">
        <f t="shared" ref="Q1384:Q1400" si="70">IF(OR(O1384="",P1384=""),"",(K1384*$O1384*$P1384))</f>
        <v>#N/A</v>
      </c>
      <c r="R1384" s="184" t="e">
        <f t="shared" ref="R1384:R1400" si="71">IF(OR($O1384="",$P1384=""),"",(L1384*$O1384*$P1384))</f>
        <v>#N/A</v>
      </c>
    </row>
    <row r="1385" spans="3:18" x14ac:dyDescent="0.25">
      <c r="C1385">
        <f t="shared" si="69"/>
        <v>10</v>
      </c>
      <c r="D1385">
        <f>COUNTIF($F$4:F1385,F1385)</f>
        <v>1200</v>
      </c>
      <c r="E1385" s="40">
        <f>'Agricultural Data'!C1385</f>
        <v>0</v>
      </c>
      <c r="F1385" s="40">
        <f>'Agricultural Data'!D1385</f>
        <v>0</v>
      </c>
      <c r="G1385" s="40">
        <f>'Agricultural Data'!E1385</f>
        <v>0</v>
      </c>
      <c r="H1385" s="38">
        <f>'Agricultural Data'!F1385</f>
        <v>0</v>
      </c>
      <c r="I1385" s="38">
        <f>'Agricultural Data'!G1385</f>
        <v>0</v>
      </c>
      <c r="J1385" s="38">
        <f>'Agricultural Data'!H1385</f>
        <v>0</v>
      </c>
      <c r="K1385" s="118">
        <f>'Agricultural Data'!I1385</f>
        <v>0</v>
      </c>
      <c r="L1385" s="121">
        <f>'Agricultural Data'!J1385</f>
        <v>0</v>
      </c>
      <c r="M1385" s="120" t="str">
        <f>IF(J1385=0,"No Data",
IF(     OR(   INDEX('Inputs_Metric 31'!$T$6:$T$141,  MATCH($J1385,'Inputs_Metric 31'!$S$6:$S$141,0))  =  "",     INDEX('Inputs_Metric 31'!$T$6:$T$141,MATCH($J1385,'Inputs_Metric 31'!$S$6:$S$141,0))="CDL_Rev"),                 "No Mapped Crop",                  INDEX('Inputs_Metric 31'!$T$6:$T$141,MATCH($J1385,'Inputs_Metric 31'!$S$6:$S$141,0)   )   )
       )</f>
        <v>No Data</v>
      </c>
      <c r="N1385" s="120" t="str">
        <f>IF(J1385=0,"No Data",
IF(   OR(     INDEX('Inputs_Metric 31'!$U$6:$U$141,MATCH($J1385,'Inputs_Metric 31'!$S$6:$S$141,0))="",     INDEX('Inputs_Metric 31'!$U$6:$U$141,MATCH($J1385,'Inputs_Metric 31'!$S$6:$S$141,0))="CDL_Rev"  ),     "No Mapped Crop",INDEX('Inputs_Metric 31'!$U$6:$U$141,MATCH($J1385,'Inputs_Metric 31'!$S$6:$S$141,0))))</f>
        <v>No Data</v>
      </c>
      <c r="O1385" s="102" t="e">
        <f>IF(N1385="No Mapped Crop","",'Inputs_Metric 31'!$H$43*INDEX('Inputs_Metric 31'!$D$6:$D$109,MATCH(CONCATENATE(N1385,H1385),'Inputs_Metric 31'!$E$6:$E$109,0)))</f>
        <v>#N/A</v>
      </c>
      <c r="P1385" s="175" t="e">
        <f>IF(M1385="No Mapped Crop","",INDEX('Inputs_Metric 31'!$M$7:$O$26,MATCH(M1385,'Inputs_Metric 31'!$G$7:$G$26,0),MATCH('Inputs_Metric 31'!$H$44,'Inputs_Metric 31'!$M$6:$O$6,0)))</f>
        <v>#N/A</v>
      </c>
      <c r="Q1385" s="184" t="e">
        <f t="shared" si="70"/>
        <v>#N/A</v>
      </c>
      <c r="R1385" s="184" t="e">
        <f t="shared" si="71"/>
        <v>#N/A</v>
      </c>
    </row>
    <row r="1386" spans="3:18" x14ac:dyDescent="0.25">
      <c r="C1386">
        <f t="shared" si="69"/>
        <v>10</v>
      </c>
      <c r="D1386">
        <f>COUNTIF($F$4:F1386,F1386)</f>
        <v>1201</v>
      </c>
      <c r="E1386" s="40">
        <f>'Agricultural Data'!C1386</f>
        <v>0</v>
      </c>
      <c r="F1386" s="40">
        <f>'Agricultural Data'!D1386</f>
        <v>0</v>
      </c>
      <c r="G1386" s="40">
        <f>'Agricultural Data'!E1386</f>
        <v>0</v>
      </c>
      <c r="H1386" s="38">
        <f>'Agricultural Data'!F1386</f>
        <v>0</v>
      </c>
      <c r="I1386" s="38">
        <f>'Agricultural Data'!G1386</f>
        <v>0</v>
      </c>
      <c r="J1386" s="38">
        <f>'Agricultural Data'!H1386</f>
        <v>0</v>
      </c>
      <c r="K1386" s="118">
        <f>'Agricultural Data'!I1386</f>
        <v>0</v>
      </c>
      <c r="L1386" s="121">
        <f>'Agricultural Data'!J1386</f>
        <v>0</v>
      </c>
      <c r="M1386" s="120" t="str">
        <f>IF(J1386=0,"No Data",
IF(     OR(   INDEX('Inputs_Metric 31'!$T$6:$T$141,  MATCH($J1386,'Inputs_Metric 31'!$S$6:$S$141,0))  =  "",     INDEX('Inputs_Metric 31'!$T$6:$T$141,MATCH($J1386,'Inputs_Metric 31'!$S$6:$S$141,0))="CDL_Rev"),                 "No Mapped Crop",                  INDEX('Inputs_Metric 31'!$T$6:$T$141,MATCH($J1386,'Inputs_Metric 31'!$S$6:$S$141,0)   )   )
       )</f>
        <v>No Data</v>
      </c>
      <c r="N1386" s="120" t="str">
        <f>IF(J1386=0,"No Data",
IF(   OR(     INDEX('Inputs_Metric 31'!$U$6:$U$141,MATCH($J1386,'Inputs_Metric 31'!$S$6:$S$141,0))="",     INDEX('Inputs_Metric 31'!$U$6:$U$141,MATCH($J1386,'Inputs_Metric 31'!$S$6:$S$141,0))="CDL_Rev"  ),     "No Mapped Crop",INDEX('Inputs_Metric 31'!$U$6:$U$141,MATCH($J1386,'Inputs_Metric 31'!$S$6:$S$141,0))))</f>
        <v>No Data</v>
      </c>
      <c r="O1386" s="102" t="e">
        <f>IF(N1386="No Mapped Crop","",'Inputs_Metric 31'!$H$43*INDEX('Inputs_Metric 31'!$D$6:$D$109,MATCH(CONCATENATE(N1386,H1386),'Inputs_Metric 31'!$E$6:$E$109,0)))</f>
        <v>#N/A</v>
      </c>
      <c r="P1386" s="175" t="e">
        <f>IF(M1386="No Mapped Crop","",INDEX('Inputs_Metric 31'!$M$7:$O$26,MATCH(M1386,'Inputs_Metric 31'!$G$7:$G$26,0),MATCH('Inputs_Metric 31'!$H$44,'Inputs_Metric 31'!$M$6:$O$6,0)))</f>
        <v>#N/A</v>
      </c>
      <c r="Q1386" s="184" t="e">
        <f t="shared" si="70"/>
        <v>#N/A</v>
      </c>
      <c r="R1386" s="184" t="e">
        <f t="shared" si="71"/>
        <v>#N/A</v>
      </c>
    </row>
    <row r="1387" spans="3:18" x14ac:dyDescent="0.25">
      <c r="C1387">
        <f t="shared" si="69"/>
        <v>10</v>
      </c>
      <c r="D1387">
        <f>COUNTIF($F$4:F1387,F1387)</f>
        <v>1202</v>
      </c>
      <c r="E1387" s="40">
        <f>'Agricultural Data'!C1387</f>
        <v>0</v>
      </c>
      <c r="F1387" s="40">
        <f>'Agricultural Data'!D1387</f>
        <v>0</v>
      </c>
      <c r="G1387" s="40">
        <f>'Agricultural Data'!E1387</f>
        <v>0</v>
      </c>
      <c r="H1387" s="38">
        <f>'Agricultural Data'!F1387</f>
        <v>0</v>
      </c>
      <c r="I1387" s="38">
        <f>'Agricultural Data'!G1387</f>
        <v>0</v>
      </c>
      <c r="J1387" s="38">
        <f>'Agricultural Data'!H1387</f>
        <v>0</v>
      </c>
      <c r="K1387" s="118">
        <f>'Agricultural Data'!I1387</f>
        <v>0</v>
      </c>
      <c r="L1387" s="121">
        <f>'Agricultural Data'!J1387</f>
        <v>0</v>
      </c>
      <c r="M1387" s="120" t="str">
        <f>IF(J1387=0,"No Data",
IF(     OR(   INDEX('Inputs_Metric 31'!$T$6:$T$141,  MATCH($J1387,'Inputs_Metric 31'!$S$6:$S$141,0))  =  "",     INDEX('Inputs_Metric 31'!$T$6:$T$141,MATCH($J1387,'Inputs_Metric 31'!$S$6:$S$141,0))="CDL_Rev"),                 "No Mapped Crop",                  INDEX('Inputs_Metric 31'!$T$6:$T$141,MATCH($J1387,'Inputs_Metric 31'!$S$6:$S$141,0)   )   )
       )</f>
        <v>No Data</v>
      </c>
      <c r="N1387" s="120" t="str">
        <f>IF(J1387=0,"No Data",
IF(   OR(     INDEX('Inputs_Metric 31'!$U$6:$U$141,MATCH($J1387,'Inputs_Metric 31'!$S$6:$S$141,0))="",     INDEX('Inputs_Metric 31'!$U$6:$U$141,MATCH($J1387,'Inputs_Metric 31'!$S$6:$S$141,0))="CDL_Rev"  ),     "No Mapped Crop",INDEX('Inputs_Metric 31'!$U$6:$U$141,MATCH($J1387,'Inputs_Metric 31'!$S$6:$S$141,0))))</f>
        <v>No Data</v>
      </c>
      <c r="O1387" s="102" t="e">
        <f>IF(N1387="No Mapped Crop","",'Inputs_Metric 31'!$H$43*INDEX('Inputs_Metric 31'!$D$6:$D$109,MATCH(CONCATENATE(N1387,H1387),'Inputs_Metric 31'!$E$6:$E$109,0)))</f>
        <v>#N/A</v>
      </c>
      <c r="P1387" s="175" t="e">
        <f>IF(M1387="No Mapped Crop","",INDEX('Inputs_Metric 31'!$M$7:$O$26,MATCH(M1387,'Inputs_Metric 31'!$G$7:$G$26,0),MATCH('Inputs_Metric 31'!$H$44,'Inputs_Metric 31'!$M$6:$O$6,0)))</f>
        <v>#N/A</v>
      </c>
      <c r="Q1387" s="184" t="e">
        <f t="shared" si="70"/>
        <v>#N/A</v>
      </c>
      <c r="R1387" s="184" t="e">
        <f t="shared" si="71"/>
        <v>#N/A</v>
      </c>
    </row>
    <row r="1388" spans="3:18" x14ac:dyDescent="0.25">
      <c r="C1388">
        <f t="shared" si="69"/>
        <v>10</v>
      </c>
      <c r="D1388">
        <f>COUNTIF($F$4:F1388,F1388)</f>
        <v>1203</v>
      </c>
      <c r="E1388" s="40">
        <f>'Agricultural Data'!C1388</f>
        <v>0</v>
      </c>
      <c r="F1388" s="40">
        <f>'Agricultural Data'!D1388</f>
        <v>0</v>
      </c>
      <c r="G1388" s="40">
        <f>'Agricultural Data'!E1388</f>
        <v>0</v>
      </c>
      <c r="H1388" s="38">
        <f>'Agricultural Data'!F1388</f>
        <v>0</v>
      </c>
      <c r="I1388" s="38">
        <f>'Agricultural Data'!G1388</f>
        <v>0</v>
      </c>
      <c r="J1388" s="38">
        <f>'Agricultural Data'!H1388</f>
        <v>0</v>
      </c>
      <c r="K1388" s="118">
        <f>'Agricultural Data'!I1388</f>
        <v>0</v>
      </c>
      <c r="L1388" s="121">
        <f>'Agricultural Data'!J1388</f>
        <v>0</v>
      </c>
      <c r="M1388" s="120" t="str">
        <f>IF(J1388=0,"No Data",
IF(     OR(   INDEX('Inputs_Metric 31'!$T$6:$T$141,  MATCH($J1388,'Inputs_Metric 31'!$S$6:$S$141,0))  =  "",     INDEX('Inputs_Metric 31'!$T$6:$T$141,MATCH($J1388,'Inputs_Metric 31'!$S$6:$S$141,0))="CDL_Rev"),                 "No Mapped Crop",                  INDEX('Inputs_Metric 31'!$T$6:$T$141,MATCH($J1388,'Inputs_Metric 31'!$S$6:$S$141,0)   )   )
       )</f>
        <v>No Data</v>
      </c>
      <c r="N1388" s="120" t="str">
        <f>IF(J1388=0,"No Data",
IF(   OR(     INDEX('Inputs_Metric 31'!$U$6:$U$141,MATCH($J1388,'Inputs_Metric 31'!$S$6:$S$141,0))="",     INDEX('Inputs_Metric 31'!$U$6:$U$141,MATCH($J1388,'Inputs_Metric 31'!$S$6:$S$141,0))="CDL_Rev"  ),     "No Mapped Crop",INDEX('Inputs_Metric 31'!$U$6:$U$141,MATCH($J1388,'Inputs_Metric 31'!$S$6:$S$141,0))))</f>
        <v>No Data</v>
      </c>
      <c r="O1388" s="102" t="e">
        <f>IF(N1388="No Mapped Crop","",'Inputs_Metric 31'!$H$43*INDEX('Inputs_Metric 31'!$D$6:$D$109,MATCH(CONCATENATE(N1388,H1388),'Inputs_Metric 31'!$E$6:$E$109,0)))</f>
        <v>#N/A</v>
      </c>
      <c r="P1388" s="175" t="e">
        <f>IF(M1388="No Mapped Crop","",INDEX('Inputs_Metric 31'!$M$7:$O$26,MATCH(M1388,'Inputs_Metric 31'!$G$7:$G$26,0),MATCH('Inputs_Metric 31'!$H$44,'Inputs_Metric 31'!$M$6:$O$6,0)))</f>
        <v>#N/A</v>
      </c>
      <c r="Q1388" s="184" t="e">
        <f t="shared" si="70"/>
        <v>#N/A</v>
      </c>
      <c r="R1388" s="184" t="e">
        <f t="shared" si="71"/>
        <v>#N/A</v>
      </c>
    </row>
    <row r="1389" spans="3:18" x14ac:dyDescent="0.25">
      <c r="C1389">
        <f t="shared" si="69"/>
        <v>10</v>
      </c>
      <c r="D1389">
        <f>COUNTIF($F$4:F1389,F1389)</f>
        <v>1204</v>
      </c>
      <c r="E1389" s="40">
        <f>'Agricultural Data'!C1389</f>
        <v>0</v>
      </c>
      <c r="F1389" s="40">
        <f>'Agricultural Data'!D1389</f>
        <v>0</v>
      </c>
      <c r="G1389" s="40">
        <f>'Agricultural Data'!E1389</f>
        <v>0</v>
      </c>
      <c r="H1389" s="38">
        <f>'Agricultural Data'!F1389</f>
        <v>0</v>
      </c>
      <c r="I1389" s="38">
        <f>'Agricultural Data'!G1389</f>
        <v>0</v>
      </c>
      <c r="J1389" s="38">
        <f>'Agricultural Data'!H1389</f>
        <v>0</v>
      </c>
      <c r="K1389" s="118">
        <f>'Agricultural Data'!I1389</f>
        <v>0</v>
      </c>
      <c r="L1389" s="121">
        <f>'Agricultural Data'!J1389</f>
        <v>0</v>
      </c>
      <c r="M1389" s="120" t="str">
        <f>IF(J1389=0,"No Data",
IF(     OR(   INDEX('Inputs_Metric 31'!$T$6:$T$141,  MATCH($J1389,'Inputs_Metric 31'!$S$6:$S$141,0))  =  "",     INDEX('Inputs_Metric 31'!$T$6:$T$141,MATCH($J1389,'Inputs_Metric 31'!$S$6:$S$141,0))="CDL_Rev"),                 "No Mapped Crop",                  INDEX('Inputs_Metric 31'!$T$6:$T$141,MATCH($J1389,'Inputs_Metric 31'!$S$6:$S$141,0)   )   )
       )</f>
        <v>No Data</v>
      </c>
      <c r="N1389" s="120" t="str">
        <f>IF(J1389=0,"No Data",
IF(   OR(     INDEX('Inputs_Metric 31'!$U$6:$U$141,MATCH($J1389,'Inputs_Metric 31'!$S$6:$S$141,0))="",     INDEX('Inputs_Metric 31'!$U$6:$U$141,MATCH($J1389,'Inputs_Metric 31'!$S$6:$S$141,0))="CDL_Rev"  ),     "No Mapped Crop",INDEX('Inputs_Metric 31'!$U$6:$U$141,MATCH($J1389,'Inputs_Metric 31'!$S$6:$S$141,0))))</f>
        <v>No Data</v>
      </c>
      <c r="O1389" s="102" t="e">
        <f>IF(N1389="No Mapped Crop","",'Inputs_Metric 31'!$H$43*INDEX('Inputs_Metric 31'!$D$6:$D$109,MATCH(CONCATENATE(N1389,H1389),'Inputs_Metric 31'!$E$6:$E$109,0)))</f>
        <v>#N/A</v>
      </c>
      <c r="P1389" s="175" t="e">
        <f>IF(M1389="No Mapped Crop","",INDEX('Inputs_Metric 31'!$M$7:$O$26,MATCH(M1389,'Inputs_Metric 31'!$G$7:$G$26,0),MATCH('Inputs_Metric 31'!$H$44,'Inputs_Metric 31'!$M$6:$O$6,0)))</f>
        <v>#N/A</v>
      </c>
      <c r="Q1389" s="184" t="e">
        <f t="shared" si="70"/>
        <v>#N/A</v>
      </c>
      <c r="R1389" s="184" t="e">
        <f t="shared" si="71"/>
        <v>#N/A</v>
      </c>
    </row>
    <row r="1390" spans="3:18" x14ac:dyDescent="0.25">
      <c r="C1390">
        <f t="shared" si="69"/>
        <v>10</v>
      </c>
      <c r="D1390">
        <f>COUNTIF($F$4:F1390,F1390)</f>
        <v>1205</v>
      </c>
      <c r="E1390" s="40">
        <f>'Agricultural Data'!C1390</f>
        <v>0</v>
      </c>
      <c r="F1390" s="40">
        <f>'Agricultural Data'!D1390</f>
        <v>0</v>
      </c>
      <c r="G1390" s="40">
        <f>'Agricultural Data'!E1390</f>
        <v>0</v>
      </c>
      <c r="H1390" s="38">
        <f>'Agricultural Data'!F1390</f>
        <v>0</v>
      </c>
      <c r="I1390" s="38">
        <f>'Agricultural Data'!G1390</f>
        <v>0</v>
      </c>
      <c r="J1390" s="38">
        <f>'Agricultural Data'!H1390</f>
        <v>0</v>
      </c>
      <c r="K1390" s="118">
        <f>'Agricultural Data'!I1390</f>
        <v>0</v>
      </c>
      <c r="L1390" s="121">
        <f>'Agricultural Data'!J1390</f>
        <v>0</v>
      </c>
      <c r="M1390" s="120" t="str">
        <f>IF(J1390=0,"No Data",
IF(     OR(   INDEX('Inputs_Metric 31'!$T$6:$T$141,  MATCH($J1390,'Inputs_Metric 31'!$S$6:$S$141,0))  =  "",     INDEX('Inputs_Metric 31'!$T$6:$T$141,MATCH($J1390,'Inputs_Metric 31'!$S$6:$S$141,0))="CDL_Rev"),                 "No Mapped Crop",                  INDEX('Inputs_Metric 31'!$T$6:$T$141,MATCH($J1390,'Inputs_Metric 31'!$S$6:$S$141,0)   )   )
       )</f>
        <v>No Data</v>
      </c>
      <c r="N1390" s="120" t="str">
        <f>IF(J1390=0,"No Data",
IF(   OR(     INDEX('Inputs_Metric 31'!$U$6:$U$141,MATCH($J1390,'Inputs_Metric 31'!$S$6:$S$141,0))="",     INDEX('Inputs_Metric 31'!$U$6:$U$141,MATCH($J1390,'Inputs_Metric 31'!$S$6:$S$141,0))="CDL_Rev"  ),     "No Mapped Crop",INDEX('Inputs_Metric 31'!$U$6:$U$141,MATCH($J1390,'Inputs_Metric 31'!$S$6:$S$141,0))))</f>
        <v>No Data</v>
      </c>
      <c r="O1390" s="102" t="e">
        <f>IF(N1390="No Mapped Crop","",'Inputs_Metric 31'!$H$43*INDEX('Inputs_Metric 31'!$D$6:$D$109,MATCH(CONCATENATE(N1390,H1390),'Inputs_Metric 31'!$E$6:$E$109,0)))</f>
        <v>#N/A</v>
      </c>
      <c r="P1390" s="175" t="e">
        <f>IF(M1390="No Mapped Crop","",INDEX('Inputs_Metric 31'!$M$7:$O$26,MATCH(M1390,'Inputs_Metric 31'!$G$7:$G$26,0),MATCH('Inputs_Metric 31'!$H$44,'Inputs_Metric 31'!$M$6:$O$6,0)))</f>
        <v>#N/A</v>
      </c>
      <c r="Q1390" s="184" t="e">
        <f t="shared" si="70"/>
        <v>#N/A</v>
      </c>
      <c r="R1390" s="184" t="e">
        <f t="shared" si="71"/>
        <v>#N/A</v>
      </c>
    </row>
    <row r="1391" spans="3:18" x14ac:dyDescent="0.25">
      <c r="C1391">
        <f t="shared" si="69"/>
        <v>10</v>
      </c>
      <c r="D1391">
        <f>COUNTIF($F$4:F1391,F1391)</f>
        <v>1206</v>
      </c>
      <c r="E1391" s="40">
        <f>'Agricultural Data'!C1391</f>
        <v>0</v>
      </c>
      <c r="F1391" s="40">
        <f>'Agricultural Data'!D1391</f>
        <v>0</v>
      </c>
      <c r="G1391" s="40">
        <f>'Agricultural Data'!E1391</f>
        <v>0</v>
      </c>
      <c r="H1391" s="38">
        <f>'Agricultural Data'!F1391</f>
        <v>0</v>
      </c>
      <c r="I1391" s="38">
        <f>'Agricultural Data'!G1391</f>
        <v>0</v>
      </c>
      <c r="J1391" s="38">
        <f>'Agricultural Data'!H1391</f>
        <v>0</v>
      </c>
      <c r="K1391" s="118">
        <f>'Agricultural Data'!I1391</f>
        <v>0</v>
      </c>
      <c r="L1391" s="121">
        <f>'Agricultural Data'!J1391</f>
        <v>0</v>
      </c>
      <c r="M1391" s="120" t="str">
        <f>IF(J1391=0,"No Data",
IF(     OR(   INDEX('Inputs_Metric 31'!$T$6:$T$141,  MATCH($J1391,'Inputs_Metric 31'!$S$6:$S$141,0))  =  "",     INDEX('Inputs_Metric 31'!$T$6:$T$141,MATCH($J1391,'Inputs_Metric 31'!$S$6:$S$141,0))="CDL_Rev"),                 "No Mapped Crop",                  INDEX('Inputs_Metric 31'!$T$6:$T$141,MATCH($J1391,'Inputs_Metric 31'!$S$6:$S$141,0)   )   )
       )</f>
        <v>No Data</v>
      </c>
      <c r="N1391" s="120" t="str">
        <f>IF(J1391=0,"No Data",
IF(   OR(     INDEX('Inputs_Metric 31'!$U$6:$U$141,MATCH($J1391,'Inputs_Metric 31'!$S$6:$S$141,0))="",     INDEX('Inputs_Metric 31'!$U$6:$U$141,MATCH($J1391,'Inputs_Metric 31'!$S$6:$S$141,0))="CDL_Rev"  ),     "No Mapped Crop",INDEX('Inputs_Metric 31'!$U$6:$U$141,MATCH($J1391,'Inputs_Metric 31'!$S$6:$S$141,0))))</f>
        <v>No Data</v>
      </c>
      <c r="O1391" s="102" t="e">
        <f>IF(N1391="No Mapped Crop","",'Inputs_Metric 31'!$H$43*INDEX('Inputs_Metric 31'!$D$6:$D$109,MATCH(CONCATENATE(N1391,H1391),'Inputs_Metric 31'!$E$6:$E$109,0)))</f>
        <v>#N/A</v>
      </c>
      <c r="P1391" s="175" t="e">
        <f>IF(M1391="No Mapped Crop","",INDEX('Inputs_Metric 31'!$M$7:$O$26,MATCH(M1391,'Inputs_Metric 31'!$G$7:$G$26,0),MATCH('Inputs_Metric 31'!$H$44,'Inputs_Metric 31'!$M$6:$O$6,0)))</f>
        <v>#N/A</v>
      </c>
      <c r="Q1391" s="184" t="e">
        <f t="shared" si="70"/>
        <v>#N/A</v>
      </c>
      <c r="R1391" s="184" t="e">
        <f t="shared" si="71"/>
        <v>#N/A</v>
      </c>
    </row>
    <row r="1392" spans="3:18" x14ac:dyDescent="0.25">
      <c r="C1392">
        <f t="shared" si="69"/>
        <v>10</v>
      </c>
      <c r="D1392">
        <f>COUNTIF($F$4:F1392,F1392)</f>
        <v>1207</v>
      </c>
      <c r="E1392" s="40">
        <f>'Agricultural Data'!C1392</f>
        <v>0</v>
      </c>
      <c r="F1392" s="40">
        <f>'Agricultural Data'!D1392</f>
        <v>0</v>
      </c>
      <c r="G1392" s="40">
        <f>'Agricultural Data'!E1392</f>
        <v>0</v>
      </c>
      <c r="H1392" s="38">
        <f>'Agricultural Data'!F1392</f>
        <v>0</v>
      </c>
      <c r="I1392" s="38">
        <f>'Agricultural Data'!G1392</f>
        <v>0</v>
      </c>
      <c r="J1392" s="38">
        <f>'Agricultural Data'!H1392</f>
        <v>0</v>
      </c>
      <c r="K1392" s="118">
        <f>'Agricultural Data'!I1392</f>
        <v>0</v>
      </c>
      <c r="L1392" s="121">
        <f>'Agricultural Data'!J1392</f>
        <v>0</v>
      </c>
      <c r="M1392" s="120" t="str">
        <f>IF(J1392=0,"No Data",
IF(     OR(   INDEX('Inputs_Metric 31'!$T$6:$T$141,  MATCH($J1392,'Inputs_Metric 31'!$S$6:$S$141,0))  =  "",     INDEX('Inputs_Metric 31'!$T$6:$T$141,MATCH($J1392,'Inputs_Metric 31'!$S$6:$S$141,0))="CDL_Rev"),                 "No Mapped Crop",                  INDEX('Inputs_Metric 31'!$T$6:$T$141,MATCH($J1392,'Inputs_Metric 31'!$S$6:$S$141,0)   )   )
       )</f>
        <v>No Data</v>
      </c>
      <c r="N1392" s="120" t="str">
        <f>IF(J1392=0,"No Data",
IF(   OR(     INDEX('Inputs_Metric 31'!$U$6:$U$141,MATCH($J1392,'Inputs_Metric 31'!$S$6:$S$141,0))="",     INDEX('Inputs_Metric 31'!$U$6:$U$141,MATCH($J1392,'Inputs_Metric 31'!$S$6:$S$141,0))="CDL_Rev"  ),     "No Mapped Crop",INDEX('Inputs_Metric 31'!$U$6:$U$141,MATCH($J1392,'Inputs_Metric 31'!$S$6:$S$141,0))))</f>
        <v>No Data</v>
      </c>
      <c r="O1392" s="102" t="e">
        <f>IF(N1392="No Mapped Crop","",'Inputs_Metric 31'!$H$43*INDEX('Inputs_Metric 31'!$D$6:$D$109,MATCH(CONCATENATE(N1392,H1392),'Inputs_Metric 31'!$E$6:$E$109,0)))</f>
        <v>#N/A</v>
      </c>
      <c r="P1392" s="175" t="e">
        <f>IF(M1392="No Mapped Crop","",INDEX('Inputs_Metric 31'!$M$7:$O$26,MATCH(M1392,'Inputs_Metric 31'!$G$7:$G$26,0),MATCH('Inputs_Metric 31'!$H$44,'Inputs_Metric 31'!$M$6:$O$6,0)))</f>
        <v>#N/A</v>
      </c>
      <c r="Q1392" s="184" t="e">
        <f t="shared" si="70"/>
        <v>#N/A</v>
      </c>
      <c r="R1392" s="184" t="e">
        <f t="shared" si="71"/>
        <v>#N/A</v>
      </c>
    </row>
    <row r="1393" spans="3:18" x14ac:dyDescent="0.25">
      <c r="C1393">
        <f t="shared" si="69"/>
        <v>10</v>
      </c>
      <c r="D1393">
        <f>COUNTIF($F$4:F1393,F1393)</f>
        <v>1208</v>
      </c>
      <c r="E1393" s="40">
        <f>'Agricultural Data'!C1393</f>
        <v>0</v>
      </c>
      <c r="F1393" s="40">
        <f>'Agricultural Data'!D1393</f>
        <v>0</v>
      </c>
      <c r="G1393" s="40">
        <f>'Agricultural Data'!E1393</f>
        <v>0</v>
      </c>
      <c r="H1393" s="38">
        <f>'Agricultural Data'!F1393</f>
        <v>0</v>
      </c>
      <c r="I1393" s="38">
        <f>'Agricultural Data'!G1393</f>
        <v>0</v>
      </c>
      <c r="J1393" s="38">
        <f>'Agricultural Data'!H1393</f>
        <v>0</v>
      </c>
      <c r="K1393" s="118">
        <f>'Agricultural Data'!I1393</f>
        <v>0</v>
      </c>
      <c r="L1393" s="121">
        <f>'Agricultural Data'!J1393</f>
        <v>0</v>
      </c>
      <c r="M1393" s="120" t="str">
        <f>IF(J1393=0,"No Data",
IF(     OR(   INDEX('Inputs_Metric 31'!$T$6:$T$141,  MATCH($J1393,'Inputs_Metric 31'!$S$6:$S$141,0))  =  "",     INDEX('Inputs_Metric 31'!$T$6:$T$141,MATCH($J1393,'Inputs_Metric 31'!$S$6:$S$141,0))="CDL_Rev"),                 "No Mapped Crop",                  INDEX('Inputs_Metric 31'!$T$6:$T$141,MATCH($J1393,'Inputs_Metric 31'!$S$6:$S$141,0)   )   )
       )</f>
        <v>No Data</v>
      </c>
      <c r="N1393" s="120" t="str">
        <f>IF(J1393=0,"No Data",
IF(   OR(     INDEX('Inputs_Metric 31'!$U$6:$U$141,MATCH($J1393,'Inputs_Metric 31'!$S$6:$S$141,0))="",     INDEX('Inputs_Metric 31'!$U$6:$U$141,MATCH($J1393,'Inputs_Metric 31'!$S$6:$S$141,0))="CDL_Rev"  ),     "No Mapped Crop",INDEX('Inputs_Metric 31'!$U$6:$U$141,MATCH($J1393,'Inputs_Metric 31'!$S$6:$S$141,0))))</f>
        <v>No Data</v>
      </c>
      <c r="O1393" s="102" t="e">
        <f>IF(N1393="No Mapped Crop","",'Inputs_Metric 31'!$H$43*INDEX('Inputs_Metric 31'!$D$6:$D$109,MATCH(CONCATENATE(N1393,H1393),'Inputs_Metric 31'!$E$6:$E$109,0)))</f>
        <v>#N/A</v>
      </c>
      <c r="P1393" s="175" t="e">
        <f>IF(M1393="No Mapped Crop","",INDEX('Inputs_Metric 31'!$M$7:$O$26,MATCH(M1393,'Inputs_Metric 31'!$G$7:$G$26,0),MATCH('Inputs_Metric 31'!$H$44,'Inputs_Metric 31'!$M$6:$O$6,0)))</f>
        <v>#N/A</v>
      </c>
      <c r="Q1393" s="184" t="e">
        <f t="shared" si="70"/>
        <v>#N/A</v>
      </c>
      <c r="R1393" s="184" t="e">
        <f t="shared" si="71"/>
        <v>#N/A</v>
      </c>
    </row>
    <row r="1394" spans="3:18" x14ac:dyDescent="0.25">
      <c r="C1394">
        <f t="shared" si="69"/>
        <v>10</v>
      </c>
      <c r="D1394">
        <f>COUNTIF($F$4:F1394,F1394)</f>
        <v>1209</v>
      </c>
      <c r="E1394" s="40">
        <f>'Agricultural Data'!C1394</f>
        <v>0</v>
      </c>
      <c r="F1394" s="40">
        <f>'Agricultural Data'!D1394</f>
        <v>0</v>
      </c>
      <c r="G1394" s="40">
        <f>'Agricultural Data'!E1394</f>
        <v>0</v>
      </c>
      <c r="H1394" s="38">
        <f>'Agricultural Data'!F1394</f>
        <v>0</v>
      </c>
      <c r="I1394" s="38">
        <f>'Agricultural Data'!G1394</f>
        <v>0</v>
      </c>
      <c r="J1394" s="38">
        <f>'Agricultural Data'!H1394</f>
        <v>0</v>
      </c>
      <c r="K1394" s="118">
        <f>'Agricultural Data'!I1394</f>
        <v>0</v>
      </c>
      <c r="L1394" s="121">
        <f>'Agricultural Data'!J1394</f>
        <v>0</v>
      </c>
      <c r="M1394" s="120" t="str">
        <f>IF(J1394=0,"No Data",
IF(     OR(   INDEX('Inputs_Metric 31'!$T$6:$T$141,  MATCH($J1394,'Inputs_Metric 31'!$S$6:$S$141,0))  =  "",     INDEX('Inputs_Metric 31'!$T$6:$T$141,MATCH($J1394,'Inputs_Metric 31'!$S$6:$S$141,0))="CDL_Rev"),                 "No Mapped Crop",                  INDEX('Inputs_Metric 31'!$T$6:$T$141,MATCH($J1394,'Inputs_Metric 31'!$S$6:$S$141,0)   )   )
       )</f>
        <v>No Data</v>
      </c>
      <c r="N1394" s="120" t="str">
        <f>IF(J1394=0,"No Data",
IF(   OR(     INDEX('Inputs_Metric 31'!$U$6:$U$141,MATCH($J1394,'Inputs_Metric 31'!$S$6:$S$141,0))="",     INDEX('Inputs_Metric 31'!$U$6:$U$141,MATCH($J1394,'Inputs_Metric 31'!$S$6:$S$141,0))="CDL_Rev"  ),     "No Mapped Crop",INDEX('Inputs_Metric 31'!$U$6:$U$141,MATCH($J1394,'Inputs_Metric 31'!$S$6:$S$141,0))))</f>
        <v>No Data</v>
      </c>
      <c r="O1394" s="102" t="e">
        <f>IF(N1394="No Mapped Crop","",'Inputs_Metric 31'!$H$43*INDEX('Inputs_Metric 31'!$D$6:$D$109,MATCH(CONCATENATE(N1394,H1394),'Inputs_Metric 31'!$E$6:$E$109,0)))</f>
        <v>#N/A</v>
      </c>
      <c r="P1394" s="175" t="e">
        <f>IF(M1394="No Mapped Crop","",INDEX('Inputs_Metric 31'!$M$7:$O$26,MATCH(M1394,'Inputs_Metric 31'!$G$7:$G$26,0),MATCH('Inputs_Metric 31'!$H$44,'Inputs_Metric 31'!$M$6:$O$6,0)))</f>
        <v>#N/A</v>
      </c>
      <c r="Q1394" s="184" t="e">
        <f t="shared" si="70"/>
        <v>#N/A</v>
      </c>
      <c r="R1394" s="184" t="e">
        <f t="shared" si="71"/>
        <v>#N/A</v>
      </c>
    </row>
    <row r="1395" spans="3:18" x14ac:dyDescent="0.25">
      <c r="C1395">
        <f t="shared" si="69"/>
        <v>10</v>
      </c>
      <c r="D1395">
        <f>COUNTIF($F$4:F1395,F1395)</f>
        <v>1210</v>
      </c>
      <c r="E1395" s="40">
        <f>'Agricultural Data'!C1395</f>
        <v>0</v>
      </c>
      <c r="F1395" s="40">
        <f>'Agricultural Data'!D1395</f>
        <v>0</v>
      </c>
      <c r="G1395" s="40">
        <f>'Agricultural Data'!E1395</f>
        <v>0</v>
      </c>
      <c r="H1395" s="38">
        <f>'Agricultural Data'!F1395</f>
        <v>0</v>
      </c>
      <c r="I1395" s="38">
        <f>'Agricultural Data'!G1395</f>
        <v>0</v>
      </c>
      <c r="J1395" s="38">
        <f>'Agricultural Data'!H1395</f>
        <v>0</v>
      </c>
      <c r="K1395" s="118">
        <f>'Agricultural Data'!I1395</f>
        <v>0</v>
      </c>
      <c r="L1395" s="121">
        <f>'Agricultural Data'!J1395</f>
        <v>0</v>
      </c>
      <c r="M1395" s="120" t="str">
        <f>IF(J1395=0,"No Data",
IF(     OR(   INDEX('Inputs_Metric 31'!$T$6:$T$141,  MATCH($J1395,'Inputs_Metric 31'!$S$6:$S$141,0))  =  "",     INDEX('Inputs_Metric 31'!$T$6:$T$141,MATCH($J1395,'Inputs_Metric 31'!$S$6:$S$141,0))="CDL_Rev"),                 "No Mapped Crop",                  INDEX('Inputs_Metric 31'!$T$6:$T$141,MATCH($J1395,'Inputs_Metric 31'!$S$6:$S$141,0)   )   )
       )</f>
        <v>No Data</v>
      </c>
      <c r="N1395" s="120" t="str">
        <f>IF(J1395=0,"No Data",
IF(   OR(     INDEX('Inputs_Metric 31'!$U$6:$U$141,MATCH($J1395,'Inputs_Metric 31'!$S$6:$S$141,0))="",     INDEX('Inputs_Metric 31'!$U$6:$U$141,MATCH($J1395,'Inputs_Metric 31'!$S$6:$S$141,0))="CDL_Rev"  ),     "No Mapped Crop",INDEX('Inputs_Metric 31'!$U$6:$U$141,MATCH($J1395,'Inputs_Metric 31'!$S$6:$S$141,0))))</f>
        <v>No Data</v>
      </c>
      <c r="O1395" s="102" t="e">
        <f>IF(N1395="No Mapped Crop","",'Inputs_Metric 31'!$H$43*INDEX('Inputs_Metric 31'!$D$6:$D$109,MATCH(CONCATENATE(N1395,H1395),'Inputs_Metric 31'!$E$6:$E$109,0)))</f>
        <v>#N/A</v>
      </c>
      <c r="P1395" s="175" t="e">
        <f>IF(M1395="No Mapped Crop","",INDEX('Inputs_Metric 31'!$M$7:$O$26,MATCH(M1395,'Inputs_Metric 31'!$G$7:$G$26,0),MATCH('Inputs_Metric 31'!$H$44,'Inputs_Metric 31'!$M$6:$O$6,0)))</f>
        <v>#N/A</v>
      </c>
      <c r="Q1395" s="184" t="e">
        <f t="shared" si="70"/>
        <v>#N/A</v>
      </c>
      <c r="R1395" s="184" t="e">
        <f t="shared" si="71"/>
        <v>#N/A</v>
      </c>
    </row>
    <row r="1396" spans="3:18" x14ac:dyDescent="0.25">
      <c r="C1396">
        <f t="shared" si="69"/>
        <v>10</v>
      </c>
      <c r="D1396">
        <f>COUNTIF($F$4:F1396,F1396)</f>
        <v>1211</v>
      </c>
      <c r="E1396" s="40">
        <f>'Agricultural Data'!C1396</f>
        <v>0</v>
      </c>
      <c r="F1396" s="40">
        <f>'Agricultural Data'!D1396</f>
        <v>0</v>
      </c>
      <c r="G1396" s="40">
        <f>'Agricultural Data'!E1396</f>
        <v>0</v>
      </c>
      <c r="H1396" s="38">
        <f>'Agricultural Data'!F1396</f>
        <v>0</v>
      </c>
      <c r="I1396" s="38">
        <f>'Agricultural Data'!G1396</f>
        <v>0</v>
      </c>
      <c r="J1396" s="38">
        <f>'Agricultural Data'!H1396</f>
        <v>0</v>
      </c>
      <c r="K1396" s="118">
        <f>'Agricultural Data'!I1396</f>
        <v>0</v>
      </c>
      <c r="L1396" s="121">
        <f>'Agricultural Data'!J1396</f>
        <v>0</v>
      </c>
      <c r="M1396" s="120" t="str">
        <f>IF(J1396=0,"No Data",
IF(     OR(   INDEX('Inputs_Metric 31'!$T$6:$T$141,  MATCH($J1396,'Inputs_Metric 31'!$S$6:$S$141,0))  =  "",     INDEX('Inputs_Metric 31'!$T$6:$T$141,MATCH($J1396,'Inputs_Metric 31'!$S$6:$S$141,0))="CDL_Rev"),                 "No Mapped Crop",                  INDEX('Inputs_Metric 31'!$T$6:$T$141,MATCH($J1396,'Inputs_Metric 31'!$S$6:$S$141,0)   )   )
       )</f>
        <v>No Data</v>
      </c>
      <c r="N1396" s="120" t="str">
        <f>IF(J1396=0,"No Data",
IF(   OR(     INDEX('Inputs_Metric 31'!$U$6:$U$141,MATCH($J1396,'Inputs_Metric 31'!$S$6:$S$141,0))="",     INDEX('Inputs_Metric 31'!$U$6:$U$141,MATCH($J1396,'Inputs_Metric 31'!$S$6:$S$141,0))="CDL_Rev"  ),     "No Mapped Crop",INDEX('Inputs_Metric 31'!$U$6:$U$141,MATCH($J1396,'Inputs_Metric 31'!$S$6:$S$141,0))))</f>
        <v>No Data</v>
      </c>
      <c r="O1396" s="102" t="e">
        <f>IF(N1396="No Mapped Crop","",'Inputs_Metric 31'!$H$43*INDEX('Inputs_Metric 31'!$D$6:$D$109,MATCH(CONCATENATE(N1396,H1396),'Inputs_Metric 31'!$E$6:$E$109,0)))</f>
        <v>#N/A</v>
      </c>
      <c r="P1396" s="175" t="e">
        <f>IF(M1396="No Mapped Crop","",INDEX('Inputs_Metric 31'!$M$7:$O$26,MATCH(M1396,'Inputs_Metric 31'!$G$7:$G$26,0),MATCH('Inputs_Metric 31'!$H$44,'Inputs_Metric 31'!$M$6:$O$6,0)))</f>
        <v>#N/A</v>
      </c>
      <c r="Q1396" s="184" t="e">
        <f t="shared" si="70"/>
        <v>#N/A</v>
      </c>
      <c r="R1396" s="184" t="e">
        <f t="shared" si="71"/>
        <v>#N/A</v>
      </c>
    </row>
    <row r="1397" spans="3:18" x14ac:dyDescent="0.25">
      <c r="C1397">
        <f t="shared" si="69"/>
        <v>10</v>
      </c>
      <c r="D1397">
        <f>COUNTIF($F$4:F1397,F1397)</f>
        <v>1212</v>
      </c>
      <c r="E1397" s="40">
        <f>'Agricultural Data'!C1397</f>
        <v>0</v>
      </c>
      <c r="F1397" s="40">
        <f>'Agricultural Data'!D1397</f>
        <v>0</v>
      </c>
      <c r="G1397" s="40">
        <f>'Agricultural Data'!E1397</f>
        <v>0</v>
      </c>
      <c r="H1397" s="38">
        <f>'Agricultural Data'!F1397</f>
        <v>0</v>
      </c>
      <c r="I1397" s="38">
        <f>'Agricultural Data'!G1397</f>
        <v>0</v>
      </c>
      <c r="J1397" s="38">
        <f>'Agricultural Data'!H1397</f>
        <v>0</v>
      </c>
      <c r="K1397" s="118">
        <f>'Agricultural Data'!I1397</f>
        <v>0</v>
      </c>
      <c r="L1397" s="121">
        <f>'Agricultural Data'!J1397</f>
        <v>0</v>
      </c>
      <c r="M1397" s="120" t="str">
        <f>IF(J1397=0,"No Data",
IF(     OR(   INDEX('Inputs_Metric 31'!$T$6:$T$141,  MATCH($J1397,'Inputs_Metric 31'!$S$6:$S$141,0))  =  "",     INDEX('Inputs_Metric 31'!$T$6:$T$141,MATCH($J1397,'Inputs_Metric 31'!$S$6:$S$141,0))="CDL_Rev"),                 "No Mapped Crop",                  INDEX('Inputs_Metric 31'!$T$6:$T$141,MATCH($J1397,'Inputs_Metric 31'!$S$6:$S$141,0)   )   )
       )</f>
        <v>No Data</v>
      </c>
      <c r="N1397" s="120" t="str">
        <f>IF(J1397=0,"No Data",
IF(   OR(     INDEX('Inputs_Metric 31'!$U$6:$U$141,MATCH($J1397,'Inputs_Metric 31'!$S$6:$S$141,0))="",     INDEX('Inputs_Metric 31'!$U$6:$U$141,MATCH($J1397,'Inputs_Metric 31'!$S$6:$S$141,0))="CDL_Rev"  ),     "No Mapped Crop",INDEX('Inputs_Metric 31'!$U$6:$U$141,MATCH($J1397,'Inputs_Metric 31'!$S$6:$S$141,0))))</f>
        <v>No Data</v>
      </c>
      <c r="O1397" s="102" t="e">
        <f>IF(N1397="No Mapped Crop","",'Inputs_Metric 31'!$H$43*INDEX('Inputs_Metric 31'!$D$6:$D$109,MATCH(CONCATENATE(N1397,H1397),'Inputs_Metric 31'!$E$6:$E$109,0)))</f>
        <v>#N/A</v>
      </c>
      <c r="P1397" s="175" t="e">
        <f>IF(M1397="No Mapped Crop","",INDEX('Inputs_Metric 31'!$M$7:$O$26,MATCH(M1397,'Inputs_Metric 31'!$G$7:$G$26,0),MATCH('Inputs_Metric 31'!$H$44,'Inputs_Metric 31'!$M$6:$O$6,0)))</f>
        <v>#N/A</v>
      </c>
      <c r="Q1397" s="184" t="e">
        <f t="shared" si="70"/>
        <v>#N/A</v>
      </c>
      <c r="R1397" s="184" t="e">
        <f t="shared" si="71"/>
        <v>#N/A</v>
      </c>
    </row>
    <row r="1398" spans="3:18" x14ac:dyDescent="0.25">
      <c r="C1398">
        <f t="shared" si="69"/>
        <v>10</v>
      </c>
      <c r="D1398">
        <f>COUNTIF($F$4:F1398,F1398)</f>
        <v>1213</v>
      </c>
      <c r="E1398" s="40">
        <f>'Agricultural Data'!C1398</f>
        <v>0</v>
      </c>
      <c r="F1398" s="40">
        <f>'Agricultural Data'!D1398</f>
        <v>0</v>
      </c>
      <c r="G1398" s="40">
        <f>'Agricultural Data'!E1398</f>
        <v>0</v>
      </c>
      <c r="H1398" s="38">
        <f>'Agricultural Data'!F1398</f>
        <v>0</v>
      </c>
      <c r="I1398" s="38">
        <f>'Agricultural Data'!G1398</f>
        <v>0</v>
      </c>
      <c r="J1398" s="38">
        <f>'Agricultural Data'!H1398</f>
        <v>0</v>
      </c>
      <c r="K1398" s="118">
        <f>'Agricultural Data'!I1398</f>
        <v>0</v>
      </c>
      <c r="L1398" s="121">
        <f>'Agricultural Data'!J1398</f>
        <v>0</v>
      </c>
      <c r="M1398" s="120" t="str">
        <f>IF(J1398=0,"No Data",
IF(     OR(   INDEX('Inputs_Metric 31'!$T$6:$T$141,  MATCH($J1398,'Inputs_Metric 31'!$S$6:$S$141,0))  =  "",     INDEX('Inputs_Metric 31'!$T$6:$T$141,MATCH($J1398,'Inputs_Metric 31'!$S$6:$S$141,0))="CDL_Rev"),                 "No Mapped Crop",                  INDEX('Inputs_Metric 31'!$T$6:$T$141,MATCH($J1398,'Inputs_Metric 31'!$S$6:$S$141,0)   )   )
       )</f>
        <v>No Data</v>
      </c>
      <c r="N1398" s="120" t="str">
        <f>IF(J1398=0,"No Data",
IF(   OR(     INDEX('Inputs_Metric 31'!$U$6:$U$141,MATCH($J1398,'Inputs_Metric 31'!$S$6:$S$141,0))="",     INDEX('Inputs_Metric 31'!$U$6:$U$141,MATCH($J1398,'Inputs_Metric 31'!$S$6:$S$141,0))="CDL_Rev"  ),     "No Mapped Crop",INDEX('Inputs_Metric 31'!$U$6:$U$141,MATCH($J1398,'Inputs_Metric 31'!$S$6:$S$141,0))))</f>
        <v>No Data</v>
      </c>
      <c r="O1398" s="102" t="e">
        <f>IF(N1398="No Mapped Crop","",'Inputs_Metric 31'!$H$43*INDEX('Inputs_Metric 31'!$D$6:$D$109,MATCH(CONCATENATE(N1398,H1398),'Inputs_Metric 31'!$E$6:$E$109,0)))</f>
        <v>#N/A</v>
      </c>
      <c r="P1398" s="175" t="e">
        <f>IF(M1398="No Mapped Crop","",INDEX('Inputs_Metric 31'!$M$7:$O$26,MATCH(M1398,'Inputs_Metric 31'!$G$7:$G$26,0),MATCH('Inputs_Metric 31'!$H$44,'Inputs_Metric 31'!$M$6:$O$6,0)))</f>
        <v>#N/A</v>
      </c>
      <c r="Q1398" s="184" t="e">
        <f t="shared" si="70"/>
        <v>#N/A</v>
      </c>
      <c r="R1398" s="184" t="e">
        <f t="shared" si="71"/>
        <v>#N/A</v>
      </c>
    </row>
    <row r="1399" spans="3:18" x14ac:dyDescent="0.25">
      <c r="C1399">
        <f t="shared" si="69"/>
        <v>10</v>
      </c>
      <c r="D1399">
        <f>COUNTIF($F$4:F1399,F1399)</f>
        <v>1214</v>
      </c>
      <c r="E1399" s="40">
        <f>'Agricultural Data'!C1399</f>
        <v>0</v>
      </c>
      <c r="F1399" s="40">
        <f>'Agricultural Data'!D1399</f>
        <v>0</v>
      </c>
      <c r="G1399" s="40">
        <f>'Agricultural Data'!E1399</f>
        <v>0</v>
      </c>
      <c r="H1399" s="38">
        <f>'Agricultural Data'!F1399</f>
        <v>0</v>
      </c>
      <c r="I1399" s="38">
        <f>'Agricultural Data'!G1399</f>
        <v>0</v>
      </c>
      <c r="J1399" s="38">
        <f>'Agricultural Data'!H1399</f>
        <v>0</v>
      </c>
      <c r="K1399" s="118">
        <f>'Agricultural Data'!I1399</f>
        <v>0</v>
      </c>
      <c r="L1399" s="121">
        <f>'Agricultural Data'!J1399</f>
        <v>0</v>
      </c>
      <c r="M1399" s="120" t="str">
        <f>IF(J1399=0,"No Data",
IF(     OR(   INDEX('Inputs_Metric 31'!$T$6:$T$141,  MATCH($J1399,'Inputs_Metric 31'!$S$6:$S$141,0))  =  "",     INDEX('Inputs_Metric 31'!$T$6:$T$141,MATCH($J1399,'Inputs_Metric 31'!$S$6:$S$141,0))="CDL_Rev"),                 "No Mapped Crop",                  INDEX('Inputs_Metric 31'!$T$6:$T$141,MATCH($J1399,'Inputs_Metric 31'!$S$6:$S$141,0)   )   )
       )</f>
        <v>No Data</v>
      </c>
      <c r="N1399" s="120" t="str">
        <f>IF(J1399=0,"No Data",
IF(   OR(     INDEX('Inputs_Metric 31'!$U$6:$U$141,MATCH($J1399,'Inputs_Metric 31'!$S$6:$S$141,0))="",     INDEX('Inputs_Metric 31'!$U$6:$U$141,MATCH($J1399,'Inputs_Metric 31'!$S$6:$S$141,0))="CDL_Rev"  ),     "No Mapped Crop",INDEX('Inputs_Metric 31'!$U$6:$U$141,MATCH($J1399,'Inputs_Metric 31'!$S$6:$S$141,0))))</f>
        <v>No Data</v>
      </c>
      <c r="O1399" s="102" t="e">
        <f>IF(N1399="No Mapped Crop","",'Inputs_Metric 31'!$H$43*INDEX('Inputs_Metric 31'!$D$6:$D$109,MATCH(CONCATENATE(N1399,H1399),'Inputs_Metric 31'!$E$6:$E$109,0)))</f>
        <v>#N/A</v>
      </c>
      <c r="P1399" s="175" t="e">
        <f>IF(M1399="No Mapped Crop","",INDEX('Inputs_Metric 31'!$M$7:$O$26,MATCH(M1399,'Inputs_Metric 31'!$G$7:$G$26,0),MATCH('Inputs_Metric 31'!$H$44,'Inputs_Metric 31'!$M$6:$O$6,0)))</f>
        <v>#N/A</v>
      </c>
      <c r="Q1399" s="184" t="e">
        <f t="shared" si="70"/>
        <v>#N/A</v>
      </c>
      <c r="R1399" s="184" t="e">
        <f t="shared" si="71"/>
        <v>#N/A</v>
      </c>
    </row>
    <row r="1400" spans="3:18" x14ac:dyDescent="0.25">
      <c r="C1400">
        <f t="shared" si="69"/>
        <v>10</v>
      </c>
      <c r="D1400">
        <f>COUNTIF($F$4:F1400,F1400)</f>
        <v>1215</v>
      </c>
      <c r="E1400" s="40">
        <f>'Agricultural Data'!C1400</f>
        <v>0</v>
      </c>
      <c r="F1400" s="40">
        <f>'Agricultural Data'!D1400</f>
        <v>0</v>
      </c>
      <c r="G1400" s="40">
        <f>'Agricultural Data'!E1400</f>
        <v>0</v>
      </c>
      <c r="H1400" s="38">
        <f>'Agricultural Data'!F1400</f>
        <v>0</v>
      </c>
      <c r="I1400" s="38">
        <f>'Agricultural Data'!G1400</f>
        <v>0</v>
      </c>
      <c r="J1400" s="38">
        <f>'Agricultural Data'!H1400</f>
        <v>0</v>
      </c>
      <c r="K1400" s="118">
        <f>'Agricultural Data'!I1400</f>
        <v>0</v>
      </c>
      <c r="L1400" s="121">
        <f>'Agricultural Data'!J1400</f>
        <v>0</v>
      </c>
      <c r="M1400" s="120" t="str">
        <f>IF(J1400=0,"No Data",
IF(     OR(   INDEX('Inputs_Metric 31'!$T$6:$T$141,  MATCH($J1400,'Inputs_Metric 31'!$S$6:$S$141,0))  =  "",     INDEX('Inputs_Metric 31'!$T$6:$T$141,MATCH($J1400,'Inputs_Metric 31'!$S$6:$S$141,0))="CDL_Rev"),                 "No Mapped Crop",                  INDEX('Inputs_Metric 31'!$T$6:$T$141,MATCH($J1400,'Inputs_Metric 31'!$S$6:$S$141,0)   )   )
       )</f>
        <v>No Data</v>
      </c>
      <c r="N1400" s="120" t="str">
        <f>IF(J1400=0,"No Data",
IF(   OR(     INDEX('Inputs_Metric 31'!$U$6:$U$141,MATCH($J1400,'Inputs_Metric 31'!$S$6:$S$141,0))="",     INDEX('Inputs_Metric 31'!$U$6:$U$141,MATCH($J1400,'Inputs_Metric 31'!$S$6:$S$141,0))="CDL_Rev"  ),     "No Mapped Crop",INDEX('Inputs_Metric 31'!$U$6:$U$141,MATCH($J1400,'Inputs_Metric 31'!$S$6:$S$141,0))))</f>
        <v>No Data</v>
      </c>
      <c r="O1400" s="102" t="e">
        <f>IF(N1400="No Mapped Crop","",'Inputs_Metric 31'!$H$43*INDEX('Inputs_Metric 31'!$D$6:$D$109,MATCH(CONCATENATE(N1400,H1400),'Inputs_Metric 31'!$E$6:$E$109,0)))</f>
        <v>#N/A</v>
      </c>
      <c r="P1400" s="175" t="e">
        <f>IF(M1400="No Mapped Crop","",INDEX('Inputs_Metric 31'!$M$7:$O$26,MATCH(M1400,'Inputs_Metric 31'!$G$7:$G$26,0),MATCH('Inputs_Metric 31'!$H$44,'Inputs_Metric 31'!$M$6:$O$6,0)))</f>
        <v>#N/A</v>
      </c>
      <c r="Q1400" s="184" t="e">
        <f t="shared" si="70"/>
        <v>#N/A</v>
      </c>
      <c r="R1400" s="184" t="e">
        <f t="shared" si="71"/>
        <v>#N/A</v>
      </c>
    </row>
    <row r="1401" spans="3:18" x14ac:dyDescent="0.25">
      <c r="C1401">
        <f t="shared" ref="C1401:C1464" si="72">IF(D1401=1,C1400+1,C1400)</f>
        <v>10</v>
      </c>
      <c r="D1401">
        <f>COUNTIF($F$4:F1401,F1401)</f>
        <v>1216</v>
      </c>
      <c r="E1401" s="40">
        <f>'Agricultural Data'!C1401</f>
        <v>0</v>
      </c>
      <c r="F1401" s="40">
        <f>'Agricultural Data'!D1401</f>
        <v>0</v>
      </c>
      <c r="G1401" s="40">
        <f>'Agricultural Data'!E1401</f>
        <v>0</v>
      </c>
      <c r="H1401" s="38">
        <f>'Agricultural Data'!F1401</f>
        <v>0</v>
      </c>
      <c r="I1401" s="38">
        <f>'Agricultural Data'!G1401</f>
        <v>0</v>
      </c>
      <c r="J1401" s="38">
        <f>'Agricultural Data'!H1401</f>
        <v>0</v>
      </c>
      <c r="K1401" s="118">
        <f>'Agricultural Data'!I1401</f>
        <v>0</v>
      </c>
      <c r="L1401" s="121">
        <f>'Agricultural Data'!J1401</f>
        <v>0</v>
      </c>
      <c r="M1401" s="120" t="str">
        <f>IF(J1401=0,"No Data",
IF(     OR(   INDEX('Inputs_Metric 31'!$T$6:$T$141,  MATCH($J1401,'Inputs_Metric 31'!$S$6:$S$141,0))  =  "",     INDEX('Inputs_Metric 31'!$T$6:$T$141,MATCH($J1401,'Inputs_Metric 31'!$S$6:$S$141,0))="CDL_Rev"),                 "No Mapped Crop",                  INDEX('Inputs_Metric 31'!$T$6:$T$141,MATCH($J1401,'Inputs_Metric 31'!$S$6:$S$141,0)   )   )
       )</f>
        <v>No Data</v>
      </c>
      <c r="N1401" s="120" t="str">
        <f>IF(J1401=0,"No Data",
IF(   OR(     INDEX('Inputs_Metric 31'!$U$6:$U$141,MATCH($J1401,'Inputs_Metric 31'!$S$6:$S$141,0))="",     INDEX('Inputs_Metric 31'!$U$6:$U$141,MATCH($J1401,'Inputs_Metric 31'!$S$6:$S$141,0))="CDL_Rev"  ),     "No Mapped Crop",INDEX('Inputs_Metric 31'!$U$6:$U$141,MATCH($J1401,'Inputs_Metric 31'!$S$6:$S$141,0))))</f>
        <v>No Data</v>
      </c>
      <c r="O1401" s="102" t="e">
        <f>IF(N1401="No Mapped Crop","",'Inputs_Metric 31'!$H$43*INDEX('Inputs_Metric 31'!$D$6:$D$109,MATCH(CONCATENATE(N1401,H1401),'Inputs_Metric 31'!$E$6:$E$109,0)))</f>
        <v>#N/A</v>
      </c>
      <c r="P1401" s="175" t="e">
        <f>IF(M1401="No Mapped Crop","",INDEX('Inputs_Metric 31'!$M$7:$O$26,MATCH(M1401,'Inputs_Metric 31'!$G$7:$G$26,0),MATCH('Inputs_Metric 31'!$H$44,'Inputs_Metric 31'!$M$6:$O$6,0)))</f>
        <v>#N/A</v>
      </c>
      <c r="Q1401" s="184" t="e">
        <f t="shared" ref="Q1401:Q1464" si="73">IF(OR(O1401="",P1401=""),"",(K1401*$O1401*$P1401))</f>
        <v>#N/A</v>
      </c>
      <c r="R1401" s="184" t="e">
        <f t="shared" ref="R1401:R1464" si="74">IF(OR($O1401="",$P1401=""),"",(L1401*$O1401*$P1401))</f>
        <v>#N/A</v>
      </c>
    </row>
    <row r="1402" spans="3:18" x14ac:dyDescent="0.25">
      <c r="C1402">
        <f t="shared" si="72"/>
        <v>10</v>
      </c>
      <c r="D1402">
        <f>COUNTIF($F$4:F1402,F1402)</f>
        <v>1217</v>
      </c>
      <c r="E1402" s="40">
        <f>'Agricultural Data'!C1402</f>
        <v>0</v>
      </c>
      <c r="F1402" s="40">
        <f>'Agricultural Data'!D1402</f>
        <v>0</v>
      </c>
      <c r="G1402" s="40">
        <f>'Agricultural Data'!E1402</f>
        <v>0</v>
      </c>
      <c r="H1402" s="38">
        <f>'Agricultural Data'!F1402</f>
        <v>0</v>
      </c>
      <c r="I1402" s="38">
        <f>'Agricultural Data'!G1402</f>
        <v>0</v>
      </c>
      <c r="J1402" s="38">
        <f>'Agricultural Data'!H1402</f>
        <v>0</v>
      </c>
      <c r="K1402" s="118">
        <f>'Agricultural Data'!I1402</f>
        <v>0</v>
      </c>
      <c r="L1402" s="121">
        <f>'Agricultural Data'!J1402</f>
        <v>0</v>
      </c>
      <c r="M1402" s="120" t="str">
        <f>IF(J1402=0,"No Data",
IF(     OR(   INDEX('Inputs_Metric 31'!$T$6:$T$141,  MATCH($J1402,'Inputs_Metric 31'!$S$6:$S$141,0))  =  "",     INDEX('Inputs_Metric 31'!$T$6:$T$141,MATCH($J1402,'Inputs_Metric 31'!$S$6:$S$141,0))="CDL_Rev"),                 "No Mapped Crop",                  INDEX('Inputs_Metric 31'!$T$6:$T$141,MATCH($J1402,'Inputs_Metric 31'!$S$6:$S$141,0)   )   )
       )</f>
        <v>No Data</v>
      </c>
      <c r="N1402" s="120" t="str">
        <f>IF(J1402=0,"No Data",
IF(   OR(     INDEX('Inputs_Metric 31'!$U$6:$U$141,MATCH($J1402,'Inputs_Metric 31'!$S$6:$S$141,0))="",     INDEX('Inputs_Metric 31'!$U$6:$U$141,MATCH($J1402,'Inputs_Metric 31'!$S$6:$S$141,0))="CDL_Rev"  ),     "No Mapped Crop",INDEX('Inputs_Metric 31'!$U$6:$U$141,MATCH($J1402,'Inputs_Metric 31'!$S$6:$S$141,0))))</f>
        <v>No Data</v>
      </c>
      <c r="O1402" s="102" t="e">
        <f>IF(N1402="No Mapped Crop","",'Inputs_Metric 31'!$H$43*INDEX('Inputs_Metric 31'!$D$6:$D$109,MATCH(CONCATENATE(N1402,H1402),'Inputs_Metric 31'!$E$6:$E$109,0)))</f>
        <v>#N/A</v>
      </c>
      <c r="P1402" s="175" t="e">
        <f>IF(M1402="No Mapped Crop","",INDEX('Inputs_Metric 31'!$M$7:$O$26,MATCH(M1402,'Inputs_Metric 31'!$G$7:$G$26,0),MATCH('Inputs_Metric 31'!$H$44,'Inputs_Metric 31'!$M$6:$O$6,0)))</f>
        <v>#N/A</v>
      </c>
      <c r="Q1402" s="184" t="e">
        <f t="shared" si="73"/>
        <v>#N/A</v>
      </c>
      <c r="R1402" s="184" t="e">
        <f t="shared" si="74"/>
        <v>#N/A</v>
      </c>
    </row>
    <row r="1403" spans="3:18" x14ac:dyDescent="0.25">
      <c r="C1403">
        <f t="shared" si="72"/>
        <v>10</v>
      </c>
      <c r="D1403">
        <f>COUNTIF($F$4:F1403,F1403)</f>
        <v>1218</v>
      </c>
      <c r="E1403" s="40">
        <f>'Agricultural Data'!C1403</f>
        <v>0</v>
      </c>
      <c r="F1403" s="40">
        <f>'Agricultural Data'!D1403</f>
        <v>0</v>
      </c>
      <c r="G1403" s="40">
        <f>'Agricultural Data'!E1403</f>
        <v>0</v>
      </c>
      <c r="H1403" s="38">
        <f>'Agricultural Data'!F1403</f>
        <v>0</v>
      </c>
      <c r="I1403" s="38">
        <f>'Agricultural Data'!G1403</f>
        <v>0</v>
      </c>
      <c r="J1403" s="38">
        <f>'Agricultural Data'!H1403</f>
        <v>0</v>
      </c>
      <c r="K1403" s="118">
        <f>'Agricultural Data'!I1403</f>
        <v>0</v>
      </c>
      <c r="L1403" s="121">
        <f>'Agricultural Data'!J1403</f>
        <v>0</v>
      </c>
      <c r="M1403" s="120" t="str">
        <f>IF(J1403=0,"No Data",
IF(     OR(   INDEX('Inputs_Metric 31'!$T$6:$T$141,  MATCH($J1403,'Inputs_Metric 31'!$S$6:$S$141,0))  =  "",     INDEX('Inputs_Metric 31'!$T$6:$T$141,MATCH($J1403,'Inputs_Metric 31'!$S$6:$S$141,0))="CDL_Rev"),                 "No Mapped Crop",                  INDEX('Inputs_Metric 31'!$T$6:$T$141,MATCH($J1403,'Inputs_Metric 31'!$S$6:$S$141,0)   )   )
       )</f>
        <v>No Data</v>
      </c>
      <c r="N1403" s="120" t="str">
        <f>IF(J1403=0,"No Data",
IF(   OR(     INDEX('Inputs_Metric 31'!$U$6:$U$141,MATCH($J1403,'Inputs_Metric 31'!$S$6:$S$141,0))="",     INDEX('Inputs_Metric 31'!$U$6:$U$141,MATCH($J1403,'Inputs_Metric 31'!$S$6:$S$141,0))="CDL_Rev"  ),     "No Mapped Crop",INDEX('Inputs_Metric 31'!$U$6:$U$141,MATCH($J1403,'Inputs_Metric 31'!$S$6:$S$141,0))))</f>
        <v>No Data</v>
      </c>
      <c r="O1403" s="102" t="e">
        <f>IF(N1403="No Mapped Crop","",'Inputs_Metric 31'!$H$43*INDEX('Inputs_Metric 31'!$D$6:$D$109,MATCH(CONCATENATE(N1403,H1403),'Inputs_Metric 31'!$E$6:$E$109,0)))</f>
        <v>#N/A</v>
      </c>
      <c r="P1403" s="175" t="e">
        <f>IF(M1403="No Mapped Crop","",INDEX('Inputs_Metric 31'!$M$7:$O$26,MATCH(M1403,'Inputs_Metric 31'!$G$7:$G$26,0),MATCH('Inputs_Metric 31'!$H$44,'Inputs_Metric 31'!$M$6:$O$6,0)))</f>
        <v>#N/A</v>
      </c>
      <c r="Q1403" s="184" t="e">
        <f t="shared" si="73"/>
        <v>#N/A</v>
      </c>
      <c r="R1403" s="184" t="e">
        <f t="shared" si="74"/>
        <v>#N/A</v>
      </c>
    </row>
    <row r="1404" spans="3:18" x14ac:dyDescent="0.25">
      <c r="C1404">
        <f t="shared" si="72"/>
        <v>10</v>
      </c>
      <c r="D1404">
        <f>COUNTIF($F$4:F1404,F1404)</f>
        <v>1219</v>
      </c>
      <c r="E1404" s="40">
        <f>'Agricultural Data'!C1404</f>
        <v>0</v>
      </c>
      <c r="F1404" s="40">
        <f>'Agricultural Data'!D1404</f>
        <v>0</v>
      </c>
      <c r="G1404" s="40">
        <f>'Agricultural Data'!E1404</f>
        <v>0</v>
      </c>
      <c r="H1404" s="38">
        <f>'Agricultural Data'!F1404</f>
        <v>0</v>
      </c>
      <c r="I1404" s="38">
        <f>'Agricultural Data'!G1404</f>
        <v>0</v>
      </c>
      <c r="J1404" s="38">
        <f>'Agricultural Data'!H1404</f>
        <v>0</v>
      </c>
      <c r="K1404" s="118">
        <f>'Agricultural Data'!I1404</f>
        <v>0</v>
      </c>
      <c r="L1404" s="121">
        <f>'Agricultural Data'!J1404</f>
        <v>0</v>
      </c>
      <c r="M1404" s="120" t="str">
        <f>IF(J1404=0,"No Data",
IF(     OR(   INDEX('Inputs_Metric 31'!$T$6:$T$141,  MATCH($J1404,'Inputs_Metric 31'!$S$6:$S$141,0))  =  "",     INDEX('Inputs_Metric 31'!$T$6:$T$141,MATCH($J1404,'Inputs_Metric 31'!$S$6:$S$141,0))="CDL_Rev"),                 "No Mapped Crop",                  INDEX('Inputs_Metric 31'!$T$6:$T$141,MATCH($J1404,'Inputs_Metric 31'!$S$6:$S$141,0)   )   )
       )</f>
        <v>No Data</v>
      </c>
      <c r="N1404" s="120" t="str">
        <f>IF(J1404=0,"No Data",
IF(   OR(     INDEX('Inputs_Metric 31'!$U$6:$U$141,MATCH($J1404,'Inputs_Metric 31'!$S$6:$S$141,0))="",     INDEX('Inputs_Metric 31'!$U$6:$U$141,MATCH($J1404,'Inputs_Metric 31'!$S$6:$S$141,0))="CDL_Rev"  ),     "No Mapped Crop",INDEX('Inputs_Metric 31'!$U$6:$U$141,MATCH($J1404,'Inputs_Metric 31'!$S$6:$S$141,0))))</f>
        <v>No Data</v>
      </c>
      <c r="O1404" s="102" t="e">
        <f>IF(N1404="No Mapped Crop","",'Inputs_Metric 31'!$H$43*INDEX('Inputs_Metric 31'!$D$6:$D$109,MATCH(CONCATENATE(N1404,H1404),'Inputs_Metric 31'!$E$6:$E$109,0)))</f>
        <v>#N/A</v>
      </c>
      <c r="P1404" s="175" t="e">
        <f>IF(M1404="No Mapped Crop","",INDEX('Inputs_Metric 31'!$M$7:$O$26,MATCH(M1404,'Inputs_Metric 31'!$G$7:$G$26,0),MATCH('Inputs_Metric 31'!$H$44,'Inputs_Metric 31'!$M$6:$O$6,0)))</f>
        <v>#N/A</v>
      </c>
      <c r="Q1404" s="184" t="e">
        <f t="shared" si="73"/>
        <v>#N/A</v>
      </c>
      <c r="R1404" s="184" t="e">
        <f t="shared" si="74"/>
        <v>#N/A</v>
      </c>
    </row>
    <row r="1405" spans="3:18" x14ac:dyDescent="0.25">
      <c r="C1405">
        <f t="shared" si="72"/>
        <v>10</v>
      </c>
      <c r="D1405">
        <f>COUNTIF($F$4:F1405,F1405)</f>
        <v>1220</v>
      </c>
      <c r="E1405" s="40">
        <f>'Agricultural Data'!C1405</f>
        <v>0</v>
      </c>
      <c r="F1405" s="40">
        <f>'Agricultural Data'!D1405</f>
        <v>0</v>
      </c>
      <c r="G1405" s="40">
        <f>'Agricultural Data'!E1405</f>
        <v>0</v>
      </c>
      <c r="H1405" s="38">
        <f>'Agricultural Data'!F1405</f>
        <v>0</v>
      </c>
      <c r="I1405" s="38">
        <f>'Agricultural Data'!G1405</f>
        <v>0</v>
      </c>
      <c r="J1405" s="38">
        <f>'Agricultural Data'!H1405</f>
        <v>0</v>
      </c>
      <c r="K1405" s="118">
        <f>'Agricultural Data'!I1405</f>
        <v>0</v>
      </c>
      <c r="L1405" s="121">
        <f>'Agricultural Data'!J1405</f>
        <v>0</v>
      </c>
      <c r="M1405" s="120" t="str">
        <f>IF(J1405=0,"No Data",
IF(     OR(   INDEX('Inputs_Metric 31'!$T$6:$T$141,  MATCH($J1405,'Inputs_Metric 31'!$S$6:$S$141,0))  =  "",     INDEX('Inputs_Metric 31'!$T$6:$T$141,MATCH($J1405,'Inputs_Metric 31'!$S$6:$S$141,0))="CDL_Rev"),                 "No Mapped Crop",                  INDEX('Inputs_Metric 31'!$T$6:$T$141,MATCH($J1405,'Inputs_Metric 31'!$S$6:$S$141,0)   )   )
       )</f>
        <v>No Data</v>
      </c>
      <c r="N1405" s="120" t="str">
        <f>IF(J1405=0,"No Data",
IF(   OR(     INDEX('Inputs_Metric 31'!$U$6:$U$141,MATCH($J1405,'Inputs_Metric 31'!$S$6:$S$141,0))="",     INDEX('Inputs_Metric 31'!$U$6:$U$141,MATCH($J1405,'Inputs_Metric 31'!$S$6:$S$141,0))="CDL_Rev"  ),     "No Mapped Crop",INDEX('Inputs_Metric 31'!$U$6:$U$141,MATCH($J1405,'Inputs_Metric 31'!$S$6:$S$141,0))))</f>
        <v>No Data</v>
      </c>
      <c r="O1405" s="102" t="e">
        <f>IF(N1405="No Mapped Crop","",'Inputs_Metric 31'!$H$43*INDEX('Inputs_Metric 31'!$D$6:$D$109,MATCH(CONCATENATE(N1405,H1405),'Inputs_Metric 31'!$E$6:$E$109,0)))</f>
        <v>#N/A</v>
      </c>
      <c r="P1405" s="175" t="e">
        <f>IF(M1405="No Mapped Crop","",INDEX('Inputs_Metric 31'!$M$7:$O$26,MATCH(M1405,'Inputs_Metric 31'!$G$7:$G$26,0),MATCH('Inputs_Metric 31'!$H$44,'Inputs_Metric 31'!$M$6:$O$6,0)))</f>
        <v>#N/A</v>
      </c>
      <c r="Q1405" s="184" t="e">
        <f t="shared" si="73"/>
        <v>#N/A</v>
      </c>
      <c r="R1405" s="184" t="e">
        <f t="shared" si="74"/>
        <v>#N/A</v>
      </c>
    </row>
    <row r="1406" spans="3:18" x14ac:dyDescent="0.25">
      <c r="C1406">
        <f t="shared" si="72"/>
        <v>10</v>
      </c>
      <c r="D1406">
        <f>COUNTIF($F$4:F1406,F1406)</f>
        <v>1221</v>
      </c>
      <c r="E1406" s="40">
        <f>'Agricultural Data'!C1406</f>
        <v>0</v>
      </c>
      <c r="F1406" s="40">
        <f>'Agricultural Data'!D1406</f>
        <v>0</v>
      </c>
      <c r="G1406" s="40">
        <f>'Agricultural Data'!E1406</f>
        <v>0</v>
      </c>
      <c r="H1406" s="38">
        <f>'Agricultural Data'!F1406</f>
        <v>0</v>
      </c>
      <c r="I1406" s="38">
        <f>'Agricultural Data'!G1406</f>
        <v>0</v>
      </c>
      <c r="J1406" s="38">
        <f>'Agricultural Data'!H1406</f>
        <v>0</v>
      </c>
      <c r="K1406" s="118">
        <f>'Agricultural Data'!I1406</f>
        <v>0</v>
      </c>
      <c r="L1406" s="121">
        <f>'Agricultural Data'!J1406</f>
        <v>0</v>
      </c>
      <c r="M1406" s="120" t="str">
        <f>IF(J1406=0,"No Data",
IF(     OR(   INDEX('Inputs_Metric 31'!$T$6:$T$141,  MATCH($J1406,'Inputs_Metric 31'!$S$6:$S$141,0))  =  "",     INDEX('Inputs_Metric 31'!$T$6:$T$141,MATCH($J1406,'Inputs_Metric 31'!$S$6:$S$141,0))="CDL_Rev"),                 "No Mapped Crop",                  INDEX('Inputs_Metric 31'!$T$6:$T$141,MATCH($J1406,'Inputs_Metric 31'!$S$6:$S$141,0)   )   )
       )</f>
        <v>No Data</v>
      </c>
      <c r="N1406" s="120" t="str">
        <f>IF(J1406=0,"No Data",
IF(   OR(     INDEX('Inputs_Metric 31'!$U$6:$U$141,MATCH($J1406,'Inputs_Metric 31'!$S$6:$S$141,0))="",     INDEX('Inputs_Metric 31'!$U$6:$U$141,MATCH($J1406,'Inputs_Metric 31'!$S$6:$S$141,0))="CDL_Rev"  ),     "No Mapped Crop",INDEX('Inputs_Metric 31'!$U$6:$U$141,MATCH($J1406,'Inputs_Metric 31'!$S$6:$S$141,0))))</f>
        <v>No Data</v>
      </c>
      <c r="O1406" s="102" t="e">
        <f>IF(N1406="No Mapped Crop","",'Inputs_Metric 31'!$H$43*INDEX('Inputs_Metric 31'!$D$6:$D$109,MATCH(CONCATENATE(N1406,H1406),'Inputs_Metric 31'!$E$6:$E$109,0)))</f>
        <v>#N/A</v>
      </c>
      <c r="P1406" s="175" t="e">
        <f>IF(M1406="No Mapped Crop","",INDEX('Inputs_Metric 31'!$M$7:$O$26,MATCH(M1406,'Inputs_Metric 31'!$G$7:$G$26,0),MATCH('Inputs_Metric 31'!$H$44,'Inputs_Metric 31'!$M$6:$O$6,0)))</f>
        <v>#N/A</v>
      </c>
      <c r="Q1406" s="184" t="e">
        <f t="shared" si="73"/>
        <v>#N/A</v>
      </c>
      <c r="R1406" s="184" t="e">
        <f t="shared" si="74"/>
        <v>#N/A</v>
      </c>
    </row>
    <row r="1407" spans="3:18" x14ac:dyDescent="0.25">
      <c r="C1407">
        <f t="shared" si="72"/>
        <v>10</v>
      </c>
      <c r="D1407">
        <f>COUNTIF($F$4:F1407,F1407)</f>
        <v>1222</v>
      </c>
      <c r="E1407" s="40">
        <f>'Agricultural Data'!C1407</f>
        <v>0</v>
      </c>
      <c r="F1407" s="40">
        <f>'Agricultural Data'!D1407</f>
        <v>0</v>
      </c>
      <c r="G1407" s="40">
        <f>'Agricultural Data'!E1407</f>
        <v>0</v>
      </c>
      <c r="H1407" s="38">
        <f>'Agricultural Data'!F1407</f>
        <v>0</v>
      </c>
      <c r="I1407" s="38">
        <f>'Agricultural Data'!G1407</f>
        <v>0</v>
      </c>
      <c r="J1407" s="38">
        <f>'Agricultural Data'!H1407</f>
        <v>0</v>
      </c>
      <c r="K1407" s="118">
        <f>'Agricultural Data'!I1407</f>
        <v>0</v>
      </c>
      <c r="L1407" s="121">
        <f>'Agricultural Data'!J1407</f>
        <v>0</v>
      </c>
      <c r="M1407" s="120" t="str">
        <f>IF(J1407=0,"No Data",
IF(     OR(   INDEX('Inputs_Metric 31'!$T$6:$T$141,  MATCH($J1407,'Inputs_Metric 31'!$S$6:$S$141,0))  =  "",     INDEX('Inputs_Metric 31'!$T$6:$T$141,MATCH($J1407,'Inputs_Metric 31'!$S$6:$S$141,0))="CDL_Rev"),                 "No Mapped Crop",                  INDEX('Inputs_Metric 31'!$T$6:$T$141,MATCH($J1407,'Inputs_Metric 31'!$S$6:$S$141,0)   )   )
       )</f>
        <v>No Data</v>
      </c>
      <c r="N1407" s="120" t="str">
        <f>IF(J1407=0,"No Data",
IF(   OR(     INDEX('Inputs_Metric 31'!$U$6:$U$141,MATCH($J1407,'Inputs_Metric 31'!$S$6:$S$141,0))="",     INDEX('Inputs_Metric 31'!$U$6:$U$141,MATCH($J1407,'Inputs_Metric 31'!$S$6:$S$141,0))="CDL_Rev"  ),     "No Mapped Crop",INDEX('Inputs_Metric 31'!$U$6:$U$141,MATCH($J1407,'Inputs_Metric 31'!$S$6:$S$141,0))))</f>
        <v>No Data</v>
      </c>
      <c r="O1407" s="102" t="e">
        <f>IF(N1407="No Mapped Crop","",'Inputs_Metric 31'!$H$43*INDEX('Inputs_Metric 31'!$D$6:$D$109,MATCH(CONCATENATE(N1407,H1407),'Inputs_Metric 31'!$E$6:$E$109,0)))</f>
        <v>#N/A</v>
      </c>
      <c r="P1407" s="175" t="e">
        <f>IF(M1407="No Mapped Crop","",INDEX('Inputs_Metric 31'!$M$7:$O$26,MATCH(M1407,'Inputs_Metric 31'!$G$7:$G$26,0),MATCH('Inputs_Metric 31'!$H$44,'Inputs_Metric 31'!$M$6:$O$6,0)))</f>
        <v>#N/A</v>
      </c>
      <c r="Q1407" s="184" t="e">
        <f t="shared" si="73"/>
        <v>#N/A</v>
      </c>
      <c r="R1407" s="184" t="e">
        <f t="shared" si="74"/>
        <v>#N/A</v>
      </c>
    </row>
    <row r="1408" spans="3:18" x14ac:dyDescent="0.25">
      <c r="C1408">
        <f t="shared" si="72"/>
        <v>10</v>
      </c>
      <c r="D1408">
        <f>COUNTIF($F$4:F1408,F1408)</f>
        <v>1223</v>
      </c>
      <c r="E1408" s="40">
        <f>'Agricultural Data'!C1408</f>
        <v>0</v>
      </c>
      <c r="F1408" s="40">
        <f>'Agricultural Data'!D1408</f>
        <v>0</v>
      </c>
      <c r="G1408" s="40">
        <f>'Agricultural Data'!E1408</f>
        <v>0</v>
      </c>
      <c r="H1408" s="38">
        <f>'Agricultural Data'!F1408</f>
        <v>0</v>
      </c>
      <c r="I1408" s="38">
        <f>'Agricultural Data'!G1408</f>
        <v>0</v>
      </c>
      <c r="J1408" s="38">
        <f>'Agricultural Data'!H1408</f>
        <v>0</v>
      </c>
      <c r="K1408" s="118">
        <f>'Agricultural Data'!I1408</f>
        <v>0</v>
      </c>
      <c r="L1408" s="121">
        <f>'Agricultural Data'!J1408</f>
        <v>0</v>
      </c>
      <c r="M1408" s="120" t="str">
        <f>IF(J1408=0,"No Data",
IF(     OR(   INDEX('Inputs_Metric 31'!$T$6:$T$141,  MATCH($J1408,'Inputs_Metric 31'!$S$6:$S$141,0))  =  "",     INDEX('Inputs_Metric 31'!$T$6:$T$141,MATCH($J1408,'Inputs_Metric 31'!$S$6:$S$141,0))="CDL_Rev"),                 "No Mapped Crop",                  INDEX('Inputs_Metric 31'!$T$6:$T$141,MATCH($J1408,'Inputs_Metric 31'!$S$6:$S$141,0)   )   )
       )</f>
        <v>No Data</v>
      </c>
      <c r="N1408" s="120" t="str">
        <f>IF(J1408=0,"No Data",
IF(   OR(     INDEX('Inputs_Metric 31'!$U$6:$U$141,MATCH($J1408,'Inputs_Metric 31'!$S$6:$S$141,0))="",     INDEX('Inputs_Metric 31'!$U$6:$U$141,MATCH($J1408,'Inputs_Metric 31'!$S$6:$S$141,0))="CDL_Rev"  ),     "No Mapped Crop",INDEX('Inputs_Metric 31'!$U$6:$U$141,MATCH($J1408,'Inputs_Metric 31'!$S$6:$S$141,0))))</f>
        <v>No Data</v>
      </c>
      <c r="O1408" s="102" t="e">
        <f>IF(N1408="No Mapped Crop","",'Inputs_Metric 31'!$H$43*INDEX('Inputs_Metric 31'!$D$6:$D$109,MATCH(CONCATENATE(N1408,H1408),'Inputs_Metric 31'!$E$6:$E$109,0)))</f>
        <v>#N/A</v>
      </c>
      <c r="P1408" s="175" t="e">
        <f>IF(M1408="No Mapped Crop","",INDEX('Inputs_Metric 31'!$M$7:$O$26,MATCH(M1408,'Inputs_Metric 31'!$G$7:$G$26,0),MATCH('Inputs_Metric 31'!$H$44,'Inputs_Metric 31'!$M$6:$O$6,0)))</f>
        <v>#N/A</v>
      </c>
      <c r="Q1408" s="184" t="e">
        <f t="shared" si="73"/>
        <v>#N/A</v>
      </c>
      <c r="R1408" s="184" t="e">
        <f t="shared" si="74"/>
        <v>#N/A</v>
      </c>
    </row>
    <row r="1409" spans="3:18" x14ac:dyDescent="0.25">
      <c r="C1409">
        <f t="shared" si="72"/>
        <v>10</v>
      </c>
      <c r="D1409">
        <f>COUNTIF($F$4:F1409,F1409)</f>
        <v>1224</v>
      </c>
      <c r="E1409" s="40">
        <f>'Agricultural Data'!C1409</f>
        <v>0</v>
      </c>
      <c r="F1409" s="40">
        <f>'Agricultural Data'!D1409</f>
        <v>0</v>
      </c>
      <c r="G1409" s="40">
        <f>'Agricultural Data'!E1409</f>
        <v>0</v>
      </c>
      <c r="H1409" s="38">
        <f>'Agricultural Data'!F1409</f>
        <v>0</v>
      </c>
      <c r="I1409" s="38">
        <f>'Agricultural Data'!G1409</f>
        <v>0</v>
      </c>
      <c r="J1409" s="38">
        <f>'Agricultural Data'!H1409</f>
        <v>0</v>
      </c>
      <c r="K1409" s="118">
        <f>'Agricultural Data'!I1409</f>
        <v>0</v>
      </c>
      <c r="L1409" s="121">
        <f>'Agricultural Data'!J1409</f>
        <v>0</v>
      </c>
      <c r="M1409" s="120" t="str">
        <f>IF(J1409=0,"No Data",
IF(     OR(   INDEX('Inputs_Metric 31'!$T$6:$T$141,  MATCH($J1409,'Inputs_Metric 31'!$S$6:$S$141,0))  =  "",     INDEX('Inputs_Metric 31'!$T$6:$T$141,MATCH($J1409,'Inputs_Metric 31'!$S$6:$S$141,0))="CDL_Rev"),                 "No Mapped Crop",                  INDEX('Inputs_Metric 31'!$T$6:$T$141,MATCH($J1409,'Inputs_Metric 31'!$S$6:$S$141,0)   )   )
       )</f>
        <v>No Data</v>
      </c>
      <c r="N1409" s="120" t="str">
        <f>IF(J1409=0,"No Data",
IF(   OR(     INDEX('Inputs_Metric 31'!$U$6:$U$141,MATCH($J1409,'Inputs_Metric 31'!$S$6:$S$141,0))="",     INDEX('Inputs_Metric 31'!$U$6:$U$141,MATCH($J1409,'Inputs_Metric 31'!$S$6:$S$141,0))="CDL_Rev"  ),     "No Mapped Crop",INDEX('Inputs_Metric 31'!$U$6:$U$141,MATCH($J1409,'Inputs_Metric 31'!$S$6:$S$141,0))))</f>
        <v>No Data</v>
      </c>
      <c r="O1409" s="102" t="e">
        <f>IF(N1409="No Mapped Crop","",'Inputs_Metric 31'!$H$43*INDEX('Inputs_Metric 31'!$D$6:$D$109,MATCH(CONCATENATE(N1409,H1409),'Inputs_Metric 31'!$E$6:$E$109,0)))</f>
        <v>#N/A</v>
      </c>
      <c r="P1409" s="175" t="e">
        <f>IF(M1409="No Mapped Crop","",INDEX('Inputs_Metric 31'!$M$7:$O$26,MATCH(M1409,'Inputs_Metric 31'!$G$7:$G$26,0),MATCH('Inputs_Metric 31'!$H$44,'Inputs_Metric 31'!$M$6:$O$6,0)))</f>
        <v>#N/A</v>
      </c>
      <c r="Q1409" s="184" t="e">
        <f t="shared" si="73"/>
        <v>#N/A</v>
      </c>
      <c r="R1409" s="184" t="e">
        <f t="shared" si="74"/>
        <v>#N/A</v>
      </c>
    </row>
    <row r="1410" spans="3:18" x14ac:dyDescent="0.25">
      <c r="C1410">
        <f t="shared" si="72"/>
        <v>10</v>
      </c>
      <c r="D1410">
        <f>COUNTIF($F$4:F1410,F1410)</f>
        <v>1225</v>
      </c>
      <c r="E1410" s="40">
        <f>'Agricultural Data'!C1410</f>
        <v>0</v>
      </c>
      <c r="F1410" s="40">
        <f>'Agricultural Data'!D1410</f>
        <v>0</v>
      </c>
      <c r="G1410" s="40">
        <f>'Agricultural Data'!E1410</f>
        <v>0</v>
      </c>
      <c r="H1410" s="38">
        <f>'Agricultural Data'!F1410</f>
        <v>0</v>
      </c>
      <c r="I1410" s="38">
        <f>'Agricultural Data'!G1410</f>
        <v>0</v>
      </c>
      <c r="J1410" s="38">
        <f>'Agricultural Data'!H1410</f>
        <v>0</v>
      </c>
      <c r="K1410" s="118">
        <f>'Agricultural Data'!I1410</f>
        <v>0</v>
      </c>
      <c r="L1410" s="121">
        <f>'Agricultural Data'!J1410</f>
        <v>0</v>
      </c>
      <c r="M1410" s="120" t="str">
        <f>IF(J1410=0,"No Data",
IF(     OR(   INDEX('Inputs_Metric 31'!$T$6:$T$141,  MATCH($J1410,'Inputs_Metric 31'!$S$6:$S$141,0))  =  "",     INDEX('Inputs_Metric 31'!$T$6:$T$141,MATCH($J1410,'Inputs_Metric 31'!$S$6:$S$141,0))="CDL_Rev"),                 "No Mapped Crop",                  INDEX('Inputs_Metric 31'!$T$6:$T$141,MATCH($J1410,'Inputs_Metric 31'!$S$6:$S$141,0)   )   )
       )</f>
        <v>No Data</v>
      </c>
      <c r="N1410" s="120" t="str">
        <f>IF(J1410=0,"No Data",
IF(   OR(     INDEX('Inputs_Metric 31'!$U$6:$U$141,MATCH($J1410,'Inputs_Metric 31'!$S$6:$S$141,0))="",     INDEX('Inputs_Metric 31'!$U$6:$U$141,MATCH($J1410,'Inputs_Metric 31'!$S$6:$S$141,0))="CDL_Rev"  ),     "No Mapped Crop",INDEX('Inputs_Metric 31'!$U$6:$U$141,MATCH($J1410,'Inputs_Metric 31'!$S$6:$S$141,0))))</f>
        <v>No Data</v>
      </c>
      <c r="O1410" s="102" t="e">
        <f>IF(N1410="No Mapped Crop","",'Inputs_Metric 31'!$H$43*INDEX('Inputs_Metric 31'!$D$6:$D$109,MATCH(CONCATENATE(N1410,H1410),'Inputs_Metric 31'!$E$6:$E$109,0)))</f>
        <v>#N/A</v>
      </c>
      <c r="P1410" s="175" t="e">
        <f>IF(M1410="No Mapped Crop","",INDEX('Inputs_Metric 31'!$M$7:$O$26,MATCH(M1410,'Inputs_Metric 31'!$G$7:$G$26,0),MATCH('Inputs_Metric 31'!$H$44,'Inputs_Metric 31'!$M$6:$O$6,0)))</f>
        <v>#N/A</v>
      </c>
      <c r="Q1410" s="184" t="e">
        <f t="shared" si="73"/>
        <v>#N/A</v>
      </c>
      <c r="R1410" s="184" t="e">
        <f t="shared" si="74"/>
        <v>#N/A</v>
      </c>
    </row>
    <row r="1411" spans="3:18" x14ac:dyDescent="0.25">
      <c r="C1411">
        <f t="shared" si="72"/>
        <v>10</v>
      </c>
      <c r="D1411">
        <f>COUNTIF($F$4:F1411,F1411)</f>
        <v>1226</v>
      </c>
      <c r="E1411" s="40">
        <f>'Agricultural Data'!C1411</f>
        <v>0</v>
      </c>
      <c r="F1411" s="40">
        <f>'Agricultural Data'!D1411</f>
        <v>0</v>
      </c>
      <c r="G1411" s="40">
        <f>'Agricultural Data'!E1411</f>
        <v>0</v>
      </c>
      <c r="H1411" s="38">
        <f>'Agricultural Data'!F1411</f>
        <v>0</v>
      </c>
      <c r="I1411" s="38">
        <f>'Agricultural Data'!G1411</f>
        <v>0</v>
      </c>
      <c r="J1411" s="38">
        <f>'Agricultural Data'!H1411</f>
        <v>0</v>
      </c>
      <c r="K1411" s="118">
        <f>'Agricultural Data'!I1411</f>
        <v>0</v>
      </c>
      <c r="L1411" s="121">
        <f>'Agricultural Data'!J1411</f>
        <v>0</v>
      </c>
      <c r="M1411" s="120" t="str">
        <f>IF(J1411=0,"No Data",
IF(     OR(   INDEX('Inputs_Metric 31'!$T$6:$T$141,  MATCH($J1411,'Inputs_Metric 31'!$S$6:$S$141,0))  =  "",     INDEX('Inputs_Metric 31'!$T$6:$T$141,MATCH($J1411,'Inputs_Metric 31'!$S$6:$S$141,0))="CDL_Rev"),                 "No Mapped Crop",                  INDEX('Inputs_Metric 31'!$T$6:$T$141,MATCH($J1411,'Inputs_Metric 31'!$S$6:$S$141,0)   )   )
       )</f>
        <v>No Data</v>
      </c>
      <c r="N1411" s="120" t="str">
        <f>IF(J1411=0,"No Data",
IF(   OR(     INDEX('Inputs_Metric 31'!$U$6:$U$141,MATCH($J1411,'Inputs_Metric 31'!$S$6:$S$141,0))="",     INDEX('Inputs_Metric 31'!$U$6:$U$141,MATCH($J1411,'Inputs_Metric 31'!$S$6:$S$141,0))="CDL_Rev"  ),     "No Mapped Crop",INDEX('Inputs_Metric 31'!$U$6:$U$141,MATCH($J1411,'Inputs_Metric 31'!$S$6:$S$141,0))))</f>
        <v>No Data</v>
      </c>
      <c r="O1411" s="102" t="e">
        <f>IF(N1411="No Mapped Crop","",'Inputs_Metric 31'!$H$43*INDEX('Inputs_Metric 31'!$D$6:$D$109,MATCH(CONCATENATE(N1411,H1411),'Inputs_Metric 31'!$E$6:$E$109,0)))</f>
        <v>#N/A</v>
      </c>
      <c r="P1411" s="175" t="e">
        <f>IF(M1411="No Mapped Crop","",INDEX('Inputs_Metric 31'!$M$7:$O$26,MATCH(M1411,'Inputs_Metric 31'!$G$7:$G$26,0),MATCH('Inputs_Metric 31'!$H$44,'Inputs_Metric 31'!$M$6:$O$6,0)))</f>
        <v>#N/A</v>
      </c>
      <c r="Q1411" s="184" t="e">
        <f t="shared" si="73"/>
        <v>#N/A</v>
      </c>
      <c r="R1411" s="184" t="e">
        <f t="shared" si="74"/>
        <v>#N/A</v>
      </c>
    </row>
    <row r="1412" spans="3:18" x14ac:dyDescent="0.25">
      <c r="C1412">
        <f t="shared" si="72"/>
        <v>10</v>
      </c>
      <c r="D1412">
        <f>COUNTIF($F$4:F1412,F1412)</f>
        <v>1227</v>
      </c>
      <c r="E1412" s="40">
        <f>'Agricultural Data'!C1412</f>
        <v>0</v>
      </c>
      <c r="F1412" s="40">
        <f>'Agricultural Data'!D1412</f>
        <v>0</v>
      </c>
      <c r="G1412" s="40">
        <f>'Agricultural Data'!E1412</f>
        <v>0</v>
      </c>
      <c r="H1412" s="38">
        <f>'Agricultural Data'!F1412</f>
        <v>0</v>
      </c>
      <c r="I1412" s="38">
        <f>'Agricultural Data'!G1412</f>
        <v>0</v>
      </c>
      <c r="J1412" s="38">
        <f>'Agricultural Data'!H1412</f>
        <v>0</v>
      </c>
      <c r="K1412" s="118">
        <f>'Agricultural Data'!I1412</f>
        <v>0</v>
      </c>
      <c r="L1412" s="121">
        <f>'Agricultural Data'!J1412</f>
        <v>0</v>
      </c>
      <c r="M1412" s="120" t="str">
        <f>IF(J1412=0,"No Data",
IF(     OR(   INDEX('Inputs_Metric 31'!$T$6:$T$141,  MATCH($J1412,'Inputs_Metric 31'!$S$6:$S$141,0))  =  "",     INDEX('Inputs_Metric 31'!$T$6:$T$141,MATCH($J1412,'Inputs_Metric 31'!$S$6:$S$141,0))="CDL_Rev"),                 "No Mapped Crop",                  INDEX('Inputs_Metric 31'!$T$6:$T$141,MATCH($J1412,'Inputs_Metric 31'!$S$6:$S$141,0)   )   )
       )</f>
        <v>No Data</v>
      </c>
      <c r="N1412" s="120" t="str">
        <f>IF(J1412=0,"No Data",
IF(   OR(     INDEX('Inputs_Metric 31'!$U$6:$U$141,MATCH($J1412,'Inputs_Metric 31'!$S$6:$S$141,0))="",     INDEX('Inputs_Metric 31'!$U$6:$U$141,MATCH($J1412,'Inputs_Metric 31'!$S$6:$S$141,0))="CDL_Rev"  ),     "No Mapped Crop",INDEX('Inputs_Metric 31'!$U$6:$U$141,MATCH($J1412,'Inputs_Metric 31'!$S$6:$S$141,0))))</f>
        <v>No Data</v>
      </c>
      <c r="O1412" s="102" t="e">
        <f>IF(N1412="No Mapped Crop","",'Inputs_Metric 31'!$H$43*INDEX('Inputs_Metric 31'!$D$6:$D$109,MATCH(CONCATENATE(N1412,H1412),'Inputs_Metric 31'!$E$6:$E$109,0)))</f>
        <v>#N/A</v>
      </c>
      <c r="P1412" s="175" t="e">
        <f>IF(M1412="No Mapped Crop","",INDEX('Inputs_Metric 31'!$M$7:$O$26,MATCH(M1412,'Inputs_Metric 31'!$G$7:$G$26,0),MATCH('Inputs_Metric 31'!$H$44,'Inputs_Metric 31'!$M$6:$O$6,0)))</f>
        <v>#N/A</v>
      </c>
      <c r="Q1412" s="184" t="e">
        <f t="shared" si="73"/>
        <v>#N/A</v>
      </c>
      <c r="R1412" s="184" t="e">
        <f t="shared" si="74"/>
        <v>#N/A</v>
      </c>
    </row>
    <row r="1413" spans="3:18" x14ac:dyDescent="0.25">
      <c r="C1413">
        <f t="shared" si="72"/>
        <v>10</v>
      </c>
      <c r="D1413">
        <f>COUNTIF($F$4:F1413,F1413)</f>
        <v>1228</v>
      </c>
      <c r="E1413" s="40">
        <f>'Agricultural Data'!C1413</f>
        <v>0</v>
      </c>
      <c r="F1413" s="40">
        <f>'Agricultural Data'!D1413</f>
        <v>0</v>
      </c>
      <c r="G1413" s="40">
        <f>'Agricultural Data'!E1413</f>
        <v>0</v>
      </c>
      <c r="H1413" s="38">
        <f>'Agricultural Data'!F1413</f>
        <v>0</v>
      </c>
      <c r="I1413" s="38">
        <f>'Agricultural Data'!G1413</f>
        <v>0</v>
      </c>
      <c r="J1413" s="38">
        <f>'Agricultural Data'!H1413</f>
        <v>0</v>
      </c>
      <c r="K1413" s="118">
        <f>'Agricultural Data'!I1413</f>
        <v>0</v>
      </c>
      <c r="L1413" s="121">
        <f>'Agricultural Data'!J1413</f>
        <v>0</v>
      </c>
      <c r="M1413" s="120" t="str">
        <f>IF(J1413=0,"No Data",
IF(     OR(   INDEX('Inputs_Metric 31'!$T$6:$T$141,  MATCH($J1413,'Inputs_Metric 31'!$S$6:$S$141,0))  =  "",     INDEX('Inputs_Metric 31'!$T$6:$T$141,MATCH($J1413,'Inputs_Metric 31'!$S$6:$S$141,0))="CDL_Rev"),                 "No Mapped Crop",                  INDEX('Inputs_Metric 31'!$T$6:$T$141,MATCH($J1413,'Inputs_Metric 31'!$S$6:$S$141,0)   )   )
       )</f>
        <v>No Data</v>
      </c>
      <c r="N1413" s="120" t="str">
        <f>IF(J1413=0,"No Data",
IF(   OR(     INDEX('Inputs_Metric 31'!$U$6:$U$141,MATCH($J1413,'Inputs_Metric 31'!$S$6:$S$141,0))="",     INDEX('Inputs_Metric 31'!$U$6:$U$141,MATCH($J1413,'Inputs_Metric 31'!$S$6:$S$141,0))="CDL_Rev"  ),     "No Mapped Crop",INDEX('Inputs_Metric 31'!$U$6:$U$141,MATCH($J1413,'Inputs_Metric 31'!$S$6:$S$141,0))))</f>
        <v>No Data</v>
      </c>
      <c r="O1413" s="102" t="e">
        <f>IF(N1413="No Mapped Crop","",'Inputs_Metric 31'!$H$43*INDEX('Inputs_Metric 31'!$D$6:$D$109,MATCH(CONCATENATE(N1413,H1413),'Inputs_Metric 31'!$E$6:$E$109,0)))</f>
        <v>#N/A</v>
      </c>
      <c r="P1413" s="175" t="e">
        <f>IF(M1413="No Mapped Crop","",INDEX('Inputs_Metric 31'!$M$7:$O$26,MATCH(M1413,'Inputs_Metric 31'!$G$7:$G$26,0),MATCH('Inputs_Metric 31'!$H$44,'Inputs_Metric 31'!$M$6:$O$6,0)))</f>
        <v>#N/A</v>
      </c>
      <c r="Q1413" s="184" t="e">
        <f t="shared" si="73"/>
        <v>#N/A</v>
      </c>
      <c r="R1413" s="184" t="e">
        <f t="shared" si="74"/>
        <v>#N/A</v>
      </c>
    </row>
    <row r="1414" spans="3:18" x14ac:dyDescent="0.25">
      <c r="C1414">
        <f t="shared" si="72"/>
        <v>10</v>
      </c>
      <c r="D1414">
        <f>COUNTIF($F$4:F1414,F1414)</f>
        <v>1229</v>
      </c>
      <c r="E1414" s="40">
        <f>'Agricultural Data'!C1414</f>
        <v>0</v>
      </c>
      <c r="F1414" s="40">
        <f>'Agricultural Data'!D1414</f>
        <v>0</v>
      </c>
      <c r="G1414" s="40">
        <f>'Agricultural Data'!E1414</f>
        <v>0</v>
      </c>
      <c r="H1414" s="38">
        <f>'Agricultural Data'!F1414</f>
        <v>0</v>
      </c>
      <c r="I1414" s="38">
        <f>'Agricultural Data'!G1414</f>
        <v>0</v>
      </c>
      <c r="J1414" s="38">
        <f>'Agricultural Data'!H1414</f>
        <v>0</v>
      </c>
      <c r="K1414" s="118">
        <f>'Agricultural Data'!I1414</f>
        <v>0</v>
      </c>
      <c r="L1414" s="121">
        <f>'Agricultural Data'!J1414</f>
        <v>0</v>
      </c>
      <c r="M1414" s="120" t="str">
        <f>IF(J1414=0,"No Data",
IF(     OR(   INDEX('Inputs_Metric 31'!$T$6:$T$141,  MATCH($J1414,'Inputs_Metric 31'!$S$6:$S$141,0))  =  "",     INDEX('Inputs_Metric 31'!$T$6:$T$141,MATCH($J1414,'Inputs_Metric 31'!$S$6:$S$141,0))="CDL_Rev"),                 "No Mapped Crop",                  INDEX('Inputs_Metric 31'!$T$6:$T$141,MATCH($J1414,'Inputs_Metric 31'!$S$6:$S$141,0)   )   )
       )</f>
        <v>No Data</v>
      </c>
      <c r="N1414" s="120" t="str">
        <f>IF(J1414=0,"No Data",
IF(   OR(     INDEX('Inputs_Metric 31'!$U$6:$U$141,MATCH($J1414,'Inputs_Metric 31'!$S$6:$S$141,0))="",     INDEX('Inputs_Metric 31'!$U$6:$U$141,MATCH($J1414,'Inputs_Metric 31'!$S$6:$S$141,0))="CDL_Rev"  ),     "No Mapped Crop",INDEX('Inputs_Metric 31'!$U$6:$U$141,MATCH($J1414,'Inputs_Metric 31'!$S$6:$S$141,0))))</f>
        <v>No Data</v>
      </c>
      <c r="O1414" s="102" t="e">
        <f>IF(N1414="No Mapped Crop","",'Inputs_Metric 31'!$H$43*INDEX('Inputs_Metric 31'!$D$6:$D$109,MATCH(CONCATENATE(N1414,H1414),'Inputs_Metric 31'!$E$6:$E$109,0)))</f>
        <v>#N/A</v>
      </c>
      <c r="P1414" s="175" t="e">
        <f>IF(M1414="No Mapped Crop","",INDEX('Inputs_Metric 31'!$M$7:$O$26,MATCH(M1414,'Inputs_Metric 31'!$G$7:$G$26,0),MATCH('Inputs_Metric 31'!$H$44,'Inputs_Metric 31'!$M$6:$O$6,0)))</f>
        <v>#N/A</v>
      </c>
      <c r="Q1414" s="184" t="e">
        <f t="shared" si="73"/>
        <v>#N/A</v>
      </c>
      <c r="R1414" s="184" t="e">
        <f t="shared" si="74"/>
        <v>#N/A</v>
      </c>
    </row>
    <row r="1415" spans="3:18" x14ac:dyDescent="0.25">
      <c r="C1415">
        <f t="shared" si="72"/>
        <v>10</v>
      </c>
      <c r="D1415">
        <f>COUNTIF($F$4:F1415,F1415)</f>
        <v>1230</v>
      </c>
      <c r="E1415" s="40">
        <f>'Agricultural Data'!C1415</f>
        <v>0</v>
      </c>
      <c r="F1415" s="40">
        <f>'Agricultural Data'!D1415</f>
        <v>0</v>
      </c>
      <c r="G1415" s="40">
        <f>'Agricultural Data'!E1415</f>
        <v>0</v>
      </c>
      <c r="H1415" s="38">
        <f>'Agricultural Data'!F1415</f>
        <v>0</v>
      </c>
      <c r="I1415" s="38">
        <f>'Agricultural Data'!G1415</f>
        <v>0</v>
      </c>
      <c r="J1415" s="38">
        <f>'Agricultural Data'!H1415</f>
        <v>0</v>
      </c>
      <c r="K1415" s="118">
        <f>'Agricultural Data'!I1415</f>
        <v>0</v>
      </c>
      <c r="L1415" s="121">
        <f>'Agricultural Data'!J1415</f>
        <v>0</v>
      </c>
      <c r="M1415" s="120" t="str">
        <f>IF(J1415=0,"No Data",
IF(     OR(   INDEX('Inputs_Metric 31'!$T$6:$T$141,  MATCH($J1415,'Inputs_Metric 31'!$S$6:$S$141,0))  =  "",     INDEX('Inputs_Metric 31'!$T$6:$T$141,MATCH($J1415,'Inputs_Metric 31'!$S$6:$S$141,0))="CDL_Rev"),                 "No Mapped Crop",                  INDEX('Inputs_Metric 31'!$T$6:$T$141,MATCH($J1415,'Inputs_Metric 31'!$S$6:$S$141,0)   )   )
       )</f>
        <v>No Data</v>
      </c>
      <c r="N1415" s="120" t="str">
        <f>IF(J1415=0,"No Data",
IF(   OR(     INDEX('Inputs_Metric 31'!$U$6:$U$141,MATCH($J1415,'Inputs_Metric 31'!$S$6:$S$141,0))="",     INDEX('Inputs_Metric 31'!$U$6:$U$141,MATCH($J1415,'Inputs_Metric 31'!$S$6:$S$141,0))="CDL_Rev"  ),     "No Mapped Crop",INDEX('Inputs_Metric 31'!$U$6:$U$141,MATCH($J1415,'Inputs_Metric 31'!$S$6:$S$141,0))))</f>
        <v>No Data</v>
      </c>
      <c r="O1415" s="102" t="e">
        <f>IF(N1415="No Mapped Crop","",'Inputs_Metric 31'!$H$43*INDEX('Inputs_Metric 31'!$D$6:$D$109,MATCH(CONCATENATE(N1415,H1415),'Inputs_Metric 31'!$E$6:$E$109,0)))</f>
        <v>#N/A</v>
      </c>
      <c r="P1415" s="175" t="e">
        <f>IF(M1415="No Mapped Crop","",INDEX('Inputs_Metric 31'!$M$7:$O$26,MATCH(M1415,'Inputs_Metric 31'!$G$7:$G$26,0),MATCH('Inputs_Metric 31'!$H$44,'Inputs_Metric 31'!$M$6:$O$6,0)))</f>
        <v>#N/A</v>
      </c>
      <c r="Q1415" s="184" t="e">
        <f t="shared" si="73"/>
        <v>#N/A</v>
      </c>
      <c r="R1415" s="184" t="e">
        <f t="shared" si="74"/>
        <v>#N/A</v>
      </c>
    </row>
    <row r="1416" spans="3:18" x14ac:dyDescent="0.25">
      <c r="C1416">
        <f t="shared" si="72"/>
        <v>10</v>
      </c>
      <c r="D1416">
        <f>COUNTIF($F$4:F1416,F1416)</f>
        <v>1231</v>
      </c>
      <c r="E1416" s="40">
        <f>'Agricultural Data'!C1416</f>
        <v>0</v>
      </c>
      <c r="F1416" s="40">
        <f>'Agricultural Data'!D1416</f>
        <v>0</v>
      </c>
      <c r="G1416" s="40">
        <f>'Agricultural Data'!E1416</f>
        <v>0</v>
      </c>
      <c r="H1416" s="38">
        <f>'Agricultural Data'!F1416</f>
        <v>0</v>
      </c>
      <c r="I1416" s="38">
        <f>'Agricultural Data'!G1416</f>
        <v>0</v>
      </c>
      <c r="J1416" s="38">
        <f>'Agricultural Data'!H1416</f>
        <v>0</v>
      </c>
      <c r="K1416" s="118">
        <f>'Agricultural Data'!I1416</f>
        <v>0</v>
      </c>
      <c r="L1416" s="121">
        <f>'Agricultural Data'!J1416</f>
        <v>0</v>
      </c>
      <c r="M1416" s="120" t="str">
        <f>IF(J1416=0,"No Data",
IF(     OR(   INDEX('Inputs_Metric 31'!$T$6:$T$141,  MATCH($J1416,'Inputs_Metric 31'!$S$6:$S$141,0))  =  "",     INDEX('Inputs_Metric 31'!$T$6:$T$141,MATCH($J1416,'Inputs_Metric 31'!$S$6:$S$141,0))="CDL_Rev"),                 "No Mapped Crop",                  INDEX('Inputs_Metric 31'!$T$6:$T$141,MATCH($J1416,'Inputs_Metric 31'!$S$6:$S$141,0)   )   )
       )</f>
        <v>No Data</v>
      </c>
      <c r="N1416" s="120" t="str">
        <f>IF(J1416=0,"No Data",
IF(   OR(     INDEX('Inputs_Metric 31'!$U$6:$U$141,MATCH($J1416,'Inputs_Metric 31'!$S$6:$S$141,0))="",     INDEX('Inputs_Metric 31'!$U$6:$U$141,MATCH($J1416,'Inputs_Metric 31'!$S$6:$S$141,0))="CDL_Rev"  ),     "No Mapped Crop",INDEX('Inputs_Metric 31'!$U$6:$U$141,MATCH($J1416,'Inputs_Metric 31'!$S$6:$S$141,0))))</f>
        <v>No Data</v>
      </c>
      <c r="O1416" s="102" t="e">
        <f>IF(N1416="No Mapped Crop","",'Inputs_Metric 31'!$H$43*INDEX('Inputs_Metric 31'!$D$6:$D$109,MATCH(CONCATENATE(N1416,H1416),'Inputs_Metric 31'!$E$6:$E$109,0)))</f>
        <v>#N/A</v>
      </c>
      <c r="P1416" s="175" t="e">
        <f>IF(M1416="No Mapped Crop","",INDEX('Inputs_Metric 31'!$M$7:$O$26,MATCH(M1416,'Inputs_Metric 31'!$G$7:$G$26,0),MATCH('Inputs_Metric 31'!$H$44,'Inputs_Metric 31'!$M$6:$O$6,0)))</f>
        <v>#N/A</v>
      </c>
      <c r="Q1416" s="184" t="e">
        <f t="shared" si="73"/>
        <v>#N/A</v>
      </c>
      <c r="R1416" s="184" t="e">
        <f t="shared" si="74"/>
        <v>#N/A</v>
      </c>
    </row>
    <row r="1417" spans="3:18" x14ac:dyDescent="0.25">
      <c r="C1417">
        <f t="shared" si="72"/>
        <v>10</v>
      </c>
      <c r="D1417">
        <f>COUNTIF($F$4:F1417,F1417)</f>
        <v>1232</v>
      </c>
      <c r="E1417" s="40">
        <f>'Agricultural Data'!C1417</f>
        <v>0</v>
      </c>
      <c r="F1417" s="40">
        <f>'Agricultural Data'!D1417</f>
        <v>0</v>
      </c>
      <c r="G1417" s="40">
        <f>'Agricultural Data'!E1417</f>
        <v>0</v>
      </c>
      <c r="H1417" s="38">
        <f>'Agricultural Data'!F1417</f>
        <v>0</v>
      </c>
      <c r="I1417" s="38">
        <f>'Agricultural Data'!G1417</f>
        <v>0</v>
      </c>
      <c r="J1417" s="38">
        <f>'Agricultural Data'!H1417</f>
        <v>0</v>
      </c>
      <c r="K1417" s="118">
        <f>'Agricultural Data'!I1417</f>
        <v>0</v>
      </c>
      <c r="L1417" s="121">
        <f>'Agricultural Data'!J1417</f>
        <v>0</v>
      </c>
      <c r="M1417" s="120" t="str">
        <f>IF(J1417=0,"No Data",
IF(     OR(   INDEX('Inputs_Metric 31'!$T$6:$T$141,  MATCH($J1417,'Inputs_Metric 31'!$S$6:$S$141,0))  =  "",     INDEX('Inputs_Metric 31'!$T$6:$T$141,MATCH($J1417,'Inputs_Metric 31'!$S$6:$S$141,0))="CDL_Rev"),                 "No Mapped Crop",                  INDEX('Inputs_Metric 31'!$T$6:$T$141,MATCH($J1417,'Inputs_Metric 31'!$S$6:$S$141,0)   )   )
       )</f>
        <v>No Data</v>
      </c>
      <c r="N1417" s="120" t="str">
        <f>IF(J1417=0,"No Data",
IF(   OR(     INDEX('Inputs_Metric 31'!$U$6:$U$141,MATCH($J1417,'Inputs_Metric 31'!$S$6:$S$141,0))="",     INDEX('Inputs_Metric 31'!$U$6:$U$141,MATCH($J1417,'Inputs_Metric 31'!$S$6:$S$141,0))="CDL_Rev"  ),     "No Mapped Crop",INDEX('Inputs_Metric 31'!$U$6:$U$141,MATCH($J1417,'Inputs_Metric 31'!$S$6:$S$141,0))))</f>
        <v>No Data</v>
      </c>
      <c r="O1417" s="102" t="e">
        <f>IF(N1417="No Mapped Crop","",'Inputs_Metric 31'!$H$43*INDEX('Inputs_Metric 31'!$D$6:$D$109,MATCH(CONCATENATE(N1417,H1417),'Inputs_Metric 31'!$E$6:$E$109,0)))</f>
        <v>#N/A</v>
      </c>
      <c r="P1417" s="175" t="e">
        <f>IF(M1417="No Mapped Crop","",INDEX('Inputs_Metric 31'!$M$7:$O$26,MATCH(M1417,'Inputs_Metric 31'!$G$7:$G$26,0),MATCH('Inputs_Metric 31'!$H$44,'Inputs_Metric 31'!$M$6:$O$6,0)))</f>
        <v>#N/A</v>
      </c>
      <c r="Q1417" s="184" t="e">
        <f t="shared" si="73"/>
        <v>#N/A</v>
      </c>
      <c r="R1417" s="184" t="e">
        <f t="shared" si="74"/>
        <v>#N/A</v>
      </c>
    </row>
    <row r="1418" spans="3:18" x14ac:dyDescent="0.25">
      <c r="C1418">
        <f t="shared" si="72"/>
        <v>10</v>
      </c>
      <c r="D1418">
        <f>COUNTIF($F$4:F1418,F1418)</f>
        <v>1233</v>
      </c>
      <c r="E1418" s="40">
        <f>'Agricultural Data'!C1418</f>
        <v>0</v>
      </c>
      <c r="F1418" s="40">
        <f>'Agricultural Data'!D1418</f>
        <v>0</v>
      </c>
      <c r="G1418" s="40">
        <f>'Agricultural Data'!E1418</f>
        <v>0</v>
      </c>
      <c r="H1418" s="38">
        <f>'Agricultural Data'!F1418</f>
        <v>0</v>
      </c>
      <c r="I1418" s="38">
        <f>'Agricultural Data'!G1418</f>
        <v>0</v>
      </c>
      <c r="J1418" s="38">
        <f>'Agricultural Data'!H1418</f>
        <v>0</v>
      </c>
      <c r="K1418" s="118">
        <f>'Agricultural Data'!I1418</f>
        <v>0</v>
      </c>
      <c r="L1418" s="121">
        <f>'Agricultural Data'!J1418</f>
        <v>0</v>
      </c>
      <c r="M1418" s="120" t="str">
        <f>IF(J1418=0,"No Data",
IF(     OR(   INDEX('Inputs_Metric 31'!$T$6:$T$141,  MATCH($J1418,'Inputs_Metric 31'!$S$6:$S$141,0))  =  "",     INDEX('Inputs_Metric 31'!$T$6:$T$141,MATCH($J1418,'Inputs_Metric 31'!$S$6:$S$141,0))="CDL_Rev"),                 "No Mapped Crop",                  INDEX('Inputs_Metric 31'!$T$6:$T$141,MATCH($J1418,'Inputs_Metric 31'!$S$6:$S$141,0)   )   )
       )</f>
        <v>No Data</v>
      </c>
      <c r="N1418" s="120" t="str">
        <f>IF(J1418=0,"No Data",
IF(   OR(     INDEX('Inputs_Metric 31'!$U$6:$U$141,MATCH($J1418,'Inputs_Metric 31'!$S$6:$S$141,0))="",     INDEX('Inputs_Metric 31'!$U$6:$U$141,MATCH($J1418,'Inputs_Metric 31'!$S$6:$S$141,0))="CDL_Rev"  ),     "No Mapped Crop",INDEX('Inputs_Metric 31'!$U$6:$U$141,MATCH($J1418,'Inputs_Metric 31'!$S$6:$S$141,0))))</f>
        <v>No Data</v>
      </c>
      <c r="O1418" s="102" t="e">
        <f>IF(N1418="No Mapped Crop","",'Inputs_Metric 31'!$H$43*INDEX('Inputs_Metric 31'!$D$6:$D$109,MATCH(CONCATENATE(N1418,H1418),'Inputs_Metric 31'!$E$6:$E$109,0)))</f>
        <v>#N/A</v>
      </c>
      <c r="P1418" s="175" t="e">
        <f>IF(M1418="No Mapped Crop","",INDEX('Inputs_Metric 31'!$M$7:$O$26,MATCH(M1418,'Inputs_Metric 31'!$G$7:$G$26,0),MATCH('Inputs_Metric 31'!$H$44,'Inputs_Metric 31'!$M$6:$O$6,0)))</f>
        <v>#N/A</v>
      </c>
      <c r="Q1418" s="184" t="e">
        <f t="shared" si="73"/>
        <v>#N/A</v>
      </c>
      <c r="R1418" s="184" t="e">
        <f t="shared" si="74"/>
        <v>#N/A</v>
      </c>
    </row>
    <row r="1419" spans="3:18" x14ac:dyDescent="0.25">
      <c r="C1419">
        <f t="shared" si="72"/>
        <v>10</v>
      </c>
      <c r="D1419">
        <f>COUNTIF($F$4:F1419,F1419)</f>
        <v>1234</v>
      </c>
      <c r="E1419" s="40">
        <f>'Agricultural Data'!C1419</f>
        <v>0</v>
      </c>
      <c r="F1419" s="40">
        <f>'Agricultural Data'!D1419</f>
        <v>0</v>
      </c>
      <c r="G1419" s="40">
        <f>'Agricultural Data'!E1419</f>
        <v>0</v>
      </c>
      <c r="H1419" s="38">
        <f>'Agricultural Data'!F1419</f>
        <v>0</v>
      </c>
      <c r="I1419" s="38">
        <f>'Agricultural Data'!G1419</f>
        <v>0</v>
      </c>
      <c r="J1419" s="38">
        <f>'Agricultural Data'!H1419</f>
        <v>0</v>
      </c>
      <c r="K1419" s="118">
        <f>'Agricultural Data'!I1419</f>
        <v>0</v>
      </c>
      <c r="L1419" s="121">
        <f>'Agricultural Data'!J1419</f>
        <v>0</v>
      </c>
      <c r="M1419" s="120" t="str">
        <f>IF(J1419=0,"No Data",
IF(     OR(   INDEX('Inputs_Metric 31'!$T$6:$T$141,  MATCH($J1419,'Inputs_Metric 31'!$S$6:$S$141,0))  =  "",     INDEX('Inputs_Metric 31'!$T$6:$T$141,MATCH($J1419,'Inputs_Metric 31'!$S$6:$S$141,0))="CDL_Rev"),                 "No Mapped Crop",                  INDEX('Inputs_Metric 31'!$T$6:$T$141,MATCH($J1419,'Inputs_Metric 31'!$S$6:$S$141,0)   )   )
       )</f>
        <v>No Data</v>
      </c>
      <c r="N1419" s="120" t="str">
        <f>IF(J1419=0,"No Data",
IF(   OR(     INDEX('Inputs_Metric 31'!$U$6:$U$141,MATCH($J1419,'Inputs_Metric 31'!$S$6:$S$141,0))="",     INDEX('Inputs_Metric 31'!$U$6:$U$141,MATCH($J1419,'Inputs_Metric 31'!$S$6:$S$141,0))="CDL_Rev"  ),     "No Mapped Crop",INDEX('Inputs_Metric 31'!$U$6:$U$141,MATCH($J1419,'Inputs_Metric 31'!$S$6:$S$141,0))))</f>
        <v>No Data</v>
      </c>
      <c r="O1419" s="102" t="e">
        <f>IF(N1419="No Mapped Crop","",'Inputs_Metric 31'!$H$43*INDEX('Inputs_Metric 31'!$D$6:$D$109,MATCH(CONCATENATE(N1419,H1419),'Inputs_Metric 31'!$E$6:$E$109,0)))</f>
        <v>#N/A</v>
      </c>
      <c r="P1419" s="175" t="e">
        <f>IF(M1419="No Mapped Crop","",INDEX('Inputs_Metric 31'!$M$7:$O$26,MATCH(M1419,'Inputs_Metric 31'!$G$7:$G$26,0),MATCH('Inputs_Metric 31'!$H$44,'Inputs_Metric 31'!$M$6:$O$6,0)))</f>
        <v>#N/A</v>
      </c>
      <c r="Q1419" s="184" t="e">
        <f t="shared" si="73"/>
        <v>#N/A</v>
      </c>
      <c r="R1419" s="184" t="e">
        <f t="shared" si="74"/>
        <v>#N/A</v>
      </c>
    </row>
    <row r="1420" spans="3:18" x14ac:dyDescent="0.25">
      <c r="C1420">
        <f t="shared" si="72"/>
        <v>10</v>
      </c>
      <c r="D1420">
        <f>COUNTIF($F$4:F1420,F1420)</f>
        <v>1235</v>
      </c>
      <c r="E1420" s="40">
        <f>'Agricultural Data'!C1420</f>
        <v>0</v>
      </c>
      <c r="F1420" s="40">
        <f>'Agricultural Data'!D1420</f>
        <v>0</v>
      </c>
      <c r="G1420" s="40">
        <f>'Agricultural Data'!E1420</f>
        <v>0</v>
      </c>
      <c r="H1420" s="38">
        <f>'Agricultural Data'!F1420</f>
        <v>0</v>
      </c>
      <c r="I1420" s="38">
        <f>'Agricultural Data'!G1420</f>
        <v>0</v>
      </c>
      <c r="J1420" s="38">
        <f>'Agricultural Data'!H1420</f>
        <v>0</v>
      </c>
      <c r="K1420" s="118">
        <f>'Agricultural Data'!I1420</f>
        <v>0</v>
      </c>
      <c r="L1420" s="121">
        <f>'Agricultural Data'!J1420</f>
        <v>0</v>
      </c>
      <c r="M1420" s="120" t="str">
        <f>IF(J1420=0,"No Data",
IF(     OR(   INDEX('Inputs_Metric 31'!$T$6:$T$141,  MATCH($J1420,'Inputs_Metric 31'!$S$6:$S$141,0))  =  "",     INDEX('Inputs_Metric 31'!$T$6:$T$141,MATCH($J1420,'Inputs_Metric 31'!$S$6:$S$141,0))="CDL_Rev"),                 "No Mapped Crop",                  INDEX('Inputs_Metric 31'!$T$6:$T$141,MATCH($J1420,'Inputs_Metric 31'!$S$6:$S$141,0)   )   )
       )</f>
        <v>No Data</v>
      </c>
      <c r="N1420" s="120" t="str">
        <f>IF(J1420=0,"No Data",
IF(   OR(     INDEX('Inputs_Metric 31'!$U$6:$U$141,MATCH($J1420,'Inputs_Metric 31'!$S$6:$S$141,0))="",     INDEX('Inputs_Metric 31'!$U$6:$U$141,MATCH($J1420,'Inputs_Metric 31'!$S$6:$S$141,0))="CDL_Rev"  ),     "No Mapped Crop",INDEX('Inputs_Metric 31'!$U$6:$U$141,MATCH($J1420,'Inputs_Metric 31'!$S$6:$S$141,0))))</f>
        <v>No Data</v>
      </c>
      <c r="O1420" s="102" t="e">
        <f>IF(N1420="No Mapped Crop","",'Inputs_Metric 31'!$H$43*INDEX('Inputs_Metric 31'!$D$6:$D$109,MATCH(CONCATENATE(N1420,H1420),'Inputs_Metric 31'!$E$6:$E$109,0)))</f>
        <v>#N/A</v>
      </c>
      <c r="P1420" s="175" t="e">
        <f>IF(M1420="No Mapped Crop","",INDEX('Inputs_Metric 31'!$M$7:$O$26,MATCH(M1420,'Inputs_Metric 31'!$G$7:$G$26,0),MATCH('Inputs_Metric 31'!$H$44,'Inputs_Metric 31'!$M$6:$O$6,0)))</f>
        <v>#N/A</v>
      </c>
      <c r="Q1420" s="184" t="e">
        <f t="shared" si="73"/>
        <v>#N/A</v>
      </c>
      <c r="R1420" s="184" t="e">
        <f t="shared" si="74"/>
        <v>#N/A</v>
      </c>
    </row>
    <row r="1421" spans="3:18" x14ac:dyDescent="0.25">
      <c r="C1421">
        <f t="shared" si="72"/>
        <v>10</v>
      </c>
      <c r="D1421">
        <f>COUNTIF($F$4:F1421,F1421)</f>
        <v>1236</v>
      </c>
      <c r="E1421" s="40">
        <f>'Agricultural Data'!C1421</f>
        <v>0</v>
      </c>
      <c r="F1421" s="40">
        <f>'Agricultural Data'!D1421</f>
        <v>0</v>
      </c>
      <c r="G1421" s="40">
        <f>'Agricultural Data'!E1421</f>
        <v>0</v>
      </c>
      <c r="H1421" s="38">
        <f>'Agricultural Data'!F1421</f>
        <v>0</v>
      </c>
      <c r="I1421" s="38">
        <f>'Agricultural Data'!G1421</f>
        <v>0</v>
      </c>
      <c r="J1421" s="38">
        <f>'Agricultural Data'!H1421</f>
        <v>0</v>
      </c>
      <c r="K1421" s="118">
        <f>'Agricultural Data'!I1421</f>
        <v>0</v>
      </c>
      <c r="L1421" s="121">
        <f>'Agricultural Data'!J1421</f>
        <v>0</v>
      </c>
      <c r="M1421" s="120" t="str">
        <f>IF(J1421=0,"No Data",
IF(     OR(   INDEX('Inputs_Metric 31'!$T$6:$T$141,  MATCH($J1421,'Inputs_Metric 31'!$S$6:$S$141,0))  =  "",     INDEX('Inputs_Metric 31'!$T$6:$T$141,MATCH($J1421,'Inputs_Metric 31'!$S$6:$S$141,0))="CDL_Rev"),                 "No Mapped Crop",                  INDEX('Inputs_Metric 31'!$T$6:$T$141,MATCH($J1421,'Inputs_Metric 31'!$S$6:$S$141,0)   )   )
       )</f>
        <v>No Data</v>
      </c>
      <c r="N1421" s="120" t="str">
        <f>IF(J1421=0,"No Data",
IF(   OR(     INDEX('Inputs_Metric 31'!$U$6:$U$141,MATCH($J1421,'Inputs_Metric 31'!$S$6:$S$141,0))="",     INDEX('Inputs_Metric 31'!$U$6:$U$141,MATCH($J1421,'Inputs_Metric 31'!$S$6:$S$141,0))="CDL_Rev"  ),     "No Mapped Crop",INDEX('Inputs_Metric 31'!$U$6:$U$141,MATCH($J1421,'Inputs_Metric 31'!$S$6:$S$141,0))))</f>
        <v>No Data</v>
      </c>
      <c r="O1421" s="102" t="e">
        <f>IF(N1421="No Mapped Crop","",'Inputs_Metric 31'!$H$43*INDEX('Inputs_Metric 31'!$D$6:$D$109,MATCH(CONCATENATE(N1421,H1421),'Inputs_Metric 31'!$E$6:$E$109,0)))</f>
        <v>#N/A</v>
      </c>
      <c r="P1421" s="175" t="e">
        <f>IF(M1421="No Mapped Crop","",INDEX('Inputs_Metric 31'!$M$7:$O$26,MATCH(M1421,'Inputs_Metric 31'!$G$7:$G$26,0),MATCH('Inputs_Metric 31'!$H$44,'Inputs_Metric 31'!$M$6:$O$6,0)))</f>
        <v>#N/A</v>
      </c>
      <c r="Q1421" s="184" t="e">
        <f t="shared" si="73"/>
        <v>#N/A</v>
      </c>
      <c r="R1421" s="184" t="e">
        <f t="shared" si="74"/>
        <v>#N/A</v>
      </c>
    </row>
    <row r="1422" spans="3:18" x14ac:dyDescent="0.25">
      <c r="C1422">
        <f t="shared" si="72"/>
        <v>10</v>
      </c>
      <c r="D1422">
        <f>COUNTIF($F$4:F1422,F1422)</f>
        <v>1237</v>
      </c>
      <c r="E1422" s="40">
        <f>'Agricultural Data'!C1422</f>
        <v>0</v>
      </c>
      <c r="F1422" s="40">
        <f>'Agricultural Data'!D1422</f>
        <v>0</v>
      </c>
      <c r="G1422" s="40">
        <f>'Agricultural Data'!E1422</f>
        <v>0</v>
      </c>
      <c r="H1422" s="38">
        <f>'Agricultural Data'!F1422</f>
        <v>0</v>
      </c>
      <c r="I1422" s="38">
        <f>'Agricultural Data'!G1422</f>
        <v>0</v>
      </c>
      <c r="J1422" s="38">
        <f>'Agricultural Data'!H1422</f>
        <v>0</v>
      </c>
      <c r="K1422" s="118">
        <f>'Agricultural Data'!I1422</f>
        <v>0</v>
      </c>
      <c r="L1422" s="121">
        <f>'Agricultural Data'!J1422</f>
        <v>0</v>
      </c>
      <c r="M1422" s="120" t="str">
        <f>IF(J1422=0,"No Data",
IF(     OR(   INDEX('Inputs_Metric 31'!$T$6:$T$141,  MATCH($J1422,'Inputs_Metric 31'!$S$6:$S$141,0))  =  "",     INDEX('Inputs_Metric 31'!$T$6:$T$141,MATCH($J1422,'Inputs_Metric 31'!$S$6:$S$141,0))="CDL_Rev"),                 "No Mapped Crop",                  INDEX('Inputs_Metric 31'!$T$6:$T$141,MATCH($J1422,'Inputs_Metric 31'!$S$6:$S$141,0)   )   )
       )</f>
        <v>No Data</v>
      </c>
      <c r="N1422" s="120" t="str">
        <f>IF(J1422=0,"No Data",
IF(   OR(     INDEX('Inputs_Metric 31'!$U$6:$U$141,MATCH($J1422,'Inputs_Metric 31'!$S$6:$S$141,0))="",     INDEX('Inputs_Metric 31'!$U$6:$U$141,MATCH($J1422,'Inputs_Metric 31'!$S$6:$S$141,0))="CDL_Rev"  ),     "No Mapped Crop",INDEX('Inputs_Metric 31'!$U$6:$U$141,MATCH($J1422,'Inputs_Metric 31'!$S$6:$S$141,0))))</f>
        <v>No Data</v>
      </c>
      <c r="O1422" s="102" t="e">
        <f>IF(N1422="No Mapped Crop","",'Inputs_Metric 31'!$H$43*INDEX('Inputs_Metric 31'!$D$6:$D$109,MATCH(CONCATENATE(N1422,H1422),'Inputs_Metric 31'!$E$6:$E$109,0)))</f>
        <v>#N/A</v>
      </c>
      <c r="P1422" s="175" t="e">
        <f>IF(M1422="No Mapped Crop","",INDEX('Inputs_Metric 31'!$M$7:$O$26,MATCH(M1422,'Inputs_Metric 31'!$G$7:$G$26,0),MATCH('Inputs_Metric 31'!$H$44,'Inputs_Metric 31'!$M$6:$O$6,0)))</f>
        <v>#N/A</v>
      </c>
      <c r="Q1422" s="184" t="e">
        <f t="shared" si="73"/>
        <v>#N/A</v>
      </c>
      <c r="R1422" s="184" t="e">
        <f t="shared" si="74"/>
        <v>#N/A</v>
      </c>
    </row>
    <row r="1423" spans="3:18" x14ac:dyDescent="0.25">
      <c r="C1423">
        <f t="shared" si="72"/>
        <v>10</v>
      </c>
      <c r="D1423">
        <f>COUNTIF($F$4:F1423,F1423)</f>
        <v>1238</v>
      </c>
      <c r="E1423" s="40">
        <f>'Agricultural Data'!C1423</f>
        <v>0</v>
      </c>
      <c r="F1423" s="40">
        <f>'Agricultural Data'!D1423</f>
        <v>0</v>
      </c>
      <c r="G1423" s="40">
        <f>'Agricultural Data'!E1423</f>
        <v>0</v>
      </c>
      <c r="H1423" s="38">
        <f>'Agricultural Data'!F1423</f>
        <v>0</v>
      </c>
      <c r="I1423" s="38">
        <f>'Agricultural Data'!G1423</f>
        <v>0</v>
      </c>
      <c r="J1423" s="38">
        <f>'Agricultural Data'!H1423</f>
        <v>0</v>
      </c>
      <c r="K1423" s="118">
        <f>'Agricultural Data'!I1423</f>
        <v>0</v>
      </c>
      <c r="L1423" s="121">
        <f>'Agricultural Data'!J1423</f>
        <v>0</v>
      </c>
      <c r="M1423" s="120" t="str">
        <f>IF(J1423=0,"No Data",
IF(     OR(   INDEX('Inputs_Metric 31'!$T$6:$T$141,  MATCH($J1423,'Inputs_Metric 31'!$S$6:$S$141,0))  =  "",     INDEX('Inputs_Metric 31'!$T$6:$T$141,MATCH($J1423,'Inputs_Metric 31'!$S$6:$S$141,0))="CDL_Rev"),                 "No Mapped Crop",                  INDEX('Inputs_Metric 31'!$T$6:$T$141,MATCH($J1423,'Inputs_Metric 31'!$S$6:$S$141,0)   )   )
       )</f>
        <v>No Data</v>
      </c>
      <c r="N1423" s="120" t="str">
        <f>IF(J1423=0,"No Data",
IF(   OR(     INDEX('Inputs_Metric 31'!$U$6:$U$141,MATCH($J1423,'Inputs_Metric 31'!$S$6:$S$141,0))="",     INDEX('Inputs_Metric 31'!$U$6:$U$141,MATCH($J1423,'Inputs_Metric 31'!$S$6:$S$141,0))="CDL_Rev"  ),     "No Mapped Crop",INDEX('Inputs_Metric 31'!$U$6:$U$141,MATCH($J1423,'Inputs_Metric 31'!$S$6:$S$141,0))))</f>
        <v>No Data</v>
      </c>
      <c r="O1423" s="102" t="e">
        <f>IF(N1423="No Mapped Crop","",'Inputs_Metric 31'!$H$43*INDEX('Inputs_Metric 31'!$D$6:$D$109,MATCH(CONCATENATE(N1423,H1423),'Inputs_Metric 31'!$E$6:$E$109,0)))</f>
        <v>#N/A</v>
      </c>
      <c r="P1423" s="175" t="e">
        <f>IF(M1423="No Mapped Crop","",INDEX('Inputs_Metric 31'!$M$7:$O$26,MATCH(M1423,'Inputs_Metric 31'!$G$7:$G$26,0),MATCH('Inputs_Metric 31'!$H$44,'Inputs_Metric 31'!$M$6:$O$6,0)))</f>
        <v>#N/A</v>
      </c>
      <c r="Q1423" s="184" t="e">
        <f t="shared" si="73"/>
        <v>#N/A</v>
      </c>
      <c r="R1423" s="184" t="e">
        <f t="shared" si="74"/>
        <v>#N/A</v>
      </c>
    </row>
    <row r="1424" spans="3:18" x14ac:dyDescent="0.25">
      <c r="C1424">
        <f t="shared" si="72"/>
        <v>10</v>
      </c>
      <c r="D1424">
        <f>COUNTIF($F$4:F1424,F1424)</f>
        <v>1239</v>
      </c>
      <c r="E1424" s="40">
        <f>'Agricultural Data'!C1424</f>
        <v>0</v>
      </c>
      <c r="F1424" s="40">
        <f>'Agricultural Data'!D1424</f>
        <v>0</v>
      </c>
      <c r="G1424" s="40">
        <f>'Agricultural Data'!E1424</f>
        <v>0</v>
      </c>
      <c r="H1424" s="38">
        <f>'Agricultural Data'!F1424</f>
        <v>0</v>
      </c>
      <c r="I1424" s="38">
        <f>'Agricultural Data'!G1424</f>
        <v>0</v>
      </c>
      <c r="J1424" s="38">
        <f>'Agricultural Data'!H1424</f>
        <v>0</v>
      </c>
      <c r="K1424" s="118">
        <f>'Agricultural Data'!I1424</f>
        <v>0</v>
      </c>
      <c r="L1424" s="121">
        <f>'Agricultural Data'!J1424</f>
        <v>0</v>
      </c>
      <c r="M1424" s="120" t="str">
        <f>IF(J1424=0,"No Data",
IF(     OR(   INDEX('Inputs_Metric 31'!$T$6:$T$141,  MATCH($J1424,'Inputs_Metric 31'!$S$6:$S$141,0))  =  "",     INDEX('Inputs_Metric 31'!$T$6:$T$141,MATCH($J1424,'Inputs_Metric 31'!$S$6:$S$141,0))="CDL_Rev"),                 "No Mapped Crop",                  INDEX('Inputs_Metric 31'!$T$6:$T$141,MATCH($J1424,'Inputs_Metric 31'!$S$6:$S$141,0)   )   )
       )</f>
        <v>No Data</v>
      </c>
      <c r="N1424" s="120" t="str">
        <f>IF(J1424=0,"No Data",
IF(   OR(     INDEX('Inputs_Metric 31'!$U$6:$U$141,MATCH($J1424,'Inputs_Metric 31'!$S$6:$S$141,0))="",     INDEX('Inputs_Metric 31'!$U$6:$U$141,MATCH($J1424,'Inputs_Metric 31'!$S$6:$S$141,0))="CDL_Rev"  ),     "No Mapped Crop",INDEX('Inputs_Metric 31'!$U$6:$U$141,MATCH($J1424,'Inputs_Metric 31'!$S$6:$S$141,0))))</f>
        <v>No Data</v>
      </c>
      <c r="O1424" s="102" t="e">
        <f>IF(N1424="No Mapped Crop","",'Inputs_Metric 31'!$H$43*INDEX('Inputs_Metric 31'!$D$6:$D$109,MATCH(CONCATENATE(N1424,H1424),'Inputs_Metric 31'!$E$6:$E$109,0)))</f>
        <v>#N/A</v>
      </c>
      <c r="P1424" s="175" t="e">
        <f>IF(M1424="No Mapped Crop","",INDEX('Inputs_Metric 31'!$M$7:$O$26,MATCH(M1424,'Inputs_Metric 31'!$G$7:$G$26,0),MATCH('Inputs_Metric 31'!$H$44,'Inputs_Metric 31'!$M$6:$O$6,0)))</f>
        <v>#N/A</v>
      </c>
      <c r="Q1424" s="184" t="e">
        <f t="shared" si="73"/>
        <v>#N/A</v>
      </c>
      <c r="R1424" s="184" t="e">
        <f t="shared" si="74"/>
        <v>#N/A</v>
      </c>
    </row>
    <row r="1425" spans="3:18" x14ac:dyDescent="0.25">
      <c r="C1425">
        <f t="shared" si="72"/>
        <v>10</v>
      </c>
      <c r="D1425">
        <f>COUNTIF($F$4:F1425,F1425)</f>
        <v>1240</v>
      </c>
      <c r="E1425" s="40">
        <f>'Agricultural Data'!C1425</f>
        <v>0</v>
      </c>
      <c r="F1425" s="40">
        <f>'Agricultural Data'!D1425</f>
        <v>0</v>
      </c>
      <c r="G1425" s="40">
        <f>'Agricultural Data'!E1425</f>
        <v>0</v>
      </c>
      <c r="H1425" s="38">
        <f>'Agricultural Data'!F1425</f>
        <v>0</v>
      </c>
      <c r="I1425" s="38">
        <f>'Agricultural Data'!G1425</f>
        <v>0</v>
      </c>
      <c r="J1425" s="38">
        <f>'Agricultural Data'!H1425</f>
        <v>0</v>
      </c>
      <c r="K1425" s="118">
        <f>'Agricultural Data'!I1425</f>
        <v>0</v>
      </c>
      <c r="L1425" s="121">
        <f>'Agricultural Data'!J1425</f>
        <v>0</v>
      </c>
      <c r="M1425" s="120" t="str">
        <f>IF(J1425=0,"No Data",
IF(     OR(   INDEX('Inputs_Metric 31'!$T$6:$T$141,  MATCH($J1425,'Inputs_Metric 31'!$S$6:$S$141,0))  =  "",     INDEX('Inputs_Metric 31'!$T$6:$T$141,MATCH($J1425,'Inputs_Metric 31'!$S$6:$S$141,0))="CDL_Rev"),                 "No Mapped Crop",                  INDEX('Inputs_Metric 31'!$T$6:$T$141,MATCH($J1425,'Inputs_Metric 31'!$S$6:$S$141,0)   )   )
       )</f>
        <v>No Data</v>
      </c>
      <c r="N1425" s="120" t="str">
        <f>IF(J1425=0,"No Data",
IF(   OR(     INDEX('Inputs_Metric 31'!$U$6:$U$141,MATCH($J1425,'Inputs_Metric 31'!$S$6:$S$141,0))="",     INDEX('Inputs_Metric 31'!$U$6:$U$141,MATCH($J1425,'Inputs_Metric 31'!$S$6:$S$141,0))="CDL_Rev"  ),     "No Mapped Crop",INDEX('Inputs_Metric 31'!$U$6:$U$141,MATCH($J1425,'Inputs_Metric 31'!$S$6:$S$141,0))))</f>
        <v>No Data</v>
      </c>
      <c r="O1425" s="102" t="e">
        <f>IF(N1425="No Mapped Crop","",'Inputs_Metric 31'!$H$43*INDEX('Inputs_Metric 31'!$D$6:$D$109,MATCH(CONCATENATE(N1425,H1425),'Inputs_Metric 31'!$E$6:$E$109,0)))</f>
        <v>#N/A</v>
      </c>
      <c r="P1425" s="175" t="e">
        <f>IF(M1425="No Mapped Crop","",INDEX('Inputs_Metric 31'!$M$7:$O$26,MATCH(M1425,'Inputs_Metric 31'!$G$7:$G$26,0),MATCH('Inputs_Metric 31'!$H$44,'Inputs_Metric 31'!$M$6:$O$6,0)))</f>
        <v>#N/A</v>
      </c>
      <c r="Q1425" s="184" t="e">
        <f t="shared" si="73"/>
        <v>#N/A</v>
      </c>
      <c r="R1425" s="184" t="e">
        <f t="shared" si="74"/>
        <v>#N/A</v>
      </c>
    </row>
    <row r="1426" spans="3:18" x14ac:dyDescent="0.25">
      <c r="C1426">
        <f t="shared" si="72"/>
        <v>10</v>
      </c>
      <c r="D1426">
        <f>COUNTIF($F$4:F1426,F1426)</f>
        <v>1241</v>
      </c>
      <c r="E1426" s="40">
        <f>'Agricultural Data'!C1426</f>
        <v>0</v>
      </c>
      <c r="F1426" s="40">
        <f>'Agricultural Data'!D1426</f>
        <v>0</v>
      </c>
      <c r="G1426" s="40">
        <f>'Agricultural Data'!E1426</f>
        <v>0</v>
      </c>
      <c r="H1426" s="38">
        <f>'Agricultural Data'!F1426</f>
        <v>0</v>
      </c>
      <c r="I1426" s="38">
        <f>'Agricultural Data'!G1426</f>
        <v>0</v>
      </c>
      <c r="J1426" s="38">
        <f>'Agricultural Data'!H1426</f>
        <v>0</v>
      </c>
      <c r="K1426" s="118">
        <f>'Agricultural Data'!I1426</f>
        <v>0</v>
      </c>
      <c r="L1426" s="121">
        <f>'Agricultural Data'!J1426</f>
        <v>0</v>
      </c>
      <c r="M1426" s="120" t="str">
        <f>IF(J1426=0,"No Data",
IF(     OR(   INDEX('Inputs_Metric 31'!$T$6:$T$141,  MATCH($J1426,'Inputs_Metric 31'!$S$6:$S$141,0))  =  "",     INDEX('Inputs_Metric 31'!$T$6:$T$141,MATCH($J1426,'Inputs_Metric 31'!$S$6:$S$141,0))="CDL_Rev"),                 "No Mapped Crop",                  INDEX('Inputs_Metric 31'!$T$6:$T$141,MATCH($J1426,'Inputs_Metric 31'!$S$6:$S$141,0)   )   )
       )</f>
        <v>No Data</v>
      </c>
      <c r="N1426" s="120" t="str">
        <f>IF(J1426=0,"No Data",
IF(   OR(     INDEX('Inputs_Metric 31'!$U$6:$U$141,MATCH($J1426,'Inputs_Metric 31'!$S$6:$S$141,0))="",     INDEX('Inputs_Metric 31'!$U$6:$U$141,MATCH($J1426,'Inputs_Metric 31'!$S$6:$S$141,0))="CDL_Rev"  ),     "No Mapped Crop",INDEX('Inputs_Metric 31'!$U$6:$U$141,MATCH($J1426,'Inputs_Metric 31'!$S$6:$S$141,0))))</f>
        <v>No Data</v>
      </c>
      <c r="O1426" s="102" t="e">
        <f>IF(N1426="No Mapped Crop","",'Inputs_Metric 31'!$H$43*INDEX('Inputs_Metric 31'!$D$6:$D$109,MATCH(CONCATENATE(N1426,H1426),'Inputs_Metric 31'!$E$6:$E$109,0)))</f>
        <v>#N/A</v>
      </c>
      <c r="P1426" s="175" t="e">
        <f>IF(M1426="No Mapped Crop","",INDEX('Inputs_Metric 31'!$M$7:$O$26,MATCH(M1426,'Inputs_Metric 31'!$G$7:$G$26,0),MATCH('Inputs_Metric 31'!$H$44,'Inputs_Metric 31'!$M$6:$O$6,0)))</f>
        <v>#N/A</v>
      </c>
      <c r="Q1426" s="184" t="e">
        <f t="shared" si="73"/>
        <v>#N/A</v>
      </c>
      <c r="R1426" s="184" t="e">
        <f t="shared" si="74"/>
        <v>#N/A</v>
      </c>
    </row>
    <row r="1427" spans="3:18" x14ac:dyDescent="0.25">
      <c r="C1427">
        <f t="shared" si="72"/>
        <v>10</v>
      </c>
      <c r="D1427">
        <f>COUNTIF($F$4:F1427,F1427)</f>
        <v>1242</v>
      </c>
      <c r="E1427" s="40">
        <f>'Agricultural Data'!C1427</f>
        <v>0</v>
      </c>
      <c r="F1427" s="40">
        <f>'Agricultural Data'!D1427</f>
        <v>0</v>
      </c>
      <c r="G1427" s="40">
        <f>'Agricultural Data'!E1427</f>
        <v>0</v>
      </c>
      <c r="H1427" s="38">
        <f>'Agricultural Data'!F1427</f>
        <v>0</v>
      </c>
      <c r="I1427" s="38">
        <f>'Agricultural Data'!G1427</f>
        <v>0</v>
      </c>
      <c r="J1427" s="38">
        <f>'Agricultural Data'!H1427</f>
        <v>0</v>
      </c>
      <c r="K1427" s="118">
        <f>'Agricultural Data'!I1427</f>
        <v>0</v>
      </c>
      <c r="L1427" s="121">
        <f>'Agricultural Data'!J1427</f>
        <v>0</v>
      </c>
      <c r="M1427" s="120" t="str">
        <f>IF(J1427=0,"No Data",
IF(     OR(   INDEX('Inputs_Metric 31'!$T$6:$T$141,  MATCH($J1427,'Inputs_Metric 31'!$S$6:$S$141,0))  =  "",     INDEX('Inputs_Metric 31'!$T$6:$T$141,MATCH($J1427,'Inputs_Metric 31'!$S$6:$S$141,0))="CDL_Rev"),                 "No Mapped Crop",                  INDEX('Inputs_Metric 31'!$T$6:$T$141,MATCH($J1427,'Inputs_Metric 31'!$S$6:$S$141,0)   )   )
       )</f>
        <v>No Data</v>
      </c>
      <c r="N1427" s="120" t="str">
        <f>IF(J1427=0,"No Data",
IF(   OR(     INDEX('Inputs_Metric 31'!$U$6:$U$141,MATCH($J1427,'Inputs_Metric 31'!$S$6:$S$141,0))="",     INDEX('Inputs_Metric 31'!$U$6:$U$141,MATCH($J1427,'Inputs_Metric 31'!$S$6:$S$141,0))="CDL_Rev"  ),     "No Mapped Crop",INDEX('Inputs_Metric 31'!$U$6:$U$141,MATCH($J1427,'Inputs_Metric 31'!$S$6:$S$141,0))))</f>
        <v>No Data</v>
      </c>
      <c r="O1427" s="102" t="e">
        <f>IF(N1427="No Mapped Crop","",'Inputs_Metric 31'!$H$43*INDEX('Inputs_Metric 31'!$D$6:$D$109,MATCH(CONCATENATE(N1427,H1427),'Inputs_Metric 31'!$E$6:$E$109,0)))</f>
        <v>#N/A</v>
      </c>
      <c r="P1427" s="175" t="e">
        <f>IF(M1427="No Mapped Crop","",INDEX('Inputs_Metric 31'!$M$7:$O$26,MATCH(M1427,'Inputs_Metric 31'!$G$7:$G$26,0),MATCH('Inputs_Metric 31'!$H$44,'Inputs_Metric 31'!$M$6:$O$6,0)))</f>
        <v>#N/A</v>
      </c>
      <c r="Q1427" s="184" t="e">
        <f t="shared" si="73"/>
        <v>#N/A</v>
      </c>
      <c r="R1427" s="184" t="e">
        <f t="shared" si="74"/>
        <v>#N/A</v>
      </c>
    </row>
    <row r="1428" spans="3:18" x14ac:dyDescent="0.25">
      <c r="C1428">
        <f t="shared" si="72"/>
        <v>10</v>
      </c>
      <c r="D1428">
        <f>COUNTIF($F$4:F1428,F1428)</f>
        <v>1243</v>
      </c>
      <c r="E1428" s="40">
        <f>'Agricultural Data'!C1428</f>
        <v>0</v>
      </c>
      <c r="F1428" s="40">
        <f>'Agricultural Data'!D1428</f>
        <v>0</v>
      </c>
      <c r="G1428" s="40">
        <f>'Agricultural Data'!E1428</f>
        <v>0</v>
      </c>
      <c r="H1428" s="38">
        <f>'Agricultural Data'!F1428</f>
        <v>0</v>
      </c>
      <c r="I1428" s="38">
        <f>'Agricultural Data'!G1428</f>
        <v>0</v>
      </c>
      <c r="J1428" s="38">
        <f>'Agricultural Data'!H1428</f>
        <v>0</v>
      </c>
      <c r="K1428" s="118">
        <f>'Agricultural Data'!I1428</f>
        <v>0</v>
      </c>
      <c r="L1428" s="121">
        <f>'Agricultural Data'!J1428</f>
        <v>0</v>
      </c>
      <c r="M1428" s="120" t="str">
        <f>IF(J1428=0,"No Data",
IF(     OR(   INDEX('Inputs_Metric 31'!$T$6:$T$141,  MATCH($J1428,'Inputs_Metric 31'!$S$6:$S$141,0))  =  "",     INDEX('Inputs_Metric 31'!$T$6:$T$141,MATCH($J1428,'Inputs_Metric 31'!$S$6:$S$141,0))="CDL_Rev"),                 "No Mapped Crop",                  INDEX('Inputs_Metric 31'!$T$6:$T$141,MATCH($J1428,'Inputs_Metric 31'!$S$6:$S$141,0)   )   )
       )</f>
        <v>No Data</v>
      </c>
      <c r="N1428" s="120" t="str">
        <f>IF(J1428=0,"No Data",
IF(   OR(     INDEX('Inputs_Metric 31'!$U$6:$U$141,MATCH($J1428,'Inputs_Metric 31'!$S$6:$S$141,0))="",     INDEX('Inputs_Metric 31'!$U$6:$U$141,MATCH($J1428,'Inputs_Metric 31'!$S$6:$S$141,0))="CDL_Rev"  ),     "No Mapped Crop",INDEX('Inputs_Metric 31'!$U$6:$U$141,MATCH($J1428,'Inputs_Metric 31'!$S$6:$S$141,0))))</f>
        <v>No Data</v>
      </c>
      <c r="O1428" s="102" t="e">
        <f>IF(N1428="No Mapped Crop","",'Inputs_Metric 31'!$H$43*INDEX('Inputs_Metric 31'!$D$6:$D$109,MATCH(CONCATENATE(N1428,H1428),'Inputs_Metric 31'!$E$6:$E$109,0)))</f>
        <v>#N/A</v>
      </c>
      <c r="P1428" s="175" t="e">
        <f>IF(M1428="No Mapped Crop","",INDEX('Inputs_Metric 31'!$M$7:$O$26,MATCH(M1428,'Inputs_Metric 31'!$G$7:$G$26,0),MATCH('Inputs_Metric 31'!$H$44,'Inputs_Metric 31'!$M$6:$O$6,0)))</f>
        <v>#N/A</v>
      </c>
      <c r="Q1428" s="184" t="e">
        <f t="shared" si="73"/>
        <v>#N/A</v>
      </c>
      <c r="R1428" s="184" t="e">
        <f t="shared" si="74"/>
        <v>#N/A</v>
      </c>
    </row>
    <row r="1429" spans="3:18" x14ac:dyDescent="0.25">
      <c r="C1429">
        <f t="shared" si="72"/>
        <v>10</v>
      </c>
      <c r="D1429">
        <f>COUNTIF($F$4:F1429,F1429)</f>
        <v>1244</v>
      </c>
      <c r="E1429" s="40">
        <f>'Agricultural Data'!C1429</f>
        <v>0</v>
      </c>
      <c r="F1429" s="40">
        <f>'Agricultural Data'!D1429</f>
        <v>0</v>
      </c>
      <c r="G1429" s="40">
        <f>'Agricultural Data'!E1429</f>
        <v>0</v>
      </c>
      <c r="H1429" s="38">
        <f>'Agricultural Data'!F1429</f>
        <v>0</v>
      </c>
      <c r="I1429" s="38">
        <f>'Agricultural Data'!G1429</f>
        <v>0</v>
      </c>
      <c r="J1429" s="38">
        <f>'Agricultural Data'!H1429</f>
        <v>0</v>
      </c>
      <c r="K1429" s="118">
        <f>'Agricultural Data'!I1429</f>
        <v>0</v>
      </c>
      <c r="L1429" s="121">
        <f>'Agricultural Data'!J1429</f>
        <v>0</v>
      </c>
      <c r="M1429" s="120" t="str">
        <f>IF(J1429=0,"No Data",
IF(     OR(   INDEX('Inputs_Metric 31'!$T$6:$T$141,  MATCH($J1429,'Inputs_Metric 31'!$S$6:$S$141,0))  =  "",     INDEX('Inputs_Metric 31'!$T$6:$T$141,MATCH($J1429,'Inputs_Metric 31'!$S$6:$S$141,0))="CDL_Rev"),                 "No Mapped Crop",                  INDEX('Inputs_Metric 31'!$T$6:$T$141,MATCH($J1429,'Inputs_Metric 31'!$S$6:$S$141,0)   )   )
       )</f>
        <v>No Data</v>
      </c>
      <c r="N1429" s="120" t="str">
        <f>IF(J1429=0,"No Data",
IF(   OR(     INDEX('Inputs_Metric 31'!$U$6:$U$141,MATCH($J1429,'Inputs_Metric 31'!$S$6:$S$141,0))="",     INDEX('Inputs_Metric 31'!$U$6:$U$141,MATCH($J1429,'Inputs_Metric 31'!$S$6:$S$141,0))="CDL_Rev"  ),     "No Mapped Crop",INDEX('Inputs_Metric 31'!$U$6:$U$141,MATCH($J1429,'Inputs_Metric 31'!$S$6:$S$141,0))))</f>
        <v>No Data</v>
      </c>
      <c r="O1429" s="102" t="e">
        <f>IF(N1429="No Mapped Crop","",'Inputs_Metric 31'!$H$43*INDEX('Inputs_Metric 31'!$D$6:$D$109,MATCH(CONCATENATE(N1429,H1429),'Inputs_Metric 31'!$E$6:$E$109,0)))</f>
        <v>#N/A</v>
      </c>
      <c r="P1429" s="175" t="e">
        <f>IF(M1429="No Mapped Crop","",INDEX('Inputs_Metric 31'!$M$7:$O$26,MATCH(M1429,'Inputs_Metric 31'!$G$7:$G$26,0),MATCH('Inputs_Metric 31'!$H$44,'Inputs_Metric 31'!$M$6:$O$6,0)))</f>
        <v>#N/A</v>
      </c>
      <c r="Q1429" s="184" t="e">
        <f t="shared" si="73"/>
        <v>#N/A</v>
      </c>
      <c r="R1429" s="184" t="e">
        <f t="shared" si="74"/>
        <v>#N/A</v>
      </c>
    </row>
    <row r="1430" spans="3:18" x14ac:dyDescent="0.25">
      <c r="C1430">
        <f t="shared" si="72"/>
        <v>10</v>
      </c>
      <c r="D1430">
        <f>COUNTIF($F$4:F1430,F1430)</f>
        <v>1245</v>
      </c>
      <c r="E1430" s="40">
        <f>'Agricultural Data'!C1430</f>
        <v>0</v>
      </c>
      <c r="F1430" s="40">
        <f>'Agricultural Data'!D1430</f>
        <v>0</v>
      </c>
      <c r="G1430" s="40">
        <f>'Agricultural Data'!E1430</f>
        <v>0</v>
      </c>
      <c r="H1430" s="38">
        <f>'Agricultural Data'!F1430</f>
        <v>0</v>
      </c>
      <c r="I1430" s="38">
        <f>'Agricultural Data'!G1430</f>
        <v>0</v>
      </c>
      <c r="J1430" s="38">
        <f>'Agricultural Data'!H1430</f>
        <v>0</v>
      </c>
      <c r="K1430" s="118">
        <f>'Agricultural Data'!I1430</f>
        <v>0</v>
      </c>
      <c r="L1430" s="121">
        <f>'Agricultural Data'!J1430</f>
        <v>0</v>
      </c>
      <c r="M1430" s="120" t="str">
        <f>IF(J1430=0,"No Data",
IF(     OR(   INDEX('Inputs_Metric 31'!$T$6:$T$141,  MATCH($J1430,'Inputs_Metric 31'!$S$6:$S$141,0))  =  "",     INDEX('Inputs_Metric 31'!$T$6:$T$141,MATCH($J1430,'Inputs_Metric 31'!$S$6:$S$141,0))="CDL_Rev"),                 "No Mapped Crop",                  INDEX('Inputs_Metric 31'!$T$6:$T$141,MATCH($J1430,'Inputs_Metric 31'!$S$6:$S$141,0)   )   )
       )</f>
        <v>No Data</v>
      </c>
      <c r="N1430" s="120" t="str">
        <f>IF(J1430=0,"No Data",
IF(   OR(     INDEX('Inputs_Metric 31'!$U$6:$U$141,MATCH($J1430,'Inputs_Metric 31'!$S$6:$S$141,0))="",     INDEX('Inputs_Metric 31'!$U$6:$U$141,MATCH($J1430,'Inputs_Metric 31'!$S$6:$S$141,0))="CDL_Rev"  ),     "No Mapped Crop",INDEX('Inputs_Metric 31'!$U$6:$U$141,MATCH($J1430,'Inputs_Metric 31'!$S$6:$S$141,0))))</f>
        <v>No Data</v>
      </c>
      <c r="O1430" s="102" t="e">
        <f>IF(N1430="No Mapped Crop","",'Inputs_Metric 31'!$H$43*INDEX('Inputs_Metric 31'!$D$6:$D$109,MATCH(CONCATENATE(N1430,H1430),'Inputs_Metric 31'!$E$6:$E$109,0)))</f>
        <v>#N/A</v>
      </c>
      <c r="P1430" s="175" t="e">
        <f>IF(M1430="No Mapped Crop","",INDEX('Inputs_Metric 31'!$M$7:$O$26,MATCH(M1430,'Inputs_Metric 31'!$G$7:$G$26,0),MATCH('Inputs_Metric 31'!$H$44,'Inputs_Metric 31'!$M$6:$O$6,0)))</f>
        <v>#N/A</v>
      </c>
      <c r="Q1430" s="184" t="e">
        <f t="shared" si="73"/>
        <v>#N/A</v>
      </c>
      <c r="R1430" s="184" t="e">
        <f t="shared" si="74"/>
        <v>#N/A</v>
      </c>
    </row>
    <row r="1431" spans="3:18" x14ac:dyDescent="0.25">
      <c r="C1431">
        <f t="shared" si="72"/>
        <v>10</v>
      </c>
      <c r="D1431">
        <f>COUNTIF($F$4:F1431,F1431)</f>
        <v>1246</v>
      </c>
      <c r="E1431" s="40">
        <f>'Agricultural Data'!C1431</f>
        <v>0</v>
      </c>
      <c r="F1431" s="40">
        <f>'Agricultural Data'!D1431</f>
        <v>0</v>
      </c>
      <c r="G1431" s="40">
        <f>'Agricultural Data'!E1431</f>
        <v>0</v>
      </c>
      <c r="H1431" s="38">
        <f>'Agricultural Data'!F1431</f>
        <v>0</v>
      </c>
      <c r="I1431" s="38">
        <f>'Agricultural Data'!G1431</f>
        <v>0</v>
      </c>
      <c r="J1431" s="38">
        <f>'Agricultural Data'!H1431</f>
        <v>0</v>
      </c>
      <c r="K1431" s="118">
        <f>'Agricultural Data'!I1431</f>
        <v>0</v>
      </c>
      <c r="L1431" s="121">
        <f>'Agricultural Data'!J1431</f>
        <v>0</v>
      </c>
      <c r="M1431" s="120" t="str">
        <f>IF(J1431=0,"No Data",
IF(     OR(   INDEX('Inputs_Metric 31'!$T$6:$T$141,  MATCH($J1431,'Inputs_Metric 31'!$S$6:$S$141,0))  =  "",     INDEX('Inputs_Metric 31'!$T$6:$T$141,MATCH($J1431,'Inputs_Metric 31'!$S$6:$S$141,0))="CDL_Rev"),                 "No Mapped Crop",                  INDEX('Inputs_Metric 31'!$T$6:$T$141,MATCH($J1431,'Inputs_Metric 31'!$S$6:$S$141,0)   )   )
       )</f>
        <v>No Data</v>
      </c>
      <c r="N1431" s="120" t="str">
        <f>IF(J1431=0,"No Data",
IF(   OR(     INDEX('Inputs_Metric 31'!$U$6:$U$141,MATCH($J1431,'Inputs_Metric 31'!$S$6:$S$141,0))="",     INDEX('Inputs_Metric 31'!$U$6:$U$141,MATCH($J1431,'Inputs_Metric 31'!$S$6:$S$141,0))="CDL_Rev"  ),     "No Mapped Crop",INDEX('Inputs_Metric 31'!$U$6:$U$141,MATCH($J1431,'Inputs_Metric 31'!$S$6:$S$141,0))))</f>
        <v>No Data</v>
      </c>
      <c r="O1431" s="102" t="e">
        <f>IF(N1431="No Mapped Crop","",'Inputs_Metric 31'!$H$43*INDEX('Inputs_Metric 31'!$D$6:$D$109,MATCH(CONCATENATE(N1431,H1431),'Inputs_Metric 31'!$E$6:$E$109,0)))</f>
        <v>#N/A</v>
      </c>
      <c r="P1431" s="175" t="e">
        <f>IF(M1431="No Mapped Crop","",INDEX('Inputs_Metric 31'!$M$7:$O$26,MATCH(M1431,'Inputs_Metric 31'!$G$7:$G$26,0),MATCH('Inputs_Metric 31'!$H$44,'Inputs_Metric 31'!$M$6:$O$6,0)))</f>
        <v>#N/A</v>
      </c>
      <c r="Q1431" s="184" t="e">
        <f t="shared" si="73"/>
        <v>#N/A</v>
      </c>
      <c r="R1431" s="184" t="e">
        <f t="shared" si="74"/>
        <v>#N/A</v>
      </c>
    </row>
    <row r="1432" spans="3:18" x14ac:dyDescent="0.25">
      <c r="C1432">
        <f t="shared" si="72"/>
        <v>10</v>
      </c>
      <c r="D1432">
        <f>COUNTIF($F$4:F1432,F1432)</f>
        <v>1247</v>
      </c>
      <c r="E1432" s="40">
        <f>'Agricultural Data'!C1432</f>
        <v>0</v>
      </c>
      <c r="F1432" s="40">
        <f>'Agricultural Data'!D1432</f>
        <v>0</v>
      </c>
      <c r="G1432" s="40">
        <f>'Agricultural Data'!E1432</f>
        <v>0</v>
      </c>
      <c r="H1432" s="38">
        <f>'Agricultural Data'!F1432</f>
        <v>0</v>
      </c>
      <c r="I1432" s="38">
        <f>'Agricultural Data'!G1432</f>
        <v>0</v>
      </c>
      <c r="J1432" s="38">
        <f>'Agricultural Data'!H1432</f>
        <v>0</v>
      </c>
      <c r="K1432" s="118">
        <f>'Agricultural Data'!I1432</f>
        <v>0</v>
      </c>
      <c r="L1432" s="121">
        <f>'Agricultural Data'!J1432</f>
        <v>0</v>
      </c>
      <c r="M1432" s="120" t="str">
        <f>IF(J1432=0,"No Data",
IF(     OR(   INDEX('Inputs_Metric 31'!$T$6:$T$141,  MATCH($J1432,'Inputs_Metric 31'!$S$6:$S$141,0))  =  "",     INDEX('Inputs_Metric 31'!$T$6:$T$141,MATCH($J1432,'Inputs_Metric 31'!$S$6:$S$141,0))="CDL_Rev"),                 "No Mapped Crop",                  INDEX('Inputs_Metric 31'!$T$6:$T$141,MATCH($J1432,'Inputs_Metric 31'!$S$6:$S$141,0)   )   )
       )</f>
        <v>No Data</v>
      </c>
      <c r="N1432" s="120" t="str">
        <f>IF(J1432=0,"No Data",
IF(   OR(     INDEX('Inputs_Metric 31'!$U$6:$U$141,MATCH($J1432,'Inputs_Metric 31'!$S$6:$S$141,0))="",     INDEX('Inputs_Metric 31'!$U$6:$U$141,MATCH($J1432,'Inputs_Metric 31'!$S$6:$S$141,0))="CDL_Rev"  ),     "No Mapped Crop",INDEX('Inputs_Metric 31'!$U$6:$U$141,MATCH($J1432,'Inputs_Metric 31'!$S$6:$S$141,0))))</f>
        <v>No Data</v>
      </c>
      <c r="O1432" s="102" t="e">
        <f>IF(N1432="No Mapped Crop","",'Inputs_Metric 31'!$H$43*INDEX('Inputs_Metric 31'!$D$6:$D$109,MATCH(CONCATENATE(N1432,H1432),'Inputs_Metric 31'!$E$6:$E$109,0)))</f>
        <v>#N/A</v>
      </c>
      <c r="P1432" s="175" t="e">
        <f>IF(M1432="No Mapped Crop","",INDEX('Inputs_Metric 31'!$M$7:$O$26,MATCH(M1432,'Inputs_Metric 31'!$G$7:$G$26,0),MATCH('Inputs_Metric 31'!$H$44,'Inputs_Metric 31'!$M$6:$O$6,0)))</f>
        <v>#N/A</v>
      </c>
      <c r="Q1432" s="184" t="e">
        <f t="shared" si="73"/>
        <v>#N/A</v>
      </c>
      <c r="R1432" s="184" t="e">
        <f t="shared" si="74"/>
        <v>#N/A</v>
      </c>
    </row>
    <row r="1433" spans="3:18" x14ac:dyDescent="0.25">
      <c r="C1433">
        <f t="shared" si="72"/>
        <v>10</v>
      </c>
      <c r="D1433">
        <f>COUNTIF($F$4:F1433,F1433)</f>
        <v>1248</v>
      </c>
      <c r="E1433" s="40">
        <f>'Agricultural Data'!C1433</f>
        <v>0</v>
      </c>
      <c r="F1433" s="40">
        <f>'Agricultural Data'!D1433</f>
        <v>0</v>
      </c>
      <c r="G1433" s="40">
        <f>'Agricultural Data'!E1433</f>
        <v>0</v>
      </c>
      <c r="H1433" s="38">
        <f>'Agricultural Data'!F1433</f>
        <v>0</v>
      </c>
      <c r="I1433" s="38">
        <f>'Agricultural Data'!G1433</f>
        <v>0</v>
      </c>
      <c r="J1433" s="38">
        <f>'Agricultural Data'!H1433</f>
        <v>0</v>
      </c>
      <c r="K1433" s="118">
        <f>'Agricultural Data'!I1433</f>
        <v>0</v>
      </c>
      <c r="L1433" s="121">
        <f>'Agricultural Data'!J1433</f>
        <v>0</v>
      </c>
      <c r="M1433" s="120" t="str">
        <f>IF(J1433=0,"No Data",
IF(     OR(   INDEX('Inputs_Metric 31'!$T$6:$T$141,  MATCH($J1433,'Inputs_Metric 31'!$S$6:$S$141,0))  =  "",     INDEX('Inputs_Metric 31'!$T$6:$T$141,MATCH($J1433,'Inputs_Metric 31'!$S$6:$S$141,0))="CDL_Rev"),                 "No Mapped Crop",                  INDEX('Inputs_Metric 31'!$T$6:$T$141,MATCH($J1433,'Inputs_Metric 31'!$S$6:$S$141,0)   )   )
       )</f>
        <v>No Data</v>
      </c>
      <c r="N1433" s="120" t="str">
        <f>IF(J1433=0,"No Data",
IF(   OR(     INDEX('Inputs_Metric 31'!$U$6:$U$141,MATCH($J1433,'Inputs_Metric 31'!$S$6:$S$141,0))="",     INDEX('Inputs_Metric 31'!$U$6:$U$141,MATCH($J1433,'Inputs_Metric 31'!$S$6:$S$141,0))="CDL_Rev"  ),     "No Mapped Crop",INDEX('Inputs_Metric 31'!$U$6:$U$141,MATCH($J1433,'Inputs_Metric 31'!$S$6:$S$141,0))))</f>
        <v>No Data</v>
      </c>
      <c r="O1433" s="102" t="e">
        <f>IF(N1433="No Mapped Crop","",'Inputs_Metric 31'!$H$43*INDEX('Inputs_Metric 31'!$D$6:$D$109,MATCH(CONCATENATE(N1433,H1433),'Inputs_Metric 31'!$E$6:$E$109,0)))</f>
        <v>#N/A</v>
      </c>
      <c r="P1433" s="175" t="e">
        <f>IF(M1433="No Mapped Crop","",INDEX('Inputs_Metric 31'!$M$7:$O$26,MATCH(M1433,'Inputs_Metric 31'!$G$7:$G$26,0),MATCH('Inputs_Metric 31'!$H$44,'Inputs_Metric 31'!$M$6:$O$6,0)))</f>
        <v>#N/A</v>
      </c>
      <c r="Q1433" s="184" t="e">
        <f t="shared" si="73"/>
        <v>#N/A</v>
      </c>
      <c r="R1433" s="184" t="e">
        <f t="shared" si="74"/>
        <v>#N/A</v>
      </c>
    </row>
    <row r="1434" spans="3:18" x14ac:dyDescent="0.25">
      <c r="C1434">
        <f t="shared" si="72"/>
        <v>10</v>
      </c>
      <c r="D1434">
        <f>COUNTIF($F$4:F1434,F1434)</f>
        <v>1249</v>
      </c>
      <c r="E1434" s="40">
        <f>'Agricultural Data'!C1434</f>
        <v>0</v>
      </c>
      <c r="F1434" s="40">
        <f>'Agricultural Data'!D1434</f>
        <v>0</v>
      </c>
      <c r="G1434" s="40">
        <f>'Agricultural Data'!E1434</f>
        <v>0</v>
      </c>
      <c r="H1434" s="38">
        <f>'Agricultural Data'!F1434</f>
        <v>0</v>
      </c>
      <c r="I1434" s="38">
        <f>'Agricultural Data'!G1434</f>
        <v>0</v>
      </c>
      <c r="J1434" s="38">
        <f>'Agricultural Data'!H1434</f>
        <v>0</v>
      </c>
      <c r="K1434" s="118">
        <f>'Agricultural Data'!I1434</f>
        <v>0</v>
      </c>
      <c r="L1434" s="121">
        <f>'Agricultural Data'!J1434</f>
        <v>0</v>
      </c>
      <c r="M1434" s="120" t="str">
        <f>IF(J1434=0,"No Data",
IF(     OR(   INDEX('Inputs_Metric 31'!$T$6:$T$141,  MATCH($J1434,'Inputs_Metric 31'!$S$6:$S$141,0))  =  "",     INDEX('Inputs_Metric 31'!$T$6:$T$141,MATCH($J1434,'Inputs_Metric 31'!$S$6:$S$141,0))="CDL_Rev"),                 "No Mapped Crop",                  INDEX('Inputs_Metric 31'!$T$6:$T$141,MATCH($J1434,'Inputs_Metric 31'!$S$6:$S$141,0)   )   )
       )</f>
        <v>No Data</v>
      </c>
      <c r="N1434" s="120" t="str">
        <f>IF(J1434=0,"No Data",
IF(   OR(     INDEX('Inputs_Metric 31'!$U$6:$U$141,MATCH($J1434,'Inputs_Metric 31'!$S$6:$S$141,0))="",     INDEX('Inputs_Metric 31'!$U$6:$U$141,MATCH($J1434,'Inputs_Metric 31'!$S$6:$S$141,0))="CDL_Rev"  ),     "No Mapped Crop",INDEX('Inputs_Metric 31'!$U$6:$U$141,MATCH($J1434,'Inputs_Metric 31'!$S$6:$S$141,0))))</f>
        <v>No Data</v>
      </c>
      <c r="O1434" s="102" t="e">
        <f>IF(N1434="No Mapped Crop","",'Inputs_Metric 31'!$H$43*INDEX('Inputs_Metric 31'!$D$6:$D$109,MATCH(CONCATENATE(N1434,H1434),'Inputs_Metric 31'!$E$6:$E$109,0)))</f>
        <v>#N/A</v>
      </c>
      <c r="P1434" s="175" t="e">
        <f>IF(M1434="No Mapped Crop","",INDEX('Inputs_Metric 31'!$M$7:$O$26,MATCH(M1434,'Inputs_Metric 31'!$G$7:$G$26,0),MATCH('Inputs_Metric 31'!$H$44,'Inputs_Metric 31'!$M$6:$O$6,0)))</f>
        <v>#N/A</v>
      </c>
      <c r="Q1434" s="184" t="e">
        <f t="shared" si="73"/>
        <v>#N/A</v>
      </c>
      <c r="R1434" s="184" t="e">
        <f t="shared" si="74"/>
        <v>#N/A</v>
      </c>
    </row>
    <row r="1435" spans="3:18" x14ac:dyDescent="0.25">
      <c r="C1435">
        <f t="shared" si="72"/>
        <v>10</v>
      </c>
      <c r="D1435">
        <f>COUNTIF($F$4:F1435,F1435)</f>
        <v>1250</v>
      </c>
      <c r="E1435" s="40">
        <f>'Agricultural Data'!C1435</f>
        <v>0</v>
      </c>
      <c r="F1435" s="40">
        <f>'Agricultural Data'!D1435</f>
        <v>0</v>
      </c>
      <c r="G1435" s="40">
        <f>'Agricultural Data'!E1435</f>
        <v>0</v>
      </c>
      <c r="H1435" s="38">
        <f>'Agricultural Data'!F1435</f>
        <v>0</v>
      </c>
      <c r="I1435" s="38">
        <f>'Agricultural Data'!G1435</f>
        <v>0</v>
      </c>
      <c r="J1435" s="38">
        <f>'Agricultural Data'!H1435</f>
        <v>0</v>
      </c>
      <c r="K1435" s="118">
        <f>'Agricultural Data'!I1435</f>
        <v>0</v>
      </c>
      <c r="L1435" s="121">
        <f>'Agricultural Data'!J1435</f>
        <v>0</v>
      </c>
      <c r="M1435" s="120" t="str">
        <f>IF(J1435=0,"No Data",
IF(     OR(   INDEX('Inputs_Metric 31'!$T$6:$T$141,  MATCH($J1435,'Inputs_Metric 31'!$S$6:$S$141,0))  =  "",     INDEX('Inputs_Metric 31'!$T$6:$T$141,MATCH($J1435,'Inputs_Metric 31'!$S$6:$S$141,0))="CDL_Rev"),                 "No Mapped Crop",                  INDEX('Inputs_Metric 31'!$T$6:$T$141,MATCH($J1435,'Inputs_Metric 31'!$S$6:$S$141,0)   )   )
       )</f>
        <v>No Data</v>
      </c>
      <c r="N1435" s="120" t="str">
        <f>IF(J1435=0,"No Data",
IF(   OR(     INDEX('Inputs_Metric 31'!$U$6:$U$141,MATCH($J1435,'Inputs_Metric 31'!$S$6:$S$141,0))="",     INDEX('Inputs_Metric 31'!$U$6:$U$141,MATCH($J1435,'Inputs_Metric 31'!$S$6:$S$141,0))="CDL_Rev"  ),     "No Mapped Crop",INDEX('Inputs_Metric 31'!$U$6:$U$141,MATCH($J1435,'Inputs_Metric 31'!$S$6:$S$141,0))))</f>
        <v>No Data</v>
      </c>
      <c r="O1435" s="102" t="e">
        <f>IF(N1435="No Mapped Crop","",'Inputs_Metric 31'!$H$43*INDEX('Inputs_Metric 31'!$D$6:$D$109,MATCH(CONCATENATE(N1435,H1435),'Inputs_Metric 31'!$E$6:$E$109,0)))</f>
        <v>#N/A</v>
      </c>
      <c r="P1435" s="175" t="e">
        <f>IF(M1435="No Mapped Crop","",INDEX('Inputs_Metric 31'!$M$7:$O$26,MATCH(M1435,'Inputs_Metric 31'!$G$7:$G$26,0),MATCH('Inputs_Metric 31'!$H$44,'Inputs_Metric 31'!$M$6:$O$6,0)))</f>
        <v>#N/A</v>
      </c>
      <c r="Q1435" s="184" t="e">
        <f t="shared" si="73"/>
        <v>#N/A</v>
      </c>
      <c r="R1435" s="184" t="e">
        <f t="shared" si="74"/>
        <v>#N/A</v>
      </c>
    </row>
    <row r="1436" spans="3:18" x14ac:dyDescent="0.25">
      <c r="C1436">
        <f t="shared" si="72"/>
        <v>10</v>
      </c>
      <c r="D1436">
        <f>COUNTIF($F$4:F1436,F1436)</f>
        <v>1251</v>
      </c>
      <c r="E1436" s="40">
        <f>'Agricultural Data'!C1436</f>
        <v>0</v>
      </c>
      <c r="F1436" s="40">
        <f>'Agricultural Data'!D1436</f>
        <v>0</v>
      </c>
      <c r="G1436" s="40">
        <f>'Agricultural Data'!E1436</f>
        <v>0</v>
      </c>
      <c r="H1436" s="38">
        <f>'Agricultural Data'!F1436</f>
        <v>0</v>
      </c>
      <c r="I1436" s="38">
        <f>'Agricultural Data'!G1436</f>
        <v>0</v>
      </c>
      <c r="J1436" s="38">
        <f>'Agricultural Data'!H1436</f>
        <v>0</v>
      </c>
      <c r="K1436" s="118">
        <f>'Agricultural Data'!I1436</f>
        <v>0</v>
      </c>
      <c r="L1436" s="121">
        <f>'Agricultural Data'!J1436</f>
        <v>0</v>
      </c>
      <c r="M1436" s="120" t="str">
        <f>IF(J1436=0,"No Data",
IF(     OR(   INDEX('Inputs_Metric 31'!$T$6:$T$141,  MATCH($J1436,'Inputs_Metric 31'!$S$6:$S$141,0))  =  "",     INDEX('Inputs_Metric 31'!$T$6:$T$141,MATCH($J1436,'Inputs_Metric 31'!$S$6:$S$141,0))="CDL_Rev"),                 "No Mapped Crop",                  INDEX('Inputs_Metric 31'!$T$6:$T$141,MATCH($J1436,'Inputs_Metric 31'!$S$6:$S$141,0)   )   )
       )</f>
        <v>No Data</v>
      </c>
      <c r="N1436" s="120" t="str">
        <f>IF(J1436=0,"No Data",
IF(   OR(     INDEX('Inputs_Metric 31'!$U$6:$U$141,MATCH($J1436,'Inputs_Metric 31'!$S$6:$S$141,0))="",     INDEX('Inputs_Metric 31'!$U$6:$U$141,MATCH($J1436,'Inputs_Metric 31'!$S$6:$S$141,0))="CDL_Rev"  ),     "No Mapped Crop",INDEX('Inputs_Metric 31'!$U$6:$U$141,MATCH($J1436,'Inputs_Metric 31'!$S$6:$S$141,0))))</f>
        <v>No Data</v>
      </c>
      <c r="O1436" s="102" t="e">
        <f>IF(N1436="No Mapped Crop","",'Inputs_Metric 31'!$H$43*INDEX('Inputs_Metric 31'!$D$6:$D$109,MATCH(CONCATENATE(N1436,H1436),'Inputs_Metric 31'!$E$6:$E$109,0)))</f>
        <v>#N/A</v>
      </c>
      <c r="P1436" s="175" t="e">
        <f>IF(M1436="No Mapped Crop","",INDEX('Inputs_Metric 31'!$M$7:$O$26,MATCH(M1436,'Inputs_Metric 31'!$G$7:$G$26,0),MATCH('Inputs_Metric 31'!$H$44,'Inputs_Metric 31'!$M$6:$O$6,0)))</f>
        <v>#N/A</v>
      </c>
      <c r="Q1436" s="184" t="e">
        <f t="shared" si="73"/>
        <v>#N/A</v>
      </c>
      <c r="R1436" s="184" t="e">
        <f t="shared" si="74"/>
        <v>#N/A</v>
      </c>
    </row>
    <row r="1437" spans="3:18" x14ac:dyDescent="0.25">
      <c r="C1437">
        <f t="shared" si="72"/>
        <v>10</v>
      </c>
      <c r="D1437">
        <f>COUNTIF($F$4:F1437,F1437)</f>
        <v>1252</v>
      </c>
      <c r="E1437" s="40">
        <f>'Agricultural Data'!C1437</f>
        <v>0</v>
      </c>
      <c r="F1437" s="40">
        <f>'Agricultural Data'!D1437</f>
        <v>0</v>
      </c>
      <c r="G1437" s="40">
        <f>'Agricultural Data'!E1437</f>
        <v>0</v>
      </c>
      <c r="H1437" s="38">
        <f>'Agricultural Data'!F1437</f>
        <v>0</v>
      </c>
      <c r="I1437" s="38">
        <f>'Agricultural Data'!G1437</f>
        <v>0</v>
      </c>
      <c r="J1437" s="38">
        <f>'Agricultural Data'!H1437</f>
        <v>0</v>
      </c>
      <c r="K1437" s="118">
        <f>'Agricultural Data'!I1437</f>
        <v>0</v>
      </c>
      <c r="L1437" s="121">
        <f>'Agricultural Data'!J1437</f>
        <v>0</v>
      </c>
      <c r="M1437" s="120" t="str">
        <f>IF(J1437=0,"No Data",
IF(     OR(   INDEX('Inputs_Metric 31'!$T$6:$T$141,  MATCH($J1437,'Inputs_Metric 31'!$S$6:$S$141,0))  =  "",     INDEX('Inputs_Metric 31'!$T$6:$T$141,MATCH($J1437,'Inputs_Metric 31'!$S$6:$S$141,0))="CDL_Rev"),                 "No Mapped Crop",                  INDEX('Inputs_Metric 31'!$T$6:$T$141,MATCH($J1437,'Inputs_Metric 31'!$S$6:$S$141,0)   )   )
       )</f>
        <v>No Data</v>
      </c>
      <c r="N1437" s="120" t="str">
        <f>IF(J1437=0,"No Data",
IF(   OR(     INDEX('Inputs_Metric 31'!$U$6:$U$141,MATCH($J1437,'Inputs_Metric 31'!$S$6:$S$141,0))="",     INDEX('Inputs_Metric 31'!$U$6:$U$141,MATCH($J1437,'Inputs_Metric 31'!$S$6:$S$141,0))="CDL_Rev"  ),     "No Mapped Crop",INDEX('Inputs_Metric 31'!$U$6:$U$141,MATCH($J1437,'Inputs_Metric 31'!$S$6:$S$141,0))))</f>
        <v>No Data</v>
      </c>
      <c r="O1437" s="102" t="e">
        <f>IF(N1437="No Mapped Crop","",'Inputs_Metric 31'!$H$43*INDEX('Inputs_Metric 31'!$D$6:$D$109,MATCH(CONCATENATE(N1437,H1437),'Inputs_Metric 31'!$E$6:$E$109,0)))</f>
        <v>#N/A</v>
      </c>
      <c r="P1437" s="175" t="e">
        <f>IF(M1437="No Mapped Crop","",INDEX('Inputs_Metric 31'!$M$7:$O$26,MATCH(M1437,'Inputs_Metric 31'!$G$7:$G$26,0),MATCH('Inputs_Metric 31'!$H$44,'Inputs_Metric 31'!$M$6:$O$6,0)))</f>
        <v>#N/A</v>
      </c>
      <c r="Q1437" s="184" t="e">
        <f t="shared" si="73"/>
        <v>#N/A</v>
      </c>
      <c r="R1437" s="184" t="e">
        <f t="shared" si="74"/>
        <v>#N/A</v>
      </c>
    </row>
    <row r="1438" spans="3:18" x14ac:dyDescent="0.25">
      <c r="C1438">
        <f t="shared" si="72"/>
        <v>10</v>
      </c>
      <c r="D1438">
        <f>COUNTIF($F$4:F1438,F1438)</f>
        <v>1253</v>
      </c>
      <c r="E1438" s="40">
        <f>'Agricultural Data'!C1438</f>
        <v>0</v>
      </c>
      <c r="F1438" s="40">
        <f>'Agricultural Data'!D1438</f>
        <v>0</v>
      </c>
      <c r="G1438" s="40">
        <f>'Agricultural Data'!E1438</f>
        <v>0</v>
      </c>
      <c r="H1438" s="38">
        <f>'Agricultural Data'!F1438</f>
        <v>0</v>
      </c>
      <c r="I1438" s="38">
        <f>'Agricultural Data'!G1438</f>
        <v>0</v>
      </c>
      <c r="J1438" s="38">
        <f>'Agricultural Data'!H1438</f>
        <v>0</v>
      </c>
      <c r="K1438" s="118">
        <f>'Agricultural Data'!I1438</f>
        <v>0</v>
      </c>
      <c r="L1438" s="121">
        <f>'Agricultural Data'!J1438</f>
        <v>0</v>
      </c>
      <c r="M1438" s="120" t="str">
        <f>IF(J1438=0,"No Data",
IF(     OR(   INDEX('Inputs_Metric 31'!$T$6:$T$141,  MATCH($J1438,'Inputs_Metric 31'!$S$6:$S$141,0))  =  "",     INDEX('Inputs_Metric 31'!$T$6:$T$141,MATCH($J1438,'Inputs_Metric 31'!$S$6:$S$141,0))="CDL_Rev"),                 "No Mapped Crop",                  INDEX('Inputs_Metric 31'!$T$6:$T$141,MATCH($J1438,'Inputs_Metric 31'!$S$6:$S$141,0)   )   )
       )</f>
        <v>No Data</v>
      </c>
      <c r="N1438" s="120" t="str">
        <f>IF(J1438=0,"No Data",
IF(   OR(     INDEX('Inputs_Metric 31'!$U$6:$U$141,MATCH($J1438,'Inputs_Metric 31'!$S$6:$S$141,0))="",     INDEX('Inputs_Metric 31'!$U$6:$U$141,MATCH($J1438,'Inputs_Metric 31'!$S$6:$S$141,0))="CDL_Rev"  ),     "No Mapped Crop",INDEX('Inputs_Metric 31'!$U$6:$U$141,MATCH($J1438,'Inputs_Metric 31'!$S$6:$S$141,0))))</f>
        <v>No Data</v>
      </c>
      <c r="O1438" s="102" t="e">
        <f>IF(N1438="No Mapped Crop","",'Inputs_Metric 31'!$H$43*INDEX('Inputs_Metric 31'!$D$6:$D$109,MATCH(CONCATENATE(N1438,H1438),'Inputs_Metric 31'!$E$6:$E$109,0)))</f>
        <v>#N/A</v>
      </c>
      <c r="P1438" s="175" t="e">
        <f>IF(M1438="No Mapped Crop","",INDEX('Inputs_Metric 31'!$M$7:$O$26,MATCH(M1438,'Inputs_Metric 31'!$G$7:$G$26,0),MATCH('Inputs_Metric 31'!$H$44,'Inputs_Metric 31'!$M$6:$O$6,0)))</f>
        <v>#N/A</v>
      </c>
      <c r="Q1438" s="184" t="e">
        <f t="shared" si="73"/>
        <v>#N/A</v>
      </c>
      <c r="R1438" s="184" t="e">
        <f t="shared" si="74"/>
        <v>#N/A</v>
      </c>
    </row>
    <row r="1439" spans="3:18" x14ac:dyDescent="0.25">
      <c r="C1439">
        <f t="shared" si="72"/>
        <v>10</v>
      </c>
      <c r="D1439">
        <f>COUNTIF($F$4:F1439,F1439)</f>
        <v>1254</v>
      </c>
      <c r="E1439" s="40">
        <f>'Agricultural Data'!C1439</f>
        <v>0</v>
      </c>
      <c r="F1439" s="40">
        <f>'Agricultural Data'!D1439</f>
        <v>0</v>
      </c>
      <c r="G1439" s="40">
        <f>'Agricultural Data'!E1439</f>
        <v>0</v>
      </c>
      <c r="H1439" s="38">
        <f>'Agricultural Data'!F1439</f>
        <v>0</v>
      </c>
      <c r="I1439" s="38">
        <f>'Agricultural Data'!G1439</f>
        <v>0</v>
      </c>
      <c r="J1439" s="38">
        <f>'Agricultural Data'!H1439</f>
        <v>0</v>
      </c>
      <c r="K1439" s="118">
        <f>'Agricultural Data'!I1439</f>
        <v>0</v>
      </c>
      <c r="L1439" s="121">
        <f>'Agricultural Data'!J1439</f>
        <v>0</v>
      </c>
      <c r="M1439" s="120" t="str">
        <f>IF(J1439=0,"No Data",
IF(     OR(   INDEX('Inputs_Metric 31'!$T$6:$T$141,  MATCH($J1439,'Inputs_Metric 31'!$S$6:$S$141,0))  =  "",     INDEX('Inputs_Metric 31'!$T$6:$T$141,MATCH($J1439,'Inputs_Metric 31'!$S$6:$S$141,0))="CDL_Rev"),                 "No Mapped Crop",                  INDEX('Inputs_Metric 31'!$T$6:$T$141,MATCH($J1439,'Inputs_Metric 31'!$S$6:$S$141,0)   )   )
       )</f>
        <v>No Data</v>
      </c>
      <c r="N1439" s="120" t="str">
        <f>IF(J1439=0,"No Data",
IF(   OR(     INDEX('Inputs_Metric 31'!$U$6:$U$141,MATCH($J1439,'Inputs_Metric 31'!$S$6:$S$141,0))="",     INDEX('Inputs_Metric 31'!$U$6:$U$141,MATCH($J1439,'Inputs_Metric 31'!$S$6:$S$141,0))="CDL_Rev"  ),     "No Mapped Crop",INDEX('Inputs_Metric 31'!$U$6:$U$141,MATCH($J1439,'Inputs_Metric 31'!$S$6:$S$141,0))))</f>
        <v>No Data</v>
      </c>
      <c r="O1439" s="102" t="e">
        <f>IF(N1439="No Mapped Crop","",'Inputs_Metric 31'!$H$43*INDEX('Inputs_Metric 31'!$D$6:$D$109,MATCH(CONCATENATE(N1439,H1439),'Inputs_Metric 31'!$E$6:$E$109,0)))</f>
        <v>#N/A</v>
      </c>
      <c r="P1439" s="175" t="e">
        <f>IF(M1439="No Mapped Crop","",INDEX('Inputs_Metric 31'!$M$7:$O$26,MATCH(M1439,'Inputs_Metric 31'!$G$7:$G$26,0),MATCH('Inputs_Metric 31'!$H$44,'Inputs_Metric 31'!$M$6:$O$6,0)))</f>
        <v>#N/A</v>
      </c>
      <c r="Q1439" s="184" t="e">
        <f t="shared" si="73"/>
        <v>#N/A</v>
      </c>
      <c r="R1439" s="184" t="e">
        <f t="shared" si="74"/>
        <v>#N/A</v>
      </c>
    </row>
    <row r="1440" spans="3:18" x14ac:dyDescent="0.25">
      <c r="C1440">
        <f t="shared" si="72"/>
        <v>10</v>
      </c>
      <c r="D1440">
        <f>COUNTIF($F$4:F1440,F1440)</f>
        <v>1255</v>
      </c>
      <c r="E1440" s="40">
        <f>'Agricultural Data'!C1440</f>
        <v>0</v>
      </c>
      <c r="F1440" s="40">
        <f>'Agricultural Data'!D1440</f>
        <v>0</v>
      </c>
      <c r="G1440" s="40">
        <f>'Agricultural Data'!E1440</f>
        <v>0</v>
      </c>
      <c r="H1440" s="38">
        <f>'Agricultural Data'!F1440</f>
        <v>0</v>
      </c>
      <c r="I1440" s="38">
        <f>'Agricultural Data'!G1440</f>
        <v>0</v>
      </c>
      <c r="J1440" s="38">
        <f>'Agricultural Data'!H1440</f>
        <v>0</v>
      </c>
      <c r="K1440" s="118">
        <f>'Agricultural Data'!I1440</f>
        <v>0</v>
      </c>
      <c r="L1440" s="121">
        <f>'Agricultural Data'!J1440</f>
        <v>0</v>
      </c>
      <c r="M1440" s="120" t="str">
        <f>IF(J1440=0,"No Data",
IF(     OR(   INDEX('Inputs_Metric 31'!$T$6:$T$141,  MATCH($J1440,'Inputs_Metric 31'!$S$6:$S$141,0))  =  "",     INDEX('Inputs_Metric 31'!$T$6:$T$141,MATCH($J1440,'Inputs_Metric 31'!$S$6:$S$141,0))="CDL_Rev"),                 "No Mapped Crop",                  INDEX('Inputs_Metric 31'!$T$6:$T$141,MATCH($J1440,'Inputs_Metric 31'!$S$6:$S$141,0)   )   )
       )</f>
        <v>No Data</v>
      </c>
      <c r="N1440" s="120" t="str">
        <f>IF(J1440=0,"No Data",
IF(   OR(     INDEX('Inputs_Metric 31'!$U$6:$U$141,MATCH($J1440,'Inputs_Metric 31'!$S$6:$S$141,0))="",     INDEX('Inputs_Metric 31'!$U$6:$U$141,MATCH($J1440,'Inputs_Metric 31'!$S$6:$S$141,0))="CDL_Rev"  ),     "No Mapped Crop",INDEX('Inputs_Metric 31'!$U$6:$U$141,MATCH($J1440,'Inputs_Metric 31'!$S$6:$S$141,0))))</f>
        <v>No Data</v>
      </c>
      <c r="O1440" s="102" t="e">
        <f>IF(N1440="No Mapped Crop","",'Inputs_Metric 31'!$H$43*INDEX('Inputs_Metric 31'!$D$6:$D$109,MATCH(CONCATENATE(N1440,H1440),'Inputs_Metric 31'!$E$6:$E$109,0)))</f>
        <v>#N/A</v>
      </c>
      <c r="P1440" s="175" t="e">
        <f>IF(M1440="No Mapped Crop","",INDEX('Inputs_Metric 31'!$M$7:$O$26,MATCH(M1440,'Inputs_Metric 31'!$G$7:$G$26,0),MATCH('Inputs_Metric 31'!$H$44,'Inputs_Metric 31'!$M$6:$O$6,0)))</f>
        <v>#N/A</v>
      </c>
      <c r="Q1440" s="184" t="e">
        <f t="shared" si="73"/>
        <v>#N/A</v>
      </c>
      <c r="R1440" s="184" t="e">
        <f t="shared" si="74"/>
        <v>#N/A</v>
      </c>
    </row>
    <row r="1441" spans="3:18" x14ac:dyDescent="0.25">
      <c r="C1441">
        <f t="shared" si="72"/>
        <v>10</v>
      </c>
      <c r="D1441">
        <f>COUNTIF($F$4:F1441,F1441)</f>
        <v>1256</v>
      </c>
      <c r="E1441" s="40">
        <f>'Agricultural Data'!C1441</f>
        <v>0</v>
      </c>
      <c r="F1441" s="40">
        <f>'Agricultural Data'!D1441</f>
        <v>0</v>
      </c>
      <c r="G1441" s="40">
        <f>'Agricultural Data'!E1441</f>
        <v>0</v>
      </c>
      <c r="H1441" s="38">
        <f>'Agricultural Data'!F1441</f>
        <v>0</v>
      </c>
      <c r="I1441" s="38">
        <f>'Agricultural Data'!G1441</f>
        <v>0</v>
      </c>
      <c r="J1441" s="38">
        <f>'Agricultural Data'!H1441</f>
        <v>0</v>
      </c>
      <c r="K1441" s="118">
        <f>'Agricultural Data'!I1441</f>
        <v>0</v>
      </c>
      <c r="L1441" s="121">
        <f>'Agricultural Data'!J1441</f>
        <v>0</v>
      </c>
      <c r="M1441" s="120" t="str">
        <f>IF(J1441=0,"No Data",
IF(     OR(   INDEX('Inputs_Metric 31'!$T$6:$T$141,  MATCH($J1441,'Inputs_Metric 31'!$S$6:$S$141,0))  =  "",     INDEX('Inputs_Metric 31'!$T$6:$T$141,MATCH($J1441,'Inputs_Metric 31'!$S$6:$S$141,0))="CDL_Rev"),                 "No Mapped Crop",                  INDEX('Inputs_Metric 31'!$T$6:$T$141,MATCH($J1441,'Inputs_Metric 31'!$S$6:$S$141,0)   )   )
       )</f>
        <v>No Data</v>
      </c>
      <c r="N1441" s="120" t="str">
        <f>IF(J1441=0,"No Data",
IF(   OR(     INDEX('Inputs_Metric 31'!$U$6:$U$141,MATCH($J1441,'Inputs_Metric 31'!$S$6:$S$141,0))="",     INDEX('Inputs_Metric 31'!$U$6:$U$141,MATCH($J1441,'Inputs_Metric 31'!$S$6:$S$141,0))="CDL_Rev"  ),     "No Mapped Crop",INDEX('Inputs_Metric 31'!$U$6:$U$141,MATCH($J1441,'Inputs_Metric 31'!$S$6:$S$141,0))))</f>
        <v>No Data</v>
      </c>
      <c r="O1441" s="102" t="e">
        <f>IF(N1441="No Mapped Crop","",'Inputs_Metric 31'!$H$43*INDEX('Inputs_Metric 31'!$D$6:$D$109,MATCH(CONCATENATE(N1441,H1441),'Inputs_Metric 31'!$E$6:$E$109,0)))</f>
        <v>#N/A</v>
      </c>
      <c r="P1441" s="175" t="e">
        <f>IF(M1441="No Mapped Crop","",INDEX('Inputs_Metric 31'!$M$7:$O$26,MATCH(M1441,'Inputs_Metric 31'!$G$7:$G$26,0),MATCH('Inputs_Metric 31'!$H$44,'Inputs_Metric 31'!$M$6:$O$6,0)))</f>
        <v>#N/A</v>
      </c>
      <c r="Q1441" s="184" t="e">
        <f t="shared" si="73"/>
        <v>#N/A</v>
      </c>
      <c r="R1441" s="184" t="e">
        <f t="shared" si="74"/>
        <v>#N/A</v>
      </c>
    </row>
    <row r="1442" spans="3:18" x14ac:dyDescent="0.25">
      <c r="C1442">
        <f t="shared" si="72"/>
        <v>10</v>
      </c>
      <c r="D1442">
        <f>COUNTIF($F$4:F1442,F1442)</f>
        <v>1257</v>
      </c>
      <c r="E1442" s="40">
        <f>'Agricultural Data'!C1442</f>
        <v>0</v>
      </c>
      <c r="F1442" s="40">
        <f>'Agricultural Data'!D1442</f>
        <v>0</v>
      </c>
      <c r="G1442" s="40">
        <f>'Agricultural Data'!E1442</f>
        <v>0</v>
      </c>
      <c r="H1442" s="38">
        <f>'Agricultural Data'!F1442</f>
        <v>0</v>
      </c>
      <c r="I1442" s="38">
        <f>'Agricultural Data'!G1442</f>
        <v>0</v>
      </c>
      <c r="J1442" s="38">
        <f>'Agricultural Data'!H1442</f>
        <v>0</v>
      </c>
      <c r="K1442" s="118">
        <f>'Agricultural Data'!I1442</f>
        <v>0</v>
      </c>
      <c r="L1442" s="121">
        <f>'Agricultural Data'!J1442</f>
        <v>0</v>
      </c>
      <c r="M1442" s="120" t="str">
        <f>IF(J1442=0,"No Data",
IF(     OR(   INDEX('Inputs_Metric 31'!$T$6:$T$141,  MATCH($J1442,'Inputs_Metric 31'!$S$6:$S$141,0))  =  "",     INDEX('Inputs_Metric 31'!$T$6:$T$141,MATCH($J1442,'Inputs_Metric 31'!$S$6:$S$141,0))="CDL_Rev"),                 "No Mapped Crop",                  INDEX('Inputs_Metric 31'!$T$6:$T$141,MATCH($J1442,'Inputs_Metric 31'!$S$6:$S$141,0)   )   )
       )</f>
        <v>No Data</v>
      </c>
      <c r="N1442" s="120" t="str">
        <f>IF(J1442=0,"No Data",
IF(   OR(     INDEX('Inputs_Metric 31'!$U$6:$U$141,MATCH($J1442,'Inputs_Metric 31'!$S$6:$S$141,0))="",     INDEX('Inputs_Metric 31'!$U$6:$U$141,MATCH($J1442,'Inputs_Metric 31'!$S$6:$S$141,0))="CDL_Rev"  ),     "No Mapped Crop",INDEX('Inputs_Metric 31'!$U$6:$U$141,MATCH($J1442,'Inputs_Metric 31'!$S$6:$S$141,0))))</f>
        <v>No Data</v>
      </c>
      <c r="O1442" s="102" t="e">
        <f>IF(N1442="No Mapped Crop","",'Inputs_Metric 31'!$H$43*INDEX('Inputs_Metric 31'!$D$6:$D$109,MATCH(CONCATENATE(N1442,H1442),'Inputs_Metric 31'!$E$6:$E$109,0)))</f>
        <v>#N/A</v>
      </c>
      <c r="P1442" s="175" t="e">
        <f>IF(M1442="No Mapped Crop","",INDEX('Inputs_Metric 31'!$M$7:$O$26,MATCH(M1442,'Inputs_Metric 31'!$G$7:$G$26,0),MATCH('Inputs_Metric 31'!$H$44,'Inputs_Metric 31'!$M$6:$O$6,0)))</f>
        <v>#N/A</v>
      </c>
      <c r="Q1442" s="184" t="e">
        <f t="shared" si="73"/>
        <v>#N/A</v>
      </c>
      <c r="R1442" s="184" t="e">
        <f t="shared" si="74"/>
        <v>#N/A</v>
      </c>
    </row>
    <row r="1443" spans="3:18" x14ac:dyDescent="0.25">
      <c r="C1443">
        <f t="shared" si="72"/>
        <v>10</v>
      </c>
      <c r="D1443">
        <f>COUNTIF($F$4:F1443,F1443)</f>
        <v>1258</v>
      </c>
      <c r="E1443" s="40">
        <f>'Agricultural Data'!C1443</f>
        <v>0</v>
      </c>
      <c r="F1443" s="40">
        <f>'Agricultural Data'!D1443</f>
        <v>0</v>
      </c>
      <c r="G1443" s="40">
        <f>'Agricultural Data'!E1443</f>
        <v>0</v>
      </c>
      <c r="H1443" s="38">
        <f>'Agricultural Data'!F1443</f>
        <v>0</v>
      </c>
      <c r="I1443" s="38">
        <f>'Agricultural Data'!G1443</f>
        <v>0</v>
      </c>
      <c r="J1443" s="38">
        <f>'Agricultural Data'!H1443</f>
        <v>0</v>
      </c>
      <c r="K1443" s="118">
        <f>'Agricultural Data'!I1443</f>
        <v>0</v>
      </c>
      <c r="L1443" s="121">
        <f>'Agricultural Data'!J1443</f>
        <v>0</v>
      </c>
      <c r="M1443" s="120" t="str">
        <f>IF(J1443=0,"No Data",
IF(     OR(   INDEX('Inputs_Metric 31'!$T$6:$T$141,  MATCH($J1443,'Inputs_Metric 31'!$S$6:$S$141,0))  =  "",     INDEX('Inputs_Metric 31'!$T$6:$T$141,MATCH($J1443,'Inputs_Metric 31'!$S$6:$S$141,0))="CDL_Rev"),                 "No Mapped Crop",                  INDEX('Inputs_Metric 31'!$T$6:$T$141,MATCH($J1443,'Inputs_Metric 31'!$S$6:$S$141,0)   )   )
       )</f>
        <v>No Data</v>
      </c>
      <c r="N1443" s="120" t="str">
        <f>IF(J1443=0,"No Data",
IF(   OR(     INDEX('Inputs_Metric 31'!$U$6:$U$141,MATCH($J1443,'Inputs_Metric 31'!$S$6:$S$141,0))="",     INDEX('Inputs_Metric 31'!$U$6:$U$141,MATCH($J1443,'Inputs_Metric 31'!$S$6:$S$141,0))="CDL_Rev"  ),     "No Mapped Crop",INDEX('Inputs_Metric 31'!$U$6:$U$141,MATCH($J1443,'Inputs_Metric 31'!$S$6:$S$141,0))))</f>
        <v>No Data</v>
      </c>
      <c r="O1443" s="102" t="e">
        <f>IF(N1443="No Mapped Crop","",'Inputs_Metric 31'!$H$43*INDEX('Inputs_Metric 31'!$D$6:$D$109,MATCH(CONCATENATE(N1443,H1443),'Inputs_Metric 31'!$E$6:$E$109,0)))</f>
        <v>#N/A</v>
      </c>
      <c r="P1443" s="175" t="e">
        <f>IF(M1443="No Mapped Crop","",INDEX('Inputs_Metric 31'!$M$7:$O$26,MATCH(M1443,'Inputs_Metric 31'!$G$7:$G$26,0),MATCH('Inputs_Metric 31'!$H$44,'Inputs_Metric 31'!$M$6:$O$6,0)))</f>
        <v>#N/A</v>
      </c>
      <c r="Q1443" s="184" t="e">
        <f t="shared" si="73"/>
        <v>#N/A</v>
      </c>
      <c r="R1443" s="184" t="e">
        <f t="shared" si="74"/>
        <v>#N/A</v>
      </c>
    </row>
    <row r="1444" spans="3:18" x14ac:dyDescent="0.25">
      <c r="C1444">
        <f t="shared" si="72"/>
        <v>10</v>
      </c>
      <c r="D1444">
        <f>COUNTIF($F$4:F1444,F1444)</f>
        <v>1259</v>
      </c>
      <c r="E1444" s="40">
        <f>'Agricultural Data'!C1444</f>
        <v>0</v>
      </c>
      <c r="F1444" s="40">
        <f>'Agricultural Data'!D1444</f>
        <v>0</v>
      </c>
      <c r="G1444" s="40">
        <f>'Agricultural Data'!E1444</f>
        <v>0</v>
      </c>
      <c r="H1444" s="38">
        <f>'Agricultural Data'!F1444</f>
        <v>0</v>
      </c>
      <c r="I1444" s="38">
        <f>'Agricultural Data'!G1444</f>
        <v>0</v>
      </c>
      <c r="J1444" s="38">
        <f>'Agricultural Data'!H1444</f>
        <v>0</v>
      </c>
      <c r="K1444" s="118">
        <f>'Agricultural Data'!I1444</f>
        <v>0</v>
      </c>
      <c r="L1444" s="121">
        <f>'Agricultural Data'!J1444</f>
        <v>0</v>
      </c>
      <c r="M1444" s="120" t="str">
        <f>IF(J1444=0,"No Data",
IF(     OR(   INDEX('Inputs_Metric 31'!$T$6:$T$141,  MATCH($J1444,'Inputs_Metric 31'!$S$6:$S$141,0))  =  "",     INDEX('Inputs_Metric 31'!$T$6:$T$141,MATCH($J1444,'Inputs_Metric 31'!$S$6:$S$141,0))="CDL_Rev"),                 "No Mapped Crop",                  INDEX('Inputs_Metric 31'!$T$6:$T$141,MATCH($J1444,'Inputs_Metric 31'!$S$6:$S$141,0)   )   )
       )</f>
        <v>No Data</v>
      </c>
      <c r="N1444" s="120" t="str">
        <f>IF(J1444=0,"No Data",
IF(   OR(     INDEX('Inputs_Metric 31'!$U$6:$U$141,MATCH($J1444,'Inputs_Metric 31'!$S$6:$S$141,0))="",     INDEX('Inputs_Metric 31'!$U$6:$U$141,MATCH($J1444,'Inputs_Metric 31'!$S$6:$S$141,0))="CDL_Rev"  ),     "No Mapped Crop",INDEX('Inputs_Metric 31'!$U$6:$U$141,MATCH($J1444,'Inputs_Metric 31'!$S$6:$S$141,0))))</f>
        <v>No Data</v>
      </c>
      <c r="O1444" s="102" t="e">
        <f>IF(N1444="No Mapped Crop","",'Inputs_Metric 31'!$H$43*INDEX('Inputs_Metric 31'!$D$6:$D$109,MATCH(CONCATENATE(N1444,H1444),'Inputs_Metric 31'!$E$6:$E$109,0)))</f>
        <v>#N/A</v>
      </c>
      <c r="P1444" s="175" t="e">
        <f>IF(M1444="No Mapped Crop","",INDEX('Inputs_Metric 31'!$M$7:$O$26,MATCH(M1444,'Inputs_Metric 31'!$G$7:$G$26,0),MATCH('Inputs_Metric 31'!$H$44,'Inputs_Metric 31'!$M$6:$O$6,0)))</f>
        <v>#N/A</v>
      </c>
      <c r="Q1444" s="184" t="e">
        <f t="shared" si="73"/>
        <v>#N/A</v>
      </c>
      <c r="R1444" s="184" t="e">
        <f t="shared" si="74"/>
        <v>#N/A</v>
      </c>
    </row>
    <row r="1445" spans="3:18" x14ac:dyDescent="0.25">
      <c r="C1445">
        <f t="shared" si="72"/>
        <v>10</v>
      </c>
      <c r="D1445">
        <f>COUNTIF($F$4:F1445,F1445)</f>
        <v>1260</v>
      </c>
      <c r="E1445" s="40">
        <f>'Agricultural Data'!C1445</f>
        <v>0</v>
      </c>
      <c r="F1445" s="40">
        <f>'Agricultural Data'!D1445</f>
        <v>0</v>
      </c>
      <c r="G1445" s="40">
        <f>'Agricultural Data'!E1445</f>
        <v>0</v>
      </c>
      <c r="H1445" s="38">
        <f>'Agricultural Data'!F1445</f>
        <v>0</v>
      </c>
      <c r="I1445" s="38">
        <f>'Agricultural Data'!G1445</f>
        <v>0</v>
      </c>
      <c r="J1445" s="38">
        <f>'Agricultural Data'!H1445</f>
        <v>0</v>
      </c>
      <c r="K1445" s="118">
        <f>'Agricultural Data'!I1445</f>
        <v>0</v>
      </c>
      <c r="L1445" s="121">
        <f>'Agricultural Data'!J1445</f>
        <v>0</v>
      </c>
      <c r="M1445" s="120" t="str">
        <f>IF(J1445=0,"No Data",
IF(     OR(   INDEX('Inputs_Metric 31'!$T$6:$T$141,  MATCH($J1445,'Inputs_Metric 31'!$S$6:$S$141,0))  =  "",     INDEX('Inputs_Metric 31'!$T$6:$T$141,MATCH($J1445,'Inputs_Metric 31'!$S$6:$S$141,0))="CDL_Rev"),                 "No Mapped Crop",                  INDEX('Inputs_Metric 31'!$T$6:$T$141,MATCH($J1445,'Inputs_Metric 31'!$S$6:$S$141,0)   )   )
       )</f>
        <v>No Data</v>
      </c>
      <c r="N1445" s="120" t="str">
        <f>IF(J1445=0,"No Data",
IF(   OR(     INDEX('Inputs_Metric 31'!$U$6:$U$141,MATCH($J1445,'Inputs_Metric 31'!$S$6:$S$141,0))="",     INDEX('Inputs_Metric 31'!$U$6:$U$141,MATCH($J1445,'Inputs_Metric 31'!$S$6:$S$141,0))="CDL_Rev"  ),     "No Mapped Crop",INDEX('Inputs_Metric 31'!$U$6:$U$141,MATCH($J1445,'Inputs_Metric 31'!$S$6:$S$141,0))))</f>
        <v>No Data</v>
      </c>
      <c r="O1445" s="102" t="e">
        <f>IF(N1445="No Mapped Crop","",'Inputs_Metric 31'!$H$43*INDEX('Inputs_Metric 31'!$D$6:$D$109,MATCH(CONCATENATE(N1445,H1445),'Inputs_Metric 31'!$E$6:$E$109,0)))</f>
        <v>#N/A</v>
      </c>
      <c r="P1445" s="175" t="e">
        <f>IF(M1445="No Mapped Crop","",INDEX('Inputs_Metric 31'!$M$7:$O$26,MATCH(M1445,'Inputs_Metric 31'!$G$7:$G$26,0),MATCH('Inputs_Metric 31'!$H$44,'Inputs_Metric 31'!$M$6:$O$6,0)))</f>
        <v>#N/A</v>
      </c>
      <c r="Q1445" s="184" t="e">
        <f t="shared" si="73"/>
        <v>#N/A</v>
      </c>
      <c r="R1445" s="184" t="e">
        <f t="shared" si="74"/>
        <v>#N/A</v>
      </c>
    </row>
    <row r="1446" spans="3:18" x14ac:dyDescent="0.25">
      <c r="C1446">
        <f t="shared" si="72"/>
        <v>10</v>
      </c>
      <c r="D1446">
        <f>COUNTIF($F$4:F1446,F1446)</f>
        <v>1261</v>
      </c>
      <c r="E1446" s="40">
        <f>'Agricultural Data'!C1446</f>
        <v>0</v>
      </c>
      <c r="F1446" s="40">
        <f>'Agricultural Data'!D1446</f>
        <v>0</v>
      </c>
      <c r="G1446" s="40">
        <f>'Agricultural Data'!E1446</f>
        <v>0</v>
      </c>
      <c r="H1446" s="38">
        <f>'Agricultural Data'!F1446</f>
        <v>0</v>
      </c>
      <c r="I1446" s="38">
        <f>'Agricultural Data'!G1446</f>
        <v>0</v>
      </c>
      <c r="J1446" s="38">
        <f>'Agricultural Data'!H1446</f>
        <v>0</v>
      </c>
      <c r="K1446" s="118">
        <f>'Agricultural Data'!I1446</f>
        <v>0</v>
      </c>
      <c r="L1446" s="121">
        <f>'Agricultural Data'!J1446</f>
        <v>0</v>
      </c>
      <c r="M1446" s="120" t="str">
        <f>IF(J1446=0,"No Data",
IF(     OR(   INDEX('Inputs_Metric 31'!$T$6:$T$141,  MATCH($J1446,'Inputs_Metric 31'!$S$6:$S$141,0))  =  "",     INDEX('Inputs_Metric 31'!$T$6:$T$141,MATCH($J1446,'Inputs_Metric 31'!$S$6:$S$141,0))="CDL_Rev"),                 "No Mapped Crop",                  INDEX('Inputs_Metric 31'!$T$6:$T$141,MATCH($J1446,'Inputs_Metric 31'!$S$6:$S$141,0)   )   )
       )</f>
        <v>No Data</v>
      </c>
      <c r="N1446" s="120" t="str">
        <f>IF(J1446=0,"No Data",
IF(   OR(     INDEX('Inputs_Metric 31'!$U$6:$U$141,MATCH($J1446,'Inputs_Metric 31'!$S$6:$S$141,0))="",     INDEX('Inputs_Metric 31'!$U$6:$U$141,MATCH($J1446,'Inputs_Metric 31'!$S$6:$S$141,0))="CDL_Rev"  ),     "No Mapped Crop",INDEX('Inputs_Metric 31'!$U$6:$U$141,MATCH($J1446,'Inputs_Metric 31'!$S$6:$S$141,0))))</f>
        <v>No Data</v>
      </c>
      <c r="O1446" s="102" t="e">
        <f>IF(N1446="No Mapped Crop","",'Inputs_Metric 31'!$H$43*INDEX('Inputs_Metric 31'!$D$6:$D$109,MATCH(CONCATENATE(N1446,H1446),'Inputs_Metric 31'!$E$6:$E$109,0)))</f>
        <v>#N/A</v>
      </c>
      <c r="P1446" s="175" t="e">
        <f>IF(M1446="No Mapped Crop","",INDEX('Inputs_Metric 31'!$M$7:$O$26,MATCH(M1446,'Inputs_Metric 31'!$G$7:$G$26,0),MATCH('Inputs_Metric 31'!$H$44,'Inputs_Metric 31'!$M$6:$O$6,0)))</f>
        <v>#N/A</v>
      </c>
      <c r="Q1446" s="184" t="e">
        <f t="shared" si="73"/>
        <v>#N/A</v>
      </c>
      <c r="R1446" s="184" t="e">
        <f t="shared" si="74"/>
        <v>#N/A</v>
      </c>
    </row>
    <row r="1447" spans="3:18" x14ac:dyDescent="0.25">
      <c r="C1447">
        <f t="shared" si="72"/>
        <v>10</v>
      </c>
      <c r="D1447">
        <f>COUNTIF($F$4:F1447,F1447)</f>
        <v>1262</v>
      </c>
      <c r="E1447" s="40">
        <f>'Agricultural Data'!C1447</f>
        <v>0</v>
      </c>
      <c r="F1447" s="40">
        <f>'Agricultural Data'!D1447</f>
        <v>0</v>
      </c>
      <c r="G1447" s="40">
        <f>'Agricultural Data'!E1447</f>
        <v>0</v>
      </c>
      <c r="H1447" s="38">
        <f>'Agricultural Data'!F1447</f>
        <v>0</v>
      </c>
      <c r="I1447" s="38">
        <f>'Agricultural Data'!G1447</f>
        <v>0</v>
      </c>
      <c r="J1447" s="38">
        <f>'Agricultural Data'!H1447</f>
        <v>0</v>
      </c>
      <c r="K1447" s="118">
        <f>'Agricultural Data'!I1447</f>
        <v>0</v>
      </c>
      <c r="L1447" s="121">
        <f>'Agricultural Data'!J1447</f>
        <v>0</v>
      </c>
      <c r="M1447" s="120" t="str">
        <f>IF(J1447=0,"No Data",
IF(     OR(   INDEX('Inputs_Metric 31'!$T$6:$T$141,  MATCH($J1447,'Inputs_Metric 31'!$S$6:$S$141,0))  =  "",     INDEX('Inputs_Metric 31'!$T$6:$T$141,MATCH($J1447,'Inputs_Metric 31'!$S$6:$S$141,0))="CDL_Rev"),                 "No Mapped Crop",                  INDEX('Inputs_Metric 31'!$T$6:$T$141,MATCH($J1447,'Inputs_Metric 31'!$S$6:$S$141,0)   )   )
       )</f>
        <v>No Data</v>
      </c>
      <c r="N1447" s="120" t="str">
        <f>IF(J1447=0,"No Data",
IF(   OR(     INDEX('Inputs_Metric 31'!$U$6:$U$141,MATCH($J1447,'Inputs_Metric 31'!$S$6:$S$141,0))="",     INDEX('Inputs_Metric 31'!$U$6:$U$141,MATCH($J1447,'Inputs_Metric 31'!$S$6:$S$141,0))="CDL_Rev"  ),     "No Mapped Crop",INDEX('Inputs_Metric 31'!$U$6:$U$141,MATCH($J1447,'Inputs_Metric 31'!$S$6:$S$141,0))))</f>
        <v>No Data</v>
      </c>
      <c r="O1447" s="102" t="e">
        <f>IF(N1447="No Mapped Crop","",'Inputs_Metric 31'!$H$43*INDEX('Inputs_Metric 31'!$D$6:$D$109,MATCH(CONCATENATE(N1447,H1447),'Inputs_Metric 31'!$E$6:$E$109,0)))</f>
        <v>#N/A</v>
      </c>
      <c r="P1447" s="175" t="e">
        <f>IF(M1447="No Mapped Crop","",INDEX('Inputs_Metric 31'!$M$7:$O$26,MATCH(M1447,'Inputs_Metric 31'!$G$7:$G$26,0),MATCH('Inputs_Metric 31'!$H$44,'Inputs_Metric 31'!$M$6:$O$6,0)))</f>
        <v>#N/A</v>
      </c>
      <c r="Q1447" s="184" t="e">
        <f t="shared" si="73"/>
        <v>#N/A</v>
      </c>
      <c r="R1447" s="184" t="e">
        <f t="shared" si="74"/>
        <v>#N/A</v>
      </c>
    </row>
    <row r="1448" spans="3:18" x14ac:dyDescent="0.25">
      <c r="C1448">
        <f t="shared" si="72"/>
        <v>10</v>
      </c>
      <c r="D1448">
        <f>COUNTIF($F$4:F1448,F1448)</f>
        <v>1263</v>
      </c>
      <c r="E1448" s="40">
        <f>'Agricultural Data'!C1448</f>
        <v>0</v>
      </c>
      <c r="F1448" s="40">
        <f>'Agricultural Data'!D1448</f>
        <v>0</v>
      </c>
      <c r="G1448" s="40">
        <f>'Agricultural Data'!E1448</f>
        <v>0</v>
      </c>
      <c r="H1448" s="38">
        <f>'Agricultural Data'!F1448</f>
        <v>0</v>
      </c>
      <c r="I1448" s="38">
        <f>'Agricultural Data'!G1448</f>
        <v>0</v>
      </c>
      <c r="J1448" s="38">
        <f>'Agricultural Data'!H1448</f>
        <v>0</v>
      </c>
      <c r="K1448" s="118">
        <f>'Agricultural Data'!I1448</f>
        <v>0</v>
      </c>
      <c r="L1448" s="121">
        <f>'Agricultural Data'!J1448</f>
        <v>0</v>
      </c>
      <c r="M1448" s="120" t="str">
        <f>IF(J1448=0,"No Data",
IF(     OR(   INDEX('Inputs_Metric 31'!$T$6:$T$141,  MATCH($J1448,'Inputs_Metric 31'!$S$6:$S$141,0))  =  "",     INDEX('Inputs_Metric 31'!$T$6:$T$141,MATCH($J1448,'Inputs_Metric 31'!$S$6:$S$141,0))="CDL_Rev"),                 "No Mapped Crop",                  INDEX('Inputs_Metric 31'!$T$6:$T$141,MATCH($J1448,'Inputs_Metric 31'!$S$6:$S$141,0)   )   )
       )</f>
        <v>No Data</v>
      </c>
      <c r="N1448" s="120" t="str">
        <f>IF(J1448=0,"No Data",
IF(   OR(     INDEX('Inputs_Metric 31'!$U$6:$U$141,MATCH($J1448,'Inputs_Metric 31'!$S$6:$S$141,0))="",     INDEX('Inputs_Metric 31'!$U$6:$U$141,MATCH($J1448,'Inputs_Metric 31'!$S$6:$S$141,0))="CDL_Rev"  ),     "No Mapped Crop",INDEX('Inputs_Metric 31'!$U$6:$U$141,MATCH($J1448,'Inputs_Metric 31'!$S$6:$S$141,0))))</f>
        <v>No Data</v>
      </c>
      <c r="O1448" s="102" t="e">
        <f>IF(N1448="No Mapped Crop","",'Inputs_Metric 31'!$H$43*INDEX('Inputs_Metric 31'!$D$6:$D$109,MATCH(CONCATENATE(N1448,H1448),'Inputs_Metric 31'!$E$6:$E$109,0)))</f>
        <v>#N/A</v>
      </c>
      <c r="P1448" s="175" t="e">
        <f>IF(M1448="No Mapped Crop","",INDEX('Inputs_Metric 31'!$M$7:$O$26,MATCH(M1448,'Inputs_Metric 31'!$G$7:$G$26,0),MATCH('Inputs_Metric 31'!$H$44,'Inputs_Metric 31'!$M$6:$O$6,0)))</f>
        <v>#N/A</v>
      </c>
      <c r="Q1448" s="184" t="e">
        <f t="shared" si="73"/>
        <v>#N/A</v>
      </c>
      <c r="R1448" s="184" t="e">
        <f t="shared" si="74"/>
        <v>#N/A</v>
      </c>
    </row>
    <row r="1449" spans="3:18" x14ac:dyDescent="0.25">
      <c r="C1449">
        <f t="shared" si="72"/>
        <v>10</v>
      </c>
      <c r="D1449">
        <f>COUNTIF($F$4:F1449,F1449)</f>
        <v>1264</v>
      </c>
      <c r="E1449" s="40">
        <f>'Agricultural Data'!C1449</f>
        <v>0</v>
      </c>
      <c r="F1449" s="40">
        <f>'Agricultural Data'!D1449</f>
        <v>0</v>
      </c>
      <c r="G1449" s="40">
        <f>'Agricultural Data'!E1449</f>
        <v>0</v>
      </c>
      <c r="H1449" s="38">
        <f>'Agricultural Data'!F1449</f>
        <v>0</v>
      </c>
      <c r="I1449" s="38">
        <f>'Agricultural Data'!G1449</f>
        <v>0</v>
      </c>
      <c r="J1449" s="38">
        <f>'Agricultural Data'!H1449</f>
        <v>0</v>
      </c>
      <c r="K1449" s="118">
        <f>'Agricultural Data'!I1449</f>
        <v>0</v>
      </c>
      <c r="L1449" s="121">
        <f>'Agricultural Data'!J1449</f>
        <v>0</v>
      </c>
      <c r="M1449" s="120" t="str">
        <f>IF(J1449=0,"No Data",
IF(     OR(   INDEX('Inputs_Metric 31'!$T$6:$T$141,  MATCH($J1449,'Inputs_Metric 31'!$S$6:$S$141,0))  =  "",     INDEX('Inputs_Metric 31'!$T$6:$T$141,MATCH($J1449,'Inputs_Metric 31'!$S$6:$S$141,0))="CDL_Rev"),                 "No Mapped Crop",                  INDEX('Inputs_Metric 31'!$T$6:$T$141,MATCH($J1449,'Inputs_Metric 31'!$S$6:$S$141,0)   )   )
       )</f>
        <v>No Data</v>
      </c>
      <c r="N1449" s="120" t="str">
        <f>IF(J1449=0,"No Data",
IF(   OR(     INDEX('Inputs_Metric 31'!$U$6:$U$141,MATCH($J1449,'Inputs_Metric 31'!$S$6:$S$141,0))="",     INDEX('Inputs_Metric 31'!$U$6:$U$141,MATCH($J1449,'Inputs_Metric 31'!$S$6:$S$141,0))="CDL_Rev"  ),     "No Mapped Crop",INDEX('Inputs_Metric 31'!$U$6:$U$141,MATCH($J1449,'Inputs_Metric 31'!$S$6:$S$141,0))))</f>
        <v>No Data</v>
      </c>
      <c r="O1449" s="102" t="e">
        <f>IF(N1449="No Mapped Crop","",'Inputs_Metric 31'!$H$43*INDEX('Inputs_Metric 31'!$D$6:$D$109,MATCH(CONCATENATE(N1449,H1449),'Inputs_Metric 31'!$E$6:$E$109,0)))</f>
        <v>#N/A</v>
      </c>
      <c r="P1449" s="175" t="e">
        <f>IF(M1449="No Mapped Crop","",INDEX('Inputs_Metric 31'!$M$7:$O$26,MATCH(M1449,'Inputs_Metric 31'!$G$7:$G$26,0),MATCH('Inputs_Metric 31'!$H$44,'Inputs_Metric 31'!$M$6:$O$6,0)))</f>
        <v>#N/A</v>
      </c>
      <c r="Q1449" s="184" t="e">
        <f t="shared" si="73"/>
        <v>#N/A</v>
      </c>
      <c r="R1449" s="184" t="e">
        <f t="shared" si="74"/>
        <v>#N/A</v>
      </c>
    </row>
    <row r="1450" spans="3:18" x14ac:dyDescent="0.25">
      <c r="C1450">
        <f t="shared" si="72"/>
        <v>10</v>
      </c>
      <c r="D1450">
        <f>COUNTIF($F$4:F1450,F1450)</f>
        <v>1265</v>
      </c>
      <c r="E1450" s="40">
        <f>'Agricultural Data'!C1450</f>
        <v>0</v>
      </c>
      <c r="F1450" s="40">
        <f>'Agricultural Data'!D1450</f>
        <v>0</v>
      </c>
      <c r="G1450" s="40">
        <f>'Agricultural Data'!E1450</f>
        <v>0</v>
      </c>
      <c r="H1450" s="38">
        <f>'Agricultural Data'!F1450</f>
        <v>0</v>
      </c>
      <c r="I1450" s="38">
        <f>'Agricultural Data'!G1450</f>
        <v>0</v>
      </c>
      <c r="J1450" s="38">
        <f>'Agricultural Data'!H1450</f>
        <v>0</v>
      </c>
      <c r="K1450" s="118">
        <f>'Agricultural Data'!I1450</f>
        <v>0</v>
      </c>
      <c r="L1450" s="121">
        <f>'Agricultural Data'!J1450</f>
        <v>0</v>
      </c>
      <c r="M1450" s="120" t="str">
        <f>IF(J1450=0,"No Data",
IF(     OR(   INDEX('Inputs_Metric 31'!$T$6:$T$141,  MATCH($J1450,'Inputs_Metric 31'!$S$6:$S$141,0))  =  "",     INDEX('Inputs_Metric 31'!$T$6:$T$141,MATCH($J1450,'Inputs_Metric 31'!$S$6:$S$141,0))="CDL_Rev"),                 "No Mapped Crop",                  INDEX('Inputs_Metric 31'!$T$6:$T$141,MATCH($J1450,'Inputs_Metric 31'!$S$6:$S$141,0)   )   )
       )</f>
        <v>No Data</v>
      </c>
      <c r="N1450" s="120" t="str">
        <f>IF(J1450=0,"No Data",
IF(   OR(     INDEX('Inputs_Metric 31'!$U$6:$U$141,MATCH($J1450,'Inputs_Metric 31'!$S$6:$S$141,0))="",     INDEX('Inputs_Metric 31'!$U$6:$U$141,MATCH($J1450,'Inputs_Metric 31'!$S$6:$S$141,0))="CDL_Rev"  ),     "No Mapped Crop",INDEX('Inputs_Metric 31'!$U$6:$U$141,MATCH($J1450,'Inputs_Metric 31'!$S$6:$S$141,0))))</f>
        <v>No Data</v>
      </c>
      <c r="O1450" s="102" t="e">
        <f>IF(N1450="No Mapped Crop","",'Inputs_Metric 31'!$H$43*INDEX('Inputs_Metric 31'!$D$6:$D$109,MATCH(CONCATENATE(N1450,H1450),'Inputs_Metric 31'!$E$6:$E$109,0)))</f>
        <v>#N/A</v>
      </c>
      <c r="P1450" s="175" t="e">
        <f>IF(M1450="No Mapped Crop","",INDEX('Inputs_Metric 31'!$M$7:$O$26,MATCH(M1450,'Inputs_Metric 31'!$G$7:$G$26,0),MATCH('Inputs_Metric 31'!$H$44,'Inputs_Metric 31'!$M$6:$O$6,0)))</f>
        <v>#N/A</v>
      </c>
      <c r="Q1450" s="184" t="e">
        <f t="shared" si="73"/>
        <v>#N/A</v>
      </c>
      <c r="R1450" s="184" t="e">
        <f t="shared" si="74"/>
        <v>#N/A</v>
      </c>
    </row>
    <row r="1451" spans="3:18" x14ac:dyDescent="0.25">
      <c r="C1451">
        <f t="shared" si="72"/>
        <v>10</v>
      </c>
      <c r="D1451">
        <f>COUNTIF($F$4:F1451,F1451)</f>
        <v>1266</v>
      </c>
      <c r="E1451" s="40">
        <f>'Agricultural Data'!C1451</f>
        <v>0</v>
      </c>
      <c r="F1451" s="40">
        <f>'Agricultural Data'!D1451</f>
        <v>0</v>
      </c>
      <c r="G1451" s="40">
        <f>'Agricultural Data'!E1451</f>
        <v>0</v>
      </c>
      <c r="H1451" s="38">
        <f>'Agricultural Data'!F1451</f>
        <v>0</v>
      </c>
      <c r="I1451" s="38">
        <f>'Agricultural Data'!G1451</f>
        <v>0</v>
      </c>
      <c r="J1451" s="38">
        <f>'Agricultural Data'!H1451</f>
        <v>0</v>
      </c>
      <c r="K1451" s="118">
        <f>'Agricultural Data'!I1451</f>
        <v>0</v>
      </c>
      <c r="L1451" s="121">
        <f>'Agricultural Data'!J1451</f>
        <v>0</v>
      </c>
      <c r="M1451" s="120" t="str">
        <f>IF(J1451=0,"No Data",
IF(     OR(   INDEX('Inputs_Metric 31'!$T$6:$T$141,  MATCH($J1451,'Inputs_Metric 31'!$S$6:$S$141,0))  =  "",     INDEX('Inputs_Metric 31'!$T$6:$T$141,MATCH($J1451,'Inputs_Metric 31'!$S$6:$S$141,0))="CDL_Rev"),                 "No Mapped Crop",                  INDEX('Inputs_Metric 31'!$T$6:$T$141,MATCH($J1451,'Inputs_Metric 31'!$S$6:$S$141,0)   )   )
       )</f>
        <v>No Data</v>
      </c>
      <c r="N1451" s="120" t="str">
        <f>IF(J1451=0,"No Data",
IF(   OR(     INDEX('Inputs_Metric 31'!$U$6:$U$141,MATCH($J1451,'Inputs_Metric 31'!$S$6:$S$141,0))="",     INDEX('Inputs_Metric 31'!$U$6:$U$141,MATCH($J1451,'Inputs_Metric 31'!$S$6:$S$141,0))="CDL_Rev"  ),     "No Mapped Crop",INDEX('Inputs_Metric 31'!$U$6:$U$141,MATCH($J1451,'Inputs_Metric 31'!$S$6:$S$141,0))))</f>
        <v>No Data</v>
      </c>
      <c r="O1451" s="102" t="e">
        <f>IF(N1451="No Mapped Crop","",'Inputs_Metric 31'!$H$43*INDEX('Inputs_Metric 31'!$D$6:$D$109,MATCH(CONCATENATE(N1451,H1451),'Inputs_Metric 31'!$E$6:$E$109,0)))</f>
        <v>#N/A</v>
      </c>
      <c r="P1451" s="175" t="e">
        <f>IF(M1451="No Mapped Crop","",INDEX('Inputs_Metric 31'!$M$7:$O$26,MATCH(M1451,'Inputs_Metric 31'!$G$7:$G$26,0),MATCH('Inputs_Metric 31'!$H$44,'Inputs_Metric 31'!$M$6:$O$6,0)))</f>
        <v>#N/A</v>
      </c>
      <c r="Q1451" s="184" t="e">
        <f t="shared" si="73"/>
        <v>#N/A</v>
      </c>
      <c r="R1451" s="184" t="e">
        <f t="shared" si="74"/>
        <v>#N/A</v>
      </c>
    </row>
    <row r="1452" spans="3:18" x14ac:dyDescent="0.25">
      <c r="C1452">
        <f t="shared" si="72"/>
        <v>10</v>
      </c>
      <c r="D1452">
        <f>COUNTIF($F$4:F1452,F1452)</f>
        <v>1267</v>
      </c>
      <c r="E1452" s="40">
        <f>'Agricultural Data'!C1452</f>
        <v>0</v>
      </c>
      <c r="F1452" s="40">
        <f>'Agricultural Data'!D1452</f>
        <v>0</v>
      </c>
      <c r="G1452" s="40">
        <f>'Agricultural Data'!E1452</f>
        <v>0</v>
      </c>
      <c r="H1452" s="38">
        <f>'Agricultural Data'!F1452</f>
        <v>0</v>
      </c>
      <c r="I1452" s="38">
        <f>'Agricultural Data'!G1452</f>
        <v>0</v>
      </c>
      <c r="J1452" s="38">
        <f>'Agricultural Data'!H1452</f>
        <v>0</v>
      </c>
      <c r="K1452" s="118">
        <f>'Agricultural Data'!I1452</f>
        <v>0</v>
      </c>
      <c r="L1452" s="121">
        <f>'Agricultural Data'!J1452</f>
        <v>0</v>
      </c>
      <c r="M1452" s="120" t="str">
        <f>IF(J1452=0,"No Data",
IF(     OR(   INDEX('Inputs_Metric 31'!$T$6:$T$141,  MATCH($J1452,'Inputs_Metric 31'!$S$6:$S$141,0))  =  "",     INDEX('Inputs_Metric 31'!$T$6:$T$141,MATCH($J1452,'Inputs_Metric 31'!$S$6:$S$141,0))="CDL_Rev"),                 "No Mapped Crop",                  INDEX('Inputs_Metric 31'!$T$6:$T$141,MATCH($J1452,'Inputs_Metric 31'!$S$6:$S$141,0)   )   )
       )</f>
        <v>No Data</v>
      </c>
      <c r="N1452" s="120" t="str">
        <f>IF(J1452=0,"No Data",
IF(   OR(     INDEX('Inputs_Metric 31'!$U$6:$U$141,MATCH($J1452,'Inputs_Metric 31'!$S$6:$S$141,0))="",     INDEX('Inputs_Metric 31'!$U$6:$U$141,MATCH($J1452,'Inputs_Metric 31'!$S$6:$S$141,0))="CDL_Rev"  ),     "No Mapped Crop",INDEX('Inputs_Metric 31'!$U$6:$U$141,MATCH($J1452,'Inputs_Metric 31'!$S$6:$S$141,0))))</f>
        <v>No Data</v>
      </c>
      <c r="O1452" s="102" t="e">
        <f>IF(N1452="No Mapped Crop","",'Inputs_Metric 31'!$H$43*INDEX('Inputs_Metric 31'!$D$6:$D$109,MATCH(CONCATENATE(N1452,H1452),'Inputs_Metric 31'!$E$6:$E$109,0)))</f>
        <v>#N/A</v>
      </c>
      <c r="P1452" s="175" t="e">
        <f>IF(M1452="No Mapped Crop","",INDEX('Inputs_Metric 31'!$M$7:$O$26,MATCH(M1452,'Inputs_Metric 31'!$G$7:$G$26,0),MATCH('Inputs_Metric 31'!$H$44,'Inputs_Metric 31'!$M$6:$O$6,0)))</f>
        <v>#N/A</v>
      </c>
      <c r="Q1452" s="184" t="e">
        <f t="shared" si="73"/>
        <v>#N/A</v>
      </c>
      <c r="R1452" s="184" t="e">
        <f t="shared" si="74"/>
        <v>#N/A</v>
      </c>
    </row>
    <row r="1453" spans="3:18" x14ac:dyDescent="0.25">
      <c r="C1453">
        <f t="shared" si="72"/>
        <v>10</v>
      </c>
      <c r="D1453">
        <f>COUNTIF($F$4:F1453,F1453)</f>
        <v>1268</v>
      </c>
      <c r="E1453" s="40">
        <f>'Agricultural Data'!C1453</f>
        <v>0</v>
      </c>
      <c r="F1453" s="40">
        <f>'Agricultural Data'!D1453</f>
        <v>0</v>
      </c>
      <c r="G1453" s="40">
        <f>'Agricultural Data'!E1453</f>
        <v>0</v>
      </c>
      <c r="H1453" s="38">
        <f>'Agricultural Data'!F1453</f>
        <v>0</v>
      </c>
      <c r="I1453" s="38">
        <f>'Agricultural Data'!G1453</f>
        <v>0</v>
      </c>
      <c r="J1453" s="38">
        <f>'Agricultural Data'!H1453</f>
        <v>0</v>
      </c>
      <c r="K1453" s="118">
        <f>'Agricultural Data'!I1453</f>
        <v>0</v>
      </c>
      <c r="L1453" s="121">
        <f>'Agricultural Data'!J1453</f>
        <v>0</v>
      </c>
      <c r="M1453" s="120" t="str">
        <f>IF(J1453=0,"No Data",
IF(     OR(   INDEX('Inputs_Metric 31'!$T$6:$T$141,  MATCH($J1453,'Inputs_Metric 31'!$S$6:$S$141,0))  =  "",     INDEX('Inputs_Metric 31'!$T$6:$T$141,MATCH($J1453,'Inputs_Metric 31'!$S$6:$S$141,0))="CDL_Rev"),                 "No Mapped Crop",                  INDEX('Inputs_Metric 31'!$T$6:$T$141,MATCH($J1453,'Inputs_Metric 31'!$S$6:$S$141,0)   )   )
       )</f>
        <v>No Data</v>
      </c>
      <c r="N1453" s="120" t="str">
        <f>IF(J1453=0,"No Data",
IF(   OR(     INDEX('Inputs_Metric 31'!$U$6:$U$141,MATCH($J1453,'Inputs_Metric 31'!$S$6:$S$141,0))="",     INDEX('Inputs_Metric 31'!$U$6:$U$141,MATCH($J1453,'Inputs_Metric 31'!$S$6:$S$141,0))="CDL_Rev"  ),     "No Mapped Crop",INDEX('Inputs_Metric 31'!$U$6:$U$141,MATCH($J1453,'Inputs_Metric 31'!$S$6:$S$141,0))))</f>
        <v>No Data</v>
      </c>
      <c r="O1453" s="102" t="e">
        <f>IF(N1453="No Mapped Crop","",'Inputs_Metric 31'!$H$43*INDEX('Inputs_Metric 31'!$D$6:$D$109,MATCH(CONCATENATE(N1453,H1453),'Inputs_Metric 31'!$E$6:$E$109,0)))</f>
        <v>#N/A</v>
      </c>
      <c r="P1453" s="175" t="e">
        <f>IF(M1453="No Mapped Crop","",INDEX('Inputs_Metric 31'!$M$7:$O$26,MATCH(M1453,'Inputs_Metric 31'!$G$7:$G$26,0),MATCH('Inputs_Metric 31'!$H$44,'Inputs_Metric 31'!$M$6:$O$6,0)))</f>
        <v>#N/A</v>
      </c>
      <c r="Q1453" s="184" t="e">
        <f t="shared" si="73"/>
        <v>#N/A</v>
      </c>
      <c r="R1453" s="184" t="e">
        <f t="shared" si="74"/>
        <v>#N/A</v>
      </c>
    </row>
    <row r="1454" spans="3:18" x14ac:dyDescent="0.25">
      <c r="C1454">
        <f t="shared" si="72"/>
        <v>10</v>
      </c>
      <c r="D1454">
        <f>COUNTIF($F$4:F1454,F1454)</f>
        <v>1269</v>
      </c>
      <c r="E1454" s="40">
        <f>'Agricultural Data'!C1454</f>
        <v>0</v>
      </c>
      <c r="F1454" s="40">
        <f>'Agricultural Data'!D1454</f>
        <v>0</v>
      </c>
      <c r="G1454" s="40">
        <f>'Agricultural Data'!E1454</f>
        <v>0</v>
      </c>
      <c r="H1454" s="38">
        <f>'Agricultural Data'!F1454</f>
        <v>0</v>
      </c>
      <c r="I1454" s="38">
        <f>'Agricultural Data'!G1454</f>
        <v>0</v>
      </c>
      <c r="J1454" s="38">
        <f>'Agricultural Data'!H1454</f>
        <v>0</v>
      </c>
      <c r="K1454" s="118">
        <f>'Agricultural Data'!I1454</f>
        <v>0</v>
      </c>
      <c r="L1454" s="121">
        <f>'Agricultural Data'!J1454</f>
        <v>0</v>
      </c>
      <c r="M1454" s="120" t="str">
        <f>IF(J1454=0,"No Data",
IF(     OR(   INDEX('Inputs_Metric 31'!$T$6:$T$141,  MATCH($J1454,'Inputs_Metric 31'!$S$6:$S$141,0))  =  "",     INDEX('Inputs_Metric 31'!$T$6:$T$141,MATCH($J1454,'Inputs_Metric 31'!$S$6:$S$141,0))="CDL_Rev"),                 "No Mapped Crop",                  INDEX('Inputs_Metric 31'!$T$6:$T$141,MATCH($J1454,'Inputs_Metric 31'!$S$6:$S$141,0)   )   )
       )</f>
        <v>No Data</v>
      </c>
      <c r="N1454" s="120" t="str">
        <f>IF(J1454=0,"No Data",
IF(   OR(     INDEX('Inputs_Metric 31'!$U$6:$U$141,MATCH($J1454,'Inputs_Metric 31'!$S$6:$S$141,0))="",     INDEX('Inputs_Metric 31'!$U$6:$U$141,MATCH($J1454,'Inputs_Metric 31'!$S$6:$S$141,0))="CDL_Rev"  ),     "No Mapped Crop",INDEX('Inputs_Metric 31'!$U$6:$U$141,MATCH($J1454,'Inputs_Metric 31'!$S$6:$S$141,0))))</f>
        <v>No Data</v>
      </c>
      <c r="O1454" s="102" t="e">
        <f>IF(N1454="No Mapped Crop","",'Inputs_Metric 31'!$H$43*INDEX('Inputs_Metric 31'!$D$6:$D$109,MATCH(CONCATENATE(N1454,H1454),'Inputs_Metric 31'!$E$6:$E$109,0)))</f>
        <v>#N/A</v>
      </c>
      <c r="P1454" s="175" t="e">
        <f>IF(M1454="No Mapped Crop","",INDEX('Inputs_Metric 31'!$M$7:$O$26,MATCH(M1454,'Inputs_Metric 31'!$G$7:$G$26,0),MATCH('Inputs_Metric 31'!$H$44,'Inputs_Metric 31'!$M$6:$O$6,0)))</f>
        <v>#N/A</v>
      </c>
      <c r="Q1454" s="184" t="e">
        <f t="shared" si="73"/>
        <v>#N/A</v>
      </c>
      <c r="R1454" s="184" t="e">
        <f t="shared" si="74"/>
        <v>#N/A</v>
      </c>
    </row>
    <row r="1455" spans="3:18" x14ac:dyDescent="0.25">
      <c r="C1455">
        <f t="shared" si="72"/>
        <v>10</v>
      </c>
      <c r="D1455">
        <f>COUNTIF($F$4:F1455,F1455)</f>
        <v>1270</v>
      </c>
      <c r="E1455" s="40">
        <f>'Agricultural Data'!C1455</f>
        <v>0</v>
      </c>
      <c r="F1455" s="40">
        <f>'Agricultural Data'!D1455</f>
        <v>0</v>
      </c>
      <c r="G1455" s="40">
        <f>'Agricultural Data'!E1455</f>
        <v>0</v>
      </c>
      <c r="H1455" s="38">
        <f>'Agricultural Data'!F1455</f>
        <v>0</v>
      </c>
      <c r="I1455" s="38">
        <f>'Agricultural Data'!G1455</f>
        <v>0</v>
      </c>
      <c r="J1455" s="38">
        <f>'Agricultural Data'!H1455</f>
        <v>0</v>
      </c>
      <c r="K1455" s="118">
        <f>'Agricultural Data'!I1455</f>
        <v>0</v>
      </c>
      <c r="L1455" s="121">
        <f>'Agricultural Data'!J1455</f>
        <v>0</v>
      </c>
      <c r="M1455" s="120" t="str">
        <f>IF(J1455=0,"No Data",
IF(     OR(   INDEX('Inputs_Metric 31'!$T$6:$T$141,  MATCH($J1455,'Inputs_Metric 31'!$S$6:$S$141,0))  =  "",     INDEX('Inputs_Metric 31'!$T$6:$T$141,MATCH($J1455,'Inputs_Metric 31'!$S$6:$S$141,0))="CDL_Rev"),                 "No Mapped Crop",                  INDEX('Inputs_Metric 31'!$T$6:$T$141,MATCH($J1455,'Inputs_Metric 31'!$S$6:$S$141,0)   )   )
       )</f>
        <v>No Data</v>
      </c>
      <c r="N1455" s="120" t="str">
        <f>IF(J1455=0,"No Data",
IF(   OR(     INDEX('Inputs_Metric 31'!$U$6:$U$141,MATCH($J1455,'Inputs_Metric 31'!$S$6:$S$141,0))="",     INDEX('Inputs_Metric 31'!$U$6:$U$141,MATCH($J1455,'Inputs_Metric 31'!$S$6:$S$141,0))="CDL_Rev"  ),     "No Mapped Crop",INDEX('Inputs_Metric 31'!$U$6:$U$141,MATCH($J1455,'Inputs_Metric 31'!$S$6:$S$141,0))))</f>
        <v>No Data</v>
      </c>
      <c r="O1455" s="102" t="e">
        <f>IF(N1455="No Mapped Crop","",'Inputs_Metric 31'!$H$43*INDEX('Inputs_Metric 31'!$D$6:$D$109,MATCH(CONCATENATE(N1455,H1455),'Inputs_Metric 31'!$E$6:$E$109,0)))</f>
        <v>#N/A</v>
      </c>
      <c r="P1455" s="175" t="e">
        <f>IF(M1455="No Mapped Crop","",INDEX('Inputs_Metric 31'!$M$7:$O$26,MATCH(M1455,'Inputs_Metric 31'!$G$7:$G$26,0),MATCH('Inputs_Metric 31'!$H$44,'Inputs_Metric 31'!$M$6:$O$6,0)))</f>
        <v>#N/A</v>
      </c>
      <c r="Q1455" s="184" t="e">
        <f t="shared" si="73"/>
        <v>#N/A</v>
      </c>
      <c r="R1455" s="184" t="e">
        <f t="shared" si="74"/>
        <v>#N/A</v>
      </c>
    </row>
    <row r="1456" spans="3:18" x14ac:dyDescent="0.25">
      <c r="C1456">
        <f t="shared" si="72"/>
        <v>10</v>
      </c>
      <c r="D1456">
        <f>COUNTIF($F$4:F1456,F1456)</f>
        <v>1271</v>
      </c>
      <c r="E1456" s="40">
        <f>'Agricultural Data'!C1456</f>
        <v>0</v>
      </c>
      <c r="F1456" s="40">
        <f>'Agricultural Data'!D1456</f>
        <v>0</v>
      </c>
      <c r="G1456" s="40">
        <f>'Agricultural Data'!E1456</f>
        <v>0</v>
      </c>
      <c r="H1456" s="38">
        <f>'Agricultural Data'!F1456</f>
        <v>0</v>
      </c>
      <c r="I1456" s="38">
        <f>'Agricultural Data'!G1456</f>
        <v>0</v>
      </c>
      <c r="J1456" s="38">
        <f>'Agricultural Data'!H1456</f>
        <v>0</v>
      </c>
      <c r="K1456" s="118">
        <f>'Agricultural Data'!I1456</f>
        <v>0</v>
      </c>
      <c r="L1456" s="121">
        <f>'Agricultural Data'!J1456</f>
        <v>0</v>
      </c>
      <c r="M1456" s="120" t="str">
        <f>IF(J1456=0,"No Data",
IF(     OR(   INDEX('Inputs_Metric 31'!$T$6:$T$141,  MATCH($J1456,'Inputs_Metric 31'!$S$6:$S$141,0))  =  "",     INDEX('Inputs_Metric 31'!$T$6:$T$141,MATCH($J1456,'Inputs_Metric 31'!$S$6:$S$141,0))="CDL_Rev"),                 "No Mapped Crop",                  INDEX('Inputs_Metric 31'!$T$6:$T$141,MATCH($J1456,'Inputs_Metric 31'!$S$6:$S$141,0)   )   )
       )</f>
        <v>No Data</v>
      </c>
      <c r="N1456" s="120" t="str">
        <f>IF(J1456=0,"No Data",
IF(   OR(     INDEX('Inputs_Metric 31'!$U$6:$U$141,MATCH($J1456,'Inputs_Metric 31'!$S$6:$S$141,0))="",     INDEX('Inputs_Metric 31'!$U$6:$U$141,MATCH($J1456,'Inputs_Metric 31'!$S$6:$S$141,0))="CDL_Rev"  ),     "No Mapped Crop",INDEX('Inputs_Metric 31'!$U$6:$U$141,MATCH($J1456,'Inputs_Metric 31'!$S$6:$S$141,0))))</f>
        <v>No Data</v>
      </c>
      <c r="O1456" s="102" t="e">
        <f>IF(N1456="No Mapped Crop","",'Inputs_Metric 31'!$H$43*INDEX('Inputs_Metric 31'!$D$6:$D$109,MATCH(CONCATENATE(N1456,H1456),'Inputs_Metric 31'!$E$6:$E$109,0)))</f>
        <v>#N/A</v>
      </c>
      <c r="P1456" s="175" t="e">
        <f>IF(M1456="No Mapped Crop","",INDEX('Inputs_Metric 31'!$M$7:$O$26,MATCH(M1456,'Inputs_Metric 31'!$G$7:$G$26,0),MATCH('Inputs_Metric 31'!$H$44,'Inputs_Metric 31'!$M$6:$O$6,0)))</f>
        <v>#N/A</v>
      </c>
      <c r="Q1456" s="184" t="e">
        <f t="shared" si="73"/>
        <v>#N/A</v>
      </c>
      <c r="R1456" s="184" t="e">
        <f t="shared" si="74"/>
        <v>#N/A</v>
      </c>
    </row>
    <row r="1457" spans="3:18" x14ac:dyDescent="0.25">
      <c r="C1457">
        <f t="shared" si="72"/>
        <v>10</v>
      </c>
      <c r="D1457">
        <f>COUNTIF($F$4:F1457,F1457)</f>
        <v>1272</v>
      </c>
      <c r="E1457" s="40">
        <f>'Agricultural Data'!C1457</f>
        <v>0</v>
      </c>
      <c r="F1457" s="40">
        <f>'Agricultural Data'!D1457</f>
        <v>0</v>
      </c>
      <c r="G1457" s="40">
        <f>'Agricultural Data'!E1457</f>
        <v>0</v>
      </c>
      <c r="H1457" s="38">
        <f>'Agricultural Data'!F1457</f>
        <v>0</v>
      </c>
      <c r="I1457" s="38">
        <f>'Agricultural Data'!G1457</f>
        <v>0</v>
      </c>
      <c r="J1457" s="38">
        <f>'Agricultural Data'!H1457</f>
        <v>0</v>
      </c>
      <c r="K1457" s="118">
        <f>'Agricultural Data'!I1457</f>
        <v>0</v>
      </c>
      <c r="L1457" s="121">
        <f>'Agricultural Data'!J1457</f>
        <v>0</v>
      </c>
      <c r="M1457" s="120" t="str">
        <f>IF(J1457=0,"No Data",
IF(     OR(   INDEX('Inputs_Metric 31'!$T$6:$T$141,  MATCH($J1457,'Inputs_Metric 31'!$S$6:$S$141,0))  =  "",     INDEX('Inputs_Metric 31'!$T$6:$T$141,MATCH($J1457,'Inputs_Metric 31'!$S$6:$S$141,0))="CDL_Rev"),                 "No Mapped Crop",                  INDEX('Inputs_Metric 31'!$T$6:$T$141,MATCH($J1457,'Inputs_Metric 31'!$S$6:$S$141,0)   )   )
       )</f>
        <v>No Data</v>
      </c>
      <c r="N1457" s="120" t="str">
        <f>IF(J1457=0,"No Data",
IF(   OR(     INDEX('Inputs_Metric 31'!$U$6:$U$141,MATCH($J1457,'Inputs_Metric 31'!$S$6:$S$141,0))="",     INDEX('Inputs_Metric 31'!$U$6:$U$141,MATCH($J1457,'Inputs_Metric 31'!$S$6:$S$141,0))="CDL_Rev"  ),     "No Mapped Crop",INDEX('Inputs_Metric 31'!$U$6:$U$141,MATCH($J1457,'Inputs_Metric 31'!$S$6:$S$141,0))))</f>
        <v>No Data</v>
      </c>
      <c r="O1457" s="102" t="e">
        <f>IF(N1457="No Mapped Crop","",'Inputs_Metric 31'!$H$43*INDEX('Inputs_Metric 31'!$D$6:$D$109,MATCH(CONCATENATE(N1457,H1457),'Inputs_Metric 31'!$E$6:$E$109,0)))</f>
        <v>#N/A</v>
      </c>
      <c r="P1457" s="175" t="e">
        <f>IF(M1457="No Mapped Crop","",INDEX('Inputs_Metric 31'!$M$7:$O$26,MATCH(M1457,'Inputs_Metric 31'!$G$7:$G$26,0),MATCH('Inputs_Metric 31'!$H$44,'Inputs_Metric 31'!$M$6:$O$6,0)))</f>
        <v>#N/A</v>
      </c>
      <c r="Q1457" s="184" t="e">
        <f t="shared" si="73"/>
        <v>#N/A</v>
      </c>
      <c r="R1457" s="184" t="e">
        <f t="shared" si="74"/>
        <v>#N/A</v>
      </c>
    </row>
    <row r="1458" spans="3:18" x14ac:dyDescent="0.25">
      <c r="C1458">
        <f t="shared" si="72"/>
        <v>10</v>
      </c>
      <c r="D1458">
        <f>COUNTIF($F$4:F1458,F1458)</f>
        <v>1273</v>
      </c>
      <c r="E1458" s="40">
        <f>'Agricultural Data'!C1458</f>
        <v>0</v>
      </c>
      <c r="F1458" s="40">
        <f>'Agricultural Data'!D1458</f>
        <v>0</v>
      </c>
      <c r="G1458" s="40">
        <f>'Agricultural Data'!E1458</f>
        <v>0</v>
      </c>
      <c r="H1458" s="38">
        <f>'Agricultural Data'!F1458</f>
        <v>0</v>
      </c>
      <c r="I1458" s="38">
        <f>'Agricultural Data'!G1458</f>
        <v>0</v>
      </c>
      <c r="J1458" s="38">
        <f>'Agricultural Data'!H1458</f>
        <v>0</v>
      </c>
      <c r="K1458" s="118">
        <f>'Agricultural Data'!I1458</f>
        <v>0</v>
      </c>
      <c r="L1458" s="121">
        <f>'Agricultural Data'!J1458</f>
        <v>0</v>
      </c>
      <c r="M1458" s="120" t="str">
        <f>IF(J1458=0,"No Data",
IF(     OR(   INDEX('Inputs_Metric 31'!$T$6:$T$141,  MATCH($J1458,'Inputs_Metric 31'!$S$6:$S$141,0))  =  "",     INDEX('Inputs_Metric 31'!$T$6:$T$141,MATCH($J1458,'Inputs_Metric 31'!$S$6:$S$141,0))="CDL_Rev"),                 "No Mapped Crop",                  INDEX('Inputs_Metric 31'!$T$6:$T$141,MATCH($J1458,'Inputs_Metric 31'!$S$6:$S$141,0)   )   )
       )</f>
        <v>No Data</v>
      </c>
      <c r="N1458" s="120" t="str">
        <f>IF(J1458=0,"No Data",
IF(   OR(     INDEX('Inputs_Metric 31'!$U$6:$U$141,MATCH($J1458,'Inputs_Metric 31'!$S$6:$S$141,0))="",     INDEX('Inputs_Metric 31'!$U$6:$U$141,MATCH($J1458,'Inputs_Metric 31'!$S$6:$S$141,0))="CDL_Rev"  ),     "No Mapped Crop",INDEX('Inputs_Metric 31'!$U$6:$U$141,MATCH($J1458,'Inputs_Metric 31'!$S$6:$S$141,0))))</f>
        <v>No Data</v>
      </c>
      <c r="O1458" s="102" t="e">
        <f>IF(N1458="No Mapped Crop","",'Inputs_Metric 31'!$H$43*INDEX('Inputs_Metric 31'!$D$6:$D$109,MATCH(CONCATENATE(N1458,H1458),'Inputs_Metric 31'!$E$6:$E$109,0)))</f>
        <v>#N/A</v>
      </c>
      <c r="P1458" s="175" t="e">
        <f>IF(M1458="No Mapped Crop","",INDEX('Inputs_Metric 31'!$M$7:$O$26,MATCH(M1458,'Inputs_Metric 31'!$G$7:$G$26,0),MATCH('Inputs_Metric 31'!$H$44,'Inputs_Metric 31'!$M$6:$O$6,0)))</f>
        <v>#N/A</v>
      </c>
      <c r="Q1458" s="184" t="e">
        <f t="shared" si="73"/>
        <v>#N/A</v>
      </c>
      <c r="R1458" s="184" t="e">
        <f t="shared" si="74"/>
        <v>#N/A</v>
      </c>
    </row>
    <row r="1459" spans="3:18" x14ac:dyDescent="0.25">
      <c r="C1459">
        <f t="shared" si="72"/>
        <v>10</v>
      </c>
      <c r="D1459">
        <f>COUNTIF($F$4:F1459,F1459)</f>
        <v>1274</v>
      </c>
      <c r="E1459" s="40">
        <f>'Agricultural Data'!C1459</f>
        <v>0</v>
      </c>
      <c r="F1459" s="40">
        <f>'Agricultural Data'!D1459</f>
        <v>0</v>
      </c>
      <c r="G1459" s="40">
        <f>'Agricultural Data'!E1459</f>
        <v>0</v>
      </c>
      <c r="H1459" s="38">
        <f>'Agricultural Data'!F1459</f>
        <v>0</v>
      </c>
      <c r="I1459" s="38">
        <f>'Agricultural Data'!G1459</f>
        <v>0</v>
      </c>
      <c r="J1459" s="38">
        <f>'Agricultural Data'!H1459</f>
        <v>0</v>
      </c>
      <c r="K1459" s="118">
        <f>'Agricultural Data'!I1459</f>
        <v>0</v>
      </c>
      <c r="L1459" s="121">
        <f>'Agricultural Data'!J1459</f>
        <v>0</v>
      </c>
      <c r="M1459" s="120" t="str">
        <f>IF(J1459=0,"No Data",
IF(     OR(   INDEX('Inputs_Metric 31'!$T$6:$T$141,  MATCH($J1459,'Inputs_Metric 31'!$S$6:$S$141,0))  =  "",     INDEX('Inputs_Metric 31'!$T$6:$T$141,MATCH($J1459,'Inputs_Metric 31'!$S$6:$S$141,0))="CDL_Rev"),                 "No Mapped Crop",                  INDEX('Inputs_Metric 31'!$T$6:$T$141,MATCH($J1459,'Inputs_Metric 31'!$S$6:$S$141,0)   )   )
       )</f>
        <v>No Data</v>
      </c>
      <c r="N1459" s="120" t="str">
        <f>IF(J1459=0,"No Data",
IF(   OR(     INDEX('Inputs_Metric 31'!$U$6:$U$141,MATCH($J1459,'Inputs_Metric 31'!$S$6:$S$141,0))="",     INDEX('Inputs_Metric 31'!$U$6:$U$141,MATCH($J1459,'Inputs_Metric 31'!$S$6:$S$141,0))="CDL_Rev"  ),     "No Mapped Crop",INDEX('Inputs_Metric 31'!$U$6:$U$141,MATCH($J1459,'Inputs_Metric 31'!$S$6:$S$141,0))))</f>
        <v>No Data</v>
      </c>
      <c r="O1459" s="102" t="e">
        <f>IF(N1459="No Mapped Crop","",'Inputs_Metric 31'!$H$43*INDEX('Inputs_Metric 31'!$D$6:$D$109,MATCH(CONCATENATE(N1459,H1459),'Inputs_Metric 31'!$E$6:$E$109,0)))</f>
        <v>#N/A</v>
      </c>
      <c r="P1459" s="175" t="e">
        <f>IF(M1459="No Mapped Crop","",INDEX('Inputs_Metric 31'!$M$7:$O$26,MATCH(M1459,'Inputs_Metric 31'!$G$7:$G$26,0),MATCH('Inputs_Metric 31'!$H$44,'Inputs_Metric 31'!$M$6:$O$6,0)))</f>
        <v>#N/A</v>
      </c>
      <c r="Q1459" s="184" t="e">
        <f t="shared" si="73"/>
        <v>#N/A</v>
      </c>
      <c r="R1459" s="184" t="e">
        <f t="shared" si="74"/>
        <v>#N/A</v>
      </c>
    </row>
    <row r="1460" spans="3:18" x14ac:dyDescent="0.25">
      <c r="C1460">
        <f t="shared" si="72"/>
        <v>10</v>
      </c>
      <c r="D1460">
        <f>COUNTIF($F$4:F1460,F1460)</f>
        <v>1275</v>
      </c>
      <c r="E1460" s="40">
        <f>'Agricultural Data'!C1460</f>
        <v>0</v>
      </c>
      <c r="F1460" s="40">
        <f>'Agricultural Data'!D1460</f>
        <v>0</v>
      </c>
      <c r="G1460" s="40">
        <f>'Agricultural Data'!E1460</f>
        <v>0</v>
      </c>
      <c r="H1460" s="38">
        <f>'Agricultural Data'!F1460</f>
        <v>0</v>
      </c>
      <c r="I1460" s="38">
        <f>'Agricultural Data'!G1460</f>
        <v>0</v>
      </c>
      <c r="J1460" s="38">
        <f>'Agricultural Data'!H1460</f>
        <v>0</v>
      </c>
      <c r="K1460" s="118">
        <f>'Agricultural Data'!I1460</f>
        <v>0</v>
      </c>
      <c r="L1460" s="121">
        <f>'Agricultural Data'!J1460</f>
        <v>0</v>
      </c>
      <c r="M1460" s="120" t="str">
        <f>IF(J1460=0,"No Data",
IF(     OR(   INDEX('Inputs_Metric 31'!$T$6:$T$141,  MATCH($J1460,'Inputs_Metric 31'!$S$6:$S$141,0))  =  "",     INDEX('Inputs_Metric 31'!$T$6:$T$141,MATCH($J1460,'Inputs_Metric 31'!$S$6:$S$141,0))="CDL_Rev"),                 "No Mapped Crop",                  INDEX('Inputs_Metric 31'!$T$6:$T$141,MATCH($J1460,'Inputs_Metric 31'!$S$6:$S$141,0)   )   )
       )</f>
        <v>No Data</v>
      </c>
      <c r="N1460" s="120" t="str">
        <f>IF(J1460=0,"No Data",
IF(   OR(     INDEX('Inputs_Metric 31'!$U$6:$U$141,MATCH($J1460,'Inputs_Metric 31'!$S$6:$S$141,0))="",     INDEX('Inputs_Metric 31'!$U$6:$U$141,MATCH($J1460,'Inputs_Metric 31'!$S$6:$S$141,0))="CDL_Rev"  ),     "No Mapped Crop",INDEX('Inputs_Metric 31'!$U$6:$U$141,MATCH($J1460,'Inputs_Metric 31'!$S$6:$S$141,0))))</f>
        <v>No Data</v>
      </c>
      <c r="O1460" s="102" t="e">
        <f>IF(N1460="No Mapped Crop","",'Inputs_Metric 31'!$H$43*INDEX('Inputs_Metric 31'!$D$6:$D$109,MATCH(CONCATENATE(N1460,H1460),'Inputs_Metric 31'!$E$6:$E$109,0)))</f>
        <v>#N/A</v>
      </c>
      <c r="P1460" s="175" t="e">
        <f>IF(M1460="No Mapped Crop","",INDEX('Inputs_Metric 31'!$M$7:$O$26,MATCH(M1460,'Inputs_Metric 31'!$G$7:$G$26,0),MATCH('Inputs_Metric 31'!$H$44,'Inputs_Metric 31'!$M$6:$O$6,0)))</f>
        <v>#N/A</v>
      </c>
      <c r="Q1460" s="184" t="e">
        <f t="shared" si="73"/>
        <v>#N/A</v>
      </c>
      <c r="R1460" s="184" t="e">
        <f t="shared" si="74"/>
        <v>#N/A</v>
      </c>
    </row>
    <row r="1461" spans="3:18" x14ac:dyDescent="0.25">
      <c r="C1461">
        <f t="shared" si="72"/>
        <v>10</v>
      </c>
      <c r="D1461">
        <f>COUNTIF($F$4:F1461,F1461)</f>
        <v>1276</v>
      </c>
      <c r="E1461" s="40">
        <f>'Agricultural Data'!C1461</f>
        <v>0</v>
      </c>
      <c r="F1461" s="40">
        <f>'Agricultural Data'!D1461</f>
        <v>0</v>
      </c>
      <c r="G1461" s="40">
        <f>'Agricultural Data'!E1461</f>
        <v>0</v>
      </c>
      <c r="H1461" s="38">
        <f>'Agricultural Data'!F1461</f>
        <v>0</v>
      </c>
      <c r="I1461" s="38">
        <f>'Agricultural Data'!G1461</f>
        <v>0</v>
      </c>
      <c r="J1461" s="38">
        <f>'Agricultural Data'!H1461</f>
        <v>0</v>
      </c>
      <c r="K1461" s="118">
        <f>'Agricultural Data'!I1461</f>
        <v>0</v>
      </c>
      <c r="L1461" s="121">
        <f>'Agricultural Data'!J1461</f>
        <v>0</v>
      </c>
      <c r="M1461" s="120" t="str">
        <f>IF(J1461=0,"No Data",
IF(     OR(   INDEX('Inputs_Metric 31'!$T$6:$T$141,  MATCH($J1461,'Inputs_Metric 31'!$S$6:$S$141,0))  =  "",     INDEX('Inputs_Metric 31'!$T$6:$T$141,MATCH($J1461,'Inputs_Metric 31'!$S$6:$S$141,0))="CDL_Rev"),                 "No Mapped Crop",                  INDEX('Inputs_Metric 31'!$T$6:$T$141,MATCH($J1461,'Inputs_Metric 31'!$S$6:$S$141,0)   )   )
       )</f>
        <v>No Data</v>
      </c>
      <c r="N1461" s="120" t="str">
        <f>IF(J1461=0,"No Data",
IF(   OR(     INDEX('Inputs_Metric 31'!$U$6:$U$141,MATCH($J1461,'Inputs_Metric 31'!$S$6:$S$141,0))="",     INDEX('Inputs_Metric 31'!$U$6:$U$141,MATCH($J1461,'Inputs_Metric 31'!$S$6:$S$141,0))="CDL_Rev"  ),     "No Mapped Crop",INDEX('Inputs_Metric 31'!$U$6:$U$141,MATCH($J1461,'Inputs_Metric 31'!$S$6:$S$141,0))))</f>
        <v>No Data</v>
      </c>
      <c r="O1461" s="102" t="e">
        <f>IF(N1461="No Mapped Crop","",'Inputs_Metric 31'!$H$43*INDEX('Inputs_Metric 31'!$D$6:$D$109,MATCH(CONCATENATE(N1461,H1461),'Inputs_Metric 31'!$E$6:$E$109,0)))</f>
        <v>#N/A</v>
      </c>
      <c r="P1461" s="175" t="e">
        <f>IF(M1461="No Mapped Crop","",INDEX('Inputs_Metric 31'!$M$7:$O$26,MATCH(M1461,'Inputs_Metric 31'!$G$7:$G$26,0),MATCH('Inputs_Metric 31'!$H$44,'Inputs_Metric 31'!$M$6:$O$6,0)))</f>
        <v>#N/A</v>
      </c>
      <c r="Q1461" s="184" t="e">
        <f t="shared" si="73"/>
        <v>#N/A</v>
      </c>
      <c r="R1461" s="184" t="e">
        <f t="shared" si="74"/>
        <v>#N/A</v>
      </c>
    </row>
    <row r="1462" spans="3:18" x14ac:dyDescent="0.25">
      <c r="C1462">
        <f t="shared" si="72"/>
        <v>10</v>
      </c>
      <c r="D1462">
        <f>COUNTIF($F$4:F1462,F1462)</f>
        <v>1277</v>
      </c>
      <c r="E1462" s="40">
        <f>'Agricultural Data'!C1462</f>
        <v>0</v>
      </c>
      <c r="F1462" s="40">
        <f>'Agricultural Data'!D1462</f>
        <v>0</v>
      </c>
      <c r="G1462" s="40">
        <f>'Agricultural Data'!E1462</f>
        <v>0</v>
      </c>
      <c r="H1462" s="38">
        <f>'Agricultural Data'!F1462</f>
        <v>0</v>
      </c>
      <c r="I1462" s="38">
        <f>'Agricultural Data'!G1462</f>
        <v>0</v>
      </c>
      <c r="J1462" s="38">
        <f>'Agricultural Data'!H1462</f>
        <v>0</v>
      </c>
      <c r="K1462" s="118">
        <f>'Agricultural Data'!I1462</f>
        <v>0</v>
      </c>
      <c r="L1462" s="121">
        <f>'Agricultural Data'!J1462</f>
        <v>0</v>
      </c>
      <c r="M1462" s="120" t="str">
        <f>IF(J1462=0,"No Data",
IF(     OR(   INDEX('Inputs_Metric 31'!$T$6:$T$141,  MATCH($J1462,'Inputs_Metric 31'!$S$6:$S$141,0))  =  "",     INDEX('Inputs_Metric 31'!$T$6:$T$141,MATCH($J1462,'Inputs_Metric 31'!$S$6:$S$141,0))="CDL_Rev"),                 "No Mapped Crop",                  INDEX('Inputs_Metric 31'!$T$6:$T$141,MATCH($J1462,'Inputs_Metric 31'!$S$6:$S$141,0)   )   )
       )</f>
        <v>No Data</v>
      </c>
      <c r="N1462" s="120" t="str">
        <f>IF(J1462=0,"No Data",
IF(   OR(     INDEX('Inputs_Metric 31'!$U$6:$U$141,MATCH($J1462,'Inputs_Metric 31'!$S$6:$S$141,0))="",     INDEX('Inputs_Metric 31'!$U$6:$U$141,MATCH($J1462,'Inputs_Metric 31'!$S$6:$S$141,0))="CDL_Rev"  ),     "No Mapped Crop",INDEX('Inputs_Metric 31'!$U$6:$U$141,MATCH($J1462,'Inputs_Metric 31'!$S$6:$S$141,0))))</f>
        <v>No Data</v>
      </c>
      <c r="O1462" s="102" t="e">
        <f>IF(N1462="No Mapped Crop","",'Inputs_Metric 31'!$H$43*INDEX('Inputs_Metric 31'!$D$6:$D$109,MATCH(CONCATENATE(N1462,H1462),'Inputs_Metric 31'!$E$6:$E$109,0)))</f>
        <v>#N/A</v>
      </c>
      <c r="P1462" s="175" t="e">
        <f>IF(M1462="No Mapped Crop","",INDEX('Inputs_Metric 31'!$M$7:$O$26,MATCH(M1462,'Inputs_Metric 31'!$G$7:$G$26,0),MATCH('Inputs_Metric 31'!$H$44,'Inputs_Metric 31'!$M$6:$O$6,0)))</f>
        <v>#N/A</v>
      </c>
      <c r="Q1462" s="184" t="e">
        <f t="shared" si="73"/>
        <v>#N/A</v>
      </c>
      <c r="R1462" s="184" t="e">
        <f t="shared" si="74"/>
        <v>#N/A</v>
      </c>
    </row>
    <row r="1463" spans="3:18" x14ac:dyDescent="0.25">
      <c r="C1463">
        <f t="shared" si="72"/>
        <v>10</v>
      </c>
      <c r="D1463">
        <f>COUNTIF($F$4:F1463,F1463)</f>
        <v>1278</v>
      </c>
      <c r="E1463" s="40">
        <f>'Agricultural Data'!C1463</f>
        <v>0</v>
      </c>
      <c r="F1463" s="40">
        <f>'Agricultural Data'!D1463</f>
        <v>0</v>
      </c>
      <c r="G1463" s="40">
        <f>'Agricultural Data'!E1463</f>
        <v>0</v>
      </c>
      <c r="H1463" s="38">
        <f>'Agricultural Data'!F1463</f>
        <v>0</v>
      </c>
      <c r="I1463" s="38">
        <f>'Agricultural Data'!G1463</f>
        <v>0</v>
      </c>
      <c r="J1463" s="38">
        <f>'Agricultural Data'!H1463</f>
        <v>0</v>
      </c>
      <c r="K1463" s="118">
        <f>'Agricultural Data'!I1463</f>
        <v>0</v>
      </c>
      <c r="L1463" s="121">
        <f>'Agricultural Data'!J1463</f>
        <v>0</v>
      </c>
      <c r="M1463" s="120" t="str">
        <f>IF(J1463=0,"No Data",
IF(     OR(   INDEX('Inputs_Metric 31'!$T$6:$T$141,  MATCH($J1463,'Inputs_Metric 31'!$S$6:$S$141,0))  =  "",     INDEX('Inputs_Metric 31'!$T$6:$T$141,MATCH($J1463,'Inputs_Metric 31'!$S$6:$S$141,0))="CDL_Rev"),                 "No Mapped Crop",                  INDEX('Inputs_Metric 31'!$T$6:$T$141,MATCH($J1463,'Inputs_Metric 31'!$S$6:$S$141,0)   )   )
       )</f>
        <v>No Data</v>
      </c>
      <c r="N1463" s="120" t="str">
        <f>IF(J1463=0,"No Data",
IF(   OR(     INDEX('Inputs_Metric 31'!$U$6:$U$141,MATCH($J1463,'Inputs_Metric 31'!$S$6:$S$141,0))="",     INDEX('Inputs_Metric 31'!$U$6:$U$141,MATCH($J1463,'Inputs_Metric 31'!$S$6:$S$141,0))="CDL_Rev"  ),     "No Mapped Crop",INDEX('Inputs_Metric 31'!$U$6:$U$141,MATCH($J1463,'Inputs_Metric 31'!$S$6:$S$141,0))))</f>
        <v>No Data</v>
      </c>
      <c r="O1463" s="102" t="e">
        <f>IF(N1463="No Mapped Crop","",'Inputs_Metric 31'!$H$43*INDEX('Inputs_Metric 31'!$D$6:$D$109,MATCH(CONCATENATE(N1463,H1463),'Inputs_Metric 31'!$E$6:$E$109,0)))</f>
        <v>#N/A</v>
      </c>
      <c r="P1463" s="175" t="e">
        <f>IF(M1463="No Mapped Crop","",INDEX('Inputs_Metric 31'!$M$7:$O$26,MATCH(M1463,'Inputs_Metric 31'!$G$7:$G$26,0),MATCH('Inputs_Metric 31'!$H$44,'Inputs_Metric 31'!$M$6:$O$6,0)))</f>
        <v>#N/A</v>
      </c>
      <c r="Q1463" s="184" t="e">
        <f t="shared" si="73"/>
        <v>#N/A</v>
      </c>
      <c r="R1463" s="184" t="e">
        <f t="shared" si="74"/>
        <v>#N/A</v>
      </c>
    </row>
    <row r="1464" spans="3:18" x14ac:dyDescent="0.25">
      <c r="C1464">
        <f t="shared" si="72"/>
        <v>10</v>
      </c>
      <c r="D1464">
        <f>COUNTIF($F$4:F1464,F1464)</f>
        <v>1279</v>
      </c>
      <c r="E1464" s="40">
        <f>'Agricultural Data'!C1464</f>
        <v>0</v>
      </c>
      <c r="F1464" s="40">
        <f>'Agricultural Data'!D1464</f>
        <v>0</v>
      </c>
      <c r="G1464" s="40">
        <f>'Agricultural Data'!E1464</f>
        <v>0</v>
      </c>
      <c r="H1464" s="38">
        <f>'Agricultural Data'!F1464</f>
        <v>0</v>
      </c>
      <c r="I1464" s="38">
        <f>'Agricultural Data'!G1464</f>
        <v>0</v>
      </c>
      <c r="J1464" s="38">
        <f>'Agricultural Data'!H1464</f>
        <v>0</v>
      </c>
      <c r="K1464" s="118">
        <f>'Agricultural Data'!I1464</f>
        <v>0</v>
      </c>
      <c r="L1464" s="121">
        <f>'Agricultural Data'!J1464</f>
        <v>0</v>
      </c>
      <c r="M1464" s="120" t="str">
        <f>IF(J1464=0,"No Data",
IF(     OR(   INDEX('Inputs_Metric 31'!$T$6:$T$141,  MATCH($J1464,'Inputs_Metric 31'!$S$6:$S$141,0))  =  "",     INDEX('Inputs_Metric 31'!$T$6:$T$141,MATCH($J1464,'Inputs_Metric 31'!$S$6:$S$141,0))="CDL_Rev"),                 "No Mapped Crop",                  INDEX('Inputs_Metric 31'!$T$6:$T$141,MATCH($J1464,'Inputs_Metric 31'!$S$6:$S$141,0)   )   )
       )</f>
        <v>No Data</v>
      </c>
      <c r="N1464" s="120" t="str">
        <f>IF(J1464=0,"No Data",
IF(   OR(     INDEX('Inputs_Metric 31'!$U$6:$U$141,MATCH($J1464,'Inputs_Metric 31'!$S$6:$S$141,0))="",     INDEX('Inputs_Metric 31'!$U$6:$U$141,MATCH($J1464,'Inputs_Metric 31'!$S$6:$S$141,0))="CDL_Rev"  ),     "No Mapped Crop",INDEX('Inputs_Metric 31'!$U$6:$U$141,MATCH($J1464,'Inputs_Metric 31'!$S$6:$S$141,0))))</f>
        <v>No Data</v>
      </c>
      <c r="O1464" s="102" t="e">
        <f>IF(N1464="No Mapped Crop","",'Inputs_Metric 31'!$H$43*INDEX('Inputs_Metric 31'!$D$6:$D$109,MATCH(CONCATENATE(N1464,H1464),'Inputs_Metric 31'!$E$6:$E$109,0)))</f>
        <v>#N/A</v>
      </c>
      <c r="P1464" s="175" t="e">
        <f>IF(M1464="No Mapped Crop","",INDEX('Inputs_Metric 31'!$M$7:$O$26,MATCH(M1464,'Inputs_Metric 31'!$G$7:$G$26,0),MATCH('Inputs_Metric 31'!$H$44,'Inputs_Metric 31'!$M$6:$O$6,0)))</f>
        <v>#N/A</v>
      </c>
      <c r="Q1464" s="184" t="e">
        <f t="shared" si="73"/>
        <v>#N/A</v>
      </c>
      <c r="R1464" s="184" t="e">
        <f t="shared" si="74"/>
        <v>#N/A</v>
      </c>
    </row>
    <row r="1465" spans="3:18" x14ac:dyDescent="0.25">
      <c r="C1465">
        <f t="shared" ref="C1465:C1528" si="75">IF(D1465=1,C1464+1,C1464)</f>
        <v>10</v>
      </c>
      <c r="D1465">
        <f>COUNTIF($F$4:F1465,F1465)</f>
        <v>1280</v>
      </c>
      <c r="E1465" s="40">
        <f>'Agricultural Data'!C1465</f>
        <v>0</v>
      </c>
      <c r="F1465" s="40">
        <f>'Agricultural Data'!D1465</f>
        <v>0</v>
      </c>
      <c r="G1465" s="40">
        <f>'Agricultural Data'!E1465</f>
        <v>0</v>
      </c>
      <c r="H1465" s="38">
        <f>'Agricultural Data'!F1465</f>
        <v>0</v>
      </c>
      <c r="I1465" s="38">
        <f>'Agricultural Data'!G1465</f>
        <v>0</v>
      </c>
      <c r="J1465" s="38">
        <f>'Agricultural Data'!H1465</f>
        <v>0</v>
      </c>
      <c r="K1465" s="118">
        <f>'Agricultural Data'!I1465</f>
        <v>0</v>
      </c>
      <c r="L1465" s="121">
        <f>'Agricultural Data'!J1465</f>
        <v>0</v>
      </c>
      <c r="M1465" s="120" t="str">
        <f>IF(J1465=0,"No Data",
IF(     OR(   INDEX('Inputs_Metric 31'!$T$6:$T$141,  MATCH($J1465,'Inputs_Metric 31'!$S$6:$S$141,0))  =  "",     INDEX('Inputs_Metric 31'!$T$6:$T$141,MATCH($J1465,'Inputs_Metric 31'!$S$6:$S$141,0))="CDL_Rev"),                 "No Mapped Crop",                  INDEX('Inputs_Metric 31'!$T$6:$T$141,MATCH($J1465,'Inputs_Metric 31'!$S$6:$S$141,0)   )   )
       )</f>
        <v>No Data</v>
      </c>
      <c r="N1465" s="120" t="str">
        <f>IF(J1465=0,"No Data",
IF(   OR(     INDEX('Inputs_Metric 31'!$U$6:$U$141,MATCH($J1465,'Inputs_Metric 31'!$S$6:$S$141,0))="",     INDEX('Inputs_Metric 31'!$U$6:$U$141,MATCH($J1465,'Inputs_Metric 31'!$S$6:$S$141,0))="CDL_Rev"  ),     "No Mapped Crop",INDEX('Inputs_Metric 31'!$U$6:$U$141,MATCH($J1465,'Inputs_Metric 31'!$S$6:$S$141,0))))</f>
        <v>No Data</v>
      </c>
      <c r="O1465" s="102" t="e">
        <f>IF(N1465="No Mapped Crop","",'Inputs_Metric 31'!$H$43*INDEX('Inputs_Metric 31'!$D$6:$D$109,MATCH(CONCATENATE(N1465,H1465),'Inputs_Metric 31'!$E$6:$E$109,0)))</f>
        <v>#N/A</v>
      </c>
      <c r="P1465" s="175" t="e">
        <f>IF(M1465="No Mapped Crop","",INDEX('Inputs_Metric 31'!$M$7:$O$26,MATCH(M1465,'Inputs_Metric 31'!$G$7:$G$26,0),MATCH('Inputs_Metric 31'!$H$44,'Inputs_Metric 31'!$M$6:$O$6,0)))</f>
        <v>#N/A</v>
      </c>
      <c r="Q1465" s="184" t="e">
        <f t="shared" ref="Q1465:Q1528" si="76">IF(OR(O1465="",P1465=""),"",(K1465*$O1465*$P1465))</f>
        <v>#N/A</v>
      </c>
      <c r="R1465" s="184" t="e">
        <f t="shared" ref="R1465:R1528" si="77">IF(OR($O1465="",$P1465=""),"",(L1465*$O1465*$P1465))</f>
        <v>#N/A</v>
      </c>
    </row>
    <row r="1466" spans="3:18" x14ac:dyDescent="0.25">
      <c r="C1466">
        <f t="shared" si="75"/>
        <v>10</v>
      </c>
      <c r="D1466">
        <f>COUNTIF($F$4:F1466,F1466)</f>
        <v>1281</v>
      </c>
      <c r="E1466" s="40">
        <f>'Agricultural Data'!C1466</f>
        <v>0</v>
      </c>
      <c r="F1466" s="40">
        <f>'Agricultural Data'!D1466</f>
        <v>0</v>
      </c>
      <c r="G1466" s="40">
        <f>'Agricultural Data'!E1466</f>
        <v>0</v>
      </c>
      <c r="H1466" s="38">
        <f>'Agricultural Data'!F1466</f>
        <v>0</v>
      </c>
      <c r="I1466" s="38">
        <f>'Agricultural Data'!G1466</f>
        <v>0</v>
      </c>
      <c r="J1466" s="38">
        <f>'Agricultural Data'!H1466</f>
        <v>0</v>
      </c>
      <c r="K1466" s="118">
        <f>'Agricultural Data'!I1466</f>
        <v>0</v>
      </c>
      <c r="L1466" s="121">
        <f>'Agricultural Data'!J1466</f>
        <v>0</v>
      </c>
      <c r="M1466" s="120" t="str">
        <f>IF(J1466=0,"No Data",
IF(     OR(   INDEX('Inputs_Metric 31'!$T$6:$T$141,  MATCH($J1466,'Inputs_Metric 31'!$S$6:$S$141,0))  =  "",     INDEX('Inputs_Metric 31'!$T$6:$T$141,MATCH($J1466,'Inputs_Metric 31'!$S$6:$S$141,0))="CDL_Rev"),                 "No Mapped Crop",                  INDEX('Inputs_Metric 31'!$T$6:$T$141,MATCH($J1466,'Inputs_Metric 31'!$S$6:$S$141,0)   )   )
       )</f>
        <v>No Data</v>
      </c>
      <c r="N1466" s="120" t="str">
        <f>IF(J1466=0,"No Data",
IF(   OR(     INDEX('Inputs_Metric 31'!$U$6:$U$141,MATCH($J1466,'Inputs_Metric 31'!$S$6:$S$141,0))="",     INDEX('Inputs_Metric 31'!$U$6:$U$141,MATCH($J1466,'Inputs_Metric 31'!$S$6:$S$141,0))="CDL_Rev"  ),     "No Mapped Crop",INDEX('Inputs_Metric 31'!$U$6:$U$141,MATCH($J1466,'Inputs_Metric 31'!$S$6:$S$141,0))))</f>
        <v>No Data</v>
      </c>
      <c r="O1466" s="102" t="e">
        <f>IF(N1466="No Mapped Crop","",'Inputs_Metric 31'!$H$43*INDEX('Inputs_Metric 31'!$D$6:$D$109,MATCH(CONCATENATE(N1466,H1466),'Inputs_Metric 31'!$E$6:$E$109,0)))</f>
        <v>#N/A</v>
      </c>
      <c r="P1466" s="175" t="e">
        <f>IF(M1466="No Mapped Crop","",INDEX('Inputs_Metric 31'!$M$7:$O$26,MATCH(M1466,'Inputs_Metric 31'!$G$7:$G$26,0),MATCH('Inputs_Metric 31'!$H$44,'Inputs_Metric 31'!$M$6:$O$6,0)))</f>
        <v>#N/A</v>
      </c>
      <c r="Q1466" s="184" t="e">
        <f t="shared" si="76"/>
        <v>#N/A</v>
      </c>
      <c r="R1466" s="184" t="e">
        <f t="shared" si="77"/>
        <v>#N/A</v>
      </c>
    </row>
    <row r="1467" spans="3:18" x14ac:dyDescent="0.25">
      <c r="C1467">
        <f t="shared" si="75"/>
        <v>10</v>
      </c>
      <c r="D1467">
        <f>COUNTIF($F$4:F1467,F1467)</f>
        <v>1282</v>
      </c>
      <c r="E1467" s="40">
        <f>'Agricultural Data'!C1467</f>
        <v>0</v>
      </c>
      <c r="F1467" s="40">
        <f>'Agricultural Data'!D1467</f>
        <v>0</v>
      </c>
      <c r="G1467" s="40">
        <f>'Agricultural Data'!E1467</f>
        <v>0</v>
      </c>
      <c r="H1467" s="38">
        <f>'Agricultural Data'!F1467</f>
        <v>0</v>
      </c>
      <c r="I1467" s="38">
        <f>'Agricultural Data'!G1467</f>
        <v>0</v>
      </c>
      <c r="J1467" s="38">
        <f>'Agricultural Data'!H1467</f>
        <v>0</v>
      </c>
      <c r="K1467" s="118">
        <f>'Agricultural Data'!I1467</f>
        <v>0</v>
      </c>
      <c r="L1467" s="121">
        <f>'Agricultural Data'!J1467</f>
        <v>0</v>
      </c>
      <c r="M1467" s="120" t="str">
        <f>IF(J1467=0,"No Data",
IF(     OR(   INDEX('Inputs_Metric 31'!$T$6:$T$141,  MATCH($J1467,'Inputs_Metric 31'!$S$6:$S$141,0))  =  "",     INDEX('Inputs_Metric 31'!$T$6:$T$141,MATCH($J1467,'Inputs_Metric 31'!$S$6:$S$141,0))="CDL_Rev"),                 "No Mapped Crop",                  INDEX('Inputs_Metric 31'!$T$6:$T$141,MATCH($J1467,'Inputs_Metric 31'!$S$6:$S$141,0)   )   )
       )</f>
        <v>No Data</v>
      </c>
      <c r="N1467" s="120" t="str">
        <f>IF(J1467=0,"No Data",
IF(   OR(     INDEX('Inputs_Metric 31'!$U$6:$U$141,MATCH($J1467,'Inputs_Metric 31'!$S$6:$S$141,0))="",     INDEX('Inputs_Metric 31'!$U$6:$U$141,MATCH($J1467,'Inputs_Metric 31'!$S$6:$S$141,0))="CDL_Rev"  ),     "No Mapped Crop",INDEX('Inputs_Metric 31'!$U$6:$U$141,MATCH($J1467,'Inputs_Metric 31'!$S$6:$S$141,0))))</f>
        <v>No Data</v>
      </c>
      <c r="O1467" s="102" t="e">
        <f>IF(N1467="No Mapped Crop","",'Inputs_Metric 31'!$H$43*INDEX('Inputs_Metric 31'!$D$6:$D$109,MATCH(CONCATENATE(N1467,H1467),'Inputs_Metric 31'!$E$6:$E$109,0)))</f>
        <v>#N/A</v>
      </c>
      <c r="P1467" s="175" t="e">
        <f>IF(M1467="No Mapped Crop","",INDEX('Inputs_Metric 31'!$M$7:$O$26,MATCH(M1467,'Inputs_Metric 31'!$G$7:$G$26,0),MATCH('Inputs_Metric 31'!$H$44,'Inputs_Metric 31'!$M$6:$O$6,0)))</f>
        <v>#N/A</v>
      </c>
      <c r="Q1467" s="184" t="e">
        <f t="shared" si="76"/>
        <v>#N/A</v>
      </c>
      <c r="R1467" s="184" t="e">
        <f t="shared" si="77"/>
        <v>#N/A</v>
      </c>
    </row>
    <row r="1468" spans="3:18" x14ac:dyDescent="0.25">
      <c r="C1468">
        <f t="shared" si="75"/>
        <v>10</v>
      </c>
      <c r="D1468">
        <f>COUNTIF($F$4:F1468,F1468)</f>
        <v>1283</v>
      </c>
      <c r="E1468" s="40">
        <f>'Agricultural Data'!C1468</f>
        <v>0</v>
      </c>
      <c r="F1468" s="40">
        <f>'Agricultural Data'!D1468</f>
        <v>0</v>
      </c>
      <c r="G1468" s="40">
        <f>'Agricultural Data'!E1468</f>
        <v>0</v>
      </c>
      <c r="H1468" s="38">
        <f>'Agricultural Data'!F1468</f>
        <v>0</v>
      </c>
      <c r="I1468" s="38">
        <f>'Agricultural Data'!G1468</f>
        <v>0</v>
      </c>
      <c r="J1468" s="38">
        <f>'Agricultural Data'!H1468</f>
        <v>0</v>
      </c>
      <c r="K1468" s="118">
        <f>'Agricultural Data'!I1468</f>
        <v>0</v>
      </c>
      <c r="L1468" s="121">
        <f>'Agricultural Data'!J1468</f>
        <v>0</v>
      </c>
      <c r="M1468" s="120" t="str">
        <f>IF(J1468=0,"No Data",
IF(     OR(   INDEX('Inputs_Metric 31'!$T$6:$T$141,  MATCH($J1468,'Inputs_Metric 31'!$S$6:$S$141,0))  =  "",     INDEX('Inputs_Metric 31'!$T$6:$T$141,MATCH($J1468,'Inputs_Metric 31'!$S$6:$S$141,0))="CDL_Rev"),                 "No Mapped Crop",                  INDEX('Inputs_Metric 31'!$T$6:$T$141,MATCH($J1468,'Inputs_Metric 31'!$S$6:$S$141,0)   )   )
       )</f>
        <v>No Data</v>
      </c>
      <c r="N1468" s="120" t="str">
        <f>IF(J1468=0,"No Data",
IF(   OR(     INDEX('Inputs_Metric 31'!$U$6:$U$141,MATCH($J1468,'Inputs_Metric 31'!$S$6:$S$141,0))="",     INDEX('Inputs_Metric 31'!$U$6:$U$141,MATCH($J1468,'Inputs_Metric 31'!$S$6:$S$141,0))="CDL_Rev"  ),     "No Mapped Crop",INDEX('Inputs_Metric 31'!$U$6:$U$141,MATCH($J1468,'Inputs_Metric 31'!$S$6:$S$141,0))))</f>
        <v>No Data</v>
      </c>
      <c r="O1468" s="102" t="e">
        <f>IF(N1468="No Mapped Crop","",'Inputs_Metric 31'!$H$43*INDEX('Inputs_Metric 31'!$D$6:$D$109,MATCH(CONCATENATE(N1468,H1468),'Inputs_Metric 31'!$E$6:$E$109,0)))</f>
        <v>#N/A</v>
      </c>
      <c r="P1468" s="175" t="e">
        <f>IF(M1468="No Mapped Crop","",INDEX('Inputs_Metric 31'!$M$7:$O$26,MATCH(M1468,'Inputs_Metric 31'!$G$7:$G$26,0),MATCH('Inputs_Metric 31'!$H$44,'Inputs_Metric 31'!$M$6:$O$6,0)))</f>
        <v>#N/A</v>
      </c>
      <c r="Q1468" s="184" t="e">
        <f t="shared" si="76"/>
        <v>#N/A</v>
      </c>
      <c r="R1468" s="184" t="e">
        <f t="shared" si="77"/>
        <v>#N/A</v>
      </c>
    </row>
    <row r="1469" spans="3:18" x14ac:dyDescent="0.25">
      <c r="C1469">
        <f t="shared" si="75"/>
        <v>10</v>
      </c>
      <c r="D1469">
        <f>COUNTIF($F$4:F1469,F1469)</f>
        <v>1284</v>
      </c>
      <c r="E1469" s="40">
        <f>'Agricultural Data'!C1469</f>
        <v>0</v>
      </c>
      <c r="F1469" s="40">
        <f>'Agricultural Data'!D1469</f>
        <v>0</v>
      </c>
      <c r="G1469" s="40">
        <f>'Agricultural Data'!E1469</f>
        <v>0</v>
      </c>
      <c r="H1469" s="38">
        <f>'Agricultural Data'!F1469</f>
        <v>0</v>
      </c>
      <c r="I1469" s="38">
        <f>'Agricultural Data'!G1469</f>
        <v>0</v>
      </c>
      <c r="J1469" s="38">
        <f>'Agricultural Data'!H1469</f>
        <v>0</v>
      </c>
      <c r="K1469" s="118">
        <f>'Agricultural Data'!I1469</f>
        <v>0</v>
      </c>
      <c r="L1469" s="121">
        <f>'Agricultural Data'!J1469</f>
        <v>0</v>
      </c>
      <c r="M1469" s="120" t="str">
        <f>IF(J1469=0,"No Data",
IF(     OR(   INDEX('Inputs_Metric 31'!$T$6:$T$141,  MATCH($J1469,'Inputs_Metric 31'!$S$6:$S$141,0))  =  "",     INDEX('Inputs_Metric 31'!$T$6:$T$141,MATCH($J1469,'Inputs_Metric 31'!$S$6:$S$141,0))="CDL_Rev"),                 "No Mapped Crop",                  INDEX('Inputs_Metric 31'!$T$6:$T$141,MATCH($J1469,'Inputs_Metric 31'!$S$6:$S$141,0)   )   )
       )</f>
        <v>No Data</v>
      </c>
      <c r="N1469" s="120" t="str">
        <f>IF(J1469=0,"No Data",
IF(   OR(     INDEX('Inputs_Metric 31'!$U$6:$U$141,MATCH($J1469,'Inputs_Metric 31'!$S$6:$S$141,0))="",     INDEX('Inputs_Metric 31'!$U$6:$U$141,MATCH($J1469,'Inputs_Metric 31'!$S$6:$S$141,0))="CDL_Rev"  ),     "No Mapped Crop",INDEX('Inputs_Metric 31'!$U$6:$U$141,MATCH($J1469,'Inputs_Metric 31'!$S$6:$S$141,0))))</f>
        <v>No Data</v>
      </c>
      <c r="O1469" s="102" t="e">
        <f>IF(N1469="No Mapped Crop","",'Inputs_Metric 31'!$H$43*INDEX('Inputs_Metric 31'!$D$6:$D$109,MATCH(CONCATENATE(N1469,H1469),'Inputs_Metric 31'!$E$6:$E$109,0)))</f>
        <v>#N/A</v>
      </c>
      <c r="P1469" s="175" t="e">
        <f>IF(M1469="No Mapped Crop","",INDEX('Inputs_Metric 31'!$M$7:$O$26,MATCH(M1469,'Inputs_Metric 31'!$G$7:$G$26,0),MATCH('Inputs_Metric 31'!$H$44,'Inputs_Metric 31'!$M$6:$O$6,0)))</f>
        <v>#N/A</v>
      </c>
      <c r="Q1469" s="184" t="e">
        <f t="shared" si="76"/>
        <v>#N/A</v>
      </c>
      <c r="R1469" s="184" t="e">
        <f t="shared" si="77"/>
        <v>#N/A</v>
      </c>
    </row>
    <row r="1470" spans="3:18" x14ac:dyDescent="0.25">
      <c r="C1470">
        <f t="shared" si="75"/>
        <v>10</v>
      </c>
      <c r="D1470">
        <f>COUNTIF($F$4:F1470,F1470)</f>
        <v>1285</v>
      </c>
      <c r="E1470" s="40">
        <f>'Agricultural Data'!C1470</f>
        <v>0</v>
      </c>
      <c r="F1470" s="40">
        <f>'Agricultural Data'!D1470</f>
        <v>0</v>
      </c>
      <c r="G1470" s="40">
        <f>'Agricultural Data'!E1470</f>
        <v>0</v>
      </c>
      <c r="H1470" s="38">
        <f>'Agricultural Data'!F1470</f>
        <v>0</v>
      </c>
      <c r="I1470" s="38">
        <f>'Agricultural Data'!G1470</f>
        <v>0</v>
      </c>
      <c r="J1470" s="38">
        <f>'Agricultural Data'!H1470</f>
        <v>0</v>
      </c>
      <c r="K1470" s="118">
        <f>'Agricultural Data'!I1470</f>
        <v>0</v>
      </c>
      <c r="L1470" s="121">
        <f>'Agricultural Data'!J1470</f>
        <v>0</v>
      </c>
      <c r="M1470" s="120" t="str">
        <f>IF(J1470=0,"No Data",
IF(     OR(   INDEX('Inputs_Metric 31'!$T$6:$T$141,  MATCH($J1470,'Inputs_Metric 31'!$S$6:$S$141,0))  =  "",     INDEX('Inputs_Metric 31'!$T$6:$T$141,MATCH($J1470,'Inputs_Metric 31'!$S$6:$S$141,0))="CDL_Rev"),                 "No Mapped Crop",                  INDEX('Inputs_Metric 31'!$T$6:$T$141,MATCH($J1470,'Inputs_Metric 31'!$S$6:$S$141,0)   )   )
       )</f>
        <v>No Data</v>
      </c>
      <c r="N1470" s="120" t="str">
        <f>IF(J1470=0,"No Data",
IF(   OR(     INDEX('Inputs_Metric 31'!$U$6:$U$141,MATCH($J1470,'Inputs_Metric 31'!$S$6:$S$141,0))="",     INDEX('Inputs_Metric 31'!$U$6:$U$141,MATCH($J1470,'Inputs_Metric 31'!$S$6:$S$141,0))="CDL_Rev"  ),     "No Mapped Crop",INDEX('Inputs_Metric 31'!$U$6:$U$141,MATCH($J1470,'Inputs_Metric 31'!$S$6:$S$141,0))))</f>
        <v>No Data</v>
      </c>
      <c r="O1470" s="102" t="e">
        <f>IF(N1470="No Mapped Crop","",'Inputs_Metric 31'!$H$43*INDEX('Inputs_Metric 31'!$D$6:$D$109,MATCH(CONCATENATE(N1470,H1470),'Inputs_Metric 31'!$E$6:$E$109,0)))</f>
        <v>#N/A</v>
      </c>
      <c r="P1470" s="175" t="e">
        <f>IF(M1470="No Mapped Crop","",INDEX('Inputs_Metric 31'!$M$7:$O$26,MATCH(M1470,'Inputs_Metric 31'!$G$7:$G$26,0),MATCH('Inputs_Metric 31'!$H$44,'Inputs_Metric 31'!$M$6:$O$6,0)))</f>
        <v>#N/A</v>
      </c>
      <c r="Q1470" s="184" t="e">
        <f t="shared" si="76"/>
        <v>#N/A</v>
      </c>
      <c r="R1470" s="184" t="e">
        <f t="shared" si="77"/>
        <v>#N/A</v>
      </c>
    </row>
    <row r="1471" spans="3:18" x14ac:dyDescent="0.25">
      <c r="C1471">
        <f t="shared" si="75"/>
        <v>10</v>
      </c>
      <c r="D1471">
        <f>COUNTIF($F$4:F1471,F1471)</f>
        <v>1286</v>
      </c>
      <c r="E1471" s="40">
        <f>'Agricultural Data'!C1471</f>
        <v>0</v>
      </c>
      <c r="F1471" s="40">
        <f>'Agricultural Data'!D1471</f>
        <v>0</v>
      </c>
      <c r="G1471" s="40">
        <f>'Agricultural Data'!E1471</f>
        <v>0</v>
      </c>
      <c r="H1471" s="38">
        <f>'Agricultural Data'!F1471</f>
        <v>0</v>
      </c>
      <c r="I1471" s="38">
        <f>'Agricultural Data'!G1471</f>
        <v>0</v>
      </c>
      <c r="J1471" s="38">
        <f>'Agricultural Data'!H1471</f>
        <v>0</v>
      </c>
      <c r="K1471" s="118">
        <f>'Agricultural Data'!I1471</f>
        <v>0</v>
      </c>
      <c r="L1471" s="121">
        <f>'Agricultural Data'!J1471</f>
        <v>0</v>
      </c>
      <c r="M1471" s="120" t="str">
        <f>IF(J1471=0,"No Data",
IF(     OR(   INDEX('Inputs_Metric 31'!$T$6:$T$141,  MATCH($J1471,'Inputs_Metric 31'!$S$6:$S$141,0))  =  "",     INDEX('Inputs_Metric 31'!$T$6:$T$141,MATCH($J1471,'Inputs_Metric 31'!$S$6:$S$141,0))="CDL_Rev"),                 "No Mapped Crop",                  INDEX('Inputs_Metric 31'!$T$6:$T$141,MATCH($J1471,'Inputs_Metric 31'!$S$6:$S$141,0)   )   )
       )</f>
        <v>No Data</v>
      </c>
      <c r="N1471" s="120" t="str">
        <f>IF(J1471=0,"No Data",
IF(   OR(     INDEX('Inputs_Metric 31'!$U$6:$U$141,MATCH($J1471,'Inputs_Metric 31'!$S$6:$S$141,0))="",     INDEX('Inputs_Metric 31'!$U$6:$U$141,MATCH($J1471,'Inputs_Metric 31'!$S$6:$S$141,0))="CDL_Rev"  ),     "No Mapped Crop",INDEX('Inputs_Metric 31'!$U$6:$U$141,MATCH($J1471,'Inputs_Metric 31'!$S$6:$S$141,0))))</f>
        <v>No Data</v>
      </c>
      <c r="O1471" s="102" t="e">
        <f>IF(N1471="No Mapped Crop","",'Inputs_Metric 31'!$H$43*INDEX('Inputs_Metric 31'!$D$6:$D$109,MATCH(CONCATENATE(N1471,H1471),'Inputs_Metric 31'!$E$6:$E$109,0)))</f>
        <v>#N/A</v>
      </c>
      <c r="P1471" s="175" t="e">
        <f>IF(M1471="No Mapped Crop","",INDEX('Inputs_Metric 31'!$M$7:$O$26,MATCH(M1471,'Inputs_Metric 31'!$G$7:$G$26,0),MATCH('Inputs_Metric 31'!$H$44,'Inputs_Metric 31'!$M$6:$O$6,0)))</f>
        <v>#N/A</v>
      </c>
      <c r="Q1471" s="184" t="e">
        <f t="shared" si="76"/>
        <v>#N/A</v>
      </c>
      <c r="R1471" s="184" t="e">
        <f t="shared" si="77"/>
        <v>#N/A</v>
      </c>
    </row>
    <row r="1472" spans="3:18" x14ac:dyDescent="0.25">
      <c r="C1472">
        <f t="shared" si="75"/>
        <v>10</v>
      </c>
      <c r="D1472">
        <f>COUNTIF($F$4:F1472,F1472)</f>
        <v>1287</v>
      </c>
      <c r="E1472" s="40">
        <f>'Agricultural Data'!C1472</f>
        <v>0</v>
      </c>
      <c r="F1472" s="40">
        <f>'Agricultural Data'!D1472</f>
        <v>0</v>
      </c>
      <c r="G1472" s="40">
        <f>'Agricultural Data'!E1472</f>
        <v>0</v>
      </c>
      <c r="H1472" s="38">
        <f>'Agricultural Data'!F1472</f>
        <v>0</v>
      </c>
      <c r="I1472" s="38">
        <f>'Agricultural Data'!G1472</f>
        <v>0</v>
      </c>
      <c r="J1472" s="38">
        <f>'Agricultural Data'!H1472</f>
        <v>0</v>
      </c>
      <c r="K1472" s="118">
        <f>'Agricultural Data'!I1472</f>
        <v>0</v>
      </c>
      <c r="L1472" s="121">
        <f>'Agricultural Data'!J1472</f>
        <v>0</v>
      </c>
      <c r="M1472" s="120" t="str">
        <f>IF(J1472=0,"No Data",
IF(     OR(   INDEX('Inputs_Metric 31'!$T$6:$T$141,  MATCH($J1472,'Inputs_Metric 31'!$S$6:$S$141,0))  =  "",     INDEX('Inputs_Metric 31'!$T$6:$T$141,MATCH($J1472,'Inputs_Metric 31'!$S$6:$S$141,0))="CDL_Rev"),                 "No Mapped Crop",                  INDEX('Inputs_Metric 31'!$T$6:$T$141,MATCH($J1472,'Inputs_Metric 31'!$S$6:$S$141,0)   )   )
       )</f>
        <v>No Data</v>
      </c>
      <c r="N1472" s="120" t="str">
        <f>IF(J1472=0,"No Data",
IF(   OR(     INDEX('Inputs_Metric 31'!$U$6:$U$141,MATCH($J1472,'Inputs_Metric 31'!$S$6:$S$141,0))="",     INDEX('Inputs_Metric 31'!$U$6:$U$141,MATCH($J1472,'Inputs_Metric 31'!$S$6:$S$141,0))="CDL_Rev"  ),     "No Mapped Crop",INDEX('Inputs_Metric 31'!$U$6:$U$141,MATCH($J1472,'Inputs_Metric 31'!$S$6:$S$141,0))))</f>
        <v>No Data</v>
      </c>
      <c r="O1472" s="102" t="e">
        <f>IF(N1472="No Mapped Crop","",'Inputs_Metric 31'!$H$43*INDEX('Inputs_Metric 31'!$D$6:$D$109,MATCH(CONCATENATE(N1472,H1472),'Inputs_Metric 31'!$E$6:$E$109,0)))</f>
        <v>#N/A</v>
      </c>
      <c r="P1472" s="175" t="e">
        <f>IF(M1472="No Mapped Crop","",INDEX('Inputs_Metric 31'!$M$7:$O$26,MATCH(M1472,'Inputs_Metric 31'!$G$7:$G$26,0),MATCH('Inputs_Metric 31'!$H$44,'Inputs_Metric 31'!$M$6:$O$6,0)))</f>
        <v>#N/A</v>
      </c>
      <c r="Q1472" s="184" t="e">
        <f t="shared" si="76"/>
        <v>#N/A</v>
      </c>
      <c r="R1472" s="184" t="e">
        <f t="shared" si="77"/>
        <v>#N/A</v>
      </c>
    </row>
    <row r="1473" spans="3:18" x14ac:dyDescent="0.25">
      <c r="C1473">
        <f t="shared" si="75"/>
        <v>10</v>
      </c>
      <c r="D1473">
        <f>COUNTIF($F$4:F1473,F1473)</f>
        <v>1288</v>
      </c>
      <c r="E1473" s="40">
        <f>'Agricultural Data'!C1473</f>
        <v>0</v>
      </c>
      <c r="F1473" s="40">
        <f>'Agricultural Data'!D1473</f>
        <v>0</v>
      </c>
      <c r="G1473" s="40">
        <f>'Agricultural Data'!E1473</f>
        <v>0</v>
      </c>
      <c r="H1473" s="38">
        <f>'Agricultural Data'!F1473</f>
        <v>0</v>
      </c>
      <c r="I1473" s="38">
        <f>'Agricultural Data'!G1473</f>
        <v>0</v>
      </c>
      <c r="J1473" s="38">
        <f>'Agricultural Data'!H1473</f>
        <v>0</v>
      </c>
      <c r="K1473" s="118">
        <f>'Agricultural Data'!I1473</f>
        <v>0</v>
      </c>
      <c r="L1473" s="121">
        <f>'Agricultural Data'!J1473</f>
        <v>0</v>
      </c>
      <c r="M1473" s="120" t="str">
        <f>IF(J1473=0,"No Data",
IF(     OR(   INDEX('Inputs_Metric 31'!$T$6:$T$141,  MATCH($J1473,'Inputs_Metric 31'!$S$6:$S$141,0))  =  "",     INDEX('Inputs_Metric 31'!$T$6:$T$141,MATCH($J1473,'Inputs_Metric 31'!$S$6:$S$141,0))="CDL_Rev"),                 "No Mapped Crop",                  INDEX('Inputs_Metric 31'!$T$6:$T$141,MATCH($J1473,'Inputs_Metric 31'!$S$6:$S$141,0)   )   )
       )</f>
        <v>No Data</v>
      </c>
      <c r="N1473" s="120" t="str">
        <f>IF(J1473=0,"No Data",
IF(   OR(     INDEX('Inputs_Metric 31'!$U$6:$U$141,MATCH($J1473,'Inputs_Metric 31'!$S$6:$S$141,0))="",     INDEX('Inputs_Metric 31'!$U$6:$U$141,MATCH($J1473,'Inputs_Metric 31'!$S$6:$S$141,0))="CDL_Rev"  ),     "No Mapped Crop",INDEX('Inputs_Metric 31'!$U$6:$U$141,MATCH($J1473,'Inputs_Metric 31'!$S$6:$S$141,0))))</f>
        <v>No Data</v>
      </c>
      <c r="O1473" s="102" t="e">
        <f>IF(N1473="No Mapped Crop","",'Inputs_Metric 31'!$H$43*INDEX('Inputs_Metric 31'!$D$6:$D$109,MATCH(CONCATENATE(N1473,H1473),'Inputs_Metric 31'!$E$6:$E$109,0)))</f>
        <v>#N/A</v>
      </c>
      <c r="P1473" s="175" t="e">
        <f>IF(M1473="No Mapped Crop","",INDEX('Inputs_Metric 31'!$M$7:$O$26,MATCH(M1473,'Inputs_Metric 31'!$G$7:$G$26,0),MATCH('Inputs_Metric 31'!$H$44,'Inputs_Metric 31'!$M$6:$O$6,0)))</f>
        <v>#N/A</v>
      </c>
      <c r="Q1473" s="184" t="e">
        <f t="shared" si="76"/>
        <v>#N/A</v>
      </c>
      <c r="R1473" s="184" t="e">
        <f t="shared" si="77"/>
        <v>#N/A</v>
      </c>
    </row>
    <row r="1474" spans="3:18" x14ac:dyDescent="0.25">
      <c r="C1474">
        <f t="shared" si="75"/>
        <v>10</v>
      </c>
      <c r="D1474">
        <f>COUNTIF($F$4:F1474,F1474)</f>
        <v>1289</v>
      </c>
      <c r="E1474" s="40">
        <f>'Agricultural Data'!C1474</f>
        <v>0</v>
      </c>
      <c r="F1474" s="40">
        <f>'Agricultural Data'!D1474</f>
        <v>0</v>
      </c>
      <c r="G1474" s="40">
        <f>'Agricultural Data'!E1474</f>
        <v>0</v>
      </c>
      <c r="H1474" s="38">
        <f>'Agricultural Data'!F1474</f>
        <v>0</v>
      </c>
      <c r="I1474" s="38">
        <f>'Agricultural Data'!G1474</f>
        <v>0</v>
      </c>
      <c r="J1474" s="38">
        <f>'Agricultural Data'!H1474</f>
        <v>0</v>
      </c>
      <c r="K1474" s="118">
        <f>'Agricultural Data'!I1474</f>
        <v>0</v>
      </c>
      <c r="L1474" s="121">
        <f>'Agricultural Data'!J1474</f>
        <v>0</v>
      </c>
      <c r="M1474" s="120" t="str">
        <f>IF(J1474=0,"No Data",
IF(     OR(   INDEX('Inputs_Metric 31'!$T$6:$T$141,  MATCH($J1474,'Inputs_Metric 31'!$S$6:$S$141,0))  =  "",     INDEX('Inputs_Metric 31'!$T$6:$T$141,MATCH($J1474,'Inputs_Metric 31'!$S$6:$S$141,0))="CDL_Rev"),                 "No Mapped Crop",                  INDEX('Inputs_Metric 31'!$T$6:$T$141,MATCH($J1474,'Inputs_Metric 31'!$S$6:$S$141,0)   )   )
       )</f>
        <v>No Data</v>
      </c>
      <c r="N1474" s="120" t="str">
        <f>IF(J1474=0,"No Data",
IF(   OR(     INDEX('Inputs_Metric 31'!$U$6:$U$141,MATCH($J1474,'Inputs_Metric 31'!$S$6:$S$141,0))="",     INDEX('Inputs_Metric 31'!$U$6:$U$141,MATCH($J1474,'Inputs_Metric 31'!$S$6:$S$141,0))="CDL_Rev"  ),     "No Mapped Crop",INDEX('Inputs_Metric 31'!$U$6:$U$141,MATCH($J1474,'Inputs_Metric 31'!$S$6:$S$141,0))))</f>
        <v>No Data</v>
      </c>
      <c r="O1474" s="102" t="e">
        <f>IF(N1474="No Mapped Crop","",'Inputs_Metric 31'!$H$43*INDEX('Inputs_Metric 31'!$D$6:$D$109,MATCH(CONCATENATE(N1474,H1474),'Inputs_Metric 31'!$E$6:$E$109,0)))</f>
        <v>#N/A</v>
      </c>
      <c r="P1474" s="175" t="e">
        <f>IF(M1474="No Mapped Crop","",INDEX('Inputs_Metric 31'!$M$7:$O$26,MATCH(M1474,'Inputs_Metric 31'!$G$7:$G$26,0),MATCH('Inputs_Metric 31'!$H$44,'Inputs_Metric 31'!$M$6:$O$6,0)))</f>
        <v>#N/A</v>
      </c>
      <c r="Q1474" s="184" t="e">
        <f t="shared" si="76"/>
        <v>#N/A</v>
      </c>
      <c r="R1474" s="184" t="e">
        <f t="shared" si="77"/>
        <v>#N/A</v>
      </c>
    </row>
    <row r="1475" spans="3:18" x14ac:dyDescent="0.25">
      <c r="C1475">
        <f t="shared" si="75"/>
        <v>10</v>
      </c>
      <c r="D1475">
        <f>COUNTIF($F$4:F1475,F1475)</f>
        <v>1290</v>
      </c>
      <c r="E1475" s="40">
        <f>'Agricultural Data'!C1475</f>
        <v>0</v>
      </c>
      <c r="F1475" s="40">
        <f>'Agricultural Data'!D1475</f>
        <v>0</v>
      </c>
      <c r="G1475" s="40">
        <f>'Agricultural Data'!E1475</f>
        <v>0</v>
      </c>
      <c r="H1475" s="38">
        <f>'Agricultural Data'!F1475</f>
        <v>0</v>
      </c>
      <c r="I1475" s="38">
        <f>'Agricultural Data'!G1475</f>
        <v>0</v>
      </c>
      <c r="J1475" s="38">
        <f>'Agricultural Data'!H1475</f>
        <v>0</v>
      </c>
      <c r="K1475" s="118">
        <f>'Agricultural Data'!I1475</f>
        <v>0</v>
      </c>
      <c r="L1475" s="121">
        <f>'Agricultural Data'!J1475</f>
        <v>0</v>
      </c>
      <c r="M1475" s="120" t="str">
        <f>IF(J1475=0,"No Data",
IF(     OR(   INDEX('Inputs_Metric 31'!$T$6:$T$141,  MATCH($J1475,'Inputs_Metric 31'!$S$6:$S$141,0))  =  "",     INDEX('Inputs_Metric 31'!$T$6:$T$141,MATCH($J1475,'Inputs_Metric 31'!$S$6:$S$141,0))="CDL_Rev"),                 "No Mapped Crop",                  INDEX('Inputs_Metric 31'!$T$6:$T$141,MATCH($J1475,'Inputs_Metric 31'!$S$6:$S$141,0)   )   )
       )</f>
        <v>No Data</v>
      </c>
      <c r="N1475" s="120" t="str">
        <f>IF(J1475=0,"No Data",
IF(   OR(     INDEX('Inputs_Metric 31'!$U$6:$U$141,MATCH($J1475,'Inputs_Metric 31'!$S$6:$S$141,0))="",     INDEX('Inputs_Metric 31'!$U$6:$U$141,MATCH($J1475,'Inputs_Metric 31'!$S$6:$S$141,0))="CDL_Rev"  ),     "No Mapped Crop",INDEX('Inputs_Metric 31'!$U$6:$U$141,MATCH($J1475,'Inputs_Metric 31'!$S$6:$S$141,0))))</f>
        <v>No Data</v>
      </c>
      <c r="O1475" s="102" t="e">
        <f>IF(N1475="No Mapped Crop","",'Inputs_Metric 31'!$H$43*INDEX('Inputs_Metric 31'!$D$6:$D$109,MATCH(CONCATENATE(N1475,H1475),'Inputs_Metric 31'!$E$6:$E$109,0)))</f>
        <v>#N/A</v>
      </c>
      <c r="P1475" s="175" t="e">
        <f>IF(M1475="No Mapped Crop","",INDEX('Inputs_Metric 31'!$M$7:$O$26,MATCH(M1475,'Inputs_Metric 31'!$G$7:$G$26,0),MATCH('Inputs_Metric 31'!$H$44,'Inputs_Metric 31'!$M$6:$O$6,0)))</f>
        <v>#N/A</v>
      </c>
      <c r="Q1475" s="184" t="e">
        <f t="shared" si="76"/>
        <v>#N/A</v>
      </c>
      <c r="R1475" s="184" t="e">
        <f t="shared" si="77"/>
        <v>#N/A</v>
      </c>
    </row>
    <row r="1476" spans="3:18" x14ac:dyDescent="0.25">
      <c r="C1476">
        <f t="shared" si="75"/>
        <v>10</v>
      </c>
      <c r="D1476">
        <f>COUNTIF($F$4:F1476,F1476)</f>
        <v>1291</v>
      </c>
      <c r="E1476" s="40">
        <f>'Agricultural Data'!C1476</f>
        <v>0</v>
      </c>
      <c r="F1476" s="40">
        <f>'Agricultural Data'!D1476</f>
        <v>0</v>
      </c>
      <c r="G1476" s="40">
        <f>'Agricultural Data'!E1476</f>
        <v>0</v>
      </c>
      <c r="H1476" s="38">
        <f>'Agricultural Data'!F1476</f>
        <v>0</v>
      </c>
      <c r="I1476" s="38">
        <f>'Agricultural Data'!G1476</f>
        <v>0</v>
      </c>
      <c r="J1476" s="38">
        <f>'Agricultural Data'!H1476</f>
        <v>0</v>
      </c>
      <c r="K1476" s="118">
        <f>'Agricultural Data'!I1476</f>
        <v>0</v>
      </c>
      <c r="L1476" s="121">
        <f>'Agricultural Data'!J1476</f>
        <v>0</v>
      </c>
      <c r="M1476" s="120" t="str">
        <f>IF(J1476=0,"No Data",
IF(     OR(   INDEX('Inputs_Metric 31'!$T$6:$T$141,  MATCH($J1476,'Inputs_Metric 31'!$S$6:$S$141,0))  =  "",     INDEX('Inputs_Metric 31'!$T$6:$T$141,MATCH($J1476,'Inputs_Metric 31'!$S$6:$S$141,0))="CDL_Rev"),                 "No Mapped Crop",                  INDEX('Inputs_Metric 31'!$T$6:$T$141,MATCH($J1476,'Inputs_Metric 31'!$S$6:$S$141,0)   )   )
       )</f>
        <v>No Data</v>
      </c>
      <c r="N1476" s="120" t="str">
        <f>IF(J1476=0,"No Data",
IF(   OR(     INDEX('Inputs_Metric 31'!$U$6:$U$141,MATCH($J1476,'Inputs_Metric 31'!$S$6:$S$141,0))="",     INDEX('Inputs_Metric 31'!$U$6:$U$141,MATCH($J1476,'Inputs_Metric 31'!$S$6:$S$141,0))="CDL_Rev"  ),     "No Mapped Crop",INDEX('Inputs_Metric 31'!$U$6:$U$141,MATCH($J1476,'Inputs_Metric 31'!$S$6:$S$141,0))))</f>
        <v>No Data</v>
      </c>
      <c r="O1476" s="102" t="e">
        <f>IF(N1476="No Mapped Crop","",'Inputs_Metric 31'!$H$43*INDEX('Inputs_Metric 31'!$D$6:$D$109,MATCH(CONCATENATE(N1476,H1476),'Inputs_Metric 31'!$E$6:$E$109,0)))</f>
        <v>#N/A</v>
      </c>
      <c r="P1476" s="175" t="e">
        <f>IF(M1476="No Mapped Crop","",INDEX('Inputs_Metric 31'!$M$7:$O$26,MATCH(M1476,'Inputs_Metric 31'!$G$7:$G$26,0),MATCH('Inputs_Metric 31'!$H$44,'Inputs_Metric 31'!$M$6:$O$6,0)))</f>
        <v>#N/A</v>
      </c>
      <c r="Q1476" s="184" t="e">
        <f t="shared" si="76"/>
        <v>#N/A</v>
      </c>
      <c r="R1476" s="184" t="e">
        <f t="shared" si="77"/>
        <v>#N/A</v>
      </c>
    </row>
    <row r="1477" spans="3:18" x14ac:dyDescent="0.25">
      <c r="C1477">
        <f t="shared" si="75"/>
        <v>10</v>
      </c>
      <c r="D1477">
        <f>COUNTIF($F$4:F1477,F1477)</f>
        <v>1292</v>
      </c>
      <c r="E1477" s="40">
        <f>'Agricultural Data'!C1477</f>
        <v>0</v>
      </c>
      <c r="F1477" s="40">
        <f>'Agricultural Data'!D1477</f>
        <v>0</v>
      </c>
      <c r="G1477" s="40">
        <f>'Agricultural Data'!E1477</f>
        <v>0</v>
      </c>
      <c r="H1477" s="38">
        <f>'Agricultural Data'!F1477</f>
        <v>0</v>
      </c>
      <c r="I1477" s="38">
        <f>'Agricultural Data'!G1477</f>
        <v>0</v>
      </c>
      <c r="J1477" s="38">
        <f>'Agricultural Data'!H1477</f>
        <v>0</v>
      </c>
      <c r="K1477" s="118">
        <f>'Agricultural Data'!I1477</f>
        <v>0</v>
      </c>
      <c r="L1477" s="121">
        <f>'Agricultural Data'!J1477</f>
        <v>0</v>
      </c>
      <c r="M1477" s="120" t="str">
        <f>IF(J1477=0,"No Data",
IF(     OR(   INDEX('Inputs_Metric 31'!$T$6:$T$141,  MATCH($J1477,'Inputs_Metric 31'!$S$6:$S$141,0))  =  "",     INDEX('Inputs_Metric 31'!$T$6:$T$141,MATCH($J1477,'Inputs_Metric 31'!$S$6:$S$141,0))="CDL_Rev"),                 "No Mapped Crop",                  INDEX('Inputs_Metric 31'!$T$6:$T$141,MATCH($J1477,'Inputs_Metric 31'!$S$6:$S$141,0)   )   )
       )</f>
        <v>No Data</v>
      </c>
      <c r="N1477" s="120" t="str">
        <f>IF(J1477=0,"No Data",
IF(   OR(     INDEX('Inputs_Metric 31'!$U$6:$U$141,MATCH($J1477,'Inputs_Metric 31'!$S$6:$S$141,0))="",     INDEX('Inputs_Metric 31'!$U$6:$U$141,MATCH($J1477,'Inputs_Metric 31'!$S$6:$S$141,0))="CDL_Rev"  ),     "No Mapped Crop",INDEX('Inputs_Metric 31'!$U$6:$U$141,MATCH($J1477,'Inputs_Metric 31'!$S$6:$S$141,0))))</f>
        <v>No Data</v>
      </c>
      <c r="O1477" s="102" t="e">
        <f>IF(N1477="No Mapped Crop","",'Inputs_Metric 31'!$H$43*INDEX('Inputs_Metric 31'!$D$6:$D$109,MATCH(CONCATENATE(N1477,H1477),'Inputs_Metric 31'!$E$6:$E$109,0)))</f>
        <v>#N/A</v>
      </c>
      <c r="P1477" s="175" t="e">
        <f>IF(M1477="No Mapped Crop","",INDEX('Inputs_Metric 31'!$M$7:$O$26,MATCH(M1477,'Inputs_Metric 31'!$G$7:$G$26,0),MATCH('Inputs_Metric 31'!$H$44,'Inputs_Metric 31'!$M$6:$O$6,0)))</f>
        <v>#N/A</v>
      </c>
      <c r="Q1477" s="184" t="e">
        <f t="shared" si="76"/>
        <v>#N/A</v>
      </c>
      <c r="R1477" s="184" t="e">
        <f t="shared" si="77"/>
        <v>#N/A</v>
      </c>
    </row>
    <row r="1478" spans="3:18" x14ac:dyDescent="0.25">
      <c r="C1478">
        <f t="shared" si="75"/>
        <v>10</v>
      </c>
      <c r="D1478">
        <f>COUNTIF($F$4:F1478,F1478)</f>
        <v>1293</v>
      </c>
      <c r="E1478" s="40">
        <f>'Agricultural Data'!C1478</f>
        <v>0</v>
      </c>
      <c r="F1478" s="40">
        <f>'Agricultural Data'!D1478</f>
        <v>0</v>
      </c>
      <c r="G1478" s="40">
        <f>'Agricultural Data'!E1478</f>
        <v>0</v>
      </c>
      <c r="H1478" s="38">
        <f>'Agricultural Data'!F1478</f>
        <v>0</v>
      </c>
      <c r="I1478" s="38">
        <f>'Agricultural Data'!G1478</f>
        <v>0</v>
      </c>
      <c r="J1478" s="38">
        <f>'Agricultural Data'!H1478</f>
        <v>0</v>
      </c>
      <c r="K1478" s="118">
        <f>'Agricultural Data'!I1478</f>
        <v>0</v>
      </c>
      <c r="L1478" s="121">
        <f>'Agricultural Data'!J1478</f>
        <v>0</v>
      </c>
      <c r="M1478" s="120" t="str">
        <f>IF(J1478=0,"No Data",
IF(     OR(   INDEX('Inputs_Metric 31'!$T$6:$T$141,  MATCH($J1478,'Inputs_Metric 31'!$S$6:$S$141,0))  =  "",     INDEX('Inputs_Metric 31'!$T$6:$T$141,MATCH($J1478,'Inputs_Metric 31'!$S$6:$S$141,0))="CDL_Rev"),                 "No Mapped Crop",                  INDEX('Inputs_Metric 31'!$T$6:$T$141,MATCH($J1478,'Inputs_Metric 31'!$S$6:$S$141,0)   )   )
       )</f>
        <v>No Data</v>
      </c>
      <c r="N1478" s="120" t="str">
        <f>IF(J1478=0,"No Data",
IF(   OR(     INDEX('Inputs_Metric 31'!$U$6:$U$141,MATCH($J1478,'Inputs_Metric 31'!$S$6:$S$141,0))="",     INDEX('Inputs_Metric 31'!$U$6:$U$141,MATCH($J1478,'Inputs_Metric 31'!$S$6:$S$141,0))="CDL_Rev"  ),     "No Mapped Crop",INDEX('Inputs_Metric 31'!$U$6:$U$141,MATCH($J1478,'Inputs_Metric 31'!$S$6:$S$141,0))))</f>
        <v>No Data</v>
      </c>
      <c r="O1478" s="102" t="e">
        <f>IF(N1478="No Mapped Crop","",'Inputs_Metric 31'!$H$43*INDEX('Inputs_Metric 31'!$D$6:$D$109,MATCH(CONCATENATE(N1478,H1478),'Inputs_Metric 31'!$E$6:$E$109,0)))</f>
        <v>#N/A</v>
      </c>
      <c r="P1478" s="175" t="e">
        <f>IF(M1478="No Mapped Crop","",INDEX('Inputs_Metric 31'!$M$7:$O$26,MATCH(M1478,'Inputs_Metric 31'!$G$7:$G$26,0),MATCH('Inputs_Metric 31'!$H$44,'Inputs_Metric 31'!$M$6:$O$6,0)))</f>
        <v>#N/A</v>
      </c>
      <c r="Q1478" s="184" t="e">
        <f t="shared" si="76"/>
        <v>#N/A</v>
      </c>
      <c r="R1478" s="184" t="e">
        <f t="shared" si="77"/>
        <v>#N/A</v>
      </c>
    </row>
    <row r="1479" spans="3:18" x14ac:dyDescent="0.25">
      <c r="C1479">
        <f t="shared" si="75"/>
        <v>10</v>
      </c>
      <c r="D1479">
        <f>COUNTIF($F$4:F1479,F1479)</f>
        <v>1294</v>
      </c>
      <c r="E1479" s="40">
        <f>'Agricultural Data'!C1479</f>
        <v>0</v>
      </c>
      <c r="F1479" s="40">
        <f>'Agricultural Data'!D1479</f>
        <v>0</v>
      </c>
      <c r="G1479" s="40">
        <f>'Agricultural Data'!E1479</f>
        <v>0</v>
      </c>
      <c r="H1479" s="38">
        <f>'Agricultural Data'!F1479</f>
        <v>0</v>
      </c>
      <c r="I1479" s="38">
        <f>'Agricultural Data'!G1479</f>
        <v>0</v>
      </c>
      <c r="J1479" s="38">
        <f>'Agricultural Data'!H1479</f>
        <v>0</v>
      </c>
      <c r="K1479" s="118">
        <f>'Agricultural Data'!I1479</f>
        <v>0</v>
      </c>
      <c r="L1479" s="121">
        <f>'Agricultural Data'!J1479</f>
        <v>0</v>
      </c>
      <c r="M1479" s="120" t="str">
        <f>IF(J1479=0,"No Data",
IF(     OR(   INDEX('Inputs_Metric 31'!$T$6:$T$141,  MATCH($J1479,'Inputs_Metric 31'!$S$6:$S$141,0))  =  "",     INDEX('Inputs_Metric 31'!$T$6:$T$141,MATCH($J1479,'Inputs_Metric 31'!$S$6:$S$141,0))="CDL_Rev"),                 "No Mapped Crop",                  INDEX('Inputs_Metric 31'!$T$6:$T$141,MATCH($J1479,'Inputs_Metric 31'!$S$6:$S$141,0)   )   )
       )</f>
        <v>No Data</v>
      </c>
      <c r="N1479" s="120" t="str">
        <f>IF(J1479=0,"No Data",
IF(   OR(     INDEX('Inputs_Metric 31'!$U$6:$U$141,MATCH($J1479,'Inputs_Metric 31'!$S$6:$S$141,0))="",     INDEX('Inputs_Metric 31'!$U$6:$U$141,MATCH($J1479,'Inputs_Metric 31'!$S$6:$S$141,0))="CDL_Rev"  ),     "No Mapped Crop",INDEX('Inputs_Metric 31'!$U$6:$U$141,MATCH($J1479,'Inputs_Metric 31'!$S$6:$S$141,0))))</f>
        <v>No Data</v>
      </c>
      <c r="O1479" s="102" t="e">
        <f>IF(N1479="No Mapped Crop","",'Inputs_Metric 31'!$H$43*INDEX('Inputs_Metric 31'!$D$6:$D$109,MATCH(CONCATENATE(N1479,H1479),'Inputs_Metric 31'!$E$6:$E$109,0)))</f>
        <v>#N/A</v>
      </c>
      <c r="P1479" s="175" t="e">
        <f>IF(M1479="No Mapped Crop","",INDEX('Inputs_Metric 31'!$M$7:$O$26,MATCH(M1479,'Inputs_Metric 31'!$G$7:$G$26,0),MATCH('Inputs_Metric 31'!$H$44,'Inputs_Metric 31'!$M$6:$O$6,0)))</f>
        <v>#N/A</v>
      </c>
      <c r="Q1479" s="184" t="e">
        <f t="shared" si="76"/>
        <v>#N/A</v>
      </c>
      <c r="R1479" s="184" t="e">
        <f t="shared" si="77"/>
        <v>#N/A</v>
      </c>
    </row>
    <row r="1480" spans="3:18" x14ac:dyDescent="0.25">
      <c r="C1480">
        <f t="shared" si="75"/>
        <v>10</v>
      </c>
      <c r="D1480">
        <f>COUNTIF($F$4:F1480,F1480)</f>
        <v>1295</v>
      </c>
      <c r="E1480" s="40">
        <f>'Agricultural Data'!C1480</f>
        <v>0</v>
      </c>
      <c r="F1480" s="40">
        <f>'Agricultural Data'!D1480</f>
        <v>0</v>
      </c>
      <c r="G1480" s="40">
        <f>'Agricultural Data'!E1480</f>
        <v>0</v>
      </c>
      <c r="H1480" s="38">
        <f>'Agricultural Data'!F1480</f>
        <v>0</v>
      </c>
      <c r="I1480" s="38">
        <f>'Agricultural Data'!G1480</f>
        <v>0</v>
      </c>
      <c r="J1480" s="38">
        <f>'Agricultural Data'!H1480</f>
        <v>0</v>
      </c>
      <c r="K1480" s="118">
        <f>'Agricultural Data'!I1480</f>
        <v>0</v>
      </c>
      <c r="L1480" s="121">
        <f>'Agricultural Data'!J1480</f>
        <v>0</v>
      </c>
      <c r="M1480" s="120" t="str">
        <f>IF(J1480=0,"No Data",
IF(     OR(   INDEX('Inputs_Metric 31'!$T$6:$T$141,  MATCH($J1480,'Inputs_Metric 31'!$S$6:$S$141,0))  =  "",     INDEX('Inputs_Metric 31'!$T$6:$T$141,MATCH($J1480,'Inputs_Metric 31'!$S$6:$S$141,0))="CDL_Rev"),                 "No Mapped Crop",                  INDEX('Inputs_Metric 31'!$T$6:$T$141,MATCH($J1480,'Inputs_Metric 31'!$S$6:$S$141,0)   )   )
       )</f>
        <v>No Data</v>
      </c>
      <c r="N1480" s="120" t="str">
        <f>IF(J1480=0,"No Data",
IF(   OR(     INDEX('Inputs_Metric 31'!$U$6:$U$141,MATCH($J1480,'Inputs_Metric 31'!$S$6:$S$141,0))="",     INDEX('Inputs_Metric 31'!$U$6:$U$141,MATCH($J1480,'Inputs_Metric 31'!$S$6:$S$141,0))="CDL_Rev"  ),     "No Mapped Crop",INDEX('Inputs_Metric 31'!$U$6:$U$141,MATCH($J1480,'Inputs_Metric 31'!$S$6:$S$141,0))))</f>
        <v>No Data</v>
      </c>
      <c r="O1480" s="102" t="e">
        <f>IF(N1480="No Mapped Crop","",'Inputs_Metric 31'!$H$43*INDEX('Inputs_Metric 31'!$D$6:$D$109,MATCH(CONCATENATE(N1480,H1480),'Inputs_Metric 31'!$E$6:$E$109,0)))</f>
        <v>#N/A</v>
      </c>
      <c r="P1480" s="175" t="e">
        <f>IF(M1480="No Mapped Crop","",INDEX('Inputs_Metric 31'!$M$7:$O$26,MATCH(M1480,'Inputs_Metric 31'!$G$7:$G$26,0),MATCH('Inputs_Metric 31'!$H$44,'Inputs_Metric 31'!$M$6:$O$6,0)))</f>
        <v>#N/A</v>
      </c>
      <c r="Q1480" s="184" t="e">
        <f t="shared" si="76"/>
        <v>#N/A</v>
      </c>
      <c r="R1480" s="184" t="e">
        <f t="shared" si="77"/>
        <v>#N/A</v>
      </c>
    </row>
    <row r="1481" spans="3:18" x14ac:dyDescent="0.25">
      <c r="C1481">
        <f t="shared" si="75"/>
        <v>10</v>
      </c>
      <c r="D1481">
        <f>COUNTIF($F$4:F1481,F1481)</f>
        <v>1296</v>
      </c>
      <c r="E1481" s="40">
        <f>'Agricultural Data'!C1481</f>
        <v>0</v>
      </c>
      <c r="F1481" s="40">
        <f>'Agricultural Data'!D1481</f>
        <v>0</v>
      </c>
      <c r="G1481" s="40">
        <f>'Agricultural Data'!E1481</f>
        <v>0</v>
      </c>
      <c r="H1481" s="38">
        <f>'Agricultural Data'!F1481</f>
        <v>0</v>
      </c>
      <c r="I1481" s="38">
        <f>'Agricultural Data'!G1481</f>
        <v>0</v>
      </c>
      <c r="J1481" s="38">
        <f>'Agricultural Data'!H1481</f>
        <v>0</v>
      </c>
      <c r="K1481" s="118">
        <f>'Agricultural Data'!I1481</f>
        <v>0</v>
      </c>
      <c r="L1481" s="121">
        <f>'Agricultural Data'!J1481</f>
        <v>0</v>
      </c>
      <c r="M1481" s="120" t="str">
        <f>IF(J1481=0,"No Data",
IF(     OR(   INDEX('Inputs_Metric 31'!$T$6:$T$141,  MATCH($J1481,'Inputs_Metric 31'!$S$6:$S$141,0))  =  "",     INDEX('Inputs_Metric 31'!$T$6:$T$141,MATCH($J1481,'Inputs_Metric 31'!$S$6:$S$141,0))="CDL_Rev"),                 "No Mapped Crop",                  INDEX('Inputs_Metric 31'!$T$6:$T$141,MATCH($J1481,'Inputs_Metric 31'!$S$6:$S$141,0)   )   )
       )</f>
        <v>No Data</v>
      </c>
      <c r="N1481" s="120" t="str">
        <f>IF(J1481=0,"No Data",
IF(   OR(     INDEX('Inputs_Metric 31'!$U$6:$U$141,MATCH($J1481,'Inputs_Metric 31'!$S$6:$S$141,0))="",     INDEX('Inputs_Metric 31'!$U$6:$U$141,MATCH($J1481,'Inputs_Metric 31'!$S$6:$S$141,0))="CDL_Rev"  ),     "No Mapped Crop",INDEX('Inputs_Metric 31'!$U$6:$U$141,MATCH($J1481,'Inputs_Metric 31'!$S$6:$S$141,0))))</f>
        <v>No Data</v>
      </c>
      <c r="O1481" s="102" t="e">
        <f>IF(N1481="No Mapped Crop","",'Inputs_Metric 31'!$H$43*INDEX('Inputs_Metric 31'!$D$6:$D$109,MATCH(CONCATENATE(N1481,H1481),'Inputs_Metric 31'!$E$6:$E$109,0)))</f>
        <v>#N/A</v>
      </c>
      <c r="P1481" s="175" t="e">
        <f>IF(M1481="No Mapped Crop","",INDEX('Inputs_Metric 31'!$M$7:$O$26,MATCH(M1481,'Inputs_Metric 31'!$G$7:$G$26,0),MATCH('Inputs_Metric 31'!$H$44,'Inputs_Metric 31'!$M$6:$O$6,0)))</f>
        <v>#N/A</v>
      </c>
      <c r="Q1481" s="184" t="e">
        <f t="shared" si="76"/>
        <v>#N/A</v>
      </c>
      <c r="R1481" s="184" t="e">
        <f t="shared" si="77"/>
        <v>#N/A</v>
      </c>
    </row>
    <row r="1482" spans="3:18" x14ac:dyDescent="0.25">
      <c r="C1482">
        <f t="shared" si="75"/>
        <v>10</v>
      </c>
      <c r="D1482">
        <f>COUNTIF($F$4:F1482,F1482)</f>
        <v>1297</v>
      </c>
      <c r="E1482" s="40">
        <f>'Agricultural Data'!C1482</f>
        <v>0</v>
      </c>
      <c r="F1482" s="40">
        <f>'Agricultural Data'!D1482</f>
        <v>0</v>
      </c>
      <c r="G1482" s="40">
        <f>'Agricultural Data'!E1482</f>
        <v>0</v>
      </c>
      <c r="H1482" s="38">
        <f>'Agricultural Data'!F1482</f>
        <v>0</v>
      </c>
      <c r="I1482" s="38">
        <f>'Agricultural Data'!G1482</f>
        <v>0</v>
      </c>
      <c r="J1482" s="38">
        <f>'Agricultural Data'!H1482</f>
        <v>0</v>
      </c>
      <c r="K1482" s="118">
        <f>'Agricultural Data'!I1482</f>
        <v>0</v>
      </c>
      <c r="L1482" s="121">
        <f>'Agricultural Data'!J1482</f>
        <v>0</v>
      </c>
      <c r="M1482" s="120" t="str">
        <f>IF(J1482=0,"No Data",
IF(     OR(   INDEX('Inputs_Metric 31'!$T$6:$T$141,  MATCH($J1482,'Inputs_Metric 31'!$S$6:$S$141,0))  =  "",     INDEX('Inputs_Metric 31'!$T$6:$T$141,MATCH($J1482,'Inputs_Metric 31'!$S$6:$S$141,0))="CDL_Rev"),                 "No Mapped Crop",                  INDEX('Inputs_Metric 31'!$T$6:$T$141,MATCH($J1482,'Inputs_Metric 31'!$S$6:$S$141,0)   )   )
       )</f>
        <v>No Data</v>
      </c>
      <c r="N1482" s="120" t="str">
        <f>IF(J1482=0,"No Data",
IF(   OR(     INDEX('Inputs_Metric 31'!$U$6:$U$141,MATCH($J1482,'Inputs_Metric 31'!$S$6:$S$141,0))="",     INDEX('Inputs_Metric 31'!$U$6:$U$141,MATCH($J1482,'Inputs_Metric 31'!$S$6:$S$141,0))="CDL_Rev"  ),     "No Mapped Crop",INDEX('Inputs_Metric 31'!$U$6:$U$141,MATCH($J1482,'Inputs_Metric 31'!$S$6:$S$141,0))))</f>
        <v>No Data</v>
      </c>
      <c r="O1482" s="102" t="e">
        <f>IF(N1482="No Mapped Crop","",'Inputs_Metric 31'!$H$43*INDEX('Inputs_Metric 31'!$D$6:$D$109,MATCH(CONCATENATE(N1482,H1482),'Inputs_Metric 31'!$E$6:$E$109,0)))</f>
        <v>#N/A</v>
      </c>
      <c r="P1482" s="175" t="e">
        <f>IF(M1482="No Mapped Crop","",INDEX('Inputs_Metric 31'!$M$7:$O$26,MATCH(M1482,'Inputs_Metric 31'!$G$7:$G$26,0),MATCH('Inputs_Metric 31'!$H$44,'Inputs_Metric 31'!$M$6:$O$6,0)))</f>
        <v>#N/A</v>
      </c>
      <c r="Q1482" s="184" t="e">
        <f t="shared" si="76"/>
        <v>#N/A</v>
      </c>
      <c r="R1482" s="184" t="e">
        <f t="shared" si="77"/>
        <v>#N/A</v>
      </c>
    </row>
    <row r="1483" spans="3:18" x14ac:dyDescent="0.25">
      <c r="C1483">
        <f t="shared" si="75"/>
        <v>10</v>
      </c>
      <c r="D1483">
        <f>COUNTIF($F$4:F1483,F1483)</f>
        <v>1298</v>
      </c>
      <c r="E1483" s="40">
        <f>'Agricultural Data'!C1483</f>
        <v>0</v>
      </c>
      <c r="F1483" s="40">
        <f>'Agricultural Data'!D1483</f>
        <v>0</v>
      </c>
      <c r="G1483" s="40">
        <f>'Agricultural Data'!E1483</f>
        <v>0</v>
      </c>
      <c r="H1483" s="38">
        <f>'Agricultural Data'!F1483</f>
        <v>0</v>
      </c>
      <c r="I1483" s="38">
        <f>'Agricultural Data'!G1483</f>
        <v>0</v>
      </c>
      <c r="J1483" s="38">
        <f>'Agricultural Data'!H1483</f>
        <v>0</v>
      </c>
      <c r="K1483" s="118">
        <f>'Agricultural Data'!I1483</f>
        <v>0</v>
      </c>
      <c r="L1483" s="121">
        <f>'Agricultural Data'!J1483</f>
        <v>0</v>
      </c>
      <c r="M1483" s="120" t="str">
        <f>IF(J1483=0,"No Data",
IF(     OR(   INDEX('Inputs_Metric 31'!$T$6:$T$141,  MATCH($J1483,'Inputs_Metric 31'!$S$6:$S$141,0))  =  "",     INDEX('Inputs_Metric 31'!$T$6:$T$141,MATCH($J1483,'Inputs_Metric 31'!$S$6:$S$141,0))="CDL_Rev"),                 "No Mapped Crop",                  INDEX('Inputs_Metric 31'!$T$6:$T$141,MATCH($J1483,'Inputs_Metric 31'!$S$6:$S$141,0)   )   )
       )</f>
        <v>No Data</v>
      </c>
      <c r="N1483" s="120" t="str">
        <f>IF(J1483=0,"No Data",
IF(   OR(     INDEX('Inputs_Metric 31'!$U$6:$U$141,MATCH($J1483,'Inputs_Metric 31'!$S$6:$S$141,0))="",     INDEX('Inputs_Metric 31'!$U$6:$U$141,MATCH($J1483,'Inputs_Metric 31'!$S$6:$S$141,0))="CDL_Rev"  ),     "No Mapped Crop",INDEX('Inputs_Metric 31'!$U$6:$U$141,MATCH($J1483,'Inputs_Metric 31'!$S$6:$S$141,0))))</f>
        <v>No Data</v>
      </c>
      <c r="O1483" s="102" t="e">
        <f>IF(N1483="No Mapped Crop","",'Inputs_Metric 31'!$H$43*INDEX('Inputs_Metric 31'!$D$6:$D$109,MATCH(CONCATENATE(N1483,H1483),'Inputs_Metric 31'!$E$6:$E$109,0)))</f>
        <v>#N/A</v>
      </c>
      <c r="P1483" s="175" t="e">
        <f>IF(M1483="No Mapped Crop","",INDEX('Inputs_Metric 31'!$M$7:$O$26,MATCH(M1483,'Inputs_Metric 31'!$G$7:$G$26,0),MATCH('Inputs_Metric 31'!$H$44,'Inputs_Metric 31'!$M$6:$O$6,0)))</f>
        <v>#N/A</v>
      </c>
      <c r="Q1483" s="184" t="e">
        <f t="shared" si="76"/>
        <v>#N/A</v>
      </c>
      <c r="R1483" s="184" t="e">
        <f t="shared" si="77"/>
        <v>#N/A</v>
      </c>
    </row>
    <row r="1484" spans="3:18" x14ac:dyDescent="0.25">
      <c r="C1484">
        <f t="shared" si="75"/>
        <v>10</v>
      </c>
      <c r="D1484">
        <f>COUNTIF($F$4:F1484,F1484)</f>
        <v>1299</v>
      </c>
      <c r="E1484" s="40">
        <f>'Agricultural Data'!C1484</f>
        <v>0</v>
      </c>
      <c r="F1484" s="40">
        <f>'Agricultural Data'!D1484</f>
        <v>0</v>
      </c>
      <c r="G1484" s="40">
        <f>'Agricultural Data'!E1484</f>
        <v>0</v>
      </c>
      <c r="H1484" s="38">
        <f>'Agricultural Data'!F1484</f>
        <v>0</v>
      </c>
      <c r="I1484" s="38">
        <f>'Agricultural Data'!G1484</f>
        <v>0</v>
      </c>
      <c r="J1484" s="38">
        <f>'Agricultural Data'!H1484</f>
        <v>0</v>
      </c>
      <c r="K1484" s="118">
        <f>'Agricultural Data'!I1484</f>
        <v>0</v>
      </c>
      <c r="L1484" s="121">
        <f>'Agricultural Data'!J1484</f>
        <v>0</v>
      </c>
      <c r="M1484" s="120" t="str">
        <f>IF(J1484=0,"No Data",
IF(     OR(   INDEX('Inputs_Metric 31'!$T$6:$T$141,  MATCH($J1484,'Inputs_Metric 31'!$S$6:$S$141,0))  =  "",     INDEX('Inputs_Metric 31'!$T$6:$T$141,MATCH($J1484,'Inputs_Metric 31'!$S$6:$S$141,0))="CDL_Rev"),                 "No Mapped Crop",                  INDEX('Inputs_Metric 31'!$T$6:$T$141,MATCH($J1484,'Inputs_Metric 31'!$S$6:$S$141,0)   )   )
       )</f>
        <v>No Data</v>
      </c>
      <c r="N1484" s="120" t="str">
        <f>IF(J1484=0,"No Data",
IF(   OR(     INDEX('Inputs_Metric 31'!$U$6:$U$141,MATCH($J1484,'Inputs_Metric 31'!$S$6:$S$141,0))="",     INDEX('Inputs_Metric 31'!$U$6:$U$141,MATCH($J1484,'Inputs_Metric 31'!$S$6:$S$141,0))="CDL_Rev"  ),     "No Mapped Crop",INDEX('Inputs_Metric 31'!$U$6:$U$141,MATCH($J1484,'Inputs_Metric 31'!$S$6:$S$141,0))))</f>
        <v>No Data</v>
      </c>
      <c r="O1484" s="102" t="e">
        <f>IF(N1484="No Mapped Crop","",'Inputs_Metric 31'!$H$43*INDEX('Inputs_Metric 31'!$D$6:$D$109,MATCH(CONCATENATE(N1484,H1484),'Inputs_Metric 31'!$E$6:$E$109,0)))</f>
        <v>#N/A</v>
      </c>
      <c r="P1484" s="175" t="e">
        <f>IF(M1484="No Mapped Crop","",INDEX('Inputs_Metric 31'!$M$7:$O$26,MATCH(M1484,'Inputs_Metric 31'!$G$7:$G$26,0),MATCH('Inputs_Metric 31'!$H$44,'Inputs_Metric 31'!$M$6:$O$6,0)))</f>
        <v>#N/A</v>
      </c>
      <c r="Q1484" s="184" t="e">
        <f t="shared" si="76"/>
        <v>#N/A</v>
      </c>
      <c r="R1484" s="184" t="e">
        <f t="shared" si="77"/>
        <v>#N/A</v>
      </c>
    </row>
    <row r="1485" spans="3:18" x14ac:dyDescent="0.25">
      <c r="C1485">
        <f t="shared" si="75"/>
        <v>10</v>
      </c>
      <c r="D1485">
        <f>COUNTIF($F$4:F1485,F1485)</f>
        <v>1300</v>
      </c>
      <c r="E1485" s="40">
        <f>'Agricultural Data'!C1485</f>
        <v>0</v>
      </c>
      <c r="F1485" s="40">
        <f>'Agricultural Data'!D1485</f>
        <v>0</v>
      </c>
      <c r="G1485" s="40">
        <f>'Agricultural Data'!E1485</f>
        <v>0</v>
      </c>
      <c r="H1485" s="38">
        <f>'Agricultural Data'!F1485</f>
        <v>0</v>
      </c>
      <c r="I1485" s="38">
        <f>'Agricultural Data'!G1485</f>
        <v>0</v>
      </c>
      <c r="J1485" s="38">
        <f>'Agricultural Data'!H1485</f>
        <v>0</v>
      </c>
      <c r="K1485" s="118">
        <f>'Agricultural Data'!I1485</f>
        <v>0</v>
      </c>
      <c r="L1485" s="121">
        <f>'Agricultural Data'!J1485</f>
        <v>0</v>
      </c>
      <c r="M1485" s="120" t="str">
        <f>IF(J1485=0,"No Data",
IF(     OR(   INDEX('Inputs_Metric 31'!$T$6:$T$141,  MATCH($J1485,'Inputs_Metric 31'!$S$6:$S$141,0))  =  "",     INDEX('Inputs_Metric 31'!$T$6:$T$141,MATCH($J1485,'Inputs_Metric 31'!$S$6:$S$141,0))="CDL_Rev"),                 "No Mapped Crop",                  INDEX('Inputs_Metric 31'!$T$6:$T$141,MATCH($J1485,'Inputs_Metric 31'!$S$6:$S$141,0)   )   )
       )</f>
        <v>No Data</v>
      </c>
      <c r="N1485" s="120" t="str">
        <f>IF(J1485=0,"No Data",
IF(   OR(     INDEX('Inputs_Metric 31'!$U$6:$U$141,MATCH($J1485,'Inputs_Metric 31'!$S$6:$S$141,0))="",     INDEX('Inputs_Metric 31'!$U$6:$U$141,MATCH($J1485,'Inputs_Metric 31'!$S$6:$S$141,0))="CDL_Rev"  ),     "No Mapped Crop",INDEX('Inputs_Metric 31'!$U$6:$U$141,MATCH($J1485,'Inputs_Metric 31'!$S$6:$S$141,0))))</f>
        <v>No Data</v>
      </c>
      <c r="O1485" s="102" t="e">
        <f>IF(N1485="No Mapped Crop","",'Inputs_Metric 31'!$H$43*INDEX('Inputs_Metric 31'!$D$6:$D$109,MATCH(CONCATENATE(N1485,H1485),'Inputs_Metric 31'!$E$6:$E$109,0)))</f>
        <v>#N/A</v>
      </c>
      <c r="P1485" s="175" t="e">
        <f>IF(M1485="No Mapped Crop","",INDEX('Inputs_Metric 31'!$M$7:$O$26,MATCH(M1485,'Inputs_Metric 31'!$G$7:$G$26,0),MATCH('Inputs_Metric 31'!$H$44,'Inputs_Metric 31'!$M$6:$O$6,0)))</f>
        <v>#N/A</v>
      </c>
      <c r="Q1485" s="184" t="e">
        <f t="shared" si="76"/>
        <v>#N/A</v>
      </c>
      <c r="R1485" s="184" t="e">
        <f t="shared" si="77"/>
        <v>#N/A</v>
      </c>
    </row>
    <row r="1486" spans="3:18" x14ac:dyDescent="0.25">
      <c r="C1486">
        <f t="shared" si="75"/>
        <v>10</v>
      </c>
      <c r="D1486">
        <f>COUNTIF($F$4:F1486,F1486)</f>
        <v>1301</v>
      </c>
      <c r="E1486" s="40">
        <f>'Agricultural Data'!C1486</f>
        <v>0</v>
      </c>
      <c r="F1486" s="40">
        <f>'Agricultural Data'!D1486</f>
        <v>0</v>
      </c>
      <c r="G1486" s="40">
        <f>'Agricultural Data'!E1486</f>
        <v>0</v>
      </c>
      <c r="H1486" s="38">
        <f>'Agricultural Data'!F1486</f>
        <v>0</v>
      </c>
      <c r="I1486" s="38">
        <f>'Agricultural Data'!G1486</f>
        <v>0</v>
      </c>
      <c r="J1486" s="38">
        <f>'Agricultural Data'!H1486</f>
        <v>0</v>
      </c>
      <c r="K1486" s="118">
        <f>'Agricultural Data'!I1486</f>
        <v>0</v>
      </c>
      <c r="L1486" s="121">
        <f>'Agricultural Data'!J1486</f>
        <v>0</v>
      </c>
      <c r="M1486" s="120" t="str">
        <f>IF(J1486=0,"No Data",
IF(     OR(   INDEX('Inputs_Metric 31'!$T$6:$T$141,  MATCH($J1486,'Inputs_Metric 31'!$S$6:$S$141,0))  =  "",     INDEX('Inputs_Metric 31'!$T$6:$T$141,MATCH($J1486,'Inputs_Metric 31'!$S$6:$S$141,0))="CDL_Rev"),                 "No Mapped Crop",                  INDEX('Inputs_Metric 31'!$T$6:$T$141,MATCH($J1486,'Inputs_Metric 31'!$S$6:$S$141,0)   )   )
       )</f>
        <v>No Data</v>
      </c>
      <c r="N1486" s="120" t="str">
        <f>IF(J1486=0,"No Data",
IF(   OR(     INDEX('Inputs_Metric 31'!$U$6:$U$141,MATCH($J1486,'Inputs_Metric 31'!$S$6:$S$141,0))="",     INDEX('Inputs_Metric 31'!$U$6:$U$141,MATCH($J1486,'Inputs_Metric 31'!$S$6:$S$141,0))="CDL_Rev"  ),     "No Mapped Crop",INDEX('Inputs_Metric 31'!$U$6:$U$141,MATCH($J1486,'Inputs_Metric 31'!$S$6:$S$141,0))))</f>
        <v>No Data</v>
      </c>
      <c r="O1486" s="102" t="e">
        <f>IF(N1486="No Mapped Crop","",'Inputs_Metric 31'!$H$43*INDEX('Inputs_Metric 31'!$D$6:$D$109,MATCH(CONCATENATE(N1486,H1486),'Inputs_Metric 31'!$E$6:$E$109,0)))</f>
        <v>#N/A</v>
      </c>
      <c r="P1486" s="175" t="e">
        <f>IF(M1486="No Mapped Crop","",INDEX('Inputs_Metric 31'!$M$7:$O$26,MATCH(M1486,'Inputs_Metric 31'!$G$7:$G$26,0),MATCH('Inputs_Metric 31'!$H$44,'Inputs_Metric 31'!$M$6:$O$6,0)))</f>
        <v>#N/A</v>
      </c>
      <c r="Q1486" s="184" t="e">
        <f t="shared" si="76"/>
        <v>#N/A</v>
      </c>
      <c r="R1486" s="184" t="e">
        <f t="shared" si="77"/>
        <v>#N/A</v>
      </c>
    </row>
    <row r="1487" spans="3:18" x14ac:dyDescent="0.25">
      <c r="C1487">
        <f t="shared" si="75"/>
        <v>10</v>
      </c>
      <c r="D1487">
        <f>COUNTIF($F$4:F1487,F1487)</f>
        <v>1302</v>
      </c>
      <c r="E1487" s="40">
        <f>'Agricultural Data'!C1487</f>
        <v>0</v>
      </c>
      <c r="F1487" s="40">
        <f>'Agricultural Data'!D1487</f>
        <v>0</v>
      </c>
      <c r="G1487" s="40">
        <f>'Agricultural Data'!E1487</f>
        <v>0</v>
      </c>
      <c r="H1487" s="38">
        <f>'Agricultural Data'!F1487</f>
        <v>0</v>
      </c>
      <c r="I1487" s="38">
        <f>'Agricultural Data'!G1487</f>
        <v>0</v>
      </c>
      <c r="J1487" s="38">
        <f>'Agricultural Data'!H1487</f>
        <v>0</v>
      </c>
      <c r="K1487" s="118">
        <f>'Agricultural Data'!I1487</f>
        <v>0</v>
      </c>
      <c r="L1487" s="121">
        <f>'Agricultural Data'!J1487</f>
        <v>0</v>
      </c>
      <c r="M1487" s="120" t="str">
        <f>IF(J1487=0,"No Data",
IF(     OR(   INDEX('Inputs_Metric 31'!$T$6:$T$141,  MATCH($J1487,'Inputs_Metric 31'!$S$6:$S$141,0))  =  "",     INDEX('Inputs_Metric 31'!$T$6:$T$141,MATCH($J1487,'Inputs_Metric 31'!$S$6:$S$141,0))="CDL_Rev"),                 "No Mapped Crop",                  INDEX('Inputs_Metric 31'!$T$6:$T$141,MATCH($J1487,'Inputs_Metric 31'!$S$6:$S$141,0)   )   )
       )</f>
        <v>No Data</v>
      </c>
      <c r="N1487" s="120" t="str">
        <f>IF(J1487=0,"No Data",
IF(   OR(     INDEX('Inputs_Metric 31'!$U$6:$U$141,MATCH($J1487,'Inputs_Metric 31'!$S$6:$S$141,0))="",     INDEX('Inputs_Metric 31'!$U$6:$U$141,MATCH($J1487,'Inputs_Metric 31'!$S$6:$S$141,0))="CDL_Rev"  ),     "No Mapped Crop",INDEX('Inputs_Metric 31'!$U$6:$U$141,MATCH($J1487,'Inputs_Metric 31'!$S$6:$S$141,0))))</f>
        <v>No Data</v>
      </c>
      <c r="O1487" s="102" t="e">
        <f>IF(N1487="No Mapped Crop","",'Inputs_Metric 31'!$H$43*INDEX('Inputs_Metric 31'!$D$6:$D$109,MATCH(CONCATENATE(N1487,H1487),'Inputs_Metric 31'!$E$6:$E$109,0)))</f>
        <v>#N/A</v>
      </c>
      <c r="P1487" s="175" t="e">
        <f>IF(M1487="No Mapped Crop","",INDEX('Inputs_Metric 31'!$M$7:$O$26,MATCH(M1487,'Inputs_Metric 31'!$G$7:$G$26,0),MATCH('Inputs_Metric 31'!$H$44,'Inputs_Metric 31'!$M$6:$O$6,0)))</f>
        <v>#N/A</v>
      </c>
      <c r="Q1487" s="184" t="e">
        <f t="shared" si="76"/>
        <v>#N/A</v>
      </c>
      <c r="R1487" s="184" t="e">
        <f t="shared" si="77"/>
        <v>#N/A</v>
      </c>
    </row>
    <row r="1488" spans="3:18" x14ac:dyDescent="0.25">
      <c r="C1488">
        <f t="shared" si="75"/>
        <v>10</v>
      </c>
      <c r="D1488">
        <f>COUNTIF($F$4:F1488,F1488)</f>
        <v>1303</v>
      </c>
      <c r="E1488" s="40">
        <f>'Agricultural Data'!C1488</f>
        <v>0</v>
      </c>
      <c r="F1488" s="40">
        <f>'Agricultural Data'!D1488</f>
        <v>0</v>
      </c>
      <c r="G1488" s="40">
        <f>'Agricultural Data'!E1488</f>
        <v>0</v>
      </c>
      <c r="H1488" s="38">
        <f>'Agricultural Data'!F1488</f>
        <v>0</v>
      </c>
      <c r="I1488" s="38">
        <f>'Agricultural Data'!G1488</f>
        <v>0</v>
      </c>
      <c r="J1488" s="38">
        <f>'Agricultural Data'!H1488</f>
        <v>0</v>
      </c>
      <c r="K1488" s="118">
        <f>'Agricultural Data'!I1488</f>
        <v>0</v>
      </c>
      <c r="L1488" s="121">
        <f>'Agricultural Data'!J1488</f>
        <v>0</v>
      </c>
      <c r="M1488" s="120" t="str">
        <f>IF(J1488=0,"No Data",
IF(     OR(   INDEX('Inputs_Metric 31'!$T$6:$T$141,  MATCH($J1488,'Inputs_Metric 31'!$S$6:$S$141,0))  =  "",     INDEX('Inputs_Metric 31'!$T$6:$T$141,MATCH($J1488,'Inputs_Metric 31'!$S$6:$S$141,0))="CDL_Rev"),                 "No Mapped Crop",                  INDEX('Inputs_Metric 31'!$T$6:$T$141,MATCH($J1488,'Inputs_Metric 31'!$S$6:$S$141,0)   )   )
       )</f>
        <v>No Data</v>
      </c>
      <c r="N1488" s="120" t="str">
        <f>IF(J1488=0,"No Data",
IF(   OR(     INDEX('Inputs_Metric 31'!$U$6:$U$141,MATCH($J1488,'Inputs_Metric 31'!$S$6:$S$141,0))="",     INDEX('Inputs_Metric 31'!$U$6:$U$141,MATCH($J1488,'Inputs_Metric 31'!$S$6:$S$141,0))="CDL_Rev"  ),     "No Mapped Crop",INDEX('Inputs_Metric 31'!$U$6:$U$141,MATCH($J1488,'Inputs_Metric 31'!$S$6:$S$141,0))))</f>
        <v>No Data</v>
      </c>
      <c r="O1488" s="102" t="e">
        <f>IF(N1488="No Mapped Crop","",'Inputs_Metric 31'!$H$43*INDEX('Inputs_Metric 31'!$D$6:$D$109,MATCH(CONCATENATE(N1488,H1488),'Inputs_Metric 31'!$E$6:$E$109,0)))</f>
        <v>#N/A</v>
      </c>
      <c r="P1488" s="175" t="e">
        <f>IF(M1488="No Mapped Crop","",INDEX('Inputs_Metric 31'!$M$7:$O$26,MATCH(M1488,'Inputs_Metric 31'!$G$7:$G$26,0),MATCH('Inputs_Metric 31'!$H$44,'Inputs_Metric 31'!$M$6:$O$6,0)))</f>
        <v>#N/A</v>
      </c>
      <c r="Q1488" s="184" t="e">
        <f t="shared" si="76"/>
        <v>#N/A</v>
      </c>
      <c r="R1488" s="184" t="e">
        <f t="shared" si="77"/>
        <v>#N/A</v>
      </c>
    </row>
    <row r="1489" spans="3:18" x14ac:dyDescent="0.25">
      <c r="C1489">
        <f t="shared" si="75"/>
        <v>10</v>
      </c>
      <c r="D1489">
        <f>COUNTIF($F$4:F1489,F1489)</f>
        <v>1304</v>
      </c>
      <c r="E1489" s="40">
        <f>'Agricultural Data'!C1489</f>
        <v>0</v>
      </c>
      <c r="F1489" s="40">
        <f>'Agricultural Data'!D1489</f>
        <v>0</v>
      </c>
      <c r="G1489" s="40">
        <f>'Agricultural Data'!E1489</f>
        <v>0</v>
      </c>
      <c r="H1489" s="38">
        <f>'Agricultural Data'!F1489</f>
        <v>0</v>
      </c>
      <c r="I1489" s="38">
        <f>'Agricultural Data'!G1489</f>
        <v>0</v>
      </c>
      <c r="J1489" s="38">
        <f>'Agricultural Data'!H1489</f>
        <v>0</v>
      </c>
      <c r="K1489" s="118">
        <f>'Agricultural Data'!I1489</f>
        <v>0</v>
      </c>
      <c r="L1489" s="121">
        <f>'Agricultural Data'!J1489</f>
        <v>0</v>
      </c>
      <c r="M1489" s="120" t="str">
        <f>IF(J1489=0,"No Data",
IF(     OR(   INDEX('Inputs_Metric 31'!$T$6:$T$141,  MATCH($J1489,'Inputs_Metric 31'!$S$6:$S$141,0))  =  "",     INDEX('Inputs_Metric 31'!$T$6:$T$141,MATCH($J1489,'Inputs_Metric 31'!$S$6:$S$141,0))="CDL_Rev"),                 "No Mapped Crop",                  INDEX('Inputs_Metric 31'!$T$6:$T$141,MATCH($J1489,'Inputs_Metric 31'!$S$6:$S$141,0)   )   )
       )</f>
        <v>No Data</v>
      </c>
      <c r="N1489" s="120" t="str">
        <f>IF(J1489=0,"No Data",
IF(   OR(     INDEX('Inputs_Metric 31'!$U$6:$U$141,MATCH($J1489,'Inputs_Metric 31'!$S$6:$S$141,0))="",     INDEX('Inputs_Metric 31'!$U$6:$U$141,MATCH($J1489,'Inputs_Metric 31'!$S$6:$S$141,0))="CDL_Rev"  ),     "No Mapped Crop",INDEX('Inputs_Metric 31'!$U$6:$U$141,MATCH($J1489,'Inputs_Metric 31'!$S$6:$S$141,0))))</f>
        <v>No Data</v>
      </c>
      <c r="O1489" s="102" t="e">
        <f>IF(N1489="No Mapped Crop","",'Inputs_Metric 31'!$H$43*INDEX('Inputs_Metric 31'!$D$6:$D$109,MATCH(CONCATENATE(N1489,H1489),'Inputs_Metric 31'!$E$6:$E$109,0)))</f>
        <v>#N/A</v>
      </c>
      <c r="P1489" s="175" t="e">
        <f>IF(M1489="No Mapped Crop","",INDEX('Inputs_Metric 31'!$M$7:$O$26,MATCH(M1489,'Inputs_Metric 31'!$G$7:$G$26,0),MATCH('Inputs_Metric 31'!$H$44,'Inputs_Metric 31'!$M$6:$O$6,0)))</f>
        <v>#N/A</v>
      </c>
      <c r="Q1489" s="184" t="e">
        <f t="shared" si="76"/>
        <v>#N/A</v>
      </c>
      <c r="R1489" s="184" t="e">
        <f t="shared" si="77"/>
        <v>#N/A</v>
      </c>
    </row>
    <row r="1490" spans="3:18" x14ac:dyDescent="0.25">
      <c r="C1490">
        <f t="shared" si="75"/>
        <v>10</v>
      </c>
      <c r="D1490">
        <f>COUNTIF($F$4:F1490,F1490)</f>
        <v>1305</v>
      </c>
      <c r="E1490" s="40">
        <f>'Agricultural Data'!C1490</f>
        <v>0</v>
      </c>
      <c r="F1490" s="40">
        <f>'Agricultural Data'!D1490</f>
        <v>0</v>
      </c>
      <c r="G1490" s="40">
        <f>'Agricultural Data'!E1490</f>
        <v>0</v>
      </c>
      <c r="H1490" s="38">
        <f>'Agricultural Data'!F1490</f>
        <v>0</v>
      </c>
      <c r="I1490" s="38">
        <f>'Agricultural Data'!G1490</f>
        <v>0</v>
      </c>
      <c r="J1490" s="38">
        <f>'Agricultural Data'!H1490</f>
        <v>0</v>
      </c>
      <c r="K1490" s="118">
        <f>'Agricultural Data'!I1490</f>
        <v>0</v>
      </c>
      <c r="L1490" s="121">
        <f>'Agricultural Data'!J1490</f>
        <v>0</v>
      </c>
      <c r="M1490" s="120" t="str">
        <f>IF(J1490=0,"No Data",
IF(     OR(   INDEX('Inputs_Metric 31'!$T$6:$T$141,  MATCH($J1490,'Inputs_Metric 31'!$S$6:$S$141,0))  =  "",     INDEX('Inputs_Metric 31'!$T$6:$T$141,MATCH($J1490,'Inputs_Metric 31'!$S$6:$S$141,0))="CDL_Rev"),                 "No Mapped Crop",                  INDEX('Inputs_Metric 31'!$T$6:$T$141,MATCH($J1490,'Inputs_Metric 31'!$S$6:$S$141,0)   )   )
       )</f>
        <v>No Data</v>
      </c>
      <c r="N1490" s="120" t="str">
        <f>IF(J1490=0,"No Data",
IF(   OR(     INDEX('Inputs_Metric 31'!$U$6:$U$141,MATCH($J1490,'Inputs_Metric 31'!$S$6:$S$141,0))="",     INDEX('Inputs_Metric 31'!$U$6:$U$141,MATCH($J1490,'Inputs_Metric 31'!$S$6:$S$141,0))="CDL_Rev"  ),     "No Mapped Crop",INDEX('Inputs_Metric 31'!$U$6:$U$141,MATCH($J1490,'Inputs_Metric 31'!$S$6:$S$141,0))))</f>
        <v>No Data</v>
      </c>
      <c r="O1490" s="102" t="e">
        <f>IF(N1490="No Mapped Crop","",'Inputs_Metric 31'!$H$43*INDEX('Inputs_Metric 31'!$D$6:$D$109,MATCH(CONCATENATE(N1490,H1490),'Inputs_Metric 31'!$E$6:$E$109,0)))</f>
        <v>#N/A</v>
      </c>
      <c r="P1490" s="175" t="e">
        <f>IF(M1490="No Mapped Crop","",INDEX('Inputs_Metric 31'!$M$7:$O$26,MATCH(M1490,'Inputs_Metric 31'!$G$7:$G$26,0),MATCH('Inputs_Metric 31'!$H$44,'Inputs_Metric 31'!$M$6:$O$6,0)))</f>
        <v>#N/A</v>
      </c>
      <c r="Q1490" s="184" t="e">
        <f t="shared" si="76"/>
        <v>#N/A</v>
      </c>
      <c r="R1490" s="184" t="e">
        <f t="shared" si="77"/>
        <v>#N/A</v>
      </c>
    </row>
    <row r="1491" spans="3:18" x14ac:dyDescent="0.25">
      <c r="C1491">
        <f t="shared" si="75"/>
        <v>10</v>
      </c>
      <c r="D1491">
        <f>COUNTIF($F$4:F1491,F1491)</f>
        <v>1306</v>
      </c>
      <c r="E1491" s="40">
        <f>'Agricultural Data'!C1491</f>
        <v>0</v>
      </c>
      <c r="F1491" s="40">
        <f>'Agricultural Data'!D1491</f>
        <v>0</v>
      </c>
      <c r="G1491" s="40">
        <f>'Agricultural Data'!E1491</f>
        <v>0</v>
      </c>
      <c r="H1491" s="38">
        <f>'Agricultural Data'!F1491</f>
        <v>0</v>
      </c>
      <c r="I1491" s="38">
        <f>'Agricultural Data'!G1491</f>
        <v>0</v>
      </c>
      <c r="J1491" s="38">
        <f>'Agricultural Data'!H1491</f>
        <v>0</v>
      </c>
      <c r="K1491" s="118">
        <f>'Agricultural Data'!I1491</f>
        <v>0</v>
      </c>
      <c r="L1491" s="121">
        <f>'Agricultural Data'!J1491</f>
        <v>0</v>
      </c>
      <c r="M1491" s="120" t="str">
        <f>IF(J1491=0,"No Data",
IF(     OR(   INDEX('Inputs_Metric 31'!$T$6:$T$141,  MATCH($J1491,'Inputs_Metric 31'!$S$6:$S$141,0))  =  "",     INDEX('Inputs_Metric 31'!$T$6:$T$141,MATCH($J1491,'Inputs_Metric 31'!$S$6:$S$141,0))="CDL_Rev"),                 "No Mapped Crop",                  INDEX('Inputs_Metric 31'!$T$6:$T$141,MATCH($J1491,'Inputs_Metric 31'!$S$6:$S$141,0)   )   )
       )</f>
        <v>No Data</v>
      </c>
      <c r="N1491" s="120" t="str">
        <f>IF(J1491=0,"No Data",
IF(   OR(     INDEX('Inputs_Metric 31'!$U$6:$U$141,MATCH($J1491,'Inputs_Metric 31'!$S$6:$S$141,0))="",     INDEX('Inputs_Metric 31'!$U$6:$U$141,MATCH($J1491,'Inputs_Metric 31'!$S$6:$S$141,0))="CDL_Rev"  ),     "No Mapped Crop",INDEX('Inputs_Metric 31'!$U$6:$U$141,MATCH($J1491,'Inputs_Metric 31'!$S$6:$S$141,0))))</f>
        <v>No Data</v>
      </c>
      <c r="O1491" s="102" t="e">
        <f>IF(N1491="No Mapped Crop","",'Inputs_Metric 31'!$H$43*INDEX('Inputs_Metric 31'!$D$6:$D$109,MATCH(CONCATENATE(N1491,H1491),'Inputs_Metric 31'!$E$6:$E$109,0)))</f>
        <v>#N/A</v>
      </c>
      <c r="P1491" s="175" t="e">
        <f>IF(M1491="No Mapped Crop","",INDEX('Inputs_Metric 31'!$M$7:$O$26,MATCH(M1491,'Inputs_Metric 31'!$G$7:$G$26,0),MATCH('Inputs_Metric 31'!$H$44,'Inputs_Metric 31'!$M$6:$O$6,0)))</f>
        <v>#N/A</v>
      </c>
      <c r="Q1491" s="184" t="e">
        <f t="shared" si="76"/>
        <v>#N/A</v>
      </c>
      <c r="R1491" s="184" t="e">
        <f t="shared" si="77"/>
        <v>#N/A</v>
      </c>
    </row>
    <row r="1492" spans="3:18" x14ac:dyDescent="0.25">
      <c r="C1492">
        <f t="shared" si="75"/>
        <v>10</v>
      </c>
      <c r="D1492">
        <f>COUNTIF($F$4:F1492,F1492)</f>
        <v>1307</v>
      </c>
      <c r="E1492" s="40">
        <f>'Agricultural Data'!C1492</f>
        <v>0</v>
      </c>
      <c r="F1492" s="40">
        <f>'Agricultural Data'!D1492</f>
        <v>0</v>
      </c>
      <c r="G1492" s="40">
        <f>'Agricultural Data'!E1492</f>
        <v>0</v>
      </c>
      <c r="H1492" s="38">
        <f>'Agricultural Data'!F1492</f>
        <v>0</v>
      </c>
      <c r="I1492" s="38">
        <f>'Agricultural Data'!G1492</f>
        <v>0</v>
      </c>
      <c r="J1492" s="38">
        <f>'Agricultural Data'!H1492</f>
        <v>0</v>
      </c>
      <c r="K1492" s="118">
        <f>'Agricultural Data'!I1492</f>
        <v>0</v>
      </c>
      <c r="L1492" s="121">
        <f>'Agricultural Data'!J1492</f>
        <v>0</v>
      </c>
      <c r="M1492" s="120" t="str">
        <f>IF(J1492=0,"No Data",
IF(     OR(   INDEX('Inputs_Metric 31'!$T$6:$T$141,  MATCH($J1492,'Inputs_Metric 31'!$S$6:$S$141,0))  =  "",     INDEX('Inputs_Metric 31'!$T$6:$T$141,MATCH($J1492,'Inputs_Metric 31'!$S$6:$S$141,0))="CDL_Rev"),                 "No Mapped Crop",                  INDEX('Inputs_Metric 31'!$T$6:$T$141,MATCH($J1492,'Inputs_Metric 31'!$S$6:$S$141,0)   )   )
       )</f>
        <v>No Data</v>
      </c>
      <c r="N1492" s="120" t="str">
        <f>IF(J1492=0,"No Data",
IF(   OR(     INDEX('Inputs_Metric 31'!$U$6:$U$141,MATCH($J1492,'Inputs_Metric 31'!$S$6:$S$141,0))="",     INDEX('Inputs_Metric 31'!$U$6:$U$141,MATCH($J1492,'Inputs_Metric 31'!$S$6:$S$141,0))="CDL_Rev"  ),     "No Mapped Crop",INDEX('Inputs_Metric 31'!$U$6:$U$141,MATCH($J1492,'Inputs_Metric 31'!$S$6:$S$141,0))))</f>
        <v>No Data</v>
      </c>
      <c r="O1492" s="102" t="e">
        <f>IF(N1492="No Mapped Crop","",'Inputs_Metric 31'!$H$43*INDEX('Inputs_Metric 31'!$D$6:$D$109,MATCH(CONCATENATE(N1492,H1492),'Inputs_Metric 31'!$E$6:$E$109,0)))</f>
        <v>#N/A</v>
      </c>
      <c r="P1492" s="175" t="e">
        <f>IF(M1492="No Mapped Crop","",INDEX('Inputs_Metric 31'!$M$7:$O$26,MATCH(M1492,'Inputs_Metric 31'!$G$7:$G$26,0),MATCH('Inputs_Metric 31'!$H$44,'Inputs_Metric 31'!$M$6:$O$6,0)))</f>
        <v>#N/A</v>
      </c>
      <c r="Q1492" s="184" t="e">
        <f t="shared" si="76"/>
        <v>#N/A</v>
      </c>
      <c r="R1492" s="184" t="e">
        <f t="shared" si="77"/>
        <v>#N/A</v>
      </c>
    </row>
    <row r="1493" spans="3:18" x14ac:dyDescent="0.25">
      <c r="C1493">
        <f t="shared" si="75"/>
        <v>10</v>
      </c>
      <c r="D1493">
        <f>COUNTIF($F$4:F1493,F1493)</f>
        <v>1308</v>
      </c>
      <c r="E1493" s="40">
        <f>'Agricultural Data'!C1493</f>
        <v>0</v>
      </c>
      <c r="F1493" s="40">
        <f>'Agricultural Data'!D1493</f>
        <v>0</v>
      </c>
      <c r="G1493" s="40">
        <f>'Agricultural Data'!E1493</f>
        <v>0</v>
      </c>
      <c r="H1493" s="38">
        <f>'Agricultural Data'!F1493</f>
        <v>0</v>
      </c>
      <c r="I1493" s="38">
        <f>'Agricultural Data'!G1493</f>
        <v>0</v>
      </c>
      <c r="J1493" s="38">
        <f>'Agricultural Data'!H1493</f>
        <v>0</v>
      </c>
      <c r="K1493" s="118">
        <f>'Agricultural Data'!I1493</f>
        <v>0</v>
      </c>
      <c r="L1493" s="121">
        <f>'Agricultural Data'!J1493</f>
        <v>0</v>
      </c>
      <c r="M1493" s="120" t="str">
        <f>IF(J1493=0,"No Data",
IF(     OR(   INDEX('Inputs_Metric 31'!$T$6:$T$141,  MATCH($J1493,'Inputs_Metric 31'!$S$6:$S$141,0))  =  "",     INDEX('Inputs_Metric 31'!$T$6:$T$141,MATCH($J1493,'Inputs_Metric 31'!$S$6:$S$141,0))="CDL_Rev"),                 "No Mapped Crop",                  INDEX('Inputs_Metric 31'!$T$6:$T$141,MATCH($J1493,'Inputs_Metric 31'!$S$6:$S$141,0)   )   )
       )</f>
        <v>No Data</v>
      </c>
      <c r="N1493" s="120" t="str">
        <f>IF(J1493=0,"No Data",
IF(   OR(     INDEX('Inputs_Metric 31'!$U$6:$U$141,MATCH($J1493,'Inputs_Metric 31'!$S$6:$S$141,0))="",     INDEX('Inputs_Metric 31'!$U$6:$U$141,MATCH($J1493,'Inputs_Metric 31'!$S$6:$S$141,0))="CDL_Rev"  ),     "No Mapped Crop",INDEX('Inputs_Metric 31'!$U$6:$U$141,MATCH($J1493,'Inputs_Metric 31'!$S$6:$S$141,0))))</f>
        <v>No Data</v>
      </c>
      <c r="O1493" s="102" t="e">
        <f>IF(N1493="No Mapped Crop","",'Inputs_Metric 31'!$H$43*INDEX('Inputs_Metric 31'!$D$6:$D$109,MATCH(CONCATENATE(N1493,H1493),'Inputs_Metric 31'!$E$6:$E$109,0)))</f>
        <v>#N/A</v>
      </c>
      <c r="P1493" s="175" t="e">
        <f>IF(M1493="No Mapped Crop","",INDEX('Inputs_Metric 31'!$M$7:$O$26,MATCH(M1493,'Inputs_Metric 31'!$G$7:$G$26,0),MATCH('Inputs_Metric 31'!$H$44,'Inputs_Metric 31'!$M$6:$O$6,0)))</f>
        <v>#N/A</v>
      </c>
      <c r="Q1493" s="184" t="e">
        <f t="shared" si="76"/>
        <v>#N/A</v>
      </c>
      <c r="R1493" s="184" t="e">
        <f t="shared" si="77"/>
        <v>#N/A</v>
      </c>
    </row>
    <row r="1494" spans="3:18" x14ac:dyDescent="0.25">
      <c r="C1494">
        <f t="shared" si="75"/>
        <v>10</v>
      </c>
      <c r="D1494">
        <f>COUNTIF($F$4:F1494,F1494)</f>
        <v>1309</v>
      </c>
      <c r="E1494" s="40">
        <f>'Agricultural Data'!C1494</f>
        <v>0</v>
      </c>
      <c r="F1494" s="40">
        <f>'Agricultural Data'!D1494</f>
        <v>0</v>
      </c>
      <c r="G1494" s="40">
        <f>'Agricultural Data'!E1494</f>
        <v>0</v>
      </c>
      <c r="H1494" s="38">
        <f>'Agricultural Data'!F1494</f>
        <v>0</v>
      </c>
      <c r="I1494" s="38">
        <f>'Agricultural Data'!G1494</f>
        <v>0</v>
      </c>
      <c r="J1494" s="38">
        <f>'Agricultural Data'!H1494</f>
        <v>0</v>
      </c>
      <c r="K1494" s="118">
        <f>'Agricultural Data'!I1494</f>
        <v>0</v>
      </c>
      <c r="L1494" s="121">
        <f>'Agricultural Data'!J1494</f>
        <v>0</v>
      </c>
      <c r="M1494" s="120" t="str">
        <f>IF(J1494=0,"No Data",
IF(     OR(   INDEX('Inputs_Metric 31'!$T$6:$T$141,  MATCH($J1494,'Inputs_Metric 31'!$S$6:$S$141,0))  =  "",     INDEX('Inputs_Metric 31'!$T$6:$T$141,MATCH($J1494,'Inputs_Metric 31'!$S$6:$S$141,0))="CDL_Rev"),                 "No Mapped Crop",                  INDEX('Inputs_Metric 31'!$T$6:$T$141,MATCH($J1494,'Inputs_Metric 31'!$S$6:$S$141,0)   )   )
       )</f>
        <v>No Data</v>
      </c>
      <c r="N1494" s="120" t="str">
        <f>IF(J1494=0,"No Data",
IF(   OR(     INDEX('Inputs_Metric 31'!$U$6:$U$141,MATCH($J1494,'Inputs_Metric 31'!$S$6:$S$141,0))="",     INDEX('Inputs_Metric 31'!$U$6:$U$141,MATCH($J1494,'Inputs_Metric 31'!$S$6:$S$141,0))="CDL_Rev"  ),     "No Mapped Crop",INDEX('Inputs_Metric 31'!$U$6:$U$141,MATCH($J1494,'Inputs_Metric 31'!$S$6:$S$141,0))))</f>
        <v>No Data</v>
      </c>
      <c r="O1494" s="102" t="e">
        <f>IF(N1494="No Mapped Crop","",'Inputs_Metric 31'!$H$43*INDEX('Inputs_Metric 31'!$D$6:$D$109,MATCH(CONCATENATE(N1494,H1494),'Inputs_Metric 31'!$E$6:$E$109,0)))</f>
        <v>#N/A</v>
      </c>
      <c r="P1494" s="175" t="e">
        <f>IF(M1494="No Mapped Crop","",INDEX('Inputs_Metric 31'!$M$7:$O$26,MATCH(M1494,'Inputs_Metric 31'!$G$7:$G$26,0),MATCH('Inputs_Metric 31'!$H$44,'Inputs_Metric 31'!$M$6:$O$6,0)))</f>
        <v>#N/A</v>
      </c>
      <c r="Q1494" s="184" t="e">
        <f t="shared" si="76"/>
        <v>#N/A</v>
      </c>
      <c r="R1494" s="184" t="e">
        <f t="shared" si="77"/>
        <v>#N/A</v>
      </c>
    </row>
    <row r="1495" spans="3:18" x14ac:dyDescent="0.25">
      <c r="C1495">
        <f t="shared" si="75"/>
        <v>10</v>
      </c>
      <c r="D1495">
        <f>COUNTIF($F$4:F1495,F1495)</f>
        <v>1310</v>
      </c>
      <c r="E1495" s="40">
        <f>'Agricultural Data'!C1495</f>
        <v>0</v>
      </c>
      <c r="F1495" s="40">
        <f>'Agricultural Data'!D1495</f>
        <v>0</v>
      </c>
      <c r="G1495" s="40">
        <f>'Agricultural Data'!E1495</f>
        <v>0</v>
      </c>
      <c r="H1495" s="38">
        <f>'Agricultural Data'!F1495</f>
        <v>0</v>
      </c>
      <c r="I1495" s="38">
        <f>'Agricultural Data'!G1495</f>
        <v>0</v>
      </c>
      <c r="J1495" s="38">
        <f>'Agricultural Data'!H1495</f>
        <v>0</v>
      </c>
      <c r="K1495" s="118">
        <f>'Agricultural Data'!I1495</f>
        <v>0</v>
      </c>
      <c r="L1495" s="121">
        <f>'Agricultural Data'!J1495</f>
        <v>0</v>
      </c>
      <c r="M1495" s="120" t="str">
        <f>IF(J1495=0,"No Data",
IF(     OR(   INDEX('Inputs_Metric 31'!$T$6:$T$141,  MATCH($J1495,'Inputs_Metric 31'!$S$6:$S$141,0))  =  "",     INDEX('Inputs_Metric 31'!$T$6:$T$141,MATCH($J1495,'Inputs_Metric 31'!$S$6:$S$141,0))="CDL_Rev"),                 "No Mapped Crop",                  INDEX('Inputs_Metric 31'!$T$6:$T$141,MATCH($J1495,'Inputs_Metric 31'!$S$6:$S$141,0)   )   )
       )</f>
        <v>No Data</v>
      </c>
      <c r="N1495" s="120" t="str">
        <f>IF(J1495=0,"No Data",
IF(   OR(     INDEX('Inputs_Metric 31'!$U$6:$U$141,MATCH($J1495,'Inputs_Metric 31'!$S$6:$S$141,0))="",     INDEX('Inputs_Metric 31'!$U$6:$U$141,MATCH($J1495,'Inputs_Metric 31'!$S$6:$S$141,0))="CDL_Rev"  ),     "No Mapped Crop",INDEX('Inputs_Metric 31'!$U$6:$U$141,MATCH($J1495,'Inputs_Metric 31'!$S$6:$S$141,0))))</f>
        <v>No Data</v>
      </c>
      <c r="O1495" s="102" t="e">
        <f>IF(N1495="No Mapped Crop","",'Inputs_Metric 31'!$H$43*INDEX('Inputs_Metric 31'!$D$6:$D$109,MATCH(CONCATENATE(N1495,H1495),'Inputs_Metric 31'!$E$6:$E$109,0)))</f>
        <v>#N/A</v>
      </c>
      <c r="P1495" s="175" t="e">
        <f>IF(M1495="No Mapped Crop","",INDEX('Inputs_Metric 31'!$M$7:$O$26,MATCH(M1495,'Inputs_Metric 31'!$G$7:$G$26,0),MATCH('Inputs_Metric 31'!$H$44,'Inputs_Metric 31'!$M$6:$O$6,0)))</f>
        <v>#N/A</v>
      </c>
      <c r="Q1495" s="184" t="e">
        <f t="shared" si="76"/>
        <v>#N/A</v>
      </c>
      <c r="R1495" s="184" t="e">
        <f t="shared" si="77"/>
        <v>#N/A</v>
      </c>
    </row>
    <row r="1496" spans="3:18" x14ac:dyDescent="0.25">
      <c r="C1496">
        <f t="shared" si="75"/>
        <v>10</v>
      </c>
      <c r="D1496">
        <f>COUNTIF($F$4:F1496,F1496)</f>
        <v>1311</v>
      </c>
      <c r="E1496" s="40">
        <f>'Agricultural Data'!C1496</f>
        <v>0</v>
      </c>
      <c r="F1496" s="40">
        <f>'Agricultural Data'!D1496</f>
        <v>0</v>
      </c>
      <c r="G1496" s="40">
        <f>'Agricultural Data'!E1496</f>
        <v>0</v>
      </c>
      <c r="H1496" s="38">
        <f>'Agricultural Data'!F1496</f>
        <v>0</v>
      </c>
      <c r="I1496" s="38">
        <f>'Agricultural Data'!G1496</f>
        <v>0</v>
      </c>
      <c r="J1496" s="38">
        <f>'Agricultural Data'!H1496</f>
        <v>0</v>
      </c>
      <c r="K1496" s="118">
        <f>'Agricultural Data'!I1496</f>
        <v>0</v>
      </c>
      <c r="L1496" s="121">
        <f>'Agricultural Data'!J1496</f>
        <v>0</v>
      </c>
      <c r="M1496" s="120" t="str">
        <f>IF(J1496=0,"No Data",
IF(     OR(   INDEX('Inputs_Metric 31'!$T$6:$T$141,  MATCH($J1496,'Inputs_Metric 31'!$S$6:$S$141,0))  =  "",     INDEX('Inputs_Metric 31'!$T$6:$T$141,MATCH($J1496,'Inputs_Metric 31'!$S$6:$S$141,0))="CDL_Rev"),                 "No Mapped Crop",                  INDEX('Inputs_Metric 31'!$T$6:$T$141,MATCH($J1496,'Inputs_Metric 31'!$S$6:$S$141,0)   )   )
       )</f>
        <v>No Data</v>
      </c>
      <c r="N1496" s="120" t="str">
        <f>IF(J1496=0,"No Data",
IF(   OR(     INDEX('Inputs_Metric 31'!$U$6:$U$141,MATCH($J1496,'Inputs_Metric 31'!$S$6:$S$141,0))="",     INDEX('Inputs_Metric 31'!$U$6:$U$141,MATCH($J1496,'Inputs_Metric 31'!$S$6:$S$141,0))="CDL_Rev"  ),     "No Mapped Crop",INDEX('Inputs_Metric 31'!$U$6:$U$141,MATCH($J1496,'Inputs_Metric 31'!$S$6:$S$141,0))))</f>
        <v>No Data</v>
      </c>
      <c r="O1496" s="102" t="e">
        <f>IF(N1496="No Mapped Crop","",'Inputs_Metric 31'!$H$43*INDEX('Inputs_Metric 31'!$D$6:$D$109,MATCH(CONCATENATE(N1496,H1496),'Inputs_Metric 31'!$E$6:$E$109,0)))</f>
        <v>#N/A</v>
      </c>
      <c r="P1496" s="175" t="e">
        <f>IF(M1496="No Mapped Crop","",INDEX('Inputs_Metric 31'!$M$7:$O$26,MATCH(M1496,'Inputs_Metric 31'!$G$7:$G$26,0),MATCH('Inputs_Metric 31'!$H$44,'Inputs_Metric 31'!$M$6:$O$6,0)))</f>
        <v>#N/A</v>
      </c>
      <c r="Q1496" s="184" t="e">
        <f t="shared" si="76"/>
        <v>#N/A</v>
      </c>
      <c r="R1496" s="184" t="e">
        <f t="shared" si="77"/>
        <v>#N/A</v>
      </c>
    </row>
    <row r="1497" spans="3:18" x14ac:dyDescent="0.25">
      <c r="C1497">
        <f t="shared" si="75"/>
        <v>10</v>
      </c>
      <c r="D1497">
        <f>COUNTIF($F$4:F1497,F1497)</f>
        <v>1312</v>
      </c>
      <c r="E1497" s="40">
        <f>'Agricultural Data'!C1497</f>
        <v>0</v>
      </c>
      <c r="F1497" s="40">
        <f>'Agricultural Data'!D1497</f>
        <v>0</v>
      </c>
      <c r="G1497" s="40">
        <f>'Agricultural Data'!E1497</f>
        <v>0</v>
      </c>
      <c r="H1497" s="38">
        <f>'Agricultural Data'!F1497</f>
        <v>0</v>
      </c>
      <c r="I1497" s="38">
        <f>'Agricultural Data'!G1497</f>
        <v>0</v>
      </c>
      <c r="J1497" s="38">
        <f>'Agricultural Data'!H1497</f>
        <v>0</v>
      </c>
      <c r="K1497" s="118">
        <f>'Agricultural Data'!I1497</f>
        <v>0</v>
      </c>
      <c r="L1497" s="121">
        <f>'Agricultural Data'!J1497</f>
        <v>0</v>
      </c>
      <c r="M1497" s="120" t="str">
        <f>IF(J1497=0,"No Data",
IF(     OR(   INDEX('Inputs_Metric 31'!$T$6:$T$141,  MATCH($J1497,'Inputs_Metric 31'!$S$6:$S$141,0))  =  "",     INDEX('Inputs_Metric 31'!$T$6:$T$141,MATCH($J1497,'Inputs_Metric 31'!$S$6:$S$141,0))="CDL_Rev"),                 "No Mapped Crop",                  INDEX('Inputs_Metric 31'!$T$6:$T$141,MATCH($J1497,'Inputs_Metric 31'!$S$6:$S$141,0)   )   )
       )</f>
        <v>No Data</v>
      </c>
      <c r="N1497" s="120" t="str">
        <f>IF(J1497=0,"No Data",
IF(   OR(     INDEX('Inputs_Metric 31'!$U$6:$U$141,MATCH($J1497,'Inputs_Metric 31'!$S$6:$S$141,0))="",     INDEX('Inputs_Metric 31'!$U$6:$U$141,MATCH($J1497,'Inputs_Metric 31'!$S$6:$S$141,0))="CDL_Rev"  ),     "No Mapped Crop",INDEX('Inputs_Metric 31'!$U$6:$U$141,MATCH($J1497,'Inputs_Metric 31'!$S$6:$S$141,0))))</f>
        <v>No Data</v>
      </c>
      <c r="O1497" s="102" t="e">
        <f>IF(N1497="No Mapped Crop","",'Inputs_Metric 31'!$H$43*INDEX('Inputs_Metric 31'!$D$6:$D$109,MATCH(CONCATENATE(N1497,H1497),'Inputs_Metric 31'!$E$6:$E$109,0)))</f>
        <v>#N/A</v>
      </c>
      <c r="P1497" s="175" t="e">
        <f>IF(M1497="No Mapped Crop","",INDEX('Inputs_Metric 31'!$M$7:$O$26,MATCH(M1497,'Inputs_Metric 31'!$G$7:$G$26,0),MATCH('Inputs_Metric 31'!$H$44,'Inputs_Metric 31'!$M$6:$O$6,0)))</f>
        <v>#N/A</v>
      </c>
      <c r="Q1497" s="184" t="e">
        <f t="shared" si="76"/>
        <v>#N/A</v>
      </c>
      <c r="R1497" s="184" t="e">
        <f t="shared" si="77"/>
        <v>#N/A</v>
      </c>
    </row>
    <row r="1498" spans="3:18" x14ac:dyDescent="0.25">
      <c r="C1498">
        <f t="shared" si="75"/>
        <v>10</v>
      </c>
      <c r="D1498">
        <f>COUNTIF($F$4:F1498,F1498)</f>
        <v>1313</v>
      </c>
      <c r="E1498" s="40">
        <f>'Agricultural Data'!C1498</f>
        <v>0</v>
      </c>
      <c r="F1498" s="40">
        <f>'Agricultural Data'!D1498</f>
        <v>0</v>
      </c>
      <c r="G1498" s="40">
        <f>'Agricultural Data'!E1498</f>
        <v>0</v>
      </c>
      <c r="H1498" s="38">
        <f>'Agricultural Data'!F1498</f>
        <v>0</v>
      </c>
      <c r="I1498" s="38">
        <f>'Agricultural Data'!G1498</f>
        <v>0</v>
      </c>
      <c r="J1498" s="38">
        <f>'Agricultural Data'!H1498</f>
        <v>0</v>
      </c>
      <c r="K1498" s="118">
        <f>'Agricultural Data'!I1498</f>
        <v>0</v>
      </c>
      <c r="L1498" s="121">
        <f>'Agricultural Data'!J1498</f>
        <v>0</v>
      </c>
      <c r="M1498" s="120" t="str">
        <f>IF(J1498=0,"No Data",
IF(     OR(   INDEX('Inputs_Metric 31'!$T$6:$T$141,  MATCH($J1498,'Inputs_Metric 31'!$S$6:$S$141,0))  =  "",     INDEX('Inputs_Metric 31'!$T$6:$T$141,MATCH($J1498,'Inputs_Metric 31'!$S$6:$S$141,0))="CDL_Rev"),                 "No Mapped Crop",                  INDEX('Inputs_Metric 31'!$T$6:$T$141,MATCH($J1498,'Inputs_Metric 31'!$S$6:$S$141,0)   )   )
       )</f>
        <v>No Data</v>
      </c>
      <c r="N1498" s="120" t="str">
        <f>IF(J1498=0,"No Data",
IF(   OR(     INDEX('Inputs_Metric 31'!$U$6:$U$141,MATCH($J1498,'Inputs_Metric 31'!$S$6:$S$141,0))="",     INDEX('Inputs_Metric 31'!$U$6:$U$141,MATCH($J1498,'Inputs_Metric 31'!$S$6:$S$141,0))="CDL_Rev"  ),     "No Mapped Crop",INDEX('Inputs_Metric 31'!$U$6:$U$141,MATCH($J1498,'Inputs_Metric 31'!$S$6:$S$141,0))))</f>
        <v>No Data</v>
      </c>
      <c r="O1498" s="102" t="e">
        <f>IF(N1498="No Mapped Crop","",'Inputs_Metric 31'!$H$43*INDEX('Inputs_Metric 31'!$D$6:$D$109,MATCH(CONCATENATE(N1498,H1498),'Inputs_Metric 31'!$E$6:$E$109,0)))</f>
        <v>#N/A</v>
      </c>
      <c r="P1498" s="175" t="e">
        <f>IF(M1498="No Mapped Crop","",INDEX('Inputs_Metric 31'!$M$7:$O$26,MATCH(M1498,'Inputs_Metric 31'!$G$7:$G$26,0),MATCH('Inputs_Metric 31'!$H$44,'Inputs_Metric 31'!$M$6:$O$6,0)))</f>
        <v>#N/A</v>
      </c>
      <c r="Q1498" s="184" t="e">
        <f t="shared" si="76"/>
        <v>#N/A</v>
      </c>
      <c r="R1498" s="184" t="e">
        <f t="shared" si="77"/>
        <v>#N/A</v>
      </c>
    </row>
    <row r="1499" spans="3:18" x14ac:dyDescent="0.25">
      <c r="C1499">
        <f t="shared" si="75"/>
        <v>10</v>
      </c>
      <c r="D1499">
        <f>COUNTIF($F$4:F1499,F1499)</f>
        <v>1314</v>
      </c>
      <c r="E1499" s="40">
        <f>'Agricultural Data'!C1499</f>
        <v>0</v>
      </c>
      <c r="F1499" s="40">
        <f>'Agricultural Data'!D1499</f>
        <v>0</v>
      </c>
      <c r="G1499" s="40">
        <f>'Agricultural Data'!E1499</f>
        <v>0</v>
      </c>
      <c r="H1499" s="38">
        <f>'Agricultural Data'!F1499</f>
        <v>0</v>
      </c>
      <c r="I1499" s="38">
        <f>'Agricultural Data'!G1499</f>
        <v>0</v>
      </c>
      <c r="J1499" s="38">
        <f>'Agricultural Data'!H1499</f>
        <v>0</v>
      </c>
      <c r="K1499" s="118">
        <f>'Agricultural Data'!I1499</f>
        <v>0</v>
      </c>
      <c r="L1499" s="121">
        <f>'Agricultural Data'!J1499</f>
        <v>0</v>
      </c>
      <c r="M1499" s="120" t="str">
        <f>IF(J1499=0,"No Data",
IF(     OR(   INDEX('Inputs_Metric 31'!$T$6:$T$141,  MATCH($J1499,'Inputs_Metric 31'!$S$6:$S$141,0))  =  "",     INDEX('Inputs_Metric 31'!$T$6:$T$141,MATCH($J1499,'Inputs_Metric 31'!$S$6:$S$141,0))="CDL_Rev"),                 "No Mapped Crop",                  INDEX('Inputs_Metric 31'!$T$6:$T$141,MATCH($J1499,'Inputs_Metric 31'!$S$6:$S$141,0)   )   )
       )</f>
        <v>No Data</v>
      </c>
      <c r="N1499" s="120" t="str">
        <f>IF(J1499=0,"No Data",
IF(   OR(     INDEX('Inputs_Metric 31'!$U$6:$U$141,MATCH($J1499,'Inputs_Metric 31'!$S$6:$S$141,0))="",     INDEX('Inputs_Metric 31'!$U$6:$U$141,MATCH($J1499,'Inputs_Metric 31'!$S$6:$S$141,0))="CDL_Rev"  ),     "No Mapped Crop",INDEX('Inputs_Metric 31'!$U$6:$U$141,MATCH($J1499,'Inputs_Metric 31'!$S$6:$S$141,0))))</f>
        <v>No Data</v>
      </c>
      <c r="O1499" s="102" t="e">
        <f>IF(N1499="No Mapped Crop","",'Inputs_Metric 31'!$H$43*INDEX('Inputs_Metric 31'!$D$6:$D$109,MATCH(CONCATENATE(N1499,H1499),'Inputs_Metric 31'!$E$6:$E$109,0)))</f>
        <v>#N/A</v>
      </c>
      <c r="P1499" s="175" t="e">
        <f>IF(M1499="No Mapped Crop","",INDEX('Inputs_Metric 31'!$M$7:$O$26,MATCH(M1499,'Inputs_Metric 31'!$G$7:$G$26,0),MATCH('Inputs_Metric 31'!$H$44,'Inputs_Metric 31'!$M$6:$O$6,0)))</f>
        <v>#N/A</v>
      </c>
      <c r="Q1499" s="184" t="e">
        <f t="shared" si="76"/>
        <v>#N/A</v>
      </c>
      <c r="R1499" s="184" t="e">
        <f t="shared" si="77"/>
        <v>#N/A</v>
      </c>
    </row>
    <row r="1500" spans="3:18" x14ac:dyDescent="0.25">
      <c r="C1500">
        <f t="shared" si="75"/>
        <v>10</v>
      </c>
      <c r="D1500">
        <f>COUNTIF($F$4:F1500,F1500)</f>
        <v>1315</v>
      </c>
      <c r="E1500" s="40">
        <f>'Agricultural Data'!C1500</f>
        <v>0</v>
      </c>
      <c r="F1500" s="40">
        <f>'Agricultural Data'!D1500</f>
        <v>0</v>
      </c>
      <c r="G1500" s="40">
        <f>'Agricultural Data'!E1500</f>
        <v>0</v>
      </c>
      <c r="H1500" s="38">
        <f>'Agricultural Data'!F1500</f>
        <v>0</v>
      </c>
      <c r="I1500" s="38">
        <f>'Agricultural Data'!G1500</f>
        <v>0</v>
      </c>
      <c r="J1500" s="38">
        <f>'Agricultural Data'!H1500</f>
        <v>0</v>
      </c>
      <c r="K1500" s="118">
        <f>'Agricultural Data'!I1500</f>
        <v>0</v>
      </c>
      <c r="L1500" s="121">
        <f>'Agricultural Data'!J1500</f>
        <v>0</v>
      </c>
      <c r="M1500" s="120" t="str">
        <f>IF(J1500=0,"No Data",
IF(     OR(   INDEX('Inputs_Metric 31'!$T$6:$T$141,  MATCH($J1500,'Inputs_Metric 31'!$S$6:$S$141,0))  =  "",     INDEX('Inputs_Metric 31'!$T$6:$T$141,MATCH($J1500,'Inputs_Metric 31'!$S$6:$S$141,0))="CDL_Rev"),                 "No Mapped Crop",                  INDEX('Inputs_Metric 31'!$T$6:$T$141,MATCH($J1500,'Inputs_Metric 31'!$S$6:$S$141,0)   )   )
       )</f>
        <v>No Data</v>
      </c>
      <c r="N1500" s="120" t="str">
        <f>IF(J1500=0,"No Data",
IF(   OR(     INDEX('Inputs_Metric 31'!$U$6:$U$141,MATCH($J1500,'Inputs_Metric 31'!$S$6:$S$141,0))="",     INDEX('Inputs_Metric 31'!$U$6:$U$141,MATCH($J1500,'Inputs_Metric 31'!$S$6:$S$141,0))="CDL_Rev"  ),     "No Mapped Crop",INDEX('Inputs_Metric 31'!$U$6:$U$141,MATCH($J1500,'Inputs_Metric 31'!$S$6:$S$141,0))))</f>
        <v>No Data</v>
      </c>
      <c r="O1500" s="102" t="e">
        <f>IF(N1500="No Mapped Crop","",'Inputs_Metric 31'!$H$43*INDEX('Inputs_Metric 31'!$D$6:$D$109,MATCH(CONCATENATE(N1500,H1500),'Inputs_Metric 31'!$E$6:$E$109,0)))</f>
        <v>#N/A</v>
      </c>
      <c r="P1500" s="175" t="e">
        <f>IF(M1500="No Mapped Crop","",INDEX('Inputs_Metric 31'!$M$7:$O$26,MATCH(M1500,'Inputs_Metric 31'!$G$7:$G$26,0),MATCH('Inputs_Metric 31'!$H$44,'Inputs_Metric 31'!$M$6:$O$6,0)))</f>
        <v>#N/A</v>
      </c>
      <c r="Q1500" s="184" t="e">
        <f t="shared" si="76"/>
        <v>#N/A</v>
      </c>
      <c r="R1500" s="184" t="e">
        <f t="shared" si="77"/>
        <v>#N/A</v>
      </c>
    </row>
    <row r="1501" spans="3:18" x14ac:dyDescent="0.25">
      <c r="C1501">
        <f t="shared" si="75"/>
        <v>10</v>
      </c>
      <c r="D1501">
        <f>COUNTIF($F$4:F1501,F1501)</f>
        <v>1316</v>
      </c>
      <c r="E1501" s="40">
        <f>'Agricultural Data'!C1501</f>
        <v>0</v>
      </c>
      <c r="F1501" s="40">
        <f>'Agricultural Data'!D1501</f>
        <v>0</v>
      </c>
      <c r="G1501" s="40">
        <f>'Agricultural Data'!E1501</f>
        <v>0</v>
      </c>
      <c r="H1501" s="38">
        <f>'Agricultural Data'!F1501</f>
        <v>0</v>
      </c>
      <c r="I1501" s="38">
        <f>'Agricultural Data'!G1501</f>
        <v>0</v>
      </c>
      <c r="J1501" s="38">
        <f>'Agricultural Data'!H1501</f>
        <v>0</v>
      </c>
      <c r="K1501" s="118">
        <f>'Agricultural Data'!I1501</f>
        <v>0</v>
      </c>
      <c r="L1501" s="121">
        <f>'Agricultural Data'!J1501</f>
        <v>0</v>
      </c>
      <c r="M1501" s="120" t="str">
        <f>IF(J1501=0,"No Data",
IF(     OR(   INDEX('Inputs_Metric 31'!$T$6:$T$141,  MATCH($J1501,'Inputs_Metric 31'!$S$6:$S$141,0))  =  "",     INDEX('Inputs_Metric 31'!$T$6:$T$141,MATCH($J1501,'Inputs_Metric 31'!$S$6:$S$141,0))="CDL_Rev"),                 "No Mapped Crop",                  INDEX('Inputs_Metric 31'!$T$6:$T$141,MATCH($J1501,'Inputs_Metric 31'!$S$6:$S$141,0)   )   )
       )</f>
        <v>No Data</v>
      </c>
      <c r="N1501" s="120" t="str">
        <f>IF(J1501=0,"No Data",
IF(   OR(     INDEX('Inputs_Metric 31'!$U$6:$U$141,MATCH($J1501,'Inputs_Metric 31'!$S$6:$S$141,0))="",     INDEX('Inputs_Metric 31'!$U$6:$U$141,MATCH($J1501,'Inputs_Metric 31'!$S$6:$S$141,0))="CDL_Rev"  ),     "No Mapped Crop",INDEX('Inputs_Metric 31'!$U$6:$U$141,MATCH($J1501,'Inputs_Metric 31'!$S$6:$S$141,0))))</f>
        <v>No Data</v>
      </c>
      <c r="O1501" s="102" t="e">
        <f>IF(N1501="No Mapped Crop","",'Inputs_Metric 31'!$H$43*INDEX('Inputs_Metric 31'!$D$6:$D$109,MATCH(CONCATENATE(N1501,H1501),'Inputs_Metric 31'!$E$6:$E$109,0)))</f>
        <v>#N/A</v>
      </c>
      <c r="P1501" s="175" t="e">
        <f>IF(M1501="No Mapped Crop","",INDEX('Inputs_Metric 31'!$M$7:$O$26,MATCH(M1501,'Inputs_Metric 31'!$G$7:$G$26,0),MATCH('Inputs_Metric 31'!$H$44,'Inputs_Metric 31'!$M$6:$O$6,0)))</f>
        <v>#N/A</v>
      </c>
      <c r="Q1501" s="184" t="e">
        <f t="shared" si="76"/>
        <v>#N/A</v>
      </c>
      <c r="R1501" s="184" t="e">
        <f t="shared" si="77"/>
        <v>#N/A</v>
      </c>
    </row>
    <row r="1502" spans="3:18" x14ac:dyDescent="0.25">
      <c r="C1502">
        <f t="shared" si="75"/>
        <v>10</v>
      </c>
      <c r="D1502">
        <f>COUNTIF($F$4:F1502,F1502)</f>
        <v>1317</v>
      </c>
      <c r="E1502" s="40">
        <f>'Agricultural Data'!C1502</f>
        <v>0</v>
      </c>
      <c r="F1502" s="40">
        <f>'Agricultural Data'!D1502</f>
        <v>0</v>
      </c>
      <c r="G1502" s="40">
        <f>'Agricultural Data'!E1502</f>
        <v>0</v>
      </c>
      <c r="H1502" s="38">
        <f>'Agricultural Data'!F1502</f>
        <v>0</v>
      </c>
      <c r="I1502" s="38">
        <f>'Agricultural Data'!G1502</f>
        <v>0</v>
      </c>
      <c r="J1502" s="38">
        <f>'Agricultural Data'!H1502</f>
        <v>0</v>
      </c>
      <c r="K1502" s="118">
        <f>'Agricultural Data'!I1502</f>
        <v>0</v>
      </c>
      <c r="L1502" s="121">
        <f>'Agricultural Data'!J1502</f>
        <v>0</v>
      </c>
      <c r="M1502" s="120" t="str">
        <f>IF(J1502=0,"No Data",
IF(     OR(   INDEX('Inputs_Metric 31'!$T$6:$T$141,  MATCH($J1502,'Inputs_Metric 31'!$S$6:$S$141,0))  =  "",     INDEX('Inputs_Metric 31'!$T$6:$T$141,MATCH($J1502,'Inputs_Metric 31'!$S$6:$S$141,0))="CDL_Rev"),                 "No Mapped Crop",                  INDEX('Inputs_Metric 31'!$T$6:$T$141,MATCH($J1502,'Inputs_Metric 31'!$S$6:$S$141,0)   )   )
       )</f>
        <v>No Data</v>
      </c>
      <c r="N1502" s="120" t="str">
        <f>IF(J1502=0,"No Data",
IF(   OR(     INDEX('Inputs_Metric 31'!$U$6:$U$141,MATCH($J1502,'Inputs_Metric 31'!$S$6:$S$141,0))="",     INDEX('Inputs_Metric 31'!$U$6:$U$141,MATCH($J1502,'Inputs_Metric 31'!$S$6:$S$141,0))="CDL_Rev"  ),     "No Mapped Crop",INDEX('Inputs_Metric 31'!$U$6:$U$141,MATCH($J1502,'Inputs_Metric 31'!$S$6:$S$141,0))))</f>
        <v>No Data</v>
      </c>
      <c r="O1502" s="102" t="e">
        <f>IF(N1502="No Mapped Crop","",'Inputs_Metric 31'!$H$43*INDEX('Inputs_Metric 31'!$D$6:$D$109,MATCH(CONCATENATE(N1502,H1502),'Inputs_Metric 31'!$E$6:$E$109,0)))</f>
        <v>#N/A</v>
      </c>
      <c r="P1502" s="175" t="e">
        <f>IF(M1502="No Mapped Crop","",INDEX('Inputs_Metric 31'!$M$7:$O$26,MATCH(M1502,'Inputs_Metric 31'!$G$7:$G$26,0),MATCH('Inputs_Metric 31'!$H$44,'Inputs_Metric 31'!$M$6:$O$6,0)))</f>
        <v>#N/A</v>
      </c>
      <c r="Q1502" s="184" t="e">
        <f t="shared" si="76"/>
        <v>#N/A</v>
      </c>
      <c r="R1502" s="184" t="e">
        <f t="shared" si="77"/>
        <v>#N/A</v>
      </c>
    </row>
    <row r="1503" spans="3:18" x14ac:dyDescent="0.25">
      <c r="C1503">
        <f t="shared" si="75"/>
        <v>10</v>
      </c>
      <c r="D1503">
        <f>COUNTIF($F$4:F1503,F1503)</f>
        <v>1318</v>
      </c>
      <c r="E1503" s="40">
        <f>'Agricultural Data'!C1503</f>
        <v>0</v>
      </c>
      <c r="F1503" s="40">
        <f>'Agricultural Data'!D1503</f>
        <v>0</v>
      </c>
      <c r="G1503" s="40">
        <f>'Agricultural Data'!E1503</f>
        <v>0</v>
      </c>
      <c r="H1503" s="38">
        <f>'Agricultural Data'!F1503</f>
        <v>0</v>
      </c>
      <c r="I1503" s="38">
        <f>'Agricultural Data'!G1503</f>
        <v>0</v>
      </c>
      <c r="J1503" s="38">
        <f>'Agricultural Data'!H1503</f>
        <v>0</v>
      </c>
      <c r="K1503" s="118">
        <f>'Agricultural Data'!I1503</f>
        <v>0</v>
      </c>
      <c r="L1503" s="121">
        <f>'Agricultural Data'!J1503</f>
        <v>0</v>
      </c>
      <c r="M1503" s="120" t="str">
        <f>IF(J1503=0,"No Data",
IF(     OR(   INDEX('Inputs_Metric 31'!$T$6:$T$141,  MATCH($J1503,'Inputs_Metric 31'!$S$6:$S$141,0))  =  "",     INDEX('Inputs_Metric 31'!$T$6:$T$141,MATCH($J1503,'Inputs_Metric 31'!$S$6:$S$141,0))="CDL_Rev"),                 "No Mapped Crop",                  INDEX('Inputs_Metric 31'!$T$6:$T$141,MATCH($J1503,'Inputs_Metric 31'!$S$6:$S$141,0)   )   )
       )</f>
        <v>No Data</v>
      </c>
      <c r="N1503" s="120" t="str">
        <f>IF(J1503=0,"No Data",
IF(   OR(     INDEX('Inputs_Metric 31'!$U$6:$U$141,MATCH($J1503,'Inputs_Metric 31'!$S$6:$S$141,0))="",     INDEX('Inputs_Metric 31'!$U$6:$U$141,MATCH($J1503,'Inputs_Metric 31'!$S$6:$S$141,0))="CDL_Rev"  ),     "No Mapped Crop",INDEX('Inputs_Metric 31'!$U$6:$U$141,MATCH($J1503,'Inputs_Metric 31'!$S$6:$S$141,0))))</f>
        <v>No Data</v>
      </c>
      <c r="O1503" s="102" t="e">
        <f>IF(N1503="No Mapped Crop","",'Inputs_Metric 31'!$H$43*INDEX('Inputs_Metric 31'!$D$6:$D$109,MATCH(CONCATENATE(N1503,H1503),'Inputs_Metric 31'!$E$6:$E$109,0)))</f>
        <v>#N/A</v>
      </c>
      <c r="P1503" s="175" t="e">
        <f>IF(M1503="No Mapped Crop","",INDEX('Inputs_Metric 31'!$M$7:$O$26,MATCH(M1503,'Inputs_Metric 31'!$G$7:$G$26,0),MATCH('Inputs_Metric 31'!$H$44,'Inputs_Metric 31'!$M$6:$O$6,0)))</f>
        <v>#N/A</v>
      </c>
      <c r="Q1503" s="184" t="e">
        <f t="shared" si="76"/>
        <v>#N/A</v>
      </c>
      <c r="R1503" s="184" t="e">
        <f t="shared" si="77"/>
        <v>#N/A</v>
      </c>
    </row>
    <row r="1504" spans="3:18" x14ac:dyDescent="0.25">
      <c r="C1504">
        <f t="shared" si="75"/>
        <v>10</v>
      </c>
      <c r="D1504">
        <f>COUNTIF($F$4:F1504,F1504)</f>
        <v>1319</v>
      </c>
      <c r="E1504" s="40">
        <f>'Agricultural Data'!C1504</f>
        <v>0</v>
      </c>
      <c r="F1504" s="40">
        <f>'Agricultural Data'!D1504</f>
        <v>0</v>
      </c>
      <c r="G1504" s="40">
        <f>'Agricultural Data'!E1504</f>
        <v>0</v>
      </c>
      <c r="H1504" s="38">
        <f>'Agricultural Data'!F1504</f>
        <v>0</v>
      </c>
      <c r="I1504" s="38">
        <f>'Agricultural Data'!G1504</f>
        <v>0</v>
      </c>
      <c r="J1504" s="38">
        <f>'Agricultural Data'!H1504</f>
        <v>0</v>
      </c>
      <c r="K1504" s="118">
        <f>'Agricultural Data'!I1504</f>
        <v>0</v>
      </c>
      <c r="L1504" s="121">
        <f>'Agricultural Data'!J1504</f>
        <v>0</v>
      </c>
      <c r="M1504" s="120" t="str">
        <f>IF(J1504=0,"No Data",
IF(     OR(   INDEX('Inputs_Metric 31'!$T$6:$T$141,  MATCH($J1504,'Inputs_Metric 31'!$S$6:$S$141,0))  =  "",     INDEX('Inputs_Metric 31'!$T$6:$T$141,MATCH($J1504,'Inputs_Metric 31'!$S$6:$S$141,0))="CDL_Rev"),                 "No Mapped Crop",                  INDEX('Inputs_Metric 31'!$T$6:$T$141,MATCH($J1504,'Inputs_Metric 31'!$S$6:$S$141,0)   )   )
       )</f>
        <v>No Data</v>
      </c>
      <c r="N1504" s="120" t="str">
        <f>IF(J1504=0,"No Data",
IF(   OR(     INDEX('Inputs_Metric 31'!$U$6:$U$141,MATCH($J1504,'Inputs_Metric 31'!$S$6:$S$141,0))="",     INDEX('Inputs_Metric 31'!$U$6:$U$141,MATCH($J1504,'Inputs_Metric 31'!$S$6:$S$141,0))="CDL_Rev"  ),     "No Mapped Crop",INDEX('Inputs_Metric 31'!$U$6:$U$141,MATCH($J1504,'Inputs_Metric 31'!$S$6:$S$141,0))))</f>
        <v>No Data</v>
      </c>
      <c r="O1504" s="102" t="e">
        <f>IF(N1504="No Mapped Crop","",'Inputs_Metric 31'!$H$43*INDEX('Inputs_Metric 31'!$D$6:$D$109,MATCH(CONCATENATE(N1504,H1504),'Inputs_Metric 31'!$E$6:$E$109,0)))</f>
        <v>#N/A</v>
      </c>
      <c r="P1504" s="175" t="e">
        <f>IF(M1504="No Mapped Crop","",INDEX('Inputs_Metric 31'!$M$7:$O$26,MATCH(M1504,'Inputs_Metric 31'!$G$7:$G$26,0),MATCH('Inputs_Metric 31'!$H$44,'Inputs_Metric 31'!$M$6:$O$6,0)))</f>
        <v>#N/A</v>
      </c>
      <c r="Q1504" s="184" t="e">
        <f t="shared" si="76"/>
        <v>#N/A</v>
      </c>
      <c r="R1504" s="184" t="e">
        <f t="shared" si="77"/>
        <v>#N/A</v>
      </c>
    </row>
    <row r="1505" spans="3:18" x14ac:dyDescent="0.25">
      <c r="C1505">
        <f t="shared" si="75"/>
        <v>10</v>
      </c>
      <c r="D1505">
        <f>COUNTIF($F$4:F1505,F1505)</f>
        <v>1320</v>
      </c>
      <c r="E1505" s="40">
        <f>'Agricultural Data'!C1505</f>
        <v>0</v>
      </c>
      <c r="F1505" s="40">
        <f>'Agricultural Data'!D1505</f>
        <v>0</v>
      </c>
      <c r="G1505" s="40">
        <f>'Agricultural Data'!E1505</f>
        <v>0</v>
      </c>
      <c r="H1505" s="38">
        <f>'Agricultural Data'!F1505</f>
        <v>0</v>
      </c>
      <c r="I1505" s="38">
        <f>'Agricultural Data'!G1505</f>
        <v>0</v>
      </c>
      <c r="J1505" s="38">
        <f>'Agricultural Data'!H1505</f>
        <v>0</v>
      </c>
      <c r="K1505" s="118">
        <f>'Agricultural Data'!I1505</f>
        <v>0</v>
      </c>
      <c r="L1505" s="121">
        <f>'Agricultural Data'!J1505</f>
        <v>0</v>
      </c>
      <c r="M1505" s="120" t="str">
        <f>IF(J1505=0,"No Data",
IF(     OR(   INDEX('Inputs_Metric 31'!$T$6:$T$141,  MATCH($J1505,'Inputs_Metric 31'!$S$6:$S$141,0))  =  "",     INDEX('Inputs_Metric 31'!$T$6:$T$141,MATCH($J1505,'Inputs_Metric 31'!$S$6:$S$141,0))="CDL_Rev"),                 "No Mapped Crop",                  INDEX('Inputs_Metric 31'!$T$6:$T$141,MATCH($J1505,'Inputs_Metric 31'!$S$6:$S$141,0)   )   )
       )</f>
        <v>No Data</v>
      </c>
      <c r="N1505" s="120" t="str">
        <f>IF(J1505=0,"No Data",
IF(   OR(     INDEX('Inputs_Metric 31'!$U$6:$U$141,MATCH($J1505,'Inputs_Metric 31'!$S$6:$S$141,0))="",     INDEX('Inputs_Metric 31'!$U$6:$U$141,MATCH($J1505,'Inputs_Metric 31'!$S$6:$S$141,0))="CDL_Rev"  ),     "No Mapped Crop",INDEX('Inputs_Metric 31'!$U$6:$U$141,MATCH($J1505,'Inputs_Metric 31'!$S$6:$S$141,0))))</f>
        <v>No Data</v>
      </c>
      <c r="O1505" s="102" t="e">
        <f>IF(N1505="No Mapped Crop","",'Inputs_Metric 31'!$H$43*INDEX('Inputs_Metric 31'!$D$6:$D$109,MATCH(CONCATENATE(N1505,H1505),'Inputs_Metric 31'!$E$6:$E$109,0)))</f>
        <v>#N/A</v>
      </c>
      <c r="P1505" s="175" t="e">
        <f>IF(M1505="No Mapped Crop","",INDEX('Inputs_Metric 31'!$M$7:$O$26,MATCH(M1505,'Inputs_Metric 31'!$G$7:$G$26,0),MATCH('Inputs_Metric 31'!$H$44,'Inputs_Metric 31'!$M$6:$O$6,0)))</f>
        <v>#N/A</v>
      </c>
      <c r="Q1505" s="184" t="e">
        <f t="shared" si="76"/>
        <v>#N/A</v>
      </c>
      <c r="R1505" s="184" t="e">
        <f t="shared" si="77"/>
        <v>#N/A</v>
      </c>
    </row>
    <row r="1506" spans="3:18" x14ac:dyDescent="0.25">
      <c r="C1506">
        <f t="shared" si="75"/>
        <v>10</v>
      </c>
      <c r="D1506">
        <f>COUNTIF($F$4:F1506,F1506)</f>
        <v>1321</v>
      </c>
      <c r="E1506" s="40">
        <f>'Agricultural Data'!C1506</f>
        <v>0</v>
      </c>
      <c r="F1506" s="40">
        <f>'Agricultural Data'!D1506</f>
        <v>0</v>
      </c>
      <c r="G1506" s="40">
        <f>'Agricultural Data'!E1506</f>
        <v>0</v>
      </c>
      <c r="H1506" s="38">
        <f>'Agricultural Data'!F1506</f>
        <v>0</v>
      </c>
      <c r="I1506" s="38">
        <f>'Agricultural Data'!G1506</f>
        <v>0</v>
      </c>
      <c r="J1506" s="38">
        <f>'Agricultural Data'!H1506</f>
        <v>0</v>
      </c>
      <c r="K1506" s="118">
        <f>'Agricultural Data'!I1506</f>
        <v>0</v>
      </c>
      <c r="L1506" s="121">
        <f>'Agricultural Data'!J1506</f>
        <v>0</v>
      </c>
      <c r="M1506" s="120" t="str">
        <f>IF(J1506=0,"No Data",
IF(     OR(   INDEX('Inputs_Metric 31'!$T$6:$T$141,  MATCH($J1506,'Inputs_Metric 31'!$S$6:$S$141,0))  =  "",     INDEX('Inputs_Metric 31'!$T$6:$T$141,MATCH($J1506,'Inputs_Metric 31'!$S$6:$S$141,0))="CDL_Rev"),                 "No Mapped Crop",                  INDEX('Inputs_Metric 31'!$T$6:$T$141,MATCH($J1506,'Inputs_Metric 31'!$S$6:$S$141,0)   )   )
       )</f>
        <v>No Data</v>
      </c>
      <c r="N1506" s="120" t="str">
        <f>IF(J1506=0,"No Data",
IF(   OR(     INDEX('Inputs_Metric 31'!$U$6:$U$141,MATCH($J1506,'Inputs_Metric 31'!$S$6:$S$141,0))="",     INDEX('Inputs_Metric 31'!$U$6:$U$141,MATCH($J1506,'Inputs_Metric 31'!$S$6:$S$141,0))="CDL_Rev"  ),     "No Mapped Crop",INDEX('Inputs_Metric 31'!$U$6:$U$141,MATCH($J1506,'Inputs_Metric 31'!$S$6:$S$141,0))))</f>
        <v>No Data</v>
      </c>
      <c r="O1506" s="102" t="e">
        <f>IF(N1506="No Mapped Crop","",'Inputs_Metric 31'!$H$43*INDEX('Inputs_Metric 31'!$D$6:$D$109,MATCH(CONCATENATE(N1506,H1506),'Inputs_Metric 31'!$E$6:$E$109,0)))</f>
        <v>#N/A</v>
      </c>
      <c r="P1506" s="175" t="e">
        <f>IF(M1506="No Mapped Crop","",INDEX('Inputs_Metric 31'!$M$7:$O$26,MATCH(M1506,'Inputs_Metric 31'!$G$7:$G$26,0),MATCH('Inputs_Metric 31'!$H$44,'Inputs_Metric 31'!$M$6:$O$6,0)))</f>
        <v>#N/A</v>
      </c>
      <c r="Q1506" s="184" t="e">
        <f t="shared" si="76"/>
        <v>#N/A</v>
      </c>
      <c r="R1506" s="184" t="e">
        <f t="shared" si="77"/>
        <v>#N/A</v>
      </c>
    </row>
    <row r="1507" spans="3:18" x14ac:dyDescent="0.25">
      <c r="C1507">
        <f t="shared" si="75"/>
        <v>10</v>
      </c>
      <c r="D1507">
        <f>COUNTIF($F$4:F1507,F1507)</f>
        <v>1322</v>
      </c>
      <c r="E1507" s="40">
        <f>'Agricultural Data'!C1507</f>
        <v>0</v>
      </c>
      <c r="F1507" s="40">
        <f>'Agricultural Data'!D1507</f>
        <v>0</v>
      </c>
      <c r="G1507" s="40">
        <f>'Agricultural Data'!E1507</f>
        <v>0</v>
      </c>
      <c r="H1507" s="38">
        <f>'Agricultural Data'!F1507</f>
        <v>0</v>
      </c>
      <c r="I1507" s="38">
        <f>'Agricultural Data'!G1507</f>
        <v>0</v>
      </c>
      <c r="J1507" s="38">
        <f>'Agricultural Data'!H1507</f>
        <v>0</v>
      </c>
      <c r="K1507" s="118">
        <f>'Agricultural Data'!I1507</f>
        <v>0</v>
      </c>
      <c r="L1507" s="121">
        <f>'Agricultural Data'!J1507</f>
        <v>0</v>
      </c>
      <c r="M1507" s="120" t="str">
        <f>IF(J1507=0,"No Data",
IF(     OR(   INDEX('Inputs_Metric 31'!$T$6:$T$141,  MATCH($J1507,'Inputs_Metric 31'!$S$6:$S$141,0))  =  "",     INDEX('Inputs_Metric 31'!$T$6:$T$141,MATCH($J1507,'Inputs_Metric 31'!$S$6:$S$141,0))="CDL_Rev"),                 "No Mapped Crop",                  INDEX('Inputs_Metric 31'!$T$6:$T$141,MATCH($J1507,'Inputs_Metric 31'!$S$6:$S$141,0)   )   )
       )</f>
        <v>No Data</v>
      </c>
      <c r="N1507" s="120" t="str">
        <f>IF(J1507=0,"No Data",
IF(   OR(     INDEX('Inputs_Metric 31'!$U$6:$U$141,MATCH($J1507,'Inputs_Metric 31'!$S$6:$S$141,0))="",     INDEX('Inputs_Metric 31'!$U$6:$U$141,MATCH($J1507,'Inputs_Metric 31'!$S$6:$S$141,0))="CDL_Rev"  ),     "No Mapped Crop",INDEX('Inputs_Metric 31'!$U$6:$U$141,MATCH($J1507,'Inputs_Metric 31'!$S$6:$S$141,0))))</f>
        <v>No Data</v>
      </c>
      <c r="O1507" s="102" t="e">
        <f>IF(N1507="No Mapped Crop","",'Inputs_Metric 31'!$H$43*INDEX('Inputs_Metric 31'!$D$6:$D$109,MATCH(CONCATENATE(N1507,H1507),'Inputs_Metric 31'!$E$6:$E$109,0)))</f>
        <v>#N/A</v>
      </c>
      <c r="P1507" s="175" t="e">
        <f>IF(M1507="No Mapped Crop","",INDEX('Inputs_Metric 31'!$M$7:$O$26,MATCH(M1507,'Inputs_Metric 31'!$G$7:$G$26,0),MATCH('Inputs_Metric 31'!$H$44,'Inputs_Metric 31'!$M$6:$O$6,0)))</f>
        <v>#N/A</v>
      </c>
      <c r="Q1507" s="184" t="e">
        <f t="shared" si="76"/>
        <v>#N/A</v>
      </c>
      <c r="R1507" s="184" t="e">
        <f t="shared" si="77"/>
        <v>#N/A</v>
      </c>
    </row>
    <row r="1508" spans="3:18" x14ac:dyDescent="0.25">
      <c r="C1508">
        <f t="shared" si="75"/>
        <v>10</v>
      </c>
      <c r="D1508">
        <f>COUNTIF($F$4:F1508,F1508)</f>
        <v>1323</v>
      </c>
      <c r="E1508" s="40">
        <f>'Agricultural Data'!C1508</f>
        <v>0</v>
      </c>
      <c r="F1508" s="40">
        <f>'Agricultural Data'!D1508</f>
        <v>0</v>
      </c>
      <c r="G1508" s="40">
        <f>'Agricultural Data'!E1508</f>
        <v>0</v>
      </c>
      <c r="H1508" s="38">
        <f>'Agricultural Data'!F1508</f>
        <v>0</v>
      </c>
      <c r="I1508" s="38">
        <f>'Agricultural Data'!G1508</f>
        <v>0</v>
      </c>
      <c r="J1508" s="38">
        <f>'Agricultural Data'!H1508</f>
        <v>0</v>
      </c>
      <c r="K1508" s="118">
        <f>'Agricultural Data'!I1508</f>
        <v>0</v>
      </c>
      <c r="L1508" s="121">
        <f>'Agricultural Data'!J1508</f>
        <v>0</v>
      </c>
      <c r="M1508" s="120" t="str">
        <f>IF(J1508=0,"No Data",
IF(     OR(   INDEX('Inputs_Metric 31'!$T$6:$T$141,  MATCH($J1508,'Inputs_Metric 31'!$S$6:$S$141,0))  =  "",     INDEX('Inputs_Metric 31'!$T$6:$T$141,MATCH($J1508,'Inputs_Metric 31'!$S$6:$S$141,0))="CDL_Rev"),                 "No Mapped Crop",                  INDEX('Inputs_Metric 31'!$T$6:$T$141,MATCH($J1508,'Inputs_Metric 31'!$S$6:$S$141,0)   )   )
       )</f>
        <v>No Data</v>
      </c>
      <c r="N1508" s="120" t="str">
        <f>IF(J1508=0,"No Data",
IF(   OR(     INDEX('Inputs_Metric 31'!$U$6:$U$141,MATCH($J1508,'Inputs_Metric 31'!$S$6:$S$141,0))="",     INDEX('Inputs_Metric 31'!$U$6:$U$141,MATCH($J1508,'Inputs_Metric 31'!$S$6:$S$141,0))="CDL_Rev"  ),     "No Mapped Crop",INDEX('Inputs_Metric 31'!$U$6:$U$141,MATCH($J1508,'Inputs_Metric 31'!$S$6:$S$141,0))))</f>
        <v>No Data</v>
      </c>
      <c r="O1508" s="102" t="e">
        <f>IF(N1508="No Mapped Crop","",'Inputs_Metric 31'!$H$43*INDEX('Inputs_Metric 31'!$D$6:$D$109,MATCH(CONCATENATE(N1508,H1508),'Inputs_Metric 31'!$E$6:$E$109,0)))</f>
        <v>#N/A</v>
      </c>
      <c r="P1508" s="175" t="e">
        <f>IF(M1508="No Mapped Crop","",INDEX('Inputs_Metric 31'!$M$7:$O$26,MATCH(M1508,'Inputs_Metric 31'!$G$7:$G$26,0),MATCH('Inputs_Metric 31'!$H$44,'Inputs_Metric 31'!$M$6:$O$6,0)))</f>
        <v>#N/A</v>
      </c>
      <c r="Q1508" s="184" t="e">
        <f t="shared" si="76"/>
        <v>#N/A</v>
      </c>
      <c r="R1508" s="184" t="e">
        <f t="shared" si="77"/>
        <v>#N/A</v>
      </c>
    </row>
    <row r="1509" spans="3:18" x14ac:dyDescent="0.25">
      <c r="C1509">
        <f t="shared" si="75"/>
        <v>10</v>
      </c>
      <c r="D1509">
        <f>COUNTIF($F$4:F1509,F1509)</f>
        <v>1324</v>
      </c>
      <c r="E1509" s="40">
        <f>'Agricultural Data'!C1509</f>
        <v>0</v>
      </c>
      <c r="F1509" s="40">
        <f>'Agricultural Data'!D1509</f>
        <v>0</v>
      </c>
      <c r="G1509" s="40">
        <f>'Agricultural Data'!E1509</f>
        <v>0</v>
      </c>
      <c r="H1509" s="38">
        <f>'Agricultural Data'!F1509</f>
        <v>0</v>
      </c>
      <c r="I1509" s="38">
        <f>'Agricultural Data'!G1509</f>
        <v>0</v>
      </c>
      <c r="J1509" s="38">
        <f>'Agricultural Data'!H1509</f>
        <v>0</v>
      </c>
      <c r="K1509" s="118">
        <f>'Agricultural Data'!I1509</f>
        <v>0</v>
      </c>
      <c r="L1509" s="121">
        <f>'Agricultural Data'!J1509</f>
        <v>0</v>
      </c>
      <c r="M1509" s="120" t="str">
        <f>IF(J1509=0,"No Data",
IF(     OR(   INDEX('Inputs_Metric 31'!$T$6:$T$141,  MATCH($J1509,'Inputs_Metric 31'!$S$6:$S$141,0))  =  "",     INDEX('Inputs_Metric 31'!$T$6:$T$141,MATCH($J1509,'Inputs_Metric 31'!$S$6:$S$141,0))="CDL_Rev"),                 "No Mapped Crop",                  INDEX('Inputs_Metric 31'!$T$6:$T$141,MATCH($J1509,'Inputs_Metric 31'!$S$6:$S$141,0)   )   )
       )</f>
        <v>No Data</v>
      </c>
      <c r="N1509" s="120" t="str">
        <f>IF(J1509=0,"No Data",
IF(   OR(     INDEX('Inputs_Metric 31'!$U$6:$U$141,MATCH($J1509,'Inputs_Metric 31'!$S$6:$S$141,0))="",     INDEX('Inputs_Metric 31'!$U$6:$U$141,MATCH($J1509,'Inputs_Metric 31'!$S$6:$S$141,0))="CDL_Rev"  ),     "No Mapped Crop",INDEX('Inputs_Metric 31'!$U$6:$U$141,MATCH($J1509,'Inputs_Metric 31'!$S$6:$S$141,0))))</f>
        <v>No Data</v>
      </c>
      <c r="O1509" s="102" t="e">
        <f>IF(N1509="No Mapped Crop","",'Inputs_Metric 31'!$H$43*INDEX('Inputs_Metric 31'!$D$6:$D$109,MATCH(CONCATENATE(N1509,H1509),'Inputs_Metric 31'!$E$6:$E$109,0)))</f>
        <v>#N/A</v>
      </c>
      <c r="P1509" s="175" t="e">
        <f>IF(M1509="No Mapped Crop","",INDEX('Inputs_Metric 31'!$M$7:$O$26,MATCH(M1509,'Inputs_Metric 31'!$G$7:$G$26,0),MATCH('Inputs_Metric 31'!$H$44,'Inputs_Metric 31'!$M$6:$O$6,0)))</f>
        <v>#N/A</v>
      </c>
      <c r="Q1509" s="184" t="e">
        <f t="shared" si="76"/>
        <v>#N/A</v>
      </c>
      <c r="R1509" s="184" t="e">
        <f t="shared" si="77"/>
        <v>#N/A</v>
      </c>
    </row>
    <row r="1510" spans="3:18" x14ac:dyDescent="0.25">
      <c r="C1510">
        <f t="shared" si="75"/>
        <v>10</v>
      </c>
      <c r="D1510">
        <f>COUNTIF($F$4:F1510,F1510)</f>
        <v>1325</v>
      </c>
      <c r="E1510" s="40">
        <f>'Agricultural Data'!C1510</f>
        <v>0</v>
      </c>
      <c r="F1510" s="40">
        <f>'Agricultural Data'!D1510</f>
        <v>0</v>
      </c>
      <c r="G1510" s="40">
        <f>'Agricultural Data'!E1510</f>
        <v>0</v>
      </c>
      <c r="H1510" s="38">
        <f>'Agricultural Data'!F1510</f>
        <v>0</v>
      </c>
      <c r="I1510" s="38">
        <f>'Agricultural Data'!G1510</f>
        <v>0</v>
      </c>
      <c r="J1510" s="38">
        <f>'Agricultural Data'!H1510</f>
        <v>0</v>
      </c>
      <c r="K1510" s="118">
        <f>'Agricultural Data'!I1510</f>
        <v>0</v>
      </c>
      <c r="L1510" s="121">
        <f>'Agricultural Data'!J1510</f>
        <v>0</v>
      </c>
      <c r="M1510" s="120" t="str">
        <f>IF(J1510=0,"No Data",
IF(     OR(   INDEX('Inputs_Metric 31'!$T$6:$T$141,  MATCH($J1510,'Inputs_Metric 31'!$S$6:$S$141,0))  =  "",     INDEX('Inputs_Metric 31'!$T$6:$T$141,MATCH($J1510,'Inputs_Metric 31'!$S$6:$S$141,0))="CDL_Rev"),                 "No Mapped Crop",                  INDEX('Inputs_Metric 31'!$T$6:$T$141,MATCH($J1510,'Inputs_Metric 31'!$S$6:$S$141,0)   )   )
       )</f>
        <v>No Data</v>
      </c>
      <c r="N1510" s="120" t="str">
        <f>IF(J1510=0,"No Data",
IF(   OR(     INDEX('Inputs_Metric 31'!$U$6:$U$141,MATCH($J1510,'Inputs_Metric 31'!$S$6:$S$141,0))="",     INDEX('Inputs_Metric 31'!$U$6:$U$141,MATCH($J1510,'Inputs_Metric 31'!$S$6:$S$141,0))="CDL_Rev"  ),     "No Mapped Crop",INDEX('Inputs_Metric 31'!$U$6:$U$141,MATCH($J1510,'Inputs_Metric 31'!$S$6:$S$141,0))))</f>
        <v>No Data</v>
      </c>
      <c r="O1510" s="102" t="e">
        <f>IF(N1510="No Mapped Crop","",'Inputs_Metric 31'!$H$43*INDEX('Inputs_Metric 31'!$D$6:$D$109,MATCH(CONCATENATE(N1510,H1510),'Inputs_Metric 31'!$E$6:$E$109,0)))</f>
        <v>#N/A</v>
      </c>
      <c r="P1510" s="175" t="e">
        <f>IF(M1510="No Mapped Crop","",INDEX('Inputs_Metric 31'!$M$7:$O$26,MATCH(M1510,'Inputs_Metric 31'!$G$7:$G$26,0),MATCH('Inputs_Metric 31'!$H$44,'Inputs_Metric 31'!$M$6:$O$6,0)))</f>
        <v>#N/A</v>
      </c>
      <c r="Q1510" s="184" t="e">
        <f t="shared" si="76"/>
        <v>#N/A</v>
      </c>
      <c r="R1510" s="184" t="e">
        <f t="shared" si="77"/>
        <v>#N/A</v>
      </c>
    </row>
    <row r="1511" spans="3:18" x14ac:dyDescent="0.25">
      <c r="C1511">
        <f t="shared" si="75"/>
        <v>10</v>
      </c>
      <c r="D1511">
        <f>COUNTIF($F$4:F1511,F1511)</f>
        <v>1326</v>
      </c>
      <c r="E1511" s="40">
        <f>'Agricultural Data'!C1511</f>
        <v>0</v>
      </c>
      <c r="F1511" s="40">
        <f>'Agricultural Data'!D1511</f>
        <v>0</v>
      </c>
      <c r="G1511" s="40">
        <f>'Agricultural Data'!E1511</f>
        <v>0</v>
      </c>
      <c r="H1511" s="38">
        <f>'Agricultural Data'!F1511</f>
        <v>0</v>
      </c>
      <c r="I1511" s="38">
        <f>'Agricultural Data'!G1511</f>
        <v>0</v>
      </c>
      <c r="J1511" s="38">
        <f>'Agricultural Data'!H1511</f>
        <v>0</v>
      </c>
      <c r="K1511" s="118">
        <f>'Agricultural Data'!I1511</f>
        <v>0</v>
      </c>
      <c r="L1511" s="121">
        <f>'Agricultural Data'!J1511</f>
        <v>0</v>
      </c>
      <c r="M1511" s="120" t="str">
        <f>IF(J1511=0,"No Data",
IF(     OR(   INDEX('Inputs_Metric 31'!$T$6:$T$141,  MATCH($J1511,'Inputs_Metric 31'!$S$6:$S$141,0))  =  "",     INDEX('Inputs_Metric 31'!$T$6:$T$141,MATCH($J1511,'Inputs_Metric 31'!$S$6:$S$141,0))="CDL_Rev"),                 "No Mapped Crop",                  INDEX('Inputs_Metric 31'!$T$6:$T$141,MATCH($J1511,'Inputs_Metric 31'!$S$6:$S$141,0)   )   )
       )</f>
        <v>No Data</v>
      </c>
      <c r="N1511" s="120" t="str">
        <f>IF(J1511=0,"No Data",
IF(   OR(     INDEX('Inputs_Metric 31'!$U$6:$U$141,MATCH($J1511,'Inputs_Metric 31'!$S$6:$S$141,0))="",     INDEX('Inputs_Metric 31'!$U$6:$U$141,MATCH($J1511,'Inputs_Metric 31'!$S$6:$S$141,0))="CDL_Rev"  ),     "No Mapped Crop",INDEX('Inputs_Metric 31'!$U$6:$U$141,MATCH($J1511,'Inputs_Metric 31'!$S$6:$S$141,0))))</f>
        <v>No Data</v>
      </c>
      <c r="O1511" s="102" t="e">
        <f>IF(N1511="No Mapped Crop","",'Inputs_Metric 31'!$H$43*INDEX('Inputs_Metric 31'!$D$6:$D$109,MATCH(CONCATENATE(N1511,H1511),'Inputs_Metric 31'!$E$6:$E$109,0)))</f>
        <v>#N/A</v>
      </c>
      <c r="P1511" s="175" t="e">
        <f>IF(M1511="No Mapped Crop","",INDEX('Inputs_Metric 31'!$M$7:$O$26,MATCH(M1511,'Inputs_Metric 31'!$G$7:$G$26,0),MATCH('Inputs_Metric 31'!$H$44,'Inputs_Metric 31'!$M$6:$O$6,0)))</f>
        <v>#N/A</v>
      </c>
      <c r="Q1511" s="184" t="e">
        <f t="shared" si="76"/>
        <v>#N/A</v>
      </c>
      <c r="R1511" s="184" t="e">
        <f t="shared" si="77"/>
        <v>#N/A</v>
      </c>
    </row>
    <row r="1512" spans="3:18" x14ac:dyDescent="0.25">
      <c r="C1512">
        <f t="shared" si="75"/>
        <v>10</v>
      </c>
      <c r="D1512">
        <f>COUNTIF($F$4:F1512,F1512)</f>
        <v>1327</v>
      </c>
      <c r="E1512" s="40">
        <f>'Agricultural Data'!C1512</f>
        <v>0</v>
      </c>
      <c r="F1512" s="40">
        <f>'Agricultural Data'!D1512</f>
        <v>0</v>
      </c>
      <c r="G1512" s="40">
        <f>'Agricultural Data'!E1512</f>
        <v>0</v>
      </c>
      <c r="H1512" s="38">
        <f>'Agricultural Data'!F1512</f>
        <v>0</v>
      </c>
      <c r="I1512" s="38">
        <f>'Agricultural Data'!G1512</f>
        <v>0</v>
      </c>
      <c r="J1512" s="38">
        <f>'Agricultural Data'!H1512</f>
        <v>0</v>
      </c>
      <c r="K1512" s="118">
        <f>'Agricultural Data'!I1512</f>
        <v>0</v>
      </c>
      <c r="L1512" s="121">
        <f>'Agricultural Data'!J1512</f>
        <v>0</v>
      </c>
      <c r="M1512" s="120" t="str">
        <f>IF(J1512=0,"No Data",
IF(     OR(   INDEX('Inputs_Metric 31'!$T$6:$T$141,  MATCH($J1512,'Inputs_Metric 31'!$S$6:$S$141,0))  =  "",     INDEX('Inputs_Metric 31'!$T$6:$T$141,MATCH($J1512,'Inputs_Metric 31'!$S$6:$S$141,0))="CDL_Rev"),                 "No Mapped Crop",                  INDEX('Inputs_Metric 31'!$T$6:$T$141,MATCH($J1512,'Inputs_Metric 31'!$S$6:$S$141,0)   )   )
       )</f>
        <v>No Data</v>
      </c>
      <c r="N1512" s="120" t="str">
        <f>IF(J1512=0,"No Data",
IF(   OR(     INDEX('Inputs_Metric 31'!$U$6:$U$141,MATCH($J1512,'Inputs_Metric 31'!$S$6:$S$141,0))="",     INDEX('Inputs_Metric 31'!$U$6:$U$141,MATCH($J1512,'Inputs_Metric 31'!$S$6:$S$141,0))="CDL_Rev"  ),     "No Mapped Crop",INDEX('Inputs_Metric 31'!$U$6:$U$141,MATCH($J1512,'Inputs_Metric 31'!$S$6:$S$141,0))))</f>
        <v>No Data</v>
      </c>
      <c r="O1512" s="102" t="e">
        <f>IF(N1512="No Mapped Crop","",'Inputs_Metric 31'!$H$43*INDEX('Inputs_Metric 31'!$D$6:$D$109,MATCH(CONCATENATE(N1512,H1512),'Inputs_Metric 31'!$E$6:$E$109,0)))</f>
        <v>#N/A</v>
      </c>
      <c r="P1512" s="175" t="e">
        <f>IF(M1512="No Mapped Crop","",INDEX('Inputs_Metric 31'!$M$7:$O$26,MATCH(M1512,'Inputs_Metric 31'!$G$7:$G$26,0),MATCH('Inputs_Metric 31'!$H$44,'Inputs_Metric 31'!$M$6:$O$6,0)))</f>
        <v>#N/A</v>
      </c>
      <c r="Q1512" s="184" t="e">
        <f t="shared" si="76"/>
        <v>#N/A</v>
      </c>
      <c r="R1512" s="184" t="e">
        <f t="shared" si="77"/>
        <v>#N/A</v>
      </c>
    </row>
    <row r="1513" spans="3:18" x14ac:dyDescent="0.25">
      <c r="C1513">
        <f t="shared" si="75"/>
        <v>10</v>
      </c>
      <c r="D1513">
        <f>COUNTIF($F$4:F1513,F1513)</f>
        <v>1328</v>
      </c>
      <c r="E1513" s="40">
        <f>'Agricultural Data'!C1513</f>
        <v>0</v>
      </c>
      <c r="F1513" s="40">
        <f>'Agricultural Data'!D1513</f>
        <v>0</v>
      </c>
      <c r="G1513" s="40">
        <f>'Agricultural Data'!E1513</f>
        <v>0</v>
      </c>
      <c r="H1513" s="38">
        <f>'Agricultural Data'!F1513</f>
        <v>0</v>
      </c>
      <c r="I1513" s="38">
        <f>'Agricultural Data'!G1513</f>
        <v>0</v>
      </c>
      <c r="J1513" s="38">
        <f>'Agricultural Data'!H1513</f>
        <v>0</v>
      </c>
      <c r="K1513" s="118">
        <f>'Agricultural Data'!I1513</f>
        <v>0</v>
      </c>
      <c r="L1513" s="121">
        <f>'Agricultural Data'!J1513</f>
        <v>0</v>
      </c>
      <c r="M1513" s="120" t="str">
        <f>IF(J1513=0,"No Data",
IF(     OR(   INDEX('Inputs_Metric 31'!$T$6:$T$141,  MATCH($J1513,'Inputs_Metric 31'!$S$6:$S$141,0))  =  "",     INDEX('Inputs_Metric 31'!$T$6:$T$141,MATCH($J1513,'Inputs_Metric 31'!$S$6:$S$141,0))="CDL_Rev"),                 "No Mapped Crop",                  INDEX('Inputs_Metric 31'!$T$6:$T$141,MATCH($J1513,'Inputs_Metric 31'!$S$6:$S$141,0)   )   )
       )</f>
        <v>No Data</v>
      </c>
      <c r="N1513" s="120" t="str">
        <f>IF(J1513=0,"No Data",
IF(   OR(     INDEX('Inputs_Metric 31'!$U$6:$U$141,MATCH($J1513,'Inputs_Metric 31'!$S$6:$S$141,0))="",     INDEX('Inputs_Metric 31'!$U$6:$U$141,MATCH($J1513,'Inputs_Metric 31'!$S$6:$S$141,0))="CDL_Rev"  ),     "No Mapped Crop",INDEX('Inputs_Metric 31'!$U$6:$U$141,MATCH($J1513,'Inputs_Metric 31'!$S$6:$S$141,0))))</f>
        <v>No Data</v>
      </c>
      <c r="O1513" s="102" t="e">
        <f>IF(N1513="No Mapped Crop","",'Inputs_Metric 31'!$H$43*INDEX('Inputs_Metric 31'!$D$6:$D$109,MATCH(CONCATENATE(N1513,H1513),'Inputs_Metric 31'!$E$6:$E$109,0)))</f>
        <v>#N/A</v>
      </c>
      <c r="P1513" s="175" t="e">
        <f>IF(M1513="No Mapped Crop","",INDEX('Inputs_Metric 31'!$M$7:$O$26,MATCH(M1513,'Inputs_Metric 31'!$G$7:$G$26,0),MATCH('Inputs_Metric 31'!$H$44,'Inputs_Metric 31'!$M$6:$O$6,0)))</f>
        <v>#N/A</v>
      </c>
      <c r="Q1513" s="184" t="e">
        <f t="shared" si="76"/>
        <v>#N/A</v>
      </c>
      <c r="R1513" s="184" t="e">
        <f t="shared" si="77"/>
        <v>#N/A</v>
      </c>
    </row>
    <row r="1514" spans="3:18" x14ac:dyDescent="0.25">
      <c r="C1514">
        <f t="shared" si="75"/>
        <v>10</v>
      </c>
      <c r="D1514">
        <f>COUNTIF($F$4:F1514,F1514)</f>
        <v>1329</v>
      </c>
      <c r="E1514" s="40">
        <f>'Agricultural Data'!C1514</f>
        <v>0</v>
      </c>
      <c r="F1514" s="40">
        <f>'Agricultural Data'!D1514</f>
        <v>0</v>
      </c>
      <c r="G1514" s="40">
        <f>'Agricultural Data'!E1514</f>
        <v>0</v>
      </c>
      <c r="H1514" s="38">
        <f>'Agricultural Data'!F1514</f>
        <v>0</v>
      </c>
      <c r="I1514" s="38">
        <f>'Agricultural Data'!G1514</f>
        <v>0</v>
      </c>
      <c r="J1514" s="38">
        <f>'Agricultural Data'!H1514</f>
        <v>0</v>
      </c>
      <c r="K1514" s="118">
        <f>'Agricultural Data'!I1514</f>
        <v>0</v>
      </c>
      <c r="L1514" s="121">
        <f>'Agricultural Data'!J1514</f>
        <v>0</v>
      </c>
      <c r="M1514" s="120" t="str">
        <f>IF(J1514=0,"No Data",
IF(     OR(   INDEX('Inputs_Metric 31'!$T$6:$T$141,  MATCH($J1514,'Inputs_Metric 31'!$S$6:$S$141,0))  =  "",     INDEX('Inputs_Metric 31'!$T$6:$T$141,MATCH($J1514,'Inputs_Metric 31'!$S$6:$S$141,0))="CDL_Rev"),                 "No Mapped Crop",                  INDEX('Inputs_Metric 31'!$T$6:$T$141,MATCH($J1514,'Inputs_Metric 31'!$S$6:$S$141,0)   )   )
       )</f>
        <v>No Data</v>
      </c>
      <c r="N1514" s="120" t="str">
        <f>IF(J1514=0,"No Data",
IF(   OR(     INDEX('Inputs_Metric 31'!$U$6:$U$141,MATCH($J1514,'Inputs_Metric 31'!$S$6:$S$141,0))="",     INDEX('Inputs_Metric 31'!$U$6:$U$141,MATCH($J1514,'Inputs_Metric 31'!$S$6:$S$141,0))="CDL_Rev"  ),     "No Mapped Crop",INDEX('Inputs_Metric 31'!$U$6:$U$141,MATCH($J1514,'Inputs_Metric 31'!$S$6:$S$141,0))))</f>
        <v>No Data</v>
      </c>
      <c r="O1514" s="102" t="e">
        <f>IF(N1514="No Mapped Crop","",'Inputs_Metric 31'!$H$43*INDEX('Inputs_Metric 31'!$D$6:$D$109,MATCH(CONCATENATE(N1514,H1514),'Inputs_Metric 31'!$E$6:$E$109,0)))</f>
        <v>#N/A</v>
      </c>
      <c r="P1514" s="175" t="e">
        <f>IF(M1514="No Mapped Crop","",INDEX('Inputs_Metric 31'!$M$7:$O$26,MATCH(M1514,'Inputs_Metric 31'!$G$7:$G$26,0),MATCH('Inputs_Metric 31'!$H$44,'Inputs_Metric 31'!$M$6:$O$6,0)))</f>
        <v>#N/A</v>
      </c>
      <c r="Q1514" s="184" t="e">
        <f t="shared" si="76"/>
        <v>#N/A</v>
      </c>
      <c r="R1514" s="184" t="e">
        <f t="shared" si="77"/>
        <v>#N/A</v>
      </c>
    </row>
    <row r="1515" spans="3:18" x14ac:dyDescent="0.25">
      <c r="C1515">
        <f t="shared" si="75"/>
        <v>10</v>
      </c>
      <c r="D1515">
        <f>COUNTIF($F$4:F1515,F1515)</f>
        <v>1330</v>
      </c>
      <c r="E1515" s="40">
        <f>'Agricultural Data'!C1515</f>
        <v>0</v>
      </c>
      <c r="F1515" s="40">
        <f>'Agricultural Data'!D1515</f>
        <v>0</v>
      </c>
      <c r="G1515" s="40">
        <f>'Agricultural Data'!E1515</f>
        <v>0</v>
      </c>
      <c r="H1515" s="38">
        <f>'Agricultural Data'!F1515</f>
        <v>0</v>
      </c>
      <c r="I1515" s="38">
        <f>'Agricultural Data'!G1515</f>
        <v>0</v>
      </c>
      <c r="J1515" s="38">
        <f>'Agricultural Data'!H1515</f>
        <v>0</v>
      </c>
      <c r="K1515" s="118">
        <f>'Agricultural Data'!I1515</f>
        <v>0</v>
      </c>
      <c r="L1515" s="121">
        <f>'Agricultural Data'!J1515</f>
        <v>0</v>
      </c>
      <c r="M1515" s="120" t="str">
        <f>IF(J1515=0,"No Data",
IF(     OR(   INDEX('Inputs_Metric 31'!$T$6:$T$141,  MATCH($J1515,'Inputs_Metric 31'!$S$6:$S$141,0))  =  "",     INDEX('Inputs_Metric 31'!$T$6:$T$141,MATCH($J1515,'Inputs_Metric 31'!$S$6:$S$141,0))="CDL_Rev"),                 "No Mapped Crop",                  INDEX('Inputs_Metric 31'!$T$6:$T$141,MATCH($J1515,'Inputs_Metric 31'!$S$6:$S$141,0)   )   )
       )</f>
        <v>No Data</v>
      </c>
      <c r="N1515" s="120" t="str">
        <f>IF(J1515=0,"No Data",
IF(   OR(     INDEX('Inputs_Metric 31'!$U$6:$U$141,MATCH($J1515,'Inputs_Metric 31'!$S$6:$S$141,0))="",     INDEX('Inputs_Metric 31'!$U$6:$U$141,MATCH($J1515,'Inputs_Metric 31'!$S$6:$S$141,0))="CDL_Rev"  ),     "No Mapped Crop",INDEX('Inputs_Metric 31'!$U$6:$U$141,MATCH($J1515,'Inputs_Metric 31'!$S$6:$S$141,0))))</f>
        <v>No Data</v>
      </c>
      <c r="O1515" s="102" t="e">
        <f>IF(N1515="No Mapped Crop","",'Inputs_Metric 31'!$H$43*INDEX('Inputs_Metric 31'!$D$6:$D$109,MATCH(CONCATENATE(N1515,H1515),'Inputs_Metric 31'!$E$6:$E$109,0)))</f>
        <v>#N/A</v>
      </c>
      <c r="P1515" s="175" t="e">
        <f>IF(M1515="No Mapped Crop","",INDEX('Inputs_Metric 31'!$M$7:$O$26,MATCH(M1515,'Inputs_Metric 31'!$G$7:$G$26,0),MATCH('Inputs_Metric 31'!$H$44,'Inputs_Metric 31'!$M$6:$O$6,0)))</f>
        <v>#N/A</v>
      </c>
      <c r="Q1515" s="184" t="e">
        <f t="shared" si="76"/>
        <v>#N/A</v>
      </c>
      <c r="R1515" s="184" t="e">
        <f t="shared" si="77"/>
        <v>#N/A</v>
      </c>
    </row>
    <row r="1516" spans="3:18" x14ac:dyDescent="0.25">
      <c r="C1516">
        <f t="shared" si="75"/>
        <v>10</v>
      </c>
      <c r="D1516">
        <f>COUNTIF($F$4:F1516,F1516)</f>
        <v>1331</v>
      </c>
      <c r="E1516" s="40">
        <f>'Agricultural Data'!C1516</f>
        <v>0</v>
      </c>
      <c r="F1516" s="40">
        <f>'Agricultural Data'!D1516</f>
        <v>0</v>
      </c>
      <c r="G1516" s="40">
        <f>'Agricultural Data'!E1516</f>
        <v>0</v>
      </c>
      <c r="H1516" s="38">
        <f>'Agricultural Data'!F1516</f>
        <v>0</v>
      </c>
      <c r="I1516" s="38">
        <f>'Agricultural Data'!G1516</f>
        <v>0</v>
      </c>
      <c r="J1516" s="38">
        <f>'Agricultural Data'!H1516</f>
        <v>0</v>
      </c>
      <c r="K1516" s="118">
        <f>'Agricultural Data'!I1516</f>
        <v>0</v>
      </c>
      <c r="L1516" s="121">
        <f>'Agricultural Data'!J1516</f>
        <v>0</v>
      </c>
      <c r="M1516" s="120" t="str">
        <f>IF(J1516=0,"No Data",
IF(     OR(   INDEX('Inputs_Metric 31'!$T$6:$T$141,  MATCH($J1516,'Inputs_Metric 31'!$S$6:$S$141,0))  =  "",     INDEX('Inputs_Metric 31'!$T$6:$T$141,MATCH($J1516,'Inputs_Metric 31'!$S$6:$S$141,0))="CDL_Rev"),                 "No Mapped Crop",                  INDEX('Inputs_Metric 31'!$T$6:$T$141,MATCH($J1516,'Inputs_Metric 31'!$S$6:$S$141,0)   )   )
       )</f>
        <v>No Data</v>
      </c>
      <c r="N1516" s="120" t="str">
        <f>IF(J1516=0,"No Data",
IF(   OR(     INDEX('Inputs_Metric 31'!$U$6:$U$141,MATCH($J1516,'Inputs_Metric 31'!$S$6:$S$141,0))="",     INDEX('Inputs_Metric 31'!$U$6:$U$141,MATCH($J1516,'Inputs_Metric 31'!$S$6:$S$141,0))="CDL_Rev"  ),     "No Mapped Crop",INDEX('Inputs_Metric 31'!$U$6:$U$141,MATCH($J1516,'Inputs_Metric 31'!$S$6:$S$141,0))))</f>
        <v>No Data</v>
      </c>
      <c r="O1516" s="102" t="e">
        <f>IF(N1516="No Mapped Crop","",'Inputs_Metric 31'!$H$43*INDEX('Inputs_Metric 31'!$D$6:$D$109,MATCH(CONCATENATE(N1516,H1516),'Inputs_Metric 31'!$E$6:$E$109,0)))</f>
        <v>#N/A</v>
      </c>
      <c r="P1516" s="175" t="e">
        <f>IF(M1516="No Mapped Crop","",INDEX('Inputs_Metric 31'!$M$7:$O$26,MATCH(M1516,'Inputs_Metric 31'!$G$7:$G$26,0),MATCH('Inputs_Metric 31'!$H$44,'Inputs_Metric 31'!$M$6:$O$6,0)))</f>
        <v>#N/A</v>
      </c>
      <c r="Q1516" s="184" t="e">
        <f t="shared" si="76"/>
        <v>#N/A</v>
      </c>
      <c r="R1516" s="184" t="e">
        <f t="shared" si="77"/>
        <v>#N/A</v>
      </c>
    </row>
    <row r="1517" spans="3:18" x14ac:dyDescent="0.25">
      <c r="C1517">
        <f t="shared" si="75"/>
        <v>10</v>
      </c>
      <c r="D1517">
        <f>COUNTIF($F$4:F1517,F1517)</f>
        <v>1332</v>
      </c>
      <c r="E1517" s="40">
        <f>'Agricultural Data'!C1517</f>
        <v>0</v>
      </c>
      <c r="F1517" s="40">
        <f>'Agricultural Data'!D1517</f>
        <v>0</v>
      </c>
      <c r="G1517" s="40">
        <f>'Agricultural Data'!E1517</f>
        <v>0</v>
      </c>
      <c r="H1517" s="38">
        <f>'Agricultural Data'!F1517</f>
        <v>0</v>
      </c>
      <c r="I1517" s="38">
        <f>'Agricultural Data'!G1517</f>
        <v>0</v>
      </c>
      <c r="J1517" s="38">
        <f>'Agricultural Data'!H1517</f>
        <v>0</v>
      </c>
      <c r="K1517" s="118">
        <f>'Agricultural Data'!I1517</f>
        <v>0</v>
      </c>
      <c r="L1517" s="121">
        <f>'Agricultural Data'!J1517</f>
        <v>0</v>
      </c>
      <c r="M1517" s="120" t="str">
        <f>IF(J1517=0,"No Data",
IF(     OR(   INDEX('Inputs_Metric 31'!$T$6:$T$141,  MATCH($J1517,'Inputs_Metric 31'!$S$6:$S$141,0))  =  "",     INDEX('Inputs_Metric 31'!$T$6:$T$141,MATCH($J1517,'Inputs_Metric 31'!$S$6:$S$141,0))="CDL_Rev"),                 "No Mapped Crop",                  INDEX('Inputs_Metric 31'!$T$6:$T$141,MATCH($J1517,'Inputs_Metric 31'!$S$6:$S$141,0)   )   )
       )</f>
        <v>No Data</v>
      </c>
      <c r="N1517" s="120" t="str">
        <f>IF(J1517=0,"No Data",
IF(   OR(     INDEX('Inputs_Metric 31'!$U$6:$U$141,MATCH($J1517,'Inputs_Metric 31'!$S$6:$S$141,0))="",     INDEX('Inputs_Metric 31'!$U$6:$U$141,MATCH($J1517,'Inputs_Metric 31'!$S$6:$S$141,0))="CDL_Rev"  ),     "No Mapped Crop",INDEX('Inputs_Metric 31'!$U$6:$U$141,MATCH($J1517,'Inputs_Metric 31'!$S$6:$S$141,0))))</f>
        <v>No Data</v>
      </c>
      <c r="O1517" s="102" t="e">
        <f>IF(N1517="No Mapped Crop","",'Inputs_Metric 31'!$H$43*INDEX('Inputs_Metric 31'!$D$6:$D$109,MATCH(CONCATENATE(N1517,H1517),'Inputs_Metric 31'!$E$6:$E$109,0)))</f>
        <v>#N/A</v>
      </c>
      <c r="P1517" s="175" t="e">
        <f>IF(M1517="No Mapped Crop","",INDEX('Inputs_Metric 31'!$M$7:$O$26,MATCH(M1517,'Inputs_Metric 31'!$G$7:$G$26,0),MATCH('Inputs_Metric 31'!$H$44,'Inputs_Metric 31'!$M$6:$O$6,0)))</f>
        <v>#N/A</v>
      </c>
      <c r="Q1517" s="184" t="e">
        <f t="shared" si="76"/>
        <v>#N/A</v>
      </c>
      <c r="R1517" s="184" t="e">
        <f t="shared" si="77"/>
        <v>#N/A</v>
      </c>
    </row>
    <row r="1518" spans="3:18" x14ac:dyDescent="0.25">
      <c r="C1518">
        <f t="shared" si="75"/>
        <v>10</v>
      </c>
      <c r="D1518">
        <f>COUNTIF($F$4:F1518,F1518)</f>
        <v>1333</v>
      </c>
      <c r="E1518" s="40">
        <f>'Agricultural Data'!C1518</f>
        <v>0</v>
      </c>
      <c r="F1518" s="40">
        <f>'Agricultural Data'!D1518</f>
        <v>0</v>
      </c>
      <c r="G1518" s="40">
        <f>'Agricultural Data'!E1518</f>
        <v>0</v>
      </c>
      <c r="H1518" s="38">
        <f>'Agricultural Data'!F1518</f>
        <v>0</v>
      </c>
      <c r="I1518" s="38">
        <f>'Agricultural Data'!G1518</f>
        <v>0</v>
      </c>
      <c r="J1518" s="38">
        <f>'Agricultural Data'!H1518</f>
        <v>0</v>
      </c>
      <c r="K1518" s="118">
        <f>'Agricultural Data'!I1518</f>
        <v>0</v>
      </c>
      <c r="L1518" s="121">
        <f>'Agricultural Data'!J1518</f>
        <v>0</v>
      </c>
      <c r="M1518" s="120" t="str">
        <f>IF(J1518=0,"No Data",
IF(     OR(   INDEX('Inputs_Metric 31'!$T$6:$T$141,  MATCH($J1518,'Inputs_Metric 31'!$S$6:$S$141,0))  =  "",     INDEX('Inputs_Metric 31'!$T$6:$T$141,MATCH($J1518,'Inputs_Metric 31'!$S$6:$S$141,0))="CDL_Rev"),                 "No Mapped Crop",                  INDEX('Inputs_Metric 31'!$T$6:$T$141,MATCH($J1518,'Inputs_Metric 31'!$S$6:$S$141,0)   )   )
       )</f>
        <v>No Data</v>
      </c>
      <c r="N1518" s="120" t="str">
        <f>IF(J1518=0,"No Data",
IF(   OR(     INDEX('Inputs_Metric 31'!$U$6:$U$141,MATCH($J1518,'Inputs_Metric 31'!$S$6:$S$141,0))="",     INDEX('Inputs_Metric 31'!$U$6:$U$141,MATCH($J1518,'Inputs_Metric 31'!$S$6:$S$141,0))="CDL_Rev"  ),     "No Mapped Crop",INDEX('Inputs_Metric 31'!$U$6:$U$141,MATCH($J1518,'Inputs_Metric 31'!$S$6:$S$141,0))))</f>
        <v>No Data</v>
      </c>
      <c r="O1518" s="102" t="e">
        <f>IF(N1518="No Mapped Crop","",'Inputs_Metric 31'!$H$43*INDEX('Inputs_Metric 31'!$D$6:$D$109,MATCH(CONCATENATE(N1518,H1518),'Inputs_Metric 31'!$E$6:$E$109,0)))</f>
        <v>#N/A</v>
      </c>
      <c r="P1518" s="175" t="e">
        <f>IF(M1518="No Mapped Crop","",INDEX('Inputs_Metric 31'!$M$7:$O$26,MATCH(M1518,'Inputs_Metric 31'!$G$7:$G$26,0),MATCH('Inputs_Metric 31'!$H$44,'Inputs_Metric 31'!$M$6:$O$6,0)))</f>
        <v>#N/A</v>
      </c>
      <c r="Q1518" s="184" t="e">
        <f t="shared" si="76"/>
        <v>#N/A</v>
      </c>
      <c r="R1518" s="184" t="e">
        <f t="shared" si="77"/>
        <v>#N/A</v>
      </c>
    </row>
    <row r="1519" spans="3:18" x14ac:dyDescent="0.25">
      <c r="C1519">
        <f t="shared" si="75"/>
        <v>10</v>
      </c>
      <c r="D1519">
        <f>COUNTIF($F$4:F1519,F1519)</f>
        <v>1334</v>
      </c>
      <c r="E1519" s="40">
        <f>'Agricultural Data'!C1519</f>
        <v>0</v>
      </c>
      <c r="F1519" s="40">
        <f>'Agricultural Data'!D1519</f>
        <v>0</v>
      </c>
      <c r="G1519" s="40">
        <f>'Agricultural Data'!E1519</f>
        <v>0</v>
      </c>
      <c r="H1519" s="38">
        <f>'Agricultural Data'!F1519</f>
        <v>0</v>
      </c>
      <c r="I1519" s="38">
        <f>'Agricultural Data'!G1519</f>
        <v>0</v>
      </c>
      <c r="J1519" s="38">
        <f>'Agricultural Data'!H1519</f>
        <v>0</v>
      </c>
      <c r="K1519" s="118">
        <f>'Agricultural Data'!I1519</f>
        <v>0</v>
      </c>
      <c r="L1519" s="121">
        <f>'Agricultural Data'!J1519</f>
        <v>0</v>
      </c>
      <c r="M1519" s="120" t="str">
        <f>IF(J1519=0,"No Data",
IF(     OR(   INDEX('Inputs_Metric 31'!$T$6:$T$141,  MATCH($J1519,'Inputs_Metric 31'!$S$6:$S$141,0))  =  "",     INDEX('Inputs_Metric 31'!$T$6:$T$141,MATCH($J1519,'Inputs_Metric 31'!$S$6:$S$141,0))="CDL_Rev"),                 "No Mapped Crop",                  INDEX('Inputs_Metric 31'!$T$6:$T$141,MATCH($J1519,'Inputs_Metric 31'!$S$6:$S$141,0)   )   )
       )</f>
        <v>No Data</v>
      </c>
      <c r="N1519" s="120" t="str">
        <f>IF(J1519=0,"No Data",
IF(   OR(     INDEX('Inputs_Metric 31'!$U$6:$U$141,MATCH($J1519,'Inputs_Metric 31'!$S$6:$S$141,0))="",     INDEX('Inputs_Metric 31'!$U$6:$U$141,MATCH($J1519,'Inputs_Metric 31'!$S$6:$S$141,0))="CDL_Rev"  ),     "No Mapped Crop",INDEX('Inputs_Metric 31'!$U$6:$U$141,MATCH($J1519,'Inputs_Metric 31'!$S$6:$S$141,0))))</f>
        <v>No Data</v>
      </c>
      <c r="O1519" s="102" t="e">
        <f>IF(N1519="No Mapped Crop","",'Inputs_Metric 31'!$H$43*INDEX('Inputs_Metric 31'!$D$6:$D$109,MATCH(CONCATENATE(N1519,H1519),'Inputs_Metric 31'!$E$6:$E$109,0)))</f>
        <v>#N/A</v>
      </c>
      <c r="P1519" s="175" t="e">
        <f>IF(M1519="No Mapped Crop","",INDEX('Inputs_Metric 31'!$M$7:$O$26,MATCH(M1519,'Inputs_Metric 31'!$G$7:$G$26,0),MATCH('Inputs_Metric 31'!$H$44,'Inputs_Metric 31'!$M$6:$O$6,0)))</f>
        <v>#N/A</v>
      </c>
      <c r="Q1519" s="184" t="e">
        <f t="shared" si="76"/>
        <v>#N/A</v>
      </c>
      <c r="R1519" s="184" t="e">
        <f t="shared" si="77"/>
        <v>#N/A</v>
      </c>
    </row>
    <row r="1520" spans="3:18" x14ac:dyDescent="0.25">
      <c r="C1520">
        <f t="shared" si="75"/>
        <v>10</v>
      </c>
      <c r="D1520">
        <f>COUNTIF($F$4:F1520,F1520)</f>
        <v>1335</v>
      </c>
      <c r="E1520" s="40">
        <f>'Agricultural Data'!C1520</f>
        <v>0</v>
      </c>
      <c r="F1520" s="40">
        <f>'Agricultural Data'!D1520</f>
        <v>0</v>
      </c>
      <c r="G1520" s="40">
        <f>'Agricultural Data'!E1520</f>
        <v>0</v>
      </c>
      <c r="H1520" s="38">
        <f>'Agricultural Data'!F1520</f>
        <v>0</v>
      </c>
      <c r="I1520" s="38">
        <f>'Agricultural Data'!G1520</f>
        <v>0</v>
      </c>
      <c r="J1520" s="38">
        <f>'Agricultural Data'!H1520</f>
        <v>0</v>
      </c>
      <c r="K1520" s="118">
        <f>'Agricultural Data'!I1520</f>
        <v>0</v>
      </c>
      <c r="L1520" s="121">
        <f>'Agricultural Data'!J1520</f>
        <v>0</v>
      </c>
      <c r="M1520" s="120" t="str">
        <f>IF(J1520=0,"No Data",
IF(     OR(   INDEX('Inputs_Metric 31'!$T$6:$T$141,  MATCH($J1520,'Inputs_Metric 31'!$S$6:$S$141,0))  =  "",     INDEX('Inputs_Metric 31'!$T$6:$T$141,MATCH($J1520,'Inputs_Metric 31'!$S$6:$S$141,0))="CDL_Rev"),                 "No Mapped Crop",                  INDEX('Inputs_Metric 31'!$T$6:$T$141,MATCH($J1520,'Inputs_Metric 31'!$S$6:$S$141,0)   )   )
       )</f>
        <v>No Data</v>
      </c>
      <c r="N1520" s="120" t="str">
        <f>IF(J1520=0,"No Data",
IF(   OR(     INDEX('Inputs_Metric 31'!$U$6:$U$141,MATCH($J1520,'Inputs_Metric 31'!$S$6:$S$141,0))="",     INDEX('Inputs_Metric 31'!$U$6:$U$141,MATCH($J1520,'Inputs_Metric 31'!$S$6:$S$141,0))="CDL_Rev"  ),     "No Mapped Crop",INDEX('Inputs_Metric 31'!$U$6:$U$141,MATCH($J1520,'Inputs_Metric 31'!$S$6:$S$141,0))))</f>
        <v>No Data</v>
      </c>
      <c r="O1520" s="102" t="e">
        <f>IF(N1520="No Mapped Crop","",'Inputs_Metric 31'!$H$43*INDEX('Inputs_Metric 31'!$D$6:$D$109,MATCH(CONCATENATE(N1520,H1520),'Inputs_Metric 31'!$E$6:$E$109,0)))</f>
        <v>#N/A</v>
      </c>
      <c r="P1520" s="175" t="e">
        <f>IF(M1520="No Mapped Crop","",INDEX('Inputs_Metric 31'!$M$7:$O$26,MATCH(M1520,'Inputs_Metric 31'!$G$7:$G$26,0),MATCH('Inputs_Metric 31'!$H$44,'Inputs_Metric 31'!$M$6:$O$6,0)))</f>
        <v>#N/A</v>
      </c>
      <c r="Q1520" s="184" t="e">
        <f t="shared" si="76"/>
        <v>#N/A</v>
      </c>
      <c r="R1520" s="184" t="e">
        <f t="shared" si="77"/>
        <v>#N/A</v>
      </c>
    </row>
    <row r="1521" spans="3:18" x14ac:dyDescent="0.25">
      <c r="C1521">
        <f t="shared" si="75"/>
        <v>10</v>
      </c>
      <c r="D1521">
        <f>COUNTIF($F$4:F1521,F1521)</f>
        <v>1336</v>
      </c>
      <c r="E1521" s="40">
        <f>'Agricultural Data'!C1521</f>
        <v>0</v>
      </c>
      <c r="F1521" s="40">
        <f>'Agricultural Data'!D1521</f>
        <v>0</v>
      </c>
      <c r="G1521" s="40">
        <f>'Agricultural Data'!E1521</f>
        <v>0</v>
      </c>
      <c r="H1521" s="38">
        <f>'Agricultural Data'!F1521</f>
        <v>0</v>
      </c>
      <c r="I1521" s="38">
        <f>'Agricultural Data'!G1521</f>
        <v>0</v>
      </c>
      <c r="J1521" s="38">
        <f>'Agricultural Data'!H1521</f>
        <v>0</v>
      </c>
      <c r="K1521" s="118">
        <f>'Agricultural Data'!I1521</f>
        <v>0</v>
      </c>
      <c r="L1521" s="121">
        <f>'Agricultural Data'!J1521</f>
        <v>0</v>
      </c>
      <c r="M1521" s="120" t="str">
        <f>IF(J1521=0,"No Data",
IF(     OR(   INDEX('Inputs_Metric 31'!$T$6:$T$141,  MATCH($J1521,'Inputs_Metric 31'!$S$6:$S$141,0))  =  "",     INDEX('Inputs_Metric 31'!$T$6:$T$141,MATCH($J1521,'Inputs_Metric 31'!$S$6:$S$141,0))="CDL_Rev"),                 "No Mapped Crop",                  INDEX('Inputs_Metric 31'!$T$6:$T$141,MATCH($J1521,'Inputs_Metric 31'!$S$6:$S$141,0)   )   )
       )</f>
        <v>No Data</v>
      </c>
      <c r="N1521" s="120" t="str">
        <f>IF(J1521=0,"No Data",
IF(   OR(     INDEX('Inputs_Metric 31'!$U$6:$U$141,MATCH($J1521,'Inputs_Metric 31'!$S$6:$S$141,0))="",     INDEX('Inputs_Metric 31'!$U$6:$U$141,MATCH($J1521,'Inputs_Metric 31'!$S$6:$S$141,0))="CDL_Rev"  ),     "No Mapped Crop",INDEX('Inputs_Metric 31'!$U$6:$U$141,MATCH($J1521,'Inputs_Metric 31'!$S$6:$S$141,0))))</f>
        <v>No Data</v>
      </c>
      <c r="O1521" s="102" t="e">
        <f>IF(N1521="No Mapped Crop","",'Inputs_Metric 31'!$H$43*INDEX('Inputs_Metric 31'!$D$6:$D$109,MATCH(CONCATENATE(N1521,H1521),'Inputs_Metric 31'!$E$6:$E$109,0)))</f>
        <v>#N/A</v>
      </c>
      <c r="P1521" s="175" t="e">
        <f>IF(M1521="No Mapped Crop","",INDEX('Inputs_Metric 31'!$M$7:$O$26,MATCH(M1521,'Inputs_Metric 31'!$G$7:$G$26,0),MATCH('Inputs_Metric 31'!$H$44,'Inputs_Metric 31'!$M$6:$O$6,0)))</f>
        <v>#N/A</v>
      </c>
      <c r="Q1521" s="184" t="e">
        <f t="shared" si="76"/>
        <v>#N/A</v>
      </c>
      <c r="R1521" s="184" t="e">
        <f t="shared" si="77"/>
        <v>#N/A</v>
      </c>
    </row>
    <row r="1522" spans="3:18" x14ac:dyDescent="0.25">
      <c r="C1522">
        <f t="shared" si="75"/>
        <v>10</v>
      </c>
      <c r="D1522">
        <f>COUNTIF($F$4:F1522,F1522)</f>
        <v>1337</v>
      </c>
      <c r="E1522" s="40">
        <f>'Agricultural Data'!C1522</f>
        <v>0</v>
      </c>
      <c r="F1522" s="40">
        <f>'Agricultural Data'!D1522</f>
        <v>0</v>
      </c>
      <c r="G1522" s="40">
        <f>'Agricultural Data'!E1522</f>
        <v>0</v>
      </c>
      <c r="H1522" s="38">
        <f>'Agricultural Data'!F1522</f>
        <v>0</v>
      </c>
      <c r="I1522" s="38">
        <f>'Agricultural Data'!G1522</f>
        <v>0</v>
      </c>
      <c r="J1522" s="38">
        <f>'Agricultural Data'!H1522</f>
        <v>0</v>
      </c>
      <c r="K1522" s="118">
        <f>'Agricultural Data'!I1522</f>
        <v>0</v>
      </c>
      <c r="L1522" s="121">
        <f>'Agricultural Data'!J1522</f>
        <v>0</v>
      </c>
      <c r="M1522" s="120" t="str">
        <f>IF(J1522=0,"No Data",
IF(     OR(   INDEX('Inputs_Metric 31'!$T$6:$T$141,  MATCH($J1522,'Inputs_Metric 31'!$S$6:$S$141,0))  =  "",     INDEX('Inputs_Metric 31'!$T$6:$T$141,MATCH($J1522,'Inputs_Metric 31'!$S$6:$S$141,0))="CDL_Rev"),                 "No Mapped Crop",                  INDEX('Inputs_Metric 31'!$T$6:$T$141,MATCH($J1522,'Inputs_Metric 31'!$S$6:$S$141,0)   )   )
       )</f>
        <v>No Data</v>
      </c>
      <c r="N1522" s="120" t="str">
        <f>IF(J1522=0,"No Data",
IF(   OR(     INDEX('Inputs_Metric 31'!$U$6:$U$141,MATCH($J1522,'Inputs_Metric 31'!$S$6:$S$141,0))="",     INDEX('Inputs_Metric 31'!$U$6:$U$141,MATCH($J1522,'Inputs_Metric 31'!$S$6:$S$141,0))="CDL_Rev"  ),     "No Mapped Crop",INDEX('Inputs_Metric 31'!$U$6:$U$141,MATCH($J1522,'Inputs_Metric 31'!$S$6:$S$141,0))))</f>
        <v>No Data</v>
      </c>
      <c r="O1522" s="102" t="e">
        <f>IF(N1522="No Mapped Crop","",'Inputs_Metric 31'!$H$43*INDEX('Inputs_Metric 31'!$D$6:$D$109,MATCH(CONCATENATE(N1522,H1522),'Inputs_Metric 31'!$E$6:$E$109,0)))</f>
        <v>#N/A</v>
      </c>
      <c r="P1522" s="175" t="e">
        <f>IF(M1522="No Mapped Crop","",INDEX('Inputs_Metric 31'!$M$7:$O$26,MATCH(M1522,'Inputs_Metric 31'!$G$7:$G$26,0),MATCH('Inputs_Metric 31'!$H$44,'Inputs_Metric 31'!$M$6:$O$6,0)))</f>
        <v>#N/A</v>
      </c>
      <c r="Q1522" s="184" t="e">
        <f t="shared" si="76"/>
        <v>#N/A</v>
      </c>
      <c r="R1522" s="184" t="e">
        <f t="shared" si="77"/>
        <v>#N/A</v>
      </c>
    </row>
    <row r="1523" spans="3:18" x14ac:dyDescent="0.25">
      <c r="C1523">
        <f t="shared" si="75"/>
        <v>10</v>
      </c>
      <c r="D1523">
        <f>COUNTIF($F$4:F1523,F1523)</f>
        <v>1338</v>
      </c>
      <c r="E1523" s="40">
        <f>'Agricultural Data'!C1523</f>
        <v>0</v>
      </c>
      <c r="F1523" s="40">
        <f>'Agricultural Data'!D1523</f>
        <v>0</v>
      </c>
      <c r="G1523" s="40">
        <f>'Agricultural Data'!E1523</f>
        <v>0</v>
      </c>
      <c r="H1523" s="38">
        <f>'Agricultural Data'!F1523</f>
        <v>0</v>
      </c>
      <c r="I1523" s="38">
        <f>'Agricultural Data'!G1523</f>
        <v>0</v>
      </c>
      <c r="J1523" s="38">
        <f>'Agricultural Data'!H1523</f>
        <v>0</v>
      </c>
      <c r="K1523" s="118">
        <f>'Agricultural Data'!I1523</f>
        <v>0</v>
      </c>
      <c r="L1523" s="121">
        <f>'Agricultural Data'!J1523</f>
        <v>0</v>
      </c>
      <c r="M1523" s="120" t="str">
        <f>IF(J1523=0,"No Data",
IF(     OR(   INDEX('Inputs_Metric 31'!$T$6:$T$141,  MATCH($J1523,'Inputs_Metric 31'!$S$6:$S$141,0))  =  "",     INDEX('Inputs_Metric 31'!$T$6:$T$141,MATCH($J1523,'Inputs_Metric 31'!$S$6:$S$141,0))="CDL_Rev"),                 "No Mapped Crop",                  INDEX('Inputs_Metric 31'!$T$6:$T$141,MATCH($J1523,'Inputs_Metric 31'!$S$6:$S$141,0)   )   )
       )</f>
        <v>No Data</v>
      </c>
      <c r="N1523" s="120" t="str">
        <f>IF(J1523=0,"No Data",
IF(   OR(     INDEX('Inputs_Metric 31'!$U$6:$U$141,MATCH($J1523,'Inputs_Metric 31'!$S$6:$S$141,0))="",     INDEX('Inputs_Metric 31'!$U$6:$U$141,MATCH($J1523,'Inputs_Metric 31'!$S$6:$S$141,0))="CDL_Rev"  ),     "No Mapped Crop",INDEX('Inputs_Metric 31'!$U$6:$U$141,MATCH($J1523,'Inputs_Metric 31'!$S$6:$S$141,0))))</f>
        <v>No Data</v>
      </c>
      <c r="O1523" s="102" t="e">
        <f>IF(N1523="No Mapped Crop","",'Inputs_Metric 31'!$H$43*INDEX('Inputs_Metric 31'!$D$6:$D$109,MATCH(CONCATENATE(N1523,H1523),'Inputs_Metric 31'!$E$6:$E$109,0)))</f>
        <v>#N/A</v>
      </c>
      <c r="P1523" s="175" t="e">
        <f>IF(M1523="No Mapped Crop","",INDEX('Inputs_Metric 31'!$M$7:$O$26,MATCH(M1523,'Inputs_Metric 31'!$G$7:$G$26,0),MATCH('Inputs_Metric 31'!$H$44,'Inputs_Metric 31'!$M$6:$O$6,0)))</f>
        <v>#N/A</v>
      </c>
      <c r="Q1523" s="184" t="e">
        <f t="shared" si="76"/>
        <v>#N/A</v>
      </c>
      <c r="R1523" s="184" t="e">
        <f t="shared" si="77"/>
        <v>#N/A</v>
      </c>
    </row>
    <row r="1524" spans="3:18" x14ac:dyDescent="0.25">
      <c r="C1524">
        <f t="shared" si="75"/>
        <v>10</v>
      </c>
      <c r="D1524">
        <f>COUNTIF($F$4:F1524,F1524)</f>
        <v>1339</v>
      </c>
      <c r="E1524" s="40">
        <f>'Agricultural Data'!C1524</f>
        <v>0</v>
      </c>
      <c r="F1524" s="40">
        <f>'Agricultural Data'!D1524</f>
        <v>0</v>
      </c>
      <c r="G1524" s="40">
        <f>'Agricultural Data'!E1524</f>
        <v>0</v>
      </c>
      <c r="H1524" s="38">
        <f>'Agricultural Data'!F1524</f>
        <v>0</v>
      </c>
      <c r="I1524" s="38">
        <f>'Agricultural Data'!G1524</f>
        <v>0</v>
      </c>
      <c r="J1524" s="38">
        <f>'Agricultural Data'!H1524</f>
        <v>0</v>
      </c>
      <c r="K1524" s="118">
        <f>'Agricultural Data'!I1524</f>
        <v>0</v>
      </c>
      <c r="L1524" s="121">
        <f>'Agricultural Data'!J1524</f>
        <v>0</v>
      </c>
      <c r="M1524" s="120" t="str">
        <f>IF(J1524=0,"No Data",
IF(     OR(   INDEX('Inputs_Metric 31'!$T$6:$T$141,  MATCH($J1524,'Inputs_Metric 31'!$S$6:$S$141,0))  =  "",     INDEX('Inputs_Metric 31'!$T$6:$T$141,MATCH($J1524,'Inputs_Metric 31'!$S$6:$S$141,0))="CDL_Rev"),                 "No Mapped Crop",                  INDEX('Inputs_Metric 31'!$T$6:$T$141,MATCH($J1524,'Inputs_Metric 31'!$S$6:$S$141,0)   )   )
       )</f>
        <v>No Data</v>
      </c>
      <c r="N1524" s="120" t="str">
        <f>IF(J1524=0,"No Data",
IF(   OR(     INDEX('Inputs_Metric 31'!$U$6:$U$141,MATCH($J1524,'Inputs_Metric 31'!$S$6:$S$141,0))="",     INDEX('Inputs_Metric 31'!$U$6:$U$141,MATCH($J1524,'Inputs_Metric 31'!$S$6:$S$141,0))="CDL_Rev"  ),     "No Mapped Crop",INDEX('Inputs_Metric 31'!$U$6:$U$141,MATCH($J1524,'Inputs_Metric 31'!$S$6:$S$141,0))))</f>
        <v>No Data</v>
      </c>
      <c r="O1524" s="102" t="e">
        <f>IF(N1524="No Mapped Crop","",'Inputs_Metric 31'!$H$43*INDEX('Inputs_Metric 31'!$D$6:$D$109,MATCH(CONCATENATE(N1524,H1524),'Inputs_Metric 31'!$E$6:$E$109,0)))</f>
        <v>#N/A</v>
      </c>
      <c r="P1524" s="175" t="e">
        <f>IF(M1524="No Mapped Crop","",INDEX('Inputs_Metric 31'!$M$7:$O$26,MATCH(M1524,'Inputs_Metric 31'!$G$7:$G$26,0),MATCH('Inputs_Metric 31'!$H$44,'Inputs_Metric 31'!$M$6:$O$6,0)))</f>
        <v>#N/A</v>
      </c>
      <c r="Q1524" s="184" t="e">
        <f t="shared" si="76"/>
        <v>#N/A</v>
      </c>
      <c r="R1524" s="184" t="e">
        <f t="shared" si="77"/>
        <v>#N/A</v>
      </c>
    </row>
    <row r="1525" spans="3:18" x14ac:dyDescent="0.25">
      <c r="C1525">
        <f t="shared" si="75"/>
        <v>10</v>
      </c>
      <c r="D1525">
        <f>COUNTIF($F$4:F1525,F1525)</f>
        <v>1340</v>
      </c>
      <c r="E1525" s="40">
        <f>'Agricultural Data'!C1525</f>
        <v>0</v>
      </c>
      <c r="F1525" s="40">
        <f>'Agricultural Data'!D1525</f>
        <v>0</v>
      </c>
      <c r="G1525" s="40">
        <f>'Agricultural Data'!E1525</f>
        <v>0</v>
      </c>
      <c r="H1525" s="38">
        <f>'Agricultural Data'!F1525</f>
        <v>0</v>
      </c>
      <c r="I1525" s="38">
        <f>'Agricultural Data'!G1525</f>
        <v>0</v>
      </c>
      <c r="J1525" s="38">
        <f>'Agricultural Data'!H1525</f>
        <v>0</v>
      </c>
      <c r="K1525" s="118">
        <f>'Agricultural Data'!I1525</f>
        <v>0</v>
      </c>
      <c r="L1525" s="121">
        <f>'Agricultural Data'!J1525</f>
        <v>0</v>
      </c>
      <c r="M1525" s="120" t="str">
        <f>IF(J1525=0,"No Data",
IF(     OR(   INDEX('Inputs_Metric 31'!$T$6:$T$141,  MATCH($J1525,'Inputs_Metric 31'!$S$6:$S$141,0))  =  "",     INDEX('Inputs_Metric 31'!$T$6:$T$141,MATCH($J1525,'Inputs_Metric 31'!$S$6:$S$141,0))="CDL_Rev"),                 "No Mapped Crop",                  INDEX('Inputs_Metric 31'!$T$6:$T$141,MATCH($J1525,'Inputs_Metric 31'!$S$6:$S$141,0)   )   )
       )</f>
        <v>No Data</v>
      </c>
      <c r="N1525" s="120" t="str">
        <f>IF(J1525=0,"No Data",
IF(   OR(     INDEX('Inputs_Metric 31'!$U$6:$U$141,MATCH($J1525,'Inputs_Metric 31'!$S$6:$S$141,0))="",     INDEX('Inputs_Metric 31'!$U$6:$U$141,MATCH($J1525,'Inputs_Metric 31'!$S$6:$S$141,0))="CDL_Rev"  ),     "No Mapped Crop",INDEX('Inputs_Metric 31'!$U$6:$U$141,MATCH($J1525,'Inputs_Metric 31'!$S$6:$S$141,0))))</f>
        <v>No Data</v>
      </c>
      <c r="O1525" s="102" t="e">
        <f>IF(N1525="No Mapped Crop","",'Inputs_Metric 31'!$H$43*INDEX('Inputs_Metric 31'!$D$6:$D$109,MATCH(CONCATENATE(N1525,H1525),'Inputs_Metric 31'!$E$6:$E$109,0)))</f>
        <v>#N/A</v>
      </c>
      <c r="P1525" s="175" t="e">
        <f>IF(M1525="No Mapped Crop","",INDEX('Inputs_Metric 31'!$M$7:$O$26,MATCH(M1525,'Inputs_Metric 31'!$G$7:$G$26,0),MATCH('Inputs_Metric 31'!$H$44,'Inputs_Metric 31'!$M$6:$O$6,0)))</f>
        <v>#N/A</v>
      </c>
      <c r="Q1525" s="184" t="e">
        <f t="shared" si="76"/>
        <v>#N/A</v>
      </c>
      <c r="R1525" s="184" t="e">
        <f t="shared" si="77"/>
        <v>#N/A</v>
      </c>
    </row>
    <row r="1526" spans="3:18" x14ac:dyDescent="0.25">
      <c r="C1526">
        <f t="shared" si="75"/>
        <v>10</v>
      </c>
      <c r="D1526">
        <f>COUNTIF($F$4:F1526,F1526)</f>
        <v>1341</v>
      </c>
      <c r="E1526" s="40">
        <f>'Agricultural Data'!C1526</f>
        <v>0</v>
      </c>
      <c r="F1526" s="40">
        <f>'Agricultural Data'!D1526</f>
        <v>0</v>
      </c>
      <c r="G1526" s="40">
        <f>'Agricultural Data'!E1526</f>
        <v>0</v>
      </c>
      <c r="H1526" s="38">
        <f>'Agricultural Data'!F1526</f>
        <v>0</v>
      </c>
      <c r="I1526" s="38">
        <f>'Agricultural Data'!G1526</f>
        <v>0</v>
      </c>
      <c r="J1526" s="38">
        <f>'Agricultural Data'!H1526</f>
        <v>0</v>
      </c>
      <c r="K1526" s="118">
        <f>'Agricultural Data'!I1526</f>
        <v>0</v>
      </c>
      <c r="L1526" s="121">
        <f>'Agricultural Data'!J1526</f>
        <v>0</v>
      </c>
      <c r="M1526" s="120" t="str">
        <f>IF(J1526=0,"No Data",
IF(     OR(   INDEX('Inputs_Metric 31'!$T$6:$T$141,  MATCH($J1526,'Inputs_Metric 31'!$S$6:$S$141,0))  =  "",     INDEX('Inputs_Metric 31'!$T$6:$T$141,MATCH($J1526,'Inputs_Metric 31'!$S$6:$S$141,0))="CDL_Rev"),                 "No Mapped Crop",                  INDEX('Inputs_Metric 31'!$T$6:$T$141,MATCH($J1526,'Inputs_Metric 31'!$S$6:$S$141,0)   )   )
       )</f>
        <v>No Data</v>
      </c>
      <c r="N1526" s="120" t="str">
        <f>IF(J1526=0,"No Data",
IF(   OR(     INDEX('Inputs_Metric 31'!$U$6:$U$141,MATCH($J1526,'Inputs_Metric 31'!$S$6:$S$141,0))="",     INDEX('Inputs_Metric 31'!$U$6:$U$141,MATCH($J1526,'Inputs_Metric 31'!$S$6:$S$141,0))="CDL_Rev"  ),     "No Mapped Crop",INDEX('Inputs_Metric 31'!$U$6:$U$141,MATCH($J1526,'Inputs_Metric 31'!$S$6:$S$141,0))))</f>
        <v>No Data</v>
      </c>
      <c r="O1526" s="102" t="e">
        <f>IF(N1526="No Mapped Crop","",'Inputs_Metric 31'!$H$43*INDEX('Inputs_Metric 31'!$D$6:$D$109,MATCH(CONCATENATE(N1526,H1526),'Inputs_Metric 31'!$E$6:$E$109,0)))</f>
        <v>#N/A</v>
      </c>
      <c r="P1526" s="175" t="e">
        <f>IF(M1526="No Mapped Crop","",INDEX('Inputs_Metric 31'!$M$7:$O$26,MATCH(M1526,'Inputs_Metric 31'!$G$7:$G$26,0),MATCH('Inputs_Metric 31'!$H$44,'Inputs_Metric 31'!$M$6:$O$6,0)))</f>
        <v>#N/A</v>
      </c>
      <c r="Q1526" s="184" t="e">
        <f t="shared" si="76"/>
        <v>#N/A</v>
      </c>
      <c r="R1526" s="184" t="e">
        <f t="shared" si="77"/>
        <v>#N/A</v>
      </c>
    </row>
    <row r="1527" spans="3:18" x14ac:dyDescent="0.25">
      <c r="C1527">
        <f t="shared" si="75"/>
        <v>10</v>
      </c>
      <c r="D1527">
        <f>COUNTIF($F$4:F1527,F1527)</f>
        <v>1342</v>
      </c>
      <c r="E1527" s="40">
        <f>'Agricultural Data'!C1527</f>
        <v>0</v>
      </c>
      <c r="F1527" s="40">
        <f>'Agricultural Data'!D1527</f>
        <v>0</v>
      </c>
      <c r="G1527" s="40">
        <f>'Agricultural Data'!E1527</f>
        <v>0</v>
      </c>
      <c r="H1527" s="38">
        <f>'Agricultural Data'!F1527</f>
        <v>0</v>
      </c>
      <c r="I1527" s="38">
        <f>'Agricultural Data'!G1527</f>
        <v>0</v>
      </c>
      <c r="J1527" s="38">
        <f>'Agricultural Data'!H1527</f>
        <v>0</v>
      </c>
      <c r="K1527" s="118">
        <f>'Agricultural Data'!I1527</f>
        <v>0</v>
      </c>
      <c r="L1527" s="121">
        <f>'Agricultural Data'!J1527</f>
        <v>0</v>
      </c>
      <c r="M1527" s="120" t="str">
        <f>IF(J1527=0,"No Data",
IF(     OR(   INDEX('Inputs_Metric 31'!$T$6:$T$141,  MATCH($J1527,'Inputs_Metric 31'!$S$6:$S$141,0))  =  "",     INDEX('Inputs_Metric 31'!$T$6:$T$141,MATCH($J1527,'Inputs_Metric 31'!$S$6:$S$141,0))="CDL_Rev"),                 "No Mapped Crop",                  INDEX('Inputs_Metric 31'!$T$6:$T$141,MATCH($J1527,'Inputs_Metric 31'!$S$6:$S$141,0)   )   )
       )</f>
        <v>No Data</v>
      </c>
      <c r="N1527" s="120" t="str">
        <f>IF(J1527=0,"No Data",
IF(   OR(     INDEX('Inputs_Metric 31'!$U$6:$U$141,MATCH($J1527,'Inputs_Metric 31'!$S$6:$S$141,0))="",     INDEX('Inputs_Metric 31'!$U$6:$U$141,MATCH($J1527,'Inputs_Metric 31'!$S$6:$S$141,0))="CDL_Rev"  ),     "No Mapped Crop",INDEX('Inputs_Metric 31'!$U$6:$U$141,MATCH($J1527,'Inputs_Metric 31'!$S$6:$S$141,0))))</f>
        <v>No Data</v>
      </c>
      <c r="O1527" s="102" t="e">
        <f>IF(N1527="No Mapped Crop","",'Inputs_Metric 31'!$H$43*INDEX('Inputs_Metric 31'!$D$6:$D$109,MATCH(CONCATENATE(N1527,H1527),'Inputs_Metric 31'!$E$6:$E$109,0)))</f>
        <v>#N/A</v>
      </c>
      <c r="P1527" s="175" t="e">
        <f>IF(M1527="No Mapped Crop","",INDEX('Inputs_Metric 31'!$M$7:$O$26,MATCH(M1527,'Inputs_Metric 31'!$G$7:$G$26,0),MATCH('Inputs_Metric 31'!$H$44,'Inputs_Metric 31'!$M$6:$O$6,0)))</f>
        <v>#N/A</v>
      </c>
      <c r="Q1527" s="184" t="e">
        <f t="shared" si="76"/>
        <v>#N/A</v>
      </c>
      <c r="R1527" s="184" t="e">
        <f t="shared" si="77"/>
        <v>#N/A</v>
      </c>
    </row>
    <row r="1528" spans="3:18" x14ac:dyDescent="0.25">
      <c r="C1528">
        <f t="shared" si="75"/>
        <v>10</v>
      </c>
      <c r="D1528">
        <f>COUNTIF($F$4:F1528,F1528)</f>
        <v>1343</v>
      </c>
      <c r="E1528" s="40">
        <f>'Agricultural Data'!C1528</f>
        <v>0</v>
      </c>
      <c r="F1528" s="40">
        <f>'Agricultural Data'!D1528</f>
        <v>0</v>
      </c>
      <c r="G1528" s="40">
        <f>'Agricultural Data'!E1528</f>
        <v>0</v>
      </c>
      <c r="H1528" s="38">
        <f>'Agricultural Data'!F1528</f>
        <v>0</v>
      </c>
      <c r="I1528" s="38">
        <f>'Agricultural Data'!G1528</f>
        <v>0</v>
      </c>
      <c r="J1528" s="38">
        <f>'Agricultural Data'!H1528</f>
        <v>0</v>
      </c>
      <c r="K1528" s="118">
        <f>'Agricultural Data'!I1528</f>
        <v>0</v>
      </c>
      <c r="L1528" s="121">
        <f>'Agricultural Data'!J1528</f>
        <v>0</v>
      </c>
      <c r="M1528" s="120" t="str">
        <f>IF(J1528=0,"No Data",
IF(     OR(   INDEX('Inputs_Metric 31'!$T$6:$T$141,  MATCH($J1528,'Inputs_Metric 31'!$S$6:$S$141,0))  =  "",     INDEX('Inputs_Metric 31'!$T$6:$T$141,MATCH($J1528,'Inputs_Metric 31'!$S$6:$S$141,0))="CDL_Rev"),                 "No Mapped Crop",                  INDEX('Inputs_Metric 31'!$T$6:$T$141,MATCH($J1528,'Inputs_Metric 31'!$S$6:$S$141,0)   )   )
       )</f>
        <v>No Data</v>
      </c>
      <c r="N1528" s="120" t="str">
        <f>IF(J1528=0,"No Data",
IF(   OR(     INDEX('Inputs_Metric 31'!$U$6:$U$141,MATCH($J1528,'Inputs_Metric 31'!$S$6:$S$141,0))="",     INDEX('Inputs_Metric 31'!$U$6:$U$141,MATCH($J1528,'Inputs_Metric 31'!$S$6:$S$141,0))="CDL_Rev"  ),     "No Mapped Crop",INDEX('Inputs_Metric 31'!$U$6:$U$141,MATCH($J1528,'Inputs_Metric 31'!$S$6:$S$141,0))))</f>
        <v>No Data</v>
      </c>
      <c r="O1528" s="102" t="e">
        <f>IF(N1528="No Mapped Crop","",'Inputs_Metric 31'!$H$43*INDEX('Inputs_Metric 31'!$D$6:$D$109,MATCH(CONCATENATE(N1528,H1528),'Inputs_Metric 31'!$E$6:$E$109,0)))</f>
        <v>#N/A</v>
      </c>
      <c r="P1528" s="175" t="e">
        <f>IF(M1528="No Mapped Crop","",INDEX('Inputs_Metric 31'!$M$7:$O$26,MATCH(M1528,'Inputs_Metric 31'!$G$7:$G$26,0),MATCH('Inputs_Metric 31'!$H$44,'Inputs_Metric 31'!$M$6:$O$6,0)))</f>
        <v>#N/A</v>
      </c>
      <c r="Q1528" s="184" t="e">
        <f t="shared" si="76"/>
        <v>#N/A</v>
      </c>
      <c r="R1528" s="184" t="e">
        <f t="shared" si="77"/>
        <v>#N/A</v>
      </c>
    </row>
    <row r="1529" spans="3:18" x14ac:dyDescent="0.25">
      <c r="C1529">
        <f t="shared" ref="C1529:C1538" si="78">IF(D1529=1,C1528+1,C1528)</f>
        <v>10</v>
      </c>
      <c r="D1529">
        <f>COUNTIF($F$4:F1529,F1529)</f>
        <v>1344</v>
      </c>
      <c r="E1529" s="40">
        <f>'Agricultural Data'!C1529</f>
        <v>0</v>
      </c>
      <c r="F1529" s="40">
        <f>'Agricultural Data'!D1529</f>
        <v>0</v>
      </c>
      <c r="G1529" s="40">
        <f>'Agricultural Data'!E1529</f>
        <v>0</v>
      </c>
      <c r="H1529" s="38">
        <f>'Agricultural Data'!F1529</f>
        <v>0</v>
      </c>
      <c r="I1529" s="38">
        <f>'Agricultural Data'!G1529</f>
        <v>0</v>
      </c>
      <c r="J1529" s="38">
        <f>'Agricultural Data'!H1529</f>
        <v>0</v>
      </c>
      <c r="K1529" s="118">
        <f>'Agricultural Data'!I1529</f>
        <v>0</v>
      </c>
      <c r="L1529" s="121">
        <f>'Agricultural Data'!J1529</f>
        <v>0</v>
      </c>
      <c r="M1529" s="120" t="str">
        <f>IF(J1529=0,"No Data",
IF(     OR(   INDEX('Inputs_Metric 31'!$T$6:$T$141,  MATCH($J1529,'Inputs_Metric 31'!$S$6:$S$141,0))  =  "",     INDEX('Inputs_Metric 31'!$T$6:$T$141,MATCH($J1529,'Inputs_Metric 31'!$S$6:$S$141,0))="CDL_Rev"),                 "No Mapped Crop",                  INDEX('Inputs_Metric 31'!$T$6:$T$141,MATCH($J1529,'Inputs_Metric 31'!$S$6:$S$141,0)   )   )
       )</f>
        <v>No Data</v>
      </c>
      <c r="N1529" s="120" t="str">
        <f>IF(J1529=0,"No Data",
IF(   OR(     INDEX('Inputs_Metric 31'!$U$6:$U$141,MATCH($J1529,'Inputs_Metric 31'!$S$6:$S$141,0))="",     INDEX('Inputs_Metric 31'!$U$6:$U$141,MATCH($J1529,'Inputs_Metric 31'!$S$6:$S$141,0))="CDL_Rev"  ),     "No Mapped Crop",INDEX('Inputs_Metric 31'!$U$6:$U$141,MATCH($J1529,'Inputs_Metric 31'!$S$6:$S$141,0))))</f>
        <v>No Data</v>
      </c>
      <c r="O1529" s="102" t="e">
        <f>IF(N1529="No Mapped Crop","",'Inputs_Metric 31'!$H$43*INDEX('Inputs_Metric 31'!$D$6:$D$109,MATCH(CONCATENATE(N1529,H1529),'Inputs_Metric 31'!$E$6:$E$109,0)))</f>
        <v>#N/A</v>
      </c>
      <c r="P1529" s="175" t="e">
        <f>IF(M1529="No Mapped Crop","",INDEX('Inputs_Metric 31'!$M$7:$O$26,MATCH(M1529,'Inputs_Metric 31'!$G$7:$G$26,0),MATCH('Inputs_Metric 31'!$H$44,'Inputs_Metric 31'!$M$6:$O$6,0)))</f>
        <v>#N/A</v>
      </c>
      <c r="Q1529" s="184" t="e">
        <f t="shared" ref="Q1529:Q1538" si="79">IF(OR(O1529="",P1529=""),"",(K1529*$O1529*$P1529))</f>
        <v>#N/A</v>
      </c>
      <c r="R1529" s="184" t="e">
        <f t="shared" ref="R1529:R1538" si="80">IF(OR($O1529="",$P1529=""),"",(L1529*$O1529*$P1529))</f>
        <v>#N/A</v>
      </c>
    </row>
    <row r="1530" spans="3:18" x14ac:dyDescent="0.25">
      <c r="C1530">
        <f t="shared" si="78"/>
        <v>10</v>
      </c>
      <c r="D1530">
        <f>COUNTIF($F$4:F1530,F1530)</f>
        <v>1345</v>
      </c>
      <c r="E1530" s="40">
        <f>'Agricultural Data'!C1530</f>
        <v>0</v>
      </c>
      <c r="F1530" s="40">
        <f>'Agricultural Data'!D1530</f>
        <v>0</v>
      </c>
      <c r="G1530" s="40">
        <f>'Agricultural Data'!E1530</f>
        <v>0</v>
      </c>
      <c r="H1530" s="38">
        <f>'Agricultural Data'!F1530</f>
        <v>0</v>
      </c>
      <c r="I1530" s="38">
        <f>'Agricultural Data'!G1530</f>
        <v>0</v>
      </c>
      <c r="J1530" s="38">
        <f>'Agricultural Data'!H1530</f>
        <v>0</v>
      </c>
      <c r="K1530" s="118">
        <f>'Agricultural Data'!I1530</f>
        <v>0</v>
      </c>
      <c r="L1530" s="121">
        <f>'Agricultural Data'!J1530</f>
        <v>0</v>
      </c>
      <c r="M1530" s="120" t="str">
        <f>IF(J1530=0,"No Data",
IF(     OR(   INDEX('Inputs_Metric 31'!$T$6:$T$141,  MATCH($J1530,'Inputs_Metric 31'!$S$6:$S$141,0))  =  "",     INDEX('Inputs_Metric 31'!$T$6:$T$141,MATCH($J1530,'Inputs_Metric 31'!$S$6:$S$141,0))="CDL_Rev"),                 "No Mapped Crop",                  INDEX('Inputs_Metric 31'!$T$6:$T$141,MATCH($J1530,'Inputs_Metric 31'!$S$6:$S$141,0)   )   )
       )</f>
        <v>No Data</v>
      </c>
      <c r="N1530" s="120" t="str">
        <f>IF(J1530=0,"No Data",
IF(   OR(     INDEX('Inputs_Metric 31'!$U$6:$U$141,MATCH($J1530,'Inputs_Metric 31'!$S$6:$S$141,0))="",     INDEX('Inputs_Metric 31'!$U$6:$U$141,MATCH($J1530,'Inputs_Metric 31'!$S$6:$S$141,0))="CDL_Rev"  ),     "No Mapped Crop",INDEX('Inputs_Metric 31'!$U$6:$U$141,MATCH($J1530,'Inputs_Metric 31'!$S$6:$S$141,0))))</f>
        <v>No Data</v>
      </c>
      <c r="O1530" s="102" t="e">
        <f>IF(N1530="No Mapped Crop","",'Inputs_Metric 31'!$H$43*INDEX('Inputs_Metric 31'!$D$6:$D$109,MATCH(CONCATENATE(N1530,H1530),'Inputs_Metric 31'!$E$6:$E$109,0)))</f>
        <v>#N/A</v>
      </c>
      <c r="P1530" s="175" t="e">
        <f>IF(M1530="No Mapped Crop","",INDEX('Inputs_Metric 31'!$M$7:$O$26,MATCH(M1530,'Inputs_Metric 31'!$G$7:$G$26,0),MATCH('Inputs_Metric 31'!$H$44,'Inputs_Metric 31'!$M$6:$O$6,0)))</f>
        <v>#N/A</v>
      </c>
      <c r="Q1530" s="184" t="e">
        <f t="shared" si="79"/>
        <v>#N/A</v>
      </c>
      <c r="R1530" s="184" t="e">
        <f t="shared" si="80"/>
        <v>#N/A</v>
      </c>
    </row>
    <row r="1531" spans="3:18" x14ac:dyDescent="0.25">
      <c r="C1531">
        <f t="shared" si="78"/>
        <v>10</v>
      </c>
      <c r="D1531">
        <f>COUNTIF($F$4:F1531,F1531)</f>
        <v>1346</v>
      </c>
      <c r="E1531" s="40">
        <f>'Agricultural Data'!C1531</f>
        <v>0</v>
      </c>
      <c r="F1531" s="40">
        <f>'Agricultural Data'!D1531</f>
        <v>0</v>
      </c>
      <c r="G1531" s="40">
        <f>'Agricultural Data'!E1531</f>
        <v>0</v>
      </c>
      <c r="H1531" s="38">
        <f>'Agricultural Data'!F1531</f>
        <v>0</v>
      </c>
      <c r="I1531" s="38">
        <f>'Agricultural Data'!G1531</f>
        <v>0</v>
      </c>
      <c r="J1531" s="38">
        <f>'Agricultural Data'!H1531</f>
        <v>0</v>
      </c>
      <c r="K1531" s="118">
        <f>'Agricultural Data'!I1531</f>
        <v>0</v>
      </c>
      <c r="L1531" s="121">
        <f>'Agricultural Data'!J1531</f>
        <v>0</v>
      </c>
      <c r="M1531" s="120" t="str">
        <f>IF(J1531=0,"No Data",
IF(     OR(   INDEX('Inputs_Metric 31'!$T$6:$T$141,  MATCH($J1531,'Inputs_Metric 31'!$S$6:$S$141,0))  =  "",     INDEX('Inputs_Metric 31'!$T$6:$T$141,MATCH($J1531,'Inputs_Metric 31'!$S$6:$S$141,0))="CDL_Rev"),                 "No Mapped Crop",                  INDEX('Inputs_Metric 31'!$T$6:$T$141,MATCH($J1531,'Inputs_Metric 31'!$S$6:$S$141,0)   )   )
       )</f>
        <v>No Data</v>
      </c>
      <c r="N1531" s="120" t="str">
        <f>IF(J1531=0,"No Data",
IF(   OR(     INDEX('Inputs_Metric 31'!$U$6:$U$141,MATCH($J1531,'Inputs_Metric 31'!$S$6:$S$141,0))="",     INDEX('Inputs_Metric 31'!$U$6:$U$141,MATCH($J1531,'Inputs_Metric 31'!$S$6:$S$141,0))="CDL_Rev"  ),     "No Mapped Crop",INDEX('Inputs_Metric 31'!$U$6:$U$141,MATCH($J1531,'Inputs_Metric 31'!$S$6:$S$141,0))))</f>
        <v>No Data</v>
      </c>
      <c r="O1531" s="102" t="e">
        <f>IF(N1531="No Mapped Crop","",'Inputs_Metric 31'!$H$43*INDEX('Inputs_Metric 31'!$D$6:$D$109,MATCH(CONCATENATE(N1531,H1531),'Inputs_Metric 31'!$E$6:$E$109,0)))</f>
        <v>#N/A</v>
      </c>
      <c r="P1531" s="175" t="e">
        <f>IF(M1531="No Mapped Crop","",INDEX('Inputs_Metric 31'!$M$7:$O$26,MATCH(M1531,'Inputs_Metric 31'!$G$7:$G$26,0),MATCH('Inputs_Metric 31'!$H$44,'Inputs_Metric 31'!$M$6:$O$6,0)))</f>
        <v>#N/A</v>
      </c>
      <c r="Q1531" s="184" t="e">
        <f t="shared" si="79"/>
        <v>#N/A</v>
      </c>
      <c r="R1531" s="184" t="e">
        <f t="shared" si="80"/>
        <v>#N/A</v>
      </c>
    </row>
    <row r="1532" spans="3:18" x14ac:dyDescent="0.25">
      <c r="C1532">
        <f t="shared" si="78"/>
        <v>10</v>
      </c>
      <c r="D1532">
        <f>COUNTIF($F$4:F1532,F1532)</f>
        <v>1347</v>
      </c>
      <c r="E1532" s="40">
        <f>'Agricultural Data'!C1532</f>
        <v>0</v>
      </c>
      <c r="F1532" s="40">
        <f>'Agricultural Data'!D1532</f>
        <v>0</v>
      </c>
      <c r="G1532" s="40">
        <f>'Agricultural Data'!E1532</f>
        <v>0</v>
      </c>
      <c r="H1532" s="38">
        <f>'Agricultural Data'!F1532</f>
        <v>0</v>
      </c>
      <c r="I1532" s="38">
        <f>'Agricultural Data'!G1532</f>
        <v>0</v>
      </c>
      <c r="J1532" s="38">
        <f>'Agricultural Data'!H1532</f>
        <v>0</v>
      </c>
      <c r="K1532" s="118">
        <f>'Agricultural Data'!I1532</f>
        <v>0</v>
      </c>
      <c r="L1532" s="121">
        <f>'Agricultural Data'!J1532</f>
        <v>0</v>
      </c>
      <c r="M1532" s="120" t="str">
        <f>IF(J1532=0,"No Data",
IF(     OR(   INDEX('Inputs_Metric 31'!$T$6:$T$141,  MATCH($J1532,'Inputs_Metric 31'!$S$6:$S$141,0))  =  "",     INDEX('Inputs_Metric 31'!$T$6:$T$141,MATCH($J1532,'Inputs_Metric 31'!$S$6:$S$141,0))="CDL_Rev"),                 "No Mapped Crop",                  INDEX('Inputs_Metric 31'!$T$6:$T$141,MATCH($J1532,'Inputs_Metric 31'!$S$6:$S$141,0)   )   )
       )</f>
        <v>No Data</v>
      </c>
      <c r="N1532" s="120" t="str">
        <f>IF(J1532=0,"No Data",
IF(   OR(     INDEX('Inputs_Metric 31'!$U$6:$U$141,MATCH($J1532,'Inputs_Metric 31'!$S$6:$S$141,0))="",     INDEX('Inputs_Metric 31'!$U$6:$U$141,MATCH($J1532,'Inputs_Metric 31'!$S$6:$S$141,0))="CDL_Rev"  ),     "No Mapped Crop",INDEX('Inputs_Metric 31'!$U$6:$U$141,MATCH($J1532,'Inputs_Metric 31'!$S$6:$S$141,0))))</f>
        <v>No Data</v>
      </c>
      <c r="O1532" s="102" t="e">
        <f>IF(N1532="No Mapped Crop","",'Inputs_Metric 31'!$H$43*INDEX('Inputs_Metric 31'!$D$6:$D$109,MATCH(CONCATENATE(N1532,H1532),'Inputs_Metric 31'!$E$6:$E$109,0)))</f>
        <v>#N/A</v>
      </c>
      <c r="P1532" s="175" t="e">
        <f>IF(M1532="No Mapped Crop","",INDEX('Inputs_Metric 31'!$M$7:$O$26,MATCH(M1532,'Inputs_Metric 31'!$G$7:$G$26,0),MATCH('Inputs_Metric 31'!$H$44,'Inputs_Metric 31'!$M$6:$O$6,0)))</f>
        <v>#N/A</v>
      </c>
      <c r="Q1532" s="184" t="e">
        <f t="shared" si="79"/>
        <v>#N/A</v>
      </c>
      <c r="R1532" s="184" t="e">
        <f t="shared" si="80"/>
        <v>#N/A</v>
      </c>
    </row>
    <row r="1533" spans="3:18" x14ac:dyDescent="0.25">
      <c r="C1533">
        <f t="shared" si="78"/>
        <v>10</v>
      </c>
      <c r="D1533">
        <f>COUNTIF($F$4:F1533,F1533)</f>
        <v>1348</v>
      </c>
      <c r="E1533" s="40">
        <f>'Agricultural Data'!C1533</f>
        <v>0</v>
      </c>
      <c r="F1533" s="40">
        <f>'Agricultural Data'!D1533</f>
        <v>0</v>
      </c>
      <c r="G1533" s="40">
        <f>'Agricultural Data'!E1533</f>
        <v>0</v>
      </c>
      <c r="H1533" s="38">
        <f>'Agricultural Data'!F1533</f>
        <v>0</v>
      </c>
      <c r="I1533" s="38">
        <f>'Agricultural Data'!G1533</f>
        <v>0</v>
      </c>
      <c r="J1533" s="38">
        <f>'Agricultural Data'!H1533</f>
        <v>0</v>
      </c>
      <c r="K1533" s="118">
        <f>'Agricultural Data'!I1533</f>
        <v>0</v>
      </c>
      <c r="L1533" s="121">
        <f>'Agricultural Data'!J1533</f>
        <v>0</v>
      </c>
      <c r="M1533" s="120" t="str">
        <f>IF(J1533=0,"No Data",
IF(     OR(   INDEX('Inputs_Metric 31'!$T$6:$T$141,  MATCH($J1533,'Inputs_Metric 31'!$S$6:$S$141,0))  =  "",     INDEX('Inputs_Metric 31'!$T$6:$T$141,MATCH($J1533,'Inputs_Metric 31'!$S$6:$S$141,0))="CDL_Rev"),                 "No Mapped Crop",                  INDEX('Inputs_Metric 31'!$T$6:$T$141,MATCH($J1533,'Inputs_Metric 31'!$S$6:$S$141,0)   )   )
       )</f>
        <v>No Data</v>
      </c>
      <c r="N1533" s="120" t="str">
        <f>IF(J1533=0,"No Data",
IF(   OR(     INDEX('Inputs_Metric 31'!$U$6:$U$141,MATCH($J1533,'Inputs_Metric 31'!$S$6:$S$141,0))="",     INDEX('Inputs_Metric 31'!$U$6:$U$141,MATCH($J1533,'Inputs_Metric 31'!$S$6:$S$141,0))="CDL_Rev"  ),     "No Mapped Crop",INDEX('Inputs_Metric 31'!$U$6:$U$141,MATCH($J1533,'Inputs_Metric 31'!$S$6:$S$141,0))))</f>
        <v>No Data</v>
      </c>
      <c r="O1533" s="102" t="e">
        <f>IF(N1533="No Mapped Crop","",'Inputs_Metric 31'!$H$43*INDEX('Inputs_Metric 31'!$D$6:$D$109,MATCH(CONCATENATE(N1533,H1533),'Inputs_Metric 31'!$E$6:$E$109,0)))</f>
        <v>#N/A</v>
      </c>
      <c r="P1533" s="175" t="e">
        <f>IF(M1533="No Mapped Crop","",INDEX('Inputs_Metric 31'!$M$7:$O$26,MATCH(M1533,'Inputs_Metric 31'!$G$7:$G$26,0),MATCH('Inputs_Metric 31'!$H$44,'Inputs_Metric 31'!$M$6:$O$6,0)))</f>
        <v>#N/A</v>
      </c>
      <c r="Q1533" s="184" t="e">
        <f t="shared" si="79"/>
        <v>#N/A</v>
      </c>
      <c r="R1533" s="184" t="e">
        <f t="shared" si="80"/>
        <v>#N/A</v>
      </c>
    </row>
    <row r="1534" spans="3:18" x14ac:dyDescent="0.25">
      <c r="C1534">
        <f t="shared" si="78"/>
        <v>10</v>
      </c>
      <c r="D1534">
        <f>COUNTIF($F$4:F1534,F1534)</f>
        <v>1349</v>
      </c>
      <c r="E1534" s="40">
        <f>'Agricultural Data'!C1534</f>
        <v>0</v>
      </c>
      <c r="F1534" s="40">
        <f>'Agricultural Data'!D1534</f>
        <v>0</v>
      </c>
      <c r="G1534" s="40">
        <f>'Agricultural Data'!E1534</f>
        <v>0</v>
      </c>
      <c r="H1534" s="38">
        <f>'Agricultural Data'!F1534</f>
        <v>0</v>
      </c>
      <c r="I1534" s="38">
        <f>'Agricultural Data'!G1534</f>
        <v>0</v>
      </c>
      <c r="J1534" s="38">
        <f>'Agricultural Data'!H1534</f>
        <v>0</v>
      </c>
      <c r="K1534" s="118">
        <f>'Agricultural Data'!I1534</f>
        <v>0</v>
      </c>
      <c r="L1534" s="121">
        <f>'Agricultural Data'!J1534</f>
        <v>0</v>
      </c>
      <c r="M1534" s="120" t="str">
        <f>IF(J1534=0,"No Data",
IF(     OR(   INDEX('Inputs_Metric 31'!$T$6:$T$141,  MATCH($J1534,'Inputs_Metric 31'!$S$6:$S$141,0))  =  "",     INDEX('Inputs_Metric 31'!$T$6:$T$141,MATCH($J1534,'Inputs_Metric 31'!$S$6:$S$141,0))="CDL_Rev"),                 "No Mapped Crop",                  INDEX('Inputs_Metric 31'!$T$6:$T$141,MATCH($J1534,'Inputs_Metric 31'!$S$6:$S$141,0)   )   )
       )</f>
        <v>No Data</v>
      </c>
      <c r="N1534" s="120" t="str">
        <f>IF(J1534=0,"No Data",
IF(   OR(     INDEX('Inputs_Metric 31'!$U$6:$U$141,MATCH($J1534,'Inputs_Metric 31'!$S$6:$S$141,0))="",     INDEX('Inputs_Metric 31'!$U$6:$U$141,MATCH($J1534,'Inputs_Metric 31'!$S$6:$S$141,0))="CDL_Rev"  ),     "No Mapped Crop",INDEX('Inputs_Metric 31'!$U$6:$U$141,MATCH($J1534,'Inputs_Metric 31'!$S$6:$S$141,0))))</f>
        <v>No Data</v>
      </c>
      <c r="O1534" s="102" t="e">
        <f>IF(N1534="No Mapped Crop","",'Inputs_Metric 31'!$H$43*INDEX('Inputs_Metric 31'!$D$6:$D$109,MATCH(CONCATENATE(N1534,H1534),'Inputs_Metric 31'!$E$6:$E$109,0)))</f>
        <v>#N/A</v>
      </c>
      <c r="P1534" s="175" t="e">
        <f>IF(M1534="No Mapped Crop","",INDEX('Inputs_Metric 31'!$M$7:$O$26,MATCH(M1534,'Inputs_Metric 31'!$G$7:$G$26,0),MATCH('Inputs_Metric 31'!$H$44,'Inputs_Metric 31'!$M$6:$O$6,0)))</f>
        <v>#N/A</v>
      </c>
      <c r="Q1534" s="184" t="e">
        <f t="shared" si="79"/>
        <v>#N/A</v>
      </c>
      <c r="R1534" s="184" t="e">
        <f t="shared" si="80"/>
        <v>#N/A</v>
      </c>
    </row>
    <row r="1535" spans="3:18" x14ac:dyDescent="0.25">
      <c r="C1535">
        <f t="shared" si="78"/>
        <v>10</v>
      </c>
      <c r="D1535">
        <f>COUNTIF($F$4:F1535,F1535)</f>
        <v>1350</v>
      </c>
      <c r="E1535" s="40">
        <f>'Agricultural Data'!C1535</f>
        <v>0</v>
      </c>
      <c r="F1535" s="40">
        <f>'Agricultural Data'!D1535</f>
        <v>0</v>
      </c>
      <c r="G1535" s="40">
        <f>'Agricultural Data'!E1535</f>
        <v>0</v>
      </c>
      <c r="H1535" s="38">
        <f>'Agricultural Data'!F1535</f>
        <v>0</v>
      </c>
      <c r="I1535" s="38">
        <f>'Agricultural Data'!G1535</f>
        <v>0</v>
      </c>
      <c r="J1535" s="38">
        <f>'Agricultural Data'!H1535</f>
        <v>0</v>
      </c>
      <c r="K1535" s="118">
        <f>'Agricultural Data'!I1535</f>
        <v>0</v>
      </c>
      <c r="L1535" s="121">
        <f>'Agricultural Data'!J1535</f>
        <v>0</v>
      </c>
      <c r="M1535" s="120" t="str">
        <f>IF(J1535=0,"No Data",
IF(     OR(   INDEX('Inputs_Metric 31'!$T$6:$T$141,  MATCH($J1535,'Inputs_Metric 31'!$S$6:$S$141,0))  =  "",     INDEX('Inputs_Metric 31'!$T$6:$T$141,MATCH($J1535,'Inputs_Metric 31'!$S$6:$S$141,0))="CDL_Rev"),                 "No Mapped Crop",                  INDEX('Inputs_Metric 31'!$T$6:$T$141,MATCH($J1535,'Inputs_Metric 31'!$S$6:$S$141,0)   )   )
       )</f>
        <v>No Data</v>
      </c>
      <c r="N1535" s="120" t="str">
        <f>IF(J1535=0,"No Data",
IF(   OR(     INDEX('Inputs_Metric 31'!$U$6:$U$141,MATCH($J1535,'Inputs_Metric 31'!$S$6:$S$141,0))="",     INDEX('Inputs_Metric 31'!$U$6:$U$141,MATCH($J1535,'Inputs_Metric 31'!$S$6:$S$141,0))="CDL_Rev"  ),     "No Mapped Crop",INDEX('Inputs_Metric 31'!$U$6:$U$141,MATCH($J1535,'Inputs_Metric 31'!$S$6:$S$141,0))))</f>
        <v>No Data</v>
      </c>
      <c r="O1535" s="102" t="e">
        <f>IF(N1535="No Mapped Crop","",'Inputs_Metric 31'!$H$43*INDEX('Inputs_Metric 31'!$D$6:$D$109,MATCH(CONCATENATE(N1535,H1535),'Inputs_Metric 31'!$E$6:$E$109,0)))</f>
        <v>#N/A</v>
      </c>
      <c r="P1535" s="175" t="e">
        <f>IF(M1535="No Mapped Crop","",INDEX('Inputs_Metric 31'!$M$7:$O$26,MATCH(M1535,'Inputs_Metric 31'!$G$7:$G$26,0),MATCH('Inputs_Metric 31'!$H$44,'Inputs_Metric 31'!$M$6:$O$6,0)))</f>
        <v>#N/A</v>
      </c>
      <c r="Q1535" s="184" t="e">
        <f t="shared" si="79"/>
        <v>#N/A</v>
      </c>
      <c r="R1535" s="184" t="e">
        <f t="shared" si="80"/>
        <v>#N/A</v>
      </c>
    </row>
    <row r="1536" spans="3:18" x14ac:dyDescent="0.25">
      <c r="C1536">
        <f t="shared" si="78"/>
        <v>10</v>
      </c>
      <c r="D1536">
        <f>COUNTIF($F$4:F1536,F1536)</f>
        <v>1351</v>
      </c>
      <c r="E1536" s="40">
        <f>'Agricultural Data'!C1536</f>
        <v>0</v>
      </c>
      <c r="F1536" s="40">
        <f>'Agricultural Data'!D1536</f>
        <v>0</v>
      </c>
      <c r="G1536" s="40">
        <f>'Agricultural Data'!E1536</f>
        <v>0</v>
      </c>
      <c r="H1536" s="38">
        <f>'Agricultural Data'!F1536</f>
        <v>0</v>
      </c>
      <c r="I1536" s="38">
        <f>'Agricultural Data'!G1536</f>
        <v>0</v>
      </c>
      <c r="J1536" s="38">
        <f>'Agricultural Data'!H1536</f>
        <v>0</v>
      </c>
      <c r="K1536" s="118">
        <f>'Agricultural Data'!I1536</f>
        <v>0</v>
      </c>
      <c r="L1536" s="121">
        <f>'Agricultural Data'!J1536</f>
        <v>0</v>
      </c>
      <c r="M1536" s="120" t="str">
        <f>IF(J1536=0,"No Data",
IF(     OR(   INDEX('Inputs_Metric 31'!$T$6:$T$141,  MATCH($J1536,'Inputs_Metric 31'!$S$6:$S$141,0))  =  "",     INDEX('Inputs_Metric 31'!$T$6:$T$141,MATCH($J1536,'Inputs_Metric 31'!$S$6:$S$141,0))="CDL_Rev"),                 "No Mapped Crop",                  INDEX('Inputs_Metric 31'!$T$6:$T$141,MATCH($J1536,'Inputs_Metric 31'!$S$6:$S$141,0)   )   )
       )</f>
        <v>No Data</v>
      </c>
      <c r="N1536" s="120" t="str">
        <f>IF(J1536=0,"No Data",
IF(   OR(     INDEX('Inputs_Metric 31'!$U$6:$U$141,MATCH($J1536,'Inputs_Metric 31'!$S$6:$S$141,0))="",     INDEX('Inputs_Metric 31'!$U$6:$U$141,MATCH($J1536,'Inputs_Metric 31'!$S$6:$S$141,0))="CDL_Rev"  ),     "No Mapped Crop",INDEX('Inputs_Metric 31'!$U$6:$U$141,MATCH($J1536,'Inputs_Metric 31'!$S$6:$S$141,0))))</f>
        <v>No Data</v>
      </c>
      <c r="O1536" s="102" t="e">
        <f>IF(N1536="No Mapped Crop","",'Inputs_Metric 31'!$H$43*INDEX('Inputs_Metric 31'!$D$6:$D$109,MATCH(CONCATENATE(N1536,H1536),'Inputs_Metric 31'!$E$6:$E$109,0)))</f>
        <v>#N/A</v>
      </c>
      <c r="P1536" s="175" t="e">
        <f>IF(M1536="No Mapped Crop","",INDEX('Inputs_Metric 31'!$M$7:$O$26,MATCH(M1536,'Inputs_Metric 31'!$G$7:$G$26,0),MATCH('Inputs_Metric 31'!$H$44,'Inputs_Metric 31'!$M$6:$O$6,0)))</f>
        <v>#N/A</v>
      </c>
      <c r="Q1536" s="184" t="e">
        <f t="shared" si="79"/>
        <v>#N/A</v>
      </c>
      <c r="R1536" s="184" t="e">
        <f t="shared" si="80"/>
        <v>#N/A</v>
      </c>
    </row>
    <row r="1537" spans="3:18" x14ac:dyDescent="0.25">
      <c r="C1537">
        <f t="shared" si="78"/>
        <v>10</v>
      </c>
      <c r="D1537">
        <f>COUNTIF($F$4:F1537,F1537)</f>
        <v>1352</v>
      </c>
      <c r="E1537" s="40">
        <f>'Agricultural Data'!C1537</f>
        <v>0</v>
      </c>
      <c r="F1537" s="40">
        <f>'Agricultural Data'!D1537</f>
        <v>0</v>
      </c>
      <c r="G1537" s="40">
        <f>'Agricultural Data'!E1537</f>
        <v>0</v>
      </c>
      <c r="H1537" s="38">
        <f>'Agricultural Data'!F1537</f>
        <v>0</v>
      </c>
      <c r="I1537" s="38">
        <f>'Agricultural Data'!G1537</f>
        <v>0</v>
      </c>
      <c r="J1537" s="38">
        <f>'Agricultural Data'!H1537</f>
        <v>0</v>
      </c>
      <c r="K1537" s="118">
        <f>'Agricultural Data'!I1537</f>
        <v>0</v>
      </c>
      <c r="L1537" s="121">
        <f>'Agricultural Data'!J1537</f>
        <v>0</v>
      </c>
      <c r="M1537" s="120" t="str">
        <f>IF(J1537=0,"No Data",
IF(     OR(   INDEX('Inputs_Metric 31'!$T$6:$T$141,  MATCH($J1537,'Inputs_Metric 31'!$S$6:$S$141,0))  =  "",     INDEX('Inputs_Metric 31'!$T$6:$T$141,MATCH($J1537,'Inputs_Metric 31'!$S$6:$S$141,0))="CDL_Rev"),                 "No Mapped Crop",                  INDEX('Inputs_Metric 31'!$T$6:$T$141,MATCH($J1537,'Inputs_Metric 31'!$S$6:$S$141,0)   )   )
       )</f>
        <v>No Data</v>
      </c>
      <c r="N1537" s="120" t="str">
        <f>IF(J1537=0,"No Data",
IF(   OR(     INDEX('Inputs_Metric 31'!$U$6:$U$141,MATCH($J1537,'Inputs_Metric 31'!$S$6:$S$141,0))="",     INDEX('Inputs_Metric 31'!$U$6:$U$141,MATCH($J1537,'Inputs_Metric 31'!$S$6:$S$141,0))="CDL_Rev"  ),     "No Mapped Crop",INDEX('Inputs_Metric 31'!$U$6:$U$141,MATCH($J1537,'Inputs_Metric 31'!$S$6:$S$141,0))))</f>
        <v>No Data</v>
      </c>
      <c r="O1537" s="102" t="e">
        <f>IF(N1537="No Mapped Crop","",'Inputs_Metric 31'!$H$43*INDEX('Inputs_Metric 31'!$D$6:$D$109,MATCH(CONCATENATE(N1537,H1537),'Inputs_Metric 31'!$E$6:$E$109,0)))</f>
        <v>#N/A</v>
      </c>
      <c r="P1537" s="175" t="e">
        <f>IF(M1537="No Mapped Crop","",INDEX('Inputs_Metric 31'!$M$7:$O$26,MATCH(M1537,'Inputs_Metric 31'!$G$7:$G$26,0),MATCH('Inputs_Metric 31'!$H$44,'Inputs_Metric 31'!$M$6:$O$6,0)))</f>
        <v>#N/A</v>
      </c>
      <c r="Q1537" s="184" t="e">
        <f t="shared" si="79"/>
        <v>#N/A</v>
      </c>
      <c r="R1537" s="184" t="e">
        <f t="shared" si="80"/>
        <v>#N/A</v>
      </c>
    </row>
    <row r="1538" spans="3:18" x14ac:dyDescent="0.25">
      <c r="C1538">
        <f t="shared" si="78"/>
        <v>10</v>
      </c>
      <c r="D1538">
        <f>COUNTIF($F$4:F1538,F1538)</f>
        <v>1353</v>
      </c>
      <c r="E1538" s="40">
        <f>'Agricultural Data'!C1538</f>
        <v>0</v>
      </c>
      <c r="F1538" s="40">
        <f>'Agricultural Data'!D1538</f>
        <v>0</v>
      </c>
      <c r="G1538" s="40">
        <f>'Agricultural Data'!E1538</f>
        <v>0</v>
      </c>
      <c r="H1538" s="38">
        <f>'Agricultural Data'!F1538</f>
        <v>0</v>
      </c>
      <c r="I1538" s="38">
        <f>'Agricultural Data'!G1538</f>
        <v>0</v>
      </c>
      <c r="J1538" s="38">
        <f>'Agricultural Data'!H1538</f>
        <v>0</v>
      </c>
      <c r="K1538" s="118">
        <f>'Agricultural Data'!I1538</f>
        <v>0</v>
      </c>
      <c r="L1538" s="121">
        <f>'Agricultural Data'!J1538</f>
        <v>0</v>
      </c>
      <c r="M1538" s="120" t="str">
        <f>IF(J1538=0,"No Data",
IF(     OR(   INDEX('Inputs_Metric 31'!$T$6:$T$141,  MATCH($J1538,'Inputs_Metric 31'!$S$6:$S$141,0))  =  "",     INDEX('Inputs_Metric 31'!$T$6:$T$141,MATCH($J1538,'Inputs_Metric 31'!$S$6:$S$141,0))="CDL_Rev"),                 "No Mapped Crop",                  INDEX('Inputs_Metric 31'!$T$6:$T$141,MATCH($J1538,'Inputs_Metric 31'!$S$6:$S$141,0)   )   )
       )</f>
        <v>No Data</v>
      </c>
      <c r="N1538" s="120" t="str">
        <f>IF(J1538=0,"No Data",
IF(   OR(     INDEX('Inputs_Metric 31'!$U$6:$U$141,MATCH($J1538,'Inputs_Metric 31'!$S$6:$S$141,0))="",     INDEX('Inputs_Metric 31'!$U$6:$U$141,MATCH($J1538,'Inputs_Metric 31'!$S$6:$S$141,0))="CDL_Rev"  ),     "No Mapped Crop",INDEX('Inputs_Metric 31'!$U$6:$U$141,MATCH($J1538,'Inputs_Metric 31'!$S$6:$S$141,0))))</f>
        <v>No Data</v>
      </c>
      <c r="O1538" s="102" t="e">
        <f>IF(N1538="No Mapped Crop","",'Inputs_Metric 31'!$H$43*INDEX('Inputs_Metric 31'!$D$6:$D$109,MATCH(CONCATENATE(N1538,H1538),'Inputs_Metric 31'!$E$6:$E$109,0)))</f>
        <v>#N/A</v>
      </c>
      <c r="P1538" s="175" t="e">
        <f>IF(M1538="No Mapped Crop","",INDEX('Inputs_Metric 31'!$M$7:$O$26,MATCH(M1538,'Inputs_Metric 31'!$G$7:$G$26,0),MATCH('Inputs_Metric 31'!$H$44,'Inputs_Metric 31'!$M$6:$O$6,0)))</f>
        <v>#N/A</v>
      </c>
      <c r="Q1538" s="184" t="e">
        <f t="shared" si="79"/>
        <v>#N/A</v>
      </c>
      <c r="R1538" s="184" t="e">
        <f t="shared" si="80"/>
        <v>#N/A</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B2:AY296"/>
  <sheetViews>
    <sheetView topLeftCell="A25" zoomScale="55" zoomScaleNormal="55" workbookViewId="0">
      <selection activeCell="X56" sqref="X56"/>
    </sheetView>
  </sheetViews>
  <sheetFormatPr defaultRowHeight="15" x14ac:dyDescent="0.25"/>
  <cols>
    <col min="2" max="4" width="10.140625" bestFit="1" customWidth="1"/>
    <col min="6" max="6" width="10.140625" bestFit="1" customWidth="1"/>
    <col min="7" max="8" width="9.28515625" bestFit="1" customWidth="1"/>
    <col min="16" max="16" width="35" bestFit="1" customWidth="1"/>
    <col min="17" max="17" width="40.28515625" bestFit="1" customWidth="1"/>
    <col min="18" max="18" width="26.85546875" bestFit="1" customWidth="1"/>
    <col min="19" max="19" width="26.5703125" bestFit="1" customWidth="1"/>
    <col min="20" max="20" width="26.85546875" bestFit="1" customWidth="1"/>
    <col min="21" max="21" width="26.5703125" bestFit="1" customWidth="1"/>
    <col min="22" max="22" width="17.28515625" bestFit="1" customWidth="1"/>
    <col min="23" max="23" width="12.42578125" bestFit="1" customWidth="1"/>
    <col min="24" max="24" width="13.7109375" bestFit="1" customWidth="1"/>
    <col min="25" max="25" width="12.42578125" bestFit="1" customWidth="1"/>
    <col min="33" max="33" width="16.7109375" customWidth="1"/>
    <col min="35" max="35" width="27.85546875" customWidth="1"/>
    <col min="37" max="37" width="17.28515625" bestFit="1" customWidth="1"/>
    <col min="38" max="38" width="10.5703125" bestFit="1" customWidth="1"/>
    <col min="39" max="39" width="14.140625" bestFit="1" customWidth="1"/>
    <col min="40" max="40" width="10.7109375" bestFit="1" customWidth="1"/>
    <col min="41" max="41" width="13.7109375" bestFit="1" customWidth="1"/>
  </cols>
  <sheetData>
    <row r="2" spans="2:51" ht="21" x14ac:dyDescent="0.35">
      <c r="Q2" s="49" t="s">
        <v>631</v>
      </c>
      <c r="AG2" s="49" t="s">
        <v>632</v>
      </c>
    </row>
    <row r="3" spans="2:51" x14ac:dyDescent="0.25">
      <c r="B3" t="s">
        <v>536</v>
      </c>
      <c r="Q3" s="158" t="s">
        <v>533</v>
      </c>
      <c r="R3" s="158" t="s">
        <v>538</v>
      </c>
      <c r="S3" s="158" t="s">
        <v>537</v>
      </c>
      <c r="T3" s="158" t="s">
        <v>539</v>
      </c>
      <c r="U3" s="158" t="s">
        <v>534</v>
      </c>
      <c r="V3" s="158" t="s">
        <v>535</v>
      </c>
      <c r="W3" s="158" t="s">
        <v>541</v>
      </c>
      <c r="X3" s="158" t="s">
        <v>545</v>
      </c>
      <c r="Y3" s="158" t="s">
        <v>640</v>
      </c>
      <c r="Z3" s="158" t="s">
        <v>641</v>
      </c>
      <c r="AA3" s="158" t="s">
        <v>642</v>
      </c>
      <c r="AB3" s="158" t="s">
        <v>643</v>
      </c>
      <c r="AC3" s="158" t="s">
        <v>644</v>
      </c>
      <c r="AD3" s="158" t="s">
        <v>546</v>
      </c>
      <c r="AF3" s="39" t="s">
        <v>645</v>
      </c>
      <c r="AG3" s="165" t="s">
        <v>566</v>
      </c>
      <c r="AH3" s="158" t="s">
        <v>533</v>
      </c>
      <c r="AI3" s="158" t="s">
        <v>538</v>
      </c>
      <c r="AJ3" s="158" t="s">
        <v>537</v>
      </c>
      <c r="AK3" s="158" t="s">
        <v>539</v>
      </c>
      <c r="AL3" s="158" t="s">
        <v>534</v>
      </c>
      <c r="AM3" s="158" t="s">
        <v>535</v>
      </c>
      <c r="AN3" s="158" t="s">
        <v>541</v>
      </c>
      <c r="AO3" s="158" t="s">
        <v>545</v>
      </c>
      <c r="AP3" s="158" t="s">
        <v>640</v>
      </c>
      <c r="AQ3" s="158" t="s">
        <v>641</v>
      </c>
      <c r="AR3" s="158" t="s">
        <v>642</v>
      </c>
      <c r="AS3" s="158" t="s">
        <v>643</v>
      </c>
      <c r="AT3" s="158" t="s">
        <v>644</v>
      </c>
      <c r="AU3" s="158" t="s">
        <v>546</v>
      </c>
      <c r="AW3" s="1" t="s">
        <v>9</v>
      </c>
      <c r="AX3" s="1" t="s">
        <v>8</v>
      </c>
      <c r="AY3" s="1" t="s">
        <v>248</v>
      </c>
    </row>
    <row r="4" spans="2:51" x14ac:dyDescent="0.25">
      <c r="B4" s="1" t="s">
        <v>639</v>
      </c>
      <c r="F4" s="1" t="s">
        <v>525</v>
      </c>
      <c r="Q4" s="40">
        <v>31</v>
      </c>
      <c r="R4" s="38" t="s">
        <v>660</v>
      </c>
      <c r="S4" s="40">
        <v>1</v>
      </c>
      <c r="T4" s="40" t="s">
        <v>540</v>
      </c>
      <c r="U4" s="40" t="s">
        <v>252</v>
      </c>
      <c r="V4" s="40">
        <v>2</v>
      </c>
      <c r="W4" s="40">
        <f>VLOOKUP(V4,'Inputs_Metric 7'!$G$49:$H$51,2,FALSE)</f>
        <v>0.5</v>
      </c>
      <c r="X4" s="186">
        <f>SUMIFS(
INDEX('Step 1_Metric 31'!$Q$1:$R$99999,      1,      MATCH($U4,'Step 1_Metric 31'!$Q$2:$R$2,0))         :          INDEX('Step 1_Metric 31'!$Q$1:$R$99999,    99999,    MATCH($U4,'Step 1_Metric 31'!$Q$2:$R$2,0)),
'Step 1_Metric 31'!$E$1:$E$99999,      V4)</f>
        <v>594.05642276154822</v>
      </c>
      <c r="Y4" s="186" t="str">
        <f t="shared" ref="Y4:Y9" si="0">IF(W4=0.01,X4*W4,"")</f>
        <v/>
      </c>
      <c r="Z4" s="186" t="str">
        <f t="shared" ref="Z4:Z9" si="1">IF(W4=0.01,(0.5)*(W3-W4)*(X4-X3),"")</f>
        <v/>
      </c>
      <c r="AA4" s="186" t="str">
        <f>IF(W4=0.05,(W4-W5)*X4,"")</f>
        <v/>
      </c>
      <c r="AB4" s="186" t="str">
        <f t="shared" ref="AB4:AB9" si="2">IF(W4=0.05,(0.5)*(W3-W4)*(X4-X3),"")</f>
        <v/>
      </c>
      <c r="AC4" s="186">
        <f>IF(W4=0.5,(W4-W5)*X4,"")</f>
        <v>267.3253902426967</v>
      </c>
      <c r="AD4" s="186">
        <f>SUM(Y4:AC4)</f>
        <v>267.3253902426967</v>
      </c>
      <c r="AF4" s="40">
        <v>1</v>
      </c>
      <c r="AG4" s="40" t="str">
        <f>VLOOKUP(AF4,$B$62:$C$296,2,FALSE)</f>
        <v>NFWF-43322</v>
      </c>
      <c r="AH4" s="40">
        <v>31</v>
      </c>
      <c r="AI4" s="38" t="s">
        <v>660</v>
      </c>
      <c r="AJ4" s="40">
        <v>1</v>
      </c>
      <c r="AK4" s="40" t="s">
        <v>540</v>
      </c>
      <c r="AL4" s="40" t="s">
        <v>252</v>
      </c>
      <c r="AM4" s="40">
        <v>2</v>
      </c>
      <c r="AN4" s="40">
        <f>VLOOKUP(AM4,'Inputs_Metric 7'!$G$49:$H$51,2,FALSE)</f>
        <v>0.5</v>
      </c>
      <c r="AO4" s="186">
        <f>SUMIFS(
INDEX('Step 1_Metric 31'!$Q$1:$R$99999,      1,      MATCH($AL4,'Step 1_Metric 31'!$Q$2:$R$2,0))         :          INDEX('Step 1_Metric 31'!$Q$1:$R$99999,    99999,    MATCH($AL4,'Step 1_Metric 31'!$Q$2:$R$2,0)),
'Step 1_Metric 31'!$E$1:$E$99999,      AM4,    'Step 1_Metric 30'!$F$1:$F$99999,     AG4         )</f>
        <v>0</v>
      </c>
      <c r="AP4" s="186" t="str">
        <f t="shared" ref="AP4:AP15" si="3">IF(AN4=0.01,AO4*AN4,"")</f>
        <v/>
      </c>
      <c r="AQ4" s="186" t="str">
        <f t="shared" ref="AQ4:AQ15" si="4">IF(AN4=0.01,(0.5)*(AN3-AN4)*(AO4-AO3),"")</f>
        <v/>
      </c>
      <c r="AR4" s="186" t="str">
        <f>IF(AN4=0.05,(AN4-AN5)*AO4,"")</f>
        <v/>
      </c>
      <c r="AS4" s="186" t="str">
        <f t="shared" ref="AS4:AS15" si="5">IF(AN4=0.05,(0.5)*(AN3-AN4)*(AO4-AO3),"")</f>
        <v/>
      </c>
      <c r="AT4" s="186">
        <f>IF(AN4=0.5,(AN4-AN5)*AO4,"")</f>
        <v>0</v>
      </c>
      <c r="AU4" s="186">
        <f>SUM(AP4:AT4)</f>
        <v>0</v>
      </c>
      <c r="AW4" s="286" t="s">
        <v>639</v>
      </c>
      <c r="AX4" s="200">
        <f t="shared" ref="AX4:AX9" si="6">AM4</f>
        <v>2</v>
      </c>
      <c r="AY4" s="198">
        <f t="shared" ref="AY4:AY9" si="7">AO4</f>
        <v>0</v>
      </c>
    </row>
    <row r="5" spans="2:51" x14ac:dyDescent="0.25">
      <c r="B5" t="s">
        <v>526</v>
      </c>
      <c r="C5" t="s">
        <v>527</v>
      </c>
      <c r="D5" t="s">
        <v>528</v>
      </c>
      <c r="F5" t="s">
        <v>526</v>
      </c>
      <c r="G5" t="s">
        <v>527</v>
      </c>
      <c r="H5" t="s">
        <v>528</v>
      </c>
      <c r="Q5" s="40">
        <v>31</v>
      </c>
      <c r="R5" s="38" t="s">
        <v>660</v>
      </c>
      <c r="S5" s="40">
        <v>1</v>
      </c>
      <c r="T5" s="40" t="s">
        <v>540</v>
      </c>
      <c r="U5" s="40" t="s">
        <v>252</v>
      </c>
      <c r="V5" s="40">
        <v>20</v>
      </c>
      <c r="W5" s="40">
        <f>VLOOKUP(V5,'Inputs_Metric 7'!$G$49:$H$51,2,FALSE)</f>
        <v>0.05</v>
      </c>
      <c r="X5" s="186">
        <f>SUMIFS(
INDEX('Step 1_Metric 31'!$Q$1:$R$99999,      1,      MATCH($U5,'Step 1_Metric 31'!$Q$2:$R$2,0))         :          INDEX('Step 1_Metric 31'!$Q$1:$R$99999,    99999,    MATCH($U5,'Step 1_Metric 31'!$Q$2:$R$2,0)),
'Step 1_Metric 31'!$E$1:$E$99999,      V5)</f>
        <v>776.85076222538066</v>
      </c>
      <c r="Y5" s="186" t="str">
        <f t="shared" si="0"/>
        <v/>
      </c>
      <c r="Z5" s="186" t="str">
        <f t="shared" si="1"/>
        <v/>
      </c>
      <c r="AA5" s="186">
        <f t="shared" ref="AA5:AA9" si="8">IF(W5=0.05,(W5-W6)*X5,"")</f>
        <v>31.074030489015229</v>
      </c>
      <c r="AB5" s="186">
        <f t="shared" si="2"/>
        <v>41.128726379362298</v>
      </c>
      <c r="AC5" s="186" t="str">
        <f t="shared" ref="AC5:AC9" si="9">IF(W5=0.5,(W5-W6)*X5,"")</f>
        <v/>
      </c>
      <c r="AD5" s="186">
        <f t="shared" ref="AD5:AD9" si="10">SUM(Y5:AC5)</f>
        <v>72.20275686837752</v>
      </c>
      <c r="AF5" s="40">
        <f>AF4</f>
        <v>1</v>
      </c>
      <c r="AG5" s="40" t="str">
        <f t="shared" ref="AG5:AG15" si="11">VLOOKUP(AF5,$B$62:$C$296,2,FALSE)</f>
        <v>NFWF-43322</v>
      </c>
      <c r="AH5" s="40">
        <v>31</v>
      </c>
      <c r="AI5" s="38" t="s">
        <v>660</v>
      </c>
      <c r="AJ5" s="40">
        <v>1</v>
      </c>
      <c r="AK5" s="40" t="s">
        <v>540</v>
      </c>
      <c r="AL5" s="40" t="s">
        <v>252</v>
      </c>
      <c r="AM5" s="40">
        <v>20</v>
      </c>
      <c r="AN5" s="40">
        <f>VLOOKUP(AM5,'Inputs_Metric 7'!$G$49:$H$51,2,FALSE)</f>
        <v>0.05</v>
      </c>
      <c r="AO5" s="186">
        <f>SUMIFS(
INDEX('Step 1_Metric 31'!$Q$1:$R$99999,      1,      MATCH($AL5,'Step 1_Metric 31'!$Q$2:$R$2,0))         :          INDEX('Step 1_Metric 31'!$Q$1:$R$99999,    99999,    MATCH($AL5,'Step 1_Metric 31'!$Q$2:$R$2,0)),
'Step 1_Metric 31'!$E$1:$E$99999,      AM5,    'Step 1_Metric 30'!$F$1:$F$99999,     AG5         )</f>
        <v>0</v>
      </c>
      <c r="AP5" s="186" t="str">
        <f t="shared" si="3"/>
        <v/>
      </c>
      <c r="AQ5" s="186" t="str">
        <f t="shared" si="4"/>
        <v/>
      </c>
      <c r="AR5" s="186">
        <f t="shared" ref="AR5:AR8" si="12">IF(AN5=0.05,(AN5-AN6)*AO5,"")</f>
        <v>0</v>
      </c>
      <c r="AS5" s="186">
        <f t="shared" si="5"/>
        <v>0</v>
      </c>
      <c r="AT5" s="186" t="str">
        <f t="shared" ref="AT5:AT8" si="13">IF(AN5=0.5,(AN5-AN6)*AO5,"")</f>
        <v/>
      </c>
      <c r="AU5" s="186">
        <f t="shared" ref="AU5:AU9" si="14">SUM(AP5:AT5)</f>
        <v>0</v>
      </c>
      <c r="AW5" s="286"/>
      <c r="AX5" s="200">
        <f t="shared" si="6"/>
        <v>20</v>
      </c>
      <c r="AY5" s="198">
        <f t="shared" si="7"/>
        <v>0</v>
      </c>
    </row>
    <row r="6" spans="2:51" x14ac:dyDescent="0.25">
      <c r="B6">
        <v>0.5</v>
      </c>
      <c r="C6">
        <f>1/20</f>
        <v>0.05</v>
      </c>
      <c r="D6">
        <v>0.01</v>
      </c>
      <c r="F6">
        <v>0.5</v>
      </c>
      <c r="G6">
        <f>1/20</f>
        <v>0.05</v>
      </c>
      <c r="H6">
        <v>0.01</v>
      </c>
      <c r="Q6" s="40">
        <v>31</v>
      </c>
      <c r="R6" s="38" t="s">
        <v>660</v>
      </c>
      <c r="S6" s="40">
        <v>1</v>
      </c>
      <c r="T6" s="40" t="s">
        <v>540</v>
      </c>
      <c r="U6" s="40" t="s">
        <v>252</v>
      </c>
      <c r="V6" s="40">
        <v>100</v>
      </c>
      <c r="W6" s="40">
        <f>VLOOKUP(V6,'Inputs_Metric 7'!$G$49:$H$51,2,FALSE)</f>
        <v>0.01</v>
      </c>
      <c r="X6" s="186">
        <f>SUMIFS(
INDEX('Step 1_Metric 31'!$Q$1:$R$99999,      1,      MATCH($U6,'Step 1_Metric 31'!$Q$2:$R$2,0))         :          INDEX('Step 1_Metric 31'!$Q$1:$R$99999,    99999,    MATCH($U6,'Step 1_Metric 31'!$Q$2:$R$2,0)),
'Step 1_Metric 31'!$E$1:$E$99999,      V6)</f>
        <v>850.52887592404591</v>
      </c>
      <c r="Y6" s="186">
        <f t="shared" si="0"/>
        <v>8.5052887592404591</v>
      </c>
      <c r="Z6" s="186">
        <f t="shared" si="1"/>
        <v>1.473562273973305</v>
      </c>
      <c r="AA6" s="186" t="str">
        <f t="shared" si="8"/>
        <v/>
      </c>
      <c r="AB6" s="186" t="str">
        <f t="shared" si="2"/>
        <v/>
      </c>
      <c r="AC6" s="186" t="str">
        <f t="shared" si="9"/>
        <v/>
      </c>
      <c r="AD6" s="186">
        <f t="shared" si="10"/>
        <v>9.9788510332137648</v>
      </c>
      <c r="AF6" s="40">
        <f t="shared" ref="AF6:AF9" si="15">AF5</f>
        <v>1</v>
      </c>
      <c r="AG6" s="40" t="str">
        <f t="shared" si="11"/>
        <v>NFWF-43322</v>
      </c>
      <c r="AH6" s="40">
        <v>31</v>
      </c>
      <c r="AI6" s="38" t="s">
        <v>660</v>
      </c>
      <c r="AJ6" s="40">
        <v>1</v>
      </c>
      <c r="AK6" s="40" t="s">
        <v>540</v>
      </c>
      <c r="AL6" s="40" t="s">
        <v>252</v>
      </c>
      <c r="AM6" s="40">
        <v>100</v>
      </c>
      <c r="AN6" s="40">
        <f>VLOOKUP(AM6,'Inputs_Metric 7'!$G$49:$H$51,2,FALSE)</f>
        <v>0.01</v>
      </c>
      <c r="AO6" s="186">
        <f>SUMIFS(
INDEX('Step 1_Metric 31'!$Q$1:$R$99999,      1,      MATCH($AL6,'Step 1_Metric 31'!$Q$2:$R$2,0))         :          INDEX('Step 1_Metric 31'!$Q$1:$R$99999,    99999,    MATCH($AL6,'Step 1_Metric 31'!$Q$2:$R$2,0)),
'Step 1_Metric 31'!$E$1:$E$99999,      AM6,    'Step 1_Metric 30'!$F$1:$F$99999,     AG6         )</f>
        <v>0</v>
      </c>
      <c r="AP6" s="186">
        <f t="shared" si="3"/>
        <v>0</v>
      </c>
      <c r="AQ6" s="186">
        <f t="shared" si="4"/>
        <v>0</v>
      </c>
      <c r="AR6" s="186" t="str">
        <f t="shared" si="12"/>
        <v/>
      </c>
      <c r="AS6" s="186" t="str">
        <f t="shared" si="5"/>
        <v/>
      </c>
      <c r="AT6" s="186" t="str">
        <f t="shared" si="13"/>
        <v/>
      </c>
      <c r="AU6" s="186">
        <f t="shared" si="14"/>
        <v>0</v>
      </c>
      <c r="AW6" s="286"/>
      <c r="AX6" s="200">
        <f t="shared" si="6"/>
        <v>100</v>
      </c>
      <c r="AY6" s="198">
        <f t="shared" si="7"/>
        <v>0</v>
      </c>
    </row>
    <row r="7" spans="2:51" x14ac:dyDescent="0.25">
      <c r="B7" s="188">
        <f>X4</f>
        <v>594.05642276154822</v>
      </c>
      <c r="C7" s="188">
        <f>X5</f>
        <v>776.85076222538066</v>
      </c>
      <c r="D7" s="188">
        <f>X6</f>
        <v>850.52887592404591</v>
      </c>
      <c r="E7" s="188"/>
      <c r="F7" s="188">
        <f>X7</f>
        <v>589.58520595944208</v>
      </c>
      <c r="G7" s="188">
        <f>X8</f>
        <v>776.63495550677021</v>
      </c>
      <c r="H7" s="188">
        <f>X9</f>
        <v>850.52887592404591</v>
      </c>
      <c r="Q7" s="40">
        <v>31</v>
      </c>
      <c r="R7" s="38" t="s">
        <v>660</v>
      </c>
      <c r="S7" s="40">
        <v>1</v>
      </c>
      <c r="T7" s="40" t="s">
        <v>540</v>
      </c>
      <c r="U7" s="40" t="s">
        <v>253</v>
      </c>
      <c r="V7" s="40">
        <v>2</v>
      </c>
      <c r="W7" s="40">
        <f>VLOOKUP(V7,'Inputs_Metric 7'!$G$49:$H$51,2,FALSE)</f>
        <v>0.5</v>
      </c>
      <c r="X7" s="186">
        <f>SUMIFS(
INDEX('Step 1_Metric 31'!$Q$1:$R$99999,      1,      MATCH($U7,'Step 1_Metric 31'!$Q$2:$R$2,0))         :          INDEX('Step 1_Metric 31'!$Q$1:$R$99999,    99999,    MATCH($U7,'Step 1_Metric 31'!$Q$2:$R$2,0)),
'Step 1_Metric 31'!$E$1:$E$99999,      V7)</f>
        <v>589.58520595944208</v>
      </c>
      <c r="Y7" s="186" t="str">
        <f t="shared" si="0"/>
        <v/>
      </c>
      <c r="Z7" s="186" t="str">
        <f t="shared" si="1"/>
        <v/>
      </c>
      <c r="AA7" s="186" t="str">
        <f t="shared" si="8"/>
        <v/>
      </c>
      <c r="AB7" s="186" t="str">
        <f t="shared" si="2"/>
        <v/>
      </c>
      <c r="AC7" s="186">
        <f t="shared" si="9"/>
        <v>265.31334268174896</v>
      </c>
      <c r="AD7" s="186">
        <f t="shared" si="10"/>
        <v>265.31334268174896</v>
      </c>
      <c r="AF7" s="40">
        <f t="shared" si="15"/>
        <v>1</v>
      </c>
      <c r="AG7" s="40" t="str">
        <f t="shared" si="11"/>
        <v>NFWF-43322</v>
      </c>
      <c r="AH7" s="40">
        <v>31</v>
      </c>
      <c r="AI7" s="38" t="s">
        <v>660</v>
      </c>
      <c r="AJ7" s="40">
        <v>1</v>
      </c>
      <c r="AK7" s="40" t="s">
        <v>540</v>
      </c>
      <c r="AL7" s="40" t="s">
        <v>253</v>
      </c>
      <c r="AM7" s="40">
        <f>AM4</f>
        <v>2</v>
      </c>
      <c r="AN7" s="40">
        <f>AN4</f>
        <v>0.5</v>
      </c>
      <c r="AO7" s="186">
        <f>SUMIFS(
INDEX('Step 1_Metric 31'!$Q$1:$R$99999,      1,      MATCH($AL7,'Step 1_Metric 31'!$Q$2:$R$2,0))         :          INDEX('Step 1_Metric 31'!$Q$1:$R$99999,    99999,    MATCH($AL7,'Step 1_Metric 31'!$Q$2:$R$2,0)),
'Step 1_Metric 31'!$E$1:$E$99999,      AM7,    'Step 1_Metric 30'!$F$1:$F$99999,     AG7         )</f>
        <v>0</v>
      </c>
      <c r="AP7" s="186" t="str">
        <f t="shared" si="3"/>
        <v/>
      </c>
      <c r="AQ7" s="186" t="str">
        <f t="shared" si="4"/>
        <v/>
      </c>
      <c r="AR7" s="186" t="str">
        <f t="shared" si="12"/>
        <v/>
      </c>
      <c r="AS7" s="186" t="str">
        <f t="shared" si="5"/>
        <v/>
      </c>
      <c r="AT7" s="186">
        <f t="shared" si="13"/>
        <v>0</v>
      </c>
      <c r="AU7" s="186">
        <f t="shared" si="14"/>
        <v>0</v>
      </c>
      <c r="AW7" s="286" t="s">
        <v>525</v>
      </c>
      <c r="AX7" s="200">
        <f t="shared" si="6"/>
        <v>2</v>
      </c>
      <c r="AY7" s="198">
        <f t="shared" si="7"/>
        <v>0</v>
      </c>
    </row>
    <row r="8" spans="2:51" x14ac:dyDescent="0.25">
      <c r="Q8" s="40">
        <v>31</v>
      </c>
      <c r="R8" s="38" t="s">
        <v>660</v>
      </c>
      <c r="S8" s="40">
        <v>1</v>
      </c>
      <c r="T8" s="40" t="s">
        <v>540</v>
      </c>
      <c r="U8" s="40" t="s">
        <v>253</v>
      </c>
      <c r="V8" s="40">
        <v>20</v>
      </c>
      <c r="W8" s="40">
        <f>VLOOKUP(V8,'Inputs_Metric 7'!$G$49:$H$51,2,FALSE)</f>
        <v>0.05</v>
      </c>
      <c r="X8" s="186">
        <f>SUMIFS(
INDEX('Step 1_Metric 31'!$Q$1:$R$99999,      1,      MATCH($U8,'Step 1_Metric 31'!$Q$2:$R$2,0))         :          INDEX('Step 1_Metric 31'!$Q$1:$R$99999,    99999,    MATCH($U8,'Step 1_Metric 31'!$Q$2:$R$2,0)),
'Step 1_Metric 31'!$E$1:$E$99999,      V8)</f>
        <v>776.63495550677021</v>
      </c>
      <c r="Y8" s="186" t="str">
        <f t="shared" si="0"/>
        <v/>
      </c>
      <c r="Z8" s="186" t="str">
        <f t="shared" si="1"/>
        <v/>
      </c>
      <c r="AA8" s="186">
        <f t="shared" si="8"/>
        <v>31.065398220270808</v>
      </c>
      <c r="AB8" s="186">
        <f t="shared" si="2"/>
        <v>42.086193648148829</v>
      </c>
      <c r="AC8" s="186" t="str">
        <f t="shared" si="9"/>
        <v/>
      </c>
      <c r="AD8" s="186">
        <f t="shared" si="10"/>
        <v>73.151591868419644</v>
      </c>
      <c r="AF8" s="40">
        <f t="shared" si="15"/>
        <v>1</v>
      </c>
      <c r="AG8" s="40" t="str">
        <f t="shared" si="11"/>
        <v>NFWF-43322</v>
      </c>
      <c r="AH8" s="40">
        <v>31</v>
      </c>
      <c r="AI8" s="38" t="s">
        <v>660</v>
      </c>
      <c r="AJ8" s="40">
        <v>1</v>
      </c>
      <c r="AK8" s="40" t="s">
        <v>540</v>
      </c>
      <c r="AL8" s="40" t="s">
        <v>253</v>
      </c>
      <c r="AM8" s="40">
        <f t="shared" ref="AM8:AM71" si="16">AM5</f>
        <v>20</v>
      </c>
      <c r="AN8" s="40">
        <f t="shared" ref="AN8:AN71" si="17">AN5</f>
        <v>0.05</v>
      </c>
      <c r="AO8" s="186">
        <f>SUMIFS(
INDEX('Step 1_Metric 31'!$Q$1:$R$99999,      1,      MATCH($AL8,'Step 1_Metric 31'!$Q$2:$R$2,0))         :          INDEX('Step 1_Metric 31'!$Q$1:$R$99999,    99999,    MATCH($AL8,'Step 1_Metric 31'!$Q$2:$R$2,0)),
'Step 1_Metric 31'!$E$1:$E$99999,      AM8,    'Step 1_Metric 30'!$F$1:$F$99999,     AG8         )</f>
        <v>0</v>
      </c>
      <c r="AP8" s="186" t="str">
        <f t="shared" si="3"/>
        <v/>
      </c>
      <c r="AQ8" s="186" t="str">
        <f t="shared" si="4"/>
        <v/>
      </c>
      <c r="AR8" s="186">
        <f t="shared" si="12"/>
        <v>0</v>
      </c>
      <c r="AS8" s="186">
        <f t="shared" si="5"/>
        <v>0</v>
      </c>
      <c r="AT8" s="186" t="str">
        <f t="shared" si="13"/>
        <v/>
      </c>
      <c r="AU8" s="186">
        <f t="shared" si="14"/>
        <v>0</v>
      </c>
      <c r="AW8" s="286"/>
      <c r="AX8" s="200">
        <f t="shared" si="6"/>
        <v>20</v>
      </c>
      <c r="AY8" s="198">
        <f t="shared" si="7"/>
        <v>0</v>
      </c>
    </row>
    <row r="9" spans="2:51" x14ac:dyDescent="0.25">
      <c r="Q9" s="40">
        <v>31</v>
      </c>
      <c r="R9" s="38" t="s">
        <v>660</v>
      </c>
      <c r="S9" s="40">
        <v>1</v>
      </c>
      <c r="T9" s="40" t="s">
        <v>540</v>
      </c>
      <c r="U9" s="40" t="s">
        <v>253</v>
      </c>
      <c r="V9" s="40">
        <v>100</v>
      </c>
      <c r="W9" s="40">
        <f>VLOOKUP(V9,'Inputs_Metric 7'!$G$49:$H$51,2,FALSE)</f>
        <v>0.01</v>
      </c>
      <c r="X9" s="186">
        <f>SUMIFS(
INDEX('Step 1_Metric 31'!$Q$1:$R$99999,      1,      MATCH($U9,'Step 1_Metric 31'!$Q$2:$R$2,0))         :          INDEX('Step 1_Metric 31'!$Q$1:$R$99999,    99999,    MATCH($U9,'Step 1_Metric 31'!$Q$2:$R$2,0)),
'Step 1_Metric 31'!$E$1:$E$99999,      V9)</f>
        <v>850.52887592404591</v>
      </c>
      <c r="Y9" s="186">
        <f t="shared" si="0"/>
        <v>8.5052887592404591</v>
      </c>
      <c r="Z9" s="186">
        <f t="shared" si="1"/>
        <v>1.4778784083455139</v>
      </c>
      <c r="AA9" s="186" t="str">
        <f t="shared" si="8"/>
        <v/>
      </c>
      <c r="AB9" s="186" t="str">
        <f t="shared" si="2"/>
        <v/>
      </c>
      <c r="AC9" s="186" t="str">
        <f t="shared" si="9"/>
        <v/>
      </c>
      <c r="AD9" s="186">
        <f t="shared" si="10"/>
        <v>9.9831671675859734</v>
      </c>
      <c r="AF9" s="40">
        <f t="shared" si="15"/>
        <v>1</v>
      </c>
      <c r="AG9" s="40" t="str">
        <f t="shared" si="11"/>
        <v>NFWF-43322</v>
      </c>
      <c r="AH9" s="40">
        <v>31</v>
      </c>
      <c r="AI9" s="38" t="s">
        <v>660</v>
      </c>
      <c r="AJ9" s="40">
        <v>1</v>
      </c>
      <c r="AK9" s="40" t="s">
        <v>540</v>
      </c>
      <c r="AL9" s="40" t="s">
        <v>253</v>
      </c>
      <c r="AM9" s="40">
        <f t="shared" si="16"/>
        <v>100</v>
      </c>
      <c r="AN9" s="40">
        <f t="shared" si="17"/>
        <v>0.01</v>
      </c>
      <c r="AO9" s="186">
        <f>SUMIFS(
INDEX('Step 1_Metric 31'!$Q$1:$R$99999,      1,      MATCH($AL9,'Step 1_Metric 31'!$Q$2:$R$2,0))         :          INDEX('Step 1_Metric 31'!$Q$1:$R$99999,    99999,    MATCH($AL9,'Step 1_Metric 31'!$Q$2:$R$2,0)),
'Step 1_Metric 31'!$E$1:$E$99999,      AM9,    'Step 1_Metric 30'!$F$1:$F$99999,     AG9         )</f>
        <v>0</v>
      </c>
      <c r="AP9" s="186">
        <f t="shared" si="3"/>
        <v>0</v>
      </c>
      <c r="AQ9" s="186">
        <f t="shared" si="4"/>
        <v>0</v>
      </c>
      <c r="AR9" s="186" t="str">
        <f>IF(AN9=0.05,(AN9-#REF!)*AO9,"")</f>
        <v/>
      </c>
      <c r="AS9" s="186" t="str">
        <f t="shared" si="5"/>
        <v/>
      </c>
      <c r="AT9" s="186" t="str">
        <f>IF(AN9=0.5,(AN9-#REF!)*AO9,"")</f>
        <v/>
      </c>
      <c r="AU9" s="186">
        <f t="shared" si="14"/>
        <v>0</v>
      </c>
      <c r="AW9" s="286"/>
      <c r="AX9" s="200">
        <f t="shared" si="6"/>
        <v>100</v>
      </c>
      <c r="AY9" s="198">
        <f t="shared" si="7"/>
        <v>0</v>
      </c>
    </row>
    <row r="10" spans="2:51" x14ac:dyDescent="0.25">
      <c r="B10" s="1" t="s">
        <v>529</v>
      </c>
      <c r="F10" s="1" t="s">
        <v>529</v>
      </c>
      <c r="AF10" s="40">
        <f t="shared" ref="AF10:AF73" si="18">AF4+1</f>
        <v>2</v>
      </c>
      <c r="AG10" s="40" t="str">
        <f t="shared" si="11"/>
        <v>NFWF-43429</v>
      </c>
      <c r="AH10" s="40">
        <v>31</v>
      </c>
      <c r="AI10" s="38" t="s">
        <v>660</v>
      </c>
      <c r="AJ10" s="40">
        <v>1</v>
      </c>
      <c r="AK10" s="40" t="s">
        <v>540</v>
      </c>
      <c r="AL10" s="40" t="str">
        <f>AL4</f>
        <v>Pre</v>
      </c>
      <c r="AM10" s="40">
        <f t="shared" si="16"/>
        <v>2</v>
      </c>
      <c r="AN10" s="40">
        <f t="shared" si="17"/>
        <v>0.5</v>
      </c>
      <c r="AO10" s="186">
        <f>SUMIFS(
INDEX('Step 1_Metric 31'!$Q$1:$R$99999,      1,      MATCH($AL10,'Step 1_Metric 31'!$Q$2:$R$2,0))         :          INDEX('Step 1_Metric 31'!$Q$1:$R$99999,    99999,    MATCH($AL10,'Step 1_Metric 31'!$Q$2:$R$2,0)),
'Step 1_Metric 31'!$E$1:$E$99999,      AM10,    'Step 1_Metric 30'!$F$1:$F$99999,     AG10         )</f>
        <v>0</v>
      </c>
      <c r="AP10" s="186" t="str">
        <f t="shared" si="3"/>
        <v/>
      </c>
      <c r="AQ10" s="186" t="str">
        <f>IF(AN10=0.01,(0.5)*(#REF!-AN10)*(AO10-#REF!),"")</f>
        <v/>
      </c>
      <c r="AR10" s="186" t="str">
        <f>IF(AN10=0.05,(AN10-AN11)*AO10,"")</f>
        <v/>
      </c>
      <c r="AS10" s="186" t="str">
        <f>IF(AN10=0.05,(0.5)*(#REF!-AN10)*(AO10-#REF!),"")</f>
        <v/>
      </c>
      <c r="AT10" s="186">
        <f>IF(AN10=0.5,(AN10-AN11)*AO10,"")</f>
        <v>0</v>
      </c>
      <c r="AU10" s="186">
        <f>SUM(AP10:AT10)</f>
        <v>0</v>
      </c>
    </row>
    <row r="11" spans="2:51" x14ac:dyDescent="0.25">
      <c r="B11" t="s">
        <v>640</v>
      </c>
      <c r="C11" s="188">
        <f>D6*D7</f>
        <v>8.5052887592404591</v>
      </c>
      <c r="F11" t="s">
        <v>640</v>
      </c>
      <c r="G11" s="188">
        <f>H6*H7</f>
        <v>8.5052887592404591</v>
      </c>
      <c r="AF11" s="40">
        <f t="shared" si="18"/>
        <v>2</v>
      </c>
      <c r="AG11" s="40" t="str">
        <f t="shared" si="11"/>
        <v>NFWF-43429</v>
      </c>
      <c r="AH11" s="40">
        <v>31</v>
      </c>
      <c r="AI11" s="38" t="s">
        <v>660</v>
      </c>
      <c r="AJ11" s="40">
        <v>1</v>
      </c>
      <c r="AK11" s="40" t="s">
        <v>540</v>
      </c>
      <c r="AL11" s="40" t="str">
        <f t="shared" ref="AL11:AL74" si="19">AL5</f>
        <v>Pre</v>
      </c>
      <c r="AM11" s="40">
        <f t="shared" si="16"/>
        <v>20</v>
      </c>
      <c r="AN11" s="40">
        <f t="shared" si="17"/>
        <v>0.05</v>
      </c>
      <c r="AO11" s="186">
        <f>SUMIFS(
INDEX('Step 1_Metric 31'!$Q$1:$R$99999,      1,      MATCH($AL11,'Step 1_Metric 31'!$Q$2:$R$2,0))         :          INDEX('Step 1_Metric 31'!$Q$1:$R$99999,    99999,    MATCH($AL11,'Step 1_Metric 31'!$Q$2:$R$2,0)),
'Step 1_Metric 31'!$E$1:$E$99999,      AM11,    'Step 1_Metric 30'!$F$1:$F$99999,     AG11         )</f>
        <v>0</v>
      </c>
      <c r="AP11" s="186" t="str">
        <f t="shared" si="3"/>
        <v/>
      </c>
      <c r="AQ11" s="186" t="str">
        <f t="shared" si="4"/>
        <v/>
      </c>
      <c r="AR11" s="186">
        <f t="shared" ref="AR11:AR14" si="20">IF(AN11=0.05,(AN11-AN12)*AO11,"")</f>
        <v>0</v>
      </c>
      <c r="AS11" s="186">
        <f t="shared" si="5"/>
        <v>0</v>
      </c>
      <c r="AT11" s="186" t="str">
        <f t="shared" ref="AT11:AT14" si="21">IF(AN11=0.5,(AN11-AN12)*AO11,"")</f>
        <v/>
      </c>
      <c r="AU11" s="186">
        <f t="shared" ref="AU11:AU15" si="22">SUM(AP11:AT11)</f>
        <v>0</v>
      </c>
      <c r="AY11" s="194">
        <f>AY7-AY4</f>
        <v>0</v>
      </c>
    </row>
    <row r="12" spans="2:51" x14ac:dyDescent="0.25">
      <c r="B12" t="s">
        <v>641</v>
      </c>
      <c r="C12" s="188">
        <f>(0.5)*(C6-D6)*(D7-C7)</f>
        <v>1.473562273973305</v>
      </c>
      <c r="F12" t="s">
        <v>641</v>
      </c>
      <c r="G12" s="188">
        <f>(0.5)*(G6-H6)*(H7-G7)</f>
        <v>1.4778784083455139</v>
      </c>
      <c r="AF12" s="40">
        <f t="shared" si="18"/>
        <v>2</v>
      </c>
      <c r="AG12" s="40" t="str">
        <f t="shared" si="11"/>
        <v>NFWF-43429</v>
      </c>
      <c r="AH12" s="40">
        <v>31</v>
      </c>
      <c r="AI12" s="38" t="s">
        <v>660</v>
      </c>
      <c r="AJ12" s="40">
        <v>1</v>
      </c>
      <c r="AK12" s="40" t="s">
        <v>540</v>
      </c>
      <c r="AL12" s="40" t="str">
        <f t="shared" si="19"/>
        <v>Pre</v>
      </c>
      <c r="AM12" s="40">
        <f t="shared" si="16"/>
        <v>100</v>
      </c>
      <c r="AN12" s="40">
        <f t="shared" si="17"/>
        <v>0.01</v>
      </c>
      <c r="AO12" s="186">
        <f>SUMIFS(
INDEX('Step 1_Metric 31'!$Q$1:$R$99999,      1,      MATCH($AL12,'Step 1_Metric 31'!$Q$2:$R$2,0))         :          INDEX('Step 1_Metric 31'!$Q$1:$R$99999,    99999,    MATCH($AL12,'Step 1_Metric 31'!$Q$2:$R$2,0)),
'Step 1_Metric 31'!$E$1:$E$99999,      AM12,    'Step 1_Metric 30'!$F$1:$F$99999,     AG12         )</f>
        <v>0</v>
      </c>
      <c r="AP12" s="186">
        <f t="shared" si="3"/>
        <v>0</v>
      </c>
      <c r="AQ12" s="186">
        <f t="shared" si="4"/>
        <v>0</v>
      </c>
      <c r="AR12" s="186" t="str">
        <f t="shared" si="20"/>
        <v/>
      </c>
      <c r="AS12" s="186" t="str">
        <f t="shared" si="5"/>
        <v/>
      </c>
      <c r="AT12" s="186" t="str">
        <f t="shared" si="21"/>
        <v/>
      </c>
      <c r="AU12" s="186">
        <f t="shared" si="22"/>
        <v>0</v>
      </c>
    </row>
    <row r="13" spans="2:51" ht="21" x14ac:dyDescent="0.35">
      <c r="B13" t="s">
        <v>642</v>
      </c>
      <c r="C13" s="188">
        <f>(C6-D6)*C7</f>
        <v>31.074030489015229</v>
      </c>
      <c r="F13" t="s">
        <v>642</v>
      </c>
      <c r="G13" s="188">
        <f>(G6-H6)*G7</f>
        <v>31.065398220270808</v>
      </c>
      <c r="Q13" s="49" t="s">
        <v>634</v>
      </c>
      <c r="AF13" s="40">
        <f t="shared" si="18"/>
        <v>2</v>
      </c>
      <c r="AG13" s="40" t="str">
        <f t="shared" si="11"/>
        <v>NFWF-43429</v>
      </c>
      <c r="AH13" s="40">
        <v>31</v>
      </c>
      <c r="AI13" s="38" t="s">
        <v>660</v>
      </c>
      <c r="AJ13" s="40">
        <v>1</v>
      </c>
      <c r="AK13" s="40" t="s">
        <v>540</v>
      </c>
      <c r="AL13" s="40" t="str">
        <f t="shared" si="19"/>
        <v>Post</v>
      </c>
      <c r="AM13" s="40">
        <f t="shared" si="16"/>
        <v>2</v>
      </c>
      <c r="AN13" s="40">
        <f t="shared" si="17"/>
        <v>0.5</v>
      </c>
      <c r="AO13" s="186">
        <f>SUMIFS(
INDEX('Step 1_Metric 31'!$Q$1:$R$99999,      1,      MATCH($AL13,'Step 1_Metric 31'!$Q$2:$R$2,0))         :          INDEX('Step 1_Metric 31'!$Q$1:$R$99999,    99999,    MATCH($AL13,'Step 1_Metric 31'!$Q$2:$R$2,0)),
'Step 1_Metric 31'!$E$1:$E$99999,      AM13,    'Step 1_Metric 30'!$F$1:$F$99999,     AG13         )</f>
        <v>0</v>
      </c>
      <c r="AP13" s="186" t="str">
        <f t="shared" si="3"/>
        <v/>
      </c>
      <c r="AQ13" s="186" t="str">
        <f t="shared" si="4"/>
        <v/>
      </c>
      <c r="AR13" s="186" t="str">
        <f t="shared" si="20"/>
        <v/>
      </c>
      <c r="AS13" s="186" t="str">
        <f t="shared" si="5"/>
        <v/>
      </c>
      <c r="AT13" s="186">
        <f t="shared" si="21"/>
        <v>0</v>
      </c>
      <c r="AU13" s="186">
        <f t="shared" si="22"/>
        <v>0</v>
      </c>
    </row>
    <row r="14" spans="2:51" x14ac:dyDescent="0.25">
      <c r="B14" t="s">
        <v>643</v>
      </c>
      <c r="C14" s="188">
        <f>(0.5)*(B6-C6)*(C7-B7)</f>
        <v>41.128726379362298</v>
      </c>
      <c r="F14" t="s">
        <v>643</v>
      </c>
      <c r="G14" s="188">
        <f>(0.5)*(F6-G6)*(G7-F7)</f>
        <v>42.086193648148829</v>
      </c>
      <c r="Q14" s="158" t="s">
        <v>533</v>
      </c>
      <c r="R14" s="158" t="s">
        <v>538</v>
      </c>
      <c r="S14" s="158" t="s">
        <v>537</v>
      </c>
      <c r="T14" s="158" t="s">
        <v>539</v>
      </c>
      <c r="U14" s="158" t="s">
        <v>534</v>
      </c>
      <c r="V14" s="158" t="s">
        <v>547</v>
      </c>
      <c r="W14" s="158" t="s">
        <v>548</v>
      </c>
      <c r="AF14" s="40">
        <f t="shared" si="18"/>
        <v>2</v>
      </c>
      <c r="AG14" s="40" t="str">
        <f t="shared" si="11"/>
        <v>NFWF-43429</v>
      </c>
      <c r="AH14" s="40">
        <v>31</v>
      </c>
      <c r="AI14" s="38" t="s">
        <v>660</v>
      </c>
      <c r="AJ14" s="40">
        <v>1</v>
      </c>
      <c r="AK14" s="40" t="s">
        <v>540</v>
      </c>
      <c r="AL14" s="40" t="str">
        <f t="shared" si="19"/>
        <v>Post</v>
      </c>
      <c r="AM14" s="40">
        <f t="shared" si="16"/>
        <v>20</v>
      </c>
      <c r="AN14" s="40">
        <f t="shared" si="17"/>
        <v>0.05</v>
      </c>
      <c r="AO14" s="186">
        <f>SUMIFS(
INDEX('Step 1_Metric 31'!$Q$1:$R$99999,      1,      MATCH($AL14,'Step 1_Metric 31'!$Q$2:$R$2,0))         :          INDEX('Step 1_Metric 31'!$Q$1:$R$99999,    99999,    MATCH($AL14,'Step 1_Metric 31'!$Q$2:$R$2,0)),
'Step 1_Metric 31'!$E$1:$E$99999,      AM14,    'Step 1_Metric 30'!$F$1:$F$99999,     AG14         )</f>
        <v>0</v>
      </c>
      <c r="AP14" s="186" t="str">
        <f t="shared" si="3"/>
        <v/>
      </c>
      <c r="AQ14" s="186" t="str">
        <f t="shared" si="4"/>
        <v/>
      </c>
      <c r="AR14" s="186">
        <f t="shared" si="20"/>
        <v>0</v>
      </c>
      <c r="AS14" s="186">
        <f t="shared" si="5"/>
        <v>0</v>
      </c>
      <c r="AT14" s="186" t="str">
        <f t="shared" si="21"/>
        <v/>
      </c>
      <c r="AU14" s="186">
        <f t="shared" si="22"/>
        <v>0</v>
      </c>
    </row>
    <row r="15" spans="2:51" x14ac:dyDescent="0.25">
      <c r="B15" t="s">
        <v>644</v>
      </c>
      <c r="C15" s="188">
        <f>(B6-C6)*B7</f>
        <v>267.3253902426967</v>
      </c>
      <c r="F15" t="s">
        <v>644</v>
      </c>
      <c r="G15" s="188">
        <f>(F6-G6)*F7</f>
        <v>265.31334268174896</v>
      </c>
      <c r="Q15" s="40">
        <v>31</v>
      </c>
      <c r="R15" s="38" t="s">
        <v>660</v>
      </c>
      <c r="S15" s="40">
        <f>VLOOKUP(R15,$R$4:$T$27,2,FALSE)</f>
        <v>1</v>
      </c>
      <c r="T15" s="40" t="s">
        <v>540</v>
      </c>
      <c r="U15" s="40" t="s">
        <v>252</v>
      </c>
      <c r="V15" s="120">
        <f>SUMIFS($AD$4:$AD$9,$R$4:$R$9,R15,$U$4:$U$9,U15)</f>
        <v>349.50699814428793</v>
      </c>
      <c r="W15" s="120"/>
      <c r="AF15" s="40">
        <f t="shared" si="18"/>
        <v>2</v>
      </c>
      <c r="AG15" s="40" t="str">
        <f t="shared" si="11"/>
        <v>NFWF-43429</v>
      </c>
      <c r="AH15" s="40">
        <v>31</v>
      </c>
      <c r="AI15" s="38" t="s">
        <v>660</v>
      </c>
      <c r="AJ15" s="40">
        <v>1</v>
      </c>
      <c r="AK15" s="40" t="s">
        <v>540</v>
      </c>
      <c r="AL15" s="40" t="str">
        <f t="shared" si="19"/>
        <v>Post</v>
      </c>
      <c r="AM15" s="40">
        <f t="shared" si="16"/>
        <v>100</v>
      </c>
      <c r="AN15" s="40">
        <f t="shared" si="17"/>
        <v>0.01</v>
      </c>
      <c r="AO15" s="186">
        <f>SUMIFS(
INDEX('Step 1_Metric 31'!$Q$1:$R$99999,      1,      MATCH($AL15,'Step 1_Metric 31'!$Q$2:$R$2,0))         :          INDEX('Step 1_Metric 31'!$Q$1:$R$99999,    99999,    MATCH($AL15,'Step 1_Metric 31'!$Q$2:$R$2,0)),
'Step 1_Metric 31'!$E$1:$E$99999,      AM15,    'Step 1_Metric 30'!$F$1:$F$99999,     AG15         )</f>
        <v>0</v>
      </c>
      <c r="AP15" s="186">
        <f t="shared" si="3"/>
        <v>0</v>
      </c>
      <c r="AQ15" s="186">
        <f t="shared" si="4"/>
        <v>0</v>
      </c>
      <c r="AR15" s="186" t="str">
        <f>IF(AN15=0.05,(AN15-#REF!)*AO15,"")</f>
        <v/>
      </c>
      <c r="AS15" s="186" t="str">
        <f t="shared" si="5"/>
        <v/>
      </c>
      <c r="AT15" s="186" t="str">
        <f>IF(AN15=0.5,(AN15-#REF!)*AO15,"")</f>
        <v/>
      </c>
      <c r="AU15" s="186">
        <f t="shared" si="22"/>
        <v>0</v>
      </c>
    </row>
    <row r="16" spans="2:51" x14ac:dyDescent="0.25">
      <c r="B16" t="s">
        <v>530</v>
      </c>
      <c r="C16" s="188">
        <f>SUM(C11:C15)</f>
        <v>349.50699814428799</v>
      </c>
      <c r="F16" t="s">
        <v>530</v>
      </c>
      <c r="G16" s="188">
        <f>SUM(G11:G15)</f>
        <v>348.44810171775458</v>
      </c>
      <c r="Q16" s="40">
        <v>31</v>
      </c>
      <c r="R16" s="109" t="s">
        <v>660</v>
      </c>
      <c r="S16" s="40">
        <f t="shared" ref="S16" si="23">VLOOKUP(R16,$R$4:$S$27,2,FALSE)</f>
        <v>1</v>
      </c>
      <c r="T16" s="40" t="s">
        <v>540</v>
      </c>
      <c r="U16" s="40" t="s">
        <v>253</v>
      </c>
      <c r="V16" s="120">
        <f>SUMIFS($AD$4:$AD$9,$R$4:$R$9,R16,$U$4:$U$9,U16)</f>
        <v>348.44810171775458</v>
      </c>
      <c r="W16" s="170">
        <f>V15-V16</f>
        <v>1.0588964265333516</v>
      </c>
      <c r="AF16" s="40">
        <f t="shared" si="18"/>
        <v>3</v>
      </c>
      <c r="AG16" s="40" t="str">
        <f t="shared" ref="AG16:AG33" si="24">VLOOKUP(AF16,$B$62:$C$296,2,FALSE)</f>
        <v>NFWF-44109</v>
      </c>
      <c r="AH16" s="40">
        <v>31</v>
      </c>
      <c r="AI16" s="38" t="s">
        <v>660</v>
      </c>
      <c r="AJ16" s="40">
        <v>1</v>
      </c>
      <c r="AK16" s="40" t="s">
        <v>540</v>
      </c>
      <c r="AL16" s="40" t="str">
        <f t="shared" si="19"/>
        <v>Pre</v>
      </c>
      <c r="AM16" s="40">
        <f t="shared" si="16"/>
        <v>2</v>
      </c>
      <c r="AN16" s="40">
        <f t="shared" si="17"/>
        <v>0.5</v>
      </c>
      <c r="AO16" s="186">
        <f>SUMIFS(
INDEX('Step 1_Metric 31'!$Q$1:$R$99999,      1,      MATCH($AL16,'Step 1_Metric 31'!$Q$2:$R$2,0))         :          INDEX('Step 1_Metric 31'!$Q$1:$R$99999,    99999,    MATCH($AL16,'Step 1_Metric 31'!$Q$2:$R$2,0)),
'Step 1_Metric 31'!$E$1:$E$99999,      AM16,    'Step 1_Metric 30'!$F$1:$F$99999,     AG16         )</f>
        <v>0</v>
      </c>
      <c r="AP16" s="186" t="str">
        <f t="shared" ref="AP16:AP33" si="25">IF(AN16=0.01,AO16*AN16,"")</f>
        <v/>
      </c>
      <c r="AQ16" s="186" t="str">
        <f>IF(AN16=0.01,(0.5)*(#REF!-AN16)*(AO16-#REF!),"")</f>
        <v/>
      </c>
      <c r="AR16" s="186" t="str">
        <f>IF(AN16=0.05,(AN16-AN17)*AO16,"")</f>
        <v/>
      </c>
      <c r="AS16" s="186" t="str">
        <f>IF(AN16=0.05,(0.5)*(#REF!-AN16)*(AO16-#REF!),"")</f>
        <v/>
      </c>
      <c r="AT16" s="186">
        <f>IF(AN16=0.5,(AN16-AN17)*AO16,"")</f>
        <v>0</v>
      </c>
      <c r="AU16" s="186">
        <f>SUM(AP16:AT16)</f>
        <v>0</v>
      </c>
    </row>
    <row r="17" spans="2:47" x14ac:dyDescent="0.25">
      <c r="C17" s="96"/>
      <c r="AF17" s="40">
        <f t="shared" si="18"/>
        <v>3</v>
      </c>
      <c r="AG17" s="40" t="str">
        <f t="shared" si="24"/>
        <v>NFWF-44109</v>
      </c>
      <c r="AH17" s="40">
        <v>31</v>
      </c>
      <c r="AI17" s="38" t="s">
        <v>660</v>
      </c>
      <c r="AJ17" s="40">
        <v>1</v>
      </c>
      <c r="AK17" s="40" t="s">
        <v>540</v>
      </c>
      <c r="AL17" s="40" t="str">
        <f t="shared" si="19"/>
        <v>Pre</v>
      </c>
      <c r="AM17" s="40">
        <f t="shared" si="16"/>
        <v>20</v>
      </c>
      <c r="AN17" s="40">
        <f t="shared" si="17"/>
        <v>0.05</v>
      </c>
      <c r="AO17" s="186">
        <f>SUMIFS(
INDEX('Step 1_Metric 31'!$Q$1:$R$99999,      1,      MATCH($AL17,'Step 1_Metric 31'!$Q$2:$R$2,0))         :          INDEX('Step 1_Metric 31'!$Q$1:$R$99999,    99999,    MATCH($AL17,'Step 1_Metric 31'!$Q$2:$R$2,0)),
'Step 1_Metric 31'!$E$1:$E$99999,      AM17,    'Step 1_Metric 30'!$F$1:$F$99999,     AG17         )</f>
        <v>0</v>
      </c>
      <c r="AP17" s="186" t="str">
        <f t="shared" si="25"/>
        <v/>
      </c>
      <c r="AQ17" s="186" t="str">
        <f t="shared" ref="AQ17:AQ21" si="26">IF(AN17=0.01,(0.5)*(AN16-AN17)*(AO17-AO16),"")</f>
        <v/>
      </c>
      <c r="AR17" s="186">
        <f t="shared" ref="AR17:AR20" si="27">IF(AN17=0.05,(AN17-AN18)*AO17,"")</f>
        <v>0</v>
      </c>
      <c r="AS17" s="186">
        <f t="shared" ref="AS17:AS21" si="28">IF(AN17=0.05,(0.5)*(AN16-AN17)*(AO17-AO16),"")</f>
        <v>0</v>
      </c>
      <c r="AT17" s="186" t="str">
        <f t="shared" ref="AT17:AT20" si="29">IF(AN17=0.5,(AN17-AN18)*AO17,"")</f>
        <v/>
      </c>
      <c r="AU17" s="186">
        <f t="shared" ref="AU17:AU21" si="30">SUM(AP17:AT17)</f>
        <v>0</v>
      </c>
    </row>
    <row r="18" spans="2:47" x14ac:dyDescent="0.25">
      <c r="C18" s="96"/>
      <c r="AF18" s="40">
        <f t="shared" si="18"/>
        <v>3</v>
      </c>
      <c r="AG18" s="40" t="str">
        <f t="shared" si="24"/>
        <v>NFWF-44109</v>
      </c>
      <c r="AH18" s="40">
        <v>31</v>
      </c>
      <c r="AI18" s="38" t="s">
        <v>660</v>
      </c>
      <c r="AJ18" s="40">
        <v>1</v>
      </c>
      <c r="AK18" s="40" t="s">
        <v>540</v>
      </c>
      <c r="AL18" s="40" t="str">
        <f t="shared" si="19"/>
        <v>Pre</v>
      </c>
      <c r="AM18" s="40">
        <f t="shared" si="16"/>
        <v>100</v>
      </c>
      <c r="AN18" s="40">
        <f t="shared" si="17"/>
        <v>0.01</v>
      </c>
      <c r="AO18" s="186">
        <f>SUMIFS(
INDEX('Step 1_Metric 31'!$Q$1:$R$99999,      1,      MATCH($AL18,'Step 1_Metric 31'!$Q$2:$R$2,0))         :          INDEX('Step 1_Metric 31'!$Q$1:$R$99999,    99999,    MATCH($AL18,'Step 1_Metric 31'!$Q$2:$R$2,0)),
'Step 1_Metric 31'!$E$1:$E$99999,      AM18,    'Step 1_Metric 30'!$F$1:$F$99999,     AG18         )</f>
        <v>0</v>
      </c>
      <c r="AP18" s="186">
        <f t="shared" si="25"/>
        <v>0</v>
      </c>
      <c r="AQ18" s="186">
        <f t="shared" si="26"/>
        <v>0</v>
      </c>
      <c r="AR18" s="186" t="str">
        <f t="shared" si="27"/>
        <v/>
      </c>
      <c r="AS18" s="186" t="str">
        <f t="shared" si="28"/>
        <v/>
      </c>
      <c r="AT18" s="186" t="str">
        <f t="shared" si="29"/>
        <v/>
      </c>
      <c r="AU18" s="186">
        <f t="shared" si="30"/>
        <v>0</v>
      </c>
    </row>
    <row r="19" spans="2:47" x14ac:dyDescent="0.25">
      <c r="B19" s="97" t="s">
        <v>531</v>
      </c>
      <c r="C19" s="188">
        <f>C16</f>
        <v>349.50699814428799</v>
      </c>
      <c r="AF19" s="40">
        <f t="shared" si="18"/>
        <v>3</v>
      </c>
      <c r="AG19" s="40" t="str">
        <f t="shared" si="24"/>
        <v>NFWF-44109</v>
      </c>
      <c r="AH19" s="40">
        <v>31</v>
      </c>
      <c r="AI19" s="38" t="s">
        <v>660</v>
      </c>
      <c r="AJ19" s="40">
        <v>1</v>
      </c>
      <c r="AK19" s="40" t="s">
        <v>540</v>
      </c>
      <c r="AL19" s="40" t="str">
        <f t="shared" si="19"/>
        <v>Post</v>
      </c>
      <c r="AM19" s="40">
        <f t="shared" si="16"/>
        <v>2</v>
      </c>
      <c r="AN19" s="40">
        <f t="shared" si="17"/>
        <v>0.5</v>
      </c>
      <c r="AO19" s="186">
        <f>SUMIFS(
INDEX('Step 1_Metric 31'!$Q$1:$R$99999,      1,      MATCH($AL19,'Step 1_Metric 31'!$Q$2:$R$2,0))         :          INDEX('Step 1_Metric 31'!$Q$1:$R$99999,    99999,    MATCH($AL19,'Step 1_Metric 31'!$Q$2:$R$2,0)),
'Step 1_Metric 31'!$E$1:$E$99999,      AM19,    'Step 1_Metric 30'!$F$1:$F$99999,     AG19         )</f>
        <v>0</v>
      </c>
      <c r="AP19" s="186" t="str">
        <f t="shared" si="25"/>
        <v/>
      </c>
      <c r="AQ19" s="186" t="str">
        <f t="shared" si="26"/>
        <v/>
      </c>
      <c r="AR19" s="186" t="str">
        <f t="shared" si="27"/>
        <v/>
      </c>
      <c r="AS19" s="186" t="str">
        <f t="shared" si="28"/>
        <v/>
      </c>
      <c r="AT19" s="186">
        <f t="shared" si="29"/>
        <v>0</v>
      </c>
      <c r="AU19" s="186">
        <f t="shared" si="30"/>
        <v>0</v>
      </c>
    </row>
    <row r="20" spans="2:47" x14ac:dyDescent="0.25">
      <c r="B20" s="97" t="s">
        <v>532</v>
      </c>
      <c r="C20" s="188">
        <f>G16</f>
        <v>348.44810171775458</v>
      </c>
      <c r="AF20" s="40">
        <f t="shared" si="18"/>
        <v>3</v>
      </c>
      <c r="AG20" s="40" t="str">
        <f t="shared" si="24"/>
        <v>NFWF-44109</v>
      </c>
      <c r="AH20" s="40">
        <v>31</v>
      </c>
      <c r="AI20" s="38" t="s">
        <v>660</v>
      </c>
      <c r="AJ20" s="40">
        <v>1</v>
      </c>
      <c r="AK20" s="40" t="s">
        <v>540</v>
      </c>
      <c r="AL20" s="40" t="str">
        <f t="shared" si="19"/>
        <v>Post</v>
      </c>
      <c r="AM20" s="40">
        <f t="shared" si="16"/>
        <v>20</v>
      </c>
      <c r="AN20" s="40">
        <f t="shared" si="17"/>
        <v>0.05</v>
      </c>
      <c r="AO20" s="186">
        <f>SUMIFS(
INDEX('Step 1_Metric 31'!$Q$1:$R$99999,      1,      MATCH($AL20,'Step 1_Metric 31'!$Q$2:$R$2,0))         :          INDEX('Step 1_Metric 31'!$Q$1:$R$99999,    99999,    MATCH($AL20,'Step 1_Metric 31'!$Q$2:$R$2,0)),
'Step 1_Metric 31'!$E$1:$E$99999,      AM20,    'Step 1_Metric 30'!$F$1:$F$99999,     AG20         )</f>
        <v>0</v>
      </c>
      <c r="AP20" s="186" t="str">
        <f t="shared" si="25"/>
        <v/>
      </c>
      <c r="AQ20" s="186" t="str">
        <f t="shared" si="26"/>
        <v/>
      </c>
      <c r="AR20" s="186">
        <f t="shared" si="27"/>
        <v>0</v>
      </c>
      <c r="AS20" s="186">
        <f t="shared" si="28"/>
        <v>0</v>
      </c>
      <c r="AT20" s="186" t="str">
        <f t="shared" si="29"/>
        <v/>
      </c>
      <c r="AU20" s="186">
        <f t="shared" si="30"/>
        <v>0</v>
      </c>
    </row>
    <row r="21" spans="2:47" x14ac:dyDescent="0.25">
      <c r="AF21" s="40">
        <f t="shared" si="18"/>
        <v>3</v>
      </c>
      <c r="AG21" s="40" t="str">
        <f t="shared" si="24"/>
        <v>NFWF-44109</v>
      </c>
      <c r="AH21" s="40">
        <v>31</v>
      </c>
      <c r="AI21" s="38" t="s">
        <v>660</v>
      </c>
      <c r="AJ21" s="40">
        <v>1</v>
      </c>
      <c r="AK21" s="40" t="s">
        <v>540</v>
      </c>
      <c r="AL21" s="40" t="str">
        <f t="shared" si="19"/>
        <v>Post</v>
      </c>
      <c r="AM21" s="40">
        <f t="shared" si="16"/>
        <v>100</v>
      </c>
      <c r="AN21" s="40">
        <f t="shared" si="17"/>
        <v>0.01</v>
      </c>
      <c r="AO21" s="186">
        <f>SUMIFS(
INDEX('Step 1_Metric 31'!$Q$1:$R$99999,      1,      MATCH($AL21,'Step 1_Metric 31'!$Q$2:$R$2,0))         :          INDEX('Step 1_Metric 31'!$Q$1:$R$99999,    99999,    MATCH($AL21,'Step 1_Metric 31'!$Q$2:$R$2,0)),
'Step 1_Metric 31'!$E$1:$E$99999,      AM21,    'Step 1_Metric 30'!$F$1:$F$99999,     AG21         )</f>
        <v>0</v>
      </c>
      <c r="AP21" s="186">
        <f t="shared" si="25"/>
        <v>0</v>
      </c>
      <c r="AQ21" s="186">
        <f t="shared" si="26"/>
        <v>0</v>
      </c>
      <c r="AR21" s="186" t="str">
        <f>IF(AN21=0.05,(AN21-#REF!)*AO21,"")</f>
        <v/>
      </c>
      <c r="AS21" s="186" t="str">
        <f t="shared" si="28"/>
        <v/>
      </c>
      <c r="AT21" s="186" t="str">
        <f>IF(AN21=0.5,(AN21-#REF!)*AO21,"")</f>
        <v/>
      </c>
      <c r="AU21" s="186">
        <f t="shared" si="30"/>
        <v>0</v>
      </c>
    </row>
    <row r="22" spans="2:47" x14ac:dyDescent="0.25">
      <c r="AF22" s="40">
        <f t="shared" si="18"/>
        <v>4</v>
      </c>
      <c r="AG22" s="40" t="str">
        <f t="shared" si="24"/>
        <v>NFWF-43281</v>
      </c>
      <c r="AH22" s="40">
        <v>31</v>
      </c>
      <c r="AI22" s="38" t="s">
        <v>660</v>
      </c>
      <c r="AJ22" s="40">
        <v>1</v>
      </c>
      <c r="AK22" s="40" t="s">
        <v>540</v>
      </c>
      <c r="AL22" s="40" t="str">
        <f t="shared" si="19"/>
        <v>Pre</v>
      </c>
      <c r="AM22" s="40">
        <f t="shared" si="16"/>
        <v>2</v>
      </c>
      <c r="AN22" s="40">
        <f t="shared" si="17"/>
        <v>0.5</v>
      </c>
      <c r="AO22" s="186">
        <f>SUMIFS(
INDEX('Step 1_Metric 31'!$Q$1:$R$99999,      1,      MATCH($AL22,'Step 1_Metric 31'!$Q$2:$R$2,0))         :          INDEX('Step 1_Metric 31'!$Q$1:$R$99999,    99999,    MATCH($AL22,'Step 1_Metric 31'!$Q$2:$R$2,0)),
'Step 1_Metric 31'!$E$1:$E$99999,      AM22,    'Step 1_Metric 30'!$F$1:$F$99999,     AG22         )</f>
        <v>0</v>
      </c>
      <c r="AP22" s="186" t="str">
        <f t="shared" si="25"/>
        <v/>
      </c>
      <c r="AQ22" s="186" t="str">
        <f>IF(AN22=0.01,(0.5)*(#REF!-AN22)*(AO22-#REF!),"")</f>
        <v/>
      </c>
      <c r="AR22" s="186" t="str">
        <f>IF(AN22=0.05,(AN22-AN23)*AO22,"")</f>
        <v/>
      </c>
      <c r="AS22" s="186" t="str">
        <f>IF(AN22=0.05,(0.5)*(#REF!-AN22)*(AO22-#REF!),"")</f>
        <v/>
      </c>
      <c r="AT22" s="186">
        <f>IF(AN22=0.5,(AN22-AN23)*AO22,"")</f>
        <v>0</v>
      </c>
      <c r="AU22" s="186">
        <f>SUM(AP22:AT22)</f>
        <v>0</v>
      </c>
    </row>
    <row r="23" spans="2:47" x14ac:dyDescent="0.25">
      <c r="AF23" s="40">
        <f t="shared" si="18"/>
        <v>4</v>
      </c>
      <c r="AG23" s="40" t="str">
        <f t="shared" si="24"/>
        <v>NFWF-43281</v>
      </c>
      <c r="AH23" s="40">
        <v>31</v>
      </c>
      <c r="AI23" s="38" t="s">
        <v>660</v>
      </c>
      <c r="AJ23" s="40">
        <v>1</v>
      </c>
      <c r="AK23" s="40" t="s">
        <v>540</v>
      </c>
      <c r="AL23" s="40" t="str">
        <f t="shared" si="19"/>
        <v>Pre</v>
      </c>
      <c r="AM23" s="40">
        <f t="shared" si="16"/>
        <v>20</v>
      </c>
      <c r="AN23" s="40">
        <f t="shared" si="17"/>
        <v>0.05</v>
      </c>
      <c r="AO23" s="186">
        <f>SUMIFS(
INDEX('Step 1_Metric 31'!$Q$1:$R$99999,      1,      MATCH($AL23,'Step 1_Metric 31'!$Q$2:$R$2,0))         :          INDEX('Step 1_Metric 31'!$Q$1:$R$99999,    99999,    MATCH($AL23,'Step 1_Metric 31'!$Q$2:$R$2,0)),
'Step 1_Metric 31'!$E$1:$E$99999,      AM23,    'Step 1_Metric 30'!$F$1:$F$99999,     AG23         )</f>
        <v>0</v>
      </c>
      <c r="AP23" s="186" t="str">
        <f t="shared" si="25"/>
        <v/>
      </c>
      <c r="AQ23" s="186" t="str">
        <f t="shared" ref="AQ23:AQ27" si="31">IF(AN23=0.01,(0.5)*(AN22-AN23)*(AO23-AO22),"")</f>
        <v/>
      </c>
      <c r="AR23" s="186">
        <f t="shared" ref="AR23:AR26" si="32">IF(AN23=0.05,(AN23-AN24)*AO23,"")</f>
        <v>0</v>
      </c>
      <c r="AS23" s="186">
        <f t="shared" ref="AS23:AS27" si="33">IF(AN23=0.05,(0.5)*(AN22-AN23)*(AO23-AO22),"")</f>
        <v>0</v>
      </c>
      <c r="AT23" s="186" t="str">
        <f t="shared" ref="AT23:AT26" si="34">IF(AN23=0.5,(AN23-AN24)*AO23,"")</f>
        <v/>
      </c>
      <c r="AU23" s="186">
        <f t="shared" ref="AU23:AU27" si="35">SUM(AP23:AT23)</f>
        <v>0</v>
      </c>
    </row>
    <row r="24" spans="2:47" x14ac:dyDescent="0.25">
      <c r="AF24" s="40">
        <f t="shared" si="18"/>
        <v>4</v>
      </c>
      <c r="AG24" s="40" t="str">
        <f t="shared" si="24"/>
        <v>NFWF-43281</v>
      </c>
      <c r="AH24" s="40">
        <v>31</v>
      </c>
      <c r="AI24" s="38" t="s">
        <v>660</v>
      </c>
      <c r="AJ24" s="40">
        <v>1</v>
      </c>
      <c r="AK24" s="40" t="s">
        <v>540</v>
      </c>
      <c r="AL24" s="40" t="str">
        <f t="shared" si="19"/>
        <v>Pre</v>
      </c>
      <c r="AM24" s="40">
        <f t="shared" si="16"/>
        <v>100</v>
      </c>
      <c r="AN24" s="40">
        <f t="shared" si="17"/>
        <v>0.01</v>
      </c>
      <c r="AO24" s="186">
        <f>SUMIFS(
INDEX('Step 1_Metric 31'!$Q$1:$R$99999,      1,      MATCH($AL24,'Step 1_Metric 31'!$Q$2:$R$2,0))         :          INDEX('Step 1_Metric 31'!$Q$1:$R$99999,    99999,    MATCH($AL24,'Step 1_Metric 31'!$Q$2:$R$2,0)),
'Step 1_Metric 31'!$E$1:$E$99999,      AM24,    'Step 1_Metric 30'!$F$1:$F$99999,     AG24         )</f>
        <v>0</v>
      </c>
      <c r="AP24" s="186">
        <f t="shared" si="25"/>
        <v>0</v>
      </c>
      <c r="AQ24" s="186">
        <f t="shared" si="31"/>
        <v>0</v>
      </c>
      <c r="AR24" s="186" t="str">
        <f t="shared" si="32"/>
        <v/>
      </c>
      <c r="AS24" s="186" t="str">
        <f t="shared" si="33"/>
        <v/>
      </c>
      <c r="AT24" s="186" t="str">
        <f t="shared" si="34"/>
        <v/>
      </c>
      <c r="AU24" s="186">
        <f t="shared" si="35"/>
        <v>0</v>
      </c>
    </row>
    <row r="25" spans="2:47" x14ac:dyDescent="0.25">
      <c r="AF25" s="40">
        <f t="shared" si="18"/>
        <v>4</v>
      </c>
      <c r="AG25" s="40" t="str">
        <f t="shared" si="24"/>
        <v>NFWF-43281</v>
      </c>
      <c r="AH25" s="40">
        <v>31</v>
      </c>
      <c r="AI25" s="38" t="s">
        <v>660</v>
      </c>
      <c r="AJ25" s="40">
        <v>1</v>
      </c>
      <c r="AK25" s="40" t="s">
        <v>540</v>
      </c>
      <c r="AL25" s="40" t="str">
        <f t="shared" si="19"/>
        <v>Post</v>
      </c>
      <c r="AM25" s="40">
        <f t="shared" si="16"/>
        <v>2</v>
      </c>
      <c r="AN25" s="40">
        <f t="shared" si="17"/>
        <v>0.5</v>
      </c>
      <c r="AO25" s="186">
        <f>SUMIFS(
INDEX('Step 1_Metric 31'!$Q$1:$R$99999,      1,      MATCH($AL25,'Step 1_Metric 31'!$Q$2:$R$2,0))         :          INDEX('Step 1_Metric 31'!$Q$1:$R$99999,    99999,    MATCH($AL25,'Step 1_Metric 31'!$Q$2:$R$2,0)),
'Step 1_Metric 31'!$E$1:$E$99999,      AM25,    'Step 1_Metric 30'!$F$1:$F$99999,     AG25         )</f>
        <v>0</v>
      </c>
      <c r="AP25" s="186" t="str">
        <f t="shared" si="25"/>
        <v/>
      </c>
      <c r="AQ25" s="186" t="str">
        <f t="shared" si="31"/>
        <v/>
      </c>
      <c r="AR25" s="186" t="str">
        <f t="shared" si="32"/>
        <v/>
      </c>
      <c r="AS25" s="186" t="str">
        <f t="shared" si="33"/>
        <v/>
      </c>
      <c r="AT25" s="186">
        <f t="shared" si="34"/>
        <v>0</v>
      </c>
      <c r="AU25" s="186">
        <f t="shared" si="35"/>
        <v>0</v>
      </c>
    </row>
    <row r="26" spans="2:47" x14ac:dyDescent="0.25">
      <c r="AF26" s="40">
        <f t="shared" si="18"/>
        <v>4</v>
      </c>
      <c r="AG26" s="40" t="str">
        <f t="shared" si="24"/>
        <v>NFWF-43281</v>
      </c>
      <c r="AH26" s="40">
        <v>31</v>
      </c>
      <c r="AI26" s="38" t="s">
        <v>660</v>
      </c>
      <c r="AJ26" s="40">
        <v>1</v>
      </c>
      <c r="AK26" s="40" t="s">
        <v>540</v>
      </c>
      <c r="AL26" s="40" t="str">
        <f t="shared" si="19"/>
        <v>Post</v>
      </c>
      <c r="AM26" s="40">
        <f t="shared" si="16"/>
        <v>20</v>
      </c>
      <c r="AN26" s="40">
        <f t="shared" si="17"/>
        <v>0.05</v>
      </c>
      <c r="AO26" s="186">
        <f>SUMIFS(
INDEX('Step 1_Metric 31'!$Q$1:$R$99999,      1,      MATCH($AL26,'Step 1_Metric 31'!$Q$2:$R$2,0))         :          INDEX('Step 1_Metric 31'!$Q$1:$R$99999,    99999,    MATCH($AL26,'Step 1_Metric 31'!$Q$2:$R$2,0)),
'Step 1_Metric 31'!$E$1:$E$99999,      AM26,    'Step 1_Metric 30'!$F$1:$F$99999,     AG26         )</f>
        <v>0</v>
      </c>
      <c r="AP26" s="186" t="str">
        <f t="shared" si="25"/>
        <v/>
      </c>
      <c r="AQ26" s="186" t="str">
        <f t="shared" si="31"/>
        <v/>
      </c>
      <c r="AR26" s="186">
        <f t="shared" si="32"/>
        <v>0</v>
      </c>
      <c r="AS26" s="186">
        <f t="shared" si="33"/>
        <v>0</v>
      </c>
      <c r="AT26" s="186" t="str">
        <f t="shared" si="34"/>
        <v/>
      </c>
      <c r="AU26" s="186">
        <f t="shared" si="35"/>
        <v>0</v>
      </c>
    </row>
    <row r="27" spans="2:47" x14ac:dyDescent="0.25">
      <c r="AF27" s="40">
        <f t="shared" si="18"/>
        <v>4</v>
      </c>
      <c r="AG27" s="40" t="str">
        <f t="shared" si="24"/>
        <v>NFWF-43281</v>
      </c>
      <c r="AH27" s="40">
        <v>31</v>
      </c>
      <c r="AI27" s="38" t="s">
        <v>660</v>
      </c>
      <c r="AJ27" s="40">
        <v>1</v>
      </c>
      <c r="AK27" s="40" t="s">
        <v>540</v>
      </c>
      <c r="AL27" s="40" t="str">
        <f t="shared" si="19"/>
        <v>Post</v>
      </c>
      <c r="AM27" s="40">
        <f t="shared" si="16"/>
        <v>100</v>
      </c>
      <c r="AN27" s="40">
        <f t="shared" si="17"/>
        <v>0.01</v>
      </c>
      <c r="AO27" s="186">
        <f>SUMIFS(
INDEX('Step 1_Metric 31'!$Q$1:$R$99999,      1,      MATCH($AL27,'Step 1_Metric 31'!$Q$2:$R$2,0))         :          INDEX('Step 1_Metric 31'!$Q$1:$R$99999,    99999,    MATCH($AL27,'Step 1_Metric 31'!$Q$2:$R$2,0)),
'Step 1_Metric 31'!$E$1:$E$99999,      AM27,    'Step 1_Metric 30'!$F$1:$F$99999,     AG27         )</f>
        <v>0</v>
      </c>
      <c r="AP27" s="186">
        <f t="shared" si="25"/>
        <v>0</v>
      </c>
      <c r="AQ27" s="186">
        <f t="shared" si="31"/>
        <v>0</v>
      </c>
      <c r="AR27" s="186" t="str">
        <f>IF(AN27=0.05,(AN27-#REF!)*AO27,"")</f>
        <v/>
      </c>
      <c r="AS27" s="186" t="str">
        <f t="shared" si="33"/>
        <v/>
      </c>
      <c r="AT27" s="186" t="str">
        <f>IF(AN27=0.5,(AN27-#REF!)*AO27,"")</f>
        <v/>
      </c>
      <c r="AU27" s="186">
        <f t="shared" si="35"/>
        <v>0</v>
      </c>
    </row>
    <row r="28" spans="2:47" x14ac:dyDescent="0.25">
      <c r="AF28" s="40">
        <f t="shared" si="18"/>
        <v>5</v>
      </c>
      <c r="AG28" s="40" t="str">
        <f t="shared" si="24"/>
        <v>NFWF-43986</v>
      </c>
      <c r="AH28" s="40">
        <v>31</v>
      </c>
      <c r="AI28" s="38" t="s">
        <v>660</v>
      </c>
      <c r="AJ28" s="40">
        <v>1</v>
      </c>
      <c r="AK28" s="40" t="s">
        <v>540</v>
      </c>
      <c r="AL28" s="40" t="str">
        <f t="shared" si="19"/>
        <v>Pre</v>
      </c>
      <c r="AM28" s="40">
        <f t="shared" si="16"/>
        <v>2</v>
      </c>
      <c r="AN28" s="40">
        <f t="shared" si="17"/>
        <v>0.5</v>
      </c>
      <c r="AO28" s="186">
        <f>SUMIFS(
INDEX('Step 1_Metric 31'!$Q$1:$R$99999,      1,      MATCH($AL28,'Step 1_Metric 31'!$Q$2:$R$2,0))         :          INDEX('Step 1_Metric 31'!$Q$1:$R$99999,    99999,    MATCH($AL28,'Step 1_Metric 31'!$Q$2:$R$2,0)),
'Step 1_Metric 31'!$E$1:$E$99999,      AM28,    'Step 1_Metric 30'!$F$1:$F$99999,     AG28         )</f>
        <v>0</v>
      </c>
      <c r="AP28" s="186" t="str">
        <f t="shared" si="25"/>
        <v/>
      </c>
      <c r="AQ28" s="186" t="str">
        <f>IF(AN28=0.01,(0.5)*(#REF!-AN28)*(AO28-#REF!),"")</f>
        <v/>
      </c>
      <c r="AR28" s="186" t="str">
        <f>IF(AN28=0.05,(AN28-AN29)*AO28,"")</f>
        <v/>
      </c>
      <c r="AS28" s="186" t="str">
        <f>IF(AN28=0.05,(0.5)*(#REF!-AN28)*(AO28-#REF!),"")</f>
        <v/>
      </c>
      <c r="AT28" s="186">
        <f>IF(AN28=0.5,(AN28-AN29)*AO28,"")</f>
        <v>0</v>
      </c>
      <c r="AU28" s="186">
        <f>SUM(AP28:AT28)</f>
        <v>0</v>
      </c>
    </row>
    <row r="29" spans="2:47" x14ac:dyDescent="0.25">
      <c r="AF29" s="40">
        <f t="shared" si="18"/>
        <v>5</v>
      </c>
      <c r="AG29" s="40" t="str">
        <f t="shared" si="24"/>
        <v>NFWF-43986</v>
      </c>
      <c r="AH29" s="40">
        <v>31</v>
      </c>
      <c r="AI29" s="38" t="s">
        <v>660</v>
      </c>
      <c r="AJ29" s="40">
        <v>1</v>
      </c>
      <c r="AK29" s="40" t="s">
        <v>540</v>
      </c>
      <c r="AL29" s="40" t="str">
        <f t="shared" si="19"/>
        <v>Pre</v>
      </c>
      <c r="AM29" s="40">
        <f t="shared" si="16"/>
        <v>20</v>
      </c>
      <c r="AN29" s="40">
        <f t="shared" si="17"/>
        <v>0.05</v>
      </c>
      <c r="AO29" s="186">
        <f>SUMIFS(
INDEX('Step 1_Metric 31'!$Q$1:$R$99999,      1,      MATCH($AL29,'Step 1_Metric 31'!$Q$2:$R$2,0))         :          INDEX('Step 1_Metric 31'!$Q$1:$R$99999,    99999,    MATCH($AL29,'Step 1_Metric 31'!$Q$2:$R$2,0)),
'Step 1_Metric 31'!$E$1:$E$99999,      AM29,    'Step 1_Metric 30'!$F$1:$F$99999,     AG29         )</f>
        <v>0</v>
      </c>
      <c r="AP29" s="186" t="str">
        <f t="shared" si="25"/>
        <v/>
      </c>
      <c r="AQ29" s="186" t="str">
        <f t="shared" ref="AQ29:AQ33" si="36">IF(AN29=0.01,(0.5)*(AN28-AN29)*(AO29-AO28),"")</f>
        <v/>
      </c>
      <c r="AR29" s="186">
        <f t="shared" ref="AR29:AR32" si="37">IF(AN29=0.05,(AN29-AN30)*AO29,"")</f>
        <v>0</v>
      </c>
      <c r="AS29" s="186">
        <f t="shared" ref="AS29:AS33" si="38">IF(AN29=0.05,(0.5)*(AN28-AN29)*(AO29-AO28),"")</f>
        <v>0</v>
      </c>
      <c r="AT29" s="186" t="str">
        <f t="shared" ref="AT29:AT32" si="39">IF(AN29=0.5,(AN29-AN30)*AO29,"")</f>
        <v/>
      </c>
      <c r="AU29" s="186">
        <f t="shared" ref="AU29:AU33" si="40">SUM(AP29:AT29)</f>
        <v>0</v>
      </c>
    </row>
    <row r="30" spans="2:47" x14ac:dyDescent="0.25">
      <c r="AF30" s="40">
        <f t="shared" si="18"/>
        <v>5</v>
      </c>
      <c r="AG30" s="40" t="str">
        <f t="shared" si="24"/>
        <v>NFWF-43986</v>
      </c>
      <c r="AH30" s="40">
        <v>31</v>
      </c>
      <c r="AI30" s="38" t="s">
        <v>660</v>
      </c>
      <c r="AJ30" s="40">
        <v>1</v>
      </c>
      <c r="AK30" s="40" t="s">
        <v>540</v>
      </c>
      <c r="AL30" s="40" t="str">
        <f t="shared" si="19"/>
        <v>Pre</v>
      </c>
      <c r="AM30" s="40">
        <f t="shared" si="16"/>
        <v>100</v>
      </c>
      <c r="AN30" s="40">
        <f t="shared" si="17"/>
        <v>0.01</v>
      </c>
      <c r="AO30" s="186">
        <f>SUMIFS(
INDEX('Step 1_Metric 31'!$Q$1:$R$99999,      1,      MATCH($AL30,'Step 1_Metric 31'!$Q$2:$R$2,0))         :          INDEX('Step 1_Metric 31'!$Q$1:$R$99999,    99999,    MATCH($AL30,'Step 1_Metric 31'!$Q$2:$R$2,0)),
'Step 1_Metric 31'!$E$1:$E$99999,      AM30,    'Step 1_Metric 30'!$F$1:$F$99999,     AG30         )</f>
        <v>0</v>
      </c>
      <c r="AP30" s="186">
        <f t="shared" si="25"/>
        <v>0</v>
      </c>
      <c r="AQ30" s="186">
        <f t="shared" si="36"/>
        <v>0</v>
      </c>
      <c r="AR30" s="186" t="str">
        <f t="shared" si="37"/>
        <v/>
      </c>
      <c r="AS30" s="186" t="str">
        <f t="shared" si="38"/>
        <v/>
      </c>
      <c r="AT30" s="186" t="str">
        <f t="shared" si="39"/>
        <v/>
      </c>
      <c r="AU30" s="186">
        <f t="shared" si="40"/>
        <v>0</v>
      </c>
    </row>
    <row r="31" spans="2:47" x14ac:dyDescent="0.25">
      <c r="AF31" s="40">
        <f t="shared" si="18"/>
        <v>5</v>
      </c>
      <c r="AG31" s="40" t="str">
        <f t="shared" si="24"/>
        <v>NFWF-43986</v>
      </c>
      <c r="AH31" s="40">
        <v>31</v>
      </c>
      <c r="AI31" s="38" t="s">
        <v>660</v>
      </c>
      <c r="AJ31" s="40">
        <v>1</v>
      </c>
      <c r="AK31" s="40" t="s">
        <v>540</v>
      </c>
      <c r="AL31" s="40" t="str">
        <f t="shared" si="19"/>
        <v>Post</v>
      </c>
      <c r="AM31" s="40">
        <f t="shared" si="16"/>
        <v>2</v>
      </c>
      <c r="AN31" s="40">
        <f t="shared" si="17"/>
        <v>0.5</v>
      </c>
      <c r="AO31" s="186">
        <f>SUMIFS(
INDEX('Step 1_Metric 31'!$Q$1:$R$99999,      1,      MATCH($AL31,'Step 1_Metric 31'!$Q$2:$R$2,0))         :          INDEX('Step 1_Metric 31'!$Q$1:$R$99999,    99999,    MATCH($AL31,'Step 1_Metric 31'!$Q$2:$R$2,0)),
'Step 1_Metric 31'!$E$1:$E$99999,      AM31,    'Step 1_Metric 30'!$F$1:$F$99999,     AG31         )</f>
        <v>0</v>
      </c>
      <c r="AP31" s="186" t="str">
        <f t="shared" si="25"/>
        <v/>
      </c>
      <c r="AQ31" s="186" t="str">
        <f t="shared" si="36"/>
        <v/>
      </c>
      <c r="AR31" s="186" t="str">
        <f t="shared" si="37"/>
        <v/>
      </c>
      <c r="AS31" s="186" t="str">
        <f t="shared" si="38"/>
        <v/>
      </c>
      <c r="AT31" s="186">
        <f t="shared" si="39"/>
        <v>0</v>
      </c>
      <c r="AU31" s="186">
        <f t="shared" si="40"/>
        <v>0</v>
      </c>
    </row>
    <row r="32" spans="2:47" x14ac:dyDescent="0.25">
      <c r="AF32" s="40">
        <f t="shared" si="18"/>
        <v>5</v>
      </c>
      <c r="AG32" s="40" t="str">
        <f t="shared" si="24"/>
        <v>NFWF-43986</v>
      </c>
      <c r="AH32" s="40">
        <v>31</v>
      </c>
      <c r="AI32" s="38" t="s">
        <v>660</v>
      </c>
      <c r="AJ32" s="40">
        <v>1</v>
      </c>
      <c r="AK32" s="40" t="s">
        <v>540</v>
      </c>
      <c r="AL32" s="40" t="str">
        <f t="shared" si="19"/>
        <v>Post</v>
      </c>
      <c r="AM32" s="40">
        <f t="shared" si="16"/>
        <v>20</v>
      </c>
      <c r="AN32" s="40">
        <f t="shared" si="17"/>
        <v>0.05</v>
      </c>
      <c r="AO32" s="186">
        <f>SUMIFS(
INDEX('Step 1_Metric 31'!$Q$1:$R$99999,      1,      MATCH($AL32,'Step 1_Metric 31'!$Q$2:$R$2,0))         :          INDEX('Step 1_Metric 31'!$Q$1:$R$99999,    99999,    MATCH($AL32,'Step 1_Metric 31'!$Q$2:$R$2,0)),
'Step 1_Metric 31'!$E$1:$E$99999,      AM32,    'Step 1_Metric 30'!$F$1:$F$99999,     AG32         )</f>
        <v>0</v>
      </c>
      <c r="AP32" s="186" t="str">
        <f t="shared" si="25"/>
        <v/>
      </c>
      <c r="AQ32" s="186" t="str">
        <f t="shared" si="36"/>
        <v/>
      </c>
      <c r="AR32" s="186">
        <f t="shared" si="37"/>
        <v>0</v>
      </c>
      <c r="AS32" s="186">
        <f t="shared" si="38"/>
        <v>0</v>
      </c>
      <c r="AT32" s="186" t="str">
        <f t="shared" si="39"/>
        <v/>
      </c>
      <c r="AU32" s="186">
        <f t="shared" si="40"/>
        <v>0</v>
      </c>
    </row>
    <row r="33" spans="2:47" x14ac:dyDescent="0.25">
      <c r="AF33" s="40">
        <f t="shared" si="18"/>
        <v>5</v>
      </c>
      <c r="AG33" s="40" t="str">
        <f t="shared" si="24"/>
        <v>NFWF-43986</v>
      </c>
      <c r="AH33" s="40">
        <v>31</v>
      </c>
      <c r="AI33" s="38" t="s">
        <v>660</v>
      </c>
      <c r="AJ33" s="40">
        <v>1</v>
      </c>
      <c r="AK33" s="40" t="s">
        <v>540</v>
      </c>
      <c r="AL33" s="40" t="str">
        <f t="shared" si="19"/>
        <v>Post</v>
      </c>
      <c r="AM33" s="40">
        <f t="shared" si="16"/>
        <v>100</v>
      </c>
      <c r="AN33" s="40">
        <f t="shared" si="17"/>
        <v>0.01</v>
      </c>
      <c r="AO33" s="186">
        <f>SUMIFS(
INDEX('Step 1_Metric 31'!$Q$1:$R$99999,      1,      MATCH($AL33,'Step 1_Metric 31'!$Q$2:$R$2,0))         :          INDEX('Step 1_Metric 31'!$Q$1:$R$99999,    99999,    MATCH($AL33,'Step 1_Metric 31'!$Q$2:$R$2,0)),
'Step 1_Metric 31'!$E$1:$E$99999,      AM33,    'Step 1_Metric 30'!$F$1:$F$99999,     AG33         )</f>
        <v>0</v>
      </c>
      <c r="AP33" s="186">
        <f t="shared" si="25"/>
        <v>0</v>
      </c>
      <c r="AQ33" s="186">
        <f t="shared" si="36"/>
        <v>0</v>
      </c>
      <c r="AR33" s="186" t="str">
        <f>IF(AN33=0.05,(AN33-AN34)*AO33,"")</f>
        <v/>
      </c>
      <c r="AS33" s="186" t="str">
        <f t="shared" si="38"/>
        <v/>
      </c>
      <c r="AT33" s="186" t="str">
        <f>IF(AN33=0.5,(AN33-AN34)*AO33,"")</f>
        <v/>
      </c>
      <c r="AU33" s="186">
        <f t="shared" si="40"/>
        <v>0</v>
      </c>
    </row>
    <row r="34" spans="2:47" x14ac:dyDescent="0.25">
      <c r="AF34" s="40">
        <f t="shared" si="18"/>
        <v>6</v>
      </c>
      <c r="AG34" s="40" t="str">
        <f t="shared" ref="AG34:AG97" si="41">VLOOKUP(AF34,$B$62:$C$296,2,FALSE)</f>
        <v>NFWF-44167</v>
      </c>
      <c r="AH34" s="40">
        <v>32</v>
      </c>
      <c r="AI34" s="38" t="s">
        <v>660</v>
      </c>
      <c r="AJ34" s="40">
        <v>2</v>
      </c>
      <c r="AK34" s="40" t="s">
        <v>540</v>
      </c>
      <c r="AL34" s="40" t="str">
        <f t="shared" si="19"/>
        <v>Pre</v>
      </c>
      <c r="AM34" s="40">
        <f t="shared" si="16"/>
        <v>2</v>
      </c>
      <c r="AN34" s="40">
        <f t="shared" si="17"/>
        <v>0.5</v>
      </c>
      <c r="AO34" s="186">
        <f>SUMIFS(
INDEX('Step 1_Metric 31'!$Q$1:$R$99999,      1,      MATCH($AL34,'Step 1_Metric 31'!$Q$2:$R$2,0))         :          INDEX('Step 1_Metric 31'!$Q$1:$R$99999,    99999,    MATCH($AL34,'Step 1_Metric 31'!$Q$2:$R$2,0)),
'Step 1_Metric 31'!$E$1:$E$99999,      AM34,    'Step 1_Metric 30'!$F$1:$F$99999,     AG34         )</f>
        <v>0</v>
      </c>
      <c r="AP34" s="186" t="str">
        <f t="shared" ref="AP34:AP97" si="42">IF(AN34=0.01,AO34*AN34,"")</f>
        <v/>
      </c>
      <c r="AQ34" s="186" t="str">
        <f t="shared" ref="AQ34:AQ97" si="43">IF(AN34=0.01,(0.5)*(AN33-AN34)*(AO34-AO33),"")</f>
        <v/>
      </c>
      <c r="AR34" s="186" t="str">
        <f t="shared" ref="AR34:AR97" si="44">IF(AN34=0.05,(AN34-AN35)*AO34,"")</f>
        <v/>
      </c>
      <c r="AS34" s="186" t="str">
        <f t="shared" ref="AS34:AS97" si="45">IF(AN34=0.05,(0.5)*(AN33-AN34)*(AO34-AO33),"")</f>
        <v/>
      </c>
      <c r="AT34" s="186">
        <f t="shared" ref="AT34:AT97" si="46">IF(AN34=0.5,(AN34-AN35)*AO34,"")</f>
        <v>0</v>
      </c>
      <c r="AU34" s="186">
        <f t="shared" ref="AU34:AU97" si="47">SUM(AP34:AT34)</f>
        <v>0</v>
      </c>
    </row>
    <row r="35" spans="2:47" x14ac:dyDescent="0.25">
      <c r="AF35" s="40">
        <f t="shared" si="18"/>
        <v>6</v>
      </c>
      <c r="AG35" s="40" t="str">
        <f t="shared" si="41"/>
        <v>NFWF-44167</v>
      </c>
      <c r="AH35" s="40">
        <v>33</v>
      </c>
      <c r="AI35" s="38" t="s">
        <v>660</v>
      </c>
      <c r="AJ35" s="40">
        <v>3</v>
      </c>
      <c r="AK35" s="40" t="s">
        <v>540</v>
      </c>
      <c r="AL35" s="40" t="str">
        <f t="shared" si="19"/>
        <v>Pre</v>
      </c>
      <c r="AM35" s="40">
        <f t="shared" si="16"/>
        <v>20</v>
      </c>
      <c r="AN35" s="40">
        <f t="shared" si="17"/>
        <v>0.05</v>
      </c>
      <c r="AO35" s="186">
        <f>SUMIFS(
INDEX('Step 1_Metric 31'!$Q$1:$R$99999,      1,      MATCH($AL35,'Step 1_Metric 31'!$Q$2:$R$2,0))         :          INDEX('Step 1_Metric 31'!$Q$1:$R$99999,    99999,    MATCH($AL35,'Step 1_Metric 31'!$Q$2:$R$2,0)),
'Step 1_Metric 31'!$E$1:$E$99999,      AM35,    'Step 1_Metric 30'!$F$1:$F$99999,     AG35         )</f>
        <v>0</v>
      </c>
      <c r="AP35" s="186" t="str">
        <f t="shared" si="42"/>
        <v/>
      </c>
      <c r="AQ35" s="186" t="str">
        <f t="shared" si="43"/>
        <v/>
      </c>
      <c r="AR35" s="186">
        <f t="shared" si="44"/>
        <v>0</v>
      </c>
      <c r="AS35" s="186">
        <f t="shared" si="45"/>
        <v>0</v>
      </c>
      <c r="AT35" s="186" t="str">
        <f t="shared" si="46"/>
        <v/>
      </c>
      <c r="AU35" s="186">
        <f t="shared" si="47"/>
        <v>0</v>
      </c>
    </row>
    <row r="36" spans="2:47" x14ac:dyDescent="0.25">
      <c r="AF36" s="40">
        <f t="shared" si="18"/>
        <v>6</v>
      </c>
      <c r="AG36" s="40" t="str">
        <f t="shared" si="41"/>
        <v>NFWF-44167</v>
      </c>
      <c r="AH36" s="40">
        <v>34</v>
      </c>
      <c r="AI36" s="38" t="s">
        <v>660</v>
      </c>
      <c r="AJ36" s="40">
        <v>4</v>
      </c>
      <c r="AK36" s="40" t="s">
        <v>540</v>
      </c>
      <c r="AL36" s="40" t="str">
        <f t="shared" si="19"/>
        <v>Pre</v>
      </c>
      <c r="AM36" s="40">
        <f t="shared" si="16"/>
        <v>100</v>
      </c>
      <c r="AN36" s="40">
        <f t="shared" si="17"/>
        <v>0.01</v>
      </c>
      <c r="AO36" s="186">
        <f>SUMIFS(
INDEX('Step 1_Metric 31'!$Q$1:$R$99999,      1,      MATCH($AL36,'Step 1_Metric 31'!$Q$2:$R$2,0))         :          INDEX('Step 1_Metric 31'!$Q$1:$R$99999,    99999,    MATCH($AL36,'Step 1_Metric 31'!$Q$2:$R$2,0)),
'Step 1_Metric 31'!$E$1:$E$99999,      AM36,    'Step 1_Metric 30'!$F$1:$F$99999,     AG36         )</f>
        <v>0</v>
      </c>
      <c r="AP36" s="186">
        <f t="shared" si="42"/>
        <v>0</v>
      </c>
      <c r="AQ36" s="186">
        <f t="shared" si="43"/>
        <v>0</v>
      </c>
      <c r="AR36" s="186" t="str">
        <f t="shared" si="44"/>
        <v/>
      </c>
      <c r="AS36" s="186" t="str">
        <f t="shared" si="45"/>
        <v/>
      </c>
      <c r="AT36" s="186" t="str">
        <f t="shared" si="46"/>
        <v/>
      </c>
      <c r="AU36" s="186">
        <f t="shared" si="47"/>
        <v>0</v>
      </c>
    </row>
    <row r="37" spans="2:47" x14ac:dyDescent="0.25">
      <c r="AF37" s="40">
        <f t="shared" si="18"/>
        <v>6</v>
      </c>
      <c r="AG37" s="40" t="str">
        <f t="shared" si="41"/>
        <v>NFWF-44167</v>
      </c>
      <c r="AH37" s="40">
        <v>35</v>
      </c>
      <c r="AI37" s="38" t="s">
        <v>660</v>
      </c>
      <c r="AJ37" s="40">
        <v>5</v>
      </c>
      <c r="AK37" s="40" t="s">
        <v>540</v>
      </c>
      <c r="AL37" s="40" t="str">
        <f t="shared" si="19"/>
        <v>Post</v>
      </c>
      <c r="AM37" s="40">
        <f t="shared" si="16"/>
        <v>2</v>
      </c>
      <c r="AN37" s="40">
        <f t="shared" si="17"/>
        <v>0.5</v>
      </c>
      <c r="AO37" s="186">
        <f>SUMIFS(
INDEX('Step 1_Metric 31'!$Q$1:$R$99999,      1,      MATCH($AL37,'Step 1_Metric 31'!$Q$2:$R$2,0))         :          INDEX('Step 1_Metric 31'!$Q$1:$R$99999,    99999,    MATCH($AL37,'Step 1_Metric 31'!$Q$2:$R$2,0)),
'Step 1_Metric 31'!$E$1:$E$99999,      AM37,    'Step 1_Metric 30'!$F$1:$F$99999,     AG37         )</f>
        <v>0</v>
      </c>
      <c r="AP37" s="186" t="str">
        <f t="shared" si="42"/>
        <v/>
      </c>
      <c r="AQ37" s="186" t="str">
        <f t="shared" si="43"/>
        <v/>
      </c>
      <c r="AR37" s="186" t="str">
        <f t="shared" si="44"/>
        <v/>
      </c>
      <c r="AS37" s="186" t="str">
        <f t="shared" si="45"/>
        <v/>
      </c>
      <c r="AT37" s="186">
        <f t="shared" si="46"/>
        <v>0</v>
      </c>
      <c r="AU37" s="186">
        <f t="shared" si="47"/>
        <v>0</v>
      </c>
    </row>
    <row r="38" spans="2:47" x14ac:dyDescent="0.25">
      <c r="AF38" s="40">
        <f t="shared" si="18"/>
        <v>6</v>
      </c>
      <c r="AG38" s="40" t="str">
        <f t="shared" si="41"/>
        <v>NFWF-44167</v>
      </c>
      <c r="AH38" s="40">
        <v>36</v>
      </c>
      <c r="AI38" s="38" t="s">
        <v>660</v>
      </c>
      <c r="AJ38" s="40">
        <v>6</v>
      </c>
      <c r="AK38" s="40" t="s">
        <v>540</v>
      </c>
      <c r="AL38" s="40" t="str">
        <f t="shared" si="19"/>
        <v>Post</v>
      </c>
      <c r="AM38" s="40">
        <f t="shared" si="16"/>
        <v>20</v>
      </c>
      <c r="AN38" s="40">
        <f t="shared" si="17"/>
        <v>0.05</v>
      </c>
      <c r="AO38" s="186">
        <f>SUMIFS(
INDEX('Step 1_Metric 31'!$Q$1:$R$99999,      1,      MATCH($AL38,'Step 1_Metric 31'!$Q$2:$R$2,0))         :          INDEX('Step 1_Metric 31'!$Q$1:$R$99999,    99999,    MATCH($AL38,'Step 1_Metric 31'!$Q$2:$R$2,0)),
'Step 1_Metric 31'!$E$1:$E$99999,      AM38,    'Step 1_Metric 30'!$F$1:$F$99999,     AG38         )</f>
        <v>0</v>
      </c>
      <c r="AP38" s="186" t="str">
        <f t="shared" si="42"/>
        <v/>
      </c>
      <c r="AQ38" s="186" t="str">
        <f t="shared" si="43"/>
        <v/>
      </c>
      <c r="AR38" s="186">
        <f t="shared" si="44"/>
        <v>0</v>
      </c>
      <c r="AS38" s="186">
        <f t="shared" si="45"/>
        <v>0</v>
      </c>
      <c r="AT38" s="186" t="str">
        <f t="shared" si="46"/>
        <v/>
      </c>
      <c r="AU38" s="186">
        <f t="shared" si="47"/>
        <v>0</v>
      </c>
    </row>
    <row r="39" spans="2:47" x14ac:dyDescent="0.25">
      <c r="AF39" s="40">
        <f t="shared" si="18"/>
        <v>6</v>
      </c>
      <c r="AG39" s="40" t="str">
        <f t="shared" si="41"/>
        <v>NFWF-44167</v>
      </c>
      <c r="AH39" s="40">
        <v>37</v>
      </c>
      <c r="AI39" s="38" t="s">
        <v>660</v>
      </c>
      <c r="AJ39" s="40">
        <v>7</v>
      </c>
      <c r="AK39" s="40" t="s">
        <v>540</v>
      </c>
      <c r="AL39" s="40" t="str">
        <f t="shared" si="19"/>
        <v>Post</v>
      </c>
      <c r="AM39" s="40">
        <f t="shared" si="16"/>
        <v>100</v>
      </c>
      <c r="AN39" s="40">
        <f t="shared" si="17"/>
        <v>0.01</v>
      </c>
      <c r="AO39" s="186">
        <f>SUMIFS(
INDEX('Step 1_Metric 31'!$Q$1:$R$99999,      1,      MATCH($AL39,'Step 1_Metric 31'!$Q$2:$R$2,0))         :          INDEX('Step 1_Metric 31'!$Q$1:$R$99999,    99999,    MATCH($AL39,'Step 1_Metric 31'!$Q$2:$R$2,0)),
'Step 1_Metric 31'!$E$1:$E$99999,      AM39,    'Step 1_Metric 30'!$F$1:$F$99999,     AG39         )</f>
        <v>0</v>
      </c>
      <c r="AP39" s="186">
        <f t="shared" si="42"/>
        <v>0</v>
      </c>
      <c r="AQ39" s="186">
        <f t="shared" si="43"/>
        <v>0</v>
      </c>
      <c r="AR39" s="186" t="str">
        <f t="shared" si="44"/>
        <v/>
      </c>
      <c r="AS39" s="186" t="str">
        <f t="shared" si="45"/>
        <v/>
      </c>
      <c r="AT39" s="186" t="str">
        <f t="shared" si="46"/>
        <v/>
      </c>
      <c r="AU39" s="186">
        <f t="shared" si="47"/>
        <v>0</v>
      </c>
    </row>
    <row r="40" spans="2:47" x14ac:dyDescent="0.25">
      <c r="B40" s="98" t="s">
        <v>554</v>
      </c>
      <c r="AF40" s="40">
        <f t="shared" si="18"/>
        <v>7</v>
      </c>
      <c r="AG40" s="40" t="str">
        <f t="shared" si="41"/>
        <v>NFWF-44225</v>
      </c>
      <c r="AH40" s="40">
        <v>38</v>
      </c>
      <c r="AI40" s="38" t="s">
        <v>660</v>
      </c>
      <c r="AJ40" s="40">
        <v>8</v>
      </c>
      <c r="AK40" s="40" t="s">
        <v>540</v>
      </c>
      <c r="AL40" s="40" t="str">
        <f t="shared" si="19"/>
        <v>Pre</v>
      </c>
      <c r="AM40" s="40">
        <f t="shared" si="16"/>
        <v>2</v>
      </c>
      <c r="AN40" s="40">
        <f t="shared" si="17"/>
        <v>0.5</v>
      </c>
      <c r="AO40" s="186">
        <f>SUMIFS(
INDEX('Step 1_Metric 31'!$Q$1:$R$99999,      1,      MATCH($AL40,'Step 1_Metric 31'!$Q$2:$R$2,0))         :          INDEX('Step 1_Metric 31'!$Q$1:$R$99999,    99999,    MATCH($AL40,'Step 1_Metric 31'!$Q$2:$R$2,0)),
'Step 1_Metric 31'!$E$1:$E$99999,      AM40,    'Step 1_Metric 30'!$F$1:$F$99999,     AG40         )</f>
        <v>0</v>
      </c>
      <c r="AP40" s="186" t="str">
        <f t="shared" si="42"/>
        <v/>
      </c>
      <c r="AQ40" s="186" t="str">
        <f t="shared" si="43"/>
        <v/>
      </c>
      <c r="AR40" s="186" t="str">
        <f t="shared" si="44"/>
        <v/>
      </c>
      <c r="AS40" s="186" t="str">
        <f t="shared" si="45"/>
        <v/>
      </c>
      <c r="AT40" s="186">
        <f t="shared" si="46"/>
        <v>0</v>
      </c>
      <c r="AU40" s="186">
        <f t="shared" si="47"/>
        <v>0</v>
      </c>
    </row>
    <row r="41" spans="2:47" x14ac:dyDescent="0.25">
      <c r="AF41" s="40">
        <f t="shared" si="18"/>
        <v>7</v>
      </c>
      <c r="AG41" s="40" t="str">
        <f t="shared" si="41"/>
        <v>NFWF-44225</v>
      </c>
      <c r="AH41" s="40">
        <v>39</v>
      </c>
      <c r="AI41" s="38" t="s">
        <v>660</v>
      </c>
      <c r="AJ41" s="40">
        <v>9</v>
      </c>
      <c r="AK41" s="40" t="s">
        <v>540</v>
      </c>
      <c r="AL41" s="40" t="str">
        <f t="shared" si="19"/>
        <v>Pre</v>
      </c>
      <c r="AM41" s="40">
        <f t="shared" si="16"/>
        <v>20</v>
      </c>
      <c r="AN41" s="40">
        <f t="shared" si="17"/>
        <v>0.05</v>
      </c>
      <c r="AO41" s="186">
        <f>SUMIFS(
INDEX('Step 1_Metric 31'!$Q$1:$R$99999,      1,      MATCH($AL41,'Step 1_Metric 31'!$Q$2:$R$2,0))         :          INDEX('Step 1_Metric 31'!$Q$1:$R$99999,    99999,    MATCH($AL41,'Step 1_Metric 31'!$Q$2:$R$2,0)),
'Step 1_Metric 31'!$E$1:$E$99999,      AM41,    'Step 1_Metric 30'!$F$1:$F$99999,     AG41         )</f>
        <v>0</v>
      </c>
      <c r="AP41" s="186" t="str">
        <f t="shared" si="42"/>
        <v/>
      </c>
      <c r="AQ41" s="186" t="str">
        <f t="shared" si="43"/>
        <v/>
      </c>
      <c r="AR41" s="186">
        <f t="shared" si="44"/>
        <v>0</v>
      </c>
      <c r="AS41" s="186">
        <f t="shared" si="45"/>
        <v>0</v>
      </c>
      <c r="AT41" s="186" t="str">
        <f t="shared" si="46"/>
        <v/>
      </c>
      <c r="AU41" s="186">
        <f t="shared" si="47"/>
        <v>0</v>
      </c>
    </row>
    <row r="42" spans="2:47" x14ac:dyDescent="0.25">
      <c r="AF42" s="40">
        <f t="shared" si="18"/>
        <v>7</v>
      </c>
      <c r="AG42" s="40" t="str">
        <f t="shared" si="41"/>
        <v>NFWF-44225</v>
      </c>
      <c r="AH42" s="40">
        <v>40</v>
      </c>
      <c r="AI42" s="38" t="s">
        <v>660</v>
      </c>
      <c r="AJ42" s="40">
        <v>10</v>
      </c>
      <c r="AK42" s="40" t="s">
        <v>540</v>
      </c>
      <c r="AL42" s="40" t="str">
        <f t="shared" si="19"/>
        <v>Pre</v>
      </c>
      <c r="AM42" s="40">
        <f t="shared" si="16"/>
        <v>100</v>
      </c>
      <c r="AN42" s="40">
        <f t="shared" si="17"/>
        <v>0.01</v>
      </c>
      <c r="AO42" s="186">
        <f>SUMIFS(
INDEX('Step 1_Metric 31'!$Q$1:$R$99999,      1,      MATCH($AL42,'Step 1_Metric 31'!$Q$2:$R$2,0))         :          INDEX('Step 1_Metric 31'!$Q$1:$R$99999,    99999,    MATCH($AL42,'Step 1_Metric 31'!$Q$2:$R$2,0)),
'Step 1_Metric 31'!$E$1:$E$99999,      AM42,    'Step 1_Metric 30'!$F$1:$F$99999,     AG42         )</f>
        <v>0</v>
      </c>
      <c r="AP42" s="186">
        <f t="shared" si="42"/>
        <v>0</v>
      </c>
      <c r="AQ42" s="186">
        <f t="shared" si="43"/>
        <v>0</v>
      </c>
      <c r="AR42" s="186" t="str">
        <f t="shared" si="44"/>
        <v/>
      </c>
      <c r="AS42" s="186" t="str">
        <f t="shared" si="45"/>
        <v/>
      </c>
      <c r="AT42" s="186" t="str">
        <f t="shared" si="46"/>
        <v/>
      </c>
      <c r="AU42" s="186">
        <f t="shared" si="47"/>
        <v>0</v>
      </c>
    </row>
    <row r="43" spans="2:47" x14ac:dyDescent="0.25">
      <c r="AF43" s="40">
        <f t="shared" si="18"/>
        <v>7</v>
      </c>
      <c r="AG43" s="40" t="str">
        <f t="shared" si="41"/>
        <v>NFWF-44225</v>
      </c>
      <c r="AH43" s="40">
        <v>41</v>
      </c>
      <c r="AI43" s="38" t="s">
        <v>660</v>
      </c>
      <c r="AJ43" s="40">
        <v>11</v>
      </c>
      <c r="AK43" s="40" t="s">
        <v>540</v>
      </c>
      <c r="AL43" s="40" t="str">
        <f t="shared" si="19"/>
        <v>Post</v>
      </c>
      <c r="AM43" s="40">
        <f t="shared" si="16"/>
        <v>2</v>
      </c>
      <c r="AN43" s="40">
        <f t="shared" si="17"/>
        <v>0.5</v>
      </c>
      <c r="AO43" s="186">
        <f>SUMIFS(
INDEX('Step 1_Metric 31'!$Q$1:$R$99999,      1,      MATCH($AL43,'Step 1_Metric 31'!$Q$2:$R$2,0))         :          INDEX('Step 1_Metric 31'!$Q$1:$R$99999,    99999,    MATCH($AL43,'Step 1_Metric 31'!$Q$2:$R$2,0)),
'Step 1_Metric 31'!$E$1:$E$99999,      AM43,    'Step 1_Metric 30'!$F$1:$F$99999,     AG43         )</f>
        <v>0</v>
      </c>
      <c r="AP43" s="186" t="str">
        <f t="shared" si="42"/>
        <v/>
      </c>
      <c r="AQ43" s="186" t="str">
        <f t="shared" si="43"/>
        <v/>
      </c>
      <c r="AR43" s="186" t="str">
        <f t="shared" si="44"/>
        <v/>
      </c>
      <c r="AS43" s="186" t="str">
        <f t="shared" si="45"/>
        <v/>
      </c>
      <c r="AT43" s="186">
        <f t="shared" si="46"/>
        <v>0</v>
      </c>
      <c r="AU43" s="186">
        <f t="shared" si="47"/>
        <v>0</v>
      </c>
    </row>
    <row r="44" spans="2:47" x14ac:dyDescent="0.25">
      <c r="AF44" s="40">
        <f t="shared" si="18"/>
        <v>7</v>
      </c>
      <c r="AG44" s="40" t="str">
        <f t="shared" si="41"/>
        <v>NFWF-44225</v>
      </c>
      <c r="AH44" s="40">
        <v>42</v>
      </c>
      <c r="AI44" s="38" t="s">
        <v>660</v>
      </c>
      <c r="AJ44" s="40">
        <v>12</v>
      </c>
      <c r="AK44" s="40" t="s">
        <v>540</v>
      </c>
      <c r="AL44" s="40" t="str">
        <f t="shared" si="19"/>
        <v>Post</v>
      </c>
      <c r="AM44" s="40">
        <f t="shared" si="16"/>
        <v>20</v>
      </c>
      <c r="AN44" s="40">
        <f t="shared" si="17"/>
        <v>0.05</v>
      </c>
      <c r="AO44" s="186">
        <f>SUMIFS(
INDEX('Step 1_Metric 31'!$Q$1:$R$99999,      1,      MATCH($AL44,'Step 1_Metric 31'!$Q$2:$R$2,0))         :          INDEX('Step 1_Metric 31'!$Q$1:$R$99999,    99999,    MATCH($AL44,'Step 1_Metric 31'!$Q$2:$R$2,0)),
'Step 1_Metric 31'!$E$1:$E$99999,      AM44,    'Step 1_Metric 30'!$F$1:$F$99999,     AG44         )</f>
        <v>0</v>
      </c>
      <c r="AP44" s="186" t="str">
        <f t="shared" si="42"/>
        <v/>
      </c>
      <c r="AQ44" s="186" t="str">
        <f t="shared" si="43"/>
        <v/>
      </c>
      <c r="AR44" s="186">
        <f t="shared" si="44"/>
        <v>0</v>
      </c>
      <c r="AS44" s="186">
        <f t="shared" si="45"/>
        <v>0</v>
      </c>
      <c r="AT44" s="186" t="str">
        <f t="shared" si="46"/>
        <v/>
      </c>
      <c r="AU44" s="186">
        <f t="shared" si="47"/>
        <v>0</v>
      </c>
    </row>
    <row r="45" spans="2:47" x14ac:dyDescent="0.25">
      <c r="AF45" s="40">
        <f t="shared" si="18"/>
        <v>7</v>
      </c>
      <c r="AG45" s="40" t="str">
        <f t="shared" si="41"/>
        <v>NFWF-44225</v>
      </c>
      <c r="AH45" s="40">
        <v>43</v>
      </c>
      <c r="AI45" s="38" t="s">
        <v>660</v>
      </c>
      <c r="AJ45" s="40">
        <v>13</v>
      </c>
      <c r="AK45" s="40" t="s">
        <v>540</v>
      </c>
      <c r="AL45" s="40" t="str">
        <f t="shared" si="19"/>
        <v>Post</v>
      </c>
      <c r="AM45" s="40">
        <f t="shared" si="16"/>
        <v>100</v>
      </c>
      <c r="AN45" s="40">
        <f t="shared" si="17"/>
        <v>0.01</v>
      </c>
      <c r="AO45" s="186">
        <f>SUMIFS(
INDEX('Step 1_Metric 31'!$Q$1:$R$99999,      1,      MATCH($AL45,'Step 1_Metric 31'!$Q$2:$R$2,0))         :          INDEX('Step 1_Metric 31'!$Q$1:$R$99999,    99999,    MATCH($AL45,'Step 1_Metric 31'!$Q$2:$R$2,0)),
'Step 1_Metric 31'!$E$1:$E$99999,      AM45,    'Step 1_Metric 30'!$F$1:$F$99999,     AG45         )</f>
        <v>0</v>
      </c>
      <c r="AP45" s="186">
        <f t="shared" si="42"/>
        <v>0</v>
      </c>
      <c r="AQ45" s="186">
        <f t="shared" si="43"/>
        <v>0</v>
      </c>
      <c r="AR45" s="186" t="str">
        <f t="shared" si="44"/>
        <v/>
      </c>
      <c r="AS45" s="186" t="str">
        <f t="shared" si="45"/>
        <v/>
      </c>
      <c r="AT45" s="186" t="str">
        <f t="shared" si="46"/>
        <v/>
      </c>
      <c r="AU45" s="186">
        <f t="shared" si="47"/>
        <v>0</v>
      </c>
    </row>
    <row r="46" spans="2:47" x14ac:dyDescent="0.25">
      <c r="AF46" s="40">
        <f t="shared" si="18"/>
        <v>8</v>
      </c>
      <c r="AG46" s="40" t="str">
        <f t="shared" si="41"/>
        <v>NPS-1A</v>
      </c>
      <c r="AH46" s="40">
        <v>44</v>
      </c>
      <c r="AI46" s="38" t="s">
        <v>660</v>
      </c>
      <c r="AJ46" s="40">
        <v>14</v>
      </c>
      <c r="AK46" s="40" t="s">
        <v>540</v>
      </c>
      <c r="AL46" s="40" t="str">
        <f t="shared" si="19"/>
        <v>Pre</v>
      </c>
      <c r="AM46" s="40">
        <f t="shared" si="16"/>
        <v>2</v>
      </c>
      <c r="AN46" s="40">
        <f t="shared" si="17"/>
        <v>0.5</v>
      </c>
      <c r="AO46" s="186">
        <f>SUMIFS(
INDEX('Step 1_Metric 31'!$Q$1:$R$99999,      1,      MATCH($AL46,'Step 1_Metric 31'!$Q$2:$R$2,0))         :          INDEX('Step 1_Metric 31'!$Q$1:$R$99999,    99999,    MATCH($AL46,'Step 1_Metric 31'!$Q$2:$R$2,0)),
'Step 1_Metric 31'!$E$1:$E$99999,      AM46,    'Step 1_Metric 30'!$F$1:$F$99999,     AG46         )</f>
        <v>0</v>
      </c>
      <c r="AP46" s="186" t="str">
        <f t="shared" si="42"/>
        <v/>
      </c>
      <c r="AQ46" s="186" t="str">
        <f t="shared" si="43"/>
        <v/>
      </c>
      <c r="AR46" s="186" t="str">
        <f t="shared" si="44"/>
        <v/>
      </c>
      <c r="AS46" s="186" t="str">
        <f t="shared" si="45"/>
        <v/>
      </c>
      <c r="AT46" s="186">
        <f t="shared" si="46"/>
        <v>0</v>
      </c>
      <c r="AU46" s="186">
        <f t="shared" si="47"/>
        <v>0</v>
      </c>
    </row>
    <row r="47" spans="2:47" x14ac:dyDescent="0.25">
      <c r="AF47" s="40">
        <f t="shared" si="18"/>
        <v>8</v>
      </c>
      <c r="AG47" s="40" t="str">
        <f t="shared" si="41"/>
        <v>NPS-1A</v>
      </c>
      <c r="AH47" s="40">
        <v>45</v>
      </c>
      <c r="AI47" s="38" t="s">
        <v>660</v>
      </c>
      <c r="AJ47" s="40">
        <v>15</v>
      </c>
      <c r="AK47" s="40" t="s">
        <v>540</v>
      </c>
      <c r="AL47" s="40" t="str">
        <f t="shared" si="19"/>
        <v>Pre</v>
      </c>
      <c r="AM47" s="40">
        <f t="shared" si="16"/>
        <v>20</v>
      </c>
      <c r="AN47" s="40">
        <f t="shared" si="17"/>
        <v>0.05</v>
      </c>
      <c r="AO47" s="186">
        <f>SUMIFS(
INDEX('Step 1_Metric 31'!$Q$1:$R$99999,      1,      MATCH($AL47,'Step 1_Metric 31'!$Q$2:$R$2,0))         :          INDEX('Step 1_Metric 31'!$Q$1:$R$99999,    99999,    MATCH($AL47,'Step 1_Metric 31'!$Q$2:$R$2,0)),
'Step 1_Metric 31'!$E$1:$E$99999,      AM47,    'Step 1_Metric 30'!$F$1:$F$99999,     AG47         )</f>
        <v>0</v>
      </c>
      <c r="AP47" s="186" t="str">
        <f t="shared" si="42"/>
        <v/>
      </c>
      <c r="AQ47" s="186" t="str">
        <f t="shared" si="43"/>
        <v/>
      </c>
      <c r="AR47" s="186">
        <f t="shared" si="44"/>
        <v>0</v>
      </c>
      <c r="AS47" s="186">
        <f t="shared" si="45"/>
        <v>0</v>
      </c>
      <c r="AT47" s="186" t="str">
        <f t="shared" si="46"/>
        <v/>
      </c>
      <c r="AU47" s="186">
        <f t="shared" si="47"/>
        <v>0</v>
      </c>
    </row>
    <row r="48" spans="2:47" ht="21" x14ac:dyDescent="0.35">
      <c r="Q48" s="49" t="s">
        <v>635</v>
      </c>
      <c r="AF48" s="40">
        <f t="shared" si="18"/>
        <v>8</v>
      </c>
      <c r="AG48" s="40" t="str">
        <f t="shared" si="41"/>
        <v>NPS-1A</v>
      </c>
      <c r="AH48" s="40">
        <v>46</v>
      </c>
      <c r="AI48" s="38" t="s">
        <v>660</v>
      </c>
      <c r="AJ48" s="40">
        <v>16</v>
      </c>
      <c r="AK48" s="40" t="s">
        <v>540</v>
      </c>
      <c r="AL48" s="40" t="str">
        <f t="shared" si="19"/>
        <v>Pre</v>
      </c>
      <c r="AM48" s="40">
        <f t="shared" si="16"/>
        <v>100</v>
      </c>
      <c r="AN48" s="40">
        <f t="shared" si="17"/>
        <v>0.01</v>
      </c>
      <c r="AO48" s="186">
        <f>SUMIFS(
INDEX('Step 1_Metric 31'!$Q$1:$R$99999,      1,      MATCH($AL48,'Step 1_Metric 31'!$Q$2:$R$2,0))         :          INDEX('Step 1_Metric 31'!$Q$1:$R$99999,    99999,    MATCH($AL48,'Step 1_Metric 31'!$Q$2:$R$2,0)),
'Step 1_Metric 31'!$E$1:$E$99999,      AM48,    'Step 1_Metric 30'!$F$1:$F$99999,     AG48         )</f>
        <v>0</v>
      </c>
      <c r="AP48" s="186">
        <f t="shared" si="42"/>
        <v>0</v>
      </c>
      <c r="AQ48" s="186">
        <f t="shared" si="43"/>
        <v>0</v>
      </c>
      <c r="AR48" s="186" t="str">
        <f t="shared" si="44"/>
        <v/>
      </c>
      <c r="AS48" s="186" t="str">
        <f t="shared" si="45"/>
        <v/>
      </c>
      <c r="AT48" s="186" t="str">
        <f t="shared" si="46"/>
        <v/>
      </c>
      <c r="AU48" s="186">
        <f t="shared" si="47"/>
        <v>0</v>
      </c>
    </row>
    <row r="49" spans="2:47" x14ac:dyDescent="0.25">
      <c r="P49" s="39" t="s">
        <v>661</v>
      </c>
      <c r="Q49" s="39" t="s">
        <v>645</v>
      </c>
      <c r="R49" s="165" t="s">
        <v>566</v>
      </c>
      <c r="S49" s="158" t="s">
        <v>533</v>
      </c>
      <c r="T49" s="158" t="s">
        <v>538</v>
      </c>
      <c r="U49" s="158" t="s">
        <v>537</v>
      </c>
      <c r="V49" s="158" t="s">
        <v>539</v>
      </c>
      <c r="W49" s="158" t="s">
        <v>534</v>
      </c>
      <c r="X49" s="158" t="s">
        <v>547</v>
      </c>
      <c r="Y49" s="158" t="s">
        <v>548</v>
      </c>
      <c r="AF49" s="40">
        <f t="shared" si="18"/>
        <v>8</v>
      </c>
      <c r="AG49" s="40" t="str">
        <f t="shared" si="41"/>
        <v>NPS-1A</v>
      </c>
      <c r="AH49" s="40">
        <v>47</v>
      </c>
      <c r="AI49" s="38" t="s">
        <v>660</v>
      </c>
      <c r="AJ49" s="40">
        <v>17</v>
      </c>
      <c r="AK49" s="40" t="s">
        <v>540</v>
      </c>
      <c r="AL49" s="40" t="str">
        <f t="shared" si="19"/>
        <v>Post</v>
      </c>
      <c r="AM49" s="40">
        <f t="shared" si="16"/>
        <v>2</v>
      </c>
      <c r="AN49" s="40">
        <f t="shared" si="17"/>
        <v>0.5</v>
      </c>
      <c r="AO49" s="186">
        <f>SUMIFS(
INDEX('Step 1_Metric 31'!$Q$1:$R$99999,      1,      MATCH($AL49,'Step 1_Metric 31'!$Q$2:$R$2,0))         :          INDEX('Step 1_Metric 31'!$Q$1:$R$99999,    99999,    MATCH($AL49,'Step 1_Metric 31'!$Q$2:$R$2,0)),
'Step 1_Metric 31'!$E$1:$E$99999,      AM49,    'Step 1_Metric 30'!$F$1:$F$99999,     AG49         )</f>
        <v>0</v>
      </c>
      <c r="AP49" s="186" t="str">
        <f t="shared" si="42"/>
        <v/>
      </c>
      <c r="AQ49" s="186" t="str">
        <f t="shared" si="43"/>
        <v/>
      </c>
      <c r="AR49" s="186" t="str">
        <f t="shared" si="44"/>
        <v/>
      </c>
      <c r="AS49" s="186" t="str">
        <f t="shared" si="45"/>
        <v/>
      </c>
      <c r="AT49" s="186">
        <f t="shared" si="46"/>
        <v>0</v>
      </c>
      <c r="AU49" s="186">
        <f t="shared" si="47"/>
        <v>0</v>
      </c>
    </row>
    <row r="50" spans="2:47" x14ac:dyDescent="0.25">
      <c r="P50" s="38" t="str">
        <f>CONCATENATE(R50,T50,W50)</f>
        <v>NFWF-43322Total Crop Acreage ImpactedPre</v>
      </c>
      <c r="Q50" s="40">
        <v>1</v>
      </c>
      <c r="R50" s="40" t="str">
        <f>VLOOKUP(Q50,$B$62:$C$296,2,FALSE)</f>
        <v>NFWF-43322</v>
      </c>
      <c r="S50" s="40">
        <v>31</v>
      </c>
      <c r="T50" s="38" t="s">
        <v>660</v>
      </c>
      <c r="U50" s="38">
        <v>1</v>
      </c>
      <c r="V50" s="40" t="s">
        <v>540</v>
      </c>
      <c r="W50" s="38" t="s">
        <v>252</v>
      </c>
      <c r="X50" s="187">
        <f>IF(OR(R50=0,R50=""),"",SUMIFS($AU:$AU,$AI:$AI,T50,$AL:$AL,W50,$AG:$AG,$R50))</f>
        <v>0</v>
      </c>
      <c r="Y50" s="187" t="str">
        <f>IFERROR(IF(W50="Pre","",IF(OR(AND(X49=0,X50=0,R50=0),AND(X49=0,X50=0,R50="")),"",X49-X50)),"")</f>
        <v/>
      </c>
      <c r="AF50" s="40">
        <f t="shared" si="18"/>
        <v>8</v>
      </c>
      <c r="AG50" s="40" t="str">
        <f t="shared" si="41"/>
        <v>NPS-1A</v>
      </c>
      <c r="AH50" s="40">
        <v>48</v>
      </c>
      <c r="AI50" s="38" t="s">
        <v>660</v>
      </c>
      <c r="AJ50" s="40">
        <v>18</v>
      </c>
      <c r="AK50" s="40" t="s">
        <v>540</v>
      </c>
      <c r="AL50" s="40" t="str">
        <f t="shared" si="19"/>
        <v>Post</v>
      </c>
      <c r="AM50" s="40">
        <f t="shared" si="16"/>
        <v>20</v>
      </c>
      <c r="AN50" s="40">
        <f t="shared" si="17"/>
        <v>0.05</v>
      </c>
      <c r="AO50" s="186">
        <f>SUMIFS(
INDEX('Step 1_Metric 31'!$Q$1:$R$99999,      1,      MATCH($AL50,'Step 1_Metric 31'!$Q$2:$R$2,0))         :          INDEX('Step 1_Metric 31'!$Q$1:$R$99999,    99999,    MATCH($AL50,'Step 1_Metric 31'!$Q$2:$R$2,0)),
'Step 1_Metric 31'!$E$1:$E$99999,      AM50,    'Step 1_Metric 30'!$F$1:$F$99999,     AG50         )</f>
        <v>0</v>
      </c>
      <c r="AP50" s="186" t="str">
        <f t="shared" si="42"/>
        <v/>
      </c>
      <c r="AQ50" s="186" t="str">
        <f t="shared" si="43"/>
        <v/>
      </c>
      <c r="AR50" s="186">
        <f t="shared" si="44"/>
        <v>0</v>
      </c>
      <c r="AS50" s="186">
        <f t="shared" si="45"/>
        <v>0</v>
      </c>
      <c r="AT50" s="186" t="str">
        <f t="shared" si="46"/>
        <v/>
      </c>
      <c r="AU50" s="186">
        <f t="shared" si="47"/>
        <v>0</v>
      </c>
    </row>
    <row r="51" spans="2:47" x14ac:dyDescent="0.25">
      <c r="P51" s="38" t="str">
        <f t="shared" ref="P51:P53" si="48">CONCATENATE(R51,T51,W51)</f>
        <v>NFWF-43322Total Crop Acreage ImpactedPost</v>
      </c>
      <c r="Q51" s="40">
        <f>Q50</f>
        <v>1</v>
      </c>
      <c r="R51" s="40" t="str">
        <f t="shared" ref="R51:R53" si="49">VLOOKUP(Q51,$B$62:$C$296,2,FALSE)</f>
        <v>NFWF-43322</v>
      </c>
      <c r="S51" s="40">
        <v>31</v>
      </c>
      <c r="T51" s="38" t="s">
        <v>660</v>
      </c>
      <c r="U51" s="38">
        <f>U50</f>
        <v>1</v>
      </c>
      <c r="V51" s="40" t="s">
        <v>540</v>
      </c>
      <c r="W51" s="38" t="s">
        <v>253</v>
      </c>
      <c r="X51" s="187">
        <f t="shared" ref="X51:X114" si="50">IF(OR(R51=0,R51=""),"",SUMIFS($AU:$AU,$AI:$AI,T51,$AL:$AL,W51,$AG:$AG,$R51))</f>
        <v>0</v>
      </c>
      <c r="Y51" s="187">
        <f t="shared" ref="Y51:Y114" si="51">IFERROR(IF(W51="Pre","",IF(OR(AND(X50=0,X51=0,R51=0),AND(X50=0,X51=0,R51="")),"",X50-X51)),"")</f>
        <v>0</v>
      </c>
      <c r="AF51" s="40">
        <f t="shared" si="18"/>
        <v>8</v>
      </c>
      <c r="AG51" s="40" t="str">
        <f t="shared" si="41"/>
        <v>NPS-1A</v>
      </c>
      <c r="AH51" s="40">
        <v>49</v>
      </c>
      <c r="AI51" s="38" t="s">
        <v>660</v>
      </c>
      <c r="AJ51" s="40">
        <v>19</v>
      </c>
      <c r="AK51" s="40" t="s">
        <v>540</v>
      </c>
      <c r="AL51" s="40" t="str">
        <f t="shared" si="19"/>
        <v>Post</v>
      </c>
      <c r="AM51" s="40">
        <f t="shared" si="16"/>
        <v>100</v>
      </c>
      <c r="AN51" s="40">
        <f t="shared" si="17"/>
        <v>0.01</v>
      </c>
      <c r="AO51" s="186">
        <f>SUMIFS(
INDEX('Step 1_Metric 31'!$Q$1:$R$99999,      1,      MATCH($AL51,'Step 1_Metric 31'!$Q$2:$R$2,0))         :          INDEX('Step 1_Metric 31'!$Q$1:$R$99999,    99999,    MATCH($AL51,'Step 1_Metric 31'!$Q$2:$R$2,0)),
'Step 1_Metric 31'!$E$1:$E$99999,      AM51,    'Step 1_Metric 30'!$F$1:$F$99999,     AG51         )</f>
        <v>0</v>
      </c>
      <c r="AP51" s="186">
        <f t="shared" si="42"/>
        <v>0</v>
      </c>
      <c r="AQ51" s="186">
        <f t="shared" si="43"/>
        <v>0</v>
      </c>
      <c r="AR51" s="186" t="str">
        <f t="shared" si="44"/>
        <v/>
      </c>
      <c r="AS51" s="186" t="str">
        <f t="shared" si="45"/>
        <v/>
      </c>
      <c r="AT51" s="186" t="str">
        <f t="shared" si="46"/>
        <v/>
      </c>
      <c r="AU51" s="186">
        <f t="shared" si="47"/>
        <v>0</v>
      </c>
    </row>
    <row r="52" spans="2:47" x14ac:dyDescent="0.25">
      <c r="P52" s="38" t="str">
        <f t="shared" si="48"/>
        <v>NFWF-43429Total Crop Acreage ImpactedPre</v>
      </c>
      <c r="Q52" s="40">
        <f>Q50+1</f>
        <v>2</v>
      </c>
      <c r="R52" s="40" t="str">
        <f t="shared" si="49"/>
        <v>NFWF-43429</v>
      </c>
      <c r="S52" s="40">
        <f>S50</f>
        <v>31</v>
      </c>
      <c r="T52" s="38" t="s">
        <v>660</v>
      </c>
      <c r="U52" s="38">
        <f t="shared" ref="U52:U71" si="52">U51</f>
        <v>1</v>
      </c>
      <c r="V52" s="40" t="s">
        <v>540</v>
      </c>
      <c r="W52" s="38" t="str">
        <f>W50</f>
        <v>Pre</v>
      </c>
      <c r="X52" s="187">
        <f t="shared" si="50"/>
        <v>0</v>
      </c>
      <c r="Y52" s="187" t="str">
        <f t="shared" si="51"/>
        <v/>
      </c>
      <c r="AF52" s="40">
        <f t="shared" si="18"/>
        <v>9</v>
      </c>
      <c r="AG52" s="40" t="str">
        <f t="shared" si="41"/>
        <v>USFWS-15</v>
      </c>
      <c r="AH52" s="40">
        <v>50</v>
      </c>
      <c r="AI52" s="38" t="s">
        <v>660</v>
      </c>
      <c r="AJ52" s="40">
        <v>20</v>
      </c>
      <c r="AK52" s="40" t="s">
        <v>540</v>
      </c>
      <c r="AL52" s="40" t="str">
        <f t="shared" si="19"/>
        <v>Pre</v>
      </c>
      <c r="AM52" s="40">
        <f t="shared" si="16"/>
        <v>2</v>
      </c>
      <c r="AN52" s="40">
        <f t="shared" si="17"/>
        <v>0.5</v>
      </c>
      <c r="AO52" s="186">
        <f>SUMIFS(
INDEX('Step 1_Metric 31'!$Q$1:$R$99999,      1,      MATCH($AL52,'Step 1_Metric 31'!$Q$2:$R$2,0))         :          INDEX('Step 1_Metric 31'!$Q$1:$R$99999,    99999,    MATCH($AL52,'Step 1_Metric 31'!$Q$2:$R$2,0)),
'Step 1_Metric 31'!$E$1:$E$99999,      AM52,    'Step 1_Metric 30'!$F$1:$F$99999,     AG52         )</f>
        <v>594.05642276154822</v>
      </c>
      <c r="AP52" s="186" t="str">
        <f t="shared" si="42"/>
        <v/>
      </c>
      <c r="AQ52" s="186" t="str">
        <f t="shared" si="43"/>
        <v/>
      </c>
      <c r="AR52" s="186" t="str">
        <f t="shared" si="44"/>
        <v/>
      </c>
      <c r="AS52" s="186" t="str">
        <f t="shared" si="45"/>
        <v/>
      </c>
      <c r="AT52" s="186">
        <f t="shared" si="46"/>
        <v>267.3253902426967</v>
      </c>
      <c r="AU52" s="186">
        <f t="shared" si="47"/>
        <v>267.3253902426967</v>
      </c>
    </row>
    <row r="53" spans="2:47" x14ac:dyDescent="0.25">
      <c r="P53" s="38" t="str">
        <f t="shared" si="48"/>
        <v>NFWF-43429Total Crop Acreage ImpactedPost</v>
      </c>
      <c r="Q53" s="40">
        <f>Q51+1</f>
        <v>2</v>
      </c>
      <c r="R53" s="40" t="str">
        <f t="shared" si="49"/>
        <v>NFWF-43429</v>
      </c>
      <c r="S53" s="40">
        <f t="shared" ref="S53:S116" si="53">S51</f>
        <v>31</v>
      </c>
      <c r="T53" s="38" t="s">
        <v>660</v>
      </c>
      <c r="U53" s="38">
        <f t="shared" si="52"/>
        <v>1</v>
      </c>
      <c r="V53" s="40" t="s">
        <v>540</v>
      </c>
      <c r="W53" s="38" t="str">
        <f t="shared" ref="W53:W116" si="54">W51</f>
        <v>Post</v>
      </c>
      <c r="X53" s="187">
        <f t="shared" si="50"/>
        <v>0</v>
      </c>
      <c r="Y53" s="187">
        <f t="shared" si="51"/>
        <v>0</v>
      </c>
      <c r="AF53" s="40">
        <f t="shared" si="18"/>
        <v>9</v>
      </c>
      <c r="AG53" s="40" t="str">
        <f t="shared" si="41"/>
        <v>USFWS-15</v>
      </c>
      <c r="AH53" s="40">
        <v>51</v>
      </c>
      <c r="AI53" s="38" t="s">
        <v>660</v>
      </c>
      <c r="AJ53" s="40">
        <v>21</v>
      </c>
      <c r="AK53" s="40" t="s">
        <v>540</v>
      </c>
      <c r="AL53" s="40" t="str">
        <f t="shared" si="19"/>
        <v>Pre</v>
      </c>
      <c r="AM53" s="40">
        <f t="shared" si="16"/>
        <v>20</v>
      </c>
      <c r="AN53" s="40">
        <f t="shared" si="17"/>
        <v>0.05</v>
      </c>
      <c r="AO53" s="186">
        <f>SUMIFS(
INDEX('Step 1_Metric 31'!$Q$1:$R$99999,      1,      MATCH($AL53,'Step 1_Metric 31'!$Q$2:$R$2,0))         :          INDEX('Step 1_Metric 31'!$Q$1:$R$99999,    99999,    MATCH($AL53,'Step 1_Metric 31'!$Q$2:$R$2,0)),
'Step 1_Metric 31'!$E$1:$E$99999,      AM53,    'Step 1_Metric 30'!$F$1:$F$99999,     AG53         )</f>
        <v>776.85076222538066</v>
      </c>
      <c r="AP53" s="186" t="str">
        <f t="shared" si="42"/>
        <v/>
      </c>
      <c r="AQ53" s="186" t="str">
        <f t="shared" si="43"/>
        <v/>
      </c>
      <c r="AR53" s="186">
        <f t="shared" si="44"/>
        <v>31.074030489015229</v>
      </c>
      <c r="AS53" s="186">
        <f t="shared" si="45"/>
        <v>41.128726379362298</v>
      </c>
      <c r="AT53" s="186" t="str">
        <f t="shared" si="46"/>
        <v/>
      </c>
      <c r="AU53" s="186">
        <f t="shared" si="47"/>
        <v>72.20275686837752</v>
      </c>
    </row>
    <row r="54" spans="2:47" x14ac:dyDescent="0.25">
      <c r="P54" s="38" t="str">
        <f t="shared" ref="P54:P71" si="55">CONCATENATE(R54,T54,W54)</f>
        <v>NFWF-44109Total Crop Acreage ImpactedPre</v>
      </c>
      <c r="Q54" s="40">
        <f t="shared" ref="Q54:Q117" si="56">Q52+1</f>
        <v>3</v>
      </c>
      <c r="R54" s="40" t="str">
        <f t="shared" ref="R54:R71" si="57">VLOOKUP(Q54,$B$62:$C$296,2,FALSE)</f>
        <v>NFWF-44109</v>
      </c>
      <c r="S54" s="40">
        <f t="shared" si="53"/>
        <v>31</v>
      </c>
      <c r="T54" s="38" t="s">
        <v>660</v>
      </c>
      <c r="U54" s="38">
        <f t="shared" si="52"/>
        <v>1</v>
      </c>
      <c r="V54" s="40" t="s">
        <v>540</v>
      </c>
      <c r="W54" s="38" t="str">
        <f t="shared" si="54"/>
        <v>Pre</v>
      </c>
      <c r="X54" s="187">
        <f t="shared" si="50"/>
        <v>0</v>
      </c>
      <c r="Y54" s="187" t="str">
        <f t="shared" si="51"/>
        <v/>
      </c>
      <c r="AF54" s="40">
        <f t="shared" si="18"/>
        <v>9</v>
      </c>
      <c r="AG54" s="40" t="str">
        <f t="shared" si="41"/>
        <v>USFWS-15</v>
      </c>
      <c r="AH54" s="40">
        <v>52</v>
      </c>
      <c r="AI54" s="38" t="s">
        <v>660</v>
      </c>
      <c r="AJ54" s="40">
        <v>22</v>
      </c>
      <c r="AK54" s="40" t="s">
        <v>540</v>
      </c>
      <c r="AL54" s="40" t="str">
        <f t="shared" si="19"/>
        <v>Pre</v>
      </c>
      <c r="AM54" s="40">
        <f t="shared" si="16"/>
        <v>100</v>
      </c>
      <c r="AN54" s="40">
        <f t="shared" si="17"/>
        <v>0.01</v>
      </c>
      <c r="AO54" s="186">
        <f>SUMIFS(
INDEX('Step 1_Metric 31'!$Q$1:$R$99999,      1,      MATCH($AL54,'Step 1_Metric 31'!$Q$2:$R$2,0))         :          INDEX('Step 1_Metric 31'!$Q$1:$R$99999,    99999,    MATCH($AL54,'Step 1_Metric 31'!$Q$2:$R$2,0)),
'Step 1_Metric 31'!$E$1:$E$99999,      AM54,    'Step 1_Metric 30'!$F$1:$F$99999,     AG54         )</f>
        <v>850.52887592404591</v>
      </c>
      <c r="AP54" s="186">
        <f t="shared" si="42"/>
        <v>8.5052887592404591</v>
      </c>
      <c r="AQ54" s="186">
        <f t="shared" si="43"/>
        <v>1.473562273973305</v>
      </c>
      <c r="AR54" s="186" t="str">
        <f t="shared" si="44"/>
        <v/>
      </c>
      <c r="AS54" s="186" t="str">
        <f t="shared" si="45"/>
        <v/>
      </c>
      <c r="AT54" s="186" t="str">
        <f t="shared" si="46"/>
        <v/>
      </c>
      <c r="AU54" s="186">
        <f t="shared" si="47"/>
        <v>9.9788510332137648</v>
      </c>
    </row>
    <row r="55" spans="2:47" x14ac:dyDescent="0.25">
      <c r="P55" s="38" t="str">
        <f t="shared" si="55"/>
        <v>NFWF-44109Total Crop Acreage ImpactedPost</v>
      </c>
      <c r="Q55" s="40">
        <f t="shared" si="56"/>
        <v>3</v>
      </c>
      <c r="R55" s="40" t="str">
        <f t="shared" si="57"/>
        <v>NFWF-44109</v>
      </c>
      <c r="S55" s="40">
        <f t="shared" si="53"/>
        <v>31</v>
      </c>
      <c r="T55" s="38" t="s">
        <v>660</v>
      </c>
      <c r="U55" s="38">
        <f t="shared" si="52"/>
        <v>1</v>
      </c>
      <c r="V55" s="40" t="s">
        <v>540</v>
      </c>
      <c r="W55" s="38" t="str">
        <f t="shared" si="54"/>
        <v>Post</v>
      </c>
      <c r="X55" s="187">
        <f t="shared" si="50"/>
        <v>0</v>
      </c>
      <c r="Y55" s="187">
        <f t="shared" si="51"/>
        <v>0</v>
      </c>
      <c r="AF55" s="40">
        <f t="shared" si="18"/>
        <v>9</v>
      </c>
      <c r="AG55" s="40" t="str">
        <f t="shared" si="41"/>
        <v>USFWS-15</v>
      </c>
      <c r="AH55" s="40">
        <v>53</v>
      </c>
      <c r="AI55" s="38" t="s">
        <v>660</v>
      </c>
      <c r="AJ55" s="40">
        <v>23</v>
      </c>
      <c r="AK55" s="40" t="s">
        <v>540</v>
      </c>
      <c r="AL55" s="40" t="str">
        <f t="shared" si="19"/>
        <v>Post</v>
      </c>
      <c r="AM55" s="40">
        <f t="shared" si="16"/>
        <v>2</v>
      </c>
      <c r="AN55" s="40">
        <f t="shared" si="17"/>
        <v>0.5</v>
      </c>
      <c r="AO55" s="186">
        <f>SUMIFS(
INDEX('Step 1_Metric 31'!$Q$1:$R$99999,      1,      MATCH($AL55,'Step 1_Metric 31'!$Q$2:$R$2,0))         :          INDEX('Step 1_Metric 31'!$Q$1:$R$99999,    99999,    MATCH($AL55,'Step 1_Metric 31'!$Q$2:$R$2,0)),
'Step 1_Metric 31'!$E$1:$E$99999,      AM55,    'Step 1_Metric 30'!$F$1:$F$99999,     AG55         )</f>
        <v>589.58520595944208</v>
      </c>
      <c r="AP55" s="186" t="str">
        <f t="shared" si="42"/>
        <v/>
      </c>
      <c r="AQ55" s="186" t="str">
        <f t="shared" si="43"/>
        <v/>
      </c>
      <c r="AR55" s="186" t="str">
        <f t="shared" si="44"/>
        <v/>
      </c>
      <c r="AS55" s="186" t="str">
        <f t="shared" si="45"/>
        <v/>
      </c>
      <c r="AT55" s="186">
        <f t="shared" si="46"/>
        <v>265.31334268174896</v>
      </c>
      <c r="AU55" s="186">
        <f t="shared" si="47"/>
        <v>265.31334268174896</v>
      </c>
    </row>
    <row r="56" spans="2:47" x14ac:dyDescent="0.25">
      <c r="P56" s="38" t="str">
        <f t="shared" si="55"/>
        <v>NFWF-43281Total Crop Acreage ImpactedPre</v>
      </c>
      <c r="Q56" s="40">
        <f t="shared" si="56"/>
        <v>4</v>
      </c>
      <c r="R56" s="40" t="str">
        <f t="shared" si="57"/>
        <v>NFWF-43281</v>
      </c>
      <c r="S56" s="40">
        <f t="shared" si="53"/>
        <v>31</v>
      </c>
      <c r="T56" s="38" t="s">
        <v>660</v>
      </c>
      <c r="U56" s="38">
        <f t="shared" si="52"/>
        <v>1</v>
      </c>
      <c r="V56" s="40" t="s">
        <v>540</v>
      </c>
      <c r="W56" s="38" t="str">
        <f t="shared" si="54"/>
        <v>Pre</v>
      </c>
      <c r="X56" s="187">
        <f t="shared" si="50"/>
        <v>0</v>
      </c>
      <c r="Y56" s="187" t="str">
        <f t="shared" si="51"/>
        <v/>
      </c>
      <c r="AF56" s="40">
        <f t="shared" si="18"/>
        <v>9</v>
      </c>
      <c r="AG56" s="40" t="str">
        <f t="shared" si="41"/>
        <v>USFWS-15</v>
      </c>
      <c r="AH56" s="40">
        <v>54</v>
      </c>
      <c r="AI56" s="38" t="s">
        <v>660</v>
      </c>
      <c r="AJ56" s="40">
        <v>24</v>
      </c>
      <c r="AK56" s="40" t="s">
        <v>540</v>
      </c>
      <c r="AL56" s="40" t="str">
        <f t="shared" si="19"/>
        <v>Post</v>
      </c>
      <c r="AM56" s="40">
        <f t="shared" si="16"/>
        <v>20</v>
      </c>
      <c r="AN56" s="40">
        <f t="shared" si="17"/>
        <v>0.05</v>
      </c>
      <c r="AO56" s="186">
        <f>SUMIFS(
INDEX('Step 1_Metric 31'!$Q$1:$R$99999,      1,      MATCH($AL56,'Step 1_Metric 31'!$Q$2:$R$2,0))         :          INDEX('Step 1_Metric 31'!$Q$1:$R$99999,    99999,    MATCH($AL56,'Step 1_Metric 31'!$Q$2:$R$2,0)),
'Step 1_Metric 31'!$E$1:$E$99999,      AM56,    'Step 1_Metric 30'!$F$1:$F$99999,     AG56         )</f>
        <v>776.63495550677021</v>
      </c>
      <c r="AP56" s="186" t="str">
        <f t="shared" si="42"/>
        <v/>
      </c>
      <c r="AQ56" s="186" t="str">
        <f t="shared" si="43"/>
        <v/>
      </c>
      <c r="AR56" s="186">
        <f t="shared" si="44"/>
        <v>31.065398220270808</v>
      </c>
      <c r="AS56" s="186">
        <f t="shared" si="45"/>
        <v>42.086193648148829</v>
      </c>
      <c r="AT56" s="186" t="str">
        <f t="shared" si="46"/>
        <v/>
      </c>
      <c r="AU56" s="186">
        <f t="shared" si="47"/>
        <v>73.151591868419644</v>
      </c>
    </row>
    <row r="57" spans="2:47" x14ac:dyDescent="0.25">
      <c r="P57" s="38" t="str">
        <f t="shared" si="55"/>
        <v>NFWF-43281Total Crop Acreage ImpactedPost</v>
      </c>
      <c r="Q57" s="40">
        <f t="shared" si="56"/>
        <v>4</v>
      </c>
      <c r="R57" s="40" t="str">
        <f t="shared" si="57"/>
        <v>NFWF-43281</v>
      </c>
      <c r="S57" s="40">
        <f t="shared" si="53"/>
        <v>31</v>
      </c>
      <c r="T57" s="38" t="s">
        <v>660</v>
      </c>
      <c r="U57" s="38">
        <f t="shared" si="52"/>
        <v>1</v>
      </c>
      <c r="V57" s="40" t="s">
        <v>540</v>
      </c>
      <c r="W57" s="38" t="str">
        <f t="shared" si="54"/>
        <v>Post</v>
      </c>
      <c r="X57" s="187">
        <f t="shared" si="50"/>
        <v>0</v>
      </c>
      <c r="Y57" s="187">
        <f t="shared" si="51"/>
        <v>0</v>
      </c>
      <c r="AF57" s="40">
        <f t="shared" si="18"/>
        <v>9</v>
      </c>
      <c r="AG57" s="40" t="str">
        <f t="shared" si="41"/>
        <v>USFWS-15</v>
      </c>
      <c r="AH57" s="40">
        <v>55</v>
      </c>
      <c r="AI57" s="38" t="s">
        <v>660</v>
      </c>
      <c r="AJ57" s="40">
        <v>25</v>
      </c>
      <c r="AK57" s="40" t="s">
        <v>540</v>
      </c>
      <c r="AL57" s="40" t="str">
        <f t="shared" si="19"/>
        <v>Post</v>
      </c>
      <c r="AM57" s="40">
        <f t="shared" si="16"/>
        <v>100</v>
      </c>
      <c r="AN57" s="40">
        <f t="shared" si="17"/>
        <v>0.01</v>
      </c>
      <c r="AO57" s="186">
        <f>SUMIFS(
INDEX('Step 1_Metric 31'!$Q$1:$R$99999,      1,      MATCH($AL57,'Step 1_Metric 31'!$Q$2:$R$2,0))         :          INDEX('Step 1_Metric 31'!$Q$1:$R$99999,    99999,    MATCH($AL57,'Step 1_Metric 31'!$Q$2:$R$2,0)),
'Step 1_Metric 31'!$E$1:$E$99999,      AM57,    'Step 1_Metric 30'!$F$1:$F$99999,     AG57         )</f>
        <v>850.52887592404591</v>
      </c>
      <c r="AP57" s="186">
        <f t="shared" si="42"/>
        <v>8.5052887592404591</v>
      </c>
      <c r="AQ57" s="186">
        <f t="shared" si="43"/>
        <v>1.4778784083455139</v>
      </c>
      <c r="AR57" s="186" t="str">
        <f t="shared" si="44"/>
        <v/>
      </c>
      <c r="AS57" s="186" t="str">
        <f t="shared" si="45"/>
        <v/>
      </c>
      <c r="AT57" s="186" t="str">
        <f t="shared" si="46"/>
        <v/>
      </c>
      <c r="AU57" s="186">
        <f t="shared" si="47"/>
        <v>9.9831671675859734</v>
      </c>
    </row>
    <row r="58" spans="2:47" x14ac:dyDescent="0.25">
      <c r="P58" s="38" t="str">
        <f t="shared" si="55"/>
        <v>NFWF-43986Total Crop Acreage ImpactedPre</v>
      </c>
      <c r="Q58" s="40">
        <f t="shared" si="56"/>
        <v>5</v>
      </c>
      <c r="R58" s="40" t="str">
        <f t="shared" si="57"/>
        <v>NFWF-43986</v>
      </c>
      <c r="S58" s="40">
        <f t="shared" si="53"/>
        <v>31</v>
      </c>
      <c r="T58" s="38" t="s">
        <v>660</v>
      </c>
      <c r="U58" s="38">
        <f t="shared" si="52"/>
        <v>1</v>
      </c>
      <c r="V58" s="40" t="s">
        <v>540</v>
      </c>
      <c r="W58" s="38" t="str">
        <f t="shared" si="54"/>
        <v>Pre</v>
      </c>
      <c r="X58" s="187">
        <f t="shared" si="50"/>
        <v>0</v>
      </c>
      <c r="Y58" s="187" t="str">
        <f t="shared" si="51"/>
        <v/>
      </c>
      <c r="AF58" s="40">
        <f t="shared" si="18"/>
        <v>10</v>
      </c>
      <c r="AG58" s="40">
        <f t="shared" si="41"/>
        <v>0</v>
      </c>
      <c r="AH58" s="40">
        <v>56</v>
      </c>
      <c r="AI58" s="38" t="s">
        <v>660</v>
      </c>
      <c r="AJ58" s="40">
        <v>26</v>
      </c>
      <c r="AK58" s="40" t="s">
        <v>540</v>
      </c>
      <c r="AL58" s="40" t="str">
        <f t="shared" si="19"/>
        <v>Pre</v>
      </c>
      <c r="AM58" s="40">
        <f t="shared" si="16"/>
        <v>2</v>
      </c>
      <c r="AN58" s="40">
        <f t="shared" si="17"/>
        <v>0.5</v>
      </c>
      <c r="AO58" s="186">
        <f>SUMIFS(
INDEX('Step 1_Metric 31'!$Q$1:$R$99999,      1,      MATCH($AL58,'Step 1_Metric 31'!$Q$2:$R$2,0))         :          INDEX('Step 1_Metric 31'!$Q$1:$R$99999,    99999,    MATCH($AL58,'Step 1_Metric 31'!$Q$2:$R$2,0)),
'Step 1_Metric 31'!$E$1:$E$99999,      AM58,    'Step 1_Metric 30'!$F$1:$F$99999,     AG58         )</f>
        <v>0</v>
      </c>
      <c r="AP58" s="186" t="str">
        <f t="shared" si="42"/>
        <v/>
      </c>
      <c r="AQ58" s="186" t="str">
        <f t="shared" si="43"/>
        <v/>
      </c>
      <c r="AR58" s="186" t="str">
        <f t="shared" si="44"/>
        <v/>
      </c>
      <c r="AS58" s="186" t="str">
        <f t="shared" si="45"/>
        <v/>
      </c>
      <c r="AT58" s="186">
        <f t="shared" si="46"/>
        <v>0</v>
      </c>
      <c r="AU58" s="186">
        <f t="shared" si="47"/>
        <v>0</v>
      </c>
    </row>
    <row r="59" spans="2:47" x14ac:dyDescent="0.25">
      <c r="P59" s="38" t="str">
        <f t="shared" si="55"/>
        <v>NFWF-43986Total Crop Acreage ImpactedPost</v>
      </c>
      <c r="Q59" s="40">
        <f t="shared" si="56"/>
        <v>5</v>
      </c>
      <c r="R59" s="40" t="str">
        <f t="shared" si="57"/>
        <v>NFWF-43986</v>
      </c>
      <c r="S59" s="40">
        <f t="shared" si="53"/>
        <v>31</v>
      </c>
      <c r="T59" s="38" t="s">
        <v>660</v>
      </c>
      <c r="U59" s="38">
        <f t="shared" si="52"/>
        <v>1</v>
      </c>
      <c r="V59" s="40" t="s">
        <v>540</v>
      </c>
      <c r="W59" s="38" t="str">
        <f t="shared" si="54"/>
        <v>Post</v>
      </c>
      <c r="X59" s="187">
        <f t="shared" si="50"/>
        <v>0</v>
      </c>
      <c r="Y59" s="187">
        <f t="shared" si="51"/>
        <v>0</v>
      </c>
      <c r="AF59" s="40">
        <f t="shared" si="18"/>
        <v>10</v>
      </c>
      <c r="AG59" s="40">
        <f t="shared" si="41"/>
        <v>0</v>
      </c>
      <c r="AH59" s="40">
        <v>57</v>
      </c>
      <c r="AI59" s="38" t="s">
        <v>660</v>
      </c>
      <c r="AJ59" s="40">
        <v>27</v>
      </c>
      <c r="AK59" s="40" t="s">
        <v>540</v>
      </c>
      <c r="AL59" s="40" t="str">
        <f t="shared" si="19"/>
        <v>Pre</v>
      </c>
      <c r="AM59" s="40">
        <f t="shared" si="16"/>
        <v>20</v>
      </c>
      <c r="AN59" s="40">
        <f t="shared" si="17"/>
        <v>0.05</v>
      </c>
      <c r="AO59" s="186">
        <f>SUMIFS(
INDEX('Step 1_Metric 31'!$Q$1:$R$99999,      1,      MATCH($AL59,'Step 1_Metric 31'!$Q$2:$R$2,0))         :          INDEX('Step 1_Metric 31'!$Q$1:$R$99999,    99999,    MATCH($AL59,'Step 1_Metric 31'!$Q$2:$R$2,0)),
'Step 1_Metric 31'!$E$1:$E$99999,      AM59,    'Step 1_Metric 30'!$F$1:$F$99999,     AG59         )</f>
        <v>0</v>
      </c>
      <c r="AP59" s="186" t="str">
        <f t="shared" si="42"/>
        <v/>
      </c>
      <c r="AQ59" s="186" t="str">
        <f t="shared" si="43"/>
        <v/>
      </c>
      <c r="AR59" s="186">
        <f t="shared" si="44"/>
        <v>0</v>
      </c>
      <c r="AS59" s="186">
        <f t="shared" si="45"/>
        <v>0</v>
      </c>
      <c r="AT59" s="186" t="str">
        <f t="shared" si="46"/>
        <v/>
      </c>
      <c r="AU59" s="186">
        <f t="shared" si="47"/>
        <v>0</v>
      </c>
    </row>
    <row r="60" spans="2:47" x14ac:dyDescent="0.25">
      <c r="B60" s="98" t="s">
        <v>638</v>
      </c>
      <c r="P60" s="38" t="str">
        <f t="shared" si="55"/>
        <v>NFWF-44167Total Crop Acreage ImpactedPre</v>
      </c>
      <c r="Q60" s="40">
        <f t="shared" si="56"/>
        <v>6</v>
      </c>
      <c r="R60" s="40" t="str">
        <f t="shared" si="57"/>
        <v>NFWF-44167</v>
      </c>
      <c r="S60" s="40">
        <f t="shared" si="53"/>
        <v>31</v>
      </c>
      <c r="T60" s="38" t="s">
        <v>660</v>
      </c>
      <c r="U60" s="38">
        <f t="shared" si="52"/>
        <v>1</v>
      </c>
      <c r="V60" s="40" t="s">
        <v>540</v>
      </c>
      <c r="W60" s="38" t="str">
        <f t="shared" si="54"/>
        <v>Pre</v>
      </c>
      <c r="X60" s="187">
        <f t="shared" si="50"/>
        <v>0</v>
      </c>
      <c r="Y60" s="187" t="str">
        <f t="shared" si="51"/>
        <v/>
      </c>
      <c r="AF60" s="40">
        <f t="shared" si="18"/>
        <v>10</v>
      </c>
      <c r="AG60" s="40">
        <f t="shared" si="41"/>
        <v>0</v>
      </c>
      <c r="AH60" s="40">
        <v>58</v>
      </c>
      <c r="AI60" s="38" t="s">
        <v>660</v>
      </c>
      <c r="AJ60" s="40">
        <v>28</v>
      </c>
      <c r="AK60" s="40" t="s">
        <v>540</v>
      </c>
      <c r="AL60" s="40" t="str">
        <f t="shared" si="19"/>
        <v>Pre</v>
      </c>
      <c r="AM60" s="40">
        <f t="shared" si="16"/>
        <v>100</v>
      </c>
      <c r="AN60" s="40">
        <f t="shared" si="17"/>
        <v>0.01</v>
      </c>
      <c r="AO60" s="186">
        <f>SUMIFS(
INDEX('Step 1_Metric 31'!$Q$1:$R$99999,      1,      MATCH($AL60,'Step 1_Metric 31'!$Q$2:$R$2,0))         :          INDEX('Step 1_Metric 31'!$Q$1:$R$99999,    99999,    MATCH($AL60,'Step 1_Metric 31'!$Q$2:$R$2,0)),
'Step 1_Metric 31'!$E$1:$E$99999,      AM60,    'Step 1_Metric 30'!$F$1:$F$99999,     AG60         )</f>
        <v>0</v>
      </c>
      <c r="AP60" s="186">
        <f t="shared" si="42"/>
        <v>0</v>
      </c>
      <c r="AQ60" s="186">
        <f t="shared" si="43"/>
        <v>0</v>
      </c>
      <c r="AR60" s="186" t="str">
        <f t="shared" si="44"/>
        <v/>
      </c>
      <c r="AS60" s="186" t="str">
        <f t="shared" si="45"/>
        <v/>
      </c>
      <c r="AT60" s="186" t="str">
        <f t="shared" si="46"/>
        <v/>
      </c>
      <c r="AU60" s="186">
        <f t="shared" si="47"/>
        <v>0</v>
      </c>
    </row>
    <row r="61" spans="2:47" x14ac:dyDescent="0.25">
      <c r="B61" s="1" t="s">
        <v>636</v>
      </c>
      <c r="C61" s="1" t="s">
        <v>637</v>
      </c>
      <c r="P61" s="38" t="str">
        <f t="shared" si="55"/>
        <v>NFWF-44167Total Crop Acreage ImpactedPost</v>
      </c>
      <c r="Q61" s="40">
        <f t="shared" si="56"/>
        <v>6</v>
      </c>
      <c r="R61" s="40" t="str">
        <f t="shared" si="57"/>
        <v>NFWF-44167</v>
      </c>
      <c r="S61" s="40">
        <f t="shared" si="53"/>
        <v>31</v>
      </c>
      <c r="T61" s="38" t="s">
        <v>660</v>
      </c>
      <c r="U61" s="38">
        <f t="shared" si="52"/>
        <v>1</v>
      </c>
      <c r="V61" s="40" t="s">
        <v>540</v>
      </c>
      <c r="W61" s="38" t="str">
        <f t="shared" si="54"/>
        <v>Post</v>
      </c>
      <c r="X61" s="187">
        <f t="shared" si="50"/>
        <v>0</v>
      </c>
      <c r="Y61" s="187">
        <f t="shared" si="51"/>
        <v>0</v>
      </c>
      <c r="AF61" s="40">
        <f t="shared" si="18"/>
        <v>10</v>
      </c>
      <c r="AG61" s="40">
        <f t="shared" si="41"/>
        <v>0</v>
      </c>
      <c r="AH61" s="40">
        <v>59</v>
      </c>
      <c r="AI61" s="38" t="s">
        <v>660</v>
      </c>
      <c r="AJ61" s="40">
        <v>29</v>
      </c>
      <c r="AK61" s="40" t="s">
        <v>540</v>
      </c>
      <c r="AL61" s="40" t="str">
        <f t="shared" si="19"/>
        <v>Post</v>
      </c>
      <c r="AM61" s="40">
        <f t="shared" si="16"/>
        <v>2</v>
      </c>
      <c r="AN61" s="40">
        <f t="shared" si="17"/>
        <v>0.5</v>
      </c>
      <c r="AO61" s="186">
        <f>SUMIFS(
INDEX('Step 1_Metric 31'!$Q$1:$R$99999,      1,      MATCH($AL61,'Step 1_Metric 31'!$Q$2:$R$2,0))         :          INDEX('Step 1_Metric 31'!$Q$1:$R$99999,    99999,    MATCH($AL61,'Step 1_Metric 31'!$Q$2:$R$2,0)),
'Step 1_Metric 31'!$E$1:$E$99999,      AM61,    'Step 1_Metric 30'!$F$1:$F$99999,     AG61         )</f>
        <v>0</v>
      </c>
      <c r="AP61" s="186" t="str">
        <f t="shared" si="42"/>
        <v/>
      </c>
      <c r="AQ61" s="186" t="str">
        <f t="shared" si="43"/>
        <v/>
      </c>
      <c r="AR61" s="186" t="str">
        <f t="shared" si="44"/>
        <v/>
      </c>
      <c r="AS61" s="186" t="str">
        <f t="shared" si="45"/>
        <v/>
      </c>
      <c r="AT61" s="186">
        <f t="shared" si="46"/>
        <v>0</v>
      </c>
      <c r="AU61" s="186">
        <f t="shared" si="47"/>
        <v>0</v>
      </c>
    </row>
    <row r="62" spans="2:47" x14ac:dyDescent="0.25">
      <c r="B62">
        <v>1</v>
      </c>
      <c r="C62" t="str">
        <f>IFERROR(VLOOKUP(B62,'Step 1_Metric 31'!C:F,4,FALSE),"")</f>
        <v>NFWF-43322</v>
      </c>
      <c r="P62" s="38" t="str">
        <f t="shared" si="55"/>
        <v>NFWF-44225Total Crop Acreage ImpactedPre</v>
      </c>
      <c r="Q62" s="40">
        <f t="shared" si="56"/>
        <v>7</v>
      </c>
      <c r="R62" s="40" t="str">
        <f t="shared" si="57"/>
        <v>NFWF-44225</v>
      </c>
      <c r="S62" s="40">
        <f t="shared" si="53"/>
        <v>31</v>
      </c>
      <c r="T62" s="38" t="s">
        <v>660</v>
      </c>
      <c r="U62" s="38">
        <f t="shared" si="52"/>
        <v>1</v>
      </c>
      <c r="V62" s="40" t="s">
        <v>540</v>
      </c>
      <c r="W62" s="38" t="str">
        <f t="shared" si="54"/>
        <v>Pre</v>
      </c>
      <c r="X62" s="187">
        <f t="shared" si="50"/>
        <v>0</v>
      </c>
      <c r="Y62" s="187" t="str">
        <f t="shared" si="51"/>
        <v/>
      </c>
      <c r="AF62" s="40">
        <f t="shared" si="18"/>
        <v>10</v>
      </c>
      <c r="AG62" s="40">
        <f t="shared" si="41"/>
        <v>0</v>
      </c>
      <c r="AH62" s="40">
        <v>60</v>
      </c>
      <c r="AI62" s="38" t="s">
        <v>660</v>
      </c>
      <c r="AJ62" s="40">
        <v>30</v>
      </c>
      <c r="AK62" s="40" t="s">
        <v>540</v>
      </c>
      <c r="AL62" s="40" t="str">
        <f t="shared" si="19"/>
        <v>Post</v>
      </c>
      <c r="AM62" s="40">
        <f t="shared" si="16"/>
        <v>20</v>
      </c>
      <c r="AN62" s="40">
        <f t="shared" si="17"/>
        <v>0.05</v>
      </c>
      <c r="AO62" s="186">
        <f>SUMIFS(
INDEX('Step 1_Metric 31'!$Q$1:$R$99999,      1,      MATCH($AL62,'Step 1_Metric 31'!$Q$2:$R$2,0))         :          INDEX('Step 1_Metric 31'!$Q$1:$R$99999,    99999,    MATCH($AL62,'Step 1_Metric 31'!$Q$2:$R$2,0)),
'Step 1_Metric 31'!$E$1:$E$99999,      AM62,    'Step 1_Metric 30'!$F$1:$F$99999,     AG62         )</f>
        <v>0</v>
      </c>
      <c r="AP62" s="186" t="str">
        <f t="shared" si="42"/>
        <v/>
      </c>
      <c r="AQ62" s="186" t="str">
        <f t="shared" si="43"/>
        <v/>
      </c>
      <c r="AR62" s="186">
        <f t="shared" si="44"/>
        <v>0</v>
      </c>
      <c r="AS62" s="186">
        <f t="shared" si="45"/>
        <v>0</v>
      </c>
      <c r="AT62" s="186" t="str">
        <f t="shared" si="46"/>
        <v/>
      </c>
      <c r="AU62" s="186">
        <f t="shared" si="47"/>
        <v>0</v>
      </c>
    </row>
    <row r="63" spans="2:47" x14ac:dyDescent="0.25">
      <c r="B63">
        <v>2</v>
      </c>
      <c r="C63" t="str">
        <f>IFERROR(VLOOKUP(B63,'Step 1_Metric 31'!C:F,4,FALSE),"")</f>
        <v>NFWF-43429</v>
      </c>
      <c r="P63" s="38" t="str">
        <f t="shared" si="55"/>
        <v>NFWF-44225Total Crop Acreage ImpactedPost</v>
      </c>
      <c r="Q63" s="40">
        <f t="shared" si="56"/>
        <v>7</v>
      </c>
      <c r="R63" s="40" t="str">
        <f t="shared" si="57"/>
        <v>NFWF-44225</v>
      </c>
      <c r="S63" s="40">
        <f t="shared" si="53"/>
        <v>31</v>
      </c>
      <c r="T63" s="38" t="s">
        <v>660</v>
      </c>
      <c r="U63" s="38">
        <f t="shared" si="52"/>
        <v>1</v>
      </c>
      <c r="V63" s="40" t="s">
        <v>540</v>
      </c>
      <c r="W63" s="38" t="str">
        <f t="shared" si="54"/>
        <v>Post</v>
      </c>
      <c r="X63" s="187">
        <f t="shared" si="50"/>
        <v>0</v>
      </c>
      <c r="Y63" s="187">
        <f t="shared" si="51"/>
        <v>0</v>
      </c>
      <c r="AF63" s="40">
        <f t="shared" si="18"/>
        <v>10</v>
      </c>
      <c r="AG63" s="40">
        <f t="shared" si="41"/>
        <v>0</v>
      </c>
      <c r="AH63" s="40">
        <v>61</v>
      </c>
      <c r="AI63" s="38" t="s">
        <v>660</v>
      </c>
      <c r="AJ63" s="40">
        <v>31</v>
      </c>
      <c r="AK63" s="40" t="s">
        <v>540</v>
      </c>
      <c r="AL63" s="40" t="str">
        <f t="shared" si="19"/>
        <v>Post</v>
      </c>
      <c r="AM63" s="40">
        <f t="shared" si="16"/>
        <v>100</v>
      </c>
      <c r="AN63" s="40">
        <f t="shared" si="17"/>
        <v>0.01</v>
      </c>
      <c r="AO63" s="186">
        <f>SUMIFS(
INDEX('Step 1_Metric 31'!$Q$1:$R$99999,      1,      MATCH($AL63,'Step 1_Metric 31'!$Q$2:$R$2,0))         :          INDEX('Step 1_Metric 31'!$Q$1:$R$99999,    99999,    MATCH($AL63,'Step 1_Metric 31'!$Q$2:$R$2,0)),
'Step 1_Metric 31'!$E$1:$E$99999,      AM63,    'Step 1_Metric 30'!$F$1:$F$99999,     AG63         )</f>
        <v>0</v>
      </c>
      <c r="AP63" s="186">
        <f t="shared" si="42"/>
        <v>0</v>
      </c>
      <c r="AQ63" s="186">
        <f t="shared" si="43"/>
        <v>0</v>
      </c>
      <c r="AR63" s="186" t="str">
        <f t="shared" si="44"/>
        <v/>
      </c>
      <c r="AS63" s="186" t="str">
        <f t="shared" si="45"/>
        <v/>
      </c>
      <c r="AT63" s="186" t="str">
        <f t="shared" si="46"/>
        <v/>
      </c>
      <c r="AU63" s="186">
        <f t="shared" si="47"/>
        <v>0</v>
      </c>
    </row>
    <row r="64" spans="2:47" x14ac:dyDescent="0.25">
      <c r="B64">
        <v>3</v>
      </c>
      <c r="C64" t="str">
        <f>IFERROR(VLOOKUP(B64,'Step 1_Metric 31'!C:F,4,FALSE),"")</f>
        <v>NFWF-44109</v>
      </c>
      <c r="P64" s="38" t="str">
        <f t="shared" si="55"/>
        <v>NPS-1ATotal Crop Acreage ImpactedPre</v>
      </c>
      <c r="Q64" s="40">
        <f t="shared" si="56"/>
        <v>8</v>
      </c>
      <c r="R64" s="40" t="str">
        <f t="shared" si="57"/>
        <v>NPS-1A</v>
      </c>
      <c r="S64" s="40">
        <f t="shared" si="53"/>
        <v>31</v>
      </c>
      <c r="T64" s="38" t="s">
        <v>660</v>
      </c>
      <c r="U64" s="38">
        <f t="shared" si="52"/>
        <v>1</v>
      </c>
      <c r="V64" s="40" t="s">
        <v>540</v>
      </c>
      <c r="W64" s="38" t="str">
        <f t="shared" si="54"/>
        <v>Pre</v>
      </c>
      <c r="X64" s="187">
        <f t="shared" si="50"/>
        <v>0</v>
      </c>
      <c r="Y64" s="187" t="str">
        <f t="shared" si="51"/>
        <v/>
      </c>
      <c r="AF64" s="40">
        <f t="shared" si="18"/>
        <v>11</v>
      </c>
      <c r="AG64" s="40" t="str">
        <f t="shared" si="41"/>
        <v/>
      </c>
      <c r="AH64" s="40">
        <v>62</v>
      </c>
      <c r="AI64" s="38" t="s">
        <v>660</v>
      </c>
      <c r="AJ64" s="40">
        <v>32</v>
      </c>
      <c r="AK64" s="40" t="s">
        <v>540</v>
      </c>
      <c r="AL64" s="40" t="str">
        <f t="shared" si="19"/>
        <v>Pre</v>
      </c>
      <c r="AM64" s="40">
        <f t="shared" si="16"/>
        <v>2</v>
      </c>
      <c r="AN64" s="40">
        <f t="shared" si="17"/>
        <v>0.5</v>
      </c>
      <c r="AO64" s="186">
        <f>SUMIFS(
INDEX('Step 1_Metric 31'!$Q$1:$R$99999,      1,      MATCH($AL64,'Step 1_Metric 31'!$Q$2:$R$2,0))         :          INDEX('Step 1_Metric 31'!$Q$1:$R$99999,    99999,    MATCH($AL64,'Step 1_Metric 31'!$Q$2:$R$2,0)),
'Step 1_Metric 31'!$E$1:$E$99999,      AM64,    'Step 1_Metric 30'!$F$1:$F$99999,     AG64         )</f>
        <v>0</v>
      </c>
      <c r="AP64" s="186" t="str">
        <f t="shared" si="42"/>
        <v/>
      </c>
      <c r="AQ64" s="186" t="str">
        <f t="shared" si="43"/>
        <v/>
      </c>
      <c r="AR64" s="186" t="str">
        <f t="shared" si="44"/>
        <v/>
      </c>
      <c r="AS64" s="186" t="str">
        <f t="shared" si="45"/>
        <v/>
      </c>
      <c r="AT64" s="186">
        <f t="shared" si="46"/>
        <v>0</v>
      </c>
      <c r="AU64" s="186">
        <f t="shared" si="47"/>
        <v>0</v>
      </c>
    </row>
    <row r="65" spans="2:47" x14ac:dyDescent="0.25">
      <c r="B65">
        <v>4</v>
      </c>
      <c r="C65" t="str">
        <f>IFERROR(VLOOKUP(B65,'Step 1_Metric 31'!C:F,4,FALSE),"")</f>
        <v>NFWF-43281</v>
      </c>
      <c r="P65" s="38" t="str">
        <f t="shared" si="55"/>
        <v>NPS-1ATotal Crop Acreage ImpactedPost</v>
      </c>
      <c r="Q65" s="40">
        <f t="shared" si="56"/>
        <v>8</v>
      </c>
      <c r="R65" s="40" t="str">
        <f t="shared" si="57"/>
        <v>NPS-1A</v>
      </c>
      <c r="S65" s="40">
        <f t="shared" si="53"/>
        <v>31</v>
      </c>
      <c r="T65" s="38" t="s">
        <v>660</v>
      </c>
      <c r="U65" s="38">
        <f t="shared" si="52"/>
        <v>1</v>
      </c>
      <c r="V65" s="40" t="s">
        <v>540</v>
      </c>
      <c r="W65" s="38" t="str">
        <f t="shared" si="54"/>
        <v>Post</v>
      </c>
      <c r="X65" s="187">
        <f t="shared" si="50"/>
        <v>0</v>
      </c>
      <c r="Y65" s="187">
        <f t="shared" si="51"/>
        <v>0</v>
      </c>
      <c r="AF65" s="40">
        <f t="shared" si="18"/>
        <v>11</v>
      </c>
      <c r="AG65" s="40" t="str">
        <f t="shared" si="41"/>
        <v/>
      </c>
      <c r="AH65" s="40">
        <v>63</v>
      </c>
      <c r="AI65" s="38" t="s">
        <v>660</v>
      </c>
      <c r="AJ65" s="40">
        <v>33</v>
      </c>
      <c r="AK65" s="40" t="s">
        <v>540</v>
      </c>
      <c r="AL65" s="40" t="str">
        <f t="shared" si="19"/>
        <v>Pre</v>
      </c>
      <c r="AM65" s="40">
        <f t="shared" si="16"/>
        <v>20</v>
      </c>
      <c r="AN65" s="40">
        <f t="shared" si="17"/>
        <v>0.05</v>
      </c>
      <c r="AO65" s="186">
        <f>SUMIFS(
INDEX('Step 1_Metric 31'!$Q$1:$R$99999,      1,      MATCH($AL65,'Step 1_Metric 31'!$Q$2:$R$2,0))         :          INDEX('Step 1_Metric 31'!$Q$1:$R$99999,    99999,    MATCH($AL65,'Step 1_Metric 31'!$Q$2:$R$2,0)),
'Step 1_Metric 31'!$E$1:$E$99999,      AM65,    'Step 1_Metric 30'!$F$1:$F$99999,     AG65         )</f>
        <v>0</v>
      </c>
      <c r="AP65" s="186" t="str">
        <f t="shared" si="42"/>
        <v/>
      </c>
      <c r="AQ65" s="186" t="str">
        <f t="shared" si="43"/>
        <v/>
      </c>
      <c r="AR65" s="186">
        <f t="shared" si="44"/>
        <v>0</v>
      </c>
      <c r="AS65" s="186">
        <f t="shared" si="45"/>
        <v>0</v>
      </c>
      <c r="AT65" s="186" t="str">
        <f t="shared" si="46"/>
        <v/>
      </c>
      <c r="AU65" s="186">
        <f t="shared" si="47"/>
        <v>0</v>
      </c>
    </row>
    <row r="66" spans="2:47" x14ac:dyDescent="0.25">
      <c r="B66">
        <v>5</v>
      </c>
      <c r="C66" t="str">
        <f>IFERROR(VLOOKUP(B66,'Step 1_Metric 31'!C:F,4,FALSE),"")</f>
        <v>NFWF-43986</v>
      </c>
      <c r="P66" s="38" t="str">
        <f t="shared" si="55"/>
        <v>USFWS-15Total Crop Acreage ImpactedPre</v>
      </c>
      <c r="Q66" s="40">
        <f t="shared" si="56"/>
        <v>9</v>
      </c>
      <c r="R66" s="40" t="str">
        <f t="shared" si="57"/>
        <v>USFWS-15</v>
      </c>
      <c r="S66" s="40">
        <f t="shared" si="53"/>
        <v>31</v>
      </c>
      <c r="T66" s="38" t="s">
        <v>660</v>
      </c>
      <c r="U66" s="38">
        <f t="shared" si="52"/>
        <v>1</v>
      </c>
      <c r="V66" s="40" t="s">
        <v>540</v>
      </c>
      <c r="W66" s="38" t="str">
        <f t="shared" si="54"/>
        <v>Pre</v>
      </c>
      <c r="X66" s="187">
        <f t="shared" si="50"/>
        <v>349.50699814428793</v>
      </c>
      <c r="Y66" s="187" t="str">
        <f t="shared" si="51"/>
        <v/>
      </c>
      <c r="AF66" s="40">
        <f t="shared" si="18"/>
        <v>11</v>
      </c>
      <c r="AG66" s="40" t="str">
        <f t="shared" si="41"/>
        <v/>
      </c>
      <c r="AH66" s="40">
        <v>64</v>
      </c>
      <c r="AI66" s="38" t="s">
        <v>660</v>
      </c>
      <c r="AJ66" s="40">
        <v>34</v>
      </c>
      <c r="AK66" s="40" t="s">
        <v>540</v>
      </c>
      <c r="AL66" s="40" t="str">
        <f t="shared" si="19"/>
        <v>Pre</v>
      </c>
      <c r="AM66" s="40">
        <f t="shared" si="16"/>
        <v>100</v>
      </c>
      <c r="AN66" s="40">
        <f t="shared" si="17"/>
        <v>0.01</v>
      </c>
      <c r="AO66" s="186">
        <f>SUMIFS(
INDEX('Step 1_Metric 31'!$Q$1:$R$99999,      1,      MATCH($AL66,'Step 1_Metric 31'!$Q$2:$R$2,0))         :          INDEX('Step 1_Metric 31'!$Q$1:$R$99999,    99999,    MATCH($AL66,'Step 1_Metric 31'!$Q$2:$R$2,0)),
'Step 1_Metric 31'!$E$1:$E$99999,      AM66,    'Step 1_Metric 30'!$F$1:$F$99999,     AG66         )</f>
        <v>0</v>
      </c>
      <c r="AP66" s="186">
        <f t="shared" si="42"/>
        <v>0</v>
      </c>
      <c r="AQ66" s="186">
        <f t="shared" si="43"/>
        <v>0</v>
      </c>
      <c r="AR66" s="186" t="str">
        <f t="shared" si="44"/>
        <v/>
      </c>
      <c r="AS66" s="186" t="str">
        <f t="shared" si="45"/>
        <v/>
      </c>
      <c r="AT66" s="186" t="str">
        <f t="shared" si="46"/>
        <v/>
      </c>
      <c r="AU66" s="186">
        <f t="shared" si="47"/>
        <v>0</v>
      </c>
    </row>
    <row r="67" spans="2:47" x14ac:dyDescent="0.25">
      <c r="B67">
        <v>6</v>
      </c>
      <c r="C67" t="str">
        <f>IFERROR(VLOOKUP(B67,'Step 1_Metric 31'!C:F,4,FALSE),"")</f>
        <v>NFWF-44167</v>
      </c>
      <c r="P67" s="38" t="str">
        <f t="shared" si="55"/>
        <v>USFWS-15Total Crop Acreage ImpactedPost</v>
      </c>
      <c r="Q67" s="40">
        <f t="shared" si="56"/>
        <v>9</v>
      </c>
      <c r="R67" s="40" t="str">
        <f t="shared" si="57"/>
        <v>USFWS-15</v>
      </c>
      <c r="S67" s="40">
        <f t="shared" si="53"/>
        <v>31</v>
      </c>
      <c r="T67" s="38" t="s">
        <v>660</v>
      </c>
      <c r="U67" s="38">
        <f t="shared" si="52"/>
        <v>1</v>
      </c>
      <c r="V67" s="40" t="s">
        <v>540</v>
      </c>
      <c r="W67" s="38" t="str">
        <f t="shared" si="54"/>
        <v>Post</v>
      </c>
      <c r="X67" s="187">
        <f t="shared" si="50"/>
        <v>348.44810171775458</v>
      </c>
      <c r="Y67" s="187">
        <f t="shared" si="51"/>
        <v>1.0588964265333516</v>
      </c>
      <c r="AF67" s="40">
        <f t="shared" si="18"/>
        <v>11</v>
      </c>
      <c r="AG67" s="40" t="str">
        <f t="shared" si="41"/>
        <v/>
      </c>
      <c r="AH67" s="40">
        <v>65</v>
      </c>
      <c r="AI67" s="38" t="s">
        <v>660</v>
      </c>
      <c r="AJ67" s="40">
        <v>35</v>
      </c>
      <c r="AK67" s="40" t="s">
        <v>540</v>
      </c>
      <c r="AL67" s="40" t="str">
        <f t="shared" si="19"/>
        <v>Post</v>
      </c>
      <c r="AM67" s="40">
        <f t="shared" si="16"/>
        <v>2</v>
      </c>
      <c r="AN67" s="40">
        <f t="shared" si="17"/>
        <v>0.5</v>
      </c>
      <c r="AO67" s="186">
        <f>SUMIFS(
INDEX('Step 1_Metric 31'!$Q$1:$R$99999,      1,      MATCH($AL67,'Step 1_Metric 31'!$Q$2:$R$2,0))         :          INDEX('Step 1_Metric 31'!$Q$1:$R$99999,    99999,    MATCH($AL67,'Step 1_Metric 31'!$Q$2:$R$2,0)),
'Step 1_Metric 31'!$E$1:$E$99999,      AM67,    'Step 1_Metric 30'!$F$1:$F$99999,     AG67         )</f>
        <v>0</v>
      </c>
      <c r="AP67" s="186" t="str">
        <f t="shared" si="42"/>
        <v/>
      </c>
      <c r="AQ67" s="186" t="str">
        <f t="shared" si="43"/>
        <v/>
      </c>
      <c r="AR67" s="186" t="str">
        <f t="shared" si="44"/>
        <v/>
      </c>
      <c r="AS67" s="186" t="str">
        <f t="shared" si="45"/>
        <v/>
      </c>
      <c r="AT67" s="186">
        <f t="shared" si="46"/>
        <v>0</v>
      </c>
      <c r="AU67" s="186">
        <f t="shared" si="47"/>
        <v>0</v>
      </c>
    </row>
    <row r="68" spans="2:47" x14ac:dyDescent="0.25">
      <c r="B68">
        <v>7</v>
      </c>
      <c r="C68" t="str">
        <f>IFERROR(VLOOKUP(B68,'Step 1_Metric 31'!C:F,4,FALSE),"")</f>
        <v>NFWF-44225</v>
      </c>
      <c r="P68" s="38" t="str">
        <f t="shared" si="55"/>
        <v>0Total Crop Acreage ImpactedPre</v>
      </c>
      <c r="Q68" s="40">
        <f t="shared" si="56"/>
        <v>10</v>
      </c>
      <c r="R68" s="40">
        <f t="shared" si="57"/>
        <v>0</v>
      </c>
      <c r="S68" s="40">
        <f t="shared" si="53"/>
        <v>31</v>
      </c>
      <c r="T68" s="38" t="s">
        <v>660</v>
      </c>
      <c r="U68" s="38">
        <f t="shared" si="52"/>
        <v>1</v>
      </c>
      <c r="V68" s="40" t="s">
        <v>540</v>
      </c>
      <c r="W68" s="38" t="str">
        <f t="shared" si="54"/>
        <v>Pre</v>
      </c>
      <c r="X68" s="187" t="str">
        <f t="shared" si="50"/>
        <v/>
      </c>
      <c r="Y68" s="187" t="str">
        <f t="shared" si="51"/>
        <v/>
      </c>
      <c r="AF68" s="40">
        <f t="shared" si="18"/>
        <v>11</v>
      </c>
      <c r="AG68" s="40" t="str">
        <f t="shared" si="41"/>
        <v/>
      </c>
      <c r="AH68" s="40">
        <v>66</v>
      </c>
      <c r="AI68" s="38" t="s">
        <v>660</v>
      </c>
      <c r="AJ68" s="40">
        <v>36</v>
      </c>
      <c r="AK68" s="40" t="s">
        <v>540</v>
      </c>
      <c r="AL68" s="40" t="str">
        <f t="shared" si="19"/>
        <v>Post</v>
      </c>
      <c r="AM68" s="40">
        <f t="shared" si="16"/>
        <v>20</v>
      </c>
      <c r="AN68" s="40">
        <f t="shared" si="17"/>
        <v>0.05</v>
      </c>
      <c r="AO68" s="186">
        <f>SUMIFS(
INDEX('Step 1_Metric 31'!$Q$1:$R$99999,      1,      MATCH($AL68,'Step 1_Metric 31'!$Q$2:$R$2,0))         :          INDEX('Step 1_Metric 31'!$Q$1:$R$99999,    99999,    MATCH($AL68,'Step 1_Metric 31'!$Q$2:$R$2,0)),
'Step 1_Metric 31'!$E$1:$E$99999,      AM68,    'Step 1_Metric 30'!$F$1:$F$99999,     AG68         )</f>
        <v>0</v>
      </c>
      <c r="AP68" s="186" t="str">
        <f t="shared" si="42"/>
        <v/>
      </c>
      <c r="AQ68" s="186" t="str">
        <f t="shared" si="43"/>
        <v/>
      </c>
      <c r="AR68" s="186">
        <f t="shared" si="44"/>
        <v>0</v>
      </c>
      <c r="AS68" s="186">
        <f t="shared" si="45"/>
        <v>0</v>
      </c>
      <c r="AT68" s="186" t="str">
        <f t="shared" si="46"/>
        <v/>
      </c>
      <c r="AU68" s="186">
        <f t="shared" si="47"/>
        <v>0</v>
      </c>
    </row>
    <row r="69" spans="2:47" x14ac:dyDescent="0.25">
      <c r="B69">
        <v>8</v>
      </c>
      <c r="C69" t="str">
        <f>IFERROR(VLOOKUP(B69,'Step 1_Metric 31'!C:F,4,FALSE),"")</f>
        <v>NPS-1A</v>
      </c>
      <c r="P69" s="38" t="str">
        <f t="shared" si="55"/>
        <v>0Total Crop Acreage ImpactedPost</v>
      </c>
      <c r="Q69" s="40">
        <f t="shared" si="56"/>
        <v>10</v>
      </c>
      <c r="R69" s="40">
        <f t="shared" si="57"/>
        <v>0</v>
      </c>
      <c r="S69" s="40">
        <f t="shared" si="53"/>
        <v>31</v>
      </c>
      <c r="T69" s="38" t="s">
        <v>660</v>
      </c>
      <c r="U69" s="38">
        <f t="shared" si="52"/>
        <v>1</v>
      </c>
      <c r="V69" s="40" t="s">
        <v>540</v>
      </c>
      <c r="W69" s="38" t="str">
        <f t="shared" si="54"/>
        <v>Post</v>
      </c>
      <c r="X69" s="187" t="str">
        <f t="shared" si="50"/>
        <v/>
      </c>
      <c r="Y69" s="187" t="str">
        <f t="shared" si="51"/>
        <v/>
      </c>
      <c r="AF69" s="40">
        <f t="shared" si="18"/>
        <v>11</v>
      </c>
      <c r="AG69" s="40" t="str">
        <f t="shared" si="41"/>
        <v/>
      </c>
      <c r="AH69" s="40">
        <v>67</v>
      </c>
      <c r="AI69" s="38" t="s">
        <v>660</v>
      </c>
      <c r="AJ69" s="40">
        <v>37</v>
      </c>
      <c r="AK69" s="40" t="s">
        <v>540</v>
      </c>
      <c r="AL69" s="40" t="str">
        <f t="shared" si="19"/>
        <v>Post</v>
      </c>
      <c r="AM69" s="40">
        <f t="shared" si="16"/>
        <v>100</v>
      </c>
      <c r="AN69" s="40">
        <f t="shared" si="17"/>
        <v>0.01</v>
      </c>
      <c r="AO69" s="186">
        <f>SUMIFS(
INDEX('Step 1_Metric 31'!$Q$1:$R$99999,      1,      MATCH($AL69,'Step 1_Metric 31'!$Q$2:$R$2,0))         :          INDEX('Step 1_Metric 31'!$Q$1:$R$99999,    99999,    MATCH($AL69,'Step 1_Metric 31'!$Q$2:$R$2,0)),
'Step 1_Metric 31'!$E$1:$E$99999,      AM69,    'Step 1_Metric 30'!$F$1:$F$99999,     AG69         )</f>
        <v>0</v>
      </c>
      <c r="AP69" s="186">
        <f t="shared" si="42"/>
        <v>0</v>
      </c>
      <c r="AQ69" s="186">
        <f t="shared" si="43"/>
        <v>0</v>
      </c>
      <c r="AR69" s="186" t="str">
        <f t="shared" si="44"/>
        <v/>
      </c>
      <c r="AS69" s="186" t="str">
        <f t="shared" si="45"/>
        <v/>
      </c>
      <c r="AT69" s="186" t="str">
        <f t="shared" si="46"/>
        <v/>
      </c>
      <c r="AU69" s="186">
        <f t="shared" si="47"/>
        <v>0</v>
      </c>
    </row>
    <row r="70" spans="2:47" x14ac:dyDescent="0.25">
      <c r="B70">
        <v>9</v>
      </c>
      <c r="C70" t="str">
        <f>IFERROR(VLOOKUP(B70,'Step 1_Metric 31'!C:F,4,FALSE),"")</f>
        <v>USFWS-15</v>
      </c>
      <c r="P70" s="38" t="str">
        <f t="shared" si="55"/>
        <v>Total Crop Acreage ImpactedPre</v>
      </c>
      <c r="Q70" s="40">
        <f t="shared" si="56"/>
        <v>11</v>
      </c>
      <c r="R70" s="40" t="str">
        <f t="shared" si="57"/>
        <v/>
      </c>
      <c r="S70" s="40">
        <f t="shared" si="53"/>
        <v>31</v>
      </c>
      <c r="T70" s="38" t="s">
        <v>660</v>
      </c>
      <c r="U70" s="38">
        <f t="shared" si="52"/>
        <v>1</v>
      </c>
      <c r="V70" s="40" t="s">
        <v>540</v>
      </c>
      <c r="W70" s="38" t="str">
        <f t="shared" si="54"/>
        <v>Pre</v>
      </c>
      <c r="X70" s="187" t="str">
        <f t="shared" si="50"/>
        <v/>
      </c>
      <c r="Y70" s="187" t="str">
        <f t="shared" si="51"/>
        <v/>
      </c>
      <c r="AF70" s="40">
        <f t="shared" si="18"/>
        <v>12</v>
      </c>
      <c r="AG70" s="40" t="str">
        <f t="shared" si="41"/>
        <v/>
      </c>
      <c r="AH70" s="40">
        <v>68</v>
      </c>
      <c r="AI70" s="38" t="s">
        <v>660</v>
      </c>
      <c r="AJ70" s="40">
        <v>38</v>
      </c>
      <c r="AK70" s="40" t="s">
        <v>540</v>
      </c>
      <c r="AL70" s="40" t="str">
        <f t="shared" si="19"/>
        <v>Pre</v>
      </c>
      <c r="AM70" s="40">
        <f t="shared" si="16"/>
        <v>2</v>
      </c>
      <c r="AN70" s="40">
        <f t="shared" si="17"/>
        <v>0.5</v>
      </c>
      <c r="AO70" s="186">
        <f>SUMIFS(
INDEX('Step 1_Metric 31'!$Q$1:$R$99999,      1,      MATCH($AL70,'Step 1_Metric 31'!$Q$2:$R$2,0))         :          INDEX('Step 1_Metric 31'!$Q$1:$R$99999,    99999,    MATCH($AL70,'Step 1_Metric 31'!$Q$2:$R$2,0)),
'Step 1_Metric 31'!$E$1:$E$99999,      AM70,    'Step 1_Metric 30'!$F$1:$F$99999,     AG70         )</f>
        <v>0</v>
      </c>
      <c r="AP70" s="186" t="str">
        <f t="shared" si="42"/>
        <v/>
      </c>
      <c r="AQ70" s="186" t="str">
        <f t="shared" si="43"/>
        <v/>
      </c>
      <c r="AR70" s="186" t="str">
        <f t="shared" si="44"/>
        <v/>
      </c>
      <c r="AS70" s="186" t="str">
        <f t="shared" si="45"/>
        <v/>
      </c>
      <c r="AT70" s="186">
        <f t="shared" si="46"/>
        <v>0</v>
      </c>
      <c r="AU70" s="186">
        <f t="shared" si="47"/>
        <v>0</v>
      </c>
    </row>
    <row r="71" spans="2:47" x14ac:dyDescent="0.25">
      <c r="B71">
        <v>10</v>
      </c>
      <c r="C71">
        <f>IFERROR(VLOOKUP(B71,'Step 1_Metric 31'!C:F,4,FALSE),"")</f>
        <v>0</v>
      </c>
      <c r="P71" s="38" t="str">
        <f t="shared" si="55"/>
        <v>Total Crop Acreage ImpactedPost</v>
      </c>
      <c r="Q71" s="40">
        <f t="shared" si="56"/>
        <v>11</v>
      </c>
      <c r="R71" s="40" t="str">
        <f t="shared" si="57"/>
        <v/>
      </c>
      <c r="S71" s="40">
        <f t="shared" si="53"/>
        <v>31</v>
      </c>
      <c r="T71" s="38" t="s">
        <v>660</v>
      </c>
      <c r="U71" s="38">
        <f t="shared" si="52"/>
        <v>1</v>
      </c>
      <c r="V71" s="40" t="s">
        <v>540</v>
      </c>
      <c r="W71" s="38" t="str">
        <f t="shared" si="54"/>
        <v>Post</v>
      </c>
      <c r="X71" s="187" t="str">
        <f t="shared" si="50"/>
        <v/>
      </c>
      <c r="Y71" s="187" t="str">
        <f t="shared" si="51"/>
        <v/>
      </c>
      <c r="AF71" s="40">
        <f t="shared" si="18"/>
        <v>12</v>
      </c>
      <c r="AG71" s="40" t="str">
        <f t="shared" si="41"/>
        <v/>
      </c>
      <c r="AH71" s="40">
        <v>69</v>
      </c>
      <c r="AI71" s="38" t="s">
        <v>660</v>
      </c>
      <c r="AJ71" s="40">
        <v>39</v>
      </c>
      <c r="AK71" s="40" t="s">
        <v>540</v>
      </c>
      <c r="AL71" s="40" t="str">
        <f t="shared" si="19"/>
        <v>Pre</v>
      </c>
      <c r="AM71" s="40">
        <f t="shared" si="16"/>
        <v>20</v>
      </c>
      <c r="AN71" s="40">
        <f t="shared" si="17"/>
        <v>0.05</v>
      </c>
      <c r="AO71" s="186">
        <f>SUMIFS(
INDEX('Step 1_Metric 31'!$Q$1:$R$99999,      1,      MATCH($AL71,'Step 1_Metric 31'!$Q$2:$R$2,0))         :          INDEX('Step 1_Metric 31'!$Q$1:$R$99999,    99999,    MATCH($AL71,'Step 1_Metric 31'!$Q$2:$R$2,0)),
'Step 1_Metric 31'!$E$1:$E$99999,      AM71,    'Step 1_Metric 30'!$F$1:$F$99999,     AG71         )</f>
        <v>0</v>
      </c>
      <c r="AP71" s="186" t="str">
        <f t="shared" si="42"/>
        <v/>
      </c>
      <c r="AQ71" s="186" t="str">
        <f t="shared" si="43"/>
        <v/>
      </c>
      <c r="AR71" s="186">
        <f t="shared" si="44"/>
        <v>0</v>
      </c>
      <c r="AS71" s="186">
        <f t="shared" si="45"/>
        <v>0</v>
      </c>
      <c r="AT71" s="186" t="str">
        <f t="shared" si="46"/>
        <v/>
      </c>
      <c r="AU71" s="186">
        <f t="shared" si="47"/>
        <v>0</v>
      </c>
    </row>
    <row r="72" spans="2:47" x14ac:dyDescent="0.25">
      <c r="B72">
        <v>11</v>
      </c>
      <c r="C72" t="str">
        <f>IFERROR(VLOOKUP(B72,'Step 1_Metric 31'!C:F,4,FALSE),"")</f>
        <v/>
      </c>
      <c r="P72" s="38" t="str">
        <f t="shared" ref="P72:P127" si="58">CONCATENATE(R72,T72,W72)</f>
        <v>Total Crop Acreage ImpactedPre</v>
      </c>
      <c r="Q72" s="40">
        <f t="shared" si="56"/>
        <v>12</v>
      </c>
      <c r="R72" s="40" t="str">
        <f t="shared" ref="R72:R127" si="59">VLOOKUP(Q72,$B$62:$C$296,2,FALSE)</f>
        <v/>
      </c>
      <c r="S72" s="40">
        <f t="shared" si="53"/>
        <v>31</v>
      </c>
      <c r="T72" s="38" t="s">
        <v>660</v>
      </c>
      <c r="U72" s="38">
        <f t="shared" ref="U72:U127" si="60">U71</f>
        <v>1</v>
      </c>
      <c r="V72" s="40" t="s">
        <v>540</v>
      </c>
      <c r="W72" s="38" t="str">
        <f t="shared" si="54"/>
        <v>Pre</v>
      </c>
      <c r="X72" s="187" t="str">
        <f t="shared" si="50"/>
        <v/>
      </c>
      <c r="Y72" s="187" t="str">
        <f t="shared" si="51"/>
        <v/>
      </c>
      <c r="AF72" s="40">
        <f t="shared" si="18"/>
        <v>12</v>
      </c>
      <c r="AG72" s="40" t="str">
        <f t="shared" si="41"/>
        <v/>
      </c>
      <c r="AH72" s="40">
        <v>70</v>
      </c>
      <c r="AI72" s="38" t="s">
        <v>660</v>
      </c>
      <c r="AJ72" s="40">
        <v>40</v>
      </c>
      <c r="AK72" s="40" t="s">
        <v>540</v>
      </c>
      <c r="AL72" s="40" t="str">
        <f t="shared" si="19"/>
        <v>Pre</v>
      </c>
      <c r="AM72" s="40">
        <f t="shared" ref="AM72:AN87" si="61">AM69</f>
        <v>100</v>
      </c>
      <c r="AN72" s="40">
        <f t="shared" si="61"/>
        <v>0.01</v>
      </c>
      <c r="AO72" s="186">
        <f>SUMIFS(
INDEX('Step 1_Metric 31'!$Q$1:$R$99999,      1,      MATCH($AL72,'Step 1_Metric 31'!$Q$2:$R$2,0))         :          INDEX('Step 1_Metric 31'!$Q$1:$R$99999,    99999,    MATCH($AL72,'Step 1_Metric 31'!$Q$2:$R$2,0)),
'Step 1_Metric 31'!$E$1:$E$99999,      AM72,    'Step 1_Metric 30'!$F$1:$F$99999,     AG72         )</f>
        <v>0</v>
      </c>
      <c r="AP72" s="186">
        <f t="shared" si="42"/>
        <v>0</v>
      </c>
      <c r="AQ72" s="186">
        <f t="shared" si="43"/>
        <v>0</v>
      </c>
      <c r="AR72" s="186" t="str">
        <f t="shared" si="44"/>
        <v/>
      </c>
      <c r="AS72" s="186" t="str">
        <f t="shared" si="45"/>
        <v/>
      </c>
      <c r="AT72" s="186" t="str">
        <f t="shared" si="46"/>
        <v/>
      </c>
      <c r="AU72" s="186">
        <f t="shared" si="47"/>
        <v>0</v>
      </c>
    </row>
    <row r="73" spans="2:47" x14ac:dyDescent="0.25">
      <c r="B73">
        <v>12</v>
      </c>
      <c r="C73" t="str">
        <f>IFERROR(VLOOKUP(B73,'Step 1_Metric 31'!C:F,4,FALSE),"")</f>
        <v/>
      </c>
      <c r="P73" s="38" t="str">
        <f t="shared" si="58"/>
        <v>Total Crop Acreage ImpactedPost</v>
      </c>
      <c r="Q73" s="40">
        <f t="shared" si="56"/>
        <v>12</v>
      </c>
      <c r="R73" s="40" t="str">
        <f t="shared" si="59"/>
        <v/>
      </c>
      <c r="S73" s="40">
        <f t="shared" si="53"/>
        <v>31</v>
      </c>
      <c r="T73" s="38" t="s">
        <v>660</v>
      </c>
      <c r="U73" s="38">
        <f t="shared" si="60"/>
        <v>1</v>
      </c>
      <c r="V73" s="40" t="s">
        <v>540</v>
      </c>
      <c r="W73" s="38" t="str">
        <f t="shared" si="54"/>
        <v>Post</v>
      </c>
      <c r="X73" s="187" t="str">
        <f t="shared" si="50"/>
        <v/>
      </c>
      <c r="Y73" s="187" t="str">
        <f t="shared" si="51"/>
        <v/>
      </c>
      <c r="AF73" s="40">
        <f t="shared" si="18"/>
        <v>12</v>
      </c>
      <c r="AG73" s="40" t="str">
        <f t="shared" si="41"/>
        <v/>
      </c>
      <c r="AH73" s="40">
        <v>71</v>
      </c>
      <c r="AI73" s="38" t="s">
        <v>660</v>
      </c>
      <c r="AJ73" s="40">
        <v>41</v>
      </c>
      <c r="AK73" s="40" t="s">
        <v>540</v>
      </c>
      <c r="AL73" s="40" t="str">
        <f t="shared" si="19"/>
        <v>Post</v>
      </c>
      <c r="AM73" s="40">
        <f t="shared" si="61"/>
        <v>2</v>
      </c>
      <c r="AN73" s="40">
        <f t="shared" si="61"/>
        <v>0.5</v>
      </c>
      <c r="AO73" s="186">
        <f>SUMIFS(
INDEX('Step 1_Metric 31'!$Q$1:$R$99999,      1,      MATCH($AL73,'Step 1_Metric 31'!$Q$2:$R$2,0))         :          INDEX('Step 1_Metric 31'!$Q$1:$R$99999,    99999,    MATCH($AL73,'Step 1_Metric 31'!$Q$2:$R$2,0)),
'Step 1_Metric 31'!$E$1:$E$99999,      AM73,    'Step 1_Metric 30'!$F$1:$F$99999,     AG73         )</f>
        <v>0</v>
      </c>
      <c r="AP73" s="186" t="str">
        <f t="shared" si="42"/>
        <v/>
      </c>
      <c r="AQ73" s="186" t="str">
        <f t="shared" si="43"/>
        <v/>
      </c>
      <c r="AR73" s="186" t="str">
        <f t="shared" si="44"/>
        <v/>
      </c>
      <c r="AS73" s="186" t="str">
        <f t="shared" si="45"/>
        <v/>
      </c>
      <c r="AT73" s="186">
        <f t="shared" si="46"/>
        <v>0</v>
      </c>
      <c r="AU73" s="186">
        <f t="shared" si="47"/>
        <v>0</v>
      </c>
    </row>
    <row r="74" spans="2:47" x14ac:dyDescent="0.25">
      <c r="B74">
        <v>13</v>
      </c>
      <c r="C74" t="str">
        <f>IFERROR(VLOOKUP(B74,'Step 1_Metric 31'!C:F,4,FALSE),"")</f>
        <v/>
      </c>
      <c r="P74" s="38" t="str">
        <f t="shared" si="58"/>
        <v>Total Crop Acreage ImpactedPre</v>
      </c>
      <c r="Q74" s="40">
        <f t="shared" si="56"/>
        <v>13</v>
      </c>
      <c r="R74" s="40" t="str">
        <f t="shared" si="59"/>
        <v/>
      </c>
      <c r="S74" s="40">
        <f t="shared" si="53"/>
        <v>31</v>
      </c>
      <c r="T74" s="38" t="s">
        <v>660</v>
      </c>
      <c r="U74" s="38">
        <f t="shared" si="60"/>
        <v>1</v>
      </c>
      <c r="V74" s="40" t="s">
        <v>540</v>
      </c>
      <c r="W74" s="38" t="str">
        <f t="shared" si="54"/>
        <v>Pre</v>
      </c>
      <c r="X74" s="187" t="str">
        <f t="shared" si="50"/>
        <v/>
      </c>
      <c r="Y74" s="187" t="str">
        <f t="shared" si="51"/>
        <v/>
      </c>
      <c r="AF74" s="40">
        <f t="shared" ref="AF74:AF137" si="62">AF68+1</f>
        <v>12</v>
      </c>
      <c r="AG74" s="40" t="str">
        <f t="shared" si="41"/>
        <v/>
      </c>
      <c r="AH74" s="40">
        <v>72</v>
      </c>
      <c r="AI74" s="38" t="s">
        <v>660</v>
      </c>
      <c r="AJ74" s="40">
        <v>42</v>
      </c>
      <c r="AK74" s="40" t="s">
        <v>540</v>
      </c>
      <c r="AL74" s="40" t="str">
        <f t="shared" si="19"/>
        <v>Post</v>
      </c>
      <c r="AM74" s="40">
        <f t="shared" si="61"/>
        <v>20</v>
      </c>
      <c r="AN74" s="40">
        <f t="shared" si="61"/>
        <v>0.05</v>
      </c>
      <c r="AO74" s="186">
        <f>SUMIFS(
INDEX('Step 1_Metric 31'!$Q$1:$R$99999,      1,      MATCH($AL74,'Step 1_Metric 31'!$Q$2:$R$2,0))         :          INDEX('Step 1_Metric 31'!$Q$1:$R$99999,    99999,    MATCH($AL74,'Step 1_Metric 31'!$Q$2:$R$2,0)),
'Step 1_Metric 31'!$E$1:$E$99999,      AM74,    'Step 1_Metric 30'!$F$1:$F$99999,     AG74         )</f>
        <v>0</v>
      </c>
      <c r="AP74" s="186" t="str">
        <f t="shared" si="42"/>
        <v/>
      </c>
      <c r="AQ74" s="186" t="str">
        <f t="shared" si="43"/>
        <v/>
      </c>
      <c r="AR74" s="186">
        <f t="shared" si="44"/>
        <v>0</v>
      </c>
      <c r="AS74" s="186">
        <f t="shared" si="45"/>
        <v>0</v>
      </c>
      <c r="AT74" s="186" t="str">
        <f t="shared" si="46"/>
        <v/>
      </c>
      <c r="AU74" s="186">
        <f t="shared" si="47"/>
        <v>0</v>
      </c>
    </row>
    <row r="75" spans="2:47" x14ac:dyDescent="0.25">
      <c r="B75">
        <v>14</v>
      </c>
      <c r="C75" t="str">
        <f>IFERROR(VLOOKUP(B75,'Step 1_Metric 31'!C:F,4,FALSE),"")</f>
        <v/>
      </c>
      <c r="P75" s="38" t="str">
        <f t="shared" si="58"/>
        <v>Total Crop Acreage ImpactedPost</v>
      </c>
      <c r="Q75" s="40">
        <f t="shared" si="56"/>
        <v>13</v>
      </c>
      <c r="R75" s="40" t="str">
        <f t="shared" si="59"/>
        <v/>
      </c>
      <c r="S75" s="40">
        <f t="shared" si="53"/>
        <v>31</v>
      </c>
      <c r="T75" s="38" t="s">
        <v>660</v>
      </c>
      <c r="U75" s="38">
        <f t="shared" si="60"/>
        <v>1</v>
      </c>
      <c r="V75" s="40" t="s">
        <v>540</v>
      </c>
      <c r="W75" s="38" t="str">
        <f t="shared" si="54"/>
        <v>Post</v>
      </c>
      <c r="X75" s="187" t="str">
        <f t="shared" si="50"/>
        <v/>
      </c>
      <c r="Y75" s="187" t="str">
        <f t="shared" si="51"/>
        <v/>
      </c>
      <c r="AF75" s="40">
        <f t="shared" si="62"/>
        <v>12</v>
      </c>
      <c r="AG75" s="40" t="str">
        <f t="shared" si="41"/>
        <v/>
      </c>
      <c r="AH75" s="40">
        <v>73</v>
      </c>
      <c r="AI75" s="38" t="s">
        <v>660</v>
      </c>
      <c r="AJ75" s="40">
        <v>43</v>
      </c>
      <c r="AK75" s="40" t="s">
        <v>540</v>
      </c>
      <c r="AL75" s="40" t="str">
        <f t="shared" ref="AL75:AL138" si="63">AL69</f>
        <v>Post</v>
      </c>
      <c r="AM75" s="40">
        <f t="shared" si="61"/>
        <v>100</v>
      </c>
      <c r="AN75" s="40">
        <f t="shared" si="61"/>
        <v>0.01</v>
      </c>
      <c r="AO75" s="186">
        <f>SUMIFS(
INDEX('Step 1_Metric 31'!$Q$1:$R$99999,      1,      MATCH($AL75,'Step 1_Metric 31'!$Q$2:$R$2,0))         :          INDEX('Step 1_Metric 31'!$Q$1:$R$99999,    99999,    MATCH($AL75,'Step 1_Metric 31'!$Q$2:$R$2,0)),
'Step 1_Metric 31'!$E$1:$E$99999,      AM75,    'Step 1_Metric 30'!$F$1:$F$99999,     AG75         )</f>
        <v>0</v>
      </c>
      <c r="AP75" s="186">
        <f t="shared" si="42"/>
        <v>0</v>
      </c>
      <c r="AQ75" s="186">
        <f t="shared" si="43"/>
        <v>0</v>
      </c>
      <c r="AR75" s="186" t="str">
        <f t="shared" si="44"/>
        <v/>
      </c>
      <c r="AS75" s="186" t="str">
        <f t="shared" si="45"/>
        <v/>
      </c>
      <c r="AT75" s="186" t="str">
        <f t="shared" si="46"/>
        <v/>
      </c>
      <c r="AU75" s="186">
        <f t="shared" si="47"/>
        <v>0</v>
      </c>
    </row>
    <row r="76" spans="2:47" x14ac:dyDescent="0.25">
      <c r="B76">
        <v>15</v>
      </c>
      <c r="C76" t="str">
        <f>IFERROR(VLOOKUP(B76,'Step 1_Metric 31'!C:F,4,FALSE),"")</f>
        <v/>
      </c>
      <c r="P76" s="38" t="str">
        <f t="shared" si="58"/>
        <v>Total Crop Acreage ImpactedPre</v>
      </c>
      <c r="Q76" s="40">
        <f t="shared" si="56"/>
        <v>14</v>
      </c>
      <c r="R76" s="40" t="str">
        <f t="shared" si="59"/>
        <v/>
      </c>
      <c r="S76" s="40">
        <f t="shared" si="53"/>
        <v>31</v>
      </c>
      <c r="T76" s="38" t="s">
        <v>660</v>
      </c>
      <c r="U76" s="38">
        <f t="shared" si="60"/>
        <v>1</v>
      </c>
      <c r="V76" s="40" t="s">
        <v>540</v>
      </c>
      <c r="W76" s="38" t="str">
        <f t="shared" si="54"/>
        <v>Pre</v>
      </c>
      <c r="X76" s="187" t="str">
        <f t="shared" si="50"/>
        <v/>
      </c>
      <c r="Y76" s="187" t="str">
        <f t="shared" si="51"/>
        <v/>
      </c>
      <c r="AF76" s="40">
        <f t="shared" si="62"/>
        <v>13</v>
      </c>
      <c r="AG76" s="40" t="str">
        <f t="shared" si="41"/>
        <v/>
      </c>
      <c r="AH76" s="40">
        <v>74</v>
      </c>
      <c r="AI76" s="38" t="s">
        <v>660</v>
      </c>
      <c r="AJ76" s="40">
        <v>44</v>
      </c>
      <c r="AK76" s="40" t="s">
        <v>540</v>
      </c>
      <c r="AL76" s="40" t="str">
        <f t="shared" si="63"/>
        <v>Pre</v>
      </c>
      <c r="AM76" s="40">
        <f t="shared" si="61"/>
        <v>2</v>
      </c>
      <c r="AN76" s="40">
        <f t="shared" si="61"/>
        <v>0.5</v>
      </c>
      <c r="AO76" s="186">
        <f>SUMIFS(
INDEX('Step 1_Metric 31'!$Q$1:$R$99999,      1,      MATCH($AL76,'Step 1_Metric 31'!$Q$2:$R$2,0))         :          INDEX('Step 1_Metric 31'!$Q$1:$R$99999,    99999,    MATCH($AL76,'Step 1_Metric 31'!$Q$2:$R$2,0)),
'Step 1_Metric 31'!$E$1:$E$99999,      AM76,    'Step 1_Metric 30'!$F$1:$F$99999,     AG76         )</f>
        <v>0</v>
      </c>
      <c r="AP76" s="186" t="str">
        <f t="shared" si="42"/>
        <v/>
      </c>
      <c r="AQ76" s="186" t="str">
        <f t="shared" si="43"/>
        <v/>
      </c>
      <c r="AR76" s="186" t="str">
        <f t="shared" si="44"/>
        <v/>
      </c>
      <c r="AS76" s="186" t="str">
        <f t="shared" si="45"/>
        <v/>
      </c>
      <c r="AT76" s="186">
        <f t="shared" si="46"/>
        <v>0</v>
      </c>
      <c r="AU76" s="186">
        <f t="shared" si="47"/>
        <v>0</v>
      </c>
    </row>
    <row r="77" spans="2:47" x14ac:dyDescent="0.25">
      <c r="B77">
        <v>16</v>
      </c>
      <c r="C77" t="str">
        <f>IFERROR(VLOOKUP(B77,'Step 1_Metric 31'!C:F,4,FALSE),"")</f>
        <v/>
      </c>
      <c r="P77" s="38" t="str">
        <f t="shared" si="58"/>
        <v>Total Crop Acreage ImpactedPost</v>
      </c>
      <c r="Q77" s="40">
        <f t="shared" si="56"/>
        <v>14</v>
      </c>
      <c r="R77" s="40" t="str">
        <f t="shared" si="59"/>
        <v/>
      </c>
      <c r="S77" s="40">
        <f t="shared" si="53"/>
        <v>31</v>
      </c>
      <c r="T77" s="38" t="s">
        <v>660</v>
      </c>
      <c r="U77" s="38">
        <f t="shared" si="60"/>
        <v>1</v>
      </c>
      <c r="V77" s="40" t="s">
        <v>540</v>
      </c>
      <c r="W77" s="38" t="str">
        <f t="shared" si="54"/>
        <v>Post</v>
      </c>
      <c r="X77" s="187" t="str">
        <f t="shared" si="50"/>
        <v/>
      </c>
      <c r="Y77" s="187" t="str">
        <f t="shared" si="51"/>
        <v/>
      </c>
      <c r="AF77" s="40">
        <f t="shared" si="62"/>
        <v>13</v>
      </c>
      <c r="AG77" s="40" t="str">
        <f t="shared" si="41"/>
        <v/>
      </c>
      <c r="AH77" s="40">
        <v>75</v>
      </c>
      <c r="AI77" s="38" t="s">
        <v>660</v>
      </c>
      <c r="AJ77" s="40">
        <v>45</v>
      </c>
      <c r="AK77" s="40" t="s">
        <v>540</v>
      </c>
      <c r="AL77" s="40" t="str">
        <f t="shared" si="63"/>
        <v>Pre</v>
      </c>
      <c r="AM77" s="40">
        <f t="shared" si="61"/>
        <v>20</v>
      </c>
      <c r="AN77" s="40">
        <f t="shared" si="61"/>
        <v>0.05</v>
      </c>
      <c r="AO77" s="186">
        <f>SUMIFS(
INDEX('Step 1_Metric 31'!$Q$1:$R$99999,      1,      MATCH($AL77,'Step 1_Metric 31'!$Q$2:$R$2,0))         :          INDEX('Step 1_Metric 31'!$Q$1:$R$99999,    99999,    MATCH($AL77,'Step 1_Metric 31'!$Q$2:$R$2,0)),
'Step 1_Metric 31'!$E$1:$E$99999,      AM77,    'Step 1_Metric 30'!$F$1:$F$99999,     AG77         )</f>
        <v>0</v>
      </c>
      <c r="AP77" s="186" t="str">
        <f t="shared" si="42"/>
        <v/>
      </c>
      <c r="AQ77" s="186" t="str">
        <f t="shared" si="43"/>
        <v/>
      </c>
      <c r="AR77" s="186">
        <f t="shared" si="44"/>
        <v>0</v>
      </c>
      <c r="AS77" s="186">
        <f t="shared" si="45"/>
        <v>0</v>
      </c>
      <c r="AT77" s="186" t="str">
        <f t="shared" si="46"/>
        <v/>
      </c>
      <c r="AU77" s="186">
        <f t="shared" si="47"/>
        <v>0</v>
      </c>
    </row>
    <row r="78" spans="2:47" x14ac:dyDescent="0.25">
      <c r="B78">
        <v>17</v>
      </c>
      <c r="C78" t="str">
        <f>IFERROR(VLOOKUP(B78,'Step 1_Metric 31'!C:F,4,FALSE),"")</f>
        <v/>
      </c>
      <c r="P78" s="38" t="str">
        <f t="shared" si="58"/>
        <v>Total Crop Acreage ImpactedPre</v>
      </c>
      <c r="Q78" s="40">
        <f t="shared" si="56"/>
        <v>15</v>
      </c>
      <c r="R78" s="40" t="str">
        <f t="shared" si="59"/>
        <v/>
      </c>
      <c r="S78" s="40">
        <f t="shared" si="53"/>
        <v>31</v>
      </c>
      <c r="T78" s="38" t="s">
        <v>660</v>
      </c>
      <c r="U78" s="38">
        <f t="shared" si="60"/>
        <v>1</v>
      </c>
      <c r="V78" s="40" t="s">
        <v>540</v>
      </c>
      <c r="W78" s="38" t="str">
        <f t="shared" si="54"/>
        <v>Pre</v>
      </c>
      <c r="X78" s="187" t="str">
        <f t="shared" si="50"/>
        <v/>
      </c>
      <c r="Y78" s="187" t="str">
        <f t="shared" si="51"/>
        <v/>
      </c>
      <c r="AF78" s="40">
        <f t="shared" si="62"/>
        <v>13</v>
      </c>
      <c r="AG78" s="40" t="str">
        <f t="shared" si="41"/>
        <v/>
      </c>
      <c r="AH78" s="40">
        <v>76</v>
      </c>
      <c r="AI78" s="38" t="s">
        <v>660</v>
      </c>
      <c r="AJ78" s="40">
        <v>46</v>
      </c>
      <c r="AK78" s="40" t="s">
        <v>540</v>
      </c>
      <c r="AL78" s="40" t="str">
        <f t="shared" si="63"/>
        <v>Pre</v>
      </c>
      <c r="AM78" s="40">
        <f t="shared" si="61"/>
        <v>100</v>
      </c>
      <c r="AN78" s="40">
        <f t="shared" si="61"/>
        <v>0.01</v>
      </c>
      <c r="AO78" s="186">
        <f>SUMIFS(
INDEX('Step 1_Metric 31'!$Q$1:$R$99999,      1,      MATCH($AL78,'Step 1_Metric 31'!$Q$2:$R$2,0))         :          INDEX('Step 1_Metric 31'!$Q$1:$R$99999,    99999,    MATCH($AL78,'Step 1_Metric 31'!$Q$2:$R$2,0)),
'Step 1_Metric 31'!$E$1:$E$99999,      AM78,    'Step 1_Metric 30'!$F$1:$F$99999,     AG78         )</f>
        <v>0</v>
      </c>
      <c r="AP78" s="186">
        <f t="shared" si="42"/>
        <v>0</v>
      </c>
      <c r="AQ78" s="186">
        <f t="shared" si="43"/>
        <v>0</v>
      </c>
      <c r="AR78" s="186" t="str">
        <f t="shared" si="44"/>
        <v/>
      </c>
      <c r="AS78" s="186" t="str">
        <f t="shared" si="45"/>
        <v/>
      </c>
      <c r="AT78" s="186" t="str">
        <f t="shared" si="46"/>
        <v/>
      </c>
      <c r="AU78" s="186">
        <f t="shared" si="47"/>
        <v>0</v>
      </c>
    </row>
    <row r="79" spans="2:47" x14ac:dyDescent="0.25">
      <c r="B79">
        <v>18</v>
      </c>
      <c r="C79" t="str">
        <f>IFERROR(VLOOKUP(B79,'Step 1_Metric 31'!C:F,4,FALSE),"")</f>
        <v/>
      </c>
      <c r="P79" s="38" t="str">
        <f t="shared" si="58"/>
        <v>Total Crop Acreage ImpactedPost</v>
      </c>
      <c r="Q79" s="40">
        <f t="shared" si="56"/>
        <v>15</v>
      </c>
      <c r="R79" s="40" t="str">
        <f t="shared" si="59"/>
        <v/>
      </c>
      <c r="S79" s="40">
        <f t="shared" si="53"/>
        <v>31</v>
      </c>
      <c r="T79" s="38" t="s">
        <v>660</v>
      </c>
      <c r="U79" s="38">
        <f t="shared" si="60"/>
        <v>1</v>
      </c>
      <c r="V79" s="40" t="s">
        <v>540</v>
      </c>
      <c r="W79" s="38" t="str">
        <f t="shared" si="54"/>
        <v>Post</v>
      </c>
      <c r="X79" s="187" t="str">
        <f t="shared" si="50"/>
        <v/>
      </c>
      <c r="Y79" s="187" t="str">
        <f t="shared" si="51"/>
        <v/>
      </c>
      <c r="AF79" s="40">
        <f t="shared" si="62"/>
        <v>13</v>
      </c>
      <c r="AG79" s="40" t="str">
        <f t="shared" si="41"/>
        <v/>
      </c>
      <c r="AH79" s="40">
        <v>77</v>
      </c>
      <c r="AI79" s="38" t="s">
        <v>660</v>
      </c>
      <c r="AJ79" s="40">
        <v>47</v>
      </c>
      <c r="AK79" s="40" t="s">
        <v>540</v>
      </c>
      <c r="AL79" s="40" t="str">
        <f t="shared" si="63"/>
        <v>Post</v>
      </c>
      <c r="AM79" s="40">
        <f t="shared" si="61"/>
        <v>2</v>
      </c>
      <c r="AN79" s="40">
        <f t="shared" si="61"/>
        <v>0.5</v>
      </c>
      <c r="AO79" s="186">
        <f>SUMIFS(
INDEX('Step 1_Metric 31'!$Q$1:$R$99999,      1,      MATCH($AL79,'Step 1_Metric 31'!$Q$2:$R$2,0))         :          INDEX('Step 1_Metric 31'!$Q$1:$R$99999,    99999,    MATCH($AL79,'Step 1_Metric 31'!$Q$2:$R$2,0)),
'Step 1_Metric 31'!$E$1:$E$99999,      AM79,    'Step 1_Metric 30'!$F$1:$F$99999,     AG79         )</f>
        <v>0</v>
      </c>
      <c r="AP79" s="186" t="str">
        <f t="shared" si="42"/>
        <v/>
      </c>
      <c r="AQ79" s="186" t="str">
        <f t="shared" si="43"/>
        <v/>
      </c>
      <c r="AR79" s="186" t="str">
        <f t="shared" si="44"/>
        <v/>
      </c>
      <c r="AS79" s="186" t="str">
        <f t="shared" si="45"/>
        <v/>
      </c>
      <c r="AT79" s="186">
        <f t="shared" si="46"/>
        <v>0</v>
      </c>
      <c r="AU79" s="186">
        <f t="shared" si="47"/>
        <v>0</v>
      </c>
    </row>
    <row r="80" spans="2:47" x14ac:dyDescent="0.25">
      <c r="B80">
        <v>19</v>
      </c>
      <c r="C80" t="str">
        <f>IFERROR(VLOOKUP(B80,'Step 1_Metric 31'!C:F,4,FALSE),"")</f>
        <v/>
      </c>
      <c r="P80" s="38" t="str">
        <f t="shared" si="58"/>
        <v>Total Crop Acreage ImpactedPre</v>
      </c>
      <c r="Q80" s="40">
        <f t="shared" si="56"/>
        <v>16</v>
      </c>
      <c r="R80" s="40" t="str">
        <f t="shared" si="59"/>
        <v/>
      </c>
      <c r="S80" s="40">
        <f t="shared" si="53"/>
        <v>31</v>
      </c>
      <c r="T80" s="38" t="s">
        <v>660</v>
      </c>
      <c r="U80" s="38">
        <f t="shared" si="60"/>
        <v>1</v>
      </c>
      <c r="V80" s="40" t="s">
        <v>540</v>
      </c>
      <c r="W80" s="38" t="str">
        <f t="shared" si="54"/>
        <v>Pre</v>
      </c>
      <c r="X80" s="187" t="str">
        <f t="shared" si="50"/>
        <v/>
      </c>
      <c r="Y80" s="187" t="str">
        <f t="shared" si="51"/>
        <v/>
      </c>
      <c r="AF80" s="40">
        <f t="shared" si="62"/>
        <v>13</v>
      </c>
      <c r="AG80" s="40" t="str">
        <f t="shared" si="41"/>
        <v/>
      </c>
      <c r="AH80" s="40">
        <v>78</v>
      </c>
      <c r="AI80" s="38" t="s">
        <v>660</v>
      </c>
      <c r="AJ80" s="40">
        <v>48</v>
      </c>
      <c r="AK80" s="40" t="s">
        <v>540</v>
      </c>
      <c r="AL80" s="40" t="str">
        <f t="shared" si="63"/>
        <v>Post</v>
      </c>
      <c r="AM80" s="40">
        <f t="shared" si="61"/>
        <v>20</v>
      </c>
      <c r="AN80" s="40">
        <f t="shared" si="61"/>
        <v>0.05</v>
      </c>
      <c r="AO80" s="186">
        <f>SUMIFS(
INDEX('Step 1_Metric 31'!$Q$1:$R$99999,      1,      MATCH($AL80,'Step 1_Metric 31'!$Q$2:$R$2,0))         :          INDEX('Step 1_Metric 31'!$Q$1:$R$99999,    99999,    MATCH($AL80,'Step 1_Metric 31'!$Q$2:$R$2,0)),
'Step 1_Metric 31'!$E$1:$E$99999,      AM80,    'Step 1_Metric 30'!$F$1:$F$99999,     AG80         )</f>
        <v>0</v>
      </c>
      <c r="AP80" s="186" t="str">
        <f t="shared" si="42"/>
        <v/>
      </c>
      <c r="AQ80" s="186" t="str">
        <f t="shared" si="43"/>
        <v/>
      </c>
      <c r="AR80" s="186">
        <f t="shared" si="44"/>
        <v>0</v>
      </c>
      <c r="AS80" s="186">
        <f t="shared" si="45"/>
        <v>0</v>
      </c>
      <c r="AT80" s="186" t="str">
        <f t="shared" si="46"/>
        <v/>
      </c>
      <c r="AU80" s="186">
        <f t="shared" si="47"/>
        <v>0</v>
      </c>
    </row>
    <row r="81" spans="2:47" x14ac:dyDescent="0.25">
      <c r="B81">
        <v>20</v>
      </c>
      <c r="C81" t="str">
        <f>IFERROR(VLOOKUP(B81,'Step 1_Metric 31'!C:F,4,FALSE),"")</f>
        <v/>
      </c>
      <c r="P81" s="38" t="str">
        <f t="shared" si="58"/>
        <v>Total Crop Acreage ImpactedPost</v>
      </c>
      <c r="Q81" s="40">
        <f t="shared" si="56"/>
        <v>16</v>
      </c>
      <c r="R81" s="40" t="str">
        <f t="shared" si="59"/>
        <v/>
      </c>
      <c r="S81" s="40">
        <f t="shared" si="53"/>
        <v>31</v>
      </c>
      <c r="T81" s="38" t="s">
        <v>660</v>
      </c>
      <c r="U81" s="38">
        <f t="shared" si="60"/>
        <v>1</v>
      </c>
      <c r="V81" s="40" t="s">
        <v>540</v>
      </c>
      <c r="W81" s="38" t="str">
        <f t="shared" si="54"/>
        <v>Post</v>
      </c>
      <c r="X81" s="187" t="str">
        <f t="shared" si="50"/>
        <v/>
      </c>
      <c r="Y81" s="187" t="str">
        <f t="shared" si="51"/>
        <v/>
      </c>
      <c r="AF81" s="40">
        <f t="shared" si="62"/>
        <v>13</v>
      </c>
      <c r="AG81" s="40" t="str">
        <f t="shared" si="41"/>
        <v/>
      </c>
      <c r="AH81" s="40">
        <v>79</v>
      </c>
      <c r="AI81" s="38" t="s">
        <v>660</v>
      </c>
      <c r="AJ81" s="40">
        <v>49</v>
      </c>
      <c r="AK81" s="40" t="s">
        <v>540</v>
      </c>
      <c r="AL81" s="40" t="str">
        <f t="shared" si="63"/>
        <v>Post</v>
      </c>
      <c r="AM81" s="40">
        <f t="shared" si="61"/>
        <v>100</v>
      </c>
      <c r="AN81" s="40">
        <f t="shared" si="61"/>
        <v>0.01</v>
      </c>
      <c r="AO81" s="186">
        <f>SUMIFS(
INDEX('Step 1_Metric 31'!$Q$1:$R$99999,      1,      MATCH($AL81,'Step 1_Metric 31'!$Q$2:$R$2,0))         :          INDEX('Step 1_Metric 31'!$Q$1:$R$99999,    99999,    MATCH($AL81,'Step 1_Metric 31'!$Q$2:$R$2,0)),
'Step 1_Metric 31'!$E$1:$E$99999,      AM81,    'Step 1_Metric 30'!$F$1:$F$99999,     AG81         )</f>
        <v>0</v>
      </c>
      <c r="AP81" s="186">
        <f t="shared" si="42"/>
        <v>0</v>
      </c>
      <c r="AQ81" s="186">
        <f t="shared" si="43"/>
        <v>0</v>
      </c>
      <c r="AR81" s="186" t="str">
        <f t="shared" si="44"/>
        <v/>
      </c>
      <c r="AS81" s="186" t="str">
        <f t="shared" si="45"/>
        <v/>
      </c>
      <c r="AT81" s="186" t="str">
        <f t="shared" si="46"/>
        <v/>
      </c>
      <c r="AU81" s="186">
        <f t="shared" si="47"/>
        <v>0</v>
      </c>
    </row>
    <row r="82" spans="2:47" x14ac:dyDescent="0.25">
      <c r="B82">
        <v>21</v>
      </c>
      <c r="C82" t="str">
        <f>IFERROR(VLOOKUP(B82,'Step 1_Metric 31'!C:F,4,FALSE),"")</f>
        <v/>
      </c>
      <c r="P82" s="38" t="str">
        <f t="shared" si="58"/>
        <v>Total Crop Acreage ImpactedPre</v>
      </c>
      <c r="Q82" s="40">
        <f t="shared" si="56"/>
        <v>17</v>
      </c>
      <c r="R82" s="40" t="str">
        <f t="shared" si="59"/>
        <v/>
      </c>
      <c r="S82" s="40">
        <f t="shared" si="53"/>
        <v>31</v>
      </c>
      <c r="T82" s="38" t="s">
        <v>660</v>
      </c>
      <c r="U82" s="38">
        <f t="shared" si="60"/>
        <v>1</v>
      </c>
      <c r="V82" s="40" t="s">
        <v>540</v>
      </c>
      <c r="W82" s="38" t="str">
        <f t="shared" si="54"/>
        <v>Pre</v>
      </c>
      <c r="X82" s="187" t="str">
        <f t="shared" si="50"/>
        <v/>
      </c>
      <c r="Y82" s="187" t="str">
        <f t="shared" si="51"/>
        <v/>
      </c>
      <c r="AF82" s="40">
        <f t="shared" si="62"/>
        <v>14</v>
      </c>
      <c r="AG82" s="40" t="str">
        <f t="shared" si="41"/>
        <v/>
      </c>
      <c r="AH82" s="40">
        <v>80</v>
      </c>
      <c r="AI82" s="38" t="s">
        <v>660</v>
      </c>
      <c r="AJ82" s="40">
        <v>50</v>
      </c>
      <c r="AK82" s="40" t="s">
        <v>540</v>
      </c>
      <c r="AL82" s="40" t="str">
        <f t="shared" si="63"/>
        <v>Pre</v>
      </c>
      <c r="AM82" s="40">
        <f t="shared" si="61"/>
        <v>2</v>
      </c>
      <c r="AN82" s="40">
        <f t="shared" si="61"/>
        <v>0.5</v>
      </c>
      <c r="AO82" s="186">
        <f>SUMIFS(
INDEX('Step 1_Metric 31'!$Q$1:$R$99999,      1,      MATCH($AL82,'Step 1_Metric 31'!$Q$2:$R$2,0))         :          INDEX('Step 1_Metric 31'!$Q$1:$R$99999,    99999,    MATCH($AL82,'Step 1_Metric 31'!$Q$2:$R$2,0)),
'Step 1_Metric 31'!$E$1:$E$99999,      AM82,    'Step 1_Metric 30'!$F$1:$F$99999,     AG82         )</f>
        <v>0</v>
      </c>
      <c r="AP82" s="186" t="str">
        <f t="shared" si="42"/>
        <v/>
      </c>
      <c r="AQ82" s="186" t="str">
        <f t="shared" si="43"/>
        <v/>
      </c>
      <c r="AR82" s="186" t="str">
        <f t="shared" si="44"/>
        <v/>
      </c>
      <c r="AS82" s="186" t="str">
        <f t="shared" si="45"/>
        <v/>
      </c>
      <c r="AT82" s="186">
        <f t="shared" si="46"/>
        <v>0</v>
      </c>
      <c r="AU82" s="186">
        <f t="shared" si="47"/>
        <v>0</v>
      </c>
    </row>
    <row r="83" spans="2:47" x14ac:dyDescent="0.25">
      <c r="B83">
        <v>22</v>
      </c>
      <c r="C83" t="str">
        <f>IFERROR(VLOOKUP(B83,'Step 1_Metric 31'!C:F,4,FALSE),"")</f>
        <v/>
      </c>
      <c r="P83" s="38" t="str">
        <f t="shared" si="58"/>
        <v>Total Crop Acreage ImpactedPost</v>
      </c>
      <c r="Q83" s="40">
        <f t="shared" si="56"/>
        <v>17</v>
      </c>
      <c r="R83" s="40" t="str">
        <f t="shared" si="59"/>
        <v/>
      </c>
      <c r="S83" s="40">
        <f t="shared" si="53"/>
        <v>31</v>
      </c>
      <c r="T83" s="38" t="s">
        <v>660</v>
      </c>
      <c r="U83" s="38">
        <f t="shared" si="60"/>
        <v>1</v>
      </c>
      <c r="V83" s="40" t="s">
        <v>540</v>
      </c>
      <c r="W83" s="38" t="str">
        <f t="shared" si="54"/>
        <v>Post</v>
      </c>
      <c r="X83" s="187" t="str">
        <f t="shared" si="50"/>
        <v/>
      </c>
      <c r="Y83" s="187" t="str">
        <f t="shared" si="51"/>
        <v/>
      </c>
      <c r="AF83" s="40">
        <f t="shared" si="62"/>
        <v>14</v>
      </c>
      <c r="AG83" s="40" t="str">
        <f t="shared" si="41"/>
        <v/>
      </c>
      <c r="AH83" s="40">
        <v>81</v>
      </c>
      <c r="AI83" s="38" t="s">
        <v>660</v>
      </c>
      <c r="AJ83" s="40">
        <v>51</v>
      </c>
      <c r="AK83" s="40" t="s">
        <v>540</v>
      </c>
      <c r="AL83" s="40" t="str">
        <f t="shared" si="63"/>
        <v>Pre</v>
      </c>
      <c r="AM83" s="40">
        <f t="shared" si="61"/>
        <v>20</v>
      </c>
      <c r="AN83" s="40">
        <f t="shared" si="61"/>
        <v>0.05</v>
      </c>
      <c r="AO83" s="186">
        <f>SUMIFS(
INDEX('Step 1_Metric 31'!$Q$1:$R$99999,      1,      MATCH($AL83,'Step 1_Metric 31'!$Q$2:$R$2,0))         :          INDEX('Step 1_Metric 31'!$Q$1:$R$99999,    99999,    MATCH($AL83,'Step 1_Metric 31'!$Q$2:$R$2,0)),
'Step 1_Metric 31'!$E$1:$E$99999,      AM83,    'Step 1_Metric 30'!$F$1:$F$99999,     AG83         )</f>
        <v>0</v>
      </c>
      <c r="AP83" s="186" t="str">
        <f t="shared" si="42"/>
        <v/>
      </c>
      <c r="AQ83" s="186" t="str">
        <f t="shared" si="43"/>
        <v/>
      </c>
      <c r="AR83" s="186">
        <f t="shared" si="44"/>
        <v>0</v>
      </c>
      <c r="AS83" s="186">
        <f t="shared" si="45"/>
        <v>0</v>
      </c>
      <c r="AT83" s="186" t="str">
        <f t="shared" si="46"/>
        <v/>
      </c>
      <c r="AU83" s="186">
        <f t="shared" si="47"/>
        <v>0</v>
      </c>
    </row>
    <row r="84" spans="2:47" x14ac:dyDescent="0.25">
      <c r="B84">
        <v>23</v>
      </c>
      <c r="C84" t="str">
        <f>IFERROR(VLOOKUP(B84,'Step 1_Metric 31'!C:F,4,FALSE),"")</f>
        <v/>
      </c>
      <c r="P84" s="38" t="str">
        <f t="shared" si="58"/>
        <v>Total Crop Acreage ImpactedPre</v>
      </c>
      <c r="Q84" s="40">
        <f t="shared" si="56"/>
        <v>18</v>
      </c>
      <c r="R84" s="40" t="str">
        <f t="shared" si="59"/>
        <v/>
      </c>
      <c r="S84" s="40">
        <f t="shared" si="53"/>
        <v>31</v>
      </c>
      <c r="T84" s="38" t="s">
        <v>660</v>
      </c>
      <c r="U84" s="38">
        <f t="shared" si="60"/>
        <v>1</v>
      </c>
      <c r="V84" s="40" t="s">
        <v>540</v>
      </c>
      <c r="W84" s="38" t="str">
        <f t="shared" si="54"/>
        <v>Pre</v>
      </c>
      <c r="X84" s="187" t="str">
        <f t="shared" si="50"/>
        <v/>
      </c>
      <c r="Y84" s="187" t="str">
        <f t="shared" si="51"/>
        <v/>
      </c>
      <c r="AF84" s="40">
        <f t="shared" si="62"/>
        <v>14</v>
      </c>
      <c r="AG84" s="40" t="str">
        <f t="shared" si="41"/>
        <v/>
      </c>
      <c r="AH84" s="40">
        <v>82</v>
      </c>
      <c r="AI84" s="38" t="s">
        <v>660</v>
      </c>
      <c r="AJ84" s="40">
        <v>52</v>
      </c>
      <c r="AK84" s="40" t="s">
        <v>540</v>
      </c>
      <c r="AL84" s="40" t="str">
        <f t="shared" si="63"/>
        <v>Pre</v>
      </c>
      <c r="AM84" s="40">
        <f t="shared" si="61"/>
        <v>100</v>
      </c>
      <c r="AN84" s="40">
        <f t="shared" si="61"/>
        <v>0.01</v>
      </c>
      <c r="AO84" s="186">
        <f>SUMIFS(
INDEX('Step 1_Metric 31'!$Q$1:$R$99999,      1,      MATCH($AL84,'Step 1_Metric 31'!$Q$2:$R$2,0))         :          INDEX('Step 1_Metric 31'!$Q$1:$R$99999,    99999,    MATCH($AL84,'Step 1_Metric 31'!$Q$2:$R$2,0)),
'Step 1_Metric 31'!$E$1:$E$99999,      AM84,    'Step 1_Metric 30'!$F$1:$F$99999,     AG84         )</f>
        <v>0</v>
      </c>
      <c r="AP84" s="186">
        <f t="shared" si="42"/>
        <v>0</v>
      </c>
      <c r="AQ84" s="186">
        <f t="shared" si="43"/>
        <v>0</v>
      </c>
      <c r="AR84" s="186" t="str">
        <f t="shared" si="44"/>
        <v/>
      </c>
      <c r="AS84" s="186" t="str">
        <f t="shared" si="45"/>
        <v/>
      </c>
      <c r="AT84" s="186" t="str">
        <f t="shared" si="46"/>
        <v/>
      </c>
      <c r="AU84" s="186">
        <f t="shared" si="47"/>
        <v>0</v>
      </c>
    </row>
    <row r="85" spans="2:47" x14ac:dyDescent="0.25">
      <c r="B85">
        <v>24</v>
      </c>
      <c r="C85" t="str">
        <f>IFERROR(VLOOKUP(B85,'Step 1_Metric 31'!C:F,4,FALSE),"")</f>
        <v/>
      </c>
      <c r="P85" s="38" t="str">
        <f t="shared" si="58"/>
        <v>Total Crop Acreage ImpactedPost</v>
      </c>
      <c r="Q85" s="40">
        <f t="shared" si="56"/>
        <v>18</v>
      </c>
      <c r="R85" s="40" t="str">
        <f t="shared" si="59"/>
        <v/>
      </c>
      <c r="S85" s="40">
        <f t="shared" si="53"/>
        <v>31</v>
      </c>
      <c r="T85" s="38" t="s">
        <v>660</v>
      </c>
      <c r="U85" s="38">
        <f t="shared" si="60"/>
        <v>1</v>
      </c>
      <c r="V85" s="40" t="s">
        <v>540</v>
      </c>
      <c r="W85" s="38" t="str">
        <f t="shared" si="54"/>
        <v>Post</v>
      </c>
      <c r="X85" s="187" t="str">
        <f t="shared" si="50"/>
        <v/>
      </c>
      <c r="Y85" s="187" t="str">
        <f t="shared" si="51"/>
        <v/>
      </c>
      <c r="AF85" s="40">
        <f t="shared" si="62"/>
        <v>14</v>
      </c>
      <c r="AG85" s="40" t="str">
        <f t="shared" si="41"/>
        <v/>
      </c>
      <c r="AH85" s="40">
        <v>83</v>
      </c>
      <c r="AI85" s="38" t="s">
        <v>660</v>
      </c>
      <c r="AJ85" s="40">
        <v>53</v>
      </c>
      <c r="AK85" s="40" t="s">
        <v>540</v>
      </c>
      <c r="AL85" s="40" t="str">
        <f t="shared" si="63"/>
        <v>Post</v>
      </c>
      <c r="AM85" s="40">
        <f t="shared" si="61"/>
        <v>2</v>
      </c>
      <c r="AN85" s="40">
        <f t="shared" si="61"/>
        <v>0.5</v>
      </c>
      <c r="AO85" s="186">
        <f>SUMIFS(
INDEX('Step 1_Metric 31'!$Q$1:$R$99999,      1,      MATCH($AL85,'Step 1_Metric 31'!$Q$2:$R$2,0))         :          INDEX('Step 1_Metric 31'!$Q$1:$R$99999,    99999,    MATCH($AL85,'Step 1_Metric 31'!$Q$2:$R$2,0)),
'Step 1_Metric 31'!$E$1:$E$99999,      AM85,    'Step 1_Metric 30'!$F$1:$F$99999,     AG85         )</f>
        <v>0</v>
      </c>
      <c r="AP85" s="186" t="str">
        <f t="shared" si="42"/>
        <v/>
      </c>
      <c r="AQ85" s="186" t="str">
        <f t="shared" si="43"/>
        <v/>
      </c>
      <c r="AR85" s="186" t="str">
        <f t="shared" si="44"/>
        <v/>
      </c>
      <c r="AS85" s="186" t="str">
        <f t="shared" si="45"/>
        <v/>
      </c>
      <c r="AT85" s="186">
        <f t="shared" si="46"/>
        <v>0</v>
      </c>
      <c r="AU85" s="186">
        <f t="shared" si="47"/>
        <v>0</v>
      </c>
    </row>
    <row r="86" spans="2:47" x14ac:dyDescent="0.25">
      <c r="B86">
        <v>25</v>
      </c>
      <c r="C86" t="str">
        <f>IFERROR(VLOOKUP(B86,'Step 1_Metric 31'!C:F,4,FALSE),"")</f>
        <v/>
      </c>
      <c r="P86" s="38" t="str">
        <f t="shared" si="58"/>
        <v>Total Crop Acreage ImpactedPre</v>
      </c>
      <c r="Q86" s="40">
        <f t="shared" si="56"/>
        <v>19</v>
      </c>
      <c r="R86" s="40" t="str">
        <f t="shared" si="59"/>
        <v/>
      </c>
      <c r="S86" s="40">
        <f t="shared" si="53"/>
        <v>31</v>
      </c>
      <c r="T86" s="38" t="s">
        <v>660</v>
      </c>
      <c r="U86" s="38">
        <f t="shared" si="60"/>
        <v>1</v>
      </c>
      <c r="V86" s="40" t="s">
        <v>540</v>
      </c>
      <c r="W86" s="38" t="str">
        <f t="shared" si="54"/>
        <v>Pre</v>
      </c>
      <c r="X86" s="187" t="str">
        <f t="shared" si="50"/>
        <v/>
      </c>
      <c r="Y86" s="187" t="str">
        <f t="shared" si="51"/>
        <v/>
      </c>
      <c r="AF86" s="40">
        <f t="shared" si="62"/>
        <v>14</v>
      </c>
      <c r="AG86" s="40" t="str">
        <f t="shared" si="41"/>
        <v/>
      </c>
      <c r="AH86" s="40">
        <v>84</v>
      </c>
      <c r="AI86" s="38" t="s">
        <v>660</v>
      </c>
      <c r="AJ86" s="40">
        <v>54</v>
      </c>
      <c r="AK86" s="40" t="s">
        <v>540</v>
      </c>
      <c r="AL86" s="40" t="str">
        <f t="shared" si="63"/>
        <v>Post</v>
      </c>
      <c r="AM86" s="40">
        <f t="shared" si="61"/>
        <v>20</v>
      </c>
      <c r="AN86" s="40">
        <f t="shared" si="61"/>
        <v>0.05</v>
      </c>
      <c r="AO86" s="186">
        <f>SUMIFS(
INDEX('Step 1_Metric 31'!$Q$1:$R$99999,      1,      MATCH($AL86,'Step 1_Metric 31'!$Q$2:$R$2,0))         :          INDEX('Step 1_Metric 31'!$Q$1:$R$99999,    99999,    MATCH($AL86,'Step 1_Metric 31'!$Q$2:$R$2,0)),
'Step 1_Metric 31'!$E$1:$E$99999,      AM86,    'Step 1_Metric 30'!$F$1:$F$99999,     AG86         )</f>
        <v>0</v>
      </c>
      <c r="AP86" s="186" t="str">
        <f t="shared" si="42"/>
        <v/>
      </c>
      <c r="AQ86" s="186" t="str">
        <f t="shared" si="43"/>
        <v/>
      </c>
      <c r="AR86" s="186">
        <f t="shared" si="44"/>
        <v>0</v>
      </c>
      <c r="AS86" s="186">
        <f t="shared" si="45"/>
        <v>0</v>
      </c>
      <c r="AT86" s="186" t="str">
        <f t="shared" si="46"/>
        <v/>
      </c>
      <c r="AU86" s="186">
        <f t="shared" si="47"/>
        <v>0</v>
      </c>
    </row>
    <row r="87" spans="2:47" x14ac:dyDescent="0.25">
      <c r="B87">
        <v>26</v>
      </c>
      <c r="C87" t="str">
        <f>IFERROR(VLOOKUP(B87,'Step 1_Metric 31'!C:F,4,FALSE),"")</f>
        <v/>
      </c>
      <c r="P87" s="38" t="str">
        <f t="shared" si="58"/>
        <v>Total Crop Acreage ImpactedPost</v>
      </c>
      <c r="Q87" s="40">
        <f t="shared" si="56"/>
        <v>19</v>
      </c>
      <c r="R87" s="40" t="str">
        <f t="shared" si="59"/>
        <v/>
      </c>
      <c r="S87" s="40">
        <f t="shared" si="53"/>
        <v>31</v>
      </c>
      <c r="T87" s="38" t="s">
        <v>660</v>
      </c>
      <c r="U87" s="38">
        <f t="shared" si="60"/>
        <v>1</v>
      </c>
      <c r="V87" s="40" t="s">
        <v>540</v>
      </c>
      <c r="W87" s="38" t="str">
        <f t="shared" si="54"/>
        <v>Post</v>
      </c>
      <c r="X87" s="187" t="str">
        <f t="shared" si="50"/>
        <v/>
      </c>
      <c r="Y87" s="187" t="str">
        <f t="shared" si="51"/>
        <v/>
      </c>
      <c r="AF87" s="40">
        <f t="shared" si="62"/>
        <v>14</v>
      </c>
      <c r="AG87" s="40" t="str">
        <f t="shared" si="41"/>
        <v/>
      </c>
      <c r="AH87" s="40">
        <v>85</v>
      </c>
      <c r="AI87" s="38" t="s">
        <v>660</v>
      </c>
      <c r="AJ87" s="40">
        <v>55</v>
      </c>
      <c r="AK87" s="40" t="s">
        <v>540</v>
      </c>
      <c r="AL87" s="40" t="str">
        <f t="shared" si="63"/>
        <v>Post</v>
      </c>
      <c r="AM87" s="40">
        <f t="shared" si="61"/>
        <v>100</v>
      </c>
      <c r="AN87" s="40">
        <f t="shared" si="61"/>
        <v>0.01</v>
      </c>
      <c r="AO87" s="186">
        <f>SUMIFS(
INDEX('Step 1_Metric 31'!$Q$1:$R$99999,      1,      MATCH($AL87,'Step 1_Metric 31'!$Q$2:$R$2,0))         :          INDEX('Step 1_Metric 31'!$Q$1:$R$99999,    99999,    MATCH($AL87,'Step 1_Metric 31'!$Q$2:$R$2,0)),
'Step 1_Metric 31'!$E$1:$E$99999,      AM87,    'Step 1_Metric 30'!$F$1:$F$99999,     AG87         )</f>
        <v>0</v>
      </c>
      <c r="AP87" s="186">
        <f t="shared" si="42"/>
        <v>0</v>
      </c>
      <c r="AQ87" s="186">
        <f t="shared" si="43"/>
        <v>0</v>
      </c>
      <c r="AR87" s="186" t="str">
        <f t="shared" si="44"/>
        <v/>
      </c>
      <c r="AS87" s="186" t="str">
        <f t="shared" si="45"/>
        <v/>
      </c>
      <c r="AT87" s="186" t="str">
        <f t="shared" si="46"/>
        <v/>
      </c>
      <c r="AU87" s="186">
        <f t="shared" si="47"/>
        <v>0</v>
      </c>
    </row>
    <row r="88" spans="2:47" x14ac:dyDescent="0.25">
      <c r="B88">
        <v>27</v>
      </c>
      <c r="C88" t="str">
        <f>IFERROR(VLOOKUP(B88,'Step 1_Metric 31'!C:F,4,FALSE),"")</f>
        <v/>
      </c>
      <c r="P88" s="38" t="str">
        <f t="shared" si="58"/>
        <v>Total Crop Acreage ImpactedPre</v>
      </c>
      <c r="Q88" s="40">
        <f t="shared" si="56"/>
        <v>20</v>
      </c>
      <c r="R88" s="40" t="str">
        <f t="shared" si="59"/>
        <v/>
      </c>
      <c r="S88" s="40">
        <f t="shared" si="53"/>
        <v>31</v>
      </c>
      <c r="T88" s="38" t="s">
        <v>660</v>
      </c>
      <c r="U88" s="38">
        <f t="shared" si="60"/>
        <v>1</v>
      </c>
      <c r="V88" s="40" t="s">
        <v>540</v>
      </c>
      <c r="W88" s="38" t="str">
        <f t="shared" si="54"/>
        <v>Pre</v>
      </c>
      <c r="X88" s="187" t="str">
        <f t="shared" si="50"/>
        <v/>
      </c>
      <c r="Y88" s="187" t="str">
        <f t="shared" si="51"/>
        <v/>
      </c>
      <c r="AF88" s="40">
        <f t="shared" si="62"/>
        <v>15</v>
      </c>
      <c r="AG88" s="40" t="str">
        <f t="shared" si="41"/>
        <v/>
      </c>
      <c r="AH88" s="40">
        <v>86</v>
      </c>
      <c r="AI88" s="38" t="s">
        <v>660</v>
      </c>
      <c r="AJ88" s="40">
        <v>56</v>
      </c>
      <c r="AK88" s="40" t="s">
        <v>540</v>
      </c>
      <c r="AL88" s="40" t="str">
        <f t="shared" si="63"/>
        <v>Pre</v>
      </c>
      <c r="AM88" s="40">
        <f t="shared" ref="AM88:AN103" si="64">AM85</f>
        <v>2</v>
      </c>
      <c r="AN88" s="40">
        <f t="shared" si="64"/>
        <v>0.5</v>
      </c>
      <c r="AO88" s="186">
        <f>SUMIFS(
INDEX('Step 1_Metric 31'!$Q$1:$R$99999,      1,      MATCH($AL88,'Step 1_Metric 31'!$Q$2:$R$2,0))         :          INDEX('Step 1_Metric 31'!$Q$1:$R$99999,    99999,    MATCH($AL88,'Step 1_Metric 31'!$Q$2:$R$2,0)),
'Step 1_Metric 31'!$E$1:$E$99999,      AM88,    'Step 1_Metric 30'!$F$1:$F$99999,     AG88         )</f>
        <v>0</v>
      </c>
      <c r="AP88" s="186" t="str">
        <f t="shared" si="42"/>
        <v/>
      </c>
      <c r="AQ88" s="186" t="str">
        <f t="shared" si="43"/>
        <v/>
      </c>
      <c r="AR88" s="186" t="str">
        <f t="shared" si="44"/>
        <v/>
      </c>
      <c r="AS88" s="186" t="str">
        <f t="shared" si="45"/>
        <v/>
      </c>
      <c r="AT88" s="186">
        <f t="shared" si="46"/>
        <v>0</v>
      </c>
      <c r="AU88" s="186">
        <f t="shared" si="47"/>
        <v>0</v>
      </c>
    </row>
    <row r="89" spans="2:47" x14ac:dyDescent="0.25">
      <c r="B89">
        <v>28</v>
      </c>
      <c r="C89" t="str">
        <f>IFERROR(VLOOKUP(B89,'Step 1_Metric 31'!C:F,4,FALSE),"")</f>
        <v/>
      </c>
      <c r="P89" s="38" t="str">
        <f t="shared" si="58"/>
        <v>Total Crop Acreage ImpactedPost</v>
      </c>
      <c r="Q89" s="40">
        <f t="shared" si="56"/>
        <v>20</v>
      </c>
      <c r="R89" s="40" t="str">
        <f t="shared" si="59"/>
        <v/>
      </c>
      <c r="S89" s="40">
        <f t="shared" si="53"/>
        <v>31</v>
      </c>
      <c r="T89" s="38" t="s">
        <v>660</v>
      </c>
      <c r="U89" s="38">
        <f t="shared" si="60"/>
        <v>1</v>
      </c>
      <c r="V89" s="40" t="s">
        <v>540</v>
      </c>
      <c r="W89" s="38" t="str">
        <f t="shared" si="54"/>
        <v>Post</v>
      </c>
      <c r="X89" s="187" t="str">
        <f t="shared" si="50"/>
        <v/>
      </c>
      <c r="Y89" s="187" t="str">
        <f t="shared" si="51"/>
        <v/>
      </c>
      <c r="AF89" s="40">
        <f t="shared" si="62"/>
        <v>15</v>
      </c>
      <c r="AG89" s="40" t="str">
        <f t="shared" si="41"/>
        <v/>
      </c>
      <c r="AH89" s="40">
        <v>87</v>
      </c>
      <c r="AI89" s="38" t="s">
        <v>660</v>
      </c>
      <c r="AJ89" s="40">
        <v>57</v>
      </c>
      <c r="AK89" s="40" t="s">
        <v>540</v>
      </c>
      <c r="AL89" s="40" t="str">
        <f t="shared" si="63"/>
        <v>Pre</v>
      </c>
      <c r="AM89" s="40">
        <f t="shared" si="64"/>
        <v>20</v>
      </c>
      <c r="AN89" s="40">
        <f t="shared" si="64"/>
        <v>0.05</v>
      </c>
      <c r="AO89" s="186">
        <f>SUMIFS(
INDEX('Step 1_Metric 31'!$Q$1:$R$99999,      1,      MATCH($AL89,'Step 1_Metric 31'!$Q$2:$R$2,0))         :          INDEX('Step 1_Metric 31'!$Q$1:$R$99999,    99999,    MATCH($AL89,'Step 1_Metric 31'!$Q$2:$R$2,0)),
'Step 1_Metric 31'!$E$1:$E$99999,      AM89,    'Step 1_Metric 30'!$F$1:$F$99999,     AG89         )</f>
        <v>0</v>
      </c>
      <c r="AP89" s="186" t="str">
        <f t="shared" si="42"/>
        <v/>
      </c>
      <c r="AQ89" s="186" t="str">
        <f t="shared" si="43"/>
        <v/>
      </c>
      <c r="AR89" s="186">
        <f t="shared" si="44"/>
        <v>0</v>
      </c>
      <c r="AS89" s="186">
        <f t="shared" si="45"/>
        <v>0</v>
      </c>
      <c r="AT89" s="186" t="str">
        <f t="shared" si="46"/>
        <v/>
      </c>
      <c r="AU89" s="186">
        <f t="shared" si="47"/>
        <v>0</v>
      </c>
    </row>
    <row r="90" spans="2:47" x14ac:dyDescent="0.25">
      <c r="B90">
        <v>29</v>
      </c>
      <c r="C90" t="str">
        <f>IFERROR(VLOOKUP(B90,'Step 1_Metric 31'!C:F,4,FALSE),"")</f>
        <v/>
      </c>
      <c r="P90" s="38" t="str">
        <f t="shared" si="58"/>
        <v>Total Crop Acreage ImpactedPre</v>
      </c>
      <c r="Q90" s="40">
        <f t="shared" si="56"/>
        <v>21</v>
      </c>
      <c r="R90" s="40" t="str">
        <f t="shared" si="59"/>
        <v/>
      </c>
      <c r="S90" s="40">
        <f t="shared" si="53"/>
        <v>31</v>
      </c>
      <c r="T90" s="38" t="s">
        <v>660</v>
      </c>
      <c r="U90" s="38">
        <f t="shared" si="60"/>
        <v>1</v>
      </c>
      <c r="V90" s="40" t="s">
        <v>540</v>
      </c>
      <c r="W90" s="38" t="str">
        <f t="shared" si="54"/>
        <v>Pre</v>
      </c>
      <c r="X90" s="187" t="str">
        <f t="shared" si="50"/>
        <v/>
      </c>
      <c r="Y90" s="187" t="str">
        <f t="shared" si="51"/>
        <v/>
      </c>
      <c r="AF90" s="40">
        <f t="shared" si="62"/>
        <v>15</v>
      </c>
      <c r="AG90" s="40" t="str">
        <f t="shared" si="41"/>
        <v/>
      </c>
      <c r="AH90" s="40">
        <v>88</v>
      </c>
      <c r="AI90" s="38" t="s">
        <v>660</v>
      </c>
      <c r="AJ90" s="40">
        <v>58</v>
      </c>
      <c r="AK90" s="40" t="s">
        <v>540</v>
      </c>
      <c r="AL90" s="40" t="str">
        <f t="shared" si="63"/>
        <v>Pre</v>
      </c>
      <c r="AM90" s="40">
        <f t="shared" si="64"/>
        <v>100</v>
      </c>
      <c r="AN90" s="40">
        <f t="shared" si="64"/>
        <v>0.01</v>
      </c>
      <c r="AO90" s="186">
        <f>SUMIFS(
INDEX('Step 1_Metric 31'!$Q$1:$R$99999,      1,      MATCH($AL90,'Step 1_Metric 31'!$Q$2:$R$2,0))         :          INDEX('Step 1_Metric 31'!$Q$1:$R$99999,    99999,    MATCH($AL90,'Step 1_Metric 31'!$Q$2:$R$2,0)),
'Step 1_Metric 31'!$E$1:$E$99999,      AM90,    'Step 1_Metric 30'!$F$1:$F$99999,     AG90         )</f>
        <v>0</v>
      </c>
      <c r="AP90" s="186">
        <f t="shared" si="42"/>
        <v>0</v>
      </c>
      <c r="AQ90" s="186">
        <f t="shared" si="43"/>
        <v>0</v>
      </c>
      <c r="AR90" s="186" t="str">
        <f t="shared" si="44"/>
        <v/>
      </c>
      <c r="AS90" s="186" t="str">
        <f t="shared" si="45"/>
        <v/>
      </c>
      <c r="AT90" s="186" t="str">
        <f t="shared" si="46"/>
        <v/>
      </c>
      <c r="AU90" s="186">
        <f t="shared" si="47"/>
        <v>0</v>
      </c>
    </row>
    <row r="91" spans="2:47" x14ac:dyDescent="0.25">
      <c r="B91">
        <v>30</v>
      </c>
      <c r="C91" t="str">
        <f>IFERROR(VLOOKUP(B91,'Step 1_Metric 31'!C:F,4,FALSE),"")</f>
        <v/>
      </c>
      <c r="P91" s="38" t="str">
        <f t="shared" si="58"/>
        <v>Total Crop Acreage ImpactedPost</v>
      </c>
      <c r="Q91" s="40">
        <f t="shared" si="56"/>
        <v>21</v>
      </c>
      <c r="R91" s="40" t="str">
        <f t="shared" si="59"/>
        <v/>
      </c>
      <c r="S91" s="40">
        <f t="shared" si="53"/>
        <v>31</v>
      </c>
      <c r="T91" s="38" t="s">
        <v>660</v>
      </c>
      <c r="U91" s="38">
        <f t="shared" si="60"/>
        <v>1</v>
      </c>
      <c r="V91" s="40" t="s">
        <v>540</v>
      </c>
      <c r="W91" s="38" t="str">
        <f t="shared" si="54"/>
        <v>Post</v>
      </c>
      <c r="X91" s="187" t="str">
        <f t="shared" si="50"/>
        <v/>
      </c>
      <c r="Y91" s="187" t="str">
        <f t="shared" si="51"/>
        <v/>
      </c>
      <c r="AF91" s="40">
        <f t="shared" si="62"/>
        <v>15</v>
      </c>
      <c r="AG91" s="40" t="str">
        <f t="shared" si="41"/>
        <v/>
      </c>
      <c r="AH91" s="40">
        <v>89</v>
      </c>
      <c r="AI91" s="38" t="s">
        <v>660</v>
      </c>
      <c r="AJ91" s="40">
        <v>59</v>
      </c>
      <c r="AK91" s="40" t="s">
        <v>540</v>
      </c>
      <c r="AL91" s="40" t="str">
        <f t="shared" si="63"/>
        <v>Post</v>
      </c>
      <c r="AM91" s="40">
        <f t="shared" si="64"/>
        <v>2</v>
      </c>
      <c r="AN91" s="40">
        <f t="shared" si="64"/>
        <v>0.5</v>
      </c>
      <c r="AO91" s="186">
        <f>SUMIFS(
INDEX('Step 1_Metric 31'!$Q$1:$R$99999,      1,      MATCH($AL91,'Step 1_Metric 31'!$Q$2:$R$2,0))         :          INDEX('Step 1_Metric 31'!$Q$1:$R$99999,    99999,    MATCH($AL91,'Step 1_Metric 31'!$Q$2:$R$2,0)),
'Step 1_Metric 31'!$E$1:$E$99999,      AM91,    'Step 1_Metric 30'!$F$1:$F$99999,     AG91         )</f>
        <v>0</v>
      </c>
      <c r="AP91" s="186" t="str">
        <f t="shared" si="42"/>
        <v/>
      </c>
      <c r="AQ91" s="186" t="str">
        <f t="shared" si="43"/>
        <v/>
      </c>
      <c r="AR91" s="186" t="str">
        <f t="shared" si="44"/>
        <v/>
      </c>
      <c r="AS91" s="186" t="str">
        <f t="shared" si="45"/>
        <v/>
      </c>
      <c r="AT91" s="186">
        <f t="shared" si="46"/>
        <v>0</v>
      </c>
      <c r="AU91" s="186">
        <f t="shared" si="47"/>
        <v>0</v>
      </c>
    </row>
    <row r="92" spans="2:47" x14ac:dyDescent="0.25">
      <c r="B92">
        <v>31</v>
      </c>
      <c r="C92" t="str">
        <f>IFERROR(VLOOKUP(B92,'Step 1_Metric 31'!C:F,4,FALSE),"")</f>
        <v/>
      </c>
      <c r="P92" s="38" t="str">
        <f t="shared" si="58"/>
        <v>Total Crop Acreage ImpactedPre</v>
      </c>
      <c r="Q92" s="40">
        <f t="shared" si="56"/>
        <v>22</v>
      </c>
      <c r="R92" s="40" t="str">
        <f t="shared" si="59"/>
        <v/>
      </c>
      <c r="S92" s="40">
        <f t="shared" si="53"/>
        <v>31</v>
      </c>
      <c r="T92" s="38" t="s">
        <v>660</v>
      </c>
      <c r="U92" s="38">
        <f t="shared" si="60"/>
        <v>1</v>
      </c>
      <c r="V92" s="40" t="s">
        <v>540</v>
      </c>
      <c r="W92" s="38" t="str">
        <f t="shared" si="54"/>
        <v>Pre</v>
      </c>
      <c r="X92" s="187" t="str">
        <f t="shared" si="50"/>
        <v/>
      </c>
      <c r="Y92" s="187" t="str">
        <f t="shared" si="51"/>
        <v/>
      </c>
      <c r="AF92" s="40">
        <f t="shared" si="62"/>
        <v>15</v>
      </c>
      <c r="AG92" s="40" t="str">
        <f t="shared" si="41"/>
        <v/>
      </c>
      <c r="AH92" s="40">
        <v>90</v>
      </c>
      <c r="AI92" s="38" t="s">
        <v>660</v>
      </c>
      <c r="AJ92" s="40">
        <v>60</v>
      </c>
      <c r="AK92" s="40" t="s">
        <v>540</v>
      </c>
      <c r="AL92" s="40" t="str">
        <f t="shared" si="63"/>
        <v>Post</v>
      </c>
      <c r="AM92" s="40">
        <f t="shared" si="64"/>
        <v>20</v>
      </c>
      <c r="AN92" s="40">
        <f t="shared" si="64"/>
        <v>0.05</v>
      </c>
      <c r="AO92" s="186">
        <f>SUMIFS(
INDEX('Step 1_Metric 31'!$Q$1:$R$99999,      1,      MATCH($AL92,'Step 1_Metric 31'!$Q$2:$R$2,0))         :          INDEX('Step 1_Metric 31'!$Q$1:$R$99999,    99999,    MATCH($AL92,'Step 1_Metric 31'!$Q$2:$R$2,0)),
'Step 1_Metric 31'!$E$1:$E$99999,      AM92,    'Step 1_Metric 30'!$F$1:$F$99999,     AG92         )</f>
        <v>0</v>
      </c>
      <c r="AP92" s="186" t="str">
        <f t="shared" si="42"/>
        <v/>
      </c>
      <c r="AQ92" s="186" t="str">
        <f t="shared" si="43"/>
        <v/>
      </c>
      <c r="AR92" s="186">
        <f t="shared" si="44"/>
        <v>0</v>
      </c>
      <c r="AS92" s="186">
        <f t="shared" si="45"/>
        <v>0</v>
      </c>
      <c r="AT92" s="186" t="str">
        <f t="shared" si="46"/>
        <v/>
      </c>
      <c r="AU92" s="186">
        <f t="shared" si="47"/>
        <v>0</v>
      </c>
    </row>
    <row r="93" spans="2:47" x14ac:dyDescent="0.25">
      <c r="B93">
        <v>32</v>
      </c>
      <c r="C93" t="str">
        <f>IFERROR(VLOOKUP(B93,'Step 1_Metric 31'!C:F,4,FALSE),"")</f>
        <v/>
      </c>
      <c r="P93" s="38" t="str">
        <f t="shared" si="58"/>
        <v>Total Crop Acreage ImpactedPost</v>
      </c>
      <c r="Q93" s="40">
        <f t="shared" si="56"/>
        <v>22</v>
      </c>
      <c r="R93" s="40" t="str">
        <f t="shared" si="59"/>
        <v/>
      </c>
      <c r="S93" s="40">
        <f t="shared" si="53"/>
        <v>31</v>
      </c>
      <c r="T93" s="38" t="s">
        <v>660</v>
      </c>
      <c r="U93" s="38">
        <f t="shared" si="60"/>
        <v>1</v>
      </c>
      <c r="V93" s="40" t="s">
        <v>540</v>
      </c>
      <c r="W93" s="38" t="str">
        <f t="shared" si="54"/>
        <v>Post</v>
      </c>
      <c r="X93" s="187" t="str">
        <f t="shared" si="50"/>
        <v/>
      </c>
      <c r="Y93" s="187" t="str">
        <f t="shared" si="51"/>
        <v/>
      </c>
      <c r="AF93" s="40">
        <f t="shared" si="62"/>
        <v>15</v>
      </c>
      <c r="AG93" s="40" t="str">
        <f t="shared" si="41"/>
        <v/>
      </c>
      <c r="AH93" s="40">
        <v>91</v>
      </c>
      <c r="AI93" s="38" t="s">
        <v>660</v>
      </c>
      <c r="AJ93" s="40">
        <v>61</v>
      </c>
      <c r="AK93" s="40" t="s">
        <v>540</v>
      </c>
      <c r="AL93" s="40" t="str">
        <f t="shared" si="63"/>
        <v>Post</v>
      </c>
      <c r="AM93" s="40">
        <f t="shared" si="64"/>
        <v>100</v>
      </c>
      <c r="AN93" s="40">
        <f t="shared" si="64"/>
        <v>0.01</v>
      </c>
      <c r="AO93" s="186">
        <f>SUMIFS(
INDEX('Step 1_Metric 31'!$Q$1:$R$99999,      1,      MATCH($AL93,'Step 1_Metric 31'!$Q$2:$R$2,0))         :          INDEX('Step 1_Metric 31'!$Q$1:$R$99999,    99999,    MATCH($AL93,'Step 1_Metric 31'!$Q$2:$R$2,0)),
'Step 1_Metric 31'!$E$1:$E$99999,      AM93,    'Step 1_Metric 30'!$F$1:$F$99999,     AG93         )</f>
        <v>0</v>
      </c>
      <c r="AP93" s="186">
        <f t="shared" si="42"/>
        <v>0</v>
      </c>
      <c r="AQ93" s="186">
        <f t="shared" si="43"/>
        <v>0</v>
      </c>
      <c r="AR93" s="186" t="str">
        <f t="shared" si="44"/>
        <v/>
      </c>
      <c r="AS93" s="186" t="str">
        <f t="shared" si="45"/>
        <v/>
      </c>
      <c r="AT93" s="186" t="str">
        <f t="shared" si="46"/>
        <v/>
      </c>
      <c r="AU93" s="186">
        <f t="shared" si="47"/>
        <v>0</v>
      </c>
    </row>
    <row r="94" spans="2:47" x14ac:dyDescent="0.25">
      <c r="B94">
        <v>33</v>
      </c>
      <c r="C94" t="str">
        <f>IFERROR(VLOOKUP(B94,'Step 1_Metric 31'!C:F,4,FALSE),"")</f>
        <v/>
      </c>
      <c r="P94" s="38" t="str">
        <f t="shared" si="58"/>
        <v>Total Crop Acreage ImpactedPre</v>
      </c>
      <c r="Q94" s="40">
        <f t="shared" si="56"/>
        <v>23</v>
      </c>
      <c r="R94" s="40" t="str">
        <f t="shared" si="59"/>
        <v/>
      </c>
      <c r="S94" s="40">
        <f t="shared" si="53"/>
        <v>31</v>
      </c>
      <c r="T94" s="38" t="s">
        <v>660</v>
      </c>
      <c r="U94" s="38">
        <f t="shared" si="60"/>
        <v>1</v>
      </c>
      <c r="V94" s="40" t="s">
        <v>540</v>
      </c>
      <c r="W94" s="38" t="str">
        <f t="shared" si="54"/>
        <v>Pre</v>
      </c>
      <c r="X94" s="187" t="str">
        <f t="shared" si="50"/>
        <v/>
      </c>
      <c r="Y94" s="187" t="str">
        <f t="shared" si="51"/>
        <v/>
      </c>
      <c r="AF94" s="40">
        <f t="shared" si="62"/>
        <v>16</v>
      </c>
      <c r="AG94" s="40" t="str">
        <f t="shared" si="41"/>
        <v/>
      </c>
      <c r="AH94" s="40">
        <v>92</v>
      </c>
      <c r="AI94" s="38" t="s">
        <v>660</v>
      </c>
      <c r="AJ94" s="40">
        <v>62</v>
      </c>
      <c r="AK94" s="40" t="s">
        <v>540</v>
      </c>
      <c r="AL94" s="40" t="str">
        <f t="shared" si="63"/>
        <v>Pre</v>
      </c>
      <c r="AM94" s="40">
        <f t="shared" si="64"/>
        <v>2</v>
      </c>
      <c r="AN94" s="40">
        <f t="shared" si="64"/>
        <v>0.5</v>
      </c>
      <c r="AO94" s="186">
        <f>SUMIFS(
INDEX('Step 1_Metric 31'!$Q$1:$R$99999,      1,      MATCH($AL94,'Step 1_Metric 31'!$Q$2:$R$2,0))         :          INDEX('Step 1_Metric 31'!$Q$1:$R$99999,    99999,    MATCH($AL94,'Step 1_Metric 31'!$Q$2:$R$2,0)),
'Step 1_Metric 31'!$E$1:$E$99999,      AM94,    'Step 1_Metric 30'!$F$1:$F$99999,     AG94         )</f>
        <v>0</v>
      </c>
      <c r="AP94" s="186" t="str">
        <f t="shared" si="42"/>
        <v/>
      </c>
      <c r="AQ94" s="186" t="str">
        <f t="shared" si="43"/>
        <v/>
      </c>
      <c r="AR94" s="186" t="str">
        <f t="shared" si="44"/>
        <v/>
      </c>
      <c r="AS94" s="186" t="str">
        <f t="shared" si="45"/>
        <v/>
      </c>
      <c r="AT94" s="186">
        <f t="shared" si="46"/>
        <v>0</v>
      </c>
      <c r="AU94" s="186">
        <f t="shared" si="47"/>
        <v>0</v>
      </c>
    </row>
    <row r="95" spans="2:47" x14ac:dyDescent="0.25">
      <c r="B95">
        <v>34</v>
      </c>
      <c r="C95" t="str">
        <f>IFERROR(VLOOKUP(B95,'Step 1_Metric 31'!C:F,4,FALSE),"")</f>
        <v/>
      </c>
      <c r="P95" s="38" t="str">
        <f t="shared" si="58"/>
        <v>Total Crop Acreage ImpactedPost</v>
      </c>
      <c r="Q95" s="40">
        <f t="shared" si="56"/>
        <v>23</v>
      </c>
      <c r="R95" s="40" t="str">
        <f t="shared" si="59"/>
        <v/>
      </c>
      <c r="S95" s="40">
        <f t="shared" si="53"/>
        <v>31</v>
      </c>
      <c r="T95" s="38" t="s">
        <v>660</v>
      </c>
      <c r="U95" s="38">
        <f t="shared" si="60"/>
        <v>1</v>
      </c>
      <c r="V95" s="40" t="s">
        <v>540</v>
      </c>
      <c r="W95" s="38" t="str">
        <f t="shared" si="54"/>
        <v>Post</v>
      </c>
      <c r="X95" s="187" t="str">
        <f t="shared" si="50"/>
        <v/>
      </c>
      <c r="Y95" s="187" t="str">
        <f t="shared" si="51"/>
        <v/>
      </c>
      <c r="AF95" s="40">
        <f t="shared" si="62"/>
        <v>16</v>
      </c>
      <c r="AG95" s="40" t="str">
        <f t="shared" si="41"/>
        <v/>
      </c>
      <c r="AH95" s="40">
        <v>93</v>
      </c>
      <c r="AI95" s="38" t="s">
        <v>660</v>
      </c>
      <c r="AJ95" s="40">
        <v>63</v>
      </c>
      <c r="AK95" s="40" t="s">
        <v>540</v>
      </c>
      <c r="AL95" s="40" t="str">
        <f t="shared" si="63"/>
        <v>Pre</v>
      </c>
      <c r="AM95" s="40">
        <f t="shared" si="64"/>
        <v>20</v>
      </c>
      <c r="AN95" s="40">
        <f t="shared" si="64"/>
        <v>0.05</v>
      </c>
      <c r="AO95" s="186">
        <f>SUMIFS(
INDEX('Step 1_Metric 31'!$Q$1:$R$99999,      1,      MATCH($AL95,'Step 1_Metric 31'!$Q$2:$R$2,0))         :          INDEX('Step 1_Metric 31'!$Q$1:$R$99999,    99999,    MATCH($AL95,'Step 1_Metric 31'!$Q$2:$R$2,0)),
'Step 1_Metric 31'!$E$1:$E$99999,      AM95,    'Step 1_Metric 30'!$F$1:$F$99999,     AG95         )</f>
        <v>0</v>
      </c>
      <c r="AP95" s="186" t="str">
        <f t="shared" si="42"/>
        <v/>
      </c>
      <c r="AQ95" s="186" t="str">
        <f t="shared" si="43"/>
        <v/>
      </c>
      <c r="AR95" s="186">
        <f t="shared" si="44"/>
        <v>0</v>
      </c>
      <c r="AS95" s="186">
        <f t="shared" si="45"/>
        <v>0</v>
      </c>
      <c r="AT95" s="186" t="str">
        <f t="shared" si="46"/>
        <v/>
      </c>
      <c r="AU95" s="186">
        <f t="shared" si="47"/>
        <v>0</v>
      </c>
    </row>
    <row r="96" spans="2:47" x14ac:dyDescent="0.25">
      <c r="B96">
        <v>35</v>
      </c>
      <c r="C96" t="str">
        <f>IFERROR(VLOOKUP(B96,'Step 1_Metric 31'!C:F,4,FALSE),"")</f>
        <v/>
      </c>
      <c r="P96" s="38" t="str">
        <f t="shared" si="58"/>
        <v>Total Crop Acreage ImpactedPre</v>
      </c>
      <c r="Q96" s="40">
        <f t="shared" si="56"/>
        <v>24</v>
      </c>
      <c r="R96" s="40" t="str">
        <f t="shared" si="59"/>
        <v/>
      </c>
      <c r="S96" s="40">
        <f t="shared" si="53"/>
        <v>31</v>
      </c>
      <c r="T96" s="38" t="s">
        <v>660</v>
      </c>
      <c r="U96" s="38">
        <f t="shared" si="60"/>
        <v>1</v>
      </c>
      <c r="V96" s="40" t="s">
        <v>540</v>
      </c>
      <c r="W96" s="38" t="str">
        <f t="shared" si="54"/>
        <v>Pre</v>
      </c>
      <c r="X96" s="187" t="str">
        <f t="shared" si="50"/>
        <v/>
      </c>
      <c r="Y96" s="187" t="str">
        <f t="shared" si="51"/>
        <v/>
      </c>
      <c r="AF96" s="40">
        <f t="shared" si="62"/>
        <v>16</v>
      </c>
      <c r="AG96" s="40" t="str">
        <f t="shared" si="41"/>
        <v/>
      </c>
      <c r="AH96" s="40">
        <v>94</v>
      </c>
      <c r="AI96" s="38" t="s">
        <v>660</v>
      </c>
      <c r="AJ96" s="40">
        <v>64</v>
      </c>
      <c r="AK96" s="40" t="s">
        <v>540</v>
      </c>
      <c r="AL96" s="40" t="str">
        <f t="shared" si="63"/>
        <v>Pre</v>
      </c>
      <c r="AM96" s="40">
        <f t="shared" si="64"/>
        <v>100</v>
      </c>
      <c r="AN96" s="40">
        <f t="shared" si="64"/>
        <v>0.01</v>
      </c>
      <c r="AO96" s="186">
        <f>SUMIFS(
INDEX('Step 1_Metric 31'!$Q$1:$R$99999,      1,      MATCH($AL96,'Step 1_Metric 31'!$Q$2:$R$2,0))         :          INDEX('Step 1_Metric 31'!$Q$1:$R$99999,    99999,    MATCH($AL96,'Step 1_Metric 31'!$Q$2:$R$2,0)),
'Step 1_Metric 31'!$E$1:$E$99999,      AM96,    'Step 1_Metric 30'!$F$1:$F$99999,     AG96         )</f>
        <v>0</v>
      </c>
      <c r="AP96" s="186">
        <f t="shared" si="42"/>
        <v>0</v>
      </c>
      <c r="AQ96" s="186">
        <f t="shared" si="43"/>
        <v>0</v>
      </c>
      <c r="AR96" s="186" t="str">
        <f t="shared" si="44"/>
        <v/>
      </c>
      <c r="AS96" s="186" t="str">
        <f t="shared" si="45"/>
        <v/>
      </c>
      <c r="AT96" s="186" t="str">
        <f t="shared" si="46"/>
        <v/>
      </c>
      <c r="AU96" s="186">
        <f t="shared" si="47"/>
        <v>0</v>
      </c>
    </row>
    <row r="97" spans="2:47" x14ac:dyDescent="0.25">
      <c r="B97">
        <v>36</v>
      </c>
      <c r="C97" t="str">
        <f>IFERROR(VLOOKUP(B97,'Step 1_Metric 31'!C:F,4,FALSE),"")</f>
        <v/>
      </c>
      <c r="P97" s="38" t="str">
        <f t="shared" si="58"/>
        <v>Total Crop Acreage ImpactedPost</v>
      </c>
      <c r="Q97" s="40">
        <f t="shared" si="56"/>
        <v>24</v>
      </c>
      <c r="R97" s="40" t="str">
        <f t="shared" si="59"/>
        <v/>
      </c>
      <c r="S97" s="40">
        <f t="shared" si="53"/>
        <v>31</v>
      </c>
      <c r="T97" s="38" t="s">
        <v>660</v>
      </c>
      <c r="U97" s="38">
        <f t="shared" si="60"/>
        <v>1</v>
      </c>
      <c r="V97" s="40" t="s">
        <v>540</v>
      </c>
      <c r="W97" s="38" t="str">
        <f t="shared" si="54"/>
        <v>Post</v>
      </c>
      <c r="X97" s="187" t="str">
        <f t="shared" si="50"/>
        <v/>
      </c>
      <c r="Y97" s="187" t="str">
        <f t="shared" si="51"/>
        <v/>
      </c>
      <c r="AF97" s="40">
        <f t="shared" si="62"/>
        <v>16</v>
      </c>
      <c r="AG97" s="40" t="str">
        <f t="shared" si="41"/>
        <v/>
      </c>
      <c r="AH97" s="40">
        <v>95</v>
      </c>
      <c r="AI97" s="38" t="s">
        <v>660</v>
      </c>
      <c r="AJ97" s="40">
        <v>65</v>
      </c>
      <c r="AK97" s="40" t="s">
        <v>540</v>
      </c>
      <c r="AL97" s="40" t="str">
        <f t="shared" si="63"/>
        <v>Post</v>
      </c>
      <c r="AM97" s="40">
        <f t="shared" si="64"/>
        <v>2</v>
      </c>
      <c r="AN97" s="40">
        <f t="shared" si="64"/>
        <v>0.5</v>
      </c>
      <c r="AO97" s="186">
        <f>SUMIFS(
INDEX('Step 1_Metric 31'!$Q$1:$R$99999,      1,      MATCH($AL97,'Step 1_Metric 31'!$Q$2:$R$2,0))         :          INDEX('Step 1_Metric 31'!$Q$1:$R$99999,    99999,    MATCH($AL97,'Step 1_Metric 31'!$Q$2:$R$2,0)),
'Step 1_Metric 31'!$E$1:$E$99999,      AM97,    'Step 1_Metric 30'!$F$1:$F$99999,     AG97         )</f>
        <v>0</v>
      </c>
      <c r="AP97" s="186" t="str">
        <f t="shared" si="42"/>
        <v/>
      </c>
      <c r="AQ97" s="186" t="str">
        <f t="shared" si="43"/>
        <v/>
      </c>
      <c r="AR97" s="186" t="str">
        <f t="shared" si="44"/>
        <v/>
      </c>
      <c r="AS97" s="186" t="str">
        <f t="shared" si="45"/>
        <v/>
      </c>
      <c r="AT97" s="186">
        <f t="shared" si="46"/>
        <v>0</v>
      </c>
      <c r="AU97" s="186">
        <f t="shared" si="47"/>
        <v>0</v>
      </c>
    </row>
    <row r="98" spans="2:47" x14ac:dyDescent="0.25">
      <c r="B98">
        <v>37</v>
      </c>
      <c r="C98" t="str">
        <f>IFERROR(VLOOKUP(B98,'Step 1_Metric 31'!C:F,4,FALSE),"")</f>
        <v/>
      </c>
      <c r="P98" s="38" t="str">
        <f t="shared" si="58"/>
        <v>Total Crop Acreage ImpactedPre</v>
      </c>
      <c r="Q98" s="40">
        <f t="shared" si="56"/>
        <v>25</v>
      </c>
      <c r="R98" s="40" t="str">
        <f t="shared" si="59"/>
        <v/>
      </c>
      <c r="S98" s="40">
        <f t="shared" si="53"/>
        <v>31</v>
      </c>
      <c r="T98" s="38" t="s">
        <v>660</v>
      </c>
      <c r="U98" s="38">
        <f t="shared" si="60"/>
        <v>1</v>
      </c>
      <c r="V98" s="40" t="s">
        <v>540</v>
      </c>
      <c r="W98" s="38" t="str">
        <f t="shared" si="54"/>
        <v>Pre</v>
      </c>
      <c r="X98" s="187" t="str">
        <f t="shared" si="50"/>
        <v/>
      </c>
      <c r="Y98" s="187" t="str">
        <f t="shared" si="51"/>
        <v/>
      </c>
      <c r="AF98" s="40">
        <f t="shared" si="62"/>
        <v>16</v>
      </c>
      <c r="AG98" s="40" t="str">
        <f t="shared" ref="AG98:AG151" si="65">VLOOKUP(AF98,$B$62:$C$296,2,FALSE)</f>
        <v/>
      </c>
      <c r="AH98" s="40">
        <v>96</v>
      </c>
      <c r="AI98" s="38" t="s">
        <v>660</v>
      </c>
      <c r="AJ98" s="40">
        <v>66</v>
      </c>
      <c r="AK98" s="40" t="s">
        <v>540</v>
      </c>
      <c r="AL98" s="40" t="str">
        <f t="shared" si="63"/>
        <v>Post</v>
      </c>
      <c r="AM98" s="40">
        <f t="shared" si="64"/>
        <v>20</v>
      </c>
      <c r="AN98" s="40">
        <f t="shared" si="64"/>
        <v>0.05</v>
      </c>
      <c r="AO98" s="186">
        <f>SUMIFS(
INDEX('Step 1_Metric 31'!$Q$1:$R$99999,      1,      MATCH($AL98,'Step 1_Metric 31'!$Q$2:$R$2,0))         :          INDEX('Step 1_Metric 31'!$Q$1:$R$99999,    99999,    MATCH($AL98,'Step 1_Metric 31'!$Q$2:$R$2,0)),
'Step 1_Metric 31'!$E$1:$E$99999,      AM98,    'Step 1_Metric 30'!$F$1:$F$99999,     AG98         )</f>
        <v>0</v>
      </c>
      <c r="AP98" s="186" t="str">
        <f t="shared" ref="AP98:AP151" si="66">IF(AN98=0.01,AO98*AN98,"")</f>
        <v/>
      </c>
      <c r="AQ98" s="186" t="str">
        <f t="shared" ref="AQ98:AQ151" si="67">IF(AN98=0.01,(0.5)*(AN97-AN98)*(AO98-AO97),"")</f>
        <v/>
      </c>
      <c r="AR98" s="186">
        <f t="shared" ref="AR98:AR151" si="68">IF(AN98=0.05,(AN98-AN99)*AO98,"")</f>
        <v>0</v>
      </c>
      <c r="AS98" s="186">
        <f t="shared" ref="AS98:AS151" si="69">IF(AN98=0.05,(0.5)*(AN97-AN98)*(AO98-AO97),"")</f>
        <v>0</v>
      </c>
      <c r="AT98" s="186" t="str">
        <f t="shared" ref="AT98:AT151" si="70">IF(AN98=0.5,(AN98-AN99)*AO98,"")</f>
        <v/>
      </c>
      <c r="AU98" s="186">
        <f t="shared" ref="AU98:AU151" si="71">SUM(AP98:AT98)</f>
        <v>0</v>
      </c>
    </row>
    <row r="99" spans="2:47" x14ac:dyDescent="0.25">
      <c r="B99">
        <v>38</v>
      </c>
      <c r="C99" t="str">
        <f>IFERROR(VLOOKUP(B99,'Step 1_Metric 31'!C:F,4,FALSE),"")</f>
        <v/>
      </c>
      <c r="P99" s="38" t="str">
        <f t="shared" si="58"/>
        <v>Total Crop Acreage ImpactedPost</v>
      </c>
      <c r="Q99" s="40">
        <f t="shared" si="56"/>
        <v>25</v>
      </c>
      <c r="R99" s="40" t="str">
        <f t="shared" si="59"/>
        <v/>
      </c>
      <c r="S99" s="40">
        <f t="shared" si="53"/>
        <v>31</v>
      </c>
      <c r="T99" s="38" t="s">
        <v>660</v>
      </c>
      <c r="U99" s="38">
        <f t="shared" si="60"/>
        <v>1</v>
      </c>
      <c r="V99" s="40" t="s">
        <v>540</v>
      </c>
      <c r="W99" s="38" t="str">
        <f t="shared" si="54"/>
        <v>Post</v>
      </c>
      <c r="X99" s="187" t="str">
        <f t="shared" si="50"/>
        <v/>
      </c>
      <c r="Y99" s="187" t="str">
        <f t="shared" si="51"/>
        <v/>
      </c>
      <c r="AF99" s="40">
        <f t="shared" si="62"/>
        <v>16</v>
      </c>
      <c r="AG99" s="40" t="str">
        <f t="shared" si="65"/>
        <v/>
      </c>
      <c r="AH99" s="40">
        <v>97</v>
      </c>
      <c r="AI99" s="38" t="s">
        <v>660</v>
      </c>
      <c r="AJ99" s="40">
        <v>67</v>
      </c>
      <c r="AK99" s="40" t="s">
        <v>540</v>
      </c>
      <c r="AL99" s="40" t="str">
        <f t="shared" si="63"/>
        <v>Post</v>
      </c>
      <c r="AM99" s="40">
        <f t="shared" si="64"/>
        <v>100</v>
      </c>
      <c r="AN99" s="40">
        <f t="shared" si="64"/>
        <v>0.01</v>
      </c>
      <c r="AO99" s="186">
        <f>SUMIFS(
INDEX('Step 1_Metric 31'!$Q$1:$R$99999,      1,      MATCH($AL99,'Step 1_Metric 31'!$Q$2:$R$2,0))         :          INDEX('Step 1_Metric 31'!$Q$1:$R$99999,    99999,    MATCH($AL99,'Step 1_Metric 31'!$Q$2:$R$2,0)),
'Step 1_Metric 31'!$E$1:$E$99999,      AM99,    'Step 1_Metric 30'!$F$1:$F$99999,     AG99         )</f>
        <v>0</v>
      </c>
      <c r="AP99" s="186">
        <f t="shared" si="66"/>
        <v>0</v>
      </c>
      <c r="AQ99" s="186">
        <f t="shared" si="67"/>
        <v>0</v>
      </c>
      <c r="AR99" s="186" t="str">
        <f t="shared" si="68"/>
        <v/>
      </c>
      <c r="AS99" s="186" t="str">
        <f t="shared" si="69"/>
        <v/>
      </c>
      <c r="AT99" s="186" t="str">
        <f t="shared" si="70"/>
        <v/>
      </c>
      <c r="AU99" s="186">
        <f t="shared" si="71"/>
        <v>0</v>
      </c>
    </row>
    <row r="100" spans="2:47" x14ac:dyDescent="0.25">
      <c r="B100">
        <v>39</v>
      </c>
      <c r="C100" t="str">
        <f>IFERROR(VLOOKUP(B100,'Step 1_Metric 31'!C:F,4,FALSE),"")</f>
        <v/>
      </c>
      <c r="P100" s="38" t="str">
        <f t="shared" si="58"/>
        <v>Total Crop Acreage ImpactedPre</v>
      </c>
      <c r="Q100" s="40">
        <f t="shared" si="56"/>
        <v>26</v>
      </c>
      <c r="R100" s="40" t="str">
        <f t="shared" si="59"/>
        <v/>
      </c>
      <c r="S100" s="40">
        <f t="shared" si="53"/>
        <v>31</v>
      </c>
      <c r="T100" s="38" t="s">
        <v>660</v>
      </c>
      <c r="U100" s="38">
        <f t="shared" si="60"/>
        <v>1</v>
      </c>
      <c r="V100" s="40" t="s">
        <v>540</v>
      </c>
      <c r="W100" s="38" t="str">
        <f t="shared" si="54"/>
        <v>Pre</v>
      </c>
      <c r="X100" s="187" t="str">
        <f t="shared" si="50"/>
        <v/>
      </c>
      <c r="Y100" s="187" t="str">
        <f t="shared" si="51"/>
        <v/>
      </c>
      <c r="AF100" s="40">
        <f t="shared" si="62"/>
        <v>17</v>
      </c>
      <c r="AG100" s="40" t="str">
        <f t="shared" si="65"/>
        <v/>
      </c>
      <c r="AH100" s="40">
        <v>98</v>
      </c>
      <c r="AI100" s="38" t="s">
        <v>660</v>
      </c>
      <c r="AJ100" s="40">
        <v>68</v>
      </c>
      <c r="AK100" s="40" t="s">
        <v>540</v>
      </c>
      <c r="AL100" s="40" t="str">
        <f t="shared" si="63"/>
        <v>Pre</v>
      </c>
      <c r="AM100" s="40">
        <f t="shared" si="64"/>
        <v>2</v>
      </c>
      <c r="AN100" s="40">
        <f t="shared" si="64"/>
        <v>0.5</v>
      </c>
      <c r="AO100" s="186">
        <f>SUMIFS(
INDEX('Step 1_Metric 31'!$Q$1:$R$99999,      1,      MATCH($AL100,'Step 1_Metric 31'!$Q$2:$R$2,0))         :          INDEX('Step 1_Metric 31'!$Q$1:$R$99999,    99999,    MATCH($AL100,'Step 1_Metric 31'!$Q$2:$R$2,0)),
'Step 1_Metric 31'!$E$1:$E$99999,      AM100,    'Step 1_Metric 30'!$F$1:$F$99999,     AG100         )</f>
        <v>0</v>
      </c>
      <c r="AP100" s="186" t="str">
        <f t="shared" si="66"/>
        <v/>
      </c>
      <c r="AQ100" s="186" t="str">
        <f t="shared" si="67"/>
        <v/>
      </c>
      <c r="AR100" s="186" t="str">
        <f t="shared" si="68"/>
        <v/>
      </c>
      <c r="AS100" s="186" t="str">
        <f t="shared" si="69"/>
        <v/>
      </c>
      <c r="AT100" s="186">
        <f t="shared" si="70"/>
        <v>0</v>
      </c>
      <c r="AU100" s="186">
        <f t="shared" si="71"/>
        <v>0</v>
      </c>
    </row>
    <row r="101" spans="2:47" x14ac:dyDescent="0.25">
      <c r="B101">
        <v>40</v>
      </c>
      <c r="C101" t="str">
        <f>IFERROR(VLOOKUP(B101,'Step 1_Metric 31'!C:F,4,FALSE),"")</f>
        <v/>
      </c>
      <c r="P101" s="38" t="str">
        <f t="shared" si="58"/>
        <v>Total Crop Acreage ImpactedPost</v>
      </c>
      <c r="Q101" s="40">
        <f t="shared" si="56"/>
        <v>26</v>
      </c>
      <c r="R101" s="40" t="str">
        <f t="shared" si="59"/>
        <v/>
      </c>
      <c r="S101" s="40">
        <f t="shared" si="53"/>
        <v>31</v>
      </c>
      <c r="T101" s="38" t="s">
        <v>660</v>
      </c>
      <c r="U101" s="38">
        <f t="shared" si="60"/>
        <v>1</v>
      </c>
      <c r="V101" s="40" t="s">
        <v>540</v>
      </c>
      <c r="W101" s="38" t="str">
        <f t="shared" si="54"/>
        <v>Post</v>
      </c>
      <c r="X101" s="187" t="str">
        <f t="shared" si="50"/>
        <v/>
      </c>
      <c r="Y101" s="187" t="str">
        <f t="shared" si="51"/>
        <v/>
      </c>
      <c r="AF101" s="40">
        <f t="shared" si="62"/>
        <v>17</v>
      </c>
      <c r="AG101" s="40" t="str">
        <f t="shared" si="65"/>
        <v/>
      </c>
      <c r="AH101" s="40">
        <v>99</v>
      </c>
      <c r="AI101" s="38" t="s">
        <v>660</v>
      </c>
      <c r="AJ101" s="40">
        <v>69</v>
      </c>
      <c r="AK101" s="40" t="s">
        <v>540</v>
      </c>
      <c r="AL101" s="40" t="str">
        <f t="shared" si="63"/>
        <v>Pre</v>
      </c>
      <c r="AM101" s="40">
        <f t="shared" si="64"/>
        <v>20</v>
      </c>
      <c r="AN101" s="40">
        <f t="shared" si="64"/>
        <v>0.05</v>
      </c>
      <c r="AO101" s="186">
        <f>SUMIFS(
INDEX('Step 1_Metric 31'!$Q$1:$R$99999,      1,      MATCH($AL101,'Step 1_Metric 31'!$Q$2:$R$2,0))         :          INDEX('Step 1_Metric 31'!$Q$1:$R$99999,    99999,    MATCH($AL101,'Step 1_Metric 31'!$Q$2:$R$2,0)),
'Step 1_Metric 31'!$E$1:$E$99999,      AM101,    'Step 1_Metric 30'!$F$1:$F$99999,     AG101         )</f>
        <v>0</v>
      </c>
      <c r="AP101" s="186" t="str">
        <f t="shared" si="66"/>
        <v/>
      </c>
      <c r="AQ101" s="186" t="str">
        <f t="shared" si="67"/>
        <v/>
      </c>
      <c r="AR101" s="186">
        <f t="shared" si="68"/>
        <v>0</v>
      </c>
      <c r="AS101" s="186">
        <f t="shared" si="69"/>
        <v>0</v>
      </c>
      <c r="AT101" s="186" t="str">
        <f t="shared" si="70"/>
        <v/>
      </c>
      <c r="AU101" s="186">
        <f t="shared" si="71"/>
        <v>0</v>
      </c>
    </row>
    <row r="102" spans="2:47" x14ac:dyDescent="0.25">
      <c r="B102">
        <v>41</v>
      </c>
      <c r="C102" t="str">
        <f>IFERROR(VLOOKUP(B102,'Step 1_Metric 31'!C:F,4,FALSE),"")</f>
        <v/>
      </c>
      <c r="P102" s="38" t="str">
        <f t="shared" si="58"/>
        <v>Total Crop Acreage ImpactedPre</v>
      </c>
      <c r="Q102" s="40">
        <f t="shared" si="56"/>
        <v>27</v>
      </c>
      <c r="R102" s="40" t="str">
        <f t="shared" si="59"/>
        <v/>
      </c>
      <c r="S102" s="40">
        <f t="shared" si="53"/>
        <v>31</v>
      </c>
      <c r="T102" s="38" t="s">
        <v>660</v>
      </c>
      <c r="U102" s="38">
        <f t="shared" si="60"/>
        <v>1</v>
      </c>
      <c r="V102" s="40" t="s">
        <v>540</v>
      </c>
      <c r="W102" s="38" t="str">
        <f t="shared" si="54"/>
        <v>Pre</v>
      </c>
      <c r="X102" s="187" t="str">
        <f t="shared" si="50"/>
        <v/>
      </c>
      <c r="Y102" s="187" t="str">
        <f t="shared" si="51"/>
        <v/>
      </c>
      <c r="AF102" s="40">
        <f t="shared" si="62"/>
        <v>17</v>
      </c>
      <c r="AG102" s="40" t="str">
        <f t="shared" si="65"/>
        <v/>
      </c>
      <c r="AH102" s="40">
        <v>100</v>
      </c>
      <c r="AI102" s="38" t="s">
        <v>660</v>
      </c>
      <c r="AJ102" s="40">
        <v>70</v>
      </c>
      <c r="AK102" s="40" t="s">
        <v>540</v>
      </c>
      <c r="AL102" s="40" t="str">
        <f t="shared" si="63"/>
        <v>Pre</v>
      </c>
      <c r="AM102" s="40">
        <f t="shared" si="64"/>
        <v>100</v>
      </c>
      <c r="AN102" s="40">
        <f t="shared" si="64"/>
        <v>0.01</v>
      </c>
      <c r="AO102" s="186">
        <f>SUMIFS(
INDEX('Step 1_Metric 31'!$Q$1:$R$99999,      1,      MATCH($AL102,'Step 1_Metric 31'!$Q$2:$R$2,0))         :          INDEX('Step 1_Metric 31'!$Q$1:$R$99999,    99999,    MATCH($AL102,'Step 1_Metric 31'!$Q$2:$R$2,0)),
'Step 1_Metric 31'!$E$1:$E$99999,      AM102,    'Step 1_Metric 30'!$F$1:$F$99999,     AG102         )</f>
        <v>0</v>
      </c>
      <c r="AP102" s="186">
        <f t="shared" si="66"/>
        <v>0</v>
      </c>
      <c r="AQ102" s="186">
        <f t="shared" si="67"/>
        <v>0</v>
      </c>
      <c r="AR102" s="186" t="str">
        <f t="shared" si="68"/>
        <v/>
      </c>
      <c r="AS102" s="186" t="str">
        <f t="shared" si="69"/>
        <v/>
      </c>
      <c r="AT102" s="186" t="str">
        <f t="shared" si="70"/>
        <v/>
      </c>
      <c r="AU102" s="186">
        <f t="shared" si="71"/>
        <v>0</v>
      </c>
    </row>
    <row r="103" spans="2:47" x14ac:dyDescent="0.25">
      <c r="B103">
        <v>42</v>
      </c>
      <c r="C103" t="str">
        <f>IFERROR(VLOOKUP(B103,'Step 1_Metric 31'!C:F,4,FALSE),"")</f>
        <v/>
      </c>
      <c r="P103" s="38" t="str">
        <f t="shared" si="58"/>
        <v>Total Crop Acreage ImpactedPost</v>
      </c>
      <c r="Q103" s="40">
        <f t="shared" si="56"/>
        <v>27</v>
      </c>
      <c r="R103" s="40" t="str">
        <f t="shared" si="59"/>
        <v/>
      </c>
      <c r="S103" s="40">
        <f t="shared" si="53"/>
        <v>31</v>
      </c>
      <c r="T103" s="38" t="s">
        <v>660</v>
      </c>
      <c r="U103" s="38">
        <f t="shared" si="60"/>
        <v>1</v>
      </c>
      <c r="V103" s="40" t="s">
        <v>540</v>
      </c>
      <c r="W103" s="38" t="str">
        <f t="shared" si="54"/>
        <v>Post</v>
      </c>
      <c r="X103" s="187" t="str">
        <f t="shared" si="50"/>
        <v/>
      </c>
      <c r="Y103" s="187" t="str">
        <f t="shared" si="51"/>
        <v/>
      </c>
      <c r="AF103" s="40">
        <f t="shared" si="62"/>
        <v>17</v>
      </c>
      <c r="AG103" s="40" t="str">
        <f t="shared" si="65"/>
        <v/>
      </c>
      <c r="AH103" s="40">
        <v>101</v>
      </c>
      <c r="AI103" s="38" t="s">
        <v>660</v>
      </c>
      <c r="AJ103" s="40">
        <v>71</v>
      </c>
      <c r="AK103" s="40" t="s">
        <v>540</v>
      </c>
      <c r="AL103" s="40" t="str">
        <f t="shared" si="63"/>
        <v>Post</v>
      </c>
      <c r="AM103" s="40">
        <f t="shared" si="64"/>
        <v>2</v>
      </c>
      <c r="AN103" s="40">
        <f t="shared" si="64"/>
        <v>0.5</v>
      </c>
      <c r="AO103" s="186">
        <f>SUMIFS(
INDEX('Step 1_Metric 31'!$Q$1:$R$99999,      1,      MATCH($AL103,'Step 1_Metric 31'!$Q$2:$R$2,0))         :          INDEX('Step 1_Metric 31'!$Q$1:$R$99999,    99999,    MATCH($AL103,'Step 1_Metric 31'!$Q$2:$R$2,0)),
'Step 1_Metric 31'!$E$1:$E$99999,      AM103,    'Step 1_Metric 30'!$F$1:$F$99999,     AG103         )</f>
        <v>0</v>
      </c>
      <c r="AP103" s="186" t="str">
        <f t="shared" si="66"/>
        <v/>
      </c>
      <c r="AQ103" s="186" t="str">
        <f t="shared" si="67"/>
        <v/>
      </c>
      <c r="AR103" s="186" t="str">
        <f t="shared" si="68"/>
        <v/>
      </c>
      <c r="AS103" s="186" t="str">
        <f t="shared" si="69"/>
        <v/>
      </c>
      <c r="AT103" s="186">
        <f t="shared" si="70"/>
        <v>0</v>
      </c>
      <c r="AU103" s="186">
        <f t="shared" si="71"/>
        <v>0</v>
      </c>
    </row>
    <row r="104" spans="2:47" x14ac:dyDescent="0.25">
      <c r="B104">
        <v>43</v>
      </c>
      <c r="C104" t="str">
        <f>IFERROR(VLOOKUP(B104,'Step 1_Metric 31'!C:F,4,FALSE),"")</f>
        <v/>
      </c>
      <c r="P104" s="38" t="str">
        <f t="shared" si="58"/>
        <v>Total Crop Acreage ImpactedPre</v>
      </c>
      <c r="Q104" s="40">
        <f t="shared" si="56"/>
        <v>28</v>
      </c>
      <c r="R104" s="40" t="str">
        <f t="shared" si="59"/>
        <v/>
      </c>
      <c r="S104" s="40">
        <f t="shared" si="53"/>
        <v>31</v>
      </c>
      <c r="T104" s="38" t="s">
        <v>660</v>
      </c>
      <c r="U104" s="38">
        <f t="shared" si="60"/>
        <v>1</v>
      </c>
      <c r="V104" s="40" t="s">
        <v>540</v>
      </c>
      <c r="W104" s="38" t="str">
        <f t="shared" si="54"/>
        <v>Pre</v>
      </c>
      <c r="X104" s="187" t="str">
        <f t="shared" si="50"/>
        <v/>
      </c>
      <c r="Y104" s="187" t="str">
        <f t="shared" si="51"/>
        <v/>
      </c>
      <c r="AF104" s="40">
        <f t="shared" si="62"/>
        <v>17</v>
      </c>
      <c r="AG104" s="40" t="str">
        <f t="shared" si="65"/>
        <v/>
      </c>
      <c r="AH104" s="40">
        <v>102</v>
      </c>
      <c r="AI104" s="38" t="s">
        <v>660</v>
      </c>
      <c r="AJ104" s="40">
        <v>72</v>
      </c>
      <c r="AK104" s="40" t="s">
        <v>540</v>
      </c>
      <c r="AL104" s="40" t="str">
        <f t="shared" si="63"/>
        <v>Post</v>
      </c>
      <c r="AM104" s="40">
        <f t="shared" ref="AM104:AN119" si="72">AM101</f>
        <v>20</v>
      </c>
      <c r="AN104" s="40">
        <f t="shared" si="72"/>
        <v>0.05</v>
      </c>
      <c r="AO104" s="186">
        <f>SUMIFS(
INDEX('Step 1_Metric 31'!$Q$1:$R$99999,      1,      MATCH($AL104,'Step 1_Metric 31'!$Q$2:$R$2,0))         :          INDEX('Step 1_Metric 31'!$Q$1:$R$99999,    99999,    MATCH($AL104,'Step 1_Metric 31'!$Q$2:$R$2,0)),
'Step 1_Metric 31'!$E$1:$E$99999,      AM104,    'Step 1_Metric 30'!$F$1:$F$99999,     AG104         )</f>
        <v>0</v>
      </c>
      <c r="AP104" s="186" t="str">
        <f t="shared" si="66"/>
        <v/>
      </c>
      <c r="AQ104" s="186" t="str">
        <f t="shared" si="67"/>
        <v/>
      </c>
      <c r="AR104" s="186">
        <f t="shared" si="68"/>
        <v>0</v>
      </c>
      <c r="AS104" s="186">
        <f t="shared" si="69"/>
        <v>0</v>
      </c>
      <c r="AT104" s="186" t="str">
        <f t="shared" si="70"/>
        <v/>
      </c>
      <c r="AU104" s="186">
        <f t="shared" si="71"/>
        <v>0</v>
      </c>
    </row>
    <row r="105" spans="2:47" x14ac:dyDescent="0.25">
      <c r="B105">
        <v>44</v>
      </c>
      <c r="C105" t="str">
        <f>IFERROR(VLOOKUP(B105,'Step 1_Metric 31'!C:F,4,FALSE),"")</f>
        <v/>
      </c>
      <c r="P105" s="38" t="str">
        <f t="shared" si="58"/>
        <v>Total Crop Acreage ImpactedPost</v>
      </c>
      <c r="Q105" s="40">
        <f t="shared" si="56"/>
        <v>28</v>
      </c>
      <c r="R105" s="40" t="str">
        <f t="shared" si="59"/>
        <v/>
      </c>
      <c r="S105" s="40">
        <f t="shared" si="53"/>
        <v>31</v>
      </c>
      <c r="T105" s="38" t="s">
        <v>660</v>
      </c>
      <c r="U105" s="38">
        <f t="shared" si="60"/>
        <v>1</v>
      </c>
      <c r="V105" s="40" t="s">
        <v>540</v>
      </c>
      <c r="W105" s="38" t="str">
        <f t="shared" si="54"/>
        <v>Post</v>
      </c>
      <c r="X105" s="187" t="str">
        <f t="shared" si="50"/>
        <v/>
      </c>
      <c r="Y105" s="187" t="str">
        <f t="shared" si="51"/>
        <v/>
      </c>
      <c r="AF105" s="40">
        <f t="shared" si="62"/>
        <v>17</v>
      </c>
      <c r="AG105" s="40" t="str">
        <f t="shared" si="65"/>
        <v/>
      </c>
      <c r="AH105" s="40">
        <v>103</v>
      </c>
      <c r="AI105" s="38" t="s">
        <v>660</v>
      </c>
      <c r="AJ105" s="40">
        <v>73</v>
      </c>
      <c r="AK105" s="40" t="s">
        <v>540</v>
      </c>
      <c r="AL105" s="40" t="str">
        <f t="shared" si="63"/>
        <v>Post</v>
      </c>
      <c r="AM105" s="40">
        <f t="shared" si="72"/>
        <v>100</v>
      </c>
      <c r="AN105" s="40">
        <f t="shared" si="72"/>
        <v>0.01</v>
      </c>
      <c r="AO105" s="186">
        <f>SUMIFS(
INDEX('Step 1_Metric 31'!$Q$1:$R$99999,      1,      MATCH($AL105,'Step 1_Metric 31'!$Q$2:$R$2,0))         :          INDEX('Step 1_Metric 31'!$Q$1:$R$99999,    99999,    MATCH($AL105,'Step 1_Metric 31'!$Q$2:$R$2,0)),
'Step 1_Metric 31'!$E$1:$E$99999,      AM105,    'Step 1_Metric 30'!$F$1:$F$99999,     AG105         )</f>
        <v>0</v>
      </c>
      <c r="AP105" s="186">
        <f t="shared" si="66"/>
        <v>0</v>
      </c>
      <c r="AQ105" s="186">
        <f t="shared" si="67"/>
        <v>0</v>
      </c>
      <c r="AR105" s="186" t="str">
        <f t="shared" si="68"/>
        <v/>
      </c>
      <c r="AS105" s="186" t="str">
        <f t="shared" si="69"/>
        <v/>
      </c>
      <c r="AT105" s="186" t="str">
        <f t="shared" si="70"/>
        <v/>
      </c>
      <c r="AU105" s="186">
        <f t="shared" si="71"/>
        <v>0</v>
      </c>
    </row>
    <row r="106" spans="2:47" x14ac:dyDescent="0.25">
      <c r="B106">
        <v>45</v>
      </c>
      <c r="C106" t="str">
        <f>IFERROR(VLOOKUP(B106,'Step 1_Metric 31'!C:F,4,FALSE),"")</f>
        <v/>
      </c>
      <c r="P106" s="38" t="str">
        <f t="shared" si="58"/>
        <v>Total Crop Acreage ImpactedPre</v>
      </c>
      <c r="Q106" s="40">
        <f t="shared" si="56"/>
        <v>29</v>
      </c>
      <c r="R106" s="40" t="str">
        <f t="shared" si="59"/>
        <v/>
      </c>
      <c r="S106" s="40">
        <f t="shared" si="53"/>
        <v>31</v>
      </c>
      <c r="T106" s="38" t="s">
        <v>660</v>
      </c>
      <c r="U106" s="38">
        <f t="shared" si="60"/>
        <v>1</v>
      </c>
      <c r="V106" s="40" t="s">
        <v>540</v>
      </c>
      <c r="W106" s="38" t="str">
        <f t="shared" si="54"/>
        <v>Pre</v>
      </c>
      <c r="X106" s="187" t="str">
        <f t="shared" si="50"/>
        <v/>
      </c>
      <c r="Y106" s="187" t="str">
        <f t="shared" si="51"/>
        <v/>
      </c>
      <c r="AF106" s="40">
        <f t="shared" si="62"/>
        <v>18</v>
      </c>
      <c r="AG106" s="40" t="str">
        <f t="shared" si="65"/>
        <v/>
      </c>
      <c r="AH106" s="40">
        <v>104</v>
      </c>
      <c r="AI106" s="38" t="s">
        <v>660</v>
      </c>
      <c r="AJ106" s="40">
        <v>74</v>
      </c>
      <c r="AK106" s="40" t="s">
        <v>540</v>
      </c>
      <c r="AL106" s="40" t="str">
        <f t="shared" si="63"/>
        <v>Pre</v>
      </c>
      <c r="AM106" s="40">
        <f t="shared" si="72"/>
        <v>2</v>
      </c>
      <c r="AN106" s="40">
        <f t="shared" si="72"/>
        <v>0.5</v>
      </c>
      <c r="AO106" s="186">
        <f>SUMIFS(
INDEX('Step 1_Metric 31'!$Q$1:$R$99999,      1,      MATCH($AL106,'Step 1_Metric 31'!$Q$2:$R$2,0))         :          INDEX('Step 1_Metric 31'!$Q$1:$R$99999,    99999,    MATCH($AL106,'Step 1_Metric 31'!$Q$2:$R$2,0)),
'Step 1_Metric 31'!$E$1:$E$99999,      AM106,    'Step 1_Metric 30'!$F$1:$F$99999,     AG106         )</f>
        <v>0</v>
      </c>
      <c r="AP106" s="186" t="str">
        <f t="shared" si="66"/>
        <v/>
      </c>
      <c r="AQ106" s="186" t="str">
        <f t="shared" si="67"/>
        <v/>
      </c>
      <c r="AR106" s="186" t="str">
        <f t="shared" si="68"/>
        <v/>
      </c>
      <c r="AS106" s="186" t="str">
        <f t="shared" si="69"/>
        <v/>
      </c>
      <c r="AT106" s="186">
        <f t="shared" si="70"/>
        <v>0</v>
      </c>
      <c r="AU106" s="186">
        <f t="shared" si="71"/>
        <v>0</v>
      </c>
    </row>
    <row r="107" spans="2:47" x14ac:dyDescent="0.25">
      <c r="B107">
        <v>46</v>
      </c>
      <c r="C107" t="str">
        <f>IFERROR(VLOOKUP(B107,'Step 1_Metric 31'!C:F,4,FALSE),"")</f>
        <v/>
      </c>
      <c r="P107" s="38" t="str">
        <f t="shared" si="58"/>
        <v>Total Crop Acreage ImpactedPost</v>
      </c>
      <c r="Q107" s="40">
        <f t="shared" si="56"/>
        <v>29</v>
      </c>
      <c r="R107" s="40" t="str">
        <f t="shared" si="59"/>
        <v/>
      </c>
      <c r="S107" s="40">
        <f t="shared" si="53"/>
        <v>31</v>
      </c>
      <c r="T107" s="38" t="s">
        <v>660</v>
      </c>
      <c r="U107" s="38">
        <f t="shared" si="60"/>
        <v>1</v>
      </c>
      <c r="V107" s="40" t="s">
        <v>540</v>
      </c>
      <c r="W107" s="38" t="str">
        <f t="shared" si="54"/>
        <v>Post</v>
      </c>
      <c r="X107" s="187" t="str">
        <f t="shared" si="50"/>
        <v/>
      </c>
      <c r="Y107" s="187" t="str">
        <f t="shared" si="51"/>
        <v/>
      </c>
      <c r="AF107" s="40">
        <f t="shared" si="62"/>
        <v>18</v>
      </c>
      <c r="AG107" s="40" t="str">
        <f t="shared" si="65"/>
        <v/>
      </c>
      <c r="AH107" s="40">
        <v>105</v>
      </c>
      <c r="AI107" s="38" t="s">
        <v>660</v>
      </c>
      <c r="AJ107" s="40">
        <v>75</v>
      </c>
      <c r="AK107" s="40" t="s">
        <v>540</v>
      </c>
      <c r="AL107" s="40" t="str">
        <f t="shared" si="63"/>
        <v>Pre</v>
      </c>
      <c r="AM107" s="40">
        <f t="shared" si="72"/>
        <v>20</v>
      </c>
      <c r="AN107" s="40">
        <f t="shared" si="72"/>
        <v>0.05</v>
      </c>
      <c r="AO107" s="186">
        <f>SUMIFS(
INDEX('Step 1_Metric 31'!$Q$1:$R$99999,      1,      MATCH($AL107,'Step 1_Metric 31'!$Q$2:$R$2,0))         :          INDEX('Step 1_Metric 31'!$Q$1:$R$99999,    99999,    MATCH($AL107,'Step 1_Metric 31'!$Q$2:$R$2,0)),
'Step 1_Metric 31'!$E$1:$E$99999,      AM107,    'Step 1_Metric 30'!$F$1:$F$99999,     AG107         )</f>
        <v>0</v>
      </c>
      <c r="AP107" s="186" t="str">
        <f t="shared" si="66"/>
        <v/>
      </c>
      <c r="AQ107" s="186" t="str">
        <f t="shared" si="67"/>
        <v/>
      </c>
      <c r="AR107" s="186">
        <f t="shared" si="68"/>
        <v>0</v>
      </c>
      <c r="AS107" s="186">
        <f t="shared" si="69"/>
        <v>0</v>
      </c>
      <c r="AT107" s="186" t="str">
        <f t="shared" si="70"/>
        <v/>
      </c>
      <c r="AU107" s="186">
        <f t="shared" si="71"/>
        <v>0</v>
      </c>
    </row>
    <row r="108" spans="2:47" x14ac:dyDescent="0.25">
      <c r="B108">
        <v>47</v>
      </c>
      <c r="C108" t="str">
        <f>IFERROR(VLOOKUP(B108,'Step 1_Metric 31'!C:F,4,FALSE),"")</f>
        <v/>
      </c>
      <c r="P108" s="38" t="str">
        <f t="shared" si="58"/>
        <v>Total Crop Acreage ImpactedPre</v>
      </c>
      <c r="Q108" s="40">
        <f t="shared" si="56"/>
        <v>30</v>
      </c>
      <c r="R108" s="40" t="str">
        <f t="shared" si="59"/>
        <v/>
      </c>
      <c r="S108" s="40">
        <f t="shared" si="53"/>
        <v>31</v>
      </c>
      <c r="T108" s="38" t="s">
        <v>660</v>
      </c>
      <c r="U108" s="38">
        <f t="shared" si="60"/>
        <v>1</v>
      </c>
      <c r="V108" s="40" t="s">
        <v>540</v>
      </c>
      <c r="W108" s="38" t="str">
        <f t="shared" si="54"/>
        <v>Pre</v>
      </c>
      <c r="X108" s="187" t="str">
        <f t="shared" si="50"/>
        <v/>
      </c>
      <c r="Y108" s="187" t="str">
        <f t="shared" si="51"/>
        <v/>
      </c>
      <c r="AF108" s="40">
        <f t="shared" si="62"/>
        <v>18</v>
      </c>
      <c r="AG108" s="40" t="str">
        <f t="shared" si="65"/>
        <v/>
      </c>
      <c r="AH108" s="40">
        <v>106</v>
      </c>
      <c r="AI108" s="38" t="s">
        <v>660</v>
      </c>
      <c r="AJ108" s="40">
        <v>76</v>
      </c>
      <c r="AK108" s="40" t="s">
        <v>540</v>
      </c>
      <c r="AL108" s="40" t="str">
        <f t="shared" si="63"/>
        <v>Pre</v>
      </c>
      <c r="AM108" s="40">
        <f t="shared" si="72"/>
        <v>100</v>
      </c>
      <c r="AN108" s="40">
        <f t="shared" si="72"/>
        <v>0.01</v>
      </c>
      <c r="AO108" s="186">
        <f>SUMIFS(
INDEX('Step 1_Metric 31'!$Q$1:$R$99999,      1,      MATCH($AL108,'Step 1_Metric 31'!$Q$2:$R$2,0))         :          INDEX('Step 1_Metric 31'!$Q$1:$R$99999,    99999,    MATCH($AL108,'Step 1_Metric 31'!$Q$2:$R$2,0)),
'Step 1_Metric 31'!$E$1:$E$99999,      AM108,    'Step 1_Metric 30'!$F$1:$F$99999,     AG108         )</f>
        <v>0</v>
      </c>
      <c r="AP108" s="186">
        <f t="shared" si="66"/>
        <v>0</v>
      </c>
      <c r="AQ108" s="186">
        <f t="shared" si="67"/>
        <v>0</v>
      </c>
      <c r="AR108" s="186" t="str">
        <f t="shared" si="68"/>
        <v/>
      </c>
      <c r="AS108" s="186" t="str">
        <f t="shared" si="69"/>
        <v/>
      </c>
      <c r="AT108" s="186" t="str">
        <f t="shared" si="70"/>
        <v/>
      </c>
      <c r="AU108" s="186">
        <f t="shared" si="71"/>
        <v>0</v>
      </c>
    </row>
    <row r="109" spans="2:47" x14ac:dyDescent="0.25">
      <c r="B109">
        <v>48</v>
      </c>
      <c r="C109" t="str">
        <f>IFERROR(VLOOKUP(B109,'Step 1_Metric 31'!C:F,4,FALSE),"")</f>
        <v/>
      </c>
      <c r="P109" s="38" t="str">
        <f t="shared" si="58"/>
        <v>Total Crop Acreage ImpactedPost</v>
      </c>
      <c r="Q109" s="40">
        <f t="shared" si="56"/>
        <v>30</v>
      </c>
      <c r="R109" s="40" t="str">
        <f t="shared" si="59"/>
        <v/>
      </c>
      <c r="S109" s="40">
        <f t="shared" si="53"/>
        <v>31</v>
      </c>
      <c r="T109" s="38" t="s">
        <v>660</v>
      </c>
      <c r="U109" s="38">
        <f t="shared" si="60"/>
        <v>1</v>
      </c>
      <c r="V109" s="40" t="s">
        <v>540</v>
      </c>
      <c r="W109" s="38" t="str">
        <f t="shared" si="54"/>
        <v>Post</v>
      </c>
      <c r="X109" s="187" t="str">
        <f t="shared" si="50"/>
        <v/>
      </c>
      <c r="Y109" s="187" t="str">
        <f t="shared" si="51"/>
        <v/>
      </c>
      <c r="AF109" s="40">
        <f t="shared" si="62"/>
        <v>18</v>
      </c>
      <c r="AG109" s="40" t="str">
        <f t="shared" si="65"/>
        <v/>
      </c>
      <c r="AH109" s="40">
        <v>107</v>
      </c>
      <c r="AI109" s="38" t="s">
        <v>660</v>
      </c>
      <c r="AJ109" s="40">
        <v>77</v>
      </c>
      <c r="AK109" s="40" t="s">
        <v>540</v>
      </c>
      <c r="AL109" s="40" t="str">
        <f t="shared" si="63"/>
        <v>Post</v>
      </c>
      <c r="AM109" s="40">
        <f t="shared" si="72"/>
        <v>2</v>
      </c>
      <c r="AN109" s="40">
        <f t="shared" si="72"/>
        <v>0.5</v>
      </c>
      <c r="AO109" s="186">
        <f>SUMIFS(
INDEX('Step 1_Metric 31'!$Q$1:$R$99999,      1,      MATCH($AL109,'Step 1_Metric 31'!$Q$2:$R$2,0))         :          INDEX('Step 1_Metric 31'!$Q$1:$R$99999,    99999,    MATCH($AL109,'Step 1_Metric 31'!$Q$2:$R$2,0)),
'Step 1_Metric 31'!$E$1:$E$99999,      AM109,    'Step 1_Metric 30'!$F$1:$F$99999,     AG109         )</f>
        <v>0</v>
      </c>
      <c r="AP109" s="186" t="str">
        <f t="shared" si="66"/>
        <v/>
      </c>
      <c r="AQ109" s="186" t="str">
        <f t="shared" si="67"/>
        <v/>
      </c>
      <c r="AR109" s="186" t="str">
        <f t="shared" si="68"/>
        <v/>
      </c>
      <c r="AS109" s="186" t="str">
        <f t="shared" si="69"/>
        <v/>
      </c>
      <c r="AT109" s="186">
        <f t="shared" si="70"/>
        <v>0</v>
      </c>
      <c r="AU109" s="186">
        <f t="shared" si="71"/>
        <v>0</v>
      </c>
    </row>
    <row r="110" spans="2:47" x14ac:dyDescent="0.25">
      <c r="B110">
        <v>49</v>
      </c>
      <c r="C110" t="str">
        <f>IFERROR(VLOOKUP(B110,'Step 1_Metric 31'!C:F,4,FALSE),"")</f>
        <v/>
      </c>
      <c r="P110" s="38" t="str">
        <f t="shared" si="58"/>
        <v>Total Crop Acreage ImpactedPre</v>
      </c>
      <c r="Q110" s="40">
        <f t="shared" si="56"/>
        <v>31</v>
      </c>
      <c r="R110" s="40" t="str">
        <f t="shared" si="59"/>
        <v/>
      </c>
      <c r="S110" s="40">
        <f t="shared" si="53"/>
        <v>31</v>
      </c>
      <c r="T110" s="38" t="s">
        <v>660</v>
      </c>
      <c r="U110" s="38">
        <f t="shared" si="60"/>
        <v>1</v>
      </c>
      <c r="V110" s="40" t="s">
        <v>540</v>
      </c>
      <c r="W110" s="38" t="str">
        <f t="shared" si="54"/>
        <v>Pre</v>
      </c>
      <c r="X110" s="187" t="str">
        <f t="shared" si="50"/>
        <v/>
      </c>
      <c r="Y110" s="187" t="str">
        <f t="shared" si="51"/>
        <v/>
      </c>
      <c r="AF110" s="40">
        <f t="shared" si="62"/>
        <v>18</v>
      </c>
      <c r="AG110" s="40" t="str">
        <f t="shared" si="65"/>
        <v/>
      </c>
      <c r="AH110" s="40">
        <v>108</v>
      </c>
      <c r="AI110" s="38" t="s">
        <v>660</v>
      </c>
      <c r="AJ110" s="40">
        <v>78</v>
      </c>
      <c r="AK110" s="40" t="s">
        <v>540</v>
      </c>
      <c r="AL110" s="40" t="str">
        <f t="shared" si="63"/>
        <v>Post</v>
      </c>
      <c r="AM110" s="40">
        <f t="shared" si="72"/>
        <v>20</v>
      </c>
      <c r="AN110" s="40">
        <f t="shared" si="72"/>
        <v>0.05</v>
      </c>
      <c r="AO110" s="186">
        <f>SUMIFS(
INDEX('Step 1_Metric 31'!$Q$1:$R$99999,      1,      MATCH($AL110,'Step 1_Metric 31'!$Q$2:$R$2,0))         :          INDEX('Step 1_Metric 31'!$Q$1:$R$99999,    99999,    MATCH($AL110,'Step 1_Metric 31'!$Q$2:$R$2,0)),
'Step 1_Metric 31'!$E$1:$E$99999,      AM110,    'Step 1_Metric 30'!$F$1:$F$99999,     AG110         )</f>
        <v>0</v>
      </c>
      <c r="AP110" s="186" t="str">
        <f t="shared" si="66"/>
        <v/>
      </c>
      <c r="AQ110" s="186" t="str">
        <f t="shared" si="67"/>
        <v/>
      </c>
      <c r="AR110" s="186">
        <f t="shared" si="68"/>
        <v>0</v>
      </c>
      <c r="AS110" s="186">
        <f t="shared" si="69"/>
        <v>0</v>
      </c>
      <c r="AT110" s="186" t="str">
        <f t="shared" si="70"/>
        <v/>
      </c>
      <c r="AU110" s="186">
        <f t="shared" si="71"/>
        <v>0</v>
      </c>
    </row>
    <row r="111" spans="2:47" x14ac:dyDescent="0.25">
      <c r="B111">
        <v>50</v>
      </c>
      <c r="C111" t="str">
        <f>IFERROR(VLOOKUP(B111,'Step 1_Metric 31'!C:F,4,FALSE),"")</f>
        <v/>
      </c>
      <c r="P111" s="38" t="str">
        <f t="shared" si="58"/>
        <v>Total Crop Acreage ImpactedPost</v>
      </c>
      <c r="Q111" s="40">
        <f t="shared" si="56"/>
        <v>31</v>
      </c>
      <c r="R111" s="40" t="str">
        <f t="shared" si="59"/>
        <v/>
      </c>
      <c r="S111" s="40">
        <f t="shared" si="53"/>
        <v>31</v>
      </c>
      <c r="T111" s="38" t="s">
        <v>660</v>
      </c>
      <c r="U111" s="38">
        <f t="shared" si="60"/>
        <v>1</v>
      </c>
      <c r="V111" s="40" t="s">
        <v>540</v>
      </c>
      <c r="W111" s="38" t="str">
        <f t="shared" si="54"/>
        <v>Post</v>
      </c>
      <c r="X111" s="187" t="str">
        <f t="shared" si="50"/>
        <v/>
      </c>
      <c r="Y111" s="187" t="str">
        <f t="shared" si="51"/>
        <v/>
      </c>
      <c r="AF111" s="40">
        <f t="shared" si="62"/>
        <v>18</v>
      </c>
      <c r="AG111" s="40" t="str">
        <f t="shared" si="65"/>
        <v/>
      </c>
      <c r="AH111" s="40">
        <v>109</v>
      </c>
      <c r="AI111" s="38" t="s">
        <v>660</v>
      </c>
      <c r="AJ111" s="40">
        <v>79</v>
      </c>
      <c r="AK111" s="40" t="s">
        <v>540</v>
      </c>
      <c r="AL111" s="40" t="str">
        <f t="shared" si="63"/>
        <v>Post</v>
      </c>
      <c r="AM111" s="40">
        <f t="shared" si="72"/>
        <v>100</v>
      </c>
      <c r="AN111" s="40">
        <f t="shared" si="72"/>
        <v>0.01</v>
      </c>
      <c r="AO111" s="186">
        <f>SUMIFS(
INDEX('Step 1_Metric 31'!$Q$1:$R$99999,      1,      MATCH($AL111,'Step 1_Metric 31'!$Q$2:$R$2,0))         :          INDEX('Step 1_Metric 31'!$Q$1:$R$99999,    99999,    MATCH($AL111,'Step 1_Metric 31'!$Q$2:$R$2,0)),
'Step 1_Metric 31'!$E$1:$E$99999,      AM111,    'Step 1_Metric 30'!$F$1:$F$99999,     AG111         )</f>
        <v>0</v>
      </c>
      <c r="AP111" s="186">
        <f t="shared" si="66"/>
        <v>0</v>
      </c>
      <c r="AQ111" s="186">
        <f t="shared" si="67"/>
        <v>0</v>
      </c>
      <c r="AR111" s="186" t="str">
        <f t="shared" si="68"/>
        <v/>
      </c>
      <c r="AS111" s="186" t="str">
        <f t="shared" si="69"/>
        <v/>
      </c>
      <c r="AT111" s="186" t="str">
        <f t="shared" si="70"/>
        <v/>
      </c>
      <c r="AU111" s="186">
        <f t="shared" si="71"/>
        <v>0</v>
      </c>
    </row>
    <row r="112" spans="2:47" x14ac:dyDescent="0.25">
      <c r="B112">
        <v>51</v>
      </c>
      <c r="C112" t="str">
        <f>IFERROR(VLOOKUP(B112,'Step 1_Metric 31'!C:F,4,FALSE),"")</f>
        <v/>
      </c>
      <c r="P112" s="38" t="str">
        <f t="shared" si="58"/>
        <v>Total Crop Acreage ImpactedPre</v>
      </c>
      <c r="Q112" s="40">
        <f t="shared" si="56"/>
        <v>32</v>
      </c>
      <c r="R112" s="40" t="str">
        <f t="shared" si="59"/>
        <v/>
      </c>
      <c r="S112" s="40">
        <f t="shared" si="53"/>
        <v>31</v>
      </c>
      <c r="T112" s="38" t="s">
        <v>660</v>
      </c>
      <c r="U112" s="38">
        <f t="shared" si="60"/>
        <v>1</v>
      </c>
      <c r="V112" s="40" t="s">
        <v>540</v>
      </c>
      <c r="W112" s="38" t="str">
        <f t="shared" si="54"/>
        <v>Pre</v>
      </c>
      <c r="X112" s="187" t="str">
        <f t="shared" si="50"/>
        <v/>
      </c>
      <c r="Y112" s="187" t="str">
        <f t="shared" si="51"/>
        <v/>
      </c>
      <c r="AF112" s="40">
        <f t="shared" si="62"/>
        <v>19</v>
      </c>
      <c r="AG112" s="40" t="str">
        <f t="shared" si="65"/>
        <v/>
      </c>
      <c r="AH112" s="40">
        <v>110</v>
      </c>
      <c r="AI112" s="38" t="s">
        <v>660</v>
      </c>
      <c r="AJ112" s="40">
        <v>80</v>
      </c>
      <c r="AK112" s="40" t="s">
        <v>540</v>
      </c>
      <c r="AL112" s="40" t="str">
        <f t="shared" si="63"/>
        <v>Pre</v>
      </c>
      <c r="AM112" s="40">
        <f t="shared" si="72"/>
        <v>2</v>
      </c>
      <c r="AN112" s="40">
        <f t="shared" si="72"/>
        <v>0.5</v>
      </c>
      <c r="AO112" s="186">
        <f>SUMIFS(
INDEX('Step 1_Metric 31'!$Q$1:$R$99999,      1,      MATCH($AL112,'Step 1_Metric 31'!$Q$2:$R$2,0))         :          INDEX('Step 1_Metric 31'!$Q$1:$R$99999,    99999,    MATCH($AL112,'Step 1_Metric 31'!$Q$2:$R$2,0)),
'Step 1_Metric 31'!$E$1:$E$99999,      AM112,    'Step 1_Metric 30'!$F$1:$F$99999,     AG112         )</f>
        <v>0</v>
      </c>
      <c r="AP112" s="186" t="str">
        <f t="shared" si="66"/>
        <v/>
      </c>
      <c r="AQ112" s="186" t="str">
        <f t="shared" si="67"/>
        <v/>
      </c>
      <c r="AR112" s="186" t="str">
        <f t="shared" si="68"/>
        <v/>
      </c>
      <c r="AS112" s="186" t="str">
        <f t="shared" si="69"/>
        <v/>
      </c>
      <c r="AT112" s="186">
        <f t="shared" si="70"/>
        <v>0</v>
      </c>
      <c r="AU112" s="186">
        <f t="shared" si="71"/>
        <v>0</v>
      </c>
    </row>
    <row r="113" spans="2:47" x14ac:dyDescent="0.25">
      <c r="B113">
        <v>52</v>
      </c>
      <c r="C113" t="str">
        <f>IFERROR(VLOOKUP(B113,'Step 1_Metric 31'!C:F,4,FALSE),"")</f>
        <v/>
      </c>
      <c r="P113" s="38" t="str">
        <f t="shared" si="58"/>
        <v>Total Crop Acreage ImpactedPost</v>
      </c>
      <c r="Q113" s="40">
        <f t="shared" si="56"/>
        <v>32</v>
      </c>
      <c r="R113" s="40" t="str">
        <f t="shared" si="59"/>
        <v/>
      </c>
      <c r="S113" s="40">
        <f t="shared" si="53"/>
        <v>31</v>
      </c>
      <c r="T113" s="38" t="s">
        <v>660</v>
      </c>
      <c r="U113" s="38">
        <f t="shared" si="60"/>
        <v>1</v>
      </c>
      <c r="V113" s="40" t="s">
        <v>540</v>
      </c>
      <c r="W113" s="38" t="str">
        <f t="shared" si="54"/>
        <v>Post</v>
      </c>
      <c r="X113" s="187" t="str">
        <f t="shared" si="50"/>
        <v/>
      </c>
      <c r="Y113" s="187" t="str">
        <f t="shared" si="51"/>
        <v/>
      </c>
      <c r="AF113" s="40">
        <f t="shared" si="62"/>
        <v>19</v>
      </c>
      <c r="AG113" s="40" t="str">
        <f t="shared" si="65"/>
        <v/>
      </c>
      <c r="AH113" s="40">
        <v>111</v>
      </c>
      <c r="AI113" s="38" t="s">
        <v>660</v>
      </c>
      <c r="AJ113" s="40">
        <v>81</v>
      </c>
      <c r="AK113" s="40" t="s">
        <v>540</v>
      </c>
      <c r="AL113" s="40" t="str">
        <f t="shared" si="63"/>
        <v>Pre</v>
      </c>
      <c r="AM113" s="40">
        <f t="shared" si="72"/>
        <v>20</v>
      </c>
      <c r="AN113" s="40">
        <f t="shared" si="72"/>
        <v>0.05</v>
      </c>
      <c r="AO113" s="186">
        <f>SUMIFS(
INDEX('Step 1_Metric 31'!$Q$1:$R$99999,      1,      MATCH($AL113,'Step 1_Metric 31'!$Q$2:$R$2,0))         :          INDEX('Step 1_Metric 31'!$Q$1:$R$99999,    99999,    MATCH($AL113,'Step 1_Metric 31'!$Q$2:$R$2,0)),
'Step 1_Metric 31'!$E$1:$E$99999,      AM113,    'Step 1_Metric 30'!$F$1:$F$99999,     AG113         )</f>
        <v>0</v>
      </c>
      <c r="AP113" s="186" t="str">
        <f t="shared" si="66"/>
        <v/>
      </c>
      <c r="AQ113" s="186" t="str">
        <f t="shared" si="67"/>
        <v/>
      </c>
      <c r="AR113" s="186">
        <f t="shared" si="68"/>
        <v>0</v>
      </c>
      <c r="AS113" s="186">
        <f t="shared" si="69"/>
        <v>0</v>
      </c>
      <c r="AT113" s="186" t="str">
        <f t="shared" si="70"/>
        <v/>
      </c>
      <c r="AU113" s="186">
        <f t="shared" si="71"/>
        <v>0</v>
      </c>
    </row>
    <row r="114" spans="2:47" x14ac:dyDescent="0.25">
      <c r="B114">
        <v>53</v>
      </c>
      <c r="C114" t="str">
        <f>IFERROR(VLOOKUP(B114,'Step 1_Metric 31'!C:F,4,FALSE),"")</f>
        <v/>
      </c>
      <c r="P114" s="38" t="str">
        <f t="shared" si="58"/>
        <v>Total Crop Acreage ImpactedPre</v>
      </c>
      <c r="Q114" s="40">
        <f t="shared" si="56"/>
        <v>33</v>
      </c>
      <c r="R114" s="40" t="str">
        <f t="shared" si="59"/>
        <v/>
      </c>
      <c r="S114" s="40">
        <f t="shared" si="53"/>
        <v>31</v>
      </c>
      <c r="T114" s="38" t="s">
        <v>660</v>
      </c>
      <c r="U114" s="38">
        <f t="shared" si="60"/>
        <v>1</v>
      </c>
      <c r="V114" s="40" t="s">
        <v>540</v>
      </c>
      <c r="W114" s="38" t="str">
        <f t="shared" si="54"/>
        <v>Pre</v>
      </c>
      <c r="X114" s="187" t="str">
        <f t="shared" si="50"/>
        <v/>
      </c>
      <c r="Y114" s="187" t="str">
        <f t="shared" si="51"/>
        <v/>
      </c>
      <c r="AF114" s="40">
        <f t="shared" si="62"/>
        <v>19</v>
      </c>
      <c r="AG114" s="40" t="str">
        <f t="shared" si="65"/>
        <v/>
      </c>
      <c r="AH114" s="40">
        <v>112</v>
      </c>
      <c r="AI114" s="38" t="s">
        <v>660</v>
      </c>
      <c r="AJ114" s="40">
        <v>82</v>
      </c>
      <c r="AK114" s="40" t="s">
        <v>540</v>
      </c>
      <c r="AL114" s="40" t="str">
        <f t="shared" si="63"/>
        <v>Pre</v>
      </c>
      <c r="AM114" s="40">
        <f t="shared" si="72"/>
        <v>100</v>
      </c>
      <c r="AN114" s="40">
        <f t="shared" si="72"/>
        <v>0.01</v>
      </c>
      <c r="AO114" s="186">
        <f>SUMIFS(
INDEX('Step 1_Metric 31'!$Q$1:$R$99999,      1,      MATCH($AL114,'Step 1_Metric 31'!$Q$2:$R$2,0))         :          INDEX('Step 1_Metric 31'!$Q$1:$R$99999,    99999,    MATCH($AL114,'Step 1_Metric 31'!$Q$2:$R$2,0)),
'Step 1_Metric 31'!$E$1:$E$99999,      AM114,    'Step 1_Metric 30'!$F$1:$F$99999,     AG114         )</f>
        <v>0</v>
      </c>
      <c r="AP114" s="186">
        <f t="shared" si="66"/>
        <v>0</v>
      </c>
      <c r="AQ114" s="186">
        <f t="shared" si="67"/>
        <v>0</v>
      </c>
      <c r="AR114" s="186" t="str">
        <f t="shared" si="68"/>
        <v/>
      </c>
      <c r="AS114" s="186" t="str">
        <f t="shared" si="69"/>
        <v/>
      </c>
      <c r="AT114" s="186" t="str">
        <f t="shared" si="70"/>
        <v/>
      </c>
      <c r="AU114" s="186">
        <f t="shared" si="71"/>
        <v>0</v>
      </c>
    </row>
    <row r="115" spans="2:47" x14ac:dyDescent="0.25">
      <c r="B115">
        <v>54</v>
      </c>
      <c r="C115" t="str">
        <f>IFERROR(VLOOKUP(B115,'Step 1_Metric 31'!C:F,4,FALSE),"")</f>
        <v/>
      </c>
      <c r="P115" s="38" t="str">
        <f t="shared" si="58"/>
        <v>Total Crop Acreage ImpactedPost</v>
      </c>
      <c r="Q115" s="40">
        <f t="shared" si="56"/>
        <v>33</v>
      </c>
      <c r="R115" s="40" t="str">
        <f t="shared" si="59"/>
        <v/>
      </c>
      <c r="S115" s="40">
        <f t="shared" si="53"/>
        <v>31</v>
      </c>
      <c r="T115" s="38" t="s">
        <v>660</v>
      </c>
      <c r="U115" s="38">
        <f t="shared" si="60"/>
        <v>1</v>
      </c>
      <c r="V115" s="40" t="s">
        <v>540</v>
      </c>
      <c r="W115" s="38" t="str">
        <f t="shared" si="54"/>
        <v>Post</v>
      </c>
      <c r="X115" s="187" t="str">
        <f t="shared" ref="X115:X127" si="73">IF(OR(R115=0,R115=""),"",SUMIFS($AU:$AU,$AI:$AI,T115,$AL:$AL,W115,$AG:$AG,$R115))</f>
        <v/>
      </c>
      <c r="Y115" s="187" t="str">
        <f t="shared" ref="Y115:Y127" si="74">IFERROR(IF(W115="Pre","",IF(OR(AND(X114=0,X115=0,R115=0),AND(X114=0,X115=0,R115="")),"",X114-X115)),"")</f>
        <v/>
      </c>
      <c r="AF115" s="40">
        <f t="shared" si="62"/>
        <v>19</v>
      </c>
      <c r="AG115" s="40" t="str">
        <f t="shared" si="65"/>
        <v/>
      </c>
      <c r="AH115" s="40">
        <v>113</v>
      </c>
      <c r="AI115" s="38" t="s">
        <v>660</v>
      </c>
      <c r="AJ115" s="40">
        <v>83</v>
      </c>
      <c r="AK115" s="40" t="s">
        <v>540</v>
      </c>
      <c r="AL115" s="40" t="str">
        <f t="shared" si="63"/>
        <v>Post</v>
      </c>
      <c r="AM115" s="40">
        <f t="shared" si="72"/>
        <v>2</v>
      </c>
      <c r="AN115" s="40">
        <f t="shared" si="72"/>
        <v>0.5</v>
      </c>
      <c r="AO115" s="186">
        <f>SUMIFS(
INDEX('Step 1_Metric 31'!$Q$1:$R$99999,      1,      MATCH($AL115,'Step 1_Metric 31'!$Q$2:$R$2,0))         :          INDEX('Step 1_Metric 31'!$Q$1:$R$99999,    99999,    MATCH($AL115,'Step 1_Metric 31'!$Q$2:$R$2,0)),
'Step 1_Metric 31'!$E$1:$E$99999,      AM115,    'Step 1_Metric 30'!$F$1:$F$99999,     AG115         )</f>
        <v>0</v>
      </c>
      <c r="AP115" s="186" t="str">
        <f t="shared" si="66"/>
        <v/>
      </c>
      <c r="AQ115" s="186" t="str">
        <f t="shared" si="67"/>
        <v/>
      </c>
      <c r="AR115" s="186" t="str">
        <f t="shared" si="68"/>
        <v/>
      </c>
      <c r="AS115" s="186" t="str">
        <f t="shared" si="69"/>
        <v/>
      </c>
      <c r="AT115" s="186">
        <f t="shared" si="70"/>
        <v>0</v>
      </c>
      <c r="AU115" s="186">
        <f t="shared" si="71"/>
        <v>0</v>
      </c>
    </row>
    <row r="116" spans="2:47" x14ac:dyDescent="0.25">
      <c r="B116">
        <v>55</v>
      </c>
      <c r="C116" t="str">
        <f>IFERROR(VLOOKUP(B116,'Step 1_Metric 31'!C:F,4,FALSE),"")</f>
        <v/>
      </c>
      <c r="P116" s="38" t="str">
        <f t="shared" si="58"/>
        <v>Total Crop Acreage ImpactedPre</v>
      </c>
      <c r="Q116" s="40">
        <f t="shared" si="56"/>
        <v>34</v>
      </c>
      <c r="R116" s="40" t="str">
        <f t="shared" si="59"/>
        <v/>
      </c>
      <c r="S116" s="40">
        <f t="shared" si="53"/>
        <v>31</v>
      </c>
      <c r="T116" s="38" t="s">
        <v>660</v>
      </c>
      <c r="U116" s="38">
        <f t="shared" si="60"/>
        <v>1</v>
      </c>
      <c r="V116" s="40" t="s">
        <v>540</v>
      </c>
      <c r="W116" s="38" t="str">
        <f t="shared" si="54"/>
        <v>Pre</v>
      </c>
      <c r="X116" s="187" t="str">
        <f t="shared" si="73"/>
        <v/>
      </c>
      <c r="Y116" s="187" t="str">
        <f t="shared" si="74"/>
        <v/>
      </c>
      <c r="AF116" s="40">
        <f t="shared" si="62"/>
        <v>19</v>
      </c>
      <c r="AG116" s="40" t="str">
        <f t="shared" si="65"/>
        <v/>
      </c>
      <c r="AH116" s="40">
        <v>114</v>
      </c>
      <c r="AI116" s="38" t="s">
        <v>660</v>
      </c>
      <c r="AJ116" s="40">
        <v>84</v>
      </c>
      <c r="AK116" s="40" t="s">
        <v>540</v>
      </c>
      <c r="AL116" s="40" t="str">
        <f t="shared" si="63"/>
        <v>Post</v>
      </c>
      <c r="AM116" s="40">
        <f t="shared" si="72"/>
        <v>20</v>
      </c>
      <c r="AN116" s="40">
        <f t="shared" si="72"/>
        <v>0.05</v>
      </c>
      <c r="AO116" s="186">
        <f>SUMIFS(
INDEX('Step 1_Metric 31'!$Q$1:$R$99999,      1,      MATCH($AL116,'Step 1_Metric 31'!$Q$2:$R$2,0))         :          INDEX('Step 1_Metric 31'!$Q$1:$R$99999,    99999,    MATCH($AL116,'Step 1_Metric 31'!$Q$2:$R$2,0)),
'Step 1_Metric 31'!$E$1:$E$99999,      AM116,    'Step 1_Metric 30'!$F$1:$F$99999,     AG116         )</f>
        <v>0</v>
      </c>
      <c r="AP116" s="186" t="str">
        <f t="shared" si="66"/>
        <v/>
      </c>
      <c r="AQ116" s="186" t="str">
        <f t="shared" si="67"/>
        <v/>
      </c>
      <c r="AR116" s="186">
        <f t="shared" si="68"/>
        <v>0</v>
      </c>
      <c r="AS116" s="186">
        <f t="shared" si="69"/>
        <v>0</v>
      </c>
      <c r="AT116" s="186" t="str">
        <f t="shared" si="70"/>
        <v/>
      </c>
      <c r="AU116" s="186">
        <f t="shared" si="71"/>
        <v>0</v>
      </c>
    </row>
    <row r="117" spans="2:47" x14ac:dyDescent="0.25">
      <c r="B117">
        <v>56</v>
      </c>
      <c r="C117" t="str">
        <f>IFERROR(VLOOKUP(B117,'Step 1_Metric 31'!C:F,4,FALSE),"")</f>
        <v/>
      </c>
      <c r="P117" s="38" t="str">
        <f t="shared" si="58"/>
        <v>Total Crop Acreage ImpactedPost</v>
      </c>
      <c r="Q117" s="40">
        <f t="shared" si="56"/>
        <v>34</v>
      </c>
      <c r="R117" s="40" t="str">
        <f t="shared" si="59"/>
        <v/>
      </c>
      <c r="S117" s="40">
        <f t="shared" ref="S117:S127" si="75">S115</f>
        <v>31</v>
      </c>
      <c r="T117" s="38" t="s">
        <v>660</v>
      </c>
      <c r="U117" s="38">
        <f t="shared" si="60"/>
        <v>1</v>
      </c>
      <c r="V117" s="40" t="s">
        <v>540</v>
      </c>
      <c r="W117" s="38" t="str">
        <f t="shared" ref="W117:W127" si="76">W115</f>
        <v>Post</v>
      </c>
      <c r="X117" s="187" t="str">
        <f t="shared" si="73"/>
        <v/>
      </c>
      <c r="Y117" s="187" t="str">
        <f t="shared" si="74"/>
        <v/>
      </c>
      <c r="AF117" s="40">
        <f t="shared" si="62"/>
        <v>19</v>
      </c>
      <c r="AG117" s="40" t="str">
        <f t="shared" si="65"/>
        <v/>
      </c>
      <c r="AH117" s="40">
        <v>115</v>
      </c>
      <c r="AI117" s="38" t="s">
        <v>660</v>
      </c>
      <c r="AJ117" s="40">
        <v>85</v>
      </c>
      <c r="AK117" s="40" t="s">
        <v>540</v>
      </c>
      <c r="AL117" s="40" t="str">
        <f t="shared" si="63"/>
        <v>Post</v>
      </c>
      <c r="AM117" s="40">
        <f t="shared" si="72"/>
        <v>100</v>
      </c>
      <c r="AN117" s="40">
        <f t="shared" si="72"/>
        <v>0.01</v>
      </c>
      <c r="AO117" s="186">
        <f>SUMIFS(
INDEX('Step 1_Metric 31'!$Q$1:$R$99999,      1,      MATCH($AL117,'Step 1_Metric 31'!$Q$2:$R$2,0))         :          INDEX('Step 1_Metric 31'!$Q$1:$R$99999,    99999,    MATCH($AL117,'Step 1_Metric 31'!$Q$2:$R$2,0)),
'Step 1_Metric 31'!$E$1:$E$99999,      AM117,    'Step 1_Metric 30'!$F$1:$F$99999,     AG117         )</f>
        <v>0</v>
      </c>
      <c r="AP117" s="186">
        <f t="shared" si="66"/>
        <v>0</v>
      </c>
      <c r="AQ117" s="186">
        <f t="shared" si="67"/>
        <v>0</v>
      </c>
      <c r="AR117" s="186" t="str">
        <f t="shared" si="68"/>
        <v/>
      </c>
      <c r="AS117" s="186" t="str">
        <f t="shared" si="69"/>
        <v/>
      </c>
      <c r="AT117" s="186" t="str">
        <f t="shared" si="70"/>
        <v/>
      </c>
      <c r="AU117" s="186">
        <f t="shared" si="71"/>
        <v>0</v>
      </c>
    </row>
    <row r="118" spans="2:47" x14ac:dyDescent="0.25">
      <c r="B118">
        <v>57</v>
      </c>
      <c r="C118" t="str">
        <f>IFERROR(VLOOKUP(B118,'Step 1_Metric 31'!C:F,4,FALSE),"")</f>
        <v/>
      </c>
      <c r="P118" s="38" t="str">
        <f t="shared" si="58"/>
        <v>Total Crop Acreage ImpactedPre</v>
      </c>
      <c r="Q118" s="40">
        <f t="shared" ref="Q118:Q127" si="77">Q116+1</f>
        <v>35</v>
      </c>
      <c r="R118" s="40" t="str">
        <f t="shared" si="59"/>
        <v/>
      </c>
      <c r="S118" s="40">
        <f t="shared" si="75"/>
        <v>31</v>
      </c>
      <c r="T118" s="38" t="s">
        <v>660</v>
      </c>
      <c r="U118" s="38">
        <f t="shared" si="60"/>
        <v>1</v>
      </c>
      <c r="V118" s="40" t="s">
        <v>540</v>
      </c>
      <c r="W118" s="38" t="str">
        <f t="shared" si="76"/>
        <v>Pre</v>
      </c>
      <c r="X118" s="187" t="str">
        <f t="shared" si="73"/>
        <v/>
      </c>
      <c r="Y118" s="187" t="str">
        <f t="shared" si="74"/>
        <v/>
      </c>
      <c r="AF118" s="40">
        <f t="shared" si="62"/>
        <v>20</v>
      </c>
      <c r="AG118" s="40" t="str">
        <f t="shared" si="65"/>
        <v/>
      </c>
      <c r="AH118" s="40">
        <v>116</v>
      </c>
      <c r="AI118" s="38" t="s">
        <v>660</v>
      </c>
      <c r="AJ118" s="40">
        <v>86</v>
      </c>
      <c r="AK118" s="40" t="s">
        <v>540</v>
      </c>
      <c r="AL118" s="40" t="str">
        <f t="shared" si="63"/>
        <v>Pre</v>
      </c>
      <c r="AM118" s="40">
        <f t="shared" si="72"/>
        <v>2</v>
      </c>
      <c r="AN118" s="40">
        <f t="shared" si="72"/>
        <v>0.5</v>
      </c>
      <c r="AO118" s="186">
        <f>SUMIFS(
INDEX('Step 1_Metric 31'!$Q$1:$R$99999,      1,      MATCH($AL118,'Step 1_Metric 31'!$Q$2:$R$2,0))         :          INDEX('Step 1_Metric 31'!$Q$1:$R$99999,    99999,    MATCH($AL118,'Step 1_Metric 31'!$Q$2:$R$2,0)),
'Step 1_Metric 31'!$E$1:$E$99999,      AM118,    'Step 1_Metric 30'!$F$1:$F$99999,     AG118         )</f>
        <v>0</v>
      </c>
      <c r="AP118" s="186" t="str">
        <f t="shared" si="66"/>
        <v/>
      </c>
      <c r="AQ118" s="186" t="str">
        <f t="shared" si="67"/>
        <v/>
      </c>
      <c r="AR118" s="186" t="str">
        <f t="shared" si="68"/>
        <v/>
      </c>
      <c r="AS118" s="186" t="str">
        <f t="shared" si="69"/>
        <v/>
      </c>
      <c r="AT118" s="186">
        <f t="shared" si="70"/>
        <v>0</v>
      </c>
      <c r="AU118" s="186">
        <f t="shared" si="71"/>
        <v>0</v>
      </c>
    </row>
    <row r="119" spans="2:47" x14ac:dyDescent="0.25">
      <c r="B119">
        <v>58</v>
      </c>
      <c r="C119" t="str">
        <f>IFERROR(VLOOKUP(B119,'Step 1_Metric 31'!C:F,4,FALSE),"")</f>
        <v/>
      </c>
      <c r="P119" s="38" t="str">
        <f t="shared" si="58"/>
        <v>Total Crop Acreage ImpactedPost</v>
      </c>
      <c r="Q119" s="40">
        <f t="shared" si="77"/>
        <v>35</v>
      </c>
      <c r="R119" s="40" t="str">
        <f t="shared" si="59"/>
        <v/>
      </c>
      <c r="S119" s="40">
        <f t="shared" si="75"/>
        <v>31</v>
      </c>
      <c r="T119" s="38" t="s">
        <v>660</v>
      </c>
      <c r="U119" s="38">
        <f t="shared" si="60"/>
        <v>1</v>
      </c>
      <c r="V119" s="40" t="s">
        <v>540</v>
      </c>
      <c r="W119" s="38" t="str">
        <f t="shared" si="76"/>
        <v>Post</v>
      </c>
      <c r="X119" s="187" t="str">
        <f t="shared" si="73"/>
        <v/>
      </c>
      <c r="Y119" s="187" t="str">
        <f t="shared" si="74"/>
        <v/>
      </c>
      <c r="AF119" s="40">
        <f t="shared" si="62"/>
        <v>20</v>
      </c>
      <c r="AG119" s="40" t="str">
        <f t="shared" si="65"/>
        <v/>
      </c>
      <c r="AH119" s="40">
        <v>117</v>
      </c>
      <c r="AI119" s="38" t="s">
        <v>660</v>
      </c>
      <c r="AJ119" s="40">
        <v>87</v>
      </c>
      <c r="AK119" s="40" t="s">
        <v>540</v>
      </c>
      <c r="AL119" s="40" t="str">
        <f t="shared" si="63"/>
        <v>Pre</v>
      </c>
      <c r="AM119" s="40">
        <f t="shared" si="72"/>
        <v>20</v>
      </c>
      <c r="AN119" s="40">
        <f t="shared" si="72"/>
        <v>0.05</v>
      </c>
      <c r="AO119" s="186">
        <f>SUMIFS(
INDEX('Step 1_Metric 31'!$Q$1:$R$99999,      1,      MATCH($AL119,'Step 1_Metric 31'!$Q$2:$R$2,0))         :          INDEX('Step 1_Metric 31'!$Q$1:$R$99999,    99999,    MATCH($AL119,'Step 1_Metric 31'!$Q$2:$R$2,0)),
'Step 1_Metric 31'!$E$1:$E$99999,      AM119,    'Step 1_Metric 30'!$F$1:$F$99999,     AG119         )</f>
        <v>0</v>
      </c>
      <c r="AP119" s="186" t="str">
        <f t="shared" si="66"/>
        <v/>
      </c>
      <c r="AQ119" s="186" t="str">
        <f t="shared" si="67"/>
        <v/>
      </c>
      <c r="AR119" s="186">
        <f t="shared" si="68"/>
        <v>0</v>
      </c>
      <c r="AS119" s="186">
        <f t="shared" si="69"/>
        <v>0</v>
      </c>
      <c r="AT119" s="186" t="str">
        <f t="shared" si="70"/>
        <v/>
      </c>
      <c r="AU119" s="186">
        <f t="shared" si="71"/>
        <v>0</v>
      </c>
    </row>
    <row r="120" spans="2:47" x14ac:dyDescent="0.25">
      <c r="B120">
        <v>59</v>
      </c>
      <c r="C120" t="str">
        <f>IFERROR(VLOOKUP(B120,'Step 1_Metric 31'!C:F,4,FALSE),"")</f>
        <v/>
      </c>
      <c r="P120" s="38" t="str">
        <f t="shared" si="58"/>
        <v>Total Crop Acreage ImpactedPre</v>
      </c>
      <c r="Q120" s="40">
        <f t="shared" si="77"/>
        <v>36</v>
      </c>
      <c r="R120" s="40" t="str">
        <f t="shared" si="59"/>
        <v/>
      </c>
      <c r="S120" s="40">
        <f t="shared" si="75"/>
        <v>31</v>
      </c>
      <c r="T120" s="38" t="s">
        <v>660</v>
      </c>
      <c r="U120" s="38">
        <f t="shared" si="60"/>
        <v>1</v>
      </c>
      <c r="V120" s="40" t="s">
        <v>540</v>
      </c>
      <c r="W120" s="38" t="str">
        <f t="shared" si="76"/>
        <v>Pre</v>
      </c>
      <c r="X120" s="187" t="str">
        <f t="shared" si="73"/>
        <v/>
      </c>
      <c r="Y120" s="187" t="str">
        <f t="shared" si="74"/>
        <v/>
      </c>
      <c r="AF120" s="40">
        <f t="shared" si="62"/>
        <v>20</v>
      </c>
      <c r="AG120" s="40" t="str">
        <f t="shared" si="65"/>
        <v/>
      </c>
      <c r="AH120" s="40">
        <v>118</v>
      </c>
      <c r="AI120" s="38" t="s">
        <v>660</v>
      </c>
      <c r="AJ120" s="40">
        <v>88</v>
      </c>
      <c r="AK120" s="40" t="s">
        <v>540</v>
      </c>
      <c r="AL120" s="40" t="str">
        <f t="shared" si="63"/>
        <v>Pre</v>
      </c>
      <c r="AM120" s="40">
        <f t="shared" ref="AM120:AN135" si="78">AM117</f>
        <v>100</v>
      </c>
      <c r="AN120" s="40">
        <f t="shared" si="78"/>
        <v>0.01</v>
      </c>
      <c r="AO120" s="186">
        <f>SUMIFS(
INDEX('Step 1_Metric 31'!$Q$1:$R$99999,      1,      MATCH($AL120,'Step 1_Metric 31'!$Q$2:$R$2,0))         :          INDEX('Step 1_Metric 31'!$Q$1:$R$99999,    99999,    MATCH($AL120,'Step 1_Metric 31'!$Q$2:$R$2,0)),
'Step 1_Metric 31'!$E$1:$E$99999,      AM120,    'Step 1_Metric 30'!$F$1:$F$99999,     AG120         )</f>
        <v>0</v>
      </c>
      <c r="AP120" s="186">
        <f t="shared" si="66"/>
        <v>0</v>
      </c>
      <c r="AQ120" s="186">
        <f t="shared" si="67"/>
        <v>0</v>
      </c>
      <c r="AR120" s="186" t="str">
        <f t="shared" si="68"/>
        <v/>
      </c>
      <c r="AS120" s="186" t="str">
        <f t="shared" si="69"/>
        <v/>
      </c>
      <c r="AT120" s="186" t="str">
        <f t="shared" si="70"/>
        <v/>
      </c>
      <c r="AU120" s="186">
        <f t="shared" si="71"/>
        <v>0</v>
      </c>
    </row>
    <row r="121" spans="2:47" x14ac:dyDescent="0.25">
      <c r="B121">
        <v>60</v>
      </c>
      <c r="C121" t="str">
        <f>IFERROR(VLOOKUP(B121,'Step 1_Metric 31'!C:F,4,FALSE),"")</f>
        <v/>
      </c>
      <c r="P121" s="38" t="str">
        <f t="shared" si="58"/>
        <v>Total Crop Acreage ImpactedPost</v>
      </c>
      <c r="Q121" s="40">
        <f t="shared" si="77"/>
        <v>36</v>
      </c>
      <c r="R121" s="40" t="str">
        <f t="shared" si="59"/>
        <v/>
      </c>
      <c r="S121" s="40">
        <f t="shared" si="75"/>
        <v>31</v>
      </c>
      <c r="T121" s="38" t="s">
        <v>660</v>
      </c>
      <c r="U121" s="38">
        <f t="shared" si="60"/>
        <v>1</v>
      </c>
      <c r="V121" s="40" t="s">
        <v>540</v>
      </c>
      <c r="W121" s="38" t="str">
        <f t="shared" si="76"/>
        <v>Post</v>
      </c>
      <c r="X121" s="187" t="str">
        <f t="shared" si="73"/>
        <v/>
      </c>
      <c r="Y121" s="187" t="str">
        <f t="shared" si="74"/>
        <v/>
      </c>
      <c r="AF121" s="40">
        <f t="shared" si="62"/>
        <v>20</v>
      </c>
      <c r="AG121" s="40" t="str">
        <f t="shared" si="65"/>
        <v/>
      </c>
      <c r="AH121" s="40">
        <v>119</v>
      </c>
      <c r="AI121" s="38" t="s">
        <v>660</v>
      </c>
      <c r="AJ121" s="40">
        <v>89</v>
      </c>
      <c r="AK121" s="40" t="s">
        <v>540</v>
      </c>
      <c r="AL121" s="40" t="str">
        <f t="shared" si="63"/>
        <v>Post</v>
      </c>
      <c r="AM121" s="40">
        <f t="shared" si="78"/>
        <v>2</v>
      </c>
      <c r="AN121" s="40">
        <f t="shared" si="78"/>
        <v>0.5</v>
      </c>
      <c r="AO121" s="186">
        <f>SUMIFS(
INDEX('Step 1_Metric 31'!$Q$1:$R$99999,      1,      MATCH($AL121,'Step 1_Metric 31'!$Q$2:$R$2,0))         :          INDEX('Step 1_Metric 31'!$Q$1:$R$99999,    99999,    MATCH($AL121,'Step 1_Metric 31'!$Q$2:$R$2,0)),
'Step 1_Metric 31'!$E$1:$E$99999,      AM121,    'Step 1_Metric 30'!$F$1:$F$99999,     AG121         )</f>
        <v>0</v>
      </c>
      <c r="AP121" s="186" t="str">
        <f t="shared" si="66"/>
        <v/>
      </c>
      <c r="AQ121" s="186" t="str">
        <f t="shared" si="67"/>
        <v/>
      </c>
      <c r="AR121" s="186" t="str">
        <f t="shared" si="68"/>
        <v/>
      </c>
      <c r="AS121" s="186" t="str">
        <f t="shared" si="69"/>
        <v/>
      </c>
      <c r="AT121" s="186">
        <f t="shared" si="70"/>
        <v>0</v>
      </c>
      <c r="AU121" s="186">
        <f t="shared" si="71"/>
        <v>0</v>
      </c>
    </row>
    <row r="122" spans="2:47" x14ac:dyDescent="0.25">
      <c r="B122">
        <v>61</v>
      </c>
      <c r="C122" t="str">
        <f>IFERROR(VLOOKUP(B122,'Step 1_Metric 31'!C:F,4,FALSE),"")</f>
        <v/>
      </c>
      <c r="P122" s="38" t="str">
        <f t="shared" si="58"/>
        <v>Total Crop Acreage ImpactedPre</v>
      </c>
      <c r="Q122" s="40">
        <f t="shared" si="77"/>
        <v>37</v>
      </c>
      <c r="R122" s="40" t="str">
        <f t="shared" si="59"/>
        <v/>
      </c>
      <c r="S122" s="40">
        <f t="shared" si="75"/>
        <v>31</v>
      </c>
      <c r="T122" s="38" t="s">
        <v>660</v>
      </c>
      <c r="U122" s="38">
        <f t="shared" si="60"/>
        <v>1</v>
      </c>
      <c r="V122" s="40" t="s">
        <v>540</v>
      </c>
      <c r="W122" s="38" t="str">
        <f t="shared" si="76"/>
        <v>Pre</v>
      </c>
      <c r="X122" s="187" t="str">
        <f t="shared" si="73"/>
        <v/>
      </c>
      <c r="Y122" s="187" t="str">
        <f t="shared" si="74"/>
        <v/>
      </c>
      <c r="AF122" s="40">
        <f t="shared" si="62"/>
        <v>20</v>
      </c>
      <c r="AG122" s="40" t="str">
        <f t="shared" si="65"/>
        <v/>
      </c>
      <c r="AH122" s="40">
        <v>120</v>
      </c>
      <c r="AI122" s="38" t="s">
        <v>660</v>
      </c>
      <c r="AJ122" s="40">
        <v>90</v>
      </c>
      <c r="AK122" s="40" t="s">
        <v>540</v>
      </c>
      <c r="AL122" s="40" t="str">
        <f t="shared" si="63"/>
        <v>Post</v>
      </c>
      <c r="AM122" s="40">
        <f t="shared" si="78"/>
        <v>20</v>
      </c>
      <c r="AN122" s="40">
        <f t="shared" si="78"/>
        <v>0.05</v>
      </c>
      <c r="AO122" s="186">
        <f>SUMIFS(
INDEX('Step 1_Metric 31'!$Q$1:$R$99999,      1,      MATCH($AL122,'Step 1_Metric 31'!$Q$2:$R$2,0))         :          INDEX('Step 1_Metric 31'!$Q$1:$R$99999,    99999,    MATCH($AL122,'Step 1_Metric 31'!$Q$2:$R$2,0)),
'Step 1_Metric 31'!$E$1:$E$99999,      AM122,    'Step 1_Metric 30'!$F$1:$F$99999,     AG122         )</f>
        <v>0</v>
      </c>
      <c r="AP122" s="186" t="str">
        <f t="shared" si="66"/>
        <v/>
      </c>
      <c r="AQ122" s="186" t="str">
        <f t="shared" si="67"/>
        <v/>
      </c>
      <c r="AR122" s="186">
        <f t="shared" si="68"/>
        <v>0</v>
      </c>
      <c r="AS122" s="186">
        <f t="shared" si="69"/>
        <v>0</v>
      </c>
      <c r="AT122" s="186" t="str">
        <f t="shared" si="70"/>
        <v/>
      </c>
      <c r="AU122" s="186">
        <f t="shared" si="71"/>
        <v>0</v>
      </c>
    </row>
    <row r="123" spans="2:47" x14ac:dyDescent="0.25">
      <c r="B123">
        <v>62</v>
      </c>
      <c r="C123" t="str">
        <f>IFERROR(VLOOKUP(B123,'Step 1_Metric 31'!C:F,4,FALSE),"")</f>
        <v/>
      </c>
      <c r="P123" s="38" t="str">
        <f t="shared" si="58"/>
        <v>Total Crop Acreage ImpactedPost</v>
      </c>
      <c r="Q123" s="40">
        <f t="shared" si="77"/>
        <v>37</v>
      </c>
      <c r="R123" s="40" t="str">
        <f t="shared" si="59"/>
        <v/>
      </c>
      <c r="S123" s="40">
        <f t="shared" si="75"/>
        <v>31</v>
      </c>
      <c r="T123" s="38" t="s">
        <v>660</v>
      </c>
      <c r="U123" s="38">
        <f t="shared" si="60"/>
        <v>1</v>
      </c>
      <c r="V123" s="40" t="s">
        <v>540</v>
      </c>
      <c r="W123" s="38" t="str">
        <f t="shared" si="76"/>
        <v>Post</v>
      </c>
      <c r="X123" s="187" t="str">
        <f t="shared" si="73"/>
        <v/>
      </c>
      <c r="Y123" s="187" t="str">
        <f t="shared" si="74"/>
        <v/>
      </c>
      <c r="AF123" s="40">
        <f t="shared" si="62"/>
        <v>20</v>
      </c>
      <c r="AG123" s="40" t="str">
        <f t="shared" si="65"/>
        <v/>
      </c>
      <c r="AH123" s="40">
        <v>121</v>
      </c>
      <c r="AI123" s="38" t="s">
        <v>660</v>
      </c>
      <c r="AJ123" s="40">
        <v>91</v>
      </c>
      <c r="AK123" s="40" t="s">
        <v>540</v>
      </c>
      <c r="AL123" s="40" t="str">
        <f t="shared" si="63"/>
        <v>Post</v>
      </c>
      <c r="AM123" s="40">
        <f t="shared" si="78"/>
        <v>100</v>
      </c>
      <c r="AN123" s="40">
        <f t="shared" si="78"/>
        <v>0.01</v>
      </c>
      <c r="AO123" s="186">
        <f>SUMIFS(
INDEX('Step 1_Metric 31'!$Q$1:$R$99999,      1,      MATCH($AL123,'Step 1_Metric 31'!$Q$2:$R$2,0))         :          INDEX('Step 1_Metric 31'!$Q$1:$R$99999,    99999,    MATCH($AL123,'Step 1_Metric 31'!$Q$2:$R$2,0)),
'Step 1_Metric 31'!$E$1:$E$99999,      AM123,    'Step 1_Metric 30'!$F$1:$F$99999,     AG123         )</f>
        <v>0</v>
      </c>
      <c r="AP123" s="186">
        <f t="shared" si="66"/>
        <v>0</v>
      </c>
      <c r="AQ123" s="186">
        <f t="shared" si="67"/>
        <v>0</v>
      </c>
      <c r="AR123" s="186" t="str">
        <f t="shared" si="68"/>
        <v/>
      </c>
      <c r="AS123" s="186" t="str">
        <f t="shared" si="69"/>
        <v/>
      </c>
      <c r="AT123" s="186" t="str">
        <f t="shared" si="70"/>
        <v/>
      </c>
      <c r="AU123" s="186">
        <f t="shared" si="71"/>
        <v>0</v>
      </c>
    </row>
    <row r="124" spans="2:47" x14ac:dyDescent="0.25">
      <c r="B124">
        <v>63</v>
      </c>
      <c r="C124" t="str">
        <f>IFERROR(VLOOKUP(B124,'Step 1_Metric 31'!C:F,4,FALSE),"")</f>
        <v/>
      </c>
      <c r="P124" s="38" t="str">
        <f t="shared" si="58"/>
        <v>Total Crop Acreage ImpactedPre</v>
      </c>
      <c r="Q124" s="40">
        <f t="shared" si="77"/>
        <v>38</v>
      </c>
      <c r="R124" s="40" t="str">
        <f t="shared" si="59"/>
        <v/>
      </c>
      <c r="S124" s="40">
        <f t="shared" si="75"/>
        <v>31</v>
      </c>
      <c r="T124" s="38" t="s">
        <v>660</v>
      </c>
      <c r="U124" s="38">
        <f t="shared" si="60"/>
        <v>1</v>
      </c>
      <c r="V124" s="40" t="s">
        <v>540</v>
      </c>
      <c r="W124" s="38" t="str">
        <f t="shared" si="76"/>
        <v>Pre</v>
      </c>
      <c r="X124" s="187" t="str">
        <f t="shared" si="73"/>
        <v/>
      </c>
      <c r="Y124" s="187" t="str">
        <f t="shared" si="74"/>
        <v/>
      </c>
      <c r="AF124" s="40">
        <f t="shared" si="62"/>
        <v>21</v>
      </c>
      <c r="AG124" s="40" t="str">
        <f t="shared" si="65"/>
        <v/>
      </c>
      <c r="AH124" s="40">
        <v>122</v>
      </c>
      <c r="AI124" s="38" t="s">
        <v>660</v>
      </c>
      <c r="AJ124" s="40">
        <v>92</v>
      </c>
      <c r="AK124" s="40" t="s">
        <v>540</v>
      </c>
      <c r="AL124" s="40" t="str">
        <f t="shared" si="63"/>
        <v>Pre</v>
      </c>
      <c r="AM124" s="40">
        <f t="shared" si="78"/>
        <v>2</v>
      </c>
      <c r="AN124" s="40">
        <f t="shared" si="78"/>
        <v>0.5</v>
      </c>
      <c r="AO124" s="186">
        <f>SUMIFS(
INDEX('Step 1_Metric 31'!$Q$1:$R$99999,      1,      MATCH($AL124,'Step 1_Metric 31'!$Q$2:$R$2,0))         :          INDEX('Step 1_Metric 31'!$Q$1:$R$99999,    99999,    MATCH($AL124,'Step 1_Metric 31'!$Q$2:$R$2,0)),
'Step 1_Metric 31'!$E$1:$E$99999,      AM124,    'Step 1_Metric 30'!$F$1:$F$99999,     AG124         )</f>
        <v>0</v>
      </c>
      <c r="AP124" s="186" t="str">
        <f t="shared" si="66"/>
        <v/>
      </c>
      <c r="AQ124" s="186" t="str">
        <f t="shared" si="67"/>
        <v/>
      </c>
      <c r="AR124" s="186" t="str">
        <f t="shared" si="68"/>
        <v/>
      </c>
      <c r="AS124" s="186" t="str">
        <f t="shared" si="69"/>
        <v/>
      </c>
      <c r="AT124" s="186">
        <f t="shared" si="70"/>
        <v>0</v>
      </c>
      <c r="AU124" s="186">
        <f t="shared" si="71"/>
        <v>0</v>
      </c>
    </row>
    <row r="125" spans="2:47" x14ac:dyDescent="0.25">
      <c r="B125">
        <v>64</v>
      </c>
      <c r="C125" t="str">
        <f>IFERROR(VLOOKUP(B125,'Step 1_Metric 31'!C:F,4,FALSE),"")</f>
        <v/>
      </c>
      <c r="P125" s="38" t="str">
        <f t="shared" si="58"/>
        <v>Total Crop Acreage ImpactedPost</v>
      </c>
      <c r="Q125" s="40">
        <f t="shared" si="77"/>
        <v>38</v>
      </c>
      <c r="R125" s="40" t="str">
        <f t="shared" si="59"/>
        <v/>
      </c>
      <c r="S125" s="40">
        <f t="shared" si="75"/>
        <v>31</v>
      </c>
      <c r="T125" s="38" t="s">
        <v>660</v>
      </c>
      <c r="U125" s="38">
        <f t="shared" si="60"/>
        <v>1</v>
      </c>
      <c r="V125" s="40" t="s">
        <v>540</v>
      </c>
      <c r="W125" s="38" t="str">
        <f t="shared" si="76"/>
        <v>Post</v>
      </c>
      <c r="X125" s="187" t="str">
        <f t="shared" si="73"/>
        <v/>
      </c>
      <c r="Y125" s="187" t="str">
        <f t="shared" si="74"/>
        <v/>
      </c>
      <c r="AF125" s="40">
        <f t="shared" si="62"/>
        <v>21</v>
      </c>
      <c r="AG125" s="40" t="str">
        <f t="shared" si="65"/>
        <v/>
      </c>
      <c r="AH125" s="40">
        <v>123</v>
      </c>
      <c r="AI125" s="38" t="s">
        <v>660</v>
      </c>
      <c r="AJ125" s="40">
        <v>93</v>
      </c>
      <c r="AK125" s="40" t="s">
        <v>540</v>
      </c>
      <c r="AL125" s="40" t="str">
        <f t="shared" si="63"/>
        <v>Pre</v>
      </c>
      <c r="AM125" s="40">
        <f t="shared" si="78"/>
        <v>20</v>
      </c>
      <c r="AN125" s="40">
        <f t="shared" si="78"/>
        <v>0.05</v>
      </c>
      <c r="AO125" s="186">
        <f>SUMIFS(
INDEX('Step 1_Metric 31'!$Q$1:$R$99999,      1,      MATCH($AL125,'Step 1_Metric 31'!$Q$2:$R$2,0))         :          INDEX('Step 1_Metric 31'!$Q$1:$R$99999,    99999,    MATCH($AL125,'Step 1_Metric 31'!$Q$2:$R$2,0)),
'Step 1_Metric 31'!$E$1:$E$99999,      AM125,    'Step 1_Metric 30'!$F$1:$F$99999,     AG125         )</f>
        <v>0</v>
      </c>
      <c r="AP125" s="186" t="str">
        <f t="shared" si="66"/>
        <v/>
      </c>
      <c r="AQ125" s="186" t="str">
        <f t="shared" si="67"/>
        <v/>
      </c>
      <c r="AR125" s="186">
        <f t="shared" si="68"/>
        <v>0</v>
      </c>
      <c r="AS125" s="186">
        <f t="shared" si="69"/>
        <v>0</v>
      </c>
      <c r="AT125" s="186" t="str">
        <f t="shared" si="70"/>
        <v/>
      </c>
      <c r="AU125" s="186">
        <f t="shared" si="71"/>
        <v>0</v>
      </c>
    </row>
    <row r="126" spans="2:47" x14ac:dyDescent="0.25">
      <c r="B126">
        <v>65</v>
      </c>
      <c r="C126" t="str">
        <f>IFERROR(VLOOKUP(B126,'Step 1_Metric 31'!C:F,4,FALSE),"")</f>
        <v/>
      </c>
      <c r="P126" s="38" t="str">
        <f t="shared" si="58"/>
        <v>Total Crop Acreage ImpactedPre</v>
      </c>
      <c r="Q126" s="40">
        <f t="shared" si="77"/>
        <v>39</v>
      </c>
      <c r="R126" s="40" t="str">
        <f t="shared" si="59"/>
        <v/>
      </c>
      <c r="S126" s="40">
        <f t="shared" si="75"/>
        <v>31</v>
      </c>
      <c r="T126" s="38" t="s">
        <v>660</v>
      </c>
      <c r="U126" s="38">
        <f t="shared" si="60"/>
        <v>1</v>
      </c>
      <c r="V126" s="40" t="s">
        <v>540</v>
      </c>
      <c r="W126" s="38" t="str">
        <f t="shared" si="76"/>
        <v>Pre</v>
      </c>
      <c r="X126" s="187" t="str">
        <f t="shared" si="73"/>
        <v/>
      </c>
      <c r="Y126" s="187" t="str">
        <f t="shared" si="74"/>
        <v/>
      </c>
      <c r="AF126" s="40">
        <f t="shared" si="62"/>
        <v>21</v>
      </c>
      <c r="AG126" s="40" t="str">
        <f t="shared" si="65"/>
        <v/>
      </c>
      <c r="AH126" s="40">
        <v>124</v>
      </c>
      <c r="AI126" s="38" t="s">
        <v>660</v>
      </c>
      <c r="AJ126" s="40">
        <v>94</v>
      </c>
      <c r="AK126" s="40" t="s">
        <v>540</v>
      </c>
      <c r="AL126" s="40" t="str">
        <f t="shared" si="63"/>
        <v>Pre</v>
      </c>
      <c r="AM126" s="40">
        <f t="shared" si="78"/>
        <v>100</v>
      </c>
      <c r="AN126" s="40">
        <f t="shared" si="78"/>
        <v>0.01</v>
      </c>
      <c r="AO126" s="186">
        <f>SUMIFS(
INDEX('Step 1_Metric 31'!$Q$1:$R$99999,      1,      MATCH($AL126,'Step 1_Metric 31'!$Q$2:$R$2,0))         :          INDEX('Step 1_Metric 31'!$Q$1:$R$99999,    99999,    MATCH($AL126,'Step 1_Metric 31'!$Q$2:$R$2,0)),
'Step 1_Metric 31'!$E$1:$E$99999,      AM126,    'Step 1_Metric 30'!$F$1:$F$99999,     AG126         )</f>
        <v>0</v>
      </c>
      <c r="AP126" s="186">
        <f t="shared" si="66"/>
        <v>0</v>
      </c>
      <c r="AQ126" s="186">
        <f t="shared" si="67"/>
        <v>0</v>
      </c>
      <c r="AR126" s="186" t="str">
        <f t="shared" si="68"/>
        <v/>
      </c>
      <c r="AS126" s="186" t="str">
        <f t="shared" si="69"/>
        <v/>
      </c>
      <c r="AT126" s="186" t="str">
        <f t="shared" si="70"/>
        <v/>
      </c>
      <c r="AU126" s="186">
        <f t="shared" si="71"/>
        <v>0</v>
      </c>
    </row>
    <row r="127" spans="2:47" x14ac:dyDescent="0.25">
      <c r="B127">
        <v>66</v>
      </c>
      <c r="C127" t="str">
        <f>IFERROR(VLOOKUP(B127,'Step 1_Metric 31'!C:F,4,FALSE),"")</f>
        <v/>
      </c>
      <c r="P127" s="38" t="str">
        <f t="shared" si="58"/>
        <v>Total Crop Acreage ImpactedPost</v>
      </c>
      <c r="Q127" s="40">
        <f t="shared" si="77"/>
        <v>39</v>
      </c>
      <c r="R127" s="40" t="str">
        <f t="shared" si="59"/>
        <v/>
      </c>
      <c r="S127" s="40">
        <f t="shared" si="75"/>
        <v>31</v>
      </c>
      <c r="T127" s="38" t="s">
        <v>660</v>
      </c>
      <c r="U127" s="38">
        <f t="shared" si="60"/>
        <v>1</v>
      </c>
      <c r="V127" s="40" t="s">
        <v>540</v>
      </c>
      <c r="W127" s="38" t="str">
        <f t="shared" si="76"/>
        <v>Post</v>
      </c>
      <c r="X127" s="187" t="str">
        <f t="shared" si="73"/>
        <v/>
      </c>
      <c r="Y127" s="187" t="str">
        <f t="shared" si="74"/>
        <v/>
      </c>
      <c r="AF127" s="40">
        <f t="shared" si="62"/>
        <v>21</v>
      </c>
      <c r="AG127" s="40" t="str">
        <f t="shared" si="65"/>
        <v/>
      </c>
      <c r="AH127" s="40">
        <v>125</v>
      </c>
      <c r="AI127" s="38" t="s">
        <v>660</v>
      </c>
      <c r="AJ127" s="40">
        <v>95</v>
      </c>
      <c r="AK127" s="40" t="s">
        <v>540</v>
      </c>
      <c r="AL127" s="40" t="str">
        <f t="shared" si="63"/>
        <v>Post</v>
      </c>
      <c r="AM127" s="40">
        <f t="shared" si="78"/>
        <v>2</v>
      </c>
      <c r="AN127" s="40">
        <f t="shared" si="78"/>
        <v>0.5</v>
      </c>
      <c r="AO127" s="186">
        <f>SUMIFS(
INDEX('Step 1_Metric 31'!$Q$1:$R$99999,      1,      MATCH($AL127,'Step 1_Metric 31'!$Q$2:$R$2,0))         :          INDEX('Step 1_Metric 31'!$Q$1:$R$99999,    99999,    MATCH($AL127,'Step 1_Metric 31'!$Q$2:$R$2,0)),
'Step 1_Metric 31'!$E$1:$E$99999,      AM127,    'Step 1_Metric 30'!$F$1:$F$99999,     AG127         )</f>
        <v>0</v>
      </c>
      <c r="AP127" s="186" t="str">
        <f t="shared" si="66"/>
        <v/>
      </c>
      <c r="AQ127" s="186" t="str">
        <f t="shared" si="67"/>
        <v/>
      </c>
      <c r="AR127" s="186" t="str">
        <f t="shared" si="68"/>
        <v/>
      </c>
      <c r="AS127" s="186" t="str">
        <f t="shared" si="69"/>
        <v/>
      </c>
      <c r="AT127" s="186">
        <f t="shared" si="70"/>
        <v>0</v>
      </c>
      <c r="AU127" s="186">
        <f t="shared" si="71"/>
        <v>0</v>
      </c>
    </row>
    <row r="128" spans="2:47" x14ac:dyDescent="0.25">
      <c r="B128">
        <v>67</v>
      </c>
      <c r="C128" t="str">
        <f>IFERROR(VLOOKUP(B128,'Step 1_Metric 31'!C:F,4,FALSE),"")</f>
        <v/>
      </c>
      <c r="AF128" s="40">
        <f t="shared" si="62"/>
        <v>21</v>
      </c>
      <c r="AG128" s="40" t="str">
        <f t="shared" si="65"/>
        <v/>
      </c>
      <c r="AH128" s="40">
        <v>126</v>
      </c>
      <c r="AI128" s="38" t="s">
        <v>660</v>
      </c>
      <c r="AJ128" s="40">
        <v>96</v>
      </c>
      <c r="AK128" s="40" t="s">
        <v>540</v>
      </c>
      <c r="AL128" s="40" t="str">
        <f t="shared" si="63"/>
        <v>Post</v>
      </c>
      <c r="AM128" s="40">
        <f t="shared" si="78"/>
        <v>20</v>
      </c>
      <c r="AN128" s="40">
        <f t="shared" si="78"/>
        <v>0.05</v>
      </c>
      <c r="AO128" s="186">
        <f>SUMIFS(
INDEX('Step 1_Metric 31'!$Q$1:$R$99999,      1,      MATCH($AL128,'Step 1_Metric 31'!$Q$2:$R$2,0))         :          INDEX('Step 1_Metric 31'!$Q$1:$R$99999,    99999,    MATCH($AL128,'Step 1_Metric 31'!$Q$2:$R$2,0)),
'Step 1_Metric 31'!$E$1:$E$99999,      AM128,    'Step 1_Metric 30'!$F$1:$F$99999,     AG128         )</f>
        <v>0</v>
      </c>
      <c r="AP128" s="186" t="str">
        <f t="shared" si="66"/>
        <v/>
      </c>
      <c r="AQ128" s="186" t="str">
        <f t="shared" si="67"/>
        <v/>
      </c>
      <c r="AR128" s="186">
        <f t="shared" si="68"/>
        <v>0</v>
      </c>
      <c r="AS128" s="186">
        <f t="shared" si="69"/>
        <v>0</v>
      </c>
      <c r="AT128" s="186" t="str">
        <f t="shared" si="70"/>
        <v/>
      </c>
      <c r="AU128" s="186">
        <f t="shared" si="71"/>
        <v>0</v>
      </c>
    </row>
    <row r="129" spans="2:47" x14ac:dyDescent="0.25">
      <c r="B129">
        <v>68</v>
      </c>
      <c r="C129" t="str">
        <f>IFERROR(VLOOKUP(B129,'Step 1_Metric 31'!C:F,4,FALSE),"")</f>
        <v/>
      </c>
      <c r="AF129" s="40">
        <f t="shared" si="62"/>
        <v>21</v>
      </c>
      <c r="AG129" s="40" t="str">
        <f t="shared" si="65"/>
        <v/>
      </c>
      <c r="AH129" s="40">
        <v>127</v>
      </c>
      <c r="AI129" s="38" t="s">
        <v>660</v>
      </c>
      <c r="AJ129" s="40">
        <v>97</v>
      </c>
      <c r="AK129" s="40" t="s">
        <v>540</v>
      </c>
      <c r="AL129" s="40" t="str">
        <f t="shared" si="63"/>
        <v>Post</v>
      </c>
      <c r="AM129" s="40">
        <f t="shared" si="78"/>
        <v>100</v>
      </c>
      <c r="AN129" s="40">
        <f t="shared" si="78"/>
        <v>0.01</v>
      </c>
      <c r="AO129" s="186">
        <f>SUMIFS(
INDEX('Step 1_Metric 31'!$Q$1:$R$99999,      1,      MATCH($AL129,'Step 1_Metric 31'!$Q$2:$R$2,0))         :          INDEX('Step 1_Metric 31'!$Q$1:$R$99999,    99999,    MATCH($AL129,'Step 1_Metric 31'!$Q$2:$R$2,0)),
'Step 1_Metric 31'!$E$1:$E$99999,      AM129,    'Step 1_Metric 30'!$F$1:$F$99999,     AG129         )</f>
        <v>0</v>
      </c>
      <c r="AP129" s="186">
        <f t="shared" si="66"/>
        <v>0</v>
      </c>
      <c r="AQ129" s="186">
        <f t="shared" si="67"/>
        <v>0</v>
      </c>
      <c r="AR129" s="186" t="str">
        <f t="shared" si="68"/>
        <v/>
      </c>
      <c r="AS129" s="186" t="str">
        <f t="shared" si="69"/>
        <v/>
      </c>
      <c r="AT129" s="186" t="str">
        <f t="shared" si="70"/>
        <v/>
      </c>
      <c r="AU129" s="186">
        <f t="shared" si="71"/>
        <v>0</v>
      </c>
    </row>
    <row r="130" spans="2:47" x14ac:dyDescent="0.25">
      <c r="B130">
        <v>69</v>
      </c>
      <c r="C130" t="str">
        <f>IFERROR(VLOOKUP(B130,'Step 1_Metric 31'!C:F,4,FALSE),"")</f>
        <v/>
      </c>
      <c r="AF130" s="40">
        <f t="shared" si="62"/>
        <v>22</v>
      </c>
      <c r="AG130" s="40" t="str">
        <f t="shared" si="65"/>
        <v/>
      </c>
      <c r="AH130" s="40">
        <v>128</v>
      </c>
      <c r="AI130" s="38" t="s">
        <v>660</v>
      </c>
      <c r="AJ130" s="40">
        <v>98</v>
      </c>
      <c r="AK130" s="40" t="s">
        <v>540</v>
      </c>
      <c r="AL130" s="40" t="str">
        <f t="shared" si="63"/>
        <v>Pre</v>
      </c>
      <c r="AM130" s="40">
        <f t="shared" si="78"/>
        <v>2</v>
      </c>
      <c r="AN130" s="40">
        <f t="shared" si="78"/>
        <v>0.5</v>
      </c>
      <c r="AO130" s="186">
        <f>SUMIFS(
INDEX('Step 1_Metric 31'!$Q$1:$R$99999,      1,      MATCH($AL130,'Step 1_Metric 31'!$Q$2:$R$2,0))         :          INDEX('Step 1_Metric 31'!$Q$1:$R$99999,    99999,    MATCH($AL130,'Step 1_Metric 31'!$Q$2:$R$2,0)),
'Step 1_Metric 31'!$E$1:$E$99999,      AM130,    'Step 1_Metric 30'!$F$1:$F$99999,     AG130         )</f>
        <v>0</v>
      </c>
      <c r="AP130" s="186" t="str">
        <f t="shared" si="66"/>
        <v/>
      </c>
      <c r="AQ130" s="186" t="str">
        <f t="shared" si="67"/>
        <v/>
      </c>
      <c r="AR130" s="186" t="str">
        <f t="shared" si="68"/>
        <v/>
      </c>
      <c r="AS130" s="186" t="str">
        <f t="shared" si="69"/>
        <v/>
      </c>
      <c r="AT130" s="186">
        <f t="shared" si="70"/>
        <v>0</v>
      </c>
      <c r="AU130" s="186">
        <f t="shared" si="71"/>
        <v>0</v>
      </c>
    </row>
    <row r="131" spans="2:47" x14ac:dyDescent="0.25">
      <c r="B131">
        <v>70</v>
      </c>
      <c r="C131" t="str">
        <f>IFERROR(VLOOKUP(B131,'Step 1_Metric 31'!C:F,4,FALSE),"")</f>
        <v/>
      </c>
      <c r="AF131" s="40">
        <f t="shared" si="62"/>
        <v>22</v>
      </c>
      <c r="AG131" s="40" t="str">
        <f t="shared" si="65"/>
        <v/>
      </c>
      <c r="AH131" s="40">
        <v>129</v>
      </c>
      <c r="AI131" s="38" t="s">
        <v>660</v>
      </c>
      <c r="AJ131" s="40">
        <v>99</v>
      </c>
      <c r="AK131" s="40" t="s">
        <v>540</v>
      </c>
      <c r="AL131" s="40" t="str">
        <f t="shared" si="63"/>
        <v>Pre</v>
      </c>
      <c r="AM131" s="40">
        <f t="shared" si="78"/>
        <v>20</v>
      </c>
      <c r="AN131" s="40">
        <f t="shared" si="78"/>
        <v>0.05</v>
      </c>
      <c r="AO131" s="186">
        <f>SUMIFS(
INDEX('Step 1_Metric 31'!$Q$1:$R$99999,      1,      MATCH($AL131,'Step 1_Metric 31'!$Q$2:$R$2,0))         :          INDEX('Step 1_Metric 31'!$Q$1:$R$99999,    99999,    MATCH($AL131,'Step 1_Metric 31'!$Q$2:$R$2,0)),
'Step 1_Metric 31'!$E$1:$E$99999,      AM131,    'Step 1_Metric 30'!$F$1:$F$99999,     AG131         )</f>
        <v>0</v>
      </c>
      <c r="AP131" s="186" t="str">
        <f t="shared" si="66"/>
        <v/>
      </c>
      <c r="AQ131" s="186" t="str">
        <f t="shared" si="67"/>
        <v/>
      </c>
      <c r="AR131" s="186">
        <f t="shared" si="68"/>
        <v>0</v>
      </c>
      <c r="AS131" s="186">
        <f t="shared" si="69"/>
        <v>0</v>
      </c>
      <c r="AT131" s="186" t="str">
        <f t="shared" si="70"/>
        <v/>
      </c>
      <c r="AU131" s="186">
        <f t="shared" si="71"/>
        <v>0</v>
      </c>
    </row>
    <row r="132" spans="2:47" x14ac:dyDescent="0.25">
      <c r="B132">
        <v>71</v>
      </c>
      <c r="C132" t="str">
        <f>IFERROR(VLOOKUP(B132,'Step 1_Metric 31'!C:F,4,FALSE),"")</f>
        <v/>
      </c>
      <c r="AF132" s="40">
        <f t="shared" si="62"/>
        <v>22</v>
      </c>
      <c r="AG132" s="40" t="str">
        <f t="shared" si="65"/>
        <v/>
      </c>
      <c r="AH132" s="40">
        <v>130</v>
      </c>
      <c r="AI132" s="38" t="s">
        <v>660</v>
      </c>
      <c r="AJ132" s="40">
        <v>100</v>
      </c>
      <c r="AK132" s="40" t="s">
        <v>540</v>
      </c>
      <c r="AL132" s="40" t="str">
        <f t="shared" si="63"/>
        <v>Pre</v>
      </c>
      <c r="AM132" s="40">
        <f t="shared" si="78"/>
        <v>100</v>
      </c>
      <c r="AN132" s="40">
        <f t="shared" si="78"/>
        <v>0.01</v>
      </c>
      <c r="AO132" s="186">
        <f>SUMIFS(
INDEX('Step 1_Metric 31'!$Q$1:$R$99999,      1,      MATCH($AL132,'Step 1_Metric 31'!$Q$2:$R$2,0))         :          INDEX('Step 1_Metric 31'!$Q$1:$R$99999,    99999,    MATCH($AL132,'Step 1_Metric 31'!$Q$2:$R$2,0)),
'Step 1_Metric 31'!$E$1:$E$99999,      AM132,    'Step 1_Metric 30'!$F$1:$F$99999,     AG132         )</f>
        <v>0</v>
      </c>
      <c r="AP132" s="186">
        <f t="shared" si="66"/>
        <v>0</v>
      </c>
      <c r="AQ132" s="186">
        <f t="shared" si="67"/>
        <v>0</v>
      </c>
      <c r="AR132" s="186" t="str">
        <f t="shared" si="68"/>
        <v/>
      </c>
      <c r="AS132" s="186" t="str">
        <f t="shared" si="69"/>
        <v/>
      </c>
      <c r="AT132" s="186" t="str">
        <f t="shared" si="70"/>
        <v/>
      </c>
      <c r="AU132" s="186">
        <f t="shared" si="71"/>
        <v>0</v>
      </c>
    </row>
    <row r="133" spans="2:47" x14ac:dyDescent="0.25">
      <c r="B133">
        <v>72</v>
      </c>
      <c r="C133" t="str">
        <f>IFERROR(VLOOKUP(B133,'Step 1_Metric 31'!C:F,4,FALSE),"")</f>
        <v/>
      </c>
      <c r="AF133" s="40">
        <f t="shared" si="62"/>
        <v>22</v>
      </c>
      <c r="AG133" s="40" t="str">
        <f t="shared" si="65"/>
        <v/>
      </c>
      <c r="AH133" s="40">
        <v>131</v>
      </c>
      <c r="AI133" s="38" t="s">
        <v>660</v>
      </c>
      <c r="AJ133" s="40">
        <v>101</v>
      </c>
      <c r="AK133" s="40" t="s">
        <v>540</v>
      </c>
      <c r="AL133" s="40" t="str">
        <f t="shared" si="63"/>
        <v>Post</v>
      </c>
      <c r="AM133" s="40">
        <f t="shared" si="78"/>
        <v>2</v>
      </c>
      <c r="AN133" s="40">
        <f t="shared" si="78"/>
        <v>0.5</v>
      </c>
      <c r="AO133" s="186">
        <f>SUMIFS(
INDEX('Step 1_Metric 31'!$Q$1:$R$99999,      1,      MATCH($AL133,'Step 1_Metric 31'!$Q$2:$R$2,0))         :          INDEX('Step 1_Metric 31'!$Q$1:$R$99999,    99999,    MATCH($AL133,'Step 1_Metric 31'!$Q$2:$R$2,0)),
'Step 1_Metric 31'!$E$1:$E$99999,      AM133,    'Step 1_Metric 30'!$F$1:$F$99999,     AG133         )</f>
        <v>0</v>
      </c>
      <c r="AP133" s="186" t="str">
        <f t="shared" si="66"/>
        <v/>
      </c>
      <c r="AQ133" s="186" t="str">
        <f t="shared" si="67"/>
        <v/>
      </c>
      <c r="AR133" s="186" t="str">
        <f t="shared" si="68"/>
        <v/>
      </c>
      <c r="AS133" s="186" t="str">
        <f t="shared" si="69"/>
        <v/>
      </c>
      <c r="AT133" s="186">
        <f t="shared" si="70"/>
        <v>0</v>
      </c>
      <c r="AU133" s="186">
        <f t="shared" si="71"/>
        <v>0</v>
      </c>
    </row>
    <row r="134" spans="2:47" x14ac:dyDescent="0.25">
      <c r="B134">
        <v>73</v>
      </c>
      <c r="C134" t="str">
        <f>IFERROR(VLOOKUP(B134,'Step 1_Metric 31'!C:F,4,FALSE),"")</f>
        <v/>
      </c>
      <c r="AF134" s="40">
        <f t="shared" si="62"/>
        <v>22</v>
      </c>
      <c r="AG134" s="40" t="str">
        <f t="shared" si="65"/>
        <v/>
      </c>
      <c r="AH134" s="40">
        <v>132</v>
      </c>
      <c r="AI134" s="38" t="s">
        <v>660</v>
      </c>
      <c r="AJ134" s="40">
        <v>102</v>
      </c>
      <c r="AK134" s="40" t="s">
        <v>540</v>
      </c>
      <c r="AL134" s="40" t="str">
        <f t="shared" si="63"/>
        <v>Post</v>
      </c>
      <c r="AM134" s="40">
        <f t="shared" si="78"/>
        <v>20</v>
      </c>
      <c r="AN134" s="40">
        <f t="shared" si="78"/>
        <v>0.05</v>
      </c>
      <c r="AO134" s="186">
        <f>SUMIFS(
INDEX('Step 1_Metric 31'!$Q$1:$R$99999,      1,      MATCH($AL134,'Step 1_Metric 31'!$Q$2:$R$2,0))         :          INDEX('Step 1_Metric 31'!$Q$1:$R$99999,    99999,    MATCH($AL134,'Step 1_Metric 31'!$Q$2:$R$2,0)),
'Step 1_Metric 31'!$E$1:$E$99999,      AM134,    'Step 1_Metric 30'!$F$1:$F$99999,     AG134         )</f>
        <v>0</v>
      </c>
      <c r="AP134" s="186" t="str">
        <f t="shared" si="66"/>
        <v/>
      </c>
      <c r="AQ134" s="186" t="str">
        <f t="shared" si="67"/>
        <v/>
      </c>
      <c r="AR134" s="186">
        <f t="shared" si="68"/>
        <v>0</v>
      </c>
      <c r="AS134" s="186">
        <f t="shared" si="69"/>
        <v>0</v>
      </c>
      <c r="AT134" s="186" t="str">
        <f t="shared" si="70"/>
        <v/>
      </c>
      <c r="AU134" s="186">
        <f t="shared" si="71"/>
        <v>0</v>
      </c>
    </row>
    <row r="135" spans="2:47" x14ac:dyDescent="0.25">
      <c r="B135">
        <v>74</v>
      </c>
      <c r="C135" t="str">
        <f>IFERROR(VLOOKUP(B135,'Step 1_Metric 31'!C:F,4,FALSE),"")</f>
        <v/>
      </c>
      <c r="AF135" s="40">
        <f t="shared" si="62"/>
        <v>22</v>
      </c>
      <c r="AG135" s="40" t="str">
        <f t="shared" si="65"/>
        <v/>
      </c>
      <c r="AH135" s="40">
        <v>133</v>
      </c>
      <c r="AI135" s="38" t="s">
        <v>660</v>
      </c>
      <c r="AJ135" s="40">
        <v>103</v>
      </c>
      <c r="AK135" s="40" t="s">
        <v>540</v>
      </c>
      <c r="AL135" s="40" t="str">
        <f t="shared" si="63"/>
        <v>Post</v>
      </c>
      <c r="AM135" s="40">
        <f t="shared" si="78"/>
        <v>100</v>
      </c>
      <c r="AN135" s="40">
        <f t="shared" si="78"/>
        <v>0.01</v>
      </c>
      <c r="AO135" s="186">
        <f>SUMIFS(
INDEX('Step 1_Metric 31'!$Q$1:$R$99999,      1,      MATCH($AL135,'Step 1_Metric 31'!$Q$2:$R$2,0))         :          INDEX('Step 1_Metric 31'!$Q$1:$R$99999,    99999,    MATCH($AL135,'Step 1_Metric 31'!$Q$2:$R$2,0)),
'Step 1_Metric 31'!$E$1:$E$99999,      AM135,    'Step 1_Metric 30'!$F$1:$F$99999,     AG135         )</f>
        <v>0</v>
      </c>
      <c r="AP135" s="186">
        <f t="shared" si="66"/>
        <v>0</v>
      </c>
      <c r="AQ135" s="186">
        <f t="shared" si="67"/>
        <v>0</v>
      </c>
      <c r="AR135" s="186" t="str">
        <f t="shared" si="68"/>
        <v/>
      </c>
      <c r="AS135" s="186" t="str">
        <f t="shared" si="69"/>
        <v/>
      </c>
      <c r="AT135" s="186" t="str">
        <f t="shared" si="70"/>
        <v/>
      </c>
      <c r="AU135" s="186">
        <f t="shared" si="71"/>
        <v>0</v>
      </c>
    </row>
    <row r="136" spans="2:47" x14ac:dyDescent="0.25">
      <c r="B136">
        <v>75</v>
      </c>
      <c r="C136" t="str">
        <f>IFERROR(VLOOKUP(B136,'Step 1_Metric 31'!C:F,4,FALSE),"")</f>
        <v/>
      </c>
      <c r="AF136" s="40">
        <f t="shared" si="62"/>
        <v>23</v>
      </c>
      <c r="AG136" s="40" t="str">
        <f t="shared" si="65"/>
        <v/>
      </c>
      <c r="AH136" s="40">
        <v>134</v>
      </c>
      <c r="AI136" s="38" t="s">
        <v>660</v>
      </c>
      <c r="AJ136" s="40">
        <v>104</v>
      </c>
      <c r="AK136" s="40" t="s">
        <v>540</v>
      </c>
      <c r="AL136" s="40" t="str">
        <f t="shared" si="63"/>
        <v>Pre</v>
      </c>
      <c r="AM136" s="40">
        <f t="shared" ref="AM136:AN151" si="79">AM133</f>
        <v>2</v>
      </c>
      <c r="AN136" s="40">
        <f t="shared" si="79"/>
        <v>0.5</v>
      </c>
      <c r="AO136" s="186">
        <f>SUMIFS(
INDEX('Step 1_Metric 31'!$Q$1:$R$99999,      1,      MATCH($AL136,'Step 1_Metric 31'!$Q$2:$R$2,0))         :          INDEX('Step 1_Metric 31'!$Q$1:$R$99999,    99999,    MATCH($AL136,'Step 1_Metric 31'!$Q$2:$R$2,0)),
'Step 1_Metric 31'!$E$1:$E$99999,      AM136,    'Step 1_Metric 30'!$F$1:$F$99999,     AG136         )</f>
        <v>0</v>
      </c>
      <c r="AP136" s="186" t="str">
        <f t="shared" si="66"/>
        <v/>
      </c>
      <c r="AQ136" s="186" t="str">
        <f t="shared" si="67"/>
        <v/>
      </c>
      <c r="AR136" s="186" t="str">
        <f t="shared" si="68"/>
        <v/>
      </c>
      <c r="AS136" s="186" t="str">
        <f t="shared" si="69"/>
        <v/>
      </c>
      <c r="AT136" s="186">
        <f t="shared" si="70"/>
        <v>0</v>
      </c>
      <c r="AU136" s="186">
        <f t="shared" si="71"/>
        <v>0</v>
      </c>
    </row>
    <row r="137" spans="2:47" x14ac:dyDescent="0.25">
      <c r="B137">
        <v>76</v>
      </c>
      <c r="C137" t="str">
        <f>IFERROR(VLOOKUP(B137,'Step 1_Metric 31'!C:F,4,FALSE),"")</f>
        <v/>
      </c>
      <c r="AF137" s="40">
        <f t="shared" si="62"/>
        <v>23</v>
      </c>
      <c r="AG137" s="40" t="str">
        <f t="shared" si="65"/>
        <v/>
      </c>
      <c r="AH137" s="40">
        <v>135</v>
      </c>
      <c r="AI137" s="38" t="s">
        <v>660</v>
      </c>
      <c r="AJ137" s="40">
        <v>105</v>
      </c>
      <c r="AK137" s="40" t="s">
        <v>540</v>
      </c>
      <c r="AL137" s="40" t="str">
        <f t="shared" si="63"/>
        <v>Pre</v>
      </c>
      <c r="AM137" s="40">
        <f t="shared" si="79"/>
        <v>20</v>
      </c>
      <c r="AN137" s="40">
        <f t="shared" si="79"/>
        <v>0.05</v>
      </c>
      <c r="AO137" s="186">
        <f>SUMIFS(
INDEX('Step 1_Metric 31'!$Q$1:$R$99999,      1,      MATCH($AL137,'Step 1_Metric 31'!$Q$2:$R$2,0))         :          INDEX('Step 1_Metric 31'!$Q$1:$R$99999,    99999,    MATCH($AL137,'Step 1_Metric 31'!$Q$2:$R$2,0)),
'Step 1_Metric 31'!$E$1:$E$99999,      AM137,    'Step 1_Metric 30'!$F$1:$F$99999,     AG137         )</f>
        <v>0</v>
      </c>
      <c r="AP137" s="186" t="str">
        <f t="shared" si="66"/>
        <v/>
      </c>
      <c r="AQ137" s="186" t="str">
        <f t="shared" si="67"/>
        <v/>
      </c>
      <c r="AR137" s="186">
        <f t="shared" si="68"/>
        <v>0</v>
      </c>
      <c r="AS137" s="186">
        <f t="shared" si="69"/>
        <v>0</v>
      </c>
      <c r="AT137" s="186" t="str">
        <f t="shared" si="70"/>
        <v/>
      </c>
      <c r="AU137" s="186">
        <f t="shared" si="71"/>
        <v>0</v>
      </c>
    </row>
    <row r="138" spans="2:47" x14ac:dyDescent="0.25">
      <c r="B138">
        <v>77</v>
      </c>
      <c r="C138" t="str">
        <f>IFERROR(VLOOKUP(B138,'Step 1_Metric 31'!C:F,4,FALSE),"")</f>
        <v/>
      </c>
      <c r="AF138" s="40">
        <f t="shared" ref="AF138:AF201" si="80">AF132+1</f>
        <v>23</v>
      </c>
      <c r="AG138" s="40" t="str">
        <f t="shared" si="65"/>
        <v/>
      </c>
      <c r="AH138" s="40">
        <v>136</v>
      </c>
      <c r="AI138" s="38" t="s">
        <v>660</v>
      </c>
      <c r="AJ138" s="40">
        <v>106</v>
      </c>
      <c r="AK138" s="40" t="s">
        <v>540</v>
      </c>
      <c r="AL138" s="40" t="str">
        <f t="shared" si="63"/>
        <v>Pre</v>
      </c>
      <c r="AM138" s="40">
        <f t="shared" si="79"/>
        <v>100</v>
      </c>
      <c r="AN138" s="40">
        <f t="shared" si="79"/>
        <v>0.01</v>
      </c>
      <c r="AO138" s="186">
        <f>SUMIFS(
INDEX('Step 1_Metric 31'!$Q$1:$R$99999,      1,      MATCH($AL138,'Step 1_Metric 31'!$Q$2:$R$2,0))         :          INDEX('Step 1_Metric 31'!$Q$1:$R$99999,    99999,    MATCH($AL138,'Step 1_Metric 31'!$Q$2:$R$2,0)),
'Step 1_Metric 31'!$E$1:$E$99999,      AM138,    'Step 1_Metric 30'!$F$1:$F$99999,     AG138         )</f>
        <v>0</v>
      </c>
      <c r="AP138" s="186">
        <f t="shared" si="66"/>
        <v>0</v>
      </c>
      <c r="AQ138" s="186">
        <f t="shared" si="67"/>
        <v>0</v>
      </c>
      <c r="AR138" s="186" t="str">
        <f t="shared" si="68"/>
        <v/>
      </c>
      <c r="AS138" s="186" t="str">
        <f t="shared" si="69"/>
        <v/>
      </c>
      <c r="AT138" s="186" t="str">
        <f t="shared" si="70"/>
        <v/>
      </c>
      <c r="AU138" s="186">
        <f t="shared" si="71"/>
        <v>0</v>
      </c>
    </row>
    <row r="139" spans="2:47" x14ac:dyDescent="0.25">
      <c r="B139">
        <v>78</v>
      </c>
      <c r="C139" t="str">
        <f>IFERROR(VLOOKUP(B139,'Step 1_Metric 31'!C:F,4,FALSE),"")</f>
        <v/>
      </c>
      <c r="AF139" s="40">
        <f t="shared" si="80"/>
        <v>23</v>
      </c>
      <c r="AG139" s="40" t="str">
        <f t="shared" si="65"/>
        <v/>
      </c>
      <c r="AH139" s="40">
        <v>137</v>
      </c>
      <c r="AI139" s="38" t="s">
        <v>660</v>
      </c>
      <c r="AJ139" s="40">
        <v>107</v>
      </c>
      <c r="AK139" s="40" t="s">
        <v>540</v>
      </c>
      <c r="AL139" s="40" t="str">
        <f t="shared" ref="AL139:AL202" si="81">AL133</f>
        <v>Post</v>
      </c>
      <c r="AM139" s="40">
        <f t="shared" si="79"/>
        <v>2</v>
      </c>
      <c r="AN139" s="40">
        <f t="shared" si="79"/>
        <v>0.5</v>
      </c>
      <c r="AO139" s="186">
        <f>SUMIFS(
INDEX('Step 1_Metric 31'!$Q$1:$R$99999,      1,      MATCH($AL139,'Step 1_Metric 31'!$Q$2:$R$2,0))         :          INDEX('Step 1_Metric 31'!$Q$1:$R$99999,    99999,    MATCH($AL139,'Step 1_Metric 31'!$Q$2:$R$2,0)),
'Step 1_Metric 31'!$E$1:$E$99999,      AM139,    'Step 1_Metric 30'!$F$1:$F$99999,     AG139         )</f>
        <v>0</v>
      </c>
      <c r="AP139" s="186" t="str">
        <f t="shared" si="66"/>
        <v/>
      </c>
      <c r="AQ139" s="186" t="str">
        <f t="shared" si="67"/>
        <v/>
      </c>
      <c r="AR139" s="186" t="str">
        <f t="shared" si="68"/>
        <v/>
      </c>
      <c r="AS139" s="186" t="str">
        <f t="shared" si="69"/>
        <v/>
      </c>
      <c r="AT139" s="186">
        <f t="shared" si="70"/>
        <v>0</v>
      </c>
      <c r="AU139" s="186">
        <f t="shared" si="71"/>
        <v>0</v>
      </c>
    </row>
    <row r="140" spans="2:47" x14ac:dyDescent="0.25">
      <c r="B140">
        <v>79</v>
      </c>
      <c r="C140" t="str">
        <f>IFERROR(VLOOKUP(B140,'Step 1_Metric 31'!C:F,4,FALSE),"")</f>
        <v/>
      </c>
      <c r="AF140" s="40">
        <f t="shared" si="80"/>
        <v>23</v>
      </c>
      <c r="AG140" s="40" t="str">
        <f t="shared" si="65"/>
        <v/>
      </c>
      <c r="AH140" s="40">
        <v>138</v>
      </c>
      <c r="AI140" s="38" t="s">
        <v>660</v>
      </c>
      <c r="AJ140" s="40">
        <v>108</v>
      </c>
      <c r="AK140" s="40" t="s">
        <v>540</v>
      </c>
      <c r="AL140" s="40" t="str">
        <f t="shared" si="81"/>
        <v>Post</v>
      </c>
      <c r="AM140" s="40">
        <f t="shared" si="79"/>
        <v>20</v>
      </c>
      <c r="AN140" s="40">
        <f t="shared" si="79"/>
        <v>0.05</v>
      </c>
      <c r="AO140" s="186">
        <f>SUMIFS(
INDEX('Step 1_Metric 31'!$Q$1:$R$99999,      1,      MATCH($AL140,'Step 1_Metric 31'!$Q$2:$R$2,0))         :          INDEX('Step 1_Metric 31'!$Q$1:$R$99999,    99999,    MATCH($AL140,'Step 1_Metric 31'!$Q$2:$R$2,0)),
'Step 1_Metric 31'!$E$1:$E$99999,      AM140,    'Step 1_Metric 30'!$F$1:$F$99999,     AG140         )</f>
        <v>0</v>
      </c>
      <c r="AP140" s="186" t="str">
        <f t="shared" si="66"/>
        <v/>
      </c>
      <c r="AQ140" s="186" t="str">
        <f t="shared" si="67"/>
        <v/>
      </c>
      <c r="AR140" s="186">
        <f t="shared" si="68"/>
        <v>0</v>
      </c>
      <c r="AS140" s="186">
        <f t="shared" si="69"/>
        <v>0</v>
      </c>
      <c r="AT140" s="186" t="str">
        <f t="shared" si="70"/>
        <v/>
      </c>
      <c r="AU140" s="186">
        <f t="shared" si="71"/>
        <v>0</v>
      </c>
    </row>
    <row r="141" spans="2:47" x14ac:dyDescent="0.25">
      <c r="B141">
        <v>80</v>
      </c>
      <c r="C141" t="str">
        <f>IFERROR(VLOOKUP(B141,'Step 1_Metric 31'!C:F,4,FALSE),"")</f>
        <v/>
      </c>
      <c r="AF141" s="40">
        <f t="shared" si="80"/>
        <v>23</v>
      </c>
      <c r="AG141" s="40" t="str">
        <f t="shared" si="65"/>
        <v/>
      </c>
      <c r="AH141" s="40">
        <v>139</v>
      </c>
      <c r="AI141" s="38" t="s">
        <v>660</v>
      </c>
      <c r="AJ141" s="40">
        <v>109</v>
      </c>
      <c r="AK141" s="40" t="s">
        <v>540</v>
      </c>
      <c r="AL141" s="40" t="str">
        <f t="shared" si="81"/>
        <v>Post</v>
      </c>
      <c r="AM141" s="40">
        <f t="shared" si="79"/>
        <v>100</v>
      </c>
      <c r="AN141" s="40">
        <f t="shared" si="79"/>
        <v>0.01</v>
      </c>
      <c r="AO141" s="186">
        <f>SUMIFS(
INDEX('Step 1_Metric 31'!$Q$1:$R$99999,      1,      MATCH($AL141,'Step 1_Metric 31'!$Q$2:$R$2,0))         :          INDEX('Step 1_Metric 31'!$Q$1:$R$99999,    99999,    MATCH($AL141,'Step 1_Metric 31'!$Q$2:$R$2,0)),
'Step 1_Metric 31'!$E$1:$E$99999,      AM141,    'Step 1_Metric 30'!$F$1:$F$99999,     AG141         )</f>
        <v>0</v>
      </c>
      <c r="AP141" s="186">
        <f t="shared" si="66"/>
        <v>0</v>
      </c>
      <c r="AQ141" s="186">
        <f t="shared" si="67"/>
        <v>0</v>
      </c>
      <c r="AR141" s="186" t="str">
        <f t="shared" si="68"/>
        <v/>
      </c>
      <c r="AS141" s="186" t="str">
        <f t="shared" si="69"/>
        <v/>
      </c>
      <c r="AT141" s="186" t="str">
        <f t="shared" si="70"/>
        <v/>
      </c>
      <c r="AU141" s="186">
        <f t="shared" si="71"/>
        <v>0</v>
      </c>
    </row>
    <row r="142" spans="2:47" x14ac:dyDescent="0.25">
      <c r="B142">
        <v>81</v>
      </c>
      <c r="C142" t="str">
        <f>IFERROR(VLOOKUP(B142,'Step 1_Metric 31'!C:F,4,FALSE),"")</f>
        <v/>
      </c>
      <c r="AF142" s="40">
        <f t="shared" si="80"/>
        <v>24</v>
      </c>
      <c r="AG142" s="40" t="str">
        <f t="shared" si="65"/>
        <v/>
      </c>
      <c r="AH142" s="40">
        <v>140</v>
      </c>
      <c r="AI142" s="38" t="s">
        <v>660</v>
      </c>
      <c r="AJ142" s="40">
        <v>110</v>
      </c>
      <c r="AK142" s="40" t="s">
        <v>540</v>
      </c>
      <c r="AL142" s="40" t="str">
        <f t="shared" si="81"/>
        <v>Pre</v>
      </c>
      <c r="AM142" s="40">
        <f t="shared" si="79"/>
        <v>2</v>
      </c>
      <c r="AN142" s="40">
        <f t="shared" si="79"/>
        <v>0.5</v>
      </c>
      <c r="AO142" s="186">
        <f>SUMIFS(
INDEX('Step 1_Metric 31'!$Q$1:$R$99999,      1,      MATCH($AL142,'Step 1_Metric 31'!$Q$2:$R$2,0))         :          INDEX('Step 1_Metric 31'!$Q$1:$R$99999,    99999,    MATCH($AL142,'Step 1_Metric 31'!$Q$2:$R$2,0)),
'Step 1_Metric 31'!$E$1:$E$99999,      AM142,    'Step 1_Metric 30'!$F$1:$F$99999,     AG142         )</f>
        <v>0</v>
      </c>
      <c r="AP142" s="186" t="str">
        <f t="shared" si="66"/>
        <v/>
      </c>
      <c r="AQ142" s="186" t="str">
        <f t="shared" si="67"/>
        <v/>
      </c>
      <c r="AR142" s="186" t="str">
        <f t="shared" si="68"/>
        <v/>
      </c>
      <c r="AS142" s="186" t="str">
        <f t="shared" si="69"/>
        <v/>
      </c>
      <c r="AT142" s="186">
        <f t="shared" si="70"/>
        <v>0</v>
      </c>
      <c r="AU142" s="186">
        <f t="shared" si="71"/>
        <v>0</v>
      </c>
    </row>
    <row r="143" spans="2:47" x14ac:dyDescent="0.25">
      <c r="B143">
        <v>82</v>
      </c>
      <c r="C143" t="str">
        <f>IFERROR(VLOOKUP(B143,'Step 1_Metric 31'!C:F,4,FALSE),"")</f>
        <v/>
      </c>
      <c r="AF143" s="40">
        <f t="shared" si="80"/>
        <v>24</v>
      </c>
      <c r="AG143" s="40" t="str">
        <f t="shared" si="65"/>
        <v/>
      </c>
      <c r="AH143" s="40">
        <v>141</v>
      </c>
      <c r="AI143" s="38" t="s">
        <v>660</v>
      </c>
      <c r="AJ143" s="40">
        <v>111</v>
      </c>
      <c r="AK143" s="40" t="s">
        <v>540</v>
      </c>
      <c r="AL143" s="40" t="str">
        <f t="shared" si="81"/>
        <v>Pre</v>
      </c>
      <c r="AM143" s="40">
        <f t="shared" si="79"/>
        <v>20</v>
      </c>
      <c r="AN143" s="40">
        <f t="shared" si="79"/>
        <v>0.05</v>
      </c>
      <c r="AO143" s="186">
        <f>SUMIFS(
INDEX('Step 1_Metric 31'!$Q$1:$R$99999,      1,      MATCH($AL143,'Step 1_Metric 31'!$Q$2:$R$2,0))         :          INDEX('Step 1_Metric 31'!$Q$1:$R$99999,    99999,    MATCH($AL143,'Step 1_Metric 31'!$Q$2:$R$2,0)),
'Step 1_Metric 31'!$E$1:$E$99999,      AM143,    'Step 1_Metric 30'!$F$1:$F$99999,     AG143         )</f>
        <v>0</v>
      </c>
      <c r="AP143" s="186" t="str">
        <f t="shared" si="66"/>
        <v/>
      </c>
      <c r="AQ143" s="186" t="str">
        <f t="shared" si="67"/>
        <v/>
      </c>
      <c r="AR143" s="186">
        <f t="shared" si="68"/>
        <v>0</v>
      </c>
      <c r="AS143" s="186">
        <f t="shared" si="69"/>
        <v>0</v>
      </c>
      <c r="AT143" s="186" t="str">
        <f t="shared" si="70"/>
        <v/>
      </c>
      <c r="AU143" s="186">
        <f t="shared" si="71"/>
        <v>0</v>
      </c>
    </row>
    <row r="144" spans="2:47" x14ac:dyDescent="0.25">
      <c r="B144">
        <v>83</v>
      </c>
      <c r="C144" t="str">
        <f>IFERROR(VLOOKUP(B144,'Step 1_Metric 31'!C:F,4,FALSE),"")</f>
        <v/>
      </c>
      <c r="AF144" s="40">
        <f t="shared" si="80"/>
        <v>24</v>
      </c>
      <c r="AG144" s="40" t="str">
        <f t="shared" si="65"/>
        <v/>
      </c>
      <c r="AH144" s="40">
        <v>142</v>
      </c>
      <c r="AI144" s="38" t="s">
        <v>660</v>
      </c>
      <c r="AJ144" s="40">
        <v>112</v>
      </c>
      <c r="AK144" s="40" t="s">
        <v>540</v>
      </c>
      <c r="AL144" s="40" t="str">
        <f t="shared" si="81"/>
        <v>Pre</v>
      </c>
      <c r="AM144" s="40">
        <f t="shared" si="79"/>
        <v>100</v>
      </c>
      <c r="AN144" s="40">
        <f t="shared" si="79"/>
        <v>0.01</v>
      </c>
      <c r="AO144" s="186">
        <f>SUMIFS(
INDEX('Step 1_Metric 31'!$Q$1:$R$99999,      1,      MATCH($AL144,'Step 1_Metric 31'!$Q$2:$R$2,0))         :          INDEX('Step 1_Metric 31'!$Q$1:$R$99999,    99999,    MATCH($AL144,'Step 1_Metric 31'!$Q$2:$R$2,0)),
'Step 1_Metric 31'!$E$1:$E$99999,      AM144,    'Step 1_Metric 30'!$F$1:$F$99999,     AG144         )</f>
        <v>0</v>
      </c>
      <c r="AP144" s="186">
        <f t="shared" si="66"/>
        <v>0</v>
      </c>
      <c r="AQ144" s="186">
        <f t="shared" si="67"/>
        <v>0</v>
      </c>
      <c r="AR144" s="186" t="str">
        <f t="shared" si="68"/>
        <v/>
      </c>
      <c r="AS144" s="186" t="str">
        <f t="shared" si="69"/>
        <v/>
      </c>
      <c r="AT144" s="186" t="str">
        <f t="shared" si="70"/>
        <v/>
      </c>
      <c r="AU144" s="186">
        <f t="shared" si="71"/>
        <v>0</v>
      </c>
    </row>
    <row r="145" spans="2:47" x14ac:dyDescent="0.25">
      <c r="B145">
        <v>84</v>
      </c>
      <c r="C145" t="str">
        <f>IFERROR(VLOOKUP(B145,'Step 1_Metric 31'!C:F,4,FALSE),"")</f>
        <v/>
      </c>
      <c r="AF145" s="40">
        <f t="shared" si="80"/>
        <v>24</v>
      </c>
      <c r="AG145" s="40" t="str">
        <f t="shared" si="65"/>
        <v/>
      </c>
      <c r="AH145" s="40">
        <v>143</v>
      </c>
      <c r="AI145" s="38" t="s">
        <v>660</v>
      </c>
      <c r="AJ145" s="40">
        <v>113</v>
      </c>
      <c r="AK145" s="40" t="s">
        <v>540</v>
      </c>
      <c r="AL145" s="40" t="str">
        <f t="shared" si="81"/>
        <v>Post</v>
      </c>
      <c r="AM145" s="40">
        <f t="shared" si="79"/>
        <v>2</v>
      </c>
      <c r="AN145" s="40">
        <f t="shared" si="79"/>
        <v>0.5</v>
      </c>
      <c r="AO145" s="186">
        <f>SUMIFS(
INDEX('Step 1_Metric 31'!$Q$1:$R$99999,      1,      MATCH($AL145,'Step 1_Metric 31'!$Q$2:$R$2,0))         :          INDEX('Step 1_Metric 31'!$Q$1:$R$99999,    99999,    MATCH($AL145,'Step 1_Metric 31'!$Q$2:$R$2,0)),
'Step 1_Metric 31'!$E$1:$E$99999,      AM145,    'Step 1_Metric 30'!$F$1:$F$99999,     AG145         )</f>
        <v>0</v>
      </c>
      <c r="AP145" s="186" t="str">
        <f t="shared" si="66"/>
        <v/>
      </c>
      <c r="AQ145" s="186" t="str">
        <f t="shared" si="67"/>
        <v/>
      </c>
      <c r="AR145" s="186" t="str">
        <f t="shared" si="68"/>
        <v/>
      </c>
      <c r="AS145" s="186" t="str">
        <f t="shared" si="69"/>
        <v/>
      </c>
      <c r="AT145" s="186">
        <f t="shared" si="70"/>
        <v>0</v>
      </c>
      <c r="AU145" s="186">
        <f t="shared" si="71"/>
        <v>0</v>
      </c>
    </row>
    <row r="146" spans="2:47" x14ac:dyDescent="0.25">
      <c r="B146">
        <v>85</v>
      </c>
      <c r="C146" t="str">
        <f>IFERROR(VLOOKUP(B146,'Step 1_Metric 31'!C:F,4,FALSE),"")</f>
        <v/>
      </c>
      <c r="AF146" s="40">
        <f t="shared" si="80"/>
        <v>24</v>
      </c>
      <c r="AG146" s="40" t="str">
        <f t="shared" si="65"/>
        <v/>
      </c>
      <c r="AH146" s="40">
        <v>144</v>
      </c>
      <c r="AI146" s="38" t="s">
        <v>660</v>
      </c>
      <c r="AJ146" s="40">
        <v>114</v>
      </c>
      <c r="AK146" s="40" t="s">
        <v>540</v>
      </c>
      <c r="AL146" s="40" t="str">
        <f t="shared" si="81"/>
        <v>Post</v>
      </c>
      <c r="AM146" s="40">
        <f t="shared" si="79"/>
        <v>20</v>
      </c>
      <c r="AN146" s="40">
        <f t="shared" si="79"/>
        <v>0.05</v>
      </c>
      <c r="AO146" s="186">
        <f>SUMIFS(
INDEX('Step 1_Metric 31'!$Q$1:$R$99999,      1,      MATCH($AL146,'Step 1_Metric 31'!$Q$2:$R$2,0))         :          INDEX('Step 1_Metric 31'!$Q$1:$R$99999,    99999,    MATCH($AL146,'Step 1_Metric 31'!$Q$2:$R$2,0)),
'Step 1_Metric 31'!$E$1:$E$99999,      AM146,    'Step 1_Metric 30'!$F$1:$F$99999,     AG146         )</f>
        <v>0</v>
      </c>
      <c r="AP146" s="186" t="str">
        <f t="shared" si="66"/>
        <v/>
      </c>
      <c r="AQ146" s="186" t="str">
        <f t="shared" si="67"/>
        <v/>
      </c>
      <c r="AR146" s="186">
        <f t="shared" si="68"/>
        <v>0</v>
      </c>
      <c r="AS146" s="186">
        <f t="shared" si="69"/>
        <v>0</v>
      </c>
      <c r="AT146" s="186" t="str">
        <f t="shared" si="70"/>
        <v/>
      </c>
      <c r="AU146" s="186">
        <f t="shared" si="71"/>
        <v>0</v>
      </c>
    </row>
    <row r="147" spans="2:47" x14ac:dyDescent="0.25">
      <c r="B147">
        <v>86</v>
      </c>
      <c r="C147" t="str">
        <f>IFERROR(VLOOKUP(B147,'Step 1_Metric 31'!C:F,4,FALSE),"")</f>
        <v/>
      </c>
      <c r="AF147" s="40">
        <f t="shared" si="80"/>
        <v>24</v>
      </c>
      <c r="AG147" s="40" t="str">
        <f t="shared" si="65"/>
        <v/>
      </c>
      <c r="AH147" s="40">
        <v>145</v>
      </c>
      <c r="AI147" s="38" t="s">
        <v>660</v>
      </c>
      <c r="AJ147" s="40">
        <v>115</v>
      </c>
      <c r="AK147" s="40" t="s">
        <v>540</v>
      </c>
      <c r="AL147" s="40" t="str">
        <f t="shared" si="81"/>
        <v>Post</v>
      </c>
      <c r="AM147" s="40">
        <f t="shared" si="79"/>
        <v>100</v>
      </c>
      <c r="AN147" s="40">
        <f t="shared" si="79"/>
        <v>0.01</v>
      </c>
      <c r="AO147" s="186">
        <f>SUMIFS(
INDEX('Step 1_Metric 31'!$Q$1:$R$99999,      1,      MATCH($AL147,'Step 1_Metric 31'!$Q$2:$R$2,0))         :          INDEX('Step 1_Metric 31'!$Q$1:$R$99999,    99999,    MATCH($AL147,'Step 1_Metric 31'!$Q$2:$R$2,0)),
'Step 1_Metric 31'!$E$1:$E$99999,      AM147,    'Step 1_Metric 30'!$F$1:$F$99999,     AG147         )</f>
        <v>0</v>
      </c>
      <c r="AP147" s="186">
        <f t="shared" si="66"/>
        <v>0</v>
      </c>
      <c r="AQ147" s="186">
        <f t="shared" si="67"/>
        <v>0</v>
      </c>
      <c r="AR147" s="186" t="str">
        <f t="shared" si="68"/>
        <v/>
      </c>
      <c r="AS147" s="186" t="str">
        <f t="shared" si="69"/>
        <v/>
      </c>
      <c r="AT147" s="186" t="str">
        <f t="shared" si="70"/>
        <v/>
      </c>
      <c r="AU147" s="186">
        <f t="shared" si="71"/>
        <v>0</v>
      </c>
    </row>
    <row r="148" spans="2:47" x14ac:dyDescent="0.25">
      <c r="B148">
        <v>87</v>
      </c>
      <c r="C148" t="str">
        <f>IFERROR(VLOOKUP(B148,'Step 1_Metric 31'!C:F,4,FALSE),"")</f>
        <v/>
      </c>
      <c r="AF148" s="40">
        <f t="shared" si="80"/>
        <v>25</v>
      </c>
      <c r="AG148" s="40" t="str">
        <f t="shared" si="65"/>
        <v/>
      </c>
      <c r="AH148" s="40">
        <v>146</v>
      </c>
      <c r="AI148" s="38" t="s">
        <v>660</v>
      </c>
      <c r="AJ148" s="40">
        <v>116</v>
      </c>
      <c r="AK148" s="40" t="s">
        <v>540</v>
      </c>
      <c r="AL148" s="40" t="str">
        <f t="shared" si="81"/>
        <v>Pre</v>
      </c>
      <c r="AM148" s="40">
        <f t="shared" si="79"/>
        <v>2</v>
      </c>
      <c r="AN148" s="40">
        <f t="shared" si="79"/>
        <v>0.5</v>
      </c>
      <c r="AO148" s="186">
        <f>SUMIFS(
INDEX('Step 1_Metric 31'!$Q$1:$R$99999,      1,      MATCH($AL148,'Step 1_Metric 31'!$Q$2:$R$2,0))         :          INDEX('Step 1_Metric 31'!$Q$1:$R$99999,    99999,    MATCH($AL148,'Step 1_Metric 31'!$Q$2:$R$2,0)),
'Step 1_Metric 31'!$E$1:$E$99999,      AM148,    'Step 1_Metric 30'!$F$1:$F$99999,     AG148         )</f>
        <v>0</v>
      </c>
      <c r="AP148" s="186" t="str">
        <f t="shared" si="66"/>
        <v/>
      </c>
      <c r="AQ148" s="186" t="str">
        <f t="shared" si="67"/>
        <v/>
      </c>
      <c r="AR148" s="186" t="str">
        <f t="shared" si="68"/>
        <v/>
      </c>
      <c r="AS148" s="186" t="str">
        <f t="shared" si="69"/>
        <v/>
      </c>
      <c r="AT148" s="186">
        <f t="shared" si="70"/>
        <v>0</v>
      </c>
      <c r="AU148" s="186">
        <f t="shared" si="71"/>
        <v>0</v>
      </c>
    </row>
    <row r="149" spans="2:47" x14ac:dyDescent="0.25">
      <c r="B149">
        <v>88</v>
      </c>
      <c r="C149" t="str">
        <f>IFERROR(VLOOKUP(B149,'Step 1_Metric 31'!C:F,4,FALSE),"")</f>
        <v/>
      </c>
      <c r="AF149" s="40">
        <f t="shared" si="80"/>
        <v>25</v>
      </c>
      <c r="AG149" s="40" t="str">
        <f t="shared" si="65"/>
        <v/>
      </c>
      <c r="AH149" s="40">
        <v>147</v>
      </c>
      <c r="AI149" s="38" t="s">
        <v>660</v>
      </c>
      <c r="AJ149" s="40">
        <v>117</v>
      </c>
      <c r="AK149" s="40" t="s">
        <v>540</v>
      </c>
      <c r="AL149" s="40" t="str">
        <f t="shared" si="81"/>
        <v>Pre</v>
      </c>
      <c r="AM149" s="40">
        <f t="shared" si="79"/>
        <v>20</v>
      </c>
      <c r="AN149" s="40">
        <f t="shared" si="79"/>
        <v>0.05</v>
      </c>
      <c r="AO149" s="186">
        <f>SUMIFS(
INDEX('Step 1_Metric 31'!$Q$1:$R$99999,      1,      MATCH($AL149,'Step 1_Metric 31'!$Q$2:$R$2,0))         :          INDEX('Step 1_Metric 31'!$Q$1:$R$99999,    99999,    MATCH($AL149,'Step 1_Metric 31'!$Q$2:$R$2,0)),
'Step 1_Metric 31'!$E$1:$E$99999,      AM149,    'Step 1_Metric 30'!$F$1:$F$99999,     AG149         )</f>
        <v>0</v>
      </c>
      <c r="AP149" s="186" t="str">
        <f t="shared" si="66"/>
        <v/>
      </c>
      <c r="AQ149" s="186" t="str">
        <f t="shared" si="67"/>
        <v/>
      </c>
      <c r="AR149" s="186">
        <f t="shared" si="68"/>
        <v>0</v>
      </c>
      <c r="AS149" s="186">
        <f t="shared" si="69"/>
        <v>0</v>
      </c>
      <c r="AT149" s="186" t="str">
        <f t="shared" si="70"/>
        <v/>
      </c>
      <c r="AU149" s="186">
        <f t="shared" si="71"/>
        <v>0</v>
      </c>
    </row>
    <row r="150" spans="2:47" x14ac:dyDescent="0.25">
      <c r="B150">
        <v>89</v>
      </c>
      <c r="C150" t="str">
        <f>IFERROR(VLOOKUP(B150,'Step 1_Metric 31'!C:F,4,FALSE),"")</f>
        <v/>
      </c>
      <c r="AF150" s="40">
        <f t="shared" si="80"/>
        <v>25</v>
      </c>
      <c r="AG150" s="40" t="str">
        <f t="shared" si="65"/>
        <v/>
      </c>
      <c r="AH150" s="40">
        <v>148</v>
      </c>
      <c r="AI150" s="38" t="s">
        <v>660</v>
      </c>
      <c r="AJ150" s="40">
        <v>118</v>
      </c>
      <c r="AK150" s="40" t="s">
        <v>540</v>
      </c>
      <c r="AL150" s="40" t="str">
        <f t="shared" si="81"/>
        <v>Pre</v>
      </c>
      <c r="AM150" s="40">
        <f t="shared" si="79"/>
        <v>100</v>
      </c>
      <c r="AN150" s="40">
        <f t="shared" si="79"/>
        <v>0.01</v>
      </c>
      <c r="AO150" s="186">
        <f>SUMIFS(
INDEX('Step 1_Metric 31'!$Q$1:$R$99999,      1,      MATCH($AL150,'Step 1_Metric 31'!$Q$2:$R$2,0))         :          INDEX('Step 1_Metric 31'!$Q$1:$R$99999,    99999,    MATCH($AL150,'Step 1_Metric 31'!$Q$2:$R$2,0)),
'Step 1_Metric 31'!$E$1:$E$99999,      AM150,    'Step 1_Metric 30'!$F$1:$F$99999,     AG150         )</f>
        <v>0</v>
      </c>
      <c r="AP150" s="186">
        <f t="shared" si="66"/>
        <v>0</v>
      </c>
      <c r="AQ150" s="186">
        <f t="shared" si="67"/>
        <v>0</v>
      </c>
      <c r="AR150" s="186" t="str">
        <f t="shared" si="68"/>
        <v/>
      </c>
      <c r="AS150" s="186" t="str">
        <f t="shared" si="69"/>
        <v/>
      </c>
      <c r="AT150" s="186" t="str">
        <f t="shared" si="70"/>
        <v/>
      </c>
      <c r="AU150" s="186">
        <f t="shared" si="71"/>
        <v>0</v>
      </c>
    </row>
    <row r="151" spans="2:47" x14ac:dyDescent="0.25">
      <c r="B151">
        <v>90</v>
      </c>
      <c r="C151" t="str">
        <f>IFERROR(VLOOKUP(B151,'Step 1_Metric 31'!C:F,4,FALSE),"")</f>
        <v/>
      </c>
      <c r="AF151" s="40">
        <f t="shared" si="80"/>
        <v>25</v>
      </c>
      <c r="AG151" s="40" t="str">
        <f t="shared" si="65"/>
        <v/>
      </c>
      <c r="AH151" s="40">
        <v>149</v>
      </c>
      <c r="AI151" s="38" t="s">
        <v>660</v>
      </c>
      <c r="AJ151" s="40">
        <v>119</v>
      </c>
      <c r="AK151" s="40" t="s">
        <v>540</v>
      </c>
      <c r="AL151" s="40" t="str">
        <f t="shared" si="81"/>
        <v>Post</v>
      </c>
      <c r="AM151" s="40">
        <f t="shared" si="79"/>
        <v>2</v>
      </c>
      <c r="AN151" s="40">
        <f t="shared" si="79"/>
        <v>0.5</v>
      </c>
      <c r="AO151" s="186">
        <f>SUMIFS(
INDEX('Step 1_Metric 31'!$Q$1:$R$99999,      1,      MATCH($AL151,'Step 1_Metric 31'!$Q$2:$R$2,0))         :          INDEX('Step 1_Metric 31'!$Q$1:$R$99999,    99999,    MATCH($AL151,'Step 1_Metric 31'!$Q$2:$R$2,0)),
'Step 1_Metric 31'!$E$1:$E$99999,      AM151,    'Step 1_Metric 30'!$F$1:$F$99999,     AG151         )</f>
        <v>0</v>
      </c>
      <c r="AP151" s="186" t="str">
        <f t="shared" si="66"/>
        <v/>
      </c>
      <c r="AQ151" s="186" t="str">
        <f t="shared" si="67"/>
        <v/>
      </c>
      <c r="AR151" s="186" t="str">
        <f t="shared" si="68"/>
        <v/>
      </c>
      <c r="AS151" s="186" t="str">
        <f t="shared" si="69"/>
        <v/>
      </c>
      <c r="AT151" s="186">
        <f t="shared" si="70"/>
        <v>0</v>
      </c>
      <c r="AU151" s="186">
        <f t="shared" si="71"/>
        <v>0</v>
      </c>
    </row>
    <row r="152" spans="2:47" x14ac:dyDescent="0.25">
      <c r="B152">
        <v>91</v>
      </c>
      <c r="C152" t="str">
        <f>IFERROR(VLOOKUP(B152,'Step 1_Metric 31'!C:F,4,FALSE),"")</f>
        <v/>
      </c>
      <c r="AF152" s="40">
        <f t="shared" si="80"/>
        <v>25</v>
      </c>
      <c r="AG152" s="40" t="str">
        <f t="shared" ref="AG152:AG215" si="82">VLOOKUP(AF152,$B$62:$C$296,2,FALSE)</f>
        <v/>
      </c>
      <c r="AH152" s="40">
        <v>150</v>
      </c>
      <c r="AI152" s="38" t="s">
        <v>660</v>
      </c>
      <c r="AJ152" s="40">
        <v>120</v>
      </c>
      <c r="AK152" s="40" t="s">
        <v>540</v>
      </c>
      <c r="AL152" s="40" t="str">
        <f t="shared" si="81"/>
        <v>Post</v>
      </c>
      <c r="AM152" s="40">
        <f t="shared" ref="AM152:AN152" si="83">AM149</f>
        <v>20</v>
      </c>
      <c r="AN152" s="40">
        <f t="shared" si="83"/>
        <v>0.05</v>
      </c>
      <c r="AO152" s="186">
        <f>SUMIFS(
INDEX('Step 1_Metric 31'!$Q$1:$R$99999,      1,      MATCH($AL152,'Step 1_Metric 31'!$Q$2:$R$2,0))         :          INDEX('Step 1_Metric 31'!$Q$1:$R$99999,    99999,    MATCH($AL152,'Step 1_Metric 31'!$Q$2:$R$2,0)),
'Step 1_Metric 31'!$E$1:$E$99999,      AM152,    'Step 1_Metric 30'!$F$1:$F$99999,     AG152         )</f>
        <v>0</v>
      </c>
      <c r="AP152" s="186" t="str">
        <f t="shared" ref="AP152:AP215" si="84">IF(AN152=0.01,AO152*AN152,"")</f>
        <v/>
      </c>
      <c r="AQ152" s="186" t="str">
        <f t="shared" ref="AQ152:AQ215" si="85">IF(AN152=0.01,(0.5)*(AN151-AN152)*(AO152-AO151),"")</f>
        <v/>
      </c>
      <c r="AR152" s="186">
        <f t="shared" ref="AR152:AR215" si="86">IF(AN152=0.05,(AN152-AN153)*AO152,"")</f>
        <v>0</v>
      </c>
      <c r="AS152" s="186">
        <f t="shared" ref="AS152:AS215" si="87">IF(AN152=0.05,(0.5)*(AN151-AN152)*(AO152-AO151),"")</f>
        <v>0</v>
      </c>
      <c r="AT152" s="186" t="str">
        <f t="shared" ref="AT152:AT215" si="88">IF(AN152=0.5,(AN152-AN153)*AO152,"")</f>
        <v/>
      </c>
      <c r="AU152" s="186">
        <f t="shared" ref="AU152:AU215" si="89">SUM(AP152:AT152)</f>
        <v>0</v>
      </c>
    </row>
    <row r="153" spans="2:47" x14ac:dyDescent="0.25">
      <c r="B153">
        <v>92</v>
      </c>
      <c r="C153" t="str">
        <f>IFERROR(VLOOKUP(B153,'Step 1_Metric 31'!C:F,4,FALSE),"")</f>
        <v/>
      </c>
      <c r="AF153" s="40">
        <f t="shared" si="80"/>
        <v>25</v>
      </c>
      <c r="AG153" s="40" t="str">
        <f t="shared" si="82"/>
        <v/>
      </c>
      <c r="AH153" s="40">
        <v>151</v>
      </c>
      <c r="AI153" s="38" t="s">
        <v>660</v>
      </c>
      <c r="AJ153" s="40">
        <v>121</v>
      </c>
      <c r="AK153" s="40" t="s">
        <v>540</v>
      </c>
      <c r="AL153" s="40" t="str">
        <f t="shared" si="81"/>
        <v>Post</v>
      </c>
      <c r="AM153" s="40">
        <f t="shared" ref="AM153:AN153" si="90">AM150</f>
        <v>100</v>
      </c>
      <c r="AN153" s="40">
        <f t="shared" si="90"/>
        <v>0.01</v>
      </c>
      <c r="AO153" s="186">
        <f>SUMIFS(
INDEX('Step 1_Metric 31'!$Q$1:$R$99999,      1,      MATCH($AL153,'Step 1_Metric 31'!$Q$2:$R$2,0))         :          INDEX('Step 1_Metric 31'!$Q$1:$R$99999,    99999,    MATCH($AL153,'Step 1_Metric 31'!$Q$2:$R$2,0)),
'Step 1_Metric 31'!$E$1:$E$99999,      AM153,    'Step 1_Metric 30'!$F$1:$F$99999,     AG153         )</f>
        <v>0</v>
      </c>
      <c r="AP153" s="186">
        <f t="shared" si="84"/>
        <v>0</v>
      </c>
      <c r="AQ153" s="186">
        <f t="shared" si="85"/>
        <v>0</v>
      </c>
      <c r="AR153" s="186" t="str">
        <f t="shared" si="86"/>
        <v/>
      </c>
      <c r="AS153" s="186" t="str">
        <f t="shared" si="87"/>
        <v/>
      </c>
      <c r="AT153" s="186" t="str">
        <f t="shared" si="88"/>
        <v/>
      </c>
      <c r="AU153" s="186">
        <f t="shared" si="89"/>
        <v>0</v>
      </c>
    </row>
    <row r="154" spans="2:47" x14ac:dyDescent="0.25">
      <c r="B154">
        <v>93</v>
      </c>
      <c r="C154" t="str">
        <f>IFERROR(VLOOKUP(B154,'Step 1_Metric 31'!C:F,4,FALSE),"")</f>
        <v/>
      </c>
      <c r="AF154" s="40">
        <f t="shared" si="80"/>
        <v>26</v>
      </c>
      <c r="AG154" s="40" t="str">
        <f t="shared" si="82"/>
        <v/>
      </c>
      <c r="AH154" s="40">
        <v>152</v>
      </c>
      <c r="AI154" s="38" t="s">
        <v>660</v>
      </c>
      <c r="AJ154" s="40">
        <v>122</v>
      </c>
      <c r="AK154" s="40" t="s">
        <v>540</v>
      </c>
      <c r="AL154" s="40" t="str">
        <f t="shared" si="81"/>
        <v>Pre</v>
      </c>
      <c r="AM154" s="40">
        <f t="shared" ref="AM154:AN154" si="91">AM151</f>
        <v>2</v>
      </c>
      <c r="AN154" s="40">
        <f t="shared" si="91"/>
        <v>0.5</v>
      </c>
      <c r="AO154" s="186">
        <f>SUMIFS(
INDEX('Step 1_Metric 31'!$Q$1:$R$99999,      1,      MATCH($AL154,'Step 1_Metric 31'!$Q$2:$R$2,0))         :          INDEX('Step 1_Metric 31'!$Q$1:$R$99999,    99999,    MATCH($AL154,'Step 1_Metric 31'!$Q$2:$R$2,0)),
'Step 1_Metric 31'!$E$1:$E$99999,      AM154,    'Step 1_Metric 30'!$F$1:$F$99999,     AG154         )</f>
        <v>0</v>
      </c>
      <c r="AP154" s="186" t="str">
        <f t="shared" si="84"/>
        <v/>
      </c>
      <c r="AQ154" s="186" t="str">
        <f t="shared" si="85"/>
        <v/>
      </c>
      <c r="AR154" s="186" t="str">
        <f t="shared" si="86"/>
        <v/>
      </c>
      <c r="AS154" s="186" t="str">
        <f t="shared" si="87"/>
        <v/>
      </c>
      <c r="AT154" s="186">
        <f t="shared" si="88"/>
        <v>0</v>
      </c>
      <c r="AU154" s="186">
        <f t="shared" si="89"/>
        <v>0</v>
      </c>
    </row>
    <row r="155" spans="2:47" x14ac:dyDescent="0.25">
      <c r="B155">
        <v>94</v>
      </c>
      <c r="C155" t="str">
        <f>IFERROR(VLOOKUP(B155,'Step 1_Metric 31'!C:F,4,FALSE),"")</f>
        <v/>
      </c>
      <c r="AF155" s="40">
        <f t="shared" si="80"/>
        <v>26</v>
      </c>
      <c r="AG155" s="40" t="str">
        <f t="shared" si="82"/>
        <v/>
      </c>
      <c r="AH155" s="40">
        <v>153</v>
      </c>
      <c r="AI155" s="38" t="s">
        <v>660</v>
      </c>
      <c r="AJ155" s="40">
        <v>123</v>
      </c>
      <c r="AK155" s="40" t="s">
        <v>540</v>
      </c>
      <c r="AL155" s="40" t="str">
        <f t="shared" si="81"/>
        <v>Pre</v>
      </c>
      <c r="AM155" s="40">
        <f t="shared" ref="AM155:AN155" si="92">AM152</f>
        <v>20</v>
      </c>
      <c r="AN155" s="40">
        <f t="shared" si="92"/>
        <v>0.05</v>
      </c>
      <c r="AO155" s="186">
        <f>SUMIFS(
INDEX('Step 1_Metric 31'!$Q$1:$R$99999,      1,      MATCH($AL155,'Step 1_Metric 31'!$Q$2:$R$2,0))         :          INDEX('Step 1_Metric 31'!$Q$1:$R$99999,    99999,    MATCH($AL155,'Step 1_Metric 31'!$Q$2:$R$2,0)),
'Step 1_Metric 31'!$E$1:$E$99999,      AM155,    'Step 1_Metric 30'!$F$1:$F$99999,     AG155         )</f>
        <v>0</v>
      </c>
      <c r="AP155" s="186" t="str">
        <f t="shared" si="84"/>
        <v/>
      </c>
      <c r="AQ155" s="186" t="str">
        <f t="shared" si="85"/>
        <v/>
      </c>
      <c r="AR155" s="186">
        <f t="shared" si="86"/>
        <v>0</v>
      </c>
      <c r="AS155" s="186">
        <f t="shared" si="87"/>
        <v>0</v>
      </c>
      <c r="AT155" s="186" t="str">
        <f t="shared" si="88"/>
        <v/>
      </c>
      <c r="AU155" s="186">
        <f t="shared" si="89"/>
        <v>0</v>
      </c>
    </row>
    <row r="156" spans="2:47" x14ac:dyDescent="0.25">
      <c r="B156">
        <v>95</v>
      </c>
      <c r="C156" t="str">
        <f>IFERROR(VLOOKUP(B156,'Step 1_Metric 31'!C:F,4,FALSE),"")</f>
        <v/>
      </c>
      <c r="AF156" s="40">
        <f t="shared" si="80"/>
        <v>26</v>
      </c>
      <c r="AG156" s="40" t="str">
        <f t="shared" si="82"/>
        <v/>
      </c>
      <c r="AH156" s="40">
        <v>154</v>
      </c>
      <c r="AI156" s="38" t="s">
        <v>660</v>
      </c>
      <c r="AJ156" s="40">
        <v>124</v>
      </c>
      <c r="AK156" s="40" t="s">
        <v>540</v>
      </c>
      <c r="AL156" s="40" t="str">
        <f t="shared" si="81"/>
        <v>Pre</v>
      </c>
      <c r="AM156" s="40">
        <f t="shared" ref="AM156:AN156" si="93">AM153</f>
        <v>100</v>
      </c>
      <c r="AN156" s="40">
        <f t="shared" si="93"/>
        <v>0.01</v>
      </c>
      <c r="AO156" s="186">
        <f>SUMIFS(
INDEX('Step 1_Metric 31'!$Q$1:$R$99999,      1,      MATCH($AL156,'Step 1_Metric 31'!$Q$2:$R$2,0))         :          INDEX('Step 1_Metric 31'!$Q$1:$R$99999,    99999,    MATCH($AL156,'Step 1_Metric 31'!$Q$2:$R$2,0)),
'Step 1_Metric 31'!$E$1:$E$99999,      AM156,    'Step 1_Metric 30'!$F$1:$F$99999,     AG156         )</f>
        <v>0</v>
      </c>
      <c r="AP156" s="186">
        <f t="shared" si="84"/>
        <v>0</v>
      </c>
      <c r="AQ156" s="186">
        <f t="shared" si="85"/>
        <v>0</v>
      </c>
      <c r="AR156" s="186" t="str">
        <f t="shared" si="86"/>
        <v/>
      </c>
      <c r="AS156" s="186" t="str">
        <f t="shared" si="87"/>
        <v/>
      </c>
      <c r="AT156" s="186" t="str">
        <f t="shared" si="88"/>
        <v/>
      </c>
      <c r="AU156" s="186">
        <f t="shared" si="89"/>
        <v>0</v>
      </c>
    </row>
    <row r="157" spans="2:47" x14ac:dyDescent="0.25">
      <c r="B157">
        <v>96</v>
      </c>
      <c r="C157" t="str">
        <f>IFERROR(VLOOKUP(B157,'Step 1_Metric 31'!C:F,4,FALSE),"")</f>
        <v/>
      </c>
      <c r="AF157" s="40">
        <f t="shared" si="80"/>
        <v>26</v>
      </c>
      <c r="AG157" s="40" t="str">
        <f t="shared" si="82"/>
        <v/>
      </c>
      <c r="AH157" s="40">
        <v>155</v>
      </c>
      <c r="AI157" s="38" t="s">
        <v>660</v>
      </c>
      <c r="AJ157" s="40">
        <v>125</v>
      </c>
      <c r="AK157" s="40" t="s">
        <v>540</v>
      </c>
      <c r="AL157" s="40" t="str">
        <f t="shared" si="81"/>
        <v>Post</v>
      </c>
      <c r="AM157" s="40">
        <f t="shared" ref="AM157:AN157" si="94">AM154</f>
        <v>2</v>
      </c>
      <c r="AN157" s="40">
        <f t="shared" si="94"/>
        <v>0.5</v>
      </c>
      <c r="AO157" s="186">
        <f>SUMIFS(
INDEX('Step 1_Metric 31'!$Q$1:$R$99999,      1,      MATCH($AL157,'Step 1_Metric 31'!$Q$2:$R$2,0))         :          INDEX('Step 1_Metric 31'!$Q$1:$R$99999,    99999,    MATCH($AL157,'Step 1_Metric 31'!$Q$2:$R$2,0)),
'Step 1_Metric 31'!$E$1:$E$99999,      AM157,    'Step 1_Metric 30'!$F$1:$F$99999,     AG157         )</f>
        <v>0</v>
      </c>
      <c r="AP157" s="186" t="str">
        <f t="shared" si="84"/>
        <v/>
      </c>
      <c r="AQ157" s="186" t="str">
        <f t="shared" si="85"/>
        <v/>
      </c>
      <c r="AR157" s="186" t="str">
        <f t="shared" si="86"/>
        <v/>
      </c>
      <c r="AS157" s="186" t="str">
        <f t="shared" si="87"/>
        <v/>
      </c>
      <c r="AT157" s="186">
        <f t="shared" si="88"/>
        <v>0</v>
      </c>
      <c r="AU157" s="186">
        <f t="shared" si="89"/>
        <v>0</v>
      </c>
    </row>
    <row r="158" spans="2:47" x14ac:dyDescent="0.25">
      <c r="B158">
        <v>97</v>
      </c>
      <c r="C158" t="str">
        <f>IFERROR(VLOOKUP(B158,'Step 1_Metric 31'!C:F,4,FALSE),"")</f>
        <v/>
      </c>
      <c r="AF158" s="40">
        <f t="shared" si="80"/>
        <v>26</v>
      </c>
      <c r="AG158" s="40" t="str">
        <f t="shared" si="82"/>
        <v/>
      </c>
      <c r="AH158" s="40">
        <v>156</v>
      </c>
      <c r="AI158" s="38" t="s">
        <v>660</v>
      </c>
      <c r="AJ158" s="40">
        <v>126</v>
      </c>
      <c r="AK158" s="40" t="s">
        <v>540</v>
      </c>
      <c r="AL158" s="40" t="str">
        <f t="shared" si="81"/>
        <v>Post</v>
      </c>
      <c r="AM158" s="40">
        <f t="shared" ref="AM158:AN158" si="95">AM155</f>
        <v>20</v>
      </c>
      <c r="AN158" s="40">
        <f t="shared" si="95"/>
        <v>0.05</v>
      </c>
      <c r="AO158" s="186">
        <f>SUMIFS(
INDEX('Step 1_Metric 31'!$Q$1:$R$99999,      1,      MATCH($AL158,'Step 1_Metric 31'!$Q$2:$R$2,0))         :          INDEX('Step 1_Metric 31'!$Q$1:$R$99999,    99999,    MATCH($AL158,'Step 1_Metric 31'!$Q$2:$R$2,0)),
'Step 1_Metric 31'!$E$1:$E$99999,      AM158,    'Step 1_Metric 30'!$F$1:$F$99999,     AG158         )</f>
        <v>0</v>
      </c>
      <c r="AP158" s="186" t="str">
        <f t="shared" si="84"/>
        <v/>
      </c>
      <c r="AQ158" s="186" t="str">
        <f t="shared" si="85"/>
        <v/>
      </c>
      <c r="AR158" s="186">
        <f t="shared" si="86"/>
        <v>0</v>
      </c>
      <c r="AS158" s="186">
        <f t="shared" si="87"/>
        <v>0</v>
      </c>
      <c r="AT158" s="186" t="str">
        <f t="shared" si="88"/>
        <v/>
      </c>
      <c r="AU158" s="186">
        <f t="shared" si="89"/>
        <v>0</v>
      </c>
    </row>
    <row r="159" spans="2:47" x14ac:dyDescent="0.25">
      <c r="B159">
        <v>98</v>
      </c>
      <c r="C159" t="str">
        <f>IFERROR(VLOOKUP(B159,'Step 1_Metric 31'!C:F,4,FALSE),"")</f>
        <v/>
      </c>
      <c r="AF159" s="40">
        <f t="shared" si="80"/>
        <v>26</v>
      </c>
      <c r="AG159" s="40" t="str">
        <f t="shared" si="82"/>
        <v/>
      </c>
      <c r="AH159" s="40">
        <v>157</v>
      </c>
      <c r="AI159" s="38" t="s">
        <v>660</v>
      </c>
      <c r="AJ159" s="40">
        <v>127</v>
      </c>
      <c r="AK159" s="40" t="s">
        <v>540</v>
      </c>
      <c r="AL159" s="40" t="str">
        <f t="shared" si="81"/>
        <v>Post</v>
      </c>
      <c r="AM159" s="40">
        <f t="shared" ref="AM159:AN159" si="96">AM156</f>
        <v>100</v>
      </c>
      <c r="AN159" s="40">
        <f t="shared" si="96"/>
        <v>0.01</v>
      </c>
      <c r="AO159" s="186">
        <f>SUMIFS(
INDEX('Step 1_Metric 31'!$Q$1:$R$99999,      1,      MATCH($AL159,'Step 1_Metric 31'!$Q$2:$R$2,0))         :          INDEX('Step 1_Metric 31'!$Q$1:$R$99999,    99999,    MATCH($AL159,'Step 1_Metric 31'!$Q$2:$R$2,0)),
'Step 1_Metric 31'!$E$1:$E$99999,      AM159,    'Step 1_Metric 30'!$F$1:$F$99999,     AG159         )</f>
        <v>0</v>
      </c>
      <c r="AP159" s="186">
        <f t="shared" si="84"/>
        <v>0</v>
      </c>
      <c r="AQ159" s="186">
        <f t="shared" si="85"/>
        <v>0</v>
      </c>
      <c r="AR159" s="186" t="str">
        <f t="shared" si="86"/>
        <v/>
      </c>
      <c r="AS159" s="186" t="str">
        <f t="shared" si="87"/>
        <v/>
      </c>
      <c r="AT159" s="186" t="str">
        <f t="shared" si="88"/>
        <v/>
      </c>
      <c r="AU159" s="186">
        <f t="shared" si="89"/>
        <v>0</v>
      </c>
    </row>
    <row r="160" spans="2:47" x14ac:dyDescent="0.25">
      <c r="B160">
        <v>99</v>
      </c>
      <c r="C160" t="str">
        <f>IFERROR(VLOOKUP(B160,'Step 1_Metric 31'!C:F,4,FALSE),"")</f>
        <v/>
      </c>
      <c r="AF160" s="40">
        <f t="shared" si="80"/>
        <v>27</v>
      </c>
      <c r="AG160" s="40" t="str">
        <f t="shared" si="82"/>
        <v/>
      </c>
      <c r="AH160" s="40">
        <v>158</v>
      </c>
      <c r="AI160" s="38" t="s">
        <v>660</v>
      </c>
      <c r="AJ160" s="40">
        <v>128</v>
      </c>
      <c r="AK160" s="40" t="s">
        <v>540</v>
      </c>
      <c r="AL160" s="40" t="str">
        <f t="shared" si="81"/>
        <v>Pre</v>
      </c>
      <c r="AM160" s="40">
        <f t="shared" ref="AM160:AN160" si="97">AM157</f>
        <v>2</v>
      </c>
      <c r="AN160" s="40">
        <f t="shared" si="97"/>
        <v>0.5</v>
      </c>
      <c r="AO160" s="186">
        <f>SUMIFS(
INDEX('Step 1_Metric 31'!$Q$1:$R$99999,      1,      MATCH($AL160,'Step 1_Metric 31'!$Q$2:$R$2,0))         :          INDEX('Step 1_Metric 31'!$Q$1:$R$99999,    99999,    MATCH($AL160,'Step 1_Metric 31'!$Q$2:$R$2,0)),
'Step 1_Metric 31'!$E$1:$E$99999,      AM160,    'Step 1_Metric 30'!$F$1:$F$99999,     AG160         )</f>
        <v>0</v>
      </c>
      <c r="AP160" s="186" t="str">
        <f t="shared" si="84"/>
        <v/>
      </c>
      <c r="AQ160" s="186" t="str">
        <f t="shared" si="85"/>
        <v/>
      </c>
      <c r="AR160" s="186" t="str">
        <f t="shared" si="86"/>
        <v/>
      </c>
      <c r="AS160" s="186" t="str">
        <f t="shared" si="87"/>
        <v/>
      </c>
      <c r="AT160" s="186">
        <f t="shared" si="88"/>
        <v>0</v>
      </c>
      <c r="AU160" s="186">
        <f t="shared" si="89"/>
        <v>0</v>
      </c>
    </row>
    <row r="161" spans="2:47" x14ac:dyDescent="0.25">
      <c r="B161">
        <v>100</v>
      </c>
      <c r="C161" t="str">
        <f>IFERROR(VLOOKUP(B161,'Step 1_Metric 31'!C:F,4,FALSE),"")</f>
        <v/>
      </c>
      <c r="AF161" s="40">
        <f t="shared" si="80"/>
        <v>27</v>
      </c>
      <c r="AG161" s="40" t="str">
        <f t="shared" si="82"/>
        <v/>
      </c>
      <c r="AH161" s="40">
        <v>159</v>
      </c>
      <c r="AI161" s="38" t="s">
        <v>660</v>
      </c>
      <c r="AJ161" s="40">
        <v>129</v>
      </c>
      <c r="AK161" s="40" t="s">
        <v>540</v>
      </c>
      <c r="AL161" s="40" t="str">
        <f t="shared" si="81"/>
        <v>Pre</v>
      </c>
      <c r="AM161" s="40">
        <f t="shared" ref="AM161:AN161" si="98">AM158</f>
        <v>20</v>
      </c>
      <c r="AN161" s="40">
        <f t="shared" si="98"/>
        <v>0.05</v>
      </c>
      <c r="AO161" s="186">
        <f>SUMIFS(
INDEX('Step 1_Metric 31'!$Q$1:$R$99999,      1,      MATCH($AL161,'Step 1_Metric 31'!$Q$2:$R$2,0))         :          INDEX('Step 1_Metric 31'!$Q$1:$R$99999,    99999,    MATCH($AL161,'Step 1_Metric 31'!$Q$2:$R$2,0)),
'Step 1_Metric 31'!$E$1:$E$99999,      AM161,    'Step 1_Metric 30'!$F$1:$F$99999,     AG161         )</f>
        <v>0</v>
      </c>
      <c r="AP161" s="186" t="str">
        <f t="shared" si="84"/>
        <v/>
      </c>
      <c r="AQ161" s="186" t="str">
        <f t="shared" si="85"/>
        <v/>
      </c>
      <c r="AR161" s="186">
        <f t="shared" si="86"/>
        <v>0</v>
      </c>
      <c r="AS161" s="186">
        <f t="shared" si="87"/>
        <v>0</v>
      </c>
      <c r="AT161" s="186" t="str">
        <f t="shared" si="88"/>
        <v/>
      </c>
      <c r="AU161" s="186">
        <f t="shared" si="89"/>
        <v>0</v>
      </c>
    </row>
    <row r="162" spans="2:47" x14ac:dyDescent="0.25">
      <c r="B162">
        <v>101</v>
      </c>
      <c r="C162" t="str">
        <f>IFERROR(VLOOKUP(B162,'Step 1_Metric 31'!C:F,4,FALSE),"")</f>
        <v/>
      </c>
      <c r="AF162" s="40">
        <f t="shared" si="80"/>
        <v>27</v>
      </c>
      <c r="AG162" s="40" t="str">
        <f t="shared" si="82"/>
        <v/>
      </c>
      <c r="AH162" s="40">
        <v>160</v>
      </c>
      <c r="AI162" s="38" t="s">
        <v>660</v>
      </c>
      <c r="AJ162" s="40">
        <v>130</v>
      </c>
      <c r="AK162" s="40" t="s">
        <v>540</v>
      </c>
      <c r="AL162" s="40" t="str">
        <f t="shared" si="81"/>
        <v>Pre</v>
      </c>
      <c r="AM162" s="40">
        <f t="shared" ref="AM162:AN162" si="99">AM159</f>
        <v>100</v>
      </c>
      <c r="AN162" s="40">
        <f t="shared" si="99"/>
        <v>0.01</v>
      </c>
      <c r="AO162" s="186">
        <f>SUMIFS(
INDEX('Step 1_Metric 31'!$Q$1:$R$99999,      1,      MATCH($AL162,'Step 1_Metric 31'!$Q$2:$R$2,0))         :          INDEX('Step 1_Metric 31'!$Q$1:$R$99999,    99999,    MATCH($AL162,'Step 1_Metric 31'!$Q$2:$R$2,0)),
'Step 1_Metric 31'!$E$1:$E$99999,      AM162,    'Step 1_Metric 30'!$F$1:$F$99999,     AG162         )</f>
        <v>0</v>
      </c>
      <c r="AP162" s="186">
        <f t="shared" si="84"/>
        <v>0</v>
      </c>
      <c r="AQ162" s="186">
        <f t="shared" si="85"/>
        <v>0</v>
      </c>
      <c r="AR162" s="186" t="str">
        <f t="shared" si="86"/>
        <v/>
      </c>
      <c r="AS162" s="186" t="str">
        <f t="shared" si="87"/>
        <v/>
      </c>
      <c r="AT162" s="186" t="str">
        <f t="shared" si="88"/>
        <v/>
      </c>
      <c r="AU162" s="186">
        <f t="shared" si="89"/>
        <v>0</v>
      </c>
    </row>
    <row r="163" spans="2:47" x14ac:dyDescent="0.25">
      <c r="B163">
        <v>102</v>
      </c>
      <c r="C163" t="str">
        <f>IFERROR(VLOOKUP(B163,'Step 1_Metric 31'!C:F,4,FALSE),"")</f>
        <v/>
      </c>
      <c r="AF163" s="40">
        <f t="shared" si="80"/>
        <v>27</v>
      </c>
      <c r="AG163" s="40" t="str">
        <f t="shared" si="82"/>
        <v/>
      </c>
      <c r="AH163" s="40">
        <v>161</v>
      </c>
      <c r="AI163" s="38" t="s">
        <v>660</v>
      </c>
      <c r="AJ163" s="40">
        <v>131</v>
      </c>
      <c r="AK163" s="40" t="s">
        <v>540</v>
      </c>
      <c r="AL163" s="40" t="str">
        <f t="shared" si="81"/>
        <v>Post</v>
      </c>
      <c r="AM163" s="40">
        <f t="shared" ref="AM163:AN163" si="100">AM160</f>
        <v>2</v>
      </c>
      <c r="AN163" s="40">
        <f t="shared" si="100"/>
        <v>0.5</v>
      </c>
      <c r="AO163" s="186">
        <f>SUMIFS(
INDEX('Step 1_Metric 31'!$Q$1:$R$99999,      1,      MATCH($AL163,'Step 1_Metric 31'!$Q$2:$R$2,0))         :          INDEX('Step 1_Metric 31'!$Q$1:$R$99999,    99999,    MATCH($AL163,'Step 1_Metric 31'!$Q$2:$R$2,0)),
'Step 1_Metric 31'!$E$1:$E$99999,      AM163,    'Step 1_Metric 30'!$F$1:$F$99999,     AG163         )</f>
        <v>0</v>
      </c>
      <c r="AP163" s="186" t="str">
        <f t="shared" si="84"/>
        <v/>
      </c>
      <c r="AQ163" s="186" t="str">
        <f t="shared" si="85"/>
        <v/>
      </c>
      <c r="AR163" s="186" t="str">
        <f t="shared" si="86"/>
        <v/>
      </c>
      <c r="AS163" s="186" t="str">
        <f t="shared" si="87"/>
        <v/>
      </c>
      <c r="AT163" s="186">
        <f t="shared" si="88"/>
        <v>0</v>
      </c>
      <c r="AU163" s="186">
        <f t="shared" si="89"/>
        <v>0</v>
      </c>
    </row>
    <row r="164" spans="2:47" x14ac:dyDescent="0.25">
      <c r="B164">
        <v>103</v>
      </c>
      <c r="C164" t="str">
        <f>IFERROR(VLOOKUP(B164,'Step 1_Metric 31'!C:F,4,FALSE),"")</f>
        <v/>
      </c>
      <c r="AF164" s="40">
        <f t="shared" si="80"/>
        <v>27</v>
      </c>
      <c r="AG164" s="40" t="str">
        <f t="shared" si="82"/>
        <v/>
      </c>
      <c r="AH164" s="40">
        <v>162</v>
      </c>
      <c r="AI164" s="38" t="s">
        <v>660</v>
      </c>
      <c r="AJ164" s="40">
        <v>132</v>
      </c>
      <c r="AK164" s="40" t="s">
        <v>540</v>
      </c>
      <c r="AL164" s="40" t="str">
        <f t="shared" si="81"/>
        <v>Post</v>
      </c>
      <c r="AM164" s="40">
        <f t="shared" ref="AM164:AN164" si="101">AM161</f>
        <v>20</v>
      </c>
      <c r="AN164" s="40">
        <f t="shared" si="101"/>
        <v>0.05</v>
      </c>
      <c r="AO164" s="186">
        <f>SUMIFS(
INDEX('Step 1_Metric 31'!$Q$1:$R$99999,      1,      MATCH($AL164,'Step 1_Metric 31'!$Q$2:$R$2,0))         :          INDEX('Step 1_Metric 31'!$Q$1:$R$99999,    99999,    MATCH($AL164,'Step 1_Metric 31'!$Q$2:$R$2,0)),
'Step 1_Metric 31'!$E$1:$E$99999,      AM164,    'Step 1_Metric 30'!$F$1:$F$99999,     AG164         )</f>
        <v>0</v>
      </c>
      <c r="AP164" s="186" t="str">
        <f t="shared" si="84"/>
        <v/>
      </c>
      <c r="AQ164" s="186" t="str">
        <f t="shared" si="85"/>
        <v/>
      </c>
      <c r="AR164" s="186">
        <f t="shared" si="86"/>
        <v>0</v>
      </c>
      <c r="AS164" s="186">
        <f t="shared" si="87"/>
        <v>0</v>
      </c>
      <c r="AT164" s="186" t="str">
        <f t="shared" si="88"/>
        <v/>
      </c>
      <c r="AU164" s="186">
        <f t="shared" si="89"/>
        <v>0</v>
      </c>
    </row>
    <row r="165" spans="2:47" x14ac:dyDescent="0.25">
      <c r="B165">
        <v>104</v>
      </c>
      <c r="C165" t="str">
        <f>IFERROR(VLOOKUP(B165,'Step 1_Metric 31'!C:F,4,FALSE),"")</f>
        <v/>
      </c>
      <c r="AF165" s="40">
        <f t="shared" si="80"/>
        <v>27</v>
      </c>
      <c r="AG165" s="40" t="str">
        <f t="shared" si="82"/>
        <v/>
      </c>
      <c r="AH165" s="40">
        <v>163</v>
      </c>
      <c r="AI165" s="38" t="s">
        <v>660</v>
      </c>
      <c r="AJ165" s="40">
        <v>133</v>
      </c>
      <c r="AK165" s="40" t="s">
        <v>540</v>
      </c>
      <c r="AL165" s="40" t="str">
        <f t="shared" si="81"/>
        <v>Post</v>
      </c>
      <c r="AM165" s="40">
        <f t="shared" ref="AM165:AN165" si="102">AM162</f>
        <v>100</v>
      </c>
      <c r="AN165" s="40">
        <f t="shared" si="102"/>
        <v>0.01</v>
      </c>
      <c r="AO165" s="186">
        <f>SUMIFS(
INDEX('Step 1_Metric 31'!$Q$1:$R$99999,      1,      MATCH($AL165,'Step 1_Metric 31'!$Q$2:$R$2,0))         :          INDEX('Step 1_Metric 31'!$Q$1:$R$99999,    99999,    MATCH($AL165,'Step 1_Metric 31'!$Q$2:$R$2,0)),
'Step 1_Metric 31'!$E$1:$E$99999,      AM165,    'Step 1_Metric 30'!$F$1:$F$99999,     AG165         )</f>
        <v>0</v>
      </c>
      <c r="AP165" s="186">
        <f t="shared" si="84"/>
        <v>0</v>
      </c>
      <c r="AQ165" s="186">
        <f t="shared" si="85"/>
        <v>0</v>
      </c>
      <c r="AR165" s="186" t="str">
        <f t="shared" si="86"/>
        <v/>
      </c>
      <c r="AS165" s="186" t="str">
        <f t="shared" si="87"/>
        <v/>
      </c>
      <c r="AT165" s="186" t="str">
        <f t="shared" si="88"/>
        <v/>
      </c>
      <c r="AU165" s="186">
        <f t="shared" si="89"/>
        <v>0</v>
      </c>
    </row>
    <row r="166" spans="2:47" x14ac:dyDescent="0.25">
      <c r="B166">
        <v>105</v>
      </c>
      <c r="C166" t="str">
        <f>IFERROR(VLOOKUP(B166,'Step 1_Metric 31'!C:F,4,FALSE),"")</f>
        <v/>
      </c>
      <c r="AF166" s="40">
        <f t="shared" si="80"/>
        <v>28</v>
      </c>
      <c r="AG166" s="40" t="str">
        <f t="shared" si="82"/>
        <v/>
      </c>
      <c r="AH166" s="40">
        <v>164</v>
      </c>
      <c r="AI166" s="38" t="s">
        <v>660</v>
      </c>
      <c r="AJ166" s="40">
        <v>134</v>
      </c>
      <c r="AK166" s="40" t="s">
        <v>540</v>
      </c>
      <c r="AL166" s="40" t="str">
        <f t="shared" si="81"/>
        <v>Pre</v>
      </c>
      <c r="AM166" s="40">
        <f t="shared" ref="AM166:AN166" si="103">AM163</f>
        <v>2</v>
      </c>
      <c r="AN166" s="40">
        <f t="shared" si="103"/>
        <v>0.5</v>
      </c>
      <c r="AO166" s="186">
        <f>SUMIFS(
INDEX('Step 1_Metric 31'!$Q$1:$R$99999,      1,      MATCH($AL166,'Step 1_Metric 31'!$Q$2:$R$2,0))         :          INDEX('Step 1_Metric 31'!$Q$1:$R$99999,    99999,    MATCH($AL166,'Step 1_Metric 31'!$Q$2:$R$2,0)),
'Step 1_Metric 31'!$E$1:$E$99999,      AM166,    'Step 1_Metric 30'!$F$1:$F$99999,     AG166         )</f>
        <v>0</v>
      </c>
      <c r="AP166" s="186" t="str">
        <f t="shared" si="84"/>
        <v/>
      </c>
      <c r="AQ166" s="186" t="str">
        <f t="shared" si="85"/>
        <v/>
      </c>
      <c r="AR166" s="186" t="str">
        <f t="shared" si="86"/>
        <v/>
      </c>
      <c r="AS166" s="186" t="str">
        <f t="shared" si="87"/>
        <v/>
      </c>
      <c r="AT166" s="186">
        <f t="shared" si="88"/>
        <v>0</v>
      </c>
      <c r="AU166" s="186">
        <f t="shared" si="89"/>
        <v>0</v>
      </c>
    </row>
    <row r="167" spans="2:47" x14ac:dyDescent="0.25">
      <c r="B167">
        <v>106</v>
      </c>
      <c r="C167" t="str">
        <f>IFERROR(VLOOKUP(B167,'Step 1_Metric 31'!C:F,4,FALSE),"")</f>
        <v/>
      </c>
      <c r="AF167" s="40">
        <f t="shared" si="80"/>
        <v>28</v>
      </c>
      <c r="AG167" s="40" t="str">
        <f t="shared" si="82"/>
        <v/>
      </c>
      <c r="AH167" s="40">
        <v>165</v>
      </c>
      <c r="AI167" s="38" t="s">
        <v>660</v>
      </c>
      <c r="AJ167" s="40">
        <v>135</v>
      </c>
      <c r="AK167" s="40" t="s">
        <v>540</v>
      </c>
      <c r="AL167" s="40" t="str">
        <f t="shared" si="81"/>
        <v>Pre</v>
      </c>
      <c r="AM167" s="40">
        <f t="shared" ref="AM167:AN167" si="104">AM164</f>
        <v>20</v>
      </c>
      <c r="AN167" s="40">
        <f t="shared" si="104"/>
        <v>0.05</v>
      </c>
      <c r="AO167" s="186">
        <f>SUMIFS(
INDEX('Step 1_Metric 31'!$Q$1:$R$99999,      1,      MATCH($AL167,'Step 1_Metric 31'!$Q$2:$R$2,0))         :          INDEX('Step 1_Metric 31'!$Q$1:$R$99999,    99999,    MATCH($AL167,'Step 1_Metric 31'!$Q$2:$R$2,0)),
'Step 1_Metric 31'!$E$1:$E$99999,      AM167,    'Step 1_Metric 30'!$F$1:$F$99999,     AG167         )</f>
        <v>0</v>
      </c>
      <c r="AP167" s="186" t="str">
        <f t="shared" si="84"/>
        <v/>
      </c>
      <c r="AQ167" s="186" t="str">
        <f t="shared" si="85"/>
        <v/>
      </c>
      <c r="AR167" s="186">
        <f t="shared" si="86"/>
        <v>0</v>
      </c>
      <c r="AS167" s="186">
        <f t="shared" si="87"/>
        <v>0</v>
      </c>
      <c r="AT167" s="186" t="str">
        <f t="shared" si="88"/>
        <v/>
      </c>
      <c r="AU167" s="186">
        <f t="shared" si="89"/>
        <v>0</v>
      </c>
    </row>
    <row r="168" spans="2:47" x14ac:dyDescent="0.25">
      <c r="B168">
        <v>107</v>
      </c>
      <c r="C168" t="str">
        <f>IFERROR(VLOOKUP(B168,'Step 1_Metric 31'!C:F,4,FALSE),"")</f>
        <v/>
      </c>
      <c r="AF168" s="40">
        <f t="shared" si="80"/>
        <v>28</v>
      </c>
      <c r="AG168" s="40" t="str">
        <f t="shared" si="82"/>
        <v/>
      </c>
      <c r="AH168" s="40">
        <v>166</v>
      </c>
      <c r="AI168" s="38" t="s">
        <v>660</v>
      </c>
      <c r="AJ168" s="40">
        <v>136</v>
      </c>
      <c r="AK168" s="40" t="s">
        <v>540</v>
      </c>
      <c r="AL168" s="40" t="str">
        <f t="shared" si="81"/>
        <v>Pre</v>
      </c>
      <c r="AM168" s="40">
        <f t="shared" ref="AM168:AN168" si="105">AM165</f>
        <v>100</v>
      </c>
      <c r="AN168" s="40">
        <f t="shared" si="105"/>
        <v>0.01</v>
      </c>
      <c r="AO168" s="186">
        <f>SUMIFS(
INDEX('Step 1_Metric 31'!$Q$1:$R$99999,      1,      MATCH($AL168,'Step 1_Metric 31'!$Q$2:$R$2,0))         :          INDEX('Step 1_Metric 31'!$Q$1:$R$99999,    99999,    MATCH($AL168,'Step 1_Metric 31'!$Q$2:$R$2,0)),
'Step 1_Metric 31'!$E$1:$E$99999,      AM168,    'Step 1_Metric 30'!$F$1:$F$99999,     AG168         )</f>
        <v>0</v>
      </c>
      <c r="AP168" s="186">
        <f t="shared" si="84"/>
        <v>0</v>
      </c>
      <c r="AQ168" s="186">
        <f t="shared" si="85"/>
        <v>0</v>
      </c>
      <c r="AR168" s="186" t="str">
        <f t="shared" si="86"/>
        <v/>
      </c>
      <c r="AS168" s="186" t="str">
        <f t="shared" si="87"/>
        <v/>
      </c>
      <c r="AT168" s="186" t="str">
        <f t="shared" si="88"/>
        <v/>
      </c>
      <c r="AU168" s="186">
        <f t="shared" si="89"/>
        <v>0</v>
      </c>
    </row>
    <row r="169" spans="2:47" x14ac:dyDescent="0.25">
      <c r="B169">
        <v>108</v>
      </c>
      <c r="C169" t="str">
        <f>IFERROR(VLOOKUP(B169,'Step 1_Metric 31'!C:F,4,FALSE),"")</f>
        <v/>
      </c>
      <c r="AF169" s="40">
        <f t="shared" si="80"/>
        <v>28</v>
      </c>
      <c r="AG169" s="40" t="str">
        <f t="shared" si="82"/>
        <v/>
      </c>
      <c r="AH169" s="40">
        <v>167</v>
      </c>
      <c r="AI169" s="38" t="s">
        <v>660</v>
      </c>
      <c r="AJ169" s="40">
        <v>137</v>
      </c>
      <c r="AK169" s="40" t="s">
        <v>540</v>
      </c>
      <c r="AL169" s="40" t="str">
        <f t="shared" si="81"/>
        <v>Post</v>
      </c>
      <c r="AM169" s="40">
        <f t="shared" ref="AM169:AN169" si="106">AM166</f>
        <v>2</v>
      </c>
      <c r="AN169" s="40">
        <f t="shared" si="106"/>
        <v>0.5</v>
      </c>
      <c r="AO169" s="186">
        <f>SUMIFS(
INDEX('Step 1_Metric 31'!$Q$1:$R$99999,      1,      MATCH($AL169,'Step 1_Metric 31'!$Q$2:$R$2,0))         :          INDEX('Step 1_Metric 31'!$Q$1:$R$99999,    99999,    MATCH($AL169,'Step 1_Metric 31'!$Q$2:$R$2,0)),
'Step 1_Metric 31'!$E$1:$E$99999,      AM169,    'Step 1_Metric 30'!$F$1:$F$99999,     AG169         )</f>
        <v>0</v>
      </c>
      <c r="AP169" s="186" t="str">
        <f t="shared" si="84"/>
        <v/>
      </c>
      <c r="AQ169" s="186" t="str">
        <f t="shared" si="85"/>
        <v/>
      </c>
      <c r="AR169" s="186" t="str">
        <f t="shared" si="86"/>
        <v/>
      </c>
      <c r="AS169" s="186" t="str">
        <f t="shared" si="87"/>
        <v/>
      </c>
      <c r="AT169" s="186">
        <f t="shared" si="88"/>
        <v>0</v>
      </c>
      <c r="AU169" s="186">
        <f t="shared" si="89"/>
        <v>0</v>
      </c>
    </row>
    <row r="170" spans="2:47" x14ac:dyDescent="0.25">
      <c r="B170">
        <v>109</v>
      </c>
      <c r="C170" t="str">
        <f>IFERROR(VLOOKUP(B170,'Step 1_Metric 31'!C:F,4,FALSE),"")</f>
        <v/>
      </c>
      <c r="AF170" s="40">
        <f t="shared" si="80"/>
        <v>28</v>
      </c>
      <c r="AG170" s="40" t="str">
        <f t="shared" si="82"/>
        <v/>
      </c>
      <c r="AH170" s="40">
        <v>168</v>
      </c>
      <c r="AI170" s="38" t="s">
        <v>660</v>
      </c>
      <c r="AJ170" s="40">
        <v>138</v>
      </c>
      <c r="AK170" s="40" t="s">
        <v>540</v>
      </c>
      <c r="AL170" s="40" t="str">
        <f t="shared" si="81"/>
        <v>Post</v>
      </c>
      <c r="AM170" s="40">
        <f t="shared" ref="AM170:AN170" si="107">AM167</f>
        <v>20</v>
      </c>
      <c r="AN170" s="40">
        <f t="shared" si="107"/>
        <v>0.05</v>
      </c>
      <c r="AO170" s="186">
        <f>SUMIFS(
INDEX('Step 1_Metric 31'!$Q$1:$R$99999,      1,      MATCH($AL170,'Step 1_Metric 31'!$Q$2:$R$2,0))         :          INDEX('Step 1_Metric 31'!$Q$1:$R$99999,    99999,    MATCH($AL170,'Step 1_Metric 31'!$Q$2:$R$2,0)),
'Step 1_Metric 31'!$E$1:$E$99999,      AM170,    'Step 1_Metric 30'!$F$1:$F$99999,     AG170         )</f>
        <v>0</v>
      </c>
      <c r="AP170" s="186" t="str">
        <f t="shared" si="84"/>
        <v/>
      </c>
      <c r="AQ170" s="186" t="str">
        <f t="shared" si="85"/>
        <v/>
      </c>
      <c r="AR170" s="186">
        <f t="shared" si="86"/>
        <v>0</v>
      </c>
      <c r="AS170" s="186">
        <f t="shared" si="87"/>
        <v>0</v>
      </c>
      <c r="AT170" s="186" t="str">
        <f t="shared" si="88"/>
        <v/>
      </c>
      <c r="AU170" s="186">
        <f t="shared" si="89"/>
        <v>0</v>
      </c>
    </row>
    <row r="171" spans="2:47" x14ac:dyDescent="0.25">
      <c r="B171">
        <v>110</v>
      </c>
      <c r="C171" t="str">
        <f>IFERROR(VLOOKUP(B171,'Step 1_Metric 31'!C:F,4,FALSE),"")</f>
        <v/>
      </c>
      <c r="AF171" s="40">
        <f t="shared" si="80"/>
        <v>28</v>
      </c>
      <c r="AG171" s="40" t="str">
        <f t="shared" si="82"/>
        <v/>
      </c>
      <c r="AH171" s="40">
        <v>169</v>
      </c>
      <c r="AI171" s="38" t="s">
        <v>660</v>
      </c>
      <c r="AJ171" s="40">
        <v>139</v>
      </c>
      <c r="AK171" s="40" t="s">
        <v>540</v>
      </c>
      <c r="AL171" s="40" t="str">
        <f t="shared" si="81"/>
        <v>Post</v>
      </c>
      <c r="AM171" s="40">
        <f t="shared" ref="AM171:AN171" si="108">AM168</f>
        <v>100</v>
      </c>
      <c r="AN171" s="40">
        <f t="shared" si="108"/>
        <v>0.01</v>
      </c>
      <c r="AO171" s="186">
        <f>SUMIFS(
INDEX('Step 1_Metric 31'!$Q$1:$R$99999,      1,      MATCH($AL171,'Step 1_Metric 31'!$Q$2:$R$2,0))         :          INDEX('Step 1_Metric 31'!$Q$1:$R$99999,    99999,    MATCH($AL171,'Step 1_Metric 31'!$Q$2:$R$2,0)),
'Step 1_Metric 31'!$E$1:$E$99999,      AM171,    'Step 1_Metric 30'!$F$1:$F$99999,     AG171         )</f>
        <v>0</v>
      </c>
      <c r="AP171" s="186">
        <f t="shared" si="84"/>
        <v>0</v>
      </c>
      <c r="AQ171" s="186">
        <f t="shared" si="85"/>
        <v>0</v>
      </c>
      <c r="AR171" s="186" t="str">
        <f t="shared" si="86"/>
        <v/>
      </c>
      <c r="AS171" s="186" t="str">
        <f t="shared" si="87"/>
        <v/>
      </c>
      <c r="AT171" s="186" t="str">
        <f t="shared" si="88"/>
        <v/>
      </c>
      <c r="AU171" s="186">
        <f t="shared" si="89"/>
        <v>0</v>
      </c>
    </row>
    <row r="172" spans="2:47" x14ac:dyDescent="0.25">
      <c r="B172">
        <v>111</v>
      </c>
      <c r="C172" t="str">
        <f>IFERROR(VLOOKUP(B172,'Step 1_Metric 31'!C:F,4,FALSE),"")</f>
        <v/>
      </c>
      <c r="AF172" s="40">
        <f t="shared" si="80"/>
        <v>29</v>
      </c>
      <c r="AG172" s="40" t="str">
        <f t="shared" si="82"/>
        <v/>
      </c>
      <c r="AH172" s="40">
        <v>170</v>
      </c>
      <c r="AI172" s="38" t="s">
        <v>660</v>
      </c>
      <c r="AJ172" s="40">
        <v>140</v>
      </c>
      <c r="AK172" s="40" t="s">
        <v>540</v>
      </c>
      <c r="AL172" s="40" t="str">
        <f t="shared" si="81"/>
        <v>Pre</v>
      </c>
      <c r="AM172" s="40">
        <f t="shared" ref="AM172:AN172" si="109">AM169</f>
        <v>2</v>
      </c>
      <c r="AN172" s="40">
        <f t="shared" si="109"/>
        <v>0.5</v>
      </c>
      <c r="AO172" s="186">
        <f>SUMIFS(
INDEX('Step 1_Metric 31'!$Q$1:$R$99999,      1,      MATCH($AL172,'Step 1_Metric 31'!$Q$2:$R$2,0))         :          INDEX('Step 1_Metric 31'!$Q$1:$R$99999,    99999,    MATCH($AL172,'Step 1_Metric 31'!$Q$2:$R$2,0)),
'Step 1_Metric 31'!$E$1:$E$99999,      AM172,    'Step 1_Metric 30'!$F$1:$F$99999,     AG172         )</f>
        <v>0</v>
      </c>
      <c r="AP172" s="186" t="str">
        <f t="shared" si="84"/>
        <v/>
      </c>
      <c r="AQ172" s="186" t="str">
        <f t="shared" si="85"/>
        <v/>
      </c>
      <c r="AR172" s="186" t="str">
        <f t="shared" si="86"/>
        <v/>
      </c>
      <c r="AS172" s="186" t="str">
        <f t="shared" si="87"/>
        <v/>
      </c>
      <c r="AT172" s="186">
        <f t="shared" si="88"/>
        <v>0</v>
      </c>
      <c r="AU172" s="186">
        <f t="shared" si="89"/>
        <v>0</v>
      </c>
    </row>
    <row r="173" spans="2:47" x14ac:dyDescent="0.25">
      <c r="B173">
        <v>112</v>
      </c>
      <c r="C173" t="str">
        <f>IFERROR(VLOOKUP(B173,'Step 1_Metric 31'!C:F,4,FALSE),"")</f>
        <v/>
      </c>
      <c r="AF173" s="40">
        <f t="shared" si="80"/>
        <v>29</v>
      </c>
      <c r="AG173" s="40" t="str">
        <f t="shared" si="82"/>
        <v/>
      </c>
      <c r="AH173" s="40">
        <v>171</v>
      </c>
      <c r="AI173" s="38" t="s">
        <v>660</v>
      </c>
      <c r="AJ173" s="40">
        <v>141</v>
      </c>
      <c r="AK173" s="40" t="s">
        <v>540</v>
      </c>
      <c r="AL173" s="40" t="str">
        <f t="shared" si="81"/>
        <v>Pre</v>
      </c>
      <c r="AM173" s="40">
        <f t="shared" ref="AM173:AN173" si="110">AM170</f>
        <v>20</v>
      </c>
      <c r="AN173" s="40">
        <f t="shared" si="110"/>
        <v>0.05</v>
      </c>
      <c r="AO173" s="186">
        <f>SUMIFS(
INDEX('Step 1_Metric 31'!$Q$1:$R$99999,      1,      MATCH($AL173,'Step 1_Metric 31'!$Q$2:$R$2,0))         :          INDEX('Step 1_Metric 31'!$Q$1:$R$99999,    99999,    MATCH($AL173,'Step 1_Metric 31'!$Q$2:$R$2,0)),
'Step 1_Metric 31'!$E$1:$E$99999,      AM173,    'Step 1_Metric 30'!$F$1:$F$99999,     AG173         )</f>
        <v>0</v>
      </c>
      <c r="AP173" s="186" t="str">
        <f t="shared" si="84"/>
        <v/>
      </c>
      <c r="AQ173" s="186" t="str">
        <f t="shared" si="85"/>
        <v/>
      </c>
      <c r="AR173" s="186">
        <f t="shared" si="86"/>
        <v>0</v>
      </c>
      <c r="AS173" s="186">
        <f t="shared" si="87"/>
        <v>0</v>
      </c>
      <c r="AT173" s="186" t="str">
        <f t="shared" si="88"/>
        <v/>
      </c>
      <c r="AU173" s="186">
        <f t="shared" si="89"/>
        <v>0</v>
      </c>
    </row>
    <row r="174" spans="2:47" x14ac:dyDescent="0.25">
      <c r="B174">
        <v>113</v>
      </c>
      <c r="C174" t="str">
        <f>IFERROR(VLOOKUP(B174,'Step 1_Metric 31'!C:F,4,FALSE),"")</f>
        <v/>
      </c>
      <c r="AF174" s="40">
        <f t="shared" si="80"/>
        <v>29</v>
      </c>
      <c r="AG174" s="40" t="str">
        <f t="shared" si="82"/>
        <v/>
      </c>
      <c r="AH174" s="40">
        <v>172</v>
      </c>
      <c r="AI174" s="38" t="s">
        <v>660</v>
      </c>
      <c r="AJ174" s="40">
        <v>142</v>
      </c>
      <c r="AK174" s="40" t="s">
        <v>540</v>
      </c>
      <c r="AL174" s="40" t="str">
        <f t="shared" si="81"/>
        <v>Pre</v>
      </c>
      <c r="AM174" s="40">
        <f t="shared" ref="AM174:AN174" si="111">AM171</f>
        <v>100</v>
      </c>
      <c r="AN174" s="40">
        <f t="shared" si="111"/>
        <v>0.01</v>
      </c>
      <c r="AO174" s="186">
        <f>SUMIFS(
INDEX('Step 1_Metric 31'!$Q$1:$R$99999,      1,      MATCH($AL174,'Step 1_Metric 31'!$Q$2:$R$2,0))         :          INDEX('Step 1_Metric 31'!$Q$1:$R$99999,    99999,    MATCH($AL174,'Step 1_Metric 31'!$Q$2:$R$2,0)),
'Step 1_Metric 31'!$E$1:$E$99999,      AM174,    'Step 1_Metric 30'!$F$1:$F$99999,     AG174         )</f>
        <v>0</v>
      </c>
      <c r="AP174" s="186">
        <f t="shared" si="84"/>
        <v>0</v>
      </c>
      <c r="AQ174" s="186">
        <f t="shared" si="85"/>
        <v>0</v>
      </c>
      <c r="AR174" s="186" t="str">
        <f t="shared" si="86"/>
        <v/>
      </c>
      <c r="AS174" s="186" t="str">
        <f t="shared" si="87"/>
        <v/>
      </c>
      <c r="AT174" s="186" t="str">
        <f t="shared" si="88"/>
        <v/>
      </c>
      <c r="AU174" s="186">
        <f t="shared" si="89"/>
        <v>0</v>
      </c>
    </row>
    <row r="175" spans="2:47" x14ac:dyDescent="0.25">
      <c r="B175">
        <v>114</v>
      </c>
      <c r="C175" t="str">
        <f>IFERROR(VLOOKUP(B175,'Step 1_Metric 31'!C:F,4,FALSE),"")</f>
        <v/>
      </c>
      <c r="AF175" s="40">
        <f t="shared" si="80"/>
        <v>29</v>
      </c>
      <c r="AG175" s="40" t="str">
        <f t="shared" si="82"/>
        <v/>
      </c>
      <c r="AH175" s="40">
        <v>173</v>
      </c>
      <c r="AI175" s="38" t="s">
        <v>660</v>
      </c>
      <c r="AJ175" s="40">
        <v>143</v>
      </c>
      <c r="AK175" s="40" t="s">
        <v>540</v>
      </c>
      <c r="AL175" s="40" t="str">
        <f t="shared" si="81"/>
        <v>Post</v>
      </c>
      <c r="AM175" s="40">
        <f t="shared" ref="AM175:AN175" si="112">AM172</f>
        <v>2</v>
      </c>
      <c r="AN175" s="40">
        <f t="shared" si="112"/>
        <v>0.5</v>
      </c>
      <c r="AO175" s="186">
        <f>SUMIFS(
INDEX('Step 1_Metric 31'!$Q$1:$R$99999,      1,      MATCH($AL175,'Step 1_Metric 31'!$Q$2:$R$2,0))         :          INDEX('Step 1_Metric 31'!$Q$1:$R$99999,    99999,    MATCH($AL175,'Step 1_Metric 31'!$Q$2:$R$2,0)),
'Step 1_Metric 31'!$E$1:$E$99999,      AM175,    'Step 1_Metric 30'!$F$1:$F$99999,     AG175         )</f>
        <v>0</v>
      </c>
      <c r="AP175" s="186" t="str">
        <f t="shared" si="84"/>
        <v/>
      </c>
      <c r="AQ175" s="186" t="str">
        <f t="shared" si="85"/>
        <v/>
      </c>
      <c r="AR175" s="186" t="str">
        <f t="shared" si="86"/>
        <v/>
      </c>
      <c r="AS175" s="186" t="str">
        <f t="shared" si="87"/>
        <v/>
      </c>
      <c r="AT175" s="186">
        <f t="shared" si="88"/>
        <v>0</v>
      </c>
      <c r="AU175" s="186">
        <f t="shared" si="89"/>
        <v>0</v>
      </c>
    </row>
    <row r="176" spans="2:47" x14ac:dyDescent="0.25">
      <c r="B176">
        <v>115</v>
      </c>
      <c r="C176" t="str">
        <f>IFERROR(VLOOKUP(B176,'Step 1_Metric 31'!C:F,4,FALSE),"")</f>
        <v/>
      </c>
      <c r="AF176" s="40">
        <f t="shared" si="80"/>
        <v>29</v>
      </c>
      <c r="AG176" s="40" t="str">
        <f t="shared" si="82"/>
        <v/>
      </c>
      <c r="AH176" s="40">
        <v>174</v>
      </c>
      <c r="AI176" s="38" t="s">
        <v>660</v>
      </c>
      <c r="AJ176" s="40">
        <v>144</v>
      </c>
      <c r="AK176" s="40" t="s">
        <v>540</v>
      </c>
      <c r="AL176" s="40" t="str">
        <f t="shared" si="81"/>
        <v>Post</v>
      </c>
      <c r="AM176" s="40">
        <f t="shared" ref="AM176:AN176" si="113">AM173</f>
        <v>20</v>
      </c>
      <c r="AN176" s="40">
        <f t="shared" si="113"/>
        <v>0.05</v>
      </c>
      <c r="AO176" s="186">
        <f>SUMIFS(
INDEX('Step 1_Metric 31'!$Q$1:$R$99999,      1,      MATCH($AL176,'Step 1_Metric 31'!$Q$2:$R$2,0))         :          INDEX('Step 1_Metric 31'!$Q$1:$R$99999,    99999,    MATCH($AL176,'Step 1_Metric 31'!$Q$2:$R$2,0)),
'Step 1_Metric 31'!$E$1:$E$99999,      AM176,    'Step 1_Metric 30'!$F$1:$F$99999,     AG176         )</f>
        <v>0</v>
      </c>
      <c r="AP176" s="186" t="str">
        <f t="shared" si="84"/>
        <v/>
      </c>
      <c r="AQ176" s="186" t="str">
        <f t="shared" si="85"/>
        <v/>
      </c>
      <c r="AR176" s="186">
        <f t="shared" si="86"/>
        <v>0</v>
      </c>
      <c r="AS176" s="186">
        <f t="shared" si="87"/>
        <v>0</v>
      </c>
      <c r="AT176" s="186" t="str">
        <f t="shared" si="88"/>
        <v/>
      </c>
      <c r="AU176" s="186">
        <f t="shared" si="89"/>
        <v>0</v>
      </c>
    </row>
    <row r="177" spans="2:47" x14ac:dyDescent="0.25">
      <c r="B177">
        <v>116</v>
      </c>
      <c r="C177" t="str">
        <f>IFERROR(VLOOKUP(B177,'Step 1_Metric 31'!C:F,4,FALSE),"")</f>
        <v/>
      </c>
      <c r="AF177" s="40">
        <f t="shared" si="80"/>
        <v>29</v>
      </c>
      <c r="AG177" s="40" t="str">
        <f t="shared" si="82"/>
        <v/>
      </c>
      <c r="AH177" s="40">
        <v>175</v>
      </c>
      <c r="AI177" s="38" t="s">
        <v>660</v>
      </c>
      <c r="AJ177" s="40">
        <v>145</v>
      </c>
      <c r="AK177" s="40" t="s">
        <v>540</v>
      </c>
      <c r="AL177" s="40" t="str">
        <f t="shared" si="81"/>
        <v>Post</v>
      </c>
      <c r="AM177" s="40">
        <f t="shared" ref="AM177:AN177" si="114">AM174</f>
        <v>100</v>
      </c>
      <c r="AN177" s="40">
        <f t="shared" si="114"/>
        <v>0.01</v>
      </c>
      <c r="AO177" s="186">
        <f>SUMIFS(
INDEX('Step 1_Metric 31'!$Q$1:$R$99999,      1,      MATCH($AL177,'Step 1_Metric 31'!$Q$2:$R$2,0))         :          INDEX('Step 1_Metric 31'!$Q$1:$R$99999,    99999,    MATCH($AL177,'Step 1_Metric 31'!$Q$2:$R$2,0)),
'Step 1_Metric 31'!$E$1:$E$99999,      AM177,    'Step 1_Metric 30'!$F$1:$F$99999,     AG177         )</f>
        <v>0</v>
      </c>
      <c r="AP177" s="186">
        <f t="shared" si="84"/>
        <v>0</v>
      </c>
      <c r="AQ177" s="186">
        <f t="shared" si="85"/>
        <v>0</v>
      </c>
      <c r="AR177" s="186" t="str">
        <f t="shared" si="86"/>
        <v/>
      </c>
      <c r="AS177" s="186" t="str">
        <f t="shared" si="87"/>
        <v/>
      </c>
      <c r="AT177" s="186" t="str">
        <f t="shared" si="88"/>
        <v/>
      </c>
      <c r="AU177" s="186">
        <f t="shared" si="89"/>
        <v>0</v>
      </c>
    </row>
    <row r="178" spans="2:47" x14ac:dyDescent="0.25">
      <c r="B178">
        <v>117</v>
      </c>
      <c r="C178" t="str">
        <f>IFERROR(VLOOKUP(B178,'Step 1_Metric 31'!C:F,4,FALSE),"")</f>
        <v/>
      </c>
      <c r="AF178" s="40">
        <f t="shared" si="80"/>
        <v>30</v>
      </c>
      <c r="AG178" s="40" t="str">
        <f t="shared" si="82"/>
        <v/>
      </c>
      <c r="AH178" s="40">
        <v>176</v>
      </c>
      <c r="AI178" s="38" t="s">
        <v>660</v>
      </c>
      <c r="AJ178" s="40">
        <v>146</v>
      </c>
      <c r="AK178" s="40" t="s">
        <v>540</v>
      </c>
      <c r="AL178" s="40" t="str">
        <f t="shared" si="81"/>
        <v>Pre</v>
      </c>
      <c r="AM178" s="40">
        <f t="shared" ref="AM178:AN178" si="115">AM175</f>
        <v>2</v>
      </c>
      <c r="AN178" s="40">
        <f t="shared" si="115"/>
        <v>0.5</v>
      </c>
      <c r="AO178" s="186">
        <f>SUMIFS(
INDEX('Step 1_Metric 31'!$Q$1:$R$99999,      1,      MATCH($AL178,'Step 1_Metric 31'!$Q$2:$R$2,0))         :          INDEX('Step 1_Metric 31'!$Q$1:$R$99999,    99999,    MATCH($AL178,'Step 1_Metric 31'!$Q$2:$R$2,0)),
'Step 1_Metric 31'!$E$1:$E$99999,      AM178,    'Step 1_Metric 30'!$F$1:$F$99999,     AG178         )</f>
        <v>0</v>
      </c>
      <c r="AP178" s="186" t="str">
        <f t="shared" si="84"/>
        <v/>
      </c>
      <c r="AQ178" s="186" t="str">
        <f t="shared" si="85"/>
        <v/>
      </c>
      <c r="AR178" s="186" t="str">
        <f t="shared" si="86"/>
        <v/>
      </c>
      <c r="AS178" s="186" t="str">
        <f t="shared" si="87"/>
        <v/>
      </c>
      <c r="AT178" s="186">
        <f t="shared" si="88"/>
        <v>0</v>
      </c>
      <c r="AU178" s="186">
        <f t="shared" si="89"/>
        <v>0</v>
      </c>
    </row>
    <row r="179" spans="2:47" x14ac:dyDescent="0.25">
      <c r="B179">
        <v>118</v>
      </c>
      <c r="C179" t="str">
        <f>IFERROR(VLOOKUP(B179,'Step 1_Metric 31'!C:F,4,FALSE),"")</f>
        <v/>
      </c>
      <c r="AF179" s="40">
        <f t="shared" si="80"/>
        <v>30</v>
      </c>
      <c r="AG179" s="40" t="str">
        <f t="shared" si="82"/>
        <v/>
      </c>
      <c r="AH179" s="40">
        <v>177</v>
      </c>
      <c r="AI179" s="38" t="s">
        <v>660</v>
      </c>
      <c r="AJ179" s="40">
        <v>147</v>
      </c>
      <c r="AK179" s="40" t="s">
        <v>540</v>
      </c>
      <c r="AL179" s="40" t="str">
        <f t="shared" si="81"/>
        <v>Pre</v>
      </c>
      <c r="AM179" s="40">
        <f t="shared" ref="AM179:AN179" si="116">AM176</f>
        <v>20</v>
      </c>
      <c r="AN179" s="40">
        <f t="shared" si="116"/>
        <v>0.05</v>
      </c>
      <c r="AO179" s="186">
        <f>SUMIFS(
INDEX('Step 1_Metric 31'!$Q$1:$R$99999,      1,      MATCH($AL179,'Step 1_Metric 31'!$Q$2:$R$2,0))         :          INDEX('Step 1_Metric 31'!$Q$1:$R$99999,    99999,    MATCH($AL179,'Step 1_Metric 31'!$Q$2:$R$2,0)),
'Step 1_Metric 31'!$E$1:$E$99999,      AM179,    'Step 1_Metric 30'!$F$1:$F$99999,     AG179         )</f>
        <v>0</v>
      </c>
      <c r="AP179" s="186" t="str">
        <f t="shared" si="84"/>
        <v/>
      </c>
      <c r="AQ179" s="186" t="str">
        <f t="shared" si="85"/>
        <v/>
      </c>
      <c r="AR179" s="186">
        <f t="shared" si="86"/>
        <v>0</v>
      </c>
      <c r="AS179" s="186">
        <f t="shared" si="87"/>
        <v>0</v>
      </c>
      <c r="AT179" s="186" t="str">
        <f t="shared" si="88"/>
        <v/>
      </c>
      <c r="AU179" s="186">
        <f t="shared" si="89"/>
        <v>0</v>
      </c>
    </row>
    <row r="180" spans="2:47" x14ac:dyDescent="0.25">
      <c r="B180">
        <v>119</v>
      </c>
      <c r="C180" t="str">
        <f>IFERROR(VLOOKUP(B180,'Step 1_Metric 31'!C:F,4,FALSE),"")</f>
        <v/>
      </c>
      <c r="AF180" s="40">
        <f t="shared" si="80"/>
        <v>30</v>
      </c>
      <c r="AG180" s="40" t="str">
        <f t="shared" si="82"/>
        <v/>
      </c>
      <c r="AH180" s="40">
        <v>178</v>
      </c>
      <c r="AI180" s="38" t="s">
        <v>660</v>
      </c>
      <c r="AJ180" s="40">
        <v>148</v>
      </c>
      <c r="AK180" s="40" t="s">
        <v>540</v>
      </c>
      <c r="AL180" s="40" t="str">
        <f t="shared" si="81"/>
        <v>Pre</v>
      </c>
      <c r="AM180" s="40">
        <f t="shared" ref="AM180:AN180" si="117">AM177</f>
        <v>100</v>
      </c>
      <c r="AN180" s="40">
        <f t="shared" si="117"/>
        <v>0.01</v>
      </c>
      <c r="AO180" s="186">
        <f>SUMIFS(
INDEX('Step 1_Metric 31'!$Q$1:$R$99999,      1,      MATCH($AL180,'Step 1_Metric 31'!$Q$2:$R$2,0))         :          INDEX('Step 1_Metric 31'!$Q$1:$R$99999,    99999,    MATCH($AL180,'Step 1_Metric 31'!$Q$2:$R$2,0)),
'Step 1_Metric 31'!$E$1:$E$99999,      AM180,    'Step 1_Metric 30'!$F$1:$F$99999,     AG180         )</f>
        <v>0</v>
      </c>
      <c r="AP180" s="186">
        <f t="shared" si="84"/>
        <v>0</v>
      </c>
      <c r="AQ180" s="186">
        <f t="shared" si="85"/>
        <v>0</v>
      </c>
      <c r="AR180" s="186" t="str">
        <f t="shared" si="86"/>
        <v/>
      </c>
      <c r="AS180" s="186" t="str">
        <f t="shared" si="87"/>
        <v/>
      </c>
      <c r="AT180" s="186" t="str">
        <f t="shared" si="88"/>
        <v/>
      </c>
      <c r="AU180" s="186">
        <f t="shared" si="89"/>
        <v>0</v>
      </c>
    </row>
    <row r="181" spans="2:47" x14ac:dyDescent="0.25">
      <c r="B181">
        <v>120</v>
      </c>
      <c r="C181" t="str">
        <f>IFERROR(VLOOKUP(B181,'Step 1_Metric 31'!C:F,4,FALSE),"")</f>
        <v/>
      </c>
      <c r="AF181" s="40">
        <f t="shared" si="80"/>
        <v>30</v>
      </c>
      <c r="AG181" s="40" t="str">
        <f t="shared" si="82"/>
        <v/>
      </c>
      <c r="AH181" s="40">
        <v>179</v>
      </c>
      <c r="AI181" s="38" t="s">
        <v>660</v>
      </c>
      <c r="AJ181" s="40">
        <v>149</v>
      </c>
      <c r="AK181" s="40" t="s">
        <v>540</v>
      </c>
      <c r="AL181" s="40" t="str">
        <f t="shared" si="81"/>
        <v>Post</v>
      </c>
      <c r="AM181" s="40">
        <f t="shared" ref="AM181:AN181" si="118">AM178</f>
        <v>2</v>
      </c>
      <c r="AN181" s="40">
        <f t="shared" si="118"/>
        <v>0.5</v>
      </c>
      <c r="AO181" s="186">
        <f>SUMIFS(
INDEX('Step 1_Metric 31'!$Q$1:$R$99999,      1,      MATCH($AL181,'Step 1_Metric 31'!$Q$2:$R$2,0))         :          INDEX('Step 1_Metric 31'!$Q$1:$R$99999,    99999,    MATCH($AL181,'Step 1_Metric 31'!$Q$2:$R$2,0)),
'Step 1_Metric 31'!$E$1:$E$99999,      AM181,    'Step 1_Metric 30'!$F$1:$F$99999,     AG181         )</f>
        <v>0</v>
      </c>
      <c r="AP181" s="186" t="str">
        <f t="shared" si="84"/>
        <v/>
      </c>
      <c r="AQ181" s="186" t="str">
        <f t="shared" si="85"/>
        <v/>
      </c>
      <c r="AR181" s="186" t="str">
        <f t="shared" si="86"/>
        <v/>
      </c>
      <c r="AS181" s="186" t="str">
        <f t="shared" si="87"/>
        <v/>
      </c>
      <c r="AT181" s="186">
        <f t="shared" si="88"/>
        <v>0</v>
      </c>
      <c r="AU181" s="186">
        <f t="shared" si="89"/>
        <v>0</v>
      </c>
    </row>
    <row r="182" spans="2:47" x14ac:dyDescent="0.25">
      <c r="B182">
        <v>121</v>
      </c>
      <c r="C182" t="str">
        <f>IFERROR(VLOOKUP(B182,'Step 1_Metric 31'!C:F,4,FALSE),"")</f>
        <v/>
      </c>
      <c r="AF182" s="40">
        <f t="shared" si="80"/>
        <v>30</v>
      </c>
      <c r="AG182" s="40" t="str">
        <f t="shared" si="82"/>
        <v/>
      </c>
      <c r="AH182" s="40">
        <v>180</v>
      </c>
      <c r="AI182" s="38" t="s">
        <v>660</v>
      </c>
      <c r="AJ182" s="40">
        <v>150</v>
      </c>
      <c r="AK182" s="40" t="s">
        <v>540</v>
      </c>
      <c r="AL182" s="40" t="str">
        <f t="shared" si="81"/>
        <v>Post</v>
      </c>
      <c r="AM182" s="40">
        <f t="shared" ref="AM182:AN182" si="119">AM179</f>
        <v>20</v>
      </c>
      <c r="AN182" s="40">
        <f t="shared" si="119"/>
        <v>0.05</v>
      </c>
      <c r="AO182" s="186">
        <f>SUMIFS(
INDEX('Step 1_Metric 31'!$Q$1:$R$99999,      1,      MATCH($AL182,'Step 1_Metric 31'!$Q$2:$R$2,0))         :          INDEX('Step 1_Metric 31'!$Q$1:$R$99999,    99999,    MATCH($AL182,'Step 1_Metric 31'!$Q$2:$R$2,0)),
'Step 1_Metric 31'!$E$1:$E$99999,      AM182,    'Step 1_Metric 30'!$F$1:$F$99999,     AG182         )</f>
        <v>0</v>
      </c>
      <c r="AP182" s="186" t="str">
        <f t="shared" si="84"/>
        <v/>
      </c>
      <c r="AQ182" s="186" t="str">
        <f t="shared" si="85"/>
        <v/>
      </c>
      <c r="AR182" s="186">
        <f t="shared" si="86"/>
        <v>0</v>
      </c>
      <c r="AS182" s="186">
        <f t="shared" si="87"/>
        <v>0</v>
      </c>
      <c r="AT182" s="186" t="str">
        <f t="shared" si="88"/>
        <v/>
      </c>
      <c r="AU182" s="186">
        <f t="shared" si="89"/>
        <v>0</v>
      </c>
    </row>
    <row r="183" spans="2:47" x14ac:dyDescent="0.25">
      <c r="B183">
        <v>122</v>
      </c>
      <c r="C183" t="str">
        <f>IFERROR(VLOOKUP(B183,'Step 1_Metric 31'!C:F,4,FALSE),"")</f>
        <v/>
      </c>
      <c r="AF183" s="40">
        <f t="shared" si="80"/>
        <v>30</v>
      </c>
      <c r="AG183" s="40" t="str">
        <f t="shared" si="82"/>
        <v/>
      </c>
      <c r="AH183" s="40">
        <v>181</v>
      </c>
      <c r="AI183" s="38" t="s">
        <v>660</v>
      </c>
      <c r="AJ183" s="40">
        <v>151</v>
      </c>
      <c r="AK183" s="40" t="s">
        <v>540</v>
      </c>
      <c r="AL183" s="40" t="str">
        <f t="shared" si="81"/>
        <v>Post</v>
      </c>
      <c r="AM183" s="40">
        <f t="shared" ref="AM183:AN183" si="120">AM180</f>
        <v>100</v>
      </c>
      <c r="AN183" s="40">
        <f t="shared" si="120"/>
        <v>0.01</v>
      </c>
      <c r="AO183" s="186">
        <f>SUMIFS(
INDEX('Step 1_Metric 31'!$Q$1:$R$99999,      1,      MATCH($AL183,'Step 1_Metric 31'!$Q$2:$R$2,0))         :          INDEX('Step 1_Metric 31'!$Q$1:$R$99999,    99999,    MATCH($AL183,'Step 1_Metric 31'!$Q$2:$R$2,0)),
'Step 1_Metric 31'!$E$1:$E$99999,      AM183,    'Step 1_Metric 30'!$F$1:$F$99999,     AG183         )</f>
        <v>0</v>
      </c>
      <c r="AP183" s="186">
        <f t="shared" si="84"/>
        <v>0</v>
      </c>
      <c r="AQ183" s="186">
        <f t="shared" si="85"/>
        <v>0</v>
      </c>
      <c r="AR183" s="186" t="str">
        <f t="shared" si="86"/>
        <v/>
      </c>
      <c r="AS183" s="186" t="str">
        <f t="shared" si="87"/>
        <v/>
      </c>
      <c r="AT183" s="186" t="str">
        <f t="shared" si="88"/>
        <v/>
      </c>
      <c r="AU183" s="186">
        <f t="shared" si="89"/>
        <v>0</v>
      </c>
    </row>
    <row r="184" spans="2:47" x14ac:dyDescent="0.25">
      <c r="B184">
        <v>123</v>
      </c>
      <c r="C184" t="str">
        <f>IFERROR(VLOOKUP(B184,'Step 1_Metric 31'!C:F,4,FALSE),"")</f>
        <v/>
      </c>
      <c r="AF184" s="40">
        <f t="shared" si="80"/>
        <v>31</v>
      </c>
      <c r="AG184" s="40" t="str">
        <f t="shared" si="82"/>
        <v/>
      </c>
      <c r="AH184" s="40">
        <v>182</v>
      </c>
      <c r="AI184" s="38" t="s">
        <v>660</v>
      </c>
      <c r="AJ184" s="40">
        <v>152</v>
      </c>
      <c r="AK184" s="40" t="s">
        <v>540</v>
      </c>
      <c r="AL184" s="40" t="str">
        <f t="shared" si="81"/>
        <v>Pre</v>
      </c>
      <c r="AM184" s="40">
        <f t="shared" ref="AM184:AN184" si="121">AM181</f>
        <v>2</v>
      </c>
      <c r="AN184" s="40">
        <f t="shared" si="121"/>
        <v>0.5</v>
      </c>
      <c r="AO184" s="186">
        <f>SUMIFS(
INDEX('Step 1_Metric 31'!$Q$1:$R$99999,      1,      MATCH($AL184,'Step 1_Metric 31'!$Q$2:$R$2,0))         :          INDEX('Step 1_Metric 31'!$Q$1:$R$99999,    99999,    MATCH($AL184,'Step 1_Metric 31'!$Q$2:$R$2,0)),
'Step 1_Metric 31'!$E$1:$E$99999,      AM184,    'Step 1_Metric 30'!$F$1:$F$99999,     AG184         )</f>
        <v>0</v>
      </c>
      <c r="AP184" s="186" t="str">
        <f t="shared" si="84"/>
        <v/>
      </c>
      <c r="AQ184" s="186" t="str">
        <f t="shared" si="85"/>
        <v/>
      </c>
      <c r="AR184" s="186" t="str">
        <f t="shared" si="86"/>
        <v/>
      </c>
      <c r="AS184" s="186" t="str">
        <f t="shared" si="87"/>
        <v/>
      </c>
      <c r="AT184" s="186">
        <f t="shared" si="88"/>
        <v>0</v>
      </c>
      <c r="AU184" s="186">
        <f t="shared" si="89"/>
        <v>0</v>
      </c>
    </row>
    <row r="185" spans="2:47" x14ac:dyDescent="0.25">
      <c r="B185">
        <v>124</v>
      </c>
      <c r="C185" t="str">
        <f>IFERROR(VLOOKUP(B185,'Step 1_Metric 31'!C:F,4,FALSE),"")</f>
        <v/>
      </c>
      <c r="AF185" s="40">
        <f t="shared" si="80"/>
        <v>31</v>
      </c>
      <c r="AG185" s="40" t="str">
        <f t="shared" si="82"/>
        <v/>
      </c>
      <c r="AH185" s="40">
        <v>183</v>
      </c>
      <c r="AI185" s="38" t="s">
        <v>660</v>
      </c>
      <c r="AJ185" s="40">
        <v>153</v>
      </c>
      <c r="AK185" s="40" t="s">
        <v>540</v>
      </c>
      <c r="AL185" s="40" t="str">
        <f t="shared" si="81"/>
        <v>Pre</v>
      </c>
      <c r="AM185" s="40">
        <f t="shared" ref="AM185:AN185" si="122">AM182</f>
        <v>20</v>
      </c>
      <c r="AN185" s="40">
        <f t="shared" si="122"/>
        <v>0.05</v>
      </c>
      <c r="AO185" s="186">
        <f>SUMIFS(
INDEX('Step 1_Metric 31'!$Q$1:$R$99999,      1,      MATCH($AL185,'Step 1_Metric 31'!$Q$2:$R$2,0))         :          INDEX('Step 1_Metric 31'!$Q$1:$R$99999,    99999,    MATCH($AL185,'Step 1_Metric 31'!$Q$2:$R$2,0)),
'Step 1_Metric 31'!$E$1:$E$99999,      AM185,    'Step 1_Metric 30'!$F$1:$F$99999,     AG185         )</f>
        <v>0</v>
      </c>
      <c r="AP185" s="186" t="str">
        <f t="shared" si="84"/>
        <v/>
      </c>
      <c r="AQ185" s="186" t="str">
        <f t="shared" si="85"/>
        <v/>
      </c>
      <c r="AR185" s="186">
        <f t="shared" si="86"/>
        <v>0</v>
      </c>
      <c r="AS185" s="186">
        <f t="shared" si="87"/>
        <v>0</v>
      </c>
      <c r="AT185" s="186" t="str">
        <f t="shared" si="88"/>
        <v/>
      </c>
      <c r="AU185" s="186">
        <f t="shared" si="89"/>
        <v>0</v>
      </c>
    </row>
    <row r="186" spans="2:47" x14ac:dyDescent="0.25">
      <c r="B186">
        <v>125</v>
      </c>
      <c r="C186" t="str">
        <f>IFERROR(VLOOKUP(B186,'Step 1_Metric 31'!C:F,4,FALSE),"")</f>
        <v/>
      </c>
      <c r="AF186" s="40">
        <f t="shared" si="80"/>
        <v>31</v>
      </c>
      <c r="AG186" s="40" t="str">
        <f t="shared" si="82"/>
        <v/>
      </c>
      <c r="AH186" s="40">
        <v>184</v>
      </c>
      <c r="AI186" s="38" t="s">
        <v>660</v>
      </c>
      <c r="AJ186" s="40">
        <v>154</v>
      </c>
      <c r="AK186" s="40" t="s">
        <v>540</v>
      </c>
      <c r="AL186" s="40" t="str">
        <f t="shared" si="81"/>
        <v>Pre</v>
      </c>
      <c r="AM186" s="40">
        <f t="shared" ref="AM186:AN186" si="123">AM183</f>
        <v>100</v>
      </c>
      <c r="AN186" s="40">
        <f t="shared" si="123"/>
        <v>0.01</v>
      </c>
      <c r="AO186" s="186">
        <f>SUMIFS(
INDEX('Step 1_Metric 31'!$Q$1:$R$99999,      1,      MATCH($AL186,'Step 1_Metric 31'!$Q$2:$R$2,0))         :          INDEX('Step 1_Metric 31'!$Q$1:$R$99999,    99999,    MATCH($AL186,'Step 1_Metric 31'!$Q$2:$R$2,0)),
'Step 1_Metric 31'!$E$1:$E$99999,      AM186,    'Step 1_Metric 30'!$F$1:$F$99999,     AG186         )</f>
        <v>0</v>
      </c>
      <c r="AP186" s="186">
        <f t="shared" si="84"/>
        <v>0</v>
      </c>
      <c r="AQ186" s="186">
        <f t="shared" si="85"/>
        <v>0</v>
      </c>
      <c r="AR186" s="186" t="str">
        <f t="shared" si="86"/>
        <v/>
      </c>
      <c r="AS186" s="186" t="str">
        <f t="shared" si="87"/>
        <v/>
      </c>
      <c r="AT186" s="186" t="str">
        <f t="shared" si="88"/>
        <v/>
      </c>
      <c r="AU186" s="186">
        <f t="shared" si="89"/>
        <v>0</v>
      </c>
    </row>
    <row r="187" spans="2:47" x14ac:dyDescent="0.25">
      <c r="B187">
        <v>126</v>
      </c>
      <c r="C187" t="str">
        <f>IFERROR(VLOOKUP(B187,'Step 1_Metric 31'!C:F,4,FALSE),"")</f>
        <v/>
      </c>
      <c r="AF187" s="40">
        <f t="shared" si="80"/>
        <v>31</v>
      </c>
      <c r="AG187" s="40" t="str">
        <f t="shared" si="82"/>
        <v/>
      </c>
      <c r="AH187" s="40">
        <v>185</v>
      </c>
      <c r="AI187" s="38" t="s">
        <v>660</v>
      </c>
      <c r="AJ187" s="40">
        <v>155</v>
      </c>
      <c r="AK187" s="40" t="s">
        <v>540</v>
      </c>
      <c r="AL187" s="40" t="str">
        <f t="shared" si="81"/>
        <v>Post</v>
      </c>
      <c r="AM187" s="40">
        <f t="shared" ref="AM187:AN187" si="124">AM184</f>
        <v>2</v>
      </c>
      <c r="AN187" s="40">
        <f t="shared" si="124"/>
        <v>0.5</v>
      </c>
      <c r="AO187" s="186">
        <f>SUMIFS(
INDEX('Step 1_Metric 31'!$Q$1:$R$99999,      1,      MATCH($AL187,'Step 1_Metric 31'!$Q$2:$R$2,0))         :          INDEX('Step 1_Metric 31'!$Q$1:$R$99999,    99999,    MATCH($AL187,'Step 1_Metric 31'!$Q$2:$R$2,0)),
'Step 1_Metric 31'!$E$1:$E$99999,      AM187,    'Step 1_Metric 30'!$F$1:$F$99999,     AG187         )</f>
        <v>0</v>
      </c>
      <c r="AP187" s="186" t="str">
        <f t="shared" si="84"/>
        <v/>
      </c>
      <c r="AQ187" s="186" t="str">
        <f t="shared" si="85"/>
        <v/>
      </c>
      <c r="AR187" s="186" t="str">
        <f t="shared" si="86"/>
        <v/>
      </c>
      <c r="AS187" s="186" t="str">
        <f t="shared" si="87"/>
        <v/>
      </c>
      <c r="AT187" s="186">
        <f t="shared" si="88"/>
        <v>0</v>
      </c>
      <c r="AU187" s="186">
        <f t="shared" si="89"/>
        <v>0</v>
      </c>
    </row>
    <row r="188" spans="2:47" x14ac:dyDescent="0.25">
      <c r="B188">
        <v>127</v>
      </c>
      <c r="C188" t="str">
        <f>IFERROR(VLOOKUP(B188,'Step 1_Metric 31'!C:F,4,FALSE),"")</f>
        <v/>
      </c>
      <c r="AF188" s="40">
        <f t="shared" si="80"/>
        <v>31</v>
      </c>
      <c r="AG188" s="40" t="str">
        <f t="shared" si="82"/>
        <v/>
      </c>
      <c r="AH188" s="40">
        <v>186</v>
      </c>
      <c r="AI188" s="38" t="s">
        <v>660</v>
      </c>
      <c r="AJ188" s="40">
        <v>156</v>
      </c>
      <c r="AK188" s="40" t="s">
        <v>540</v>
      </c>
      <c r="AL188" s="40" t="str">
        <f t="shared" si="81"/>
        <v>Post</v>
      </c>
      <c r="AM188" s="40">
        <f t="shared" ref="AM188:AN188" si="125">AM185</f>
        <v>20</v>
      </c>
      <c r="AN188" s="40">
        <f t="shared" si="125"/>
        <v>0.05</v>
      </c>
      <c r="AO188" s="186">
        <f>SUMIFS(
INDEX('Step 1_Metric 31'!$Q$1:$R$99999,      1,      MATCH($AL188,'Step 1_Metric 31'!$Q$2:$R$2,0))         :          INDEX('Step 1_Metric 31'!$Q$1:$R$99999,    99999,    MATCH($AL188,'Step 1_Metric 31'!$Q$2:$R$2,0)),
'Step 1_Metric 31'!$E$1:$E$99999,      AM188,    'Step 1_Metric 30'!$F$1:$F$99999,     AG188         )</f>
        <v>0</v>
      </c>
      <c r="AP188" s="186" t="str">
        <f t="shared" si="84"/>
        <v/>
      </c>
      <c r="AQ188" s="186" t="str">
        <f t="shared" si="85"/>
        <v/>
      </c>
      <c r="AR188" s="186">
        <f t="shared" si="86"/>
        <v>0</v>
      </c>
      <c r="AS188" s="186">
        <f t="shared" si="87"/>
        <v>0</v>
      </c>
      <c r="AT188" s="186" t="str">
        <f t="shared" si="88"/>
        <v/>
      </c>
      <c r="AU188" s="186">
        <f t="shared" si="89"/>
        <v>0</v>
      </c>
    </row>
    <row r="189" spans="2:47" x14ac:dyDescent="0.25">
      <c r="B189">
        <v>128</v>
      </c>
      <c r="C189" t="str">
        <f>IFERROR(VLOOKUP(B189,'Step 1_Metric 31'!C:F,4,FALSE),"")</f>
        <v/>
      </c>
      <c r="AF189" s="40">
        <f t="shared" si="80"/>
        <v>31</v>
      </c>
      <c r="AG189" s="40" t="str">
        <f t="shared" si="82"/>
        <v/>
      </c>
      <c r="AH189" s="40">
        <v>187</v>
      </c>
      <c r="AI189" s="38" t="s">
        <v>660</v>
      </c>
      <c r="AJ189" s="40">
        <v>157</v>
      </c>
      <c r="AK189" s="40" t="s">
        <v>540</v>
      </c>
      <c r="AL189" s="40" t="str">
        <f t="shared" si="81"/>
        <v>Post</v>
      </c>
      <c r="AM189" s="40">
        <f t="shared" ref="AM189:AN189" si="126">AM186</f>
        <v>100</v>
      </c>
      <c r="AN189" s="40">
        <f t="shared" si="126"/>
        <v>0.01</v>
      </c>
      <c r="AO189" s="186">
        <f>SUMIFS(
INDEX('Step 1_Metric 31'!$Q$1:$R$99999,      1,      MATCH($AL189,'Step 1_Metric 31'!$Q$2:$R$2,0))         :          INDEX('Step 1_Metric 31'!$Q$1:$R$99999,    99999,    MATCH($AL189,'Step 1_Metric 31'!$Q$2:$R$2,0)),
'Step 1_Metric 31'!$E$1:$E$99999,      AM189,    'Step 1_Metric 30'!$F$1:$F$99999,     AG189         )</f>
        <v>0</v>
      </c>
      <c r="AP189" s="186">
        <f t="shared" si="84"/>
        <v>0</v>
      </c>
      <c r="AQ189" s="186">
        <f t="shared" si="85"/>
        <v>0</v>
      </c>
      <c r="AR189" s="186" t="str">
        <f t="shared" si="86"/>
        <v/>
      </c>
      <c r="AS189" s="186" t="str">
        <f t="shared" si="87"/>
        <v/>
      </c>
      <c r="AT189" s="186" t="str">
        <f t="shared" si="88"/>
        <v/>
      </c>
      <c r="AU189" s="186">
        <f t="shared" si="89"/>
        <v>0</v>
      </c>
    </row>
    <row r="190" spans="2:47" x14ac:dyDescent="0.25">
      <c r="B190">
        <v>129</v>
      </c>
      <c r="C190" t="str">
        <f>IFERROR(VLOOKUP(B190,'Step 1_Metric 31'!C:F,4,FALSE),"")</f>
        <v/>
      </c>
      <c r="AF190" s="40">
        <f t="shared" si="80"/>
        <v>32</v>
      </c>
      <c r="AG190" s="40" t="str">
        <f t="shared" si="82"/>
        <v/>
      </c>
      <c r="AH190" s="40">
        <v>188</v>
      </c>
      <c r="AI190" s="38" t="s">
        <v>660</v>
      </c>
      <c r="AJ190" s="40">
        <v>158</v>
      </c>
      <c r="AK190" s="40" t="s">
        <v>540</v>
      </c>
      <c r="AL190" s="40" t="str">
        <f t="shared" si="81"/>
        <v>Pre</v>
      </c>
      <c r="AM190" s="40">
        <f t="shared" ref="AM190:AN190" si="127">AM187</f>
        <v>2</v>
      </c>
      <c r="AN190" s="40">
        <f t="shared" si="127"/>
        <v>0.5</v>
      </c>
      <c r="AO190" s="186">
        <f>SUMIFS(
INDEX('Step 1_Metric 31'!$Q$1:$R$99999,      1,      MATCH($AL190,'Step 1_Metric 31'!$Q$2:$R$2,0))         :          INDEX('Step 1_Metric 31'!$Q$1:$R$99999,    99999,    MATCH($AL190,'Step 1_Metric 31'!$Q$2:$R$2,0)),
'Step 1_Metric 31'!$E$1:$E$99999,      AM190,    'Step 1_Metric 30'!$F$1:$F$99999,     AG190         )</f>
        <v>0</v>
      </c>
      <c r="AP190" s="186" t="str">
        <f t="shared" si="84"/>
        <v/>
      </c>
      <c r="AQ190" s="186" t="str">
        <f t="shared" si="85"/>
        <v/>
      </c>
      <c r="AR190" s="186" t="str">
        <f t="shared" si="86"/>
        <v/>
      </c>
      <c r="AS190" s="186" t="str">
        <f t="shared" si="87"/>
        <v/>
      </c>
      <c r="AT190" s="186">
        <f t="shared" si="88"/>
        <v>0</v>
      </c>
      <c r="AU190" s="186">
        <f t="shared" si="89"/>
        <v>0</v>
      </c>
    </row>
    <row r="191" spans="2:47" x14ac:dyDescent="0.25">
      <c r="B191">
        <v>130</v>
      </c>
      <c r="C191" t="str">
        <f>IFERROR(VLOOKUP(B191,'Step 1_Metric 31'!C:F,4,FALSE),"")</f>
        <v/>
      </c>
      <c r="AF191" s="40">
        <f t="shared" si="80"/>
        <v>32</v>
      </c>
      <c r="AG191" s="40" t="str">
        <f t="shared" si="82"/>
        <v/>
      </c>
      <c r="AH191" s="40">
        <v>189</v>
      </c>
      <c r="AI191" s="38" t="s">
        <v>660</v>
      </c>
      <c r="AJ191" s="40">
        <v>159</v>
      </c>
      <c r="AK191" s="40" t="s">
        <v>540</v>
      </c>
      <c r="AL191" s="40" t="str">
        <f t="shared" si="81"/>
        <v>Pre</v>
      </c>
      <c r="AM191" s="40">
        <f t="shared" ref="AM191:AN191" si="128">AM188</f>
        <v>20</v>
      </c>
      <c r="AN191" s="40">
        <f t="shared" si="128"/>
        <v>0.05</v>
      </c>
      <c r="AO191" s="186">
        <f>SUMIFS(
INDEX('Step 1_Metric 31'!$Q$1:$R$99999,      1,      MATCH($AL191,'Step 1_Metric 31'!$Q$2:$R$2,0))         :          INDEX('Step 1_Metric 31'!$Q$1:$R$99999,    99999,    MATCH($AL191,'Step 1_Metric 31'!$Q$2:$R$2,0)),
'Step 1_Metric 31'!$E$1:$E$99999,      AM191,    'Step 1_Metric 30'!$F$1:$F$99999,     AG191         )</f>
        <v>0</v>
      </c>
      <c r="AP191" s="186" t="str">
        <f t="shared" si="84"/>
        <v/>
      </c>
      <c r="AQ191" s="186" t="str">
        <f t="shared" si="85"/>
        <v/>
      </c>
      <c r="AR191" s="186">
        <f t="shared" si="86"/>
        <v>0</v>
      </c>
      <c r="AS191" s="186">
        <f t="shared" si="87"/>
        <v>0</v>
      </c>
      <c r="AT191" s="186" t="str">
        <f t="shared" si="88"/>
        <v/>
      </c>
      <c r="AU191" s="186">
        <f t="shared" si="89"/>
        <v>0</v>
      </c>
    </row>
    <row r="192" spans="2:47" x14ac:dyDescent="0.25">
      <c r="B192">
        <v>131</v>
      </c>
      <c r="C192" t="str">
        <f>IFERROR(VLOOKUP(B192,'Step 1_Metric 31'!C:F,4,FALSE),"")</f>
        <v/>
      </c>
      <c r="AF192" s="40">
        <f t="shared" si="80"/>
        <v>32</v>
      </c>
      <c r="AG192" s="40" t="str">
        <f t="shared" si="82"/>
        <v/>
      </c>
      <c r="AH192" s="40">
        <v>190</v>
      </c>
      <c r="AI192" s="38" t="s">
        <v>660</v>
      </c>
      <c r="AJ192" s="40">
        <v>160</v>
      </c>
      <c r="AK192" s="40" t="s">
        <v>540</v>
      </c>
      <c r="AL192" s="40" t="str">
        <f t="shared" si="81"/>
        <v>Pre</v>
      </c>
      <c r="AM192" s="40">
        <f t="shared" ref="AM192:AN192" si="129">AM189</f>
        <v>100</v>
      </c>
      <c r="AN192" s="40">
        <f t="shared" si="129"/>
        <v>0.01</v>
      </c>
      <c r="AO192" s="186">
        <f>SUMIFS(
INDEX('Step 1_Metric 31'!$Q$1:$R$99999,      1,      MATCH($AL192,'Step 1_Metric 31'!$Q$2:$R$2,0))         :          INDEX('Step 1_Metric 31'!$Q$1:$R$99999,    99999,    MATCH($AL192,'Step 1_Metric 31'!$Q$2:$R$2,0)),
'Step 1_Metric 31'!$E$1:$E$99999,      AM192,    'Step 1_Metric 30'!$F$1:$F$99999,     AG192         )</f>
        <v>0</v>
      </c>
      <c r="AP192" s="186">
        <f t="shared" si="84"/>
        <v>0</v>
      </c>
      <c r="AQ192" s="186">
        <f t="shared" si="85"/>
        <v>0</v>
      </c>
      <c r="AR192" s="186" t="str">
        <f t="shared" si="86"/>
        <v/>
      </c>
      <c r="AS192" s="186" t="str">
        <f t="shared" si="87"/>
        <v/>
      </c>
      <c r="AT192" s="186" t="str">
        <f t="shared" si="88"/>
        <v/>
      </c>
      <c r="AU192" s="186">
        <f t="shared" si="89"/>
        <v>0</v>
      </c>
    </row>
    <row r="193" spans="2:47" x14ac:dyDescent="0.25">
      <c r="B193">
        <v>132</v>
      </c>
      <c r="C193" t="str">
        <f>IFERROR(VLOOKUP(B193,'Step 1_Metric 31'!C:F,4,FALSE),"")</f>
        <v/>
      </c>
      <c r="AF193" s="40">
        <f t="shared" si="80"/>
        <v>32</v>
      </c>
      <c r="AG193" s="40" t="str">
        <f t="shared" si="82"/>
        <v/>
      </c>
      <c r="AH193" s="40">
        <v>191</v>
      </c>
      <c r="AI193" s="38" t="s">
        <v>660</v>
      </c>
      <c r="AJ193" s="40">
        <v>161</v>
      </c>
      <c r="AK193" s="40" t="s">
        <v>540</v>
      </c>
      <c r="AL193" s="40" t="str">
        <f t="shared" si="81"/>
        <v>Post</v>
      </c>
      <c r="AM193" s="40">
        <f t="shared" ref="AM193:AN193" si="130">AM190</f>
        <v>2</v>
      </c>
      <c r="AN193" s="40">
        <f t="shared" si="130"/>
        <v>0.5</v>
      </c>
      <c r="AO193" s="186">
        <f>SUMIFS(
INDEX('Step 1_Metric 31'!$Q$1:$R$99999,      1,      MATCH($AL193,'Step 1_Metric 31'!$Q$2:$R$2,0))         :          INDEX('Step 1_Metric 31'!$Q$1:$R$99999,    99999,    MATCH($AL193,'Step 1_Metric 31'!$Q$2:$R$2,0)),
'Step 1_Metric 31'!$E$1:$E$99999,      AM193,    'Step 1_Metric 30'!$F$1:$F$99999,     AG193         )</f>
        <v>0</v>
      </c>
      <c r="AP193" s="186" t="str">
        <f t="shared" si="84"/>
        <v/>
      </c>
      <c r="AQ193" s="186" t="str">
        <f t="shared" si="85"/>
        <v/>
      </c>
      <c r="AR193" s="186" t="str">
        <f t="shared" si="86"/>
        <v/>
      </c>
      <c r="AS193" s="186" t="str">
        <f t="shared" si="87"/>
        <v/>
      </c>
      <c r="AT193" s="186">
        <f t="shared" si="88"/>
        <v>0</v>
      </c>
      <c r="AU193" s="186">
        <f t="shared" si="89"/>
        <v>0</v>
      </c>
    </row>
    <row r="194" spans="2:47" x14ac:dyDescent="0.25">
      <c r="B194">
        <v>133</v>
      </c>
      <c r="C194" t="str">
        <f>IFERROR(VLOOKUP(B194,'Step 1_Metric 31'!C:F,4,FALSE),"")</f>
        <v/>
      </c>
      <c r="AF194" s="40">
        <f t="shared" si="80"/>
        <v>32</v>
      </c>
      <c r="AG194" s="40" t="str">
        <f t="shared" si="82"/>
        <v/>
      </c>
      <c r="AH194" s="40">
        <v>192</v>
      </c>
      <c r="AI194" s="38" t="s">
        <v>660</v>
      </c>
      <c r="AJ194" s="40">
        <v>162</v>
      </c>
      <c r="AK194" s="40" t="s">
        <v>540</v>
      </c>
      <c r="AL194" s="40" t="str">
        <f t="shared" si="81"/>
        <v>Post</v>
      </c>
      <c r="AM194" s="40">
        <f t="shared" ref="AM194:AN194" si="131">AM191</f>
        <v>20</v>
      </c>
      <c r="AN194" s="40">
        <f t="shared" si="131"/>
        <v>0.05</v>
      </c>
      <c r="AO194" s="186">
        <f>SUMIFS(
INDEX('Step 1_Metric 31'!$Q$1:$R$99999,      1,      MATCH($AL194,'Step 1_Metric 31'!$Q$2:$R$2,0))         :          INDEX('Step 1_Metric 31'!$Q$1:$R$99999,    99999,    MATCH($AL194,'Step 1_Metric 31'!$Q$2:$R$2,0)),
'Step 1_Metric 31'!$E$1:$E$99999,      AM194,    'Step 1_Metric 30'!$F$1:$F$99999,     AG194         )</f>
        <v>0</v>
      </c>
      <c r="AP194" s="186" t="str">
        <f t="shared" si="84"/>
        <v/>
      </c>
      <c r="AQ194" s="186" t="str">
        <f t="shared" si="85"/>
        <v/>
      </c>
      <c r="AR194" s="186">
        <f t="shared" si="86"/>
        <v>0</v>
      </c>
      <c r="AS194" s="186">
        <f t="shared" si="87"/>
        <v>0</v>
      </c>
      <c r="AT194" s="186" t="str">
        <f t="shared" si="88"/>
        <v/>
      </c>
      <c r="AU194" s="186">
        <f t="shared" si="89"/>
        <v>0</v>
      </c>
    </row>
    <row r="195" spans="2:47" x14ac:dyDescent="0.25">
      <c r="B195">
        <v>134</v>
      </c>
      <c r="C195" t="str">
        <f>IFERROR(VLOOKUP(B195,'Step 1_Metric 31'!C:F,4,FALSE),"")</f>
        <v/>
      </c>
      <c r="AF195" s="40">
        <f t="shared" si="80"/>
        <v>32</v>
      </c>
      <c r="AG195" s="40" t="str">
        <f t="shared" si="82"/>
        <v/>
      </c>
      <c r="AH195" s="40">
        <v>193</v>
      </c>
      <c r="AI195" s="38" t="s">
        <v>660</v>
      </c>
      <c r="AJ195" s="40">
        <v>163</v>
      </c>
      <c r="AK195" s="40" t="s">
        <v>540</v>
      </c>
      <c r="AL195" s="40" t="str">
        <f t="shared" si="81"/>
        <v>Post</v>
      </c>
      <c r="AM195" s="40">
        <f t="shared" ref="AM195:AN195" si="132">AM192</f>
        <v>100</v>
      </c>
      <c r="AN195" s="40">
        <f t="shared" si="132"/>
        <v>0.01</v>
      </c>
      <c r="AO195" s="186">
        <f>SUMIFS(
INDEX('Step 1_Metric 31'!$Q$1:$R$99999,      1,      MATCH($AL195,'Step 1_Metric 31'!$Q$2:$R$2,0))         :          INDEX('Step 1_Metric 31'!$Q$1:$R$99999,    99999,    MATCH($AL195,'Step 1_Metric 31'!$Q$2:$R$2,0)),
'Step 1_Metric 31'!$E$1:$E$99999,      AM195,    'Step 1_Metric 30'!$F$1:$F$99999,     AG195         )</f>
        <v>0</v>
      </c>
      <c r="AP195" s="186">
        <f t="shared" si="84"/>
        <v>0</v>
      </c>
      <c r="AQ195" s="186">
        <f t="shared" si="85"/>
        <v>0</v>
      </c>
      <c r="AR195" s="186" t="str">
        <f t="shared" si="86"/>
        <v/>
      </c>
      <c r="AS195" s="186" t="str">
        <f t="shared" si="87"/>
        <v/>
      </c>
      <c r="AT195" s="186" t="str">
        <f t="shared" si="88"/>
        <v/>
      </c>
      <c r="AU195" s="186">
        <f t="shared" si="89"/>
        <v>0</v>
      </c>
    </row>
    <row r="196" spans="2:47" x14ac:dyDescent="0.25">
      <c r="B196">
        <v>135</v>
      </c>
      <c r="C196" t="str">
        <f>IFERROR(VLOOKUP(B196,'Step 1_Metric 31'!C:F,4,FALSE),"")</f>
        <v/>
      </c>
      <c r="AF196" s="40">
        <f t="shared" si="80"/>
        <v>33</v>
      </c>
      <c r="AG196" s="40" t="str">
        <f t="shared" si="82"/>
        <v/>
      </c>
      <c r="AH196" s="40">
        <v>194</v>
      </c>
      <c r="AI196" s="38" t="s">
        <v>660</v>
      </c>
      <c r="AJ196" s="40">
        <v>164</v>
      </c>
      <c r="AK196" s="40" t="s">
        <v>540</v>
      </c>
      <c r="AL196" s="40" t="str">
        <f t="shared" si="81"/>
        <v>Pre</v>
      </c>
      <c r="AM196" s="40">
        <f t="shared" ref="AM196:AN196" si="133">AM193</f>
        <v>2</v>
      </c>
      <c r="AN196" s="40">
        <f t="shared" si="133"/>
        <v>0.5</v>
      </c>
      <c r="AO196" s="186">
        <f>SUMIFS(
INDEX('Step 1_Metric 31'!$Q$1:$R$99999,      1,      MATCH($AL196,'Step 1_Metric 31'!$Q$2:$R$2,0))         :          INDEX('Step 1_Metric 31'!$Q$1:$R$99999,    99999,    MATCH($AL196,'Step 1_Metric 31'!$Q$2:$R$2,0)),
'Step 1_Metric 31'!$E$1:$E$99999,      AM196,    'Step 1_Metric 30'!$F$1:$F$99999,     AG196         )</f>
        <v>0</v>
      </c>
      <c r="AP196" s="186" t="str">
        <f t="shared" si="84"/>
        <v/>
      </c>
      <c r="AQ196" s="186" t="str">
        <f t="shared" si="85"/>
        <v/>
      </c>
      <c r="AR196" s="186" t="str">
        <f t="shared" si="86"/>
        <v/>
      </c>
      <c r="AS196" s="186" t="str">
        <f t="shared" si="87"/>
        <v/>
      </c>
      <c r="AT196" s="186">
        <f t="shared" si="88"/>
        <v>0</v>
      </c>
      <c r="AU196" s="186">
        <f t="shared" si="89"/>
        <v>0</v>
      </c>
    </row>
    <row r="197" spans="2:47" x14ac:dyDescent="0.25">
      <c r="B197">
        <v>136</v>
      </c>
      <c r="C197" t="str">
        <f>IFERROR(VLOOKUP(B197,'Step 1_Metric 31'!C:F,4,FALSE),"")</f>
        <v/>
      </c>
      <c r="AF197" s="40">
        <f t="shared" si="80"/>
        <v>33</v>
      </c>
      <c r="AG197" s="40" t="str">
        <f t="shared" si="82"/>
        <v/>
      </c>
      <c r="AH197" s="40">
        <v>195</v>
      </c>
      <c r="AI197" s="38" t="s">
        <v>660</v>
      </c>
      <c r="AJ197" s="40">
        <v>165</v>
      </c>
      <c r="AK197" s="40" t="s">
        <v>540</v>
      </c>
      <c r="AL197" s="40" t="str">
        <f t="shared" si="81"/>
        <v>Pre</v>
      </c>
      <c r="AM197" s="40">
        <f t="shared" ref="AM197:AN197" si="134">AM194</f>
        <v>20</v>
      </c>
      <c r="AN197" s="40">
        <f t="shared" si="134"/>
        <v>0.05</v>
      </c>
      <c r="AO197" s="186">
        <f>SUMIFS(
INDEX('Step 1_Metric 31'!$Q$1:$R$99999,      1,      MATCH($AL197,'Step 1_Metric 31'!$Q$2:$R$2,0))         :          INDEX('Step 1_Metric 31'!$Q$1:$R$99999,    99999,    MATCH($AL197,'Step 1_Metric 31'!$Q$2:$R$2,0)),
'Step 1_Metric 31'!$E$1:$E$99999,      AM197,    'Step 1_Metric 30'!$F$1:$F$99999,     AG197         )</f>
        <v>0</v>
      </c>
      <c r="AP197" s="186" t="str">
        <f t="shared" si="84"/>
        <v/>
      </c>
      <c r="AQ197" s="186" t="str">
        <f t="shared" si="85"/>
        <v/>
      </c>
      <c r="AR197" s="186">
        <f t="shared" si="86"/>
        <v>0</v>
      </c>
      <c r="AS197" s="186">
        <f t="shared" si="87"/>
        <v>0</v>
      </c>
      <c r="AT197" s="186" t="str">
        <f t="shared" si="88"/>
        <v/>
      </c>
      <c r="AU197" s="186">
        <f t="shared" si="89"/>
        <v>0</v>
      </c>
    </row>
    <row r="198" spans="2:47" x14ac:dyDescent="0.25">
      <c r="B198">
        <v>137</v>
      </c>
      <c r="C198" t="str">
        <f>IFERROR(VLOOKUP(B198,'Step 1_Metric 31'!C:F,4,FALSE),"")</f>
        <v/>
      </c>
      <c r="AF198" s="40">
        <f t="shared" si="80"/>
        <v>33</v>
      </c>
      <c r="AG198" s="40" t="str">
        <f t="shared" si="82"/>
        <v/>
      </c>
      <c r="AH198" s="40">
        <v>196</v>
      </c>
      <c r="AI198" s="38" t="s">
        <v>660</v>
      </c>
      <c r="AJ198" s="40">
        <v>166</v>
      </c>
      <c r="AK198" s="40" t="s">
        <v>540</v>
      </c>
      <c r="AL198" s="40" t="str">
        <f t="shared" si="81"/>
        <v>Pre</v>
      </c>
      <c r="AM198" s="40">
        <f t="shared" ref="AM198:AN198" si="135">AM195</f>
        <v>100</v>
      </c>
      <c r="AN198" s="40">
        <f t="shared" si="135"/>
        <v>0.01</v>
      </c>
      <c r="AO198" s="186">
        <f>SUMIFS(
INDEX('Step 1_Metric 31'!$Q$1:$R$99999,      1,      MATCH($AL198,'Step 1_Metric 31'!$Q$2:$R$2,0))         :          INDEX('Step 1_Metric 31'!$Q$1:$R$99999,    99999,    MATCH($AL198,'Step 1_Metric 31'!$Q$2:$R$2,0)),
'Step 1_Metric 31'!$E$1:$E$99999,      AM198,    'Step 1_Metric 30'!$F$1:$F$99999,     AG198         )</f>
        <v>0</v>
      </c>
      <c r="AP198" s="186">
        <f t="shared" si="84"/>
        <v>0</v>
      </c>
      <c r="AQ198" s="186">
        <f t="shared" si="85"/>
        <v>0</v>
      </c>
      <c r="AR198" s="186" t="str">
        <f t="shared" si="86"/>
        <v/>
      </c>
      <c r="AS198" s="186" t="str">
        <f t="shared" si="87"/>
        <v/>
      </c>
      <c r="AT198" s="186" t="str">
        <f t="shared" si="88"/>
        <v/>
      </c>
      <c r="AU198" s="186">
        <f t="shared" si="89"/>
        <v>0</v>
      </c>
    </row>
    <row r="199" spans="2:47" x14ac:dyDescent="0.25">
      <c r="B199">
        <v>138</v>
      </c>
      <c r="C199" t="str">
        <f>IFERROR(VLOOKUP(B199,'Step 1_Metric 31'!C:F,4,FALSE),"")</f>
        <v/>
      </c>
      <c r="AF199" s="40">
        <f t="shared" si="80"/>
        <v>33</v>
      </c>
      <c r="AG199" s="40" t="str">
        <f t="shared" si="82"/>
        <v/>
      </c>
      <c r="AH199" s="40">
        <v>197</v>
      </c>
      <c r="AI199" s="38" t="s">
        <v>660</v>
      </c>
      <c r="AJ199" s="40">
        <v>167</v>
      </c>
      <c r="AK199" s="40" t="s">
        <v>540</v>
      </c>
      <c r="AL199" s="40" t="str">
        <f t="shared" si="81"/>
        <v>Post</v>
      </c>
      <c r="AM199" s="40">
        <f t="shared" ref="AM199:AN199" si="136">AM196</f>
        <v>2</v>
      </c>
      <c r="AN199" s="40">
        <f t="shared" si="136"/>
        <v>0.5</v>
      </c>
      <c r="AO199" s="186">
        <f>SUMIFS(
INDEX('Step 1_Metric 31'!$Q$1:$R$99999,      1,      MATCH($AL199,'Step 1_Metric 31'!$Q$2:$R$2,0))         :          INDEX('Step 1_Metric 31'!$Q$1:$R$99999,    99999,    MATCH($AL199,'Step 1_Metric 31'!$Q$2:$R$2,0)),
'Step 1_Metric 31'!$E$1:$E$99999,      AM199,    'Step 1_Metric 30'!$F$1:$F$99999,     AG199         )</f>
        <v>0</v>
      </c>
      <c r="AP199" s="186" t="str">
        <f t="shared" si="84"/>
        <v/>
      </c>
      <c r="AQ199" s="186" t="str">
        <f t="shared" si="85"/>
        <v/>
      </c>
      <c r="AR199" s="186" t="str">
        <f t="shared" si="86"/>
        <v/>
      </c>
      <c r="AS199" s="186" t="str">
        <f t="shared" si="87"/>
        <v/>
      </c>
      <c r="AT199" s="186">
        <f t="shared" si="88"/>
        <v>0</v>
      </c>
      <c r="AU199" s="186">
        <f t="shared" si="89"/>
        <v>0</v>
      </c>
    </row>
    <row r="200" spans="2:47" x14ac:dyDescent="0.25">
      <c r="B200">
        <v>139</v>
      </c>
      <c r="C200" t="str">
        <f>IFERROR(VLOOKUP(B200,'Step 1_Metric 31'!C:F,4,FALSE),"")</f>
        <v/>
      </c>
      <c r="AF200" s="40">
        <f t="shared" si="80"/>
        <v>33</v>
      </c>
      <c r="AG200" s="40" t="str">
        <f t="shared" si="82"/>
        <v/>
      </c>
      <c r="AH200" s="40">
        <v>198</v>
      </c>
      <c r="AI200" s="38" t="s">
        <v>660</v>
      </c>
      <c r="AJ200" s="40">
        <v>168</v>
      </c>
      <c r="AK200" s="40" t="s">
        <v>540</v>
      </c>
      <c r="AL200" s="40" t="str">
        <f t="shared" si="81"/>
        <v>Post</v>
      </c>
      <c r="AM200" s="40">
        <f t="shared" ref="AM200:AN200" si="137">AM197</f>
        <v>20</v>
      </c>
      <c r="AN200" s="40">
        <f t="shared" si="137"/>
        <v>0.05</v>
      </c>
      <c r="AO200" s="186">
        <f>SUMIFS(
INDEX('Step 1_Metric 31'!$Q$1:$R$99999,      1,      MATCH($AL200,'Step 1_Metric 31'!$Q$2:$R$2,0))         :          INDEX('Step 1_Metric 31'!$Q$1:$R$99999,    99999,    MATCH($AL200,'Step 1_Metric 31'!$Q$2:$R$2,0)),
'Step 1_Metric 31'!$E$1:$E$99999,      AM200,    'Step 1_Metric 30'!$F$1:$F$99999,     AG200         )</f>
        <v>0</v>
      </c>
      <c r="AP200" s="186" t="str">
        <f t="shared" si="84"/>
        <v/>
      </c>
      <c r="AQ200" s="186" t="str">
        <f t="shared" si="85"/>
        <v/>
      </c>
      <c r="AR200" s="186">
        <f t="shared" si="86"/>
        <v>0</v>
      </c>
      <c r="AS200" s="186">
        <f t="shared" si="87"/>
        <v>0</v>
      </c>
      <c r="AT200" s="186" t="str">
        <f t="shared" si="88"/>
        <v/>
      </c>
      <c r="AU200" s="186">
        <f t="shared" si="89"/>
        <v>0</v>
      </c>
    </row>
    <row r="201" spans="2:47" x14ac:dyDescent="0.25">
      <c r="B201">
        <v>140</v>
      </c>
      <c r="C201" t="str">
        <f>IFERROR(VLOOKUP(B201,'Step 1_Metric 31'!C:F,4,FALSE),"")</f>
        <v/>
      </c>
      <c r="AF201" s="40">
        <f t="shared" si="80"/>
        <v>33</v>
      </c>
      <c r="AG201" s="40" t="str">
        <f t="shared" si="82"/>
        <v/>
      </c>
      <c r="AH201" s="40">
        <v>199</v>
      </c>
      <c r="AI201" s="38" t="s">
        <v>660</v>
      </c>
      <c r="AJ201" s="40">
        <v>169</v>
      </c>
      <c r="AK201" s="40" t="s">
        <v>540</v>
      </c>
      <c r="AL201" s="40" t="str">
        <f t="shared" si="81"/>
        <v>Post</v>
      </c>
      <c r="AM201" s="40">
        <f t="shared" ref="AM201:AN201" si="138">AM198</f>
        <v>100</v>
      </c>
      <c r="AN201" s="40">
        <f t="shared" si="138"/>
        <v>0.01</v>
      </c>
      <c r="AO201" s="186">
        <f>SUMIFS(
INDEX('Step 1_Metric 31'!$Q$1:$R$99999,      1,      MATCH($AL201,'Step 1_Metric 31'!$Q$2:$R$2,0))         :          INDEX('Step 1_Metric 31'!$Q$1:$R$99999,    99999,    MATCH($AL201,'Step 1_Metric 31'!$Q$2:$R$2,0)),
'Step 1_Metric 31'!$E$1:$E$99999,      AM201,    'Step 1_Metric 30'!$F$1:$F$99999,     AG201         )</f>
        <v>0</v>
      </c>
      <c r="AP201" s="186">
        <f t="shared" si="84"/>
        <v>0</v>
      </c>
      <c r="AQ201" s="186">
        <f t="shared" si="85"/>
        <v>0</v>
      </c>
      <c r="AR201" s="186" t="str">
        <f t="shared" si="86"/>
        <v/>
      </c>
      <c r="AS201" s="186" t="str">
        <f t="shared" si="87"/>
        <v/>
      </c>
      <c r="AT201" s="186" t="str">
        <f t="shared" si="88"/>
        <v/>
      </c>
      <c r="AU201" s="186">
        <f t="shared" si="89"/>
        <v>0</v>
      </c>
    </row>
    <row r="202" spans="2:47" x14ac:dyDescent="0.25">
      <c r="B202">
        <v>141</v>
      </c>
      <c r="C202" t="str">
        <f>IFERROR(VLOOKUP(B202,'Step 1_Metric 31'!C:F,4,FALSE),"")</f>
        <v/>
      </c>
      <c r="AF202" s="40">
        <f t="shared" ref="AF202:AF237" si="139">AF196+1</f>
        <v>34</v>
      </c>
      <c r="AG202" s="40" t="str">
        <f t="shared" si="82"/>
        <v/>
      </c>
      <c r="AH202" s="40">
        <v>200</v>
      </c>
      <c r="AI202" s="38" t="s">
        <v>660</v>
      </c>
      <c r="AJ202" s="40">
        <v>170</v>
      </c>
      <c r="AK202" s="40" t="s">
        <v>540</v>
      </c>
      <c r="AL202" s="40" t="str">
        <f t="shared" si="81"/>
        <v>Pre</v>
      </c>
      <c r="AM202" s="40">
        <f t="shared" ref="AM202:AN202" si="140">AM199</f>
        <v>2</v>
      </c>
      <c r="AN202" s="40">
        <f t="shared" si="140"/>
        <v>0.5</v>
      </c>
      <c r="AO202" s="186">
        <f>SUMIFS(
INDEX('Step 1_Metric 31'!$Q$1:$R$99999,      1,      MATCH($AL202,'Step 1_Metric 31'!$Q$2:$R$2,0))         :          INDEX('Step 1_Metric 31'!$Q$1:$R$99999,    99999,    MATCH($AL202,'Step 1_Metric 31'!$Q$2:$R$2,0)),
'Step 1_Metric 31'!$E$1:$E$99999,      AM202,    'Step 1_Metric 30'!$F$1:$F$99999,     AG202         )</f>
        <v>0</v>
      </c>
      <c r="AP202" s="186" t="str">
        <f t="shared" si="84"/>
        <v/>
      </c>
      <c r="AQ202" s="186" t="str">
        <f t="shared" si="85"/>
        <v/>
      </c>
      <c r="AR202" s="186" t="str">
        <f t="shared" si="86"/>
        <v/>
      </c>
      <c r="AS202" s="186" t="str">
        <f t="shared" si="87"/>
        <v/>
      </c>
      <c r="AT202" s="186">
        <f t="shared" si="88"/>
        <v>0</v>
      </c>
      <c r="AU202" s="186">
        <f t="shared" si="89"/>
        <v>0</v>
      </c>
    </row>
    <row r="203" spans="2:47" x14ac:dyDescent="0.25">
      <c r="B203">
        <v>142</v>
      </c>
      <c r="C203" t="str">
        <f>IFERROR(VLOOKUP(B203,'Step 1_Metric 31'!C:F,4,FALSE),"")</f>
        <v/>
      </c>
      <c r="AF203" s="40">
        <f t="shared" si="139"/>
        <v>34</v>
      </c>
      <c r="AG203" s="40" t="str">
        <f t="shared" si="82"/>
        <v/>
      </c>
      <c r="AH203" s="40">
        <v>201</v>
      </c>
      <c r="AI203" s="38" t="s">
        <v>660</v>
      </c>
      <c r="AJ203" s="40">
        <v>171</v>
      </c>
      <c r="AK203" s="40" t="s">
        <v>540</v>
      </c>
      <c r="AL203" s="40" t="str">
        <f t="shared" ref="AL203:AL237" si="141">AL197</f>
        <v>Pre</v>
      </c>
      <c r="AM203" s="40">
        <f t="shared" ref="AM203:AN203" si="142">AM200</f>
        <v>20</v>
      </c>
      <c r="AN203" s="40">
        <f t="shared" si="142"/>
        <v>0.05</v>
      </c>
      <c r="AO203" s="186">
        <f>SUMIFS(
INDEX('Step 1_Metric 31'!$Q$1:$R$99999,      1,      MATCH($AL203,'Step 1_Metric 31'!$Q$2:$R$2,0))         :          INDEX('Step 1_Metric 31'!$Q$1:$R$99999,    99999,    MATCH($AL203,'Step 1_Metric 31'!$Q$2:$R$2,0)),
'Step 1_Metric 31'!$E$1:$E$99999,      AM203,    'Step 1_Metric 30'!$F$1:$F$99999,     AG203         )</f>
        <v>0</v>
      </c>
      <c r="AP203" s="186" t="str">
        <f t="shared" si="84"/>
        <v/>
      </c>
      <c r="AQ203" s="186" t="str">
        <f t="shared" si="85"/>
        <v/>
      </c>
      <c r="AR203" s="186">
        <f t="shared" si="86"/>
        <v>0</v>
      </c>
      <c r="AS203" s="186">
        <f t="shared" si="87"/>
        <v>0</v>
      </c>
      <c r="AT203" s="186" t="str">
        <f t="shared" si="88"/>
        <v/>
      </c>
      <c r="AU203" s="186">
        <f t="shared" si="89"/>
        <v>0</v>
      </c>
    </row>
    <row r="204" spans="2:47" x14ac:dyDescent="0.25">
      <c r="B204">
        <v>143</v>
      </c>
      <c r="C204" t="str">
        <f>IFERROR(VLOOKUP(B204,'Step 1_Metric 31'!C:F,4,FALSE),"")</f>
        <v/>
      </c>
      <c r="AF204" s="40">
        <f t="shared" si="139"/>
        <v>34</v>
      </c>
      <c r="AG204" s="40" t="str">
        <f t="shared" si="82"/>
        <v/>
      </c>
      <c r="AH204" s="40">
        <v>202</v>
      </c>
      <c r="AI204" s="38" t="s">
        <v>660</v>
      </c>
      <c r="AJ204" s="40">
        <v>172</v>
      </c>
      <c r="AK204" s="40" t="s">
        <v>540</v>
      </c>
      <c r="AL204" s="40" t="str">
        <f t="shared" si="141"/>
        <v>Pre</v>
      </c>
      <c r="AM204" s="40">
        <f t="shared" ref="AM204:AN204" si="143">AM201</f>
        <v>100</v>
      </c>
      <c r="AN204" s="40">
        <f t="shared" si="143"/>
        <v>0.01</v>
      </c>
      <c r="AO204" s="186">
        <f>SUMIFS(
INDEX('Step 1_Metric 31'!$Q$1:$R$99999,      1,      MATCH($AL204,'Step 1_Metric 31'!$Q$2:$R$2,0))         :          INDEX('Step 1_Metric 31'!$Q$1:$R$99999,    99999,    MATCH($AL204,'Step 1_Metric 31'!$Q$2:$R$2,0)),
'Step 1_Metric 31'!$E$1:$E$99999,      AM204,    'Step 1_Metric 30'!$F$1:$F$99999,     AG204         )</f>
        <v>0</v>
      </c>
      <c r="AP204" s="186">
        <f t="shared" si="84"/>
        <v>0</v>
      </c>
      <c r="AQ204" s="186">
        <f t="shared" si="85"/>
        <v>0</v>
      </c>
      <c r="AR204" s="186" t="str">
        <f t="shared" si="86"/>
        <v/>
      </c>
      <c r="AS204" s="186" t="str">
        <f t="shared" si="87"/>
        <v/>
      </c>
      <c r="AT204" s="186" t="str">
        <f t="shared" si="88"/>
        <v/>
      </c>
      <c r="AU204" s="186">
        <f t="shared" si="89"/>
        <v>0</v>
      </c>
    </row>
    <row r="205" spans="2:47" x14ac:dyDescent="0.25">
      <c r="B205">
        <v>144</v>
      </c>
      <c r="C205" t="str">
        <f>IFERROR(VLOOKUP(B205,'Step 1_Metric 31'!C:F,4,FALSE),"")</f>
        <v/>
      </c>
      <c r="AF205" s="40">
        <f t="shared" si="139"/>
        <v>34</v>
      </c>
      <c r="AG205" s="40" t="str">
        <f t="shared" si="82"/>
        <v/>
      </c>
      <c r="AH205" s="40">
        <v>203</v>
      </c>
      <c r="AI205" s="38" t="s">
        <v>660</v>
      </c>
      <c r="AJ205" s="40">
        <v>173</v>
      </c>
      <c r="AK205" s="40" t="s">
        <v>540</v>
      </c>
      <c r="AL205" s="40" t="str">
        <f t="shared" si="141"/>
        <v>Post</v>
      </c>
      <c r="AM205" s="40">
        <f t="shared" ref="AM205:AN205" si="144">AM202</f>
        <v>2</v>
      </c>
      <c r="AN205" s="40">
        <f t="shared" si="144"/>
        <v>0.5</v>
      </c>
      <c r="AO205" s="186">
        <f>SUMIFS(
INDEX('Step 1_Metric 31'!$Q$1:$R$99999,      1,      MATCH($AL205,'Step 1_Metric 31'!$Q$2:$R$2,0))         :          INDEX('Step 1_Metric 31'!$Q$1:$R$99999,    99999,    MATCH($AL205,'Step 1_Metric 31'!$Q$2:$R$2,0)),
'Step 1_Metric 31'!$E$1:$E$99999,      AM205,    'Step 1_Metric 30'!$F$1:$F$99999,     AG205         )</f>
        <v>0</v>
      </c>
      <c r="AP205" s="186" t="str">
        <f t="shared" si="84"/>
        <v/>
      </c>
      <c r="AQ205" s="186" t="str">
        <f t="shared" si="85"/>
        <v/>
      </c>
      <c r="AR205" s="186" t="str">
        <f t="shared" si="86"/>
        <v/>
      </c>
      <c r="AS205" s="186" t="str">
        <f t="shared" si="87"/>
        <v/>
      </c>
      <c r="AT205" s="186">
        <f t="shared" si="88"/>
        <v>0</v>
      </c>
      <c r="AU205" s="186">
        <f t="shared" si="89"/>
        <v>0</v>
      </c>
    </row>
    <row r="206" spans="2:47" x14ac:dyDescent="0.25">
      <c r="B206">
        <v>145</v>
      </c>
      <c r="C206" t="str">
        <f>IFERROR(VLOOKUP(B206,'Step 1_Metric 31'!C:F,4,FALSE),"")</f>
        <v/>
      </c>
      <c r="AF206" s="40">
        <f t="shared" si="139"/>
        <v>34</v>
      </c>
      <c r="AG206" s="40" t="str">
        <f t="shared" si="82"/>
        <v/>
      </c>
      <c r="AH206" s="40">
        <v>204</v>
      </c>
      <c r="AI206" s="38" t="s">
        <v>660</v>
      </c>
      <c r="AJ206" s="40">
        <v>174</v>
      </c>
      <c r="AK206" s="40" t="s">
        <v>540</v>
      </c>
      <c r="AL206" s="40" t="str">
        <f t="shared" si="141"/>
        <v>Post</v>
      </c>
      <c r="AM206" s="40">
        <f t="shared" ref="AM206:AN206" si="145">AM203</f>
        <v>20</v>
      </c>
      <c r="AN206" s="40">
        <f t="shared" si="145"/>
        <v>0.05</v>
      </c>
      <c r="AO206" s="186">
        <f>SUMIFS(
INDEX('Step 1_Metric 31'!$Q$1:$R$99999,      1,      MATCH($AL206,'Step 1_Metric 31'!$Q$2:$R$2,0))         :          INDEX('Step 1_Metric 31'!$Q$1:$R$99999,    99999,    MATCH($AL206,'Step 1_Metric 31'!$Q$2:$R$2,0)),
'Step 1_Metric 31'!$E$1:$E$99999,      AM206,    'Step 1_Metric 30'!$F$1:$F$99999,     AG206         )</f>
        <v>0</v>
      </c>
      <c r="AP206" s="186" t="str">
        <f t="shared" si="84"/>
        <v/>
      </c>
      <c r="AQ206" s="186" t="str">
        <f t="shared" si="85"/>
        <v/>
      </c>
      <c r="AR206" s="186">
        <f t="shared" si="86"/>
        <v>0</v>
      </c>
      <c r="AS206" s="186">
        <f t="shared" si="87"/>
        <v>0</v>
      </c>
      <c r="AT206" s="186" t="str">
        <f t="shared" si="88"/>
        <v/>
      </c>
      <c r="AU206" s="186">
        <f t="shared" si="89"/>
        <v>0</v>
      </c>
    </row>
    <row r="207" spans="2:47" x14ac:dyDescent="0.25">
      <c r="B207">
        <v>146</v>
      </c>
      <c r="C207" t="str">
        <f>IFERROR(VLOOKUP(B207,'Step 1_Metric 31'!C:F,4,FALSE),"")</f>
        <v/>
      </c>
      <c r="AF207" s="40">
        <f t="shared" si="139"/>
        <v>34</v>
      </c>
      <c r="AG207" s="40" t="str">
        <f t="shared" si="82"/>
        <v/>
      </c>
      <c r="AH207" s="40">
        <v>205</v>
      </c>
      <c r="AI207" s="38" t="s">
        <v>660</v>
      </c>
      <c r="AJ207" s="40">
        <v>175</v>
      </c>
      <c r="AK207" s="40" t="s">
        <v>540</v>
      </c>
      <c r="AL207" s="40" t="str">
        <f t="shared" si="141"/>
        <v>Post</v>
      </c>
      <c r="AM207" s="40">
        <f t="shared" ref="AM207:AN207" si="146">AM204</f>
        <v>100</v>
      </c>
      <c r="AN207" s="40">
        <f t="shared" si="146"/>
        <v>0.01</v>
      </c>
      <c r="AO207" s="186">
        <f>SUMIFS(
INDEX('Step 1_Metric 31'!$Q$1:$R$99999,      1,      MATCH($AL207,'Step 1_Metric 31'!$Q$2:$R$2,0))         :          INDEX('Step 1_Metric 31'!$Q$1:$R$99999,    99999,    MATCH($AL207,'Step 1_Metric 31'!$Q$2:$R$2,0)),
'Step 1_Metric 31'!$E$1:$E$99999,      AM207,    'Step 1_Metric 30'!$F$1:$F$99999,     AG207         )</f>
        <v>0</v>
      </c>
      <c r="AP207" s="186">
        <f t="shared" si="84"/>
        <v>0</v>
      </c>
      <c r="AQ207" s="186">
        <f t="shared" si="85"/>
        <v>0</v>
      </c>
      <c r="AR207" s="186" t="str">
        <f t="shared" si="86"/>
        <v/>
      </c>
      <c r="AS207" s="186" t="str">
        <f t="shared" si="87"/>
        <v/>
      </c>
      <c r="AT207" s="186" t="str">
        <f t="shared" si="88"/>
        <v/>
      </c>
      <c r="AU207" s="186">
        <f t="shared" si="89"/>
        <v>0</v>
      </c>
    </row>
    <row r="208" spans="2:47" x14ac:dyDescent="0.25">
      <c r="B208">
        <v>147</v>
      </c>
      <c r="C208" t="str">
        <f>IFERROR(VLOOKUP(B208,'Step 1_Metric 31'!C:F,4,FALSE),"")</f>
        <v/>
      </c>
      <c r="AF208" s="40">
        <f t="shared" si="139"/>
        <v>35</v>
      </c>
      <c r="AG208" s="40" t="str">
        <f t="shared" si="82"/>
        <v/>
      </c>
      <c r="AH208" s="40">
        <v>206</v>
      </c>
      <c r="AI208" s="38" t="s">
        <v>660</v>
      </c>
      <c r="AJ208" s="40">
        <v>176</v>
      </c>
      <c r="AK208" s="40" t="s">
        <v>540</v>
      </c>
      <c r="AL208" s="40" t="str">
        <f t="shared" si="141"/>
        <v>Pre</v>
      </c>
      <c r="AM208" s="40">
        <f t="shared" ref="AM208:AN208" si="147">AM205</f>
        <v>2</v>
      </c>
      <c r="AN208" s="40">
        <f t="shared" si="147"/>
        <v>0.5</v>
      </c>
      <c r="AO208" s="186">
        <f>SUMIFS(
INDEX('Step 1_Metric 31'!$Q$1:$R$99999,      1,      MATCH($AL208,'Step 1_Metric 31'!$Q$2:$R$2,0))         :          INDEX('Step 1_Metric 31'!$Q$1:$R$99999,    99999,    MATCH($AL208,'Step 1_Metric 31'!$Q$2:$R$2,0)),
'Step 1_Metric 31'!$E$1:$E$99999,      AM208,    'Step 1_Metric 30'!$F$1:$F$99999,     AG208         )</f>
        <v>0</v>
      </c>
      <c r="AP208" s="186" t="str">
        <f t="shared" si="84"/>
        <v/>
      </c>
      <c r="AQ208" s="186" t="str">
        <f t="shared" si="85"/>
        <v/>
      </c>
      <c r="AR208" s="186" t="str">
        <f t="shared" si="86"/>
        <v/>
      </c>
      <c r="AS208" s="186" t="str">
        <f t="shared" si="87"/>
        <v/>
      </c>
      <c r="AT208" s="186">
        <f t="shared" si="88"/>
        <v>0</v>
      </c>
      <c r="AU208" s="186">
        <f t="shared" si="89"/>
        <v>0</v>
      </c>
    </row>
    <row r="209" spans="2:47" x14ac:dyDescent="0.25">
      <c r="B209">
        <v>148</v>
      </c>
      <c r="C209" t="str">
        <f>IFERROR(VLOOKUP(B209,'Step 1_Metric 31'!C:F,4,FALSE),"")</f>
        <v/>
      </c>
      <c r="AF209" s="40">
        <f t="shared" si="139"/>
        <v>35</v>
      </c>
      <c r="AG209" s="40" t="str">
        <f t="shared" si="82"/>
        <v/>
      </c>
      <c r="AH209" s="40">
        <v>207</v>
      </c>
      <c r="AI209" s="38" t="s">
        <v>660</v>
      </c>
      <c r="AJ209" s="40">
        <v>177</v>
      </c>
      <c r="AK209" s="40" t="s">
        <v>540</v>
      </c>
      <c r="AL209" s="40" t="str">
        <f t="shared" si="141"/>
        <v>Pre</v>
      </c>
      <c r="AM209" s="40">
        <f t="shared" ref="AM209:AN209" si="148">AM206</f>
        <v>20</v>
      </c>
      <c r="AN209" s="40">
        <f t="shared" si="148"/>
        <v>0.05</v>
      </c>
      <c r="AO209" s="186">
        <f>SUMIFS(
INDEX('Step 1_Metric 31'!$Q$1:$R$99999,      1,      MATCH($AL209,'Step 1_Metric 31'!$Q$2:$R$2,0))         :          INDEX('Step 1_Metric 31'!$Q$1:$R$99999,    99999,    MATCH($AL209,'Step 1_Metric 31'!$Q$2:$R$2,0)),
'Step 1_Metric 31'!$E$1:$E$99999,      AM209,    'Step 1_Metric 30'!$F$1:$F$99999,     AG209         )</f>
        <v>0</v>
      </c>
      <c r="AP209" s="186" t="str">
        <f t="shared" si="84"/>
        <v/>
      </c>
      <c r="AQ209" s="186" t="str">
        <f t="shared" si="85"/>
        <v/>
      </c>
      <c r="AR209" s="186">
        <f t="shared" si="86"/>
        <v>0</v>
      </c>
      <c r="AS209" s="186">
        <f t="shared" si="87"/>
        <v>0</v>
      </c>
      <c r="AT209" s="186" t="str">
        <f t="shared" si="88"/>
        <v/>
      </c>
      <c r="AU209" s="186">
        <f t="shared" si="89"/>
        <v>0</v>
      </c>
    </row>
    <row r="210" spans="2:47" x14ac:dyDescent="0.25">
      <c r="B210">
        <v>149</v>
      </c>
      <c r="C210" t="str">
        <f>IFERROR(VLOOKUP(B210,'Step 1_Metric 31'!C:F,4,FALSE),"")</f>
        <v/>
      </c>
      <c r="AF210" s="40">
        <f t="shared" si="139"/>
        <v>35</v>
      </c>
      <c r="AG210" s="40" t="str">
        <f t="shared" si="82"/>
        <v/>
      </c>
      <c r="AH210" s="40">
        <v>208</v>
      </c>
      <c r="AI210" s="38" t="s">
        <v>660</v>
      </c>
      <c r="AJ210" s="40">
        <v>178</v>
      </c>
      <c r="AK210" s="40" t="s">
        <v>540</v>
      </c>
      <c r="AL210" s="40" t="str">
        <f t="shared" si="141"/>
        <v>Pre</v>
      </c>
      <c r="AM210" s="40">
        <f t="shared" ref="AM210:AN210" si="149">AM207</f>
        <v>100</v>
      </c>
      <c r="AN210" s="40">
        <f t="shared" si="149"/>
        <v>0.01</v>
      </c>
      <c r="AO210" s="186">
        <f>SUMIFS(
INDEX('Step 1_Metric 31'!$Q$1:$R$99999,      1,      MATCH($AL210,'Step 1_Metric 31'!$Q$2:$R$2,0))         :          INDEX('Step 1_Metric 31'!$Q$1:$R$99999,    99999,    MATCH($AL210,'Step 1_Metric 31'!$Q$2:$R$2,0)),
'Step 1_Metric 31'!$E$1:$E$99999,      AM210,    'Step 1_Metric 30'!$F$1:$F$99999,     AG210         )</f>
        <v>0</v>
      </c>
      <c r="AP210" s="186">
        <f t="shared" si="84"/>
        <v>0</v>
      </c>
      <c r="AQ210" s="186">
        <f t="shared" si="85"/>
        <v>0</v>
      </c>
      <c r="AR210" s="186" t="str">
        <f t="shared" si="86"/>
        <v/>
      </c>
      <c r="AS210" s="186" t="str">
        <f t="shared" si="87"/>
        <v/>
      </c>
      <c r="AT210" s="186" t="str">
        <f t="shared" si="88"/>
        <v/>
      </c>
      <c r="AU210" s="186">
        <f t="shared" si="89"/>
        <v>0</v>
      </c>
    </row>
    <row r="211" spans="2:47" x14ac:dyDescent="0.25">
      <c r="B211">
        <v>150</v>
      </c>
      <c r="C211" t="str">
        <f>IFERROR(VLOOKUP(B211,'Step 1_Metric 31'!C:F,4,FALSE),"")</f>
        <v/>
      </c>
      <c r="AF211" s="40">
        <f t="shared" si="139"/>
        <v>35</v>
      </c>
      <c r="AG211" s="40" t="str">
        <f t="shared" si="82"/>
        <v/>
      </c>
      <c r="AH211" s="40">
        <v>209</v>
      </c>
      <c r="AI211" s="38" t="s">
        <v>660</v>
      </c>
      <c r="AJ211" s="40">
        <v>179</v>
      </c>
      <c r="AK211" s="40" t="s">
        <v>540</v>
      </c>
      <c r="AL211" s="40" t="str">
        <f t="shared" si="141"/>
        <v>Post</v>
      </c>
      <c r="AM211" s="40">
        <f t="shared" ref="AM211:AN211" si="150">AM208</f>
        <v>2</v>
      </c>
      <c r="AN211" s="40">
        <f t="shared" si="150"/>
        <v>0.5</v>
      </c>
      <c r="AO211" s="186">
        <f>SUMIFS(
INDEX('Step 1_Metric 31'!$Q$1:$R$99999,      1,      MATCH($AL211,'Step 1_Metric 31'!$Q$2:$R$2,0))         :          INDEX('Step 1_Metric 31'!$Q$1:$R$99999,    99999,    MATCH($AL211,'Step 1_Metric 31'!$Q$2:$R$2,0)),
'Step 1_Metric 31'!$E$1:$E$99999,      AM211,    'Step 1_Metric 30'!$F$1:$F$99999,     AG211         )</f>
        <v>0</v>
      </c>
      <c r="AP211" s="186" t="str">
        <f t="shared" si="84"/>
        <v/>
      </c>
      <c r="AQ211" s="186" t="str">
        <f t="shared" si="85"/>
        <v/>
      </c>
      <c r="AR211" s="186" t="str">
        <f t="shared" si="86"/>
        <v/>
      </c>
      <c r="AS211" s="186" t="str">
        <f t="shared" si="87"/>
        <v/>
      </c>
      <c r="AT211" s="186">
        <f t="shared" si="88"/>
        <v>0</v>
      </c>
      <c r="AU211" s="186">
        <f t="shared" si="89"/>
        <v>0</v>
      </c>
    </row>
    <row r="212" spans="2:47" x14ac:dyDescent="0.25">
      <c r="B212">
        <v>151</v>
      </c>
      <c r="C212" t="str">
        <f>IFERROR(VLOOKUP(B212,'Step 1_Metric 31'!C:F,4,FALSE),"")</f>
        <v/>
      </c>
      <c r="AF212" s="40">
        <f t="shared" si="139"/>
        <v>35</v>
      </c>
      <c r="AG212" s="40" t="str">
        <f t="shared" si="82"/>
        <v/>
      </c>
      <c r="AH212" s="40">
        <v>210</v>
      </c>
      <c r="AI212" s="38" t="s">
        <v>660</v>
      </c>
      <c r="AJ212" s="40">
        <v>180</v>
      </c>
      <c r="AK212" s="40" t="s">
        <v>540</v>
      </c>
      <c r="AL212" s="40" t="str">
        <f t="shared" si="141"/>
        <v>Post</v>
      </c>
      <c r="AM212" s="40">
        <f t="shared" ref="AM212:AN212" si="151">AM209</f>
        <v>20</v>
      </c>
      <c r="AN212" s="40">
        <f t="shared" si="151"/>
        <v>0.05</v>
      </c>
      <c r="AO212" s="186">
        <f>SUMIFS(
INDEX('Step 1_Metric 31'!$Q$1:$R$99999,      1,      MATCH($AL212,'Step 1_Metric 31'!$Q$2:$R$2,0))         :          INDEX('Step 1_Metric 31'!$Q$1:$R$99999,    99999,    MATCH($AL212,'Step 1_Metric 31'!$Q$2:$R$2,0)),
'Step 1_Metric 31'!$E$1:$E$99999,      AM212,    'Step 1_Metric 30'!$F$1:$F$99999,     AG212         )</f>
        <v>0</v>
      </c>
      <c r="AP212" s="186" t="str">
        <f t="shared" si="84"/>
        <v/>
      </c>
      <c r="AQ212" s="186" t="str">
        <f t="shared" si="85"/>
        <v/>
      </c>
      <c r="AR212" s="186">
        <f t="shared" si="86"/>
        <v>0</v>
      </c>
      <c r="AS212" s="186">
        <f t="shared" si="87"/>
        <v>0</v>
      </c>
      <c r="AT212" s="186" t="str">
        <f t="shared" si="88"/>
        <v/>
      </c>
      <c r="AU212" s="186">
        <f t="shared" si="89"/>
        <v>0</v>
      </c>
    </row>
    <row r="213" spans="2:47" x14ac:dyDescent="0.25">
      <c r="B213">
        <v>152</v>
      </c>
      <c r="C213" t="str">
        <f>IFERROR(VLOOKUP(B213,'Step 1_Metric 31'!C:F,4,FALSE),"")</f>
        <v/>
      </c>
      <c r="AF213" s="40">
        <f t="shared" si="139"/>
        <v>35</v>
      </c>
      <c r="AG213" s="40" t="str">
        <f t="shared" si="82"/>
        <v/>
      </c>
      <c r="AH213" s="40">
        <v>211</v>
      </c>
      <c r="AI213" s="38" t="s">
        <v>660</v>
      </c>
      <c r="AJ213" s="40">
        <v>181</v>
      </c>
      <c r="AK213" s="40" t="s">
        <v>540</v>
      </c>
      <c r="AL213" s="40" t="str">
        <f t="shared" si="141"/>
        <v>Post</v>
      </c>
      <c r="AM213" s="40">
        <f t="shared" ref="AM213:AN213" si="152">AM210</f>
        <v>100</v>
      </c>
      <c r="AN213" s="40">
        <f t="shared" si="152"/>
        <v>0.01</v>
      </c>
      <c r="AO213" s="186">
        <f>SUMIFS(
INDEX('Step 1_Metric 31'!$Q$1:$R$99999,      1,      MATCH($AL213,'Step 1_Metric 31'!$Q$2:$R$2,0))         :          INDEX('Step 1_Metric 31'!$Q$1:$R$99999,    99999,    MATCH($AL213,'Step 1_Metric 31'!$Q$2:$R$2,0)),
'Step 1_Metric 31'!$E$1:$E$99999,      AM213,    'Step 1_Metric 30'!$F$1:$F$99999,     AG213         )</f>
        <v>0</v>
      </c>
      <c r="AP213" s="186">
        <f t="shared" si="84"/>
        <v>0</v>
      </c>
      <c r="AQ213" s="186">
        <f t="shared" si="85"/>
        <v>0</v>
      </c>
      <c r="AR213" s="186" t="str">
        <f t="shared" si="86"/>
        <v/>
      </c>
      <c r="AS213" s="186" t="str">
        <f t="shared" si="87"/>
        <v/>
      </c>
      <c r="AT213" s="186" t="str">
        <f t="shared" si="88"/>
        <v/>
      </c>
      <c r="AU213" s="186">
        <f t="shared" si="89"/>
        <v>0</v>
      </c>
    </row>
    <row r="214" spans="2:47" x14ac:dyDescent="0.25">
      <c r="B214">
        <v>153</v>
      </c>
      <c r="C214" t="str">
        <f>IFERROR(VLOOKUP(B214,'Step 1_Metric 31'!C:F,4,FALSE),"")</f>
        <v/>
      </c>
      <c r="AF214" s="40">
        <f t="shared" si="139"/>
        <v>36</v>
      </c>
      <c r="AG214" s="40" t="str">
        <f t="shared" si="82"/>
        <v/>
      </c>
      <c r="AH214" s="40">
        <v>212</v>
      </c>
      <c r="AI214" s="38" t="s">
        <v>660</v>
      </c>
      <c r="AJ214" s="40">
        <v>182</v>
      </c>
      <c r="AK214" s="40" t="s">
        <v>540</v>
      </c>
      <c r="AL214" s="40" t="str">
        <f t="shared" si="141"/>
        <v>Pre</v>
      </c>
      <c r="AM214" s="40">
        <f t="shared" ref="AM214:AN214" si="153">AM211</f>
        <v>2</v>
      </c>
      <c r="AN214" s="40">
        <f t="shared" si="153"/>
        <v>0.5</v>
      </c>
      <c r="AO214" s="186">
        <f>SUMIFS(
INDEX('Step 1_Metric 31'!$Q$1:$R$99999,      1,      MATCH($AL214,'Step 1_Metric 31'!$Q$2:$R$2,0))         :          INDEX('Step 1_Metric 31'!$Q$1:$R$99999,    99999,    MATCH($AL214,'Step 1_Metric 31'!$Q$2:$R$2,0)),
'Step 1_Metric 31'!$E$1:$E$99999,      AM214,    'Step 1_Metric 30'!$F$1:$F$99999,     AG214         )</f>
        <v>0</v>
      </c>
      <c r="AP214" s="186" t="str">
        <f t="shared" si="84"/>
        <v/>
      </c>
      <c r="AQ214" s="186" t="str">
        <f t="shared" si="85"/>
        <v/>
      </c>
      <c r="AR214" s="186" t="str">
        <f t="shared" si="86"/>
        <v/>
      </c>
      <c r="AS214" s="186" t="str">
        <f t="shared" si="87"/>
        <v/>
      </c>
      <c r="AT214" s="186">
        <f t="shared" si="88"/>
        <v>0</v>
      </c>
      <c r="AU214" s="186">
        <f t="shared" si="89"/>
        <v>0</v>
      </c>
    </row>
    <row r="215" spans="2:47" x14ac:dyDescent="0.25">
      <c r="B215">
        <v>154</v>
      </c>
      <c r="C215" t="str">
        <f>IFERROR(VLOOKUP(B215,'Step 1_Metric 31'!C:F,4,FALSE),"")</f>
        <v/>
      </c>
      <c r="AF215" s="40">
        <f t="shared" si="139"/>
        <v>36</v>
      </c>
      <c r="AG215" s="40" t="str">
        <f t="shared" si="82"/>
        <v/>
      </c>
      <c r="AH215" s="40">
        <v>213</v>
      </c>
      <c r="AI215" s="38" t="s">
        <v>660</v>
      </c>
      <c r="AJ215" s="40">
        <v>183</v>
      </c>
      <c r="AK215" s="40" t="s">
        <v>540</v>
      </c>
      <c r="AL215" s="40" t="str">
        <f t="shared" si="141"/>
        <v>Pre</v>
      </c>
      <c r="AM215" s="40">
        <f t="shared" ref="AM215:AN215" si="154">AM212</f>
        <v>20</v>
      </c>
      <c r="AN215" s="40">
        <f t="shared" si="154"/>
        <v>0.05</v>
      </c>
      <c r="AO215" s="186">
        <f>SUMIFS(
INDEX('Step 1_Metric 31'!$Q$1:$R$99999,      1,      MATCH($AL215,'Step 1_Metric 31'!$Q$2:$R$2,0))         :          INDEX('Step 1_Metric 31'!$Q$1:$R$99999,    99999,    MATCH($AL215,'Step 1_Metric 31'!$Q$2:$R$2,0)),
'Step 1_Metric 31'!$E$1:$E$99999,      AM215,    'Step 1_Metric 30'!$F$1:$F$99999,     AG215         )</f>
        <v>0</v>
      </c>
      <c r="AP215" s="186" t="str">
        <f t="shared" si="84"/>
        <v/>
      </c>
      <c r="AQ215" s="186" t="str">
        <f t="shared" si="85"/>
        <v/>
      </c>
      <c r="AR215" s="186">
        <f t="shared" si="86"/>
        <v>0</v>
      </c>
      <c r="AS215" s="186">
        <f t="shared" si="87"/>
        <v>0</v>
      </c>
      <c r="AT215" s="186" t="str">
        <f t="shared" si="88"/>
        <v/>
      </c>
      <c r="AU215" s="186">
        <f t="shared" si="89"/>
        <v>0</v>
      </c>
    </row>
    <row r="216" spans="2:47" x14ac:dyDescent="0.25">
      <c r="B216">
        <v>155</v>
      </c>
      <c r="C216" t="str">
        <f>IFERROR(VLOOKUP(B216,'Step 1_Metric 31'!C:F,4,FALSE),"")</f>
        <v/>
      </c>
      <c r="AF216" s="40">
        <f t="shared" si="139"/>
        <v>36</v>
      </c>
      <c r="AG216" s="40" t="str">
        <f t="shared" ref="AG216:AG237" si="155">VLOOKUP(AF216,$B$62:$C$296,2,FALSE)</f>
        <v/>
      </c>
      <c r="AH216" s="40">
        <v>214</v>
      </c>
      <c r="AI216" s="38" t="s">
        <v>660</v>
      </c>
      <c r="AJ216" s="40">
        <v>184</v>
      </c>
      <c r="AK216" s="40" t="s">
        <v>540</v>
      </c>
      <c r="AL216" s="40" t="str">
        <f t="shared" si="141"/>
        <v>Pre</v>
      </c>
      <c r="AM216" s="40">
        <f t="shared" ref="AM216:AN216" si="156">AM213</f>
        <v>100</v>
      </c>
      <c r="AN216" s="40">
        <f t="shared" si="156"/>
        <v>0.01</v>
      </c>
      <c r="AO216" s="186">
        <f>SUMIFS(
INDEX('Step 1_Metric 31'!$Q$1:$R$99999,      1,      MATCH($AL216,'Step 1_Metric 31'!$Q$2:$R$2,0))         :          INDEX('Step 1_Metric 31'!$Q$1:$R$99999,    99999,    MATCH($AL216,'Step 1_Metric 31'!$Q$2:$R$2,0)),
'Step 1_Metric 31'!$E$1:$E$99999,      AM216,    'Step 1_Metric 30'!$F$1:$F$99999,     AG216         )</f>
        <v>0</v>
      </c>
      <c r="AP216" s="186">
        <f t="shared" ref="AP216:AP237" si="157">IF(AN216=0.01,AO216*AN216,"")</f>
        <v>0</v>
      </c>
      <c r="AQ216" s="186">
        <f t="shared" ref="AQ216:AQ237" si="158">IF(AN216=0.01,(0.5)*(AN215-AN216)*(AO216-AO215),"")</f>
        <v>0</v>
      </c>
      <c r="AR216" s="186" t="str">
        <f t="shared" ref="AR216:AR237" si="159">IF(AN216=0.05,(AN216-AN217)*AO216,"")</f>
        <v/>
      </c>
      <c r="AS216" s="186" t="str">
        <f t="shared" ref="AS216:AS237" si="160">IF(AN216=0.05,(0.5)*(AN215-AN216)*(AO216-AO215),"")</f>
        <v/>
      </c>
      <c r="AT216" s="186" t="str">
        <f t="shared" ref="AT216:AT237" si="161">IF(AN216=0.5,(AN216-AN217)*AO216,"")</f>
        <v/>
      </c>
      <c r="AU216" s="186">
        <f t="shared" ref="AU216:AU237" si="162">SUM(AP216:AT216)</f>
        <v>0</v>
      </c>
    </row>
    <row r="217" spans="2:47" x14ac:dyDescent="0.25">
      <c r="B217">
        <v>156</v>
      </c>
      <c r="C217" t="str">
        <f>IFERROR(VLOOKUP(B217,'Step 1_Metric 31'!C:F,4,FALSE),"")</f>
        <v/>
      </c>
      <c r="AF217" s="40">
        <f t="shared" si="139"/>
        <v>36</v>
      </c>
      <c r="AG217" s="40" t="str">
        <f t="shared" si="155"/>
        <v/>
      </c>
      <c r="AH217" s="40">
        <v>215</v>
      </c>
      <c r="AI217" s="38" t="s">
        <v>660</v>
      </c>
      <c r="AJ217" s="40">
        <v>185</v>
      </c>
      <c r="AK217" s="40" t="s">
        <v>540</v>
      </c>
      <c r="AL217" s="40" t="str">
        <f t="shared" si="141"/>
        <v>Post</v>
      </c>
      <c r="AM217" s="40">
        <f t="shared" ref="AM217:AN217" si="163">AM214</f>
        <v>2</v>
      </c>
      <c r="AN217" s="40">
        <f t="shared" si="163"/>
        <v>0.5</v>
      </c>
      <c r="AO217" s="186">
        <f>SUMIFS(
INDEX('Step 1_Metric 31'!$Q$1:$R$99999,      1,      MATCH($AL217,'Step 1_Metric 31'!$Q$2:$R$2,0))         :          INDEX('Step 1_Metric 31'!$Q$1:$R$99999,    99999,    MATCH($AL217,'Step 1_Metric 31'!$Q$2:$R$2,0)),
'Step 1_Metric 31'!$E$1:$E$99999,      AM217,    'Step 1_Metric 30'!$F$1:$F$99999,     AG217         )</f>
        <v>0</v>
      </c>
      <c r="AP217" s="186" t="str">
        <f t="shared" si="157"/>
        <v/>
      </c>
      <c r="AQ217" s="186" t="str">
        <f t="shared" si="158"/>
        <v/>
      </c>
      <c r="AR217" s="186" t="str">
        <f t="shared" si="159"/>
        <v/>
      </c>
      <c r="AS217" s="186" t="str">
        <f t="shared" si="160"/>
        <v/>
      </c>
      <c r="AT217" s="186">
        <f t="shared" si="161"/>
        <v>0</v>
      </c>
      <c r="AU217" s="186">
        <f t="shared" si="162"/>
        <v>0</v>
      </c>
    </row>
    <row r="218" spans="2:47" x14ac:dyDescent="0.25">
      <c r="B218">
        <v>157</v>
      </c>
      <c r="C218" t="str">
        <f>IFERROR(VLOOKUP(B218,'Step 1_Metric 31'!C:F,4,FALSE),"")</f>
        <v/>
      </c>
      <c r="AF218" s="40">
        <f t="shared" si="139"/>
        <v>36</v>
      </c>
      <c r="AG218" s="40" t="str">
        <f t="shared" si="155"/>
        <v/>
      </c>
      <c r="AH218" s="40">
        <v>216</v>
      </c>
      <c r="AI218" s="38" t="s">
        <v>660</v>
      </c>
      <c r="AJ218" s="40">
        <v>186</v>
      </c>
      <c r="AK218" s="40" t="s">
        <v>540</v>
      </c>
      <c r="AL218" s="40" t="str">
        <f t="shared" si="141"/>
        <v>Post</v>
      </c>
      <c r="AM218" s="40">
        <f t="shared" ref="AM218:AN218" si="164">AM215</f>
        <v>20</v>
      </c>
      <c r="AN218" s="40">
        <f t="shared" si="164"/>
        <v>0.05</v>
      </c>
      <c r="AO218" s="186">
        <f>SUMIFS(
INDEX('Step 1_Metric 31'!$Q$1:$R$99999,      1,      MATCH($AL218,'Step 1_Metric 31'!$Q$2:$R$2,0))         :          INDEX('Step 1_Metric 31'!$Q$1:$R$99999,    99999,    MATCH($AL218,'Step 1_Metric 31'!$Q$2:$R$2,0)),
'Step 1_Metric 31'!$E$1:$E$99999,      AM218,    'Step 1_Metric 30'!$F$1:$F$99999,     AG218         )</f>
        <v>0</v>
      </c>
      <c r="AP218" s="186" t="str">
        <f t="shared" si="157"/>
        <v/>
      </c>
      <c r="AQ218" s="186" t="str">
        <f t="shared" si="158"/>
        <v/>
      </c>
      <c r="AR218" s="186">
        <f t="shared" si="159"/>
        <v>0</v>
      </c>
      <c r="AS218" s="186">
        <f t="shared" si="160"/>
        <v>0</v>
      </c>
      <c r="AT218" s="186" t="str">
        <f t="shared" si="161"/>
        <v/>
      </c>
      <c r="AU218" s="186">
        <f t="shared" si="162"/>
        <v>0</v>
      </c>
    </row>
    <row r="219" spans="2:47" x14ac:dyDescent="0.25">
      <c r="B219">
        <v>158</v>
      </c>
      <c r="C219" t="str">
        <f>IFERROR(VLOOKUP(B219,'Step 1_Metric 31'!C:F,4,FALSE),"")</f>
        <v/>
      </c>
      <c r="AF219" s="40">
        <f t="shared" si="139"/>
        <v>36</v>
      </c>
      <c r="AG219" s="40" t="str">
        <f t="shared" si="155"/>
        <v/>
      </c>
      <c r="AH219" s="40">
        <v>217</v>
      </c>
      <c r="AI219" s="38" t="s">
        <v>660</v>
      </c>
      <c r="AJ219" s="40">
        <v>187</v>
      </c>
      <c r="AK219" s="40" t="s">
        <v>540</v>
      </c>
      <c r="AL219" s="40" t="str">
        <f t="shared" si="141"/>
        <v>Post</v>
      </c>
      <c r="AM219" s="40">
        <f t="shared" ref="AM219:AN219" si="165">AM216</f>
        <v>100</v>
      </c>
      <c r="AN219" s="40">
        <f t="shared" si="165"/>
        <v>0.01</v>
      </c>
      <c r="AO219" s="186">
        <f>SUMIFS(
INDEX('Step 1_Metric 31'!$Q$1:$R$99999,      1,      MATCH($AL219,'Step 1_Metric 31'!$Q$2:$R$2,0))         :          INDEX('Step 1_Metric 31'!$Q$1:$R$99999,    99999,    MATCH($AL219,'Step 1_Metric 31'!$Q$2:$R$2,0)),
'Step 1_Metric 31'!$E$1:$E$99999,      AM219,    'Step 1_Metric 30'!$F$1:$F$99999,     AG219         )</f>
        <v>0</v>
      </c>
      <c r="AP219" s="186">
        <f t="shared" si="157"/>
        <v>0</v>
      </c>
      <c r="AQ219" s="186">
        <f t="shared" si="158"/>
        <v>0</v>
      </c>
      <c r="AR219" s="186" t="str">
        <f t="shared" si="159"/>
        <v/>
      </c>
      <c r="AS219" s="186" t="str">
        <f t="shared" si="160"/>
        <v/>
      </c>
      <c r="AT219" s="186" t="str">
        <f t="shared" si="161"/>
        <v/>
      </c>
      <c r="AU219" s="186">
        <f t="shared" si="162"/>
        <v>0</v>
      </c>
    </row>
    <row r="220" spans="2:47" x14ac:dyDescent="0.25">
      <c r="B220">
        <v>159</v>
      </c>
      <c r="C220" t="str">
        <f>IFERROR(VLOOKUP(B220,'Step 1_Metric 31'!C:F,4,FALSE),"")</f>
        <v/>
      </c>
      <c r="AF220" s="40">
        <f t="shared" si="139"/>
        <v>37</v>
      </c>
      <c r="AG220" s="40" t="str">
        <f t="shared" si="155"/>
        <v/>
      </c>
      <c r="AH220" s="40">
        <v>218</v>
      </c>
      <c r="AI220" s="38" t="s">
        <v>660</v>
      </c>
      <c r="AJ220" s="40">
        <v>188</v>
      </c>
      <c r="AK220" s="40" t="s">
        <v>540</v>
      </c>
      <c r="AL220" s="40" t="str">
        <f t="shared" si="141"/>
        <v>Pre</v>
      </c>
      <c r="AM220" s="40">
        <f t="shared" ref="AM220:AN220" si="166">AM217</f>
        <v>2</v>
      </c>
      <c r="AN220" s="40">
        <f t="shared" si="166"/>
        <v>0.5</v>
      </c>
      <c r="AO220" s="186">
        <f>SUMIFS(
INDEX('Step 1_Metric 31'!$Q$1:$R$99999,      1,      MATCH($AL220,'Step 1_Metric 31'!$Q$2:$R$2,0))         :          INDEX('Step 1_Metric 31'!$Q$1:$R$99999,    99999,    MATCH($AL220,'Step 1_Metric 31'!$Q$2:$R$2,0)),
'Step 1_Metric 31'!$E$1:$E$99999,      AM220,    'Step 1_Metric 30'!$F$1:$F$99999,     AG220         )</f>
        <v>0</v>
      </c>
      <c r="AP220" s="186" t="str">
        <f t="shared" si="157"/>
        <v/>
      </c>
      <c r="AQ220" s="186" t="str">
        <f t="shared" si="158"/>
        <v/>
      </c>
      <c r="AR220" s="186" t="str">
        <f t="shared" si="159"/>
        <v/>
      </c>
      <c r="AS220" s="186" t="str">
        <f t="shared" si="160"/>
        <v/>
      </c>
      <c r="AT220" s="186">
        <f t="shared" si="161"/>
        <v>0</v>
      </c>
      <c r="AU220" s="186">
        <f t="shared" si="162"/>
        <v>0</v>
      </c>
    </row>
    <row r="221" spans="2:47" x14ac:dyDescent="0.25">
      <c r="B221">
        <v>160</v>
      </c>
      <c r="C221" t="str">
        <f>IFERROR(VLOOKUP(B221,'Step 1_Metric 31'!C:F,4,FALSE),"")</f>
        <v/>
      </c>
      <c r="AF221" s="40">
        <f t="shared" si="139"/>
        <v>37</v>
      </c>
      <c r="AG221" s="40" t="str">
        <f t="shared" si="155"/>
        <v/>
      </c>
      <c r="AH221" s="40">
        <v>219</v>
      </c>
      <c r="AI221" s="38" t="s">
        <v>660</v>
      </c>
      <c r="AJ221" s="40">
        <v>189</v>
      </c>
      <c r="AK221" s="40" t="s">
        <v>540</v>
      </c>
      <c r="AL221" s="40" t="str">
        <f t="shared" si="141"/>
        <v>Pre</v>
      </c>
      <c r="AM221" s="40">
        <f t="shared" ref="AM221:AN221" si="167">AM218</f>
        <v>20</v>
      </c>
      <c r="AN221" s="40">
        <f t="shared" si="167"/>
        <v>0.05</v>
      </c>
      <c r="AO221" s="186">
        <f>SUMIFS(
INDEX('Step 1_Metric 31'!$Q$1:$R$99999,      1,      MATCH($AL221,'Step 1_Metric 31'!$Q$2:$R$2,0))         :          INDEX('Step 1_Metric 31'!$Q$1:$R$99999,    99999,    MATCH($AL221,'Step 1_Metric 31'!$Q$2:$R$2,0)),
'Step 1_Metric 31'!$E$1:$E$99999,      AM221,    'Step 1_Metric 30'!$F$1:$F$99999,     AG221         )</f>
        <v>0</v>
      </c>
      <c r="AP221" s="186" t="str">
        <f t="shared" si="157"/>
        <v/>
      </c>
      <c r="AQ221" s="186" t="str">
        <f t="shared" si="158"/>
        <v/>
      </c>
      <c r="AR221" s="186">
        <f t="shared" si="159"/>
        <v>0</v>
      </c>
      <c r="AS221" s="186">
        <f t="shared" si="160"/>
        <v>0</v>
      </c>
      <c r="AT221" s="186" t="str">
        <f t="shared" si="161"/>
        <v/>
      </c>
      <c r="AU221" s="186">
        <f t="shared" si="162"/>
        <v>0</v>
      </c>
    </row>
    <row r="222" spans="2:47" x14ac:dyDescent="0.25">
      <c r="B222">
        <v>161</v>
      </c>
      <c r="C222" t="str">
        <f>IFERROR(VLOOKUP(B222,'Step 1_Metric 31'!C:F,4,FALSE),"")</f>
        <v/>
      </c>
      <c r="AF222" s="40">
        <f t="shared" si="139"/>
        <v>37</v>
      </c>
      <c r="AG222" s="40" t="str">
        <f t="shared" si="155"/>
        <v/>
      </c>
      <c r="AH222" s="40">
        <v>220</v>
      </c>
      <c r="AI222" s="38" t="s">
        <v>660</v>
      </c>
      <c r="AJ222" s="40">
        <v>190</v>
      </c>
      <c r="AK222" s="40" t="s">
        <v>540</v>
      </c>
      <c r="AL222" s="40" t="str">
        <f t="shared" si="141"/>
        <v>Pre</v>
      </c>
      <c r="AM222" s="40">
        <f t="shared" ref="AM222:AN222" si="168">AM219</f>
        <v>100</v>
      </c>
      <c r="AN222" s="40">
        <f t="shared" si="168"/>
        <v>0.01</v>
      </c>
      <c r="AO222" s="186">
        <f>SUMIFS(
INDEX('Step 1_Metric 31'!$Q$1:$R$99999,      1,      MATCH($AL222,'Step 1_Metric 31'!$Q$2:$R$2,0))         :          INDEX('Step 1_Metric 31'!$Q$1:$R$99999,    99999,    MATCH($AL222,'Step 1_Metric 31'!$Q$2:$R$2,0)),
'Step 1_Metric 31'!$E$1:$E$99999,      AM222,    'Step 1_Metric 30'!$F$1:$F$99999,     AG222         )</f>
        <v>0</v>
      </c>
      <c r="AP222" s="186">
        <f t="shared" si="157"/>
        <v>0</v>
      </c>
      <c r="AQ222" s="186">
        <f t="shared" si="158"/>
        <v>0</v>
      </c>
      <c r="AR222" s="186" t="str">
        <f t="shared" si="159"/>
        <v/>
      </c>
      <c r="AS222" s="186" t="str">
        <f t="shared" si="160"/>
        <v/>
      </c>
      <c r="AT222" s="186" t="str">
        <f t="shared" si="161"/>
        <v/>
      </c>
      <c r="AU222" s="186">
        <f t="shared" si="162"/>
        <v>0</v>
      </c>
    </row>
    <row r="223" spans="2:47" x14ac:dyDescent="0.25">
      <c r="B223">
        <v>162</v>
      </c>
      <c r="C223" t="str">
        <f>IFERROR(VLOOKUP(B223,'Step 1_Metric 31'!C:F,4,FALSE),"")</f>
        <v/>
      </c>
      <c r="AF223" s="40">
        <f t="shared" si="139"/>
        <v>37</v>
      </c>
      <c r="AG223" s="40" t="str">
        <f t="shared" si="155"/>
        <v/>
      </c>
      <c r="AH223" s="40">
        <v>221</v>
      </c>
      <c r="AI223" s="38" t="s">
        <v>660</v>
      </c>
      <c r="AJ223" s="40">
        <v>191</v>
      </c>
      <c r="AK223" s="40" t="s">
        <v>540</v>
      </c>
      <c r="AL223" s="40" t="str">
        <f t="shared" si="141"/>
        <v>Post</v>
      </c>
      <c r="AM223" s="40">
        <f t="shared" ref="AM223:AN223" si="169">AM220</f>
        <v>2</v>
      </c>
      <c r="AN223" s="40">
        <f t="shared" si="169"/>
        <v>0.5</v>
      </c>
      <c r="AO223" s="186">
        <f>SUMIFS(
INDEX('Step 1_Metric 31'!$Q$1:$R$99999,      1,      MATCH($AL223,'Step 1_Metric 31'!$Q$2:$R$2,0))         :          INDEX('Step 1_Metric 31'!$Q$1:$R$99999,    99999,    MATCH($AL223,'Step 1_Metric 31'!$Q$2:$R$2,0)),
'Step 1_Metric 31'!$E$1:$E$99999,      AM223,    'Step 1_Metric 30'!$F$1:$F$99999,     AG223         )</f>
        <v>0</v>
      </c>
      <c r="AP223" s="186" t="str">
        <f t="shared" si="157"/>
        <v/>
      </c>
      <c r="AQ223" s="186" t="str">
        <f t="shared" si="158"/>
        <v/>
      </c>
      <c r="AR223" s="186" t="str">
        <f t="shared" si="159"/>
        <v/>
      </c>
      <c r="AS223" s="186" t="str">
        <f t="shared" si="160"/>
        <v/>
      </c>
      <c r="AT223" s="186">
        <f t="shared" si="161"/>
        <v>0</v>
      </c>
      <c r="AU223" s="186">
        <f t="shared" si="162"/>
        <v>0</v>
      </c>
    </row>
    <row r="224" spans="2:47" x14ac:dyDescent="0.25">
      <c r="B224">
        <v>163</v>
      </c>
      <c r="C224" t="str">
        <f>IFERROR(VLOOKUP(B224,'Step 1_Metric 31'!C:F,4,FALSE),"")</f>
        <v/>
      </c>
      <c r="AF224" s="40">
        <f t="shared" si="139"/>
        <v>37</v>
      </c>
      <c r="AG224" s="40" t="str">
        <f t="shared" si="155"/>
        <v/>
      </c>
      <c r="AH224" s="40">
        <v>222</v>
      </c>
      <c r="AI224" s="38" t="s">
        <v>660</v>
      </c>
      <c r="AJ224" s="40">
        <v>192</v>
      </c>
      <c r="AK224" s="40" t="s">
        <v>540</v>
      </c>
      <c r="AL224" s="40" t="str">
        <f t="shared" si="141"/>
        <v>Post</v>
      </c>
      <c r="AM224" s="40">
        <f t="shared" ref="AM224:AN224" si="170">AM221</f>
        <v>20</v>
      </c>
      <c r="AN224" s="40">
        <f t="shared" si="170"/>
        <v>0.05</v>
      </c>
      <c r="AO224" s="186">
        <f>SUMIFS(
INDEX('Step 1_Metric 31'!$Q$1:$R$99999,      1,      MATCH($AL224,'Step 1_Metric 31'!$Q$2:$R$2,0))         :          INDEX('Step 1_Metric 31'!$Q$1:$R$99999,    99999,    MATCH($AL224,'Step 1_Metric 31'!$Q$2:$R$2,0)),
'Step 1_Metric 31'!$E$1:$E$99999,      AM224,    'Step 1_Metric 30'!$F$1:$F$99999,     AG224         )</f>
        <v>0</v>
      </c>
      <c r="AP224" s="186" t="str">
        <f t="shared" si="157"/>
        <v/>
      </c>
      <c r="AQ224" s="186" t="str">
        <f t="shared" si="158"/>
        <v/>
      </c>
      <c r="AR224" s="186">
        <f t="shared" si="159"/>
        <v>0</v>
      </c>
      <c r="AS224" s="186">
        <f t="shared" si="160"/>
        <v>0</v>
      </c>
      <c r="AT224" s="186" t="str">
        <f t="shared" si="161"/>
        <v/>
      </c>
      <c r="AU224" s="186">
        <f t="shared" si="162"/>
        <v>0</v>
      </c>
    </row>
    <row r="225" spans="2:47" x14ac:dyDescent="0.25">
      <c r="B225">
        <v>164</v>
      </c>
      <c r="C225" t="str">
        <f>IFERROR(VLOOKUP(B225,'Step 1_Metric 31'!C:F,4,FALSE),"")</f>
        <v/>
      </c>
      <c r="AF225" s="40">
        <f t="shared" si="139"/>
        <v>37</v>
      </c>
      <c r="AG225" s="40" t="str">
        <f t="shared" si="155"/>
        <v/>
      </c>
      <c r="AH225" s="40">
        <v>223</v>
      </c>
      <c r="AI225" s="38" t="s">
        <v>660</v>
      </c>
      <c r="AJ225" s="40">
        <v>193</v>
      </c>
      <c r="AK225" s="40" t="s">
        <v>540</v>
      </c>
      <c r="AL225" s="40" t="str">
        <f t="shared" si="141"/>
        <v>Post</v>
      </c>
      <c r="AM225" s="40">
        <f t="shared" ref="AM225:AN225" si="171">AM222</f>
        <v>100</v>
      </c>
      <c r="AN225" s="40">
        <f t="shared" si="171"/>
        <v>0.01</v>
      </c>
      <c r="AO225" s="186">
        <f>SUMIFS(
INDEX('Step 1_Metric 31'!$Q$1:$R$99999,      1,      MATCH($AL225,'Step 1_Metric 31'!$Q$2:$R$2,0))         :          INDEX('Step 1_Metric 31'!$Q$1:$R$99999,    99999,    MATCH($AL225,'Step 1_Metric 31'!$Q$2:$R$2,0)),
'Step 1_Metric 31'!$E$1:$E$99999,      AM225,    'Step 1_Metric 30'!$F$1:$F$99999,     AG225         )</f>
        <v>0</v>
      </c>
      <c r="AP225" s="186">
        <f t="shared" si="157"/>
        <v>0</v>
      </c>
      <c r="AQ225" s="186">
        <f t="shared" si="158"/>
        <v>0</v>
      </c>
      <c r="AR225" s="186" t="str">
        <f t="shared" si="159"/>
        <v/>
      </c>
      <c r="AS225" s="186" t="str">
        <f t="shared" si="160"/>
        <v/>
      </c>
      <c r="AT225" s="186" t="str">
        <f t="shared" si="161"/>
        <v/>
      </c>
      <c r="AU225" s="186">
        <f t="shared" si="162"/>
        <v>0</v>
      </c>
    </row>
    <row r="226" spans="2:47" x14ac:dyDescent="0.25">
      <c r="B226">
        <v>165</v>
      </c>
      <c r="C226" t="str">
        <f>IFERROR(VLOOKUP(B226,'Step 1_Metric 31'!C:F,4,FALSE),"")</f>
        <v/>
      </c>
      <c r="AF226" s="40">
        <f t="shared" si="139"/>
        <v>38</v>
      </c>
      <c r="AG226" s="40" t="str">
        <f t="shared" si="155"/>
        <v/>
      </c>
      <c r="AH226" s="40">
        <v>224</v>
      </c>
      <c r="AI226" s="38" t="s">
        <v>660</v>
      </c>
      <c r="AJ226" s="40">
        <v>194</v>
      </c>
      <c r="AK226" s="40" t="s">
        <v>540</v>
      </c>
      <c r="AL226" s="40" t="str">
        <f t="shared" si="141"/>
        <v>Pre</v>
      </c>
      <c r="AM226" s="40">
        <f t="shared" ref="AM226:AN226" si="172">AM223</f>
        <v>2</v>
      </c>
      <c r="AN226" s="40">
        <f t="shared" si="172"/>
        <v>0.5</v>
      </c>
      <c r="AO226" s="186">
        <f>SUMIFS(
INDEX('Step 1_Metric 31'!$Q$1:$R$99999,      1,      MATCH($AL226,'Step 1_Metric 31'!$Q$2:$R$2,0))         :          INDEX('Step 1_Metric 31'!$Q$1:$R$99999,    99999,    MATCH($AL226,'Step 1_Metric 31'!$Q$2:$R$2,0)),
'Step 1_Metric 31'!$E$1:$E$99999,      AM226,    'Step 1_Metric 30'!$F$1:$F$99999,     AG226         )</f>
        <v>0</v>
      </c>
      <c r="AP226" s="186" t="str">
        <f t="shared" si="157"/>
        <v/>
      </c>
      <c r="AQ226" s="186" t="str">
        <f t="shared" si="158"/>
        <v/>
      </c>
      <c r="AR226" s="186" t="str">
        <f t="shared" si="159"/>
        <v/>
      </c>
      <c r="AS226" s="186" t="str">
        <f t="shared" si="160"/>
        <v/>
      </c>
      <c r="AT226" s="186">
        <f t="shared" si="161"/>
        <v>0</v>
      </c>
      <c r="AU226" s="186">
        <f t="shared" si="162"/>
        <v>0</v>
      </c>
    </row>
    <row r="227" spans="2:47" x14ac:dyDescent="0.25">
      <c r="B227">
        <v>166</v>
      </c>
      <c r="C227" t="str">
        <f>IFERROR(VLOOKUP(B227,'Step 1_Metric 31'!C:F,4,FALSE),"")</f>
        <v/>
      </c>
      <c r="AF227" s="40">
        <f t="shared" si="139"/>
        <v>38</v>
      </c>
      <c r="AG227" s="40" t="str">
        <f t="shared" si="155"/>
        <v/>
      </c>
      <c r="AH227" s="40">
        <v>225</v>
      </c>
      <c r="AI227" s="38" t="s">
        <v>660</v>
      </c>
      <c r="AJ227" s="40">
        <v>195</v>
      </c>
      <c r="AK227" s="40" t="s">
        <v>540</v>
      </c>
      <c r="AL227" s="40" t="str">
        <f t="shared" si="141"/>
        <v>Pre</v>
      </c>
      <c r="AM227" s="40">
        <f t="shared" ref="AM227:AN227" si="173">AM224</f>
        <v>20</v>
      </c>
      <c r="AN227" s="40">
        <f t="shared" si="173"/>
        <v>0.05</v>
      </c>
      <c r="AO227" s="186">
        <f>SUMIFS(
INDEX('Step 1_Metric 31'!$Q$1:$R$99999,      1,      MATCH($AL227,'Step 1_Metric 31'!$Q$2:$R$2,0))         :          INDEX('Step 1_Metric 31'!$Q$1:$R$99999,    99999,    MATCH($AL227,'Step 1_Metric 31'!$Q$2:$R$2,0)),
'Step 1_Metric 31'!$E$1:$E$99999,      AM227,    'Step 1_Metric 30'!$F$1:$F$99999,     AG227         )</f>
        <v>0</v>
      </c>
      <c r="AP227" s="186" t="str">
        <f t="shared" si="157"/>
        <v/>
      </c>
      <c r="AQ227" s="186" t="str">
        <f t="shared" si="158"/>
        <v/>
      </c>
      <c r="AR227" s="186">
        <f t="shared" si="159"/>
        <v>0</v>
      </c>
      <c r="AS227" s="186">
        <f t="shared" si="160"/>
        <v>0</v>
      </c>
      <c r="AT227" s="186" t="str">
        <f t="shared" si="161"/>
        <v/>
      </c>
      <c r="AU227" s="186">
        <f t="shared" si="162"/>
        <v>0</v>
      </c>
    </row>
    <row r="228" spans="2:47" x14ac:dyDescent="0.25">
      <c r="B228">
        <v>167</v>
      </c>
      <c r="C228" t="str">
        <f>IFERROR(VLOOKUP(B228,'Step 1_Metric 31'!C:F,4,FALSE),"")</f>
        <v/>
      </c>
      <c r="AF228" s="40">
        <f t="shared" si="139"/>
        <v>38</v>
      </c>
      <c r="AG228" s="40" t="str">
        <f t="shared" si="155"/>
        <v/>
      </c>
      <c r="AH228" s="40">
        <v>226</v>
      </c>
      <c r="AI228" s="38" t="s">
        <v>660</v>
      </c>
      <c r="AJ228" s="40">
        <v>196</v>
      </c>
      <c r="AK228" s="40" t="s">
        <v>540</v>
      </c>
      <c r="AL228" s="40" t="str">
        <f t="shared" si="141"/>
        <v>Pre</v>
      </c>
      <c r="AM228" s="40">
        <f t="shared" ref="AM228:AN228" si="174">AM225</f>
        <v>100</v>
      </c>
      <c r="AN228" s="40">
        <f t="shared" si="174"/>
        <v>0.01</v>
      </c>
      <c r="AO228" s="186">
        <f>SUMIFS(
INDEX('Step 1_Metric 31'!$Q$1:$R$99999,      1,      MATCH($AL228,'Step 1_Metric 31'!$Q$2:$R$2,0))         :          INDEX('Step 1_Metric 31'!$Q$1:$R$99999,    99999,    MATCH($AL228,'Step 1_Metric 31'!$Q$2:$R$2,0)),
'Step 1_Metric 31'!$E$1:$E$99999,      AM228,    'Step 1_Metric 30'!$F$1:$F$99999,     AG228         )</f>
        <v>0</v>
      </c>
      <c r="AP228" s="186">
        <f t="shared" si="157"/>
        <v>0</v>
      </c>
      <c r="AQ228" s="186">
        <f t="shared" si="158"/>
        <v>0</v>
      </c>
      <c r="AR228" s="186" t="str">
        <f t="shared" si="159"/>
        <v/>
      </c>
      <c r="AS228" s="186" t="str">
        <f t="shared" si="160"/>
        <v/>
      </c>
      <c r="AT228" s="186" t="str">
        <f t="shared" si="161"/>
        <v/>
      </c>
      <c r="AU228" s="186">
        <f t="shared" si="162"/>
        <v>0</v>
      </c>
    </row>
    <row r="229" spans="2:47" x14ac:dyDescent="0.25">
      <c r="B229">
        <v>168</v>
      </c>
      <c r="C229" t="str">
        <f>IFERROR(VLOOKUP(B229,'Step 1_Metric 31'!C:F,4,FALSE),"")</f>
        <v/>
      </c>
      <c r="AF229" s="40">
        <f t="shared" si="139"/>
        <v>38</v>
      </c>
      <c r="AG229" s="40" t="str">
        <f t="shared" si="155"/>
        <v/>
      </c>
      <c r="AH229" s="40">
        <v>227</v>
      </c>
      <c r="AI229" s="38" t="s">
        <v>660</v>
      </c>
      <c r="AJ229" s="40">
        <v>197</v>
      </c>
      <c r="AK229" s="40" t="s">
        <v>540</v>
      </c>
      <c r="AL229" s="40" t="str">
        <f t="shared" si="141"/>
        <v>Post</v>
      </c>
      <c r="AM229" s="40">
        <f t="shared" ref="AM229:AN229" si="175">AM226</f>
        <v>2</v>
      </c>
      <c r="AN229" s="40">
        <f t="shared" si="175"/>
        <v>0.5</v>
      </c>
      <c r="AO229" s="186">
        <f>SUMIFS(
INDEX('Step 1_Metric 31'!$Q$1:$R$99999,      1,      MATCH($AL229,'Step 1_Metric 31'!$Q$2:$R$2,0))         :          INDEX('Step 1_Metric 31'!$Q$1:$R$99999,    99999,    MATCH($AL229,'Step 1_Metric 31'!$Q$2:$R$2,0)),
'Step 1_Metric 31'!$E$1:$E$99999,      AM229,    'Step 1_Metric 30'!$F$1:$F$99999,     AG229         )</f>
        <v>0</v>
      </c>
      <c r="AP229" s="186" t="str">
        <f t="shared" si="157"/>
        <v/>
      </c>
      <c r="AQ229" s="186" t="str">
        <f t="shared" si="158"/>
        <v/>
      </c>
      <c r="AR229" s="186" t="str">
        <f t="shared" si="159"/>
        <v/>
      </c>
      <c r="AS229" s="186" t="str">
        <f t="shared" si="160"/>
        <v/>
      </c>
      <c r="AT229" s="186">
        <f t="shared" si="161"/>
        <v>0</v>
      </c>
      <c r="AU229" s="186">
        <f t="shared" si="162"/>
        <v>0</v>
      </c>
    </row>
    <row r="230" spans="2:47" x14ac:dyDescent="0.25">
      <c r="B230">
        <v>169</v>
      </c>
      <c r="C230" t="str">
        <f>IFERROR(VLOOKUP(B230,'Step 1_Metric 31'!C:F,4,FALSE),"")</f>
        <v/>
      </c>
      <c r="AF230" s="40">
        <f t="shared" si="139"/>
        <v>38</v>
      </c>
      <c r="AG230" s="40" t="str">
        <f t="shared" si="155"/>
        <v/>
      </c>
      <c r="AH230" s="40">
        <v>228</v>
      </c>
      <c r="AI230" s="38" t="s">
        <v>660</v>
      </c>
      <c r="AJ230" s="40">
        <v>198</v>
      </c>
      <c r="AK230" s="40" t="s">
        <v>540</v>
      </c>
      <c r="AL230" s="40" t="str">
        <f t="shared" si="141"/>
        <v>Post</v>
      </c>
      <c r="AM230" s="40">
        <f t="shared" ref="AM230:AN230" si="176">AM227</f>
        <v>20</v>
      </c>
      <c r="AN230" s="40">
        <f t="shared" si="176"/>
        <v>0.05</v>
      </c>
      <c r="AO230" s="186">
        <f>SUMIFS(
INDEX('Step 1_Metric 31'!$Q$1:$R$99999,      1,      MATCH($AL230,'Step 1_Metric 31'!$Q$2:$R$2,0))         :          INDEX('Step 1_Metric 31'!$Q$1:$R$99999,    99999,    MATCH($AL230,'Step 1_Metric 31'!$Q$2:$R$2,0)),
'Step 1_Metric 31'!$E$1:$E$99999,      AM230,    'Step 1_Metric 30'!$F$1:$F$99999,     AG230         )</f>
        <v>0</v>
      </c>
      <c r="AP230" s="186" t="str">
        <f t="shared" si="157"/>
        <v/>
      </c>
      <c r="AQ230" s="186" t="str">
        <f t="shared" si="158"/>
        <v/>
      </c>
      <c r="AR230" s="186">
        <f t="shared" si="159"/>
        <v>0</v>
      </c>
      <c r="AS230" s="186">
        <f t="shared" si="160"/>
        <v>0</v>
      </c>
      <c r="AT230" s="186" t="str">
        <f t="shared" si="161"/>
        <v/>
      </c>
      <c r="AU230" s="186">
        <f t="shared" si="162"/>
        <v>0</v>
      </c>
    </row>
    <row r="231" spans="2:47" x14ac:dyDescent="0.25">
      <c r="B231">
        <v>170</v>
      </c>
      <c r="C231" t="str">
        <f>IFERROR(VLOOKUP(B231,'Step 1_Metric 31'!C:F,4,FALSE),"")</f>
        <v/>
      </c>
      <c r="AF231" s="40">
        <f t="shared" si="139"/>
        <v>38</v>
      </c>
      <c r="AG231" s="40" t="str">
        <f t="shared" si="155"/>
        <v/>
      </c>
      <c r="AH231" s="40">
        <v>229</v>
      </c>
      <c r="AI231" s="38" t="s">
        <v>660</v>
      </c>
      <c r="AJ231" s="40">
        <v>199</v>
      </c>
      <c r="AK231" s="40" t="s">
        <v>540</v>
      </c>
      <c r="AL231" s="40" t="str">
        <f t="shared" si="141"/>
        <v>Post</v>
      </c>
      <c r="AM231" s="40">
        <f t="shared" ref="AM231:AN231" si="177">AM228</f>
        <v>100</v>
      </c>
      <c r="AN231" s="40">
        <f t="shared" si="177"/>
        <v>0.01</v>
      </c>
      <c r="AO231" s="186">
        <f>SUMIFS(
INDEX('Step 1_Metric 31'!$Q$1:$R$99999,      1,      MATCH($AL231,'Step 1_Metric 31'!$Q$2:$R$2,0))         :          INDEX('Step 1_Metric 31'!$Q$1:$R$99999,    99999,    MATCH($AL231,'Step 1_Metric 31'!$Q$2:$R$2,0)),
'Step 1_Metric 31'!$E$1:$E$99999,      AM231,    'Step 1_Metric 30'!$F$1:$F$99999,     AG231         )</f>
        <v>0</v>
      </c>
      <c r="AP231" s="186">
        <f t="shared" si="157"/>
        <v>0</v>
      </c>
      <c r="AQ231" s="186">
        <f t="shared" si="158"/>
        <v>0</v>
      </c>
      <c r="AR231" s="186" t="str">
        <f t="shared" si="159"/>
        <v/>
      </c>
      <c r="AS231" s="186" t="str">
        <f t="shared" si="160"/>
        <v/>
      </c>
      <c r="AT231" s="186" t="str">
        <f t="shared" si="161"/>
        <v/>
      </c>
      <c r="AU231" s="186">
        <f t="shared" si="162"/>
        <v>0</v>
      </c>
    </row>
    <row r="232" spans="2:47" x14ac:dyDescent="0.25">
      <c r="B232">
        <v>171</v>
      </c>
      <c r="C232" t="str">
        <f>IFERROR(VLOOKUP(B232,'Step 1_Metric 31'!C:F,4,FALSE),"")</f>
        <v/>
      </c>
      <c r="AF232" s="40">
        <f t="shared" si="139"/>
        <v>39</v>
      </c>
      <c r="AG232" s="40" t="str">
        <f t="shared" si="155"/>
        <v/>
      </c>
      <c r="AH232" s="40">
        <v>230</v>
      </c>
      <c r="AI232" s="38" t="s">
        <v>660</v>
      </c>
      <c r="AJ232" s="40">
        <v>200</v>
      </c>
      <c r="AK232" s="40" t="s">
        <v>540</v>
      </c>
      <c r="AL232" s="40" t="str">
        <f t="shared" si="141"/>
        <v>Pre</v>
      </c>
      <c r="AM232" s="40">
        <f t="shared" ref="AM232:AN232" si="178">AM229</f>
        <v>2</v>
      </c>
      <c r="AN232" s="40">
        <f t="shared" si="178"/>
        <v>0.5</v>
      </c>
      <c r="AO232" s="186">
        <f>SUMIFS(
INDEX('Step 1_Metric 31'!$Q$1:$R$99999,      1,      MATCH($AL232,'Step 1_Metric 31'!$Q$2:$R$2,0))         :          INDEX('Step 1_Metric 31'!$Q$1:$R$99999,    99999,    MATCH($AL232,'Step 1_Metric 31'!$Q$2:$R$2,0)),
'Step 1_Metric 31'!$E$1:$E$99999,      AM232,    'Step 1_Metric 30'!$F$1:$F$99999,     AG232         )</f>
        <v>0</v>
      </c>
      <c r="AP232" s="186" t="str">
        <f t="shared" si="157"/>
        <v/>
      </c>
      <c r="AQ232" s="186" t="str">
        <f t="shared" si="158"/>
        <v/>
      </c>
      <c r="AR232" s="186" t="str">
        <f t="shared" si="159"/>
        <v/>
      </c>
      <c r="AS232" s="186" t="str">
        <f t="shared" si="160"/>
        <v/>
      </c>
      <c r="AT232" s="186">
        <f t="shared" si="161"/>
        <v>0</v>
      </c>
      <c r="AU232" s="186">
        <f t="shared" si="162"/>
        <v>0</v>
      </c>
    </row>
    <row r="233" spans="2:47" x14ac:dyDescent="0.25">
      <c r="B233">
        <v>172</v>
      </c>
      <c r="C233" t="str">
        <f>IFERROR(VLOOKUP(B233,'Step 1_Metric 31'!C:F,4,FALSE),"")</f>
        <v/>
      </c>
      <c r="AF233" s="40">
        <f t="shared" si="139"/>
        <v>39</v>
      </c>
      <c r="AG233" s="40" t="str">
        <f t="shared" si="155"/>
        <v/>
      </c>
      <c r="AH233" s="40">
        <v>231</v>
      </c>
      <c r="AI233" s="38" t="s">
        <v>660</v>
      </c>
      <c r="AJ233" s="40">
        <v>201</v>
      </c>
      <c r="AK233" s="40" t="s">
        <v>540</v>
      </c>
      <c r="AL233" s="40" t="str">
        <f t="shared" si="141"/>
        <v>Pre</v>
      </c>
      <c r="AM233" s="40">
        <f t="shared" ref="AM233:AN233" si="179">AM230</f>
        <v>20</v>
      </c>
      <c r="AN233" s="40">
        <f t="shared" si="179"/>
        <v>0.05</v>
      </c>
      <c r="AO233" s="186">
        <f>SUMIFS(
INDEX('Step 1_Metric 31'!$Q$1:$R$99999,      1,      MATCH($AL233,'Step 1_Metric 31'!$Q$2:$R$2,0))         :          INDEX('Step 1_Metric 31'!$Q$1:$R$99999,    99999,    MATCH($AL233,'Step 1_Metric 31'!$Q$2:$R$2,0)),
'Step 1_Metric 31'!$E$1:$E$99999,      AM233,    'Step 1_Metric 30'!$F$1:$F$99999,     AG233         )</f>
        <v>0</v>
      </c>
      <c r="AP233" s="186" t="str">
        <f t="shared" si="157"/>
        <v/>
      </c>
      <c r="AQ233" s="186" t="str">
        <f t="shared" si="158"/>
        <v/>
      </c>
      <c r="AR233" s="186">
        <f t="shared" si="159"/>
        <v>0</v>
      </c>
      <c r="AS233" s="186">
        <f t="shared" si="160"/>
        <v>0</v>
      </c>
      <c r="AT233" s="186" t="str">
        <f t="shared" si="161"/>
        <v/>
      </c>
      <c r="AU233" s="186">
        <f t="shared" si="162"/>
        <v>0</v>
      </c>
    </row>
    <row r="234" spans="2:47" x14ac:dyDescent="0.25">
      <c r="B234">
        <v>173</v>
      </c>
      <c r="C234" t="str">
        <f>IFERROR(VLOOKUP(B234,'Step 1_Metric 31'!C:F,4,FALSE),"")</f>
        <v/>
      </c>
      <c r="AF234" s="40">
        <f t="shared" si="139"/>
        <v>39</v>
      </c>
      <c r="AG234" s="40" t="str">
        <f t="shared" si="155"/>
        <v/>
      </c>
      <c r="AH234" s="40">
        <v>232</v>
      </c>
      <c r="AI234" s="38" t="s">
        <v>660</v>
      </c>
      <c r="AJ234" s="40">
        <v>202</v>
      </c>
      <c r="AK234" s="40" t="s">
        <v>540</v>
      </c>
      <c r="AL234" s="40" t="str">
        <f t="shared" si="141"/>
        <v>Pre</v>
      </c>
      <c r="AM234" s="40">
        <f t="shared" ref="AM234:AN234" si="180">AM231</f>
        <v>100</v>
      </c>
      <c r="AN234" s="40">
        <f t="shared" si="180"/>
        <v>0.01</v>
      </c>
      <c r="AO234" s="186">
        <f>SUMIFS(
INDEX('Step 1_Metric 31'!$Q$1:$R$99999,      1,      MATCH($AL234,'Step 1_Metric 31'!$Q$2:$R$2,0))         :          INDEX('Step 1_Metric 31'!$Q$1:$R$99999,    99999,    MATCH($AL234,'Step 1_Metric 31'!$Q$2:$R$2,0)),
'Step 1_Metric 31'!$E$1:$E$99999,      AM234,    'Step 1_Metric 30'!$F$1:$F$99999,     AG234         )</f>
        <v>0</v>
      </c>
      <c r="AP234" s="186">
        <f t="shared" si="157"/>
        <v>0</v>
      </c>
      <c r="AQ234" s="186">
        <f t="shared" si="158"/>
        <v>0</v>
      </c>
      <c r="AR234" s="186" t="str">
        <f t="shared" si="159"/>
        <v/>
      </c>
      <c r="AS234" s="186" t="str">
        <f t="shared" si="160"/>
        <v/>
      </c>
      <c r="AT234" s="186" t="str">
        <f t="shared" si="161"/>
        <v/>
      </c>
      <c r="AU234" s="186">
        <f t="shared" si="162"/>
        <v>0</v>
      </c>
    </row>
    <row r="235" spans="2:47" x14ac:dyDescent="0.25">
      <c r="B235">
        <v>174</v>
      </c>
      <c r="C235" t="str">
        <f>IFERROR(VLOOKUP(B235,'Step 1_Metric 31'!C:F,4,FALSE),"")</f>
        <v/>
      </c>
      <c r="AF235" s="40">
        <f t="shared" si="139"/>
        <v>39</v>
      </c>
      <c r="AG235" s="40" t="str">
        <f t="shared" si="155"/>
        <v/>
      </c>
      <c r="AH235" s="40">
        <v>233</v>
      </c>
      <c r="AI235" s="38" t="s">
        <v>660</v>
      </c>
      <c r="AJ235" s="40">
        <v>203</v>
      </c>
      <c r="AK235" s="40" t="s">
        <v>540</v>
      </c>
      <c r="AL235" s="40" t="str">
        <f t="shared" si="141"/>
        <v>Post</v>
      </c>
      <c r="AM235" s="40">
        <f t="shared" ref="AM235:AN235" si="181">AM232</f>
        <v>2</v>
      </c>
      <c r="AN235" s="40">
        <f t="shared" si="181"/>
        <v>0.5</v>
      </c>
      <c r="AO235" s="186">
        <f>SUMIFS(
INDEX('Step 1_Metric 31'!$Q$1:$R$99999,      1,      MATCH($AL235,'Step 1_Metric 31'!$Q$2:$R$2,0))         :          INDEX('Step 1_Metric 31'!$Q$1:$R$99999,    99999,    MATCH($AL235,'Step 1_Metric 31'!$Q$2:$R$2,0)),
'Step 1_Metric 31'!$E$1:$E$99999,      AM235,    'Step 1_Metric 30'!$F$1:$F$99999,     AG235         )</f>
        <v>0</v>
      </c>
      <c r="AP235" s="186" t="str">
        <f t="shared" si="157"/>
        <v/>
      </c>
      <c r="AQ235" s="186" t="str">
        <f t="shared" si="158"/>
        <v/>
      </c>
      <c r="AR235" s="186" t="str">
        <f t="shared" si="159"/>
        <v/>
      </c>
      <c r="AS235" s="186" t="str">
        <f t="shared" si="160"/>
        <v/>
      </c>
      <c r="AT235" s="186">
        <f t="shared" si="161"/>
        <v>0</v>
      </c>
      <c r="AU235" s="186">
        <f t="shared" si="162"/>
        <v>0</v>
      </c>
    </row>
    <row r="236" spans="2:47" x14ac:dyDescent="0.25">
      <c r="B236">
        <v>175</v>
      </c>
      <c r="C236" t="str">
        <f>IFERROR(VLOOKUP(B236,'Step 1_Metric 31'!C:F,4,FALSE),"")</f>
        <v/>
      </c>
      <c r="AF236" s="40">
        <f t="shared" si="139"/>
        <v>39</v>
      </c>
      <c r="AG236" s="40" t="str">
        <f t="shared" si="155"/>
        <v/>
      </c>
      <c r="AH236" s="40">
        <v>234</v>
      </c>
      <c r="AI236" s="38" t="s">
        <v>660</v>
      </c>
      <c r="AJ236" s="40">
        <v>204</v>
      </c>
      <c r="AK236" s="40" t="s">
        <v>540</v>
      </c>
      <c r="AL236" s="40" t="str">
        <f t="shared" si="141"/>
        <v>Post</v>
      </c>
      <c r="AM236" s="40">
        <f t="shared" ref="AM236:AN236" si="182">AM233</f>
        <v>20</v>
      </c>
      <c r="AN236" s="40">
        <f t="shared" si="182"/>
        <v>0.05</v>
      </c>
      <c r="AO236" s="186">
        <f>SUMIFS(
INDEX('Step 1_Metric 31'!$Q$1:$R$99999,      1,      MATCH($AL236,'Step 1_Metric 31'!$Q$2:$R$2,0))         :          INDEX('Step 1_Metric 31'!$Q$1:$R$99999,    99999,    MATCH($AL236,'Step 1_Metric 31'!$Q$2:$R$2,0)),
'Step 1_Metric 31'!$E$1:$E$99999,      AM236,    'Step 1_Metric 30'!$F$1:$F$99999,     AG236         )</f>
        <v>0</v>
      </c>
      <c r="AP236" s="186" t="str">
        <f t="shared" si="157"/>
        <v/>
      </c>
      <c r="AQ236" s="186" t="str">
        <f t="shared" si="158"/>
        <v/>
      </c>
      <c r="AR236" s="186">
        <f t="shared" si="159"/>
        <v>0</v>
      </c>
      <c r="AS236" s="186">
        <f t="shared" si="160"/>
        <v>0</v>
      </c>
      <c r="AT236" s="186" t="str">
        <f t="shared" si="161"/>
        <v/>
      </c>
      <c r="AU236" s="186">
        <f t="shared" si="162"/>
        <v>0</v>
      </c>
    </row>
    <row r="237" spans="2:47" x14ac:dyDescent="0.25">
      <c r="B237">
        <v>176</v>
      </c>
      <c r="C237" t="str">
        <f>IFERROR(VLOOKUP(B237,'Step 1_Metric 31'!C:F,4,FALSE),"")</f>
        <v/>
      </c>
      <c r="AF237" s="40">
        <f t="shared" si="139"/>
        <v>39</v>
      </c>
      <c r="AG237" s="40" t="str">
        <f t="shared" si="155"/>
        <v/>
      </c>
      <c r="AH237" s="40">
        <v>235</v>
      </c>
      <c r="AI237" s="38" t="s">
        <v>660</v>
      </c>
      <c r="AJ237" s="40">
        <v>205</v>
      </c>
      <c r="AK237" s="40" t="s">
        <v>540</v>
      </c>
      <c r="AL237" s="40" t="str">
        <f t="shared" si="141"/>
        <v>Post</v>
      </c>
      <c r="AM237" s="40">
        <f t="shared" ref="AM237:AN237" si="183">AM234</f>
        <v>100</v>
      </c>
      <c r="AN237" s="40">
        <f t="shared" si="183"/>
        <v>0.01</v>
      </c>
      <c r="AO237" s="186">
        <f>SUMIFS(
INDEX('Step 1_Metric 31'!$Q$1:$R$99999,      1,      MATCH($AL237,'Step 1_Metric 31'!$Q$2:$R$2,0))         :          INDEX('Step 1_Metric 31'!$Q$1:$R$99999,    99999,    MATCH($AL237,'Step 1_Metric 31'!$Q$2:$R$2,0)),
'Step 1_Metric 31'!$E$1:$E$99999,      AM237,    'Step 1_Metric 30'!$F$1:$F$99999,     AG237         )</f>
        <v>0</v>
      </c>
      <c r="AP237" s="186">
        <f t="shared" si="157"/>
        <v>0</v>
      </c>
      <c r="AQ237" s="186">
        <f t="shared" si="158"/>
        <v>0</v>
      </c>
      <c r="AR237" s="186" t="str">
        <f t="shared" si="159"/>
        <v/>
      </c>
      <c r="AS237" s="186" t="str">
        <f t="shared" si="160"/>
        <v/>
      </c>
      <c r="AT237" s="186" t="str">
        <f t="shared" si="161"/>
        <v/>
      </c>
      <c r="AU237" s="186">
        <f t="shared" si="162"/>
        <v>0</v>
      </c>
    </row>
    <row r="238" spans="2:47" x14ac:dyDescent="0.25">
      <c r="B238">
        <v>177</v>
      </c>
      <c r="C238" t="str">
        <f>IFERROR(VLOOKUP(B238,'Step 1_Metric 31'!C:F,4,FALSE),"")</f>
        <v/>
      </c>
    </row>
    <row r="239" spans="2:47" x14ac:dyDescent="0.25">
      <c r="B239">
        <v>178</v>
      </c>
      <c r="C239" t="str">
        <f>IFERROR(VLOOKUP(B239,'Step 1_Metric 31'!C:F,4,FALSE),"")</f>
        <v/>
      </c>
    </row>
    <row r="240" spans="2:47" x14ac:dyDescent="0.25">
      <c r="B240">
        <v>179</v>
      </c>
      <c r="C240" t="str">
        <f>IFERROR(VLOOKUP(B240,'Step 1_Metric 31'!C:F,4,FALSE),"")</f>
        <v/>
      </c>
    </row>
    <row r="241" spans="2:3" x14ac:dyDescent="0.25">
      <c r="B241">
        <v>180</v>
      </c>
      <c r="C241" t="str">
        <f>IFERROR(VLOOKUP(B241,'Step 1_Metric 31'!C:F,4,FALSE),"")</f>
        <v/>
      </c>
    </row>
    <row r="242" spans="2:3" x14ac:dyDescent="0.25">
      <c r="B242">
        <v>181</v>
      </c>
      <c r="C242" t="str">
        <f>IFERROR(VLOOKUP(B242,'Step 1_Metric 31'!C:F,4,FALSE),"")</f>
        <v/>
      </c>
    </row>
    <row r="243" spans="2:3" x14ac:dyDescent="0.25">
      <c r="B243">
        <v>182</v>
      </c>
      <c r="C243" t="str">
        <f>IFERROR(VLOOKUP(B243,'Step 1_Metric 31'!C:F,4,FALSE),"")</f>
        <v/>
      </c>
    </row>
    <row r="244" spans="2:3" x14ac:dyDescent="0.25">
      <c r="B244">
        <v>183</v>
      </c>
      <c r="C244" t="str">
        <f>IFERROR(VLOOKUP(B244,'Step 1_Metric 31'!C:F,4,FALSE),"")</f>
        <v/>
      </c>
    </row>
    <row r="245" spans="2:3" x14ac:dyDescent="0.25">
      <c r="B245">
        <v>184</v>
      </c>
      <c r="C245" t="str">
        <f>IFERROR(VLOOKUP(B245,'Step 1_Metric 31'!C:F,4,FALSE),"")</f>
        <v/>
      </c>
    </row>
    <row r="246" spans="2:3" x14ac:dyDescent="0.25">
      <c r="B246">
        <v>185</v>
      </c>
      <c r="C246" t="str">
        <f>IFERROR(VLOOKUP(B246,'Step 1_Metric 31'!C:F,4,FALSE),"")</f>
        <v/>
      </c>
    </row>
    <row r="247" spans="2:3" x14ac:dyDescent="0.25">
      <c r="B247">
        <v>186</v>
      </c>
      <c r="C247" t="str">
        <f>IFERROR(VLOOKUP(B247,'Step 1_Metric 31'!C:F,4,FALSE),"")</f>
        <v/>
      </c>
    </row>
    <row r="248" spans="2:3" x14ac:dyDescent="0.25">
      <c r="B248">
        <v>187</v>
      </c>
      <c r="C248" t="str">
        <f>IFERROR(VLOOKUP(B248,'Step 1_Metric 31'!C:F,4,FALSE),"")</f>
        <v/>
      </c>
    </row>
    <row r="249" spans="2:3" x14ac:dyDescent="0.25">
      <c r="B249">
        <v>188</v>
      </c>
      <c r="C249" t="str">
        <f>IFERROR(VLOOKUP(B249,'Step 1_Metric 31'!C:F,4,FALSE),"")</f>
        <v/>
      </c>
    </row>
    <row r="250" spans="2:3" x14ac:dyDescent="0.25">
      <c r="B250">
        <v>189</v>
      </c>
      <c r="C250" t="str">
        <f>IFERROR(VLOOKUP(B250,'Step 1_Metric 31'!C:F,4,FALSE),"")</f>
        <v/>
      </c>
    </row>
    <row r="251" spans="2:3" x14ac:dyDescent="0.25">
      <c r="B251">
        <v>190</v>
      </c>
      <c r="C251" t="str">
        <f>IFERROR(VLOOKUP(B251,'Step 1_Metric 31'!C:F,4,FALSE),"")</f>
        <v/>
      </c>
    </row>
    <row r="252" spans="2:3" x14ac:dyDescent="0.25">
      <c r="B252">
        <v>191</v>
      </c>
      <c r="C252" t="str">
        <f>IFERROR(VLOOKUP(B252,'Step 1_Metric 31'!C:F,4,FALSE),"")</f>
        <v/>
      </c>
    </row>
    <row r="253" spans="2:3" x14ac:dyDescent="0.25">
      <c r="B253">
        <v>192</v>
      </c>
      <c r="C253" t="str">
        <f>IFERROR(VLOOKUP(B253,'Step 1_Metric 31'!C:F,4,FALSE),"")</f>
        <v/>
      </c>
    </row>
    <row r="254" spans="2:3" x14ac:dyDescent="0.25">
      <c r="B254">
        <v>193</v>
      </c>
      <c r="C254" t="str">
        <f>IFERROR(VLOOKUP(B254,'Step 1_Metric 31'!C:F,4,FALSE),"")</f>
        <v/>
      </c>
    </row>
    <row r="255" spans="2:3" x14ac:dyDescent="0.25">
      <c r="B255">
        <v>194</v>
      </c>
      <c r="C255" t="str">
        <f>IFERROR(VLOOKUP(B255,'Step 1_Metric 31'!C:F,4,FALSE),"")</f>
        <v/>
      </c>
    </row>
    <row r="256" spans="2:3" x14ac:dyDescent="0.25">
      <c r="B256">
        <v>195</v>
      </c>
      <c r="C256" t="str">
        <f>IFERROR(VLOOKUP(B256,'Step 1_Metric 31'!C:F,4,FALSE),"")</f>
        <v/>
      </c>
    </row>
    <row r="257" spans="2:3" x14ac:dyDescent="0.25">
      <c r="B257">
        <v>196</v>
      </c>
      <c r="C257" t="str">
        <f>IFERROR(VLOOKUP(B257,'Step 1_Metric 31'!C:F,4,FALSE),"")</f>
        <v/>
      </c>
    </row>
    <row r="258" spans="2:3" x14ac:dyDescent="0.25">
      <c r="B258">
        <v>197</v>
      </c>
      <c r="C258" t="str">
        <f>IFERROR(VLOOKUP(B258,'Step 1_Metric 31'!C:F,4,FALSE),"")</f>
        <v/>
      </c>
    </row>
    <row r="259" spans="2:3" x14ac:dyDescent="0.25">
      <c r="B259">
        <v>198</v>
      </c>
      <c r="C259" t="str">
        <f>IFERROR(VLOOKUP(B259,'Step 1_Metric 31'!C:F,4,FALSE),"")</f>
        <v/>
      </c>
    </row>
    <row r="260" spans="2:3" x14ac:dyDescent="0.25">
      <c r="B260">
        <v>199</v>
      </c>
      <c r="C260" t="str">
        <f>IFERROR(VLOOKUP(B260,'Step 1_Metric 31'!C:F,4,FALSE),"")</f>
        <v/>
      </c>
    </row>
    <row r="261" spans="2:3" x14ac:dyDescent="0.25">
      <c r="B261">
        <v>200</v>
      </c>
      <c r="C261" t="str">
        <f>IFERROR(VLOOKUP(B261,'Step 1_Metric 31'!C:F,4,FALSE),"")</f>
        <v/>
      </c>
    </row>
    <row r="262" spans="2:3" x14ac:dyDescent="0.25">
      <c r="B262">
        <v>201</v>
      </c>
      <c r="C262" t="str">
        <f>IFERROR(VLOOKUP(B262,'Step 1_Metric 31'!C:F,4,FALSE),"")</f>
        <v/>
      </c>
    </row>
    <row r="263" spans="2:3" x14ac:dyDescent="0.25">
      <c r="B263">
        <v>202</v>
      </c>
      <c r="C263" t="str">
        <f>IFERROR(VLOOKUP(B263,'Step 1_Metric 31'!C:F,4,FALSE),"")</f>
        <v/>
      </c>
    </row>
    <row r="264" spans="2:3" x14ac:dyDescent="0.25">
      <c r="B264">
        <v>203</v>
      </c>
      <c r="C264" t="str">
        <f>IFERROR(VLOOKUP(B264,'Step 1_Metric 31'!C:F,4,FALSE),"")</f>
        <v/>
      </c>
    </row>
    <row r="265" spans="2:3" x14ac:dyDescent="0.25">
      <c r="B265">
        <v>204</v>
      </c>
      <c r="C265" t="str">
        <f>IFERROR(VLOOKUP(B265,'Step 1_Metric 31'!C:F,4,FALSE),"")</f>
        <v/>
      </c>
    </row>
    <row r="266" spans="2:3" x14ac:dyDescent="0.25">
      <c r="B266">
        <v>205</v>
      </c>
      <c r="C266" t="str">
        <f>IFERROR(VLOOKUP(B266,'Step 1_Metric 31'!C:F,4,FALSE),"")</f>
        <v/>
      </c>
    </row>
    <row r="267" spans="2:3" x14ac:dyDescent="0.25">
      <c r="B267">
        <v>206</v>
      </c>
      <c r="C267" t="str">
        <f>IFERROR(VLOOKUP(B267,'Step 1_Metric 31'!C:F,4,FALSE),"")</f>
        <v/>
      </c>
    </row>
    <row r="268" spans="2:3" x14ac:dyDescent="0.25">
      <c r="B268">
        <v>207</v>
      </c>
      <c r="C268" t="str">
        <f>IFERROR(VLOOKUP(B268,'Step 1_Metric 31'!C:F,4,FALSE),"")</f>
        <v/>
      </c>
    </row>
    <row r="269" spans="2:3" x14ac:dyDescent="0.25">
      <c r="B269">
        <v>208</v>
      </c>
      <c r="C269" t="str">
        <f>IFERROR(VLOOKUP(B269,'Step 1_Metric 31'!C:F,4,FALSE),"")</f>
        <v/>
      </c>
    </row>
    <row r="270" spans="2:3" x14ac:dyDescent="0.25">
      <c r="B270">
        <v>209</v>
      </c>
      <c r="C270" t="str">
        <f>IFERROR(VLOOKUP(B270,'Step 1_Metric 31'!C:F,4,FALSE),"")</f>
        <v/>
      </c>
    </row>
    <row r="271" spans="2:3" x14ac:dyDescent="0.25">
      <c r="B271">
        <v>210</v>
      </c>
      <c r="C271" t="str">
        <f>IFERROR(VLOOKUP(B271,'Step 1_Metric 31'!C:F,4,FALSE),"")</f>
        <v/>
      </c>
    </row>
    <row r="272" spans="2:3" x14ac:dyDescent="0.25">
      <c r="B272">
        <v>211</v>
      </c>
      <c r="C272" t="str">
        <f>IFERROR(VLOOKUP(B272,'Step 1_Metric 31'!C:F,4,FALSE),"")</f>
        <v/>
      </c>
    </row>
    <row r="273" spans="2:3" x14ac:dyDescent="0.25">
      <c r="B273">
        <v>212</v>
      </c>
      <c r="C273" t="str">
        <f>IFERROR(VLOOKUP(B273,'Step 1_Metric 31'!C:F,4,FALSE),"")</f>
        <v/>
      </c>
    </row>
    <row r="274" spans="2:3" x14ac:dyDescent="0.25">
      <c r="B274">
        <v>213</v>
      </c>
      <c r="C274" t="str">
        <f>IFERROR(VLOOKUP(B274,'Step 1_Metric 31'!C:F,4,FALSE),"")</f>
        <v/>
      </c>
    </row>
    <row r="275" spans="2:3" x14ac:dyDescent="0.25">
      <c r="B275">
        <v>214</v>
      </c>
      <c r="C275" t="str">
        <f>IFERROR(VLOOKUP(B275,'Step 1_Metric 31'!C:F,4,FALSE),"")</f>
        <v/>
      </c>
    </row>
    <row r="276" spans="2:3" x14ac:dyDescent="0.25">
      <c r="B276">
        <v>215</v>
      </c>
      <c r="C276" t="str">
        <f>IFERROR(VLOOKUP(B276,'Step 1_Metric 31'!C:F,4,FALSE),"")</f>
        <v/>
      </c>
    </row>
    <row r="277" spans="2:3" x14ac:dyDescent="0.25">
      <c r="B277">
        <v>216</v>
      </c>
      <c r="C277" t="str">
        <f>IFERROR(VLOOKUP(B277,'Step 1_Metric 31'!C:F,4,FALSE),"")</f>
        <v/>
      </c>
    </row>
    <row r="278" spans="2:3" x14ac:dyDescent="0.25">
      <c r="B278">
        <v>217</v>
      </c>
      <c r="C278" t="str">
        <f>IFERROR(VLOOKUP(B278,'Step 1_Metric 31'!C:F,4,FALSE),"")</f>
        <v/>
      </c>
    </row>
    <row r="279" spans="2:3" x14ac:dyDescent="0.25">
      <c r="B279">
        <v>218</v>
      </c>
      <c r="C279" t="str">
        <f>IFERROR(VLOOKUP(B279,'Step 1_Metric 31'!C:F,4,FALSE),"")</f>
        <v/>
      </c>
    </row>
    <row r="280" spans="2:3" x14ac:dyDescent="0.25">
      <c r="B280">
        <v>219</v>
      </c>
      <c r="C280" t="str">
        <f>IFERROR(VLOOKUP(B280,'Step 1_Metric 31'!C:F,4,FALSE),"")</f>
        <v/>
      </c>
    </row>
    <row r="281" spans="2:3" x14ac:dyDescent="0.25">
      <c r="B281">
        <v>220</v>
      </c>
      <c r="C281" t="str">
        <f>IFERROR(VLOOKUP(B281,'Step 1_Metric 31'!C:F,4,FALSE),"")</f>
        <v/>
      </c>
    </row>
    <row r="282" spans="2:3" x14ac:dyDescent="0.25">
      <c r="B282">
        <v>221</v>
      </c>
      <c r="C282" t="str">
        <f>IFERROR(VLOOKUP(B282,'Step 1_Metric 31'!C:F,4,FALSE),"")</f>
        <v/>
      </c>
    </row>
    <row r="283" spans="2:3" x14ac:dyDescent="0.25">
      <c r="B283">
        <v>222</v>
      </c>
      <c r="C283" t="str">
        <f>IFERROR(VLOOKUP(B283,'Step 1_Metric 31'!C:F,4,FALSE),"")</f>
        <v/>
      </c>
    </row>
    <row r="284" spans="2:3" x14ac:dyDescent="0.25">
      <c r="B284">
        <v>223</v>
      </c>
      <c r="C284" t="str">
        <f>IFERROR(VLOOKUP(B284,'Step 1_Metric 31'!C:F,4,FALSE),"")</f>
        <v/>
      </c>
    </row>
    <row r="285" spans="2:3" x14ac:dyDescent="0.25">
      <c r="B285">
        <v>224</v>
      </c>
      <c r="C285" t="str">
        <f>IFERROR(VLOOKUP(B285,'Step 1_Metric 31'!C:F,4,FALSE),"")</f>
        <v/>
      </c>
    </row>
    <row r="286" spans="2:3" x14ac:dyDescent="0.25">
      <c r="B286">
        <v>225</v>
      </c>
      <c r="C286" t="str">
        <f>IFERROR(VLOOKUP(B286,'Step 1_Metric 31'!C:F,4,FALSE),"")</f>
        <v/>
      </c>
    </row>
    <row r="287" spans="2:3" x14ac:dyDescent="0.25">
      <c r="B287">
        <v>226</v>
      </c>
      <c r="C287" t="str">
        <f>IFERROR(VLOOKUP(B287,'Step 1_Metric 31'!C:F,4,FALSE),"")</f>
        <v/>
      </c>
    </row>
    <row r="288" spans="2:3" x14ac:dyDescent="0.25">
      <c r="B288">
        <v>227</v>
      </c>
      <c r="C288" t="str">
        <f>IFERROR(VLOOKUP(B288,'Step 1_Metric 31'!C:F,4,FALSE),"")</f>
        <v/>
      </c>
    </row>
    <row r="289" spans="2:3" x14ac:dyDescent="0.25">
      <c r="B289">
        <v>228</v>
      </c>
      <c r="C289" t="str">
        <f>IFERROR(VLOOKUP(B289,'Step 1_Metric 31'!C:F,4,FALSE),"")</f>
        <v/>
      </c>
    </row>
    <row r="290" spans="2:3" x14ac:dyDescent="0.25">
      <c r="B290">
        <v>229</v>
      </c>
      <c r="C290" t="str">
        <f>IFERROR(VLOOKUP(B290,'Step 1_Metric 31'!C:F,4,FALSE),"")</f>
        <v/>
      </c>
    </row>
    <row r="291" spans="2:3" x14ac:dyDescent="0.25">
      <c r="B291">
        <v>230</v>
      </c>
      <c r="C291" t="str">
        <f>IFERROR(VLOOKUP(B291,'Step 1_Metric 31'!C:F,4,FALSE),"")</f>
        <v/>
      </c>
    </row>
    <row r="292" spans="2:3" x14ac:dyDescent="0.25">
      <c r="B292">
        <v>231</v>
      </c>
      <c r="C292" t="str">
        <f>IFERROR(VLOOKUP(B292,'Step 1_Metric 31'!C:F,4,FALSE),"")</f>
        <v/>
      </c>
    </row>
    <row r="293" spans="2:3" x14ac:dyDescent="0.25">
      <c r="B293">
        <v>232</v>
      </c>
      <c r="C293" t="str">
        <f>IFERROR(VLOOKUP(B293,'Step 1_Metric 31'!C:F,4,FALSE),"")</f>
        <v/>
      </c>
    </row>
    <row r="294" spans="2:3" x14ac:dyDescent="0.25">
      <c r="B294">
        <v>233</v>
      </c>
      <c r="C294" t="str">
        <f>IFERROR(VLOOKUP(B294,'Step 1_Metric 31'!C:F,4,FALSE),"")</f>
        <v/>
      </c>
    </row>
    <row r="295" spans="2:3" x14ac:dyDescent="0.25">
      <c r="B295">
        <v>234</v>
      </c>
      <c r="C295" t="str">
        <f>IFERROR(VLOOKUP(B295,'Step 1_Metric 31'!C:F,4,FALSE),"")</f>
        <v/>
      </c>
    </row>
    <row r="296" spans="2:3" x14ac:dyDescent="0.25">
      <c r="B296">
        <v>235</v>
      </c>
      <c r="C296" t="str">
        <f>IFERROR(VLOOKUP(B296,'Step 1_Metric 31'!C:F,4,FALSE),"")</f>
        <v/>
      </c>
    </row>
  </sheetData>
  <mergeCells count="2">
    <mergeCell ref="AW4:AW6"/>
    <mergeCell ref="AW7:AW9"/>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B1:AO316"/>
  <sheetViews>
    <sheetView topLeftCell="R4" zoomScale="70" zoomScaleNormal="70" workbookViewId="0">
      <selection activeCell="AD5" sqref="AD5"/>
    </sheetView>
  </sheetViews>
  <sheetFormatPr defaultRowHeight="15" x14ac:dyDescent="0.25"/>
  <cols>
    <col min="3" max="3" width="15.85546875" bestFit="1" customWidth="1"/>
    <col min="4" max="4" width="13.5703125" bestFit="1" customWidth="1"/>
    <col min="5" max="5" width="25" customWidth="1"/>
    <col min="6" max="7" width="11.42578125" customWidth="1"/>
    <col min="9" max="9" width="19" customWidth="1"/>
    <col min="10" max="10" width="12.42578125" customWidth="1"/>
    <col min="11" max="11" width="13.140625" bestFit="1" customWidth="1"/>
    <col min="12" max="12" width="14.28515625" bestFit="1" customWidth="1"/>
    <col min="13" max="13" width="19.42578125" customWidth="1"/>
    <col min="14" max="15" width="12.140625" customWidth="1"/>
    <col min="16" max="16" width="14.42578125" customWidth="1"/>
    <col min="17" max="17" width="14.140625" customWidth="1"/>
    <col min="18" max="18" width="10.85546875" customWidth="1"/>
    <col min="19" max="19" width="68.85546875" bestFit="1" customWidth="1"/>
    <col min="20" max="20" width="17.5703125" customWidth="1"/>
    <col min="22" max="22" width="13.28515625" bestFit="1" customWidth="1"/>
    <col min="24" max="24" width="19.5703125" customWidth="1"/>
    <col min="25" max="25" width="20.42578125" bestFit="1" customWidth="1"/>
    <col min="26" max="26" width="12.42578125" customWidth="1"/>
    <col min="27" max="27" width="14.140625" customWidth="1"/>
    <col min="28" max="28" width="9.5703125" bestFit="1" customWidth="1"/>
    <col min="30" max="30" width="11" customWidth="1"/>
    <col min="35" max="35" width="11.7109375" customWidth="1"/>
    <col min="37" max="37" width="77.42578125" bestFit="1" customWidth="1"/>
    <col min="40" max="41" width="9.5703125" bestFit="1" customWidth="1"/>
  </cols>
  <sheetData>
    <row r="1" spans="2:41" x14ac:dyDescent="0.25">
      <c r="B1" s="154" t="s">
        <v>629</v>
      </c>
      <c r="M1" t="s">
        <v>630</v>
      </c>
    </row>
    <row r="2" spans="2:41" x14ac:dyDescent="0.25">
      <c r="B2" s="312" t="s">
        <v>1</v>
      </c>
      <c r="C2" s="312"/>
      <c r="D2" s="312"/>
      <c r="E2" s="312"/>
      <c r="F2" s="312"/>
      <c r="G2" s="312"/>
      <c r="H2" s="312"/>
      <c r="I2" s="312"/>
      <c r="J2" s="312"/>
      <c r="K2" s="312"/>
      <c r="L2" s="312"/>
      <c r="M2" s="312"/>
      <c r="N2" s="312"/>
      <c r="O2" s="312"/>
      <c r="P2" s="312"/>
      <c r="Q2" s="312"/>
      <c r="R2" s="312"/>
      <c r="S2" s="313" t="s">
        <v>2</v>
      </c>
      <c r="T2" s="314"/>
      <c r="U2" s="314"/>
      <c r="V2" s="314"/>
      <c r="W2" s="314"/>
      <c r="X2" s="314"/>
      <c r="Y2" s="314"/>
      <c r="Z2" s="314"/>
      <c r="AA2" s="314"/>
      <c r="AB2" s="314"/>
      <c r="AC2" s="314"/>
      <c r="AD2" s="314"/>
      <c r="AE2" s="314"/>
      <c r="AF2" s="314"/>
      <c r="AG2" s="314"/>
      <c r="AH2" s="314"/>
      <c r="AI2" s="314"/>
      <c r="AJ2" s="314"/>
      <c r="AK2" s="315"/>
      <c r="AL2" s="309" t="s">
        <v>251</v>
      </c>
      <c r="AM2" s="297"/>
      <c r="AN2" s="306" t="s">
        <v>400</v>
      </c>
      <c r="AO2" s="306"/>
    </row>
    <row r="3" spans="2:41" x14ac:dyDescent="0.25">
      <c r="B3" s="307" t="s">
        <v>384</v>
      </c>
      <c r="C3" s="307"/>
      <c r="D3" s="307"/>
      <c r="E3" s="307"/>
      <c r="F3" s="307"/>
      <c r="G3" s="307"/>
      <c r="H3" s="307"/>
      <c r="I3" s="307"/>
      <c r="J3" s="307"/>
      <c r="K3" s="307"/>
      <c r="L3" s="307"/>
      <c r="M3" s="307"/>
      <c r="N3" s="308"/>
      <c r="O3" s="310" t="s">
        <v>385</v>
      </c>
      <c r="P3" s="311"/>
      <c r="Q3" s="311"/>
      <c r="R3" s="311"/>
      <c r="S3" s="316"/>
      <c r="T3" s="317"/>
      <c r="U3" s="317"/>
      <c r="V3" s="317"/>
      <c r="W3" s="317"/>
      <c r="X3" s="317"/>
      <c r="Y3" s="317"/>
      <c r="Z3" s="317"/>
      <c r="AA3" s="317"/>
      <c r="AB3" s="317"/>
      <c r="AC3" s="317"/>
      <c r="AD3" s="317"/>
      <c r="AE3" s="317"/>
      <c r="AF3" s="317"/>
      <c r="AG3" s="317"/>
      <c r="AH3" s="317"/>
      <c r="AI3" s="317"/>
      <c r="AJ3" s="317"/>
      <c r="AK3" s="318"/>
      <c r="AL3" s="309"/>
      <c r="AM3" s="297"/>
      <c r="AN3" s="306"/>
      <c r="AO3" s="306"/>
    </row>
    <row r="4" spans="2:41" ht="225" x14ac:dyDescent="0.25">
      <c r="B4" s="56" t="s">
        <v>386</v>
      </c>
      <c r="C4" s="54" t="s">
        <v>387</v>
      </c>
      <c r="D4" s="54" t="s">
        <v>388</v>
      </c>
      <c r="E4" s="69" t="s">
        <v>1104</v>
      </c>
      <c r="F4" s="50" t="s">
        <v>1105</v>
      </c>
      <c r="G4" s="70" t="s">
        <v>389</v>
      </c>
      <c r="H4" s="50" t="s">
        <v>1106</v>
      </c>
      <c r="I4" s="69" t="s">
        <v>390</v>
      </c>
      <c r="J4" s="56" t="s">
        <v>391</v>
      </c>
      <c r="K4" s="56" t="s">
        <v>392</v>
      </c>
      <c r="L4" s="50" t="s">
        <v>393</v>
      </c>
      <c r="M4" s="108" t="s">
        <v>1107</v>
      </c>
      <c r="N4" s="50" t="s">
        <v>394</v>
      </c>
      <c r="O4" s="69" t="s">
        <v>395</v>
      </c>
      <c r="P4" s="56" t="s">
        <v>396</v>
      </c>
      <c r="Q4" s="56" t="s">
        <v>397</v>
      </c>
      <c r="R4" s="201" t="s">
        <v>1108</v>
      </c>
      <c r="S4" s="201" t="s">
        <v>3</v>
      </c>
      <c r="T4" s="201" t="s">
        <v>4</v>
      </c>
      <c r="U4" s="201" t="s">
        <v>5</v>
      </c>
      <c r="V4" s="201" t="s">
        <v>6</v>
      </c>
      <c r="W4" s="201" t="s">
        <v>7</v>
      </c>
      <c r="X4" s="201" t="s">
        <v>8</v>
      </c>
      <c r="Y4" s="217" t="s">
        <v>9</v>
      </c>
      <c r="Z4" s="201" t="s">
        <v>10</v>
      </c>
      <c r="AA4" s="69" t="s">
        <v>11</v>
      </c>
      <c r="AB4" s="69" t="s">
        <v>12</v>
      </c>
      <c r="AC4" s="201" t="s">
        <v>13</v>
      </c>
      <c r="AD4" s="201" t="s">
        <v>398</v>
      </c>
      <c r="AE4" s="70" t="s">
        <v>1109</v>
      </c>
      <c r="AF4" s="70" t="s">
        <v>1110</v>
      </c>
      <c r="AG4" s="70" t="s">
        <v>1111</v>
      </c>
      <c r="AH4" s="69" t="s">
        <v>15</v>
      </c>
      <c r="AI4" s="201" t="s">
        <v>16</v>
      </c>
      <c r="AJ4" s="201" t="s">
        <v>399</v>
      </c>
      <c r="AK4" s="201" t="s">
        <v>18</v>
      </c>
      <c r="AL4" s="265" t="s">
        <v>252</v>
      </c>
      <c r="AM4" s="265" t="s">
        <v>253</v>
      </c>
      <c r="AN4" s="265" t="s">
        <v>252</v>
      </c>
      <c r="AO4" s="265" t="s">
        <v>253</v>
      </c>
    </row>
    <row r="5" spans="2:41" x14ac:dyDescent="0.25">
      <c r="B5" s="41">
        <v>2</v>
      </c>
      <c r="C5" s="41" t="s">
        <v>1326</v>
      </c>
      <c r="D5" s="41">
        <v>0</v>
      </c>
      <c r="E5" s="41" t="s">
        <v>1112</v>
      </c>
      <c r="F5" s="41">
        <v>11</v>
      </c>
      <c r="G5" s="71"/>
      <c r="H5" s="41">
        <v>122.303798</v>
      </c>
      <c r="I5" s="72">
        <v>0.52612300000000001</v>
      </c>
      <c r="J5" s="72">
        <v>0.30612299999999998</v>
      </c>
      <c r="K5" s="72">
        <v>0.22</v>
      </c>
      <c r="L5" s="41">
        <v>1</v>
      </c>
      <c r="M5" s="41" t="s">
        <v>642</v>
      </c>
      <c r="N5" s="41"/>
      <c r="O5" s="48">
        <v>1.7261253833200001</v>
      </c>
      <c r="P5" s="48">
        <v>1.0043405833199999</v>
      </c>
      <c r="Q5" s="48">
        <v>0.7217848</v>
      </c>
      <c r="R5" s="48">
        <v>1316.4658512921999</v>
      </c>
      <c r="S5" s="41" t="s">
        <v>1113</v>
      </c>
      <c r="T5" s="41" t="s">
        <v>20</v>
      </c>
      <c r="U5" s="41"/>
      <c r="V5" s="74">
        <v>19780</v>
      </c>
      <c r="W5" s="41">
        <v>2006</v>
      </c>
      <c r="X5" s="41">
        <v>1992</v>
      </c>
      <c r="Y5" s="41" t="s">
        <v>25</v>
      </c>
      <c r="Z5" s="41" t="s">
        <v>21</v>
      </c>
      <c r="AA5" s="41" t="s">
        <v>22</v>
      </c>
      <c r="AB5" s="72">
        <v>1316.4658512921999</v>
      </c>
      <c r="AC5" s="41">
        <v>1</v>
      </c>
      <c r="AD5" s="218">
        <v>1</v>
      </c>
      <c r="AE5" s="74">
        <v>19780</v>
      </c>
      <c r="AF5" s="41">
        <v>2006</v>
      </c>
      <c r="AG5" s="41" t="s">
        <v>1114</v>
      </c>
      <c r="AH5" s="41">
        <v>0</v>
      </c>
      <c r="AI5" s="73" t="s">
        <v>23</v>
      </c>
      <c r="AJ5" s="41" t="s">
        <v>24</v>
      </c>
      <c r="AK5" s="41" t="s">
        <v>26</v>
      </c>
      <c r="AL5" s="37">
        <f>IF(ROUNDUP(IF(((O5-$AD5)/'Inputs_Metric 7'!$D$4)&gt;0,(O5-$AD5)/'Inputs_Metric 7'!$D$4,0),0)&gt;AC5,AC5,ROUNDUP(IF(((O5-$AD5)/'Inputs_Metric 7'!$D$4)&gt;0,(O5-$AD5)/'Inputs_Metric 7'!$D$4,0),0))</f>
        <v>1</v>
      </c>
      <c r="AM5" s="37">
        <f>IF(ROUNDUP(IF(((P5-$AD5)/'Inputs_Metric 7'!$D$4)&gt;0,(P5-$AD5)/'Inputs_Metric 7'!$D$4,0),0)&gt;AC5,AC5,ROUNDUP(IF(((P5-$AD5)/'Inputs_Metric 7'!$D$4)&gt;0,(P5-$AD5)/'Inputs_Metric 7'!$D$4,0),0))</f>
        <v>1</v>
      </c>
      <c r="AN5" s="77">
        <f>IF(LEFT(S5,6)="remove","",AL5*($AB5/$AC5))</f>
        <v>1316.4658512921999</v>
      </c>
      <c r="AO5" s="77">
        <f>IF(LEFT(S5,6)="remove","",AM5*($AB5/$AC5))</f>
        <v>1316.4658512921999</v>
      </c>
    </row>
    <row r="6" spans="2:41" x14ac:dyDescent="0.25">
      <c r="B6" s="41">
        <v>2</v>
      </c>
      <c r="C6" s="41" t="s">
        <v>1326</v>
      </c>
      <c r="D6" s="41">
        <v>0</v>
      </c>
      <c r="E6" s="41" t="s">
        <v>1115</v>
      </c>
      <c r="F6" s="41">
        <v>11</v>
      </c>
      <c r="G6" s="71"/>
      <c r="H6" s="41">
        <v>215.51209</v>
      </c>
      <c r="I6" s="72">
        <v>0.101313</v>
      </c>
      <c r="J6" s="72">
        <v>-0.118687</v>
      </c>
      <c r="K6" s="72">
        <v>0.101313</v>
      </c>
      <c r="L6" s="41">
        <v>1</v>
      </c>
      <c r="M6" s="41" t="s">
        <v>642</v>
      </c>
      <c r="N6" s="41"/>
      <c r="O6" s="48">
        <v>0.33239174292000001</v>
      </c>
      <c r="P6" s="48">
        <v>-0.38939305707999999</v>
      </c>
      <c r="Q6" s="48">
        <v>0.33239174292000001</v>
      </c>
      <c r="R6" s="48">
        <v>2319.7505855509999</v>
      </c>
      <c r="S6" s="41" t="s">
        <v>19</v>
      </c>
      <c r="T6" s="41" t="s">
        <v>20</v>
      </c>
      <c r="U6" s="74">
        <v>31900</v>
      </c>
      <c r="V6" s="74">
        <v>32556</v>
      </c>
      <c r="W6" s="41">
        <v>1992</v>
      </c>
      <c r="X6" s="41">
        <v>1992</v>
      </c>
      <c r="Y6" s="41" t="s">
        <v>25</v>
      </c>
      <c r="Z6" s="41" t="s">
        <v>21</v>
      </c>
      <c r="AA6" s="41" t="s">
        <v>22</v>
      </c>
      <c r="AB6" s="76">
        <v>1800</v>
      </c>
      <c r="AC6" s="41">
        <v>1</v>
      </c>
      <c r="AD6" s="218">
        <v>1</v>
      </c>
      <c r="AE6" s="41">
        <v>92.84</v>
      </c>
      <c r="AF6" s="41">
        <v>2006</v>
      </c>
      <c r="AG6" s="41"/>
      <c r="AH6" s="41">
        <v>2.52</v>
      </c>
      <c r="AI6" s="73" t="s">
        <v>23</v>
      </c>
      <c r="AJ6" s="41"/>
      <c r="AK6" s="41" t="s">
        <v>26</v>
      </c>
      <c r="AL6" s="264">
        <f>IF(ROUNDUP(IF(((O6-$AD6)/'Inputs_Metric 7'!$D$4)&gt;0,(O6-$AD6)/'Inputs_Metric 7'!$D$4,0),0)&gt;AC6,AC6,ROUNDUP(IF(((O6-$AD6)/'Inputs_Metric 7'!$D$4)&gt;0,(O6-$AD6)/'Inputs_Metric 7'!$D$4,0),0))</f>
        <v>0</v>
      </c>
      <c r="AM6" s="264">
        <f>IF(ROUNDUP(IF(((P6-$AD6)/'Inputs_Metric 7'!$D$4)&gt;0,(P6-$AD6)/'Inputs_Metric 7'!$D$4,0),0)&gt;AC6,AC6,ROUNDUP(IF(((P6-$AD6)/'Inputs_Metric 7'!$D$4)&gt;0,(P6-$AD6)/'Inputs_Metric 7'!$D$4,0),0))</f>
        <v>0</v>
      </c>
      <c r="AN6" s="77">
        <f t="shared" ref="AN6:AN48" si="0">IF(LEFT(S6,6)="remove","",AL6*($AB6/$AC6))</f>
        <v>0</v>
      </c>
      <c r="AO6" s="77">
        <f t="shared" ref="AO6:AO48" si="1">IF(LEFT(S6,6)="remove","",AM6*($AB6/$AC6))</f>
        <v>0</v>
      </c>
    </row>
    <row r="7" spans="2:41" x14ac:dyDescent="0.25">
      <c r="B7" s="41">
        <v>20</v>
      </c>
      <c r="C7" s="41" t="s">
        <v>1326</v>
      </c>
      <c r="D7" s="41">
        <v>0</v>
      </c>
      <c r="E7" s="41" t="s">
        <v>1112</v>
      </c>
      <c r="F7" s="41">
        <v>11</v>
      </c>
      <c r="G7" s="71"/>
      <c r="H7" s="41">
        <v>122.303798</v>
      </c>
      <c r="I7" s="72">
        <v>1.3061229999999999</v>
      </c>
      <c r="J7" s="72">
        <v>0.84612299999999996</v>
      </c>
      <c r="K7" s="72">
        <v>0.46</v>
      </c>
      <c r="L7" s="41">
        <v>1</v>
      </c>
      <c r="M7" s="41" t="s">
        <v>642</v>
      </c>
      <c r="N7" s="41"/>
      <c r="O7" s="48">
        <v>4.2851805833199998</v>
      </c>
      <c r="P7" s="48">
        <v>2.7759941833199999</v>
      </c>
      <c r="Q7" s="48">
        <v>1.5091864000000002</v>
      </c>
      <c r="R7" s="48">
        <v>1316.4658512921999</v>
      </c>
      <c r="S7" s="41" t="s">
        <v>1113</v>
      </c>
      <c r="T7" s="41" t="s">
        <v>20</v>
      </c>
      <c r="U7" s="41"/>
      <c r="V7" s="74">
        <v>19780</v>
      </c>
      <c r="W7" s="41">
        <v>2006</v>
      </c>
      <c r="X7" s="41">
        <v>1992</v>
      </c>
      <c r="Y7" s="41" t="s">
        <v>25</v>
      </c>
      <c r="Z7" s="41" t="s">
        <v>21</v>
      </c>
      <c r="AA7" s="41" t="s">
        <v>22</v>
      </c>
      <c r="AB7" s="72">
        <v>1316.4658512921999</v>
      </c>
      <c r="AC7" s="41">
        <v>1</v>
      </c>
      <c r="AD7" s="218">
        <v>1</v>
      </c>
      <c r="AE7" s="74">
        <v>19780</v>
      </c>
      <c r="AF7" s="41">
        <v>2006</v>
      </c>
      <c r="AG7" s="41" t="s">
        <v>1114</v>
      </c>
      <c r="AH7" s="41">
        <v>0</v>
      </c>
      <c r="AI7" s="73" t="s">
        <v>23</v>
      </c>
      <c r="AJ7" s="41" t="s">
        <v>24</v>
      </c>
      <c r="AK7" s="41" t="s">
        <v>26</v>
      </c>
      <c r="AL7" s="264">
        <f>IF(ROUNDUP(IF(((O7-$AD7)/'Inputs_Metric 7'!$D$4)&gt;0,(O7-$AD7)/'Inputs_Metric 7'!$D$4,0),0)&gt;AC7,AC7,ROUNDUP(IF(((O7-$AD7)/'Inputs_Metric 7'!$D$4)&gt;0,(O7-$AD7)/'Inputs_Metric 7'!$D$4,0),0))</f>
        <v>1</v>
      </c>
      <c r="AM7" s="264">
        <f>IF(ROUNDUP(IF(((P7-$AD7)/'Inputs_Metric 7'!$D$4)&gt;0,(P7-$AD7)/'Inputs_Metric 7'!$D$4,0),0)&gt;AC7,AC7,ROUNDUP(IF(((P7-$AD7)/'Inputs_Metric 7'!$D$4)&gt;0,(P7-$AD7)/'Inputs_Metric 7'!$D$4,0),0))</f>
        <v>1</v>
      </c>
      <c r="AN7" s="77">
        <f t="shared" si="0"/>
        <v>1316.4658512921999</v>
      </c>
      <c r="AO7" s="77">
        <f t="shared" si="1"/>
        <v>1316.4658512921999</v>
      </c>
    </row>
    <row r="8" spans="2:41" x14ac:dyDescent="0.25">
      <c r="B8" s="41">
        <v>20</v>
      </c>
      <c r="C8" s="41" t="s">
        <v>1326</v>
      </c>
      <c r="D8" s="41">
        <v>0</v>
      </c>
      <c r="E8" s="41" t="s">
        <v>1116</v>
      </c>
      <c r="F8" s="41">
        <v>10</v>
      </c>
      <c r="G8" s="71"/>
      <c r="H8" s="41">
        <v>436.01074299999999</v>
      </c>
      <c r="I8" s="72">
        <v>0.440473</v>
      </c>
      <c r="J8" s="72">
        <v>0.120473</v>
      </c>
      <c r="K8" s="72">
        <v>0.32</v>
      </c>
      <c r="L8" s="41">
        <v>1</v>
      </c>
      <c r="M8" s="41" t="s">
        <v>642</v>
      </c>
      <c r="N8" s="41"/>
      <c r="O8" s="48">
        <v>1.4451214373200001</v>
      </c>
      <c r="P8" s="48">
        <v>0.39525263731999999</v>
      </c>
      <c r="Q8" s="48">
        <v>1.0498688</v>
      </c>
      <c r="R8" s="48">
        <v>4693.1760365777</v>
      </c>
      <c r="S8" s="41" t="s">
        <v>1117</v>
      </c>
      <c r="T8" s="41" t="s">
        <v>239</v>
      </c>
      <c r="U8" s="41"/>
      <c r="V8" s="219">
        <v>503483.92520405567</v>
      </c>
      <c r="W8" s="41">
        <v>2006</v>
      </c>
      <c r="X8" s="41" t="s">
        <v>1125</v>
      </c>
      <c r="Y8" s="41" t="s">
        <v>318</v>
      </c>
      <c r="Z8" s="41" t="s">
        <v>240</v>
      </c>
      <c r="AA8" s="41" t="s">
        <v>22</v>
      </c>
      <c r="AB8" s="72">
        <v>4693.1760365777</v>
      </c>
      <c r="AC8" s="41">
        <v>1</v>
      </c>
      <c r="AD8" s="218">
        <v>1</v>
      </c>
      <c r="AE8" s="41">
        <v>107.28</v>
      </c>
      <c r="AF8" s="41">
        <v>2006</v>
      </c>
      <c r="AG8" s="41" t="s">
        <v>1118</v>
      </c>
      <c r="AH8" s="41">
        <v>0</v>
      </c>
      <c r="AI8" s="41"/>
      <c r="AJ8" s="41" t="s">
        <v>241</v>
      </c>
      <c r="AK8" s="220" t="s">
        <v>1119</v>
      </c>
      <c r="AL8" s="264">
        <f>IF(ROUNDUP(IF(((O8-$AD8)/'Inputs_Metric 7'!$D$4)&gt;0,(O8-$AD8)/'Inputs_Metric 7'!$D$4,0),0)&gt;AC8,AC8,ROUNDUP(IF(((O8-$AD8)/'Inputs_Metric 7'!$D$4)&gt;0,(O8-$AD8)/'Inputs_Metric 7'!$D$4,0),0))</f>
        <v>1</v>
      </c>
      <c r="AM8" s="264">
        <f>IF(ROUNDUP(IF(((P8-$AD8)/'Inputs_Metric 7'!$D$4)&gt;0,(P8-$AD8)/'Inputs_Metric 7'!$D$4,0),0)&gt;AC8,AC8,ROUNDUP(IF(((P8-$AD8)/'Inputs_Metric 7'!$D$4)&gt;0,(P8-$AD8)/'Inputs_Metric 7'!$D$4,0),0))</f>
        <v>0</v>
      </c>
      <c r="AN8" s="77">
        <f t="shared" si="0"/>
        <v>4693.1760365777</v>
      </c>
      <c r="AO8" s="77">
        <f t="shared" si="1"/>
        <v>0</v>
      </c>
    </row>
    <row r="9" spans="2:41" x14ac:dyDescent="0.25">
      <c r="B9" s="41">
        <v>20</v>
      </c>
      <c r="C9" s="41" t="s">
        <v>1326</v>
      </c>
      <c r="D9" s="41">
        <v>0</v>
      </c>
      <c r="E9" s="41" t="s">
        <v>1115</v>
      </c>
      <c r="F9" s="41">
        <v>11</v>
      </c>
      <c r="G9" s="71"/>
      <c r="H9" s="41">
        <v>215.51209</v>
      </c>
      <c r="I9" s="72">
        <v>0.88131300000000001</v>
      </c>
      <c r="J9" s="72">
        <v>0.42131299999999999</v>
      </c>
      <c r="K9" s="72">
        <v>0.46</v>
      </c>
      <c r="L9" s="41">
        <v>1</v>
      </c>
      <c r="M9" s="41" t="s">
        <v>642</v>
      </c>
      <c r="N9" s="41"/>
      <c r="O9" s="48">
        <v>2.89144694292</v>
      </c>
      <c r="P9" s="48">
        <v>1.3822605429199999</v>
      </c>
      <c r="Q9" s="48">
        <v>1.5091864000000002</v>
      </c>
      <c r="R9" s="48">
        <v>2319.7505855509999</v>
      </c>
      <c r="S9" s="41" t="s">
        <v>19</v>
      </c>
      <c r="T9" s="41" t="s">
        <v>20</v>
      </c>
      <c r="U9" s="74">
        <v>31900</v>
      </c>
      <c r="V9" s="74">
        <v>32556</v>
      </c>
      <c r="W9" s="41">
        <v>1992</v>
      </c>
      <c r="X9" s="41">
        <v>1992</v>
      </c>
      <c r="Y9" s="41" t="s">
        <v>25</v>
      </c>
      <c r="Z9" s="41" t="s">
        <v>21</v>
      </c>
      <c r="AA9" s="41" t="s">
        <v>22</v>
      </c>
      <c r="AB9" s="76">
        <v>1800</v>
      </c>
      <c r="AC9" s="41">
        <v>1</v>
      </c>
      <c r="AD9" s="218">
        <v>1</v>
      </c>
      <c r="AE9" s="41">
        <v>92.84</v>
      </c>
      <c r="AF9" s="41">
        <v>2006</v>
      </c>
      <c r="AG9" s="41"/>
      <c r="AH9" s="41">
        <v>2.52</v>
      </c>
      <c r="AI9" s="73" t="s">
        <v>23</v>
      </c>
      <c r="AJ9" s="41"/>
      <c r="AK9" s="41" t="s">
        <v>26</v>
      </c>
      <c r="AL9" s="264">
        <f>IF(ROUNDUP(IF(((O9-$AD9)/'Inputs_Metric 7'!$D$4)&gt;0,(O9-$AD9)/'Inputs_Metric 7'!$D$4,0),0)&gt;AC9,AC9,ROUNDUP(IF(((O9-$AD9)/'Inputs_Metric 7'!$D$4)&gt;0,(O9-$AD9)/'Inputs_Metric 7'!$D$4,0),0))</f>
        <v>1</v>
      </c>
      <c r="AM9" s="264">
        <f>IF(ROUNDUP(IF(((P9-$AD9)/'Inputs_Metric 7'!$D$4)&gt;0,(P9-$AD9)/'Inputs_Metric 7'!$D$4,0),0)&gt;AC9,AC9,ROUNDUP(IF(((P9-$AD9)/'Inputs_Metric 7'!$D$4)&gt;0,(P9-$AD9)/'Inputs_Metric 7'!$D$4,0),0))</f>
        <v>1</v>
      </c>
      <c r="AN9" s="77">
        <f t="shared" si="0"/>
        <v>1800</v>
      </c>
      <c r="AO9" s="77">
        <f t="shared" si="1"/>
        <v>1800</v>
      </c>
    </row>
    <row r="10" spans="2:41" x14ac:dyDescent="0.25">
      <c r="B10" s="41">
        <v>100</v>
      </c>
      <c r="C10" s="41" t="s">
        <v>1326</v>
      </c>
      <c r="D10" s="41">
        <v>0</v>
      </c>
      <c r="E10" s="41" t="s">
        <v>1112</v>
      </c>
      <c r="F10" s="41">
        <v>11</v>
      </c>
      <c r="G10" s="71"/>
      <c r="H10" s="41">
        <v>122.303798</v>
      </c>
      <c r="I10" s="72">
        <v>2.3061229999999999</v>
      </c>
      <c r="J10" s="72">
        <v>1.606123</v>
      </c>
      <c r="K10" s="72">
        <v>0.7</v>
      </c>
      <c r="L10" s="41">
        <v>1</v>
      </c>
      <c r="M10" s="41" t="s">
        <v>642</v>
      </c>
      <c r="N10" s="41"/>
      <c r="O10" s="48">
        <v>7.5660205833199994</v>
      </c>
      <c r="P10" s="48">
        <v>5.2694325833199995</v>
      </c>
      <c r="Q10" s="48">
        <v>2.2965879999999999</v>
      </c>
      <c r="R10" s="48">
        <v>1316.4658512921999</v>
      </c>
      <c r="S10" s="41" t="s">
        <v>1113</v>
      </c>
      <c r="T10" s="41" t="s">
        <v>20</v>
      </c>
      <c r="U10" s="41"/>
      <c r="V10" s="74">
        <v>19780</v>
      </c>
      <c r="W10" s="41">
        <v>2006</v>
      </c>
      <c r="X10" s="41">
        <v>1992</v>
      </c>
      <c r="Y10" s="41" t="s">
        <v>25</v>
      </c>
      <c r="Z10" s="41" t="s">
        <v>21</v>
      </c>
      <c r="AA10" s="41" t="s">
        <v>22</v>
      </c>
      <c r="AB10" s="72">
        <v>1316.4658512921999</v>
      </c>
      <c r="AC10" s="41">
        <v>1</v>
      </c>
      <c r="AD10" s="218">
        <v>1</v>
      </c>
      <c r="AE10" s="74">
        <v>19780</v>
      </c>
      <c r="AF10" s="41">
        <v>2006</v>
      </c>
      <c r="AG10" s="41" t="s">
        <v>1114</v>
      </c>
      <c r="AH10" s="41">
        <v>0</v>
      </c>
      <c r="AI10" s="73" t="s">
        <v>23</v>
      </c>
      <c r="AJ10" s="41" t="s">
        <v>24</v>
      </c>
      <c r="AK10" s="41" t="s">
        <v>26</v>
      </c>
      <c r="AL10" s="264">
        <f>IF(ROUNDUP(IF(((O10-$AD10)/'Inputs_Metric 7'!$D$4)&gt;0,(O10-$AD10)/'Inputs_Metric 7'!$D$4,0),0)&gt;AC10,AC10,ROUNDUP(IF(((O10-$AD10)/'Inputs_Metric 7'!$D$4)&gt;0,(O10-$AD10)/'Inputs_Metric 7'!$D$4,0),0))</f>
        <v>1</v>
      </c>
      <c r="AM10" s="264">
        <f>IF(ROUNDUP(IF(((P10-$AD10)/'Inputs_Metric 7'!$D$4)&gt;0,(P10-$AD10)/'Inputs_Metric 7'!$D$4,0),0)&gt;AC10,AC10,ROUNDUP(IF(((P10-$AD10)/'Inputs_Metric 7'!$D$4)&gt;0,(P10-$AD10)/'Inputs_Metric 7'!$D$4,0),0))</f>
        <v>1</v>
      </c>
      <c r="AN10" s="77">
        <f t="shared" si="0"/>
        <v>1316.4658512921999</v>
      </c>
      <c r="AO10" s="77">
        <f t="shared" si="1"/>
        <v>1316.4658512921999</v>
      </c>
    </row>
    <row r="11" spans="2:41" x14ac:dyDescent="0.25">
      <c r="B11" s="41">
        <v>100</v>
      </c>
      <c r="C11" s="41" t="s">
        <v>1326</v>
      </c>
      <c r="D11" s="41">
        <v>0</v>
      </c>
      <c r="E11" s="41" t="s">
        <v>1116</v>
      </c>
      <c r="F11" s="41">
        <v>10</v>
      </c>
      <c r="G11" s="71"/>
      <c r="H11" s="41">
        <v>436.01074299999999</v>
      </c>
      <c r="I11" s="72">
        <v>1.4674069999999999</v>
      </c>
      <c r="J11" s="72">
        <v>0.92740699999999998</v>
      </c>
      <c r="K11" s="72">
        <v>0.54</v>
      </c>
      <c r="L11" s="41">
        <v>1</v>
      </c>
      <c r="M11" s="41" t="s">
        <v>642</v>
      </c>
      <c r="N11" s="41"/>
      <c r="O11" s="48">
        <v>4.8143275818799998</v>
      </c>
      <c r="P11" s="48">
        <v>3.0426739818799997</v>
      </c>
      <c r="Q11" s="48">
        <v>1.7716536000000001</v>
      </c>
      <c r="R11" s="48">
        <v>4693.1760365777</v>
      </c>
      <c r="S11" s="41" t="s">
        <v>1120</v>
      </c>
      <c r="T11" s="41" t="s">
        <v>239</v>
      </c>
      <c r="U11" s="41"/>
      <c r="V11" s="219">
        <v>503483.92520405567</v>
      </c>
      <c r="W11" s="41">
        <v>2006</v>
      </c>
      <c r="X11" s="41" t="s">
        <v>1125</v>
      </c>
      <c r="Y11" s="41" t="s">
        <v>318</v>
      </c>
      <c r="Z11" s="41" t="s">
        <v>240</v>
      </c>
      <c r="AA11" s="41" t="s">
        <v>22</v>
      </c>
      <c r="AB11" s="72">
        <v>4693.1760365777</v>
      </c>
      <c r="AC11" s="41">
        <v>1</v>
      </c>
      <c r="AD11" s="218">
        <v>1</v>
      </c>
      <c r="AE11" s="41">
        <v>107.28</v>
      </c>
      <c r="AF11" s="41">
        <v>2006</v>
      </c>
      <c r="AG11" s="41" t="s">
        <v>1118</v>
      </c>
      <c r="AH11" s="41">
        <v>0</v>
      </c>
      <c r="AI11" s="41"/>
      <c r="AJ11" s="41" t="s">
        <v>241</v>
      </c>
      <c r="AK11" s="220" t="s">
        <v>1119</v>
      </c>
      <c r="AL11" s="264">
        <f>IF(ROUNDUP(IF(((O11-$AD11)/'Inputs_Metric 7'!$D$4)&gt;0,(O11-$AD11)/'Inputs_Metric 7'!$D$4,0),0)&gt;AC11,AC11,ROUNDUP(IF(((O11-$AD11)/'Inputs_Metric 7'!$D$4)&gt;0,(O11-$AD11)/'Inputs_Metric 7'!$D$4,0),0))</f>
        <v>1</v>
      </c>
      <c r="AM11" s="264">
        <f>IF(ROUNDUP(IF(((P11-$AD11)/'Inputs_Metric 7'!$D$4)&gt;0,(P11-$AD11)/'Inputs_Metric 7'!$D$4,0),0)&gt;AC11,AC11,ROUNDUP(IF(((P11-$AD11)/'Inputs_Metric 7'!$D$4)&gt;0,(P11-$AD11)/'Inputs_Metric 7'!$D$4,0),0))</f>
        <v>1</v>
      </c>
      <c r="AN11" s="77">
        <f t="shared" si="0"/>
        <v>4693.1760365777</v>
      </c>
      <c r="AO11" s="77">
        <f t="shared" si="1"/>
        <v>4693.1760365777</v>
      </c>
    </row>
    <row r="12" spans="2:41" x14ac:dyDescent="0.25">
      <c r="B12" s="41">
        <v>100</v>
      </c>
      <c r="C12" s="41" t="s">
        <v>1326</v>
      </c>
      <c r="D12" s="41">
        <v>0</v>
      </c>
      <c r="E12" s="41" t="s">
        <v>1121</v>
      </c>
      <c r="F12" s="41">
        <v>10</v>
      </c>
      <c r="G12" s="71"/>
      <c r="H12" s="41">
        <v>71.392313000000001</v>
      </c>
      <c r="I12" s="72">
        <v>1.5823970000000001</v>
      </c>
      <c r="J12" s="72">
        <v>1.042397</v>
      </c>
      <c r="K12" s="72">
        <v>0.54</v>
      </c>
      <c r="L12" s="41">
        <v>1</v>
      </c>
      <c r="M12" s="41" t="s">
        <v>642</v>
      </c>
      <c r="N12" s="41"/>
      <c r="O12" s="48">
        <v>5.1915913734800005</v>
      </c>
      <c r="P12" s="48">
        <v>3.4199377734800001</v>
      </c>
      <c r="Q12" s="48">
        <v>1.7716536000000001</v>
      </c>
      <c r="R12" s="48">
        <v>768.45971790069996</v>
      </c>
      <c r="S12" s="41" t="s">
        <v>1120</v>
      </c>
      <c r="T12" s="41" t="s">
        <v>239</v>
      </c>
      <c r="U12" s="41"/>
      <c r="V12" s="219">
        <v>82440.358536387095</v>
      </c>
      <c r="W12" s="41">
        <v>2006</v>
      </c>
      <c r="X12" s="41" t="s">
        <v>1125</v>
      </c>
      <c r="Y12" s="41" t="s">
        <v>318</v>
      </c>
      <c r="Z12" s="41" t="s">
        <v>240</v>
      </c>
      <c r="AA12" s="41" t="s">
        <v>22</v>
      </c>
      <c r="AB12" s="72">
        <v>768.45971790069996</v>
      </c>
      <c r="AC12" s="41">
        <v>1</v>
      </c>
      <c r="AD12" s="218">
        <v>1</v>
      </c>
      <c r="AE12" s="41">
        <v>107.28</v>
      </c>
      <c r="AF12" s="41">
        <v>2006</v>
      </c>
      <c r="AG12" s="41" t="s">
        <v>1118</v>
      </c>
      <c r="AH12" s="41">
        <v>0</v>
      </c>
      <c r="AI12" s="41"/>
      <c r="AJ12" s="41" t="s">
        <v>242</v>
      </c>
      <c r="AK12" s="220" t="s">
        <v>1119</v>
      </c>
      <c r="AL12" s="264">
        <f>IF(ROUNDUP(IF(((O12-$AD12)/'Inputs_Metric 7'!$D$4)&gt;0,(O12-$AD12)/'Inputs_Metric 7'!$D$4,0),0)&gt;AC12,AC12,ROUNDUP(IF(((O12-$AD12)/'Inputs_Metric 7'!$D$4)&gt;0,(O12-$AD12)/'Inputs_Metric 7'!$D$4,0),0))</f>
        <v>1</v>
      </c>
      <c r="AM12" s="264">
        <f>IF(ROUNDUP(IF(((P12-$AD12)/'Inputs_Metric 7'!$D$4)&gt;0,(P12-$AD12)/'Inputs_Metric 7'!$D$4,0),0)&gt;AC12,AC12,ROUNDUP(IF(((P12-$AD12)/'Inputs_Metric 7'!$D$4)&gt;0,(P12-$AD12)/'Inputs_Metric 7'!$D$4,0),0))</f>
        <v>1</v>
      </c>
      <c r="AN12" s="77">
        <f t="shared" si="0"/>
        <v>768.45971790069996</v>
      </c>
      <c r="AO12" s="77">
        <f t="shared" si="1"/>
        <v>768.45971790069996</v>
      </c>
    </row>
    <row r="13" spans="2:41" x14ac:dyDescent="0.25">
      <c r="B13" s="41">
        <v>100</v>
      </c>
      <c r="C13" s="41" t="s">
        <v>1326</v>
      </c>
      <c r="D13" s="41">
        <v>0</v>
      </c>
      <c r="E13" s="41" t="s">
        <v>1115</v>
      </c>
      <c r="F13" s="41">
        <v>11</v>
      </c>
      <c r="G13" s="71"/>
      <c r="H13" s="41">
        <v>215.51209</v>
      </c>
      <c r="I13" s="72">
        <v>1.881313</v>
      </c>
      <c r="J13" s="72">
        <v>1.1813130000000001</v>
      </c>
      <c r="K13" s="72">
        <v>0.7</v>
      </c>
      <c r="L13" s="41">
        <v>1</v>
      </c>
      <c r="M13" s="41" t="s">
        <v>642</v>
      </c>
      <c r="N13" s="41"/>
      <c r="O13" s="48">
        <v>6.1722869429199996</v>
      </c>
      <c r="P13" s="48">
        <v>3.8756989429200002</v>
      </c>
      <c r="Q13" s="48">
        <v>2.2965879999999999</v>
      </c>
      <c r="R13" s="48">
        <v>2319.7505855509999</v>
      </c>
      <c r="S13" s="41" t="s">
        <v>19</v>
      </c>
      <c r="T13" s="41" t="s">
        <v>20</v>
      </c>
      <c r="U13" s="74">
        <v>31900</v>
      </c>
      <c r="V13" s="74">
        <v>32556</v>
      </c>
      <c r="W13" s="41">
        <v>1992</v>
      </c>
      <c r="X13" s="41">
        <v>1992</v>
      </c>
      <c r="Y13" s="41" t="s">
        <v>25</v>
      </c>
      <c r="Z13" s="41" t="s">
        <v>21</v>
      </c>
      <c r="AA13" s="41" t="s">
        <v>22</v>
      </c>
      <c r="AB13" s="76">
        <v>1800</v>
      </c>
      <c r="AC13" s="41">
        <v>1</v>
      </c>
      <c r="AD13" s="218">
        <v>1</v>
      </c>
      <c r="AE13" s="41">
        <v>92.84</v>
      </c>
      <c r="AF13" s="41">
        <v>2006</v>
      </c>
      <c r="AG13" s="41"/>
      <c r="AH13" s="41">
        <v>2.52</v>
      </c>
      <c r="AI13" s="73" t="s">
        <v>23</v>
      </c>
      <c r="AJ13" s="41"/>
      <c r="AK13" s="41" t="s">
        <v>26</v>
      </c>
      <c r="AL13" s="264">
        <f>IF(ROUNDUP(IF(((O13-$AD13)/'Inputs_Metric 7'!$D$4)&gt;0,(O13-$AD13)/'Inputs_Metric 7'!$D$4,0),0)&gt;AC13,AC13,ROUNDUP(IF(((O13-$AD13)/'Inputs_Metric 7'!$D$4)&gt;0,(O13-$AD13)/'Inputs_Metric 7'!$D$4,0),0))</f>
        <v>1</v>
      </c>
      <c r="AM13" s="264">
        <f>IF(ROUNDUP(IF(((P13-$AD13)/'Inputs_Metric 7'!$D$4)&gt;0,(P13-$AD13)/'Inputs_Metric 7'!$D$4,0),0)&gt;AC13,AC13,ROUNDUP(IF(((P13-$AD13)/'Inputs_Metric 7'!$D$4)&gt;0,(P13-$AD13)/'Inputs_Metric 7'!$D$4,0),0))</f>
        <v>1</v>
      </c>
      <c r="AN13" s="77">
        <f t="shared" si="0"/>
        <v>1800</v>
      </c>
      <c r="AO13" s="77">
        <f t="shared" si="1"/>
        <v>1800</v>
      </c>
    </row>
    <row r="14" spans="2:41" x14ac:dyDescent="0.25">
      <c r="B14" s="41">
        <v>20</v>
      </c>
      <c r="C14" s="41" t="s">
        <v>1313</v>
      </c>
      <c r="D14" s="41">
        <v>1</v>
      </c>
      <c r="E14" s="41" t="s">
        <v>1122</v>
      </c>
      <c r="F14" s="41"/>
      <c r="G14" s="71"/>
      <c r="H14" s="41">
        <v>6.9797969999999996</v>
      </c>
      <c r="I14" s="72">
        <v>2.5904980000000002</v>
      </c>
      <c r="J14" s="72">
        <v>-0.399503</v>
      </c>
      <c r="K14" s="72">
        <v>2.5904980000000002</v>
      </c>
      <c r="L14" s="41">
        <v>1.62</v>
      </c>
      <c r="M14" s="41" t="s">
        <v>21</v>
      </c>
      <c r="N14" s="41"/>
      <c r="O14" s="48">
        <v>8.4990094583199998</v>
      </c>
      <c r="P14" s="48">
        <v>-1.3107054225199999</v>
      </c>
      <c r="Q14" s="48">
        <v>8.4990094583199998</v>
      </c>
      <c r="R14" s="48">
        <v>75.129836928299994</v>
      </c>
      <c r="S14" s="41" t="s">
        <v>1123</v>
      </c>
      <c r="T14" s="41" t="s">
        <v>1124</v>
      </c>
      <c r="U14" s="74">
        <v>0</v>
      </c>
      <c r="V14" s="74">
        <v>0</v>
      </c>
      <c r="W14" s="41">
        <v>2020</v>
      </c>
      <c r="X14" s="41"/>
      <c r="Y14" s="41" t="s">
        <v>1125</v>
      </c>
      <c r="Z14" s="41" t="s">
        <v>21</v>
      </c>
      <c r="AA14" s="41" t="s">
        <v>22</v>
      </c>
      <c r="AB14" s="72">
        <v>75.129836928299994</v>
      </c>
      <c r="AC14" s="41">
        <v>0</v>
      </c>
      <c r="AD14" s="218">
        <v>1</v>
      </c>
      <c r="AE14" s="41">
        <v>0</v>
      </c>
      <c r="AF14" s="41"/>
      <c r="AG14" s="41"/>
      <c r="AH14" s="41">
        <v>0</v>
      </c>
      <c r="AI14" s="73"/>
      <c r="AJ14" s="41" t="s">
        <v>1126</v>
      </c>
      <c r="AK14" s="41" t="s">
        <v>1127</v>
      </c>
      <c r="AL14" s="264">
        <f>IF(ROUNDUP(IF(((O14-$AD14)/'Inputs_Metric 7'!$D$4)&gt;0,(O14-$AD14)/'Inputs_Metric 7'!$D$4,0),0)&gt;AC14,AC14,ROUNDUP(IF(((O14-$AD14)/'Inputs_Metric 7'!$D$4)&gt;0,(O14-$AD14)/'Inputs_Metric 7'!$D$4,0),0))</f>
        <v>0</v>
      </c>
      <c r="AM14" s="264">
        <f>IF(ROUNDUP(IF(((P14-$AD14)/'Inputs_Metric 7'!$D$4)&gt;0,(P14-$AD14)/'Inputs_Metric 7'!$D$4,0),0)&gt;AC14,AC14,ROUNDUP(IF(((P14-$AD14)/'Inputs_Metric 7'!$D$4)&gt;0,(P14-$AD14)/'Inputs_Metric 7'!$D$4,0),0))</f>
        <v>0</v>
      </c>
      <c r="AN14" s="77" t="str">
        <f t="shared" si="0"/>
        <v/>
      </c>
      <c r="AO14" s="77" t="str">
        <f t="shared" si="1"/>
        <v/>
      </c>
    </row>
    <row r="15" spans="2:41" x14ac:dyDescent="0.25">
      <c r="B15" s="41">
        <v>20</v>
      </c>
      <c r="C15" s="41" t="s">
        <v>1313</v>
      </c>
      <c r="D15" s="41">
        <v>1</v>
      </c>
      <c r="E15" s="41" t="s">
        <v>1128</v>
      </c>
      <c r="F15" s="41"/>
      <c r="G15" s="71"/>
      <c r="H15" s="41">
        <v>46.485855000000001</v>
      </c>
      <c r="I15" s="72">
        <v>2.6036239999999999</v>
      </c>
      <c r="J15" s="72">
        <v>-0.43637599999999999</v>
      </c>
      <c r="K15" s="72">
        <v>2.6036239999999999</v>
      </c>
      <c r="L15" s="41">
        <v>1.62</v>
      </c>
      <c r="M15" s="41" t="s">
        <v>21</v>
      </c>
      <c r="N15" s="41"/>
      <c r="O15" s="48">
        <v>8.5420737641599995</v>
      </c>
      <c r="P15" s="48">
        <v>-1.43167983584</v>
      </c>
      <c r="Q15" s="48">
        <v>8.5420737641599995</v>
      </c>
      <c r="R15" s="48">
        <v>500.36909463450002</v>
      </c>
      <c r="S15" s="41" t="s">
        <v>1123</v>
      </c>
      <c r="T15" s="41" t="s">
        <v>1129</v>
      </c>
      <c r="U15" s="74">
        <v>0</v>
      </c>
      <c r="V15" s="74">
        <v>0</v>
      </c>
      <c r="W15" s="41">
        <v>2020</v>
      </c>
      <c r="X15" s="41"/>
      <c r="Y15" s="41" t="s">
        <v>1125</v>
      </c>
      <c r="Z15" s="41" t="s">
        <v>240</v>
      </c>
      <c r="AA15" s="41" t="s">
        <v>22</v>
      </c>
      <c r="AB15" s="72">
        <v>500.36909463450002</v>
      </c>
      <c r="AC15" s="41">
        <v>0</v>
      </c>
      <c r="AD15" s="218">
        <v>1</v>
      </c>
      <c r="AE15" s="41">
        <v>0</v>
      </c>
      <c r="AF15" s="41"/>
      <c r="AG15" s="41"/>
      <c r="AH15" s="41">
        <v>0</v>
      </c>
      <c r="AI15" s="73"/>
      <c r="AJ15" s="41" t="s">
        <v>1130</v>
      </c>
      <c r="AK15" s="41" t="s">
        <v>1127</v>
      </c>
      <c r="AL15" s="264">
        <f>IF(ROUNDUP(IF(((O15-$AD15)/'Inputs_Metric 7'!$D$4)&gt;0,(O15-$AD15)/'Inputs_Metric 7'!$D$4,0),0)&gt;AC15,AC15,ROUNDUP(IF(((O15-$AD15)/'Inputs_Metric 7'!$D$4)&gt;0,(O15-$AD15)/'Inputs_Metric 7'!$D$4,0),0))</f>
        <v>0</v>
      </c>
      <c r="AM15" s="264">
        <f>IF(ROUNDUP(IF(((P15-$AD15)/'Inputs_Metric 7'!$D$4)&gt;0,(P15-$AD15)/'Inputs_Metric 7'!$D$4,0),0)&gt;AC15,AC15,ROUNDUP(IF(((P15-$AD15)/'Inputs_Metric 7'!$D$4)&gt;0,(P15-$AD15)/'Inputs_Metric 7'!$D$4,0),0))</f>
        <v>0</v>
      </c>
      <c r="AN15" s="77" t="str">
        <f t="shared" si="0"/>
        <v/>
      </c>
      <c r="AO15" s="77" t="str">
        <f t="shared" si="1"/>
        <v/>
      </c>
    </row>
    <row r="16" spans="2:41" x14ac:dyDescent="0.25">
      <c r="B16" s="41">
        <v>20</v>
      </c>
      <c r="C16" s="41" t="s">
        <v>1313</v>
      </c>
      <c r="D16" s="41">
        <v>1</v>
      </c>
      <c r="E16" s="41" t="s">
        <v>1131</v>
      </c>
      <c r="F16" s="41"/>
      <c r="G16" s="71"/>
      <c r="H16" s="41">
        <v>15.134173000000001</v>
      </c>
      <c r="I16" s="72">
        <v>2.4007909999999999</v>
      </c>
      <c r="J16" s="72">
        <v>2.3307910000000001</v>
      </c>
      <c r="K16" s="72">
        <v>7.0000000000000007E-2</v>
      </c>
      <c r="L16" s="41">
        <v>1.62</v>
      </c>
      <c r="M16" s="41" t="s">
        <v>21</v>
      </c>
      <c r="N16" s="41"/>
      <c r="O16" s="48">
        <v>7.87661114444</v>
      </c>
      <c r="P16" s="48">
        <v>7.6469523444399998</v>
      </c>
      <c r="Q16" s="48">
        <v>0.22965880000000002</v>
      </c>
      <c r="R16" s="48">
        <v>162.90272475469999</v>
      </c>
      <c r="S16" s="41" t="s">
        <v>1132</v>
      </c>
      <c r="T16" s="41" t="s">
        <v>1129</v>
      </c>
      <c r="U16" s="74"/>
      <c r="V16" s="219">
        <v>27776.543597923894</v>
      </c>
      <c r="W16" s="41">
        <v>2006</v>
      </c>
      <c r="X16" s="41" t="s">
        <v>1125</v>
      </c>
      <c r="Y16" s="41" t="s">
        <v>296</v>
      </c>
      <c r="Z16" s="41" t="s">
        <v>240</v>
      </c>
      <c r="AA16" s="41" t="s">
        <v>22</v>
      </c>
      <c r="AB16" s="72">
        <v>162.90272475469999</v>
      </c>
      <c r="AC16" s="41">
        <v>1</v>
      </c>
      <c r="AD16" s="218">
        <v>1</v>
      </c>
      <c r="AE16" s="41">
        <v>170.51</v>
      </c>
      <c r="AF16" s="41">
        <v>2006</v>
      </c>
      <c r="AG16" s="41" t="s">
        <v>1133</v>
      </c>
      <c r="AH16" s="41">
        <v>0</v>
      </c>
      <c r="AI16" s="73" t="s">
        <v>1134</v>
      </c>
      <c r="AJ16" s="41" t="s">
        <v>1135</v>
      </c>
      <c r="AK16" s="41" t="s">
        <v>1127</v>
      </c>
      <c r="AL16" s="264">
        <f>IF(ROUNDUP(IF(((O16-$AD16)/'Inputs_Metric 7'!$D$4)&gt;0,(O16-$AD16)/'Inputs_Metric 7'!$D$4,0),0)&gt;AC16,AC16,ROUNDUP(IF(((O16-$AD16)/'Inputs_Metric 7'!$D$4)&gt;0,(O16-$AD16)/'Inputs_Metric 7'!$D$4,0),0))</f>
        <v>1</v>
      </c>
      <c r="AM16" s="264">
        <f>IF(ROUNDUP(IF(((P16-$AD16)/'Inputs_Metric 7'!$D$4)&gt;0,(P16-$AD16)/'Inputs_Metric 7'!$D$4,0),0)&gt;AC16,AC16,ROUNDUP(IF(((P16-$AD16)/'Inputs_Metric 7'!$D$4)&gt;0,(P16-$AD16)/'Inputs_Metric 7'!$D$4,0),0))</f>
        <v>1</v>
      </c>
      <c r="AN16" s="77">
        <f t="shared" si="0"/>
        <v>162.90272475469999</v>
      </c>
      <c r="AO16" s="77">
        <f t="shared" si="1"/>
        <v>162.90272475469999</v>
      </c>
    </row>
    <row r="17" spans="2:41" x14ac:dyDescent="0.25">
      <c r="B17" s="41">
        <v>100</v>
      </c>
      <c r="C17" s="41" t="s">
        <v>1313</v>
      </c>
      <c r="D17" s="41">
        <v>1</v>
      </c>
      <c r="E17" s="41" t="s">
        <v>1136</v>
      </c>
      <c r="F17" s="41"/>
      <c r="G17" s="71"/>
      <c r="H17" s="41">
        <v>122.990993</v>
      </c>
      <c r="I17" s="72">
        <v>4.3840000000000003</v>
      </c>
      <c r="J17" s="72">
        <v>1.1140000000000001</v>
      </c>
      <c r="K17" s="72">
        <v>3.27</v>
      </c>
      <c r="L17" s="41">
        <v>4.9000000000000004</v>
      </c>
      <c r="M17" s="41" t="s">
        <v>21</v>
      </c>
      <c r="N17" s="41"/>
      <c r="O17" s="48">
        <v>14.383202560000001</v>
      </c>
      <c r="P17" s="48">
        <v>3.6548557600000002</v>
      </c>
      <c r="Q17" s="48">
        <v>10.728346800000001</v>
      </c>
      <c r="R17" s="48">
        <v>1323.8627495527001</v>
      </c>
      <c r="S17" s="41" t="s">
        <v>1137</v>
      </c>
      <c r="T17" s="41" t="s">
        <v>1138</v>
      </c>
      <c r="U17" s="74"/>
      <c r="V17" s="219">
        <v>225731.83742623086</v>
      </c>
      <c r="W17" s="41">
        <v>2006</v>
      </c>
      <c r="X17" s="41">
        <v>1980</v>
      </c>
      <c r="Y17" s="41" t="s">
        <v>296</v>
      </c>
      <c r="Z17" s="41" t="s">
        <v>21</v>
      </c>
      <c r="AA17" s="41" t="s">
        <v>22</v>
      </c>
      <c r="AB17" s="72">
        <v>1323.8627495527001</v>
      </c>
      <c r="AC17" s="41">
        <v>1</v>
      </c>
      <c r="AD17" s="218">
        <v>1</v>
      </c>
      <c r="AE17" s="41">
        <v>170.51</v>
      </c>
      <c r="AF17" s="41">
        <v>2006</v>
      </c>
      <c r="AG17" s="41" t="s">
        <v>1133</v>
      </c>
      <c r="AH17" s="41">
        <v>0</v>
      </c>
      <c r="AI17" s="73" t="s">
        <v>1139</v>
      </c>
      <c r="AJ17" s="41" t="s">
        <v>1140</v>
      </c>
      <c r="AK17" s="41" t="s">
        <v>1141</v>
      </c>
      <c r="AL17" s="264">
        <f>IF(ROUNDUP(IF(((O17-$AD17)/'Inputs_Metric 7'!$D$4)&gt;0,(O17-$AD17)/'Inputs_Metric 7'!$D$4,0),0)&gt;AC17,AC17,ROUNDUP(IF(((O17-$AD17)/'Inputs_Metric 7'!$D$4)&gt;0,(O17-$AD17)/'Inputs_Metric 7'!$D$4,0),0))</f>
        <v>1</v>
      </c>
      <c r="AM17" s="264">
        <f>IF(ROUNDUP(IF(((P17-$AD17)/'Inputs_Metric 7'!$D$4)&gt;0,(P17-$AD17)/'Inputs_Metric 7'!$D$4,0),0)&gt;AC17,AC17,ROUNDUP(IF(((P17-$AD17)/'Inputs_Metric 7'!$D$4)&gt;0,(P17-$AD17)/'Inputs_Metric 7'!$D$4,0),0))</f>
        <v>1</v>
      </c>
      <c r="AN17" s="263">
        <f t="shared" si="0"/>
        <v>1323.8627495527001</v>
      </c>
      <c r="AO17" s="263">
        <f t="shared" si="1"/>
        <v>1323.8627495527001</v>
      </c>
    </row>
    <row r="18" spans="2:41" x14ac:dyDescent="0.25">
      <c r="B18" s="41">
        <v>100</v>
      </c>
      <c r="C18" s="41" t="s">
        <v>1313</v>
      </c>
      <c r="D18" s="41">
        <v>1</v>
      </c>
      <c r="E18" s="41" t="s">
        <v>1142</v>
      </c>
      <c r="F18" s="41"/>
      <c r="G18" s="71"/>
      <c r="H18" s="41">
        <v>166.026702</v>
      </c>
      <c r="I18" s="72">
        <v>3.6384409999999998</v>
      </c>
      <c r="J18" s="72">
        <v>0.20843999999999999</v>
      </c>
      <c r="K18" s="72">
        <v>3.43</v>
      </c>
      <c r="L18" s="41">
        <v>4.9000000000000004</v>
      </c>
      <c r="M18" s="41" t="s">
        <v>21</v>
      </c>
      <c r="N18" s="41"/>
      <c r="O18" s="48">
        <v>11.937142770439999</v>
      </c>
      <c r="P18" s="48">
        <v>0.68385828959999995</v>
      </c>
      <c r="Q18" s="48">
        <v>11.2532812</v>
      </c>
      <c r="R18" s="48">
        <v>1787.0948176577999</v>
      </c>
      <c r="S18" s="41" t="s">
        <v>1143</v>
      </c>
      <c r="T18" s="41" t="s">
        <v>1124</v>
      </c>
      <c r="U18" s="74"/>
      <c r="V18" s="219">
        <v>191719.53203832879</v>
      </c>
      <c r="W18" s="41">
        <v>2006</v>
      </c>
      <c r="X18" s="41" t="s">
        <v>1125</v>
      </c>
      <c r="Y18" s="41" t="s">
        <v>318</v>
      </c>
      <c r="Z18" s="41" t="s">
        <v>21</v>
      </c>
      <c r="AA18" s="41" t="s">
        <v>22</v>
      </c>
      <c r="AB18" s="72">
        <v>1787.0948176577999</v>
      </c>
      <c r="AC18" s="41">
        <v>1</v>
      </c>
      <c r="AD18" s="218">
        <v>1</v>
      </c>
      <c r="AE18" s="41">
        <v>107.28</v>
      </c>
      <c r="AF18" s="41">
        <v>2006</v>
      </c>
      <c r="AG18" s="41" t="s">
        <v>1118</v>
      </c>
      <c r="AH18" s="41">
        <v>0</v>
      </c>
      <c r="AI18" s="73"/>
      <c r="AJ18" s="41" t="s">
        <v>1144</v>
      </c>
      <c r="AK18" s="41" t="s">
        <v>1127</v>
      </c>
      <c r="AL18" s="264">
        <f>IF(ROUNDUP(IF(((O18-$AD18)/'Inputs_Metric 7'!$D$4)&gt;0,(O18-$AD18)/'Inputs_Metric 7'!$D$4,0),0)&gt;AC18,AC18,ROUNDUP(IF(((O18-$AD18)/'Inputs_Metric 7'!$D$4)&gt;0,(O18-$AD18)/'Inputs_Metric 7'!$D$4,0),0))</f>
        <v>1</v>
      </c>
      <c r="AM18" s="264">
        <f>IF(ROUNDUP(IF(((P18-$AD18)/'Inputs_Metric 7'!$D$4)&gt;0,(P18-$AD18)/'Inputs_Metric 7'!$D$4,0),0)&gt;AC18,AC18,ROUNDUP(IF(((P18-$AD18)/'Inputs_Metric 7'!$D$4)&gt;0,(P18-$AD18)/'Inputs_Metric 7'!$D$4,0),0))</f>
        <v>0</v>
      </c>
      <c r="AN18" s="77">
        <f t="shared" si="0"/>
        <v>1787.0948176577999</v>
      </c>
      <c r="AO18" s="77">
        <f t="shared" si="1"/>
        <v>0</v>
      </c>
    </row>
    <row r="19" spans="2:41" x14ac:dyDescent="0.25">
      <c r="B19" s="41">
        <v>100</v>
      </c>
      <c r="C19" s="41" t="s">
        <v>1313</v>
      </c>
      <c r="D19" s="41">
        <v>1</v>
      </c>
      <c r="E19" s="41" t="s">
        <v>1145</v>
      </c>
      <c r="F19" s="41">
        <v>11</v>
      </c>
      <c r="G19" s="71"/>
      <c r="H19" s="41">
        <v>2131.7189149999999</v>
      </c>
      <c r="I19" s="72">
        <v>3.9239999999999999</v>
      </c>
      <c r="J19" s="72">
        <v>3.794</v>
      </c>
      <c r="K19" s="72">
        <v>0.13</v>
      </c>
      <c r="L19" s="41">
        <v>1.62</v>
      </c>
      <c r="M19" s="41" t="s">
        <v>642</v>
      </c>
      <c r="N19" s="41"/>
      <c r="O19" s="48">
        <v>12.87401616</v>
      </c>
      <c r="P19" s="48">
        <v>12.44750696</v>
      </c>
      <c r="Q19" s="48">
        <v>0.42650920000000003</v>
      </c>
      <c r="R19" s="48">
        <v>22945.609229168498</v>
      </c>
      <c r="S19" s="41" t="s">
        <v>1146</v>
      </c>
      <c r="T19" s="41" t="s">
        <v>1124</v>
      </c>
      <c r="U19" s="74"/>
      <c r="V19" s="219">
        <v>3912455.8296655202</v>
      </c>
      <c r="W19" s="41">
        <v>2006</v>
      </c>
      <c r="X19" s="41">
        <v>1932</v>
      </c>
      <c r="Y19" s="41" t="s">
        <v>296</v>
      </c>
      <c r="Z19" s="41" t="s">
        <v>240</v>
      </c>
      <c r="AA19" s="41" t="s">
        <v>22</v>
      </c>
      <c r="AB19" s="72">
        <v>22945.609229168498</v>
      </c>
      <c r="AC19" s="41">
        <v>1</v>
      </c>
      <c r="AD19" s="218">
        <v>1</v>
      </c>
      <c r="AE19" s="41">
        <v>170.51</v>
      </c>
      <c r="AF19" s="41">
        <v>2006</v>
      </c>
      <c r="AG19" s="41" t="s">
        <v>1133</v>
      </c>
      <c r="AH19" s="41">
        <v>0</v>
      </c>
      <c r="AI19" s="73" t="s">
        <v>1134</v>
      </c>
      <c r="AJ19" s="41" t="s">
        <v>1147</v>
      </c>
      <c r="AK19" s="41" t="s">
        <v>1127</v>
      </c>
      <c r="AL19" s="264">
        <f>IF(ROUNDUP(IF(((O19-$AD19)/'Inputs_Metric 7'!$D$4)&gt;0,(O19-$AD19)/'Inputs_Metric 7'!$D$4,0),0)&gt;AC19,AC19,ROUNDUP(IF(((O19-$AD19)/'Inputs_Metric 7'!$D$4)&gt;0,(O19-$AD19)/'Inputs_Metric 7'!$D$4,0),0))</f>
        <v>1</v>
      </c>
      <c r="AM19" s="264">
        <f>IF(ROUNDUP(IF(((P19-$AD19)/'Inputs_Metric 7'!$D$4)&gt;0,(P19-$AD19)/'Inputs_Metric 7'!$D$4,0),0)&gt;AC19,AC19,ROUNDUP(IF(((P19-$AD19)/'Inputs_Metric 7'!$D$4)&gt;0,(P19-$AD19)/'Inputs_Metric 7'!$D$4,0),0))</f>
        <v>1</v>
      </c>
      <c r="AN19" s="77">
        <f t="shared" si="0"/>
        <v>22945.609229168498</v>
      </c>
      <c r="AO19" s="77">
        <f t="shared" si="1"/>
        <v>22945.609229168498</v>
      </c>
    </row>
    <row r="20" spans="2:41" x14ac:dyDescent="0.25">
      <c r="B20" s="41">
        <v>100</v>
      </c>
      <c r="C20" s="41" t="s">
        <v>1313</v>
      </c>
      <c r="D20" s="41">
        <v>1</v>
      </c>
      <c r="E20" s="41" t="s">
        <v>1148</v>
      </c>
      <c r="F20" s="41"/>
      <c r="G20" s="71"/>
      <c r="H20" s="41">
        <v>493.45110699999998</v>
      </c>
      <c r="I20" s="72">
        <v>4.1039580000000004</v>
      </c>
      <c r="J20" s="72">
        <v>4.083958</v>
      </c>
      <c r="K20" s="72">
        <v>0.02</v>
      </c>
      <c r="L20" s="41">
        <v>1.62</v>
      </c>
      <c r="M20" s="41" t="s">
        <v>21</v>
      </c>
      <c r="N20" s="41"/>
      <c r="O20" s="48">
        <v>13.464429564720001</v>
      </c>
      <c r="P20" s="48">
        <v>13.398812764720001</v>
      </c>
      <c r="Q20" s="48">
        <v>6.5616800000000003E-2</v>
      </c>
      <c r="R20" s="48">
        <v>5311.4583706372996</v>
      </c>
      <c r="S20" s="41" t="s">
        <v>1146</v>
      </c>
      <c r="T20" s="41" t="s">
        <v>1124</v>
      </c>
      <c r="U20" s="74"/>
      <c r="V20" s="219">
        <v>1811313.5335547319</v>
      </c>
      <c r="W20" s="41">
        <v>2006</v>
      </c>
      <c r="X20" s="41">
        <v>1932</v>
      </c>
      <c r="Y20" s="41" t="s">
        <v>296</v>
      </c>
      <c r="Z20" s="41" t="s">
        <v>240</v>
      </c>
      <c r="AA20" s="41" t="s">
        <v>22</v>
      </c>
      <c r="AB20" s="72">
        <v>10622.916741274599</v>
      </c>
      <c r="AC20" s="41">
        <v>2</v>
      </c>
      <c r="AD20" s="218">
        <v>1</v>
      </c>
      <c r="AE20" s="41">
        <v>170.51</v>
      </c>
      <c r="AF20" s="41">
        <v>2006</v>
      </c>
      <c r="AG20" s="41" t="s">
        <v>1133</v>
      </c>
      <c r="AH20" s="41">
        <v>0</v>
      </c>
      <c r="AI20" s="73" t="s">
        <v>1134</v>
      </c>
      <c r="AJ20" s="41" t="s">
        <v>1147</v>
      </c>
      <c r="AK20" s="41" t="s">
        <v>1127</v>
      </c>
      <c r="AL20" s="264">
        <f>IF(ROUNDUP(IF(((O20-$AD20)/'Inputs_Metric 7'!$D$4)&gt;0,(O20-$AD20)/'Inputs_Metric 7'!$D$4,0),0)&gt;AC20,AC20,ROUNDUP(IF(((O20-$AD20)/'Inputs_Metric 7'!$D$4)&gt;0,(O20-$AD20)/'Inputs_Metric 7'!$D$4,0),0))</f>
        <v>2</v>
      </c>
      <c r="AM20" s="264">
        <f>IF(ROUNDUP(IF(((P20-$AD20)/'Inputs_Metric 7'!$D$4)&gt;0,(P20-$AD20)/'Inputs_Metric 7'!$D$4,0),0)&gt;AC20,AC20,ROUNDUP(IF(((P20-$AD20)/'Inputs_Metric 7'!$D$4)&gt;0,(P20-$AD20)/'Inputs_Metric 7'!$D$4,0),0))</f>
        <v>2</v>
      </c>
      <c r="AN20" s="77">
        <f t="shared" si="0"/>
        <v>10622.916741274599</v>
      </c>
      <c r="AO20" s="77">
        <f t="shared" si="1"/>
        <v>10622.916741274599</v>
      </c>
    </row>
    <row r="21" spans="2:41" x14ac:dyDescent="0.25">
      <c r="B21" s="41">
        <v>100</v>
      </c>
      <c r="C21" s="41" t="s">
        <v>1313</v>
      </c>
      <c r="D21" s="41">
        <v>1</v>
      </c>
      <c r="E21" s="41" t="s">
        <v>1149</v>
      </c>
      <c r="F21" s="41"/>
      <c r="G21" s="71"/>
      <c r="H21" s="41">
        <v>2599.3282869999998</v>
      </c>
      <c r="I21" s="72">
        <v>4.3878029999999999</v>
      </c>
      <c r="J21" s="72">
        <v>1.0978030000000001</v>
      </c>
      <c r="K21" s="72">
        <v>3.29</v>
      </c>
      <c r="L21" s="41">
        <v>1.62</v>
      </c>
      <c r="M21" s="41" t="s">
        <v>21</v>
      </c>
      <c r="N21" s="41"/>
      <c r="O21" s="48">
        <v>14.395679594519999</v>
      </c>
      <c r="P21" s="48">
        <v>3.6017159945200001</v>
      </c>
      <c r="Q21" s="48">
        <v>10.7939636</v>
      </c>
      <c r="R21" s="48">
        <v>27978.909748439299</v>
      </c>
      <c r="S21" s="41" t="s">
        <v>1150</v>
      </c>
      <c r="T21" s="41" t="s">
        <v>1151</v>
      </c>
      <c r="U21" s="74">
        <v>0</v>
      </c>
      <c r="V21" s="74">
        <v>0</v>
      </c>
      <c r="W21" s="41">
        <v>2020</v>
      </c>
      <c r="X21" s="41"/>
      <c r="Y21" s="41" t="s">
        <v>1125</v>
      </c>
      <c r="Z21" s="41" t="s">
        <v>21</v>
      </c>
      <c r="AA21" s="41" t="s">
        <v>22</v>
      </c>
      <c r="AB21" s="72">
        <v>0</v>
      </c>
      <c r="AC21" s="41">
        <v>0</v>
      </c>
      <c r="AD21" s="218">
        <v>1</v>
      </c>
      <c r="AE21" s="41">
        <v>0</v>
      </c>
      <c r="AF21" s="41"/>
      <c r="AG21" s="41"/>
      <c r="AH21" s="41">
        <v>0</v>
      </c>
      <c r="AI21" s="73" t="s">
        <v>1152</v>
      </c>
      <c r="AJ21" s="41" t="s">
        <v>1153</v>
      </c>
      <c r="AK21" s="41" t="s">
        <v>1154</v>
      </c>
      <c r="AL21" s="264">
        <f>IF(ROUNDUP(IF(((O21-$AD21)/'Inputs_Metric 7'!$D$4)&gt;0,(O21-$AD21)/'Inputs_Metric 7'!$D$4,0),0)&gt;AC21,AC21,ROUNDUP(IF(((O21-$AD21)/'Inputs_Metric 7'!$D$4)&gt;0,(O21-$AD21)/'Inputs_Metric 7'!$D$4,0),0))</f>
        <v>0</v>
      </c>
      <c r="AM21" s="264">
        <f>IF(ROUNDUP(IF(((P21-$AD21)/'Inputs_Metric 7'!$D$4)&gt;0,(P21-$AD21)/'Inputs_Metric 7'!$D$4,0),0)&gt;AC21,AC21,ROUNDUP(IF(((P21-$AD21)/'Inputs_Metric 7'!$D$4)&gt;0,(P21-$AD21)/'Inputs_Metric 7'!$D$4,0),0))</f>
        <v>0</v>
      </c>
      <c r="AN21" s="77" t="str">
        <f t="shared" si="0"/>
        <v/>
      </c>
      <c r="AO21" s="77" t="str">
        <f t="shared" si="1"/>
        <v/>
      </c>
    </row>
    <row r="22" spans="2:41" x14ac:dyDescent="0.25">
      <c r="B22" s="41">
        <v>100</v>
      </c>
      <c r="C22" s="41" t="s">
        <v>1313</v>
      </c>
      <c r="D22" s="41">
        <v>1</v>
      </c>
      <c r="E22" s="41" t="s">
        <v>1155</v>
      </c>
      <c r="F22" s="41"/>
      <c r="G22" s="71"/>
      <c r="H22" s="41">
        <v>167.28158300000001</v>
      </c>
      <c r="I22" s="72">
        <v>3.4765160000000002</v>
      </c>
      <c r="J22" s="72">
        <v>0.20651600000000001</v>
      </c>
      <c r="K22" s="72">
        <v>3.27</v>
      </c>
      <c r="L22" s="41">
        <v>4.9000000000000004</v>
      </c>
      <c r="M22" s="41" t="s">
        <v>21</v>
      </c>
      <c r="N22" s="41"/>
      <c r="O22" s="48">
        <v>11.40589275344</v>
      </c>
      <c r="P22" s="48">
        <v>0.67754595344000002</v>
      </c>
      <c r="Q22" s="48">
        <v>10.728346800000001</v>
      </c>
      <c r="R22" s="48">
        <v>1800.6022312537</v>
      </c>
      <c r="S22" s="41" t="s">
        <v>1156</v>
      </c>
      <c r="T22" s="41" t="s">
        <v>1138</v>
      </c>
      <c r="U22" s="74"/>
      <c r="V22" s="219">
        <v>324648.58229504211</v>
      </c>
      <c r="W22" s="41">
        <v>2006</v>
      </c>
      <c r="X22" s="41">
        <v>1938</v>
      </c>
      <c r="Y22" s="41" t="s">
        <v>25</v>
      </c>
      <c r="Z22" s="41" t="s">
        <v>21</v>
      </c>
      <c r="AA22" s="41" t="s">
        <v>22</v>
      </c>
      <c r="AB22" s="72">
        <v>3601.2044625074</v>
      </c>
      <c r="AC22" s="41">
        <v>2</v>
      </c>
      <c r="AD22" s="218">
        <v>1</v>
      </c>
      <c r="AE22" s="41">
        <v>90.15</v>
      </c>
      <c r="AF22" s="41">
        <v>2006</v>
      </c>
      <c r="AG22" s="41"/>
      <c r="AH22" s="41">
        <v>2.82</v>
      </c>
      <c r="AI22" s="73" t="s">
        <v>1139</v>
      </c>
      <c r="AJ22" s="41" t="s">
        <v>1157</v>
      </c>
      <c r="AK22" s="41" t="s">
        <v>1141</v>
      </c>
      <c r="AL22" s="264">
        <f>IF(ROUNDUP(IF(((O22-$AD22)/'Inputs_Metric 7'!$D$4)&gt;0,(O22-$AD22)/'Inputs_Metric 7'!$D$4,0),0)&gt;AC22,AC22,ROUNDUP(IF(((O22-$AD22)/'Inputs_Metric 7'!$D$4)&gt;0,(O22-$AD22)/'Inputs_Metric 7'!$D$4,0),0))</f>
        <v>2</v>
      </c>
      <c r="AM22" s="264">
        <f>IF(ROUNDUP(IF(((P22-$AD22)/'Inputs_Metric 7'!$D$4)&gt;0,(P22-$AD22)/'Inputs_Metric 7'!$D$4,0),0)&gt;AC22,AC22,ROUNDUP(IF(((P22-$AD22)/'Inputs_Metric 7'!$D$4)&gt;0,(P22-$AD22)/'Inputs_Metric 7'!$D$4,0),0))</f>
        <v>0</v>
      </c>
      <c r="AN22" s="77">
        <f t="shared" si="0"/>
        <v>3601.2044625074</v>
      </c>
      <c r="AO22" s="77">
        <f t="shared" si="1"/>
        <v>0</v>
      </c>
    </row>
    <row r="23" spans="2:41" x14ac:dyDescent="0.25">
      <c r="B23" s="41">
        <v>100</v>
      </c>
      <c r="C23" s="41" t="s">
        <v>1313</v>
      </c>
      <c r="D23" s="41">
        <v>1</v>
      </c>
      <c r="E23" s="41" t="s">
        <v>1158</v>
      </c>
      <c r="F23" s="41"/>
      <c r="G23" s="71"/>
      <c r="H23" s="41">
        <v>86.247461999999999</v>
      </c>
      <c r="I23" s="72">
        <v>3.6388929999999999</v>
      </c>
      <c r="J23" s="72">
        <v>0.19889299999999999</v>
      </c>
      <c r="K23" s="72">
        <v>3.44</v>
      </c>
      <c r="L23" s="41">
        <v>4.9000000000000004</v>
      </c>
      <c r="M23" s="41" t="s">
        <v>21</v>
      </c>
      <c r="N23" s="41"/>
      <c r="O23" s="48">
        <v>11.93862571012</v>
      </c>
      <c r="P23" s="48">
        <v>0.6525361101199999</v>
      </c>
      <c r="Q23" s="48">
        <v>11.2860896</v>
      </c>
      <c r="R23" s="48">
        <v>928.35905622179996</v>
      </c>
      <c r="S23" s="41" t="s">
        <v>1143</v>
      </c>
      <c r="T23" s="41" t="s">
        <v>1124</v>
      </c>
      <c r="U23" s="74"/>
      <c r="V23" s="219">
        <v>99594.359551474699</v>
      </c>
      <c r="W23" s="41">
        <v>2006</v>
      </c>
      <c r="X23" s="41" t="s">
        <v>1125</v>
      </c>
      <c r="Y23" s="41" t="s">
        <v>318</v>
      </c>
      <c r="Z23" s="41" t="s">
        <v>21</v>
      </c>
      <c r="AA23" s="41" t="s">
        <v>22</v>
      </c>
      <c r="AB23" s="72">
        <v>928.35905622179996</v>
      </c>
      <c r="AC23" s="41">
        <v>1</v>
      </c>
      <c r="AD23" s="218">
        <v>1</v>
      </c>
      <c r="AE23" s="41">
        <v>107.28</v>
      </c>
      <c r="AF23" s="41">
        <v>2006</v>
      </c>
      <c r="AG23" s="41" t="s">
        <v>1118</v>
      </c>
      <c r="AH23" s="41">
        <v>0</v>
      </c>
      <c r="AI23" s="73"/>
      <c r="AJ23" s="41" t="s">
        <v>1144</v>
      </c>
      <c r="AK23" s="41" t="s">
        <v>1127</v>
      </c>
      <c r="AL23" s="264">
        <f>IF(ROUNDUP(IF(((O23-$AD23)/'Inputs_Metric 7'!$D$4)&gt;0,(O23-$AD23)/'Inputs_Metric 7'!$D$4,0),0)&gt;AC23,AC23,ROUNDUP(IF(((O23-$AD23)/'Inputs_Metric 7'!$D$4)&gt;0,(O23-$AD23)/'Inputs_Metric 7'!$D$4,0),0))</f>
        <v>1</v>
      </c>
      <c r="AM23" s="264">
        <f>IF(ROUNDUP(IF(((P23-$AD23)/'Inputs_Metric 7'!$D$4)&gt;0,(P23-$AD23)/'Inputs_Metric 7'!$D$4,0),0)&gt;AC23,AC23,ROUNDUP(IF(((P23-$AD23)/'Inputs_Metric 7'!$D$4)&gt;0,(P23-$AD23)/'Inputs_Metric 7'!$D$4,0),0))</f>
        <v>0</v>
      </c>
      <c r="AN23" s="77">
        <f t="shared" si="0"/>
        <v>928.35905622179996</v>
      </c>
      <c r="AO23" s="77">
        <f t="shared" si="1"/>
        <v>0</v>
      </c>
    </row>
    <row r="24" spans="2:41" x14ac:dyDescent="0.25">
      <c r="B24" s="41">
        <v>100</v>
      </c>
      <c r="C24" s="41" t="s">
        <v>1313</v>
      </c>
      <c r="D24" s="41">
        <v>1</v>
      </c>
      <c r="E24" s="41" t="s">
        <v>1159</v>
      </c>
      <c r="F24" s="41"/>
      <c r="G24" s="71"/>
      <c r="H24" s="41">
        <v>1065.6370549999999</v>
      </c>
      <c r="I24" s="72">
        <v>3.922215</v>
      </c>
      <c r="J24" s="72">
        <v>0.46221499999999999</v>
      </c>
      <c r="K24" s="72">
        <v>3.46</v>
      </c>
      <c r="L24" s="41">
        <v>1.62</v>
      </c>
      <c r="M24" s="41" t="s">
        <v>21</v>
      </c>
      <c r="N24" s="41"/>
      <c r="O24" s="48">
        <v>12.8681598606</v>
      </c>
      <c r="P24" s="48">
        <v>1.5164534606</v>
      </c>
      <c r="Q24" s="48">
        <v>11.351706399999999</v>
      </c>
      <c r="R24" s="48">
        <v>11470.410696314499</v>
      </c>
      <c r="S24" s="41" t="s">
        <v>1146</v>
      </c>
      <c r="T24" s="41" t="s">
        <v>1124</v>
      </c>
      <c r="U24" s="74"/>
      <c r="V24" s="219">
        <v>1230545.6595006194</v>
      </c>
      <c r="W24" s="41">
        <v>2006</v>
      </c>
      <c r="X24" s="41">
        <v>1932</v>
      </c>
      <c r="Y24" s="41" t="s">
        <v>318</v>
      </c>
      <c r="Z24" s="41" t="s">
        <v>240</v>
      </c>
      <c r="AA24" s="41" t="s">
        <v>22</v>
      </c>
      <c r="AB24" s="72">
        <v>11470.410696314499</v>
      </c>
      <c r="AC24" s="41">
        <v>1</v>
      </c>
      <c r="AD24" s="218">
        <v>1</v>
      </c>
      <c r="AE24" s="41">
        <v>107.28</v>
      </c>
      <c r="AF24" s="41">
        <v>2006</v>
      </c>
      <c r="AG24" s="41" t="s">
        <v>1118</v>
      </c>
      <c r="AH24" s="41">
        <v>0</v>
      </c>
      <c r="AI24" s="73" t="s">
        <v>1160</v>
      </c>
      <c r="AJ24" s="41" t="s">
        <v>1161</v>
      </c>
      <c r="AK24" s="41" t="s">
        <v>1127</v>
      </c>
      <c r="AL24" s="264">
        <f>IF(ROUNDUP(IF(((O24-$AD24)/'Inputs_Metric 7'!$D$4)&gt;0,(O24-$AD24)/'Inputs_Metric 7'!$D$4,0),0)&gt;AC24,AC24,ROUNDUP(IF(((O24-$AD24)/'Inputs_Metric 7'!$D$4)&gt;0,(O24-$AD24)/'Inputs_Metric 7'!$D$4,0),0))</f>
        <v>1</v>
      </c>
      <c r="AM24" s="264">
        <f>IF(ROUNDUP(IF(((P24-$AD24)/'Inputs_Metric 7'!$D$4)&gt;0,(P24-$AD24)/'Inputs_Metric 7'!$D$4,0),0)&gt;AC24,AC24,ROUNDUP(IF(((P24-$AD24)/'Inputs_Metric 7'!$D$4)&gt;0,(P24-$AD24)/'Inputs_Metric 7'!$D$4,0),0))</f>
        <v>1</v>
      </c>
      <c r="AN24" s="263">
        <f>IF(LEFT(S24,6)="remove","",AL24*($AB24/$AC24))</f>
        <v>11470.410696314499</v>
      </c>
      <c r="AO24" s="263">
        <f>IF(LEFT(S24,6)="remove","",AM24*($AB24/$AC24))</f>
        <v>11470.410696314499</v>
      </c>
    </row>
    <row r="25" spans="2:41" x14ac:dyDescent="0.25">
      <c r="B25" s="41">
        <v>100</v>
      </c>
      <c r="C25" s="41" t="s">
        <v>1313</v>
      </c>
      <c r="D25" s="41">
        <v>1</v>
      </c>
      <c r="E25" s="41" t="s">
        <v>1162</v>
      </c>
      <c r="F25" s="41"/>
      <c r="G25" s="71"/>
      <c r="H25" s="41">
        <v>255.32940099999999</v>
      </c>
      <c r="I25" s="72">
        <v>2.9234650000000002</v>
      </c>
      <c r="J25" s="72">
        <v>0.36503999999999998</v>
      </c>
      <c r="K25" s="72">
        <v>2.558424</v>
      </c>
      <c r="L25" s="41">
        <v>1.62</v>
      </c>
      <c r="M25" s="41" t="s">
        <v>21</v>
      </c>
      <c r="N25" s="41"/>
      <c r="O25" s="48">
        <v>9.5914209106000001</v>
      </c>
      <c r="P25" s="48">
        <v>1.1976378336</v>
      </c>
      <c r="Q25" s="48">
        <v>8.3937797961600005</v>
      </c>
      <c r="R25" s="48">
        <v>2748.3401394238999</v>
      </c>
      <c r="S25" s="41" t="s">
        <v>1163</v>
      </c>
      <c r="T25" s="41" t="s">
        <v>1164</v>
      </c>
      <c r="U25" s="74">
        <v>96660</v>
      </c>
      <c r="V25" s="74">
        <v>495525.72713812918</v>
      </c>
      <c r="W25" s="41">
        <v>2006</v>
      </c>
      <c r="X25" s="41">
        <v>1940</v>
      </c>
      <c r="Y25" s="41" t="s">
        <v>25</v>
      </c>
      <c r="Z25" s="41" t="s">
        <v>21</v>
      </c>
      <c r="AA25" s="41" t="s">
        <v>1165</v>
      </c>
      <c r="AB25" s="76">
        <v>2988</v>
      </c>
      <c r="AC25" s="41">
        <v>2</v>
      </c>
      <c r="AD25" s="218">
        <v>4</v>
      </c>
      <c r="AE25" s="41">
        <v>90.15</v>
      </c>
      <c r="AF25" s="41">
        <v>2006</v>
      </c>
      <c r="AG25" s="41"/>
      <c r="AH25" s="41">
        <v>2.82</v>
      </c>
      <c r="AI25" s="73" t="s">
        <v>1166</v>
      </c>
      <c r="AJ25" s="41" t="s">
        <v>1167</v>
      </c>
      <c r="AK25" s="41" t="s">
        <v>1168</v>
      </c>
      <c r="AL25" s="264">
        <f>IF(ROUNDUP(IF(((O25-$AD25)/'Inputs_Metric 7'!$D$4)&gt;0,(O25-$AD25)/'Inputs_Metric 7'!$D$4,0),0)&gt;AC25,AC25,ROUNDUP(IF(((O25-$AD25)/'Inputs_Metric 7'!$D$4)&gt;0,(O25-$AD25)/'Inputs_Metric 7'!$D$4,0),0))</f>
        <v>1</v>
      </c>
      <c r="AM25" s="264">
        <f>IF(ROUNDUP(IF(((P25-$AD25)/'Inputs_Metric 7'!$D$4)&gt;0,(P25-$AD25)/'Inputs_Metric 7'!$D$4,0),0)&gt;AC25,AC25,ROUNDUP(IF(((P25-$AD25)/'Inputs_Metric 7'!$D$4)&gt;0,(P25-$AD25)/'Inputs_Metric 7'!$D$4,0),0))</f>
        <v>0</v>
      </c>
      <c r="AN25" s="77">
        <f t="shared" si="0"/>
        <v>1494</v>
      </c>
      <c r="AO25" s="77">
        <f t="shared" si="1"/>
        <v>0</v>
      </c>
    </row>
    <row r="26" spans="2:41" x14ac:dyDescent="0.25">
      <c r="B26" s="41">
        <v>100</v>
      </c>
      <c r="C26" s="41" t="s">
        <v>1313</v>
      </c>
      <c r="D26" s="41">
        <v>1</v>
      </c>
      <c r="E26" s="41" t="s">
        <v>1169</v>
      </c>
      <c r="F26" s="41"/>
      <c r="G26" s="71"/>
      <c r="H26" s="41">
        <v>183.48451399999999</v>
      </c>
      <c r="I26" s="72">
        <v>3.9740000000000002</v>
      </c>
      <c r="J26" s="72">
        <v>0.70399999999999996</v>
      </c>
      <c r="K26" s="72">
        <v>3.27</v>
      </c>
      <c r="L26" s="41">
        <v>4.9000000000000004</v>
      </c>
      <c r="M26" s="41" t="s">
        <v>21</v>
      </c>
      <c r="N26" s="41"/>
      <c r="O26" s="48">
        <v>13.03805816</v>
      </c>
      <c r="P26" s="48">
        <v>2.3097113599999997</v>
      </c>
      <c r="Q26" s="48">
        <v>10.728346800000001</v>
      </c>
      <c r="R26" s="48">
        <v>1975.0089602445998</v>
      </c>
      <c r="S26" s="41" t="s">
        <v>1156</v>
      </c>
      <c r="T26" s="41" t="s">
        <v>1138</v>
      </c>
      <c r="U26" s="74"/>
      <c r="V26" s="219">
        <v>534141.17329815205</v>
      </c>
      <c r="W26" s="41">
        <v>2006</v>
      </c>
      <c r="X26" s="41">
        <v>1938</v>
      </c>
      <c r="Y26" s="41" t="s">
        <v>25</v>
      </c>
      <c r="Z26" s="41" t="s">
        <v>21</v>
      </c>
      <c r="AA26" s="41" t="s">
        <v>1165</v>
      </c>
      <c r="AB26" s="72">
        <v>5925.0268807337998</v>
      </c>
      <c r="AC26" s="41">
        <v>3</v>
      </c>
      <c r="AD26" s="218">
        <v>4</v>
      </c>
      <c r="AE26" s="41">
        <v>90.15</v>
      </c>
      <c r="AF26" s="41">
        <v>2006</v>
      </c>
      <c r="AG26" s="41"/>
      <c r="AH26" s="41">
        <v>2.82</v>
      </c>
      <c r="AI26" s="73" t="s">
        <v>1170</v>
      </c>
      <c r="AJ26" s="41" t="s">
        <v>1171</v>
      </c>
      <c r="AK26" s="41" t="s">
        <v>1141</v>
      </c>
      <c r="AL26" s="264">
        <f>IF(ROUNDUP(IF(((O26-$AD26)/'Inputs_Metric 7'!$D$4)&gt;0,(O26-$AD26)/'Inputs_Metric 7'!$D$4,0),0)&gt;AC26,AC26,ROUNDUP(IF(((O26-$AD26)/'Inputs_Metric 7'!$D$4)&gt;0,(O26-$AD26)/'Inputs_Metric 7'!$D$4,0),0))</f>
        <v>1</v>
      </c>
      <c r="AM26" s="264">
        <f>IF(ROUNDUP(IF(((P26-$AD26)/'Inputs_Metric 7'!$D$4)&gt;0,(P26-$AD26)/'Inputs_Metric 7'!$D$4,0),0)&gt;AC26,AC26,ROUNDUP(IF(((P26-$AD26)/'Inputs_Metric 7'!$D$4)&gt;0,(P26-$AD26)/'Inputs_Metric 7'!$D$4,0),0))</f>
        <v>0</v>
      </c>
      <c r="AN26" s="77">
        <f t="shared" si="0"/>
        <v>1975.0089602445998</v>
      </c>
      <c r="AO26" s="77">
        <f t="shared" si="1"/>
        <v>0</v>
      </c>
    </row>
    <row r="27" spans="2:41" x14ac:dyDescent="0.25">
      <c r="B27" s="41">
        <v>100</v>
      </c>
      <c r="C27" s="41" t="s">
        <v>1313</v>
      </c>
      <c r="D27" s="41">
        <v>1</v>
      </c>
      <c r="E27" s="41" t="s">
        <v>1172</v>
      </c>
      <c r="F27" s="41"/>
      <c r="G27" s="71"/>
      <c r="H27" s="41">
        <v>478.52189700000002</v>
      </c>
      <c r="I27" s="72">
        <v>3.8940000000000001</v>
      </c>
      <c r="J27" s="72">
        <v>3.8839999999999999</v>
      </c>
      <c r="K27" s="72">
        <v>0.01</v>
      </c>
      <c r="L27" s="41">
        <v>1.62</v>
      </c>
      <c r="M27" s="41" t="s">
        <v>21</v>
      </c>
      <c r="N27" s="41"/>
      <c r="O27" s="48">
        <v>12.775590960000001</v>
      </c>
      <c r="P27" s="48">
        <v>12.74278256</v>
      </c>
      <c r="Q27" s="48">
        <v>3.2808400000000001E-2</v>
      </c>
      <c r="R27" s="48">
        <v>5150.7618471183005</v>
      </c>
      <c r="S27" s="41" t="s">
        <v>1146</v>
      </c>
      <c r="T27" s="41" t="s">
        <v>1124</v>
      </c>
      <c r="U27" s="74"/>
      <c r="V27" s="219">
        <v>878256.40255214134</v>
      </c>
      <c r="W27" s="41">
        <v>2006</v>
      </c>
      <c r="X27" s="41">
        <v>1932</v>
      </c>
      <c r="Y27" s="41" t="s">
        <v>296</v>
      </c>
      <c r="Z27" s="41" t="s">
        <v>240</v>
      </c>
      <c r="AA27" s="41" t="s">
        <v>22</v>
      </c>
      <c r="AB27" s="72">
        <v>5150.7618471183005</v>
      </c>
      <c r="AC27" s="41">
        <v>1</v>
      </c>
      <c r="AD27" s="218">
        <v>1</v>
      </c>
      <c r="AE27" s="41">
        <v>170.51</v>
      </c>
      <c r="AF27" s="41">
        <v>2006</v>
      </c>
      <c r="AG27" s="41" t="s">
        <v>1133</v>
      </c>
      <c r="AH27" s="41">
        <v>0</v>
      </c>
      <c r="AI27" s="73" t="s">
        <v>1134</v>
      </c>
      <c r="AJ27" s="41" t="s">
        <v>1147</v>
      </c>
      <c r="AK27" s="41" t="s">
        <v>1127</v>
      </c>
      <c r="AL27" s="264">
        <f>IF(ROUNDUP(IF(((O27-$AD27)/'Inputs_Metric 7'!$D$4)&gt;0,(O27-$AD27)/'Inputs_Metric 7'!$D$4,0),0)&gt;AC27,AC27,ROUNDUP(IF(((O27-$AD27)/'Inputs_Metric 7'!$D$4)&gt;0,(O27-$AD27)/'Inputs_Metric 7'!$D$4,0),0))</f>
        <v>1</v>
      </c>
      <c r="AM27" s="264">
        <f>IF(ROUNDUP(IF(((P27-$AD27)/'Inputs_Metric 7'!$D$4)&gt;0,(P27-$AD27)/'Inputs_Metric 7'!$D$4,0),0)&gt;AC27,AC27,ROUNDUP(IF(((P27-$AD27)/'Inputs_Metric 7'!$D$4)&gt;0,(P27-$AD27)/'Inputs_Metric 7'!$D$4,0),0))</f>
        <v>1</v>
      </c>
      <c r="AN27" s="77">
        <f t="shared" si="0"/>
        <v>5150.7618471183005</v>
      </c>
      <c r="AO27" s="77">
        <f t="shared" si="1"/>
        <v>5150.7618471183005</v>
      </c>
    </row>
    <row r="28" spans="2:41" x14ac:dyDescent="0.25">
      <c r="B28" s="41">
        <v>100</v>
      </c>
      <c r="C28" s="41" t="s">
        <v>1313</v>
      </c>
      <c r="D28" s="41">
        <v>1</v>
      </c>
      <c r="E28" s="41" t="s">
        <v>1173</v>
      </c>
      <c r="F28" s="41"/>
      <c r="G28" s="71"/>
      <c r="H28" s="41">
        <v>77.087877000000006</v>
      </c>
      <c r="I28" s="72">
        <v>3.9585509999999999</v>
      </c>
      <c r="J28" s="72">
        <v>0.68855100000000002</v>
      </c>
      <c r="K28" s="72">
        <v>3.27</v>
      </c>
      <c r="L28" s="41">
        <v>4.9000000000000004</v>
      </c>
      <c r="M28" s="41" t="s">
        <v>21</v>
      </c>
      <c r="N28" s="41"/>
      <c r="O28" s="48">
        <v>12.98737246284</v>
      </c>
      <c r="P28" s="48">
        <v>2.2590256628400001</v>
      </c>
      <c r="Q28" s="48">
        <v>10.728346800000001</v>
      </c>
      <c r="R28" s="48">
        <v>829.76619924030001</v>
      </c>
      <c r="S28" s="41" t="s">
        <v>1174</v>
      </c>
      <c r="T28" s="41" t="s">
        <v>1138</v>
      </c>
      <c r="U28" s="74">
        <v>0</v>
      </c>
      <c r="V28" s="74">
        <v>0</v>
      </c>
      <c r="W28" s="41">
        <v>2020</v>
      </c>
      <c r="X28" s="41"/>
      <c r="Y28" s="41" t="s">
        <v>1125</v>
      </c>
      <c r="Z28" s="41" t="s">
        <v>240</v>
      </c>
      <c r="AA28" s="41" t="s">
        <v>22</v>
      </c>
      <c r="AB28" s="72">
        <v>829.76619924030001</v>
      </c>
      <c r="AC28" s="41">
        <v>0</v>
      </c>
      <c r="AD28" s="218">
        <v>1</v>
      </c>
      <c r="AE28" s="41">
        <v>0</v>
      </c>
      <c r="AF28" s="41"/>
      <c r="AG28" s="41"/>
      <c r="AH28" s="41">
        <v>0</v>
      </c>
      <c r="AI28" s="73"/>
      <c r="AJ28" s="41" t="s">
        <v>1175</v>
      </c>
      <c r="AK28" s="41" t="s">
        <v>1141</v>
      </c>
      <c r="AL28" s="264">
        <f>IF(ROUNDUP(IF(((O28-$AD28)/'Inputs_Metric 7'!$D$4)&gt;0,(O28-$AD28)/'Inputs_Metric 7'!$D$4,0),0)&gt;AC28,AC28,ROUNDUP(IF(((O28-$AD28)/'Inputs_Metric 7'!$D$4)&gt;0,(O28-$AD28)/'Inputs_Metric 7'!$D$4,0),0))</f>
        <v>0</v>
      </c>
      <c r="AM28" s="264">
        <f>IF(ROUNDUP(IF(((P28-$AD28)/'Inputs_Metric 7'!$D$4)&gt;0,(P28-$AD28)/'Inputs_Metric 7'!$D$4,0),0)&gt;AC28,AC28,ROUNDUP(IF(((P28-$AD28)/'Inputs_Metric 7'!$D$4)&gt;0,(P28-$AD28)/'Inputs_Metric 7'!$D$4,0),0))</f>
        <v>0</v>
      </c>
      <c r="AN28" s="77" t="str">
        <f t="shared" si="0"/>
        <v/>
      </c>
      <c r="AO28" s="77" t="str">
        <f t="shared" si="1"/>
        <v/>
      </c>
    </row>
    <row r="29" spans="2:41" x14ac:dyDescent="0.25">
      <c r="B29" s="41">
        <v>100</v>
      </c>
      <c r="C29" s="41" t="s">
        <v>1313</v>
      </c>
      <c r="D29" s="41">
        <v>1</v>
      </c>
      <c r="E29" s="41" t="s">
        <v>1176</v>
      </c>
      <c r="F29" s="41"/>
      <c r="G29" s="71"/>
      <c r="H29" s="41">
        <v>52.268340000000002</v>
      </c>
      <c r="I29" s="72">
        <v>3.463098</v>
      </c>
      <c r="J29" s="72">
        <v>3.4330980000000002</v>
      </c>
      <c r="K29" s="72">
        <v>0.03</v>
      </c>
      <c r="L29" s="41">
        <v>4.9000000000000004</v>
      </c>
      <c r="M29" s="41" t="s">
        <v>21</v>
      </c>
      <c r="N29" s="41"/>
      <c r="O29" s="48">
        <v>11.361870442320001</v>
      </c>
      <c r="P29" s="48">
        <v>11.263445242320001</v>
      </c>
      <c r="Q29" s="48">
        <v>9.842519999999999E-2</v>
      </c>
      <c r="R29" s="48">
        <v>562.61118492599996</v>
      </c>
      <c r="S29" s="41" t="s">
        <v>1174</v>
      </c>
      <c r="T29" s="41" t="s">
        <v>1177</v>
      </c>
      <c r="U29" s="74">
        <v>0</v>
      </c>
      <c r="V29" s="74">
        <v>0</v>
      </c>
      <c r="W29" s="41">
        <v>2020</v>
      </c>
      <c r="X29" s="41"/>
      <c r="Y29" s="41" t="s">
        <v>1125</v>
      </c>
      <c r="Z29" s="41" t="s">
        <v>21</v>
      </c>
      <c r="AA29" s="41" t="s">
        <v>22</v>
      </c>
      <c r="AB29" s="72">
        <v>562.61118492599996</v>
      </c>
      <c r="AC29" s="41">
        <v>0</v>
      </c>
      <c r="AD29" s="218">
        <v>1</v>
      </c>
      <c r="AE29" s="41">
        <v>0</v>
      </c>
      <c r="AF29" s="41"/>
      <c r="AG29" s="41"/>
      <c r="AH29" s="41">
        <v>0</v>
      </c>
      <c r="AI29" s="73"/>
      <c r="AJ29" s="41" t="s">
        <v>1178</v>
      </c>
      <c r="AK29" s="41" t="s">
        <v>1127</v>
      </c>
      <c r="AL29" s="264">
        <f>IF(ROUNDUP(IF(((O29-$AD29)/'Inputs_Metric 7'!$D$4)&gt;0,(O29-$AD29)/'Inputs_Metric 7'!$D$4,0),0)&gt;AC29,AC29,ROUNDUP(IF(((O29-$AD29)/'Inputs_Metric 7'!$D$4)&gt;0,(O29-$AD29)/'Inputs_Metric 7'!$D$4,0),0))</f>
        <v>0</v>
      </c>
      <c r="AM29" s="264">
        <f>IF(ROUNDUP(IF(((P29-$AD29)/'Inputs_Metric 7'!$D$4)&gt;0,(P29-$AD29)/'Inputs_Metric 7'!$D$4,0),0)&gt;AC29,AC29,ROUNDUP(IF(((P29-$AD29)/'Inputs_Metric 7'!$D$4)&gt;0,(P29-$AD29)/'Inputs_Metric 7'!$D$4,0),0))</f>
        <v>0</v>
      </c>
      <c r="AN29" s="77" t="str">
        <f t="shared" si="0"/>
        <v/>
      </c>
      <c r="AO29" s="77" t="str">
        <f t="shared" si="1"/>
        <v/>
      </c>
    </row>
    <row r="30" spans="2:41" x14ac:dyDescent="0.25">
      <c r="B30" s="41">
        <v>100</v>
      </c>
      <c r="C30" s="41" t="s">
        <v>1313</v>
      </c>
      <c r="D30" s="41">
        <v>1</v>
      </c>
      <c r="E30" s="41" t="s">
        <v>1179</v>
      </c>
      <c r="F30" s="41"/>
      <c r="G30" s="71"/>
      <c r="H30" s="41">
        <v>28.854679000000001</v>
      </c>
      <c r="I30" s="72">
        <v>3.5439970000000001</v>
      </c>
      <c r="J30" s="72">
        <v>3.5139960000000001</v>
      </c>
      <c r="K30" s="72">
        <v>0.03</v>
      </c>
      <c r="L30" s="41">
        <v>4.9000000000000004</v>
      </c>
      <c r="M30" s="41" t="s">
        <v>21</v>
      </c>
      <c r="N30" s="41"/>
      <c r="O30" s="48">
        <v>11.62728711748</v>
      </c>
      <c r="P30" s="48">
        <v>11.528858636640001</v>
      </c>
      <c r="Q30" s="48">
        <v>9.842519999999999E-2</v>
      </c>
      <c r="R30" s="48">
        <v>310.58887928809997</v>
      </c>
      <c r="S30" s="41" t="s">
        <v>1174</v>
      </c>
      <c r="T30" s="41" t="s">
        <v>1124</v>
      </c>
      <c r="U30" s="74">
        <v>0</v>
      </c>
      <c r="V30" s="74">
        <v>0</v>
      </c>
      <c r="W30" s="41">
        <v>2020</v>
      </c>
      <c r="X30" s="41"/>
      <c r="Y30" s="41" t="s">
        <v>1125</v>
      </c>
      <c r="Z30" s="41" t="s">
        <v>21</v>
      </c>
      <c r="AA30" s="41" t="s">
        <v>22</v>
      </c>
      <c r="AB30" s="72">
        <v>310.58887928809997</v>
      </c>
      <c r="AC30" s="41">
        <v>0</v>
      </c>
      <c r="AD30" s="218">
        <v>1</v>
      </c>
      <c r="AE30" s="41">
        <v>0</v>
      </c>
      <c r="AF30" s="41"/>
      <c r="AG30" s="41"/>
      <c r="AH30" s="41">
        <v>0</v>
      </c>
      <c r="AI30" s="73"/>
      <c r="AJ30" s="41" t="s">
        <v>1178</v>
      </c>
      <c r="AK30" s="41" t="s">
        <v>1127</v>
      </c>
      <c r="AL30" s="264">
        <f>IF(ROUNDUP(IF(((O30-$AD30)/'Inputs_Metric 7'!$D$4)&gt;0,(O30-$AD30)/'Inputs_Metric 7'!$D$4,0),0)&gt;AC30,AC30,ROUNDUP(IF(((O30-$AD30)/'Inputs_Metric 7'!$D$4)&gt;0,(O30-$AD30)/'Inputs_Metric 7'!$D$4,0),0))</f>
        <v>0</v>
      </c>
      <c r="AM30" s="264">
        <f>IF(ROUNDUP(IF(((P30-$AD30)/'Inputs_Metric 7'!$D$4)&gt;0,(P30-$AD30)/'Inputs_Metric 7'!$D$4,0),0)&gt;AC30,AC30,ROUNDUP(IF(((P30-$AD30)/'Inputs_Metric 7'!$D$4)&gt;0,(P30-$AD30)/'Inputs_Metric 7'!$D$4,0),0))</f>
        <v>0</v>
      </c>
      <c r="AN30" s="77" t="str">
        <f t="shared" si="0"/>
        <v/>
      </c>
      <c r="AO30" s="77" t="str">
        <f t="shared" si="1"/>
        <v/>
      </c>
    </row>
    <row r="31" spans="2:41" x14ac:dyDescent="0.25">
      <c r="B31" s="41">
        <v>100</v>
      </c>
      <c r="C31" s="41" t="s">
        <v>1313</v>
      </c>
      <c r="D31" s="41">
        <v>1</v>
      </c>
      <c r="E31" s="41" t="s">
        <v>1122</v>
      </c>
      <c r="F31" s="41"/>
      <c r="G31" s="71"/>
      <c r="H31" s="41">
        <v>6.9797969999999996</v>
      </c>
      <c r="I31" s="72">
        <v>3.6934969999999998</v>
      </c>
      <c r="J31" s="72">
        <v>3.6734969999999998</v>
      </c>
      <c r="K31" s="72">
        <v>0.02</v>
      </c>
      <c r="L31" s="41">
        <v>1.62</v>
      </c>
      <c r="M31" s="41" t="s">
        <v>21</v>
      </c>
      <c r="N31" s="41"/>
      <c r="O31" s="48">
        <v>12.11777269748</v>
      </c>
      <c r="P31" s="48">
        <v>12.052155897479999</v>
      </c>
      <c r="Q31" s="48">
        <v>6.5616800000000003E-2</v>
      </c>
      <c r="R31" s="48">
        <v>75.129836928299994</v>
      </c>
      <c r="S31" s="41" t="s">
        <v>1174</v>
      </c>
      <c r="T31" s="41" t="s">
        <v>1124</v>
      </c>
      <c r="U31" s="74">
        <v>0</v>
      </c>
      <c r="V31" s="74">
        <v>0</v>
      </c>
      <c r="W31" s="41">
        <v>2020</v>
      </c>
      <c r="X31" s="41"/>
      <c r="Y31" s="41" t="s">
        <v>1125</v>
      </c>
      <c r="Z31" s="41" t="s">
        <v>21</v>
      </c>
      <c r="AA31" s="41" t="s">
        <v>22</v>
      </c>
      <c r="AB31" s="72">
        <v>75.129836928299994</v>
      </c>
      <c r="AC31" s="41">
        <v>0</v>
      </c>
      <c r="AD31" s="218">
        <v>1</v>
      </c>
      <c r="AE31" s="41">
        <v>0</v>
      </c>
      <c r="AF31" s="41"/>
      <c r="AG31" s="41"/>
      <c r="AH31" s="41">
        <v>0</v>
      </c>
      <c r="AI31" s="73"/>
      <c r="AJ31" s="41" t="s">
        <v>1126</v>
      </c>
      <c r="AK31" s="41" t="s">
        <v>1127</v>
      </c>
      <c r="AL31" s="264">
        <f>IF(ROUNDUP(IF(((O31-$AD31)/'Inputs_Metric 7'!$D$4)&gt;0,(O31-$AD31)/'Inputs_Metric 7'!$D$4,0),0)&gt;AC31,AC31,ROUNDUP(IF(((O31-$AD31)/'Inputs_Metric 7'!$D$4)&gt;0,(O31-$AD31)/'Inputs_Metric 7'!$D$4,0),0))</f>
        <v>0</v>
      </c>
      <c r="AM31" s="264">
        <f>IF(ROUNDUP(IF(((P31-$AD31)/'Inputs_Metric 7'!$D$4)&gt;0,(P31-$AD31)/'Inputs_Metric 7'!$D$4,0),0)&gt;AC31,AC31,ROUNDUP(IF(((P31-$AD31)/'Inputs_Metric 7'!$D$4)&gt;0,(P31-$AD31)/'Inputs_Metric 7'!$D$4,0),0))</f>
        <v>0</v>
      </c>
      <c r="AN31" s="77" t="str">
        <f t="shared" si="0"/>
        <v/>
      </c>
      <c r="AO31" s="77" t="str">
        <f t="shared" si="1"/>
        <v/>
      </c>
    </row>
    <row r="32" spans="2:41" x14ac:dyDescent="0.25">
      <c r="B32" s="41">
        <v>100</v>
      </c>
      <c r="C32" s="41" t="s">
        <v>1313</v>
      </c>
      <c r="D32" s="41">
        <v>1</v>
      </c>
      <c r="E32" s="41" t="s">
        <v>1128</v>
      </c>
      <c r="F32" s="41"/>
      <c r="G32" s="71"/>
      <c r="H32" s="41">
        <v>46.485855000000001</v>
      </c>
      <c r="I32" s="72">
        <v>3.7066249999999998</v>
      </c>
      <c r="J32" s="72">
        <v>3.6866240000000001</v>
      </c>
      <c r="K32" s="72">
        <v>0.02</v>
      </c>
      <c r="L32" s="41">
        <v>1.62</v>
      </c>
      <c r="M32" s="41" t="s">
        <v>21</v>
      </c>
      <c r="N32" s="41"/>
      <c r="O32" s="48">
        <v>12.160843564999999</v>
      </c>
      <c r="P32" s="48">
        <v>12.09522348416</v>
      </c>
      <c r="Q32" s="48">
        <v>6.5616800000000003E-2</v>
      </c>
      <c r="R32" s="48">
        <v>500.36909463450002</v>
      </c>
      <c r="S32" s="41" t="s">
        <v>1174</v>
      </c>
      <c r="T32" s="41" t="s">
        <v>1129</v>
      </c>
      <c r="U32" s="74">
        <v>0</v>
      </c>
      <c r="V32" s="74">
        <v>0</v>
      </c>
      <c r="W32" s="41">
        <v>2020</v>
      </c>
      <c r="X32" s="41"/>
      <c r="Y32" s="41" t="s">
        <v>1125</v>
      </c>
      <c r="Z32" s="41" t="s">
        <v>240</v>
      </c>
      <c r="AA32" s="41" t="s">
        <v>22</v>
      </c>
      <c r="AB32" s="72">
        <v>500.36909463450002</v>
      </c>
      <c r="AC32" s="41">
        <v>0</v>
      </c>
      <c r="AD32" s="218">
        <v>1</v>
      </c>
      <c r="AE32" s="41">
        <v>0</v>
      </c>
      <c r="AF32" s="41"/>
      <c r="AG32" s="41"/>
      <c r="AH32" s="41">
        <v>0</v>
      </c>
      <c r="AI32" s="73"/>
      <c r="AJ32" s="41" t="s">
        <v>1130</v>
      </c>
      <c r="AK32" s="41" t="s">
        <v>1127</v>
      </c>
      <c r="AL32" s="264">
        <f>IF(ROUNDUP(IF(((O32-$AD32)/'Inputs_Metric 7'!$D$4)&gt;0,(O32-$AD32)/'Inputs_Metric 7'!$D$4,0),0)&gt;AC32,AC32,ROUNDUP(IF(((O32-$AD32)/'Inputs_Metric 7'!$D$4)&gt;0,(O32-$AD32)/'Inputs_Metric 7'!$D$4,0),0))</f>
        <v>0</v>
      </c>
      <c r="AM32" s="264">
        <f>IF(ROUNDUP(IF(((P32-$AD32)/'Inputs_Metric 7'!$D$4)&gt;0,(P32-$AD32)/'Inputs_Metric 7'!$D$4,0),0)&gt;AC32,AC32,ROUNDUP(IF(((P32-$AD32)/'Inputs_Metric 7'!$D$4)&gt;0,(P32-$AD32)/'Inputs_Metric 7'!$D$4,0),0))</f>
        <v>0</v>
      </c>
      <c r="AN32" s="77" t="str">
        <f t="shared" si="0"/>
        <v/>
      </c>
      <c r="AO32" s="77" t="str">
        <f t="shared" si="1"/>
        <v/>
      </c>
    </row>
    <row r="33" spans="2:41" x14ac:dyDescent="0.25">
      <c r="B33" s="41">
        <v>100</v>
      </c>
      <c r="C33" s="41" t="s">
        <v>1313</v>
      </c>
      <c r="D33" s="41">
        <v>1</v>
      </c>
      <c r="E33" s="41" t="s">
        <v>1131</v>
      </c>
      <c r="F33" s="41"/>
      <c r="G33" s="71"/>
      <c r="H33" s="41">
        <v>15.134173000000001</v>
      </c>
      <c r="I33" s="72">
        <v>3.5037910000000001</v>
      </c>
      <c r="J33" s="72">
        <v>3.4937909999999999</v>
      </c>
      <c r="K33" s="72">
        <v>0.01</v>
      </c>
      <c r="L33" s="41">
        <v>1.62</v>
      </c>
      <c r="M33" s="41" t="s">
        <v>21</v>
      </c>
      <c r="N33" s="41"/>
      <c r="O33" s="48">
        <v>11.495377664439999</v>
      </c>
      <c r="P33" s="48">
        <v>11.462569264439999</v>
      </c>
      <c r="Q33" s="48">
        <v>3.2808400000000001E-2</v>
      </c>
      <c r="R33" s="48">
        <v>162.90272475469999</v>
      </c>
      <c r="S33" s="41" t="s">
        <v>1132</v>
      </c>
      <c r="T33" s="41" t="s">
        <v>1129</v>
      </c>
      <c r="U33" s="74"/>
      <c r="V33" s="219">
        <v>27776.543597923894</v>
      </c>
      <c r="W33" s="41">
        <v>2006</v>
      </c>
      <c r="X33" s="41" t="s">
        <v>1125</v>
      </c>
      <c r="Y33" s="41" t="s">
        <v>296</v>
      </c>
      <c r="Z33" s="41" t="s">
        <v>240</v>
      </c>
      <c r="AA33" s="41" t="s">
        <v>22</v>
      </c>
      <c r="AB33" s="72">
        <v>162.90272475469999</v>
      </c>
      <c r="AC33" s="41">
        <v>1</v>
      </c>
      <c r="AD33" s="218">
        <v>1</v>
      </c>
      <c r="AE33" s="41">
        <v>170.51</v>
      </c>
      <c r="AF33" s="41">
        <v>2006</v>
      </c>
      <c r="AG33" s="41" t="s">
        <v>1133</v>
      </c>
      <c r="AH33" s="41">
        <v>0</v>
      </c>
      <c r="AI33" s="73" t="s">
        <v>1134</v>
      </c>
      <c r="AJ33" s="41" t="s">
        <v>1135</v>
      </c>
      <c r="AK33" s="41" t="s">
        <v>1127</v>
      </c>
      <c r="AL33" s="264">
        <f>IF(ROUNDUP(IF(((O33-$AD33)/'Inputs_Metric 7'!$D$4)&gt;0,(O33-$AD33)/'Inputs_Metric 7'!$D$4,0),0)&gt;AC33,AC33,ROUNDUP(IF(((O33-$AD33)/'Inputs_Metric 7'!$D$4)&gt;0,(O33-$AD33)/'Inputs_Metric 7'!$D$4,0),0))</f>
        <v>1</v>
      </c>
      <c r="AM33" s="264">
        <f>IF(ROUNDUP(IF(((P33-$AD33)/'Inputs_Metric 7'!$D$4)&gt;0,(P33-$AD33)/'Inputs_Metric 7'!$D$4,0),0)&gt;AC33,AC33,ROUNDUP(IF(((P33-$AD33)/'Inputs_Metric 7'!$D$4)&gt;0,(P33-$AD33)/'Inputs_Metric 7'!$D$4,0),0))</f>
        <v>1</v>
      </c>
      <c r="AN33" s="77">
        <f t="shared" si="0"/>
        <v>162.90272475469999</v>
      </c>
      <c r="AO33" s="77">
        <f t="shared" si="1"/>
        <v>162.90272475469999</v>
      </c>
    </row>
    <row r="34" spans="2:41" x14ac:dyDescent="0.25">
      <c r="B34" s="41">
        <v>100</v>
      </c>
      <c r="C34" s="41" t="s">
        <v>1298</v>
      </c>
      <c r="D34" s="41">
        <v>1</v>
      </c>
      <c r="E34" s="41" t="s">
        <v>1180</v>
      </c>
      <c r="F34" s="41"/>
      <c r="G34" s="71"/>
      <c r="H34" s="41">
        <v>241.395444</v>
      </c>
      <c r="I34" s="72">
        <v>3.5418639999999999</v>
      </c>
      <c r="J34" s="72">
        <v>1.9618640000000001</v>
      </c>
      <c r="K34" s="72">
        <v>1.58</v>
      </c>
      <c r="L34" s="41">
        <v>5.125</v>
      </c>
      <c r="M34" s="41" t="s">
        <v>21</v>
      </c>
      <c r="N34" s="41"/>
      <c r="O34" s="48">
        <v>11.62028908576</v>
      </c>
      <c r="P34" s="48">
        <v>6.4365618857599998</v>
      </c>
      <c r="Q34" s="48">
        <v>5.1837271999999999</v>
      </c>
      <c r="R34" s="48">
        <v>2598.3564196715997</v>
      </c>
      <c r="S34" s="41" t="s">
        <v>1163</v>
      </c>
      <c r="T34" s="41" t="s">
        <v>1181</v>
      </c>
      <c r="U34" s="74">
        <v>924900</v>
      </c>
      <c r="V34" s="74">
        <v>431367.75</v>
      </c>
      <c r="W34" s="41">
        <v>2020</v>
      </c>
      <c r="X34" s="41">
        <v>2006</v>
      </c>
      <c r="Y34" s="41" t="s">
        <v>25</v>
      </c>
      <c r="Z34" s="41" t="s">
        <v>21</v>
      </c>
      <c r="AA34" s="41" t="s">
        <v>22</v>
      </c>
      <c r="AB34" s="76">
        <v>4785</v>
      </c>
      <c r="AC34" s="41">
        <v>3</v>
      </c>
      <c r="AD34" s="218">
        <v>1</v>
      </c>
      <c r="AE34" s="41">
        <v>90.15</v>
      </c>
      <c r="AF34" s="41">
        <v>2006</v>
      </c>
      <c r="AG34" s="41"/>
      <c r="AH34" s="41">
        <v>2.66</v>
      </c>
      <c r="AI34" s="73" t="s">
        <v>1182</v>
      </c>
      <c r="AJ34" s="41" t="s">
        <v>1183</v>
      </c>
      <c r="AK34" s="41" t="s">
        <v>1184</v>
      </c>
      <c r="AL34" s="264">
        <f>IF(ROUNDUP(IF(((O34-$AD34)/'Inputs_Metric 7'!$D$4)&gt;0,(O34-$AD34)/'Inputs_Metric 7'!$D$4,0),0)&gt;AC34,AC34,ROUNDUP(IF(((O34-$AD34)/'Inputs_Metric 7'!$D$4)&gt;0,(O34-$AD34)/'Inputs_Metric 7'!$D$4,0),0))</f>
        <v>2</v>
      </c>
      <c r="AM34" s="264">
        <f>IF(ROUNDUP(IF(((P34-$AD34)/'Inputs_Metric 7'!$D$4)&gt;0,(P34-$AD34)/'Inputs_Metric 7'!$D$4,0),0)&gt;AC34,AC34,ROUNDUP(IF(((P34-$AD34)/'Inputs_Metric 7'!$D$4)&gt;0,(P34-$AD34)/'Inputs_Metric 7'!$D$4,0),0))</f>
        <v>1</v>
      </c>
      <c r="AN34" s="77">
        <f t="shared" si="0"/>
        <v>3190</v>
      </c>
      <c r="AO34" s="77">
        <f t="shared" si="1"/>
        <v>1595</v>
      </c>
    </row>
    <row r="35" spans="2:41" x14ac:dyDescent="0.25">
      <c r="B35" s="41">
        <v>100</v>
      </c>
      <c r="C35" s="41" t="s">
        <v>1298</v>
      </c>
      <c r="D35" s="41">
        <v>1</v>
      </c>
      <c r="E35" s="41" t="s">
        <v>1185</v>
      </c>
      <c r="F35" s="41"/>
      <c r="G35" s="71"/>
      <c r="H35" s="41">
        <v>502.45007199999998</v>
      </c>
      <c r="I35" s="72">
        <v>3.3637679999999999</v>
      </c>
      <c r="J35" s="72">
        <v>1.783768</v>
      </c>
      <c r="K35" s="72">
        <v>1.58</v>
      </c>
      <c r="L35" s="41">
        <v>5.125</v>
      </c>
      <c r="M35" s="41" t="s">
        <v>21</v>
      </c>
      <c r="N35" s="41"/>
      <c r="O35" s="48">
        <v>11.035984605119999</v>
      </c>
      <c r="P35" s="48">
        <v>5.8522574051199996</v>
      </c>
      <c r="Q35" s="48">
        <v>5.1837271999999999</v>
      </c>
      <c r="R35" s="48">
        <v>5408.3223300007994</v>
      </c>
      <c r="S35" s="41" t="s">
        <v>1163</v>
      </c>
      <c r="T35" s="41"/>
      <c r="U35" s="74">
        <v>1584000</v>
      </c>
      <c r="V35" s="74">
        <v>594990</v>
      </c>
      <c r="W35" s="41">
        <v>2020</v>
      </c>
      <c r="X35" s="41">
        <v>2002</v>
      </c>
      <c r="Y35" s="41" t="s">
        <v>25</v>
      </c>
      <c r="Z35" s="41" t="s">
        <v>21</v>
      </c>
      <c r="AA35" s="41" t="s">
        <v>22</v>
      </c>
      <c r="AB35" s="76">
        <v>6600</v>
      </c>
      <c r="AC35" s="41">
        <v>3</v>
      </c>
      <c r="AD35" s="218">
        <v>1</v>
      </c>
      <c r="AE35" s="41">
        <v>90.15</v>
      </c>
      <c r="AF35" s="41">
        <v>2006</v>
      </c>
      <c r="AG35" s="41"/>
      <c r="AH35" s="41">
        <v>2.66</v>
      </c>
      <c r="AI35" s="73" t="s">
        <v>1186</v>
      </c>
      <c r="AJ35" s="41" t="s">
        <v>1187</v>
      </c>
      <c r="AK35" s="41" t="s">
        <v>1188</v>
      </c>
      <c r="AL35" s="264">
        <f>IF(ROUNDUP(IF(((O35-$AD35)/'Inputs_Metric 7'!$D$4)&gt;0,(O35-$AD35)/'Inputs_Metric 7'!$D$4,0),0)&gt;AC35,AC35,ROUNDUP(IF(((O35-$AD35)/'Inputs_Metric 7'!$D$4)&gt;0,(O35-$AD35)/'Inputs_Metric 7'!$D$4,0),0))</f>
        <v>2</v>
      </c>
      <c r="AM35" s="264">
        <f>IF(ROUNDUP(IF(((P35-$AD35)/'Inputs_Metric 7'!$D$4)&gt;0,(P35-$AD35)/'Inputs_Metric 7'!$D$4,0),0)&gt;AC35,AC35,ROUNDUP(IF(((P35-$AD35)/'Inputs_Metric 7'!$D$4)&gt;0,(P35-$AD35)/'Inputs_Metric 7'!$D$4,0),0))</f>
        <v>1</v>
      </c>
      <c r="AN35" s="77">
        <f t="shared" si="0"/>
        <v>4400</v>
      </c>
      <c r="AO35" s="77">
        <f t="shared" si="1"/>
        <v>2200</v>
      </c>
    </row>
    <row r="36" spans="2:41" x14ac:dyDescent="0.25">
      <c r="B36" s="41">
        <v>100</v>
      </c>
      <c r="C36" s="41" t="s">
        <v>1298</v>
      </c>
      <c r="D36" s="41">
        <v>1</v>
      </c>
      <c r="E36" s="41" t="s">
        <v>1189</v>
      </c>
      <c r="F36" s="41"/>
      <c r="G36" s="71"/>
      <c r="H36" s="41">
        <v>351.69295</v>
      </c>
      <c r="I36" s="72">
        <v>3.7339370000000001</v>
      </c>
      <c r="J36" s="72">
        <v>2.153937</v>
      </c>
      <c r="K36" s="72">
        <v>1.58</v>
      </c>
      <c r="L36" s="41">
        <v>5.125</v>
      </c>
      <c r="M36" s="41" t="s">
        <v>21</v>
      </c>
      <c r="N36" s="41"/>
      <c r="O36" s="48">
        <v>12.25044986708</v>
      </c>
      <c r="P36" s="48">
        <v>7.0667226670799996</v>
      </c>
      <c r="Q36" s="48">
        <v>5.1837271999999999</v>
      </c>
      <c r="R36" s="48">
        <v>3785.5877445049996</v>
      </c>
      <c r="S36" s="41" t="s">
        <v>1163</v>
      </c>
      <c r="T36" s="41"/>
      <c r="U36" s="74">
        <v>1138300</v>
      </c>
      <c r="V36" s="74">
        <v>528819.9</v>
      </c>
      <c r="W36" s="41">
        <v>2020</v>
      </c>
      <c r="X36" s="41">
        <v>2014</v>
      </c>
      <c r="Y36" s="41" t="s">
        <v>25</v>
      </c>
      <c r="Z36" s="41" t="s">
        <v>21</v>
      </c>
      <c r="AA36" s="41" t="s">
        <v>1190</v>
      </c>
      <c r="AB36" s="76">
        <v>5866</v>
      </c>
      <c r="AC36" s="41">
        <v>3</v>
      </c>
      <c r="AD36" s="221">
        <v>9</v>
      </c>
      <c r="AE36" s="41">
        <v>90.15</v>
      </c>
      <c r="AF36" s="41">
        <v>2006</v>
      </c>
      <c r="AG36" s="41"/>
      <c r="AH36" s="41">
        <v>2.66</v>
      </c>
      <c r="AI36" s="73" t="s">
        <v>1191</v>
      </c>
      <c r="AJ36" s="41" t="s">
        <v>1187</v>
      </c>
      <c r="AK36" s="41" t="s">
        <v>1192</v>
      </c>
      <c r="AL36" s="264">
        <f>IF(ROUNDUP(IF(((O36-$AD36)/'Inputs_Metric 7'!$D$4)&gt;0,(O36-$AD36)/'Inputs_Metric 7'!$D$4,0),0)&gt;AC36,AC36,ROUNDUP(IF(((O36-$AD36)/'Inputs_Metric 7'!$D$4)&gt;0,(O36-$AD36)/'Inputs_Metric 7'!$D$4,0),0))</f>
        <v>1</v>
      </c>
      <c r="AM36" s="264">
        <f>IF(ROUNDUP(IF(((P36-$AD36)/'Inputs_Metric 7'!$D$4)&gt;0,(P36-$AD36)/'Inputs_Metric 7'!$D$4,0),0)&gt;AC36,AC36,ROUNDUP(IF(((P36-$AD36)/'Inputs_Metric 7'!$D$4)&gt;0,(P36-$AD36)/'Inputs_Metric 7'!$D$4,0),0))</f>
        <v>0</v>
      </c>
      <c r="AN36" s="77">
        <f t="shared" si="0"/>
        <v>1955.3333333333333</v>
      </c>
      <c r="AO36" s="77">
        <f t="shared" si="1"/>
        <v>0</v>
      </c>
    </row>
    <row r="37" spans="2:41" x14ac:dyDescent="0.25">
      <c r="B37" s="41">
        <v>100</v>
      </c>
      <c r="C37" s="41" t="s">
        <v>1298</v>
      </c>
      <c r="D37" s="41">
        <v>1</v>
      </c>
      <c r="E37" s="41" t="s">
        <v>1193</v>
      </c>
      <c r="F37" s="41">
        <v>2</v>
      </c>
      <c r="G37" s="71"/>
      <c r="H37" s="41">
        <v>705.56894699999998</v>
      </c>
      <c r="I37" s="72">
        <v>3.5919560000000001</v>
      </c>
      <c r="J37" s="72">
        <v>2.0119560000000001</v>
      </c>
      <c r="K37" s="72">
        <v>1.58</v>
      </c>
      <c r="L37" s="41">
        <v>4.7</v>
      </c>
      <c r="M37" s="41" t="s">
        <v>1194</v>
      </c>
      <c r="N37" s="41"/>
      <c r="O37" s="48">
        <v>11.78463292304</v>
      </c>
      <c r="P37" s="48">
        <v>6.6009057230400003</v>
      </c>
      <c r="Q37" s="48">
        <v>5.1837271999999999</v>
      </c>
      <c r="R37" s="48">
        <v>7594.6735886132992</v>
      </c>
      <c r="S37" s="41" t="s">
        <v>1195</v>
      </c>
      <c r="T37" s="41" t="s">
        <v>1196</v>
      </c>
      <c r="U37" s="74">
        <v>4167800</v>
      </c>
      <c r="V37" s="74">
        <v>1756594.02</v>
      </c>
      <c r="W37" s="41">
        <v>2020</v>
      </c>
      <c r="X37" s="41">
        <v>2012</v>
      </c>
      <c r="Y37" s="41" t="s">
        <v>296</v>
      </c>
      <c r="Z37" s="41" t="s">
        <v>240</v>
      </c>
      <c r="AA37" s="41" t="s">
        <v>22</v>
      </c>
      <c r="AB37" s="76">
        <v>10302</v>
      </c>
      <c r="AC37" s="41">
        <v>2</v>
      </c>
      <c r="AD37" s="218">
        <v>1</v>
      </c>
      <c r="AE37" s="41">
        <v>170.51</v>
      </c>
      <c r="AF37" s="41">
        <v>2006</v>
      </c>
      <c r="AG37" s="41" t="s">
        <v>1133</v>
      </c>
      <c r="AH37" s="41">
        <v>0</v>
      </c>
      <c r="AI37" s="73" t="s">
        <v>1197</v>
      </c>
      <c r="AJ37" s="41" t="s">
        <v>1198</v>
      </c>
      <c r="AK37" s="41" t="s">
        <v>1199</v>
      </c>
      <c r="AL37" s="264">
        <f>IF(ROUNDUP(IF(((O37-$AD37)/'Inputs_Metric 7'!$D$4)&gt;0,(O37-$AD37)/'Inputs_Metric 7'!$D$4,0),0)&gt;AC37,AC37,ROUNDUP(IF(((O37-$AD37)/'Inputs_Metric 7'!$D$4)&gt;0,(O37-$AD37)/'Inputs_Metric 7'!$D$4,0),0))</f>
        <v>2</v>
      </c>
      <c r="AM37" s="264">
        <f>IF(ROUNDUP(IF(((P37-$AD37)/'Inputs_Metric 7'!$D$4)&gt;0,(P37-$AD37)/'Inputs_Metric 7'!$D$4,0),0)&gt;AC37,AC37,ROUNDUP(IF(((P37-$AD37)/'Inputs_Metric 7'!$D$4)&gt;0,(P37-$AD37)/'Inputs_Metric 7'!$D$4,0),0))</f>
        <v>1</v>
      </c>
      <c r="AN37" s="77">
        <f t="shared" si="0"/>
        <v>10302</v>
      </c>
      <c r="AO37" s="77">
        <f t="shared" si="1"/>
        <v>5151</v>
      </c>
    </row>
    <row r="38" spans="2:41" x14ac:dyDescent="0.25">
      <c r="B38" s="41">
        <v>100</v>
      </c>
      <c r="C38" s="41" t="s">
        <v>1298</v>
      </c>
      <c r="D38" s="41">
        <v>1</v>
      </c>
      <c r="E38" s="41" t="s">
        <v>1200</v>
      </c>
      <c r="F38" s="41"/>
      <c r="G38" s="71"/>
      <c r="H38" s="41">
        <v>269.944794</v>
      </c>
      <c r="I38" s="72">
        <v>3.2629450000000002</v>
      </c>
      <c r="J38" s="72">
        <v>1.6829449999999999</v>
      </c>
      <c r="K38" s="72">
        <v>1.58</v>
      </c>
      <c r="L38" s="41">
        <v>5.125</v>
      </c>
      <c r="M38" s="41" t="s">
        <v>21</v>
      </c>
      <c r="N38" s="41"/>
      <c r="O38" s="48">
        <v>10.7052004738</v>
      </c>
      <c r="P38" s="48">
        <v>5.5214732737999999</v>
      </c>
      <c r="Q38" s="48">
        <v>5.1837271999999999</v>
      </c>
      <c r="R38" s="48">
        <v>2905.6587681366</v>
      </c>
      <c r="S38" s="41" t="s">
        <v>1163</v>
      </c>
      <c r="T38" s="41" t="s">
        <v>1201</v>
      </c>
      <c r="U38" s="74">
        <v>121000</v>
      </c>
      <c r="V38" s="74">
        <v>246019.35</v>
      </c>
      <c r="W38" s="41">
        <v>2020</v>
      </c>
      <c r="X38" s="41">
        <v>1905</v>
      </c>
      <c r="Y38" s="41" t="s">
        <v>25</v>
      </c>
      <c r="Z38" s="41" t="s">
        <v>21</v>
      </c>
      <c r="AA38" s="41" t="s">
        <v>22</v>
      </c>
      <c r="AB38" s="76">
        <v>2729</v>
      </c>
      <c r="AC38" s="41">
        <v>3</v>
      </c>
      <c r="AD38" s="218">
        <v>1</v>
      </c>
      <c r="AE38" s="41">
        <v>90.15</v>
      </c>
      <c r="AF38" s="41">
        <v>2006</v>
      </c>
      <c r="AG38" s="41"/>
      <c r="AH38" s="41">
        <v>2.66</v>
      </c>
      <c r="AI38" s="73" t="s">
        <v>1202</v>
      </c>
      <c r="AJ38" s="41" t="s">
        <v>1203</v>
      </c>
      <c r="AK38" s="41" t="s">
        <v>1204</v>
      </c>
      <c r="AL38" s="264">
        <f>IF(ROUNDUP(IF(((O38-$AD38)/'Inputs_Metric 7'!$D$4)&gt;0,(O38-$AD38)/'Inputs_Metric 7'!$D$4,0),0)&gt;AC38,AC38,ROUNDUP(IF(((O38-$AD38)/'Inputs_Metric 7'!$D$4)&gt;0,(O38-$AD38)/'Inputs_Metric 7'!$D$4,0),0))</f>
        <v>1</v>
      </c>
      <c r="AM38" s="264">
        <f>IF(ROUNDUP(IF(((P38-$AD38)/'Inputs_Metric 7'!$D$4)&gt;0,(P38-$AD38)/'Inputs_Metric 7'!$D$4,0),0)&gt;AC38,AC38,ROUNDUP(IF(((P38-$AD38)/'Inputs_Metric 7'!$D$4)&gt;0,(P38-$AD38)/'Inputs_Metric 7'!$D$4,0),0))</f>
        <v>1</v>
      </c>
      <c r="AN38" s="77">
        <f t="shared" si="0"/>
        <v>909.66666666666663</v>
      </c>
      <c r="AO38" s="77">
        <f t="shared" si="1"/>
        <v>909.66666666666663</v>
      </c>
    </row>
    <row r="39" spans="2:41" x14ac:dyDescent="0.25">
      <c r="B39" s="41">
        <v>2</v>
      </c>
      <c r="C39" s="41" t="s">
        <v>1295</v>
      </c>
      <c r="D39" s="41">
        <v>2</v>
      </c>
      <c r="E39" s="41" t="s">
        <v>1205</v>
      </c>
      <c r="F39" s="41">
        <v>13</v>
      </c>
      <c r="G39" s="71"/>
      <c r="H39" s="41">
        <v>124.80501099999999</v>
      </c>
      <c r="I39" s="72">
        <v>0.19342899999999999</v>
      </c>
      <c r="J39" s="72">
        <v>1.4234290000000001</v>
      </c>
      <c r="K39" s="72">
        <v>-1.23</v>
      </c>
      <c r="L39" s="41">
        <v>4.9000000000000004</v>
      </c>
      <c r="M39" s="41" t="s">
        <v>642</v>
      </c>
      <c r="N39" s="41"/>
      <c r="O39" s="48">
        <v>0.63460960035999991</v>
      </c>
      <c r="P39" s="48">
        <v>4.6700428003600001</v>
      </c>
      <c r="Q39" s="48">
        <v>-4.0354331999999999</v>
      </c>
      <c r="R39" s="48">
        <v>1343.3886579028999</v>
      </c>
      <c r="S39" s="41" t="s">
        <v>1195</v>
      </c>
      <c r="T39" s="41" t="s">
        <v>1206</v>
      </c>
      <c r="U39" s="74">
        <v>46100</v>
      </c>
      <c r="V39" s="74">
        <v>124720.20299970523</v>
      </c>
      <c r="W39" s="41">
        <v>2020</v>
      </c>
      <c r="X39" s="41" t="s">
        <v>1125</v>
      </c>
      <c r="Y39" s="41" t="s">
        <v>25</v>
      </c>
      <c r="Z39" s="41" t="s">
        <v>21</v>
      </c>
      <c r="AA39" s="41" t="s">
        <v>22</v>
      </c>
      <c r="AB39" s="72">
        <v>1343.3886579028999</v>
      </c>
      <c r="AC39" s="41">
        <v>1</v>
      </c>
      <c r="AD39" s="218">
        <v>1</v>
      </c>
      <c r="AE39" s="41">
        <v>92.84</v>
      </c>
      <c r="AF39" s="41">
        <v>2006</v>
      </c>
      <c r="AG39" s="41"/>
      <c r="AH39" s="41">
        <v>2.79</v>
      </c>
      <c r="AI39" s="73" t="s">
        <v>1207</v>
      </c>
      <c r="AJ39" s="41" t="s">
        <v>1208</v>
      </c>
      <c r="AK39" s="41" t="s">
        <v>1209</v>
      </c>
      <c r="AL39" s="264">
        <f>IF(ROUNDUP(IF(((O39-$AD39)/'Inputs_Metric 7'!$D$4)&gt;0,(O39-$AD39)/'Inputs_Metric 7'!$D$4,0),0)&gt;AC39,AC39,ROUNDUP(IF(((O39-$AD39)/'Inputs_Metric 7'!$D$4)&gt;0,(O39-$AD39)/'Inputs_Metric 7'!$D$4,0),0))</f>
        <v>0</v>
      </c>
      <c r="AM39" s="264">
        <f>IF(ROUNDUP(IF(((P39-$AD39)/'Inputs_Metric 7'!$D$4)&gt;0,(P39-$AD39)/'Inputs_Metric 7'!$D$4,0),0)&gt;AC39,AC39,ROUNDUP(IF(((P39-$AD39)/'Inputs_Metric 7'!$D$4)&gt;0,(P39-$AD39)/'Inputs_Metric 7'!$D$4,0),0))</f>
        <v>1</v>
      </c>
      <c r="AN39" s="77">
        <f t="shared" si="0"/>
        <v>0</v>
      </c>
      <c r="AO39" s="77">
        <f t="shared" si="1"/>
        <v>1343.3886579028999</v>
      </c>
    </row>
    <row r="40" spans="2:41" x14ac:dyDescent="0.25">
      <c r="B40" s="41">
        <v>2</v>
      </c>
      <c r="C40" s="41" t="s">
        <v>1310</v>
      </c>
      <c r="D40" s="41">
        <v>2</v>
      </c>
      <c r="E40" s="41" t="s">
        <v>1211</v>
      </c>
      <c r="F40" s="41">
        <v>9</v>
      </c>
      <c r="G40" s="71"/>
      <c r="H40" s="41">
        <v>170.363542</v>
      </c>
      <c r="I40" s="72">
        <v>8.7900000000000006E-2</v>
      </c>
      <c r="J40" s="72">
        <v>-0.58209999999999995</v>
      </c>
      <c r="K40" s="72">
        <v>8.7900000000000006E-2</v>
      </c>
      <c r="L40" s="41">
        <v>1.62</v>
      </c>
      <c r="M40" s="41" t="s">
        <v>642</v>
      </c>
      <c r="N40" s="41"/>
      <c r="O40" s="48">
        <v>0.28838583600000001</v>
      </c>
      <c r="P40" s="48">
        <v>-1.9097769639999997</v>
      </c>
      <c r="Q40" s="48">
        <v>0.28838583600000001</v>
      </c>
      <c r="R40" s="48">
        <v>1833.7761297338</v>
      </c>
      <c r="S40" s="41" t="s">
        <v>1156</v>
      </c>
      <c r="T40" s="41"/>
      <c r="U40" s="74"/>
      <c r="V40" s="219">
        <v>330629.83619100414</v>
      </c>
      <c r="W40" s="41">
        <v>2006</v>
      </c>
      <c r="X40" s="41" t="s">
        <v>1125</v>
      </c>
      <c r="Y40" s="41" t="s">
        <v>25</v>
      </c>
      <c r="Z40" s="41" t="s">
        <v>21</v>
      </c>
      <c r="AA40" s="41" t="s">
        <v>22</v>
      </c>
      <c r="AB40" s="72">
        <v>3667.5522594675999</v>
      </c>
      <c r="AC40" s="41">
        <v>2</v>
      </c>
      <c r="AD40" s="221">
        <v>1</v>
      </c>
      <c r="AE40" s="41">
        <v>90.15</v>
      </c>
      <c r="AF40" s="41">
        <v>2006</v>
      </c>
      <c r="AG40" s="41"/>
      <c r="AH40" s="41">
        <v>2.93</v>
      </c>
      <c r="AI40" s="73" t="s">
        <v>1212</v>
      </c>
      <c r="AJ40" s="41" t="s">
        <v>1213</v>
      </c>
      <c r="AK40" s="41"/>
      <c r="AL40" s="264">
        <f>IF(ROUNDUP(IF(((O40-$AD40)/'Inputs_Metric 7'!$D$4)&gt;0,(O40-$AD40)/'Inputs_Metric 7'!$D$4,0),0)&gt;AC40,AC40,ROUNDUP(IF(((O40-$AD40)/'Inputs_Metric 7'!$D$4)&gt;0,(O40-$AD40)/'Inputs_Metric 7'!$D$4,0),0))</f>
        <v>0</v>
      </c>
      <c r="AM40" s="264">
        <f>IF(ROUNDUP(IF(((P40-$AD40)/'Inputs_Metric 7'!$D$4)&gt;0,(P40-$AD40)/'Inputs_Metric 7'!$D$4,0),0)&gt;AC40,AC40,ROUNDUP(IF(((P40-$AD40)/'Inputs_Metric 7'!$D$4)&gt;0,(P40-$AD40)/'Inputs_Metric 7'!$D$4,0),0))</f>
        <v>0</v>
      </c>
      <c r="AN40" s="77">
        <f t="shared" si="0"/>
        <v>0</v>
      </c>
      <c r="AO40" s="77">
        <f t="shared" si="1"/>
        <v>0</v>
      </c>
    </row>
    <row r="41" spans="2:41" x14ac:dyDescent="0.25">
      <c r="B41" s="41">
        <v>2</v>
      </c>
      <c r="C41" s="41" t="s">
        <v>1310</v>
      </c>
      <c r="D41" s="41">
        <v>2</v>
      </c>
      <c r="E41" s="41" t="s">
        <v>1214</v>
      </c>
      <c r="F41" s="41">
        <v>9</v>
      </c>
      <c r="G41" s="71"/>
      <c r="H41" s="41">
        <v>136.25118599999999</v>
      </c>
      <c r="I41" s="72">
        <v>9.3864000000000003E-2</v>
      </c>
      <c r="J41" s="72">
        <v>-0.55476400000000003</v>
      </c>
      <c r="K41" s="72">
        <v>9.3864000000000003E-2</v>
      </c>
      <c r="L41" s="41">
        <v>1.62</v>
      </c>
      <c r="M41" s="41" t="s">
        <v>642</v>
      </c>
      <c r="N41" s="41"/>
      <c r="O41" s="48">
        <v>0.30795276576000002</v>
      </c>
      <c r="P41" s="48">
        <v>-1.82009192176</v>
      </c>
      <c r="Q41" s="48">
        <v>0.30795276576000002</v>
      </c>
      <c r="R41" s="48">
        <v>1466.5941409853999</v>
      </c>
      <c r="S41" s="41" t="s">
        <v>1156</v>
      </c>
      <c r="T41" s="41"/>
      <c r="U41" s="74"/>
      <c r="V41" s="219">
        <v>264426.92361966765</v>
      </c>
      <c r="W41" s="41">
        <v>2006</v>
      </c>
      <c r="X41" s="41" t="s">
        <v>1125</v>
      </c>
      <c r="Y41" s="41" t="s">
        <v>25</v>
      </c>
      <c r="Z41" s="41" t="s">
        <v>21</v>
      </c>
      <c r="AA41" s="41" t="s">
        <v>22</v>
      </c>
      <c r="AB41" s="72">
        <v>2933.1882819707998</v>
      </c>
      <c r="AC41" s="41">
        <v>2</v>
      </c>
      <c r="AD41" s="218">
        <v>1</v>
      </c>
      <c r="AE41" s="41">
        <v>90.15</v>
      </c>
      <c r="AF41" s="41">
        <v>2006</v>
      </c>
      <c r="AG41" s="41"/>
      <c r="AH41" s="41">
        <v>2.93</v>
      </c>
      <c r="AI41" s="73" t="s">
        <v>1212</v>
      </c>
      <c r="AJ41" s="41" t="s">
        <v>1213</v>
      </c>
      <c r="AK41" s="41"/>
      <c r="AL41" s="264">
        <f>IF(ROUNDUP(IF(((O41-$AD41)/'Inputs_Metric 7'!$D$4)&gt;0,(O41-$AD41)/'Inputs_Metric 7'!$D$4,0),0)&gt;AC41,AC41,ROUNDUP(IF(((O41-$AD41)/'Inputs_Metric 7'!$D$4)&gt;0,(O41-$AD41)/'Inputs_Metric 7'!$D$4,0),0))</f>
        <v>0</v>
      </c>
      <c r="AM41" s="264">
        <f>IF(ROUNDUP(IF(((P41-$AD41)/'Inputs_Metric 7'!$D$4)&gt;0,(P41-$AD41)/'Inputs_Metric 7'!$D$4,0),0)&gt;AC41,AC41,ROUNDUP(IF(((P41-$AD41)/'Inputs_Metric 7'!$D$4)&gt;0,(P41-$AD41)/'Inputs_Metric 7'!$D$4,0),0))</f>
        <v>0</v>
      </c>
      <c r="AN41" s="77">
        <f t="shared" si="0"/>
        <v>0</v>
      </c>
      <c r="AO41" s="77">
        <f t="shared" si="1"/>
        <v>0</v>
      </c>
    </row>
    <row r="42" spans="2:41" x14ac:dyDescent="0.25">
      <c r="B42" s="41">
        <v>2</v>
      </c>
      <c r="C42" s="41" t="s">
        <v>1310</v>
      </c>
      <c r="D42" s="41">
        <v>2</v>
      </c>
      <c r="E42" s="41" t="s">
        <v>1215</v>
      </c>
      <c r="F42" s="41">
        <v>9</v>
      </c>
      <c r="G42" s="71"/>
      <c r="H42" s="41">
        <v>98.425234000000003</v>
      </c>
      <c r="I42" s="72">
        <v>0.198569</v>
      </c>
      <c r="J42" s="72">
        <v>-0.46143099999999998</v>
      </c>
      <c r="K42" s="72">
        <v>0.198569</v>
      </c>
      <c r="L42" s="41">
        <v>1.62</v>
      </c>
      <c r="M42" s="41" t="s">
        <v>642</v>
      </c>
      <c r="N42" s="41"/>
      <c r="O42" s="48">
        <v>0.65147311795999996</v>
      </c>
      <c r="P42" s="48">
        <v>-1.5138812820399998</v>
      </c>
      <c r="Q42" s="48">
        <v>0.65147311795999996</v>
      </c>
      <c r="R42" s="48">
        <v>1059.4393762525999</v>
      </c>
      <c r="S42" s="41" t="s">
        <v>1156</v>
      </c>
      <c r="T42" s="41"/>
      <c r="U42" s="74"/>
      <c r="V42" s="219">
        <v>98358.351691291376</v>
      </c>
      <c r="W42" s="41">
        <v>2006</v>
      </c>
      <c r="X42" s="41" t="s">
        <v>1125</v>
      </c>
      <c r="Y42" s="41" t="s">
        <v>25</v>
      </c>
      <c r="Z42" s="41" t="s">
        <v>21</v>
      </c>
      <c r="AA42" s="41" t="s">
        <v>22</v>
      </c>
      <c r="AB42" s="72">
        <v>1059.4393762525999</v>
      </c>
      <c r="AC42" s="41">
        <v>1</v>
      </c>
      <c r="AD42" s="218">
        <v>1</v>
      </c>
      <c r="AE42" s="41">
        <v>92.84</v>
      </c>
      <c r="AF42" s="41">
        <v>2006</v>
      </c>
      <c r="AG42" s="41"/>
      <c r="AH42" s="41">
        <v>2.93</v>
      </c>
      <c r="AI42" s="73" t="s">
        <v>1212</v>
      </c>
      <c r="AJ42" s="41" t="s">
        <v>1213</v>
      </c>
      <c r="AK42" s="41"/>
      <c r="AL42" s="264">
        <f>IF(ROUNDUP(IF(((O42-$AD42)/'Inputs_Metric 7'!$D$4)&gt;0,(O42-$AD42)/'Inputs_Metric 7'!$D$4,0),0)&gt;AC42,AC42,ROUNDUP(IF(((O42-$AD42)/'Inputs_Metric 7'!$D$4)&gt;0,(O42-$AD42)/'Inputs_Metric 7'!$D$4,0),0))</f>
        <v>0</v>
      </c>
      <c r="AM42" s="264">
        <f>IF(ROUNDUP(IF(((P42-$AD42)/'Inputs_Metric 7'!$D$4)&gt;0,(P42-$AD42)/'Inputs_Metric 7'!$D$4,0),0)&gt;AC42,AC42,ROUNDUP(IF(((P42-$AD42)/'Inputs_Metric 7'!$D$4)&gt;0,(P42-$AD42)/'Inputs_Metric 7'!$D$4,0),0))</f>
        <v>0</v>
      </c>
      <c r="AN42" s="77">
        <f t="shared" si="0"/>
        <v>0</v>
      </c>
      <c r="AO42" s="77">
        <f t="shared" si="1"/>
        <v>0</v>
      </c>
    </row>
    <row r="43" spans="2:41" x14ac:dyDescent="0.25">
      <c r="B43" s="41">
        <v>20</v>
      </c>
      <c r="C43" s="41" t="s">
        <v>1310</v>
      </c>
      <c r="D43" s="41">
        <v>2</v>
      </c>
      <c r="E43" s="41" t="s">
        <v>1211</v>
      </c>
      <c r="F43" s="41">
        <v>9</v>
      </c>
      <c r="G43" s="71"/>
      <c r="H43" s="41">
        <v>170.363542</v>
      </c>
      <c r="I43" s="72">
        <v>1.1029</v>
      </c>
      <c r="J43" s="72">
        <v>0.4929</v>
      </c>
      <c r="K43" s="72">
        <v>0.61</v>
      </c>
      <c r="L43" s="41">
        <v>1.62</v>
      </c>
      <c r="M43" s="41" t="s">
        <v>642</v>
      </c>
      <c r="N43" s="41"/>
      <c r="O43" s="48">
        <v>3.6184384359999999</v>
      </c>
      <c r="P43" s="48">
        <v>1.6171260359999999</v>
      </c>
      <c r="Q43" s="48">
        <v>2.0013123999999998</v>
      </c>
      <c r="R43" s="48">
        <v>1833.7761297338</v>
      </c>
      <c r="S43" s="41" t="s">
        <v>1156</v>
      </c>
      <c r="T43" s="41"/>
      <c r="U43" s="74"/>
      <c r="V43" s="219">
        <v>330629.83619100414</v>
      </c>
      <c r="W43" s="41">
        <v>2006</v>
      </c>
      <c r="X43" s="41" t="s">
        <v>1125</v>
      </c>
      <c r="Y43" s="41" t="s">
        <v>25</v>
      </c>
      <c r="Z43" s="41" t="s">
        <v>21</v>
      </c>
      <c r="AA43" s="41" t="s">
        <v>22</v>
      </c>
      <c r="AB43" s="72">
        <v>3667.5522594675999</v>
      </c>
      <c r="AC43" s="41">
        <v>2</v>
      </c>
      <c r="AD43" s="221">
        <v>1</v>
      </c>
      <c r="AE43" s="41">
        <v>90.15</v>
      </c>
      <c r="AF43" s="41">
        <v>2006</v>
      </c>
      <c r="AG43" s="41"/>
      <c r="AH43" s="41">
        <v>2.93</v>
      </c>
      <c r="AI43" s="73" t="s">
        <v>1212</v>
      </c>
      <c r="AJ43" s="41" t="s">
        <v>1213</v>
      </c>
      <c r="AK43" s="41"/>
      <c r="AL43" s="264">
        <f>IF(ROUNDUP(IF(((O43-$AD43)/'Inputs_Metric 7'!$D$4)&gt;0,(O43-$AD43)/'Inputs_Metric 7'!$D$4,0),0)&gt;AC43,AC43,ROUNDUP(IF(((O43-$AD43)/'Inputs_Metric 7'!$D$4)&gt;0,(O43-$AD43)/'Inputs_Metric 7'!$D$4,0),0))</f>
        <v>1</v>
      </c>
      <c r="AM43" s="264">
        <f>IF(ROUNDUP(IF(((P43-$AD43)/'Inputs_Metric 7'!$D$4)&gt;0,(P43-$AD43)/'Inputs_Metric 7'!$D$4,0),0)&gt;AC43,AC43,ROUNDUP(IF(((P43-$AD43)/'Inputs_Metric 7'!$D$4)&gt;0,(P43-$AD43)/'Inputs_Metric 7'!$D$4,0),0))</f>
        <v>1</v>
      </c>
      <c r="AN43" s="77">
        <f t="shared" si="0"/>
        <v>1833.7761297338</v>
      </c>
      <c r="AO43" s="77">
        <f t="shared" si="1"/>
        <v>1833.7761297338</v>
      </c>
    </row>
    <row r="44" spans="2:41" x14ac:dyDescent="0.25">
      <c r="B44" s="41">
        <v>20</v>
      </c>
      <c r="C44" s="41" t="s">
        <v>1310</v>
      </c>
      <c r="D44" s="41">
        <v>2</v>
      </c>
      <c r="E44" s="41" t="s">
        <v>1214</v>
      </c>
      <c r="F44" s="41">
        <v>9</v>
      </c>
      <c r="G44" s="71"/>
      <c r="H44" s="41">
        <v>136.25118599999999</v>
      </c>
      <c r="I44" s="72">
        <v>1.3002359999999999</v>
      </c>
      <c r="J44" s="72">
        <v>0.70023599999999997</v>
      </c>
      <c r="K44" s="72">
        <v>0.6</v>
      </c>
      <c r="L44" s="41">
        <v>1.62</v>
      </c>
      <c r="M44" s="41" t="s">
        <v>642</v>
      </c>
      <c r="N44" s="41"/>
      <c r="O44" s="48">
        <v>4.2658662782399999</v>
      </c>
      <c r="P44" s="48">
        <v>2.2973622782400001</v>
      </c>
      <c r="Q44" s="48">
        <v>1.9685039999999998</v>
      </c>
      <c r="R44" s="48">
        <v>1466.5941409853999</v>
      </c>
      <c r="S44" s="41" t="s">
        <v>1156</v>
      </c>
      <c r="T44" s="41"/>
      <c r="U44" s="74"/>
      <c r="V44" s="219">
        <v>264426.92361966765</v>
      </c>
      <c r="W44" s="41">
        <v>2006</v>
      </c>
      <c r="X44" s="41" t="s">
        <v>1125</v>
      </c>
      <c r="Y44" s="41" t="s">
        <v>25</v>
      </c>
      <c r="Z44" s="41" t="s">
        <v>21</v>
      </c>
      <c r="AA44" s="41" t="s">
        <v>22</v>
      </c>
      <c r="AB44" s="72">
        <v>2933.1882819707998</v>
      </c>
      <c r="AC44" s="41">
        <v>2</v>
      </c>
      <c r="AD44" s="218">
        <v>1</v>
      </c>
      <c r="AE44" s="41">
        <v>90.15</v>
      </c>
      <c r="AF44" s="41">
        <v>2006</v>
      </c>
      <c r="AG44" s="41"/>
      <c r="AH44" s="41">
        <v>2.93</v>
      </c>
      <c r="AI44" s="73" t="s">
        <v>1212</v>
      </c>
      <c r="AJ44" s="41" t="s">
        <v>1213</v>
      </c>
      <c r="AK44" s="41"/>
      <c r="AL44" s="264">
        <f>IF(ROUNDUP(IF(((O44-$AD44)/'Inputs_Metric 7'!$D$4)&gt;0,(O44-$AD44)/'Inputs_Metric 7'!$D$4,0),0)&gt;AC44,AC44,ROUNDUP(IF(((O44-$AD44)/'Inputs_Metric 7'!$D$4)&gt;0,(O44-$AD44)/'Inputs_Metric 7'!$D$4,0),0))</f>
        <v>1</v>
      </c>
      <c r="AM44" s="264">
        <f>IF(ROUNDUP(IF(((P44-$AD44)/'Inputs_Metric 7'!$D$4)&gt;0,(P44-$AD44)/'Inputs_Metric 7'!$D$4,0),0)&gt;AC44,AC44,ROUNDUP(IF(((P44-$AD44)/'Inputs_Metric 7'!$D$4)&gt;0,(P44-$AD44)/'Inputs_Metric 7'!$D$4,0),0))</f>
        <v>1</v>
      </c>
      <c r="AN44" s="77">
        <f t="shared" si="0"/>
        <v>1466.5941409853999</v>
      </c>
      <c r="AO44" s="77">
        <f t="shared" si="1"/>
        <v>1466.5941409853999</v>
      </c>
    </row>
    <row r="45" spans="2:41" x14ac:dyDescent="0.25">
      <c r="B45" s="41">
        <v>20</v>
      </c>
      <c r="C45" s="41" t="s">
        <v>1310</v>
      </c>
      <c r="D45" s="41">
        <v>2</v>
      </c>
      <c r="E45" s="41" t="s">
        <v>1215</v>
      </c>
      <c r="F45" s="41">
        <v>9</v>
      </c>
      <c r="G45" s="71"/>
      <c r="H45" s="41">
        <v>98.425234000000003</v>
      </c>
      <c r="I45" s="72">
        <v>1.2135689999999999</v>
      </c>
      <c r="J45" s="72">
        <v>0.61356900000000003</v>
      </c>
      <c r="K45" s="72">
        <v>0.6</v>
      </c>
      <c r="L45" s="41">
        <v>1.62</v>
      </c>
      <c r="M45" s="41" t="s">
        <v>642</v>
      </c>
      <c r="N45" s="41"/>
      <c r="O45" s="48">
        <v>3.9815257179599994</v>
      </c>
      <c r="P45" s="48">
        <v>2.0130217179600001</v>
      </c>
      <c r="Q45" s="48">
        <v>1.9685039999999998</v>
      </c>
      <c r="R45" s="48">
        <v>1059.4393762525999</v>
      </c>
      <c r="S45" s="41" t="s">
        <v>1156</v>
      </c>
      <c r="T45" s="41"/>
      <c r="U45" s="74"/>
      <c r="V45" s="219">
        <v>98358.351691291376</v>
      </c>
      <c r="W45" s="41">
        <v>2006</v>
      </c>
      <c r="X45" s="41" t="s">
        <v>1125</v>
      </c>
      <c r="Y45" s="41" t="s">
        <v>25</v>
      </c>
      <c r="Z45" s="41" t="s">
        <v>21</v>
      </c>
      <c r="AA45" s="41" t="s">
        <v>22</v>
      </c>
      <c r="AB45" s="72">
        <v>1059.4393762525999</v>
      </c>
      <c r="AC45" s="41">
        <v>1</v>
      </c>
      <c r="AD45" s="218">
        <v>1</v>
      </c>
      <c r="AE45" s="41">
        <v>92.84</v>
      </c>
      <c r="AF45" s="41">
        <v>2006</v>
      </c>
      <c r="AG45" s="41"/>
      <c r="AH45" s="41">
        <v>2.93</v>
      </c>
      <c r="AI45" s="73" t="s">
        <v>1212</v>
      </c>
      <c r="AJ45" s="41" t="s">
        <v>1213</v>
      </c>
      <c r="AK45" s="41"/>
      <c r="AL45" s="264">
        <f>IF(ROUNDUP(IF(((O45-$AD45)/'Inputs_Metric 7'!$D$4)&gt;0,(O45-$AD45)/'Inputs_Metric 7'!$D$4,0),0)&gt;AC45,AC45,ROUNDUP(IF(((O45-$AD45)/'Inputs_Metric 7'!$D$4)&gt;0,(O45-$AD45)/'Inputs_Metric 7'!$D$4,0),0))</f>
        <v>1</v>
      </c>
      <c r="AM45" s="264">
        <f>IF(ROUNDUP(IF(((P45-$AD45)/'Inputs_Metric 7'!$D$4)&gt;0,(P45-$AD45)/'Inputs_Metric 7'!$D$4,0),0)&gt;AC45,AC45,ROUNDUP(IF(((P45-$AD45)/'Inputs_Metric 7'!$D$4)&gt;0,(P45-$AD45)/'Inputs_Metric 7'!$D$4,0),0))</f>
        <v>1</v>
      </c>
      <c r="AN45" s="77">
        <f t="shared" si="0"/>
        <v>1059.4393762525999</v>
      </c>
      <c r="AO45" s="77">
        <f t="shared" si="1"/>
        <v>1059.4393762525999</v>
      </c>
    </row>
    <row r="46" spans="2:41" x14ac:dyDescent="0.25">
      <c r="B46" s="41">
        <v>100</v>
      </c>
      <c r="C46" s="41" t="s">
        <v>1310</v>
      </c>
      <c r="D46" s="41">
        <v>2</v>
      </c>
      <c r="E46" s="41" t="s">
        <v>1211</v>
      </c>
      <c r="F46" s="41">
        <v>9</v>
      </c>
      <c r="G46" s="71"/>
      <c r="H46" s="41">
        <v>170.363542</v>
      </c>
      <c r="I46" s="72">
        <v>1.7408999999999999</v>
      </c>
      <c r="J46" s="72">
        <v>1.0008999999999999</v>
      </c>
      <c r="K46" s="72">
        <v>0.74</v>
      </c>
      <c r="L46" s="41">
        <v>1.62</v>
      </c>
      <c r="M46" s="41" t="s">
        <v>642</v>
      </c>
      <c r="N46" s="41"/>
      <c r="O46" s="48">
        <v>5.7116143559999992</v>
      </c>
      <c r="P46" s="48">
        <v>3.2837927559999995</v>
      </c>
      <c r="Q46" s="48">
        <v>2.4278216000000001</v>
      </c>
      <c r="R46" s="48">
        <v>1833.7761297338</v>
      </c>
      <c r="S46" s="41" t="s">
        <v>1156</v>
      </c>
      <c r="T46" s="41"/>
      <c r="U46" s="74"/>
      <c r="V46" s="219">
        <v>330629.83619100414</v>
      </c>
      <c r="W46" s="41">
        <v>2006</v>
      </c>
      <c r="X46" s="41" t="s">
        <v>1125</v>
      </c>
      <c r="Y46" s="41" t="s">
        <v>25</v>
      </c>
      <c r="Z46" s="41" t="s">
        <v>21</v>
      </c>
      <c r="AA46" s="41" t="s">
        <v>22</v>
      </c>
      <c r="AB46" s="72">
        <v>3667.5522594675999</v>
      </c>
      <c r="AC46" s="41">
        <v>2</v>
      </c>
      <c r="AD46" s="221">
        <v>1</v>
      </c>
      <c r="AE46" s="41">
        <v>90.15</v>
      </c>
      <c r="AF46" s="41">
        <v>2006</v>
      </c>
      <c r="AG46" s="41"/>
      <c r="AH46" s="41">
        <v>2.93</v>
      </c>
      <c r="AI46" s="73" t="s">
        <v>1212</v>
      </c>
      <c r="AJ46" s="41" t="s">
        <v>1213</v>
      </c>
      <c r="AK46" s="41"/>
      <c r="AL46" s="264">
        <f>IF(ROUNDUP(IF(((O46-$AD46)/'Inputs_Metric 7'!$D$4)&gt;0,(O46-$AD46)/'Inputs_Metric 7'!$D$4,0),0)&gt;AC46,AC46,ROUNDUP(IF(((O46-$AD46)/'Inputs_Metric 7'!$D$4)&gt;0,(O46-$AD46)/'Inputs_Metric 7'!$D$4,0),0))</f>
        <v>1</v>
      </c>
      <c r="AM46" s="264">
        <f>IF(ROUNDUP(IF(((P46-$AD46)/'Inputs_Metric 7'!$D$4)&gt;0,(P46-$AD46)/'Inputs_Metric 7'!$D$4,0),0)&gt;AC46,AC46,ROUNDUP(IF(((P46-$AD46)/'Inputs_Metric 7'!$D$4)&gt;0,(P46-$AD46)/'Inputs_Metric 7'!$D$4,0),0))</f>
        <v>1</v>
      </c>
      <c r="AN46" s="77">
        <f t="shared" si="0"/>
        <v>1833.7761297338</v>
      </c>
      <c r="AO46" s="77">
        <f t="shared" si="1"/>
        <v>1833.7761297338</v>
      </c>
    </row>
    <row r="47" spans="2:41" x14ac:dyDescent="0.25">
      <c r="B47" s="41">
        <v>100</v>
      </c>
      <c r="C47" s="41" t="s">
        <v>1310</v>
      </c>
      <c r="D47" s="41">
        <v>2</v>
      </c>
      <c r="E47" s="41" t="s">
        <v>1214</v>
      </c>
      <c r="F47" s="41">
        <v>9</v>
      </c>
      <c r="G47" s="71"/>
      <c r="H47" s="41">
        <v>136.25118599999999</v>
      </c>
      <c r="I47" s="72">
        <v>1.9382360000000001</v>
      </c>
      <c r="J47" s="72">
        <v>1.2082360000000001</v>
      </c>
      <c r="K47" s="72">
        <v>0.73</v>
      </c>
      <c r="L47" s="41">
        <v>1.62</v>
      </c>
      <c r="M47" s="41" t="s">
        <v>642</v>
      </c>
      <c r="N47" s="41"/>
      <c r="O47" s="48">
        <v>6.3590421982400001</v>
      </c>
      <c r="P47" s="48">
        <v>3.9640289982400003</v>
      </c>
      <c r="Q47" s="48">
        <v>2.3950131999999997</v>
      </c>
      <c r="R47" s="48">
        <v>1466.5941409853999</v>
      </c>
      <c r="S47" s="41" t="s">
        <v>1156</v>
      </c>
      <c r="T47" s="41"/>
      <c r="U47" s="74"/>
      <c r="V47" s="219">
        <v>264426.92361966765</v>
      </c>
      <c r="W47" s="41">
        <v>2006</v>
      </c>
      <c r="X47" s="41" t="s">
        <v>1125</v>
      </c>
      <c r="Y47" s="41" t="s">
        <v>25</v>
      </c>
      <c r="Z47" s="41" t="s">
        <v>21</v>
      </c>
      <c r="AA47" s="41" t="s">
        <v>22</v>
      </c>
      <c r="AB47" s="72">
        <v>2933.1882819707998</v>
      </c>
      <c r="AC47" s="41">
        <v>2</v>
      </c>
      <c r="AD47" s="218">
        <v>1</v>
      </c>
      <c r="AE47" s="41">
        <v>90.15</v>
      </c>
      <c r="AF47" s="41">
        <v>2006</v>
      </c>
      <c r="AG47" s="41"/>
      <c r="AH47" s="41">
        <v>2.93</v>
      </c>
      <c r="AI47" s="73" t="s">
        <v>1212</v>
      </c>
      <c r="AJ47" s="41" t="s">
        <v>1213</v>
      </c>
      <c r="AK47" s="41"/>
      <c r="AL47" s="264">
        <f>IF(ROUNDUP(IF(((O47-$AD47)/'Inputs_Metric 7'!$D$4)&gt;0,(O47-$AD47)/'Inputs_Metric 7'!$D$4,0),0)&gt;AC47,AC47,ROUNDUP(IF(((O47-$AD47)/'Inputs_Metric 7'!$D$4)&gt;0,(O47-$AD47)/'Inputs_Metric 7'!$D$4,0),0))</f>
        <v>1</v>
      </c>
      <c r="AM47" s="264">
        <f>IF(ROUNDUP(IF(((P47-$AD47)/'Inputs_Metric 7'!$D$4)&gt;0,(P47-$AD47)/'Inputs_Metric 7'!$D$4,0),0)&gt;AC47,AC47,ROUNDUP(IF(((P47-$AD47)/'Inputs_Metric 7'!$D$4)&gt;0,(P47-$AD47)/'Inputs_Metric 7'!$D$4,0),0))</f>
        <v>1</v>
      </c>
      <c r="AN47" s="77">
        <f t="shared" si="0"/>
        <v>1466.5941409853999</v>
      </c>
      <c r="AO47" s="77">
        <f t="shared" si="1"/>
        <v>1466.5941409853999</v>
      </c>
    </row>
    <row r="48" spans="2:41" x14ac:dyDescent="0.25">
      <c r="B48" s="41">
        <v>100</v>
      </c>
      <c r="C48" s="41" t="s">
        <v>1310</v>
      </c>
      <c r="D48" s="41">
        <v>2</v>
      </c>
      <c r="E48" s="41" t="s">
        <v>1215</v>
      </c>
      <c r="F48" s="41">
        <v>9</v>
      </c>
      <c r="G48" s="71"/>
      <c r="H48" s="41">
        <v>98.425234000000003</v>
      </c>
      <c r="I48" s="72">
        <v>1.841569</v>
      </c>
      <c r="J48" s="72">
        <v>1.131569</v>
      </c>
      <c r="K48" s="72">
        <v>0.71</v>
      </c>
      <c r="L48" s="41">
        <v>1.62</v>
      </c>
      <c r="M48" s="41" t="s">
        <v>642</v>
      </c>
      <c r="N48" s="41"/>
      <c r="O48" s="48">
        <v>6.0418932379600001</v>
      </c>
      <c r="P48" s="48">
        <v>3.7124968379600003</v>
      </c>
      <c r="Q48" s="48">
        <v>2.3293963999999998</v>
      </c>
      <c r="R48" s="48">
        <v>1059.4393762525999</v>
      </c>
      <c r="S48" s="41" t="s">
        <v>1156</v>
      </c>
      <c r="T48" s="41"/>
      <c r="U48" s="74"/>
      <c r="V48" s="219">
        <v>98358.351691291376</v>
      </c>
      <c r="W48" s="41">
        <v>2006</v>
      </c>
      <c r="X48" s="41" t="s">
        <v>1125</v>
      </c>
      <c r="Y48" s="41" t="s">
        <v>25</v>
      </c>
      <c r="Z48" s="41" t="s">
        <v>21</v>
      </c>
      <c r="AA48" s="41" t="s">
        <v>22</v>
      </c>
      <c r="AB48" s="72">
        <v>1059.4393762525999</v>
      </c>
      <c r="AC48" s="41">
        <v>1</v>
      </c>
      <c r="AD48" s="218">
        <v>1</v>
      </c>
      <c r="AE48" s="41">
        <v>92.84</v>
      </c>
      <c r="AF48" s="41">
        <v>2006</v>
      </c>
      <c r="AG48" s="41"/>
      <c r="AH48" s="41">
        <v>2.93</v>
      </c>
      <c r="AI48" s="73" t="s">
        <v>1212</v>
      </c>
      <c r="AJ48" s="41" t="s">
        <v>1213</v>
      </c>
      <c r="AK48" s="41"/>
      <c r="AL48" s="264">
        <f>IF(ROUNDUP(IF(((O48-$AD48)/'Inputs_Metric 7'!$D$4)&gt;0,(O48-$AD48)/'Inputs_Metric 7'!$D$4,0),0)&gt;AC48,AC48,ROUNDUP(IF(((O48-$AD48)/'Inputs_Metric 7'!$D$4)&gt;0,(O48-$AD48)/'Inputs_Metric 7'!$D$4,0),0))</f>
        <v>1</v>
      </c>
      <c r="AM48" s="264">
        <f>IF(ROUNDUP(IF(((P48-$AD48)/'Inputs_Metric 7'!$D$4)&gt;0,(P48-$AD48)/'Inputs_Metric 7'!$D$4,0),0)&gt;AC48,AC48,ROUNDUP(IF(((P48-$AD48)/'Inputs_Metric 7'!$D$4)&gt;0,(P48-$AD48)/'Inputs_Metric 7'!$D$4,0),0))</f>
        <v>1</v>
      </c>
      <c r="AN48" s="77">
        <f t="shared" si="0"/>
        <v>1059.4393762525999</v>
      </c>
      <c r="AO48" s="77">
        <f t="shared" si="1"/>
        <v>1059.4393762525999</v>
      </c>
    </row>
    <row r="49" spans="2:41" x14ac:dyDescent="0.25">
      <c r="B49" s="41">
        <v>20</v>
      </c>
      <c r="C49" s="41" t="s">
        <v>1292</v>
      </c>
      <c r="D49" s="41">
        <v>3</v>
      </c>
      <c r="E49" s="41" t="s">
        <v>1387</v>
      </c>
      <c r="F49" s="41">
        <v>12</v>
      </c>
      <c r="G49" s="71"/>
      <c r="H49" s="41">
        <v>65.794325000000001</v>
      </c>
      <c r="I49" s="72">
        <v>1.166628</v>
      </c>
      <c r="J49" s="72">
        <v>0.65662799999999999</v>
      </c>
      <c r="K49" s="72">
        <v>0.51</v>
      </c>
      <c r="L49" s="41">
        <v>4.9000000000000004</v>
      </c>
      <c r="M49" s="41" t="s">
        <v>642</v>
      </c>
      <c r="N49" s="41"/>
      <c r="O49" s="48">
        <v>3.8275198075199999</v>
      </c>
      <c r="P49" s="48">
        <v>2.1542914075200001</v>
      </c>
      <c r="Q49" s="48">
        <v>1.6732283999999999</v>
      </c>
      <c r="R49" s="48">
        <v>708.20353486750003</v>
      </c>
      <c r="S49" s="41" t="s">
        <v>1388</v>
      </c>
      <c r="T49" s="41" t="s">
        <v>1389</v>
      </c>
      <c r="U49" s="74">
        <v>40200</v>
      </c>
      <c r="V49" s="219">
        <v>67245</v>
      </c>
      <c r="W49" s="41">
        <v>2019</v>
      </c>
      <c r="X49" s="41">
        <v>1939</v>
      </c>
      <c r="Y49" s="41" t="s">
        <v>25</v>
      </c>
      <c r="Z49" s="41" t="s">
        <v>21</v>
      </c>
      <c r="AA49" s="41" t="s">
        <v>22</v>
      </c>
      <c r="AB49" s="72">
        <v>484</v>
      </c>
      <c r="AC49" s="41">
        <v>1</v>
      </c>
      <c r="AD49" s="218">
        <v>1</v>
      </c>
      <c r="AE49" s="41">
        <v>92.84</v>
      </c>
      <c r="AF49" s="41">
        <v>2006</v>
      </c>
      <c r="AG49" s="41"/>
      <c r="AH49" s="41">
        <v>2.2200000000000002</v>
      </c>
      <c r="AI49" s="73" t="s">
        <v>1390</v>
      </c>
      <c r="AJ49" s="41" t="s">
        <v>1391</v>
      </c>
      <c r="AK49" s="41" t="s">
        <v>1392</v>
      </c>
      <c r="AL49" s="264">
        <f>IF(ROUNDUP(IF(((O49-$AD49)/'Inputs_Metric 7'!$D$4)&gt;0,(O49-$AD49)/'Inputs_Metric 7'!$D$4,0),0)&gt;AC49,AC49,ROUNDUP(IF(((O49-$AD49)/'Inputs_Metric 7'!$D$4)&gt;0,(O49-$AD49)/'Inputs_Metric 7'!$D$4,0),0))</f>
        <v>1</v>
      </c>
      <c r="AM49" s="264">
        <f>IF(ROUNDUP(IF(((P49-$AD49)/'Inputs_Metric 7'!$D$4)&gt;0,(P49-$AD49)/'Inputs_Metric 7'!$D$4,0),0)&gt;AC49,AC49,ROUNDUP(IF(((P49-$AD49)/'Inputs_Metric 7'!$D$4)&gt;0,(P49-$AD49)/'Inputs_Metric 7'!$D$4,0),0))</f>
        <v>1</v>
      </c>
      <c r="AN49" s="77">
        <f t="shared" ref="AN49:AN112" si="2">IF(LEFT(S49,6)="remove","",AL49*($AB49/$AC49))</f>
        <v>484</v>
      </c>
      <c r="AO49" s="77">
        <f t="shared" ref="AO49:AO112" si="3">IF(LEFT(S49,6)="remove","",AM49*($AB49/$AC49))</f>
        <v>484</v>
      </c>
    </row>
    <row r="50" spans="2:41" x14ac:dyDescent="0.25">
      <c r="B50" s="41">
        <v>100</v>
      </c>
      <c r="C50" s="41" t="s">
        <v>1292</v>
      </c>
      <c r="D50" s="41">
        <v>3</v>
      </c>
      <c r="E50" s="41" t="s">
        <v>1393</v>
      </c>
      <c r="F50" s="41">
        <v>10</v>
      </c>
      <c r="G50" s="71"/>
      <c r="H50" s="41">
        <v>82.180473000000006</v>
      </c>
      <c r="I50" s="72">
        <v>2.6466419999999999</v>
      </c>
      <c r="J50" s="72">
        <v>2.3166419999999999</v>
      </c>
      <c r="K50" s="72">
        <v>0.33</v>
      </c>
      <c r="L50" s="41">
        <v>4.9000000000000004</v>
      </c>
      <c r="M50" s="41" t="s">
        <v>642</v>
      </c>
      <c r="N50" s="41"/>
      <c r="O50" s="48">
        <v>8.68320893928</v>
      </c>
      <c r="P50" s="48">
        <v>7.6005317392799991</v>
      </c>
      <c r="Q50" s="48">
        <v>1.0826772</v>
      </c>
      <c r="R50" s="48">
        <v>884.58239332469998</v>
      </c>
      <c r="S50" s="41" t="s">
        <v>1388</v>
      </c>
      <c r="T50" s="41" t="s">
        <v>1394</v>
      </c>
      <c r="U50" s="74">
        <v>102800</v>
      </c>
      <c r="V50" s="219">
        <v>146786</v>
      </c>
      <c r="W50" s="41">
        <v>2019</v>
      </c>
      <c r="X50" s="41">
        <v>1965</v>
      </c>
      <c r="Y50" s="41" t="s">
        <v>25</v>
      </c>
      <c r="Z50" s="41" t="s">
        <v>21</v>
      </c>
      <c r="AA50" s="41" t="s">
        <v>22</v>
      </c>
      <c r="AB50" s="72">
        <v>512</v>
      </c>
      <c r="AC50" s="41">
        <v>1</v>
      </c>
      <c r="AD50" s="218">
        <v>1</v>
      </c>
      <c r="AE50" s="41">
        <v>92.84</v>
      </c>
      <c r="AF50" s="41">
        <v>2006</v>
      </c>
      <c r="AG50" s="41"/>
      <c r="AH50" s="41">
        <v>2.2200000000000002</v>
      </c>
      <c r="AI50" s="73" t="s">
        <v>1395</v>
      </c>
      <c r="AJ50" s="41" t="s">
        <v>1396</v>
      </c>
      <c r="AK50" s="41" t="s">
        <v>1397</v>
      </c>
      <c r="AL50" s="264">
        <f>IF(ROUNDUP(IF(((O50-$AD50)/'Inputs_Metric 7'!$D$4)&gt;0,(O50-$AD50)/'Inputs_Metric 7'!$D$4,0),0)&gt;AC50,AC50,ROUNDUP(IF(((O50-$AD50)/'Inputs_Metric 7'!$D$4)&gt;0,(O50-$AD50)/'Inputs_Metric 7'!$D$4,0),0))</f>
        <v>1</v>
      </c>
      <c r="AM50" s="264">
        <f>IF(ROUNDUP(IF(((P50-$AD50)/'Inputs_Metric 7'!$D$4)&gt;0,(P50-$AD50)/'Inputs_Metric 7'!$D$4,0),0)&gt;AC50,AC50,ROUNDUP(IF(((P50-$AD50)/'Inputs_Metric 7'!$D$4)&gt;0,(P50-$AD50)/'Inputs_Metric 7'!$D$4,0),0))</f>
        <v>1</v>
      </c>
      <c r="AN50" s="77">
        <f t="shared" si="2"/>
        <v>512</v>
      </c>
      <c r="AO50" s="77">
        <f t="shared" si="3"/>
        <v>512</v>
      </c>
    </row>
    <row r="51" spans="2:41" x14ac:dyDescent="0.25">
      <c r="B51" s="41">
        <v>100</v>
      </c>
      <c r="C51" s="41" t="s">
        <v>1292</v>
      </c>
      <c r="D51" s="41">
        <v>3</v>
      </c>
      <c r="E51" s="41" t="s">
        <v>1398</v>
      </c>
      <c r="F51" s="41">
        <v>10</v>
      </c>
      <c r="G51" s="71"/>
      <c r="H51" s="41">
        <v>173.85028</v>
      </c>
      <c r="I51" s="72">
        <v>2.1247560000000001</v>
      </c>
      <c r="J51" s="72">
        <v>1.7947550000000001</v>
      </c>
      <c r="K51" s="72">
        <v>0.33</v>
      </c>
      <c r="L51" s="41">
        <v>4.9000000000000004</v>
      </c>
      <c r="M51" s="41" t="s">
        <v>642</v>
      </c>
      <c r="N51" s="41"/>
      <c r="O51" s="48">
        <v>6.9709844750399999</v>
      </c>
      <c r="P51" s="48">
        <v>5.8883039942000002</v>
      </c>
      <c r="Q51" s="48">
        <v>1.0826772</v>
      </c>
      <c r="R51" s="48">
        <v>1871.3070288919998</v>
      </c>
      <c r="S51" s="41" t="s">
        <v>1388</v>
      </c>
      <c r="T51" s="41" t="s">
        <v>1394</v>
      </c>
      <c r="U51" s="74">
        <v>93700</v>
      </c>
      <c r="V51" s="219">
        <v>187468</v>
      </c>
      <c r="W51" s="41">
        <v>2019</v>
      </c>
      <c r="X51" s="41">
        <v>1979</v>
      </c>
      <c r="Y51" s="41" t="s">
        <v>25</v>
      </c>
      <c r="Z51" s="41" t="s">
        <v>21</v>
      </c>
      <c r="AA51" s="41" t="s">
        <v>22</v>
      </c>
      <c r="AB51" s="72">
        <v>800</v>
      </c>
      <c r="AC51" s="41">
        <v>2</v>
      </c>
      <c r="AD51" s="218">
        <v>1</v>
      </c>
      <c r="AE51" s="41">
        <v>90.15</v>
      </c>
      <c r="AF51" s="41">
        <v>2006</v>
      </c>
      <c r="AG51" s="41"/>
      <c r="AH51" s="41">
        <v>2.2200000000000002</v>
      </c>
      <c r="AI51" s="73" t="s">
        <v>1395</v>
      </c>
      <c r="AJ51" s="41" t="s">
        <v>1399</v>
      </c>
      <c r="AK51" s="41" t="s">
        <v>1397</v>
      </c>
      <c r="AL51" s="264">
        <f>IF(ROUNDUP(IF(((O51-$AD51)/'Inputs_Metric 7'!$D$4)&gt;0,(O51-$AD51)/'Inputs_Metric 7'!$D$4,0),0)&gt;AC51,AC51,ROUNDUP(IF(((O51-$AD51)/'Inputs_Metric 7'!$D$4)&gt;0,(O51-$AD51)/'Inputs_Metric 7'!$D$4,0),0))</f>
        <v>1</v>
      </c>
      <c r="AM51" s="264">
        <f>IF(ROUNDUP(IF(((P51-$AD51)/'Inputs_Metric 7'!$D$4)&gt;0,(P51-$AD51)/'Inputs_Metric 7'!$D$4,0),0)&gt;AC51,AC51,ROUNDUP(IF(((P51-$AD51)/'Inputs_Metric 7'!$D$4)&gt;0,(P51-$AD51)/'Inputs_Metric 7'!$D$4,0),0))</f>
        <v>1</v>
      </c>
      <c r="AN51" s="77">
        <f t="shared" si="2"/>
        <v>400</v>
      </c>
      <c r="AO51" s="77">
        <f t="shared" si="3"/>
        <v>400</v>
      </c>
    </row>
    <row r="52" spans="2:41" x14ac:dyDescent="0.25">
      <c r="B52" s="41">
        <v>100</v>
      </c>
      <c r="C52" s="41" t="s">
        <v>1292</v>
      </c>
      <c r="D52" s="41">
        <v>3</v>
      </c>
      <c r="E52" s="41" t="s">
        <v>1387</v>
      </c>
      <c r="F52" s="41">
        <v>12</v>
      </c>
      <c r="G52" s="71"/>
      <c r="H52" s="41">
        <v>137.85180800000001</v>
      </c>
      <c r="I52" s="72">
        <v>2.0331809999999999</v>
      </c>
      <c r="J52" s="72">
        <v>1.683181</v>
      </c>
      <c r="K52" s="72">
        <v>0.35</v>
      </c>
      <c r="L52" s="41">
        <v>4.9000000000000004</v>
      </c>
      <c r="M52" s="41" t="s">
        <v>642</v>
      </c>
      <c r="N52" s="41"/>
      <c r="O52" s="48">
        <v>6.6705415520399995</v>
      </c>
      <c r="P52" s="48">
        <v>5.5222475520400005</v>
      </c>
      <c r="Q52" s="48">
        <v>1.1482939999999999</v>
      </c>
      <c r="R52" s="48">
        <v>1483.8230761312</v>
      </c>
      <c r="S52" s="41" t="s">
        <v>1388</v>
      </c>
      <c r="T52" s="41" t="s">
        <v>1389</v>
      </c>
      <c r="U52" s="74">
        <v>40200</v>
      </c>
      <c r="V52" s="219">
        <v>67245</v>
      </c>
      <c r="W52" s="41">
        <v>2019</v>
      </c>
      <c r="X52" s="41">
        <v>1939</v>
      </c>
      <c r="Y52" s="41" t="s">
        <v>25</v>
      </c>
      <c r="Z52" s="41" t="s">
        <v>21</v>
      </c>
      <c r="AA52" s="41" t="s">
        <v>22</v>
      </c>
      <c r="AB52" s="72">
        <v>484</v>
      </c>
      <c r="AC52" s="41">
        <v>1</v>
      </c>
      <c r="AD52" s="218">
        <v>1</v>
      </c>
      <c r="AE52" s="41">
        <v>92.84</v>
      </c>
      <c r="AF52" s="41">
        <v>2006</v>
      </c>
      <c r="AG52" s="41"/>
      <c r="AH52" s="41">
        <v>2.2200000000000002</v>
      </c>
      <c r="AI52" s="73" t="s">
        <v>1390</v>
      </c>
      <c r="AJ52" s="41" t="s">
        <v>1391</v>
      </c>
      <c r="AK52" s="41" t="s">
        <v>1392</v>
      </c>
      <c r="AL52" s="264">
        <f>IF(ROUNDUP(IF(((O52-$AD52)/'Inputs_Metric 7'!$D$4)&gt;0,(O52-$AD52)/'Inputs_Metric 7'!$D$4,0),0)&gt;AC52,AC52,ROUNDUP(IF(((O52-$AD52)/'Inputs_Metric 7'!$D$4)&gt;0,(O52-$AD52)/'Inputs_Metric 7'!$D$4,0),0))</f>
        <v>1</v>
      </c>
      <c r="AM52" s="264">
        <f>IF(ROUNDUP(IF(((P52-$AD52)/'Inputs_Metric 7'!$D$4)&gt;0,(P52-$AD52)/'Inputs_Metric 7'!$D$4,0),0)&gt;AC52,AC52,ROUNDUP(IF(((P52-$AD52)/'Inputs_Metric 7'!$D$4)&gt;0,(P52-$AD52)/'Inputs_Metric 7'!$D$4,0),0))</f>
        <v>1</v>
      </c>
      <c r="AN52" s="77">
        <f t="shared" si="2"/>
        <v>484</v>
      </c>
      <c r="AO52" s="77">
        <f t="shared" si="3"/>
        <v>484</v>
      </c>
    </row>
    <row r="53" spans="2:41" x14ac:dyDescent="0.25">
      <c r="B53" s="41">
        <v>2</v>
      </c>
      <c r="C53" s="41" t="s">
        <v>1307</v>
      </c>
      <c r="D53" s="41">
        <v>1</v>
      </c>
      <c r="E53" s="41" t="s">
        <v>1414</v>
      </c>
      <c r="F53" s="41">
        <v>5</v>
      </c>
      <c r="G53" s="71"/>
      <c r="H53" s="41">
        <v>112.473131</v>
      </c>
      <c r="I53" s="72">
        <v>0.55951700000000004</v>
      </c>
      <c r="J53" s="72">
        <v>-0.210483</v>
      </c>
      <c r="K53" s="72">
        <v>0.55951700000000004</v>
      </c>
      <c r="L53" s="41">
        <v>5.12</v>
      </c>
      <c r="M53" s="41" t="s">
        <v>642</v>
      </c>
      <c r="N53" s="41"/>
      <c r="O53" s="48">
        <v>1.83568575428</v>
      </c>
      <c r="P53" s="48">
        <v>-0.69056104571999999</v>
      </c>
      <c r="Q53" s="48">
        <v>1.83568575428</v>
      </c>
      <c r="R53" s="48">
        <v>1210.6495347708999</v>
      </c>
      <c r="S53" s="41" t="s">
        <v>1195</v>
      </c>
      <c r="T53" s="41" t="s">
        <v>1415</v>
      </c>
      <c r="U53" s="74">
        <v>199500</v>
      </c>
      <c r="V53" s="219">
        <v>138470.40000000002</v>
      </c>
      <c r="W53" s="41">
        <v>2020</v>
      </c>
      <c r="X53" s="41">
        <v>1930</v>
      </c>
      <c r="Y53" s="41" t="s">
        <v>25</v>
      </c>
      <c r="Z53" s="41" t="s">
        <v>21</v>
      </c>
      <c r="AA53" s="41" t="s">
        <v>22</v>
      </c>
      <c r="AB53" s="72">
        <v>1536</v>
      </c>
      <c r="AC53" s="41">
        <v>2</v>
      </c>
      <c r="AD53" s="218">
        <v>1</v>
      </c>
      <c r="AE53" s="41">
        <v>90.15</v>
      </c>
      <c r="AF53" s="41">
        <v>2006</v>
      </c>
      <c r="AG53" s="41"/>
      <c r="AH53" s="41">
        <v>2.85</v>
      </c>
      <c r="AI53" s="73" t="s">
        <v>1416</v>
      </c>
      <c r="AJ53" s="41" t="s">
        <v>1417</v>
      </c>
      <c r="AK53" s="41" t="s">
        <v>1418</v>
      </c>
      <c r="AL53" s="264">
        <f>IF(ROUNDUP(IF(((O53-$AD53)/'Inputs_Metric 7'!$D$4)&gt;0,(O53-$AD53)/'Inputs_Metric 7'!$D$4,0),0)&gt;AC53,AC53,ROUNDUP(IF(((O53-$AD53)/'Inputs_Metric 7'!$D$4)&gt;0,(O53-$AD53)/'Inputs_Metric 7'!$D$4,0),0))</f>
        <v>1</v>
      </c>
      <c r="AM53" s="264">
        <f>IF(ROUNDUP(IF(((P53-$AD53)/'Inputs_Metric 7'!$D$4)&gt;0,(P53-$AD53)/'Inputs_Metric 7'!$D$4,0),0)&gt;AC53,AC53,ROUNDUP(IF(((P53-$AD53)/'Inputs_Metric 7'!$D$4)&gt;0,(P53-$AD53)/'Inputs_Metric 7'!$D$4,0),0))</f>
        <v>0</v>
      </c>
      <c r="AN53" s="77">
        <f t="shared" si="2"/>
        <v>768</v>
      </c>
      <c r="AO53" s="77">
        <f t="shared" si="3"/>
        <v>0</v>
      </c>
    </row>
    <row r="54" spans="2:41" x14ac:dyDescent="0.25">
      <c r="B54" s="41">
        <v>20</v>
      </c>
      <c r="C54" s="41" t="s">
        <v>1307</v>
      </c>
      <c r="D54" s="41">
        <v>1</v>
      </c>
      <c r="E54" s="41" t="s">
        <v>1414</v>
      </c>
      <c r="F54" s="41">
        <v>5</v>
      </c>
      <c r="G54" s="71"/>
      <c r="H54" s="41">
        <v>112.473131</v>
      </c>
      <c r="I54" s="72">
        <v>2.1701009999999998</v>
      </c>
      <c r="J54" s="72">
        <v>2.1401020000000002</v>
      </c>
      <c r="K54" s="72">
        <v>0.03</v>
      </c>
      <c r="L54" s="41">
        <v>5.12</v>
      </c>
      <c r="M54" s="41" t="s">
        <v>642</v>
      </c>
      <c r="N54" s="41"/>
      <c r="O54" s="48">
        <v>7.1197541648399998</v>
      </c>
      <c r="P54" s="48">
        <v>7.0213322456800009</v>
      </c>
      <c r="Q54" s="48">
        <v>9.842519999999999E-2</v>
      </c>
      <c r="R54" s="48">
        <v>1210.6495347708999</v>
      </c>
      <c r="S54" s="41" t="s">
        <v>1195</v>
      </c>
      <c r="T54" s="41" t="s">
        <v>1415</v>
      </c>
      <c r="U54" s="74">
        <v>199500</v>
      </c>
      <c r="V54" s="219">
        <v>138470.40000000002</v>
      </c>
      <c r="W54" s="41">
        <v>2020</v>
      </c>
      <c r="X54" s="41">
        <v>1930</v>
      </c>
      <c r="Y54" s="41" t="s">
        <v>25</v>
      </c>
      <c r="Z54" s="41" t="s">
        <v>21</v>
      </c>
      <c r="AA54" s="41" t="s">
        <v>22</v>
      </c>
      <c r="AB54" s="72">
        <v>1536</v>
      </c>
      <c r="AC54" s="41">
        <v>2</v>
      </c>
      <c r="AD54" s="218">
        <v>1</v>
      </c>
      <c r="AE54" s="41">
        <v>90.15</v>
      </c>
      <c r="AF54" s="41">
        <v>2006</v>
      </c>
      <c r="AG54" s="41"/>
      <c r="AH54" s="41">
        <v>2.85</v>
      </c>
      <c r="AI54" s="73" t="s">
        <v>1416</v>
      </c>
      <c r="AJ54" s="41" t="s">
        <v>1417</v>
      </c>
      <c r="AK54" s="41" t="s">
        <v>1418</v>
      </c>
      <c r="AL54" s="264">
        <f>IF(ROUNDUP(IF(((O54-$AD54)/'Inputs_Metric 7'!$D$4)&gt;0,(O54-$AD54)/'Inputs_Metric 7'!$D$4,0),0)&gt;AC54,AC54,ROUNDUP(IF(((O54-$AD54)/'Inputs_Metric 7'!$D$4)&gt;0,(O54-$AD54)/'Inputs_Metric 7'!$D$4,0),0))</f>
        <v>1</v>
      </c>
      <c r="AM54" s="264">
        <f>IF(ROUNDUP(IF(((P54-$AD54)/'Inputs_Metric 7'!$D$4)&gt;0,(P54-$AD54)/'Inputs_Metric 7'!$D$4,0),0)&gt;AC54,AC54,ROUNDUP(IF(((P54-$AD54)/'Inputs_Metric 7'!$D$4)&gt;0,(P54-$AD54)/'Inputs_Metric 7'!$D$4,0),0))</f>
        <v>1</v>
      </c>
      <c r="AN54" s="77">
        <f t="shared" si="2"/>
        <v>768</v>
      </c>
      <c r="AO54" s="77">
        <f t="shared" si="3"/>
        <v>768</v>
      </c>
    </row>
    <row r="55" spans="2:41" x14ac:dyDescent="0.25">
      <c r="B55" s="41">
        <v>100</v>
      </c>
      <c r="C55" s="41" t="s">
        <v>1307</v>
      </c>
      <c r="D55" s="41">
        <v>1</v>
      </c>
      <c r="E55" s="41" t="s">
        <v>1414</v>
      </c>
      <c r="F55" s="41">
        <v>5</v>
      </c>
      <c r="G55" s="71"/>
      <c r="H55" s="41">
        <v>112.473131</v>
      </c>
      <c r="I55" s="72">
        <v>2.9621010000000001</v>
      </c>
      <c r="J55" s="72">
        <v>2.892102</v>
      </c>
      <c r="K55" s="72">
        <v>7.0000000000000007E-2</v>
      </c>
      <c r="L55" s="41">
        <v>5.12</v>
      </c>
      <c r="M55" s="41" t="s">
        <v>642</v>
      </c>
      <c r="N55" s="41"/>
      <c r="O55" s="48">
        <v>9.7181794448400005</v>
      </c>
      <c r="P55" s="48">
        <v>9.4885239256799991</v>
      </c>
      <c r="Q55" s="48">
        <v>0.22965880000000002</v>
      </c>
      <c r="R55" s="48">
        <v>1210.6495347708999</v>
      </c>
      <c r="S55" s="41" t="s">
        <v>1195</v>
      </c>
      <c r="T55" s="41" t="s">
        <v>1415</v>
      </c>
      <c r="U55" s="74">
        <v>199500</v>
      </c>
      <c r="V55" s="219">
        <v>138470.40000000002</v>
      </c>
      <c r="W55" s="41">
        <v>2020</v>
      </c>
      <c r="X55" s="41">
        <v>1930</v>
      </c>
      <c r="Y55" s="41" t="s">
        <v>25</v>
      </c>
      <c r="Z55" s="41" t="s">
        <v>21</v>
      </c>
      <c r="AA55" s="41" t="s">
        <v>22</v>
      </c>
      <c r="AB55" s="72">
        <v>1536</v>
      </c>
      <c r="AC55" s="41">
        <v>2</v>
      </c>
      <c r="AD55" s="218">
        <v>1</v>
      </c>
      <c r="AE55" s="41">
        <v>90.15</v>
      </c>
      <c r="AF55" s="41">
        <v>2006</v>
      </c>
      <c r="AG55" s="41"/>
      <c r="AH55" s="41">
        <v>2.85</v>
      </c>
      <c r="AI55" s="73" t="s">
        <v>1416</v>
      </c>
      <c r="AJ55" s="41" t="s">
        <v>1417</v>
      </c>
      <c r="AK55" s="41" t="s">
        <v>1418</v>
      </c>
      <c r="AL55" s="264">
        <f>IF(ROUNDUP(IF(((O55-$AD55)/'Inputs_Metric 7'!$D$4)&gt;0,(O55-$AD55)/'Inputs_Metric 7'!$D$4,0),0)&gt;AC55,AC55,ROUNDUP(IF(((O55-$AD55)/'Inputs_Metric 7'!$D$4)&gt;0,(O55-$AD55)/'Inputs_Metric 7'!$D$4,0),0))</f>
        <v>1</v>
      </c>
      <c r="AM55" s="264">
        <f>IF(ROUNDUP(IF(((P55-$AD55)/'Inputs_Metric 7'!$D$4)&gt;0,(P55-$AD55)/'Inputs_Metric 7'!$D$4,0),0)&gt;AC55,AC55,ROUNDUP(IF(((P55-$AD55)/'Inputs_Metric 7'!$D$4)&gt;0,(P55-$AD55)/'Inputs_Metric 7'!$D$4,0),0))</f>
        <v>1</v>
      </c>
      <c r="AN55" s="77">
        <f t="shared" si="2"/>
        <v>768</v>
      </c>
      <c r="AO55" s="77">
        <f t="shared" si="3"/>
        <v>768</v>
      </c>
    </row>
    <row r="56" spans="2:41" x14ac:dyDescent="0.25">
      <c r="B56" s="41">
        <v>20</v>
      </c>
      <c r="C56" s="41" t="s">
        <v>1307</v>
      </c>
      <c r="D56" s="41">
        <v>1</v>
      </c>
      <c r="E56" s="41" t="s">
        <v>1419</v>
      </c>
      <c r="F56" s="41">
        <v>8</v>
      </c>
      <c r="G56" s="71"/>
      <c r="H56" s="41">
        <v>129.28858500000001</v>
      </c>
      <c r="I56" s="72">
        <v>0.96024900000000002</v>
      </c>
      <c r="J56" s="72">
        <v>0.92024899999999998</v>
      </c>
      <c r="K56" s="72">
        <v>0.04</v>
      </c>
      <c r="L56" s="41">
        <v>5.12</v>
      </c>
      <c r="M56" s="41" t="s">
        <v>642</v>
      </c>
      <c r="N56" s="41"/>
      <c r="O56" s="48">
        <v>3.1504233291600001</v>
      </c>
      <c r="P56" s="48">
        <v>3.0191897291599998</v>
      </c>
      <c r="Q56" s="48">
        <v>0.13123360000000001</v>
      </c>
      <c r="R56" s="48">
        <v>1391.6494000815001</v>
      </c>
      <c r="S56" s="41" t="s">
        <v>1195</v>
      </c>
      <c r="T56" s="41" t="s">
        <v>1420</v>
      </c>
      <c r="U56" s="74"/>
      <c r="V56" s="219">
        <v>19780</v>
      </c>
      <c r="W56" s="41"/>
      <c r="X56" s="41">
        <v>2003</v>
      </c>
      <c r="Y56" s="41" t="s">
        <v>25</v>
      </c>
      <c r="Z56" s="41" t="s">
        <v>21</v>
      </c>
      <c r="AA56" s="41" t="s">
        <v>22</v>
      </c>
      <c r="AB56" s="72">
        <v>1391.6494000815001</v>
      </c>
      <c r="AC56" s="41">
        <v>1</v>
      </c>
      <c r="AD56" s="218">
        <v>1</v>
      </c>
      <c r="AE56" s="41">
        <v>19780</v>
      </c>
      <c r="AF56" s="41">
        <v>2006</v>
      </c>
      <c r="AG56" s="41" t="s">
        <v>1114</v>
      </c>
      <c r="AH56" s="41">
        <v>0</v>
      </c>
      <c r="AI56" s="73" t="s">
        <v>1416</v>
      </c>
      <c r="AJ56" s="41" t="s">
        <v>1421</v>
      </c>
      <c r="AK56" s="41" t="s">
        <v>1422</v>
      </c>
      <c r="AL56" s="264">
        <f>IF(ROUNDUP(IF(((O56-$AD56)/'Inputs_Metric 7'!$D$4)&gt;0,(O56-$AD56)/'Inputs_Metric 7'!$D$4,0),0)&gt;AC56,AC56,ROUNDUP(IF(((O56-$AD56)/'Inputs_Metric 7'!$D$4)&gt;0,(O56-$AD56)/'Inputs_Metric 7'!$D$4,0),0))</f>
        <v>1</v>
      </c>
      <c r="AM56" s="264">
        <f>IF(ROUNDUP(IF(((P56-$AD56)/'Inputs_Metric 7'!$D$4)&gt;0,(P56-$AD56)/'Inputs_Metric 7'!$D$4,0),0)&gt;AC56,AC56,ROUNDUP(IF(((P56-$AD56)/'Inputs_Metric 7'!$D$4)&gt;0,(P56-$AD56)/'Inputs_Metric 7'!$D$4,0),0))</f>
        <v>1</v>
      </c>
      <c r="AN56" s="77">
        <f t="shared" si="2"/>
        <v>1391.6494000815001</v>
      </c>
      <c r="AO56" s="77">
        <f t="shared" si="3"/>
        <v>1391.6494000815001</v>
      </c>
    </row>
    <row r="57" spans="2:41" x14ac:dyDescent="0.25">
      <c r="B57" s="41">
        <v>100</v>
      </c>
      <c r="C57" s="41" t="s">
        <v>1307</v>
      </c>
      <c r="D57" s="41">
        <v>1</v>
      </c>
      <c r="E57" s="41" t="s">
        <v>1419</v>
      </c>
      <c r="F57" s="41">
        <v>8</v>
      </c>
      <c r="G57" s="71"/>
      <c r="H57" s="41">
        <v>129.28858500000001</v>
      </c>
      <c r="I57" s="72">
        <v>1.762248</v>
      </c>
      <c r="J57" s="72">
        <v>1.682248</v>
      </c>
      <c r="K57" s="72">
        <v>0.08</v>
      </c>
      <c r="L57" s="41">
        <v>5.12</v>
      </c>
      <c r="M57" s="41" t="s">
        <v>642</v>
      </c>
      <c r="N57" s="41"/>
      <c r="O57" s="48">
        <v>5.7816537283200002</v>
      </c>
      <c r="P57" s="48">
        <v>5.5191865283199997</v>
      </c>
      <c r="Q57" s="48">
        <v>0.26246720000000001</v>
      </c>
      <c r="R57" s="48">
        <v>1391.6494000815001</v>
      </c>
      <c r="S57" s="41" t="s">
        <v>1195</v>
      </c>
      <c r="T57" s="41" t="s">
        <v>1420</v>
      </c>
      <c r="U57" s="74"/>
      <c r="V57" s="219">
        <v>19780</v>
      </c>
      <c r="W57" s="41"/>
      <c r="X57" s="41">
        <v>2003</v>
      </c>
      <c r="Y57" s="41" t="s">
        <v>25</v>
      </c>
      <c r="Z57" s="41" t="s">
        <v>21</v>
      </c>
      <c r="AA57" s="41" t="s">
        <v>22</v>
      </c>
      <c r="AB57" s="72">
        <v>1391.6494000815001</v>
      </c>
      <c r="AC57" s="41">
        <v>1</v>
      </c>
      <c r="AD57" s="218">
        <v>1</v>
      </c>
      <c r="AE57" s="41">
        <v>19780</v>
      </c>
      <c r="AF57" s="41">
        <v>2006</v>
      </c>
      <c r="AG57" s="41" t="s">
        <v>1114</v>
      </c>
      <c r="AH57" s="41">
        <v>0</v>
      </c>
      <c r="AI57" s="73" t="s">
        <v>1416</v>
      </c>
      <c r="AJ57" s="41" t="s">
        <v>1421</v>
      </c>
      <c r="AK57" s="41" t="s">
        <v>1422</v>
      </c>
      <c r="AL57" s="264">
        <f>IF(ROUNDUP(IF(((O57-$AD57)/'Inputs_Metric 7'!$D$4)&gt;0,(O57-$AD57)/'Inputs_Metric 7'!$D$4,0),0)&gt;AC57,AC57,ROUNDUP(IF(((O57-$AD57)/'Inputs_Metric 7'!$D$4)&gt;0,(O57-$AD57)/'Inputs_Metric 7'!$D$4,0),0))</f>
        <v>1</v>
      </c>
      <c r="AM57" s="264">
        <f>IF(ROUNDUP(IF(((P57-$AD57)/'Inputs_Metric 7'!$D$4)&gt;0,(P57-$AD57)/'Inputs_Metric 7'!$D$4,0),0)&gt;AC57,AC57,ROUNDUP(IF(((P57-$AD57)/'Inputs_Metric 7'!$D$4)&gt;0,(P57-$AD57)/'Inputs_Metric 7'!$D$4,0),0))</f>
        <v>1</v>
      </c>
      <c r="AN57" s="77">
        <f t="shared" si="2"/>
        <v>1391.6494000815001</v>
      </c>
      <c r="AO57" s="77">
        <f t="shared" si="3"/>
        <v>1391.6494000815001</v>
      </c>
    </row>
    <row r="58" spans="2:41" x14ac:dyDescent="0.25">
      <c r="B58" s="41">
        <v>20</v>
      </c>
      <c r="C58" s="41" t="s">
        <v>1307</v>
      </c>
      <c r="D58" s="41">
        <v>1</v>
      </c>
      <c r="E58" s="41" t="s">
        <v>1423</v>
      </c>
      <c r="F58" s="41">
        <v>8</v>
      </c>
      <c r="G58" s="71"/>
      <c r="H58" s="41">
        <v>172.60130699999999</v>
      </c>
      <c r="I58" s="72">
        <v>0.69255</v>
      </c>
      <c r="J58" s="72">
        <v>0.65254999999999996</v>
      </c>
      <c r="K58" s="72">
        <v>0.04</v>
      </c>
      <c r="L58" s="41">
        <v>5.12</v>
      </c>
      <c r="M58" s="41" t="s">
        <v>642</v>
      </c>
      <c r="N58" s="41"/>
      <c r="O58" s="48">
        <v>2.2721457420000002</v>
      </c>
      <c r="P58" s="48">
        <v>2.1409121419999999</v>
      </c>
      <c r="Q58" s="48">
        <v>0.13123360000000001</v>
      </c>
      <c r="R58" s="48">
        <v>1857.8632084172998</v>
      </c>
      <c r="S58" s="41" t="s">
        <v>1195</v>
      </c>
      <c r="T58" s="41" t="s">
        <v>1424</v>
      </c>
      <c r="U58" s="74">
        <v>58700</v>
      </c>
      <c r="V58" s="219">
        <v>66844.800000000003</v>
      </c>
      <c r="W58" s="41">
        <v>2018</v>
      </c>
      <c r="X58" s="41">
        <v>1940</v>
      </c>
      <c r="Y58" s="41" t="s">
        <v>25</v>
      </c>
      <c r="Z58" s="41" t="s">
        <v>21</v>
      </c>
      <c r="AA58" s="41" t="s">
        <v>22</v>
      </c>
      <c r="AB58" s="72">
        <v>720</v>
      </c>
      <c r="AC58" s="41">
        <v>1</v>
      </c>
      <c r="AD58" s="218">
        <v>1</v>
      </c>
      <c r="AE58" s="41">
        <v>92.84</v>
      </c>
      <c r="AF58" s="41">
        <v>2006</v>
      </c>
      <c r="AG58" s="41"/>
      <c r="AH58" s="41">
        <v>2.63</v>
      </c>
      <c r="AI58" s="73" t="s">
        <v>1416</v>
      </c>
      <c r="AJ58" s="41" t="s">
        <v>1425</v>
      </c>
      <c r="AK58" s="41" t="s">
        <v>1426</v>
      </c>
      <c r="AL58" s="264">
        <f>IF(ROUNDUP(IF(((O58-$AD58)/'Inputs_Metric 7'!$D$4)&gt;0,(O58-$AD58)/'Inputs_Metric 7'!$D$4,0),0)&gt;AC58,AC58,ROUNDUP(IF(((O58-$AD58)/'Inputs_Metric 7'!$D$4)&gt;0,(O58-$AD58)/'Inputs_Metric 7'!$D$4,0),0))</f>
        <v>1</v>
      </c>
      <c r="AM58" s="264">
        <f>IF(ROUNDUP(IF(((P58-$AD58)/'Inputs_Metric 7'!$D$4)&gt;0,(P58-$AD58)/'Inputs_Metric 7'!$D$4,0),0)&gt;AC58,AC58,ROUNDUP(IF(((P58-$AD58)/'Inputs_Metric 7'!$D$4)&gt;0,(P58-$AD58)/'Inputs_Metric 7'!$D$4,0),0))</f>
        <v>1</v>
      </c>
      <c r="AN58" s="77">
        <f t="shared" si="2"/>
        <v>720</v>
      </c>
      <c r="AO58" s="77">
        <f t="shared" si="3"/>
        <v>720</v>
      </c>
    </row>
    <row r="59" spans="2:41" x14ac:dyDescent="0.25">
      <c r="B59" s="41">
        <v>100</v>
      </c>
      <c r="C59" s="41" t="s">
        <v>1307</v>
      </c>
      <c r="D59" s="41">
        <v>1</v>
      </c>
      <c r="E59" s="41" t="s">
        <v>1423</v>
      </c>
      <c r="F59" s="41">
        <v>8</v>
      </c>
      <c r="G59" s="71"/>
      <c r="H59" s="41">
        <v>172.60130699999999</v>
      </c>
      <c r="I59" s="72">
        <v>1.49455</v>
      </c>
      <c r="J59" s="72">
        <v>1.41455</v>
      </c>
      <c r="K59" s="72">
        <v>0.08</v>
      </c>
      <c r="L59" s="41">
        <v>5.12</v>
      </c>
      <c r="M59" s="41" t="s">
        <v>642</v>
      </c>
      <c r="N59" s="41"/>
      <c r="O59" s="48">
        <v>4.9033794220000004</v>
      </c>
      <c r="P59" s="48">
        <v>4.6409122219999999</v>
      </c>
      <c r="Q59" s="48">
        <v>0.26246720000000001</v>
      </c>
      <c r="R59" s="48">
        <v>1857.8632084172998</v>
      </c>
      <c r="S59" s="41" t="s">
        <v>1195</v>
      </c>
      <c r="T59" s="41" t="s">
        <v>1424</v>
      </c>
      <c r="U59" s="74">
        <v>58700</v>
      </c>
      <c r="V59" s="219">
        <v>66844.800000000003</v>
      </c>
      <c r="W59" s="41">
        <v>2018</v>
      </c>
      <c r="X59" s="41">
        <v>1940</v>
      </c>
      <c r="Y59" s="41" t="s">
        <v>25</v>
      </c>
      <c r="Z59" s="41" t="s">
        <v>21</v>
      </c>
      <c r="AA59" s="41" t="s">
        <v>22</v>
      </c>
      <c r="AB59" s="72">
        <v>720</v>
      </c>
      <c r="AC59" s="41">
        <v>1</v>
      </c>
      <c r="AD59" s="218">
        <v>1</v>
      </c>
      <c r="AE59" s="41">
        <v>92.84</v>
      </c>
      <c r="AF59" s="41">
        <v>2006</v>
      </c>
      <c r="AG59" s="41"/>
      <c r="AH59" s="41">
        <v>2.63</v>
      </c>
      <c r="AI59" s="73" t="s">
        <v>1416</v>
      </c>
      <c r="AJ59" s="41" t="s">
        <v>1425</v>
      </c>
      <c r="AK59" s="41" t="s">
        <v>1426</v>
      </c>
      <c r="AL59" s="264">
        <f>IF(ROUNDUP(IF(((O59-$AD59)/'Inputs_Metric 7'!$D$4)&gt;0,(O59-$AD59)/'Inputs_Metric 7'!$D$4,0),0)&gt;AC59,AC59,ROUNDUP(IF(((O59-$AD59)/'Inputs_Metric 7'!$D$4)&gt;0,(O59-$AD59)/'Inputs_Metric 7'!$D$4,0),0))</f>
        <v>1</v>
      </c>
      <c r="AM59" s="264">
        <f>IF(ROUNDUP(IF(((P59-$AD59)/'Inputs_Metric 7'!$D$4)&gt;0,(P59-$AD59)/'Inputs_Metric 7'!$D$4,0),0)&gt;AC59,AC59,ROUNDUP(IF(((P59-$AD59)/'Inputs_Metric 7'!$D$4)&gt;0,(P59-$AD59)/'Inputs_Metric 7'!$D$4,0),0))</f>
        <v>1</v>
      </c>
      <c r="AN59" s="77">
        <f t="shared" si="2"/>
        <v>720</v>
      </c>
      <c r="AO59" s="77">
        <f t="shared" si="3"/>
        <v>720</v>
      </c>
    </row>
    <row r="60" spans="2:41" x14ac:dyDescent="0.25">
      <c r="B60" s="41">
        <v>100</v>
      </c>
      <c r="C60" s="41" t="s">
        <v>1307</v>
      </c>
      <c r="D60" s="41">
        <v>1</v>
      </c>
      <c r="E60" s="41" t="s">
        <v>1427</v>
      </c>
      <c r="F60" s="41">
        <v>4</v>
      </c>
      <c r="G60" s="71"/>
      <c r="H60" s="41">
        <v>330.73973599999999</v>
      </c>
      <c r="I60" s="72">
        <v>3.0123579999999999</v>
      </c>
      <c r="J60" s="72">
        <v>2.882358</v>
      </c>
      <c r="K60" s="72">
        <v>0.13</v>
      </c>
      <c r="L60" s="41">
        <v>5.12</v>
      </c>
      <c r="M60" s="41" t="s">
        <v>642</v>
      </c>
      <c r="N60" s="41"/>
      <c r="O60" s="48">
        <v>9.883064620719999</v>
      </c>
      <c r="P60" s="48">
        <v>9.4565554207199991</v>
      </c>
      <c r="Q60" s="48">
        <v>0.42650920000000003</v>
      </c>
      <c r="R60" s="48">
        <v>3560.0494443303996</v>
      </c>
      <c r="S60" s="41" t="s">
        <v>1195</v>
      </c>
      <c r="T60" s="41" t="s">
        <v>1428</v>
      </c>
      <c r="U60" s="74">
        <v>337000</v>
      </c>
      <c r="V60" s="219">
        <v>236193.00000000003</v>
      </c>
      <c r="W60" s="41">
        <v>2020</v>
      </c>
      <c r="X60" s="41">
        <v>2005</v>
      </c>
      <c r="Y60" s="41" t="s">
        <v>25</v>
      </c>
      <c r="Z60" s="41" t="s">
        <v>21</v>
      </c>
      <c r="AA60" s="41" t="s">
        <v>1190</v>
      </c>
      <c r="AB60" s="72">
        <v>2620</v>
      </c>
      <c r="AC60" s="41">
        <v>2</v>
      </c>
      <c r="AD60" s="218">
        <v>9</v>
      </c>
      <c r="AE60" s="41">
        <v>90.15</v>
      </c>
      <c r="AF60" s="41">
        <v>2006</v>
      </c>
      <c r="AG60" s="41"/>
      <c r="AH60" s="41">
        <v>2.85</v>
      </c>
      <c r="AI60" s="73"/>
      <c r="AJ60" s="41" t="s">
        <v>1429</v>
      </c>
      <c r="AK60" s="41" t="s">
        <v>1430</v>
      </c>
      <c r="AL60" s="264">
        <f>IF(ROUNDUP(IF(((O60-$AD60)/'Inputs_Metric 7'!$D$4)&gt;0,(O60-$AD60)/'Inputs_Metric 7'!$D$4,0),0)&gt;AC60,AC60,ROUNDUP(IF(((O60-$AD60)/'Inputs_Metric 7'!$D$4)&gt;0,(O60-$AD60)/'Inputs_Metric 7'!$D$4,0),0))</f>
        <v>1</v>
      </c>
      <c r="AM60" s="264">
        <f>IF(ROUNDUP(IF(((P60-$AD60)/'Inputs_Metric 7'!$D$4)&gt;0,(P60-$AD60)/'Inputs_Metric 7'!$D$4,0),0)&gt;AC60,AC60,ROUNDUP(IF(((P60-$AD60)/'Inputs_Metric 7'!$D$4)&gt;0,(P60-$AD60)/'Inputs_Metric 7'!$D$4,0),0))</f>
        <v>1</v>
      </c>
      <c r="AN60" s="77">
        <f t="shared" si="2"/>
        <v>1310</v>
      </c>
      <c r="AO60" s="77">
        <f t="shared" si="3"/>
        <v>1310</v>
      </c>
    </row>
    <row r="61" spans="2:41" x14ac:dyDescent="0.25">
      <c r="B61" s="41">
        <v>100</v>
      </c>
      <c r="C61" s="41" t="s">
        <v>1307</v>
      </c>
      <c r="D61" s="41">
        <v>1</v>
      </c>
      <c r="E61" s="41" t="s">
        <v>1427</v>
      </c>
      <c r="F61" s="41">
        <v>4</v>
      </c>
      <c r="G61" s="71"/>
      <c r="H61" s="41">
        <v>330.73973599999999</v>
      </c>
      <c r="I61" s="72">
        <v>3.0123579999999999</v>
      </c>
      <c r="J61" s="72">
        <v>2.882358</v>
      </c>
      <c r="K61" s="72">
        <v>0.13</v>
      </c>
      <c r="L61" s="41">
        <v>5.12</v>
      </c>
      <c r="M61" s="41" t="s">
        <v>642</v>
      </c>
      <c r="N61" s="41"/>
      <c r="O61" s="48">
        <v>9.883064620719999</v>
      </c>
      <c r="P61" s="48">
        <v>9.4565554207199991</v>
      </c>
      <c r="Q61" s="48">
        <v>0.42650920000000003</v>
      </c>
      <c r="R61" s="48">
        <v>3560.0494443303996</v>
      </c>
      <c r="S61" s="41" t="s">
        <v>1195</v>
      </c>
      <c r="T61" s="41" t="s">
        <v>1431</v>
      </c>
      <c r="U61" s="74">
        <v>365000</v>
      </c>
      <c r="V61" s="219">
        <v>198330</v>
      </c>
      <c r="W61" s="41">
        <v>2020</v>
      </c>
      <c r="X61" s="41">
        <v>2004</v>
      </c>
      <c r="Y61" s="41" t="s">
        <v>25</v>
      </c>
      <c r="Z61" s="41" t="s">
        <v>21</v>
      </c>
      <c r="AA61" s="41" t="s">
        <v>1190</v>
      </c>
      <c r="AB61" s="72">
        <v>2200</v>
      </c>
      <c r="AC61" s="41">
        <v>2</v>
      </c>
      <c r="AD61" s="218">
        <v>9</v>
      </c>
      <c r="AE61" s="41">
        <v>90.15</v>
      </c>
      <c r="AF61" s="41">
        <v>2006</v>
      </c>
      <c r="AG61" s="41"/>
      <c r="AH61" s="41">
        <v>2.85</v>
      </c>
      <c r="AI61" s="73"/>
      <c r="AJ61" s="41" t="s">
        <v>1429</v>
      </c>
      <c r="AK61" s="41" t="s">
        <v>1432</v>
      </c>
      <c r="AL61" s="264">
        <f>IF(ROUNDUP(IF(((O61-$AD61)/'Inputs_Metric 7'!$D$4)&gt;0,(O61-$AD61)/'Inputs_Metric 7'!$D$4,0),0)&gt;AC61,AC61,ROUNDUP(IF(((O61-$AD61)/'Inputs_Metric 7'!$D$4)&gt;0,(O61-$AD61)/'Inputs_Metric 7'!$D$4,0),0))</f>
        <v>1</v>
      </c>
      <c r="AM61" s="264">
        <f>IF(ROUNDUP(IF(((P61-$AD61)/'Inputs_Metric 7'!$D$4)&gt;0,(P61-$AD61)/'Inputs_Metric 7'!$D$4,0),0)&gt;AC61,AC61,ROUNDUP(IF(((P61-$AD61)/'Inputs_Metric 7'!$D$4)&gt;0,(P61-$AD61)/'Inputs_Metric 7'!$D$4,0),0))</f>
        <v>1</v>
      </c>
      <c r="AN61" s="77">
        <f t="shared" si="2"/>
        <v>1100</v>
      </c>
      <c r="AO61" s="77">
        <f t="shared" si="3"/>
        <v>1100</v>
      </c>
    </row>
    <row r="62" spans="2:41" x14ac:dyDescent="0.25">
      <c r="B62" s="41">
        <v>100</v>
      </c>
      <c r="C62" s="41" t="s">
        <v>1307</v>
      </c>
      <c r="D62" s="41">
        <v>1</v>
      </c>
      <c r="E62" s="41" t="s">
        <v>1433</v>
      </c>
      <c r="F62" s="41">
        <v>4</v>
      </c>
      <c r="G62" s="71"/>
      <c r="H62" s="41">
        <v>253.607662</v>
      </c>
      <c r="I62" s="72">
        <v>2.9789629999999998</v>
      </c>
      <c r="J62" s="72">
        <v>2.8489629999999999</v>
      </c>
      <c r="K62" s="72">
        <v>0.13</v>
      </c>
      <c r="L62" s="41">
        <v>5.12</v>
      </c>
      <c r="M62" s="41" t="s">
        <v>642</v>
      </c>
      <c r="N62" s="41"/>
      <c r="O62" s="48">
        <v>9.7735009689199988</v>
      </c>
      <c r="P62" s="48">
        <v>9.3469917689199988</v>
      </c>
      <c r="Q62" s="48">
        <v>0.42650920000000003</v>
      </c>
      <c r="R62" s="48">
        <v>2729.8075130018001</v>
      </c>
      <c r="S62" s="41" t="s">
        <v>1195</v>
      </c>
      <c r="T62" s="41" t="s">
        <v>1434</v>
      </c>
      <c r="U62" s="74">
        <v>249500</v>
      </c>
      <c r="V62" s="219">
        <v>160467</v>
      </c>
      <c r="W62" s="41">
        <v>2020</v>
      </c>
      <c r="X62" s="41">
        <v>2005</v>
      </c>
      <c r="Y62" s="41" t="s">
        <v>25</v>
      </c>
      <c r="Z62" s="41" t="s">
        <v>21</v>
      </c>
      <c r="AA62" s="41" t="s">
        <v>1190</v>
      </c>
      <c r="AB62" s="72">
        <v>1780</v>
      </c>
      <c r="AC62" s="41">
        <v>2</v>
      </c>
      <c r="AD62" s="218">
        <v>9</v>
      </c>
      <c r="AE62" s="41">
        <v>90.15</v>
      </c>
      <c r="AF62" s="41">
        <v>2006</v>
      </c>
      <c r="AG62" s="41"/>
      <c r="AH62" s="41">
        <v>2.85</v>
      </c>
      <c r="AI62" s="73"/>
      <c r="AJ62" s="41" t="s">
        <v>1429</v>
      </c>
      <c r="AK62" s="41" t="s">
        <v>1435</v>
      </c>
      <c r="AL62" s="264">
        <f>IF(ROUNDUP(IF(((O62-$AD62)/'Inputs_Metric 7'!$D$4)&gt;0,(O62-$AD62)/'Inputs_Metric 7'!$D$4,0),0)&gt;AC62,AC62,ROUNDUP(IF(((O62-$AD62)/'Inputs_Metric 7'!$D$4)&gt;0,(O62-$AD62)/'Inputs_Metric 7'!$D$4,0),0))</f>
        <v>1</v>
      </c>
      <c r="AM62" s="264">
        <f>IF(ROUNDUP(IF(((P62-$AD62)/'Inputs_Metric 7'!$D$4)&gt;0,(P62-$AD62)/'Inputs_Metric 7'!$D$4,0),0)&gt;AC62,AC62,ROUNDUP(IF(((P62-$AD62)/'Inputs_Metric 7'!$D$4)&gt;0,(P62-$AD62)/'Inputs_Metric 7'!$D$4,0),0))</f>
        <v>1</v>
      </c>
      <c r="AN62" s="77">
        <f t="shared" si="2"/>
        <v>890</v>
      </c>
      <c r="AO62" s="77">
        <f t="shared" si="3"/>
        <v>890</v>
      </c>
    </row>
    <row r="63" spans="2:41" x14ac:dyDescent="0.25">
      <c r="B63" s="41">
        <v>100</v>
      </c>
      <c r="C63" s="41" t="s">
        <v>1307</v>
      </c>
      <c r="D63" s="41">
        <v>1</v>
      </c>
      <c r="E63" s="41" t="s">
        <v>1433</v>
      </c>
      <c r="F63" s="41">
        <v>4</v>
      </c>
      <c r="G63" s="71"/>
      <c r="H63" s="41">
        <v>253.607662</v>
      </c>
      <c r="I63" s="72">
        <v>2.9789629999999998</v>
      </c>
      <c r="J63" s="72">
        <v>2.8489629999999999</v>
      </c>
      <c r="K63" s="72">
        <v>0.13</v>
      </c>
      <c r="L63" s="41">
        <v>5.12</v>
      </c>
      <c r="M63" s="41" t="s">
        <v>642</v>
      </c>
      <c r="N63" s="41"/>
      <c r="O63" s="48">
        <v>9.7735009689199988</v>
      </c>
      <c r="P63" s="48">
        <v>9.3469917689199988</v>
      </c>
      <c r="Q63" s="48">
        <v>0.42650920000000003</v>
      </c>
      <c r="R63" s="48">
        <v>2729.8075130018001</v>
      </c>
      <c r="S63" s="41" t="s">
        <v>1195</v>
      </c>
      <c r="T63" s="41" t="s">
        <v>1436</v>
      </c>
      <c r="U63" s="74">
        <v>213300</v>
      </c>
      <c r="V63" s="219">
        <v>214019.84999999998</v>
      </c>
      <c r="W63" s="41">
        <v>2020</v>
      </c>
      <c r="X63" s="41">
        <v>1998</v>
      </c>
      <c r="Y63" s="41" t="s">
        <v>25</v>
      </c>
      <c r="Z63" s="41" t="s">
        <v>21</v>
      </c>
      <c r="AA63" s="41" t="s">
        <v>1190</v>
      </c>
      <c r="AB63" s="72">
        <v>2265</v>
      </c>
      <c r="AC63" s="41">
        <v>3</v>
      </c>
      <c r="AD63" s="218">
        <v>9</v>
      </c>
      <c r="AE63" s="41">
        <v>94.49</v>
      </c>
      <c r="AF63" s="41">
        <v>2006</v>
      </c>
      <c r="AG63" s="41"/>
      <c r="AH63" s="41">
        <v>2.85</v>
      </c>
      <c r="AI63" s="73"/>
      <c r="AJ63" s="41" t="s">
        <v>1429</v>
      </c>
      <c r="AK63" s="41" t="s">
        <v>1437</v>
      </c>
      <c r="AL63" s="264">
        <f>IF(ROUNDUP(IF(((O63-$AD63)/'Inputs_Metric 7'!$D$4)&gt;0,(O63-$AD63)/'Inputs_Metric 7'!$D$4,0),0)&gt;AC63,AC63,ROUNDUP(IF(((O63-$AD63)/'Inputs_Metric 7'!$D$4)&gt;0,(O63-$AD63)/'Inputs_Metric 7'!$D$4,0),0))</f>
        <v>1</v>
      </c>
      <c r="AM63" s="264">
        <f>IF(ROUNDUP(IF(((P63-$AD63)/'Inputs_Metric 7'!$D$4)&gt;0,(P63-$AD63)/'Inputs_Metric 7'!$D$4,0),0)&gt;AC63,AC63,ROUNDUP(IF(((P63-$AD63)/'Inputs_Metric 7'!$D$4)&gt;0,(P63-$AD63)/'Inputs_Metric 7'!$D$4,0),0))</f>
        <v>1</v>
      </c>
      <c r="AN63" s="77">
        <f t="shared" si="2"/>
        <v>755</v>
      </c>
      <c r="AO63" s="77">
        <f t="shared" si="3"/>
        <v>755</v>
      </c>
    </row>
    <row r="64" spans="2:41" x14ac:dyDescent="0.25">
      <c r="B64" s="41">
        <v>2</v>
      </c>
      <c r="C64" s="41" t="s">
        <v>1301</v>
      </c>
      <c r="D64" s="41">
        <v>1</v>
      </c>
      <c r="E64" s="41" t="s">
        <v>1442</v>
      </c>
      <c r="F64" s="41">
        <v>8</v>
      </c>
      <c r="G64" s="71"/>
      <c r="H64" s="41">
        <v>151.25449399999999</v>
      </c>
      <c r="I64" s="72">
        <v>1.003179</v>
      </c>
      <c r="J64" s="72">
        <v>0.96317900000000001</v>
      </c>
      <c r="K64" s="72">
        <v>0.04</v>
      </c>
      <c r="L64" s="41">
        <v>4.9000000000000004</v>
      </c>
      <c r="M64" s="41" t="s">
        <v>642</v>
      </c>
      <c r="N64" s="41"/>
      <c r="O64" s="48">
        <v>3.2912697903600003</v>
      </c>
      <c r="P64" s="48">
        <v>3.1600361903600001</v>
      </c>
      <c r="Q64" s="48">
        <v>0.13123360000000001</v>
      </c>
      <c r="R64" s="48">
        <v>1628.0882479666</v>
      </c>
      <c r="S64" s="41" t="s">
        <v>1443</v>
      </c>
      <c r="T64" s="41" t="s">
        <v>1444</v>
      </c>
      <c r="U64" s="74">
        <v>221300</v>
      </c>
      <c r="V64" s="219">
        <v>211651.20000000001</v>
      </c>
      <c r="W64" s="41">
        <v>2020</v>
      </c>
      <c r="X64" s="41">
        <v>2003</v>
      </c>
      <c r="Y64" s="41" t="s">
        <v>25</v>
      </c>
      <c r="Z64" s="41" t="s">
        <v>21</v>
      </c>
      <c r="AA64" s="41" t="s">
        <v>1190</v>
      </c>
      <c r="AB64" s="72">
        <v>2208</v>
      </c>
      <c r="AC64" s="41">
        <v>2</v>
      </c>
      <c r="AD64" s="218">
        <v>9</v>
      </c>
      <c r="AE64" s="41">
        <v>90.15</v>
      </c>
      <c r="AF64" s="41">
        <v>2006</v>
      </c>
      <c r="AG64" s="41" t="s">
        <v>1445</v>
      </c>
      <c r="AH64" s="41"/>
      <c r="AI64" s="73" t="s">
        <v>1446</v>
      </c>
      <c r="AJ64" s="41" t="s">
        <v>1447</v>
      </c>
      <c r="AK64" s="41" t="s">
        <v>1448</v>
      </c>
      <c r="AL64" s="264">
        <f>IF(ROUNDUP(IF(((O64-$AD64)/'Inputs_Metric 7'!$D$4)&gt;0,(O64-$AD64)/'Inputs_Metric 7'!$D$4,0),0)&gt;AC64,AC64,ROUNDUP(IF(((O64-$AD64)/'Inputs_Metric 7'!$D$4)&gt;0,(O64-$AD64)/'Inputs_Metric 7'!$D$4,0),0))</f>
        <v>0</v>
      </c>
      <c r="AM64" s="264">
        <f>IF(ROUNDUP(IF(((P64-$AD64)/'Inputs_Metric 7'!$D$4)&gt;0,(P64-$AD64)/'Inputs_Metric 7'!$D$4,0),0)&gt;AC64,AC64,ROUNDUP(IF(((P64-$AD64)/'Inputs_Metric 7'!$D$4)&gt;0,(P64-$AD64)/'Inputs_Metric 7'!$D$4,0),0))</f>
        <v>0</v>
      </c>
      <c r="AN64" s="77">
        <f t="shared" si="2"/>
        <v>0</v>
      </c>
      <c r="AO64" s="77">
        <f t="shared" si="3"/>
        <v>0</v>
      </c>
    </row>
    <row r="65" spans="2:41" x14ac:dyDescent="0.25">
      <c r="B65" s="41">
        <v>2</v>
      </c>
      <c r="C65" s="41" t="s">
        <v>1301</v>
      </c>
      <c r="D65" s="41">
        <v>1</v>
      </c>
      <c r="E65" s="41" t="s">
        <v>1449</v>
      </c>
      <c r="F65" s="41">
        <v>8</v>
      </c>
      <c r="G65" s="71"/>
      <c r="H65" s="41">
        <v>182.97385700000001</v>
      </c>
      <c r="I65" s="72">
        <v>0.85238599999999998</v>
      </c>
      <c r="J65" s="72">
        <v>0.84238599999999997</v>
      </c>
      <c r="K65" s="72">
        <v>0.01</v>
      </c>
      <c r="L65" s="41">
        <v>4.9000000000000004</v>
      </c>
      <c r="M65" s="41" t="s">
        <v>642</v>
      </c>
      <c r="N65" s="41"/>
      <c r="O65" s="48">
        <v>2.7965420842399999</v>
      </c>
      <c r="P65" s="48">
        <v>2.76373368424</v>
      </c>
      <c r="Q65" s="48">
        <v>3.2808400000000001E-2</v>
      </c>
      <c r="R65" s="48">
        <v>1969.5122993622999</v>
      </c>
      <c r="S65" s="41" t="s">
        <v>1443</v>
      </c>
      <c r="T65" s="41" t="s">
        <v>1450</v>
      </c>
      <c r="U65" s="74">
        <v>184100</v>
      </c>
      <c r="V65" s="219">
        <v>208517.75999999998</v>
      </c>
      <c r="W65" s="41">
        <v>2020</v>
      </c>
      <c r="X65" s="41">
        <v>1973</v>
      </c>
      <c r="Y65" s="41" t="s">
        <v>25</v>
      </c>
      <c r="Z65" s="41" t="s">
        <v>21</v>
      </c>
      <c r="AA65" s="41" t="s">
        <v>1190</v>
      </c>
      <c r="AB65" s="72">
        <v>2306</v>
      </c>
      <c r="AC65" s="41">
        <v>2</v>
      </c>
      <c r="AD65" s="218">
        <v>9</v>
      </c>
      <c r="AE65" s="41">
        <v>84.96</v>
      </c>
      <c r="AF65" s="41">
        <v>2006</v>
      </c>
      <c r="AG65" s="41" t="s">
        <v>1445</v>
      </c>
      <c r="AH65" s="41"/>
      <c r="AI65" s="73" t="s">
        <v>1451</v>
      </c>
      <c r="AJ65" s="41" t="s">
        <v>1452</v>
      </c>
      <c r="AK65" s="41" t="s">
        <v>1453</v>
      </c>
      <c r="AL65" s="264">
        <f>IF(ROUNDUP(IF(((O65-$AD65)/'Inputs_Metric 7'!$D$4)&gt;0,(O65-$AD65)/'Inputs_Metric 7'!$D$4,0),0)&gt;AC65,AC65,ROUNDUP(IF(((O65-$AD65)/'Inputs_Metric 7'!$D$4)&gt;0,(O65-$AD65)/'Inputs_Metric 7'!$D$4,0),0))</f>
        <v>0</v>
      </c>
      <c r="AM65" s="264">
        <f>IF(ROUNDUP(IF(((P65-$AD65)/'Inputs_Metric 7'!$D$4)&gt;0,(P65-$AD65)/'Inputs_Metric 7'!$D$4,0),0)&gt;AC65,AC65,ROUNDUP(IF(((P65-$AD65)/'Inputs_Metric 7'!$D$4)&gt;0,(P65-$AD65)/'Inputs_Metric 7'!$D$4,0),0))</f>
        <v>0</v>
      </c>
      <c r="AN65" s="77">
        <f t="shared" si="2"/>
        <v>0</v>
      </c>
      <c r="AO65" s="77">
        <f t="shared" si="3"/>
        <v>0</v>
      </c>
    </row>
    <row r="66" spans="2:41" x14ac:dyDescent="0.25">
      <c r="B66" s="41">
        <v>2</v>
      </c>
      <c r="C66" s="41" t="s">
        <v>1301</v>
      </c>
      <c r="D66" s="41">
        <v>1</v>
      </c>
      <c r="E66" s="41" t="s">
        <v>1454</v>
      </c>
      <c r="F66" s="41">
        <v>8</v>
      </c>
      <c r="G66" s="71"/>
      <c r="H66" s="41">
        <v>180.902252</v>
      </c>
      <c r="I66" s="72">
        <v>0.90127900000000005</v>
      </c>
      <c r="J66" s="72">
        <v>0.81127899999999997</v>
      </c>
      <c r="K66" s="72">
        <v>0.09</v>
      </c>
      <c r="L66" s="41">
        <v>4.9000000000000004</v>
      </c>
      <c r="M66" s="41" t="s">
        <v>642</v>
      </c>
      <c r="N66" s="41"/>
      <c r="O66" s="48">
        <v>2.9569521943600003</v>
      </c>
      <c r="P66" s="48">
        <v>2.6616765943599998</v>
      </c>
      <c r="Q66" s="48">
        <v>0.29527559999999997</v>
      </c>
      <c r="R66" s="48">
        <v>1947.2137503028</v>
      </c>
      <c r="S66" s="41" t="s">
        <v>1443</v>
      </c>
      <c r="T66" s="41" t="s">
        <v>1455</v>
      </c>
      <c r="U66" s="74">
        <v>111700</v>
      </c>
      <c r="V66" s="219">
        <v>211959.52</v>
      </c>
      <c r="W66" s="41">
        <v>2020</v>
      </c>
      <c r="X66" s="41">
        <v>1968</v>
      </c>
      <c r="Y66" s="41" t="s">
        <v>25</v>
      </c>
      <c r="Z66" s="41" t="s">
        <v>21</v>
      </c>
      <c r="AA66" s="41" t="s">
        <v>22</v>
      </c>
      <c r="AB66" s="72">
        <v>2262</v>
      </c>
      <c r="AC66" s="41">
        <v>2</v>
      </c>
      <c r="AD66" s="218">
        <v>1</v>
      </c>
      <c r="AE66" s="41">
        <v>84.96</v>
      </c>
      <c r="AF66" s="41">
        <v>2006</v>
      </c>
      <c r="AG66" s="41" t="s">
        <v>1456</v>
      </c>
      <c r="AH66" s="41"/>
      <c r="AI66" s="73" t="s">
        <v>1457</v>
      </c>
      <c r="AJ66" s="41" t="s">
        <v>1458</v>
      </c>
      <c r="AK66" s="41" t="s">
        <v>1459</v>
      </c>
      <c r="AL66" s="264">
        <f>IF(ROUNDUP(IF(((O66-$AD66)/'Inputs_Metric 7'!$D$4)&gt;0,(O66-$AD66)/'Inputs_Metric 7'!$D$4,0),0)&gt;AC66,AC66,ROUNDUP(IF(((O66-$AD66)/'Inputs_Metric 7'!$D$4)&gt;0,(O66-$AD66)/'Inputs_Metric 7'!$D$4,0),0))</f>
        <v>1</v>
      </c>
      <c r="AM66" s="264">
        <f>IF(ROUNDUP(IF(((P66-$AD66)/'Inputs_Metric 7'!$D$4)&gt;0,(P66-$AD66)/'Inputs_Metric 7'!$D$4,0),0)&gt;AC66,AC66,ROUNDUP(IF(((P66-$AD66)/'Inputs_Metric 7'!$D$4)&gt;0,(P66-$AD66)/'Inputs_Metric 7'!$D$4,0),0))</f>
        <v>1</v>
      </c>
      <c r="AN66" s="77">
        <f t="shared" si="2"/>
        <v>1131</v>
      </c>
      <c r="AO66" s="77">
        <f t="shared" si="3"/>
        <v>1131</v>
      </c>
    </row>
    <row r="67" spans="2:41" x14ac:dyDescent="0.25">
      <c r="B67" s="41">
        <v>2</v>
      </c>
      <c r="C67" s="41" t="s">
        <v>1301</v>
      </c>
      <c r="D67" s="41">
        <v>1</v>
      </c>
      <c r="E67" s="41" t="s">
        <v>1460</v>
      </c>
      <c r="F67" s="41">
        <v>8</v>
      </c>
      <c r="G67" s="71"/>
      <c r="H67" s="41">
        <v>171.634951</v>
      </c>
      <c r="I67" s="72">
        <v>1.2296819999999999</v>
      </c>
      <c r="J67" s="72">
        <v>1.1896819999999999</v>
      </c>
      <c r="K67" s="72">
        <v>0.04</v>
      </c>
      <c r="L67" s="41">
        <v>4.9000000000000004</v>
      </c>
      <c r="M67" s="41" t="s">
        <v>642</v>
      </c>
      <c r="N67" s="41"/>
      <c r="O67" s="48">
        <v>4.0343898928800002</v>
      </c>
      <c r="P67" s="48">
        <v>3.9031562928799999</v>
      </c>
      <c r="Q67" s="48">
        <v>0.13123360000000001</v>
      </c>
      <c r="R67" s="48">
        <v>1847.4614490689</v>
      </c>
      <c r="S67" s="41" t="s">
        <v>1443</v>
      </c>
      <c r="T67" s="41" t="s">
        <v>1461</v>
      </c>
      <c r="U67" s="74">
        <v>98500</v>
      </c>
      <c r="V67" s="219">
        <v>156440.48000000001</v>
      </c>
      <c r="W67" s="41">
        <v>2020</v>
      </c>
      <c r="X67" s="41">
        <v>1986</v>
      </c>
      <c r="Y67" s="41" t="s">
        <v>25</v>
      </c>
      <c r="Z67" s="41" t="s">
        <v>21</v>
      </c>
      <c r="AA67" s="41" t="s">
        <v>1190</v>
      </c>
      <c r="AB67" s="72">
        <v>1472</v>
      </c>
      <c r="AC67" s="41">
        <v>1</v>
      </c>
      <c r="AD67" s="218">
        <v>9</v>
      </c>
      <c r="AE67" s="41">
        <v>92.84</v>
      </c>
      <c r="AF67" s="41">
        <v>2006</v>
      </c>
      <c r="AG67" s="41" t="s">
        <v>1456</v>
      </c>
      <c r="AH67" s="41"/>
      <c r="AI67" s="73" t="s">
        <v>1462</v>
      </c>
      <c r="AJ67" s="41" t="s">
        <v>1463</v>
      </c>
      <c r="AK67" s="41" t="s">
        <v>1464</v>
      </c>
      <c r="AL67" s="264">
        <f>IF(ROUNDUP(IF(((O67-$AD67)/'Inputs_Metric 7'!$D$4)&gt;0,(O67-$AD67)/'Inputs_Metric 7'!$D$4,0),0)&gt;AC67,AC67,ROUNDUP(IF(((O67-$AD67)/'Inputs_Metric 7'!$D$4)&gt;0,(O67-$AD67)/'Inputs_Metric 7'!$D$4,0),0))</f>
        <v>0</v>
      </c>
      <c r="AM67" s="264">
        <f>IF(ROUNDUP(IF(((P67-$AD67)/'Inputs_Metric 7'!$D$4)&gt;0,(P67-$AD67)/'Inputs_Metric 7'!$D$4,0),0)&gt;AC67,AC67,ROUNDUP(IF(((P67-$AD67)/'Inputs_Metric 7'!$D$4)&gt;0,(P67-$AD67)/'Inputs_Metric 7'!$D$4,0),0))</f>
        <v>0</v>
      </c>
      <c r="AN67" s="77">
        <f t="shared" si="2"/>
        <v>0</v>
      </c>
      <c r="AO67" s="77">
        <f t="shared" si="3"/>
        <v>0</v>
      </c>
    </row>
    <row r="68" spans="2:41" x14ac:dyDescent="0.25">
      <c r="B68" s="41">
        <v>2</v>
      </c>
      <c r="C68" s="41" t="s">
        <v>1301</v>
      </c>
      <c r="D68" s="41">
        <v>1</v>
      </c>
      <c r="E68" s="41" t="s">
        <v>1465</v>
      </c>
      <c r="F68" s="41">
        <v>8</v>
      </c>
      <c r="G68" s="71"/>
      <c r="H68" s="41">
        <v>180.62040200000001</v>
      </c>
      <c r="I68" s="72">
        <v>1.3351409999999999</v>
      </c>
      <c r="J68" s="72">
        <v>1.1251409999999999</v>
      </c>
      <c r="K68" s="72">
        <v>0.21</v>
      </c>
      <c r="L68" s="41">
        <v>4.9000000000000004</v>
      </c>
      <c r="M68" s="41" t="s">
        <v>642</v>
      </c>
      <c r="N68" s="41"/>
      <c r="O68" s="48">
        <v>4.3803839984399993</v>
      </c>
      <c r="P68" s="48">
        <v>3.6914075984399997</v>
      </c>
      <c r="Q68" s="48">
        <v>0.68897639999999993</v>
      </c>
      <c r="R68" s="48">
        <v>1944.1799450878</v>
      </c>
      <c r="S68" s="41" t="s">
        <v>1443</v>
      </c>
      <c r="T68" s="41" t="s">
        <v>1466</v>
      </c>
      <c r="U68" s="74">
        <v>272400</v>
      </c>
      <c r="V68" s="219">
        <v>350535.64409933035</v>
      </c>
      <c r="W68" s="41">
        <v>2020</v>
      </c>
      <c r="X68" s="41">
        <v>2019</v>
      </c>
      <c r="Y68" s="41" t="s">
        <v>25</v>
      </c>
      <c r="Z68" s="41" t="s">
        <v>21</v>
      </c>
      <c r="AA68" s="41" t="s">
        <v>1190</v>
      </c>
      <c r="AB68" s="72">
        <v>3888.3598901756</v>
      </c>
      <c r="AC68" s="41">
        <v>2</v>
      </c>
      <c r="AD68" s="218">
        <v>9</v>
      </c>
      <c r="AE68" s="41">
        <v>90.15</v>
      </c>
      <c r="AF68" s="41">
        <v>2006</v>
      </c>
      <c r="AG68" s="41"/>
      <c r="AH68" s="41"/>
      <c r="AI68" s="73" t="s">
        <v>1467</v>
      </c>
      <c r="AJ68" s="41" t="s">
        <v>1468</v>
      </c>
      <c r="AK68" s="41" t="s">
        <v>1469</v>
      </c>
      <c r="AL68" s="264">
        <f>IF(ROUNDUP(IF(((O68-$AD68)/'Inputs_Metric 7'!$D$4)&gt;0,(O68-$AD68)/'Inputs_Metric 7'!$D$4,0),0)&gt;AC68,AC68,ROUNDUP(IF(((O68-$AD68)/'Inputs_Metric 7'!$D$4)&gt;0,(O68-$AD68)/'Inputs_Metric 7'!$D$4,0),0))</f>
        <v>0</v>
      </c>
      <c r="AM68" s="264">
        <f>IF(ROUNDUP(IF(((P68-$AD68)/'Inputs_Metric 7'!$D$4)&gt;0,(P68-$AD68)/'Inputs_Metric 7'!$D$4,0),0)&gt;AC68,AC68,ROUNDUP(IF(((P68-$AD68)/'Inputs_Metric 7'!$D$4)&gt;0,(P68-$AD68)/'Inputs_Metric 7'!$D$4,0),0))</f>
        <v>0</v>
      </c>
      <c r="AN68" s="77">
        <f t="shared" si="2"/>
        <v>0</v>
      </c>
      <c r="AO68" s="77">
        <f t="shared" si="3"/>
        <v>0</v>
      </c>
    </row>
    <row r="69" spans="2:41" x14ac:dyDescent="0.25">
      <c r="B69" s="41">
        <v>2</v>
      </c>
      <c r="C69" s="41" t="s">
        <v>1301</v>
      </c>
      <c r="D69" s="41">
        <v>1</v>
      </c>
      <c r="E69" s="41" t="s">
        <v>1470</v>
      </c>
      <c r="F69" s="41">
        <v>8</v>
      </c>
      <c r="G69" s="71"/>
      <c r="H69" s="41">
        <v>188.050149</v>
      </c>
      <c r="I69" s="72">
        <v>1.11683</v>
      </c>
      <c r="J69" s="72">
        <v>0.90683000000000002</v>
      </c>
      <c r="K69" s="72">
        <v>0.21</v>
      </c>
      <c r="L69" s="41">
        <v>4.9000000000000004</v>
      </c>
      <c r="M69" s="41" t="s">
        <v>642</v>
      </c>
      <c r="N69" s="41"/>
      <c r="O69" s="48">
        <v>3.6641405371999998</v>
      </c>
      <c r="P69" s="48">
        <v>2.9751641372000002</v>
      </c>
      <c r="Q69" s="48">
        <v>0.68897639999999993</v>
      </c>
      <c r="R69" s="48">
        <v>2024.1529988211</v>
      </c>
      <c r="S69" s="41" t="s">
        <v>1443</v>
      </c>
      <c r="T69" s="41" t="s">
        <v>1471</v>
      </c>
      <c r="U69" s="74">
        <v>195000</v>
      </c>
      <c r="V69" s="219">
        <v>206390.5</v>
      </c>
      <c r="W69" s="41">
        <v>2020</v>
      </c>
      <c r="X69" s="41">
        <v>1990</v>
      </c>
      <c r="Y69" s="41" t="s">
        <v>25</v>
      </c>
      <c r="Z69" s="41" t="s">
        <v>21</v>
      </c>
      <c r="AA69" s="41" t="s">
        <v>1190</v>
      </c>
      <c r="AB69" s="72">
        <v>2070</v>
      </c>
      <c r="AC69" s="41">
        <v>2</v>
      </c>
      <c r="AD69" s="218">
        <v>9</v>
      </c>
      <c r="AE69" s="41">
        <v>90.15</v>
      </c>
      <c r="AF69" s="41">
        <v>2006</v>
      </c>
      <c r="AG69" s="41" t="s">
        <v>1456</v>
      </c>
      <c r="AH69" s="41"/>
      <c r="AI69" s="73" t="s">
        <v>1472</v>
      </c>
      <c r="AJ69" s="41" t="s">
        <v>1463</v>
      </c>
      <c r="AK69" s="41" t="s">
        <v>1473</v>
      </c>
      <c r="AL69" s="264">
        <f>IF(ROUNDUP(IF(((O69-$AD69)/'Inputs_Metric 7'!$D$4)&gt;0,(O69-$AD69)/'Inputs_Metric 7'!$D$4,0),0)&gt;AC69,AC69,ROUNDUP(IF(((O69-$AD69)/'Inputs_Metric 7'!$D$4)&gt;0,(O69-$AD69)/'Inputs_Metric 7'!$D$4,0),0))</f>
        <v>0</v>
      </c>
      <c r="AM69" s="264">
        <f>IF(ROUNDUP(IF(((P69-$AD69)/'Inputs_Metric 7'!$D$4)&gt;0,(P69-$AD69)/'Inputs_Metric 7'!$D$4,0),0)&gt;AC69,AC69,ROUNDUP(IF(((P69-$AD69)/'Inputs_Metric 7'!$D$4)&gt;0,(P69-$AD69)/'Inputs_Metric 7'!$D$4,0),0))</f>
        <v>0</v>
      </c>
      <c r="AN69" s="77">
        <f t="shared" si="2"/>
        <v>0</v>
      </c>
      <c r="AO69" s="77">
        <f t="shared" si="3"/>
        <v>0</v>
      </c>
    </row>
    <row r="70" spans="2:41" x14ac:dyDescent="0.25">
      <c r="B70" s="41">
        <v>2</v>
      </c>
      <c r="C70" s="41" t="s">
        <v>1301</v>
      </c>
      <c r="D70" s="41">
        <v>1</v>
      </c>
      <c r="E70" s="41" t="s">
        <v>1474</v>
      </c>
      <c r="F70" s="41">
        <v>8</v>
      </c>
      <c r="G70" s="71"/>
      <c r="H70" s="41">
        <v>112.582832</v>
      </c>
      <c r="I70" s="72">
        <v>1.1331979999999999</v>
      </c>
      <c r="J70" s="72">
        <v>1.0931979999999999</v>
      </c>
      <c r="K70" s="72">
        <v>0.04</v>
      </c>
      <c r="L70" s="41">
        <v>4.9000000000000004</v>
      </c>
      <c r="M70" s="41" t="s">
        <v>642</v>
      </c>
      <c r="N70" s="41"/>
      <c r="O70" s="48">
        <v>3.7178413263199999</v>
      </c>
      <c r="P70" s="48">
        <v>3.5866077263199996</v>
      </c>
      <c r="Q70" s="48">
        <v>0.13123360000000001</v>
      </c>
      <c r="R70" s="48">
        <v>1211.8303453648</v>
      </c>
      <c r="S70" s="41" t="s">
        <v>1443</v>
      </c>
      <c r="T70" s="41" t="s">
        <v>1475</v>
      </c>
      <c r="U70" s="74">
        <v>0</v>
      </c>
      <c r="V70" s="219">
        <v>0</v>
      </c>
      <c r="W70" s="41">
        <v>2020</v>
      </c>
      <c r="X70" s="41">
        <v>1962</v>
      </c>
      <c r="Y70" s="41" t="s">
        <v>25</v>
      </c>
      <c r="Z70" s="41" t="s">
        <v>21</v>
      </c>
      <c r="AA70" s="41"/>
      <c r="AB70" s="72">
        <v>0</v>
      </c>
      <c r="AC70" s="41">
        <v>0</v>
      </c>
      <c r="AD70" s="218">
        <v>0</v>
      </c>
      <c r="AE70" s="41">
        <v>0</v>
      </c>
      <c r="AF70" s="41">
        <v>2006</v>
      </c>
      <c r="AG70" s="41"/>
      <c r="AH70" s="41"/>
      <c r="AI70" s="73" t="s">
        <v>1476</v>
      </c>
      <c r="AJ70" s="41" t="s">
        <v>1477</v>
      </c>
      <c r="AK70" s="41" t="s">
        <v>1478</v>
      </c>
      <c r="AL70" s="264">
        <f>IF(ROUNDUP(IF(((O70-$AD70)/'Inputs_Metric 7'!$D$4)&gt;0,(O70-$AD70)/'Inputs_Metric 7'!$D$4,0),0)&gt;AC70,AC70,ROUNDUP(IF(((O70-$AD70)/'Inputs_Metric 7'!$D$4)&gt;0,(O70-$AD70)/'Inputs_Metric 7'!$D$4,0),0))</f>
        <v>0</v>
      </c>
      <c r="AM70" s="264">
        <f>IF(ROUNDUP(IF(((P70-$AD70)/'Inputs_Metric 7'!$D$4)&gt;0,(P70-$AD70)/'Inputs_Metric 7'!$D$4,0),0)&gt;AC70,AC70,ROUNDUP(IF(((P70-$AD70)/'Inputs_Metric 7'!$D$4)&gt;0,(P70-$AD70)/'Inputs_Metric 7'!$D$4,0),0))</f>
        <v>0</v>
      </c>
      <c r="AN70" s="77" t="e">
        <f t="shared" si="2"/>
        <v>#DIV/0!</v>
      </c>
      <c r="AO70" s="77" t="e">
        <f t="shared" si="3"/>
        <v>#DIV/0!</v>
      </c>
    </row>
    <row r="71" spans="2:41" x14ac:dyDescent="0.25">
      <c r="B71" s="41">
        <v>2</v>
      </c>
      <c r="C71" s="41" t="s">
        <v>1301</v>
      </c>
      <c r="D71" s="41">
        <v>1</v>
      </c>
      <c r="E71" s="41" t="s">
        <v>1479</v>
      </c>
      <c r="F71" s="41">
        <v>8</v>
      </c>
      <c r="G71" s="71"/>
      <c r="H71" s="41">
        <v>190.41475</v>
      </c>
      <c r="I71" s="72">
        <v>0.87833399999999995</v>
      </c>
      <c r="J71" s="72">
        <v>0.67833399999999999</v>
      </c>
      <c r="K71" s="72">
        <v>0.2</v>
      </c>
      <c r="L71" s="41">
        <v>4.9000000000000004</v>
      </c>
      <c r="M71" s="41" t="s">
        <v>642</v>
      </c>
      <c r="N71" s="41"/>
      <c r="O71" s="48">
        <v>2.88167332056</v>
      </c>
      <c r="P71" s="48">
        <v>2.2255053205599999</v>
      </c>
      <c r="Q71" s="48">
        <v>0.65616800000000008</v>
      </c>
      <c r="R71" s="48">
        <v>2049.6053275250001</v>
      </c>
      <c r="S71" s="41" t="s">
        <v>1443</v>
      </c>
      <c r="T71" s="41" t="s">
        <v>1480</v>
      </c>
      <c r="U71" s="74">
        <v>199400</v>
      </c>
      <c r="V71" s="219">
        <v>216699.6</v>
      </c>
      <c r="W71" s="41">
        <v>2020</v>
      </c>
      <c r="X71" s="41">
        <v>1976</v>
      </c>
      <c r="Y71" s="41" t="s">
        <v>25</v>
      </c>
      <c r="Z71" s="41" t="s">
        <v>21</v>
      </c>
      <c r="AA71" s="41" t="s">
        <v>22</v>
      </c>
      <c r="AB71" s="72">
        <v>2264</v>
      </c>
      <c r="AC71" s="41">
        <v>2</v>
      </c>
      <c r="AD71" s="218">
        <v>1</v>
      </c>
      <c r="AE71" s="41">
        <v>90.15</v>
      </c>
      <c r="AF71" s="41">
        <v>2006</v>
      </c>
      <c r="AG71" s="41" t="s">
        <v>1445</v>
      </c>
      <c r="AH71" s="41"/>
      <c r="AI71" s="73" t="s">
        <v>1481</v>
      </c>
      <c r="AJ71" s="41" t="s">
        <v>1482</v>
      </c>
      <c r="AK71" s="41" t="s">
        <v>1483</v>
      </c>
      <c r="AL71" s="264">
        <f>IF(ROUNDUP(IF(((O71-$AD71)/'Inputs_Metric 7'!$D$4)&gt;0,(O71-$AD71)/'Inputs_Metric 7'!$D$4,0),0)&gt;AC71,AC71,ROUNDUP(IF(((O71-$AD71)/'Inputs_Metric 7'!$D$4)&gt;0,(O71-$AD71)/'Inputs_Metric 7'!$D$4,0),0))</f>
        <v>1</v>
      </c>
      <c r="AM71" s="264">
        <f>IF(ROUNDUP(IF(((P71-$AD71)/'Inputs_Metric 7'!$D$4)&gt;0,(P71-$AD71)/'Inputs_Metric 7'!$D$4,0),0)&gt;AC71,AC71,ROUNDUP(IF(((P71-$AD71)/'Inputs_Metric 7'!$D$4)&gt;0,(P71-$AD71)/'Inputs_Metric 7'!$D$4,0),0))</f>
        <v>1</v>
      </c>
      <c r="AN71" s="77">
        <f t="shared" si="2"/>
        <v>1132</v>
      </c>
      <c r="AO71" s="77">
        <f t="shared" si="3"/>
        <v>1132</v>
      </c>
    </row>
    <row r="72" spans="2:41" x14ac:dyDescent="0.25">
      <c r="B72" s="41">
        <v>2</v>
      </c>
      <c r="C72" s="41" t="s">
        <v>1301</v>
      </c>
      <c r="D72" s="41">
        <v>1</v>
      </c>
      <c r="E72" s="41" t="s">
        <v>1484</v>
      </c>
      <c r="F72" s="41">
        <v>8</v>
      </c>
      <c r="G72" s="71"/>
      <c r="H72" s="41">
        <v>136.45407399999999</v>
      </c>
      <c r="I72" s="72">
        <v>1.0384469999999999</v>
      </c>
      <c r="J72" s="72">
        <v>0.81844700000000004</v>
      </c>
      <c r="K72" s="72">
        <v>0.22</v>
      </c>
      <c r="L72" s="41">
        <v>4.9000000000000004</v>
      </c>
      <c r="M72" s="41" t="s">
        <v>642</v>
      </c>
      <c r="N72" s="41"/>
      <c r="O72" s="48">
        <v>3.4069784554799996</v>
      </c>
      <c r="P72" s="48">
        <v>2.68519365548</v>
      </c>
      <c r="Q72" s="48">
        <v>0.7217848</v>
      </c>
      <c r="R72" s="48">
        <v>1468.7780071285999</v>
      </c>
      <c r="S72" s="41" t="s">
        <v>1443</v>
      </c>
      <c r="T72" s="41" t="s">
        <v>1485</v>
      </c>
      <c r="U72" s="74">
        <v>230100</v>
      </c>
      <c r="V72" s="219">
        <v>167207.25</v>
      </c>
      <c r="W72" s="41">
        <v>2020</v>
      </c>
      <c r="X72" s="41">
        <v>2016</v>
      </c>
      <c r="Y72" s="41" t="s">
        <v>25</v>
      </c>
      <c r="Z72" s="41" t="s">
        <v>21</v>
      </c>
      <c r="AA72" s="41" t="s">
        <v>1190</v>
      </c>
      <c r="AB72" s="72">
        <v>1715</v>
      </c>
      <c r="AC72" s="41">
        <v>2</v>
      </c>
      <c r="AD72" s="218">
        <v>9</v>
      </c>
      <c r="AE72" s="41">
        <v>90.15</v>
      </c>
      <c r="AF72" s="41">
        <v>2006</v>
      </c>
      <c r="AG72" s="41" t="s">
        <v>1445</v>
      </c>
      <c r="AH72" s="41"/>
      <c r="AI72" s="73" t="s">
        <v>1486</v>
      </c>
      <c r="AJ72" s="41" t="s">
        <v>1487</v>
      </c>
      <c r="AK72" s="41" t="s">
        <v>1488</v>
      </c>
      <c r="AL72" s="264">
        <f>IF(ROUNDUP(IF(((O72-$AD72)/'Inputs_Metric 7'!$D$4)&gt;0,(O72-$AD72)/'Inputs_Metric 7'!$D$4,0),0)&gt;AC72,AC72,ROUNDUP(IF(((O72-$AD72)/'Inputs_Metric 7'!$D$4)&gt;0,(O72-$AD72)/'Inputs_Metric 7'!$D$4,0),0))</f>
        <v>0</v>
      </c>
      <c r="AM72" s="264">
        <f>IF(ROUNDUP(IF(((P72-$AD72)/'Inputs_Metric 7'!$D$4)&gt;0,(P72-$AD72)/'Inputs_Metric 7'!$D$4,0),0)&gt;AC72,AC72,ROUNDUP(IF(((P72-$AD72)/'Inputs_Metric 7'!$D$4)&gt;0,(P72-$AD72)/'Inputs_Metric 7'!$D$4,0),0))</f>
        <v>0</v>
      </c>
      <c r="AN72" s="77">
        <f t="shared" si="2"/>
        <v>0</v>
      </c>
      <c r="AO72" s="77">
        <f t="shared" si="3"/>
        <v>0</v>
      </c>
    </row>
    <row r="73" spans="2:41" x14ac:dyDescent="0.25">
      <c r="B73" s="41">
        <v>20</v>
      </c>
      <c r="C73" s="41" t="s">
        <v>1301</v>
      </c>
      <c r="D73" s="41">
        <v>1</v>
      </c>
      <c r="E73" s="41" t="s">
        <v>1454</v>
      </c>
      <c r="F73" s="41">
        <v>8</v>
      </c>
      <c r="G73" s="71"/>
      <c r="H73" s="41">
        <v>180.902252</v>
      </c>
      <c r="I73" s="72">
        <v>1.9232800000000001</v>
      </c>
      <c r="J73" s="72">
        <v>1.9032800000000001</v>
      </c>
      <c r="K73" s="72">
        <v>0.02</v>
      </c>
      <c r="L73" s="41">
        <v>4.9000000000000004</v>
      </c>
      <c r="M73" s="41" t="s">
        <v>642</v>
      </c>
      <c r="N73" s="41"/>
      <c r="O73" s="48">
        <v>6.3099739552000003</v>
      </c>
      <c r="P73" s="48">
        <v>6.2443571552000003</v>
      </c>
      <c r="Q73" s="48">
        <v>6.5616800000000003E-2</v>
      </c>
      <c r="R73" s="48">
        <v>1947.2137503028</v>
      </c>
      <c r="S73" s="41" t="s">
        <v>1443</v>
      </c>
      <c r="T73" s="41" t="s">
        <v>1455</v>
      </c>
      <c r="U73" s="74">
        <v>111700</v>
      </c>
      <c r="V73" s="219">
        <v>211959.52</v>
      </c>
      <c r="W73" s="41">
        <v>2020</v>
      </c>
      <c r="X73" s="41">
        <v>1968</v>
      </c>
      <c r="Y73" s="41" t="s">
        <v>25</v>
      </c>
      <c r="Z73" s="41" t="s">
        <v>21</v>
      </c>
      <c r="AA73" s="41" t="s">
        <v>22</v>
      </c>
      <c r="AB73" s="72">
        <v>2262</v>
      </c>
      <c r="AC73" s="41">
        <v>2</v>
      </c>
      <c r="AD73" s="218">
        <v>1</v>
      </c>
      <c r="AE73" s="41">
        <v>84.96</v>
      </c>
      <c r="AF73" s="41">
        <v>2006</v>
      </c>
      <c r="AG73" s="41" t="s">
        <v>1456</v>
      </c>
      <c r="AH73" s="41"/>
      <c r="AI73" s="73" t="s">
        <v>1457</v>
      </c>
      <c r="AJ73" s="41" t="s">
        <v>1458</v>
      </c>
      <c r="AK73" s="41" t="s">
        <v>1459</v>
      </c>
      <c r="AL73" s="264">
        <f>IF(ROUNDUP(IF(((O73-$AD73)/'Inputs_Metric 7'!$D$4)&gt;0,(O73-$AD73)/'Inputs_Metric 7'!$D$4,0),0)&gt;AC73,AC73,ROUNDUP(IF(((O73-$AD73)/'Inputs_Metric 7'!$D$4)&gt;0,(O73-$AD73)/'Inputs_Metric 7'!$D$4,0),0))</f>
        <v>1</v>
      </c>
      <c r="AM73" s="264">
        <f>IF(ROUNDUP(IF(((P73-$AD73)/'Inputs_Metric 7'!$D$4)&gt;0,(P73-$AD73)/'Inputs_Metric 7'!$D$4,0),0)&gt;AC73,AC73,ROUNDUP(IF(((P73-$AD73)/'Inputs_Metric 7'!$D$4)&gt;0,(P73-$AD73)/'Inputs_Metric 7'!$D$4,0),0))</f>
        <v>1</v>
      </c>
      <c r="AN73" s="77">
        <f t="shared" si="2"/>
        <v>1131</v>
      </c>
      <c r="AO73" s="77">
        <f t="shared" si="3"/>
        <v>1131</v>
      </c>
    </row>
    <row r="74" spans="2:41" x14ac:dyDescent="0.25">
      <c r="B74" s="41">
        <v>20</v>
      </c>
      <c r="C74" s="41" t="s">
        <v>1301</v>
      </c>
      <c r="D74" s="41">
        <v>1</v>
      </c>
      <c r="E74" s="41" t="s">
        <v>1465</v>
      </c>
      <c r="F74" s="41">
        <v>8</v>
      </c>
      <c r="G74" s="71"/>
      <c r="H74" s="41">
        <v>180.62040200000001</v>
      </c>
      <c r="I74" s="72">
        <v>2.3571409999999999</v>
      </c>
      <c r="J74" s="72">
        <v>2.2971409999999999</v>
      </c>
      <c r="K74" s="72">
        <v>0.06</v>
      </c>
      <c r="L74" s="41">
        <v>4.9000000000000004</v>
      </c>
      <c r="M74" s="41" t="s">
        <v>642</v>
      </c>
      <c r="N74" s="41"/>
      <c r="O74" s="48">
        <v>7.7334024784399995</v>
      </c>
      <c r="P74" s="48">
        <v>7.5365520784399997</v>
      </c>
      <c r="Q74" s="48">
        <v>0.19685039999999998</v>
      </c>
      <c r="R74" s="48">
        <v>1944.1799450878</v>
      </c>
      <c r="S74" s="41" t="s">
        <v>1443</v>
      </c>
      <c r="T74" s="41" t="s">
        <v>1466</v>
      </c>
      <c r="U74" s="74">
        <v>272400</v>
      </c>
      <c r="V74" s="219">
        <v>350535.64409933035</v>
      </c>
      <c r="W74" s="41">
        <v>2020</v>
      </c>
      <c r="X74" s="41">
        <v>2019</v>
      </c>
      <c r="Y74" s="41" t="s">
        <v>25</v>
      </c>
      <c r="Z74" s="41" t="s">
        <v>21</v>
      </c>
      <c r="AA74" s="41" t="s">
        <v>1190</v>
      </c>
      <c r="AB74" s="72">
        <v>3888.3598901756</v>
      </c>
      <c r="AC74" s="41">
        <v>2</v>
      </c>
      <c r="AD74" s="218">
        <v>9</v>
      </c>
      <c r="AE74" s="41">
        <v>90.15</v>
      </c>
      <c r="AF74" s="41">
        <v>2006</v>
      </c>
      <c r="AG74" s="41"/>
      <c r="AH74" s="41"/>
      <c r="AI74" s="73" t="s">
        <v>1467</v>
      </c>
      <c r="AJ74" s="41" t="s">
        <v>1468</v>
      </c>
      <c r="AK74" s="41" t="s">
        <v>1469</v>
      </c>
      <c r="AL74" s="264">
        <f>IF(ROUNDUP(IF(((O74-$AD74)/'Inputs_Metric 7'!$D$4)&gt;0,(O74-$AD74)/'Inputs_Metric 7'!$D$4,0),0)&gt;AC74,AC74,ROUNDUP(IF(((O74-$AD74)/'Inputs_Metric 7'!$D$4)&gt;0,(O74-$AD74)/'Inputs_Metric 7'!$D$4,0),0))</f>
        <v>0</v>
      </c>
      <c r="AM74" s="264">
        <f>IF(ROUNDUP(IF(((P74-$AD74)/'Inputs_Metric 7'!$D$4)&gt;0,(P74-$AD74)/'Inputs_Metric 7'!$D$4,0),0)&gt;AC74,AC74,ROUNDUP(IF(((P74-$AD74)/'Inputs_Metric 7'!$D$4)&gt;0,(P74-$AD74)/'Inputs_Metric 7'!$D$4,0),0))</f>
        <v>0</v>
      </c>
      <c r="AN74" s="77">
        <f t="shared" si="2"/>
        <v>0</v>
      </c>
      <c r="AO74" s="77">
        <f t="shared" si="3"/>
        <v>0</v>
      </c>
    </row>
    <row r="75" spans="2:41" x14ac:dyDescent="0.25">
      <c r="B75" s="41">
        <v>20</v>
      </c>
      <c r="C75" s="41" t="s">
        <v>1301</v>
      </c>
      <c r="D75" s="41">
        <v>1</v>
      </c>
      <c r="E75" s="41" t="s">
        <v>1470</v>
      </c>
      <c r="F75" s="41">
        <v>8</v>
      </c>
      <c r="G75" s="71"/>
      <c r="H75" s="41">
        <v>188.050149</v>
      </c>
      <c r="I75" s="72">
        <v>2.13883</v>
      </c>
      <c r="J75" s="72">
        <v>2.07883</v>
      </c>
      <c r="K75" s="72">
        <v>0.06</v>
      </c>
      <c r="L75" s="41">
        <v>4.9000000000000004</v>
      </c>
      <c r="M75" s="41" t="s">
        <v>642</v>
      </c>
      <c r="N75" s="41"/>
      <c r="O75" s="48">
        <v>7.0171590172</v>
      </c>
      <c r="P75" s="48">
        <v>6.8203086171999994</v>
      </c>
      <c r="Q75" s="48">
        <v>0.19685039999999998</v>
      </c>
      <c r="R75" s="48">
        <v>2024.1529988211</v>
      </c>
      <c r="S75" s="41" t="s">
        <v>1443</v>
      </c>
      <c r="T75" s="41" t="s">
        <v>1471</v>
      </c>
      <c r="U75" s="74">
        <v>195000</v>
      </c>
      <c r="V75" s="219">
        <v>206390.5</v>
      </c>
      <c r="W75" s="41">
        <v>2020</v>
      </c>
      <c r="X75" s="41">
        <v>1990</v>
      </c>
      <c r="Y75" s="41" t="s">
        <v>25</v>
      </c>
      <c r="Z75" s="41" t="s">
        <v>21</v>
      </c>
      <c r="AA75" s="41" t="s">
        <v>1190</v>
      </c>
      <c r="AB75" s="72">
        <v>2070</v>
      </c>
      <c r="AC75" s="41">
        <v>2</v>
      </c>
      <c r="AD75" s="218">
        <v>9</v>
      </c>
      <c r="AE75" s="41">
        <v>90.15</v>
      </c>
      <c r="AF75" s="41">
        <v>2006</v>
      </c>
      <c r="AG75" s="41" t="s">
        <v>1456</v>
      </c>
      <c r="AH75" s="41"/>
      <c r="AI75" s="73" t="s">
        <v>1472</v>
      </c>
      <c r="AJ75" s="41" t="s">
        <v>1463</v>
      </c>
      <c r="AK75" s="41" t="s">
        <v>1473</v>
      </c>
      <c r="AL75" s="264">
        <f>IF(ROUNDUP(IF(((O75-$AD75)/'Inputs_Metric 7'!$D$4)&gt;0,(O75-$AD75)/'Inputs_Metric 7'!$D$4,0),0)&gt;AC75,AC75,ROUNDUP(IF(((O75-$AD75)/'Inputs_Metric 7'!$D$4)&gt;0,(O75-$AD75)/'Inputs_Metric 7'!$D$4,0),0))</f>
        <v>0</v>
      </c>
      <c r="AM75" s="264">
        <f>IF(ROUNDUP(IF(((P75-$AD75)/'Inputs_Metric 7'!$D$4)&gt;0,(P75-$AD75)/'Inputs_Metric 7'!$D$4,0),0)&gt;AC75,AC75,ROUNDUP(IF(((P75-$AD75)/'Inputs_Metric 7'!$D$4)&gt;0,(P75-$AD75)/'Inputs_Metric 7'!$D$4,0),0))</f>
        <v>0</v>
      </c>
      <c r="AN75" s="77">
        <f t="shared" si="2"/>
        <v>0</v>
      </c>
      <c r="AO75" s="77">
        <f t="shared" si="3"/>
        <v>0</v>
      </c>
    </row>
    <row r="76" spans="2:41" x14ac:dyDescent="0.25">
      <c r="B76" s="41">
        <v>20</v>
      </c>
      <c r="C76" s="41" t="s">
        <v>1301</v>
      </c>
      <c r="D76" s="41">
        <v>1</v>
      </c>
      <c r="E76" s="41" t="s">
        <v>1479</v>
      </c>
      <c r="F76" s="41">
        <v>8</v>
      </c>
      <c r="G76" s="71"/>
      <c r="H76" s="41">
        <v>190.41475</v>
      </c>
      <c r="I76" s="72">
        <v>1.900334</v>
      </c>
      <c r="J76" s="72">
        <v>1.8403350000000001</v>
      </c>
      <c r="K76" s="72">
        <v>0.06</v>
      </c>
      <c r="L76" s="41">
        <v>4.9000000000000004</v>
      </c>
      <c r="M76" s="41" t="s">
        <v>642</v>
      </c>
      <c r="N76" s="41"/>
      <c r="O76" s="48">
        <v>6.2346918005600003</v>
      </c>
      <c r="P76" s="48">
        <v>6.0378446814000002</v>
      </c>
      <c r="Q76" s="48">
        <v>0.19685039999999998</v>
      </c>
      <c r="R76" s="48">
        <v>2049.6053275250001</v>
      </c>
      <c r="S76" s="41" t="s">
        <v>1443</v>
      </c>
      <c r="T76" s="41" t="s">
        <v>1480</v>
      </c>
      <c r="U76" s="74">
        <v>199400</v>
      </c>
      <c r="V76" s="219">
        <v>216699.6</v>
      </c>
      <c r="W76" s="41">
        <v>2020</v>
      </c>
      <c r="X76" s="41">
        <v>1976</v>
      </c>
      <c r="Y76" s="41" t="s">
        <v>25</v>
      </c>
      <c r="Z76" s="41" t="s">
        <v>21</v>
      </c>
      <c r="AA76" s="41" t="s">
        <v>22</v>
      </c>
      <c r="AB76" s="72">
        <v>2264</v>
      </c>
      <c r="AC76" s="41">
        <v>2</v>
      </c>
      <c r="AD76" s="218">
        <v>1</v>
      </c>
      <c r="AE76" s="41">
        <v>90.15</v>
      </c>
      <c r="AF76" s="41">
        <v>2006</v>
      </c>
      <c r="AG76" s="41" t="s">
        <v>1445</v>
      </c>
      <c r="AH76" s="41"/>
      <c r="AI76" s="73" t="s">
        <v>1481</v>
      </c>
      <c r="AJ76" s="41" t="s">
        <v>1482</v>
      </c>
      <c r="AK76" s="41" t="s">
        <v>1483</v>
      </c>
      <c r="AL76" s="264">
        <f>IF(ROUNDUP(IF(((O76-$AD76)/'Inputs_Metric 7'!$D$4)&gt;0,(O76-$AD76)/'Inputs_Metric 7'!$D$4,0),0)&gt;AC76,AC76,ROUNDUP(IF(((O76-$AD76)/'Inputs_Metric 7'!$D$4)&gt;0,(O76-$AD76)/'Inputs_Metric 7'!$D$4,0),0))</f>
        <v>1</v>
      </c>
      <c r="AM76" s="264">
        <f>IF(ROUNDUP(IF(((P76-$AD76)/'Inputs_Metric 7'!$D$4)&gt;0,(P76-$AD76)/'Inputs_Metric 7'!$D$4,0),0)&gt;AC76,AC76,ROUNDUP(IF(((P76-$AD76)/'Inputs_Metric 7'!$D$4)&gt;0,(P76-$AD76)/'Inputs_Metric 7'!$D$4,0),0))</f>
        <v>1</v>
      </c>
      <c r="AN76" s="77">
        <f t="shared" si="2"/>
        <v>1132</v>
      </c>
      <c r="AO76" s="77">
        <f t="shared" si="3"/>
        <v>1132</v>
      </c>
    </row>
    <row r="77" spans="2:41" x14ac:dyDescent="0.25">
      <c r="B77" s="41">
        <v>20</v>
      </c>
      <c r="C77" s="41" t="s">
        <v>1301</v>
      </c>
      <c r="D77" s="41">
        <v>1</v>
      </c>
      <c r="E77" s="41" t="s">
        <v>1484</v>
      </c>
      <c r="F77" s="41">
        <v>8</v>
      </c>
      <c r="G77" s="71"/>
      <c r="H77" s="41">
        <v>136.45407399999999</v>
      </c>
      <c r="I77" s="72">
        <v>2.0604469999999999</v>
      </c>
      <c r="J77" s="72">
        <v>1.9904470000000001</v>
      </c>
      <c r="K77" s="72">
        <v>7.0000000000000007E-2</v>
      </c>
      <c r="L77" s="41">
        <v>4.9000000000000004</v>
      </c>
      <c r="M77" s="41" t="s">
        <v>642</v>
      </c>
      <c r="N77" s="41"/>
      <c r="O77" s="48">
        <v>6.7599969354799994</v>
      </c>
      <c r="P77" s="48">
        <v>6.5303381354800001</v>
      </c>
      <c r="Q77" s="48">
        <v>0.22965880000000002</v>
      </c>
      <c r="R77" s="48">
        <v>1468.7780071285999</v>
      </c>
      <c r="S77" s="41" t="s">
        <v>1443</v>
      </c>
      <c r="T77" s="41" t="s">
        <v>1485</v>
      </c>
      <c r="U77" s="74">
        <v>230100</v>
      </c>
      <c r="V77" s="219">
        <v>167207.25</v>
      </c>
      <c r="W77" s="41">
        <v>2020</v>
      </c>
      <c r="X77" s="41">
        <v>2016</v>
      </c>
      <c r="Y77" s="41" t="s">
        <v>25</v>
      </c>
      <c r="Z77" s="41" t="s">
        <v>21</v>
      </c>
      <c r="AA77" s="41" t="s">
        <v>1190</v>
      </c>
      <c r="AB77" s="72">
        <v>1715</v>
      </c>
      <c r="AC77" s="41">
        <v>2</v>
      </c>
      <c r="AD77" s="218">
        <v>9</v>
      </c>
      <c r="AE77" s="41">
        <v>90.15</v>
      </c>
      <c r="AF77" s="41">
        <v>2006</v>
      </c>
      <c r="AG77" s="41" t="s">
        <v>1445</v>
      </c>
      <c r="AH77" s="41"/>
      <c r="AI77" s="73" t="s">
        <v>1486</v>
      </c>
      <c r="AJ77" s="41" t="s">
        <v>1487</v>
      </c>
      <c r="AK77" s="41" t="s">
        <v>1488</v>
      </c>
      <c r="AL77" s="264">
        <f>IF(ROUNDUP(IF(((O77-$AD77)/'Inputs_Metric 7'!$D$4)&gt;0,(O77-$AD77)/'Inputs_Metric 7'!$D$4,0),0)&gt;AC77,AC77,ROUNDUP(IF(((O77-$AD77)/'Inputs_Metric 7'!$D$4)&gt;0,(O77-$AD77)/'Inputs_Metric 7'!$D$4,0),0))</f>
        <v>0</v>
      </c>
      <c r="AM77" s="264">
        <f>IF(ROUNDUP(IF(((P77-$AD77)/'Inputs_Metric 7'!$D$4)&gt;0,(P77-$AD77)/'Inputs_Metric 7'!$D$4,0),0)&gt;AC77,AC77,ROUNDUP(IF(((P77-$AD77)/'Inputs_Metric 7'!$D$4)&gt;0,(P77-$AD77)/'Inputs_Metric 7'!$D$4,0),0))</f>
        <v>0</v>
      </c>
      <c r="AN77" s="77">
        <f t="shared" si="2"/>
        <v>0</v>
      </c>
      <c r="AO77" s="77">
        <f t="shared" si="3"/>
        <v>0</v>
      </c>
    </row>
    <row r="78" spans="2:41" x14ac:dyDescent="0.25">
      <c r="B78" s="41">
        <v>100</v>
      </c>
      <c r="C78" s="41" t="s">
        <v>1301</v>
      </c>
      <c r="D78" s="41">
        <v>1</v>
      </c>
      <c r="E78" s="41" t="s">
        <v>1454</v>
      </c>
      <c r="F78" s="41">
        <v>8</v>
      </c>
      <c r="G78" s="71"/>
      <c r="H78" s="41">
        <v>180.902252</v>
      </c>
      <c r="I78" s="72">
        <v>2.6572789999999999</v>
      </c>
      <c r="J78" s="72">
        <v>2.6472799999999999</v>
      </c>
      <c r="K78" s="72">
        <v>0.01</v>
      </c>
      <c r="L78" s="41">
        <v>4.9000000000000004</v>
      </c>
      <c r="M78" s="41" t="s">
        <v>642</v>
      </c>
      <c r="N78" s="41"/>
      <c r="O78" s="48">
        <v>8.7181072343599997</v>
      </c>
      <c r="P78" s="48">
        <v>8.685302115199999</v>
      </c>
      <c r="Q78" s="48">
        <v>3.2808400000000001E-2</v>
      </c>
      <c r="R78" s="48">
        <v>1947.2137503028</v>
      </c>
      <c r="S78" s="41" t="s">
        <v>1443</v>
      </c>
      <c r="T78" s="41" t="s">
        <v>1455</v>
      </c>
      <c r="U78" s="74">
        <v>111700</v>
      </c>
      <c r="V78" s="219">
        <v>211959.52</v>
      </c>
      <c r="W78" s="41">
        <v>2020</v>
      </c>
      <c r="X78" s="41">
        <v>1968</v>
      </c>
      <c r="Y78" s="41" t="s">
        <v>25</v>
      </c>
      <c r="Z78" s="41" t="s">
        <v>21</v>
      </c>
      <c r="AA78" s="41" t="s">
        <v>22</v>
      </c>
      <c r="AB78" s="72">
        <v>2262</v>
      </c>
      <c r="AC78" s="41">
        <v>2</v>
      </c>
      <c r="AD78" s="218">
        <v>1</v>
      </c>
      <c r="AE78" s="41">
        <v>84.96</v>
      </c>
      <c r="AF78" s="41">
        <v>2006</v>
      </c>
      <c r="AG78" s="41" t="s">
        <v>1456</v>
      </c>
      <c r="AH78" s="41"/>
      <c r="AI78" s="73" t="s">
        <v>1457</v>
      </c>
      <c r="AJ78" s="41" t="s">
        <v>1458</v>
      </c>
      <c r="AK78" s="41" t="s">
        <v>1459</v>
      </c>
      <c r="AL78" s="264">
        <f>IF(ROUNDUP(IF(((O78-$AD78)/'Inputs_Metric 7'!$D$4)&gt;0,(O78-$AD78)/'Inputs_Metric 7'!$D$4,0),0)&gt;AC78,AC78,ROUNDUP(IF(((O78-$AD78)/'Inputs_Metric 7'!$D$4)&gt;0,(O78-$AD78)/'Inputs_Metric 7'!$D$4,0),0))</f>
        <v>1</v>
      </c>
      <c r="AM78" s="264">
        <f>IF(ROUNDUP(IF(((P78-$AD78)/'Inputs_Metric 7'!$D$4)&gt;0,(P78-$AD78)/'Inputs_Metric 7'!$D$4,0),0)&gt;AC78,AC78,ROUNDUP(IF(((P78-$AD78)/'Inputs_Metric 7'!$D$4)&gt;0,(P78-$AD78)/'Inputs_Metric 7'!$D$4,0),0))</f>
        <v>1</v>
      </c>
      <c r="AN78" s="77">
        <f t="shared" si="2"/>
        <v>1131</v>
      </c>
      <c r="AO78" s="77">
        <f t="shared" si="3"/>
        <v>1131</v>
      </c>
    </row>
    <row r="79" spans="2:41" x14ac:dyDescent="0.25">
      <c r="B79" s="41">
        <v>100</v>
      </c>
      <c r="C79" s="41" t="s">
        <v>1301</v>
      </c>
      <c r="D79" s="41">
        <v>1</v>
      </c>
      <c r="E79" s="41" t="s">
        <v>1465</v>
      </c>
      <c r="F79" s="41">
        <v>8</v>
      </c>
      <c r="G79" s="71"/>
      <c r="H79" s="41">
        <v>180.62040200000001</v>
      </c>
      <c r="I79" s="72">
        <v>3.0911409999999999</v>
      </c>
      <c r="J79" s="72">
        <v>3.0711409999999999</v>
      </c>
      <c r="K79" s="72">
        <v>0.02</v>
      </c>
      <c r="L79" s="41">
        <v>4.9000000000000004</v>
      </c>
      <c r="M79" s="41" t="s">
        <v>642</v>
      </c>
      <c r="N79" s="41"/>
      <c r="O79" s="48">
        <v>10.141539038439999</v>
      </c>
      <c r="P79" s="48">
        <v>10.07592223844</v>
      </c>
      <c r="Q79" s="48">
        <v>6.5616800000000003E-2</v>
      </c>
      <c r="R79" s="48">
        <v>1944.1799450878</v>
      </c>
      <c r="S79" s="41" t="s">
        <v>1443</v>
      </c>
      <c r="T79" s="41" t="s">
        <v>1466</v>
      </c>
      <c r="U79" s="74">
        <v>272400</v>
      </c>
      <c r="V79" s="219">
        <v>350535.64409933035</v>
      </c>
      <c r="W79" s="41">
        <v>2020</v>
      </c>
      <c r="X79" s="41">
        <v>2019</v>
      </c>
      <c r="Y79" s="41" t="s">
        <v>25</v>
      </c>
      <c r="Z79" s="41" t="s">
        <v>21</v>
      </c>
      <c r="AA79" s="41" t="s">
        <v>1190</v>
      </c>
      <c r="AB79" s="72">
        <v>3888.3598901756</v>
      </c>
      <c r="AC79" s="41">
        <v>2</v>
      </c>
      <c r="AD79" s="218">
        <v>9</v>
      </c>
      <c r="AE79" s="41">
        <v>90.15</v>
      </c>
      <c r="AF79" s="41">
        <v>2006</v>
      </c>
      <c r="AG79" s="41"/>
      <c r="AH79" s="41"/>
      <c r="AI79" s="73" t="s">
        <v>1467</v>
      </c>
      <c r="AJ79" s="41" t="s">
        <v>1468</v>
      </c>
      <c r="AK79" s="41" t="s">
        <v>1469</v>
      </c>
      <c r="AL79" s="264">
        <f>IF(ROUNDUP(IF(((O79-$AD79)/'Inputs_Metric 7'!$D$4)&gt;0,(O79-$AD79)/'Inputs_Metric 7'!$D$4,0),0)&gt;AC79,AC79,ROUNDUP(IF(((O79-$AD79)/'Inputs_Metric 7'!$D$4)&gt;0,(O79-$AD79)/'Inputs_Metric 7'!$D$4,0),0))</f>
        <v>1</v>
      </c>
      <c r="AM79" s="264">
        <f>IF(ROUNDUP(IF(((P79-$AD79)/'Inputs_Metric 7'!$D$4)&gt;0,(P79-$AD79)/'Inputs_Metric 7'!$D$4,0),0)&gt;AC79,AC79,ROUNDUP(IF(((P79-$AD79)/'Inputs_Metric 7'!$D$4)&gt;0,(P79-$AD79)/'Inputs_Metric 7'!$D$4,0),0))</f>
        <v>1</v>
      </c>
      <c r="AN79" s="77">
        <f t="shared" si="2"/>
        <v>1944.1799450878</v>
      </c>
      <c r="AO79" s="77">
        <f t="shared" si="3"/>
        <v>1944.1799450878</v>
      </c>
    </row>
    <row r="80" spans="2:41" x14ac:dyDescent="0.25">
      <c r="B80" s="41">
        <v>100</v>
      </c>
      <c r="C80" s="41" t="s">
        <v>1301</v>
      </c>
      <c r="D80" s="41">
        <v>1</v>
      </c>
      <c r="E80" s="41" t="s">
        <v>1470</v>
      </c>
      <c r="F80" s="41">
        <v>8</v>
      </c>
      <c r="G80" s="71"/>
      <c r="H80" s="41">
        <v>188.050149</v>
      </c>
      <c r="I80" s="72">
        <v>2.87283</v>
      </c>
      <c r="J80" s="72">
        <v>2.85283</v>
      </c>
      <c r="K80" s="72">
        <v>0.02</v>
      </c>
      <c r="L80" s="41">
        <v>4.9000000000000004</v>
      </c>
      <c r="M80" s="41" t="s">
        <v>642</v>
      </c>
      <c r="N80" s="41"/>
      <c r="O80" s="48">
        <v>9.4252955772</v>
      </c>
      <c r="P80" s="48">
        <v>9.3596787771999992</v>
      </c>
      <c r="Q80" s="48">
        <v>6.5616800000000003E-2</v>
      </c>
      <c r="R80" s="48">
        <v>2024.1529988211</v>
      </c>
      <c r="S80" s="41" t="s">
        <v>1443</v>
      </c>
      <c r="T80" s="41" t="s">
        <v>1471</v>
      </c>
      <c r="U80" s="74">
        <v>195000</v>
      </c>
      <c r="V80" s="219">
        <v>206390.5</v>
      </c>
      <c r="W80" s="41">
        <v>2020</v>
      </c>
      <c r="X80" s="41">
        <v>1990</v>
      </c>
      <c r="Y80" s="41" t="s">
        <v>25</v>
      </c>
      <c r="Z80" s="41" t="s">
        <v>21</v>
      </c>
      <c r="AA80" s="41" t="s">
        <v>1190</v>
      </c>
      <c r="AB80" s="72">
        <v>2070</v>
      </c>
      <c r="AC80" s="41">
        <v>2</v>
      </c>
      <c r="AD80" s="218">
        <v>9</v>
      </c>
      <c r="AE80" s="41">
        <v>90.15</v>
      </c>
      <c r="AF80" s="41">
        <v>2006</v>
      </c>
      <c r="AG80" s="41" t="s">
        <v>1456</v>
      </c>
      <c r="AH80" s="41"/>
      <c r="AI80" s="73" t="s">
        <v>1472</v>
      </c>
      <c r="AJ80" s="41" t="s">
        <v>1463</v>
      </c>
      <c r="AK80" s="41" t="s">
        <v>1473</v>
      </c>
      <c r="AL80" s="264">
        <f>IF(ROUNDUP(IF(((O80-$AD80)/'Inputs_Metric 7'!$D$4)&gt;0,(O80-$AD80)/'Inputs_Metric 7'!$D$4,0),0)&gt;AC80,AC80,ROUNDUP(IF(((O80-$AD80)/'Inputs_Metric 7'!$D$4)&gt;0,(O80-$AD80)/'Inputs_Metric 7'!$D$4,0),0))</f>
        <v>1</v>
      </c>
      <c r="AM80" s="264">
        <f>IF(ROUNDUP(IF(((P80-$AD80)/'Inputs_Metric 7'!$D$4)&gt;0,(P80-$AD80)/'Inputs_Metric 7'!$D$4,0),0)&gt;AC80,AC80,ROUNDUP(IF(((P80-$AD80)/'Inputs_Metric 7'!$D$4)&gt;0,(P80-$AD80)/'Inputs_Metric 7'!$D$4,0),0))</f>
        <v>1</v>
      </c>
      <c r="AN80" s="77">
        <f t="shared" si="2"/>
        <v>1035</v>
      </c>
      <c r="AO80" s="77">
        <f t="shared" si="3"/>
        <v>1035</v>
      </c>
    </row>
    <row r="81" spans="2:41" x14ac:dyDescent="0.25">
      <c r="B81" s="41">
        <v>100</v>
      </c>
      <c r="C81" s="41" t="s">
        <v>1301</v>
      </c>
      <c r="D81" s="41">
        <v>1</v>
      </c>
      <c r="E81" s="41" t="s">
        <v>1479</v>
      </c>
      <c r="F81" s="41">
        <v>8</v>
      </c>
      <c r="G81" s="71"/>
      <c r="H81" s="41">
        <v>190.41475</v>
      </c>
      <c r="I81" s="72">
        <v>2.634334</v>
      </c>
      <c r="J81" s="72">
        <v>2.6143339999999999</v>
      </c>
      <c r="K81" s="72">
        <v>0.02</v>
      </c>
      <c r="L81" s="41">
        <v>4.9000000000000004</v>
      </c>
      <c r="M81" s="41" t="s">
        <v>642</v>
      </c>
      <c r="N81" s="41"/>
      <c r="O81" s="48">
        <v>8.6428283605599994</v>
      </c>
      <c r="P81" s="48">
        <v>8.5772115605600003</v>
      </c>
      <c r="Q81" s="48">
        <v>6.5616800000000003E-2</v>
      </c>
      <c r="R81" s="48">
        <v>2049.6053275250001</v>
      </c>
      <c r="S81" s="41" t="s">
        <v>1443</v>
      </c>
      <c r="T81" s="41" t="s">
        <v>1480</v>
      </c>
      <c r="U81" s="74">
        <v>199400</v>
      </c>
      <c r="V81" s="219">
        <v>216699.6</v>
      </c>
      <c r="W81" s="41">
        <v>2020</v>
      </c>
      <c r="X81" s="41">
        <v>1976</v>
      </c>
      <c r="Y81" s="41" t="s">
        <v>25</v>
      </c>
      <c r="Z81" s="41" t="s">
        <v>21</v>
      </c>
      <c r="AA81" s="41" t="s">
        <v>22</v>
      </c>
      <c r="AB81" s="72">
        <v>2264</v>
      </c>
      <c r="AC81" s="41">
        <v>2</v>
      </c>
      <c r="AD81" s="218">
        <v>1</v>
      </c>
      <c r="AE81" s="41">
        <v>90.15</v>
      </c>
      <c r="AF81" s="41">
        <v>2006</v>
      </c>
      <c r="AG81" s="41" t="s">
        <v>1445</v>
      </c>
      <c r="AH81" s="41"/>
      <c r="AI81" s="73" t="s">
        <v>1481</v>
      </c>
      <c r="AJ81" s="41" t="s">
        <v>1482</v>
      </c>
      <c r="AK81" s="41" t="s">
        <v>1483</v>
      </c>
      <c r="AL81" s="264">
        <f>IF(ROUNDUP(IF(((O81-$AD81)/'Inputs_Metric 7'!$D$4)&gt;0,(O81-$AD81)/'Inputs_Metric 7'!$D$4,0),0)&gt;AC81,AC81,ROUNDUP(IF(((O81-$AD81)/'Inputs_Metric 7'!$D$4)&gt;0,(O81-$AD81)/'Inputs_Metric 7'!$D$4,0),0))</f>
        <v>1</v>
      </c>
      <c r="AM81" s="264">
        <f>IF(ROUNDUP(IF(((P81-$AD81)/'Inputs_Metric 7'!$D$4)&gt;0,(P81-$AD81)/'Inputs_Metric 7'!$D$4,0),0)&gt;AC81,AC81,ROUNDUP(IF(((P81-$AD81)/'Inputs_Metric 7'!$D$4)&gt;0,(P81-$AD81)/'Inputs_Metric 7'!$D$4,0),0))</f>
        <v>1</v>
      </c>
      <c r="AN81" s="77">
        <f t="shared" si="2"/>
        <v>1132</v>
      </c>
      <c r="AO81" s="77">
        <f t="shared" si="3"/>
        <v>1132</v>
      </c>
    </row>
    <row r="82" spans="2:41" x14ac:dyDescent="0.25">
      <c r="B82" s="41">
        <v>100</v>
      </c>
      <c r="C82" s="41" t="s">
        <v>1301</v>
      </c>
      <c r="D82" s="41">
        <v>1</v>
      </c>
      <c r="E82" s="41" t="s">
        <v>1484</v>
      </c>
      <c r="F82" s="41">
        <v>8</v>
      </c>
      <c r="G82" s="71"/>
      <c r="H82" s="41">
        <v>136.45407399999999</v>
      </c>
      <c r="I82" s="72">
        <v>2.7944469999999999</v>
      </c>
      <c r="J82" s="72">
        <v>2.7744469999999999</v>
      </c>
      <c r="K82" s="72">
        <v>0.02</v>
      </c>
      <c r="L82" s="41">
        <v>4.9000000000000004</v>
      </c>
      <c r="M82" s="41" t="s">
        <v>642</v>
      </c>
      <c r="N82" s="41"/>
      <c r="O82" s="48">
        <v>9.1681334954799993</v>
      </c>
      <c r="P82" s="48">
        <v>9.1025166954800003</v>
      </c>
      <c r="Q82" s="48">
        <v>6.5616800000000003E-2</v>
      </c>
      <c r="R82" s="48">
        <v>1468.7780071285999</v>
      </c>
      <c r="S82" s="41" t="s">
        <v>1443</v>
      </c>
      <c r="T82" s="41" t="s">
        <v>1485</v>
      </c>
      <c r="U82" s="74">
        <v>230100</v>
      </c>
      <c r="V82" s="219">
        <v>167207.25</v>
      </c>
      <c r="W82" s="41">
        <v>2020</v>
      </c>
      <c r="X82" s="41">
        <v>2016</v>
      </c>
      <c r="Y82" s="41" t="s">
        <v>25</v>
      </c>
      <c r="Z82" s="41" t="s">
        <v>21</v>
      </c>
      <c r="AA82" s="41" t="s">
        <v>1190</v>
      </c>
      <c r="AB82" s="72">
        <v>1715</v>
      </c>
      <c r="AC82" s="41">
        <v>2</v>
      </c>
      <c r="AD82" s="218">
        <v>9</v>
      </c>
      <c r="AE82" s="41">
        <v>90.15</v>
      </c>
      <c r="AF82" s="41">
        <v>2006</v>
      </c>
      <c r="AG82" s="41" t="s">
        <v>1445</v>
      </c>
      <c r="AH82" s="41"/>
      <c r="AI82" s="73" t="s">
        <v>1486</v>
      </c>
      <c r="AJ82" s="41" t="s">
        <v>1487</v>
      </c>
      <c r="AK82" s="41" t="s">
        <v>1488</v>
      </c>
      <c r="AL82" s="264">
        <f>IF(ROUNDUP(IF(((O82-$AD82)/'Inputs_Metric 7'!$D$4)&gt;0,(O82-$AD82)/'Inputs_Metric 7'!$D$4,0),0)&gt;AC82,AC82,ROUNDUP(IF(((O82-$AD82)/'Inputs_Metric 7'!$D$4)&gt;0,(O82-$AD82)/'Inputs_Metric 7'!$D$4,0),0))</f>
        <v>1</v>
      </c>
      <c r="AM82" s="264">
        <f>IF(ROUNDUP(IF(((P82-$AD82)/'Inputs_Metric 7'!$D$4)&gt;0,(P82-$AD82)/'Inputs_Metric 7'!$D$4,0),0)&gt;AC82,AC82,ROUNDUP(IF(((P82-$AD82)/'Inputs_Metric 7'!$D$4)&gt;0,(P82-$AD82)/'Inputs_Metric 7'!$D$4,0),0))</f>
        <v>1</v>
      </c>
      <c r="AN82" s="77">
        <f t="shared" si="2"/>
        <v>857.5</v>
      </c>
      <c r="AO82" s="77">
        <f t="shared" si="3"/>
        <v>857.5</v>
      </c>
    </row>
    <row r="83" spans="2:41" x14ac:dyDescent="0.25">
      <c r="B83" s="41">
        <v>100</v>
      </c>
      <c r="C83" s="41" t="s">
        <v>1289</v>
      </c>
      <c r="D83" s="41">
        <v>1</v>
      </c>
      <c r="E83" s="41" t="s">
        <v>1489</v>
      </c>
      <c r="F83" s="41">
        <v>12</v>
      </c>
      <c r="G83" s="71"/>
      <c r="H83" s="41">
        <v>277.34989000000002</v>
      </c>
      <c r="I83" s="72">
        <v>4.6203209999999997</v>
      </c>
      <c r="J83" s="72">
        <v>3.3103210000000001</v>
      </c>
      <c r="K83" s="72">
        <v>1.31</v>
      </c>
      <c r="L83" s="41">
        <v>5.99</v>
      </c>
      <c r="M83" s="41" t="s">
        <v>642</v>
      </c>
      <c r="N83" s="41"/>
      <c r="O83" s="48">
        <v>15.158533949639999</v>
      </c>
      <c r="P83" s="48">
        <v>10.860633549639999</v>
      </c>
      <c r="Q83" s="48">
        <v>4.2979004000000005</v>
      </c>
      <c r="R83" s="48">
        <v>2985.3664809709999</v>
      </c>
      <c r="S83" s="41" t="s">
        <v>1195</v>
      </c>
      <c r="T83" s="41" t="s">
        <v>1490</v>
      </c>
      <c r="U83" s="74"/>
      <c r="V83" s="219">
        <v>320270.11607856886</v>
      </c>
      <c r="W83" s="41"/>
      <c r="X83" s="41" t="s">
        <v>1125</v>
      </c>
      <c r="Y83" s="41" t="s">
        <v>318</v>
      </c>
      <c r="Z83" s="41" t="s">
        <v>240</v>
      </c>
      <c r="AA83" s="41" t="s">
        <v>1190</v>
      </c>
      <c r="AB83" s="72">
        <v>2985.3664809709999</v>
      </c>
      <c r="AC83" s="41">
        <v>1</v>
      </c>
      <c r="AD83" s="218">
        <v>9</v>
      </c>
      <c r="AE83" s="41">
        <v>107.28</v>
      </c>
      <c r="AF83" s="41">
        <v>2006</v>
      </c>
      <c r="AG83" s="41" t="s">
        <v>1118</v>
      </c>
      <c r="AH83" s="41">
        <v>0</v>
      </c>
      <c r="AI83" s="73" t="s">
        <v>1491</v>
      </c>
      <c r="AJ83" s="41" t="s">
        <v>1492</v>
      </c>
      <c r="AK83" s="41" t="s">
        <v>1493</v>
      </c>
      <c r="AL83" s="264">
        <f>IF(ROUNDUP(IF(((O83-$AD83)/'Inputs_Metric 7'!$D$4)&gt;0,(O83-$AD83)/'Inputs_Metric 7'!$D$4,0),0)&gt;AC83,AC83,ROUNDUP(IF(((O83-$AD83)/'Inputs_Metric 7'!$D$4)&gt;0,(O83-$AD83)/'Inputs_Metric 7'!$D$4,0),0))</f>
        <v>1</v>
      </c>
      <c r="AM83" s="264">
        <f>IF(ROUNDUP(IF(((P83-$AD83)/'Inputs_Metric 7'!$D$4)&gt;0,(P83-$AD83)/'Inputs_Metric 7'!$D$4,0),0)&gt;AC83,AC83,ROUNDUP(IF(((P83-$AD83)/'Inputs_Metric 7'!$D$4)&gt;0,(P83-$AD83)/'Inputs_Metric 7'!$D$4,0),0))</f>
        <v>1</v>
      </c>
      <c r="AN83" s="77">
        <f t="shared" si="2"/>
        <v>2985.3664809709999</v>
      </c>
      <c r="AO83" s="77">
        <f t="shared" si="3"/>
        <v>2985.3664809709999</v>
      </c>
    </row>
    <row r="84" spans="2:41" x14ac:dyDescent="0.25">
      <c r="B84" s="41">
        <v>100</v>
      </c>
      <c r="C84" s="41" t="s">
        <v>1289</v>
      </c>
      <c r="D84" s="41">
        <v>1</v>
      </c>
      <c r="E84" s="41" t="s">
        <v>1494</v>
      </c>
      <c r="F84" s="41">
        <v>12</v>
      </c>
      <c r="G84" s="71"/>
      <c r="H84" s="41">
        <v>177.004605</v>
      </c>
      <c r="I84" s="72">
        <v>4.4065899999999996</v>
      </c>
      <c r="J84" s="72">
        <v>3.2165910000000002</v>
      </c>
      <c r="K84" s="72">
        <v>1.19</v>
      </c>
      <c r="L84" s="41">
        <v>5.99</v>
      </c>
      <c r="M84" s="41" t="s">
        <v>642</v>
      </c>
      <c r="N84" s="41"/>
      <c r="O84" s="48">
        <v>14.457316735599999</v>
      </c>
      <c r="P84" s="48">
        <v>10.553120416440001</v>
      </c>
      <c r="Q84" s="48">
        <v>3.9041995999999997</v>
      </c>
      <c r="R84" s="48">
        <v>1905.2598677594999</v>
      </c>
      <c r="S84" s="41" t="s">
        <v>1195</v>
      </c>
      <c r="T84" s="41" t="s">
        <v>1495</v>
      </c>
      <c r="U84" s="74"/>
      <c r="V84" s="219">
        <v>144704.48695633403</v>
      </c>
      <c r="W84" s="41"/>
      <c r="X84" s="41" t="s">
        <v>1125</v>
      </c>
      <c r="Y84" s="41" t="s">
        <v>284</v>
      </c>
      <c r="Z84" s="41" t="s">
        <v>21</v>
      </c>
      <c r="AA84" s="41" t="s">
        <v>22</v>
      </c>
      <c r="AB84" s="72">
        <v>1905.2598677594999</v>
      </c>
      <c r="AC84" s="41">
        <v>1</v>
      </c>
      <c r="AD84" s="218">
        <v>1</v>
      </c>
      <c r="AE84" s="41">
        <v>75.95</v>
      </c>
      <c r="AF84" s="41">
        <v>2006</v>
      </c>
      <c r="AG84" s="41" t="s">
        <v>1496</v>
      </c>
      <c r="AH84" s="41">
        <v>0</v>
      </c>
      <c r="AI84" s="73"/>
      <c r="AJ84" s="41" t="s">
        <v>1497</v>
      </c>
      <c r="AK84" s="41" t="s">
        <v>1498</v>
      </c>
      <c r="AL84" s="264">
        <f>IF(ROUNDUP(IF(((O84-$AD84)/'Inputs_Metric 7'!$D$4)&gt;0,(O84-$AD84)/'Inputs_Metric 7'!$D$4,0),0)&gt;AC84,AC84,ROUNDUP(IF(((O84-$AD84)/'Inputs_Metric 7'!$D$4)&gt;0,(O84-$AD84)/'Inputs_Metric 7'!$D$4,0),0))</f>
        <v>1</v>
      </c>
      <c r="AM84" s="264">
        <f>IF(ROUNDUP(IF(((P84-$AD84)/'Inputs_Metric 7'!$D$4)&gt;0,(P84-$AD84)/'Inputs_Metric 7'!$D$4,0),0)&gt;AC84,AC84,ROUNDUP(IF(((P84-$AD84)/'Inputs_Metric 7'!$D$4)&gt;0,(P84-$AD84)/'Inputs_Metric 7'!$D$4,0),0))</f>
        <v>1</v>
      </c>
      <c r="AN84" s="77">
        <f t="shared" si="2"/>
        <v>1905.2598677594999</v>
      </c>
      <c r="AO84" s="77">
        <f t="shared" si="3"/>
        <v>1905.2598677594999</v>
      </c>
    </row>
    <row r="85" spans="2:41" x14ac:dyDescent="0.25">
      <c r="B85" s="41"/>
      <c r="C85" s="41"/>
      <c r="D85" s="41"/>
      <c r="E85" s="41"/>
      <c r="F85" s="41"/>
      <c r="G85" s="71"/>
      <c r="H85" s="41"/>
      <c r="I85" s="72"/>
      <c r="J85" s="72"/>
      <c r="K85" s="72"/>
      <c r="L85" s="41"/>
      <c r="M85" s="41"/>
      <c r="N85" s="41"/>
      <c r="O85" s="48"/>
      <c r="P85" s="48"/>
      <c r="Q85" s="48"/>
      <c r="R85" s="48"/>
      <c r="S85" s="41"/>
      <c r="T85" s="41"/>
      <c r="U85" s="74"/>
      <c r="V85" s="219"/>
      <c r="W85" s="41"/>
      <c r="X85" s="41"/>
      <c r="Y85" s="41"/>
      <c r="Z85" s="41"/>
      <c r="AA85" s="41"/>
      <c r="AB85" s="72"/>
      <c r="AC85" s="41"/>
      <c r="AD85" s="218"/>
      <c r="AE85" s="41"/>
      <c r="AF85" s="41"/>
      <c r="AG85" s="41"/>
      <c r="AH85" s="41"/>
      <c r="AI85" s="73"/>
      <c r="AJ85" s="41"/>
      <c r="AK85" s="41"/>
      <c r="AL85" s="264">
        <f>IF(ROUNDUP(IF(((O85-$AD85)/'Inputs_Metric 7'!$D$4)&gt;0,(O85-$AD85)/'Inputs_Metric 7'!$D$4,0),0)&gt;AC85,AC85,ROUNDUP(IF(((O85-$AD85)/'Inputs_Metric 7'!$D$4)&gt;0,(O85-$AD85)/'Inputs_Metric 7'!$D$4,0),0))</f>
        <v>0</v>
      </c>
      <c r="AM85" s="264">
        <f>IF(ROUNDUP(IF(((P85-$AD85)/'Inputs_Metric 7'!$D$4)&gt;0,(P85-$AD85)/'Inputs_Metric 7'!$D$4,0),0)&gt;AC85,AC85,ROUNDUP(IF(((P85-$AD85)/'Inputs_Metric 7'!$D$4)&gt;0,(P85-$AD85)/'Inputs_Metric 7'!$D$4,0),0))</f>
        <v>0</v>
      </c>
      <c r="AN85" s="77" t="e">
        <f t="shared" si="2"/>
        <v>#DIV/0!</v>
      </c>
      <c r="AO85" s="77" t="e">
        <f t="shared" si="3"/>
        <v>#DIV/0!</v>
      </c>
    </row>
    <row r="86" spans="2:41" x14ac:dyDescent="0.25">
      <c r="B86" s="41"/>
      <c r="C86" s="41"/>
      <c r="D86" s="41"/>
      <c r="E86" s="41"/>
      <c r="F86" s="41"/>
      <c r="G86" s="71"/>
      <c r="H86" s="41"/>
      <c r="I86" s="72"/>
      <c r="J86" s="72"/>
      <c r="K86" s="72"/>
      <c r="L86" s="41"/>
      <c r="M86" s="41"/>
      <c r="N86" s="41"/>
      <c r="O86" s="48"/>
      <c r="P86" s="48"/>
      <c r="Q86" s="48"/>
      <c r="R86" s="48"/>
      <c r="S86" s="41"/>
      <c r="T86" s="41"/>
      <c r="U86" s="74"/>
      <c r="V86" s="219"/>
      <c r="W86" s="41"/>
      <c r="X86" s="41"/>
      <c r="Y86" s="41"/>
      <c r="Z86" s="41"/>
      <c r="AA86" s="41"/>
      <c r="AB86" s="72"/>
      <c r="AC86" s="41"/>
      <c r="AD86" s="218"/>
      <c r="AE86" s="41"/>
      <c r="AF86" s="41"/>
      <c r="AG86" s="41"/>
      <c r="AH86" s="41"/>
      <c r="AI86" s="73"/>
      <c r="AJ86" s="41"/>
      <c r="AK86" s="41"/>
      <c r="AL86" s="264">
        <f>IF(ROUNDUP(IF(((O86-$AD86)/'Inputs_Metric 7'!$D$4)&gt;0,(O86-$AD86)/'Inputs_Metric 7'!$D$4,0),0)&gt;AC86,AC86,ROUNDUP(IF(((O86-$AD86)/'Inputs_Metric 7'!$D$4)&gt;0,(O86-$AD86)/'Inputs_Metric 7'!$D$4,0),0))</f>
        <v>0</v>
      </c>
      <c r="AM86" s="264">
        <f>IF(ROUNDUP(IF(((P86-$AD86)/'Inputs_Metric 7'!$D$4)&gt;0,(P86-$AD86)/'Inputs_Metric 7'!$D$4,0),0)&gt;AC86,AC86,ROUNDUP(IF(((P86-$AD86)/'Inputs_Metric 7'!$D$4)&gt;0,(P86-$AD86)/'Inputs_Metric 7'!$D$4,0),0))</f>
        <v>0</v>
      </c>
      <c r="AN86" s="77" t="e">
        <f t="shared" si="2"/>
        <v>#DIV/0!</v>
      </c>
      <c r="AO86" s="77" t="e">
        <f t="shared" si="3"/>
        <v>#DIV/0!</v>
      </c>
    </row>
    <row r="87" spans="2:41" x14ac:dyDescent="0.25">
      <c r="B87" s="41"/>
      <c r="C87" s="41"/>
      <c r="D87" s="41"/>
      <c r="E87" s="41"/>
      <c r="F87" s="41"/>
      <c r="G87" s="71"/>
      <c r="H87" s="41"/>
      <c r="I87" s="72"/>
      <c r="J87" s="72"/>
      <c r="K87" s="72"/>
      <c r="L87" s="41"/>
      <c r="M87" s="41"/>
      <c r="N87" s="41"/>
      <c r="O87" s="48"/>
      <c r="P87" s="48"/>
      <c r="Q87" s="48"/>
      <c r="R87" s="48"/>
      <c r="S87" s="41"/>
      <c r="T87" s="41"/>
      <c r="U87" s="74"/>
      <c r="V87" s="219"/>
      <c r="W87" s="41"/>
      <c r="X87" s="41"/>
      <c r="Y87" s="41"/>
      <c r="Z87" s="41"/>
      <c r="AA87" s="41"/>
      <c r="AB87" s="72"/>
      <c r="AC87" s="41"/>
      <c r="AD87" s="218"/>
      <c r="AE87" s="41"/>
      <c r="AF87" s="41"/>
      <c r="AG87" s="41"/>
      <c r="AH87" s="41"/>
      <c r="AI87" s="73"/>
      <c r="AJ87" s="41"/>
      <c r="AK87" s="41"/>
      <c r="AL87" s="264">
        <f>IF(ROUNDUP(IF(((O87-$AD87)/'Inputs_Metric 7'!$D$4)&gt;0,(O87-$AD87)/'Inputs_Metric 7'!$D$4,0),0)&gt;AC87,AC87,ROUNDUP(IF(((O87-$AD87)/'Inputs_Metric 7'!$D$4)&gt;0,(O87-$AD87)/'Inputs_Metric 7'!$D$4,0),0))</f>
        <v>0</v>
      </c>
      <c r="AM87" s="264">
        <f>IF(ROUNDUP(IF(((P87-$AD87)/'Inputs_Metric 7'!$D$4)&gt;0,(P87-$AD87)/'Inputs_Metric 7'!$D$4,0),0)&gt;AC87,AC87,ROUNDUP(IF(((P87-$AD87)/'Inputs_Metric 7'!$D$4)&gt;0,(P87-$AD87)/'Inputs_Metric 7'!$D$4,0),0))</f>
        <v>0</v>
      </c>
      <c r="AN87" s="77" t="e">
        <f t="shared" si="2"/>
        <v>#DIV/0!</v>
      </c>
      <c r="AO87" s="77" t="e">
        <f t="shared" si="3"/>
        <v>#DIV/0!</v>
      </c>
    </row>
    <row r="88" spans="2:41" x14ac:dyDescent="0.25">
      <c r="B88" s="41"/>
      <c r="C88" s="41"/>
      <c r="D88" s="41"/>
      <c r="E88" s="41"/>
      <c r="F88" s="41"/>
      <c r="G88" s="71"/>
      <c r="H88" s="41"/>
      <c r="I88" s="72"/>
      <c r="J88" s="72"/>
      <c r="K88" s="72"/>
      <c r="L88" s="41"/>
      <c r="M88" s="41"/>
      <c r="N88" s="41"/>
      <c r="O88" s="48"/>
      <c r="P88" s="48"/>
      <c r="Q88" s="48"/>
      <c r="R88" s="48"/>
      <c r="S88" s="41"/>
      <c r="T88" s="41"/>
      <c r="U88" s="74"/>
      <c r="V88" s="219"/>
      <c r="W88" s="41"/>
      <c r="X88" s="41"/>
      <c r="Y88" s="41"/>
      <c r="Z88" s="41"/>
      <c r="AA88" s="41"/>
      <c r="AB88" s="72"/>
      <c r="AC88" s="41"/>
      <c r="AD88" s="218"/>
      <c r="AE88" s="41"/>
      <c r="AF88" s="41"/>
      <c r="AG88" s="41"/>
      <c r="AH88" s="41"/>
      <c r="AI88" s="73"/>
      <c r="AJ88" s="41"/>
      <c r="AK88" s="41"/>
      <c r="AL88" s="264">
        <f>IF(ROUNDUP(IF(((O88-$AD88)/'Inputs_Metric 7'!$D$4)&gt;0,(O88-$AD88)/'Inputs_Metric 7'!$D$4,0),0)&gt;AC88,AC88,ROUNDUP(IF(((O88-$AD88)/'Inputs_Metric 7'!$D$4)&gt;0,(O88-$AD88)/'Inputs_Metric 7'!$D$4,0),0))</f>
        <v>0</v>
      </c>
      <c r="AM88" s="264">
        <f>IF(ROUNDUP(IF(((P88-$AD88)/'Inputs_Metric 7'!$D$4)&gt;0,(P88-$AD88)/'Inputs_Metric 7'!$D$4,0),0)&gt;AC88,AC88,ROUNDUP(IF(((P88-$AD88)/'Inputs_Metric 7'!$D$4)&gt;0,(P88-$AD88)/'Inputs_Metric 7'!$D$4,0),0))</f>
        <v>0</v>
      </c>
      <c r="AN88" s="77" t="e">
        <f t="shared" si="2"/>
        <v>#DIV/0!</v>
      </c>
      <c r="AO88" s="77" t="e">
        <f t="shared" si="3"/>
        <v>#DIV/0!</v>
      </c>
    </row>
    <row r="89" spans="2:41" x14ac:dyDescent="0.25">
      <c r="B89" s="41"/>
      <c r="C89" s="41"/>
      <c r="D89" s="41"/>
      <c r="E89" s="41"/>
      <c r="F89" s="41"/>
      <c r="G89" s="71"/>
      <c r="H89" s="41"/>
      <c r="I89" s="72"/>
      <c r="J89" s="72"/>
      <c r="K89" s="72"/>
      <c r="L89" s="41"/>
      <c r="M89" s="41"/>
      <c r="N89" s="41"/>
      <c r="O89" s="48"/>
      <c r="P89" s="48"/>
      <c r="Q89" s="48"/>
      <c r="R89" s="48"/>
      <c r="S89" s="41"/>
      <c r="T89" s="41"/>
      <c r="U89" s="74"/>
      <c r="V89" s="219"/>
      <c r="W89" s="41"/>
      <c r="X89" s="41"/>
      <c r="Y89" s="41"/>
      <c r="Z89" s="41"/>
      <c r="AA89" s="41"/>
      <c r="AB89" s="72"/>
      <c r="AC89" s="41"/>
      <c r="AD89" s="218"/>
      <c r="AE89" s="41"/>
      <c r="AF89" s="41"/>
      <c r="AG89" s="41"/>
      <c r="AH89" s="41"/>
      <c r="AI89" s="73"/>
      <c r="AJ89" s="41"/>
      <c r="AK89" s="41"/>
      <c r="AL89" s="264">
        <f>IF(ROUNDUP(IF(((O89-$AD89)/'Inputs_Metric 7'!$D$4)&gt;0,(O89-$AD89)/'Inputs_Metric 7'!$D$4,0),0)&gt;AC89,AC89,ROUNDUP(IF(((O89-$AD89)/'Inputs_Metric 7'!$D$4)&gt;0,(O89-$AD89)/'Inputs_Metric 7'!$D$4,0),0))</f>
        <v>0</v>
      </c>
      <c r="AM89" s="264">
        <f>IF(ROUNDUP(IF(((P89-$AD89)/'Inputs_Metric 7'!$D$4)&gt;0,(P89-$AD89)/'Inputs_Metric 7'!$D$4,0),0)&gt;AC89,AC89,ROUNDUP(IF(((P89-$AD89)/'Inputs_Metric 7'!$D$4)&gt;0,(P89-$AD89)/'Inputs_Metric 7'!$D$4,0),0))</f>
        <v>0</v>
      </c>
      <c r="AN89" s="77" t="e">
        <f t="shared" si="2"/>
        <v>#DIV/0!</v>
      </c>
      <c r="AO89" s="77" t="e">
        <f t="shared" si="3"/>
        <v>#DIV/0!</v>
      </c>
    </row>
    <row r="90" spans="2:41" x14ac:dyDescent="0.25">
      <c r="B90" s="41"/>
      <c r="C90" s="41"/>
      <c r="D90" s="41"/>
      <c r="E90" s="41"/>
      <c r="F90" s="41"/>
      <c r="G90" s="71"/>
      <c r="H90" s="41"/>
      <c r="I90" s="72"/>
      <c r="J90" s="72"/>
      <c r="K90" s="72"/>
      <c r="L90" s="41"/>
      <c r="M90" s="41"/>
      <c r="N90" s="41"/>
      <c r="O90" s="48"/>
      <c r="P90" s="48"/>
      <c r="Q90" s="48"/>
      <c r="R90" s="48"/>
      <c r="S90" s="41"/>
      <c r="T90" s="41"/>
      <c r="U90" s="74"/>
      <c r="V90" s="219"/>
      <c r="W90" s="41"/>
      <c r="X90" s="41"/>
      <c r="Y90" s="41"/>
      <c r="Z90" s="41"/>
      <c r="AA90" s="41"/>
      <c r="AB90" s="72"/>
      <c r="AC90" s="41"/>
      <c r="AD90" s="218"/>
      <c r="AE90" s="41"/>
      <c r="AF90" s="41"/>
      <c r="AG90" s="41"/>
      <c r="AH90" s="41"/>
      <c r="AI90" s="73"/>
      <c r="AJ90" s="41"/>
      <c r="AK90" s="41"/>
      <c r="AL90" s="264">
        <f>IF(ROUNDUP(IF(((O90-$AD90)/'Inputs_Metric 7'!$D$4)&gt;0,(O90-$AD90)/'Inputs_Metric 7'!$D$4,0),0)&gt;AC90,AC90,ROUNDUP(IF(((O90-$AD90)/'Inputs_Metric 7'!$D$4)&gt;0,(O90-$AD90)/'Inputs_Metric 7'!$D$4,0),0))</f>
        <v>0</v>
      </c>
      <c r="AM90" s="264">
        <f>IF(ROUNDUP(IF(((P90-$AD90)/'Inputs_Metric 7'!$D$4)&gt;0,(P90-$AD90)/'Inputs_Metric 7'!$D$4,0),0)&gt;AC90,AC90,ROUNDUP(IF(((P90-$AD90)/'Inputs_Metric 7'!$D$4)&gt;0,(P90-$AD90)/'Inputs_Metric 7'!$D$4,0),0))</f>
        <v>0</v>
      </c>
      <c r="AN90" s="77" t="e">
        <f t="shared" si="2"/>
        <v>#DIV/0!</v>
      </c>
      <c r="AO90" s="77" t="e">
        <f t="shared" si="3"/>
        <v>#DIV/0!</v>
      </c>
    </row>
    <row r="91" spans="2:41" x14ac:dyDescent="0.25">
      <c r="B91" s="41"/>
      <c r="C91" s="41"/>
      <c r="D91" s="41"/>
      <c r="E91" s="41"/>
      <c r="F91" s="41"/>
      <c r="G91" s="71"/>
      <c r="H91" s="41"/>
      <c r="I91" s="72"/>
      <c r="J91" s="72"/>
      <c r="K91" s="72"/>
      <c r="L91" s="41"/>
      <c r="M91" s="41"/>
      <c r="N91" s="41"/>
      <c r="O91" s="48"/>
      <c r="P91" s="48"/>
      <c r="Q91" s="48"/>
      <c r="R91" s="48"/>
      <c r="S91" s="41"/>
      <c r="T91" s="41"/>
      <c r="U91" s="74"/>
      <c r="V91" s="219"/>
      <c r="W91" s="41"/>
      <c r="X91" s="41"/>
      <c r="Y91" s="41"/>
      <c r="Z91" s="41"/>
      <c r="AA91" s="41"/>
      <c r="AB91" s="72"/>
      <c r="AC91" s="41"/>
      <c r="AD91" s="218"/>
      <c r="AE91" s="41"/>
      <c r="AF91" s="41"/>
      <c r="AG91" s="41"/>
      <c r="AH91" s="41"/>
      <c r="AI91" s="73"/>
      <c r="AJ91" s="41"/>
      <c r="AK91" s="41"/>
      <c r="AL91" s="264">
        <f>IF(ROUNDUP(IF(((O91-$AD91)/'Inputs_Metric 7'!$D$4)&gt;0,(O91-$AD91)/'Inputs_Metric 7'!$D$4,0),0)&gt;AC91,AC91,ROUNDUP(IF(((O91-$AD91)/'Inputs_Metric 7'!$D$4)&gt;0,(O91-$AD91)/'Inputs_Metric 7'!$D$4,0),0))</f>
        <v>0</v>
      </c>
      <c r="AM91" s="264">
        <f>IF(ROUNDUP(IF(((P91-$AD91)/'Inputs_Metric 7'!$D$4)&gt;0,(P91-$AD91)/'Inputs_Metric 7'!$D$4,0),0)&gt;AC91,AC91,ROUNDUP(IF(((P91-$AD91)/'Inputs_Metric 7'!$D$4)&gt;0,(P91-$AD91)/'Inputs_Metric 7'!$D$4,0),0))</f>
        <v>0</v>
      </c>
      <c r="AN91" s="77" t="e">
        <f t="shared" si="2"/>
        <v>#DIV/0!</v>
      </c>
      <c r="AO91" s="77" t="e">
        <f t="shared" si="3"/>
        <v>#DIV/0!</v>
      </c>
    </row>
    <row r="92" spans="2:41" x14ac:dyDescent="0.25">
      <c r="B92" s="41"/>
      <c r="C92" s="41"/>
      <c r="D92" s="41"/>
      <c r="E92" s="41"/>
      <c r="F92" s="41"/>
      <c r="G92" s="71"/>
      <c r="H92" s="41"/>
      <c r="I92" s="72"/>
      <c r="J92" s="72"/>
      <c r="K92" s="72"/>
      <c r="L92" s="41"/>
      <c r="M92" s="41"/>
      <c r="N92" s="41"/>
      <c r="O92" s="48"/>
      <c r="P92" s="48"/>
      <c r="Q92" s="48"/>
      <c r="R92" s="48"/>
      <c r="S92" s="41"/>
      <c r="T92" s="41"/>
      <c r="U92" s="74"/>
      <c r="V92" s="219"/>
      <c r="W92" s="41"/>
      <c r="X92" s="41"/>
      <c r="Y92" s="41"/>
      <c r="Z92" s="41"/>
      <c r="AA92" s="41"/>
      <c r="AB92" s="72"/>
      <c r="AC92" s="41"/>
      <c r="AD92" s="218"/>
      <c r="AE92" s="41"/>
      <c r="AF92" s="41"/>
      <c r="AG92" s="41"/>
      <c r="AH92" s="41"/>
      <c r="AI92" s="73"/>
      <c r="AJ92" s="41"/>
      <c r="AK92" s="41"/>
      <c r="AL92" s="264">
        <f>IF(ROUNDUP(IF(((O92-$AD92)/'Inputs_Metric 7'!$D$4)&gt;0,(O92-$AD92)/'Inputs_Metric 7'!$D$4,0),0)&gt;AC92,AC92,ROUNDUP(IF(((O92-$AD92)/'Inputs_Metric 7'!$D$4)&gt;0,(O92-$AD92)/'Inputs_Metric 7'!$D$4,0),0))</f>
        <v>0</v>
      </c>
      <c r="AM92" s="264">
        <f>IF(ROUNDUP(IF(((P92-$AD92)/'Inputs_Metric 7'!$D$4)&gt;0,(P92-$AD92)/'Inputs_Metric 7'!$D$4,0),0)&gt;AC92,AC92,ROUNDUP(IF(((P92-$AD92)/'Inputs_Metric 7'!$D$4)&gt;0,(P92-$AD92)/'Inputs_Metric 7'!$D$4,0),0))</f>
        <v>0</v>
      </c>
      <c r="AN92" s="77" t="e">
        <f t="shared" si="2"/>
        <v>#DIV/0!</v>
      </c>
      <c r="AO92" s="77" t="e">
        <f t="shared" si="3"/>
        <v>#DIV/0!</v>
      </c>
    </row>
    <row r="93" spans="2:41" x14ac:dyDescent="0.25">
      <c r="B93" s="41"/>
      <c r="C93" s="41"/>
      <c r="D93" s="41"/>
      <c r="E93" s="41"/>
      <c r="F93" s="41"/>
      <c r="G93" s="71"/>
      <c r="H93" s="41"/>
      <c r="I93" s="72"/>
      <c r="J93" s="72"/>
      <c r="K93" s="72"/>
      <c r="L93" s="41"/>
      <c r="M93" s="41"/>
      <c r="N93" s="41"/>
      <c r="O93" s="48"/>
      <c r="P93" s="48"/>
      <c r="Q93" s="48"/>
      <c r="R93" s="48"/>
      <c r="S93" s="41"/>
      <c r="T93" s="41"/>
      <c r="U93" s="74"/>
      <c r="V93" s="219"/>
      <c r="W93" s="41"/>
      <c r="X93" s="41"/>
      <c r="Y93" s="41"/>
      <c r="Z93" s="41"/>
      <c r="AA93" s="41"/>
      <c r="AB93" s="72"/>
      <c r="AC93" s="41"/>
      <c r="AD93" s="218"/>
      <c r="AE93" s="41"/>
      <c r="AF93" s="41"/>
      <c r="AG93" s="41"/>
      <c r="AH93" s="41"/>
      <c r="AI93" s="73"/>
      <c r="AJ93" s="41"/>
      <c r="AK93" s="41"/>
      <c r="AL93" s="264">
        <f>IF(ROUNDUP(IF(((O93-$AD93)/'Inputs_Metric 7'!$D$4)&gt;0,(O93-$AD93)/'Inputs_Metric 7'!$D$4,0),0)&gt;AC93,AC93,ROUNDUP(IF(((O93-$AD93)/'Inputs_Metric 7'!$D$4)&gt;0,(O93-$AD93)/'Inputs_Metric 7'!$D$4,0),0))</f>
        <v>0</v>
      </c>
      <c r="AM93" s="264">
        <f>IF(ROUNDUP(IF(((P93-$AD93)/'Inputs_Metric 7'!$D$4)&gt;0,(P93-$AD93)/'Inputs_Metric 7'!$D$4,0),0)&gt;AC93,AC93,ROUNDUP(IF(((P93-$AD93)/'Inputs_Metric 7'!$D$4)&gt;0,(P93-$AD93)/'Inputs_Metric 7'!$D$4,0),0))</f>
        <v>0</v>
      </c>
      <c r="AN93" s="77" t="e">
        <f t="shared" si="2"/>
        <v>#DIV/0!</v>
      </c>
      <c r="AO93" s="77" t="e">
        <f t="shared" si="3"/>
        <v>#DIV/0!</v>
      </c>
    </row>
    <row r="94" spans="2:41" x14ac:dyDescent="0.25">
      <c r="B94" s="41"/>
      <c r="C94" s="41"/>
      <c r="D94" s="41"/>
      <c r="E94" s="41"/>
      <c r="F94" s="41"/>
      <c r="G94" s="71"/>
      <c r="H94" s="41"/>
      <c r="I94" s="72"/>
      <c r="J94" s="72"/>
      <c r="K94" s="72"/>
      <c r="L94" s="41"/>
      <c r="M94" s="41"/>
      <c r="N94" s="41"/>
      <c r="O94" s="48"/>
      <c r="P94" s="48"/>
      <c r="Q94" s="48"/>
      <c r="R94" s="48"/>
      <c r="S94" s="41"/>
      <c r="T94" s="41"/>
      <c r="U94" s="74"/>
      <c r="V94" s="219"/>
      <c r="W94" s="41"/>
      <c r="X94" s="41"/>
      <c r="Y94" s="41"/>
      <c r="Z94" s="41"/>
      <c r="AA94" s="41"/>
      <c r="AB94" s="72"/>
      <c r="AC94" s="41"/>
      <c r="AD94" s="218"/>
      <c r="AE94" s="41"/>
      <c r="AF94" s="41"/>
      <c r="AG94" s="41"/>
      <c r="AH94" s="41"/>
      <c r="AI94" s="73"/>
      <c r="AJ94" s="41"/>
      <c r="AK94" s="41"/>
      <c r="AL94" s="264">
        <f>IF(ROUNDUP(IF(((O94-$AD94)/'Inputs_Metric 7'!$D$4)&gt;0,(O94-$AD94)/'Inputs_Metric 7'!$D$4,0),0)&gt;AC94,AC94,ROUNDUP(IF(((O94-$AD94)/'Inputs_Metric 7'!$D$4)&gt;0,(O94-$AD94)/'Inputs_Metric 7'!$D$4,0),0))</f>
        <v>0</v>
      </c>
      <c r="AM94" s="264">
        <f>IF(ROUNDUP(IF(((P94-$AD94)/'Inputs_Metric 7'!$D$4)&gt;0,(P94-$AD94)/'Inputs_Metric 7'!$D$4,0),0)&gt;AC94,AC94,ROUNDUP(IF(((P94-$AD94)/'Inputs_Metric 7'!$D$4)&gt;0,(P94-$AD94)/'Inputs_Metric 7'!$D$4,0),0))</f>
        <v>0</v>
      </c>
      <c r="AN94" s="77" t="e">
        <f t="shared" si="2"/>
        <v>#DIV/0!</v>
      </c>
      <c r="AO94" s="77" t="e">
        <f t="shared" si="3"/>
        <v>#DIV/0!</v>
      </c>
    </row>
    <row r="95" spans="2:41" x14ac:dyDescent="0.25">
      <c r="B95" s="41"/>
      <c r="C95" s="41"/>
      <c r="D95" s="41"/>
      <c r="E95" s="41"/>
      <c r="F95" s="41"/>
      <c r="G95" s="71"/>
      <c r="H95" s="41"/>
      <c r="I95" s="72"/>
      <c r="J95" s="72"/>
      <c r="K95" s="72"/>
      <c r="L95" s="41"/>
      <c r="M95" s="41"/>
      <c r="N95" s="41"/>
      <c r="O95" s="48"/>
      <c r="P95" s="48"/>
      <c r="Q95" s="48"/>
      <c r="R95" s="48"/>
      <c r="S95" s="41"/>
      <c r="T95" s="41"/>
      <c r="U95" s="74"/>
      <c r="V95" s="219"/>
      <c r="W95" s="41"/>
      <c r="X95" s="41"/>
      <c r="Y95" s="41"/>
      <c r="Z95" s="41"/>
      <c r="AA95" s="41"/>
      <c r="AB95" s="72"/>
      <c r="AC95" s="41"/>
      <c r="AD95" s="218"/>
      <c r="AE95" s="41"/>
      <c r="AF95" s="41"/>
      <c r="AG95" s="41"/>
      <c r="AH95" s="41"/>
      <c r="AI95" s="73"/>
      <c r="AJ95" s="41"/>
      <c r="AK95" s="41"/>
      <c r="AL95" s="264">
        <f>IF(ROUNDUP(IF(((O95-$AD95)/'Inputs_Metric 7'!$D$4)&gt;0,(O95-$AD95)/'Inputs_Metric 7'!$D$4,0),0)&gt;AC95,AC95,ROUNDUP(IF(((O95-$AD95)/'Inputs_Metric 7'!$D$4)&gt;0,(O95-$AD95)/'Inputs_Metric 7'!$D$4,0),0))</f>
        <v>0</v>
      </c>
      <c r="AM95" s="264">
        <f>IF(ROUNDUP(IF(((P95-$AD95)/'Inputs_Metric 7'!$D$4)&gt;0,(P95-$AD95)/'Inputs_Metric 7'!$D$4,0),0)&gt;AC95,AC95,ROUNDUP(IF(((P95-$AD95)/'Inputs_Metric 7'!$D$4)&gt;0,(P95-$AD95)/'Inputs_Metric 7'!$D$4,0),0))</f>
        <v>0</v>
      </c>
      <c r="AN95" s="77" t="e">
        <f t="shared" si="2"/>
        <v>#DIV/0!</v>
      </c>
      <c r="AO95" s="77" t="e">
        <f t="shared" si="3"/>
        <v>#DIV/0!</v>
      </c>
    </row>
    <row r="96" spans="2:41" x14ac:dyDescent="0.25">
      <c r="B96" s="41"/>
      <c r="C96" s="41"/>
      <c r="D96" s="41"/>
      <c r="E96" s="41"/>
      <c r="F96" s="41"/>
      <c r="G96" s="71"/>
      <c r="H96" s="41"/>
      <c r="I96" s="72"/>
      <c r="J96" s="72"/>
      <c r="K96" s="72"/>
      <c r="L96" s="41"/>
      <c r="M96" s="41"/>
      <c r="N96" s="41"/>
      <c r="O96" s="48"/>
      <c r="P96" s="48"/>
      <c r="Q96" s="48"/>
      <c r="R96" s="48"/>
      <c r="S96" s="41"/>
      <c r="T96" s="41"/>
      <c r="U96" s="74"/>
      <c r="V96" s="219"/>
      <c r="W96" s="41"/>
      <c r="X96" s="41"/>
      <c r="Y96" s="41"/>
      <c r="Z96" s="41"/>
      <c r="AA96" s="41"/>
      <c r="AB96" s="72"/>
      <c r="AC96" s="41"/>
      <c r="AD96" s="218"/>
      <c r="AE96" s="41"/>
      <c r="AF96" s="41"/>
      <c r="AG96" s="41"/>
      <c r="AH96" s="41"/>
      <c r="AI96" s="73"/>
      <c r="AJ96" s="41"/>
      <c r="AK96" s="41"/>
      <c r="AL96" s="264">
        <f>IF(ROUNDUP(IF(((O96-$AD96)/'Inputs_Metric 7'!$D$4)&gt;0,(O96-$AD96)/'Inputs_Metric 7'!$D$4,0),0)&gt;AC96,AC96,ROUNDUP(IF(((O96-$AD96)/'Inputs_Metric 7'!$D$4)&gt;0,(O96-$AD96)/'Inputs_Metric 7'!$D$4,0),0))</f>
        <v>0</v>
      </c>
      <c r="AM96" s="264">
        <f>IF(ROUNDUP(IF(((P96-$AD96)/'Inputs_Metric 7'!$D$4)&gt;0,(P96-$AD96)/'Inputs_Metric 7'!$D$4,0),0)&gt;AC96,AC96,ROUNDUP(IF(((P96-$AD96)/'Inputs_Metric 7'!$D$4)&gt;0,(P96-$AD96)/'Inputs_Metric 7'!$D$4,0),0))</f>
        <v>0</v>
      </c>
      <c r="AN96" s="77" t="e">
        <f t="shared" si="2"/>
        <v>#DIV/0!</v>
      </c>
      <c r="AO96" s="77" t="e">
        <f t="shared" si="3"/>
        <v>#DIV/0!</v>
      </c>
    </row>
    <row r="97" spans="2:41" x14ac:dyDescent="0.25">
      <c r="B97" s="41"/>
      <c r="C97" s="41"/>
      <c r="D97" s="41"/>
      <c r="E97" s="41"/>
      <c r="F97" s="41"/>
      <c r="G97" s="71"/>
      <c r="H97" s="41"/>
      <c r="I97" s="72"/>
      <c r="J97" s="72"/>
      <c r="K97" s="72"/>
      <c r="L97" s="41"/>
      <c r="M97" s="41"/>
      <c r="N97" s="41"/>
      <c r="O97" s="48"/>
      <c r="P97" s="48"/>
      <c r="Q97" s="48"/>
      <c r="R97" s="48"/>
      <c r="S97" s="41"/>
      <c r="T97" s="41"/>
      <c r="U97" s="74"/>
      <c r="V97" s="219"/>
      <c r="W97" s="41"/>
      <c r="X97" s="41"/>
      <c r="Y97" s="41"/>
      <c r="Z97" s="41"/>
      <c r="AA97" s="41"/>
      <c r="AB97" s="72"/>
      <c r="AC97" s="41"/>
      <c r="AD97" s="218"/>
      <c r="AE97" s="41"/>
      <c r="AF97" s="41"/>
      <c r="AG97" s="41"/>
      <c r="AH97" s="41"/>
      <c r="AI97" s="73"/>
      <c r="AJ97" s="41"/>
      <c r="AK97" s="41"/>
      <c r="AL97" s="264">
        <f>IF(ROUNDUP(IF(((O97-$AD97)/'Inputs_Metric 7'!$D$4)&gt;0,(O97-$AD97)/'Inputs_Metric 7'!$D$4,0),0)&gt;AC97,AC97,ROUNDUP(IF(((O97-$AD97)/'Inputs_Metric 7'!$D$4)&gt;0,(O97-$AD97)/'Inputs_Metric 7'!$D$4,0),0))</f>
        <v>0</v>
      </c>
      <c r="AM97" s="264">
        <f>IF(ROUNDUP(IF(((P97-$AD97)/'Inputs_Metric 7'!$D$4)&gt;0,(P97-$AD97)/'Inputs_Metric 7'!$D$4,0),0)&gt;AC97,AC97,ROUNDUP(IF(((P97-$AD97)/'Inputs_Metric 7'!$D$4)&gt;0,(P97-$AD97)/'Inputs_Metric 7'!$D$4,0),0))</f>
        <v>0</v>
      </c>
      <c r="AN97" s="77" t="e">
        <f t="shared" si="2"/>
        <v>#DIV/0!</v>
      </c>
      <c r="AO97" s="77" t="e">
        <f t="shared" si="3"/>
        <v>#DIV/0!</v>
      </c>
    </row>
    <row r="98" spans="2:41" x14ac:dyDescent="0.25">
      <c r="B98" s="41"/>
      <c r="C98" s="41"/>
      <c r="D98" s="41"/>
      <c r="E98" s="41"/>
      <c r="F98" s="41"/>
      <c r="G98" s="71"/>
      <c r="H98" s="41"/>
      <c r="I98" s="72"/>
      <c r="J98" s="72"/>
      <c r="K98" s="72"/>
      <c r="L98" s="41"/>
      <c r="M98" s="41"/>
      <c r="N98" s="41"/>
      <c r="O98" s="48"/>
      <c r="P98" s="48"/>
      <c r="Q98" s="48"/>
      <c r="R98" s="48"/>
      <c r="S98" s="41"/>
      <c r="T98" s="41"/>
      <c r="U98" s="74"/>
      <c r="V98" s="219"/>
      <c r="W98" s="41"/>
      <c r="X98" s="41"/>
      <c r="Y98" s="41"/>
      <c r="Z98" s="41"/>
      <c r="AA98" s="41"/>
      <c r="AB98" s="72"/>
      <c r="AC98" s="41"/>
      <c r="AD98" s="218"/>
      <c r="AE98" s="41"/>
      <c r="AF98" s="41"/>
      <c r="AG98" s="41"/>
      <c r="AH98" s="41"/>
      <c r="AI98" s="73"/>
      <c r="AJ98" s="41"/>
      <c r="AK98" s="41"/>
      <c r="AL98" s="264">
        <f>IF(ROUNDUP(IF(((O98-$AD98)/'Inputs_Metric 7'!$D$4)&gt;0,(O98-$AD98)/'Inputs_Metric 7'!$D$4,0),0)&gt;AC98,AC98,ROUNDUP(IF(((O98-$AD98)/'Inputs_Metric 7'!$D$4)&gt;0,(O98-$AD98)/'Inputs_Metric 7'!$D$4,0),0))</f>
        <v>0</v>
      </c>
      <c r="AM98" s="264">
        <f>IF(ROUNDUP(IF(((P98-$AD98)/'Inputs_Metric 7'!$D$4)&gt;0,(P98-$AD98)/'Inputs_Metric 7'!$D$4,0),0)&gt;AC98,AC98,ROUNDUP(IF(((P98-$AD98)/'Inputs_Metric 7'!$D$4)&gt;0,(P98-$AD98)/'Inputs_Metric 7'!$D$4,0),0))</f>
        <v>0</v>
      </c>
      <c r="AN98" s="77" t="e">
        <f t="shared" si="2"/>
        <v>#DIV/0!</v>
      </c>
      <c r="AO98" s="77" t="e">
        <f t="shared" si="3"/>
        <v>#DIV/0!</v>
      </c>
    </row>
    <row r="99" spans="2:41" x14ac:dyDescent="0.25">
      <c r="B99" s="41"/>
      <c r="C99" s="41"/>
      <c r="D99" s="41"/>
      <c r="E99" s="41"/>
      <c r="F99" s="41"/>
      <c r="G99" s="71"/>
      <c r="H99" s="41"/>
      <c r="I99" s="72"/>
      <c r="J99" s="72"/>
      <c r="K99" s="72"/>
      <c r="L99" s="41"/>
      <c r="M99" s="41"/>
      <c r="N99" s="41"/>
      <c r="O99" s="48"/>
      <c r="P99" s="48"/>
      <c r="Q99" s="48"/>
      <c r="R99" s="48"/>
      <c r="S99" s="41"/>
      <c r="T99" s="41"/>
      <c r="U99" s="74"/>
      <c r="V99" s="219"/>
      <c r="W99" s="41"/>
      <c r="X99" s="41"/>
      <c r="Y99" s="41"/>
      <c r="Z99" s="41"/>
      <c r="AA99" s="41"/>
      <c r="AB99" s="72"/>
      <c r="AC99" s="41"/>
      <c r="AD99" s="218"/>
      <c r="AE99" s="41"/>
      <c r="AF99" s="41"/>
      <c r="AG99" s="41"/>
      <c r="AH99" s="41"/>
      <c r="AI99" s="73"/>
      <c r="AJ99" s="41"/>
      <c r="AK99" s="41"/>
      <c r="AL99" s="264">
        <f>IF(ROUNDUP(IF(((O99-$AD99)/'Inputs_Metric 7'!$D$4)&gt;0,(O99-$AD99)/'Inputs_Metric 7'!$D$4,0),0)&gt;AC99,AC99,ROUNDUP(IF(((O99-$AD99)/'Inputs_Metric 7'!$D$4)&gt;0,(O99-$AD99)/'Inputs_Metric 7'!$D$4,0),0))</f>
        <v>0</v>
      </c>
      <c r="AM99" s="264">
        <f>IF(ROUNDUP(IF(((P99-$AD99)/'Inputs_Metric 7'!$D$4)&gt;0,(P99-$AD99)/'Inputs_Metric 7'!$D$4,0),0)&gt;AC99,AC99,ROUNDUP(IF(((P99-$AD99)/'Inputs_Metric 7'!$D$4)&gt;0,(P99-$AD99)/'Inputs_Metric 7'!$D$4,0),0))</f>
        <v>0</v>
      </c>
      <c r="AN99" s="77" t="e">
        <f t="shared" si="2"/>
        <v>#DIV/0!</v>
      </c>
      <c r="AO99" s="77" t="e">
        <f t="shared" si="3"/>
        <v>#DIV/0!</v>
      </c>
    </row>
    <row r="100" spans="2:41" x14ac:dyDescent="0.25">
      <c r="B100" s="41"/>
      <c r="C100" s="41"/>
      <c r="D100" s="41"/>
      <c r="E100" s="41"/>
      <c r="F100" s="41"/>
      <c r="G100" s="71"/>
      <c r="H100" s="41"/>
      <c r="I100" s="72"/>
      <c r="J100" s="72"/>
      <c r="K100" s="72"/>
      <c r="L100" s="41"/>
      <c r="M100" s="41"/>
      <c r="N100" s="41"/>
      <c r="O100" s="48"/>
      <c r="P100" s="48"/>
      <c r="Q100" s="48"/>
      <c r="R100" s="48"/>
      <c r="S100" s="41"/>
      <c r="T100" s="41"/>
      <c r="U100" s="74"/>
      <c r="V100" s="219"/>
      <c r="W100" s="41"/>
      <c r="X100" s="41"/>
      <c r="Y100" s="41"/>
      <c r="Z100" s="41"/>
      <c r="AA100" s="41"/>
      <c r="AB100" s="72"/>
      <c r="AC100" s="41"/>
      <c r="AD100" s="218"/>
      <c r="AE100" s="41"/>
      <c r="AF100" s="41"/>
      <c r="AG100" s="41"/>
      <c r="AH100" s="41"/>
      <c r="AI100" s="73"/>
      <c r="AJ100" s="41"/>
      <c r="AK100" s="41"/>
      <c r="AL100" s="264">
        <f>IF(ROUNDUP(IF(((O100-$AD100)/'Inputs_Metric 7'!$D$4)&gt;0,(O100-$AD100)/'Inputs_Metric 7'!$D$4,0),0)&gt;AC100,AC100,ROUNDUP(IF(((O100-$AD100)/'Inputs_Metric 7'!$D$4)&gt;0,(O100-$AD100)/'Inputs_Metric 7'!$D$4,0),0))</f>
        <v>0</v>
      </c>
      <c r="AM100" s="264">
        <f>IF(ROUNDUP(IF(((P100-$AD100)/'Inputs_Metric 7'!$D$4)&gt;0,(P100-$AD100)/'Inputs_Metric 7'!$D$4,0),0)&gt;AC100,AC100,ROUNDUP(IF(((P100-$AD100)/'Inputs_Metric 7'!$D$4)&gt;0,(P100-$AD100)/'Inputs_Metric 7'!$D$4,0),0))</f>
        <v>0</v>
      </c>
      <c r="AN100" s="77" t="e">
        <f t="shared" si="2"/>
        <v>#DIV/0!</v>
      </c>
      <c r="AO100" s="77" t="e">
        <f t="shared" si="3"/>
        <v>#DIV/0!</v>
      </c>
    </row>
    <row r="101" spans="2:41" x14ac:dyDescent="0.25">
      <c r="B101" s="41"/>
      <c r="C101" s="41"/>
      <c r="D101" s="41"/>
      <c r="E101" s="41"/>
      <c r="F101" s="41"/>
      <c r="G101" s="71"/>
      <c r="H101" s="41"/>
      <c r="I101" s="72"/>
      <c r="J101" s="72"/>
      <c r="K101" s="72"/>
      <c r="L101" s="41"/>
      <c r="M101" s="41"/>
      <c r="N101" s="41"/>
      <c r="O101" s="48"/>
      <c r="P101" s="48"/>
      <c r="Q101" s="48"/>
      <c r="R101" s="48"/>
      <c r="S101" s="41"/>
      <c r="T101" s="41"/>
      <c r="U101" s="74"/>
      <c r="V101" s="219"/>
      <c r="W101" s="41"/>
      <c r="X101" s="41"/>
      <c r="Y101" s="41"/>
      <c r="Z101" s="41"/>
      <c r="AA101" s="41"/>
      <c r="AB101" s="72"/>
      <c r="AC101" s="41"/>
      <c r="AD101" s="218"/>
      <c r="AE101" s="41"/>
      <c r="AF101" s="41"/>
      <c r="AG101" s="41"/>
      <c r="AH101" s="41"/>
      <c r="AI101" s="73"/>
      <c r="AJ101" s="41"/>
      <c r="AK101" s="41"/>
      <c r="AL101" s="264">
        <f>IF(ROUNDUP(IF(((O101-$AD101)/'Inputs_Metric 7'!$D$4)&gt;0,(O101-$AD101)/'Inputs_Metric 7'!$D$4,0),0)&gt;AC101,AC101,ROUNDUP(IF(((O101-$AD101)/'Inputs_Metric 7'!$D$4)&gt;0,(O101-$AD101)/'Inputs_Metric 7'!$D$4,0),0))</f>
        <v>0</v>
      </c>
      <c r="AM101" s="264">
        <f>IF(ROUNDUP(IF(((P101-$AD101)/'Inputs_Metric 7'!$D$4)&gt;0,(P101-$AD101)/'Inputs_Metric 7'!$D$4,0),0)&gt;AC101,AC101,ROUNDUP(IF(((P101-$AD101)/'Inputs_Metric 7'!$D$4)&gt;0,(P101-$AD101)/'Inputs_Metric 7'!$D$4,0),0))</f>
        <v>0</v>
      </c>
      <c r="AN101" s="77" t="e">
        <f t="shared" si="2"/>
        <v>#DIV/0!</v>
      </c>
      <c r="AO101" s="77" t="e">
        <f t="shared" si="3"/>
        <v>#DIV/0!</v>
      </c>
    </row>
    <row r="102" spans="2:41" x14ac:dyDescent="0.25">
      <c r="B102" s="41"/>
      <c r="C102" s="41"/>
      <c r="D102" s="41"/>
      <c r="E102" s="41"/>
      <c r="F102" s="41"/>
      <c r="G102" s="71"/>
      <c r="H102" s="41"/>
      <c r="I102" s="72"/>
      <c r="J102" s="72"/>
      <c r="K102" s="72"/>
      <c r="L102" s="41"/>
      <c r="M102" s="41"/>
      <c r="N102" s="41"/>
      <c r="O102" s="48"/>
      <c r="P102" s="48"/>
      <c r="Q102" s="48"/>
      <c r="R102" s="48"/>
      <c r="S102" s="41"/>
      <c r="T102" s="41"/>
      <c r="U102" s="74"/>
      <c r="V102" s="219"/>
      <c r="W102" s="41"/>
      <c r="X102" s="41"/>
      <c r="Y102" s="41"/>
      <c r="Z102" s="41"/>
      <c r="AA102" s="41"/>
      <c r="AB102" s="72"/>
      <c r="AC102" s="41"/>
      <c r="AD102" s="218"/>
      <c r="AE102" s="41"/>
      <c r="AF102" s="41"/>
      <c r="AG102" s="41"/>
      <c r="AH102" s="41"/>
      <c r="AI102" s="73"/>
      <c r="AJ102" s="41"/>
      <c r="AK102" s="41"/>
      <c r="AL102" s="264">
        <f>IF(ROUNDUP(IF(((O102-$AD102)/'Inputs_Metric 7'!$D$4)&gt;0,(O102-$AD102)/'Inputs_Metric 7'!$D$4,0),0)&gt;AC102,AC102,ROUNDUP(IF(((O102-$AD102)/'Inputs_Metric 7'!$D$4)&gt;0,(O102-$AD102)/'Inputs_Metric 7'!$D$4,0),0))</f>
        <v>0</v>
      </c>
      <c r="AM102" s="264">
        <f>IF(ROUNDUP(IF(((P102-$AD102)/'Inputs_Metric 7'!$D$4)&gt;0,(P102-$AD102)/'Inputs_Metric 7'!$D$4,0),0)&gt;AC102,AC102,ROUNDUP(IF(((P102-$AD102)/'Inputs_Metric 7'!$D$4)&gt;0,(P102-$AD102)/'Inputs_Metric 7'!$D$4,0),0))</f>
        <v>0</v>
      </c>
      <c r="AN102" s="77" t="e">
        <f t="shared" si="2"/>
        <v>#DIV/0!</v>
      </c>
      <c r="AO102" s="77" t="e">
        <f t="shared" si="3"/>
        <v>#DIV/0!</v>
      </c>
    </row>
    <row r="103" spans="2:41" x14ac:dyDescent="0.25">
      <c r="B103" s="41"/>
      <c r="C103" s="41"/>
      <c r="D103" s="41"/>
      <c r="E103" s="41"/>
      <c r="F103" s="41"/>
      <c r="G103" s="71"/>
      <c r="H103" s="41"/>
      <c r="I103" s="72"/>
      <c r="J103" s="72"/>
      <c r="K103" s="72"/>
      <c r="L103" s="41"/>
      <c r="M103" s="41"/>
      <c r="N103" s="41"/>
      <c r="O103" s="48"/>
      <c r="P103" s="48"/>
      <c r="Q103" s="48"/>
      <c r="R103" s="48"/>
      <c r="S103" s="41"/>
      <c r="T103" s="41"/>
      <c r="U103" s="74"/>
      <c r="V103" s="219"/>
      <c r="W103" s="41"/>
      <c r="X103" s="41"/>
      <c r="Y103" s="41"/>
      <c r="Z103" s="41"/>
      <c r="AA103" s="41"/>
      <c r="AB103" s="72"/>
      <c r="AC103" s="41"/>
      <c r="AD103" s="218"/>
      <c r="AE103" s="41"/>
      <c r="AF103" s="41"/>
      <c r="AG103" s="41"/>
      <c r="AH103" s="41"/>
      <c r="AI103" s="73"/>
      <c r="AJ103" s="41"/>
      <c r="AK103" s="41"/>
      <c r="AL103" s="264">
        <f>IF(ROUNDUP(IF(((O103-$AD103)/'Inputs_Metric 7'!$D$4)&gt;0,(O103-$AD103)/'Inputs_Metric 7'!$D$4,0),0)&gt;AC103,AC103,ROUNDUP(IF(((O103-$AD103)/'Inputs_Metric 7'!$D$4)&gt;0,(O103-$AD103)/'Inputs_Metric 7'!$D$4,0),0))</f>
        <v>0</v>
      </c>
      <c r="AM103" s="264">
        <f>IF(ROUNDUP(IF(((P103-$AD103)/'Inputs_Metric 7'!$D$4)&gt;0,(P103-$AD103)/'Inputs_Metric 7'!$D$4,0),0)&gt;AC103,AC103,ROUNDUP(IF(((P103-$AD103)/'Inputs_Metric 7'!$D$4)&gt;0,(P103-$AD103)/'Inputs_Metric 7'!$D$4,0),0))</f>
        <v>0</v>
      </c>
      <c r="AN103" s="77" t="e">
        <f t="shared" si="2"/>
        <v>#DIV/0!</v>
      </c>
      <c r="AO103" s="77" t="e">
        <f t="shared" si="3"/>
        <v>#DIV/0!</v>
      </c>
    </row>
    <row r="104" spans="2:41" x14ac:dyDescent="0.25">
      <c r="B104" s="41"/>
      <c r="C104" s="41"/>
      <c r="D104" s="41"/>
      <c r="E104" s="41"/>
      <c r="F104" s="41"/>
      <c r="G104" s="71"/>
      <c r="H104" s="41"/>
      <c r="I104" s="72"/>
      <c r="J104" s="72"/>
      <c r="K104" s="72"/>
      <c r="L104" s="41"/>
      <c r="M104" s="41"/>
      <c r="N104" s="41"/>
      <c r="O104" s="48"/>
      <c r="P104" s="48"/>
      <c r="Q104" s="48"/>
      <c r="R104" s="48"/>
      <c r="S104" s="41"/>
      <c r="T104" s="41"/>
      <c r="U104" s="74"/>
      <c r="V104" s="219"/>
      <c r="W104" s="41"/>
      <c r="X104" s="41"/>
      <c r="Y104" s="41"/>
      <c r="Z104" s="41"/>
      <c r="AA104" s="41"/>
      <c r="AB104" s="72"/>
      <c r="AC104" s="41"/>
      <c r="AD104" s="218"/>
      <c r="AE104" s="41"/>
      <c r="AF104" s="41"/>
      <c r="AG104" s="41"/>
      <c r="AH104" s="41"/>
      <c r="AI104" s="73"/>
      <c r="AJ104" s="41"/>
      <c r="AK104" s="41"/>
      <c r="AL104" s="264">
        <f>IF(ROUNDUP(IF(((O104-$AD104)/'Inputs_Metric 7'!$D$4)&gt;0,(O104-$AD104)/'Inputs_Metric 7'!$D$4,0),0)&gt;AC104,AC104,ROUNDUP(IF(((O104-$AD104)/'Inputs_Metric 7'!$D$4)&gt;0,(O104-$AD104)/'Inputs_Metric 7'!$D$4,0),0))</f>
        <v>0</v>
      </c>
      <c r="AM104" s="264">
        <f>IF(ROUNDUP(IF(((P104-$AD104)/'Inputs_Metric 7'!$D$4)&gt;0,(P104-$AD104)/'Inputs_Metric 7'!$D$4,0),0)&gt;AC104,AC104,ROUNDUP(IF(((P104-$AD104)/'Inputs_Metric 7'!$D$4)&gt;0,(P104-$AD104)/'Inputs_Metric 7'!$D$4,0),0))</f>
        <v>0</v>
      </c>
      <c r="AN104" s="77" t="e">
        <f t="shared" si="2"/>
        <v>#DIV/0!</v>
      </c>
      <c r="AO104" s="77" t="e">
        <f t="shared" si="3"/>
        <v>#DIV/0!</v>
      </c>
    </row>
    <row r="105" spans="2:41" x14ac:dyDescent="0.25">
      <c r="B105" s="41"/>
      <c r="C105" s="41"/>
      <c r="D105" s="41"/>
      <c r="E105" s="41"/>
      <c r="F105" s="41"/>
      <c r="G105" s="71"/>
      <c r="H105" s="41"/>
      <c r="I105" s="72"/>
      <c r="J105" s="72"/>
      <c r="K105" s="72"/>
      <c r="L105" s="41"/>
      <c r="M105" s="41"/>
      <c r="N105" s="41"/>
      <c r="O105" s="48"/>
      <c r="P105" s="48"/>
      <c r="Q105" s="48"/>
      <c r="R105" s="48"/>
      <c r="S105" s="41"/>
      <c r="T105" s="41"/>
      <c r="U105" s="74"/>
      <c r="V105" s="219"/>
      <c r="W105" s="41"/>
      <c r="X105" s="41"/>
      <c r="Y105" s="41"/>
      <c r="Z105" s="41"/>
      <c r="AA105" s="41"/>
      <c r="AB105" s="72"/>
      <c r="AC105" s="41"/>
      <c r="AD105" s="218"/>
      <c r="AE105" s="41"/>
      <c r="AF105" s="41"/>
      <c r="AG105" s="41"/>
      <c r="AH105" s="41"/>
      <c r="AI105" s="73"/>
      <c r="AJ105" s="41"/>
      <c r="AK105" s="41"/>
      <c r="AL105" s="264">
        <f>IF(ROUNDUP(IF(((O105-$AD105)/'Inputs_Metric 7'!$D$4)&gt;0,(O105-$AD105)/'Inputs_Metric 7'!$D$4,0),0)&gt;AC105,AC105,ROUNDUP(IF(((O105-$AD105)/'Inputs_Metric 7'!$D$4)&gt;0,(O105-$AD105)/'Inputs_Metric 7'!$D$4,0),0))</f>
        <v>0</v>
      </c>
      <c r="AM105" s="264">
        <f>IF(ROUNDUP(IF(((P105-$AD105)/'Inputs_Metric 7'!$D$4)&gt;0,(P105-$AD105)/'Inputs_Metric 7'!$D$4,0),0)&gt;AC105,AC105,ROUNDUP(IF(((P105-$AD105)/'Inputs_Metric 7'!$D$4)&gt;0,(P105-$AD105)/'Inputs_Metric 7'!$D$4,0),0))</f>
        <v>0</v>
      </c>
      <c r="AN105" s="77" t="e">
        <f t="shared" si="2"/>
        <v>#DIV/0!</v>
      </c>
      <c r="AO105" s="77" t="e">
        <f t="shared" si="3"/>
        <v>#DIV/0!</v>
      </c>
    </row>
    <row r="106" spans="2:41" x14ac:dyDescent="0.25">
      <c r="B106" s="41"/>
      <c r="C106" s="41"/>
      <c r="D106" s="41"/>
      <c r="E106" s="41"/>
      <c r="F106" s="41"/>
      <c r="G106" s="71"/>
      <c r="H106" s="41"/>
      <c r="I106" s="72"/>
      <c r="J106" s="72"/>
      <c r="K106" s="72"/>
      <c r="L106" s="41"/>
      <c r="M106" s="41"/>
      <c r="N106" s="41"/>
      <c r="O106" s="48"/>
      <c r="P106" s="48"/>
      <c r="Q106" s="48"/>
      <c r="R106" s="48"/>
      <c r="S106" s="41"/>
      <c r="T106" s="41"/>
      <c r="U106" s="74"/>
      <c r="V106" s="219"/>
      <c r="W106" s="41"/>
      <c r="X106" s="41"/>
      <c r="Y106" s="41"/>
      <c r="Z106" s="41"/>
      <c r="AA106" s="41"/>
      <c r="AB106" s="72"/>
      <c r="AC106" s="41"/>
      <c r="AD106" s="218"/>
      <c r="AE106" s="41"/>
      <c r="AF106" s="41"/>
      <c r="AG106" s="41"/>
      <c r="AH106" s="41"/>
      <c r="AI106" s="73"/>
      <c r="AJ106" s="41"/>
      <c r="AK106" s="41"/>
      <c r="AL106" s="264">
        <f>IF(ROUNDUP(IF(((O106-$AD106)/'Inputs_Metric 7'!$D$4)&gt;0,(O106-$AD106)/'Inputs_Metric 7'!$D$4,0),0)&gt;AC106,AC106,ROUNDUP(IF(((O106-$AD106)/'Inputs_Metric 7'!$D$4)&gt;0,(O106-$AD106)/'Inputs_Metric 7'!$D$4,0),0))</f>
        <v>0</v>
      </c>
      <c r="AM106" s="264">
        <f>IF(ROUNDUP(IF(((P106-$AD106)/'Inputs_Metric 7'!$D$4)&gt;0,(P106-$AD106)/'Inputs_Metric 7'!$D$4,0),0)&gt;AC106,AC106,ROUNDUP(IF(((P106-$AD106)/'Inputs_Metric 7'!$D$4)&gt;0,(P106-$AD106)/'Inputs_Metric 7'!$D$4,0),0))</f>
        <v>0</v>
      </c>
      <c r="AN106" s="77" t="e">
        <f t="shared" si="2"/>
        <v>#DIV/0!</v>
      </c>
      <c r="AO106" s="77" t="e">
        <f t="shared" si="3"/>
        <v>#DIV/0!</v>
      </c>
    </row>
    <row r="107" spans="2:41" x14ac:dyDescent="0.25">
      <c r="B107" s="41"/>
      <c r="C107" s="41"/>
      <c r="D107" s="41"/>
      <c r="E107" s="41"/>
      <c r="F107" s="41"/>
      <c r="G107" s="71"/>
      <c r="H107" s="41"/>
      <c r="I107" s="72"/>
      <c r="J107" s="72"/>
      <c r="K107" s="72"/>
      <c r="L107" s="41"/>
      <c r="M107" s="41"/>
      <c r="N107" s="41"/>
      <c r="O107" s="48"/>
      <c r="P107" s="48"/>
      <c r="Q107" s="48"/>
      <c r="R107" s="48"/>
      <c r="S107" s="41"/>
      <c r="T107" s="41"/>
      <c r="U107" s="74"/>
      <c r="V107" s="219"/>
      <c r="W107" s="41"/>
      <c r="X107" s="41"/>
      <c r="Y107" s="41"/>
      <c r="Z107" s="41"/>
      <c r="AA107" s="41"/>
      <c r="AB107" s="72"/>
      <c r="AC107" s="41"/>
      <c r="AD107" s="218"/>
      <c r="AE107" s="41"/>
      <c r="AF107" s="41"/>
      <c r="AG107" s="41"/>
      <c r="AH107" s="41"/>
      <c r="AI107" s="73"/>
      <c r="AJ107" s="41"/>
      <c r="AK107" s="41"/>
      <c r="AL107" s="264">
        <f>IF(ROUNDUP(IF(((O107-$AD107)/'Inputs_Metric 7'!$D$4)&gt;0,(O107-$AD107)/'Inputs_Metric 7'!$D$4,0),0)&gt;AC107,AC107,ROUNDUP(IF(((O107-$AD107)/'Inputs_Metric 7'!$D$4)&gt;0,(O107-$AD107)/'Inputs_Metric 7'!$D$4,0),0))</f>
        <v>0</v>
      </c>
      <c r="AM107" s="264">
        <f>IF(ROUNDUP(IF(((P107-$AD107)/'Inputs_Metric 7'!$D$4)&gt;0,(P107-$AD107)/'Inputs_Metric 7'!$D$4,0),0)&gt;AC107,AC107,ROUNDUP(IF(((P107-$AD107)/'Inputs_Metric 7'!$D$4)&gt;0,(P107-$AD107)/'Inputs_Metric 7'!$D$4,0),0))</f>
        <v>0</v>
      </c>
      <c r="AN107" s="77" t="e">
        <f t="shared" si="2"/>
        <v>#DIV/0!</v>
      </c>
      <c r="AO107" s="77" t="e">
        <f t="shared" si="3"/>
        <v>#DIV/0!</v>
      </c>
    </row>
    <row r="108" spans="2:41" x14ac:dyDescent="0.25">
      <c r="B108" s="41"/>
      <c r="C108" s="41"/>
      <c r="D108" s="41"/>
      <c r="E108" s="41"/>
      <c r="F108" s="41"/>
      <c r="G108" s="71"/>
      <c r="H108" s="41"/>
      <c r="I108" s="72"/>
      <c r="J108" s="72"/>
      <c r="K108" s="72"/>
      <c r="L108" s="41"/>
      <c r="M108" s="41"/>
      <c r="N108" s="41"/>
      <c r="O108" s="48"/>
      <c r="P108" s="48"/>
      <c r="Q108" s="48"/>
      <c r="R108" s="48"/>
      <c r="S108" s="41"/>
      <c r="T108" s="41"/>
      <c r="U108" s="74"/>
      <c r="V108" s="219"/>
      <c r="W108" s="41"/>
      <c r="X108" s="41"/>
      <c r="Y108" s="41"/>
      <c r="Z108" s="41"/>
      <c r="AA108" s="41"/>
      <c r="AB108" s="72"/>
      <c r="AC108" s="41"/>
      <c r="AD108" s="218"/>
      <c r="AE108" s="41"/>
      <c r="AF108" s="41"/>
      <c r="AG108" s="41"/>
      <c r="AH108" s="41"/>
      <c r="AI108" s="73"/>
      <c r="AJ108" s="41"/>
      <c r="AK108" s="41"/>
      <c r="AL108" s="264">
        <f>IF(ROUNDUP(IF(((O108-$AD108)/'Inputs_Metric 7'!$D$4)&gt;0,(O108-$AD108)/'Inputs_Metric 7'!$D$4,0),0)&gt;AC108,AC108,ROUNDUP(IF(((O108-$AD108)/'Inputs_Metric 7'!$D$4)&gt;0,(O108-$AD108)/'Inputs_Metric 7'!$D$4,0),0))</f>
        <v>0</v>
      </c>
      <c r="AM108" s="264">
        <f>IF(ROUNDUP(IF(((P108-$AD108)/'Inputs_Metric 7'!$D$4)&gt;0,(P108-$AD108)/'Inputs_Metric 7'!$D$4,0),0)&gt;AC108,AC108,ROUNDUP(IF(((P108-$AD108)/'Inputs_Metric 7'!$D$4)&gt;0,(P108-$AD108)/'Inputs_Metric 7'!$D$4,0),0))</f>
        <v>0</v>
      </c>
      <c r="AN108" s="77" t="e">
        <f t="shared" si="2"/>
        <v>#DIV/0!</v>
      </c>
      <c r="AO108" s="77" t="e">
        <f t="shared" si="3"/>
        <v>#DIV/0!</v>
      </c>
    </row>
    <row r="109" spans="2:41" x14ac:dyDescent="0.25">
      <c r="B109" s="41"/>
      <c r="C109" s="41"/>
      <c r="D109" s="41"/>
      <c r="E109" s="41"/>
      <c r="F109" s="41"/>
      <c r="G109" s="71"/>
      <c r="H109" s="41"/>
      <c r="I109" s="72"/>
      <c r="J109" s="72"/>
      <c r="K109" s="72"/>
      <c r="L109" s="41"/>
      <c r="M109" s="41"/>
      <c r="N109" s="41"/>
      <c r="O109" s="48"/>
      <c r="P109" s="48"/>
      <c r="Q109" s="48"/>
      <c r="R109" s="48"/>
      <c r="S109" s="41"/>
      <c r="T109" s="41"/>
      <c r="U109" s="74"/>
      <c r="V109" s="219"/>
      <c r="W109" s="41"/>
      <c r="X109" s="41"/>
      <c r="Y109" s="41"/>
      <c r="Z109" s="41"/>
      <c r="AA109" s="41"/>
      <c r="AB109" s="72"/>
      <c r="AC109" s="41"/>
      <c r="AD109" s="218"/>
      <c r="AE109" s="41"/>
      <c r="AF109" s="41"/>
      <c r="AG109" s="41"/>
      <c r="AH109" s="41"/>
      <c r="AI109" s="73"/>
      <c r="AJ109" s="41"/>
      <c r="AK109" s="41"/>
      <c r="AL109" s="264">
        <f>IF(ROUNDUP(IF(((O109-$AD109)/'Inputs_Metric 7'!$D$4)&gt;0,(O109-$AD109)/'Inputs_Metric 7'!$D$4,0),0)&gt;AC109,AC109,ROUNDUP(IF(((O109-$AD109)/'Inputs_Metric 7'!$D$4)&gt;0,(O109-$AD109)/'Inputs_Metric 7'!$D$4,0),0))</f>
        <v>0</v>
      </c>
      <c r="AM109" s="264">
        <f>IF(ROUNDUP(IF(((P109-$AD109)/'Inputs_Metric 7'!$D$4)&gt;0,(P109-$AD109)/'Inputs_Metric 7'!$D$4,0),0)&gt;AC109,AC109,ROUNDUP(IF(((P109-$AD109)/'Inputs_Metric 7'!$D$4)&gt;0,(P109-$AD109)/'Inputs_Metric 7'!$D$4,0),0))</f>
        <v>0</v>
      </c>
      <c r="AN109" s="77" t="e">
        <f t="shared" si="2"/>
        <v>#DIV/0!</v>
      </c>
      <c r="AO109" s="77" t="e">
        <f t="shared" si="3"/>
        <v>#DIV/0!</v>
      </c>
    </row>
    <row r="110" spans="2:41" x14ac:dyDescent="0.25">
      <c r="B110" s="41"/>
      <c r="C110" s="41"/>
      <c r="D110" s="41"/>
      <c r="E110" s="41"/>
      <c r="F110" s="41"/>
      <c r="G110" s="71"/>
      <c r="H110" s="41"/>
      <c r="I110" s="72"/>
      <c r="J110" s="72"/>
      <c r="K110" s="72"/>
      <c r="L110" s="41"/>
      <c r="M110" s="41"/>
      <c r="N110" s="41"/>
      <c r="O110" s="48"/>
      <c r="P110" s="48"/>
      <c r="Q110" s="48"/>
      <c r="R110" s="48"/>
      <c r="S110" s="41"/>
      <c r="T110" s="41"/>
      <c r="U110" s="74"/>
      <c r="V110" s="219"/>
      <c r="W110" s="41"/>
      <c r="X110" s="41"/>
      <c r="Y110" s="41"/>
      <c r="Z110" s="41"/>
      <c r="AA110" s="41"/>
      <c r="AB110" s="72"/>
      <c r="AC110" s="41"/>
      <c r="AD110" s="218"/>
      <c r="AE110" s="41"/>
      <c r="AF110" s="41"/>
      <c r="AG110" s="41"/>
      <c r="AH110" s="41"/>
      <c r="AI110" s="73"/>
      <c r="AJ110" s="41"/>
      <c r="AK110" s="41"/>
      <c r="AL110" s="264">
        <f>IF(ROUNDUP(IF(((O110-$AD110)/'Inputs_Metric 7'!$D$4)&gt;0,(O110-$AD110)/'Inputs_Metric 7'!$D$4,0),0)&gt;AC110,AC110,ROUNDUP(IF(((O110-$AD110)/'Inputs_Metric 7'!$D$4)&gt;0,(O110-$AD110)/'Inputs_Metric 7'!$D$4,0),0))</f>
        <v>0</v>
      </c>
      <c r="AM110" s="264">
        <f>IF(ROUNDUP(IF(((P110-$AD110)/'Inputs_Metric 7'!$D$4)&gt;0,(P110-$AD110)/'Inputs_Metric 7'!$D$4,0),0)&gt;AC110,AC110,ROUNDUP(IF(((P110-$AD110)/'Inputs_Metric 7'!$D$4)&gt;0,(P110-$AD110)/'Inputs_Metric 7'!$D$4,0),0))</f>
        <v>0</v>
      </c>
      <c r="AN110" s="77" t="e">
        <f t="shared" si="2"/>
        <v>#DIV/0!</v>
      </c>
      <c r="AO110" s="77" t="e">
        <f t="shared" si="3"/>
        <v>#DIV/0!</v>
      </c>
    </row>
    <row r="111" spans="2:41" x14ac:dyDescent="0.25">
      <c r="B111" s="41"/>
      <c r="C111" s="41"/>
      <c r="D111" s="41"/>
      <c r="E111" s="41"/>
      <c r="F111" s="41"/>
      <c r="G111" s="71"/>
      <c r="H111" s="41"/>
      <c r="I111" s="72"/>
      <c r="J111" s="72"/>
      <c r="K111" s="72"/>
      <c r="L111" s="41"/>
      <c r="M111" s="41"/>
      <c r="N111" s="41"/>
      <c r="O111" s="48"/>
      <c r="P111" s="48"/>
      <c r="Q111" s="48"/>
      <c r="R111" s="48"/>
      <c r="S111" s="41"/>
      <c r="T111" s="41"/>
      <c r="U111" s="74"/>
      <c r="V111" s="219"/>
      <c r="W111" s="41"/>
      <c r="X111" s="41"/>
      <c r="Y111" s="41"/>
      <c r="Z111" s="41"/>
      <c r="AA111" s="41"/>
      <c r="AB111" s="72"/>
      <c r="AC111" s="41"/>
      <c r="AD111" s="218"/>
      <c r="AE111" s="41"/>
      <c r="AF111" s="41"/>
      <c r="AG111" s="41"/>
      <c r="AH111" s="41"/>
      <c r="AI111" s="73"/>
      <c r="AJ111" s="41"/>
      <c r="AK111" s="41"/>
      <c r="AL111" s="264">
        <f>IF(ROUNDUP(IF(((O111-$AD111)/'Inputs_Metric 7'!$D$4)&gt;0,(O111-$AD111)/'Inputs_Metric 7'!$D$4,0),0)&gt;AC111,AC111,ROUNDUP(IF(((O111-$AD111)/'Inputs_Metric 7'!$D$4)&gt;0,(O111-$AD111)/'Inputs_Metric 7'!$D$4,0),0))</f>
        <v>0</v>
      </c>
      <c r="AM111" s="264">
        <f>IF(ROUNDUP(IF(((P111-$AD111)/'Inputs_Metric 7'!$D$4)&gt;0,(P111-$AD111)/'Inputs_Metric 7'!$D$4,0),0)&gt;AC111,AC111,ROUNDUP(IF(((P111-$AD111)/'Inputs_Metric 7'!$D$4)&gt;0,(P111-$AD111)/'Inputs_Metric 7'!$D$4,0),0))</f>
        <v>0</v>
      </c>
      <c r="AN111" s="77" t="e">
        <f t="shared" si="2"/>
        <v>#DIV/0!</v>
      </c>
      <c r="AO111" s="77" t="e">
        <f t="shared" si="3"/>
        <v>#DIV/0!</v>
      </c>
    </row>
    <row r="112" spans="2:41" x14ac:dyDescent="0.25">
      <c r="B112" s="41"/>
      <c r="C112" s="41"/>
      <c r="D112" s="41"/>
      <c r="E112" s="41"/>
      <c r="F112" s="41"/>
      <c r="G112" s="71"/>
      <c r="H112" s="41"/>
      <c r="I112" s="72"/>
      <c r="J112" s="72"/>
      <c r="K112" s="72"/>
      <c r="L112" s="41"/>
      <c r="M112" s="41"/>
      <c r="N112" s="41"/>
      <c r="O112" s="48"/>
      <c r="P112" s="48"/>
      <c r="Q112" s="48"/>
      <c r="R112" s="48"/>
      <c r="S112" s="41"/>
      <c r="T112" s="41"/>
      <c r="U112" s="74"/>
      <c r="V112" s="219"/>
      <c r="W112" s="41"/>
      <c r="X112" s="41"/>
      <c r="Y112" s="41"/>
      <c r="Z112" s="41"/>
      <c r="AA112" s="41"/>
      <c r="AB112" s="72"/>
      <c r="AC112" s="41"/>
      <c r="AD112" s="218"/>
      <c r="AE112" s="41"/>
      <c r="AF112" s="41"/>
      <c r="AG112" s="41"/>
      <c r="AH112" s="41"/>
      <c r="AI112" s="73"/>
      <c r="AJ112" s="41"/>
      <c r="AK112" s="41"/>
      <c r="AL112" s="264">
        <f>IF(ROUNDUP(IF(((O112-$AD112)/'Inputs_Metric 7'!$D$4)&gt;0,(O112-$AD112)/'Inputs_Metric 7'!$D$4,0),0)&gt;AC112,AC112,ROUNDUP(IF(((O112-$AD112)/'Inputs_Metric 7'!$D$4)&gt;0,(O112-$AD112)/'Inputs_Metric 7'!$D$4,0),0))</f>
        <v>0</v>
      </c>
      <c r="AM112" s="264">
        <f>IF(ROUNDUP(IF(((P112-$AD112)/'Inputs_Metric 7'!$D$4)&gt;0,(P112-$AD112)/'Inputs_Metric 7'!$D$4,0),0)&gt;AC112,AC112,ROUNDUP(IF(((P112-$AD112)/'Inputs_Metric 7'!$D$4)&gt;0,(P112-$AD112)/'Inputs_Metric 7'!$D$4,0),0))</f>
        <v>0</v>
      </c>
      <c r="AN112" s="77" t="e">
        <f t="shared" si="2"/>
        <v>#DIV/0!</v>
      </c>
      <c r="AO112" s="77" t="e">
        <f t="shared" si="3"/>
        <v>#DIV/0!</v>
      </c>
    </row>
    <row r="113" spans="2:41" x14ac:dyDescent="0.25">
      <c r="B113" s="41"/>
      <c r="C113" s="41"/>
      <c r="D113" s="41"/>
      <c r="E113" s="41"/>
      <c r="F113" s="41"/>
      <c r="G113" s="71"/>
      <c r="H113" s="41"/>
      <c r="I113" s="72"/>
      <c r="J113" s="72"/>
      <c r="K113" s="72"/>
      <c r="L113" s="41"/>
      <c r="M113" s="41"/>
      <c r="N113" s="41"/>
      <c r="O113" s="48"/>
      <c r="P113" s="48"/>
      <c r="Q113" s="48"/>
      <c r="R113" s="48"/>
      <c r="S113" s="41"/>
      <c r="T113" s="41"/>
      <c r="U113" s="74"/>
      <c r="V113" s="219"/>
      <c r="W113" s="41"/>
      <c r="X113" s="41"/>
      <c r="Y113" s="41"/>
      <c r="Z113" s="41"/>
      <c r="AA113" s="41"/>
      <c r="AB113" s="72"/>
      <c r="AC113" s="41"/>
      <c r="AD113" s="218"/>
      <c r="AE113" s="41"/>
      <c r="AF113" s="41"/>
      <c r="AG113" s="41"/>
      <c r="AH113" s="41"/>
      <c r="AI113" s="73"/>
      <c r="AJ113" s="41"/>
      <c r="AK113" s="41"/>
      <c r="AL113" s="264">
        <f>IF(ROUNDUP(IF(((O113-$AD113)/'Inputs_Metric 7'!$D$4)&gt;0,(O113-$AD113)/'Inputs_Metric 7'!$D$4,0),0)&gt;AC113,AC113,ROUNDUP(IF(((O113-$AD113)/'Inputs_Metric 7'!$D$4)&gt;0,(O113-$AD113)/'Inputs_Metric 7'!$D$4,0),0))</f>
        <v>0</v>
      </c>
      <c r="AM113" s="264">
        <f>IF(ROUNDUP(IF(((P113-$AD113)/'Inputs_Metric 7'!$D$4)&gt;0,(P113-$AD113)/'Inputs_Metric 7'!$D$4,0),0)&gt;AC113,AC113,ROUNDUP(IF(((P113-$AD113)/'Inputs_Metric 7'!$D$4)&gt;0,(P113-$AD113)/'Inputs_Metric 7'!$D$4,0),0))</f>
        <v>0</v>
      </c>
      <c r="AN113" s="77" t="e">
        <f t="shared" ref="AN113:AN176" si="4">IF(LEFT(S113,6)="remove","",AL113*($AB113/$AC113))</f>
        <v>#DIV/0!</v>
      </c>
      <c r="AO113" s="77" t="e">
        <f t="shared" ref="AO113:AO176" si="5">IF(LEFT(S113,6)="remove","",AM113*($AB113/$AC113))</f>
        <v>#DIV/0!</v>
      </c>
    </row>
    <row r="114" spans="2:41" x14ac:dyDescent="0.25">
      <c r="B114" s="41"/>
      <c r="C114" s="41"/>
      <c r="D114" s="41"/>
      <c r="E114" s="41"/>
      <c r="F114" s="41"/>
      <c r="G114" s="71"/>
      <c r="H114" s="41"/>
      <c r="I114" s="72"/>
      <c r="J114" s="72"/>
      <c r="K114" s="72"/>
      <c r="L114" s="41"/>
      <c r="M114" s="41"/>
      <c r="N114" s="41"/>
      <c r="O114" s="48"/>
      <c r="P114" s="48"/>
      <c r="Q114" s="48"/>
      <c r="R114" s="48"/>
      <c r="S114" s="41"/>
      <c r="T114" s="41"/>
      <c r="U114" s="74"/>
      <c r="V114" s="219"/>
      <c r="W114" s="41"/>
      <c r="X114" s="41"/>
      <c r="Y114" s="41"/>
      <c r="Z114" s="41"/>
      <c r="AA114" s="41"/>
      <c r="AB114" s="72"/>
      <c r="AC114" s="41"/>
      <c r="AD114" s="218"/>
      <c r="AE114" s="41"/>
      <c r="AF114" s="41"/>
      <c r="AG114" s="41"/>
      <c r="AH114" s="41"/>
      <c r="AI114" s="73"/>
      <c r="AJ114" s="41"/>
      <c r="AK114" s="41"/>
      <c r="AL114" s="264">
        <f>IF(ROUNDUP(IF(((O114-$AD114)/'Inputs_Metric 7'!$D$4)&gt;0,(O114-$AD114)/'Inputs_Metric 7'!$D$4,0),0)&gt;AC114,AC114,ROUNDUP(IF(((O114-$AD114)/'Inputs_Metric 7'!$D$4)&gt;0,(O114-$AD114)/'Inputs_Metric 7'!$D$4,0),0))</f>
        <v>0</v>
      </c>
      <c r="AM114" s="264">
        <f>IF(ROUNDUP(IF(((P114-$AD114)/'Inputs_Metric 7'!$D$4)&gt;0,(P114-$AD114)/'Inputs_Metric 7'!$D$4,0),0)&gt;AC114,AC114,ROUNDUP(IF(((P114-$AD114)/'Inputs_Metric 7'!$D$4)&gt;0,(P114-$AD114)/'Inputs_Metric 7'!$D$4,0),0))</f>
        <v>0</v>
      </c>
      <c r="AN114" s="77" t="e">
        <f t="shared" si="4"/>
        <v>#DIV/0!</v>
      </c>
      <c r="AO114" s="77" t="e">
        <f t="shared" si="5"/>
        <v>#DIV/0!</v>
      </c>
    </row>
    <row r="115" spans="2:41" x14ac:dyDescent="0.25">
      <c r="B115" s="41"/>
      <c r="C115" s="41"/>
      <c r="D115" s="41"/>
      <c r="E115" s="41"/>
      <c r="F115" s="41"/>
      <c r="G115" s="71"/>
      <c r="H115" s="41"/>
      <c r="I115" s="72"/>
      <c r="J115" s="72"/>
      <c r="K115" s="72"/>
      <c r="L115" s="41"/>
      <c r="M115" s="41"/>
      <c r="N115" s="41"/>
      <c r="O115" s="48"/>
      <c r="P115" s="48"/>
      <c r="Q115" s="48"/>
      <c r="R115" s="48"/>
      <c r="S115" s="41"/>
      <c r="T115" s="41"/>
      <c r="U115" s="74"/>
      <c r="V115" s="219"/>
      <c r="W115" s="41"/>
      <c r="X115" s="41"/>
      <c r="Y115" s="41"/>
      <c r="Z115" s="41"/>
      <c r="AA115" s="41"/>
      <c r="AB115" s="72"/>
      <c r="AC115" s="41"/>
      <c r="AD115" s="218"/>
      <c r="AE115" s="41"/>
      <c r="AF115" s="41"/>
      <c r="AG115" s="41"/>
      <c r="AH115" s="41"/>
      <c r="AI115" s="73"/>
      <c r="AJ115" s="41"/>
      <c r="AK115" s="41"/>
      <c r="AL115" s="264">
        <f>IF(ROUNDUP(IF(((O115-$AD115)/'Inputs_Metric 7'!$D$4)&gt;0,(O115-$AD115)/'Inputs_Metric 7'!$D$4,0),0)&gt;AC115,AC115,ROUNDUP(IF(((O115-$AD115)/'Inputs_Metric 7'!$D$4)&gt;0,(O115-$AD115)/'Inputs_Metric 7'!$D$4,0),0))</f>
        <v>0</v>
      </c>
      <c r="AM115" s="264">
        <f>IF(ROUNDUP(IF(((P115-$AD115)/'Inputs_Metric 7'!$D$4)&gt;0,(P115-$AD115)/'Inputs_Metric 7'!$D$4,0),0)&gt;AC115,AC115,ROUNDUP(IF(((P115-$AD115)/'Inputs_Metric 7'!$D$4)&gt;0,(P115-$AD115)/'Inputs_Metric 7'!$D$4,0),0))</f>
        <v>0</v>
      </c>
      <c r="AN115" s="77" t="e">
        <f t="shared" si="4"/>
        <v>#DIV/0!</v>
      </c>
      <c r="AO115" s="77" t="e">
        <f t="shared" si="5"/>
        <v>#DIV/0!</v>
      </c>
    </row>
    <row r="116" spans="2:41" x14ac:dyDescent="0.25">
      <c r="B116" s="41"/>
      <c r="C116" s="41"/>
      <c r="D116" s="41"/>
      <c r="E116" s="41"/>
      <c r="F116" s="41"/>
      <c r="G116" s="71"/>
      <c r="H116" s="41"/>
      <c r="I116" s="72"/>
      <c r="J116" s="72"/>
      <c r="K116" s="72"/>
      <c r="L116" s="41"/>
      <c r="M116" s="41"/>
      <c r="N116" s="41"/>
      <c r="O116" s="48"/>
      <c r="P116" s="48"/>
      <c r="Q116" s="48"/>
      <c r="R116" s="48"/>
      <c r="S116" s="41"/>
      <c r="T116" s="41"/>
      <c r="U116" s="74"/>
      <c r="V116" s="219"/>
      <c r="W116" s="41"/>
      <c r="X116" s="41"/>
      <c r="Y116" s="41"/>
      <c r="Z116" s="41"/>
      <c r="AA116" s="41"/>
      <c r="AB116" s="72"/>
      <c r="AC116" s="41"/>
      <c r="AD116" s="218"/>
      <c r="AE116" s="41"/>
      <c r="AF116" s="41"/>
      <c r="AG116" s="41"/>
      <c r="AH116" s="41"/>
      <c r="AI116" s="73"/>
      <c r="AJ116" s="41"/>
      <c r="AK116" s="41"/>
      <c r="AL116" s="264">
        <f>IF(ROUNDUP(IF(((O116-$AD116)/'Inputs_Metric 7'!$D$4)&gt;0,(O116-$AD116)/'Inputs_Metric 7'!$D$4,0),0)&gt;AC116,AC116,ROUNDUP(IF(((O116-$AD116)/'Inputs_Metric 7'!$D$4)&gt;0,(O116-$AD116)/'Inputs_Metric 7'!$D$4,0),0))</f>
        <v>0</v>
      </c>
      <c r="AM116" s="264">
        <f>IF(ROUNDUP(IF(((P116-$AD116)/'Inputs_Metric 7'!$D$4)&gt;0,(P116-$AD116)/'Inputs_Metric 7'!$D$4,0),0)&gt;AC116,AC116,ROUNDUP(IF(((P116-$AD116)/'Inputs_Metric 7'!$D$4)&gt;0,(P116-$AD116)/'Inputs_Metric 7'!$D$4,0),0))</f>
        <v>0</v>
      </c>
      <c r="AN116" s="77" t="e">
        <f t="shared" si="4"/>
        <v>#DIV/0!</v>
      </c>
      <c r="AO116" s="77" t="e">
        <f t="shared" si="5"/>
        <v>#DIV/0!</v>
      </c>
    </row>
    <row r="117" spans="2:41" x14ac:dyDescent="0.25">
      <c r="B117" s="41"/>
      <c r="C117" s="41"/>
      <c r="D117" s="41"/>
      <c r="E117" s="41"/>
      <c r="F117" s="41"/>
      <c r="G117" s="71"/>
      <c r="H117" s="41"/>
      <c r="I117" s="72"/>
      <c r="J117" s="72"/>
      <c r="K117" s="72"/>
      <c r="L117" s="41"/>
      <c r="M117" s="41"/>
      <c r="N117" s="41"/>
      <c r="O117" s="48"/>
      <c r="P117" s="48"/>
      <c r="Q117" s="48"/>
      <c r="R117" s="48"/>
      <c r="S117" s="41"/>
      <c r="T117" s="41"/>
      <c r="U117" s="74"/>
      <c r="V117" s="219"/>
      <c r="W117" s="41"/>
      <c r="X117" s="41"/>
      <c r="Y117" s="41"/>
      <c r="Z117" s="41"/>
      <c r="AA117" s="41"/>
      <c r="AB117" s="72"/>
      <c r="AC117" s="41"/>
      <c r="AD117" s="218"/>
      <c r="AE117" s="41"/>
      <c r="AF117" s="41"/>
      <c r="AG117" s="41"/>
      <c r="AH117" s="41"/>
      <c r="AI117" s="73"/>
      <c r="AJ117" s="41"/>
      <c r="AK117" s="41"/>
      <c r="AL117" s="264">
        <f>IF(ROUNDUP(IF(((O117-$AD117)/'Inputs_Metric 7'!$D$4)&gt;0,(O117-$AD117)/'Inputs_Metric 7'!$D$4,0),0)&gt;AC117,AC117,ROUNDUP(IF(((O117-$AD117)/'Inputs_Metric 7'!$D$4)&gt;0,(O117-$AD117)/'Inputs_Metric 7'!$D$4,0),0))</f>
        <v>0</v>
      </c>
      <c r="AM117" s="264">
        <f>IF(ROUNDUP(IF(((P117-$AD117)/'Inputs_Metric 7'!$D$4)&gt;0,(P117-$AD117)/'Inputs_Metric 7'!$D$4,0),0)&gt;AC117,AC117,ROUNDUP(IF(((P117-$AD117)/'Inputs_Metric 7'!$D$4)&gt;0,(P117-$AD117)/'Inputs_Metric 7'!$D$4,0),0))</f>
        <v>0</v>
      </c>
      <c r="AN117" s="77" t="e">
        <f t="shared" si="4"/>
        <v>#DIV/0!</v>
      </c>
      <c r="AO117" s="77" t="e">
        <f t="shared" si="5"/>
        <v>#DIV/0!</v>
      </c>
    </row>
    <row r="118" spans="2:41" x14ac:dyDescent="0.25">
      <c r="B118" s="41"/>
      <c r="C118" s="41"/>
      <c r="D118" s="41"/>
      <c r="E118" s="41"/>
      <c r="F118" s="41"/>
      <c r="G118" s="71"/>
      <c r="H118" s="41"/>
      <c r="I118" s="72"/>
      <c r="J118" s="72"/>
      <c r="K118" s="72"/>
      <c r="L118" s="41"/>
      <c r="M118" s="41"/>
      <c r="N118" s="41"/>
      <c r="O118" s="48"/>
      <c r="P118" s="48"/>
      <c r="Q118" s="48"/>
      <c r="R118" s="48"/>
      <c r="S118" s="41"/>
      <c r="T118" s="41"/>
      <c r="U118" s="74"/>
      <c r="V118" s="219"/>
      <c r="W118" s="41"/>
      <c r="X118" s="41"/>
      <c r="Y118" s="41"/>
      <c r="Z118" s="41"/>
      <c r="AA118" s="41"/>
      <c r="AB118" s="72"/>
      <c r="AC118" s="41"/>
      <c r="AD118" s="218"/>
      <c r="AE118" s="41"/>
      <c r="AF118" s="41"/>
      <c r="AG118" s="41"/>
      <c r="AH118" s="41"/>
      <c r="AI118" s="73"/>
      <c r="AJ118" s="41"/>
      <c r="AK118" s="41"/>
      <c r="AL118" s="264">
        <f>IF(ROUNDUP(IF(((O118-$AD118)/'Inputs_Metric 7'!$D$4)&gt;0,(O118-$AD118)/'Inputs_Metric 7'!$D$4,0),0)&gt;AC118,AC118,ROUNDUP(IF(((O118-$AD118)/'Inputs_Metric 7'!$D$4)&gt;0,(O118-$AD118)/'Inputs_Metric 7'!$D$4,0),0))</f>
        <v>0</v>
      </c>
      <c r="AM118" s="264">
        <f>IF(ROUNDUP(IF(((P118-$AD118)/'Inputs_Metric 7'!$D$4)&gt;0,(P118-$AD118)/'Inputs_Metric 7'!$D$4,0),0)&gt;AC118,AC118,ROUNDUP(IF(((P118-$AD118)/'Inputs_Metric 7'!$D$4)&gt;0,(P118-$AD118)/'Inputs_Metric 7'!$D$4,0),0))</f>
        <v>0</v>
      </c>
      <c r="AN118" s="77" t="e">
        <f t="shared" si="4"/>
        <v>#DIV/0!</v>
      </c>
      <c r="AO118" s="77" t="e">
        <f t="shared" si="5"/>
        <v>#DIV/0!</v>
      </c>
    </row>
    <row r="119" spans="2:41" x14ac:dyDescent="0.25">
      <c r="B119" s="41"/>
      <c r="C119" s="41"/>
      <c r="D119" s="41"/>
      <c r="E119" s="41"/>
      <c r="F119" s="41"/>
      <c r="G119" s="71"/>
      <c r="H119" s="41"/>
      <c r="I119" s="72"/>
      <c r="J119" s="72"/>
      <c r="K119" s="72"/>
      <c r="L119" s="41"/>
      <c r="M119" s="41"/>
      <c r="N119" s="41"/>
      <c r="O119" s="48"/>
      <c r="P119" s="48"/>
      <c r="Q119" s="48"/>
      <c r="R119" s="48"/>
      <c r="S119" s="41"/>
      <c r="T119" s="41"/>
      <c r="U119" s="74"/>
      <c r="V119" s="219"/>
      <c r="W119" s="41"/>
      <c r="X119" s="41"/>
      <c r="Y119" s="41"/>
      <c r="Z119" s="41"/>
      <c r="AA119" s="41"/>
      <c r="AB119" s="72"/>
      <c r="AC119" s="41"/>
      <c r="AD119" s="218"/>
      <c r="AE119" s="41"/>
      <c r="AF119" s="41"/>
      <c r="AG119" s="41"/>
      <c r="AH119" s="41"/>
      <c r="AI119" s="73"/>
      <c r="AJ119" s="41"/>
      <c r="AK119" s="41"/>
      <c r="AL119" s="264">
        <f>IF(ROUNDUP(IF(((O119-$AD119)/'Inputs_Metric 7'!$D$4)&gt;0,(O119-$AD119)/'Inputs_Metric 7'!$D$4,0),0)&gt;AC119,AC119,ROUNDUP(IF(((O119-$AD119)/'Inputs_Metric 7'!$D$4)&gt;0,(O119-$AD119)/'Inputs_Metric 7'!$D$4,0),0))</f>
        <v>0</v>
      </c>
      <c r="AM119" s="264">
        <f>IF(ROUNDUP(IF(((P119-$AD119)/'Inputs_Metric 7'!$D$4)&gt;0,(P119-$AD119)/'Inputs_Metric 7'!$D$4,0),0)&gt;AC119,AC119,ROUNDUP(IF(((P119-$AD119)/'Inputs_Metric 7'!$D$4)&gt;0,(P119-$AD119)/'Inputs_Metric 7'!$D$4,0),0))</f>
        <v>0</v>
      </c>
      <c r="AN119" s="77" t="e">
        <f t="shared" si="4"/>
        <v>#DIV/0!</v>
      </c>
      <c r="AO119" s="77" t="e">
        <f t="shared" si="5"/>
        <v>#DIV/0!</v>
      </c>
    </row>
    <row r="120" spans="2:41" x14ac:dyDescent="0.25">
      <c r="B120" s="41"/>
      <c r="C120" s="41"/>
      <c r="D120" s="41"/>
      <c r="E120" s="41"/>
      <c r="F120" s="41"/>
      <c r="G120" s="71"/>
      <c r="H120" s="41"/>
      <c r="I120" s="72"/>
      <c r="J120" s="72"/>
      <c r="K120" s="72"/>
      <c r="L120" s="41"/>
      <c r="M120" s="41"/>
      <c r="N120" s="41"/>
      <c r="O120" s="48"/>
      <c r="P120" s="48"/>
      <c r="Q120" s="48"/>
      <c r="R120" s="48"/>
      <c r="S120" s="41"/>
      <c r="T120" s="41"/>
      <c r="U120" s="74"/>
      <c r="V120" s="219"/>
      <c r="W120" s="41"/>
      <c r="X120" s="41"/>
      <c r="Y120" s="41"/>
      <c r="Z120" s="41"/>
      <c r="AA120" s="41"/>
      <c r="AB120" s="72"/>
      <c r="AC120" s="41"/>
      <c r="AD120" s="218"/>
      <c r="AE120" s="41"/>
      <c r="AF120" s="41"/>
      <c r="AG120" s="41"/>
      <c r="AH120" s="41"/>
      <c r="AI120" s="73"/>
      <c r="AJ120" s="41"/>
      <c r="AK120" s="41"/>
      <c r="AL120" s="264">
        <f>IF(ROUNDUP(IF(((O120-$AD120)/'Inputs_Metric 7'!$D$4)&gt;0,(O120-$AD120)/'Inputs_Metric 7'!$D$4,0),0)&gt;AC120,AC120,ROUNDUP(IF(((O120-$AD120)/'Inputs_Metric 7'!$D$4)&gt;0,(O120-$AD120)/'Inputs_Metric 7'!$D$4,0),0))</f>
        <v>0</v>
      </c>
      <c r="AM120" s="264">
        <f>IF(ROUNDUP(IF(((P120-$AD120)/'Inputs_Metric 7'!$D$4)&gt;0,(P120-$AD120)/'Inputs_Metric 7'!$D$4,0),0)&gt;AC120,AC120,ROUNDUP(IF(((P120-$AD120)/'Inputs_Metric 7'!$D$4)&gt;0,(P120-$AD120)/'Inputs_Metric 7'!$D$4,0),0))</f>
        <v>0</v>
      </c>
      <c r="AN120" s="77" t="e">
        <f t="shared" si="4"/>
        <v>#DIV/0!</v>
      </c>
      <c r="AO120" s="77" t="e">
        <f t="shared" si="5"/>
        <v>#DIV/0!</v>
      </c>
    </row>
    <row r="121" spans="2:41" x14ac:dyDescent="0.25">
      <c r="B121" s="41"/>
      <c r="C121" s="41"/>
      <c r="D121" s="41"/>
      <c r="E121" s="41"/>
      <c r="F121" s="41"/>
      <c r="G121" s="71"/>
      <c r="H121" s="41"/>
      <c r="I121" s="72"/>
      <c r="J121" s="72"/>
      <c r="K121" s="72"/>
      <c r="L121" s="41"/>
      <c r="M121" s="41"/>
      <c r="N121" s="41"/>
      <c r="O121" s="48"/>
      <c r="P121" s="48"/>
      <c r="Q121" s="48"/>
      <c r="R121" s="48"/>
      <c r="S121" s="41"/>
      <c r="T121" s="41"/>
      <c r="U121" s="74"/>
      <c r="V121" s="219"/>
      <c r="W121" s="41"/>
      <c r="X121" s="41"/>
      <c r="Y121" s="41"/>
      <c r="Z121" s="41"/>
      <c r="AA121" s="41"/>
      <c r="AB121" s="72"/>
      <c r="AC121" s="41"/>
      <c r="AD121" s="218"/>
      <c r="AE121" s="41"/>
      <c r="AF121" s="41"/>
      <c r="AG121" s="41"/>
      <c r="AH121" s="41"/>
      <c r="AI121" s="73"/>
      <c r="AJ121" s="41"/>
      <c r="AK121" s="41"/>
      <c r="AL121" s="264">
        <f>IF(ROUNDUP(IF(((O121-$AD121)/'Inputs_Metric 7'!$D$4)&gt;0,(O121-$AD121)/'Inputs_Metric 7'!$D$4,0),0)&gt;AC121,AC121,ROUNDUP(IF(((O121-$AD121)/'Inputs_Metric 7'!$D$4)&gt;0,(O121-$AD121)/'Inputs_Metric 7'!$D$4,0),0))</f>
        <v>0</v>
      </c>
      <c r="AM121" s="264">
        <f>IF(ROUNDUP(IF(((P121-$AD121)/'Inputs_Metric 7'!$D$4)&gt;0,(P121-$AD121)/'Inputs_Metric 7'!$D$4,0),0)&gt;AC121,AC121,ROUNDUP(IF(((P121-$AD121)/'Inputs_Metric 7'!$D$4)&gt;0,(P121-$AD121)/'Inputs_Metric 7'!$D$4,0),0))</f>
        <v>0</v>
      </c>
      <c r="AN121" s="77" t="e">
        <f t="shared" si="4"/>
        <v>#DIV/0!</v>
      </c>
      <c r="AO121" s="77" t="e">
        <f t="shared" si="5"/>
        <v>#DIV/0!</v>
      </c>
    </row>
    <row r="122" spans="2:41" x14ac:dyDescent="0.25">
      <c r="B122" s="41"/>
      <c r="C122" s="41"/>
      <c r="D122" s="41"/>
      <c r="E122" s="41"/>
      <c r="F122" s="41"/>
      <c r="G122" s="71"/>
      <c r="H122" s="41"/>
      <c r="I122" s="72"/>
      <c r="J122" s="72"/>
      <c r="K122" s="72"/>
      <c r="L122" s="41"/>
      <c r="M122" s="41"/>
      <c r="N122" s="41"/>
      <c r="O122" s="48"/>
      <c r="P122" s="48"/>
      <c r="Q122" s="48"/>
      <c r="R122" s="48"/>
      <c r="S122" s="41"/>
      <c r="T122" s="41"/>
      <c r="U122" s="74"/>
      <c r="V122" s="219"/>
      <c r="W122" s="41"/>
      <c r="X122" s="41"/>
      <c r="Y122" s="41"/>
      <c r="Z122" s="41"/>
      <c r="AA122" s="41"/>
      <c r="AB122" s="72"/>
      <c r="AC122" s="41"/>
      <c r="AD122" s="218"/>
      <c r="AE122" s="41"/>
      <c r="AF122" s="41"/>
      <c r="AG122" s="41"/>
      <c r="AH122" s="41"/>
      <c r="AI122" s="73"/>
      <c r="AJ122" s="41"/>
      <c r="AK122" s="41"/>
      <c r="AL122" s="264">
        <f>IF(ROUNDUP(IF(((O122-$AD122)/'Inputs_Metric 7'!$D$4)&gt;0,(O122-$AD122)/'Inputs_Metric 7'!$D$4,0),0)&gt;AC122,AC122,ROUNDUP(IF(((O122-$AD122)/'Inputs_Metric 7'!$D$4)&gt;0,(O122-$AD122)/'Inputs_Metric 7'!$D$4,0),0))</f>
        <v>0</v>
      </c>
      <c r="AM122" s="264">
        <f>IF(ROUNDUP(IF(((P122-$AD122)/'Inputs_Metric 7'!$D$4)&gt;0,(P122-$AD122)/'Inputs_Metric 7'!$D$4,0),0)&gt;AC122,AC122,ROUNDUP(IF(((P122-$AD122)/'Inputs_Metric 7'!$D$4)&gt;0,(P122-$AD122)/'Inputs_Metric 7'!$D$4,0),0))</f>
        <v>0</v>
      </c>
      <c r="AN122" s="77" t="e">
        <f t="shared" si="4"/>
        <v>#DIV/0!</v>
      </c>
      <c r="AO122" s="77" t="e">
        <f t="shared" si="5"/>
        <v>#DIV/0!</v>
      </c>
    </row>
    <row r="123" spans="2:41" x14ac:dyDescent="0.25">
      <c r="B123" s="41"/>
      <c r="C123" s="41"/>
      <c r="D123" s="41"/>
      <c r="E123" s="41"/>
      <c r="F123" s="41"/>
      <c r="G123" s="71"/>
      <c r="H123" s="41"/>
      <c r="I123" s="72"/>
      <c r="J123" s="72"/>
      <c r="K123" s="72"/>
      <c r="L123" s="41"/>
      <c r="M123" s="41"/>
      <c r="N123" s="41"/>
      <c r="O123" s="48"/>
      <c r="P123" s="48"/>
      <c r="Q123" s="48"/>
      <c r="R123" s="48"/>
      <c r="S123" s="41"/>
      <c r="T123" s="41"/>
      <c r="U123" s="74"/>
      <c r="V123" s="219"/>
      <c r="W123" s="41"/>
      <c r="X123" s="41"/>
      <c r="Y123" s="41"/>
      <c r="Z123" s="41"/>
      <c r="AA123" s="41"/>
      <c r="AB123" s="72"/>
      <c r="AC123" s="41"/>
      <c r="AD123" s="218"/>
      <c r="AE123" s="41"/>
      <c r="AF123" s="41"/>
      <c r="AG123" s="41"/>
      <c r="AH123" s="41"/>
      <c r="AI123" s="73"/>
      <c r="AJ123" s="41"/>
      <c r="AK123" s="41"/>
      <c r="AL123" s="264">
        <f>IF(ROUNDUP(IF(((O123-$AD123)/'Inputs_Metric 7'!$D$4)&gt;0,(O123-$AD123)/'Inputs_Metric 7'!$D$4,0),0)&gt;AC123,AC123,ROUNDUP(IF(((O123-$AD123)/'Inputs_Metric 7'!$D$4)&gt;0,(O123-$AD123)/'Inputs_Metric 7'!$D$4,0),0))</f>
        <v>0</v>
      </c>
      <c r="AM123" s="264">
        <f>IF(ROUNDUP(IF(((P123-$AD123)/'Inputs_Metric 7'!$D$4)&gt;0,(P123-$AD123)/'Inputs_Metric 7'!$D$4,0),0)&gt;AC123,AC123,ROUNDUP(IF(((P123-$AD123)/'Inputs_Metric 7'!$D$4)&gt;0,(P123-$AD123)/'Inputs_Metric 7'!$D$4,0),0))</f>
        <v>0</v>
      </c>
      <c r="AN123" s="77" t="e">
        <f t="shared" si="4"/>
        <v>#DIV/0!</v>
      </c>
      <c r="AO123" s="77" t="e">
        <f t="shared" si="5"/>
        <v>#DIV/0!</v>
      </c>
    </row>
    <row r="124" spans="2:41" x14ac:dyDescent="0.25">
      <c r="B124" s="41"/>
      <c r="C124" s="41"/>
      <c r="D124" s="41"/>
      <c r="E124" s="41"/>
      <c r="F124" s="41"/>
      <c r="G124" s="71"/>
      <c r="H124" s="41"/>
      <c r="I124" s="72"/>
      <c r="J124" s="72"/>
      <c r="K124" s="72"/>
      <c r="L124" s="41"/>
      <c r="M124" s="41"/>
      <c r="N124" s="41"/>
      <c r="O124" s="48"/>
      <c r="P124" s="48"/>
      <c r="Q124" s="48"/>
      <c r="R124" s="48"/>
      <c r="S124" s="41"/>
      <c r="T124" s="41"/>
      <c r="U124" s="74"/>
      <c r="V124" s="219"/>
      <c r="W124" s="41"/>
      <c r="X124" s="41"/>
      <c r="Y124" s="41"/>
      <c r="Z124" s="41"/>
      <c r="AA124" s="41"/>
      <c r="AB124" s="72"/>
      <c r="AC124" s="41"/>
      <c r="AD124" s="218"/>
      <c r="AE124" s="41"/>
      <c r="AF124" s="41"/>
      <c r="AG124" s="41"/>
      <c r="AH124" s="41"/>
      <c r="AI124" s="73"/>
      <c r="AJ124" s="41"/>
      <c r="AK124" s="41"/>
      <c r="AL124" s="264">
        <f>IF(ROUNDUP(IF(((O124-$AD124)/'Inputs_Metric 7'!$D$4)&gt;0,(O124-$AD124)/'Inputs_Metric 7'!$D$4,0),0)&gt;AC124,AC124,ROUNDUP(IF(((O124-$AD124)/'Inputs_Metric 7'!$D$4)&gt;0,(O124-$AD124)/'Inputs_Metric 7'!$D$4,0),0))</f>
        <v>0</v>
      </c>
      <c r="AM124" s="264">
        <f>IF(ROUNDUP(IF(((P124-$AD124)/'Inputs_Metric 7'!$D$4)&gt;0,(P124-$AD124)/'Inputs_Metric 7'!$D$4,0),0)&gt;AC124,AC124,ROUNDUP(IF(((P124-$AD124)/'Inputs_Metric 7'!$D$4)&gt;0,(P124-$AD124)/'Inputs_Metric 7'!$D$4,0),0))</f>
        <v>0</v>
      </c>
      <c r="AN124" s="77" t="e">
        <f t="shared" si="4"/>
        <v>#DIV/0!</v>
      </c>
      <c r="AO124" s="77" t="e">
        <f t="shared" si="5"/>
        <v>#DIV/0!</v>
      </c>
    </row>
    <row r="125" spans="2:41" x14ac:dyDescent="0.25">
      <c r="B125" s="41"/>
      <c r="C125" s="41"/>
      <c r="D125" s="41"/>
      <c r="E125" s="41"/>
      <c r="F125" s="41"/>
      <c r="G125" s="71"/>
      <c r="H125" s="41"/>
      <c r="I125" s="72"/>
      <c r="J125" s="72"/>
      <c r="K125" s="72"/>
      <c r="L125" s="41"/>
      <c r="M125" s="41"/>
      <c r="N125" s="41"/>
      <c r="O125" s="48"/>
      <c r="P125" s="48"/>
      <c r="Q125" s="48"/>
      <c r="R125" s="48"/>
      <c r="S125" s="41"/>
      <c r="T125" s="41"/>
      <c r="U125" s="74"/>
      <c r="V125" s="219"/>
      <c r="W125" s="41"/>
      <c r="X125" s="41"/>
      <c r="Y125" s="41"/>
      <c r="Z125" s="41"/>
      <c r="AA125" s="41"/>
      <c r="AB125" s="72"/>
      <c r="AC125" s="41"/>
      <c r="AD125" s="218"/>
      <c r="AE125" s="41"/>
      <c r="AF125" s="41"/>
      <c r="AG125" s="41"/>
      <c r="AH125" s="41"/>
      <c r="AI125" s="73"/>
      <c r="AJ125" s="41"/>
      <c r="AK125" s="41"/>
      <c r="AL125" s="264">
        <f>IF(ROUNDUP(IF(((O125-$AD125)/'Inputs_Metric 7'!$D$4)&gt;0,(O125-$AD125)/'Inputs_Metric 7'!$D$4,0),0)&gt;AC125,AC125,ROUNDUP(IF(((O125-$AD125)/'Inputs_Metric 7'!$D$4)&gt;0,(O125-$AD125)/'Inputs_Metric 7'!$D$4,0),0))</f>
        <v>0</v>
      </c>
      <c r="AM125" s="264">
        <f>IF(ROUNDUP(IF(((P125-$AD125)/'Inputs_Metric 7'!$D$4)&gt;0,(P125-$AD125)/'Inputs_Metric 7'!$D$4,0),0)&gt;AC125,AC125,ROUNDUP(IF(((P125-$AD125)/'Inputs_Metric 7'!$D$4)&gt;0,(P125-$AD125)/'Inputs_Metric 7'!$D$4,0),0))</f>
        <v>0</v>
      </c>
      <c r="AN125" s="77" t="e">
        <f t="shared" si="4"/>
        <v>#DIV/0!</v>
      </c>
      <c r="AO125" s="77" t="e">
        <f t="shared" si="5"/>
        <v>#DIV/0!</v>
      </c>
    </row>
    <row r="126" spans="2:41" x14ac:dyDescent="0.25">
      <c r="B126" s="41"/>
      <c r="C126" s="41"/>
      <c r="D126" s="41"/>
      <c r="E126" s="41"/>
      <c r="F126" s="41"/>
      <c r="G126" s="71"/>
      <c r="H126" s="41"/>
      <c r="I126" s="72"/>
      <c r="J126" s="72"/>
      <c r="K126" s="72"/>
      <c r="L126" s="41"/>
      <c r="M126" s="41"/>
      <c r="N126" s="41"/>
      <c r="O126" s="48"/>
      <c r="P126" s="48"/>
      <c r="Q126" s="48"/>
      <c r="R126" s="48"/>
      <c r="S126" s="41"/>
      <c r="T126" s="41"/>
      <c r="U126" s="74"/>
      <c r="V126" s="219"/>
      <c r="W126" s="41"/>
      <c r="X126" s="41"/>
      <c r="Y126" s="41"/>
      <c r="Z126" s="41"/>
      <c r="AA126" s="41"/>
      <c r="AB126" s="72"/>
      <c r="AC126" s="41"/>
      <c r="AD126" s="218"/>
      <c r="AE126" s="41"/>
      <c r="AF126" s="41"/>
      <c r="AG126" s="41"/>
      <c r="AH126" s="41"/>
      <c r="AI126" s="73"/>
      <c r="AJ126" s="41"/>
      <c r="AK126" s="41"/>
      <c r="AL126" s="264">
        <f>IF(ROUNDUP(IF(((O126-$AD126)/'Inputs_Metric 7'!$D$4)&gt;0,(O126-$AD126)/'Inputs_Metric 7'!$D$4,0),0)&gt;AC126,AC126,ROUNDUP(IF(((O126-$AD126)/'Inputs_Metric 7'!$D$4)&gt;0,(O126-$AD126)/'Inputs_Metric 7'!$D$4,0),0))</f>
        <v>0</v>
      </c>
      <c r="AM126" s="264">
        <f>IF(ROUNDUP(IF(((P126-$AD126)/'Inputs_Metric 7'!$D$4)&gt;0,(P126-$AD126)/'Inputs_Metric 7'!$D$4,0),0)&gt;AC126,AC126,ROUNDUP(IF(((P126-$AD126)/'Inputs_Metric 7'!$D$4)&gt;0,(P126-$AD126)/'Inputs_Metric 7'!$D$4,0),0))</f>
        <v>0</v>
      </c>
      <c r="AN126" s="77" t="e">
        <f t="shared" si="4"/>
        <v>#DIV/0!</v>
      </c>
      <c r="AO126" s="77" t="e">
        <f t="shared" si="5"/>
        <v>#DIV/0!</v>
      </c>
    </row>
    <row r="127" spans="2:41" x14ac:dyDescent="0.25">
      <c r="B127" s="41"/>
      <c r="C127" s="41"/>
      <c r="D127" s="41"/>
      <c r="E127" s="41"/>
      <c r="F127" s="41"/>
      <c r="G127" s="71"/>
      <c r="H127" s="41"/>
      <c r="I127" s="72"/>
      <c r="J127" s="72"/>
      <c r="K127" s="72"/>
      <c r="L127" s="41"/>
      <c r="M127" s="41"/>
      <c r="N127" s="41"/>
      <c r="O127" s="48"/>
      <c r="P127" s="48"/>
      <c r="Q127" s="48"/>
      <c r="R127" s="48"/>
      <c r="S127" s="41"/>
      <c r="T127" s="41"/>
      <c r="U127" s="74"/>
      <c r="V127" s="219"/>
      <c r="W127" s="41"/>
      <c r="X127" s="41"/>
      <c r="Y127" s="41"/>
      <c r="Z127" s="41"/>
      <c r="AA127" s="41"/>
      <c r="AB127" s="72"/>
      <c r="AC127" s="41"/>
      <c r="AD127" s="218"/>
      <c r="AE127" s="41"/>
      <c r="AF127" s="41"/>
      <c r="AG127" s="41"/>
      <c r="AH127" s="41"/>
      <c r="AI127" s="73"/>
      <c r="AJ127" s="41"/>
      <c r="AK127" s="41"/>
      <c r="AL127" s="264">
        <f>IF(ROUNDUP(IF(((O127-$AD127)/'Inputs_Metric 7'!$D$4)&gt;0,(O127-$AD127)/'Inputs_Metric 7'!$D$4,0),0)&gt;AC127,AC127,ROUNDUP(IF(((O127-$AD127)/'Inputs_Metric 7'!$D$4)&gt;0,(O127-$AD127)/'Inputs_Metric 7'!$D$4,0),0))</f>
        <v>0</v>
      </c>
      <c r="AM127" s="264">
        <f>IF(ROUNDUP(IF(((P127-$AD127)/'Inputs_Metric 7'!$D$4)&gt;0,(P127-$AD127)/'Inputs_Metric 7'!$D$4,0),0)&gt;AC127,AC127,ROUNDUP(IF(((P127-$AD127)/'Inputs_Metric 7'!$D$4)&gt;0,(P127-$AD127)/'Inputs_Metric 7'!$D$4,0),0))</f>
        <v>0</v>
      </c>
      <c r="AN127" s="77" t="e">
        <f t="shared" si="4"/>
        <v>#DIV/0!</v>
      </c>
      <c r="AO127" s="77" t="e">
        <f t="shared" si="5"/>
        <v>#DIV/0!</v>
      </c>
    </row>
    <row r="128" spans="2:41" x14ac:dyDescent="0.25">
      <c r="B128" s="41"/>
      <c r="C128" s="41"/>
      <c r="D128" s="41"/>
      <c r="E128" s="41"/>
      <c r="F128" s="41"/>
      <c r="G128" s="71"/>
      <c r="H128" s="41"/>
      <c r="I128" s="72"/>
      <c r="J128" s="72"/>
      <c r="K128" s="72"/>
      <c r="L128" s="41"/>
      <c r="M128" s="41"/>
      <c r="N128" s="41"/>
      <c r="O128" s="48"/>
      <c r="P128" s="48"/>
      <c r="Q128" s="48"/>
      <c r="R128" s="48"/>
      <c r="S128" s="41"/>
      <c r="T128" s="41"/>
      <c r="U128" s="74"/>
      <c r="V128" s="219"/>
      <c r="W128" s="41"/>
      <c r="X128" s="41"/>
      <c r="Y128" s="41"/>
      <c r="Z128" s="41"/>
      <c r="AA128" s="41"/>
      <c r="AB128" s="72"/>
      <c r="AC128" s="41"/>
      <c r="AD128" s="218"/>
      <c r="AE128" s="41"/>
      <c r="AF128" s="41"/>
      <c r="AG128" s="41"/>
      <c r="AH128" s="41"/>
      <c r="AI128" s="73"/>
      <c r="AJ128" s="41"/>
      <c r="AK128" s="41"/>
      <c r="AL128" s="264">
        <f>IF(ROUNDUP(IF(((O128-$AD128)/'Inputs_Metric 7'!$D$4)&gt;0,(O128-$AD128)/'Inputs_Metric 7'!$D$4,0),0)&gt;AC128,AC128,ROUNDUP(IF(((O128-$AD128)/'Inputs_Metric 7'!$D$4)&gt;0,(O128-$AD128)/'Inputs_Metric 7'!$D$4,0),0))</f>
        <v>0</v>
      </c>
      <c r="AM128" s="264">
        <f>IF(ROUNDUP(IF(((P128-$AD128)/'Inputs_Metric 7'!$D$4)&gt;0,(P128-$AD128)/'Inputs_Metric 7'!$D$4,0),0)&gt;AC128,AC128,ROUNDUP(IF(((P128-$AD128)/'Inputs_Metric 7'!$D$4)&gt;0,(P128-$AD128)/'Inputs_Metric 7'!$D$4,0),0))</f>
        <v>0</v>
      </c>
      <c r="AN128" s="77" t="e">
        <f t="shared" si="4"/>
        <v>#DIV/0!</v>
      </c>
      <c r="AO128" s="77" t="e">
        <f t="shared" si="5"/>
        <v>#DIV/0!</v>
      </c>
    </row>
    <row r="129" spans="2:41" x14ac:dyDescent="0.25">
      <c r="B129" s="41"/>
      <c r="C129" s="41"/>
      <c r="D129" s="41"/>
      <c r="E129" s="41"/>
      <c r="F129" s="41"/>
      <c r="G129" s="71"/>
      <c r="H129" s="41"/>
      <c r="I129" s="72"/>
      <c r="J129" s="72"/>
      <c r="K129" s="72"/>
      <c r="L129" s="41"/>
      <c r="M129" s="41"/>
      <c r="N129" s="41"/>
      <c r="O129" s="48"/>
      <c r="P129" s="48"/>
      <c r="Q129" s="48"/>
      <c r="R129" s="48"/>
      <c r="S129" s="41"/>
      <c r="T129" s="41"/>
      <c r="U129" s="74"/>
      <c r="V129" s="219"/>
      <c r="W129" s="41"/>
      <c r="X129" s="41"/>
      <c r="Y129" s="41"/>
      <c r="Z129" s="41"/>
      <c r="AA129" s="41"/>
      <c r="AB129" s="72"/>
      <c r="AC129" s="41"/>
      <c r="AD129" s="218"/>
      <c r="AE129" s="41"/>
      <c r="AF129" s="41"/>
      <c r="AG129" s="41"/>
      <c r="AH129" s="41"/>
      <c r="AI129" s="73"/>
      <c r="AJ129" s="41"/>
      <c r="AK129" s="41"/>
      <c r="AL129" s="264">
        <f>IF(ROUNDUP(IF(((O129-$AD129)/'Inputs_Metric 7'!$D$4)&gt;0,(O129-$AD129)/'Inputs_Metric 7'!$D$4,0),0)&gt;AC129,AC129,ROUNDUP(IF(((O129-$AD129)/'Inputs_Metric 7'!$D$4)&gt;0,(O129-$AD129)/'Inputs_Metric 7'!$D$4,0),0))</f>
        <v>0</v>
      </c>
      <c r="AM129" s="264">
        <f>IF(ROUNDUP(IF(((P129-$AD129)/'Inputs_Metric 7'!$D$4)&gt;0,(P129-$AD129)/'Inputs_Metric 7'!$D$4,0),0)&gt;AC129,AC129,ROUNDUP(IF(((P129-$AD129)/'Inputs_Metric 7'!$D$4)&gt;0,(P129-$AD129)/'Inputs_Metric 7'!$D$4,0),0))</f>
        <v>0</v>
      </c>
      <c r="AN129" s="77" t="e">
        <f t="shared" si="4"/>
        <v>#DIV/0!</v>
      </c>
      <c r="AO129" s="77" t="e">
        <f t="shared" si="5"/>
        <v>#DIV/0!</v>
      </c>
    </row>
    <row r="130" spans="2:41" x14ac:dyDescent="0.25">
      <c r="B130" s="41"/>
      <c r="C130" s="41"/>
      <c r="D130" s="41"/>
      <c r="E130" s="41"/>
      <c r="F130" s="41"/>
      <c r="G130" s="71"/>
      <c r="H130" s="41"/>
      <c r="I130" s="72"/>
      <c r="J130" s="72"/>
      <c r="K130" s="72"/>
      <c r="L130" s="41"/>
      <c r="M130" s="41"/>
      <c r="N130" s="41"/>
      <c r="O130" s="48"/>
      <c r="P130" s="48"/>
      <c r="Q130" s="48"/>
      <c r="R130" s="48"/>
      <c r="S130" s="41"/>
      <c r="T130" s="41"/>
      <c r="U130" s="74"/>
      <c r="V130" s="219"/>
      <c r="W130" s="41"/>
      <c r="X130" s="41"/>
      <c r="Y130" s="41"/>
      <c r="Z130" s="41"/>
      <c r="AA130" s="41"/>
      <c r="AB130" s="72"/>
      <c r="AC130" s="41"/>
      <c r="AD130" s="218"/>
      <c r="AE130" s="41"/>
      <c r="AF130" s="41"/>
      <c r="AG130" s="41"/>
      <c r="AH130" s="41"/>
      <c r="AI130" s="73"/>
      <c r="AJ130" s="41"/>
      <c r="AK130" s="41"/>
      <c r="AL130" s="264">
        <f>IF(ROUNDUP(IF(((O130-$AD130)/'Inputs_Metric 7'!$D$4)&gt;0,(O130-$AD130)/'Inputs_Metric 7'!$D$4,0),0)&gt;AC130,AC130,ROUNDUP(IF(((O130-$AD130)/'Inputs_Metric 7'!$D$4)&gt;0,(O130-$AD130)/'Inputs_Metric 7'!$D$4,0),0))</f>
        <v>0</v>
      </c>
      <c r="AM130" s="264">
        <f>IF(ROUNDUP(IF(((P130-$AD130)/'Inputs_Metric 7'!$D$4)&gt;0,(P130-$AD130)/'Inputs_Metric 7'!$D$4,0),0)&gt;AC130,AC130,ROUNDUP(IF(((P130-$AD130)/'Inputs_Metric 7'!$D$4)&gt;0,(P130-$AD130)/'Inputs_Metric 7'!$D$4,0),0))</f>
        <v>0</v>
      </c>
      <c r="AN130" s="77" t="e">
        <f t="shared" si="4"/>
        <v>#DIV/0!</v>
      </c>
      <c r="AO130" s="77" t="e">
        <f t="shared" si="5"/>
        <v>#DIV/0!</v>
      </c>
    </row>
    <row r="131" spans="2:41" x14ac:dyDescent="0.25">
      <c r="B131" s="41"/>
      <c r="C131" s="41"/>
      <c r="D131" s="41"/>
      <c r="E131" s="41"/>
      <c r="F131" s="41"/>
      <c r="G131" s="71"/>
      <c r="H131" s="41"/>
      <c r="I131" s="72"/>
      <c r="J131" s="72"/>
      <c r="K131" s="72"/>
      <c r="L131" s="41"/>
      <c r="M131" s="41"/>
      <c r="N131" s="41"/>
      <c r="O131" s="48"/>
      <c r="P131" s="48"/>
      <c r="Q131" s="48"/>
      <c r="R131" s="48"/>
      <c r="S131" s="41"/>
      <c r="T131" s="41"/>
      <c r="U131" s="74"/>
      <c r="V131" s="219"/>
      <c r="W131" s="41"/>
      <c r="X131" s="41"/>
      <c r="Y131" s="41"/>
      <c r="Z131" s="41"/>
      <c r="AA131" s="41"/>
      <c r="AB131" s="72"/>
      <c r="AC131" s="41"/>
      <c r="AD131" s="218"/>
      <c r="AE131" s="41"/>
      <c r="AF131" s="41"/>
      <c r="AG131" s="41"/>
      <c r="AH131" s="41"/>
      <c r="AI131" s="73"/>
      <c r="AJ131" s="41"/>
      <c r="AK131" s="41"/>
      <c r="AL131" s="264">
        <f>IF(ROUNDUP(IF(((O131-$AD131)/'Inputs_Metric 7'!$D$4)&gt;0,(O131-$AD131)/'Inputs_Metric 7'!$D$4,0),0)&gt;AC131,AC131,ROUNDUP(IF(((O131-$AD131)/'Inputs_Metric 7'!$D$4)&gt;0,(O131-$AD131)/'Inputs_Metric 7'!$D$4,0),0))</f>
        <v>0</v>
      </c>
      <c r="AM131" s="264">
        <f>IF(ROUNDUP(IF(((P131-$AD131)/'Inputs_Metric 7'!$D$4)&gt;0,(P131-$AD131)/'Inputs_Metric 7'!$D$4,0),0)&gt;AC131,AC131,ROUNDUP(IF(((P131-$AD131)/'Inputs_Metric 7'!$D$4)&gt;0,(P131-$AD131)/'Inputs_Metric 7'!$D$4,0),0))</f>
        <v>0</v>
      </c>
      <c r="AN131" s="77" t="e">
        <f t="shared" si="4"/>
        <v>#DIV/0!</v>
      </c>
      <c r="AO131" s="77" t="e">
        <f t="shared" si="5"/>
        <v>#DIV/0!</v>
      </c>
    </row>
    <row r="132" spans="2:41" x14ac:dyDescent="0.25">
      <c r="B132" s="41"/>
      <c r="C132" s="41"/>
      <c r="D132" s="41"/>
      <c r="E132" s="41"/>
      <c r="F132" s="41"/>
      <c r="G132" s="71"/>
      <c r="H132" s="41"/>
      <c r="I132" s="72"/>
      <c r="J132" s="72"/>
      <c r="K132" s="72"/>
      <c r="L132" s="41"/>
      <c r="M132" s="41"/>
      <c r="N132" s="41"/>
      <c r="O132" s="48"/>
      <c r="P132" s="48"/>
      <c r="Q132" s="48"/>
      <c r="R132" s="48"/>
      <c r="S132" s="41"/>
      <c r="T132" s="41"/>
      <c r="U132" s="74"/>
      <c r="V132" s="219"/>
      <c r="W132" s="41"/>
      <c r="X132" s="41"/>
      <c r="Y132" s="41"/>
      <c r="Z132" s="41"/>
      <c r="AA132" s="41"/>
      <c r="AB132" s="72"/>
      <c r="AC132" s="41"/>
      <c r="AD132" s="218"/>
      <c r="AE132" s="41"/>
      <c r="AF132" s="41"/>
      <c r="AG132" s="41"/>
      <c r="AH132" s="41"/>
      <c r="AI132" s="73"/>
      <c r="AJ132" s="41"/>
      <c r="AK132" s="41"/>
      <c r="AL132" s="264">
        <f>IF(ROUNDUP(IF(((O132-$AD132)/'Inputs_Metric 7'!$D$4)&gt;0,(O132-$AD132)/'Inputs_Metric 7'!$D$4,0),0)&gt;AC132,AC132,ROUNDUP(IF(((O132-$AD132)/'Inputs_Metric 7'!$D$4)&gt;0,(O132-$AD132)/'Inputs_Metric 7'!$D$4,0),0))</f>
        <v>0</v>
      </c>
      <c r="AM132" s="264">
        <f>IF(ROUNDUP(IF(((P132-$AD132)/'Inputs_Metric 7'!$D$4)&gt;0,(P132-$AD132)/'Inputs_Metric 7'!$D$4,0),0)&gt;AC132,AC132,ROUNDUP(IF(((P132-$AD132)/'Inputs_Metric 7'!$D$4)&gt;0,(P132-$AD132)/'Inputs_Metric 7'!$D$4,0),0))</f>
        <v>0</v>
      </c>
      <c r="AN132" s="77" t="e">
        <f t="shared" si="4"/>
        <v>#DIV/0!</v>
      </c>
      <c r="AO132" s="77" t="e">
        <f t="shared" si="5"/>
        <v>#DIV/0!</v>
      </c>
    </row>
    <row r="133" spans="2:41" x14ac:dyDescent="0.25">
      <c r="B133" s="41"/>
      <c r="C133" s="41"/>
      <c r="D133" s="41"/>
      <c r="E133" s="41"/>
      <c r="F133" s="41"/>
      <c r="G133" s="71"/>
      <c r="H133" s="41"/>
      <c r="I133" s="72"/>
      <c r="J133" s="72"/>
      <c r="K133" s="72"/>
      <c r="L133" s="41"/>
      <c r="M133" s="41"/>
      <c r="N133" s="41"/>
      <c r="O133" s="48"/>
      <c r="P133" s="48"/>
      <c r="Q133" s="48"/>
      <c r="R133" s="48"/>
      <c r="S133" s="41"/>
      <c r="T133" s="41"/>
      <c r="U133" s="74"/>
      <c r="V133" s="219"/>
      <c r="W133" s="41"/>
      <c r="X133" s="41"/>
      <c r="Y133" s="41"/>
      <c r="Z133" s="41"/>
      <c r="AA133" s="41"/>
      <c r="AB133" s="72"/>
      <c r="AC133" s="41"/>
      <c r="AD133" s="218"/>
      <c r="AE133" s="41"/>
      <c r="AF133" s="41"/>
      <c r="AG133" s="41"/>
      <c r="AH133" s="41"/>
      <c r="AI133" s="73"/>
      <c r="AJ133" s="41"/>
      <c r="AK133" s="41"/>
      <c r="AL133" s="264">
        <f>IF(ROUNDUP(IF(((O133-$AD133)/'Inputs_Metric 7'!$D$4)&gt;0,(O133-$AD133)/'Inputs_Metric 7'!$D$4,0),0)&gt;AC133,AC133,ROUNDUP(IF(((O133-$AD133)/'Inputs_Metric 7'!$D$4)&gt;0,(O133-$AD133)/'Inputs_Metric 7'!$D$4,0),0))</f>
        <v>0</v>
      </c>
      <c r="AM133" s="264">
        <f>IF(ROUNDUP(IF(((P133-$AD133)/'Inputs_Metric 7'!$D$4)&gt;0,(P133-$AD133)/'Inputs_Metric 7'!$D$4,0),0)&gt;AC133,AC133,ROUNDUP(IF(((P133-$AD133)/'Inputs_Metric 7'!$D$4)&gt;0,(P133-$AD133)/'Inputs_Metric 7'!$D$4,0),0))</f>
        <v>0</v>
      </c>
      <c r="AN133" s="77" t="e">
        <f t="shared" si="4"/>
        <v>#DIV/0!</v>
      </c>
      <c r="AO133" s="77" t="e">
        <f t="shared" si="5"/>
        <v>#DIV/0!</v>
      </c>
    </row>
    <row r="134" spans="2:41" x14ac:dyDescent="0.25">
      <c r="B134" s="41"/>
      <c r="C134" s="41"/>
      <c r="D134" s="41"/>
      <c r="E134" s="41"/>
      <c r="F134" s="41"/>
      <c r="G134" s="71"/>
      <c r="H134" s="41"/>
      <c r="I134" s="72"/>
      <c r="J134" s="72"/>
      <c r="K134" s="72"/>
      <c r="L134" s="41"/>
      <c r="M134" s="41"/>
      <c r="N134" s="41"/>
      <c r="O134" s="48"/>
      <c r="P134" s="48"/>
      <c r="Q134" s="48"/>
      <c r="R134" s="48"/>
      <c r="S134" s="41"/>
      <c r="T134" s="41"/>
      <c r="U134" s="74"/>
      <c r="V134" s="219"/>
      <c r="W134" s="41"/>
      <c r="X134" s="41"/>
      <c r="Y134" s="41"/>
      <c r="Z134" s="41"/>
      <c r="AA134" s="41"/>
      <c r="AB134" s="72"/>
      <c r="AC134" s="41"/>
      <c r="AD134" s="218"/>
      <c r="AE134" s="41"/>
      <c r="AF134" s="41"/>
      <c r="AG134" s="41"/>
      <c r="AH134" s="41"/>
      <c r="AI134" s="73"/>
      <c r="AJ134" s="41"/>
      <c r="AK134" s="41"/>
      <c r="AL134" s="264">
        <f>IF(ROUNDUP(IF(((O134-$AD134)/'Inputs_Metric 7'!$D$4)&gt;0,(O134-$AD134)/'Inputs_Metric 7'!$D$4,0),0)&gt;AC134,AC134,ROUNDUP(IF(((O134-$AD134)/'Inputs_Metric 7'!$D$4)&gt;0,(O134-$AD134)/'Inputs_Metric 7'!$D$4,0),0))</f>
        <v>0</v>
      </c>
      <c r="AM134" s="264">
        <f>IF(ROUNDUP(IF(((P134-$AD134)/'Inputs_Metric 7'!$D$4)&gt;0,(P134-$AD134)/'Inputs_Metric 7'!$D$4,0),0)&gt;AC134,AC134,ROUNDUP(IF(((P134-$AD134)/'Inputs_Metric 7'!$D$4)&gt;0,(P134-$AD134)/'Inputs_Metric 7'!$D$4,0),0))</f>
        <v>0</v>
      </c>
      <c r="AN134" s="77" t="e">
        <f t="shared" si="4"/>
        <v>#DIV/0!</v>
      </c>
      <c r="AO134" s="77" t="e">
        <f t="shared" si="5"/>
        <v>#DIV/0!</v>
      </c>
    </row>
    <row r="135" spans="2:41" x14ac:dyDescent="0.25">
      <c r="B135" s="41"/>
      <c r="C135" s="41"/>
      <c r="D135" s="41"/>
      <c r="E135" s="41"/>
      <c r="F135" s="41"/>
      <c r="G135" s="71"/>
      <c r="H135" s="41"/>
      <c r="I135" s="72"/>
      <c r="J135" s="72"/>
      <c r="K135" s="72"/>
      <c r="L135" s="41"/>
      <c r="M135" s="41"/>
      <c r="N135" s="41"/>
      <c r="O135" s="48"/>
      <c r="P135" s="48"/>
      <c r="Q135" s="48"/>
      <c r="R135" s="48"/>
      <c r="S135" s="41"/>
      <c r="T135" s="41"/>
      <c r="U135" s="74"/>
      <c r="V135" s="219"/>
      <c r="W135" s="41"/>
      <c r="X135" s="41"/>
      <c r="Y135" s="41"/>
      <c r="Z135" s="41"/>
      <c r="AA135" s="41"/>
      <c r="AB135" s="72"/>
      <c r="AC135" s="41"/>
      <c r="AD135" s="218"/>
      <c r="AE135" s="41"/>
      <c r="AF135" s="41"/>
      <c r="AG135" s="41"/>
      <c r="AH135" s="41"/>
      <c r="AI135" s="73"/>
      <c r="AJ135" s="41"/>
      <c r="AK135" s="41"/>
      <c r="AL135" s="264">
        <f>IF(ROUNDUP(IF(((O135-$AD135)/'Inputs_Metric 7'!$D$4)&gt;0,(O135-$AD135)/'Inputs_Metric 7'!$D$4,0),0)&gt;AC135,AC135,ROUNDUP(IF(((O135-$AD135)/'Inputs_Metric 7'!$D$4)&gt;0,(O135-$AD135)/'Inputs_Metric 7'!$D$4,0),0))</f>
        <v>0</v>
      </c>
      <c r="AM135" s="264">
        <f>IF(ROUNDUP(IF(((P135-$AD135)/'Inputs_Metric 7'!$D$4)&gt;0,(P135-$AD135)/'Inputs_Metric 7'!$D$4,0),0)&gt;AC135,AC135,ROUNDUP(IF(((P135-$AD135)/'Inputs_Metric 7'!$D$4)&gt;0,(P135-$AD135)/'Inputs_Metric 7'!$D$4,0),0))</f>
        <v>0</v>
      </c>
      <c r="AN135" s="77" t="e">
        <f t="shared" si="4"/>
        <v>#DIV/0!</v>
      </c>
      <c r="AO135" s="77" t="e">
        <f t="shared" si="5"/>
        <v>#DIV/0!</v>
      </c>
    </row>
    <row r="136" spans="2:41" x14ac:dyDescent="0.25">
      <c r="B136" s="41"/>
      <c r="C136" s="41"/>
      <c r="D136" s="41"/>
      <c r="E136" s="41"/>
      <c r="F136" s="41"/>
      <c r="G136" s="71"/>
      <c r="H136" s="41"/>
      <c r="I136" s="72"/>
      <c r="J136" s="72"/>
      <c r="K136" s="72"/>
      <c r="L136" s="41"/>
      <c r="M136" s="41"/>
      <c r="N136" s="41"/>
      <c r="O136" s="48"/>
      <c r="P136" s="48"/>
      <c r="Q136" s="48"/>
      <c r="R136" s="48"/>
      <c r="S136" s="41"/>
      <c r="T136" s="41"/>
      <c r="U136" s="74"/>
      <c r="V136" s="219"/>
      <c r="W136" s="41"/>
      <c r="X136" s="41"/>
      <c r="Y136" s="41"/>
      <c r="Z136" s="41"/>
      <c r="AA136" s="41"/>
      <c r="AB136" s="72"/>
      <c r="AC136" s="41"/>
      <c r="AD136" s="218"/>
      <c r="AE136" s="41"/>
      <c r="AF136" s="41"/>
      <c r="AG136" s="41"/>
      <c r="AH136" s="41"/>
      <c r="AI136" s="73"/>
      <c r="AJ136" s="41"/>
      <c r="AK136" s="41"/>
      <c r="AL136" s="264">
        <f>IF(ROUNDUP(IF(((O136-$AD136)/'Inputs_Metric 7'!$D$4)&gt;0,(O136-$AD136)/'Inputs_Metric 7'!$D$4,0),0)&gt;AC136,AC136,ROUNDUP(IF(((O136-$AD136)/'Inputs_Metric 7'!$D$4)&gt;0,(O136-$AD136)/'Inputs_Metric 7'!$D$4,0),0))</f>
        <v>0</v>
      </c>
      <c r="AM136" s="264">
        <f>IF(ROUNDUP(IF(((P136-$AD136)/'Inputs_Metric 7'!$D$4)&gt;0,(P136-$AD136)/'Inputs_Metric 7'!$D$4,0),0)&gt;AC136,AC136,ROUNDUP(IF(((P136-$AD136)/'Inputs_Metric 7'!$D$4)&gt;0,(P136-$AD136)/'Inputs_Metric 7'!$D$4,0),0))</f>
        <v>0</v>
      </c>
      <c r="AN136" s="77" t="e">
        <f t="shared" si="4"/>
        <v>#DIV/0!</v>
      </c>
      <c r="AO136" s="77" t="e">
        <f t="shared" si="5"/>
        <v>#DIV/0!</v>
      </c>
    </row>
    <row r="137" spans="2:41" x14ac:dyDescent="0.25">
      <c r="B137" s="41"/>
      <c r="C137" s="41"/>
      <c r="D137" s="41"/>
      <c r="E137" s="41"/>
      <c r="F137" s="41"/>
      <c r="G137" s="71"/>
      <c r="H137" s="41"/>
      <c r="I137" s="72"/>
      <c r="J137" s="72"/>
      <c r="K137" s="72"/>
      <c r="L137" s="41"/>
      <c r="M137" s="41"/>
      <c r="N137" s="41"/>
      <c r="O137" s="48"/>
      <c r="P137" s="48"/>
      <c r="Q137" s="48"/>
      <c r="R137" s="48"/>
      <c r="S137" s="41"/>
      <c r="T137" s="41"/>
      <c r="U137" s="74"/>
      <c r="V137" s="219"/>
      <c r="W137" s="41"/>
      <c r="X137" s="41"/>
      <c r="Y137" s="41"/>
      <c r="Z137" s="41"/>
      <c r="AA137" s="41"/>
      <c r="AB137" s="72"/>
      <c r="AC137" s="41"/>
      <c r="AD137" s="218"/>
      <c r="AE137" s="41"/>
      <c r="AF137" s="41"/>
      <c r="AG137" s="41"/>
      <c r="AH137" s="41"/>
      <c r="AI137" s="73"/>
      <c r="AJ137" s="41"/>
      <c r="AK137" s="41"/>
      <c r="AL137" s="264">
        <f>IF(ROUNDUP(IF(((O137-$AD137)/'Inputs_Metric 7'!$D$4)&gt;0,(O137-$AD137)/'Inputs_Metric 7'!$D$4,0),0)&gt;AC137,AC137,ROUNDUP(IF(((O137-$AD137)/'Inputs_Metric 7'!$D$4)&gt;0,(O137-$AD137)/'Inputs_Metric 7'!$D$4,0),0))</f>
        <v>0</v>
      </c>
      <c r="AM137" s="264">
        <f>IF(ROUNDUP(IF(((P137-$AD137)/'Inputs_Metric 7'!$D$4)&gt;0,(P137-$AD137)/'Inputs_Metric 7'!$D$4,0),0)&gt;AC137,AC137,ROUNDUP(IF(((P137-$AD137)/'Inputs_Metric 7'!$D$4)&gt;0,(P137-$AD137)/'Inputs_Metric 7'!$D$4,0),0))</f>
        <v>0</v>
      </c>
      <c r="AN137" s="77" t="e">
        <f t="shared" si="4"/>
        <v>#DIV/0!</v>
      </c>
      <c r="AO137" s="77" t="e">
        <f t="shared" si="5"/>
        <v>#DIV/0!</v>
      </c>
    </row>
    <row r="138" spans="2:41" x14ac:dyDescent="0.25">
      <c r="B138" s="41"/>
      <c r="C138" s="41"/>
      <c r="D138" s="41"/>
      <c r="E138" s="41"/>
      <c r="F138" s="41"/>
      <c r="G138" s="71"/>
      <c r="H138" s="41"/>
      <c r="I138" s="72"/>
      <c r="J138" s="72"/>
      <c r="K138" s="72"/>
      <c r="L138" s="41"/>
      <c r="M138" s="41"/>
      <c r="N138" s="41"/>
      <c r="O138" s="48"/>
      <c r="P138" s="48"/>
      <c r="Q138" s="48"/>
      <c r="R138" s="48"/>
      <c r="S138" s="41"/>
      <c r="T138" s="41"/>
      <c r="U138" s="74"/>
      <c r="V138" s="219"/>
      <c r="W138" s="41"/>
      <c r="X138" s="41"/>
      <c r="Y138" s="41"/>
      <c r="Z138" s="41"/>
      <c r="AA138" s="41"/>
      <c r="AB138" s="72"/>
      <c r="AC138" s="41"/>
      <c r="AD138" s="218"/>
      <c r="AE138" s="41"/>
      <c r="AF138" s="41"/>
      <c r="AG138" s="41"/>
      <c r="AH138" s="41"/>
      <c r="AI138" s="73"/>
      <c r="AJ138" s="41"/>
      <c r="AK138" s="41"/>
      <c r="AL138" s="264">
        <f>IF(ROUNDUP(IF(((O138-$AD138)/'Inputs_Metric 7'!$D$4)&gt;0,(O138-$AD138)/'Inputs_Metric 7'!$D$4,0),0)&gt;AC138,AC138,ROUNDUP(IF(((O138-$AD138)/'Inputs_Metric 7'!$D$4)&gt;0,(O138-$AD138)/'Inputs_Metric 7'!$D$4,0),0))</f>
        <v>0</v>
      </c>
      <c r="AM138" s="264">
        <f>IF(ROUNDUP(IF(((P138-$AD138)/'Inputs_Metric 7'!$D$4)&gt;0,(P138-$AD138)/'Inputs_Metric 7'!$D$4,0),0)&gt;AC138,AC138,ROUNDUP(IF(((P138-$AD138)/'Inputs_Metric 7'!$D$4)&gt;0,(P138-$AD138)/'Inputs_Metric 7'!$D$4,0),0))</f>
        <v>0</v>
      </c>
      <c r="AN138" s="77" t="e">
        <f t="shared" si="4"/>
        <v>#DIV/0!</v>
      </c>
      <c r="AO138" s="77" t="e">
        <f t="shared" si="5"/>
        <v>#DIV/0!</v>
      </c>
    </row>
    <row r="139" spans="2:41" x14ac:dyDescent="0.25">
      <c r="B139" s="41"/>
      <c r="C139" s="41"/>
      <c r="D139" s="41"/>
      <c r="E139" s="41"/>
      <c r="F139" s="41"/>
      <c r="G139" s="71"/>
      <c r="H139" s="41"/>
      <c r="I139" s="72"/>
      <c r="J139" s="72"/>
      <c r="K139" s="72"/>
      <c r="L139" s="41"/>
      <c r="M139" s="41"/>
      <c r="N139" s="41"/>
      <c r="O139" s="48"/>
      <c r="P139" s="48"/>
      <c r="Q139" s="48"/>
      <c r="R139" s="48"/>
      <c r="S139" s="41"/>
      <c r="T139" s="41"/>
      <c r="U139" s="74"/>
      <c r="V139" s="219"/>
      <c r="W139" s="41"/>
      <c r="X139" s="41"/>
      <c r="Y139" s="41"/>
      <c r="Z139" s="41"/>
      <c r="AA139" s="41"/>
      <c r="AB139" s="72"/>
      <c r="AC139" s="41"/>
      <c r="AD139" s="218"/>
      <c r="AE139" s="41"/>
      <c r="AF139" s="41"/>
      <c r="AG139" s="41"/>
      <c r="AH139" s="41"/>
      <c r="AI139" s="73"/>
      <c r="AJ139" s="41"/>
      <c r="AK139" s="41"/>
      <c r="AL139" s="264">
        <f>IF(ROUNDUP(IF(((O139-$AD139)/'Inputs_Metric 7'!$D$4)&gt;0,(O139-$AD139)/'Inputs_Metric 7'!$D$4,0),0)&gt;AC139,AC139,ROUNDUP(IF(((O139-$AD139)/'Inputs_Metric 7'!$D$4)&gt;0,(O139-$AD139)/'Inputs_Metric 7'!$D$4,0),0))</f>
        <v>0</v>
      </c>
      <c r="AM139" s="264">
        <f>IF(ROUNDUP(IF(((P139-$AD139)/'Inputs_Metric 7'!$D$4)&gt;0,(P139-$AD139)/'Inputs_Metric 7'!$D$4,0),0)&gt;AC139,AC139,ROUNDUP(IF(((P139-$AD139)/'Inputs_Metric 7'!$D$4)&gt;0,(P139-$AD139)/'Inputs_Metric 7'!$D$4,0),0))</f>
        <v>0</v>
      </c>
      <c r="AN139" s="77" t="e">
        <f t="shared" si="4"/>
        <v>#DIV/0!</v>
      </c>
      <c r="AO139" s="77" t="e">
        <f t="shared" si="5"/>
        <v>#DIV/0!</v>
      </c>
    </row>
    <row r="140" spans="2:41" x14ac:dyDescent="0.25">
      <c r="B140" s="41"/>
      <c r="C140" s="41"/>
      <c r="D140" s="41"/>
      <c r="E140" s="41"/>
      <c r="F140" s="41"/>
      <c r="G140" s="71"/>
      <c r="H140" s="41"/>
      <c r="I140" s="72"/>
      <c r="J140" s="72"/>
      <c r="K140" s="72"/>
      <c r="L140" s="41"/>
      <c r="M140" s="41"/>
      <c r="N140" s="41"/>
      <c r="O140" s="48"/>
      <c r="P140" s="48"/>
      <c r="Q140" s="48"/>
      <c r="R140" s="48"/>
      <c r="S140" s="41"/>
      <c r="T140" s="41"/>
      <c r="U140" s="74"/>
      <c r="V140" s="219"/>
      <c r="W140" s="41"/>
      <c r="X140" s="41"/>
      <c r="Y140" s="41"/>
      <c r="Z140" s="41"/>
      <c r="AA140" s="41"/>
      <c r="AB140" s="72"/>
      <c r="AC140" s="41"/>
      <c r="AD140" s="218"/>
      <c r="AE140" s="41"/>
      <c r="AF140" s="41"/>
      <c r="AG140" s="41"/>
      <c r="AH140" s="41"/>
      <c r="AI140" s="73"/>
      <c r="AJ140" s="41"/>
      <c r="AK140" s="41"/>
      <c r="AL140" s="264">
        <f>IF(ROUNDUP(IF(((O140-$AD140)/'Inputs_Metric 7'!$D$4)&gt;0,(O140-$AD140)/'Inputs_Metric 7'!$D$4,0),0)&gt;AC140,AC140,ROUNDUP(IF(((O140-$AD140)/'Inputs_Metric 7'!$D$4)&gt;0,(O140-$AD140)/'Inputs_Metric 7'!$D$4,0),0))</f>
        <v>0</v>
      </c>
      <c r="AM140" s="264">
        <f>IF(ROUNDUP(IF(((P140-$AD140)/'Inputs_Metric 7'!$D$4)&gt;0,(P140-$AD140)/'Inputs_Metric 7'!$D$4,0),0)&gt;AC140,AC140,ROUNDUP(IF(((P140-$AD140)/'Inputs_Metric 7'!$D$4)&gt;0,(P140-$AD140)/'Inputs_Metric 7'!$D$4,0),0))</f>
        <v>0</v>
      </c>
      <c r="AN140" s="77" t="e">
        <f t="shared" si="4"/>
        <v>#DIV/0!</v>
      </c>
      <c r="AO140" s="77" t="e">
        <f t="shared" si="5"/>
        <v>#DIV/0!</v>
      </c>
    </row>
    <row r="141" spans="2:41" x14ac:dyDescent="0.25">
      <c r="B141" s="41"/>
      <c r="C141" s="41"/>
      <c r="D141" s="41"/>
      <c r="E141" s="41"/>
      <c r="F141" s="41"/>
      <c r="G141" s="71"/>
      <c r="H141" s="41"/>
      <c r="I141" s="72"/>
      <c r="J141" s="72"/>
      <c r="K141" s="72"/>
      <c r="L141" s="41"/>
      <c r="M141" s="41"/>
      <c r="N141" s="41"/>
      <c r="O141" s="48"/>
      <c r="P141" s="48"/>
      <c r="Q141" s="48"/>
      <c r="R141" s="48"/>
      <c r="S141" s="41"/>
      <c r="T141" s="41"/>
      <c r="U141" s="74"/>
      <c r="V141" s="219"/>
      <c r="W141" s="41"/>
      <c r="X141" s="41"/>
      <c r="Y141" s="41"/>
      <c r="Z141" s="41"/>
      <c r="AA141" s="41"/>
      <c r="AB141" s="72"/>
      <c r="AC141" s="41"/>
      <c r="AD141" s="218"/>
      <c r="AE141" s="41"/>
      <c r="AF141" s="41"/>
      <c r="AG141" s="41"/>
      <c r="AH141" s="41"/>
      <c r="AI141" s="73"/>
      <c r="AJ141" s="41"/>
      <c r="AK141" s="41"/>
      <c r="AL141" s="264">
        <f>IF(ROUNDUP(IF(((O141-$AD141)/'Inputs_Metric 7'!$D$4)&gt;0,(O141-$AD141)/'Inputs_Metric 7'!$D$4,0),0)&gt;AC141,AC141,ROUNDUP(IF(((O141-$AD141)/'Inputs_Metric 7'!$D$4)&gt;0,(O141-$AD141)/'Inputs_Metric 7'!$D$4,0),0))</f>
        <v>0</v>
      </c>
      <c r="AM141" s="264">
        <f>IF(ROUNDUP(IF(((P141-$AD141)/'Inputs_Metric 7'!$D$4)&gt;0,(P141-$AD141)/'Inputs_Metric 7'!$D$4,0),0)&gt;AC141,AC141,ROUNDUP(IF(((P141-$AD141)/'Inputs_Metric 7'!$D$4)&gt;0,(P141-$AD141)/'Inputs_Metric 7'!$D$4,0),0))</f>
        <v>0</v>
      </c>
      <c r="AN141" s="77" t="e">
        <f t="shared" si="4"/>
        <v>#DIV/0!</v>
      </c>
      <c r="AO141" s="77" t="e">
        <f t="shared" si="5"/>
        <v>#DIV/0!</v>
      </c>
    </row>
    <row r="142" spans="2:41" x14ac:dyDescent="0.25">
      <c r="B142" s="41"/>
      <c r="C142" s="41"/>
      <c r="D142" s="41"/>
      <c r="E142" s="41"/>
      <c r="F142" s="41"/>
      <c r="G142" s="71"/>
      <c r="H142" s="41"/>
      <c r="I142" s="72"/>
      <c r="J142" s="72"/>
      <c r="K142" s="72"/>
      <c r="L142" s="41"/>
      <c r="M142" s="41"/>
      <c r="N142" s="41"/>
      <c r="O142" s="48"/>
      <c r="P142" s="48"/>
      <c r="Q142" s="48"/>
      <c r="R142" s="48"/>
      <c r="S142" s="41"/>
      <c r="T142" s="41"/>
      <c r="U142" s="74"/>
      <c r="V142" s="219"/>
      <c r="W142" s="41"/>
      <c r="X142" s="41"/>
      <c r="Y142" s="41"/>
      <c r="Z142" s="41"/>
      <c r="AA142" s="41"/>
      <c r="AB142" s="72"/>
      <c r="AC142" s="41"/>
      <c r="AD142" s="218"/>
      <c r="AE142" s="41"/>
      <c r="AF142" s="41"/>
      <c r="AG142" s="41"/>
      <c r="AH142" s="41"/>
      <c r="AI142" s="73"/>
      <c r="AJ142" s="41"/>
      <c r="AK142" s="41"/>
      <c r="AL142" s="264">
        <f>IF(ROUNDUP(IF(((O142-$AD142)/'Inputs_Metric 7'!$D$4)&gt;0,(O142-$AD142)/'Inputs_Metric 7'!$D$4,0),0)&gt;AC142,AC142,ROUNDUP(IF(((O142-$AD142)/'Inputs_Metric 7'!$D$4)&gt;0,(O142-$AD142)/'Inputs_Metric 7'!$D$4,0),0))</f>
        <v>0</v>
      </c>
      <c r="AM142" s="264">
        <f>IF(ROUNDUP(IF(((P142-$AD142)/'Inputs_Metric 7'!$D$4)&gt;0,(P142-$AD142)/'Inputs_Metric 7'!$D$4,0),0)&gt;AC142,AC142,ROUNDUP(IF(((P142-$AD142)/'Inputs_Metric 7'!$D$4)&gt;0,(P142-$AD142)/'Inputs_Metric 7'!$D$4,0),0))</f>
        <v>0</v>
      </c>
      <c r="AN142" s="77" t="e">
        <f t="shared" si="4"/>
        <v>#DIV/0!</v>
      </c>
      <c r="AO142" s="77" t="e">
        <f t="shared" si="5"/>
        <v>#DIV/0!</v>
      </c>
    </row>
    <row r="143" spans="2:41" x14ac:dyDescent="0.25">
      <c r="B143" s="41"/>
      <c r="C143" s="41"/>
      <c r="D143" s="41"/>
      <c r="E143" s="41"/>
      <c r="F143" s="41"/>
      <c r="G143" s="71"/>
      <c r="H143" s="41"/>
      <c r="I143" s="72"/>
      <c r="J143" s="72"/>
      <c r="K143" s="72"/>
      <c r="L143" s="41"/>
      <c r="M143" s="41"/>
      <c r="N143" s="41"/>
      <c r="O143" s="48"/>
      <c r="P143" s="48"/>
      <c r="Q143" s="48"/>
      <c r="R143" s="48"/>
      <c r="S143" s="41"/>
      <c r="T143" s="41"/>
      <c r="U143" s="74"/>
      <c r="V143" s="219"/>
      <c r="W143" s="41"/>
      <c r="X143" s="41"/>
      <c r="Y143" s="41"/>
      <c r="Z143" s="41"/>
      <c r="AA143" s="41"/>
      <c r="AB143" s="72"/>
      <c r="AC143" s="41"/>
      <c r="AD143" s="218"/>
      <c r="AE143" s="41"/>
      <c r="AF143" s="41"/>
      <c r="AG143" s="41"/>
      <c r="AH143" s="41"/>
      <c r="AI143" s="73"/>
      <c r="AJ143" s="41"/>
      <c r="AK143" s="41"/>
      <c r="AL143" s="264">
        <f>IF(ROUNDUP(IF(((O143-$AD143)/'Inputs_Metric 7'!$D$4)&gt;0,(O143-$AD143)/'Inputs_Metric 7'!$D$4,0),0)&gt;AC143,AC143,ROUNDUP(IF(((O143-$AD143)/'Inputs_Metric 7'!$D$4)&gt;0,(O143-$AD143)/'Inputs_Metric 7'!$D$4,0),0))</f>
        <v>0</v>
      </c>
      <c r="AM143" s="264">
        <f>IF(ROUNDUP(IF(((P143-$AD143)/'Inputs_Metric 7'!$D$4)&gt;0,(P143-$AD143)/'Inputs_Metric 7'!$D$4,0),0)&gt;AC143,AC143,ROUNDUP(IF(((P143-$AD143)/'Inputs_Metric 7'!$D$4)&gt;0,(P143-$AD143)/'Inputs_Metric 7'!$D$4,0),0))</f>
        <v>0</v>
      </c>
      <c r="AN143" s="77" t="e">
        <f t="shared" si="4"/>
        <v>#DIV/0!</v>
      </c>
      <c r="AO143" s="77" t="e">
        <f t="shared" si="5"/>
        <v>#DIV/0!</v>
      </c>
    </row>
    <row r="144" spans="2:41" x14ac:dyDescent="0.25">
      <c r="B144" s="41"/>
      <c r="C144" s="41"/>
      <c r="D144" s="41"/>
      <c r="E144" s="41"/>
      <c r="F144" s="41"/>
      <c r="G144" s="71"/>
      <c r="H144" s="41"/>
      <c r="I144" s="72"/>
      <c r="J144" s="72"/>
      <c r="K144" s="72"/>
      <c r="L144" s="41"/>
      <c r="M144" s="41"/>
      <c r="N144" s="41"/>
      <c r="O144" s="48"/>
      <c r="P144" s="48"/>
      <c r="Q144" s="48"/>
      <c r="R144" s="48"/>
      <c r="S144" s="41"/>
      <c r="T144" s="41"/>
      <c r="U144" s="74"/>
      <c r="V144" s="219"/>
      <c r="W144" s="41"/>
      <c r="X144" s="41"/>
      <c r="Y144" s="41"/>
      <c r="Z144" s="41"/>
      <c r="AA144" s="41"/>
      <c r="AB144" s="72"/>
      <c r="AC144" s="41"/>
      <c r="AD144" s="218"/>
      <c r="AE144" s="41"/>
      <c r="AF144" s="41"/>
      <c r="AG144" s="41"/>
      <c r="AH144" s="41"/>
      <c r="AI144" s="73"/>
      <c r="AJ144" s="41"/>
      <c r="AK144" s="41"/>
      <c r="AL144" s="264">
        <f>IF(ROUNDUP(IF(((O144-$AD144)/'Inputs_Metric 7'!$D$4)&gt;0,(O144-$AD144)/'Inputs_Metric 7'!$D$4,0),0)&gt;AC144,AC144,ROUNDUP(IF(((O144-$AD144)/'Inputs_Metric 7'!$D$4)&gt;0,(O144-$AD144)/'Inputs_Metric 7'!$D$4,0),0))</f>
        <v>0</v>
      </c>
      <c r="AM144" s="264">
        <f>IF(ROUNDUP(IF(((P144-$AD144)/'Inputs_Metric 7'!$D$4)&gt;0,(P144-$AD144)/'Inputs_Metric 7'!$D$4,0),0)&gt;AC144,AC144,ROUNDUP(IF(((P144-$AD144)/'Inputs_Metric 7'!$D$4)&gt;0,(P144-$AD144)/'Inputs_Metric 7'!$D$4,0),0))</f>
        <v>0</v>
      </c>
      <c r="AN144" s="77" t="e">
        <f t="shared" si="4"/>
        <v>#DIV/0!</v>
      </c>
      <c r="AO144" s="77" t="e">
        <f t="shared" si="5"/>
        <v>#DIV/0!</v>
      </c>
    </row>
    <row r="145" spans="2:41" x14ac:dyDescent="0.25">
      <c r="B145" s="41"/>
      <c r="C145" s="41"/>
      <c r="D145" s="41"/>
      <c r="E145" s="41"/>
      <c r="F145" s="41"/>
      <c r="G145" s="71"/>
      <c r="H145" s="41"/>
      <c r="I145" s="72"/>
      <c r="J145" s="72"/>
      <c r="K145" s="72"/>
      <c r="L145" s="41"/>
      <c r="M145" s="41"/>
      <c r="N145" s="41"/>
      <c r="O145" s="48"/>
      <c r="P145" s="48"/>
      <c r="Q145" s="48"/>
      <c r="R145" s="48"/>
      <c r="S145" s="41"/>
      <c r="T145" s="41"/>
      <c r="U145" s="74"/>
      <c r="V145" s="219"/>
      <c r="W145" s="41"/>
      <c r="X145" s="41"/>
      <c r="Y145" s="41"/>
      <c r="Z145" s="41"/>
      <c r="AA145" s="41"/>
      <c r="AB145" s="72"/>
      <c r="AC145" s="41"/>
      <c r="AD145" s="218"/>
      <c r="AE145" s="41"/>
      <c r="AF145" s="41"/>
      <c r="AG145" s="41"/>
      <c r="AH145" s="41"/>
      <c r="AI145" s="73"/>
      <c r="AJ145" s="41"/>
      <c r="AK145" s="41"/>
      <c r="AL145" s="264">
        <f>IF(ROUNDUP(IF(((O145-$AD145)/'Inputs_Metric 7'!$D$4)&gt;0,(O145-$AD145)/'Inputs_Metric 7'!$D$4,0),0)&gt;AC145,AC145,ROUNDUP(IF(((O145-$AD145)/'Inputs_Metric 7'!$D$4)&gt;0,(O145-$AD145)/'Inputs_Metric 7'!$D$4,0),0))</f>
        <v>0</v>
      </c>
      <c r="AM145" s="264">
        <f>IF(ROUNDUP(IF(((P145-$AD145)/'Inputs_Metric 7'!$D$4)&gt;0,(P145-$AD145)/'Inputs_Metric 7'!$D$4,0),0)&gt;AC145,AC145,ROUNDUP(IF(((P145-$AD145)/'Inputs_Metric 7'!$D$4)&gt;0,(P145-$AD145)/'Inputs_Metric 7'!$D$4,0),0))</f>
        <v>0</v>
      </c>
      <c r="AN145" s="77" t="e">
        <f t="shared" si="4"/>
        <v>#DIV/0!</v>
      </c>
      <c r="AO145" s="77" t="e">
        <f t="shared" si="5"/>
        <v>#DIV/0!</v>
      </c>
    </row>
    <row r="146" spans="2:41" x14ac:dyDescent="0.25">
      <c r="B146" s="41"/>
      <c r="C146" s="41"/>
      <c r="D146" s="41"/>
      <c r="E146" s="41"/>
      <c r="F146" s="41"/>
      <c r="G146" s="71"/>
      <c r="H146" s="41"/>
      <c r="I146" s="72"/>
      <c r="J146" s="72"/>
      <c r="K146" s="72"/>
      <c r="L146" s="41"/>
      <c r="M146" s="41"/>
      <c r="N146" s="41"/>
      <c r="O146" s="48"/>
      <c r="P146" s="48"/>
      <c r="Q146" s="48"/>
      <c r="R146" s="48"/>
      <c r="S146" s="41"/>
      <c r="T146" s="41"/>
      <c r="U146" s="74"/>
      <c r="V146" s="219"/>
      <c r="W146" s="41"/>
      <c r="X146" s="41"/>
      <c r="Y146" s="41"/>
      <c r="Z146" s="41"/>
      <c r="AA146" s="41"/>
      <c r="AB146" s="72"/>
      <c r="AC146" s="41"/>
      <c r="AD146" s="218"/>
      <c r="AE146" s="41"/>
      <c r="AF146" s="41"/>
      <c r="AG146" s="41"/>
      <c r="AH146" s="41"/>
      <c r="AI146" s="73"/>
      <c r="AJ146" s="41"/>
      <c r="AK146" s="41"/>
      <c r="AL146" s="264">
        <f>IF(ROUNDUP(IF(((O146-$AD146)/'Inputs_Metric 7'!$D$4)&gt;0,(O146-$AD146)/'Inputs_Metric 7'!$D$4,0),0)&gt;AC146,AC146,ROUNDUP(IF(((O146-$AD146)/'Inputs_Metric 7'!$D$4)&gt;0,(O146-$AD146)/'Inputs_Metric 7'!$D$4,0),0))</f>
        <v>0</v>
      </c>
      <c r="AM146" s="264">
        <f>IF(ROUNDUP(IF(((P146-$AD146)/'Inputs_Metric 7'!$D$4)&gt;0,(P146-$AD146)/'Inputs_Metric 7'!$D$4,0),0)&gt;AC146,AC146,ROUNDUP(IF(((P146-$AD146)/'Inputs_Metric 7'!$D$4)&gt;0,(P146-$AD146)/'Inputs_Metric 7'!$D$4,0),0))</f>
        <v>0</v>
      </c>
      <c r="AN146" s="77" t="e">
        <f t="shared" si="4"/>
        <v>#DIV/0!</v>
      </c>
      <c r="AO146" s="77" t="e">
        <f t="shared" si="5"/>
        <v>#DIV/0!</v>
      </c>
    </row>
    <row r="147" spans="2:41" x14ac:dyDescent="0.25">
      <c r="B147" s="41"/>
      <c r="C147" s="41"/>
      <c r="D147" s="41"/>
      <c r="E147" s="41"/>
      <c r="F147" s="41"/>
      <c r="G147" s="71"/>
      <c r="H147" s="41"/>
      <c r="I147" s="72"/>
      <c r="J147" s="72"/>
      <c r="K147" s="72"/>
      <c r="L147" s="41"/>
      <c r="M147" s="41"/>
      <c r="N147" s="41"/>
      <c r="O147" s="48"/>
      <c r="P147" s="48"/>
      <c r="Q147" s="48"/>
      <c r="R147" s="48"/>
      <c r="S147" s="41"/>
      <c r="T147" s="41"/>
      <c r="U147" s="74"/>
      <c r="V147" s="219"/>
      <c r="W147" s="41"/>
      <c r="X147" s="41"/>
      <c r="Y147" s="41"/>
      <c r="Z147" s="41"/>
      <c r="AA147" s="41"/>
      <c r="AB147" s="72"/>
      <c r="AC147" s="41"/>
      <c r="AD147" s="218"/>
      <c r="AE147" s="41"/>
      <c r="AF147" s="41"/>
      <c r="AG147" s="41"/>
      <c r="AH147" s="41"/>
      <c r="AI147" s="73"/>
      <c r="AJ147" s="41"/>
      <c r="AK147" s="41"/>
      <c r="AL147" s="264">
        <f>IF(ROUNDUP(IF(((O147-$AD147)/'Inputs_Metric 7'!$D$4)&gt;0,(O147-$AD147)/'Inputs_Metric 7'!$D$4,0),0)&gt;AC147,AC147,ROUNDUP(IF(((O147-$AD147)/'Inputs_Metric 7'!$D$4)&gt;0,(O147-$AD147)/'Inputs_Metric 7'!$D$4,0),0))</f>
        <v>0</v>
      </c>
      <c r="AM147" s="264">
        <f>IF(ROUNDUP(IF(((P147-$AD147)/'Inputs_Metric 7'!$D$4)&gt;0,(P147-$AD147)/'Inputs_Metric 7'!$D$4,0),0)&gt;AC147,AC147,ROUNDUP(IF(((P147-$AD147)/'Inputs_Metric 7'!$D$4)&gt;0,(P147-$AD147)/'Inputs_Metric 7'!$D$4,0),0))</f>
        <v>0</v>
      </c>
      <c r="AN147" s="77" t="e">
        <f t="shared" si="4"/>
        <v>#DIV/0!</v>
      </c>
      <c r="AO147" s="77" t="e">
        <f t="shared" si="5"/>
        <v>#DIV/0!</v>
      </c>
    </row>
    <row r="148" spans="2:41" x14ac:dyDescent="0.25">
      <c r="B148" s="41"/>
      <c r="C148" s="41"/>
      <c r="D148" s="41"/>
      <c r="E148" s="41"/>
      <c r="F148" s="41"/>
      <c r="G148" s="71"/>
      <c r="H148" s="41"/>
      <c r="I148" s="72"/>
      <c r="J148" s="72"/>
      <c r="K148" s="72"/>
      <c r="L148" s="41"/>
      <c r="M148" s="41"/>
      <c r="N148" s="41"/>
      <c r="O148" s="48"/>
      <c r="P148" s="48"/>
      <c r="Q148" s="48"/>
      <c r="R148" s="48"/>
      <c r="S148" s="41"/>
      <c r="T148" s="41"/>
      <c r="U148" s="74"/>
      <c r="V148" s="219"/>
      <c r="W148" s="41"/>
      <c r="X148" s="41"/>
      <c r="Y148" s="41"/>
      <c r="Z148" s="41"/>
      <c r="AA148" s="41"/>
      <c r="AB148" s="72"/>
      <c r="AC148" s="41"/>
      <c r="AD148" s="218"/>
      <c r="AE148" s="41"/>
      <c r="AF148" s="41"/>
      <c r="AG148" s="41"/>
      <c r="AH148" s="41"/>
      <c r="AI148" s="73"/>
      <c r="AJ148" s="41"/>
      <c r="AK148" s="41"/>
      <c r="AL148" s="264">
        <f>IF(ROUNDUP(IF(((O148-$AD148)/'Inputs_Metric 7'!$D$4)&gt;0,(O148-$AD148)/'Inputs_Metric 7'!$D$4,0),0)&gt;AC148,AC148,ROUNDUP(IF(((O148-$AD148)/'Inputs_Metric 7'!$D$4)&gt;0,(O148-$AD148)/'Inputs_Metric 7'!$D$4,0),0))</f>
        <v>0</v>
      </c>
      <c r="AM148" s="264">
        <f>IF(ROUNDUP(IF(((P148-$AD148)/'Inputs_Metric 7'!$D$4)&gt;0,(P148-$AD148)/'Inputs_Metric 7'!$D$4,0),0)&gt;AC148,AC148,ROUNDUP(IF(((P148-$AD148)/'Inputs_Metric 7'!$D$4)&gt;0,(P148-$AD148)/'Inputs_Metric 7'!$D$4,0),0))</f>
        <v>0</v>
      </c>
      <c r="AN148" s="77" t="e">
        <f t="shared" si="4"/>
        <v>#DIV/0!</v>
      </c>
      <c r="AO148" s="77" t="e">
        <f t="shared" si="5"/>
        <v>#DIV/0!</v>
      </c>
    </row>
    <row r="149" spans="2:41" x14ac:dyDescent="0.25">
      <c r="B149" s="41"/>
      <c r="C149" s="41"/>
      <c r="D149" s="41"/>
      <c r="E149" s="41"/>
      <c r="F149" s="41"/>
      <c r="G149" s="71"/>
      <c r="H149" s="41"/>
      <c r="I149" s="72"/>
      <c r="J149" s="72"/>
      <c r="K149" s="72"/>
      <c r="L149" s="41"/>
      <c r="M149" s="41"/>
      <c r="N149" s="41"/>
      <c r="O149" s="48"/>
      <c r="P149" s="48"/>
      <c r="Q149" s="48"/>
      <c r="R149" s="48"/>
      <c r="S149" s="41"/>
      <c r="T149" s="41"/>
      <c r="U149" s="74"/>
      <c r="V149" s="219"/>
      <c r="W149" s="41"/>
      <c r="X149" s="41"/>
      <c r="Y149" s="41"/>
      <c r="Z149" s="41"/>
      <c r="AA149" s="41"/>
      <c r="AB149" s="72"/>
      <c r="AC149" s="41"/>
      <c r="AD149" s="218"/>
      <c r="AE149" s="41"/>
      <c r="AF149" s="41"/>
      <c r="AG149" s="41"/>
      <c r="AH149" s="41"/>
      <c r="AI149" s="73"/>
      <c r="AJ149" s="41"/>
      <c r="AK149" s="41"/>
      <c r="AL149" s="264">
        <f>IF(ROUNDUP(IF(((O149-$AD149)/'Inputs_Metric 7'!$D$4)&gt;0,(O149-$AD149)/'Inputs_Metric 7'!$D$4,0),0)&gt;AC149,AC149,ROUNDUP(IF(((O149-$AD149)/'Inputs_Metric 7'!$D$4)&gt;0,(O149-$AD149)/'Inputs_Metric 7'!$D$4,0),0))</f>
        <v>0</v>
      </c>
      <c r="AM149" s="264">
        <f>IF(ROUNDUP(IF(((P149-$AD149)/'Inputs_Metric 7'!$D$4)&gt;0,(P149-$AD149)/'Inputs_Metric 7'!$D$4,0),0)&gt;AC149,AC149,ROUNDUP(IF(((P149-$AD149)/'Inputs_Metric 7'!$D$4)&gt;0,(P149-$AD149)/'Inputs_Metric 7'!$D$4,0),0))</f>
        <v>0</v>
      </c>
      <c r="AN149" s="77" t="e">
        <f t="shared" si="4"/>
        <v>#DIV/0!</v>
      </c>
      <c r="AO149" s="77" t="e">
        <f t="shared" si="5"/>
        <v>#DIV/0!</v>
      </c>
    </row>
    <row r="150" spans="2:41" x14ac:dyDescent="0.25">
      <c r="B150" s="41"/>
      <c r="C150" s="41"/>
      <c r="D150" s="41"/>
      <c r="E150" s="41"/>
      <c r="F150" s="41"/>
      <c r="G150" s="71"/>
      <c r="H150" s="41"/>
      <c r="I150" s="72"/>
      <c r="J150" s="72"/>
      <c r="K150" s="72"/>
      <c r="L150" s="41"/>
      <c r="M150" s="41"/>
      <c r="N150" s="41"/>
      <c r="O150" s="48"/>
      <c r="P150" s="48"/>
      <c r="Q150" s="48"/>
      <c r="R150" s="48"/>
      <c r="S150" s="41"/>
      <c r="T150" s="41"/>
      <c r="U150" s="74"/>
      <c r="V150" s="219"/>
      <c r="W150" s="41"/>
      <c r="X150" s="41"/>
      <c r="Y150" s="41"/>
      <c r="Z150" s="41"/>
      <c r="AA150" s="41"/>
      <c r="AB150" s="72"/>
      <c r="AC150" s="41"/>
      <c r="AD150" s="218"/>
      <c r="AE150" s="41"/>
      <c r="AF150" s="41"/>
      <c r="AG150" s="41"/>
      <c r="AH150" s="41"/>
      <c r="AI150" s="73"/>
      <c r="AJ150" s="41"/>
      <c r="AK150" s="41"/>
      <c r="AL150" s="264">
        <f>IF(ROUNDUP(IF(((O150-$AD150)/'Inputs_Metric 7'!$D$4)&gt;0,(O150-$AD150)/'Inputs_Metric 7'!$D$4,0),0)&gt;AC150,AC150,ROUNDUP(IF(((O150-$AD150)/'Inputs_Metric 7'!$D$4)&gt;0,(O150-$AD150)/'Inputs_Metric 7'!$D$4,0),0))</f>
        <v>0</v>
      </c>
      <c r="AM150" s="264">
        <f>IF(ROUNDUP(IF(((P150-$AD150)/'Inputs_Metric 7'!$D$4)&gt;0,(P150-$AD150)/'Inputs_Metric 7'!$D$4,0),0)&gt;AC150,AC150,ROUNDUP(IF(((P150-$AD150)/'Inputs_Metric 7'!$D$4)&gt;0,(P150-$AD150)/'Inputs_Metric 7'!$D$4,0),0))</f>
        <v>0</v>
      </c>
      <c r="AN150" s="77" t="e">
        <f t="shared" si="4"/>
        <v>#DIV/0!</v>
      </c>
      <c r="AO150" s="77" t="e">
        <f t="shared" si="5"/>
        <v>#DIV/0!</v>
      </c>
    </row>
    <row r="151" spans="2:41" x14ac:dyDescent="0.25">
      <c r="B151" s="41"/>
      <c r="C151" s="41"/>
      <c r="D151" s="41"/>
      <c r="E151" s="41"/>
      <c r="F151" s="41"/>
      <c r="G151" s="71"/>
      <c r="H151" s="41"/>
      <c r="I151" s="72"/>
      <c r="J151" s="72"/>
      <c r="K151" s="72"/>
      <c r="L151" s="41"/>
      <c r="M151" s="41"/>
      <c r="N151" s="41"/>
      <c r="O151" s="48"/>
      <c r="P151" s="48"/>
      <c r="Q151" s="48"/>
      <c r="R151" s="48"/>
      <c r="S151" s="41"/>
      <c r="T151" s="41"/>
      <c r="U151" s="74"/>
      <c r="V151" s="219"/>
      <c r="W151" s="41"/>
      <c r="X151" s="41"/>
      <c r="Y151" s="41"/>
      <c r="Z151" s="41"/>
      <c r="AA151" s="41"/>
      <c r="AB151" s="72"/>
      <c r="AC151" s="41"/>
      <c r="AD151" s="218"/>
      <c r="AE151" s="41"/>
      <c r="AF151" s="41"/>
      <c r="AG151" s="41"/>
      <c r="AH151" s="41"/>
      <c r="AI151" s="73"/>
      <c r="AJ151" s="41"/>
      <c r="AK151" s="41"/>
      <c r="AL151" s="264">
        <f>IF(ROUNDUP(IF(((O151-$AD151)/'Inputs_Metric 7'!$D$4)&gt;0,(O151-$AD151)/'Inputs_Metric 7'!$D$4,0),0)&gt;AC151,AC151,ROUNDUP(IF(((O151-$AD151)/'Inputs_Metric 7'!$D$4)&gt;0,(O151-$AD151)/'Inputs_Metric 7'!$D$4,0),0))</f>
        <v>0</v>
      </c>
      <c r="AM151" s="264">
        <f>IF(ROUNDUP(IF(((P151-$AD151)/'Inputs_Metric 7'!$D$4)&gt;0,(P151-$AD151)/'Inputs_Metric 7'!$D$4,0),0)&gt;AC151,AC151,ROUNDUP(IF(((P151-$AD151)/'Inputs_Metric 7'!$D$4)&gt;0,(P151-$AD151)/'Inputs_Metric 7'!$D$4,0),0))</f>
        <v>0</v>
      </c>
      <c r="AN151" s="77" t="e">
        <f t="shared" si="4"/>
        <v>#DIV/0!</v>
      </c>
      <c r="AO151" s="77" t="e">
        <f t="shared" si="5"/>
        <v>#DIV/0!</v>
      </c>
    </row>
    <row r="152" spans="2:41" x14ac:dyDescent="0.25">
      <c r="B152" s="41"/>
      <c r="C152" s="41"/>
      <c r="D152" s="41"/>
      <c r="E152" s="41"/>
      <c r="F152" s="41"/>
      <c r="G152" s="71"/>
      <c r="H152" s="41"/>
      <c r="I152" s="72"/>
      <c r="J152" s="72"/>
      <c r="K152" s="72"/>
      <c r="L152" s="41"/>
      <c r="M152" s="41"/>
      <c r="N152" s="41"/>
      <c r="O152" s="48"/>
      <c r="P152" s="48"/>
      <c r="Q152" s="48"/>
      <c r="R152" s="48"/>
      <c r="S152" s="41"/>
      <c r="T152" s="41"/>
      <c r="U152" s="74"/>
      <c r="V152" s="219"/>
      <c r="W152" s="41"/>
      <c r="X152" s="41"/>
      <c r="Y152" s="41"/>
      <c r="Z152" s="41"/>
      <c r="AA152" s="41"/>
      <c r="AB152" s="72"/>
      <c r="AC152" s="41"/>
      <c r="AD152" s="218"/>
      <c r="AE152" s="41"/>
      <c r="AF152" s="41"/>
      <c r="AG152" s="41"/>
      <c r="AH152" s="41"/>
      <c r="AI152" s="73"/>
      <c r="AJ152" s="41"/>
      <c r="AK152" s="41"/>
      <c r="AL152" s="264">
        <f>IF(ROUNDUP(IF(((O152-$AD152)/'Inputs_Metric 7'!$D$4)&gt;0,(O152-$AD152)/'Inputs_Metric 7'!$D$4,0),0)&gt;AC152,AC152,ROUNDUP(IF(((O152-$AD152)/'Inputs_Metric 7'!$D$4)&gt;0,(O152-$AD152)/'Inputs_Metric 7'!$D$4,0),0))</f>
        <v>0</v>
      </c>
      <c r="AM152" s="264">
        <f>IF(ROUNDUP(IF(((P152-$AD152)/'Inputs_Metric 7'!$D$4)&gt;0,(P152-$AD152)/'Inputs_Metric 7'!$D$4,0),0)&gt;AC152,AC152,ROUNDUP(IF(((P152-$AD152)/'Inputs_Metric 7'!$D$4)&gt;0,(P152-$AD152)/'Inputs_Metric 7'!$D$4,0),0))</f>
        <v>0</v>
      </c>
      <c r="AN152" s="77" t="e">
        <f t="shared" si="4"/>
        <v>#DIV/0!</v>
      </c>
      <c r="AO152" s="77" t="e">
        <f t="shared" si="5"/>
        <v>#DIV/0!</v>
      </c>
    </row>
    <row r="153" spans="2:41" x14ac:dyDescent="0.25">
      <c r="B153" s="41"/>
      <c r="C153" s="41"/>
      <c r="D153" s="41"/>
      <c r="E153" s="41"/>
      <c r="F153" s="41"/>
      <c r="G153" s="71"/>
      <c r="H153" s="41"/>
      <c r="I153" s="72"/>
      <c r="J153" s="72"/>
      <c r="K153" s="72"/>
      <c r="L153" s="41"/>
      <c r="M153" s="41"/>
      <c r="N153" s="41"/>
      <c r="O153" s="48"/>
      <c r="P153" s="48"/>
      <c r="Q153" s="48"/>
      <c r="R153" s="48"/>
      <c r="S153" s="41"/>
      <c r="T153" s="41"/>
      <c r="U153" s="74"/>
      <c r="V153" s="219"/>
      <c r="W153" s="41"/>
      <c r="X153" s="41"/>
      <c r="Y153" s="41"/>
      <c r="Z153" s="41"/>
      <c r="AA153" s="41"/>
      <c r="AB153" s="72"/>
      <c r="AC153" s="41"/>
      <c r="AD153" s="218"/>
      <c r="AE153" s="41"/>
      <c r="AF153" s="41"/>
      <c r="AG153" s="41"/>
      <c r="AH153" s="41"/>
      <c r="AI153" s="73"/>
      <c r="AJ153" s="41"/>
      <c r="AK153" s="41"/>
      <c r="AL153" s="264">
        <f>IF(ROUNDUP(IF(((O153-$AD153)/'Inputs_Metric 7'!$D$4)&gt;0,(O153-$AD153)/'Inputs_Metric 7'!$D$4,0),0)&gt;AC153,AC153,ROUNDUP(IF(((O153-$AD153)/'Inputs_Metric 7'!$D$4)&gt;0,(O153-$AD153)/'Inputs_Metric 7'!$D$4,0),0))</f>
        <v>0</v>
      </c>
      <c r="AM153" s="264">
        <f>IF(ROUNDUP(IF(((P153-$AD153)/'Inputs_Metric 7'!$D$4)&gt;0,(P153-$AD153)/'Inputs_Metric 7'!$D$4,0),0)&gt;AC153,AC153,ROUNDUP(IF(((P153-$AD153)/'Inputs_Metric 7'!$D$4)&gt;0,(P153-$AD153)/'Inputs_Metric 7'!$D$4,0),0))</f>
        <v>0</v>
      </c>
      <c r="AN153" s="77" t="e">
        <f t="shared" si="4"/>
        <v>#DIV/0!</v>
      </c>
      <c r="AO153" s="77" t="e">
        <f t="shared" si="5"/>
        <v>#DIV/0!</v>
      </c>
    </row>
    <row r="154" spans="2:41" x14ac:dyDescent="0.25">
      <c r="B154" s="41"/>
      <c r="C154" s="41"/>
      <c r="D154" s="41"/>
      <c r="E154" s="41"/>
      <c r="F154" s="41"/>
      <c r="G154" s="71"/>
      <c r="H154" s="41"/>
      <c r="I154" s="72"/>
      <c r="J154" s="72"/>
      <c r="K154" s="72"/>
      <c r="L154" s="41"/>
      <c r="M154" s="41"/>
      <c r="N154" s="41"/>
      <c r="O154" s="48"/>
      <c r="P154" s="48"/>
      <c r="Q154" s="48"/>
      <c r="R154" s="48"/>
      <c r="S154" s="41"/>
      <c r="T154" s="41"/>
      <c r="U154" s="74"/>
      <c r="V154" s="219"/>
      <c r="W154" s="41"/>
      <c r="X154" s="41"/>
      <c r="Y154" s="41"/>
      <c r="Z154" s="41"/>
      <c r="AA154" s="41"/>
      <c r="AB154" s="72"/>
      <c r="AC154" s="41"/>
      <c r="AD154" s="218"/>
      <c r="AE154" s="41"/>
      <c r="AF154" s="41"/>
      <c r="AG154" s="41"/>
      <c r="AH154" s="41"/>
      <c r="AI154" s="73"/>
      <c r="AJ154" s="41"/>
      <c r="AK154" s="41"/>
      <c r="AL154" s="264">
        <f>IF(ROUNDUP(IF(((O154-$AD154)/'Inputs_Metric 7'!$D$4)&gt;0,(O154-$AD154)/'Inputs_Metric 7'!$D$4,0),0)&gt;AC154,AC154,ROUNDUP(IF(((O154-$AD154)/'Inputs_Metric 7'!$D$4)&gt;0,(O154-$AD154)/'Inputs_Metric 7'!$D$4,0),0))</f>
        <v>0</v>
      </c>
      <c r="AM154" s="264">
        <f>IF(ROUNDUP(IF(((P154-$AD154)/'Inputs_Metric 7'!$D$4)&gt;0,(P154-$AD154)/'Inputs_Metric 7'!$D$4,0),0)&gt;AC154,AC154,ROUNDUP(IF(((P154-$AD154)/'Inputs_Metric 7'!$D$4)&gt;0,(P154-$AD154)/'Inputs_Metric 7'!$D$4,0),0))</f>
        <v>0</v>
      </c>
      <c r="AN154" s="77" t="e">
        <f t="shared" si="4"/>
        <v>#DIV/0!</v>
      </c>
      <c r="AO154" s="77" t="e">
        <f t="shared" si="5"/>
        <v>#DIV/0!</v>
      </c>
    </row>
    <row r="155" spans="2:41" x14ac:dyDescent="0.25">
      <c r="B155" s="41"/>
      <c r="C155" s="41"/>
      <c r="D155" s="41"/>
      <c r="E155" s="41"/>
      <c r="F155" s="41"/>
      <c r="G155" s="71"/>
      <c r="H155" s="41"/>
      <c r="I155" s="72"/>
      <c r="J155" s="72"/>
      <c r="K155" s="72"/>
      <c r="L155" s="41"/>
      <c r="M155" s="41"/>
      <c r="N155" s="41"/>
      <c r="O155" s="48"/>
      <c r="P155" s="48"/>
      <c r="Q155" s="48"/>
      <c r="R155" s="48"/>
      <c r="S155" s="41"/>
      <c r="T155" s="41"/>
      <c r="U155" s="74"/>
      <c r="V155" s="219"/>
      <c r="W155" s="41"/>
      <c r="X155" s="41"/>
      <c r="Y155" s="41"/>
      <c r="Z155" s="41"/>
      <c r="AA155" s="41"/>
      <c r="AB155" s="72"/>
      <c r="AC155" s="41"/>
      <c r="AD155" s="218"/>
      <c r="AE155" s="41"/>
      <c r="AF155" s="41"/>
      <c r="AG155" s="41"/>
      <c r="AH155" s="41"/>
      <c r="AI155" s="73"/>
      <c r="AJ155" s="41"/>
      <c r="AK155" s="41"/>
      <c r="AL155" s="264">
        <f>IF(ROUNDUP(IF(((O155-$AD155)/'Inputs_Metric 7'!$D$4)&gt;0,(O155-$AD155)/'Inputs_Metric 7'!$D$4,0),0)&gt;AC155,AC155,ROUNDUP(IF(((O155-$AD155)/'Inputs_Metric 7'!$D$4)&gt;0,(O155-$AD155)/'Inputs_Metric 7'!$D$4,0),0))</f>
        <v>0</v>
      </c>
      <c r="AM155" s="264">
        <f>IF(ROUNDUP(IF(((P155-$AD155)/'Inputs_Metric 7'!$D$4)&gt;0,(P155-$AD155)/'Inputs_Metric 7'!$D$4,0),0)&gt;AC155,AC155,ROUNDUP(IF(((P155-$AD155)/'Inputs_Metric 7'!$D$4)&gt;0,(P155-$AD155)/'Inputs_Metric 7'!$D$4,0),0))</f>
        <v>0</v>
      </c>
      <c r="AN155" s="77" t="e">
        <f t="shared" si="4"/>
        <v>#DIV/0!</v>
      </c>
      <c r="AO155" s="77" t="e">
        <f t="shared" si="5"/>
        <v>#DIV/0!</v>
      </c>
    </row>
    <row r="156" spans="2:41" x14ac:dyDescent="0.25">
      <c r="B156" s="41"/>
      <c r="C156" s="41"/>
      <c r="D156" s="41"/>
      <c r="E156" s="41"/>
      <c r="F156" s="41"/>
      <c r="G156" s="71"/>
      <c r="H156" s="41"/>
      <c r="I156" s="72"/>
      <c r="J156" s="72"/>
      <c r="K156" s="72"/>
      <c r="L156" s="41"/>
      <c r="M156" s="41"/>
      <c r="N156" s="41"/>
      <c r="O156" s="48"/>
      <c r="P156" s="48"/>
      <c r="Q156" s="48"/>
      <c r="R156" s="48"/>
      <c r="S156" s="41"/>
      <c r="T156" s="41"/>
      <c r="U156" s="74"/>
      <c r="V156" s="219"/>
      <c r="W156" s="41"/>
      <c r="X156" s="41"/>
      <c r="Y156" s="41"/>
      <c r="Z156" s="41"/>
      <c r="AA156" s="41"/>
      <c r="AB156" s="72"/>
      <c r="AC156" s="41"/>
      <c r="AD156" s="218"/>
      <c r="AE156" s="41"/>
      <c r="AF156" s="41"/>
      <c r="AG156" s="41"/>
      <c r="AH156" s="41"/>
      <c r="AI156" s="73"/>
      <c r="AJ156" s="41"/>
      <c r="AK156" s="41"/>
      <c r="AL156" s="264">
        <f>IF(ROUNDUP(IF(((O156-$AD156)/'Inputs_Metric 7'!$D$4)&gt;0,(O156-$AD156)/'Inputs_Metric 7'!$D$4,0),0)&gt;AC156,AC156,ROUNDUP(IF(((O156-$AD156)/'Inputs_Metric 7'!$D$4)&gt;0,(O156-$AD156)/'Inputs_Metric 7'!$D$4,0),0))</f>
        <v>0</v>
      </c>
      <c r="AM156" s="264">
        <f>IF(ROUNDUP(IF(((P156-$AD156)/'Inputs_Metric 7'!$D$4)&gt;0,(P156-$AD156)/'Inputs_Metric 7'!$D$4,0),0)&gt;AC156,AC156,ROUNDUP(IF(((P156-$AD156)/'Inputs_Metric 7'!$D$4)&gt;0,(P156-$AD156)/'Inputs_Metric 7'!$D$4,0),0))</f>
        <v>0</v>
      </c>
      <c r="AN156" s="77" t="e">
        <f t="shared" si="4"/>
        <v>#DIV/0!</v>
      </c>
      <c r="AO156" s="77" t="e">
        <f t="shared" si="5"/>
        <v>#DIV/0!</v>
      </c>
    </row>
    <row r="157" spans="2:41" x14ac:dyDescent="0.25">
      <c r="B157" s="41"/>
      <c r="C157" s="41"/>
      <c r="D157" s="41"/>
      <c r="E157" s="41"/>
      <c r="F157" s="41"/>
      <c r="G157" s="71"/>
      <c r="H157" s="41"/>
      <c r="I157" s="72"/>
      <c r="J157" s="72"/>
      <c r="K157" s="72"/>
      <c r="L157" s="41"/>
      <c r="M157" s="41"/>
      <c r="N157" s="41"/>
      <c r="O157" s="48"/>
      <c r="P157" s="48"/>
      <c r="Q157" s="48"/>
      <c r="R157" s="48"/>
      <c r="S157" s="41"/>
      <c r="T157" s="41"/>
      <c r="U157" s="74"/>
      <c r="V157" s="219"/>
      <c r="W157" s="41"/>
      <c r="X157" s="41"/>
      <c r="Y157" s="41"/>
      <c r="Z157" s="41"/>
      <c r="AA157" s="41"/>
      <c r="AB157" s="72"/>
      <c r="AC157" s="41"/>
      <c r="AD157" s="218"/>
      <c r="AE157" s="41"/>
      <c r="AF157" s="41"/>
      <c r="AG157" s="41"/>
      <c r="AH157" s="41"/>
      <c r="AI157" s="73"/>
      <c r="AJ157" s="41"/>
      <c r="AK157" s="41"/>
      <c r="AL157" s="264">
        <f>IF(ROUNDUP(IF(((O157-$AD157)/'Inputs_Metric 7'!$D$4)&gt;0,(O157-$AD157)/'Inputs_Metric 7'!$D$4,0),0)&gt;AC157,AC157,ROUNDUP(IF(((O157-$AD157)/'Inputs_Metric 7'!$D$4)&gt;0,(O157-$AD157)/'Inputs_Metric 7'!$D$4,0),0))</f>
        <v>0</v>
      </c>
      <c r="AM157" s="264">
        <f>IF(ROUNDUP(IF(((P157-$AD157)/'Inputs_Metric 7'!$D$4)&gt;0,(P157-$AD157)/'Inputs_Metric 7'!$D$4,0),0)&gt;AC157,AC157,ROUNDUP(IF(((P157-$AD157)/'Inputs_Metric 7'!$D$4)&gt;0,(P157-$AD157)/'Inputs_Metric 7'!$D$4,0),0))</f>
        <v>0</v>
      </c>
      <c r="AN157" s="77" t="e">
        <f t="shared" si="4"/>
        <v>#DIV/0!</v>
      </c>
      <c r="AO157" s="77" t="e">
        <f t="shared" si="5"/>
        <v>#DIV/0!</v>
      </c>
    </row>
    <row r="158" spans="2:41" x14ac:dyDescent="0.25">
      <c r="B158" s="41"/>
      <c r="C158" s="41"/>
      <c r="D158" s="41"/>
      <c r="E158" s="41"/>
      <c r="F158" s="41"/>
      <c r="G158" s="71"/>
      <c r="H158" s="41"/>
      <c r="I158" s="72"/>
      <c r="J158" s="72"/>
      <c r="K158" s="72"/>
      <c r="L158" s="41"/>
      <c r="M158" s="41"/>
      <c r="N158" s="41"/>
      <c r="O158" s="48"/>
      <c r="P158" s="48"/>
      <c r="Q158" s="48"/>
      <c r="R158" s="48"/>
      <c r="S158" s="41"/>
      <c r="T158" s="41"/>
      <c r="U158" s="74"/>
      <c r="V158" s="219"/>
      <c r="W158" s="41"/>
      <c r="X158" s="41"/>
      <c r="Y158" s="41"/>
      <c r="Z158" s="41"/>
      <c r="AA158" s="41"/>
      <c r="AB158" s="72"/>
      <c r="AC158" s="41"/>
      <c r="AD158" s="218"/>
      <c r="AE158" s="41"/>
      <c r="AF158" s="41"/>
      <c r="AG158" s="41"/>
      <c r="AH158" s="41"/>
      <c r="AI158" s="73"/>
      <c r="AJ158" s="41"/>
      <c r="AK158" s="41"/>
      <c r="AL158" s="264">
        <f>IF(ROUNDUP(IF(((O158-$AD158)/'Inputs_Metric 7'!$D$4)&gt;0,(O158-$AD158)/'Inputs_Metric 7'!$D$4,0),0)&gt;AC158,AC158,ROUNDUP(IF(((O158-$AD158)/'Inputs_Metric 7'!$D$4)&gt;0,(O158-$AD158)/'Inputs_Metric 7'!$D$4,0),0))</f>
        <v>0</v>
      </c>
      <c r="AM158" s="264">
        <f>IF(ROUNDUP(IF(((P158-$AD158)/'Inputs_Metric 7'!$D$4)&gt;0,(P158-$AD158)/'Inputs_Metric 7'!$D$4,0),0)&gt;AC158,AC158,ROUNDUP(IF(((P158-$AD158)/'Inputs_Metric 7'!$D$4)&gt;0,(P158-$AD158)/'Inputs_Metric 7'!$D$4,0),0))</f>
        <v>0</v>
      </c>
      <c r="AN158" s="77" t="e">
        <f t="shared" si="4"/>
        <v>#DIV/0!</v>
      </c>
      <c r="AO158" s="77" t="e">
        <f t="shared" si="5"/>
        <v>#DIV/0!</v>
      </c>
    </row>
    <row r="159" spans="2:41" x14ac:dyDescent="0.25">
      <c r="B159" s="41"/>
      <c r="C159" s="41"/>
      <c r="D159" s="41"/>
      <c r="E159" s="41"/>
      <c r="F159" s="41"/>
      <c r="G159" s="71"/>
      <c r="H159" s="41"/>
      <c r="I159" s="72"/>
      <c r="J159" s="72"/>
      <c r="K159" s="72"/>
      <c r="L159" s="41"/>
      <c r="M159" s="41"/>
      <c r="N159" s="41"/>
      <c r="O159" s="48"/>
      <c r="P159" s="48"/>
      <c r="Q159" s="48"/>
      <c r="R159" s="48"/>
      <c r="S159" s="41"/>
      <c r="T159" s="41"/>
      <c r="U159" s="74"/>
      <c r="V159" s="219"/>
      <c r="W159" s="41"/>
      <c r="X159" s="41"/>
      <c r="Y159" s="41"/>
      <c r="Z159" s="41"/>
      <c r="AA159" s="41"/>
      <c r="AB159" s="72"/>
      <c r="AC159" s="41"/>
      <c r="AD159" s="218"/>
      <c r="AE159" s="41"/>
      <c r="AF159" s="41"/>
      <c r="AG159" s="41"/>
      <c r="AH159" s="41"/>
      <c r="AI159" s="73"/>
      <c r="AJ159" s="41"/>
      <c r="AK159" s="41"/>
      <c r="AL159" s="264">
        <f>IF(ROUNDUP(IF(((O159-$AD159)/'Inputs_Metric 7'!$D$4)&gt;0,(O159-$AD159)/'Inputs_Metric 7'!$D$4,0),0)&gt;AC159,AC159,ROUNDUP(IF(((O159-$AD159)/'Inputs_Metric 7'!$D$4)&gt;0,(O159-$AD159)/'Inputs_Metric 7'!$D$4,0),0))</f>
        <v>0</v>
      </c>
      <c r="AM159" s="264">
        <f>IF(ROUNDUP(IF(((P159-$AD159)/'Inputs_Metric 7'!$D$4)&gt;0,(P159-$AD159)/'Inputs_Metric 7'!$D$4,0),0)&gt;AC159,AC159,ROUNDUP(IF(((P159-$AD159)/'Inputs_Metric 7'!$D$4)&gt;0,(P159-$AD159)/'Inputs_Metric 7'!$D$4,0),0))</f>
        <v>0</v>
      </c>
      <c r="AN159" s="77" t="e">
        <f t="shared" si="4"/>
        <v>#DIV/0!</v>
      </c>
      <c r="AO159" s="77" t="e">
        <f t="shared" si="5"/>
        <v>#DIV/0!</v>
      </c>
    </row>
    <row r="160" spans="2:41" x14ac:dyDescent="0.25">
      <c r="B160" s="41"/>
      <c r="C160" s="41"/>
      <c r="D160" s="41"/>
      <c r="E160" s="41"/>
      <c r="F160" s="41"/>
      <c r="G160" s="71"/>
      <c r="H160" s="41"/>
      <c r="I160" s="72"/>
      <c r="J160" s="72"/>
      <c r="K160" s="72"/>
      <c r="L160" s="41"/>
      <c r="M160" s="41"/>
      <c r="N160" s="41"/>
      <c r="O160" s="48"/>
      <c r="P160" s="48"/>
      <c r="Q160" s="48"/>
      <c r="R160" s="48"/>
      <c r="S160" s="41"/>
      <c r="T160" s="41"/>
      <c r="U160" s="74"/>
      <c r="V160" s="219"/>
      <c r="W160" s="41"/>
      <c r="X160" s="41"/>
      <c r="Y160" s="41"/>
      <c r="Z160" s="41"/>
      <c r="AA160" s="41"/>
      <c r="AB160" s="72"/>
      <c r="AC160" s="41"/>
      <c r="AD160" s="218"/>
      <c r="AE160" s="41"/>
      <c r="AF160" s="41"/>
      <c r="AG160" s="41"/>
      <c r="AH160" s="41"/>
      <c r="AI160" s="73"/>
      <c r="AJ160" s="41"/>
      <c r="AK160" s="41"/>
      <c r="AL160" s="264">
        <f>IF(ROUNDUP(IF(((O160-$AD160)/'Inputs_Metric 7'!$D$4)&gt;0,(O160-$AD160)/'Inputs_Metric 7'!$D$4,0),0)&gt;AC160,AC160,ROUNDUP(IF(((O160-$AD160)/'Inputs_Metric 7'!$D$4)&gt;0,(O160-$AD160)/'Inputs_Metric 7'!$D$4,0),0))</f>
        <v>0</v>
      </c>
      <c r="AM160" s="264">
        <f>IF(ROUNDUP(IF(((P160-$AD160)/'Inputs_Metric 7'!$D$4)&gt;0,(P160-$AD160)/'Inputs_Metric 7'!$D$4,0),0)&gt;AC160,AC160,ROUNDUP(IF(((P160-$AD160)/'Inputs_Metric 7'!$D$4)&gt;0,(P160-$AD160)/'Inputs_Metric 7'!$D$4,0),0))</f>
        <v>0</v>
      </c>
      <c r="AN160" s="77" t="e">
        <f t="shared" si="4"/>
        <v>#DIV/0!</v>
      </c>
      <c r="AO160" s="77" t="e">
        <f t="shared" si="5"/>
        <v>#DIV/0!</v>
      </c>
    </row>
    <row r="161" spans="2:41" x14ac:dyDescent="0.25">
      <c r="B161" s="41"/>
      <c r="C161" s="41"/>
      <c r="D161" s="41"/>
      <c r="E161" s="41"/>
      <c r="F161" s="41"/>
      <c r="G161" s="71"/>
      <c r="H161" s="41"/>
      <c r="I161" s="72"/>
      <c r="J161" s="72"/>
      <c r="K161" s="72"/>
      <c r="L161" s="41"/>
      <c r="M161" s="41"/>
      <c r="N161" s="41"/>
      <c r="O161" s="48"/>
      <c r="P161" s="48"/>
      <c r="Q161" s="48"/>
      <c r="R161" s="48"/>
      <c r="S161" s="41"/>
      <c r="T161" s="41"/>
      <c r="U161" s="74"/>
      <c r="V161" s="219"/>
      <c r="W161" s="41"/>
      <c r="X161" s="41"/>
      <c r="Y161" s="41"/>
      <c r="Z161" s="41"/>
      <c r="AA161" s="41"/>
      <c r="AB161" s="72"/>
      <c r="AC161" s="41"/>
      <c r="AD161" s="218"/>
      <c r="AE161" s="41"/>
      <c r="AF161" s="41"/>
      <c r="AG161" s="41"/>
      <c r="AH161" s="41"/>
      <c r="AI161" s="73"/>
      <c r="AJ161" s="41"/>
      <c r="AK161" s="41"/>
      <c r="AL161" s="264">
        <f>IF(ROUNDUP(IF(((O161-$AD161)/'Inputs_Metric 7'!$D$4)&gt;0,(O161-$AD161)/'Inputs_Metric 7'!$D$4,0),0)&gt;AC161,AC161,ROUNDUP(IF(((O161-$AD161)/'Inputs_Metric 7'!$D$4)&gt;0,(O161-$AD161)/'Inputs_Metric 7'!$D$4,0),0))</f>
        <v>0</v>
      </c>
      <c r="AM161" s="264">
        <f>IF(ROUNDUP(IF(((P161-$AD161)/'Inputs_Metric 7'!$D$4)&gt;0,(P161-$AD161)/'Inputs_Metric 7'!$D$4,0),0)&gt;AC161,AC161,ROUNDUP(IF(((P161-$AD161)/'Inputs_Metric 7'!$D$4)&gt;0,(P161-$AD161)/'Inputs_Metric 7'!$D$4,0),0))</f>
        <v>0</v>
      </c>
      <c r="AN161" s="77" t="e">
        <f t="shared" si="4"/>
        <v>#DIV/0!</v>
      </c>
      <c r="AO161" s="77" t="e">
        <f t="shared" si="5"/>
        <v>#DIV/0!</v>
      </c>
    </row>
    <row r="162" spans="2:41" x14ac:dyDescent="0.25">
      <c r="B162" s="41"/>
      <c r="C162" s="41"/>
      <c r="D162" s="41"/>
      <c r="E162" s="41"/>
      <c r="F162" s="41"/>
      <c r="G162" s="71"/>
      <c r="H162" s="41"/>
      <c r="I162" s="72"/>
      <c r="J162" s="72"/>
      <c r="K162" s="72"/>
      <c r="L162" s="41"/>
      <c r="M162" s="41"/>
      <c r="N162" s="41"/>
      <c r="O162" s="48"/>
      <c r="P162" s="48"/>
      <c r="Q162" s="48"/>
      <c r="R162" s="48"/>
      <c r="S162" s="41"/>
      <c r="T162" s="41"/>
      <c r="U162" s="74"/>
      <c r="V162" s="219"/>
      <c r="W162" s="41"/>
      <c r="X162" s="41"/>
      <c r="Y162" s="41"/>
      <c r="Z162" s="41"/>
      <c r="AA162" s="41"/>
      <c r="AB162" s="72"/>
      <c r="AC162" s="41"/>
      <c r="AD162" s="218"/>
      <c r="AE162" s="41"/>
      <c r="AF162" s="41"/>
      <c r="AG162" s="41"/>
      <c r="AH162" s="41"/>
      <c r="AI162" s="73"/>
      <c r="AJ162" s="41"/>
      <c r="AK162" s="41"/>
      <c r="AL162" s="264">
        <f>IF(ROUNDUP(IF(((O162-$AD162)/'Inputs_Metric 7'!$D$4)&gt;0,(O162-$AD162)/'Inputs_Metric 7'!$D$4,0),0)&gt;AC162,AC162,ROUNDUP(IF(((O162-$AD162)/'Inputs_Metric 7'!$D$4)&gt;0,(O162-$AD162)/'Inputs_Metric 7'!$D$4,0),0))</f>
        <v>0</v>
      </c>
      <c r="AM162" s="264">
        <f>IF(ROUNDUP(IF(((P162-$AD162)/'Inputs_Metric 7'!$D$4)&gt;0,(P162-$AD162)/'Inputs_Metric 7'!$D$4,0),0)&gt;AC162,AC162,ROUNDUP(IF(((P162-$AD162)/'Inputs_Metric 7'!$D$4)&gt;0,(P162-$AD162)/'Inputs_Metric 7'!$D$4,0),0))</f>
        <v>0</v>
      </c>
      <c r="AN162" s="77" t="e">
        <f t="shared" si="4"/>
        <v>#DIV/0!</v>
      </c>
      <c r="AO162" s="77" t="e">
        <f t="shared" si="5"/>
        <v>#DIV/0!</v>
      </c>
    </row>
    <row r="163" spans="2:41" x14ac:dyDescent="0.25">
      <c r="B163" s="41"/>
      <c r="C163" s="41"/>
      <c r="D163" s="41"/>
      <c r="E163" s="41"/>
      <c r="F163" s="41"/>
      <c r="G163" s="71"/>
      <c r="H163" s="41"/>
      <c r="I163" s="72"/>
      <c r="J163" s="72"/>
      <c r="K163" s="72"/>
      <c r="L163" s="41"/>
      <c r="M163" s="41"/>
      <c r="N163" s="41"/>
      <c r="O163" s="48"/>
      <c r="P163" s="48"/>
      <c r="Q163" s="48"/>
      <c r="R163" s="48"/>
      <c r="S163" s="41"/>
      <c r="T163" s="41"/>
      <c r="U163" s="74"/>
      <c r="V163" s="219"/>
      <c r="W163" s="41"/>
      <c r="X163" s="41"/>
      <c r="Y163" s="41"/>
      <c r="Z163" s="41"/>
      <c r="AA163" s="41"/>
      <c r="AB163" s="72"/>
      <c r="AC163" s="41"/>
      <c r="AD163" s="218"/>
      <c r="AE163" s="41"/>
      <c r="AF163" s="41"/>
      <c r="AG163" s="41"/>
      <c r="AH163" s="41"/>
      <c r="AI163" s="73"/>
      <c r="AJ163" s="41"/>
      <c r="AK163" s="41"/>
      <c r="AL163" s="264">
        <f>IF(ROUNDUP(IF(((O163-$AD163)/'Inputs_Metric 7'!$D$4)&gt;0,(O163-$AD163)/'Inputs_Metric 7'!$D$4,0),0)&gt;AC163,AC163,ROUNDUP(IF(((O163-$AD163)/'Inputs_Metric 7'!$D$4)&gt;0,(O163-$AD163)/'Inputs_Metric 7'!$D$4,0),0))</f>
        <v>0</v>
      </c>
      <c r="AM163" s="264">
        <f>IF(ROUNDUP(IF(((P163-$AD163)/'Inputs_Metric 7'!$D$4)&gt;0,(P163-$AD163)/'Inputs_Metric 7'!$D$4,0),0)&gt;AC163,AC163,ROUNDUP(IF(((P163-$AD163)/'Inputs_Metric 7'!$D$4)&gt;0,(P163-$AD163)/'Inputs_Metric 7'!$D$4,0),0))</f>
        <v>0</v>
      </c>
      <c r="AN163" s="77" t="e">
        <f t="shared" si="4"/>
        <v>#DIV/0!</v>
      </c>
      <c r="AO163" s="77" t="e">
        <f t="shared" si="5"/>
        <v>#DIV/0!</v>
      </c>
    </row>
    <row r="164" spans="2:41" x14ac:dyDescent="0.25">
      <c r="B164" s="41"/>
      <c r="C164" s="41"/>
      <c r="D164" s="41"/>
      <c r="E164" s="41"/>
      <c r="F164" s="41"/>
      <c r="G164" s="71"/>
      <c r="H164" s="41"/>
      <c r="I164" s="72"/>
      <c r="J164" s="72"/>
      <c r="K164" s="72"/>
      <c r="L164" s="41"/>
      <c r="M164" s="41"/>
      <c r="N164" s="41"/>
      <c r="O164" s="48"/>
      <c r="P164" s="48"/>
      <c r="Q164" s="48"/>
      <c r="R164" s="48"/>
      <c r="S164" s="41"/>
      <c r="T164" s="41"/>
      <c r="U164" s="74"/>
      <c r="V164" s="219"/>
      <c r="W164" s="41"/>
      <c r="X164" s="41"/>
      <c r="Y164" s="41"/>
      <c r="Z164" s="41"/>
      <c r="AA164" s="41"/>
      <c r="AB164" s="72"/>
      <c r="AC164" s="41"/>
      <c r="AD164" s="218"/>
      <c r="AE164" s="41"/>
      <c r="AF164" s="41"/>
      <c r="AG164" s="41"/>
      <c r="AH164" s="41"/>
      <c r="AI164" s="73"/>
      <c r="AJ164" s="41"/>
      <c r="AK164" s="41"/>
      <c r="AL164" s="264">
        <f>IF(ROUNDUP(IF(((O164-$AD164)/'Inputs_Metric 7'!$D$4)&gt;0,(O164-$AD164)/'Inputs_Metric 7'!$D$4,0),0)&gt;AC164,AC164,ROUNDUP(IF(((O164-$AD164)/'Inputs_Metric 7'!$D$4)&gt;0,(O164-$AD164)/'Inputs_Metric 7'!$D$4,0),0))</f>
        <v>0</v>
      </c>
      <c r="AM164" s="264">
        <f>IF(ROUNDUP(IF(((P164-$AD164)/'Inputs_Metric 7'!$D$4)&gt;0,(P164-$AD164)/'Inputs_Metric 7'!$D$4,0),0)&gt;AC164,AC164,ROUNDUP(IF(((P164-$AD164)/'Inputs_Metric 7'!$D$4)&gt;0,(P164-$AD164)/'Inputs_Metric 7'!$D$4,0),0))</f>
        <v>0</v>
      </c>
      <c r="AN164" s="77" t="e">
        <f t="shared" si="4"/>
        <v>#DIV/0!</v>
      </c>
      <c r="AO164" s="77" t="e">
        <f t="shared" si="5"/>
        <v>#DIV/0!</v>
      </c>
    </row>
    <row r="165" spans="2:41" x14ac:dyDescent="0.25">
      <c r="B165" s="41"/>
      <c r="C165" s="41"/>
      <c r="D165" s="41"/>
      <c r="E165" s="41"/>
      <c r="F165" s="41"/>
      <c r="G165" s="71"/>
      <c r="H165" s="41"/>
      <c r="I165" s="72"/>
      <c r="J165" s="72"/>
      <c r="K165" s="72"/>
      <c r="L165" s="41"/>
      <c r="M165" s="41"/>
      <c r="N165" s="41"/>
      <c r="O165" s="48"/>
      <c r="P165" s="48"/>
      <c r="Q165" s="48"/>
      <c r="R165" s="48"/>
      <c r="S165" s="41"/>
      <c r="T165" s="41"/>
      <c r="U165" s="74"/>
      <c r="V165" s="219"/>
      <c r="W165" s="41"/>
      <c r="X165" s="41"/>
      <c r="Y165" s="41"/>
      <c r="Z165" s="41"/>
      <c r="AA165" s="41"/>
      <c r="AB165" s="72"/>
      <c r="AC165" s="41"/>
      <c r="AD165" s="218"/>
      <c r="AE165" s="41"/>
      <c r="AF165" s="41"/>
      <c r="AG165" s="41"/>
      <c r="AH165" s="41"/>
      <c r="AI165" s="73"/>
      <c r="AJ165" s="41"/>
      <c r="AK165" s="41"/>
      <c r="AL165" s="264">
        <f>IF(ROUNDUP(IF(((O165-$AD165)/'Inputs_Metric 7'!$D$4)&gt;0,(O165-$AD165)/'Inputs_Metric 7'!$D$4,0),0)&gt;AC165,AC165,ROUNDUP(IF(((O165-$AD165)/'Inputs_Metric 7'!$D$4)&gt;0,(O165-$AD165)/'Inputs_Metric 7'!$D$4,0),0))</f>
        <v>0</v>
      </c>
      <c r="AM165" s="264">
        <f>IF(ROUNDUP(IF(((P165-$AD165)/'Inputs_Metric 7'!$D$4)&gt;0,(P165-$AD165)/'Inputs_Metric 7'!$D$4,0),0)&gt;AC165,AC165,ROUNDUP(IF(((P165-$AD165)/'Inputs_Metric 7'!$D$4)&gt;0,(P165-$AD165)/'Inputs_Metric 7'!$D$4,0),0))</f>
        <v>0</v>
      </c>
      <c r="AN165" s="77" t="e">
        <f t="shared" si="4"/>
        <v>#DIV/0!</v>
      </c>
      <c r="AO165" s="77" t="e">
        <f t="shared" si="5"/>
        <v>#DIV/0!</v>
      </c>
    </row>
    <row r="166" spans="2:41" x14ac:dyDescent="0.25">
      <c r="B166" s="41"/>
      <c r="C166" s="41"/>
      <c r="D166" s="41"/>
      <c r="E166" s="41"/>
      <c r="F166" s="41"/>
      <c r="G166" s="71"/>
      <c r="H166" s="41"/>
      <c r="I166" s="72"/>
      <c r="J166" s="72"/>
      <c r="K166" s="72"/>
      <c r="L166" s="41"/>
      <c r="M166" s="41"/>
      <c r="N166" s="41"/>
      <c r="O166" s="48"/>
      <c r="P166" s="48"/>
      <c r="Q166" s="48"/>
      <c r="R166" s="48"/>
      <c r="S166" s="41"/>
      <c r="T166" s="41"/>
      <c r="U166" s="74"/>
      <c r="V166" s="219"/>
      <c r="W166" s="41"/>
      <c r="X166" s="41"/>
      <c r="Y166" s="41"/>
      <c r="Z166" s="41"/>
      <c r="AA166" s="41"/>
      <c r="AB166" s="72"/>
      <c r="AC166" s="41"/>
      <c r="AD166" s="218"/>
      <c r="AE166" s="41"/>
      <c r="AF166" s="41"/>
      <c r="AG166" s="41"/>
      <c r="AH166" s="41"/>
      <c r="AI166" s="73"/>
      <c r="AJ166" s="41"/>
      <c r="AK166" s="41"/>
      <c r="AL166" s="264">
        <f>IF(ROUNDUP(IF(((O166-$AD166)/'Inputs_Metric 7'!$D$4)&gt;0,(O166-$AD166)/'Inputs_Metric 7'!$D$4,0),0)&gt;AC166,AC166,ROUNDUP(IF(((O166-$AD166)/'Inputs_Metric 7'!$D$4)&gt;0,(O166-$AD166)/'Inputs_Metric 7'!$D$4,0),0))</f>
        <v>0</v>
      </c>
      <c r="AM166" s="264">
        <f>IF(ROUNDUP(IF(((P166-$AD166)/'Inputs_Metric 7'!$D$4)&gt;0,(P166-$AD166)/'Inputs_Metric 7'!$D$4,0),0)&gt;AC166,AC166,ROUNDUP(IF(((P166-$AD166)/'Inputs_Metric 7'!$D$4)&gt;0,(P166-$AD166)/'Inputs_Metric 7'!$D$4,0),0))</f>
        <v>0</v>
      </c>
      <c r="AN166" s="77" t="e">
        <f t="shared" si="4"/>
        <v>#DIV/0!</v>
      </c>
      <c r="AO166" s="77" t="e">
        <f t="shared" si="5"/>
        <v>#DIV/0!</v>
      </c>
    </row>
    <row r="167" spans="2:41" x14ac:dyDescent="0.25">
      <c r="B167" s="41"/>
      <c r="C167" s="41"/>
      <c r="D167" s="41"/>
      <c r="E167" s="41"/>
      <c r="F167" s="41"/>
      <c r="G167" s="71"/>
      <c r="H167" s="41"/>
      <c r="I167" s="72"/>
      <c r="J167" s="72"/>
      <c r="K167" s="72"/>
      <c r="L167" s="41"/>
      <c r="M167" s="41"/>
      <c r="N167" s="41"/>
      <c r="O167" s="48"/>
      <c r="P167" s="48"/>
      <c r="Q167" s="48"/>
      <c r="R167" s="48"/>
      <c r="S167" s="41"/>
      <c r="T167" s="41"/>
      <c r="U167" s="74"/>
      <c r="V167" s="219"/>
      <c r="W167" s="41"/>
      <c r="X167" s="41"/>
      <c r="Y167" s="41"/>
      <c r="Z167" s="41"/>
      <c r="AA167" s="41"/>
      <c r="AB167" s="72"/>
      <c r="AC167" s="41"/>
      <c r="AD167" s="218"/>
      <c r="AE167" s="41"/>
      <c r="AF167" s="41"/>
      <c r="AG167" s="41"/>
      <c r="AH167" s="41"/>
      <c r="AI167" s="73"/>
      <c r="AJ167" s="41"/>
      <c r="AK167" s="41"/>
      <c r="AL167" s="264">
        <f>IF(ROUNDUP(IF(((O167-$AD167)/'Inputs_Metric 7'!$D$4)&gt;0,(O167-$AD167)/'Inputs_Metric 7'!$D$4,0),0)&gt;AC167,AC167,ROUNDUP(IF(((O167-$AD167)/'Inputs_Metric 7'!$D$4)&gt;0,(O167-$AD167)/'Inputs_Metric 7'!$D$4,0),0))</f>
        <v>0</v>
      </c>
      <c r="AM167" s="264">
        <f>IF(ROUNDUP(IF(((P167-$AD167)/'Inputs_Metric 7'!$D$4)&gt;0,(P167-$AD167)/'Inputs_Metric 7'!$D$4,0),0)&gt;AC167,AC167,ROUNDUP(IF(((P167-$AD167)/'Inputs_Metric 7'!$D$4)&gt;0,(P167-$AD167)/'Inputs_Metric 7'!$D$4,0),0))</f>
        <v>0</v>
      </c>
      <c r="AN167" s="77" t="e">
        <f t="shared" si="4"/>
        <v>#DIV/0!</v>
      </c>
      <c r="AO167" s="77" t="e">
        <f t="shared" si="5"/>
        <v>#DIV/0!</v>
      </c>
    </row>
    <row r="168" spans="2:41" x14ac:dyDescent="0.25">
      <c r="B168" s="41"/>
      <c r="C168" s="41"/>
      <c r="D168" s="41"/>
      <c r="E168" s="41"/>
      <c r="F168" s="41"/>
      <c r="G168" s="71"/>
      <c r="H168" s="41"/>
      <c r="I168" s="72"/>
      <c r="J168" s="72"/>
      <c r="K168" s="72"/>
      <c r="L168" s="41"/>
      <c r="M168" s="41"/>
      <c r="N168" s="41"/>
      <c r="O168" s="48"/>
      <c r="P168" s="48"/>
      <c r="Q168" s="48"/>
      <c r="R168" s="48"/>
      <c r="S168" s="41"/>
      <c r="T168" s="41"/>
      <c r="U168" s="74"/>
      <c r="V168" s="219"/>
      <c r="W168" s="41"/>
      <c r="X168" s="41"/>
      <c r="Y168" s="41"/>
      <c r="Z168" s="41"/>
      <c r="AA168" s="41"/>
      <c r="AB168" s="72"/>
      <c r="AC168" s="41"/>
      <c r="AD168" s="218"/>
      <c r="AE168" s="41"/>
      <c r="AF168" s="41"/>
      <c r="AG168" s="41"/>
      <c r="AH168" s="41"/>
      <c r="AI168" s="73"/>
      <c r="AJ168" s="41"/>
      <c r="AK168" s="41"/>
      <c r="AL168" s="264">
        <f>IF(ROUNDUP(IF(((O168-$AD168)/'Inputs_Metric 7'!$D$4)&gt;0,(O168-$AD168)/'Inputs_Metric 7'!$D$4,0),0)&gt;AC168,AC168,ROUNDUP(IF(((O168-$AD168)/'Inputs_Metric 7'!$D$4)&gt;0,(O168-$AD168)/'Inputs_Metric 7'!$D$4,0),0))</f>
        <v>0</v>
      </c>
      <c r="AM168" s="264">
        <f>IF(ROUNDUP(IF(((P168-$AD168)/'Inputs_Metric 7'!$D$4)&gt;0,(P168-$AD168)/'Inputs_Metric 7'!$D$4,0),0)&gt;AC168,AC168,ROUNDUP(IF(((P168-$AD168)/'Inputs_Metric 7'!$D$4)&gt;0,(P168-$AD168)/'Inputs_Metric 7'!$D$4,0),0))</f>
        <v>0</v>
      </c>
      <c r="AN168" s="77" t="e">
        <f t="shared" si="4"/>
        <v>#DIV/0!</v>
      </c>
      <c r="AO168" s="77" t="e">
        <f t="shared" si="5"/>
        <v>#DIV/0!</v>
      </c>
    </row>
    <row r="169" spans="2:41" x14ac:dyDescent="0.25">
      <c r="B169" s="41"/>
      <c r="C169" s="41"/>
      <c r="D169" s="41"/>
      <c r="E169" s="41"/>
      <c r="F169" s="41"/>
      <c r="G169" s="71"/>
      <c r="H169" s="41"/>
      <c r="I169" s="72"/>
      <c r="J169" s="72"/>
      <c r="K169" s="72"/>
      <c r="L169" s="41"/>
      <c r="M169" s="41"/>
      <c r="N169" s="41"/>
      <c r="O169" s="48"/>
      <c r="P169" s="48"/>
      <c r="Q169" s="48"/>
      <c r="R169" s="48"/>
      <c r="S169" s="41"/>
      <c r="T169" s="41"/>
      <c r="U169" s="74"/>
      <c r="V169" s="219"/>
      <c r="W169" s="41"/>
      <c r="X169" s="41"/>
      <c r="Y169" s="41"/>
      <c r="Z169" s="41"/>
      <c r="AA169" s="41"/>
      <c r="AB169" s="72"/>
      <c r="AC169" s="41"/>
      <c r="AD169" s="218"/>
      <c r="AE169" s="41"/>
      <c r="AF169" s="41"/>
      <c r="AG169" s="41"/>
      <c r="AH169" s="41"/>
      <c r="AI169" s="73"/>
      <c r="AJ169" s="41"/>
      <c r="AK169" s="41"/>
      <c r="AL169" s="264">
        <f>IF(ROUNDUP(IF(((O169-$AD169)/'Inputs_Metric 7'!$D$4)&gt;0,(O169-$AD169)/'Inputs_Metric 7'!$D$4,0),0)&gt;AC169,AC169,ROUNDUP(IF(((O169-$AD169)/'Inputs_Metric 7'!$D$4)&gt;0,(O169-$AD169)/'Inputs_Metric 7'!$D$4,0),0))</f>
        <v>0</v>
      </c>
      <c r="AM169" s="264">
        <f>IF(ROUNDUP(IF(((P169-$AD169)/'Inputs_Metric 7'!$D$4)&gt;0,(P169-$AD169)/'Inputs_Metric 7'!$D$4,0),0)&gt;AC169,AC169,ROUNDUP(IF(((P169-$AD169)/'Inputs_Metric 7'!$D$4)&gt;0,(P169-$AD169)/'Inputs_Metric 7'!$D$4,0),0))</f>
        <v>0</v>
      </c>
      <c r="AN169" s="77" t="e">
        <f t="shared" si="4"/>
        <v>#DIV/0!</v>
      </c>
      <c r="AO169" s="77" t="e">
        <f t="shared" si="5"/>
        <v>#DIV/0!</v>
      </c>
    </row>
    <row r="170" spans="2:41" x14ac:dyDescent="0.25">
      <c r="B170" s="41"/>
      <c r="C170" s="41"/>
      <c r="D170" s="41"/>
      <c r="E170" s="41"/>
      <c r="F170" s="41"/>
      <c r="G170" s="71"/>
      <c r="H170" s="41"/>
      <c r="I170" s="72"/>
      <c r="J170" s="72"/>
      <c r="K170" s="72"/>
      <c r="L170" s="41"/>
      <c r="M170" s="41"/>
      <c r="N170" s="41"/>
      <c r="O170" s="48"/>
      <c r="P170" s="48"/>
      <c r="Q170" s="48"/>
      <c r="R170" s="48"/>
      <c r="S170" s="41"/>
      <c r="T170" s="41"/>
      <c r="U170" s="74"/>
      <c r="V170" s="219"/>
      <c r="W170" s="41"/>
      <c r="X170" s="41"/>
      <c r="Y170" s="41"/>
      <c r="Z170" s="41"/>
      <c r="AA170" s="41"/>
      <c r="AB170" s="72"/>
      <c r="AC170" s="41"/>
      <c r="AD170" s="218"/>
      <c r="AE170" s="41"/>
      <c r="AF170" s="41"/>
      <c r="AG170" s="41"/>
      <c r="AH170" s="41"/>
      <c r="AI170" s="73"/>
      <c r="AJ170" s="41"/>
      <c r="AK170" s="41"/>
      <c r="AL170" s="264">
        <f>IF(ROUNDUP(IF(((O170-$AD170)/'Inputs_Metric 7'!$D$4)&gt;0,(O170-$AD170)/'Inputs_Metric 7'!$D$4,0),0)&gt;AC170,AC170,ROUNDUP(IF(((O170-$AD170)/'Inputs_Metric 7'!$D$4)&gt;0,(O170-$AD170)/'Inputs_Metric 7'!$D$4,0),0))</f>
        <v>0</v>
      </c>
      <c r="AM170" s="264">
        <f>IF(ROUNDUP(IF(((P170-$AD170)/'Inputs_Metric 7'!$D$4)&gt;0,(P170-$AD170)/'Inputs_Metric 7'!$D$4,0),0)&gt;AC170,AC170,ROUNDUP(IF(((P170-$AD170)/'Inputs_Metric 7'!$D$4)&gt;0,(P170-$AD170)/'Inputs_Metric 7'!$D$4,0),0))</f>
        <v>0</v>
      </c>
      <c r="AN170" s="77" t="e">
        <f t="shared" si="4"/>
        <v>#DIV/0!</v>
      </c>
      <c r="AO170" s="77" t="e">
        <f t="shared" si="5"/>
        <v>#DIV/0!</v>
      </c>
    </row>
    <row r="171" spans="2:41" x14ac:dyDescent="0.25">
      <c r="B171" s="41"/>
      <c r="C171" s="41"/>
      <c r="D171" s="41"/>
      <c r="E171" s="41"/>
      <c r="F171" s="41"/>
      <c r="G171" s="71"/>
      <c r="H171" s="41"/>
      <c r="I171" s="72"/>
      <c r="J171" s="72"/>
      <c r="K171" s="72"/>
      <c r="L171" s="41"/>
      <c r="M171" s="41"/>
      <c r="N171" s="41"/>
      <c r="O171" s="48"/>
      <c r="P171" s="48"/>
      <c r="Q171" s="48"/>
      <c r="R171" s="48"/>
      <c r="S171" s="41"/>
      <c r="T171" s="41"/>
      <c r="U171" s="74"/>
      <c r="V171" s="219"/>
      <c r="W171" s="41"/>
      <c r="X171" s="41"/>
      <c r="Y171" s="41"/>
      <c r="Z171" s="41"/>
      <c r="AA171" s="41"/>
      <c r="AB171" s="72"/>
      <c r="AC171" s="41"/>
      <c r="AD171" s="218"/>
      <c r="AE171" s="41"/>
      <c r="AF171" s="41"/>
      <c r="AG171" s="41"/>
      <c r="AH171" s="41"/>
      <c r="AI171" s="73"/>
      <c r="AJ171" s="41"/>
      <c r="AK171" s="41"/>
      <c r="AL171" s="264">
        <f>IF(ROUNDUP(IF(((O171-$AD171)/'Inputs_Metric 7'!$D$4)&gt;0,(O171-$AD171)/'Inputs_Metric 7'!$D$4,0),0)&gt;AC171,AC171,ROUNDUP(IF(((O171-$AD171)/'Inputs_Metric 7'!$D$4)&gt;0,(O171-$AD171)/'Inputs_Metric 7'!$D$4,0),0))</f>
        <v>0</v>
      </c>
      <c r="AM171" s="264">
        <f>IF(ROUNDUP(IF(((P171-$AD171)/'Inputs_Metric 7'!$D$4)&gt;0,(P171-$AD171)/'Inputs_Metric 7'!$D$4,0),0)&gt;AC171,AC171,ROUNDUP(IF(((P171-$AD171)/'Inputs_Metric 7'!$D$4)&gt;0,(P171-$AD171)/'Inputs_Metric 7'!$D$4,0),0))</f>
        <v>0</v>
      </c>
      <c r="AN171" s="77" t="e">
        <f t="shared" si="4"/>
        <v>#DIV/0!</v>
      </c>
      <c r="AO171" s="77" t="e">
        <f t="shared" si="5"/>
        <v>#DIV/0!</v>
      </c>
    </row>
    <row r="172" spans="2:41" x14ac:dyDescent="0.25">
      <c r="B172" s="41"/>
      <c r="C172" s="41"/>
      <c r="D172" s="41"/>
      <c r="E172" s="41"/>
      <c r="F172" s="41"/>
      <c r="G172" s="71"/>
      <c r="H172" s="41"/>
      <c r="I172" s="72"/>
      <c r="J172" s="72"/>
      <c r="K172" s="72"/>
      <c r="L172" s="41"/>
      <c r="M172" s="41"/>
      <c r="N172" s="41"/>
      <c r="O172" s="48"/>
      <c r="P172" s="48"/>
      <c r="Q172" s="48"/>
      <c r="R172" s="48"/>
      <c r="S172" s="41"/>
      <c r="T172" s="41"/>
      <c r="U172" s="74"/>
      <c r="V172" s="219"/>
      <c r="W172" s="41"/>
      <c r="X172" s="41"/>
      <c r="Y172" s="41"/>
      <c r="Z172" s="41"/>
      <c r="AA172" s="41"/>
      <c r="AB172" s="72"/>
      <c r="AC172" s="41"/>
      <c r="AD172" s="218"/>
      <c r="AE172" s="41"/>
      <c r="AF172" s="41"/>
      <c r="AG172" s="41"/>
      <c r="AH172" s="41"/>
      <c r="AI172" s="73"/>
      <c r="AJ172" s="41"/>
      <c r="AK172" s="41"/>
      <c r="AL172" s="264">
        <f>IF(ROUNDUP(IF(((O172-$AD172)/'Inputs_Metric 7'!$D$4)&gt;0,(O172-$AD172)/'Inputs_Metric 7'!$D$4,0),0)&gt;AC172,AC172,ROUNDUP(IF(((O172-$AD172)/'Inputs_Metric 7'!$D$4)&gt;0,(O172-$AD172)/'Inputs_Metric 7'!$D$4,0),0))</f>
        <v>0</v>
      </c>
      <c r="AM172" s="264">
        <f>IF(ROUNDUP(IF(((P172-$AD172)/'Inputs_Metric 7'!$D$4)&gt;0,(P172-$AD172)/'Inputs_Metric 7'!$D$4,0),0)&gt;AC172,AC172,ROUNDUP(IF(((P172-$AD172)/'Inputs_Metric 7'!$D$4)&gt;0,(P172-$AD172)/'Inputs_Metric 7'!$D$4,0),0))</f>
        <v>0</v>
      </c>
      <c r="AN172" s="77" t="e">
        <f t="shared" si="4"/>
        <v>#DIV/0!</v>
      </c>
      <c r="AO172" s="77" t="e">
        <f t="shared" si="5"/>
        <v>#DIV/0!</v>
      </c>
    </row>
    <row r="173" spans="2:41" x14ac:dyDescent="0.25">
      <c r="B173" s="41"/>
      <c r="C173" s="41"/>
      <c r="D173" s="41"/>
      <c r="E173" s="41"/>
      <c r="F173" s="41"/>
      <c r="G173" s="71"/>
      <c r="H173" s="41"/>
      <c r="I173" s="72"/>
      <c r="J173" s="72"/>
      <c r="K173" s="72"/>
      <c r="L173" s="41"/>
      <c r="M173" s="41"/>
      <c r="N173" s="41"/>
      <c r="O173" s="48"/>
      <c r="P173" s="48"/>
      <c r="Q173" s="48"/>
      <c r="R173" s="48"/>
      <c r="S173" s="41"/>
      <c r="T173" s="41"/>
      <c r="U173" s="74"/>
      <c r="V173" s="219"/>
      <c r="W173" s="41"/>
      <c r="X173" s="41"/>
      <c r="Y173" s="41"/>
      <c r="Z173" s="41"/>
      <c r="AA173" s="41"/>
      <c r="AB173" s="72"/>
      <c r="AC173" s="41"/>
      <c r="AD173" s="218"/>
      <c r="AE173" s="41"/>
      <c r="AF173" s="41"/>
      <c r="AG173" s="41"/>
      <c r="AH173" s="41"/>
      <c r="AI173" s="73"/>
      <c r="AJ173" s="41"/>
      <c r="AK173" s="41"/>
      <c r="AL173" s="264">
        <f>IF(ROUNDUP(IF(((O173-$AD173)/'Inputs_Metric 7'!$D$4)&gt;0,(O173-$AD173)/'Inputs_Metric 7'!$D$4,0),0)&gt;AC173,AC173,ROUNDUP(IF(((O173-$AD173)/'Inputs_Metric 7'!$D$4)&gt;0,(O173-$AD173)/'Inputs_Metric 7'!$D$4,0),0))</f>
        <v>0</v>
      </c>
      <c r="AM173" s="264">
        <f>IF(ROUNDUP(IF(((P173-$AD173)/'Inputs_Metric 7'!$D$4)&gt;0,(P173-$AD173)/'Inputs_Metric 7'!$D$4,0),0)&gt;AC173,AC173,ROUNDUP(IF(((P173-$AD173)/'Inputs_Metric 7'!$D$4)&gt;0,(P173-$AD173)/'Inputs_Metric 7'!$D$4,0),0))</f>
        <v>0</v>
      </c>
      <c r="AN173" s="77" t="e">
        <f t="shared" si="4"/>
        <v>#DIV/0!</v>
      </c>
      <c r="AO173" s="77" t="e">
        <f t="shared" si="5"/>
        <v>#DIV/0!</v>
      </c>
    </row>
    <row r="174" spans="2:41" x14ac:dyDescent="0.25">
      <c r="B174" s="41"/>
      <c r="C174" s="41"/>
      <c r="D174" s="41"/>
      <c r="E174" s="41"/>
      <c r="F174" s="41"/>
      <c r="G174" s="71"/>
      <c r="H174" s="41"/>
      <c r="I174" s="72"/>
      <c r="J174" s="72"/>
      <c r="K174" s="72"/>
      <c r="L174" s="41"/>
      <c r="M174" s="41"/>
      <c r="N174" s="41"/>
      <c r="O174" s="48"/>
      <c r="P174" s="48"/>
      <c r="Q174" s="48"/>
      <c r="R174" s="48"/>
      <c r="S174" s="41"/>
      <c r="T174" s="41"/>
      <c r="U174" s="74"/>
      <c r="V174" s="219"/>
      <c r="W174" s="41"/>
      <c r="X174" s="41"/>
      <c r="Y174" s="41"/>
      <c r="Z174" s="41"/>
      <c r="AA174" s="41"/>
      <c r="AB174" s="72"/>
      <c r="AC174" s="41"/>
      <c r="AD174" s="218"/>
      <c r="AE174" s="41"/>
      <c r="AF174" s="41"/>
      <c r="AG174" s="41"/>
      <c r="AH174" s="41"/>
      <c r="AI174" s="73"/>
      <c r="AJ174" s="41"/>
      <c r="AK174" s="41"/>
      <c r="AL174" s="264">
        <f>IF(ROUNDUP(IF(((O174-$AD174)/'Inputs_Metric 7'!$D$4)&gt;0,(O174-$AD174)/'Inputs_Metric 7'!$D$4,0),0)&gt;AC174,AC174,ROUNDUP(IF(((O174-$AD174)/'Inputs_Metric 7'!$D$4)&gt;0,(O174-$AD174)/'Inputs_Metric 7'!$D$4,0),0))</f>
        <v>0</v>
      </c>
      <c r="AM174" s="264">
        <f>IF(ROUNDUP(IF(((P174-$AD174)/'Inputs_Metric 7'!$D$4)&gt;0,(P174-$AD174)/'Inputs_Metric 7'!$D$4,0),0)&gt;AC174,AC174,ROUNDUP(IF(((P174-$AD174)/'Inputs_Metric 7'!$D$4)&gt;0,(P174-$AD174)/'Inputs_Metric 7'!$D$4,0),0))</f>
        <v>0</v>
      </c>
      <c r="AN174" s="77" t="e">
        <f t="shared" si="4"/>
        <v>#DIV/0!</v>
      </c>
      <c r="AO174" s="77" t="e">
        <f t="shared" si="5"/>
        <v>#DIV/0!</v>
      </c>
    </row>
    <row r="175" spans="2:41" x14ac:dyDescent="0.25">
      <c r="B175" s="41"/>
      <c r="C175" s="41"/>
      <c r="D175" s="41"/>
      <c r="E175" s="41"/>
      <c r="F175" s="41"/>
      <c r="G175" s="71"/>
      <c r="H175" s="41"/>
      <c r="I175" s="72"/>
      <c r="J175" s="72"/>
      <c r="K175" s="72"/>
      <c r="L175" s="41"/>
      <c r="M175" s="41"/>
      <c r="N175" s="41"/>
      <c r="O175" s="48"/>
      <c r="P175" s="48"/>
      <c r="Q175" s="48"/>
      <c r="R175" s="48"/>
      <c r="S175" s="41"/>
      <c r="T175" s="41"/>
      <c r="U175" s="74"/>
      <c r="V175" s="219"/>
      <c r="W175" s="41"/>
      <c r="X175" s="41"/>
      <c r="Y175" s="41"/>
      <c r="Z175" s="41"/>
      <c r="AA175" s="41"/>
      <c r="AB175" s="72"/>
      <c r="AC175" s="41"/>
      <c r="AD175" s="218"/>
      <c r="AE175" s="41"/>
      <c r="AF175" s="41"/>
      <c r="AG175" s="41"/>
      <c r="AH175" s="41"/>
      <c r="AI175" s="73"/>
      <c r="AJ175" s="41"/>
      <c r="AK175" s="41"/>
      <c r="AL175" s="264">
        <f>IF(ROUNDUP(IF(((O175-$AD175)/'Inputs_Metric 7'!$D$4)&gt;0,(O175-$AD175)/'Inputs_Metric 7'!$D$4,0),0)&gt;AC175,AC175,ROUNDUP(IF(((O175-$AD175)/'Inputs_Metric 7'!$D$4)&gt;0,(O175-$AD175)/'Inputs_Metric 7'!$D$4,0),0))</f>
        <v>0</v>
      </c>
      <c r="AM175" s="264">
        <f>IF(ROUNDUP(IF(((P175-$AD175)/'Inputs_Metric 7'!$D$4)&gt;0,(P175-$AD175)/'Inputs_Metric 7'!$D$4,0),0)&gt;AC175,AC175,ROUNDUP(IF(((P175-$AD175)/'Inputs_Metric 7'!$D$4)&gt;0,(P175-$AD175)/'Inputs_Metric 7'!$D$4,0),0))</f>
        <v>0</v>
      </c>
      <c r="AN175" s="77" t="e">
        <f t="shared" si="4"/>
        <v>#DIV/0!</v>
      </c>
      <c r="AO175" s="77" t="e">
        <f t="shared" si="5"/>
        <v>#DIV/0!</v>
      </c>
    </row>
    <row r="176" spans="2:41" x14ac:dyDescent="0.25">
      <c r="B176" s="41"/>
      <c r="C176" s="41"/>
      <c r="D176" s="41"/>
      <c r="E176" s="41"/>
      <c r="F176" s="41"/>
      <c r="G176" s="71"/>
      <c r="H176" s="41"/>
      <c r="I176" s="72"/>
      <c r="J176" s="72"/>
      <c r="K176" s="72"/>
      <c r="L176" s="41"/>
      <c r="M176" s="41"/>
      <c r="N176" s="41"/>
      <c r="O176" s="48"/>
      <c r="P176" s="48"/>
      <c r="Q176" s="48"/>
      <c r="R176" s="48"/>
      <c r="S176" s="41"/>
      <c r="T176" s="41"/>
      <c r="U176" s="74"/>
      <c r="V176" s="219"/>
      <c r="W176" s="41"/>
      <c r="X176" s="41"/>
      <c r="Y176" s="41"/>
      <c r="Z176" s="41"/>
      <c r="AA176" s="41"/>
      <c r="AB176" s="72"/>
      <c r="AC176" s="41"/>
      <c r="AD176" s="218"/>
      <c r="AE176" s="41"/>
      <c r="AF176" s="41"/>
      <c r="AG176" s="41"/>
      <c r="AH176" s="41"/>
      <c r="AI176" s="73"/>
      <c r="AJ176" s="41"/>
      <c r="AK176" s="41"/>
      <c r="AL176" s="264">
        <f>IF(ROUNDUP(IF(((O176-$AD176)/'Inputs_Metric 7'!$D$4)&gt;0,(O176-$AD176)/'Inputs_Metric 7'!$D$4,0),0)&gt;AC176,AC176,ROUNDUP(IF(((O176-$AD176)/'Inputs_Metric 7'!$D$4)&gt;0,(O176-$AD176)/'Inputs_Metric 7'!$D$4,0),0))</f>
        <v>0</v>
      </c>
      <c r="AM176" s="264">
        <f>IF(ROUNDUP(IF(((P176-$AD176)/'Inputs_Metric 7'!$D$4)&gt;0,(P176-$AD176)/'Inputs_Metric 7'!$D$4,0),0)&gt;AC176,AC176,ROUNDUP(IF(((P176-$AD176)/'Inputs_Metric 7'!$D$4)&gt;0,(P176-$AD176)/'Inputs_Metric 7'!$D$4,0),0))</f>
        <v>0</v>
      </c>
      <c r="AN176" s="77" t="e">
        <f t="shared" si="4"/>
        <v>#DIV/0!</v>
      </c>
      <c r="AO176" s="77" t="e">
        <f t="shared" si="5"/>
        <v>#DIV/0!</v>
      </c>
    </row>
    <row r="177" spans="2:41" x14ac:dyDescent="0.25">
      <c r="B177" s="41"/>
      <c r="C177" s="41"/>
      <c r="D177" s="41"/>
      <c r="E177" s="41"/>
      <c r="F177" s="41"/>
      <c r="G177" s="71"/>
      <c r="H177" s="41"/>
      <c r="I177" s="72"/>
      <c r="J177" s="72"/>
      <c r="K177" s="72"/>
      <c r="L177" s="41"/>
      <c r="M177" s="41"/>
      <c r="N177" s="41"/>
      <c r="O177" s="48"/>
      <c r="P177" s="48"/>
      <c r="Q177" s="48"/>
      <c r="R177" s="48"/>
      <c r="S177" s="41"/>
      <c r="T177" s="41"/>
      <c r="U177" s="74"/>
      <c r="V177" s="219"/>
      <c r="W177" s="41"/>
      <c r="X177" s="41"/>
      <c r="Y177" s="41"/>
      <c r="Z177" s="41"/>
      <c r="AA177" s="41"/>
      <c r="AB177" s="72"/>
      <c r="AC177" s="41"/>
      <c r="AD177" s="218"/>
      <c r="AE177" s="41"/>
      <c r="AF177" s="41"/>
      <c r="AG177" s="41"/>
      <c r="AH177" s="41"/>
      <c r="AI177" s="73"/>
      <c r="AJ177" s="41"/>
      <c r="AK177" s="41"/>
      <c r="AL177" s="264">
        <f>IF(ROUNDUP(IF(((O177-$AD177)/'Inputs_Metric 7'!$D$4)&gt;0,(O177-$AD177)/'Inputs_Metric 7'!$D$4,0),0)&gt;AC177,AC177,ROUNDUP(IF(((O177-$AD177)/'Inputs_Metric 7'!$D$4)&gt;0,(O177-$AD177)/'Inputs_Metric 7'!$D$4,0),0))</f>
        <v>0</v>
      </c>
      <c r="AM177" s="264">
        <f>IF(ROUNDUP(IF(((P177-$AD177)/'Inputs_Metric 7'!$D$4)&gt;0,(P177-$AD177)/'Inputs_Metric 7'!$D$4,0),0)&gt;AC177,AC177,ROUNDUP(IF(((P177-$AD177)/'Inputs_Metric 7'!$D$4)&gt;0,(P177-$AD177)/'Inputs_Metric 7'!$D$4,0),0))</f>
        <v>0</v>
      </c>
      <c r="AN177" s="77" t="e">
        <f t="shared" ref="AN177:AN240" si="6">IF(LEFT(S177,6)="remove","",AL177*($AB177/$AC177))</f>
        <v>#DIV/0!</v>
      </c>
      <c r="AO177" s="77" t="e">
        <f t="shared" ref="AO177:AO240" si="7">IF(LEFT(S177,6)="remove","",AM177*($AB177/$AC177))</f>
        <v>#DIV/0!</v>
      </c>
    </row>
    <row r="178" spans="2:41" x14ac:dyDescent="0.25">
      <c r="B178" s="41"/>
      <c r="C178" s="41"/>
      <c r="D178" s="41"/>
      <c r="E178" s="41"/>
      <c r="F178" s="41"/>
      <c r="G178" s="71"/>
      <c r="H178" s="41"/>
      <c r="I178" s="72"/>
      <c r="J178" s="72"/>
      <c r="K178" s="72"/>
      <c r="L178" s="41"/>
      <c r="M178" s="41"/>
      <c r="N178" s="41"/>
      <c r="O178" s="48"/>
      <c r="P178" s="48"/>
      <c r="Q178" s="48"/>
      <c r="R178" s="48"/>
      <c r="S178" s="41"/>
      <c r="T178" s="41"/>
      <c r="U178" s="74"/>
      <c r="V178" s="219"/>
      <c r="W178" s="41"/>
      <c r="X178" s="41"/>
      <c r="Y178" s="41"/>
      <c r="Z178" s="41"/>
      <c r="AA178" s="41"/>
      <c r="AB178" s="72"/>
      <c r="AC178" s="41"/>
      <c r="AD178" s="218"/>
      <c r="AE178" s="41"/>
      <c r="AF178" s="41"/>
      <c r="AG178" s="41"/>
      <c r="AH178" s="41"/>
      <c r="AI178" s="73"/>
      <c r="AJ178" s="41"/>
      <c r="AK178" s="41"/>
      <c r="AL178" s="264">
        <f>IF(ROUNDUP(IF(((O178-$AD178)/'Inputs_Metric 7'!$D$4)&gt;0,(O178-$AD178)/'Inputs_Metric 7'!$D$4,0),0)&gt;AC178,AC178,ROUNDUP(IF(((O178-$AD178)/'Inputs_Metric 7'!$D$4)&gt;0,(O178-$AD178)/'Inputs_Metric 7'!$D$4,0),0))</f>
        <v>0</v>
      </c>
      <c r="AM178" s="264">
        <f>IF(ROUNDUP(IF(((P178-$AD178)/'Inputs_Metric 7'!$D$4)&gt;0,(P178-$AD178)/'Inputs_Metric 7'!$D$4,0),0)&gt;AC178,AC178,ROUNDUP(IF(((P178-$AD178)/'Inputs_Metric 7'!$D$4)&gt;0,(P178-$AD178)/'Inputs_Metric 7'!$D$4,0),0))</f>
        <v>0</v>
      </c>
      <c r="AN178" s="77" t="e">
        <f t="shared" si="6"/>
        <v>#DIV/0!</v>
      </c>
      <c r="AO178" s="77" t="e">
        <f t="shared" si="7"/>
        <v>#DIV/0!</v>
      </c>
    </row>
    <row r="179" spans="2:41" x14ac:dyDescent="0.25">
      <c r="B179" s="41"/>
      <c r="C179" s="41"/>
      <c r="D179" s="41"/>
      <c r="E179" s="41"/>
      <c r="F179" s="41"/>
      <c r="G179" s="71"/>
      <c r="H179" s="41"/>
      <c r="I179" s="72"/>
      <c r="J179" s="72"/>
      <c r="K179" s="72"/>
      <c r="L179" s="41"/>
      <c r="M179" s="41"/>
      <c r="N179" s="41"/>
      <c r="O179" s="48"/>
      <c r="P179" s="48"/>
      <c r="Q179" s="48"/>
      <c r="R179" s="48"/>
      <c r="S179" s="41"/>
      <c r="T179" s="41"/>
      <c r="U179" s="74"/>
      <c r="V179" s="219"/>
      <c r="W179" s="41"/>
      <c r="X179" s="41"/>
      <c r="Y179" s="41"/>
      <c r="Z179" s="41"/>
      <c r="AA179" s="41"/>
      <c r="AB179" s="72"/>
      <c r="AC179" s="41"/>
      <c r="AD179" s="218"/>
      <c r="AE179" s="41"/>
      <c r="AF179" s="41"/>
      <c r="AG179" s="41"/>
      <c r="AH179" s="41"/>
      <c r="AI179" s="73"/>
      <c r="AJ179" s="41"/>
      <c r="AK179" s="41"/>
      <c r="AL179" s="264">
        <f>IF(ROUNDUP(IF(((O179-$AD179)/'Inputs_Metric 7'!$D$4)&gt;0,(O179-$AD179)/'Inputs_Metric 7'!$D$4,0),0)&gt;AC179,AC179,ROUNDUP(IF(((O179-$AD179)/'Inputs_Metric 7'!$D$4)&gt;0,(O179-$AD179)/'Inputs_Metric 7'!$D$4,0),0))</f>
        <v>0</v>
      </c>
      <c r="AM179" s="264">
        <f>IF(ROUNDUP(IF(((P179-$AD179)/'Inputs_Metric 7'!$D$4)&gt;0,(P179-$AD179)/'Inputs_Metric 7'!$D$4,0),0)&gt;AC179,AC179,ROUNDUP(IF(((P179-$AD179)/'Inputs_Metric 7'!$D$4)&gt;0,(P179-$AD179)/'Inputs_Metric 7'!$D$4,0),0))</f>
        <v>0</v>
      </c>
      <c r="AN179" s="77" t="e">
        <f t="shared" si="6"/>
        <v>#DIV/0!</v>
      </c>
      <c r="AO179" s="77" t="e">
        <f t="shared" si="7"/>
        <v>#DIV/0!</v>
      </c>
    </row>
    <row r="180" spans="2:41" x14ac:dyDescent="0.25">
      <c r="B180" s="41"/>
      <c r="C180" s="41"/>
      <c r="D180" s="41"/>
      <c r="E180" s="41"/>
      <c r="F180" s="41"/>
      <c r="G180" s="71"/>
      <c r="H180" s="41"/>
      <c r="I180" s="72"/>
      <c r="J180" s="72"/>
      <c r="K180" s="72"/>
      <c r="L180" s="41"/>
      <c r="M180" s="41"/>
      <c r="N180" s="41"/>
      <c r="O180" s="48"/>
      <c r="P180" s="48"/>
      <c r="Q180" s="48"/>
      <c r="R180" s="48"/>
      <c r="S180" s="41"/>
      <c r="T180" s="41"/>
      <c r="U180" s="74"/>
      <c r="V180" s="219"/>
      <c r="W180" s="41"/>
      <c r="X180" s="41"/>
      <c r="Y180" s="41"/>
      <c r="Z180" s="41"/>
      <c r="AA180" s="41"/>
      <c r="AB180" s="72"/>
      <c r="AC180" s="41"/>
      <c r="AD180" s="218"/>
      <c r="AE180" s="41"/>
      <c r="AF180" s="41"/>
      <c r="AG180" s="41"/>
      <c r="AH180" s="41"/>
      <c r="AI180" s="73"/>
      <c r="AJ180" s="41"/>
      <c r="AK180" s="41"/>
      <c r="AL180" s="264">
        <f>IF(ROUNDUP(IF(((O180-$AD180)/'Inputs_Metric 7'!$D$4)&gt;0,(O180-$AD180)/'Inputs_Metric 7'!$D$4,0),0)&gt;AC180,AC180,ROUNDUP(IF(((O180-$AD180)/'Inputs_Metric 7'!$D$4)&gt;0,(O180-$AD180)/'Inputs_Metric 7'!$D$4,0),0))</f>
        <v>0</v>
      </c>
      <c r="AM180" s="264">
        <f>IF(ROUNDUP(IF(((P180-$AD180)/'Inputs_Metric 7'!$D$4)&gt;0,(P180-$AD180)/'Inputs_Metric 7'!$D$4,0),0)&gt;AC180,AC180,ROUNDUP(IF(((P180-$AD180)/'Inputs_Metric 7'!$D$4)&gt;0,(P180-$AD180)/'Inputs_Metric 7'!$D$4,0),0))</f>
        <v>0</v>
      </c>
      <c r="AN180" s="77" t="e">
        <f t="shared" si="6"/>
        <v>#DIV/0!</v>
      </c>
      <c r="AO180" s="77" t="e">
        <f t="shared" si="7"/>
        <v>#DIV/0!</v>
      </c>
    </row>
    <row r="181" spans="2:41" x14ac:dyDescent="0.25">
      <c r="B181" s="41"/>
      <c r="C181" s="41"/>
      <c r="D181" s="41"/>
      <c r="E181" s="41"/>
      <c r="F181" s="41"/>
      <c r="G181" s="71"/>
      <c r="H181" s="41"/>
      <c r="I181" s="72"/>
      <c r="J181" s="72"/>
      <c r="K181" s="72"/>
      <c r="L181" s="41"/>
      <c r="M181" s="41"/>
      <c r="N181" s="41"/>
      <c r="O181" s="48"/>
      <c r="P181" s="48"/>
      <c r="Q181" s="48"/>
      <c r="R181" s="48"/>
      <c r="S181" s="41"/>
      <c r="T181" s="41"/>
      <c r="U181" s="74"/>
      <c r="V181" s="219"/>
      <c r="W181" s="41"/>
      <c r="X181" s="41"/>
      <c r="Y181" s="41"/>
      <c r="Z181" s="41"/>
      <c r="AA181" s="41"/>
      <c r="AB181" s="72"/>
      <c r="AC181" s="41"/>
      <c r="AD181" s="218"/>
      <c r="AE181" s="41"/>
      <c r="AF181" s="41"/>
      <c r="AG181" s="41"/>
      <c r="AH181" s="41"/>
      <c r="AI181" s="73"/>
      <c r="AJ181" s="41"/>
      <c r="AK181" s="41"/>
      <c r="AL181" s="264">
        <f>IF(ROUNDUP(IF(((O181-$AD181)/'Inputs_Metric 7'!$D$4)&gt;0,(O181-$AD181)/'Inputs_Metric 7'!$D$4,0),0)&gt;AC181,AC181,ROUNDUP(IF(((O181-$AD181)/'Inputs_Metric 7'!$D$4)&gt;0,(O181-$AD181)/'Inputs_Metric 7'!$D$4,0),0))</f>
        <v>0</v>
      </c>
      <c r="AM181" s="264">
        <f>IF(ROUNDUP(IF(((P181-$AD181)/'Inputs_Metric 7'!$D$4)&gt;0,(P181-$AD181)/'Inputs_Metric 7'!$D$4,0),0)&gt;AC181,AC181,ROUNDUP(IF(((P181-$AD181)/'Inputs_Metric 7'!$D$4)&gt;0,(P181-$AD181)/'Inputs_Metric 7'!$D$4,0),0))</f>
        <v>0</v>
      </c>
      <c r="AN181" s="77" t="e">
        <f t="shared" si="6"/>
        <v>#DIV/0!</v>
      </c>
      <c r="AO181" s="77" t="e">
        <f t="shared" si="7"/>
        <v>#DIV/0!</v>
      </c>
    </row>
    <row r="182" spans="2:41" x14ac:dyDescent="0.25">
      <c r="B182" s="41"/>
      <c r="C182" s="41"/>
      <c r="D182" s="41"/>
      <c r="E182" s="41"/>
      <c r="F182" s="41"/>
      <c r="G182" s="71"/>
      <c r="H182" s="41"/>
      <c r="I182" s="72"/>
      <c r="J182" s="72"/>
      <c r="K182" s="72"/>
      <c r="L182" s="41"/>
      <c r="M182" s="41"/>
      <c r="N182" s="41"/>
      <c r="O182" s="48"/>
      <c r="P182" s="48"/>
      <c r="Q182" s="48"/>
      <c r="R182" s="48"/>
      <c r="S182" s="41"/>
      <c r="T182" s="41"/>
      <c r="U182" s="74"/>
      <c r="V182" s="219"/>
      <c r="W182" s="41"/>
      <c r="X182" s="41"/>
      <c r="Y182" s="41"/>
      <c r="Z182" s="41"/>
      <c r="AA182" s="41"/>
      <c r="AB182" s="72"/>
      <c r="AC182" s="41"/>
      <c r="AD182" s="218"/>
      <c r="AE182" s="41"/>
      <c r="AF182" s="41"/>
      <c r="AG182" s="41"/>
      <c r="AH182" s="41"/>
      <c r="AI182" s="73"/>
      <c r="AJ182" s="41"/>
      <c r="AK182" s="41"/>
      <c r="AL182" s="264">
        <f>IF(ROUNDUP(IF(((O182-$AD182)/'Inputs_Metric 7'!$D$4)&gt;0,(O182-$AD182)/'Inputs_Metric 7'!$D$4,0),0)&gt;AC182,AC182,ROUNDUP(IF(((O182-$AD182)/'Inputs_Metric 7'!$D$4)&gt;0,(O182-$AD182)/'Inputs_Metric 7'!$D$4,0),0))</f>
        <v>0</v>
      </c>
      <c r="AM182" s="264">
        <f>IF(ROUNDUP(IF(((P182-$AD182)/'Inputs_Metric 7'!$D$4)&gt;0,(P182-$AD182)/'Inputs_Metric 7'!$D$4,0),0)&gt;AC182,AC182,ROUNDUP(IF(((P182-$AD182)/'Inputs_Metric 7'!$D$4)&gt;0,(P182-$AD182)/'Inputs_Metric 7'!$D$4,0),0))</f>
        <v>0</v>
      </c>
      <c r="AN182" s="77" t="e">
        <f t="shared" si="6"/>
        <v>#DIV/0!</v>
      </c>
      <c r="AO182" s="77" t="e">
        <f t="shared" si="7"/>
        <v>#DIV/0!</v>
      </c>
    </row>
    <row r="183" spans="2:41" x14ac:dyDescent="0.25">
      <c r="B183" s="41"/>
      <c r="C183" s="41"/>
      <c r="D183" s="41"/>
      <c r="E183" s="41"/>
      <c r="F183" s="41"/>
      <c r="G183" s="71"/>
      <c r="H183" s="41"/>
      <c r="I183" s="72"/>
      <c r="J183" s="72"/>
      <c r="K183" s="72"/>
      <c r="L183" s="41"/>
      <c r="M183" s="41"/>
      <c r="N183" s="41"/>
      <c r="O183" s="48"/>
      <c r="P183" s="48"/>
      <c r="Q183" s="48"/>
      <c r="R183" s="48"/>
      <c r="S183" s="41"/>
      <c r="T183" s="41"/>
      <c r="U183" s="74"/>
      <c r="V183" s="219"/>
      <c r="W183" s="41"/>
      <c r="X183" s="41"/>
      <c r="Y183" s="41"/>
      <c r="Z183" s="41"/>
      <c r="AA183" s="41"/>
      <c r="AB183" s="72"/>
      <c r="AC183" s="41"/>
      <c r="AD183" s="218"/>
      <c r="AE183" s="41"/>
      <c r="AF183" s="41"/>
      <c r="AG183" s="41"/>
      <c r="AH183" s="41"/>
      <c r="AI183" s="73"/>
      <c r="AJ183" s="41"/>
      <c r="AK183" s="41"/>
      <c r="AL183" s="264">
        <f>IF(ROUNDUP(IF(((O183-$AD183)/'Inputs_Metric 7'!$D$4)&gt;0,(O183-$AD183)/'Inputs_Metric 7'!$D$4,0),0)&gt;AC183,AC183,ROUNDUP(IF(((O183-$AD183)/'Inputs_Metric 7'!$D$4)&gt;0,(O183-$AD183)/'Inputs_Metric 7'!$D$4,0),0))</f>
        <v>0</v>
      </c>
      <c r="AM183" s="264">
        <f>IF(ROUNDUP(IF(((P183-$AD183)/'Inputs_Metric 7'!$D$4)&gt;0,(P183-$AD183)/'Inputs_Metric 7'!$D$4,0),0)&gt;AC183,AC183,ROUNDUP(IF(((P183-$AD183)/'Inputs_Metric 7'!$D$4)&gt;0,(P183-$AD183)/'Inputs_Metric 7'!$D$4,0),0))</f>
        <v>0</v>
      </c>
      <c r="AN183" s="77" t="e">
        <f t="shared" si="6"/>
        <v>#DIV/0!</v>
      </c>
      <c r="AO183" s="77" t="e">
        <f t="shared" si="7"/>
        <v>#DIV/0!</v>
      </c>
    </row>
    <row r="184" spans="2:41" x14ac:dyDescent="0.25">
      <c r="B184" s="41"/>
      <c r="C184" s="41"/>
      <c r="D184" s="41"/>
      <c r="E184" s="41"/>
      <c r="F184" s="41"/>
      <c r="G184" s="71"/>
      <c r="H184" s="41"/>
      <c r="I184" s="72"/>
      <c r="J184" s="72"/>
      <c r="K184" s="72"/>
      <c r="L184" s="41"/>
      <c r="M184" s="41"/>
      <c r="N184" s="41"/>
      <c r="O184" s="48"/>
      <c r="P184" s="48"/>
      <c r="Q184" s="48"/>
      <c r="R184" s="48"/>
      <c r="S184" s="41"/>
      <c r="T184" s="41"/>
      <c r="U184" s="74"/>
      <c r="V184" s="219"/>
      <c r="W184" s="41"/>
      <c r="X184" s="41"/>
      <c r="Y184" s="41"/>
      <c r="Z184" s="41"/>
      <c r="AA184" s="41"/>
      <c r="AB184" s="72"/>
      <c r="AC184" s="41"/>
      <c r="AD184" s="218"/>
      <c r="AE184" s="41"/>
      <c r="AF184" s="41"/>
      <c r="AG184" s="41"/>
      <c r="AH184" s="41"/>
      <c r="AI184" s="73"/>
      <c r="AJ184" s="41"/>
      <c r="AK184" s="41"/>
      <c r="AL184" s="264">
        <f>IF(ROUNDUP(IF(((O184-$AD184)/'Inputs_Metric 7'!$D$4)&gt;0,(O184-$AD184)/'Inputs_Metric 7'!$D$4,0),0)&gt;AC184,AC184,ROUNDUP(IF(((O184-$AD184)/'Inputs_Metric 7'!$D$4)&gt;0,(O184-$AD184)/'Inputs_Metric 7'!$D$4,0),0))</f>
        <v>0</v>
      </c>
      <c r="AM184" s="264">
        <f>IF(ROUNDUP(IF(((P184-$AD184)/'Inputs_Metric 7'!$D$4)&gt;0,(P184-$AD184)/'Inputs_Metric 7'!$D$4,0),0)&gt;AC184,AC184,ROUNDUP(IF(((P184-$AD184)/'Inputs_Metric 7'!$D$4)&gt;0,(P184-$AD184)/'Inputs_Metric 7'!$D$4,0),0))</f>
        <v>0</v>
      </c>
      <c r="AN184" s="77" t="e">
        <f t="shared" si="6"/>
        <v>#DIV/0!</v>
      </c>
      <c r="AO184" s="77" t="e">
        <f t="shared" si="7"/>
        <v>#DIV/0!</v>
      </c>
    </row>
    <row r="185" spans="2:41" x14ac:dyDescent="0.25">
      <c r="B185" s="41"/>
      <c r="C185" s="41"/>
      <c r="D185" s="41"/>
      <c r="E185" s="41"/>
      <c r="F185" s="41"/>
      <c r="G185" s="71"/>
      <c r="H185" s="41"/>
      <c r="I185" s="72"/>
      <c r="J185" s="72"/>
      <c r="K185" s="72"/>
      <c r="L185" s="41"/>
      <c r="M185" s="41"/>
      <c r="N185" s="41"/>
      <c r="O185" s="48"/>
      <c r="P185" s="48"/>
      <c r="Q185" s="48"/>
      <c r="R185" s="48"/>
      <c r="S185" s="41"/>
      <c r="T185" s="41"/>
      <c r="U185" s="74"/>
      <c r="V185" s="219"/>
      <c r="W185" s="41"/>
      <c r="X185" s="41"/>
      <c r="Y185" s="41"/>
      <c r="Z185" s="41"/>
      <c r="AA185" s="41"/>
      <c r="AB185" s="72"/>
      <c r="AC185" s="41"/>
      <c r="AD185" s="218"/>
      <c r="AE185" s="41"/>
      <c r="AF185" s="41"/>
      <c r="AG185" s="41"/>
      <c r="AH185" s="41"/>
      <c r="AI185" s="73"/>
      <c r="AJ185" s="41"/>
      <c r="AK185" s="41"/>
      <c r="AL185" s="264">
        <f>IF(ROUNDUP(IF(((O185-$AD185)/'Inputs_Metric 7'!$D$4)&gt;0,(O185-$AD185)/'Inputs_Metric 7'!$D$4,0),0)&gt;AC185,AC185,ROUNDUP(IF(((O185-$AD185)/'Inputs_Metric 7'!$D$4)&gt;0,(O185-$AD185)/'Inputs_Metric 7'!$D$4,0),0))</f>
        <v>0</v>
      </c>
      <c r="AM185" s="264">
        <f>IF(ROUNDUP(IF(((P185-$AD185)/'Inputs_Metric 7'!$D$4)&gt;0,(P185-$AD185)/'Inputs_Metric 7'!$D$4,0),0)&gt;AC185,AC185,ROUNDUP(IF(((P185-$AD185)/'Inputs_Metric 7'!$D$4)&gt;0,(P185-$AD185)/'Inputs_Metric 7'!$D$4,0),0))</f>
        <v>0</v>
      </c>
      <c r="AN185" s="77" t="e">
        <f t="shared" si="6"/>
        <v>#DIV/0!</v>
      </c>
      <c r="AO185" s="77" t="e">
        <f t="shared" si="7"/>
        <v>#DIV/0!</v>
      </c>
    </row>
    <row r="186" spans="2:41" x14ac:dyDescent="0.25">
      <c r="B186" s="41"/>
      <c r="C186" s="41"/>
      <c r="D186" s="41"/>
      <c r="E186" s="41"/>
      <c r="F186" s="41"/>
      <c r="G186" s="71"/>
      <c r="H186" s="41"/>
      <c r="I186" s="72"/>
      <c r="J186" s="72"/>
      <c r="K186" s="72"/>
      <c r="L186" s="41"/>
      <c r="M186" s="41"/>
      <c r="N186" s="41"/>
      <c r="O186" s="48"/>
      <c r="P186" s="48"/>
      <c r="Q186" s="48"/>
      <c r="R186" s="48"/>
      <c r="S186" s="41"/>
      <c r="T186" s="41"/>
      <c r="U186" s="74"/>
      <c r="V186" s="219"/>
      <c r="W186" s="41"/>
      <c r="X186" s="41"/>
      <c r="Y186" s="41"/>
      <c r="Z186" s="41"/>
      <c r="AA186" s="41"/>
      <c r="AB186" s="72"/>
      <c r="AC186" s="41"/>
      <c r="AD186" s="218"/>
      <c r="AE186" s="41"/>
      <c r="AF186" s="41"/>
      <c r="AG186" s="41"/>
      <c r="AH186" s="41"/>
      <c r="AI186" s="73"/>
      <c r="AJ186" s="41"/>
      <c r="AK186" s="41"/>
      <c r="AL186" s="264">
        <f>IF(ROUNDUP(IF(((O186-$AD186)/'Inputs_Metric 7'!$D$4)&gt;0,(O186-$AD186)/'Inputs_Metric 7'!$D$4,0),0)&gt;AC186,AC186,ROUNDUP(IF(((O186-$AD186)/'Inputs_Metric 7'!$D$4)&gt;0,(O186-$AD186)/'Inputs_Metric 7'!$D$4,0),0))</f>
        <v>0</v>
      </c>
      <c r="AM186" s="264">
        <f>IF(ROUNDUP(IF(((P186-$AD186)/'Inputs_Metric 7'!$D$4)&gt;0,(P186-$AD186)/'Inputs_Metric 7'!$D$4,0),0)&gt;AC186,AC186,ROUNDUP(IF(((P186-$AD186)/'Inputs_Metric 7'!$D$4)&gt;0,(P186-$AD186)/'Inputs_Metric 7'!$D$4,0),0))</f>
        <v>0</v>
      </c>
      <c r="AN186" s="77" t="e">
        <f t="shared" si="6"/>
        <v>#DIV/0!</v>
      </c>
      <c r="AO186" s="77" t="e">
        <f t="shared" si="7"/>
        <v>#DIV/0!</v>
      </c>
    </row>
    <row r="187" spans="2:41" x14ac:dyDescent="0.25">
      <c r="B187" s="41"/>
      <c r="C187" s="41"/>
      <c r="D187" s="41"/>
      <c r="E187" s="41"/>
      <c r="F187" s="41"/>
      <c r="G187" s="71"/>
      <c r="H187" s="41"/>
      <c r="I187" s="72"/>
      <c r="J187" s="72"/>
      <c r="K187" s="72"/>
      <c r="L187" s="41"/>
      <c r="M187" s="41"/>
      <c r="N187" s="41"/>
      <c r="O187" s="48"/>
      <c r="P187" s="48"/>
      <c r="Q187" s="48"/>
      <c r="R187" s="48"/>
      <c r="S187" s="41"/>
      <c r="T187" s="41"/>
      <c r="U187" s="74"/>
      <c r="V187" s="219"/>
      <c r="W187" s="41"/>
      <c r="X187" s="41"/>
      <c r="Y187" s="41"/>
      <c r="Z187" s="41"/>
      <c r="AA187" s="41"/>
      <c r="AB187" s="72"/>
      <c r="AC187" s="41"/>
      <c r="AD187" s="218"/>
      <c r="AE187" s="41"/>
      <c r="AF187" s="41"/>
      <c r="AG187" s="41"/>
      <c r="AH187" s="41"/>
      <c r="AI187" s="73"/>
      <c r="AJ187" s="41"/>
      <c r="AK187" s="41"/>
      <c r="AL187" s="264">
        <f>IF(ROUNDUP(IF(((O187-$AD187)/'Inputs_Metric 7'!$D$4)&gt;0,(O187-$AD187)/'Inputs_Metric 7'!$D$4,0),0)&gt;AC187,AC187,ROUNDUP(IF(((O187-$AD187)/'Inputs_Metric 7'!$D$4)&gt;0,(O187-$AD187)/'Inputs_Metric 7'!$D$4,0),0))</f>
        <v>0</v>
      </c>
      <c r="AM187" s="264">
        <f>IF(ROUNDUP(IF(((P187-$AD187)/'Inputs_Metric 7'!$D$4)&gt;0,(P187-$AD187)/'Inputs_Metric 7'!$D$4,0),0)&gt;AC187,AC187,ROUNDUP(IF(((P187-$AD187)/'Inputs_Metric 7'!$D$4)&gt;0,(P187-$AD187)/'Inputs_Metric 7'!$D$4,0),0))</f>
        <v>0</v>
      </c>
      <c r="AN187" s="77" t="e">
        <f t="shared" si="6"/>
        <v>#DIV/0!</v>
      </c>
      <c r="AO187" s="77" t="e">
        <f t="shared" si="7"/>
        <v>#DIV/0!</v>
      </c>
    </row>
    <row r="188" spans="2:41" x14ac:dyDescent="0.25">
      <c r="B188" s="41"/>
      <c r="C188" s="41"/>
      <c r="D188" s="41"/>
      <c r="E188" s="41"/>
      <c r="F188" s="41"/>
      <c r="G188" s="71"/>
      <c r="H188" s="41"/>
      <c r="I188" s="72"/>
      <c r="J188" s="72"/>
      <c r="K188" s="72"/>
      <c r="L188" s="41"/>
      <c r="M188" s="41"/>
      <c r="N188" s="41"/>
      <c r="O188" s="48"/>
      <c r="P188" s="48"/>
      <c r="Q188" s="48"/>
      <c r="R188" s="48"/>
      <c r="S188" s="41"/>
      <c r="T188" s="41"/>
      <c r="U188" s="74"/>
      <c r="V188" s="219"/>
      <c r="W188" s="41"/>
      <c r="X188" s="41"/>
      <c r="Y188" s="41"/>
      <c r="Z188" s="41"/>
      <c r="AA188" s="41"/>
      <c r="AB188" s="72"/>
      <c r="AC188" s="41"/>
      <c r="AD188" s="218"/>
      <c r="AE188" s="41"/>
      <c r="AF188" s="41"/>
      <c r="AG188" s="41"/>
      <c r="AH188" s="41"/>
      <c r="AI188" s="73"/>
      <c r="AJ188" s="41"/>
      <c r="AK188" s="41"/>
      <c r="AL188" s="264">
        <f>IF(ROUNDUP(IF(((O188-$AD188)/'Inputs_Metric 7'!$D$4)&gt;0,(O188-$AD188)/'Inputs_Metric 7'!$D$4,0),0)&gt;AC188,AC188,ROUNDUP(IF(((O188-$AD188)/'Inputs_Metric 7'!$D$4)&gt;0,(O188-$AD188)/'Inputs_Metric 7'!$D$4,0),0))</f>
        <v>0</v>
      </c>
      <c r="AM188" s="264">
        <f>IF(ROUNDUP(IF(((P188-$AD188)/'Inputs_Metric 7'!$D$4)&gt;0,(P188-$AD188)/'Inputs_Metric 7'!$D$4,0),0)&gt;AC188,AC188,ROUNDUP(IF(((P188-$AD188)/'Inputs_Metric 7'!$D$4)&gt;0,(P188-$AD188)/'Inputs_Metric 7'!$D$4,0),0))</f>
        <v>0</v>
      </c>
      <c r="AN188" s="77" t="e">
        <f t="shared" si="6"/>
        <v>#DIV/0!</v>
      </c>
      <c r="AO188" s="77" t="e">
        <f t="shared" si="7"/>
        <v>#DIV/0!</v>
      </c>
    </row>
    <row r="189" spans="2:41" x14ac:dyDescent="0.25">
      <c r="B189" s="41"/>
      <c r="C189" s="41"/>
      <c r="D189" s="41"/>
      <c r="E189" s="41"/>
      <c r="F189" s="41"/>
      <c r="G189" s="71"/>
      <c r="H189" s="41"/>
      <c r="I189" s="72"/>
      <c r="J189" s="72"/>
      <c r="K189" s="72"/>
      <c r="L189" s="41"/>
      <c r="M189" s="41"/>
      <c r="N189" s="41"/>
      <c r="O189" s="48"/>
      <c r="P189" s="48"/>
      <c r="Q189" s="48"/>
      <c r="R189" s="48"/>
      <c r="S189" s="41"/>
      <c r="T189" s="41"/>
      <c r="U189" s="74"/>
      <c r="V189" s="219"/>
      <c r="W189" s="41"/>
      <c r="X189" s="41"/>
      <c r="Y189" s="41"/>
      <c r="Z189" s="41"/>
      <c r="AA189" s="41"/>
      <c r="AB189" s="72"/>
      <c r="AC189" s="41"/>
      <c r="AD189" s="218"/>
      <c r="AE189" s="41"/>
      <c r="AF189" s="41"/>
      <c r="AG189" s="41"/>
      <c r="AH189" s="41"/>
      <c r="AI189" s="73"/>
      <c r="AJ189" s="41"/>
      <c r="AK189" s="41"/>
      <c r="AL189" s="264">
        <f>IF(ROUNDUP(IF(((O189-$AD189)/'Inputs_Metric 7'!$D$4)&gt;0,(O189-$AD189)/'Inputs_Metric 7'!$D$4,0),0)&gt;AC189,AC189,ROUNDUP(IF(((O189-$AD189)/'Inputs_Metric 7'!$D$4)&gt;0,(O189-$AD189)/'Inputs_Metric 7'!$D$4,0),0))</f>
        <v>0</v>
      </c>
      <c r="AM189" s="264">
        <f>IF(ROUNDUP(IF(((P189-$AD189)/'Inputs_Metric 7'!$D$4)&gt;0,(P189-$AD189)/'Inputs_Metric 7'!$D$4,0),0)&gt;AC189,AC189,ROUNDUP(IF(((P189-$AD189)/'Inputs_Metric 7'!$D$4)&gt;0,(P189-$AD189)/'Inputs_Metric 7'!$D$4,0),0))</f>
        <v>0</v>
      </c>
      <c r="AN189" s="77" t="e">
        <f t="shared" si="6"/>
        <v>#DIV/0!</v>
      </c>
      <c r="AO189" s="77" t="e">
        <f t="shared" si="7"/>
        <v>#DIV/0!</v>
      </c>
    </row>
    <row r="190" spans="2:41" x14ac:dyDescent="0.25">
      <c r="B190" s="41"/>
      <c r="C190" s="41"/>
      <c r="D190" s="41"/>
      <c r="E190" s="41"/>
      <c r="F190" s="41"/>
      <c r="G190" s="71"/>
      <c r="H190" s="41"/>
      <c r="I190" s="72"/>
      <c r="J190" s="72"/>
      <c r="K190" s="72"/>
      <c r="L190" s="41"/>
      <c r="M190" s="41"/>
      <c r="N190" s="41"/>
      <c r="O190" s="48"/>
      <c r="P190" s="48"/>
      <c r="Q190" s="48"/>
      <c r="R190" s="48"/>
      <c r="S190" s="41"/>
      <c r="T190" s="41"/>
      <c r="U190" s="74"/>
      <c r="V190" s="219"/>
      <c r="W190" s="41"/>
      <c r="X190" s="41"/>
      <c r="Y190" s="41"/>
      <c r="Z190" s="41"/>
      <c r="AA190" s="41"/>
      <c r="AB190" s="72"/>
      <c r="AC190" s="41"/>
      <c r="AD190" s="218"/>
      <c r="AE190" s="41"/>
      <c r="AF190" s="41"/>
      <c r="AG190" s="41"/>
      <c r="AH190" s="41"/>
      <c r="AI190" s="73"/>
      <c r="AJ190" s="41"/>
      <c r="AK190" s="41"/>
      <c r="AL190" s="264">
        <f>IF(ROUNDUP(IF(((O190-$AD190)/'Inputs_Metric 7'!$D$4)&gt;0,(O190-$AD190)/'Inputs_Metric 7'!$D$4,0),0)&gt;AC190,AC190,ROUNDUP(IF(((O190-$AD190)/'Inputs_Metric 7'!$D$4)&gt;0,(O190-$AD190)/'Inputs_Metric 7'!$D$4,0),0))</f>
        <v>0</v>
      </c>
      <c r="AM190" s="264">
        <f>IF(ROUNDUP(IF(((P190-$AD190)/'Inputs_Metric 7'!$D$4)&gt;0,(P190-$AD190)/'Inputs_Metric 7'!$D$4,0),0)&gt;AC190,AC190,ROUNDUP(IF(((P190-$AD190)/'Inputs_Metric 7'!$D$4)&gt;0,(P190-$AD190)/'Inputs_Metric 7'!$D$4,0),0))</f>
        <v>0</v>
      </c>
      <c r="AN190" s="77" t="e">
        <f t="shared" si="6"/>
        <v>#DIV/0!</v>
      </c>
      <c r="AO190" s="77" t="e">
        <f t="shared" si="7"/>
        <v>#DIV/0!</v>
      </c>
    </row>
    <row r="191" spans="2:41" x14ac:dyDescent="0.25">
      <c r="B191" s="41"/>
      <c r="C191" s="41"/>
      <c r="D191" s="41"/>
      <c r="E191" s="41"/>
      <c r="F191" s="41"/>
      <c r="G191" s="71"/>
      <c r="H191" s="41"/>
      <c r="I191" s="72"/>
      <c r="J191" s="72"/>
      <c r="K191" s="72"/>
      <c r="L191" s="41"/>
      <c r="M191" s="41"/>
      <c r="N191" s="41"/>
      <c r="O191" s="48"/>
      <c r="P191" s="48"/>
      <c r="Q191" s="48"/>
      <c r="R191" s="48"/>
      <c r="S191" s="41"/>
      <c r="T191" s="41"/>
      <c r="U191" s="74"/>
      <c r="V191" s="219"/>
      <c r="W191" s="41"/>
      <c r="X191" s="41"/>
      <c r="Y191" s="41"/>
      <c r="Z191" s="41"/>
      <c r="AA191" s="41"/>
      <c r="AB191" s="72"/>
      <c r="AC191" s="41"/>
      <c r="AD191" s="218"/>
      <c r="AE191" s="41"/>
      <c r="AF191" s="41"/>
      <c r="AG191" s="41"/>
      <c r="AH191" s="41"/>
      <c r="AI191" s="73"/>
      <c r="AJ191" s="41"/>
      <c r="AK191" s="41"/>
      <c r="AL191" s="264">
        <f>IF(ROUNDUP(IF(((O191-$AD191)/'Inputs_Metric 7'!$D$4)&gt;0,(O191-$AD191)/'Inputs_Metric 7'!$D$4,0),0)&gt;AC191,AC191,ROUNDUP(IF(((O191-$AD191)/'Inputs_Metric 7'!$D$4)&gt;0,(O191-$AD191)/'Inputs_Metric 7'!$D$4,0),0))</f>
        <v>0</v>
      </c>
      <c r="AM191" s="264">
        <f>IF(ROUNDUP(IF(((P191-$AD191)/'Inputs_Metric 7'!$D$4)&gt;0,(P191-$AD191)/'Inputs_Metric 7'!$D$4,0),0)&gt;AC191,AC191,ROUNDUP(IF(((P191-$AD191)/'Inputs_Metric 7'!$D$4)&gt;0,(P191-$AD191)/'Inputs_Metric 7'!$D$4,0),0))</f>
        <v>0</v>
      </c>
      <c r="AN191" s="77" t="e">
        <f t="shared" si="6"/>
        <v>#DIV/0!</v>
      </c>
      <c r="AO191" s="77" t="e">
        <f t="shared" si="7"/>
        <v>#DIV/0!</v>
      </c>
    </row>
    <row r="192" spans="2:41" x14ac:dyDescent="0.25">
      <c r="B192" s="41"/>
      <c r="C192" s="41"/>
      <c r="D192" s="41"/>
      <c r="E192" s="41"/>
      <c r="F192" s="41"/>
      <c r="G192" s="71"/>
      <c r="H192" s="41"/>
      <c r="I192" s="72"/>
      <c r="J192" s="72"/>
      <c r="K192" s="72"/>
      <c r="L192" s="41"/>
      <c r="M192" s="41"/>
      <c r="N192" s="41"/>
      <c r="O192" s="48"/>
      <c r="P192" s="48"/>
      <c r="Q192" s="48"/>
      <c r="R192" s="48"/>
      <c r="S192" s="41"/>
      <c r="T192" s="41"/>
      <c r="U192" s="74"/>
      <c r="V192" s="219"/>
      <c r="W192" s="41"/>
      <c r="X192" s="41"/>
      <c r="Y192" s="41"/>
      <c r="Z192" s="41"/>
      <c r="AA192" s="41"/>
      <c r="AB192" s="72"/>
      <c r="AC192" s="41"/>
      <c r="AD192" s="218"/>
      <c r="AE192" s="41"/>
      <c r="AF192" s="41"/>
      <c r="AG192" s="41"/>
      <c r="AH192" s="41"/>
      <c r="AI192" s="73"/>
      <c r="AJ192" s="41"/>
      <c r="AK192" s="41"/>
      <c r="AL192" s="264">
        <f>IF(ROUNDUP(IF(((O192-$AD192)/'Inputs_Metric 7'!$D$4)&gt;0,(O192-$AD192)/'Inputs_Metric 7'!$D$4,0),0)&gt;AC192,AC192,ROUNDUP(IF(((O192-$AD192)/'Inputs_Metric 7'!$D$4)&gt;0,(O192-$AD192)/'Inputs_Metric 7'!$D$4,0),0))</f>
        <v>0</v>
      </c>
      <c r="AM192" s="264">
        <f>IF(ROUNDUP(IF(((P192-$AD192)/'Inputs_Metric 7'!$D$4)&gt;0,(P192-$AD192)/'Inputs_Metric 7'!$D$4,0),0)&gt;AC192,AC192,ROUNDUP(IF(((P192-$AD192)/'Inputs_Metric 7'!$D$4)&gt;0,(P192-$AD192)/'Inputs_Metric 7'!$D$4,0),0))</f>
        <v>0</v>
      </c>
      <c r="AN192" s="77" t="e">
        <f t="shared" si="6"/>
        <v>#DIV/0!</v>
      </c>
      <c r="AO192" s="77" t="e">
        <f t="shared" si="7"/>
        <v>#DIV/0!</v>
      </c>
    </row>
    <row r="193" spans="2:41" x14ac:dyDescent="0.25">
      <c r="B193" s="41"/>
      <c r="C193" s="41"/>
      <c r="D193" s="41"/>
      <c r="E193" s="41"/>
      <c r="F193" s="41"/>
      <c r="G193" s="71"/>
      <c r="H193" s="41"/>
      <c r="I193" s="72"/>
      <c r="J193" s="72"/>
      <c r="K193" s="72"/>
      <c r="L193" s="41"/>
      <c r="M193" s="41"/>
      <c r="N193" s="41"/>
      <c r="O193" s="48"/>
      <c r="P193" s="48"/>
      <c r="Q193" s="48"/>
      <c r="R193" s="48"/>
      <c r="S193" s="41"/>
      <c r="T193" s="41"/>
      <c r="U193" s="74"/>
      <c r="V193" s="219"/>
      <c r="W193" s="41"/>
      <c r="X193" s="41"/>
      <c r="Y193" s="41"/>
      <c r="Z193" s="41"/>
      <c r="AA193" s="41"/>
      <c r="AB193" s="72"/>
      <c r="AC193" s="41"/>
      <c r="AD193" s="218"/>
      <c r="AE193" s="41"/>
      <c r="AF193" s="41"/>
      <c r="AG193" s="41"/>
      <c r="AH193" s="41"/>
      <c r="AI193" s="73"/>
      <c r="AJ193" s="41"/>
      <c r="AK193" s="41"/>
      <c r="AL193" s="264">
        <f>IF(ROUNDUP(IF(((O193-$AD193)/'Inputs_Metric 7'!$D$4)&gt;0,(O193-$AD193)/'Inputs_Metric 7'!$D$4,0),0)&gt;AC193,AC193,ROUNDUP(IF(((O193-$AD193)/'Inputs_Metric 7'!$D$4)&gt;0,(O193-$AD193)/'Inputs_Metric 7'!$D$4,0),0))</f>
        <v>0</v>
      </c>
      <c r="AM193" s="264">
        <f>IF(ROUNDUP(IF(((P193-$AD193)/'Inputs_Metric 7'!$D$4)&gt;0,(P193-$AD193)/'Inputs_Metric 7'!$D$4,0),0)&gt;AC193,AC193,ROUNDUP(IF(((P193-$AD193)/'Inputs_Metric 7'!$D$4)&gt;0,(P193-$AD193)/'Inputs_Metric 7'!$D$4,0),0))</f>
        <v>0</v>
      </c>
      <c r="AN193" s="77" t="e">
        <f t="shared" si="6"/>
        <v>#DIV/0!</v>
      </c>
      <c r="AO193" s="77" t="e">
        <f t="shared" si="7"/>
        <v>#DIV/0!</v>
      </c>
    </row>
    <row r="194" spans="2:41" x14ac:dyDescent="0.25">
      <c r="B194" s="41"/>
      <c r="C194" s="41"/>
      <c r="D194" s="41"/>
      <c r="E194" s="41"/>
      <c r="F194" s="41"/>
      <c r="G194" s="71"/>
      <c r="H194" s="41"/>
      <c r="I194" s="72"/>
      <c r="J194" s="72"/>
      <c r="K194" s="72"/>
      <c r="L194" s="41"/>
      <c r="M194" s="41"/>
      <c r="N194" s="41"/>
      <c r="O194" s="48"/>
      <c r="P194" s="48"/>
      <c r="Q194" s="48"/>
      <c r="R194" s="48"/>
      <c r="S194" s="41"/>
      <c r="T194" s="41"/>
      <c r="U194" s="74"/>
      <c r="V194" s="219"/>
      <c r="W194" s="41"/>
      <c r="X194" s="41"/>
      <c r="Y194" s="41"/>
      <c r="Z194" s="41"/>
      <c r="AA194" s="41"/>
      <c r="AB194" s="72"/>
      <c r="AC194" s="41"/>
      <c r="AD194" s="218"/>
      <c r="AE194" s="41"/>
      <c r="AF194" s="41"/>
      <c r="AG194" s="41"/>
      <c r="AH194" s="41"/>
      <c r="AI194" s="73"/>
      <c r="AJ194" s="41"/>
      <c r="AK194" s="41"/>
      <c r="AL194" s="264">
        <f>IF(ROUNDUP(IF(((O194-$AD194)/'Inputs_Metric 7'!$D$4)&gt;0,(O194-$AD194)/'Inputs_Metric 7'!$D$4,0),0)&gt;AC194,AC194,ROUNDUP(IF(((O194-$AD194)/'Inputs_Metric 7'!$D$4)&gt;0,(O194-$AD194)/'Inputs_Metric 7'!$D$4,0),0))</f>
        <v>0</v>
      </c>
      <c r="AM194" s="264">
        <f>IF(ROUNDUP(IF(((P194-$AD194)/'Inputs_Metric 7'!$D$4)&gt;0,(P194-$AD194)/'Inputs_Metric 7'!$D$4,0),0)&gt;AC194,AC194,ROUNDUP(IF(((P194-$AD194)/'Inputs_Metric 7'!$D$4)&gt;0,(P194-$AD194)/'Inputs_Metric 7'!$D$4,0),0))</f>
        <v>0</v>
      </c>
      <c r="AN194" s="77" t="e">
        <f t="shared" si="6"/>
        <v>#DIV/0!</v>
      </c>
      <c r="AO194" s="77" t="e">
        <f t="shared" si="7"/>
        <v>#DIV/0!</v>
      </c>
    </row>
    <row r="195" spans="2:41" x14ac:dyDescent="0.25">
      <c r="B195" s="41"/>
      <c r="C195" s="41"/>
      <c r="D195" s="41"/>
      <c r="E195" s="41"/>
      <c r="F195" s="41"/>
      <c r="G195" s="71"/>
      <c r="H195" s="41"/>
      <c r="I195" s="72"/>
      <c r="J195" s="72"/>
      <c r="K195" s="72"/>
      <c r="L195" s="41"/>
      <c r="M195" s="41"/>
      <c r="N195" s="41"/>
      <c r="O195" s="48"/>
      <c r="P195" s="48"/>
      <c r="Q195" s="48"/>
      <c r="R195" s="48"/>
      <c r="S195" s="41"/>
      <c r="T195" s="41"/>
      <c r="U195" s="74"/>
      <c r="V195" s="219"/>
      <c r="W195" s="41"/>
      <c r="X195" s="41"/>
      <c r="Y195" s="41"/>
      <c r="Z195" s="41"/>
      <c r="AA195" s="41"/>
      <c r="AB195" s="72"/>
      <c r="AC195" s="41"/>
      <c r="AD195" s="218"/>
      <c r="AE195" s="41"/>
      <c r="AF195" s="41"/>
      <c r="AG195" s="41"/>
      <c r="AH195" s="41"/>
      <c r="AI195" s="73"/>
      <c r="AJ195" s="41"/>
      <c r="AK195" s="41"/>
      <c r="AL195" s="264">
        <f>IF(ROUNDUP(IF(((O195-$AD195)/'Inputs_Metric 7'!$D$4)&gt;0,(O195-$AD195)/'Inputs_Metric 7'!$D$4,0),0)&gt;AC195,AC195,ROUNDUP(IF(((O195-$AD195)/'Inputs_Metric 7'!$D$4)&gt;0,(O195-$AD195)/'Inputs_Metric 7'!$D$4,0),0))</f>
        <v>0</v>
      </c>
      <c r="AM195" s="264">
        <f>IF(ROUNDUP(IF(((P195-$AD195)/'Inputs_Metric 7'!$D$4)&gt;0,(P195-$AD195)/'Inputs_Metric 7'!$D$4,0),0)&gt;AC195,AC195,ROUNDUP(IF(((P195-$AD195)/'Inputs_Metric 7'!$D$4)&gt;0,(P195-$AD195)/'Inputs_Metric 7'!$D$4,0),0))</f>
        <v>0</v>
      </c>
      <c r="AN195" s="77" t="e">
        <f t="shared" si="6"/>
        <v>#DIV/0!</v>
      </c>
      <c r="AO195" s="77" t="e">
        <f t="shared" si="7"/>
        <v>#DIV/0!</v>
      </c>
    </row>
    <row r="196" spans="2:41" x14ac:dyDescent="0.25">
      <c r="B196" s="41"/>
      <c r="C196" s="41"/>
      <c r="D196" s="41"/>
      <c r="E196" s="41"/>
      <c r="F196" s="41"/>
      <c r="G196" s="71"/>
      <c r="H196" s="41"/>
      <c r="I196" s="72"/>
      <c r="J196" s="72"/>
      <c r="K196" s="72"/>
      <c r="L196" s="41"/>
      <c r="M196" s="41"/>
      <c r="N196" s="41"/>
      <c r="O196" s="48"/>
      <c r="P196" s="48"/>
      <c r="Q196" s="48"/>
      <c r="R196" s="48"/>
      <c r="S196" s="41"/>
      <c r="T196" s="41"/>
      <c r="U196" s="74"/>
      <c r="V196" s="219"/>
      <c r="W196" s="41"/>
      <c r="X196" s="41"/>
      <c r="Y196" s="41"/>
      <c r="Z196" s="41"/>
      <c r="AA196" s="41"/>
      <c r="AB196" s="72"/>
      <c r="AC196" s="41"/>
      <c r="AD196" s="218"/>
      <c r="AE196" s="41"/>
      <c r="AF196" s="41"/>
      <c r="AG196" s="41"/>
      <c r="AH196" s="41"/>
      <c r="AI196" s="73"/>
      <c r="AJ196" s="41"/>
      <c r="AK196" s="41"/>
      <c r="AL196" s="264">
        <f>IF(ROUNDUP(IF(((O196-$AD196)/'Inputs_Metric 7'!$D$4)&gt;0,(O196-$AD196)/'Inputs_Metric 7'!$D$4,0),0)&gt;AC196,AC196,ROUNDUP(IF(((O196-$AD196)/'Inputs_Metric 7'!$D$4)&gt;0,(O196-$AD196)/'Inputs_Metric 7'!$D$4,0),0))</f>
        <v>0</v>
      </c>
      <c r="AM196" s="264">
        <f>IF(ROUNDUP(IF(((P196-$AD196)/'Inputs_Metric 7'!$D$4)&gt;0,(P196-$AD196)/'Inputs_Metric 7'!$D$4,0),0)&gt;AC196,AC196,ROUNDUP(IF(((P196-$AD196)/'Inputs_Metric 7'!$D$4)&gt;0,(P196-$AD196)/'Inputs_Metric 7'!$D$4,0),0))</f>
        <v>0</v>
      </c>
      <c r="AN196" s="77" t="e">
        <f t="shared" si="6"/>
        <v>#DIV/0!</v>
      </c>
      <c r="AO196" s="77" t="e">
        <f t="shared" si="7"/>
        <v>#DIV/0!</v>
      </c>
    </row>
    <row r="197" spans="2:41" x14ac:dyDescent="0.25">
      <c r="B197" s="41"/>
      <c r="C197" s="41"/>
      <c r="D197" s="41"/>
      <c r="E197" s="41"/>
      <c r="F197" s="41"/>
      <c r="G197" s="71"/>
      <c r="H197" s="41"/>
      <c r="I197" s="72"/>
      <c r="J197" s="72"/>
      <c r="K197" s="72"/>
      <c r="L197" s="41"/>
      <c r="M197" s="41"/>
      <c r="N197" s="41"/>
      <c r="O197" s="48"/>
      <c r="P197" s="48"/>
      <c r="Q197" s="48"/>
      <c r="R197" s="48"/>
      <c r="S197" s="41"/>
      <c r="T197" s="41"/>
      <c r="U197" s="74"/>
      <c r="V197" s="219"/>
      <c r="W197" s="41"/>
      <c r="X197" s="41"/>
      <c r="Y197" s="41"/>
      <c r="Z197" s="41"/>
      <c r="AA197" s="41"/>
      <c r="AB197" s="72"/>
      <c r="AC197" s="41"/>
      <c r="AD197" s="218"/>
      <c r="AE197" s="41"/>
      <c r="AF197" s="41"/>
      <c r="AG197" s="41"/>
      <c r="AH197" s="41"/>
      <c r="AI197" s="73"/>
      <c r="AJ197" s="41"/>
      <c r="AK197" s="41"/>
      <c r="AL197" s="264">
        <f>IF(ROUNDUP(IF(((O197-$AD197)/'Inputs_Metric 7'!$D$4)&gt;0,(O197-$AD197)/'Inputs_Metric 7'!$D$4,0),0)&gt;AC197,AC197,ROUNDUP(IF(((O197-$AD197)/'Inputs_Metric 7'!$D$4)&gt;0,(O197-$AD197)/'Inputs_Metric 7'!$D$4,0),0))</f>
        <v>0</v>
      </c>
      <c r="AM197" s="264">
        <f>IF(ROUNDUP(IF(((P197-$AD197)/'Inputs_Metric 7'!$D$4)&gt;0,(P197-$AD197)/'Inputs_Metric 7'!$D$4,0),0)&gt;AC197,AC197,ROUNDUP(IF(((P197-$AD197)/'Inputs_Metric 7'!$D$4)&gt;0,(P197-$AD197)/'Inputs_Metric 7'!$D$4,0),0))</f>
        <v>0</v>
      </c>
      <c r="AN197" s="77" t="e">
        <f t="shared" si="6"/>
        <v>#DIV/0!</v>
      </c>
      <c r="AO197" s="77" t="e">
        <f t="shared" si="7"/>
        <v>#DIV/0!</v>
      </c>
    </row>
    <row r="198" spans="2:41" x14ac:dyDescent="0.25">
      <c r="B198" s="41"/>
      <c r="C198" s="41"/>
      <c r="D198" s="41"/>
      <c r="E198" s="41"/>
      <c r="F198" s="41"/>
      <c r="G198" s="71"/>
      <c r="H198" s="41"/>
      <c r="I198" s="72"/>
      <c r="J198" s="72"/>
      <c r="K198" s="72"/>
      <c r="L198" s="41"/>
      <c r="M198" s="41"/>
      <c r="N198" s="41"/>
      <c r="O198" s="48"/>
      <c r="P198" s="48"/>
      <c r="Q198" s="48"/>
      <c r="R198" s="48"/>
      <c r="S198" s="41"/>
      <c r="T198" s="41"/>
      <c r="U198" s="74"/>
      <c r="V198" s="219"/>
      <c r="W198" s="41"/>
      <c r="X198" s="41"/>
      <c r="Y198" s="41"/>
      <c r="Z198" s="41"/>
      <c r="AA198" s="41"/>
      <c r="AB198" s="72"/>
      <c r="AC198" s="41"/>
      <c r="AD198" s="218"/>
      <c r="AE198" s="41"/>
      <c r="AF198" s="41"/>
      <c r="AG198" s="41"/>
      <c r="AH198" s="41"/>
      <c r="AI198" s="73"/>
      <c r="AJ198" s="41"/>
      <c r="AK198" s="41"/>
      <c r="AL198" s="264">
        <f>IF(ROUNDUP(IF(((O198-$AD198)/'Inputs_Metric 7'!$D$4)&gt;0,(O198-$AD198)/'Inputs_Metric 7'!$D$4,0),0)&gt;AC198,AC198,ROUNDUP(IF(((O198-$AD198)/'Inputs_Metric 7'!$D$4)&gt;0,(O198-$AD198)/'Inputs_Metric 7'!$D$4,0),0))</f>
        <v>0</v>
      </c>
      <c r="AM198" s="264">
        <f>IF(ROUNDUP(IF(((P198-$AD198)/'Inputs_Metric 7'!$D$4)&gt;0,(P198-$AD198)/'Inputs_Metric 7'!$D$4,0),0)&gt;AC198,AC198,ROUNDUP(IF(((P198-$AD198)/'Inputs_Metric 7'!$D$4)&gt;0,(P198-$AD198)/'Inputs_Metric 7'!$D$4,0),0))</f>
        <v>0</v>
      </c>
      <c r="AN198" s="77" t="e">
        <f t="shared" si="6"/>
        <v>#DIV/0!</v>
      </c>
      <c r="AO198" s="77" t="e">
        <f t="shared" si="7"/>
        <v>#DIV/0!</v>
      </c>
    </row>
    <row r="199" spans="2:41" x14ac:dyDescent="0.25">
      <c r="B199" s="41"/>
      <c r="C199" s="41"/>
      <c r="D199" s="41"/>
      <c r="E199" s="41"/>
      <c r="F199" s="41"/>
      <c r="G199" s="71"/>
      <c r="H199" s="41"/>
      <c r="I199" s="72"/>
      <c r="J199" s="72"/>
      <c r="K199" s="72"/>
      <c r="L199" s="41"/>
      <c r="M199" s="41"/>
      <c r="N199" s="41"/>
      <c r="O199" s="48"/>
      <c r="P199" s="48"/>
      <c r="Q199" s="48"/>
      <c r="R199" s="48"/>
      <c r="S199" s="41"/>
      <c r="T199" s="41"/>
      <c r="U199" s="74"/>
      <c r="V199" s="219"/>
      <c r="W199" s="41"/>
      <c r="X199" s="41"/>
      <c r="Y199" s="41"/>
      <c r="Z199" s="41"/>
      <c r="AA199" s="41"/>
      <c r="AB199" s="72"/>
      <c r="AC199" s="41"/>
      <c r="AD199" s="218"/>
      <c r="AE199" s="41"/>
      <c r="AF199" s="41"/>
      <c r="AG199" s="41"/>
      <c r="AH199" s="41"/>
      <c r="AI199" s="73"/>
      <c r="AJ199" s="41"/>
      <c r="AK199" s="41"/>
      <c r="AL199" s="264">
        <f>IF(ROUNDUP(IF(((O199-$AD199)/'Inputs_Metric 7'!$D$4)&gt;0,(O199-$AD199)/'Inputs_Metric 7'!$D$4,0),0)&gt;AC199,AC199,ROUNDUP(IF(((O199-$AD199)/'Inputs_Metric 7'!$D$4)&gt;0,(O199-$AD199)/'Inputs_Metric 7'!$D$4,0),0))</f>
        <v>0</v>
      </c>
      <c r="AM199" s="264">
        <f>IF(ROUNDUP(IF(((P199-$AD199)/'Inputs_Metric 7'!$D$4)&gt;0,(P199-$AD199)/'Inputs_Metric 7'!$D$4,0),0)&gt;AC199,AC199,ROUNDUP(IF(((P199-$AD199)/'Inputs_Metric 7'!$D$4)&gt;0,(P199-$AD199)/'Inputs_Metric 7'!$D$4,0),0))</f>
        <v>0</v>
      </c>
      <c r="AN199" s="77" t="e">
        <f t="shared" si="6"/>
        <v>#DIV/0!</v>
      </c>
      <c r="AO199" s="77" t="e">
        <f t="shared" si="7"/>
        <v>#DIV/0!</v>
      </c>
    </row>
    <row r="200" spans="2:41" x14ac:dyDescent="0.25">
      <c r="B200" s="41"/>
      <c r="C200" s="41"/>
      <c r="D200" s="41"/>
      <c r="E200" s="41"/>
      <c r="F200" s="41"/>
      <c r="G200" s="71"/>
      <c r="H200" s="41"/>
      <c r="I200" s="72"/>
      <c r="J200" s="72"/>
      <c r="K200" s="72"/>
      <c r="L200" s="41"/>
      <c r="M200" s="41"/>
      <c r="N200" s="41"/>
      <c r="O200" s="48"/>
      <c r="P200" s="48"/>
      <c r="Q200" s="48"/>
      <c r="R200" s="48"/>
      <c r="S200" s="41"/>
      <c r="T200" s="41"/>
      <c r="U200" s="74"/>
      <c r="V200" s="219"/>
      <c r="W200" s="41"/>
      <c r="X200" s="41"/>
      <c r="Y200" s="41"/>
      <c r="Z200" s="41"/>
      <c r="AA200" s="41"/>
      <c r="AB200" s="72"/>
      <c r="AC200" s="41"/>
      <c r="AD200" s="218"/>
      <c r="AE200" s="41"/>
      <c r="AF200" s="41"/>
      <c r="AG200" s="41"/>
      <c r="AH200" s="41"/>
      <c r="AI200" s="73"/>
      <c r="AJ200" s="41"/>
      <c r="AK200" s="41"/>
      <c r="AL200" s="264">
        <f>IF(ROUNDUP(IF(((O200-$AD200)/'Inputs_Metric 7'!$D$4)&gt;0,(O200-$AD200)/'Inputs_Metric 7'!$D$4,0),0)&gt;AC200,AC200,ROUNDUP(IF(((O200-$AD200)/'Inputs_Metric 7'!$D$4)&gt;0,(O200-$AD200)/'Inputs_Metric 7'!$D$4,0),0))</f>
        <v>0</v>
      </c>
      <c r="AM200" s="264">
        <f>IF(ROUNDUP(IF(((P200-$AD200)/'Inputs_Metric 7'!$D$4)&gt;0,(P200-$AD200)/'Inputs_Metric 7'!$D$4,0),0)&gt;AC200,AC200,ROUNDUP(IF(((P200-$AD200)/'Inputs_Metric 7'!$D$4)&gt;0,(P200-$AD200)/'Inputs_Metric 7'!$D$4,0),0))</f>
        <v>0</v>
      </c>
      <c r="AN200" s="77" t="e">
        <f t="shared" si="6"/>
        <v>#DIV/0!</v>
      </c>
      <c r="AO200" s="77" t="e">
        <f t="shared" si="7"/>
        <v>#DIV/0!</v>
      </c>
    </row>
    <row r="201" spans="2:41" x14ac:dyDescent="0.25">
      <c r="B201" s="41"/>
      <c r="C201" s="41"/>
      <c r="D201" s="41"/>
      <c r="E201" s="41"/>
      <c r="F201" s="41"/>
      <c r="G201" s="71"/>
      <c r="H201" s="41"/>
      <c r="I201" s="72"/>
      <c r="J201" s="72"/>
      <c r="K201" s="72"/>
      <c r="L201" s="41"/>
      <c r="M201" s="41"/>
      <c r="N201" s="41"/>
      <c r="O201" s="48"/>
      <c r="P201" s="48"/>
      <c r="Q201" s="48"/>
      <c r="R201" s="48"/>
      <c r="S201" s="41"/>
      <c r="T201" s="41"/>
      <c r="U201" s="74"/>
      <c r="V201" s="219"/>
      <c r="W201" s="41"/>
      <c r="X201" s="41"/>
      <c r="Y201" s="41"/>
      <c r="Z201" s="41"/>
      <c r="AA201" s="41"/>
      <c r="AB201" s="72"/>
      <c r="AC201" s="41"/>
      <c r="AD201" s="218"/>
      <c r="AE201" s="41"/>
      <c r="AF201" s="41"/>
      <c r="AG201" s="41"/>
      <c r="AH201" s="41"/>
      <c r="AI201" s="73"/>
      <c r="AJ201" s="41"/>
      <c r="AK201" s="41"/>
      <c r="AL201" s="264">
        <f>IF(ROUNDUP(IF(((O201-$AD201)/'Inputs_Metric 7'!$D$4)&gt;0,(O201-$AD201)/'Inputs_Metric 7'!$D$4,0),0)&gt;AC201,AC201,ROUNDUP(IF(((O201-$AD201)/'Inputs_Metric 7'!$D$4)&gt;0,(O201-$AD201)/'Inputs_Metric 7'!$D$4,0),0))</f>
        <v>0</v>
      </c>
      <c r="AM201" s="264">
        <f>IF(ROUNDUP(IF(((P201-$AD201)/'Inputs_Metric 7'!$D$4)&gt;0,(P201-$AD201)/'Inputs_Metric 7'!$D$4,0),0)&gt;AC201,AC201,ROUNDUP(IF(((P201-$AD201)/'Inputs_Metric 7'!$D$4)&gt;0,(P201-$AD201)/'Inputs_Metric 7'!$D$4,0),0))</f>
        <v>0</v>
      </c>
      <c r="AN201" s="77" t="e">
        <f t="shared" si="6"/>
        <v>#DIV/0!</v>
      </c>
      <c r="AO201" s="77" t="e">
        <f t="shared" si="7"/>
        <v>#DIV/0!</v>
      </c>
    </row>
    <row r="202" spans="2:41" x14ac:dyDescent="0.25">
      <c r="B202" s="41"/>
      <c r="C202" s="41"/>
      <c r="D202" s="41"/>
      <c r="E202" s="41"/>
      <c r="F202" s="41"/>
      <c r="G202" s="71"/>
      <c r="H202" s="41"/>
      <c r="I202" s="72"/>
      <c r="J202" s="72"/>
      <c r="K202" s="72"/>
      <c r="L202" s="41"/>
      <c r="M202" s="41"/>
      <c r="N202" s="41"/>
      <c r="O202" s="48"/>
      <c r="P202" s="48"/>
      <c r="Q202" s="48"/>
      <c r="R202" s="48"/>
      <c r="S202" s="41"/>
      <c r="T202" s="41"/>
      <c r="U202" s="74"/>
      <c r="V202" s="219"/>
      <c r="W202" s="41"/>
      <c r="X202" s="41"/>
      <c r="Y202" s="41"/>
      <c r="Z202" s="41"/>
      <c r="AA202" s="41"/>
      <c r="AB202" s="72"/>
      <c r="AC202" s="41"/>
      <c r="AD202" s="218"/>
      <c r="AE202" s="41"/>
      <c r="AF202" s="41"/>
      <c r="AG202" s="41"/>
      <c r="AH202" s="41"/>
      <c r="AI202" s="73"/>
      <c r="AJ202" s="41"/>
      <c r="AK202" s="41"/>
      <c r="AL202" s="264">
        <f>IF(ROUNDUP(IF(((O202-$AD202)/'Inputs_Metric 7'!$D$4)&gt;0,(O202-$AD202)/'Inputs_Metric 7'!$D$4,0),0)&gt;AC202,AC202,ROUNDUP(IF(((O202-$AD202)/'Inputs_Metric 7'!$D$4)&gt;0,(O202-$AD202)/'Inputs_Metric 7'!$D$4,0),0))</f>
        <v>0</v>
      </c>
      <c r="AM202" s="264">
        <f>IF(ROUNDUP(IF(((P202-$AD202)/'Inputs_Metric 7'!$D$4)&gt;0,(P202-$AD202)/'Inputs_Metric 7'!$D$4,0),0)&gt;AC202,AC202,ROUNDUP(IF(((P202-$AD202)/'Inputs_Metric 7'!$D$4)&gt;0,(P202-$AD202)/'Inputs_Metric 7'!$D$4,0),0))</f>
        <v>0</v>
      </c>
      <c r="AN202" s="77" t="e">
        <f t="shared" si="6"/>
        <v>#DIV/0!</v>
      </c>
      <c r="AO202" s="77" t="e">
        <f t="shared" si="7"/>
        <v>#DIV/0!</v>
      </c>
    </row>
    <row r="203" spans="2:41" x14ac:dyDescent="0.25">
      <c r="B203" s="41"/>
      <c r="C203" s="41"/>
      <c r="D203" s="41"/>
      <c r="E203" s="41"/>
      <c r="F203" s="41"/>
      <c r="G203" s="71"/>
      <c r="H203" s="41"/>
      <c r="I203" s="72"/>
      <c r="J203" s="72"/>
      <c r="K203" s="72"/>
      <c r="L203" s="41"/>
      <c r="M203" s="41"/>
      <c r="N203" s="41"/>
      <c r="O203" s="48"/>
      <c r="P203" s="48"/>
      <c r="Q203" s="48"/>
      <c r="R203" s="48"/>
      <c r="S203" s="41"/>
      <c r="T203" s="41"/>
      <c r="U203" s="74"/>
      <c r="V203" s="219"/>
      <c r="W203" s="41"/>
      <c r="X203" s="41"/>
      <c r="Y203" s="41"/>
      <c r="Z203" s="41"/>
      <c r="AA203" s="41"/>
      <c r="AB203" s="72"/>
      <c r="AC203" s="41"/>
      <c r="AD203" s="218"/>
      <c r="AE203" s="41"/>
      <c r="AF203" s="41"/>
      <c r="AG203" s="41"/>
      <c r="AH203" s="41"/>
      <c r="AI203" s="73"/>
      <c r="AJ203" s="41"/>
      <c r="AK203" s="41"/>
      <c r="AL203" s="264">
        <f>IF(ROUNDUP(IF(((O203-$AD203)/'Inputs_Metric 7'!$D$4)&gt;0,(O203-$AD203)/'Inputs_Metric 7'!$D$4,0),0)&gt;AC203,AC203,ROUNDUP(IF(((O203-$AD203)/'Inputs_Metric 7'!$D$4)&gt;0,(O203-$AD203)/'Inputs_Metric 7'!$D$4,0),0))</f>
        <v>0</v>
      </c>
      <c r="AM203" s="264">
        <f>IF(ROUNDUP(IF(((P203-$AD203)/'Inputs_Metric 7'!$D$4)&gt;0,(P203-$AD203)/'Inputs_Metric 7'!$D$4,0),0)&gt;AC203,AC203,ROUNDUP(IF(((P203-$AD203)/'Inputs_Metric 7'!$D$4)&gt;0,(P203-$AD203)/'Inputs_Metric 7'!$D$4,0),0))</f>
        <v>0</v>
      </c>
      <c r="AN203" s="77" t="e">
        <f t="shared" si="6"/>
        <v>#DIV/0!</v>
      </c>
      <c r="AO203" s="77" t="e">
        <f t="shared" si="7"/>
        <v>#DIV/0!</v>
      </c>
    </row>
    <row r="204" spans="2:41" x14ac:dyDescent="0.25">
      <c r="B204" s="41"/>
      <c r="C204" s="41"/>
      <c r="D204" s="41"/>
      <c r="E204" s="41"/>
      <c r="F204" s="41"/>
      <c r="G204" s="71"/>
      <c r="H204" s="41"/>
      <c r="I204" s="72"/>
      <c r="J204" s="72"/>
      <c r="K204" s="72"/>
      <c r="L204" s="41"/>
      <c r="M204" s="41"/>
      <c r="N204" s="41"/>
      <c r="O204" s="48"/>
      <c r="P204" s="48"/>
      <c r="Q204" s="48"/>
      <c r="R204" s="48"/>
      <c r="S204" s="41"/>
      <c r="T204" s="41"/>
      <c r="U204" s="74"/>
      <c r="V204" s="219"/>
      <c r="W204" s="41"/>
      <c r="X204" s="41"/>
      <c r="Y204" s="41"/>
      <c r="Z204" s="41"/>
      <c r="AA204" s="41"/>
      <c r="AB204" s="72"/>
      <c r="AC204" s="41"/>
      <c r="AD204" s="218"/>
      <c r="AE204" s="41"/>
      <c r="AF204" s="41"/>
      <c r="AG204" s="41"/>
      <c r="AH204" s="41"/>
      <c r="AI204" s="73"/>
      <c r="AJ204" s="41"/>
      <c r="AK204" s="41"/>
      <c r="AL204" s="264">
        <f>IF(ROUNDUP(IF(((O204-$AD204)/'Inputs_Metric 7'!$D$4)&gt;0,(O204-$AD204)/'Inputs_Metric 7'!$D$4,0),0)&gt;AC204,AC204,ROUNDUP(IF(((O204-$AD204)/'Inputs_Metric 7'!$D$4)&gt;0,(O204-$AD204)/'Inputs_Metric 7'!$D$4,0),0))</f>
        <v>0</v>
      </c>
      <c r="AM204" s="264">
        <f>IF(ROUNDUP(IF(((P204-$AD204)/'Inputs_Metric 7'!$D$4)&gt;0,(P204-$AD204)/'Inputs_Metric 7'!$D$4,0),0)&gt;AC204,AC204,ROUNDUP(IF(((P204-$AD204)/'Inputs_Metric 7'!$D$4)&gt;0,(P204-$AD204)/'Inputs_Metric 7'!$D$4,0),0))</f>
        <v>0</v>
      </c>
      <c r="AN204" s="77" t="e">
        <f t="shared" si="6"/>
        <v>#DIV/0!</v>
      </c>
      <c r="AO204" s="77" t="e">
        <f t="shared" si="7"/>
        <v>#DIV/0!</v>
      </c>
    </row>
    <row r="205" spans="2:41" x14ac:dyDescent="0.25">
      <c r="B205" s="41"/>
      <c r="C205" s="41"/>
      <c r="D205" s="41"/>
      <c r="E205" s="41"/>
      <c r="F205" s="41"/>
      <c r="G205" s="71"/>
      <c r="H205" s="41"/>
      <c r="I205" s="72"/>
      <c r="J205" s="72"/>
      <c r="K205" s="72"/>
      <c r="L205" s="41"/>
      <c r="M205" s="41"/>
      <c r="N205" s="41"/>
      <c r="O205" s="48"/>
      <c r="P205" s="48"/>
      <c r="Q205" s="48"/>
      <c r="R205" s="48"/>
      <c r="S205" s="41"/>
      <c r="T205" s="41"/>
      <c r="U205" s="74"/>
      <c r="V205" s="219"/>
      <c r="W205" s="41"/>
      <c r="X205" s="41"/>
      <c r="Y205" s="41"/>
      <c r="Z205" s="41"/>
      <c r="AA205" s="41"/>
      <c r="AB205" s="72"/>
      <c r="AC205" s="41"/>
      <c r="AD205" s="218"/>
      <c r="AE205" s="41"/>
      <c r="AF205" s="41"/>
      <c r="AG205" s="41"/>
      <c r="AH205" s="41"/>
      <c r="AI205" s="73"/>
      <c r="AJ205" s="41"/>
      <c r="AK205" s="41"/>
      <c r="AL205" s="264">
        <f>IF(ROUNDUP(IF(((O205-$AD205)/'Inputs_Metric 7'!$D$4)&gt;0,(O205-$AD205)/'Inputs_Metric 7'!$D$4,0),0)&gt;AC205,AC205,ROUNDUP(IF(((O205-$AD205)/'Inputs_Metric 7'!$D$4)&gt;0,(O205-$AD205)/'Inputs_Metric 7'!$D$4,0),0))</f>
        <v>0</v>
      </c>
      <c r="AM205" s="264">
        <f>IF(ROUNDUP(IF(((P205-$AD205)/'Inputs_Metric 7'!$D$4)&gt;0,(P205-$AD205)/'Inputs_Metric 7'!$D$4,0),0)&gt;AC205,AC205,ROUNDUP(IF(((P205-$AD205)/'Inputs_Metric 7'!$D$4)&gt;0,(P205-$AD205)/'Inputs_Metric 7'!$D$4,0),0))</f>
        <v>0</v>
      </c>
      <c r="AN205" s="77" t="e">
        <f t="shared" si="6"/>
        <v>#DIV/0!</v>
      </c>
      <c r="AO205" s="77" t="e">
        <f t="shared" si="7"/>
        <v>#DIV/0!</v>
      </c>
    </row>
    <row r="206" spans="2:41" x14ac:dyDescent="0.25">
      <c r="B206" s="41"/>
      <c r="C206" s="41"/>
      <c r="D206" s="41"/>
      <c r="E206" s="41"/>
      <c r="F206" s="41"/>
      <c r="G206" s="71"/>
      <c r="H206" s="41"/>
      <c r="I206" s="72"/>
      <c r="J206" s="72"/>
      <c r="K206" s="72"/>
      <c r="L206" s="41"/>
      <c r="M206" s="41"/>
      <c r="N206" s="41"/>
      <c r="O206" s="48"/>
      <c r="P206" s="48"/>
      <c r="Q206" s="48"/>
      <c r="R206" s="48"/>
      <c r="S206" s="41"/>
      <c r="T206" s="41"/>
      <c r="U206" s="74"/>
      <c r="V206" s="219"/>
      <c r="W206" s="41"/>
      <c r="X206" s="41"/>
      <c r="Y206" s="41"/>
      <c r="Z206" s="41"/>
      <c r="AA206" s="41"/>
      <c r="AB206" s="72"/>
      <c r="AC206" s="41"/>
      <c r="AD206" s="218"/>
      <c r="AE206" s="41"/>
      <c r="AF206" s="41"/>
      <c r="AG206" s="41"/>
      <c r="AH206" s="41"/>
      <c r="AI206" s="73"/>
      <c r="AJ206" s="41"/>
      <c r="AK206" s="41"/>
      <c r="AL206" s="264">
        <f>IF(ROUNDUP(IF(((O206-$AD206)/'Inputs_Metric 7'!$D$4)&gt;0,(O206-$AD206)/'Inputs_Metric 7'!$D$4,0),0)&gt;AC206,AC206,ROUNDUP(IF(((O206-$AD206)/'Inputs_Metric 7'!$D$4)&gt;0,(O206-$AD206)/'Inputs_Metric 7'!$D$4,0),0))</f>
        <v>0</v>
      </c>
      <c r="AM206" s="264">
        <f>IF(ROUNDUP(IF(((P206-$AD206)/'Inputs_Metric 7'!$D$4)&gt;0,(P206-$AD206)/'Inputs_Metric 7'!$D$4,0),0)&gt;AC206,AC206,ROUNDUP(IF(((P206-$AD206)/'Inputs_Metric 7'!$D$4)&gt;0,(P206-$AD206)/'Inputs_Metric 7'!$D$4,0),0))</f>
        <v>0</v>
      </c>
      <c r="AN206" s="77" t="e">
        <f t="shared" si="6"/>
        <v>#DIV/0!</v>
      </c>
      <c r="AO206" s="77" t="e">
        <f t="shared" si="7"/>
        <v>#DIV/0!</v>
      </c>
    </row>
    <row r="207" spans="2:41" x14ac:dyDescent="0.25">
      <c r="B207" s="41"/>
      <c r="C207" s="41"/>
      <c r="D207" s="41"/>
      <c r="E207" s="41"/>
      <c r="F207" s="41"/>
      <c r="G207" s="71"/>
      <c r="H207" s="41"/>
      <c r="I207" s="72"/>
      <c r="J207" s="72"/>
      <c r="K207" s="72"/>
      <c r="L207" s="41"/>
      <c r="M207" s="41"/>
      <c r="N207" s="41"/>
      <c r="O207" s="48"/>
      <c r="P207" s="48"/>
      <c r="Q207" s="48"/>
      <c r="R207" s="48"/>
      <c r="S207" s="41"/>
      <c r="T207" s="41"/>
      <c r="U207" s="74"/>
      <c r="V207" s="219"/>
      <c r="W207" s="41"/>
      <c r="X207" s="41"/>
      <c r="Y207" s="41"/>
      <c r="Z207" s="41"/>
      <c r="AA207" s="41"/>
      <c r="AB207" s="72"/>
      <c r="AC207" s="41"/>
      <c r="AD207" s="218"/>
      <c r="AE207" s="41"/>
      <c r="AF207" s="41"/>
      <c r="AG207" s="41"/>
      <c r="AH207" s="41"/>
      <c r="AI207" s="73"/>
      <c r="AJ207" s="41"/>
      <c r="AK207" s="41"/>
      <c r="AL207" s="264">
        <f>IF(ROUNDUP(IF(((O207-$AD207)/'Inputs_Metric 7'!$D$4)&gt;0,(O207-$AD207)/'Inputs_Metric 7'!$D$4,0),0)&gt;AC207,AC207,ROUNDUP(IF(((O207-$AD207)/'Inputs_Metric 7'!$D$4)&gt;0,(O207-$AD207)/'Inputs_Metric 7'!$D$4,0),0))</f>
        <v>0</v>
      </c>
      <c r="AM207" s="264">
        <f>IF(ROUNDUP(IF(((P207-$AD207)/'Inputs_Metric 7'!$D$4)&gt;0,(P207-$AD207)/'Inputs_Metric 7'!$D$4,0),0)&gt;AC207,AC207,ROUNDUP(IF(((P207-$AD207)/'Inputs_Metric 7'!$D$4)&gt;0,(P207-$AD207)/'Inputs_Metric 7'!$D$4,0),0))</f>
        <v>0</v>
      </c>
      <c r="AN207" s="77" t="e">
        <f t="shared" si="6"/>
        <v>#DIV/0!</v>
      </c>
      <c r="AO207" s="77" t="e">
        <f t="shared" si="7"/>
        <v>#DIV/0!</v>
      </c>
    </row>
    <row r="208" spans="2:41" x14ac:dyDescent="0.25">
      <c r="B208" s="41"/>
      <c r="C208" s="41"/>
      <c r="D208" s="41"/>
      <c r="E208" s="41"/>
      <c r="F208" s="41"/>
      <c r="G208" s="71"/>
      <c r="H208" s="41"/>
      <c r="I208" s="72"/>
      <c r="J208" s="72"/>
      <c r="K208" s="72"/>
      <c r="L208" s="41"/>
      <c r="M208" s="41"/>
      <c r="N208" s="41"/>
      <c r="O208" s="48"/>
      <c r="P208" s="48"/>
      <c r="Q208" s="48"/>
      <c r="R208" s="48"/>
      <c r="S208" s="41"/>
      <c r="T208" s="41"/>
      <c r="U208" s="74"/>
      <c r="V208" s="219"/>
      <c r="W208" s="41"/>
      <c r="X208" s="41"/>
      <c r="Y208" s="41"/>
      <c r="Z208" s="41"/>
      <c r="AA208" s="41"/>
      <c r="AB208" s="72"/>
      <c r="AC208" s="41"/>
      <c r="AD208" s="218"/>
      <c r="AE208" s="41"/>
      <c r="AF208" s="41"/>
      <c r="AG208" s="41"/>
      <c r="AH208" s="41"/>
      <c r="AI208" s="73"/>
      <c r="AJ208" s="41"/>
      <c r="AK208" s="41"/>
      <c r="AL208" s="264">
        <f>IF(ROUNDUP(IF(((O208-$AD208)/'Inputs_Metric 7'!$D$4)&gt;0,(O208-$AD208)/'Inputs_Metric 7'!$D$4,0),0)&gt;AC208,AC208,ROUNDUP(IF(((O208-$AD208)/'Inputs_Metric 7'!$D$4)&gt;0,(O208-$AD208)/'Inputs_Metric 7'!$D$4,0),0))</f>
        <v>0</v>
      </c>
      <c r="AM208" s="264">
        <f>IF(ROUNDUP(IF(((P208-$AD208)/'Inputs_Metric 7'!$D$4)&gt;0,(P208-$AD208)/'Inputs_Metric 7'!$D$4,0),0)&gt;AC208,AC208,ROUNDUP(IF(((P208-$AD208)/'Inputs_Metric 7'!$D$4)&gt;0,(P208-$AD208)/'Inputs_Metric 7'!$D$4,0),0))</f>
        <v>0</v>
      </c>
      <c r="AN208" s="77" t="e">
        <f t="shared" si="6"/>
        <v>#DIV/0!</v>
      </c>
      <c r="AO208" s="77" t="e">
        <f t="shared" si="7"/>
        <v>#DIV/0!</v>
      </c>
    </row>
    <row r="209" spans="2:41" x14ac:dyDescent="0.25">
      <c r="B209" s="41"/>
      <c r="C209" s="41"/>
      <c r="D209" s="41"/>
      <c r="E209" s="41"/>
      <c r="F209" s="41"/>
      <c r="G209" s="71"/>
      <c r="H209" s="41"/>
      <c r="I209" s="72"/>
      <c r="J209" s="72"/>
      <c r="K209" s="72"/>
      <c r="L209" s="41"/>
      <c r="M209" s="41"/>
      <c r="N209" s="41"/>
      <c r="O209" s="48"/>
      <c r="P209" s="48"/>
      <c r="Q209" s="48"/>
      <c r="R209" s="48"/>
      <c r="S209" s="41"/>
      <c r="T209" s="41"/>
      <c r="U209" s="74"/>
      <c r="V209" s="219"/>
      <c r="W209" s="41"/>
      <c r="X209" s="41"/>
      <c r="Y209" s="41"/>
      <c r="Z209" s="41"/>
      <c r="AA209" s="41"/>
      <c r="AB209" s="72"/>
      <c r="AC209" s="41"/>
      <c r="AD209" s="218"/>
      <c r="AE209" s="41"/>
      <c r="AF209" s="41"/>
      <c r="AG209" s="41"/>
      <c r="AH209" s="41"/>
      <c r="AI209" s="73"/>
      <c r="AJ209" s="41"/>
      <c r="AK209" s="41"/>
      <c r="AL209" s="264">
        <f>IF(ROUNDUP(IF(((O209-$AD209)/'Inputs_Metric 7'!$D$4)&gt;0,(O209-$AD209)/'Inputs_Metric 7'!$D$4,0),0)&gt;AC209,AC209,ROUNDUP(IF(((O209-$AD209)/'Inputs_Metric 7'!$D$4)&gt;0,(O209-$AD209)/'Inputs_Metric 7'!$D$4,0),0))</f>
        <v>0</v>
      </c>
      <c r="AM209" s="264">
        <f>IF(ROUNDUP(IF(((P209-$AD209)/'Inputs_Metric 7'!$D$4)&gt;0,(P209-$AD209)/'Inputs_Metric 7'!$D$4,0),0)&gt;AC209,AC209,ROUNDUP(IF(((P209-$AD209)/'Inputs_Metric 7'!$D$4)&gt;0,(P209-$AD209)/'Inputs_Metric 7'!$D$4,0),0))</f>
        <v>0</v>
      </c>
      <c r="AN209" s="77" t="e">
        <f t="shared" si="6"/>
        <v>#DIV/0!</v>
      </c>
      <c r="AO209" s="77" t="e">
        <f t="shared" si="7"/>
        <v>#DIV/0!</v>
      </c>
    </row>
    <row r="210" spans="2:41" x14ac:dyDescent="0.25">
      <c r="B210" s="41"/>
      <c r="C210" s="41"/>
      <c r="D210" s="41"/>
      <c r="E210" s="41"/>
      <c r="F210" s="41"/>
      <c r="G210" s="71"/>
      <c r="H210" s="41"/>
      <c r="I210" s="72"/>
      <c r="J210" s="72"/>
      <c r="K210" s="72"/>
      <c r="L210" s="41"/>
      <c r="M210" s="41"/>
      <c r="N210" s="41"/>
      <c r="O210" s="48"/>
      <c r="P210" s="48"/>
      <c r="Q210" s="48"/>
      <c r="R210" s="48"/>
      <c r="S210" s="41"/>
      <c r="T210" s="41"/>
      <c r="U210" s="74"/>
      <c r="V210" s="219"/>
      <c r="W210" s="41"/>
      <c r="X210" s="41"/>
      <c r="Y210" s="41"/>
      <c r="Z210" s="41"/>
      <c r="AA210" s="41"/>
      <c r="AB210" s="72"/>
      <c r="AC210" s="41"/>
      <c r="AD210" s="218"/>
      <c r="AE210" s="41"/>
      <c r="AF210" s="41"/>
      <c r="AG210" s="41"/>
      <c r="AH210" s="41"/>
      <c r="AI210" s="73"/>
      <c r="AJ210" s="41"/>
      <c r="AK210" s="41"/>
      <c r="AL210" s="264">
        <f>IF(ROUNDUP(IF(((O210-$AD210)/'Inputs_Metric 7'!$D$4)&gt;0,(O210-$AD210)/'Inputs_Metric 7'!$D$4,0),0)&gt;AC210,AC210,ROUNDUP(IF(((O210-$AD210)/'Inputs_Metric 7'!$D$4)&gt;0,(O210-$AD210)/'Inputs_Metric 7'!$D$4,0),0))</f>
        <v>0</v>
      </c>
      <c r="AM210" s="264">
        <f>IF(ROUNDUP(IF(((P210-$AD210)/'Inputs_Metric 7'!$D$4)&gt;0,(P210-$AD210)/'Inputs_Metric 7'!$D$4,0),0)&gt;AC210,AC210,ROUNDUP(IF(((P210-$AD210)/'Inputs_Metric 7'!$D$4)&gt;0,(P210-$AD210)/'Inputs_Metric 7'!$D$4,0),0))</f>
        <v>0</v>
      </c>
      <c r="AN210" s="77" t="e">
        <f t="shared" si="6"/>
        <v>#DIV/0!</v>
      </c>
      <c r="AO210" s="77" t="e">
        <f t="shared" si="7"/>
        <v>#DIV/0!</v>
      </c>
    </row>
    <row r="211" spans="2:41" x14ac:dyDescent="0.25">
      <c r="B211" s="41"/>
      <c r="C211" s="41"/>
      <c r="D211" s="41"/>
      <c r="E211" s="41"/>
      <c r="F211" s="41"/>
      <c r="G211" s="71"/>
      <c r="H211" s="41"/>
      <c r="I211" s="72"/>
      <c r="J211" s="72"/>
      <c r="K211" s="72"/>
      <c r="L211" s="41"/>
      <c r="M211" s="41"/>
      <c r="N211" s="41"/>
      <c r="O211" s="48"/>
      <c r="P211" s="48"/>
      <c r="Q211" s="48"/>
      <c r="R211" s="48"/>
      <c r="S211" s="41"/>
      <c r="T211" s="41"/>
      <c r="U211" s="74"/>
      <c r="V211" s="219"/>
      <c r="W211" s="41"/>
      <c r="X211" s="41"/>
      <c r="Y211" s="41"/>
      <c r="Z211" s="41"/>
      <c r="AA211" s="41"/>
      <c r="AB211" s="72"/>
      <c r="AC211" s="41"/>
      <c r="AD211" s="218"/>
      <c r="AE211" s="41"/>
      <c r="AF211" s="41"/>
      <c r="AG211" s="41"/>
      <c r="AH211" s="41"/>
      <c r="AI211" s="73"/>
      <c r="AJ211" s="41"/>
      <c r="AK211" s="41"/>
      <c r="AL211" s="264">
        <f>IF(ROUNDUP(IF(((O211-$AD211)/'Inputs_Metric 7'!$D$4)&gt;0,(O211-$AD211)/'Inputs_Metric 7'!$D$4,0),0)&gt;AC211,AC211,ROUNDUP(IF(((O211-$AD211)/'Inputs_Metric 7'!$D$4)&gt;0,(O211-$AD211)/'Inputs_Metric 7'!$D$4,0),0))</f>
        <v>0</v>
      </c>
      <c r="AM211" s="264">
        <f>IF(ROUNDUP(IF(((P211-$AD211)/'Inputs_Metric 7'!$D$4)&gt;0,(P211-$AD211)/'Inputs_Metric 7'!$D$4,0),0)&gt;AC211,AC211,ROUNDUP(IF(((P211-$AD211)/'Inputs_Metric 7'!$D$4)&gt;0,(P211-$AD211)/'Inputs_Metric 7'!$D$4,0),0))</f>
        <v>0</v>
      </c>
      <c r="AN211" s="77" t="e">
        <f t="shared" si="6"/>
        <v>#DIV/0!</v>
      </c>
      <c r="AO211" s="77" t="e">
        <f t="shared" si="7"/>
        <v>#DIV/0!</v>
      </c>
    </row>
    <row r="212" spans="2:41" x14ac:dyDescent="0.25">
      <c r="B212" s="41"/>
      <c r="C212" s="41"/>
      <c r="D212" s="41"/>
      <c r="E212" s="41"/>
      <c r="F212" s="41"/>
      <c r="G212" s="71"/>
      <c r="H212" s="41"/>
      <c r="I212" s="72"/>
      <c r="J212" s="72"/>
      <c r="K212" s="72"/>
      <c r="L212" s="41"/>
      <c r="M212" s="41"/>
      <c r="N212" s="41"/>
      <c r="O212" s="48"/>
      <c r="P212" s="48"/>
      <c r="Q212" s="48"/>
      <c r="R212" s="48"/>
      <c r="S212" s="41"/>
      <c r="T212" s="41"/>
      <c r="U212" s="74"/>
      <c r="V212" s="219"/>
      <c r="W212" s="41"/>
      <c r="X212" s="41"/>
      <c r="Y212" s="41"/>
      <c r="Z212" s="41"/>
      <c r="AA212" s="41"/>
      <c r="AB212" s="72"/>
      <c r="AC212" s="41"/>
      <c r="AD212" s="218"/>
      <c r="AE212" s="41"/>
      <c r="AF212" s="41"/>
      <c r="AG212" s="41"/>
      <c r="AH212" s="41"/>
      <c r="AI212" s="73"/>
      <c r="AJ212" s="41"/>
      <c r="AK212" s="41"/>
      <c r="AL212" s="264">
        <f>IF(ROUNDUP(IF(((O212-$AD212)/'Inputs_Metric 7'!$D$4)&gt;0,(O212-$AD212)/'Inputs_Metric 7'!$D$4,0),0)&gt;AC212,AC212,ROUNDUP(IF(((O212-$AD212)/'Inputs_Metric 7'!$D$4)&gt;0,(O212-$AD212)/'Inputs_Metric 7'!$D$4,0),0))</f>
        <v>0</v>
      </c>
      <c r="AM212" s="264">
        <f>IF(ROUNDUP(IF(((P212-$AD212)/'Inputs_Metric 7'!$D$4)&gt;0,(P212-$AD212)/'Inputs_Metric 7'!$D$4,0),0)&gt;AC212,AC212,ROUNDUP(IF(((P212-$AD212)/'Inputs_Metric 7'!$D$4)&gt;0,(P212-$AD212)/'Inputs_Metric 7'!$D$4,0),0))</f>
        <v>0</v>
      </c>
      <c r="AN212" s="77" t="e">
        <f t="shared" si="6"/>
        <v>#DIV/0!</v>
      </c>
      <c r="AO212" s="77" t="e">
        <f t="shared" si="7"/>
        <v>#DIV/0!</v>
      </c>
    </row>
    <row r="213" spans="2:41" x14ac:dyDescent="0.25">
      <c r="B213" s="41"/>
      <c r="C213" s="41"/>
      <c r="D213" s="41"/>
      <c r="E213" s="41"/>
      <c r="F213" s="41"/>
      <c r="G213" s="71"/>
      <c r="H213" s="41"/>
      <c r="I213" s="72"/>
      <c r="J213" s="72"/>
      <c r="K213" s="72"/>
      <c r="L213" s="41"/>
      <c r="M213" s="41"/>
      <c r="N213" s="41"/>
      <c r="O213" s="48"/>
      <c r="P213" s="48"/>
      <c r="Q213" s="48"/>
      <c r="R213" s="48"/>
      <c r="S213" s="41"/>
      <c r="T213" s="41"/>
      <c r="U213" s="74"/>
      <c r="V213" s="219"/>
      <c r="W213" s="41"/>
      <c r="X213" s="41"/>
      <c r="Y213" s="41"/>
      <c r="Z213" s="41"/>
      <c r="AA213" s="41"/>
      <c r="AB213" s="72"/>
      <c r="AC213" s="41"/>
      <c r="AD213" s="218"/>
      <c r="AE213" s="41"/>
      <c r="AF213" s="41"/>
      <c r="AG213" s="41"/>
      <c r="AH213" s="41"/>
      <c r="AI213" s="73"/>
      <c r="AJ213" s="41"/>
      <c r="AK213" s="41"/>
      <c r="AL213" s="264">
        <f>IF(ROUNDUP(IF(((O213-$AD213)/'Inputs_Metric 7'!$D$4)&gt;0,(O213-$AD213)/'Inputs_Metric 7'!$D$4,0),0)&gt;AC213,AC213,ROUNDUP(IF(((O213-$AD213)/'Inputs_Metric 7'!$D$4)&gt;0,(O213-$AD213)/'Inputs_Metric 7'!$D$4,0),0))</f>
        <v>0</v>
      </c>
      <c r="AM213" s="264">
        <f>IF(ROUNDUP(IF(((P213-$AD213)/'Inputs_Metric 7'!$D$4)&gt;0,(P213-$AD213)/'Inputs_Metric 7'!$D$4,0),0)&gt;AC213,AC213,ROUNDUP(IF(((P213-$AD213)/'Inputs_Metric 7'!$D$4)&gt;0,(P213-$AD213)/'Inputs_Metric 7'!$D$4,0),0))</f>
        <v>0</v>
      </c>
      <c r="AN213" s="77" t="e">
        <f t="shared" si="6"/>
        <v>#DIV/0!</v>
      </c>
      <c r="AO213" s="77" t="e">
        <f t="shared" si="7"/>
        <v>#DIV/0!</v>
      </c>
    </row>
    <row r="214" spans="2:41" x14ac:dyDescent="0.25">
      <c r="B214" s="41"/>
      <c r="C214" s="41"/>
      <c r="D214" s="41"/>
      <c r="E214" s="41"/>
      <c r="F214" s="41"/>
      <c r="G214" s="71"/>
      <c r="H214" s="41"/>
      <c r="I214" s="72"/>
      <c r="J214" s="72"/>
      <c r="K214" s="72"/>
      <c r="L214" s="41"/>
      <c r="M214" s="41"/>
      <c r="N214" s="41"/>
      <c r="O214" s="48"/>
      <c r="P214" s="48"/>
      <c r="Q214" s="48"/>
      <c r="R214" s="48"/>
      <c r="S214" s="41"/>
      <c r="T214" s="41"/>
      <c r="U214" s="74"/>
      <c r="V214" s="219"/>
      <c r="W214" s="41"/>
      <c r="X214" s="41"/>
      <c r="Y214" s="41"/>
      <c r="Z214" s="41"/>
      <c r="AA214" s="41"/>
      <c r="AB214" s="72"/>
      <c r="AC214" s="41"/>
      <c r="AD214" s="218"/>
      <c r="AE214" s="41"/>
      <c r="AF214" s="41"/>
      <c r="AG214" s="41"/>
      <c r="AH214" s="41"/>
      <c r="AI214" s="73"/>
      <c r="AJ214" s="41"/>
      <c r="AK214" s="41"/>
      <c r="AL214" s="264">
        <f>IF(ROUNDUP(IF(((O214-$AD214)/'Inputs_Metric 7'!$D$4)&gt;0,(O214-$AD214)/'Inputs_Metric 7'!$D$4,0),0)&gt;AC214,AC214,ROUNDUP(IF(((O214-$AD214)/'Inputs_Metric 7'!$D$4)&gt;0,(O214-$AD214)/'Inputs_Metric 7'!$D$4,0),0))</f>
        <v>0</v>
      </c>
      <c r="AM214" s="264">
        <f>IF(ROUNDUP(IF(((P214-$AD214)/'Inputs_Metric 7'!$D$4)&gt;0,(P214-$AD214)/'Inputs_Metric 7'!$D$4,0),0)&gt;AC214,AC214,ROUNDUP(IF(((P214-$AD214)/'Inputs_Metric 7'!$D$4)&gt;0,(P214-$AD214)/'Inputs_Metric 7'!$D$4,0),0))</f>
        <v>0</v>
      </c>
      <c r="AN214" s="77" t="e">
        <f t="shared" si="6"/>
        <v>#DIV/0!</v>
      </c>
      <c r="AO214" s="77" t="e">
        <f t="shared" si="7"/>
        <v>#DIV/0!</v>
      </c>
    </row>
    <row r="215" spans="2:41" x14ac:dyDescent="0.25">
      <c r="B215" s="41"/>
      <c r="C215" s="41"/>
      <c r="D215" s="41"/>
      <c r="E215" s="41"/>
      <c r="F215" s="41"/>
      <c r="G215" s="71"/>
      <c r="H215" s="41"/>
      <c r="I215" s="72"/>
      <c r="J215" s="72"/>
      <c r="K215" s="72"/>
      <c r="L215" s="41"/>
      <c r="M215" s="41"/>
      <c r="N215" s="41"/>
      <c r="O215" s="48"/>
      <c r="P215" s="48"/>
      <c r="Q215" s="48"/>
      <c r="R215" s="48"/>
      <c r="S215" s="41"/>
      <c r="T215" s="41"/>
      <c r="U215" s="74"/>
      <c r="V215" s="219"/>
      <c r="W215" s="41"/>
      <c r="X215" s="41"/>
      <c r="Y215" s="41"/>
      <c r="Z215" s="41"/>
      <c r="AA215" s="41"/>
      <c r="AB215" s="72"/>
      <c r="AC215" s="41"/>
      <c r="AD215" s="218"/>
      <c r="AE215" s="41"/>
      <c r="AF215" s="41"/>
      <c r="AG215" s="41"/>
      <c r="AH215" s="41"/>
      <c r="AI215" s="73"/>
      <c r="AJ215" s="41"/>
      <c r="AK215" s="41"/>
      <c r="AL215" s="264">
        <f>IF(ROUNDUP(IF(((O215-$AD215)/'Inputs_Metric 7'!$D$4)&gt;0,(O215-$AD215)/'Inputs_Metric 7'!$D$4,0),0)&gt;AC215,AC215,ROUNDUP(IF(((O215-$AD215)/'Inputs_Metric 7'!$D$4)&gt;0,(O215-$AD215)/'Inputs_Metric 7'!$D$4,0),0))</f>
        <v>0</v>
      </c>
      <c r="AM215" s="264">
        <f>IF(ROUNDUP(IF(((P215-$AD215)/'Inputs_Metric 7'!$D$4)&gt;0,(P215-$AD215)/'Inputs_Metric 7'!$D$4,0),0)&gt;AC215,AC215,ROUNDUP(IF(((P215-$AD215)/'Inputs_Metric 7'!$D$4)&gt;0,(P215-$AD215)/'Inputs_Metric 7'!$D$4,0),0))</f>
        <v>0</v>
      </c>
      <c r="AN215" s="77" t="e">
        <f t="shared" si="6"/>
        <v>#DIV/0!</v>
      </c>
      <c r="AO215" s="77" t="e">
        <f t="shared" si="7"/>
        <v>#DIV/0!</v>
      </c>
    </row>
    <row r="216" spans="2:41" x14ac:dyDescent="0.25">
      <c r="B216" s="41"/>
      <c r="C216" s="41"/>
      <c r="D216" s="41"/>
      <c r="E216" s="41"/>
      <c r="F216" s="41"/>
      <c r="G216" s="71"/>
      <c r="H216" s="41"/>
      <c r="I216" s="72"/>
      <c r="J216" s="72"/>
      <c r="K216" s="72"/>
      <c r="L216" s="41"/>
      <c r="M216" s="41"/>
      <c r="N216" s="41"/>
      <c r="O216" s="48"/>
      <c r="P216" s="48"/>
      <c r="Q216" s="48"/>
      <c r="R216" s="48"/>
      <c r="S216" s="41"/>
      <c r="T216" s="41"/>
      <c r="U216" s="74"/>
      <c r="V216" s="219"/>
      <c r="W216" s="41"/>
      <c r="X216" s="41"/>
      <c r="Y216" s="41"/>
      <c r="Z216" s="41"/>
      <c r="AA216" s="41"/>
      <c r="AB216" s="72"/>
      <c r="AC216" s="41"/>
      <c r="AD216" s="218"/>
      <c r="AE216" s="41"/>
      <c r="AF216" s="41"/>
      <c r="AG216" s="41"/>
      <c r="AH216" s="41"/>
      <c r="AI216" s="73"/>
      <c r="AJ216" s="41"/>
      <c r="AK216" s="41"/>
      <c r="AL216" s="264">
        <f>IF(ROUNDUP(IF(((O216-$AD216)/'Inputs_Metric 7'!$D$4)&gt;0,(O216-$AD216)/'Inputs_Metric 7'!$D$4,0),0)&gt;AC216,AC216,ROUNDUP(IF(((O216-$AD216)/'Inputs_Metric 7'!$D$4)&gt;0,(O216-$AD216)/'Inputs_Metric 7'!$D$4,0),0))</f>
        <v>0</v>
      </c>
      <c r="AM216" s="264">
        <f>IF(ROUNDUP(IF(((P216-$AD216)/'Inputs_Metric 7'!$D$4)&gt;0,(P216-$AD216)/'Inputs_Metric 7'!$D$4,0),0)&gt;AC216,AC216,ROUNDUP(IF(((P216-$AD216)/'Inputs_Metric 7'!$D$4)&gt;0,(P216-$AD216)/'Inputs_Metric 7'!$D$4,0),0))</f>
        <v>0</v>
      </c>
      <c r="AN216" s="77" t="e">
        <f t="shared" si="6"/>
        <v>#DIV/0!</v>
      </c>
      <c r="AO216" s="77" t="e">
        <f t="shared" si="7"/>
        <v>#DIV/0!</v>
      </c>
    </row>
    <row r="217" spans="2:41" x14ac:dyDescent="0.25">
      <c r="B217" s="41"/>
      <c r="C217" s="41"/>
      <c r="D217" s="41"/>
      <c r="E217" s="41"/>
      <c r="F217" s="41"/>
      <c r="G217" s="71"/>
      <c r="H217" s="41"/>
      <c r="I217" s="72"/>
      <c r="J217" s="72"/>
      <c r="K217" s="72"/>
      <c r="L217" s="41"/>
      <c r="M217" s="41"/>
      <c r="N217" s="41"/>
      <c r="O217" s="48"/>
      <c r="P217" s="48"/>
      <c r="Q217" s="48"/>
      <c r="R217" s="48"/>
      <c r="S217" s="41"/>
      <c r="T217" s="41"/>
      <c r="U217" s="74"/>
      <c r="V217" s="219"/>
      <c r="W217" s="41"/>
      <c r="X217" s="41"/>
      <c r="Y217" s="41"/>
      <c r="Z217" s="41"/>
      <c r="AA217" s="41"/>
      <c r="AB217" s="72"/>
      <c r="AC217" s="41"/>
      <c r="AD217" s="218"/>
      <c r="AE217" s="41"/>
      <c r="AF217" s="41"/>
      <c r="AG217" s="41"/>
      <c r="AH217" s="41"/>
      <c r="AI217" s="73"/>
      <c r="AJ217" s="41"/>
      <c r="AK217" s="41"/>
      <c r="AL217" s="264">
        <f>IF(ROUNDUP(IF(((O217-$AD217)/'Inputs_Metric 7'!$D$4)&gt;0,(O217-$AD217)/'Inputs_Metric 7'!$D$4,0),0)&gt;AC217,AC217,ROUNDUP(IF(((O217-$AD217)/'Inputs_Metric 7'!$D$4)&gt;0,(O217-$AD217)/'Inputs_Metric 7'!$D$4,0),0))</f>
        <v>0</v>
      </c>
      <c r="AM217" s="264">
        <f>IF(ROUNDUP(IF(((P217-$AD217)/'Inputs_Metric 7'!$D$4)&gt;0,(P217-$AD217)/'Inputs_Metric 7'!$D$4,0),0)&gt;AC217,AC217,ROUNDUP(IF(((P217-$AD217)/'Inputs_Metric 7'!$D$4)&gt;0,(P217-$AD217)/'Inputs_Metric 7'!$D$4,0),0))</f>
        <v>0</v>
      </c>
      <c r="AN217" s="77" t="e">
        <f t="shared" si="6"/>
        <v>#DIV/0!</v>
      </c>
      <c r="AO217" s="77" t="e">
        <f t="shared" si="7"/>
        <v>#DIV/0!</v>
      </c>
    </row>
    <row r="218" spans="2:41" x14ac:dyDescent="0.25">
      <c r="B218" s="41"/>
      <c r="C218" s="41"/>
      <c r="D218" s="41"/>
      <c r="E218" s="41"/>
      <c r="F218" s="41"/>
      <c r="G218" s="71"/>
      <c r="H218" s="41"/>
      <c r="I218" s="72"/>
      <c r="J218" s="72"/>
      <c r="K218" s="72"/>
      <c r="L218" s="41"/>
      <c r="M218" s="41"/>
      <c r="N218" s="41"/>
      <c r="O218" s="48"/>
      <c r="P218" s="48"/>
      <c r="Q218" s="48"/>
      <c r="R218" s="48"/>
      <c r="S218" s="41"/>
      <c r="T218" s="41"/>
      <c r="U218" s="74"/>
      <c r="V218" s="219"/>
      <c r="W218" s="41"/>
      <c r="X218" s="41"/>
      <c r="Y218" s="41"/>
      <c r="Z218" s="41"/>
      <c r="AA218" s="41"/>
      <c r="AB218" s="72"/>
      <c r="AC218" s="41"/>
      <c r="AD218" s="218"/>
      <c r="AE218" s="41"/>
      <c r="AF218" s="41"/>
      <c r="AG218" s="41"/>
      <c r="AH218" s="41"/>
      <c r="AI218" s="73"/>
      <c r="AJ218" s="41"/>
      <c r="AK218" s="41"/>
      <c r="AL218" s="264">
        <f>IF(ROUNDUP(IF(((O218-$AD218)/'Inputs_Metric 7'!$D$4)&gt;0,(O218-$AD218)/'Inputs_Metric 7'!$D$4,0),0)&gt;AC218,AC218,ROUNDUP(IF(((O218-$AD218)/'Inputs_Metric 7'!$D$4)&gt;0,(O218-$AD218)/'Inputs_Metric 7'!$D$4,0),0))</f>
        <v>0</v>
      </c>
      <c r="AM218" s="264">
        <f>IF(ROUNDUP(IF(((P218-$AD218)/'Inputs_Metric 7'!$D$4)&gt;0,(P218-$AD218)/'Inputs_Metric 7'!$D$4,0),0)&gt;AC218,AC218,ROUNDUP(IF(((P218-$AD218)/'Inputs_Metric 7'!$D$4)&gt;0,(P218-$AD218)/'Inputs_Metric 7'!$D$4,0),0))</f>
        <v>0</v>
      </c>
      <c r="AN218" s="77" t="e">
        <f t="shared" si="6"/>
        <v>#DIV/0!</v>
      </c>
      <c r="AO218" s="77" t="e">
        <f t="shared" si="7"/>
        <v>#DIV/0!</v>
      </c>
    </row>
    <row r="219" spans="2:41" x14ac:dyDescent="0.25">
      <c r="B219" s="41"/>
      <c r="C219" s="41"/>
      <c r="D219" s="41"/>
      <c r="E219" s="41"/>
      <c r="F219" s="41"/>
      <c r="G219" s="71"/>
      <c r="H219" s="41"/>
      <c r="I219" s="72"/>
      <c r="J219" s="72"/>
      <c r="K219" s="72"/>
      <c r="L219" s="41"/>
      <c r="M219" s="41"/>
      <c r="N219" s="41"/>
      <c r="O219" s="48"/>
      <c r="P219" s="48"/>
      <c r="Q219" s="48"/>
      <c r="R219" s="48"/>
      <c r="S219" s="41"/>
      <c r="T219" s="41"/>
      <c r="U219" s="74"/>
      <c r="V219" s="219"/>
      <c r="W219" s="41"/>
      <c r="X219" s="41"/>
      <c r="Y219" s="41"/>
      <c r="Z219" s="41"/>
      <c r="AA219" s="41"/>
      <c r="AB219" s="72"/>
      <c r="AC219" s="41"/>
      <c r="AD219" s="218"/>
      <c r="AE219" s="41"/>
      <c r="AF219" s="41"/>
      <c r="AG219" s="41"/>
      <c r="AH219" s="41"/>
      <c r="AI219" s="73"/>
      <c r="AJ219" s="41"/>
      <c r="AK219" s="41"/>
      <c r="AL219" s="264">
        <f>IF(ROUNDUP(IF(((O219-$AD219)/'Inputs_Metric 7'!$D$4)&gt;0,(O219-$AD219)/'Inputs_Metric 7'!$D$4,0),0)&gt;AC219,AC219,ROUNDUP(IF(((O219-$AD219)/'Inputs_Metric 7'!$D$4)&gt;0,(O219-$AD219)/'Inputs_Metric 7'!$D$4,0),0))</f>
        <v>0</v>
      </c>
      <c r="AM219" s="264">
        <f>IF(ROUNDUP(IF(((P219-$AD219)/'Inputs_Metric 7'!$D$4)&gt;0,(P219-$AD219)/'Inputs_Metric 7'!$D$4,0),0)&gt;AC219,AC219,ROUNDUP(IF(((P219-$AD219)/'Inputs_Metric 7'!$D$4)&gt;0,(P219-$AD219)/'Inputs_Metric 7'!$D$4,0),0))</f>
        <v>0</v>
      </c>
      <c r="AN219" s="77" t="e">
        <f t="shared" si="6"/>
        <v>#DIV/0!</v>
      </c>
      <c r="AO219" s="77" t="e">
        <f t="shared" si="7"/>
        <v>#DIV/0!</v>
      </c>
    </row>
    <row r="220" spans="2:41" x14ac:dyDescent="0.25">
      <c r="B220" s="41"/>
      <c r="C220" s="41"/>
      <c r="D220" s="41"/>
      <c r="E220" s="41"/>
      <c r="F220" s="41"/>
      <c r="G220" s="71"/>
      <c r="H220" s="41"/>
      <c r="I220" s="72"/>
      <c r="J220" s="72"/>
      <c r="K220" s="72"/>
      <c r="L220" s="41"/>
      <c r="M220" s="41"/>
      <c r="N220" s="41"/>
      <c r="O220" s="48"/>
      <c r="P220" s="48"/>
      <c r="Q220" s="48"/>
      <c r="R220" s="48"/>
      <c r="S220" s="41"/>
      <c r="T220" s="41"/>
      <c r="U220" s="74"/>
      <c r="V220" s="219"/>
      <c r="W220" s="41"/>
      <c r="X220" s="41"/>
      <c r="Y220" s="41"/>
      <c r="Z220" s="41"/>
      <c r="AA220" s="41"/>
      <c r="AB220" s="72"/>
      <c r="AC220" s="41"/>
      <c r="AD220" s="218"/>
      <c r="AE220" s="41"/>
      <c r="AF220" s="41"/>
      <c r="AG220" s="41"/>
      <c r="AH220" s="41"/>
      <c r="AI220" s="73"/>
      <c r="AJ220" s="41"/>
      <c r="AK220" s="41"/>
      <c r="AL220" s="264">
        <f>IF(ROUNDUP(IF(((O220-$AD220)/'Inputs_Metric 7'!$D$4)&gt;0,(O220-$AD220)/'Inputs_Metric 7'!$D$4,0),0)&gt;AC220,AC220,ROUNDUP(IF(((O220-$AD220)/'Inputs_Metric 7'!$D$4)&gt;0,(O220-$AD220)/'Inputs_Metric 7'!$D$4,0),0))</f>
        <v>0</v>
      </c>
      <c r="AM220" s="264">
        <f>IF(ROUNDUP(IF(((P220-$AD220)/'Inputs_Metric 7'!$D$4)&gt;0,(P220-$AD220)/'Inputs_Metric 7'!$D$4,0),0)&gt;AC220,AC220,ROUNDUP(IF(((P220-$AD220)/'Inputs_Metric 7'!$D$4)&gt;0,(P220-$AD220)/'Inputs_Metric 7'!$D$4,0),0))</f>
        <v>0</v>
      </c>
      <c r="AN220" s="77" t="e">
        <f t="shared" si="6"/>
        <v>#DIV/0!</v>
      </c>
      <c r="AO220" s="77" t="e">
        <f t="shared" si="7"/>
        <v>#DIV/0!</v>
      </c>
    </row>
    <row r="221" spans="2:41" x14ac:dyDescent="0.25">
      <c r="B221" s="41"/>
      <c r="C221" s="41"/>
      <c r="D221" s="41"/>
      <c r="E221" s="41"/>
      <c r="F221" s="41"/>
      <c r="G221" s="71"/>
      <c r="H221" s="41"/>
      <c r="I221" s="72"/>
      <c r="J221" s="72"/>
      <c r="K221" s="72"/>
      <c r="L221" s="41"/>
      <c r="M221" s="41"/>
      <c r="N221" s="41"/>
      <c r="O221" s="48"/>
      <c r="P221" s="48"/>
      <c r="Q221" s="48"/>
      <c r="R221" s="48"/>
      <c r="S221" s="41"/>
      <c r="T221" s="41"/>
      <c r="U221" s="74"/>
      <c r="V221" s="219"/>
      <c r="W221" s="41"/>
      <c r="X221" s="41"/>
      <c r="Y221" s="41"/>
      <c r="Z221" s="41"/>
      <c r="AA221" s="41"/>
      <c r="AB221" s="72"/>
      <c r="AC221" s="41"/>
      <c r="AD221" s="218"/>
      <c r="AE221" s="41"/>
      <c r="AF221" s="41"/>
      <c r="AG221" s="41"/>
      <c r="AH221" s="41"/>
      <c r="AI221" s="73"/>
      <c r="AJ221" s="41"/>
      <c r="AK221" s="41"/>
      <c r="AL221" s="264">
        <f>IF(ROUNDUP(IF(((O221-$AD221)/'Inputs_Metric 7'!$D$4)&gt;0,(O221-$AD221)/'Inputs_Metric 7'!$D$4,0),0)&gt;AC221,AC221,ROUNDUP(IF(((O221-$AD221)/'Inputs_Metric 7'!$D$4)&gt;0,(O221-$AD221)/'Inputs_Metric 7'!$D$4,0),0))</f>
        <v>0</v>
      </c>
      <c r="AM221" s="264">
        <f>IF(ROUNDUP(IF(((P221-$AD221)/'Inputs_Metric 7'!$D$4)&gt;0,(P221-$AD221)/'Inputs_Metric 7'!$D$4,0),0)&gt;AC221,AC221,ROUNDUP(IF(((P221-$AD221)/'Inputs_Metric 7'!$D$4)&gt;0,(P221-$AD221)/'Inputs_Metric 7'!$D$4,0),0))</f>
        <v>0</v>
      </c>
      <c r="AN221" s="77" t="e">
        <f t="shared" si="6"/>
        <v>#DIV/0!</v>
      </c>
      <c r="AO221" s="77" t="e">
        <f t="shared" si="7"/>
        <v>#DIV/0!</v>
      </c>
    </row>
    <row r="222" spans="2:41" x14ac:dyDescent="0.25">
      <c r="B222" s="41"/>
      <c r="C222" s="41"/>
      <c r="D222" s="41"/>
      <c r="E222" s="41"/>
      <c r="F222" s="41"/>
      <c r="G222" s="71"/>
      <c r="H222" s="41"/>
      <c r="I222" s="72"/>
      <c r="J222" s="72"/>
      <c r="K222" s="72"/>
      <c r="L222" s="41"/>
      <c r="M222" s="41"/>
      <c r="N222" s="41"/>
      <c r="O222" s="48"/>
      <c r="P222" s="48"/>
      <c r="Q222" s="48"/>
      <c r="R222" s="48"/>
      <c r="S222" s="41"/>
      <c r="T222" s="41"/>
      <c r="U222" s="74"/>
      <c r="V222" s="219"/>
      <c r="W222" s="41"/>
      <c r="X222" s="41"/>
      <c r="Y222" s="41"/>
      <c r="Z222" s="41"/>
      <c r="AA222" s="41"/>
      <c r="AB222" s="72"/>
      <c r="AC222" s="41"/>
      <c r="AD222" s="218"/>
      <c r="AE222" s="41"/>
      <c r="AF222" s="41"/>
      <c r="AG222" s="41"/>
      <c r="AH222" s="41"/>
      <c r="AI222" s="73"/>
      <c r="AJ222" s="41"/>
      <c r="AK222" s="41"/>
      <c r="AL222" s="264">
        <f>IF(ROUNDUP(IF(((O222-$AD222)/'Inputs_Metric 7'!$D$4)&gt;0,(O222-$AD222)/'Inputs_Metric 7'!$D$4,0),0)&gt;AC222,AC222,ROUNDUP(IF(((O222-$AD222)/'Inputs_Metric 7'!$D$4)&gt;0,(O222-$AD222)/'Inputs_Metric 7'!$D$4,0),0))</f>
        <v>0</v>
      </c>
      <c r="AM222" s="264">
        <f>IF(ROUNDUP(IF(((P222-$AD222)/'Inputs_Metric 7'!$D$4)&gt;0,(P222-$AD222)/'Inputs_Metric 7'!$D$4,0),0)&gt;AC222,AC222,ROUNDUP(IF(((P222-$AD222)/'Inputs_Metric 7'!$D$4)&gt;0,(P222-$AD222)/'Inputs_Metric 7'!$D$4,0),0))</f>
        <v>0</v>
      </c>
      <c r="AN222" s="77" t="e">
        <f t="shared" si="6"/>
        <v>#DIV/0!</v>
      </c>
      <c r="AO222" s="77" t="e">
        <f t="shared" si="7"/>
        <v>#DIV/0!</v>
      </c>
    </row>
    <row r="223" spans="2:41" x14ac:dyDescent="0.25">
      <c r="B223" s="41"/>
      <c r="C223" s="41"/>
      <c r="D223" s="41"/>
      <c r="E223" s="41"/>
      <c r="F223" s="41"/>
      <c r="G223" s="71"/>
      <c r="H223" s="41"/>
      <c r="I223" s="72"/>
      <c r="J223" s="72"/>
      <c r="K223" s="72"/>
      <c r="L223" s="41"/>
      <c r="M223" s="41"/>
      <c r="N223" s="41"/>
      <c r="O223" s="48"/>
      <c r="P223" s="48"/>
      <c r="Q223" s="48"/>
      <c r="R223" s="48"/>
      <c r="S223" s="41"/>
      <c r="T223" s="41"/>
      <c r="U223" s="74"/>
      <c r="V223" s="219"/>
      <c r="W223" s="41"/>
      <c r="X223" s="41"/>
      <c r="Y223" s="41"/>
      <c r="Z223" s="41"/>
      <c r="AA223" s="41"/>
      <c r="AB223" s="72"/>
      <c r="AC223" s="41"/>
      <c r="AD223" s="218"/>
      <c r="AE223" s="41"/>
      <c r="AF223" s="41"/>
      <c r="AG223" s="41"/>
      <c r="AH223" s="41"/>
      <c r="AI223" s="73"/>
      <c r="AJ223" s="41"/>
      <c r="AK223" s="41"/>
      <c r="AL223" s="264">
        <f>IF(ROUNDUP(IF(((O223-$AD223)/'Inputs_Metric 7'!$D$4)&gt;0,(O223-$AD223)/'Inputs_Metric 7'!$D$4,0),0)&gt;AC223,AC223,ROUNDUP(IF(((O223-$AD223)/'Inputs_Metric 7'!$D$4)&gt;0,(O223-$AD223)/'Inputs_Metric 7'!$D$4,0),0))</f>
        <v>0</v>
      </c>
      <c r="AM223" s="264">
        <f>IF(ROUNDUP(IF(((P223-$AD223)/'Inputs_Metric 7'!$D$4)&gt;0,(P223-$AD223)/'Inputs_Metric 7'!$D$4,0),0)&gt;AC223,AC223,ROUNDUP(IF(((P223-$AD223)/'Inputs_Metric 7'!$D$4)&gt;0,(P223-$AD223)/'Inputs_Metric 7'!$D$4,0),0))</f>
        <v>0</v>
      </c>
      <c r="AN223" s="77" t="e">
        <f t="shared" si="6"/>
        <v>#DIV/0!</v>
      </c>
      <c r="AO223" s="77" t="e">
        <f t="shared" si="7"/>
        <v>#DIV/0!</v>
      </c>
    </row>
    <row r="224" spans="2:41" x14ac:dyDescent="0.25">
      <c r="B224" s="41"/>
      <c r="C224" s="41"/>
      <c r="D224" s="41"/>
      <c r="E224" s="41"/>
      <c r="F224" s="41"/>
      <c r="G224" s="71"/>
      <c r="H224" s="41"/>
      <c r="I224" s="72"/>
      <c r="J224" s="72"/>
      <c r="K224" s="72"/>
      <c r="L224" s="41"/>
      <c r="M224" s="41"/>
      <c r="N224" s="41"/>
      <c r="O224" s="48"/>
      <c r="P224" s="48"/>
      <c r="Q224" s="48"/>
      <c r="R224" s="48"/>
      <c r="S224" s="41"/>
      <c r="T224" s="41"/>
      <c r="U224" s="74"/>
      <c r="V224" s="219"/>
      <c r="W224" s="41"/>
      <c r="X224" s="41"/>
      <c r="Y224" s="41"/>
      <c r="Z224" s="41"/>
      <c r="AA224" s="41"/>
      <c r="AB224" s="72"/>
      <c r="AC224" s="41"/>
      <c r="AD224" s="218"/>
      <c r="AE224" s="41"/>
      <c r="AF224" s="41"/>
      <c r="AG224" s="41"/>
      <c r="AH224" s="41"/>
      <c r="AI224" s="73"/>
      <c r="AJ224" s="41"/>
      <c r="AK224" s="41"/>
      <c r="AL224" s="264">
        <f>IF(ROUNDUP(IF(((O224-$AD224)/'Inputs_Metric 7'!$D$4)&gt;0,(O224-$AD224)/'Inputs_Metric 7'!$D$4,0),0)&gt;AC224,AC224,ROUNDUP(IF(((O224-$AD224)/'Inputs_Metric 7'!$D$4)&gt;0,(O224-$AD224)/'Inputs_Metric 7'!$D$4,0),0))</f>
        <v>0</v>
      </c>
      <c r="AM224" s="264">
        <f>IF(ROUNDUP(IF(((P224-$AD224)/'Inputs_Metric 7'!$D$4)&gt;0,(P224-$AD224)/'Inputs_Metric 7'!$D$4,0),0)&gt;AC224,AC224,ROUNDUP(IF(((P224-$AD224)/'Inputs_Metric 7'!$D$4)&gt;0,(P224-$AD224)/'Inputs_Metric 7'!$D$4,0),0))</f>
        <v>0</v>
      </c>
      <c r="AN224" s="77" t="e">
        <f t="shared" si="6"/>
        <v>#DIV/0!</v>
      </c>
      <c r="AO224" s="77" t="e">
        <f t="shared" si="7"/>
        <v>#DIV/0!</v>
      </c>
    </row>
    <row r="225" spans="2:41" x14ac:dyDescent="0.25">
      <c r="B225" s="41"/>
      <c r="C225" s="41"/>
      <c r="D225" s="41"/>
      <c r="E225" s="41"/>
      <c r="F225" s="41"/>
      <c r="G225" s="71"/>
      <c r="H225" s="41"/>
      <c r="I225" s="72"/>
      <c r="J225" s="72"/>
      <c r="K225" s="72"/>
      <c r="L225" s="41"/>
      <c r="M225" s="41"/>
      <c r="N225" s="41"/>
      <c r="O225" s="48"/>
      <c r="P225" s="48"/>
      <c r="Q225" s="48"/>
      <c r="R225" s="48"/>
      <c r="S225" s="41"/>
      <c r="T225" s="41"/>
      <c r="U225" s="74"/>
      <c r="V225" s="219"/>
      <c r="W225" s="41"/>
      <c r="X225" s="41"/>
      <c r="Y225" s="41"/>
      <c r="Z225" s="41"/>
      <c r="AA225" s="41"/>
      <c r="AB225" s="72"/>
      <c r="AC225" s="41"/>
      <c r="AD225" s="218"/>
      <c r="AE225" s="41"/>
      <c r="AF225" s="41"/>
      <c r="AG225" s="41"/>
      <c r="AH225" s="41"/>
      <c r="AI225" s="73"/>
      <c r="AJ225" s="41"/>
      <c r="AK225" s="41"/>
      <c r="AL225" s="264">
        <f>IF(ROUNDUP(IF(((O225-$AD225)/'Inputs_Metric 7'!$D$4)&gt;0,(O225-$AD225)/'Inputs_Metric 7'!$D$4,0),0)&gt;AC225,AC225,ROUNDUP(IF(((O225-$AD225)/'Inputs_Metric 7'!$D$4)&gt;0,(O225-$AD225)/'Inputs_Metric 7'!$D$4,0),0))</f>
        <v>0</v>
      </c>
      <c r="AM225" s="264">
        <f>IF(ROUNDUP(IF(((P225-$AD225)/'Inputs_Metric 7'!$D$4)&gt;0,(P225-$AD225)/'Inputs_Metric 7'!$D$4,0),0)&gt;AC225,AC225,ROUNDUP(IF(((P225-$AD225)/'Inputs_Metric 7'!$D$4)&gt;0,(P225-$AD225)/'Inputs_Metric 7'!$D$4,0),0))</f>
        <v>0</v>
      </c>
      <c r="AN225" s="77" t="e">
        <f t="shared" si="6"/>
        <v>#DIV/0!</v>
      </c>
      <c r="AO225" s="77" t="e">
        <f t="shared" si="7"/>
        <v>#DIV/0!</v>
      </c>
    </row>
    <row r="226" spans="2:41" x14ac:dyDescent="0.25">
      <c r="B226" s="41"/>
      <c r="C226" s="41"/>
      <c r="D226" s="41"/>
      <c r="E226" s="41"/>
      <c r="F226" s="41"/>
      <c r="G226" s="71"/>
      <c r="H226" s="41"/>
      <c r="I226" s="72"/>
      <c r="J226" s="72"/>
      <c r="K226" s="72"/>
      <c r="L226" s="41"/>
      <c r="M226" s="41"/>
      <c r="N226" s="41"/>
      <c r="O226" s="48"/>
      <c r="P226" s="48"/>
      <c r="Q226" s="48"/>
      <c r="R226" s="48"/>
      <c r="S226" s="41"/>
      <c r="T226" s="41"/>
      <c r="U226" s="74"/>
      <c r="V226" s="219"/>
      <c r="W226" s="41"/>
      <c r="X226" s="41"/>
      <c r="Y226" s="41"/>
      <c r="Z226" s="41"/>
      <c r="AA226" s="41"/>
      <c r="AB226" s="72"/>
      <c r="AC226" s="41"/>
      <c r="AD226" s="218"/>
      <c r="AE226" s="41"/>
      <c r="AF226" s="41"/>
      <c r="AG226" s="41"/>
      <c r="AH226" s="41"/>
      <c r="AI226" s="73"/>
      <c r="AJ226" s="41"/>
      <c r="AK226" s="41"/>
      <c r="AL226" s="264">
        <f>IF(ROUNDUP(IF(((O226-$AD226)/'Inputs_Metric 7'!$D$4)&gt;0,(O226-$AD226)/'Inputs_Metric 7'!$D$4,0),0)&gt;AC226,AC226,ROUNDUP(IF(((O226-$AD226)/'Inputs_Metric 7'!$D$4)&gt;0,(O226-$AD226)/'Inputs_Metric 7'!$D$4,0),0))</f>
        <v>0</v>
      </c>
      <c r="AM226" s="264">
        <f>IF(ROUNDUP(IF(((P226-$AD226)/'Inputs_Metric 7'!$D$4)&gt;0,(P226-$AD226)/'Inputs_Metric 7'!$D$4,0),0)&gt;AC226,AC226,ROUNDUP(IF(((P226-$AD226)/'Inputs_Metric 7'!$D$4)&gt;0,(P226-$AD226)/'Inputs_Metric 7'!$D$4,0),0))</f>
        <v>0</v>
      </c>
      <c r="AN226" s="77" t="e">
        <f t="shared" si="6"/>
        <v>#DIV/0!</v>
      </c>
      <c r="AO226" s="77" t="e">
        <f t="shared" si="7"/>
        <v>#DIV/0!</v>
      </c>
    </row>
    <row r="227" spans="2:41" x14ac:dyDescent="0.25">
      <c r="B227" s="41"/>
      <c r="C227" s="41"/>
      <c r="D227" s="41"/>
      <c r="E227" s="41"/>
      <c r="F227" s="41"/>
      <c r="G227" s="71"/>
      <c r="H227" s="41"/>
      <c r="I227" s="72"/>
      <c r="J227" s="72"/>
      <c r="K227" s="72"/>
      <c r="L227" s="41"/>
      <c r="M227" s="41"/>
      <c r="N227" s="41"/>
      <c r="O227" s="48"/>
      <c r="P227" s="48"/>
      <c r="Q227" s="48"/>
      <c r="R227" s="48"/>
      <c r="S227" s="41"/>
      <c r="T227" s="41"/>
      <c r="U227" s="74"/>
      <c r="V227" s="219"/>
      <c r="W227" s="41"/>
      <c r="X227" s="41"/>
      <c r="Y227" s="41"/>
      <c r="Z227" s="41"/>
      <c r="AA227" s="41"/>
      <c r="AB227" s="72"/>
      <c r="AC227" s="41"/>
      <c r="AD227" s="218"/>
      <c r="AE227" s="41"/>
      <c r="AF227" s="41"/>
      <c r="AG227" s="41"/>
      <c r="AH227" s="41"/>
      <c r="AI227" s="73"/>
      <c r="AJ227" s="41"/>
      <c r="AK227" s="41"/>
      <c r="AL227" s="264">
        <f>IF(ROUNDUP(IF(((O227-$AD227)/'Inputs_Metric 7'!$D$4)&gt;0,(O227-$AD227)/'Inputs_Metric 7'!$D$4,0),0)&gt;AC227,AC227,ROUNDUP(IF(((O227-$AD227)/'Inputs_Metric 7'!$D$4)&gt;0,(O227-$AD227)/'Inputs_Metric 7'!$D$4,0),0))</f>
        <v>0</v>
      </c>
      <c r="AM227" s="264">
        <f>IF(ROUNDUP(IF(((P227-$AD227)/'Inputs_Metric 7'!$D$4)&gt;0,(P227-$AD227)/'Inputs_Metric 7'!$D$4,0),0)&gt;AC227,AC227,ROUNDUP(IF(((P227-$AD227)/'Inputs_Metric 7'!$D$4)&gt;0,(P227-$AD227)/'Inputs_Metric 7'!$D$4,0),0))</f>
        <v>0</v>
      </c>
      <c r="AN227" s="77" t="e">
        <f t="shared" si="6"/>
        <v>#DIV/0!</v>
      </c>
      <c r="AO227" s="77" t="e">
        <f t="shared" si="7"/>
        <v>#DIV/0!</v>
      </c>
    </row>
    <row r="228" spans="2:41" x14ac:dyDescent="0.25">
      <c r="B228" s="41"/>
      <c r="C228" s="41"/>
      <c r="D228" s="41"/>
      <c r="E228" s="41"/>
      <c r="F228" s="41"/>
      <c r="G228" s="71"/>
      <c r="H228" s="41"/>
      <c r="I228" s="72"/>
      <c r="J228" s="72"/>
      <c r="K228" s="72"/>
      <c r="L228" s="41"/>
      <c r="M228" s="41"/>
      <c r="N228" s="41"/>
      <c r="O228" s="48"/>
      <c r="P228" s="48"/>
      <c r="Q228" s="48"/>
      <c r="R228" s="48"/>
      <c r="S228" s="41"/>
      <c r="T228" s="41"/>
      <c r="U228" s="74"/>
      <c r="V228" s="219"/>
      <c r="W228" s="41"/>
      <c r="X228" s="41"/>
      <c r="Y228" s="41"/>
      <c r="Z228" s="41"/>
      <c r="AA228" s="41"/>
      <c r="AB228" s="72"/>
      <c r="AC228" s="41"/>
      <c r="AD228" s="218"/>
      <c r="AE228" s="41"/>
      <c r="AF228" s="41"/>
      <c r="AG228" s="41"/>
      <c r="AH228" s="41"/>
      <c r="AI228" s="73"/>
      <c r="AJ228" s="41"/>
      <c r="AK228" s="41"/>
      <c r="AL228" s="264">
        <f>IF(ROUNDUP(IF(((O228-$AD228)/'Inputs_Metric 7'!$D$4)&gt;0,(O228-$AD228)/'Inputs_Metric 7'!$D$4,0),0)&gt;AC228,AC228,ROUNDUP(IF(((O228-$AD228)/'Inputs_Metric 7'!$D$4)&gt;0,(O228-$AD228)/'Inputs_Metric 7'!$D$4,0),0))</f>
        <v>0</v>
      </c>
      <c r="AM228" s="264">
        <f>IF(ROUNDUP(IF(((P228-$AD228)/'Inputs_Metric 7'!$D$4)&gt;0,(P228-$AD228)/'Inputs_Metric 7'!$D$4,0),0)&gt;AC228,AC228,ROUNDUP(IF(((P228-$AD228)/'Inputs_Metric 7'!$D$4)&gt;0,(P228-$AD228)/'Inputs_Metric 7'!$D$4,0),0))</f>
        <v>0</v>
      </c>
      <c r="AN228" s="77" t="e">
        <f t="shared" si="6"/>
        <v>#DIV/0!</v>
      </c>
      <c r="AO228" s="77" t="e">
        <f t="shared" si="7"/>
        <v>#DIV/0!</v>
      </c>
    </row>
    <row r="229" spans="2:41" x14ac:dyDescent="0.25">
      <c r="B229" s="41"/>
      <c r="C229" s="41"/>
      <c r="D229" s="41"/>
      <c r="E229" s="41"/>
      <c r="F229" s="41"/>
      <c r="G229" s="71"/>
      <c r="H229" s="41"/>
      <c r="I229" s="72"/>
      <c r="J229" s="72"/>
      <c r="K229" s="72"/>
      <c r="L229" s="41"/>
      <c r="M229" s="41"/>
      <c r="N229" s="41"/>
      <c r="O229" s="48"/>
      <c r="P229" s="48"/>
      <c r="Q229" s="48"/>
      <c r="R229" s="48"/>
      <c r="S229" s="41"/>
      <c r="T229" s="41"/>
      <c r="U229" s="74"/>
      <c r="V229" s="219"/>
      <c r="W229" s="41"/>
      <c r="X229" s="41"/>
      <c r="Y229" s="41"/>
      <c r="Z229" s="41"/>
      <c r="AA229" s="41"/>
      <c r="AB229" s="72"/>
      <c r="AC229" s="41"/>
      <c r="AD229" s="218"/>
      <c r="AE229" s="41"/>
      <c r="AF229" s="41"/>
      <c r="AG229" s="41"/>
      <c r="AH229" s="41"/>
      <c r="AI229" s="73"/>
      <c r="AJ229" s="41"/>
      <c r="AK229" s="41"/>
      <c r="AL229" s="264">
        <f>IF(ROUNDUP(IF(((O229-$AD229)/'Inputs_Metric 7'!$D$4)&gt;0,(O229-$AD229)/'Inputs_Metric 7'!$D$4,0),0)&gt;AC229,AC229,ROUNDUP(IF(((O229-$AD229)/'Inputs_Metric 7'!$D$4)&gt;0,(O229-$AD229)/'Inputs_Metric 7'!$D$4,0),0))</f>
        <v>0</v>
      </c>
      <c r="AM229" s="264">
        <f>IF(ROUNDUP(IF(((P229-$AD229)/'Inputs_Metric 7'!$D$4)&gt;0,(P229-$AD229)/'Inputs_Metric 7'!$D$4,0),0)&gt;AC229,AC229,ROUNDUP(IF(((P229-$AD229)/'Inputs_Metric 7'!$D$4)&gt;0,(P229-$AD229)/'Inputs_Metric 7'!$D$4,0),0))</f>
        <v>0</v>
      </c>
      <c r="AN229" s="77" t="e">
        <f t="shared" si="6"/>
        <v>#DIV/0!</v>
      </c>
      <c r="AO229" s="77" t="e">
        <f t="shared" si="7"/>
        <v>#DIV/0!</v>
      </c>
    </row>
    <row r="230" spans="2:41" x14ac:dyDescent="0.25">
      <c r="B230" s="41"/>
      <c r="C230" s="41"/>
      <c r="D230" s="41"/>
      <c r="E230" s="41"/>
      <c r="F230" s="41"/>
      <c r="G230" s="71"/>
      <c r="H230" s="41"/>
      <c r="I230" s="72"/>
      <c r="J230" s="72"/>
      <c r="K230" s="72"/>
      <c r="L230" s="41"/>
      <c r="M230" s="41"/>
      <c r="N230" s="41"/>
      <c r="O230" s="48"/>
      <c r="P230" s="48"/>
      <c r="Q230" s="48"/>
      <c r="R230" s="48"/>
      <c r="S230" s="41"/>
      <c r="T230" s="41"/>
      <c r="U230" s="74"/>
      <c r="V230" s="219"/>
      <c r="W230" s="41"/>
      <c r="X230" s="41"/>
      <c r="Y230" s="41"/>
      <c r="Z230" s="41"/>
      <c r="AA230" s="41"/>
      <c r="AB230" s="72"/>
      <c r="AC230" s="41"/>
      <c r="AD230" s="218"/>
      <c r="AE230" s="41"/>
      <c r="AF230" s="41"/>
      <c r="AG230" s="41"/>
      <c r="AH230" s="41"/>
      <c r="AI230" s="73"/>
      <c r="AJ230" s="41"/>
      <c r="AK230" s="41"/>
      <c r="AL230" s="264">
        <f>IF(ROUNDUP(IF(((O230-$AD230)/'Inputs_Metric 7'!$D$4)&gt;0,(O230-$AD230)/'Inputs_Metric 7'!$D$4,0),0)&gt;AC230,AC230,ROUNDUP(IF(((O230-$AD230)/'Inputs_Metric 7'!$D$4)&gt;0,(O230-$AD230)/'Inputs_Metric 7'!$D$4,0),0))</f>
        <v>0</v>
      </c>
      <c r="AM230" s="264">
        <f>IF(ROUNDUP(IF(((P230-$AD230)/'Inputs_Metric 7'!$D$4)&gt;0,(P230-$AD230)/'Inputs_Metric 7'!$D$4,0),0)&gt;AC230,AC230,ROUNDUP(IF(((P230-$AD230)/'Inputs_Metric 7'!$D$4)&gt;0,(P230-$AD230)/'Inputs_Metric 7'!$D$4,0),0))</f>
        <v>0</v>
      </c>
      <c r="AN230" s="77" t="e">
        <f t="shared" si="6"/>
        <v>#DIV/0!</v>
      </c>
      <c r="AO230" s="77" t="e">
        <f t="shared" si="7"/>
        <v>#DIV/0!</v>
      </c>
    </row>
    <row r="231" spans="2:41" x14ac:dyDescent="0.25">
      <c r="B231" s="41"/>
      <c r="C231" s="41"/>
      <c r="D231" s="41"/>
      <c r="E231" s="41"/>
      <c r="F231" s="41"/>
      <c r="G231" s="71"/>
      <c r="H231" s="41"/>
      <c r="I231" s="72"/>
      <c r="J231" s="72"/>
      <c r="K231" s="72"/>
      <c r="L231" s="41"/>
      <c r="M231" s="41"/>
      <c r="N231" s="41"/>
      <c r="O231" s="48"/>
      <c r="P231" s="48"/>
      <c r="Q231" s="48"/>
      <c r="R231" s="48"/>
      <c r="S231" s="41"/>
      <c r="T231" s="41"/>
      <c r="U231" s="74"/>
      <c r="V231" s="219"/>
      <c r="W231" s="41"/>
      <c r="X231" s="41"/>
      <c r="Y231" s="41"/>
      <c r="Z231" s="41"/>
      <c r="AA231" s="41"/>
      <c r="AB231" s="72"/>
      <c r="AC231" s="41"/>
      <c r="AD231" s="218"/>
      <c r="AE231" s="41"/>
      <c r="AF231" s="41"/>
      <c r="AG231" s="41"/>
      <c r="AH231" s="41"/>
      <c r="AI231" s="73"/>
      <c r="AJ231" s="41"/>
      <c r="AK231" s="41"/>
      <c r="AL231" s="264">
        <f>IF(ROUNDUP(IF(((O231-$AD231)/'Inputs_Metric 7'!$D$4)&gt;0,(O231-$AD231)/'Inputs_Metric 7'!$D$4,0),0)&gt;AC231,AC231,ROUNDUP(IF(((O231-$AD231)/'Inputs_Metric 7'!$D$4)&gt;0,(O231-$AD231)/'Inputs_Metric 7'!$D$4,0),0))</f>
        <v>0</v>
      </c>
      <c r="AM231" s="264">
        <f>IF(ROUNDUP(IF(((P231-$AD231)/'Inputs_Metric 7'!$D$4)&gt;0,(P231-$AD231)/'Inputs_Metric 7'!$D$4,0),0)&gt;AC231,AC231,ROUNDUP(IF(((P231-$AD231)/'Inputs_Metric 7'!$D$4)&gt;0,(P231-$AD231)/'Inputs_Metric 7'!$D$4,0),0))</f>
        <v>0</v>
      </c>
      <c r="AN231" s="77" t="e">
        <f t="shared" si="6"/>
        <v>#DIV/0!</v>
      </c>
      <c r="AO231" s="77" t="e">
        <f t="shared" si="7"/>
        <v>#DIV/0!</v>
      </c>
    </row>
    <row r="232" spans="2:41" x14ac:dyDescent="0.25">
      <c r="B232" s="41"/>
      <c r="C232" s="41"/>
      <c r="D232" s="41"/>
      <c r="E232" s="41"/>
      <c r="F232" s="41"/>
      <c r="G232" s="71"/>
      <c r="H232" s="41"/>
      <c r="I232" s="72"/>
      <c r="J232" s="72"/>
      <c r="K232" s="72"/>
      <c r="L232" s="41"/>
      <c r="M232" s="41"/>
      <c r="N232" s="41"/>
      <c r="O232" s="48"/>
      <c r="P232" s="48"/>
      <c r="Q232" s="48"/>
      <c r="R232" s="48"/>
      <c r="S232" s="41"/>
      <c r="T232" s="41"/>
      <c r="U232" s="74"/>
      <c r="V232" s="219"/>
      <c r="W232" s="41"/>
      <c r="X232" s="41"/>
      <c r="Y232" s="41"/>
      <c r="Z232" s="41"/>
      <c r="AA232" s="41"/>
      <c r="AB232" s="72"/>
      <c r="AC232" s="41"/>
      <c r="AD232" s="218"/>
      <c r="AE232" s="41"/>
      <c r="AF232" s="41"/>
      <c r="AG232" s="41"/>
      <c r="AH232" s="41"/>
      <c r="AI232" s="73"/>
      <c r="AJ232" s="41"/>
      <c r="AK232" s="41"/>
      <c r="AL232" s="264">
        <f>IF(ROUNDUP(IF(((O232-$AD232)/'Inputs_Metric 7'!$D$4)&gt;0,(O232-$AD232)/'Inputs_Metric 7'!$D$4,0),0)&gt;AC232,AC232,ROUNDUP(IF(((O232-$AD232)/'Inputs_Metric 7'!$D$4)&gt;0,(O232-$AD232)/'Inputs_Metric 7'!$D$4,0),0))</f>
        <v>0</v>
      </c>
      <c r="AM232" s="264">
        <f>IF(ROUNDUP(IF(((P232-$AD232)/'Inputs_Metric 7'!$D$4)&gt;0,(P232-$AD232)/'Inputs_Metric 7'!$D$4,0),0)&gt;AC232,AC232,ROUNDUP(IF(((P232-$AD232)/'Inputs_Metric 7'!$D$4)&gt;0,(P232-$AD232)/'Inputs_Metric 7'!$D$4,0),0))</f>
        <v>0</v>
      </c>
      <c r="AN232" s="77" t="e">
        <f t="shared" si="6"/>
        <v>#DIV/0!</v>
      </c>
      <c r="AO232" s="77" t="e">
        <f t="shared" si="7"/>
        <v>#DIV/0!</v>
      </c>
    </row>
    <row r="233" spans="2:41" x14ac:dyDescent="0.25">
      <c r="B233" s="41"/>
      <c r="C233" s="41"/>
      <c r="D233" s="41"/>
      <c r="E233" s="41"/>
      <c r="F233" s="41"/>
      <c r="G233" s="71"/>
      <c r="H233" s="41"/>
      <c r="I233" s="72"/>
      <c r="J233" s="72"/>
      <c r="K233" s="72"/>
      <c r="L233" s="41"/>
      <c r="M233" s="41"/>
      <c r="N233" s="41"/>
      <c r="O233" s="48"/>
      <c r="P233" s="48"/>
      <c r="Q233" s="48"/>
      <c r="R233" s="48"/>
      <c r="S233" s="41"/>
      <c r="T233" s="41"/>
      <c r="U233" s="74"/>
      <c r="V233" s="219"/>
      <c r="W233" s="41"/>
      <c r="X233" s="41"/>
      <c r="Y233" s="41"/>
      <c r="Z233" s="41"/>
      <c r="AA233" s="41"/>
      <c r="AB233" s="72"/>
      <c r="AC233" s="41"/>
      <c r="AD233" s="218"/>
      <c r="AE233" s="41"/>
      <c r="AF233" s="41"/>
      <c r="AG233" s="41"/>
      <c r="AH233" s="41"/>
      <c r="AI233" s="73"/>
      <c r="AJ233" s="41"/>
      <c r="AK233" s="41"/>
      <c r="AL233" s="264">
        <f>IF(ROUNDUP(IF(((O233-$AD233)/'Inputs_Metric 7'!$D$4)&gt;0,(O233-$AD233)/'Inputs_Metric 7'!$D$4,0),0)&gt;AC233,AC233,ROUNDUP(IF(((O233-$AD233)/'Inputs_Metric 7'!$D$4)&gt;0,(O233-$AD233)/'Inputs_Metric 7'!$D$4,0),0))</f>
        <v>0</v>
      </c>
      <c r="AM233" s="264">
        <f>IF(ROUNDUP(IF(((P233-$AD233)/'Inputs_Metric 7'!$D$4)&gt;0,(P233-$AD233)/'Inputs_Metric 7'!$D$4,0),0)&gt;AC233,AC233,ROUNDUP(IF(((P233-$AD233)/'Inputs_Metric 7'!$D$4)&gt;0,(P233-$AD233)/'Inputs_Metric 7'!$D$4,0),0))</f>
        <v>0</v>
      </c>
      <c r="AN233" s="77" t="e">
        <f t="shared" si="6"/>
        <v>#DIV/0!</v>
      </c>
      <c r="AO233" s="77" t="e">
        <f t="shared" si="7"/>
        <v>#DIV/0!</v>
      </c>
    </row>
    <row r="234" spans="2:41" x14ac:dyDescent="0.25">
      <c r="B234" s="41"/>
      <c r="C234" s="41"/>
      <c r="D234" s="41"/>
      <c r="E234" s="41"/>
      <c r="F234" s="41"/>
      <c r="G234" s="71"/>
      <c r="H234" s="41"/>
      <c r="I234" s="72"/>
      <c r="J234" s="72"/>
      <c r="K234" s="72"/>
      <c r="L234" s="41"/>
      <c r="M234" s="41"/>
      <c r="N234" s="41"/>
      <c r="O234" s="48"/>
      <c r="P234" s="48"/>
      <c r="Q234" s="48"/>
      <c r="R234" s="48"/>
      <c r="S234" s="41"/>
      <c r="T234" s="41"/>
      <c r="U234" s="74"/>
      <c r="V234" s="219"/>
      <c r="W234" s="41"/>
      <c r="X234" s="41"/>
      <c r="Y234" s="41"/>
      <c r="Z234" s="41"/>
      <c r="AA234" s="41"/>
      <c r="AB234" s="72"/>
      <c r="AC234" s="41"/>
      <c r="AD234" s="218"/>
      <c r="AE234" s="41"/>
      <c r="AF234" s="41"/>
      <c r="AG234" s="41"/>
      <c r="AH234" s="41"/>
      <c r="AI234" s="73"/>
      <c r="AJ234" s="41"/>
      <c r="AK234" s="41"/>
      <c r="AL234" s="264">
        <f>IF(ROUNDUP(IF(((O234-$AD234)/'Inputs_Metric 7'!$D$4)&gt;0,(O234-$AD234)/'Inputs_Metric 7'!$D$4,0),0)&gt;AC234,AC234,ROUNDUP(IF(((O234-$AD234)/'Inputs_Metric 7'!$D$4)&gt;0,(O234-$AD234)/'Inputs_Metric 7'!$D$4,0),0))</f>
        <v>0</v>
      </c>
      <c r="AM234" s="264">
        <f>IF(ROUNDUP(IF(((P234-$AD234)/'Inputs_Metric 7'!$D$4)&gt;0,(P234-$AD234)/'Inputs_Metric 7'!$D$4,0),0)&gt;AC234,AC234,ROUNDUP(IF(((P234-$AD234)/'Inputs_Metric 7'!$D$4)&gt;0,(P234-$AD234)/'Inputs_Metric 7'!$D$4,0),0))</f>
        <v>0</v>
      </c>
      <c r="AN234" s="77" t="e">
        <f t="shared" si="6"/>
        <v>#DIV/0!</v>
      </c>
      <c r="AO234" s="77" t="e">
        <f t="shared" si="7"/>
        <v>#DIV/0!</v>
      </c>
    </row>
    <row r="235" spans="2:41" x14ac:dyDescent="0.25">
      <c r="B235" s="41"/>
      <c r="C235" s="41"/>
      <c r="D235" s="41"/>
      <c r="E235" s="41"/>
      <c r="F235" s="41"/>
      <c r="G235" s="71"/>
      <c r="H235" s="41"/>
      <c r="I235" s="72"/>
      <c r="J235" s="72"/>
      <c r="K235" s="72"/>
      <c r="L235" s="41"/>
      <c r="M235" s="41"/>
      <c r="N235" s="41"/>
      <c r="O235" s="48"/>
      <c r="P235" s="48"/>
      <c r="Q235" s="48"/>
      <c r="R235" s="48"/>
      <c r="S235" s="41"/>
      <c r="T235" s="41"/>
      <c r="U235" s="74"/>
      <c r="V235" s="219"/>
      <c r="W235" s="41"/>
      <c r="X235" s="41"/>
      <c r="Y235" s="41"/>
      <c r="Z235" s="41"/>
      <c r="AA235" s="41"/>
      <c r="AB235" s="72"/>
      <c r="AC235" s="41"/>
      <c r="AD235" s="218"/>
      <c r="AE235" s="41"/>
      <c r="AF235" s="41"/>
      <c r="AG235" s="41"/>
      <c r="AH235" s="41"/>
      <c r="AI235" s="73"/>
      <c r="AJ235" s="41"/>
      <c r="AK235" s="41"/>
      <c r="AL235" s="264">
        <f>IF(ROUNDUP(IF(((O235-$AD235)/'Inputs_Metric 7'!$D$4)&gt;0,(O235-$AD235)/'Inputs_Metric 7'!$D$4,0),0)&gt;AC235,AC235,ROUNDUP(IF(((O235-$AD235)/'Inputs_Metric 7'!$D$4)&gt;0,(O235-$AD235)/'Inputs_Metric 7'!$D$4,0),0))</f>
        <v>0</v>
      </c>
      <c r="AM235" s="264">
        <f>IF(ROUNDUP(IF(((P235-$AD235)/'Inputs_Metric 7'!$D$4)&gt;0,(P235-$AD235)/'Inputs_Metric 7'!$D$4,0),0)&gt;AC235,AC235,ROUNDUP(IF(((P235-$AD235)/'Inputs_Metric 7'!$D$4)&gt;0,(P235-$AD235)/'Inputs_Metric 7'!$D$4,0),0))</f>
        <v>0</v>
      </c>
      <c r="AN235" s="77" t="e">
        <f t="shared" si="6"/>
        <v>#DIV/0!</v>
      </c>
      <c r="AO235" s="77" t="e">
        <f t="shared" si="7"/>
        <v>#DIV/0!</v>
      </c>
    </row>
    <row r="236" spans="2:41" x14ac:dyDescent="0.25">
      <c r="B236" s="41"/>
      <c r="C236" s="41"/>
      <c r="D236" s="41"/>
      <c r="E236" s="41"/>
      <c r="F236" s="41"/>
      <c r="G236" s="71"/>
      <c r="H236" s="41"/>
      <c r="I236" s="72"/>
      <c r="J236" s="72"/>
      <c r="K236" s="72"/>
      <c r="L236" s="41"/>
      <c r="M236" s="41"/>
      <c r="N236" s="41"/>
      <c r="O236" s="48"/>
      <c r="P236" s="48"/>
      <c r="Q236" s="48"/>
      <c r="R236" s="48"/>
      <c r="S236" s="41"/>
      <c r="T236" s="41"/>
      <c r="U236" s="74"/>
      <c r="V236" s="219"/>
      <c r="W236" s="41"/>
      <c r="X236" s="41"/>
      <c r="Y236" s="41"/>
      <c r="Z236" s="41"/>
      <c r="AA236" s="41"/>
      <c r="AB236" s="72"/>
      <c r="AC236" s="41"/>
      <c r="AD236" s="218"/>
      <c r="AE236" s="41"/>
      <c r="AF236" s="41"/>
      <c r="AG236" s="41"/>
      <c r="AH236" s="41"/>
      <c r="AI236" s="73"/>
      <c r="AJ236" s="41"/>
      <c r="AK236" s="41"/>
      <c r="AL236" s="264">
        <f>IF(ROUNDUP(IF(((O236-$AD236)/'Inputs_Metric 7'!$D$4)&gt;0,(O236-$AD236)/'Inputs_Metric 7'!$D$4,0),0)&gt;AC236,AC236,ROUNDUP(IF(((O236-$AD236)/'Inputs_Metric 7'!$D$4)&gt;0,(O236-$AD236)/'Inputs_Metric 7'!$D$4,0),0))</f>
        <v>0</v>
      </c>
      <c r="AM236" s="264">
        <f>IF(ROUNDUP(IF(((P236-$AD236)/'Inputs_Metric 7'!$D$4)&gt;0,(P236-$AD236)/'Inputs_Metric 7'!$D$4,0),0)&gt;AC236,AC236,ROUNDUP(IF(((P236-$AD236)/'Inputs_Metric 7'!$D$4)&gt;0,(P236-$AD236)/'Inputs_Metric 7'!$D$4,0),0))</f>
        <v>0</v>
      </c>
      <c r="AN236" s="77" t="e">
        <f t="shared" si="6"/>
        <v>#DIV/0!</v>
      </c>
      <c r="AO236" s="77" t="e">
        <f t="shared" si="7"/>
        <v>#DIV/0!</v>
      </c>
    </row>
    <row r="237" spans="2:41" x14ac:dyDescent="0.25">
      <c r="B237" s="41"/>
      <c r="C237" s="41"/>
      <c r="D237" s="41"/>
      <c r="E237" s="41"/>
      <c r="F237" s="41"/>
      <c r="G237" s="71"/>
      <c r="H237" s="41"/>
      <c r="I237" s="72"/>
      <c r="J237" s="72"/>
      <c r="K237" s="72"/>
      <c r="L237" s="41"/>
      <c r="M237" s="41"/>
      <c r="N237" s="41"/>
      <c r="O237" s="48"/>
      <c r="P237" s="48"/>
      <c r="Q237" s="48"/>
      <c r="R237" s="48"/>
      <c r="S237" s="41"/>
      <c r="T237" s="41"/>
      <c r="U237" s="74"/>
      <c r="V237" s="219"/>
      <c r="W237" s="41"/>
      <c r="X237" s="41"/>
      <c r="Y237" s="41"/>
      <c r="Z237" s="41"/>
      <c r="AA237" s="41"/>
      <c r="AB237" s="72"/>
      <c r="AC237" s="41"/>
      <c r="AD237" s="218"/>
      <c r="AE237" s="41"/>
      <c r="AF237" s="41"/>
      <c r="AG237" s="41"/>
      <c r="AH237" s="41"/>
      <c r="AI237" s="73"/>
      <c r="AJ237" s="41"/>
      <c r="AK237" s="41"/>
      <c r="AL237" s="264">
        <f>IF(ROUNDUP(IF(((O237-$AD237)/'Inputs_Metric 7'!$D$4)&gt;0,(O237-$AD237)/'Inputs_Metric 7'!$D$4,0),0)&gt;AC237,AC237,ROUNDUP(IF(((O237-$AD237)/'Inputs_Metric 7'!$D$4)&gt;0,(O237-$AD237)/'Inputs_Metric 7'!$D$4,0),0))</f>
        <v>0</v>
      </c>
      <c r="AM237" s="264">
        <f>IF(ROUNDUP(IF(((P237-$AD237)/'Inputs_Metric 7'!$D$4)&gt;0,(P237-$AD237)/'Inputs_Metric 7'!$D$4,0),0)&gt;AC237,AC237,ROUNDUP(IF(((P237-$AD237)/'Inputs_Metric 7'!$D$4)&gt;0,(P237-$AD237)/'Inputs_Metric 7'!$D$4,0),0))</f>
        <v>0</v>
      </c>
      <c r="AN237" s="77" t="e">
        <f t="shared" si="6"/>
        <v>#DIV/0!</v>
      </c>
      <c r="AO237" s="77" t="e">
        <f t="shared" si="7"/>
        <v>#DIV/0!</v>
      </c>
    </row>
    <row r="238" spans="2:41" x14ac:dyDescent="0.25">
      <c r="B238" s="41"/>
      <c r="C238" s="41"/>
      <c r="D238" s="41"/>
      <c r="E238" s="41"/>
      <c r="F238" s="41"/>
      <c r="G238" s="71"/>
      <c r="H238" s="41"/>
      <c r="I238" s="72"/>
      <c r="J238" s="72"/>
      <c r="K238" s="72"/>
      <c r="L238" s="41"/>
      <c r="M238" s="41"/>
      <c r="N238" s="41"/>
      <c r="O238" s="48"/>
      <c r="P238" s="48"/>
      <c r="Q238" s="48"/>
      <c r="R238" s="48"/>
      <c r="S238" s="41"/>
      <c r="T238" s="41"/>
      <c r="U238" s="74"/>
      <c r="V238" s="219"/>
      <c r="W238" s="41"/>
      <c r="X238" s="41"/>
      <c r="Y238" s="41"/>
      <c r="Z238" s="41"/>
      <c r="AA238" s="41"/>
      <c r="AB238" s="72"/>
      <c r="AC238" s="41"/>
      <c r="AD238" s="218"/>
      <c r="AE238" s="41"/>
      <c r="AF238" s="41"/>
      <c r="AG238" s="41"/>
      <c r="AH238" s="41"/>
      <c r="AI238" s="73"/>
      <c r="AJ238" s="41"/>
      <c r="AK238" s="41"/>
      <c r="AL238" s="264">
        <f>IF(ROUNDUP(IF(((O238-$AD238)/'Inputs_Metric 7'!$D$4)&gt;0,(O238-$AD238)/'Inputs_Metric 7'!$D$4,0),0)&gt;AC238,AC238,ROUNDUP(IF(((O238-$AD238)/'Inputs_Metric 7'!$D$4)&gt;0,(O238-$AD238)/'Inputs_Metric 7'!$D$4,0),0))</f>
        <v>0</v>
      </c>
      <c r="AM238" s="264">
        <f>IF(ROUNDUP(IF(((P238-$AD238)/'Inputs_Metric 7'!$D$4)&gt;0,(P238-$AD238)/'Inputs_Metric 7'!$D$4,0),0)&gt;AC238,AC238,ROUNDUP(IF(((P238-$AD238)/'Inputs_Metric 7'!$D$4)&gt;0,(P238-$AD238)/'Inputs_Metric 7'!$D$4,0),0))</f>
        <v>0</v>
      </c>
      <c r="AN238" s="77" t="e">
        <f t="shared" si="6"/>
        <v>#DIV/0!</v>
      </c>
      <c r="AO238" s="77" t="e">
        <f t="shared" si="7"/>
        <v>#DIV/0!</v>
      </c>
    </row>
    <row r="239" spans="2:41" x14ac:dyDescent="0.25">
      <c r="B239" s="41"/>
      <c r="C239" s="41"/>
      <c r="D239" s="41"/>
      <c r="E239" s="41"/>
      <c r="F239" s="41"/>
      <c r="G239" s="71"/>
      <c r="H239" s="41"/>
      <c r="I239" s="72"/>
      <c r="J239" s="72"/>
      <c r="K239" s="72"/>
      <c r="L239" s="41"/>
      <c r="M239" s="41"/>
      <c r="N239" s="41"/>
      <c r="O239" s="48"/>
      <c r="P239" s="48"/>
      <c r="Q239" s="48"/>
      <c r="R239" s="48"/>
      <c r="S239" s="41"/>
      <c r="T239" s="41"/>
      <c r="U239" s="74"/>
      <c r="V239" s="219"/>
      <c r="W239" s="41"/>
      <c r="X239" s="41"/>
      <c r="Y239" s="41"/>
      <c r="Z239" s="41"/>
      <c r="AA239" s="41"/>
      <c r="AB239" s="72"/>
      <c r="AC239" s="41"/>
      <c r="AD239" s="218"/>
      <c r="AE239" s="41"/>
      <c r="AF239" s="41"/>
      <c r="AG239" s="41"/>
      <c r="AH239" s="41"/>
      <c r="AI239" s="73"/>
      <c r="AJ239" s="41"/>
      <c r="AK239" s="41"/>
      <c r="AL239" s="264">
        <f>IF(ROUNDUP(IF(((O239-$AD239)/'Inputs_Metric 7'!$D$4)&gt;0,(O239-$AD239)/'Inputs_Metric 7'!$D$4,0),0)&gt;AC239,AC239,ROUNDUP(IF(((O239-$AD239)/'Inputs_Metric 7'!$D$4)&gt;0,(O239-$AD239)/'Inputs_Metric 7'!$D$4,0),0))</f>
        <v>0</v>
      </c>
      <c r="AM239" s="264">
        <f>IF(ROUNDUP(IF(((P239-$AD239)/'Inputs_Metric 7'!$D$4)&gt;0,(P239-$AD239)/'Inputs_Metric 7'!$D$4,0),0)&gt;AC239,AC239,ROUNDUP(IF(((P239-$AD239)/'Inputs_Metric 7'!$D$4)&gt;0,(P239-$AD239)/'Inputs_Metric 7'!$D$4,0),0))</f>
        <v>0</v>
      </c>
      <c r="AN239" s="77" t="e">
        <f t="shared" si="6"/>
        <v>#DIV/0!</v>
      </c>
      <c r="AO239" s="77" t="e">
        <f t="shared" si="7"/>
        <v>#DIV/0!</v>
      </c>
    </row>
    <row r="240" spans="2:41" x14ac:dyDescent="0.25">
      <c r="B240" s="41"/>
      <c r="C240" s="41"/>
      <c r="D240" s="41"/>
      <c r="E240" s="41"/>
      <c r="F240" s="41"/>
      <c r="G240" s="71"/>
      <c r="H240" s="41"/>
      <c r="I240" s="72"/>
      <c r="J240" s="72"/>
      <c r="K240" s="72"/>
      <c r="L240" s="41"/>
      <c r="M240" s="41"/>
      <c r="N240" s="41"/>
      <c r="O240" s="48"/>
      <c r="P240" s="48"/>
      <c r="Q240" s="48"/>
      <c r="R240" s="48"/>
      <c r="S240" s="41"/>
      <c r="T240" s="41"/>
      <c r="U240" s="74"/>
      <c r="V240" s="219"/>
      <c r="W240" s="41"/>
      <c r="X240" s="41"/>
      <c r="Y240" s="41"/>
      <c r="Z240" s="41"/>
      <c r="AA240" s="41"/>
      <c r="AB240" s="72"/>
      <c r="AC240" s="41"/>
      <c r="AD240" s="218"/>
      <c r="AE240" s="41"/>
      <c r="AF240" s="41"/>
      <c r="AG240" s="41"/>
      <c r="AH240" s="41"/>
      <c r="AI240" s="73"/>
      <c r="AJ240" s="41"/>
      <c r="AK240" s="41"/>
      <c r="AL240" s="264">
        <f>IF(ROUNDUP(IF(((O240-$AD240)/'Inputs_Metric 7'!$D$4)&gt;0,(O240-$AD240)/'Inputs_Metric 7'!$D$4,0),0)&gt;AC240,AC240,ROUNDUP(IF(((O240-$AD240)/'Inputs_Metric 7'!$D$4)&gt;0,(O240-$AD240)/'Inputs_Metric 7'!$D$4,0),0))</f>
        <v>0</v>
      </c>
      <c r="AM240" s="264">
        <f>IF(ROUNDUP(IF(((P240-$AD240)/'Inputs_Metric 7'!$D$4)&gt;0,(P240-$AD240)/'Inputs_Metric 7'!$D$4,0),0)&gt;AC240,AC240,ROUNDUP(IF(((P240-$AD240)/'Inputs_Metric 7'!$D$4)&gt;0,(P240-$AD240)/'Inputs_Metric 7'!$D$4,0),0))</f>
        <v>0</v>
      </c>
      <c r="AN240" s="77" t="e">
        <f t="shared" si="6"/>
        <v>#DIV/0!</v>
      </c>
      <c r="AO240" s="77" t="e">
        <f t="shared" si="7"/>
        <v>#DIV/0!</v>
      </c>
    </row>
    <row r="241" spans="2:41" x14ac:dyDescent="0.25">
      <c r="B241" s="41"/>
      <c r="C241" s="41"/>
      <c r="D241" s="41"/>
      <c r="E241" s="41"/>
      <c r="F241" s="41"/>
      <c r="G241" s="71"/>
      <c r="H241" s="41"/>
      <c r="I241" s="72"/>
      <c r="J241" s="72"/>
      <c r="K241" s="72"/>
      <c r="L241" s="41"/>
      <c r="M241" s="41"/>
      <c r="N241" s="41"/>
      <c r="O241" s="48"/>
      <c r="P241" s="48"/>
      <c r="Q241" s="48"/>
      <c r="R241" s="48"/>
      <c r="S241" s="41"/>
      <c r="T241" s="41"/>
      <c r="U241" s="74"/>
      <c r="V241" s="219"/>
      <c r="W241" s="41"/>
      <c r="X241" s="41"/>
      <c r="Y241" s="41"/>
      <c r="Z241" s="41"/>
      <c r="AA241" s="41"/>
      <c r="AB241" s="72"/>
      <c r="AC241" s="41"/>
      <c r="AD241" s="218"/>
      <c r="AE241" s="41"/>
      <c r="AF241" s="41"/>
      <c r="AG241" s="41"/>
      <c r="AH241" s="41"/>
      <c r="AI241" s="73"/>
      <c r="AJ241" s="41"/>
      <c r="AK241" s="41"/>
      <c r="AL241" s="264">
        <f>IF(ROUNDUP(IF(((O241-$AD241)/'Inputs_Metric 7'!$D$4)&gt;0,(O241-$AD241)/'Inputs_Metric 7'!$D$4,0),0)&gt;AC241,AC241,ROUNDUP(IF(((O241-$AD241)/'Inputs_Metric 7'!$D$4)&gt;0,(O241-$AD241)/'Inputs_Metric 7'!$D$4,0),0))</f>
        <v>0</v>
      </c>
      <c r="AM241" s="264">
        <f>IF(ROUNDUP(IF(((P241-$AD241)/'Inputs_Metric 7'!$D$4)&gt;0,(P241-$AD241)/'Inputs_Metric 7'!$D$4,0),0)&gt;AC241,AC241,ROUNDUP(IF(((P241-$AD241)/'Inputs_Metric 7'!$D$4)&gt;0,(P241-$AD241)/'Inputs_Metric 7'!$D$4,0),0))</f>
        <v>0</v>
      </c>
      <c r="AN241" s="77" t="e">
        <f t="shared" ref="AN241:AN304" si="8">IF(LEFT(S241,6)="remove","",AL241*($AB241/$AC241))</f>
        <v>#DIV/0!</v>
      </c>
      <c r="AO241" s="77" t="e">
        <f t="shared" ref="AO241:AO304" si="9">IF(LEFT(S241,6)="remove","",AM241*($AB241/$AC241))</f>
        <v>#DIV/0!</v>
      </c>
    </row>
    <row r="242" spans="2:41" x14ac:dyDescent="0.25">
      <c r="B242" s="41"/>
      <c r="C242" s="41"/>
      <c r="D242" s="41"/>
      <c r="E242" s="41"/>
      <c r="F242" s="41"/>
      <c r="G242" s="71"/>
      <c r="H242" s="41"/>
      <c r="I242" s="72"/>
      <c r="J242" s="72"/>
      <c r="K242" s="72"/>
      <c r="L242" s="41"/>
      <c r="M242" s="41"/>
      <c r="N242" s="41"/>
      <c r="O242" s="48"/>
      <c r="P242" s="48"/>
      <c r="Q242" s="48"/>
      <c r="R242" s="48"/>
      <c r="S242" s="41"/>
      <c r="T242" s="41"/>
      <c r="U242" s="74"/>
      <c r="V242" s="219"/>
      <c r="W242" s="41"/>
      <c r="X242" s="41"/>
      <c r="Y242" s="41"/>
      <c r="Z242" s="41"/>
      <c r="AA242" s="41"/>
      <c r="AB242" s="72"/>
      <c r="AC242" s="41"/>
      <c r="AD242" s="218"/>
      <c r="AE242" s="41"/>
      <c r="AF242" s="41"/>
      <c r="AG242" s="41"/>
      <c r="AH242" s="41"/>
      <c r="AI242" s="73"/>
      <c r="AJ242" s="41"/>
      <c r="AK242" s="41"/>
      <c r="AL242" s="264">
        <f>IF(ROUNDUP(IF(((O242-$AD242)/'Inputs_Metric 7'!$D$4)&gt;0,(O242-$AD242)/'Inputs_Metric 7'!$D$4,0),0)&gt;AC242,AC242,ROUNDUP(IF(((O242-$AD242)/'Inputs_Metric 7'!$D$4)&gt;0,(O242-$AD242)/'Inputs_Metric 7'!$D$4,0),0))</f>
        <v>0</v>
      </c>
      <c r="AM242" s="264">
        <f>IF(ROUNDUP(IF(((P242-$AD242)/'Inputs_Metric 7'!$D$4)&gt;0,(P242-$AD242)/'Inputs_Metric 7'!$D$4,0),0)&gt;AC242,AC242,ROUNDUP(IF(((P242-$AD242)/'Inputs_Metric 7'!$D$4)&gt;0,(P242-$AD242)/'Inputs_Metric 7'!$D$4,0),0))</f>
        <v>0</v>
      </c>
      <c r="AN242" s="77" t="e">
        <f t="shared" si="8"/>
        <v>#DIV/0!</v>
      </c>
      <c r="AO242" s="77" t="e">
        <f t="shared" si="9"/>
        <v>#DIV/0!</v>
      </c>
    </row>
    <row r="243" spans="2:41" x14ac:dyDescent="0.25">
      <c r="B243" s="41"/>
      <c r="C243" s="41"/>
      <c r="D243" s="41"/>
      <c r="E243" s="41"/>
      <c r="F243" s="41"/>
      <c r="G243" s="71"/>
      <c r="H243" s="41"/>
      <c r="I243" s="72"/>
      <c r="J243" s="72"/>
      <c r="K243" s="72"/>
      <c r="L243" s="41"/>
      <c r="M243" s="41"/>
      <c r="N243" s="41"/>
      <c r="O243" s="48"/>
      <c r="P243" s="48"/>
      <c r="Q243" s="48"/>
      <c r="R243" s="48"/>
      <c r="S243" s="41"/>
      <c r="T243" s="41"/>
      <c r="U243" s="74"/>
      <c r="V243" s="219"/>
      <c r="W243" s="41"/>
      <c r="X243" s="41"/>
      <c r="Y243" s="41"/>
      <c r="Z243" s="41"/>
      <c r="AA243" s="41"/>
      <c r="AB243" s="72"/>
      <c r="AC243" s="41"/>
      <c r="AD243" s="218"/>
      <c r="AE243" s="41"/>
      <c r="AF243" s="41"/>
      <c r="AG243" s="41"/>
      <c r="AH243" s="41"/>
      <c r="AI243" s="73"/>
      <c r="AJ243" s="41"/>
      <c r="AK243" s="41"/>
      <c r="AL243" s="264">
        <f>IF(ROUNDUP(IF(((O243-$AD243)/'Inputs_Metric 7'!$D$4)&gt;0,(O243-$AD243)/'Inputs_Metric 7'!$D$4,0),0)&gt;AC243,AC243,ROUNDUP(IF(((O243-$AD243)/'Inputs_Metric 7'!$D$4)&gt;0,(O243-$AD243)/'Inputs_Metric 7'!$D$4,0),0))</f>
        <v>0</v>
      </c>
      <c r="AM243" s="264">
        <f>IF(ROUNDUP(IF(((P243-$AD243)/'Inputs_Metric 7'!$D$4)&gt;0,(P243-$AD243)/'Inputs_Metric 7'!$D$4,0),0)&gt;AC243,AC243,ROUNDUP(IF(((P243-$AD243)/'Inputs_Metric 7'!$D$4)&gt;0,(P243-$AD243)/'Inputs_Metric 7'!$D$4,0),0))</f>
        <v>0</v>
      </c>
      <c r="AN243" s="77" t="e">
        <f t="shared" si="8"/>
        <v>#DIV/0!</v>
      </c>
      <c r="AO243" s="77" t="e">
        <f t="shared" si="9"/>
        <v>#DIV/0!</v>
      </c>
    </row>
    <row r="244" spans="2:41" x14ac:dyDescent="0.25">
      <c r="B244" s="41"/>
      <c r="C244" s="41"/>
      <c r="D244" s="41"/>
      <c r="E244" s="41"/>
      <c r="F244" s="41"/>
      <c r="G244" s="71"/>
      <c r="H244" s="41"/>
      <c r="I244" s="72"/>
      <c r="J244" s="72"/>
      <c r="K244" s="72"/>
      <c r="L244" s="41"/>
      <c r="M244" s="41"/>
      <c r="N244" s="41"/>
      <c r="O244" s="48"/>
      <c r="P244" s="48"/>
      <c r="Q244" s="48"/>
      <c r="R244" s="48"/>
      <c r="S244" s="41"/>
      <c r="T244" s="41"/>
      <c r="U244" s="74"/>
      <c r="V244" s="219"/>
      <c r="W244" s="41"/>
      <c r="X244" s="41"/>
      <c r="Y244" s="41"/>
      <c r="Z244" s="41"/>
      <c r="AA244" s="41"/>
      <c r="AB244" s="72"/>
      <c r="AC244" s="41"/>
      <c r="AD244" s="218"/>
      <c r="AE244" s="41"/>
      <c r="AF244" s="41"/>
      <c r="AG244" s="41"/>
      <c r="AH244" s="41"/>
      <c r="AI244" s="73"/>
      <c r="AJ244" s="41"/>
      <c r="AK244" s="41"/>
      <c r="AL244" s="264">
        <f>IF(ROUNDUP(IF(((O244-$AD244)/'Inputs_Metric 7'!$D$4)&gt;0,(O244-$AD244)/'Inputs_Metric 7'!$D$4,0),0)&gt;AC244,AC244,ROUNDUP(IF(((O244-$AD244)/'Inputs_Metric 7'!$D$4)&gt;0,(O244-$AD244)/'Inputs_Metric 7'!$D$4,0),0))</f>
        <v>0</v>
      </c>
      <c r="AM244" s="264">
        <f>IF(ROUNDUP(IF(((P244-$AD244)/'Inputs_Metric 7'!$D$4)&gt;0,(P244-$AD244)/'Inputs_Metric 7'!$D$4,0),0)&gt;AC244,AC244,ROUNDUP(IF(((P244-$AD244)/'Inputs_Metric 7'!$D$4)&gt;0,(P244-$AD244)/'Inputs_Metric 7'!$D$4,0),0))</f>
        <v>0</v>
      </c>
      <c r="AN244" s="77" t="e">
        <f t="shared" si="8"/>
        <v>#DIV/0!</v>
      </c>
      <c r="AO244" s="77" t="e">
        <f t="shared" si="9"/>
        <v>#DIV/0!</v>
      </c>
    </row>
    <row r="245" spans="2:41" x14ac:dyDescent="0.25">
      <c r="B245" s="41"/>
      <c r="C245" s="41"/>
      <c r="D245" s="41"/>
      <c r="E245" s="41"/>
      <c r="F245" s="41"/>
      <c r="G245" s="71"/>
      <c r="H245" s="41"/>
      <c r="I245" s="72"/>
      <c r="J245" s="72"/>
      <c r="K245" s="72"/>
      <c r="L245" s="41"/>
      <c r="M245" s="41"/>
      <c r="N245" s="41"/>
      <c r="O245" s="48"/>
      <c r="P245" s="48"/>
      <c r="Q245" s="48"/>
      <c r="R245" s="48"/>
      <c r="S245" s="41"/>
      <c r="T245" s="41"/>
      <c r="U245" s="74"/>
      <c r="V245" s="219"/>
      <c r="W245" s="41"/>
      <c r="X245" s="41"/>
      <c r="Y245" s="41"/>
      <c r="Z245" s="41"/>
      <c r="AA245" s="41"/>
      <c r="AB245" s="72"/>
      <c r="AC245" s="41"/>
      <c r="AD245" s="218"/>
      <c r="AE245" s="41"/>
      <c r="AF245" s="41"/>
      <c r="AG245" s="41"/>
      <c r="AH245" s="41"/>
      <c r="AI245" s="73"/>
      <c r="AJ245" s="41"/>
      <c r="AK245" s="41"/>
      <c r="AL245" s="264">
        <f>IF(ROUNDUP(IF(((O245-$AD245)/'Inputs_Metric 7'!$D$4)&gt;0,(O245-$AD245)/'Inputs_Metric 7'!$D$4,0),0)&gt;AC245,AC245,ROUNDUP(IF(((O245-$AD245)/'Inputs_Metric 7'!$D$4)&gt;0,(O245-$AD245)/'Inputs_Metric 7'!$D$4,0),0))</f>
        <v>0</v>
      </c>
      <c r="AM245" s="264">
        <f>IF(ROUNDUP(IF(((P245-$AD245)/'Inputs_Metric 7'!$D$4)&gt;0,(P245-$AD245)/'Inputs_Metric 7'!$D$4,0),0)&gt;AC245,AC245,ROUNDUP(IF(((P245-$AD245)/'Inputs_Metric 7'!$D$4)&gt;0,(P245-$AD245)/'Inputs_Metric 7'!$D$4,0),0))</f>
        <v>0</v>
      </c>
      <c r="AN245" s="77" t="e">
        <f t="shared" si="8"/>
        <v>#DIV/0!</v>
      </c>
      <c r="AO245" s="77" t="e">
        <f t="shared" si="9"/>
        <v>#DIV/0!</v>
      </c>
    </row>
    <row r="246" spans="2:41" x14ac:dyDescent="0.25">
      <c r="B246" s="41"/>
      <c r="C246" s="41"/>
      <c r="D246" s="41"/>
      <c r="E246" s="41"/>
      <c r="F246" s="41"/>
      <c r="G246" s="71"/>
      <c r="H246" s="41"/>
      <c r="I246" s="72"/>
      <c r="J246" s="72"/>
      <c r="K246" s="72"/>
      <c r="L246" s="41"/>
      <c r="M246" s="41"/>
      <c r="N246" s="41"/>
      <c r="O246" s="48"/>
      <c r="P246" s="48"/>
      <c r="Q246" s="48"/>
      <c r="R246" s="48"/>
      <c r="S246" s="41"/>
      <c r="T246" s="41"/>
      <c r="U246" s="74"/>
      <c r="V246" s="219"/>
      <c r="W246" s="41"/>
      <c r="X246" s="41"/>
      <c r="Y246" s="41"/>
      <c r="Z246" s="41"/>
      <c r="AA246" s="41"/>
      <c r="AB246" s="72"/>
      <c r="AC246" s="41"/>
      <c r="AD246" s="218"/>
      <c r="AE246" s="41"/>
      <c r="AF246" s="41"/>
      <c r="AG246" s="41"/>
      <c r="AH246" s="41"/>
      <c r="AI246" s="73"/>
      <c r="AJ246" s="41"/>
      <c r="AK246" s="41"/>
      <c r="AL246" s="264">
        <f>IF(ROUNDUP(IF(((O246-$AD246)/'Inputs_Metric 7'!$D$4)&gt;0,(O246-$AD246)/'Inputs_Metric 7'!$D$4,0),0)&gt;AC246,AC246,ROUNDUP(IF(((O246-$AD246)/'Inputs_Metric 7'!$D$4)&gt;0,(O246-$AD246)/'Inputs_Metric 7'!$D$4,0),0))</f>
        <v>0</v>
      </c>
      <c r="AM246" s="264">
        <f>IF(ROUNDUP(IF(((P246-$AD246)/'Inputs_Metric 7'!$D$4)&gt;0,(P246-$AD246)/'Inputs_Metric 7'!$D$4,0),0)&gt;AC246,AC246,ROUNDUP(IF(((P246-$AD246)/'Inputs_Metric 7'!$D$4)&gt;0,(P246-$AD246)/'Inputs_Metric 7'!$D$4,0),0))</f>
        <v>0</v>
      </c>
      <c r="AN246" s="77" t="e">
        <f t="shared" si="8"/>
        <v>#DIV/0!</v>
      </c>
      <c r="AO246" s="77" t="e">
        <f t="shared" si="9"/>
        <v>#DIV/0!</v>
      </c>
    </row>
    <row r="247" spans="2:41" x14ac:dyDescent="0.25">
      <c r="B247" s="41"/>
      <c r="C247" s="41"/>
      <c r="D247" s="41"/>
      <c r="E247" s="41"/>
      <c r="F247" s="41"/>
      <c r="G247" s="71"/>
      <c r="H247" s="41"/>
      <c r="I247" s="72"/>
      <c r="J247" s="72"/>
      <c r="K247" s="72"/>
      <c r="L247" s="41"/>
      <c r="M247" s="41"/>
      <c r="N247" s="41"/>
      <c r="O247" s="48"/>
      <c r="P247" s="48"/>
      <c r="Q247" s="48"/>
      <c r="R247" s="48"/>
      <c r="S247" s="41"/>
      <c r="T247" s="41"/>
      <c r="U247" s="74"/>
      <c r="V247" s="219"/>
      <c r="W247" s="41"/>
      <c r="X247" s="41"/>
      <c r="Y247" s="41"/>
      <c r="Z247" s="41"/>
      <c r="AA247" s="41"/>
      <c r="AB247" s="72"/>
      <c r="AC247" s="41"/>
      <c r="AD247" s="218"/>
      <c r="AE247" s="41"/>
      <c r="AF247" s="41"/>
      <c r="AG247" s="41"/>
      <c r="AH247" s="41"/>
      <c r="AI247" s="73"/>
      <c r="AJ247" s="41"/>
      <c r="AK247" s="41"/>
      <c r="AL247" s="264">
        <f>IF(ROUNDUP(IF(((O247-$AD247)/'Inputs_Metric 7'!$D$4)&gt;0,(O247-$AD247)/'Inputs_Metric 7'!$D$4,0),0)&gt;AC247,AC247,ROUNDUP(IF(((O247-$AD247)/'Inputs_Metric 7'!$D$4)&gt;0,(O247-$AD247)/'Inputs_Metric 7'!$D$4,0),0))</f>
        <v>0</v>
      </c>
      <c r="AM247" s="264">
        <f>IF(ROUNDUP(IF(((P247-$AD247)/'Inputs_Metric 7'!$D$4)&gt;0,(P247-$AD247)/'Inputs_Metric 7'!$D$4,0),0)&gt;AC247,AC247,ROUNDUP(IF(((P247-$AD247)/'Inputs_Metric 7'!$D$4)&gt;0,(P247-$AD247)/'Inputs_Metric 7'!$D$4,0),0))</f>
        <v>0</v>
      </c>
      <c r="AN247" s="77" t="e">
        <f t="shared" si="8"/>
        <v>#DIV/0!</v>
      </c>
      <c r="AO247" s="77" t="e">
        <f t="shared" si="9"/>
        <v>#DIV/0!</v>
      </c>
    </row>
    <row r="248" spans="2:41" x14ac:dyDescent="0.25">
      <c r="B248" s="41"/>
      <c r="C248" s="41"/>
      <c r="D248" s="41"/>
      <c r="E248" s="41"/>
      <c r="F248" s="41"/>
      <c r="G248" s="71"/>
      <c r="H248" s="41"/>
      <c r="I248" s="72"/>
      <c r="J248" s="72"/>
      <c r="K248" s="72"/>
      <c r="L248" s="41"/>
      <c r="M248" s="41"/>
      <c r="N248" s="41"/>
      <c r="O248" s="48"/>
      <c r="P248" s="48"/>
      <c r="Q248" s="48"/>
      <c r="R248" s="48"/>
      <c r="S248" s="41"/>
      <c r="T248" s="41"/>
      <c r="U248" s="74"/>
      <c r="V248" s="219"/>
      <c r="W248" s="41"/>
      <c r="X248" s="41"/>
      <c r="Y248" s="41"/>
      <c r="Z248" s="41"/>
      <c r="AA248" s="41"/>
      <c r="AB248" s="72"/>
      <c r="AC248" s="41"/>
      <c r="AD248" s="218"/>
      <c r="AE248" s="41"/>
      <c r="AF248" s="41"/>
      <c r="AG248" s="41"/>
      <c r="AH248" s="41"/>
      <c r="AI248" s="73"/>
      <c r="AJ248" s="41"/>
      <c r="AK248" s="41"/>
      <c r="AL248" s="264">
        <f>IF(ROUNDUP(IF(((O248-$AD248)/'Inputs_Metric 7'!$D$4)&gt;0,(O248-$AD248)/'Inputs_Metric 7'!$D$4,0),0)&gt;AC248,AC248,ROUNDUP(IF(((O248-$AD248)/'Inputs_Metric 7'!$D$4)&gt;0,(O248-$AD248)/'Inputs_Metric 7'!$D$4,0),0))</f>
        <v>0</v>
      </c>
      <c r="AM248" s="264">
        <f>IF(ROUNDUP(IF(((P248-$AD248)/'Inputs_Metric 7'!$D$4)&gt;0,(P248-$AD248)/'Inputs_Metric 7'!$D$4,0),0)&gt;AC248,AC248,ROUNDUP(IF(((P248-$AD248)/'Inputs_Metric 7'!$D$4)&gt;0,(P248-$AD248)/'Inputs_Metric 7'!$D$4,0),0))</f>
        <v>0</v>
      </c>
      <c r="AN248" s="77" t="e">
        <f t="shared" si="8"/>
        <v>#DIV/0!</v>
      </c>
      <c r="AO248" s="77" t="e">
        <f t="shared" si="9"/>
        <v>#DIV/0!</v>
      </c>
    </row>
    <row r="249" spans="2:41" x14ac:dyDescent="0.25">
      <c r="B249" s="41"/>
      <c r="C249" s="41"/>
      <c r="D249" s="41"/>
      <c r="E249" s="41"/>
      <c r="F249" s="41"/>
      <c r="G249" s="71"/>
      <c r="H249" s="41"/>
      <c r="I249" s="72"/>
      <c r="J249" s="72"/>
      <c r="K249" s="72"/>
      <c r="L249" s="41"/>
      <c r="M249" s="41"/>
      <c r="N249" s="41"/>
      <c r="O249" s="48"/>
      <c r="P249" s="48"/>
      <c r="Q249" s="48"/>
      <c r="R249" s="48"/>
      <c r="S249" s="41"/>
      <c r="T249" s="41"/>
      <c r="U249" s="74"/>
      <c r="V249" s="219"/>
      <c r="W249" s="41"/>
      <c r="X249" s="41"/>
      <c r="Y249" s="41"/>
      <c r="Z249" s="41"/>
      <c r="AA249" s="41"/>
      <c r="AB249" s="72"/>
      <c r="AC249" s="41"/>
      <c r="AD249" s="218"/>
      <c r="AE249" s="41"/>
      <c r="AF249" s="41"/>
      <c r="AG249" s="41"/>
      <c r="AH249" s="41"/>
      <c r="AI249" s="73"/>
      <c r="AJ249" s="41"/>
      <c r="AK249" s="41"/>
      <c r="AL249" s="264">
        <f>IF(ROUNDUP(IF(((O249-$AD249)/'Inputs_Metric 7'!$D$4)&gt;0,(O249-$AD249)/'Inputs_Metric 7'!$D$4,0),0)&gt;AC249,AC249,ROUNDUP(IF(((O249-$AD249)/'Inputs_Metric 7'!$D$4)&gt;0,(O249-$AD249)/'Inputs_Metric 7'!$D$4,0),0))</f>
        <v>0</v>
      </c>
      <c r="AM249" s="264">
        <f>IF(ROUNDUP(IF(((P249-$AD249)/'Inputs_Metric 7'!$D$4)&gt;0,(P249-$AD249)/'Inputs_Metric 7'!$D$4,0),0)&gt;AC249,AC249,ROUNDUP(IF(((P249-$AD249)/'Inputs_Metric 7'!$D$4)&gt;0,(P249-$AD249)/'Inputs_Metric 7'!$D$4,0),0))</f>
        <v>0</v>
      </c>
      <c r="AN249" s="77" t="e">
        <f t="shared" si="8"/>
        <v>#DIV/0!</v>
      </c>
      <c r="AO249" s="77" t="e">
        <f t="shared" si="9"/>
        <v>#DIV/0!</v>
      </c>
    </row>
    <row r="250" spans="2:41" x14ac:dyDescent="0.25">
      <c r="B250" s="41"/>
      <c r="C250" s="41"/>
      <c r="D250" s="41"/>
      <c r="E250" s="41"/>
      <c r="F250" s="41"/>
      <c r="G250" s="71"/>
      <c r="H250" s="41"/>
      <c r="I250" s="72"/>
      <c r="J250" s="72"/>
      <c r="K250" s="72"/>
      <c r="L250" s="41"/>
      <c r="M250" s="41"/>
      <c r="N250" s="41"/>
      <c r="O250" s="48"/>
      <c r="P250" s="48"/>
      <c r="Q250" s="48"/>
      <c r="R250" s="48"/>
      <c r="S250" s="41"/>
      <c r="T250" s="41"/>
      <c r="U250" s="74"/>
      <c r="V250" s="219"/>
      <c r="W250" s="41"/>
      <c r="X250" s="41"/>
      <c r="Y250" s="41"/>
      <c r="Z250" s="41"/>
      <c r="AA250" s="41"/>
      <c r="AB250" s="72"/>
      <c r="AC250" s="41"/>
      <c r="AD250" s="218"/>
      <c r="AE250" s="41"/>
      <c r="AF250" s="41"/>
      <c r="AG250" s="41"/>
      <c r="AH250" s="41"/>
      <c r="AI250" s="73"/>
      <c r="AJ250" s="41"/>
      <c r="AK250" s="41"/>
      <c r="AL250" s="264">
        <f>IF(ROUNDUP(IF(((O250-$AD250)/'Inputs_Metric 7'!$D$4)&gt;0,(O250-$AD250)/'Inputs_Metric 7'!$D$4,0),0)&gt;AC250,AC250,ROUNDUP(IF(((O250-$AD250)/'Inputs_Metric 7'!$D$4)&gt;0,(O250-$AD250)/'Inputs_Metric 7'!$D$4,0),0))</f>
        <v>0</v>
      </c>
      <c r="AM250" s="264">
        <f>IF(ROUNDUP(IF(((P250-$AD250)/'Inputs_Metric 7'!$D$4)&gt;0,(P250-$AD250)/'Inputs_Metric 7'!$D$4,0),0)&gt;AC250,AC250,ROUNDUP(IF(((P250-$AD250)/'Inputs_Metric 7'!$D$4)&gt;0,(P250-$AD250)/'Inputs_Metric 7'!$D$4,0),0))</f>
        <v>0</v>
      </c>
      <c r="AN250" s="77" t="e">
        <f t="shared" si="8"/>
        <v>#DIV/0!</v>
      </c>
      <c r="AO250" s="77" t="e">
        <f t="shared" si="9"/>
        <v>#DIV/0!</v>
      </c>
    </row>
    <row r="251" spans="2:41" x14ac:dyDescent="0.25">
      <c r="B251" s="41"/>
      <c r="C251" s="41"/>
      <c r="D251" s="41"/>
      <c r="E251" s="41"/>
      <c r="F251" s="41"/>
      <c r="G251" s="71"/>
      <c r="H251" s="41"/>
      <c r="I251" s="72"/>
      <c r="J251" s="72"/>
      <c r="K251" s="72"/>
      <c r="L251" s="41"/>
      <c r="M251" s="41"/>
      <c r="N251" s="41"/>
      <c r="O251" s="48"/>
      <c r="P251" s="48"/>
      <c r="Q251" s="48"/>
      <c r="R251" s="48"/>
      <c r="S251" s="41"/>
      <c r="T251" s="41"/>
      <c r="U251" s="74"/>
      <c r="V251" s="219"/>
      <c r="W251" s="41"/>
      <c r="X251" s="41"/>
      <c r="Y251" s="41"/>
      <c r="Z251" s="41"/>
      <c r="AA251" s="41"/>
      <c r="AB251" s="72"/>
      <c r="AC251" s="41"/>
      <c r="AD251" s="218"/>
      <c r="AE251" s="41"/>
      <c r="AF251" s="41"/>
      <c r="AG251" s="41"/>
      <c r="AH251" s="41"/>
      <c r="AI251" s="73"/>
      <c r="AJ251" s="41"/>
      <c r="AK251" s="41"/>
      <c r="AL251" s="264">
        <f>IF(ROUNDUP(IF(((O251-$AD251)/'Inputs_Metric 7'!$D$4)&gt;0,(O251-$AD251)/'Inputs_Metric 7'!$D$4,0),0)&gt;AC251,AC251,ROUNDUP(IF(((O251-$AD251)/'Inputs_Metric 7'!$D$4)&gt;0,(O251-$AD251)/'Inputs_Metric 7'!$D$4,0),0))</f>
        <v>0</v>
      </c>
      <c r="AM251" s="264">
        <f>IF(ROUNDUP(IF(((P251-$AD251)/'Inputs_Metric 7'!$D$4)&gt;0,(P251-$AD251)/'Inputs_Metric 7'!$D$4,0),0)&gt;AC251,AC251,ROUNDUP(IF(((P251-$AD251)/'Inputs_Metric 7'!$D$4)&gt;0,(P251-$AD251)/'Inputs_Metric 7'!$D$4,0),0))</f>
        <v>0</v>
      </c>
      <c r="AN251" s="77" t="e">
        <f t="shared" si="8"/>
        <v>#DIV/0!</v>
      </c>
      <c r="AO251" s="77" t="e">
        <f t="shared" si="9"/>
        <v>#DIV/0!</v>
      </c>
    </row>
    <row r="252" spans="2:41" x14ac:dyDescent="0.25">
      <c r="B252" s="41"/>
      <c r="C252" s="41"/>
      <c r="D252" s="41"/>
      <c r="E252" s="41"/>
      <c r="F252" s="41"/>
      <c r="G252" s="71"/>
      <c r="H252" s="41"/>
      <c r="I252" s="72"/>
      <c r="J252" s="72"/>
      <c r="K252" s="72"/>
      <c r="L252" s="41"/>
      <c r="M252" s="41"/>
      <c r="N252" s="41"/>
      <c r="O252" s="48"/>
      <c r="P252" s="48"/>
      <c r="Q252" s="48"/>
      <c r="R252" s="48"/>
      <c r="S252" s="41"/>
      <c r="T252" s="41"/>
      <c r="U252" s="74"/>
      <c r="V252" s="219"/>
      <c r="W252" s="41"/>
      <c r="X252" s="41"/>
      <c r="Y252" s="41"/>
      <c r="Z252" s="41"/>
      <c r="AA252" s="41"/>
      <c r="AB252" s="72"/>
      <c r="AC252" s="41"/>
      <c r="AD252" s="218"/>
      <c r="AE252" s="41"/>
      <c r="AF252" s="41"/>
      <c r="AG252" s="41"/>
      <c r="AH252" s="41"/>
      <c r="AI252" s="73"/>
      <c r="AJ252" s="41"/>
      <c r="AK252" s="41"/>
      <c r="AL252" s="264">
        <f>IF(ROUNDUP(IF(((O252-$AD252)/'Inputs_Metric 7'!$D$4)&gt;0,(O252-$AD252)/'Inputs_Metric 7'!$D$4,0),0)&gt;AC252,AC252,ROUNDUP(IF(((O252-$AD252)/'Inputs_Metric 7'!$D$4)&gt;0,(O252-$AD252)/'Inputs_Metric 7'!$D$4,0),0))</f>
        <v>0</v>
      </c>
      <c r="AM252" s="264">
        <f>IF(ROUNDUP(IF(((P252-$AD252)/'Inputs_Metric 7'!$D$4)&gt;0,(P252-$AD252)/'Inputs_Metric 7'!$D$4,0),0)&gt;AC252,AC252,ROUNDUP(IF(((P252-$AD252)/'Inputs_Metric 7'!$D$4)&gt;0,(P252-$AD252)/'Inputs_Metric 7'!$D$4,0),0))</f>
        <v>0</v>
      </c>
      <c r="AN252" s="77" t="e">
        <f t="shared" si="8"/>
        <v>#DIV/0!</v>
      </c>
      <c r="AO252" s="77" t="e">
        <f t="shared" si="9"/>
        <v>#DIV/0!</v>
      </c>
    </row>
    <row r="253" spans="2:41" x14ac:dyDescent="0.25">
      <c r="B253" s="41"/>
      <c r="C253" s="41"/>
      <c r="D253" s="41"/>
      <c r="E253" s="41"/>
      <c r="F253" s="41"/>
      <c r="G253" s="71"/>
      <c r="H253" s="41"/>
      <c r="I253" s="72"/>
      <c r="J253" s="72"/>
      <c r="K253" s="72"/>
      <c r="L253" s="41"/>
      <c r="M253" s="41"/>
      <c r="N253" s="41"/>
      <c r="O253" s="48"/>
      <c r="P253" s="48"/>
      <c r="Q253" s="48"/>
      <c r="R253" s="48"/>
      <c r="S253" s="41"/>
      <c r="T253" s="41"/>
      <c r="U253" s="74"/>
      <c r="V253" s="219"/>
      <c r="W253" s="41"/>
      <c r="X253" s="41"/>
      <c r="Y253" s="41"/>
      <c r="Z253" s="41"/>
      <c r="AA253" s="41"/>
      <c r="AB253" s="72"/>
      <c r="AC253" s="41"/>
      <c r="AD253" s="218"/>
      <c r="AE253" s="41"/>
      <c r="AF253" s="41"/>
      <c r="AG253" s="41"/>
      <c r="AH253" s="41"/>
      <c r="AI253" s="73"/>
      <c r="AJ253" s="41"/>
      <c r="AK253" s="41"/>
      <c r="AL253" s="264">
        <f>IF(ROUNDUP(IF(((O253-$AD253)/'Inputs_Metric 7'!$D$4)&gt;0,(O253-$AD253)/'Inputs_Metric 7'!$D$4,0),0)&gt;AC253,AC253,ROUNDUP(IF(((O253-$AD253)/'Inputs_Metric 7'!$D$4)&gt;0,(O253-$AD253)/'Inputs_Metric 7'!$D$4,0),0))</f>
        <v>0</v>
      </c>
      <c r="AM253" s="264">
        <f>IF(ROUNDUP(IF(((P253-$AD253)/'Inputs_Metric 7'!$D$4)&gt;0,(P253-$AD253)/'Inputs_Metric 7'!$D$4,0),0)&gt;AC253,AC253,ROUNDUP(IF(((P253-$AD253)/'Inputs_Metric 7'!$D$4)&gt;0,(P253-$AD253)/'Inputs_Metric 7'!$D$4,0),0))</f>
        <v>0</v>
      </c>
      <c r="AN253" s="77" t="e">
        <f t="shared" si="8"/>
        <v>#DIV/0!</v>
      </c>
      <c r="AO253" s="77" t="e">
        <f t="shared" si="9"/>
        <v>#DIV/0!</v>
      </c>
    </row>
    <row r="254" spans="2:41" x14ac:dyDescent="0.25">
      <c r="B254" s="41"/>
      <c r="C254" s="41"/>
      <c r="D254" s="41"/>
      <c r="E254" s="41"/>
      <c r="F254" s="41"/>
      <c r="G254" s="71"/>
      <c r="H254" s="41"/>
      <c r="I254" s="72"/>
      <c r="J254" s="72"/>
      <c r="K254" s="72"/>
      <c r="L254" s="41"/>
      <c r="M254" s="41"/>
      <c r="N254" s="41"/>
      <c r="O254" s="48"/>
      <c r="P254" s="48"/>
      <c r="Q254" s="48"/>
      <c r="R254" s="48"/>
      <c r="S254" s="41"/>
      <c r="T254" s="41"/>
      <c r="U254" s="74"/>
      <c r="V254" s="219"/>
      <c r="W254" s="41"/>
      <c r="X254" s="41"/>
      <c r="Y254" s="41"/>
      <c r="Z254" s="41"/>
      <c r="AA254" s="41"/>
      <c r="AB254" s="72"/>
      <c r="AC254" s="41"/>
      <c r="AD254" s="218"/>
      <c r="AE254" s="41"/>
      <c r="AF254" s="41"/>
      <c r="AG254" s="41"/>
      <c r="AH254" s="41"/>
      <c r="AI254" s="73"/>
      <c r="AJ254" s="41"/>
      <c r="AK254" s="41"/>
      <c r="AL254" s="264">
        <f>IF(ROUNDUP(IF(((O254-$AD254)/'Inputs_Metric 7'!$D$4)&gt;0,(O254-$AD254)/'Inputs_Metric 7'!$D$4,0),0)&gt;AC254,AC254,ROUNDUP(IF(((O254-$AD254)/'Inputs_Metric 7'!$D$4)&gt;0,(O254-$AD254)/'Inputs_Metric 7'!$D$4,0),0))</f>
        <v>0</v>
      </c>
      <c r="AM254" s="264">
        <f>IF(ROUNDUP(IF(((P254-$AD254)/'Inputs_Metric 7'!$D$4)&gt;0,(P254-$AD254)/'Inputs_Metric 7'!$D$4,0),0)&gt;AC254,AC254,ROUNDUP(IF(((P254-$AD254)/'Inputs_Metric 7'!$D$4)&gt;0,(P254-$AD254)/'Inputs_Metric 7'!$D$4,0),0))</f>
        <v>0</v>
      </c>
      <c r="AN254" s="77" t="e">
        <f t="shared" si="8"/>
        <v>#DIV/0!</v>
      </c>
      <c r="AO254" s="77" t="e">
        <f t="shared" si="9"/>
        <v>#DIV/0!</v>
      </c>
    </row>
    <row r="255" spans="2:41" x14ac:dyDescent="0.25">
      <c r="B255" s="41"/>
      <c r="C255" s="41"/>
      <c r="D255" s="41"/>
      <c r="E255" s="41"/>
      <c r="F255" s="41"/>
      <c r="G255" s="71"/>
      <c r="H255" s="41"/>
      <c r="I255" s="72"/>
      <c r="J255" s="72"/>
      <c r="K255" s="72"/>
      <c r="L255" s="41"/>
      <c r="M255" s="41"/>
      <c r="N255" s="41"/>
      <c r="O255" s="48"/>
      <c r="P255" s="48"/>
      <c r="Q255" s="48"/>
      <c r="R255" s="48"/>
      <c r="S255" s="41"/>
      <c r="T255" s="41"/>
      <c r="U255" s="74"/>
      <c r="V255" s="219"/>
      <c r="W255" s="41"/>
      <c r="X255" s="41"/>
      <c r="Y255" s="41"/>
      <c r="Z255" s="41"/>
      <c r="AA255" s="41"/>
      <c r="AB255" s="72"/>
      <c r="AC255" s="41"/>
      <c r="AD255" s="218"/>
      <c r="AE255" s="41"/>
      <c r="AF255" s="41"/>
      <c r="AG255" s="41"/>
      <c r="AH255" s="41"/>
      <c r="AI255" s="73"/>
      <c r="AJ255" s="41"/>
      <c r="AK255" s="41"/>
      <c r="AL255" s="264">
        <f>IF(ROUNDUP(IF(((O255-$AD255)/'Inputs_Metric 7'!$D$4)&gt;0,(O255-$AD255)/'Inputs_Metric 7'!$D$4,0),0)&gt;AC255,AC255,ROUNDUP(IF(((O255-$AD255)/'Inputs_Metric 7'!$D$4)&gt;0,(O255-$AD255)/'Inputs_Metric 7'!$D$4,0),0))</f>
        <v>0</v>
      </c>
      <c r="AM255" s="264">
        <f>IF(ROUNDUP(IF(((P255-$AD255)/'Inputs_Metric 7'!$D$4)&gt;0,(P255-$AD255)/'Inputs_Metric 7'!$D$4,0),0)&gt;AC255,AC255,ROUNDUP(IF(((P255-$AD255)/'Inputs_Metric 7'!$D$4)&gt;0,(P255-$AD255)/'Inputs_Metric 7'!$D$4,0),0))</f>
        <v>0</v>
      </c>
      <c r="AN255" s="77" t="e">
        <f t="shared" si="8"/>
        <v>#DIV/0!</v>
      </c>
      <c r="AO255" s="77" t="e">
        <f t="shared" si="9"/>
        <v>#DIV/0!</v>
      </c>
    </row>
    <row r="256" spans="2:41" x14ac:dyDescent="0.25">
      <c r="B256" s="41"/>
      <c r="C256" s="41"/>
      <c r="D256" s="41"/>
      <c r="E256" s="41"/>
      <c r="F256" s="41"/>
      <c r="G256" s="71"/>
      <c r="H256" s="41"/>
      <c r="I256" s="72"/>
      <c r="J256" s="72"/>
      <c r="K256" s="72"/>
      <c r="L256" s="41"/>
      <c r="M256" s="41"/>
      <c r="N256" s="41"/>
      <c r="O256" s="48"/>
      <c r="P256" s="48"/>
      <c r="Q256" s="48"/>
      <c r="R256" s="48"/>
      <c r="S256" s="41"/>
      <c r="T256" s="41"/>
      <c r="U256" s="74"/>
      <c r="V256" s="219"/>
      <c r="W256" s="41"/>
      <c r="X256" s="41"/>
      <c r="Y256" s="41"/>
      <c r="Z256" s="41"/>
      <c r="AA256" s="41"/>
      <c r="AB256" s="72"/>
      <c r="AC256" s="41"/>
      <c r="AD256" s="218"/>
      <c r="AE256" s="41"/>
      <c r="AF256" s="41"/>
      <c r="AG256" s="41"/>
      <c r="AH256" s="41"/>
      <c r="AI256" s="73"/>
      <c r="AJ256" s="41"/>
      <c r="AK256" s="41"/>
      <c r="AL256" s="264">
        <f>IF(ROUNDUP(IF(((O256-$AD256)/'Inputs_Metric 7'!$D$4)&gt;0,(O256-$AD256)/'Inputs_Metric 7'!$D$4,0),0)&gt;AC256,AC256,ROUNDUP(IF(((O256-$AD256)/'Inputs_Metric 7'!$D$4)&gt;0,(O256-$AD256)/'Inputs_Metric 7'!$D$4,0),0))</f>
        <v>0</v>
      </c>
      <c r="AM256" s="264">
        <f>IF(ROUNDUP(IF(((P256-$AD256)/'Inputs_Metric 7'!$D$4)&gt;0,(P256-$AD256)/'Inputs_Metric 7'!$D$4,0),0)&gt;AC256,AC256,ROUNDUP(IF(((P256-$AD256)/'Inputs_Metric 7'!$D$4)&gt;0,(P256-$AD256)/'Inputs_Metric 7'!$D$4,0),0))</f>
        <v>0</v>
      </c>
      <c r="AN256" s="77" t="e">
        <f t="shared" si="8"/>
        <v>#DIV/0!</v>
      </c>
      <c r="AO256" s="77" t="e">
        <f t="shared" si="9"/>
        <v>#DIV/0!</v>
      </c>
    </row>
    <row r="257" spans="2:41" x14ac:dyDescent="0.25">
      <c r="B257" s="41"/>
      <c r="C257" s="41"/>
      <c r="D257" s="41"/>
      <c r="E257" s="41"/>
      <c r="F257" s="41"/>
      <c r="G257" s="71"/>
      <c r="H257" s="41"/>
      <c r="I257" s="72"/>
      <c r="J257" s="72"/>
      <c r="K257" s="72"/>
      <c r="L257" s="41"/>
      <c r="M257" s="41"/>
      <c r="N257" s="41"/>
      <c r="O257" s="48"/>
      <c r="P257" s="48"/>
      <c r="Q257" s="48"/>
      <c r="R257" s="48"/>
      <c r="S257" s="41"/>
      <c r="T257" s="41"/>
      <c r="U257" s="74"/>
      <c r="V257" s="219"/>
      <c r="W257" s="41"/>
      <c r="X257" s="41"/>
      <c r="Y257" s="41"/>
      <c r="Z257" s="41"/>
      <c r="AA257" s="41"/>
      <c r="AB257" s="72"/>
      <c r="AC257" s="41"/>
      <c r="AD257" s="218"/>
      <c r="AE257" s="41"/>
      <c r="AF257" s="41"/>
      <c r="AG257" s="41"/>
      <c r="AH257" s="41"/>
      <c r="AI257" s="73"/>
      <c r="AJ257" s="41"/>
      <c r="AK257" s="41"/>
      <c r="AL257" s="264">
        <f>IF(ROUNDUP(IF(((O257-$AD257)/'Inputs_Metric 7'!$D$4)&gt;0,(O257-$AD257)/'Inputs_Metric 7'!$D$4,0),0)&gt;AC257,AC257,ROUNDUP(IF(((O257-$AD257)/'Inputs_Metric 7'!$D$4)&gt;0,(O257-$AD257)/'Inputs_Metric 7'!$D$4,0),0))</f>
        <v>0</v>
      </c>
      <c r="AM257" s="264">
        <f>IF(ROUNDUP(IF(((P257-$AD257)/'Inputs_Metric 7'!$D$4)&gt;0,(P257-$AD257)/'Inputs_Metric 7'!$D$4,0),0)&gt;AC257,AC257,ROUNDUP(IF(((P257-$AD257)/'Inputs_Metric 7'!$D$4)&gt;0,(P257-$AD257)/'Inputs_Metric 7'!$D$4,0),0))</f>
        <v>0</v>
      </c>
      <c r="AN257" s="77" t="e">
        <f t="shared" si="8"/>
        <v>#DIV/0!</v>
      </c>
      <c r="AO257" s="77" t="e">
        <f t="shared" si="9"/>
        <v>#DIV/0!</v>
      </c>
    </row>
    <row r="258" spans="2:41" x14ac:dyDescent="0.25">
      <c r="B258" s="41"/>
      <c r="C258" s="41"/>
      <c r="D258" s="41"/>
      <c r="E258" s="41"/>
      <c r="F258" s="41"/>
      <c r="G258" s="71"/>
      <c r="H258" s="41"/>
      <c r="I258" s="72"/>
      <c r="J258" s="72"/>
      <c r="K258" s="72"/>
      <c r="L258" s="41"/>
      <c r="M258" s="41"/>
      <c r="N258" s="41"/>
      <c r="O258" s="48"/>
      <c r="P258" s="48"/>
      <c r="Q258" s="48"/>
      <c r="R258" s="48"/>
      <c r="S258" s="41"/>
      <c r="T258" s="41"/>
      <c r="U258" s="74"/>
      <c r="V258" s="219"/>
      <c r="W258" s="41"/>
      <c r="X258" s="41"/>
      <c r="Y258" s="41"/>
      <c r="Z258" s="41"/>
      <c r="AA258" s="41"/>
      <c r="AB258" s="72"/>
      <c r="AC258" s="41"/>
      <c r="AD258" s="218"/>
      <c r="AE258" s="41"/>
      <c r="AF258" s="41"/>
      <c r="AG258" s="41"/>
      <c r="AH258" s="41"/>
      <c r="AI258" s="73"/>
      <c r="AJ258" s="41"/>
      <c r="AK258" s="41"/>
      <c r="AL258" s="264">
        <f>IF(ROUNDUP(IF(((O258-$AD258)/'Inputs_Metric 7'!$D$4)&gt;0,(O258-$AD258)/'Inputs_Metric 7'!$D$4,0),0)&gt;AC258,AC258,ROUNDUP(IF(((O258-$AD258)/'Inputs_Metric 7'!$D$4)&gt;0,(O258-$AD258)/'Inputs_Metric 7'!$D$4,0),0))</f>
        <v>0</v>
      </c>
      <c r="AM258" s="264">
        <f>IF(ROUNDUP(IF(((P258-$AD258)/'Inputs_Metric 7'!$D$4)&gt;0,(P258-$AD258)/'Inputs_Metric 7'!$D$4,0),0)&gt;AC258,AC258,ROUNDUP(IF(((P258-$AD258)/'Inputs_Metric 7'!$D$4)&gt;0,(P258-$AD258)/'Inputs_Metric 7'!$D$4,0),0))</f>
        <v>0</v>
      </c>
      <c r="AN258" s="77" t="e">
        <f t="shared" si="8"/>
        <v>#DIV/0!</v>
      </c>
      <c r="AO258" s="77" t="e">
        <f t="shared" si="9"/>
        <v>#DIV/0!</v>
      </c>
    </row>
    <row r="259" spans="2:41" x14ac:dyDescent="0.25">
      <c r="B259" s="41"/>
      <c r="C259" s="41"/>
      <c r="D259" s="41"/>
      <c r="E259" s="41"/>
      <c r="F259" s="41"/>
      <c r="G259" s="71"/>
      <c r="H259" s="41"/>
      <c r="I259" s="72"/>
      <c r="J259" s="72"/>
      <c r="K259" s="72"/>
      <c r="L259" s="41"/>
      <c r="M259" s="41"/>
      <c r="N259" s="41"/>
      <c r="O259" s="48"/>
      <c r="P259" s="48"/>
      <c r="Q259" s="48"/>
      <c r="R259" s="48"/>
      <c r="S259" s="41"/>
      <c r="T259" s="41"/>
      <c r="U259" s="74"/>
      <c r="V259" s="219"/>
      <c r="W259" s="41"/>
      <c r="X259" s="41"/>
      <c r="Y259" s="41"/>
      <c r="Z259" s="41"/>
      <c r="AA259" s="41"/>
      <c r="AB259" s="72"/>
      <c r="AC259" s="41"/>
      <c r="AD259" s="218"/>
      <c r="AE259" s="41"/>
      <c r="AF259" s="41"/>
      <c r="AG259" s="41"/>
      <c r="AH259" s="41"/>
      <c r="AI259" s="73"/>
      <c r="AJ259" s="41"/>
      <c r="AK259" s="41"/>
      <c r="AL259" s="264">
        <f>IF(ROUNDUP(IF(((O259-$AD259)/'Inputs_Metric 7'!$D$4)&gt;0,(O259-$AD259)/'Inputs_Metric 7'!$D$4,0),0)&gt;AC259,AC259,ROUNDUP(IF(((O259-$AD259)/'Inputs_Metric 7'!$D$4)&gt;0,(O259-$AD259)/'Inputs_Metric 7'!$D$4,0),0))</f>
        <v>0</v>
      </c>
      <c r="AM259" s="264">
        <f>IF(ROUNDUP(IF(((P259-$AD259)/'Inputs_Metric 7'!$D$4)&gt;0,(P259-$AD259)/'Inputs_Metric 7'!$D$4,0),0)&gt;AC259,AC259,ROUNDUP(IF(((P259-$AD259)/'Inputs_Metric 7'!$D$4)&gt;0,(P259-$AD259)/'Inputs_Metric 7'!$D$4,0),0))</f>
        <v>0</v>
      </c>
      <c r="AN259" s="77" t="e">
        <f t="shared" si="8"/>
        <v>#DIV/0!</v>
      </c>
      <c r="AO259" s="77" t="e">
        <f t="shared" si="9"/>
        <v>#DIV/0!</v>
      </c>
    </row>
    <row r="260" spans="2:41" x14ac:dyDescent="0.25">
      <c r="B260" s="41"/>
      <c r="C260" s="41"/>
      <c r="D260" s="41"/>
      <c r="E260" s="41"/>
      <c r="F260" s="41"/>
      <c r="G260" s="71"/>
      <c r="H260" s="41"/>
      <c r="I260" s="72"/>
      <c r="J260" s="72"/>
      <c r="K260" s="72"/>
      <c r="L260" s="41"/>
      <c r="M260" s="41"/>
      <c r="N260" s="41"/>
      <c r="O260" s="48"/>
      <c r="P260" s="48"/>
      <c r="Q260" s="48"/>
      <c r="R260" s="48"/>
      <c r="S260" s="41"/>
      <c r="T260" s="41"/>
      <c r="U260" s="74"/>
      <c r="V260" s="219"/>
      <c r="W260" s="41"/>
      <c r="X260" s="41"/>
      <c r="Y260" s="41"/>
      <c r="Z260" s="41"/>
      <c r="AA260" s="41"/>
      <c r="AB260" s="72"/>
      <c r="AC260" s="41"/>
      <c r="AD260" s="218"/>
      <c r="AE260" s="41"/>
      <c r="AF260" s="41"/>
      <c r="AG260" s="41"/>
      <c r="AH260" s="41"/>
      <c r="AI260" s="73"/>
      <c r="AJ260" s="41"/>
      <c r="AK260" s="41"/>
      <c r="AL260" s="264">
        <f>IF(ROUNDUP(IF(((O260-$AD260)/'Inputs_Metric 7'!$D$4)&gt;0,(O260-$AD260)/'Inputs_Metric 7'!$D$4,0),0)&gt;AC260,AC260,ROUNDUP(IF(((O260-$AD260)/'Inputs_Metric 7'!$D$4)&gt;0,(O260-$AD260)/'Inputs_Metric 7'!$D$4,0),0))</f>
        <v>0</v>
      </c>
      <c r="AM260" s="264">
        <f>IF(ROUNDUP(IF(((P260-$AD260)/'Inputs_Metric 7'!$D$4)&gt;0,(P260-$AD260)/'Inputs_Metric 7'!$D$4,0),0)&gt;AC260,AC260,ROUNDUP(IF(((P260-$AD260)/'Inputs_Metric 7'!$D$4)&gt;0,(P260-$AD260)/'Inputs_Metric 7'!$D$4,0),0))</f>
        <v>0</v>
      </c>
      <c r="AN260" s="77" t="e">
        <f t="shared" si="8"/>
        <v>#DIV/0!</v>
      </c>
      <c r="AO260" s="77" t="e">
        <f t="shared" si="9"/>
        <v>#DIV/0!</v>
      </c>
    </row>
    <row r="261" spans="2:41" x14ac:dyDescent="0.25">
      <c r="B261" s="41"/>
      <c r="C261" s="41"/>
      <c r="D261" s="41"/>
      <c r="E261" s="41"/>
      <c r="F261" s="41"/>
      <c r="G261" s="71"/>
      <c r="H261" s="41"/>
      <c r="I261" s="72"/>
      <c r="J261" s="72"/>
      <c r="K261" s="72"/>
      <c r="L261" s="41"/>
      <c r="M261" s="41"/>
      <c r="N261" s="41"/>
      <c r="O261" s="48"/>
      <c r="P261" s="48"/>
      <c r="Q261" s="48"/>
      <c r="R261" s="48"/>
      <c r="S261" s="41"/>
      <c r="T261" s="41"/>
      <c r="U261" s="74"/>
      <c r="V261" s="219"/>
      <c r="W261" s="41"/>
      <c r="X261" s="41"/>
      <c r="Y261" s="41"/>
      <c r="Z261" s="41"/>
      <c r="AA261" s="41"/>
      <c r="AB261" s="72"/>
      <c r="AC261" s="41"/>
      <c r="AD261" s="218"/>
      <c r="AE261" s="41"/>
      <c r="AF261" s="41"/>
      <c r="AG261" s="41"/>
      <c r="AH261" s="41"/>
      <c r="AI261" s="73"/>
      <c r="AJ261" s="41"/>
      <c r="AK261" s="41"/>
      <c r="AL261" s="264">
        <f>IF(ROUNDUP(IF(((O261-$AD261)/'Inputs_Metric 7'!$D$4)&gt;0,(O261-$AD261)/'Inputs_Metric 7'!$D$4,0),0)&gt;AC261,AC261,ROUNDUP(IF(((O261-$AD261)/'Inputs_Metric 7'!$D$4)&gt;0,(O261-$AD261)/'Inputs_Metric 7'!$D$4,0),0))</f>
        <v>0</v>
      </c>
      <c r="AM261" s="264">
        <f>IF(ROUNDUP(IF(((P261-$AD261)/'Inputs_Metric 7'!$D$4)&gt;0,(P261-$AD261)/'Inputs_Metric 7'!$D$4,0),0)&gt;AC261,AC261,ROUNDUP(IF(((P261-$AD261)/'Inputs_Metric 7'!$D$4)&gt;0,(P261-$AD261)/'Inputs_Metric 7'!$D$4,0),0))</f>
        <v>0</v>
      </c>
      <c r="AN261" s="77" t="e">
        <f t="shared" si="8"/>
        <v>#DIV/0!</v>
      </c>
      <c r="AO261" s="77" t="e">
        <f t="shared" si="9"/>
        <v>#DIV/0!</v>
      </c>
    </row>
    <row r="262" spans="2:41" x14ac:dyDescent="0.25">
      <c r="B262" s="41"/>
      <c r="C262" s="41"/>
      <c r="D262" s="41"/>
      <c r="E262" s="41"/>
      <c r="F262" s="41"/>
      <c r="G262" s="71"/>
      <c r="H262" s="41"/>
      <c r="I262" s="72"/>
      <c r="J262" s="72"/>
      <c r="K262" s="72"/>
      <c r="L262" s="41"/>
      <c r="M262" s="41"/>
      <c r="N262" s="41"/>
      <c r="O262" s="48"/>
      <c r="P262" s="48"/>
      <c r="Q262" s="48"/>
      <c r="R262" s="48"/>
      <c r="S262" s="41"/>
      <c r="T262" s="41"/>
      <c r="U262" s="74"/>
      <c r="V262" s="219"/>
      <c r="W262" s="41"/>
      <c r="X262" s="41"/>
      <c r="Y262" s="41"/>
      <c r="Z262" s="41"/>
      <c r="AA262" s="41"/>
      <c r="AB262" s="72"/>
      <c r="AC262" s="41"/>
      <c r="AD262" s="218"/>
      <c r="AE262" s="41"/>
      <c r="AF262" s="41"/>
      <c r="AG262" s="41"/>
      <c r="AH262" s="41"/>
      <c r="AI262" s="73"/>
      <c r="AJ262" s="41"/>
      <c r="AK262" s="41"/>
      <c r="AL262" s="264">
        <f>IF(ROUNDUP(IF(((O262-$AD262)/'Inputs_Metric 7'!$D$4)&gt;0,(O262-$AD262)/'Inputs_Metric 7'!$D$4,0),0)&gt;AC262,AC262,ROUNDUP(IF(((O262-$AD262)/'Inputs_Metric 7'!$D$4)&gt;0,(O262-$AD262)/'Inputs_Metric 7'!$D$4,0),0))</f>
        <v>0</v>
      </c>
      <c r="AM262" s="264">
        <f>IF(ROUNDUP(IF(((P262-$AD262)/'Inputs_Metric 7'!$D$4)&gt;0,(P262-$AD262)/'Inputs_Metric 7'!$D$4,0),0)&gt;AC262,AC262,ROUNDUP(IF(((P262-$AD262)/'Inputs_Metric 7'!$D$4)&gt;0,(P262-$AD262)/'Inputs_Metric 7'!$D$4,0),0))</f>
        <v>0</v>
      </c>
      <c r="AN262" s="77" t="e">
        <f t="shared" si="8"/>
        <v>#DIV/0!</v>
      </c>
      <c r="AO262" s="77" t="e">
        <f t="shared" si="9"/>
        <v>#DIV/0!</v>
      </c>
    </row>
    <row r="263" spans="2:41" x14ac:dyDescent="0.25">
      <c r="B263" s="41"/>
      <c r="C263" s="41"/>
      <c r="D263" s="41"/>
      <c r="E263" s="41"/>
      <c r="F263" s="41"/>
      <c r="G263" s="71"/>
      <c r="H263" s="41"/>
      <c r="I263" s="72"/>
      <c r="J263" s="72"/>
      <c r="K263" s="72"/>
      <c r="L263" s="41"/>
      <c r="M263" s="41"/>
      <c r="N263" s="41"/>
      <c r="O263" s="48"/>
      <c r="P263" s="48"/>
      <c r="Q263" s="48"/>
      <c r="R263" s="48"/>
      <c r="S263" s="41"/>
      <c r="T263" s="41"/>
      <c r="U263" s="74"/>
      <c r="V263" s="219"/>
      <c r="W263" s="41"/>
      <c r="X263" s="41"/>
      <c r="Y263" s="41"/>
      <c r="Z263" s="41"/>
      <c r="AA263" s="41"/>
      <c r="AB263" s="72"/>
      <c r="AC263" s="41"/>
      <c r="AD263" s="218"/>
      <c r="AE263" s="41"/>
      <c r="AF263" s="41"/>
      <c r="AG263" s="41"/>
      <c r="AH263" s="41"/>
      <c r="AI263" s="73"/>
      <c r="AJ263" s="41"/>
      <c r="AK263" s="41"/>
      <c r="AL263" s="264">
        <f>IF(ROUNDUP(IF(((O263-$AD263)/'Inputs_Metric 7'!$D$4)&gt;0,(O263-$AD263)/'Inputs_Metric 7'!$D$4,0),0)&gt;AC263,AC263,ROUNDUP(IF(((O263-$AD263)/'Inputs_Metric 7'!$D$4)&gt;0,(O263-$AD263)/'Inputs_Metric 7'!$D$4,0),0))</f>
        <v>0</v>
      </c>
      <c r="AM263" s="264">
        <f>IF(ROUNDUP(IF(((P263-$AD263)/'Inputs_Metric 7'!$D$4)&gt;0,(P263-$AD263)/'Inputs_Metric 7'!$D$4,0),0)&gt;AC263,AC263,ROUNDUP(IF(((P263-$AD263)/'Inputs_Metric 7'!$D$4)&gt;0,(P263-$AD263)/'Inputs_Metric 7'!$D$4,0),0))</f>
        <v>0</v>
      </c>
      <c r="AN263" s="77" t="e">
        <f t="shared" si="8"/>
        <v>#DIV/0!</v>
      </c>
      <c r="AO263" s="77" t="e">
        <f t="shared" si="9"/>
        <v>#DIV/0!</v>
      </c>
    </row>
    <row r="264" spans="2:41" x14ac:dyDescent="0.25">
      <c r="B264" s="41"/>
      <c r="C264" s="41"/>
      <c r="D264" s="41"/>
      <c r="E264" s="41"/>
      <c r="F264" s="41"/>
      <c r="G264" s="71"/>
      <c r="H264" s="41"/>
      <c r="I264" s="72"/>
      <c r="J264" s="72"/>
      <c r="K264" s="72"/>
      <c r="L264" s="41"/>
      <c r="M264" s="41"/>
      <c r="N264" s="41"/>
      <c r="O264" s="48"/>
      <c r="P264" s="48"/>
      <c r="Q264" s="48"/>
      <c r="R264" s="48"/>
      <c r="S264" s="41"/>
      <c r="T264" s="41"/>
      <c r="U264" s="74"/>
      <c r="V264" s="219"/>
      <c r="W264" s="41"/>
      <c r="X264" s="41"/>
      <c r="Y264" s="41"/>
      <c r="Z264" s="41"/>
      <c r="AA264" s="41"/>
      <c r="AB264" s="72"/>
      <c r="AC264" s="41"/>
      <c r="AD264" s="218"/>
      <c r="AE264" s="41"/>
      <c r="AF264" s="41"/>
      <c r="AG264" s="41"/>
      <c r="AH264" s="41"/>
      <c r="AI264" s="73"/>
      <c r="AJ264" s="41"/>
      <c r="AK264" s="41"/>
      <c r="AL264" s="264">
        <f>IF(ROUNDUP(IF(((O264-$AD264)/'Inputs_Metric 7'!$D$4)&gt;0,(O264-$AD264)/'Inputs_Metric 7'!$D$4,0),0)&gt;AC264,AC264,ROUNDUP(IF(((O264-$AD264)/'Inputs_Metric 7'!$D$4)&gt;0,(O264-$AD264)/'Inputs_Metric 7'!$D$4,0),0))</f>
        <v>0</v>
      </c>
      <c r="AM264" s="264">
        <f>IF(ROUNDUP(IF(((P264-$AD264)/'Inputs_Metric 7'!$D$4)&gt;0,(P264-$AD264)/'Inputs_Metric 7'!$D$4,0),0)&gt;AC264,AC264,ROUNDUP(IF(((P264-$AD264)/'Inputs_Metric 7'!$D$4)&gt;0,(P264-$AD264)/'Inputs_Metric 7'!$D$4,0),0))</f>
        <v>0</v>
      </c>
      <c r="AN264" s="77" t="e">
        <f t="shared" si="8"/>
        <v>#DIV/0!</v>
      </c>
      <c r="AO264" s="77" t="e">
        <f t="shared" si="9"/>
        <v>#DIV/0!</v>
      </c>
    </row>
    <row r="265" spans="2:41" x14ac:dyDescent="0.25">
      <c r="B265" s="41"/>
      <c r="C265" s="41"/>
      <c r="D265" s="41"/>
      <c r="E265" s="41"/>
      <c r="F265" s="41"/>
      <c r="G265" s="71"/>
      <c r="H265" s="41"/>
      <c r="I265" s="72"/>
      <c r="J265" s="72"/>
      <c r="K265" s="72"/>
      <c r="L265" s="41"/>
      <c r="M265" s="41"/>
      <c r="N265" s="41"/>
      <c r="O265" s="48"/>
      <c r="P265" s="48"/>
      <c r="Q265" s="48"/>
      <c r="R265" s="48"/>
      <c r="S265" s="41"/>
      <c r="T265" s="41"/>
      <c r="U265" s="74"/>
      <c r="V265" s="219"/>
      <c r="W265" s="41"/>
      <c r="X265" s="41"/>
      <c r="Y265" s="41"/>
      <c r="Z265" s="41"/>
      <c r="AA265" s="41"/>
      <c r="AB265" s="72"/>
      <c r="AC265" s="41"/>
      <c r="AD265" s="218"/>
      <c r="AE265" s="41"/>
      <c r="AF265" s="41"/>
      <c r="AG265" s="41"/>
      <c r="AH265" s="41"/>
      <c r="AI265" s="73"/>
      <c r="AJ265" s="41"/>
      <c r="AK265" s="41"/>
      <c r="AL265" s="264">
        <f>IF(ROUNDUP(IF(((O265-$AD265)/'Inputs_Metric 7'!$D$4)&gt;0,(O265-$AD265)/'Inputs_Metric 7'!$D$4,0),0)&gt;AC265,AC265,ROUNDUP(IF(((O265-$AD265)/'Inputs_Metric 7'!$D$4)&gt;0,(O265-$AD265)/'Inputs_Metric 7'!$D$4,0),0))</f>
        <v>0</v>
      </c>
      <c r="AM265" s="264">
        <f>IF(ROUNDUP(IF(((P265-$AD265)/'Inputs_Metric 7'!$D$4)&gt;0,(P265-$AD265)/'Inputs_Metric 7'!$D$4,0),0)&gt;AC265,AC265,ROUNDUP(IF(((P265-$AD265)/'Inputs_Metric 7'!$D$4)&gt;0,(P265-$AD265)/'Inputs_Metric 7'!$D$4,0),0))</f>
        <v>0</v>
      </c>
      <c r="AN265" s="77" t="e">
        <f t="shared" si="8"/>
        <v>#DIV/0!</v>
      </c>
      <c r="AO265" s="77" t="e">
        <f t="shared" si="9"/>
        <v>#DIV/0!</v>
      </c>
    </row>
    <row r="266" spans="2:41" x14ac:dyDescent="0.25">
      <c r="B266" s="41"/>
      <c r="C266" s="41"/>
      <c r="D266" s="41"/>
      <c r="E266" s="41"/>
      <c r="F266" s="41"/>
      <c r="G266" s="71"/>
      <c r="H266" s="41"/>
      <c r="I266" s="72"/>
      <c r="J266" s="72"/>
      <c r="K266" s="72"/>
      <c r="L266" s="41"/>
      <c r="M266" s="41"/>
      <c r="N266" s="41"/>
      <c r="O266" s="48"/>
      <c r="P266" s="48"/>
      <c r="Q266" s="48"/>
      <c r="R266" s="48"/>
      <c r="S266" s="41"/>
      <c r="T266" s="41"/>
      <c r="U266" s="74"/>
      <c r="V266" s="219"/>
      <c r="W266" s="41"/>
      <c r="X266" s="41"/>
      <c r="Y266" s="41"/>
      <c r="Z266" s="41"/>
      <c r="AA266" s="41"/>
      <c r="AB266" s="72"/>
      <c r="AC266" s="41"/>
      <c r="AD266" s="218"/>
      <c r="AE266" s="41"/>
      <c r="AF266" s="41"/>
      <c r="AG266" s="41"/>
      <c r="AH266" s="41"/>
      <c r="AI266" s="73"/>
      <c r="AJ266" s="41"/>
      <c r="AK266" s="41"/>
      <c r="AL266" s="264">
        <f>IF(ROUNDUP(IF(((O266-$AD266)/'Inputs_Metric 7'!$D$4)&gt;0,(O266-$AD266)/'Inputs_Metric 7'!$D$4,0),0)&gt;AC266,AC266,ROUNDUP(IF(((O266-$AD266)/'Inputs_Metric 7'!$D$4)&gt;0,(O266-$AD266)/'Inputs_Metric 7'!$D$4,0),0))</f>
        <v>0</v>
      </c>
      <c r="AM266" s="264">
        <f>IF(ROUNDUP(IF(((P266-$AD266)/'Inputs_Metric 7'!$D$4)&gt;0,(P266-$AD266)/'Inputs_Metric 7'!$D$4,0),0)&gt;AC266,AC266,ROUNDUP(IF(((P266-$AD266)/'Inputs_Metric 7'!$D$4)&gt;0,(P266-$AD266)/'Inputs_Metric 7'!$D$4,0),0))</f>
        <v>0</v>
      </c>
      <c r="AN266" s="77" t="e">
        <f t="shared" si="8"/>
        <v>#DIV/0!</v>
      </c>
      <c r="AO266" s="77" t="e">
        <f t="shared" si="9"/>
        <v>#DIV/0!</v>
      </c>
    </row>
    <row r="267" spans="2:41" x14ac:dyDescent="0.25">
      <c r="B267" s="41"/>
      <c r="C267" s="41"/>
      <c r="D267" s="41"/>
      <c r="E267" s="41"/>
      <c r="F267" s="41"/>
      <c r="G267" s="71"/>
      <c r="H267" s="41"/>
      <c r="I267" s="72"/>
      <c r="J267" s="72"/>
      <c r="K267" s="72"/>
      <c r="L267" s="41"/>
      <c r="M267" s="41"/>
      <c r="N267" s="41"/>
      <c r="O267" s="48"/>
      <c r="P267" s="48"/>
      <c r="Q267" s="48"/>
      <c r="R267" s="48"/>
      <c r="S267" s="41"/>
      <c r="T267" s="41"/>
      <c r="U267" s="74"/>
      <c r="V267" s="219"/>
      <c r="W267" s="41"/>
      <c r="X267" s="41"/>
      <c r="Y267" s="41"/>
      <c r="Z267" s="41"/>
      <c r="AA267" s="41"/>
      <c r="AB267" s="72"/>
      <c r="AC267" s="41"/>
      <c r="AD267" s="218"/>
      <c r="AE267" s="41"/>
      <c r="AF267" s="41"/>
      <c r="AG267" s="41"/>
      <c r="AH267" s="41"/>
      <c r="AI267" s="73"/>
      <c r="AJ267" s="41"/>
      <c r="AK267" s="41"/>
      <c r="AL267" s="264">
        <f>IF(ROUNDUP(IF(((O267-$AD267)/'Inputs_Metric 7'!$D$4)&gt;0,(O267-$AD267)/'Inputs_Metric 7'!$D$4,0),0)&gt;AC267,AC267,ROUNDUP(IF(((O267-$AD267)/'Inputs_Metric 7'!$D$4)&gt;0,(O267-$AD267)/'Inputs_Metric 7'!$D$4,0),0))</f>
        <v>0</v>
      </c>
      <c r="AM267" s="264">
        <f>IF(ROUNDUP(IF(((P267-$AD267)/'Inputs_Metric 7'!$D$4)&gt;0,(P267-$AD267)/'Inputs_Metric 7'!$D$4,0),0)&gt;AC267,AC267,ROUNDUP(IF(((P267-$AD267)/'Inputs_Metric 7'!$D$4)&gt;0,(P267-$AD267)/'Inputs_Metric 7'!$D$4,0),0))</f>
        <v>0</v>
      </c>
      <c r="AN267" s="77" t="e">
        <f t="shared" si="8"/>
        <v>#DIV/0!</v>
      </c>
      <c r="AO267" s="77" t="e">
        <f t="shared" si="9"/>
        <v>#DIV/0!</v>
      </c>
    </row>
    <row r="268" spans="2:41" x14ac:dyDescent="0.25">
      <c r="B268" s="41"/>
      <c r="C268" s="41"/>
      <c r="D268" s="41"/>
      <c r="E268" s="41"/>
      <c r="F268" s="41"/>
      <c r="G268" s="71"/>
      <c r="H268" s="41"/>
      <c r="I268" s="72"/>
      <c r="J268" s="72"/>
      <c r="K268" s="72"/>
      <c r="L268" s="41"/>
      <c r="M268" s="41"/>
      <c r="N268" s="41"/>
      <c r="O268" s="48"/>
      <c r="P268" s="48"/>
      <c r="Q268" s="48"/>
      <c r="R268" s="48"/>
      <c r="S268" s="41"/>
      <c r="T268" s="41"/>
      <c r="U268" s="74"/>
      <c r="V268" s="219"/>
      <c r="W268" s="41"/>
      <c r="X268" s="41"/>
      <c r="Y268" s="41"/>
      <c r="Z268" s="41"/>
      <c r="AA268" s="41"/>
      <c r="AB268" s="72"/>
      <c r="AC268" s="41"/>
      <c r="AD268" s="218"/>
      <c r="AE268" s="41"/>
      <c r="AF268" s="41"/>
      <c r="AG268" s="41"/>
      <c r="AH268" s="41"/>
      <c r="AI268" s="73"/>
      <c r="AJ268" s="41"/>
      <c r="AK268" s="41"/>
      <c r="AL268" s="264">
        <f>IF(ROUNDUP(IF(((O268-$AD268)/'Inputs_Metric 7'!$D$4)&gt;0,(O268-$AD268)/'Inputs_Metric 7'!$D$4,0),0)&gt;AC268,AC268,ROUNDUP(IF(((O268-$AD268)/'Inputs_Metric 7'!$D$4)&gt;0,(O268-$AD268)/'Inputs_Metric 7'!$D$4,0),0))</f>
        <v>0</v>
      </c>
      <c r="AM268" s="264">
        <f>IF(ROUNDUP(IF(((P268-$AD268)/'Inputs_Metric 7'!$D$4)&gt;0,(P268-$AD268)/'Inputs_Metric 7'!$D$4,0),0)&gt;AC268,AC268,ROUNDUP(IF(((P268-$AD268)/'Inputs_Metric 7'!$D$4)&gt;0,(P268-$AD268)/'Inputs_Metric 7'!$D$4,0),0))</f>
        <v>0</v>
      </c>
      <c r="AN268" s="77" t="e">
        <f t="shared" si="8"/>
        <v>#DIV/0!</v>
      </c>
      <c r="AO268" s="77" t="e">
        <f t="shared" si="9"/>
        <v>#DIV/0!</v>
      </c>
    </row>
    <row r="269" spans="2:41" x14ac:dyDescent="0.25">
      <c r="B269" s="41"/>
      <c r="C269" s="41"/>
      <c r="D269" s="41"/>
      <c r="E269" s="41"/>
      <c r="F269" s="41"/>
      <c r="G269" s="71"/>
      <c r="H269" s="41"/>
      <c r="I269" s="72"/>
      <c r="J269" s="72"/>
      <c r="K269" s="72"/>
      <c r="L269" s="41"/>
      <c r="M269" s="41"/>
      <c r="N269" s="41"/>
      <c r="O269" s="48"/>
      <c r="P269" s="48"/>
      <c r="Q269" s="48"/>
      <c r="R269" s="48"/>
      <c r="S269" s="41"/>
      <c r="T269" s="41"/>
      <c r="U269" s="74"/>
      <c r="V269" s="219"/>
      <c r="W269" s="41"/>
      <c r="X269" s="41"/>
      <c r="Y269" s="41"/>
      <c r="Z269" s="41"/>
      <c r="AA269" s="41"/>
      <c r="AB269" s="72"/>
      <c r="AC269" s="41"/>
      <c r="AD269" s="218"/>
      <c r="AE269" s="41"/>
      <c r="AF269" s="41"/>
      <c r="AG269" s="41"/>
      <c r="AH269" s="41"/>
      <c r="AI269" s="73"/>
      <c r="AJ269" s="41"/>
      <c r="AK269" s="41"/>
      <c r="AL269" s="264">
        <f>IF(ROUNDUP(IF(((O269-$AD269)/'Inputs_Metric 7'!$D$4)&gt;0,(O269-$AD269)/'Inputs_Metric 7'!$D$4,0),0)&gt;AC269,AC269,ROUNDUP(IF(((O269-$AD269)/'Inputs_Metric 7'!$D$4)&gt;0,(O269-$AD269)/'Inputs_Metric 7'!$D$4,0),0))</f>
        <v>0</v>
      </c>
      <c r="AM269" s="264">
        <f>IF(ROUNDUP(IF(((P269-$AD269)/'Inputs_Metric 7'!$D$4)&gt;0,(P269-$AD269)/'Inputs_Metric 7'!$D$4,0),0)&gt;AC269,AC269,ROUNDUP(IF(((P269-$AD269)/'Inputs_Metric 7'!$D$4)&gt;0,(P269-$AD269)/'Inputs_Metric 7'!$D$4,0),0))</f>
        <v>0</v>
      </c>
      <c r="AN269" s="77" t="e">
        <f t="shared" si="8"/>
        <v>#DIV/0!</v>
      </c>
      <c r="AO269" s="77" t="e">
        <f t="shared" si="9"/>
        <v>#DIV/0!</v>
      </c>
    </row>
    <row r="270" spans="2:41" x14ac:dyDescent="0.25">
      <c r="B270" s="41"/>
      <c r="C270" s="41"/>
      <c r="D270" s="41"/>
      <c r="E270" s="41"/>
      <c r="F270" s="41"/>
      <c r="G270" s="71"/>
      <c r="H270" s="41"/>
      <c r="I270" s="72"/>
      <c r="J270" s="72"/>
      <c r="K270" s="72"/>
      <c r="L270" s="41"/>
      <c r="M270" s="41"/>
      <c r="N270" s="41"/>
      <c r="O270" s="48"/>
      <c r="P270" s="48"/>
      <c r="Q270" s="48"/>
      <c r="R270" s="48"/>
      <c r="S270" s="41"/>
      <c r="T270" s="41"/>
      <c r="U270" s="74"/>
      <c r="V270" s="219"/>
      <c r="W270" s="41"/>
      <c r="X270" s="41"/>
      <c r="Y270" s="41"/>
      <c r="Z270" s="41"/>
      <c r="AA270" s="41"/>
      <c r="AB270" s="72"/>
      <c r="AC270" s="41"/>
      <c r="AD270" s="218"/>
      <c r="AE270" s="41"/>
      <c r="AF270" s="41"/>
      <c r="AG270" s="41"/>
      <c r="AH270" s="41"/>
      <c r="AI270" s="73"/>
      <c r="AJ270" s="41"/>
      <c r="AK270" s="41"/>
      <c r="AL270" s="264">
        <f>IF(ROUNDUP(IF(((O270-$AD270)/'Inputs_Metric 7'!$D$4)&gt;0,(O270-$AD270)/'Inputs_Metric 7'!$D$4,0),0)&gt;AC270,AC270,ROUNDUP(IF(((O270-$AD270)/'Inputs_Metric 7'!$D$4)&gt;0,(O270-$AD270)/'Inputs_Metric 7'!$D$4,0),0))</f>
        <v>0</v>
      </c>
      <c r="AM270" s="264">
        <f>IF(ROUNDUP(IF(((P270-$AD270)/'Inputs_Metric 7'!$D$4)&gt;0,(P270-$AD270)/'Inputs_Metric 7'!$D$4,0),0)&gt;AC270,AC270,ROUNDUP(IF(((P270-$AD270)/'Inputs_Metric 7'!$D$4)&gt;0,(P270-$AD270)/'Inputs_Metric 7'!$D$4,0),0))</f>
        <v>0</v>
      </c>
      <c r="AN270" s="77" t="e">
        <f t="shared" si="8"/>
        <v>#DIV/0!</v>
      </c>
      <c r="AO270" s="77" t="e">
        <f t="shared" si="9"/>
        <v>#DIV/0!</v>
      </c>
    </row>
    <row r="271" spans="2:41" x14ac:dyDescent="0.25">
      <c r="B271" s="41"/>
      <c r="C271" s="41"/>
      <c r="D271" s="41"/>
      <c r="E271" s="41"/>
      <c r="F271" s="41"/>
      <c r="G271" s="71"/>
      <c r="H271" s="41"/>
      <c r="I271" s="72"/>
      <c r="J271" s="72"/>
      <c r="K271" s="72"/>
      <c r="L271" s="41"/>
      <c r="M271" s="41"/>
      <c r="N271" s="41"/>
      <c r="O271" s="48"/>
      <c r="P271" s="48"/>
      <c r="Q271" s="48"/>
      <c r="R271" s="48"/>
      <c r="S271" s="41"/>
      <c r="T271" s="41"/>
      <c r="U271" s="74"/>
      <c r="V271" s="219"/>
      <c r="W271" s="41"/>
      <c r="X271" s="41"/>
      <c r="Y271" s="41"/>
      <c r="Z271" s="41"/>
      <c r="AA271" s="41"/>
      <c r="AB271" s="72"/>
      <c r="AC271" s="41"/>
      <c r="AD271" s="218"/>
      <c r="AE271" s="41"/>
      <c r="AF271" s="41"/>
      <c r="AG271" s="41"/>
      <c r="AH271" s="41"/>
      <c r="AI271" s="73"/>
      <c r="AJ271" s="41"/>
      <c r="AK271" s="41"/>
      <c r="AL271" s="264">
        <f>IF(ROUNDUP(IF(((O271-$AD271)/'Inputs_Metric 7'!$D$4)&gt;0,(O271-$AD271)/'Inputs_Metric 7'!$D$4,0),0)&gt;AC271,AC271,ROUNDUP(IF(((O271-$AD271)/'Inputs_Metric 7'!$D$4)&gt;0,(O271-$AD271)/'Inputs_Metric 7'!$D$4,0),0))</f>
        <v>0</v>
      </c>
      <c r="AM271" s="264">
        <f>IF(ROUNDUP(IF(((P271-$AD271)/'Inputs_Metric 7'!$D$4)&gt;0,(P271-$AD271)/'Inputs_Metric 7'!$D$4,0),0)&gt;AC271,AC271,ROUNDUP(IF(((P271-$AD271)/'Inputs_Metric 7'!$D$4)&gt;0,(P271-$AD271)/'Inputs_Metric 7'!$D$4,0),0))</f>
        <v>0</v>
      </c>
      <c r="AN271" s="77" t="e">
        <f t="shared" si="8"/>
        <v>#DIV/0!</v>
      </c>
      <c r="AO271" s="77" t="e">
        <f t="shared" si="9"/>
        <v>#DIV/0!</v>
      </c>
    </row>
    <row r="272" spans="2:41" x14ac:dyDescent="0.25">
      <c r="B272" s="41"/>
      <c r="C272" s="41"/>
      <c r="D272" s="41"/>
      <c r="E272" s="41"/>
      <c r="F272" s="41"/>
      <c r="G272" s="71"/>
      <c r="H272" s="41"/>
      <c r="I272" s="72"/>
      <c r="J272" s="72"/>
      <c r="K272" s="72"/>
      <c r="L272" s="41"/>
      <c r="M272" s="41"/>
      <c r="N272" s="41"/>
      <c r="O272" s="48"/>
      <c r="P272" s="48"/>
      <c r="Q272" s="48"/>
      <c r="R272" s="48"/>
      <c r="S272" s="41"/>
      <c r="T272" s="41"/>
      <c r="U272" s="74"/>
      <c r="V272" s="219"/>
      <c r="W272" s="41"/>
      <c r="X272" s="41"/>
      <c r="Y272" s="41"/>
      <c r="Z272" s="41"/>
      <c r="AA272" s="41"/>
      <c r="AB272" s="72"/>
      <c r="AC272" s="41"/>
      <c r="AD272" s="218"/>
      <c r="AE272" s="41"/>
      <c r="AF272" s="41"/>
      <c r="AG272" s="41"/>
      <c r="AH272" s="41"/>
      <c r="AI272" s="73"/>
      <c r="AJ272" s="41"/>
      <c r="AK272" s="41"/>
      <c r="AL272" s="264">
        <f>IF(ROUNDUP(IF(((O272-$AD272)/'Inputs_Metric 7'!$D$4)&gt;0,(O272-$AD272)/'Inputs_Metric 7'!$D$4,0),0)&gt;AC272,AC272,ROUNDUP(IF(((O272-$AD272)/'Inputs_Metric 7'!$D$4)&gt;0,(O272-$AD272)/'Inputs_Metric 7'!$D$4,0),0))</f>
        <v>0</v>
      </c>
      <c r="AM272" s="264">
        <f>IF(ROUNDUP(IF(((P272-$AD272)/'Inputs_Metric 7'!$D$4)&gt;0,(P272-$AD272)/'Inputs_Metric 7'!$D$4,0),0)&gt;AC272,AC272,ROUNDUP(IF(((P272-$AD272)/'Inputs_Metric 7'!$D$4)&gt;0,(P272-$AD272)/'Inputs_Metric 7'!$D$4,0),0))</f>
        <v>0</v>
      </c>
      <c r="AN272" s="77" t="e">
        <f t="shared" si="8"/>
        <v>#DIV/0!</v>
      </c>
      <c r="AO272" s="77" t="e">
        <f t="shared" si="9"/>
        <v>#DIV/0!</v>
      </c>
    </row>
    <row r="273" spans="2:41" x14ac:dyDescent="0.25">
      <c r="B273" s="41"/>
      <c r="C273" s="41"/>
      <c r="D273" s="41"/>
      <c r="E273" s="41"/>
      <c r="F273" s="41"/>
      <c r="G273" s="71"/>
      <c r="H273" s="41"/>
      <c r="I273" s="72"/>
      <c r="J273" s="72"/>
      <c r="K273" s="72"/>
      <c r="L273" s="41"/>
      <c r="M273" s="41"/>
      <c r="N273" s="41"/>
      <c r="O273" s="48"/>
      <c r="P273" s="48"/>
      <c r="Q273" s="48"/>
      <c r="R273" s="48"/>
      <c r="S273" s="41"/>
      <c r="T273" s="41"/>
      <c r="U273" s="74"/>
      <c r="V273" s="219"/>
      <c r="W273" s="41"/>
      <c r="X273" s="41"/>
      <c r="Y273" s="41"/>
      <c r="Z273" s="41"/>
      <c r="AA273" s="41"/>
      <c r="AB273" s="72"/>
      <c r="AC273" s="41"/>
      <c r="AD273" s="218"/>
      <c r="AE273" s="41"/>
      <c r="AF273" s="41"/>
      <c r="AG273" s="41"/>
      <c r="AH273" s="41"/>
      <c r="AI273" s="73"/>
      <c r="AJ273" s="41"/>
      <c r="AK273" s="41"/>
      <c r="AL273" s="264">
        <f>IF(ROUNDUP(IF(((O273-$AD273)/'Inputs_Metric 7'!$D$4)&gt;0,(O273-$AD273)/'Inputs_Metric 7'!$D$4,0),0)&gt;AC273,AC273,ROUNDUP(IF(((O273-$AD273)/'Inputs_Metric 7'!$D$4)&gt;0,(O273-$AD273)/'Inputs_Metric 7'!$D$4,0),0))</f>
        <v>0</v>
      </c>
      <c r="AM273" s="264">
        <f>IF(ROUNDUP(IF(((P273-$AD273)/'Inputs_Metric 7'!$D$4)&gt;0,(P273-$AD273)/'Inputs_Metric 7'!$D$4,0),0)&gt;AC273,AC273,ROUNDUP(IF(((P273-$AD273)/'Inputs_Metric 7'!$D$4)&gt;0,(P273-$AD273)/'Inputs_Metric 7'!$D$4,0),0))</f>
        <v>0</v>
      </c>
      <c r="AN273" s="77" t="e">
        <f t="shared" si="8"/>
        <v>#DIV/0!</v>
      </c>
      <c r="AO273" s="77" t="e">
        <f t="shared" si="9"/>
        <v>#DIV/0!</v>
      </c>
    </row>
    <row r="274" spans="2:41" x14ac:dyDescent="0.25">
      <c r="B274" s="41"/>
      <c r="C274" s="41"/>
      <c r="D274" s="41"/>
      <c r="E274" s="41"/>
      <c r="F274" s="41"/>
      <c r="G274" s="71"/>
      <c r="H274" s="41"/>
      <c r="I274" s="72"/>
      <c r="J274" s="72"/>
      <c r="K274" s="72"/>
      <c r="L274" s="41"/>
      <c r="M274" s="41"/>
      <c r="N274" s="41"/>
      <c r="O274" s="48"/>
      <c r="P274" s="48"/>
      <c r="Q274" s="48"/>
      <c r="R274" s="48"/>
      <c r="S274" s="41"/>
      <c r="T274" s="41"/>
      <c r="U274" s="74"/>
      <c r="V274" s="219"/>
      <c r="W274" s="41"/>
      <c r="X274" s="41"/>
      <c r="Y274" s="41"/>
      <c r="Z274" s="41"/>
      <c r="AA274" s="41"/>
      <c r="AB274" s="72"/>
      <c r="AC274" s="41"/>
      <c r="AD274" s="218"/>
      <c r="AE274" s="41"/>
      <c r="AF274" s="41"/>
      <c r="AG274" s="41"/>
      <c r="AH274" s="41"/>
      <c r="AI274" s="73"/>
      <c r="AJ274" s="41"/>
      <c r="AK274" s="41"/>
      <c r="AL274" s="264">
        <f>IF(ROUNDUP(IF(((O274-$AD274)/'Inputs_Metric 7'!$D$4)&gt;0,(O274-$AD274)/'Inputs_Metric 7'!$D$4,0),0)&gt;AC274,AC274,ROUNDUP(IF(((O274-$AD274)/'Inputs_Metric 7'!$D$4)&gt;0,(O274-$AD274)/'Inputs_Metric 7'!$D$4,0),0))</f>
        <v>0</v>
      </c>
      <c r="AM274" s="264">
        <f>IF(ROUNDUP(IF(((P274-$AD274)/'Inputs_Metric 7'!$D$4)&gt;0,(P274-$AD274)/'Inputs_Metric 7'!$D$4,0),0)&gt;AC274,AC274,ROUNDUP(IF(((P274-$AD274)/'Inputs_Metric 7'!$D$4)&gt;0,(P274-$AD274)/'Inputs_Metric 7'!$D$4,0),0))</f>
        <v>0</v>
      </c>
      <c r="AN274" s="77" t="e">
        <f t="shared" si="8"/>
        <v>#DIV/0!</v>
      </c>
      <c r="AO274" s="77" t="e">
        <f t="shared" si="9"/>
        <v>#DIV/0!</v>
      </c>
    </row>
    <row r="275" spans="2:41" x14ac:dyDescent="0.25">
      <c r="B275" s="41"/>
      <c r="C275" s="41"/>
      <c r="D275" s="41"/>
      <c r="E275" s="41"/>
      <c r="F275" s="41"/>
      <c r="G275" s="71"/>
      <c r="H275" s="41"/>
      <c r="I275" s="72"/>
      <c r="J275" s="72"/>
      <c r="K275" s="72"/>
      <c r="L275" s="41"/>
      <c r="M275" s="41"/>
      <c r="N275" s="41"/>
      <c r="O275" s="48"/>
      <c r="P275" s="48"/>
      <c r="Q275" s="48"/>
      <c r="R275" s="48"/>
      <c r="S275" s="41"/>
      <c r="T275" s="41"/>
      <c r="U275" s="74"/>
      <c r="V275" s="219"/>
      <c r="W275" s="41"/>
      <c r="X275" s="41"/>
      <c r="Y275" s="41"/>
      <c r="Z275" s="41"/>
      <c r="AA275" s="41"/>
      <c r="AB275" s="72"/>
      <c r="AC275" s="41"/>
      <c r="AD275" s="218"/>
      <c r="AE275" s="41"/>
      <c r="AF275" s="41"/>
      <c r="AG275" s="41"/>
      <c r="AH275" s="41"/>
      <c r="AI275" s="73"/>
      <c r="AJ275" s="41"/>
      <c r="AK275" s="41"/>
      <c r="AL275" s="264">
        <f>IF(ROUNDUP(IF(((O275-$AD275)/'Inputs_Metric 7'!$D$4)&gt;0,(O275-$AD275)/'Inputs_Metric 7'!$D$4,0),0)&gt;AC275,AC275,ROUNDUP(IF(((O275-$AD275)/'Inputs_Metric 7'!$D$4)&gt;0,(O275-$AD275)/'Inputs_Metric 7'!$D$4,0),0))</f>
        <v>0</v>
      </c>
      <c r="AM275" s="264">
        <f>IF(ROUNDUP(IF(((P275-$AD275)/'Inputs_Metric 7'!$D$4)&gt;0,(P275-$AD275)/'Inputs_Metric 7'!$D$4,0),0)&gt;AC275,AC275,ROUNDUP(IF(((P275-$AD275)/'Inputs_Metric 7'!$D$4)&gt;0,(P275-$AD275)/'Inputs_Metric 7'!$D$4,0),0))</f>
        <v>0</v>
      </c>
      <c r="AN275" s="77" t="e">
        <f t="shared" si="8"/>
        <v>#DIV/0!</v>
      </c>
      <c r="AO275" s="77" t="e">
        <f t="shared" si="9"/>
        <v>#DIV/0!</v>
      </c>
    </row>
    <row r="276" spans="2:41" x14ac:dyDescent="0.25">
      <c r="B276" s="41"/>
      <c r="C276" s="41"/>
      <c r="D276" s="41"/>
      <c r="E276" s="41"/>
      <c r="F276" s="41"/>
      <c r="G276" s="71"/>
      <c r="H276" s="41"/>
      <c r="I276" s="72"/>
      <c r="J276" s="72"/>
      <c r="K276" s="72"/>
      <c r="L276" s="41"/>
      <c r="M276" s="41"/>
      <c r="N276" s="41"/>
      <c r="O276" s="48"/>
      <c r="P276" s="48"/>
      <c r="Q276" s="48"/>
      <c r="R276" s="48"/>
      <c r="S276" s="41"/>
      <c r="T276" s="41"/>
      <c r="U276" s="74"/>
      <c r="V276" s="219"/>
      <c r="W276" s="41"/>
      <c r="X276" s="41"/>
      <c r="Y276" s="41"/>
      <c r="Z276" s="41"/>
      <c r="AA276" s="41"/>
      <c r="AB276" s="72"/>
      <c r="AC276" s="41"/>
      <c r="AD276" s="218"/>
      <c r="AE276" s="41"/>
      <c r="AF276" s="41"/>
      <c r="AG276" s="41"/>
      <c r="AH276" s="41"/>
      <c r="AI276" s="73"/>
      <c r="AJ276" s="41"/>
      <c r="AK276" s="41"/>
      <c r="AL276" s="264">
        <f>IF(ROUNDUP(IF(((O276-$AD276)/'Inputs_Metric 7'!$D$4)&gt;0,(O276-$AD276)/'Inputs_Metric 7'!$D$4,0),0)&gt;AC276,AC276,ROUNDUP(IF(((O276-$AD276)/'Inputs_Metric 7'!$D$4)&gt;0,(O276-$AD276)/'Inputs_Metric 7'!$D$4,0),0))</f>
        <v>0</v>
      </c>
      <c r="AM276" s="264">
        <f>IF(ROUNDUP(IF(((P276-$AD276)/'Inputs_Metric 7'!$D$4)&gt;0,(P276-$AD276)/'Inputs_Metric 7'!$D$4,0),0)&gt;AC276,AC276,ROUNDUP(IF(((P276-$AD276)/'Inputs_Metric 7'!$D$4)&gt;0,(P276-$AD276)/'Inputs_Metric 7'!$D$4,0),0))</f>
        <v>0</v>
      </c>
      <c r="AN276" s="77" t="e">
        <f t="shared" si="8"/>
        <v>#DIV/0!</v>
      </c>
      <c r="AO276" s="77" t="e">
        <f t="shared" si="9"/>
        <v>#DIV/0!</v>
      </c>
    </row>
    <row r="277" spans="2:41" x14ac:dyDescent="0.25">
      <c r="B277" s="41"/>
      <c r="C277" s="41"/>
      <c r="D277" s="41"/>
      <c r="E277" s="41"/>
      <c r="F277" s="41"/>
      <c r="G277" s="71"/>
      <c r="H277" s="41"/>
      <c r="I277" s="72"/>
      <c r="J277" s="72"/>
      <c r="K277" s="72"/>
      <c r="L277" s="41"/>
      <c r="M277" s="41"/>
      <c r="N277" s="41"/>
      <c r="O277" s="48"/>
      <c r="P277" s="48"/>
      <c r="Q277" s="48"/>
      <c r="R277" s="48"/>
      <c r="S277" s="41"/>
      <c r="T277" s="41"/>
      <c r="U277" s="74"/>
      <c r="V277" s="219"/>
      <c r="W277" s="41"/>
      <c r="X277" s="41"/>
      <c r="Y277" s="41"/>
      <c r="Z277" s="41"/>
      <c r="AA277" s="41"/>
      <c r="AB277" s="72"/>
      <c r="AC277" s="41"/>
      <c r="AD277" s="218"/>
      <c r="AE277" s="41"/>
      <c r="AF277" s="41"/>
      <c r="AG277" s="41"/>
      <c r="AH277" s="41"/>
      <c r="AI277" s="73"/>
      <c r="AJ277" s="41"/>
      <c r="AK277" s="41"/>
      <c r="AL277" s="264">
        <f>IF(ROUNDUP(IF(((O277-$AD277)/'Inputs_Metric 7'!$D$4)&gt;0,(O277-$AD277)/'Inputs_Metric 7'!$D$4,0),0)&gt;AC277,AC277,ROUNDUP(IF(((O277-$AD277)/'Inputs_Metric 7'!$D$4)&gt;0,(O277-$AD277)/'Inputs_Metric 7'!$D$4,0),0))</f>
        <v>0</v>
      </c>
      <c r="AM277" s="264">
        <f>IF(ROUNDUP(IF(((P277-$AD277)/'Inputs_Metric 7'!$D$4)&gt;0,(P277-$AD277)/'Inputs_Metric 7'!$D$4,0),0)&gt;AC277,AC277,ROUNDUP(IF(((P277-$AD277)/'Inputs_Metric 7'!$D$4)&gt;0,(P277-$AD277)/'Inputs_Metric 7'!$D$4,0),0))</f>
        <v>0</v>
      </c>
      <c r="AN277" s="77" t="e">
        <f t="shared" si="8"/>
        <v>#DIV/0!</v>
      </c>
      <c r="AO277" s="77" t="e">
        <f t="shared" si="9"/>
        <v>#DIV/0!</v>
      </c>
    </row>
    <row r="278" spans="2:41" x14ac:dyDescent="0.25">
      <c r="B278" s="41"/>
      <c r="C278" s="41"/>
      <c r="D278" s="41"/>
      <c r="E278" s="41"/>
      <c r="F278" s="41"/>
      <c r="G278" s="71"/>
      <c r="H278" s="41"/>
      <c r="I278" s="72"/>
      <c r="J278" s="72"/>
      <c r="K278" s="72"/>
      <c r="L278" s="41"/>
      <c r="M278" s="41"/>
      <c r="N278" s="41"/>
      <c r="O278" s="48"/>
      <c r="P278" s="48"/>
      <c r="Q278" s="48"/>
      <c r="R278" s="48"/>
      <c r="S278" s="41"/>
      <c r="T278" s="41"/>
      <c r="U278" s="74"/>
      <c r="V278" s="219"/>
      <c r="W278" s="41"/>
      <c r="X278" s="41"/>
      <c r="Y278" s="41"/>
      <c r="Z278" s="41"/>
      <c r="AA278" s="41"/>
      <c r="AB278" s="72"/>
      <c r="AC278" s="41"/>
      <c r="AD278" s="218"/>
      <c r="AE278" s="41"/>
      <c r="AF278" s="41"/>
      <c r="AG278" s="41"/>
      <c r="AH278" s="41"/>
      <c r="AI278" s="73"/>
      <c r="AJ278" s="41"/>
      <c r="AK278" s="41"/>
      <c r="AL278" s="264">
        <f>IF(ROUNDUP(IF(((O278-$AD278)/'Inputs_Metric 7'!$D$4)&gt;0,(O278-$AD278)/'Inputs_Metric 7'!$D$4,0),0)&gt;AC278,AC278,ROUNDUP(IF(((O278-$AD278)/'Inputs_Metric 7'!$D$4)&gt;0,(O278-$AD278)/'Inputs_Metric 7'!$D$4,0),0))</f>
        <v>0</v>
      </c>
      <c r="AM278" s="264">
        <f>IF(ROUNDUP(IF(((P278-$AD278)/'Inputs_Metric 7'!$D$4)&gt;0,(P278-$AD278)/'Inputs_Metric 7'!$D$4,0),0)&gt;AC278,AC278,ROUNDUP(IF(((P278-$AD278)/'Inputs_Metric 7'!$D$4)&gt;0,(P278-$AD278)/'Inputs_Metric 7'!$D$4,0),0))</f>
        <v>0</v>
      </c>
      <c r="AN278" s="77" t="e">
        <f t="shared" si="8"/>
        <v>#DIV/0!</v>
      </c>
      <c r="AO278" s="77" t="e">
        <f t="shared" si="9"/>
        <v>#DIV/0!</v>
      </c>
    </row>
    <row r="279" spans="2:41" x14ac:dyDescent="0.25">
      <c r="B279" s="41"/>
      <c r="C279" s="41"/>
      <c r="D279" s="41"/>
      <c r="E279" s="41"/>
      <c r="F279" s="41"/>
      <c r="G279" s="71"/>
      <c r="H279" s="41"/>
      <c r="I279" s="72"/>
      <c r="J279" s="72"/>
      <c r="K279" s="72"/>
      <c r="L279" s="41"/>
      <c r="M279" s="41"/>
      <c r="N279" s="41"/>
      <c r="O279" s="48"/>
      <c r="P279" s="48"/>
      <c r="Q279" s="48"/>
      <c r="R279" s="48"/>
      <c r="S279" s="41"/>
      <c r="T279" s="41"/>
      <c r="U279" s="74"/>
      <c r="V279" s="219"/>
      <c r="W279" s="41"/>
      <c r="X279" s="41"/>
      <c r="Y279" s="41"/>
      <c r="Z279" s="41"/>
      <c r="AA279" s="41"/>
      <c r="AB279" s="72"/>
      <c r="AC279" s="41"/>
      <c r="AD279" s="218"/>
      <c r="AE279" s="41"/>
      <c r="AF279" s="41"/>
      <c r="AG279" s="41"/>
      <c r="AH279" s="41"/>
      <c r="AI279" s="73"/>
      <c r="AJ279" s="41"/>
      <c r="AK279" s="41"/>
      <c r="AL279" s="264">
        <f>IF(ROUNDUP(IF(((O279-$AD279)/'Inputs_Metric 7'!$D$4)&gt;0,(O279-$AD279)/'Inputs_Metric 7'!$D$4,0),0)&gt;AC279,AC279,ROUNDUP(IF(((O279-$AD279)/'Inputs_Metric 7'!$D$4)&gt;0,(O279-$AD279)/'Inputs_Metric 7'!$D$4,0),0))</f>
        <v>0</v>
      </c>
      <c r="AM279" s="264">
        <f>IF(ROUNDUP(IF(((P279-$AD279)/'Inputs_Metric 7'!$D$4)&gt;0,(P279-$AD279)/'Inputs_Metric 7'!$D$4,0),0)&gt;AC279,AC279,ROUNDUP(IF(((P279-$AD279)/'Inputs_Metric 7'!$D$4)&gt;0,(P279-$AD279)/'Inputs_Metric 7'!$D$4,0),0))</f>
        <v>0</v>
      </c>
      <c r="AN279" s="77" t="e">
        <f t="shared" si="8"/>
        <v>#DIV/0!</v>
      </c>
      <c r="AO279" s="77" t="e">
        <f t="shared" si="9"/>
        <v>#DIV/0!</v>
      </c>
    </row>
    <row r="280" spans="2:41" x14ac:dyDescent="0.25">
      <c r="B280" s="41"/>
      <c r="C280" s="41"/>
      <c r="D280" s="41"/>
      <c r="E280" s="41"/>
      <c r="F280" s="41"/>
      <c r="G280" s="71"/>
      <c r="H280" s="41"/>
      <c r="I280" s="72"/>
      <c r="J280" s="72"/>
      <c r="K280" s="72"/>
      <c r="L280" s="41"/>
      <c r="M280" s="41"/>
      <c r="N280" s="41"/>
      <c r="O280" s="48"/>
      <c r="P280" s="48"/>
      <c r="Q280" s="48"/>
      <c r="R280" s="48"/>
      <c r="S280" s="41"/>
      <c r="T280" s="41"/>
      <c r="U280" s="74"/>
      <c r="V280" s="219"/>
      <c r="W280" s="41"/>
      <c r="X280" s="41"/>
      <c r="Y280" s="41"/>
      <c r="Z280" s="41"/>
      <c r="AA280" s="41"/>
      <c r="AB280" s="72"/>
      <c r="AC280" s="41"/>
      <c r="AD280" s="218"/>
      <c r="AE280" s="41"/>
      <c r="AF280" s="41"/>
      <c r="AG280" s="41"/>
      <c r="AH280" s="41"/>
      <c r="AI280" s="73"/>
      <c r="AJ280" s="41"/>
      <c r="AK280" s="41"/>
      <c r="AL280" s="264">
        <f>IF(ROUNDUP(IF(((O280-$AD280)/'Inputs_Metric 7'!$D$4)&gt;0,(O280-$AD280)/'Inputs_Metric 7'!$D$4,0),0)&gt;AC280,AC280,ROUNDUP(IF(((O280-$AD280)/'Inputs_Metric 7'!$D$4)&gt;0,(O280-$AD280)/'Inputs_Metric 7'!$D$4,0),0))</f>
        <v>0</v>
      </c>
      <c r="AM280" s="264">
        <f>IF(ROUNDUP(IF(((P280-$AD280)/'Inputs_Metric 7'!$D$4)&gt;0,(P280-$AD280)/'Inputs_Metric 7'!$D$4,0),0)&gt;AC280,AC280,ROUNDUP(IF(((P280-$AD280)/'Inputs_Metric 7'!$D$4)&gt;0,(P280-$AD280)/'Inputs_Metric 7'!$D$4,0),0))</f>
        <v>0</v>
      </c>
      <c r="AN280" s="77" t="e">
        <f t="shared" si="8"/>
        <v>#DIV/0!</v>
      </c>
      <c r="AO280" s="77" t="e">
        <f t="shared" si="9"/>
        <v>#DIV/0!</v>
      </c>
    </row>
    <row r="281" spans="2:41" x14ac:dyDescent="0.25">
      <c r="B281" s="41"/>
      <c r="C281" s="41"/>
      <c r="D281" s="41"/>
      <c r="E281" s="41"/>
      <c r="F281" s="41"/>
      <c r="G281" s="71"/>
      <c r="H281" s="41"/>
      <c r="I281" s="72"/>
      <c r="J281" s="72"/>
      <c r="K281" s="72"/>
      <c r="L281" s="41"/>
      <c r="M281" s="41"/>
      <c r="N281" s="41"/>
      <c r="O281" s="48"/>
      <c r="P281" s="48"/>
      <c r="Q281" s="48"/>
      <c r="R281" s="48"/>
      <c r="S281" s="41"/>
      <c r="T281" s="41"/>
      <c r="U281" s="74"/>
      <c r="V281" s="219"/>
      <c r="W281" s="41"/>
      <c r="X281" s="41"/>
      <c r="Y281" s="41"/>
      <c r="Z281" s="41"/>
      <c r="AA281" s="41"/>
      <c r="AB281" s="72"/>
      <c r="AC281" s="41"/>
      <c r="AD281" s="218"/>
      <c r="AE281" s="41"/>
      <c r="AF281" s="41"/>
      <c r="AG281" s="41"/>
      <c r="AH281" s="41"/>
      <c r="AI281" s="73"/>
      <c r="AJ281" s="41"/>
      <c r="AK281" s="41"/>
      <c r="AL281" s="264">
        <f>IF(ROUNDUP(IF(((O281-$AD281)/'Inputs_Metric 7'!$D$4)&gt;0,(O281-$AD281)/'Inputs_Metric 7'!$D$4,0),0)&gt;AC281,AC281,ROUNDUP(IF(((O281-$AD281)/'Inputs_Metric 7'!$D$4)&gt;0,(O281-$AD281)/'Inputs_Metric 7'!$D$4,0),0))</f>
        <v>0</v>
      </c>
      <c r="AM281" s="264">
        <f>IF(ROUNDUP(IF(((P281-$AD281)/'Inputs_Metric 7'!$D$4)&gt;0,(P281-$AD281)/'Inputs_Metric 7'!$D$4,0),0)&gt;AC281,AC281,ROUNDUP(IF(((P281-$AD281)/'Inputs_Metric 7'!$D$4)&gt;0,(P281-$AD281)/'Inputs_Metric 7'!$D$4,0),0))</f>
        <v>0</v>
      </c>
      <c r="AN281" s="77" t="e">
        <f t="shared" si="8"/>
        <v>#DIV/0!</v>
      </c>
      <c r="AO281" s="77" t="e">
        <f t="shared" si="9"/>
        <v>#DIV/0!</v>
      </c>
    </row>
    <row r="282" spans="2:41" x14ac:dyDescent="0.25">
      <c r="B282" s="41"/>
      <c r="C282" s="41"/>
      <c r="D282" s="41"/>
      <c r="E282" s="41"/>
      <c r="F282" s="41"/>
      <c r="G282" s="71"/>
      <c r="H282" s="41"/>
      <c r="I282" s="72"/>
      <c r="J282" s="72"/>
      <c r="K282" s="72"/>
      <c r="L282" s="41"/>
      <c r="M282" s="41"/>
      <c r="N282" s="41"/>
      <c r="O282" s="48"/>
      <c r="P282" s="48"/>
      <c r="Q282" s="48"/>
      <c r="R282" s="48"/>
      <c r="S282" s="41"/>
      <c r="T282" s="41"/>
      <c r="U282" s="74"/>
      <c r="V282" s="219"/>
      <c r="W282" s="41"/>
      <c r="X282" s="41"/>
      <c r="Y282" s="41"/>
      <c r="Z282" s="41"/>
      <c r="AA282" s="41"/>
      <c r="AB282" s="72"/>
      <c r="AC282" s="41"/>
      <c r="AD282" s="218"/>
      <c r="AE282" s="41"/>
      <c r="AF282" s="41"/>
      <c r="AG282" s="41"/>
      <c r="AH282" s="41"/>
      <c r="AI282" s="73"/>
      <c r="AJ282" s="41"/>
      <c r="AK282" s="41"/>
      <c r="AL282" s="264">
        <f>IF(ROUNDUP(IF(((O282-$AD282)/'Inputs_Metric 7'!$D$4)&gt;0,(O282-$AD282)/'Inputs_Metric 7'!$D$4,0),0)&gt;AC282,AC282,ROUNDUP(IF(((O282-$AD282)/'Inputs_Metric 7'!$D$4)&gt;0,(O282-$AD282)/'Inputs_Metric 7'!$D$4,0),0))</f>
        <v>0</v>
      </c>
      <c r="AM282" s="264">
        <f>IF(ROUNDUP(IF(((P282-$AD282)/'Inputs_Metric 7'!$D$4)&gt;0,(P282-$AD282)/'Inputs_Metric 7'!$D$4,0),0)&gt;AC282,AC282,ROUNDUP(IF(((P282-$AD282)/'Inputs_Metric 7'!$D$4)&gt;0,(P282-$AD282)/'Inputs_Metric 7'!$D$4,0),0))</f>
        <v>0</v>
      </c>
      <c r="AN282" s="77" t="e">
        <f t="shared" si="8"/>
        <v>#DIV/0!</v>
      </c>
      <c r="AO282" s="77" t="e">
        <f t="shared" si="9"/>
        <v>#DIV/0!</v>
      </c>
    </row>
    <row r="283" spans="2:41" x14ac:dyDescent="0.25">
      <c r="B283" s="41"/>
      <c r="C283" s="41"/>
      <c r="D283" s="41"/>
      <c r="E283" s="41"/>
      <c r="F283" s="41"/>
      <c r="G283" s="71"/>
      <c r="H283" s="41"/>
      <c r="I283" s="72"/>
      <c r="J283" s="72"/>
      <c r="K283" s="72"/>
      <c r="L283" s="41"/>
      <c r="M283" s="41"/>
      <c r="N283" s="41"/>
      <c r="O283" s="48"/>
      <c r="P283" s="48"/>
      <c r="Q283" s="48"/>
      <c r="R283" s="48"/>
      <c r="S283" s="41"/>
      <c r="T283" s="41"/>
      <c r="U283" s="74"/>
      <c r="V283" s="219"/>
      <c r="W283" s="41"/>
      <c r="X283" s="41"/>
      <c r="Y283" s="41"/>
      <c r="Z283" s="41"/>
      <c r="AA283" s="41"/>
      <c r="AB283" s="72"/>
      <c r="AC283" s="41"/>
      <c r="AD283" s="218"/>
      <c r="AE283" s="41"/>
      <c r="AF283" s="41"/>
      <c r="AG283" s="41"/>
      <c r="AH283" s="41"/>
      <c r="AI283" s="73"/>
      <c r="AJ283" s="41"/>
      <c r="AK283" s="41"/>
      <c r="AL283" s="264">
        <f>IF(ROUNDUP(IF(((O283-$AD283)/'Inputs_Metric 7'!$D$4)&gt;0,(O283-$AD283)/'Inputs_Metric 7'!$D$4,0),0)&gt;AC283,AC283,ROUNDUP(IF(((O283-$AD283)/'Inputs_Metric 7'!$D$4)&gt;0,(O283-$AD283)/'Inputs_Metric 7'!$D$4,0),0))</f>
        <v>0</v>
      </c>
      <c r="AM283" s="264">
        <f>IF(ROUNDUP(IF(((P283-$AD283)/'Inputs_Metric 7'!$D$4)&gt;0,(P283-$AD283)/'Inputs_Metric 7'!$D$4,0),0)&gt;AC283,AC283,ROUNDUP(IF(((P283-$AD283)/'Inputs_Metric 7'!$D$4)&gt;0,(P283-$AD283)/'Inputs_Metric 7'!$D$4,0),0))</f>
        <v>0</v>
      </c>
      <c r="AN283" s="77" t="e">
        <f t="shared" si="8"/>
        <v>#DIV/0!</v>
      </c>
      <c r="AO283" s="77" t="e">
        <f t="shared" si="9"/>
        <v>#DIV/0!</v>
      </c>
    </row>
    <row r="284" spans="2:41" x14ac:dyDescent="0.25">
      <c r="B284" s="41"/>
      <c r="C284" s="41"/>
      <c r="D284" s="41"/>
      <c r="E284" s="41"/>
      <c r="F284" s="41"/>
      <c r="G284" s="71"/>
      <c r="H284" s="41"/>
      <c r="I284" s="72"/>
      <c r="J284" s="72"/>
      <c r="K284" s="72"/>
      <c r="L284" s="41"/>
      <c r="M284" s="41"/>
      <c r="N284" s="41"/>
      <c r="O284" s="48"/>
      <c r="P284" s="48"/>
      <c r="Q284" s="48"/>
      <c r="R284" s="48"/>
      <c r="S284" s="41"/>
      <c r="T284" s="41"/>
      <c r="U284" s="74"/>
      <c r="V284" s="219"/>
      <c r="W284" s="41"/>
      <c r="X284" s="41"/>
      <c r="Y284" s="41"/>
      <c r="Z284" s="41"/>
      <c r="AA284" s="41"/>
      <c r="AB284" s="72"/>
      <c r="AC284" s="41"/>
      <c r="AD284" s="218"/>
      <c r="AE284" s="41"/>
      <c r="AF284" s="41"/>
      <c r="AG284" s="41"/>
      <c r="AH284" s="41"/>
      <c r="AI284" s="73"/>
      <c r="AJ284" s="41"/>
      <c r="AK284" s="41"/>
      <c r="AL284" s="264">
        <f>IF(ROUNDUP(IF(((O284-$AD284)/'Inputs_Metric 7'!$D$4)&gt;0,(O284-$AD284)/'Inputs_Metric 7'!$D$4,0),0)&gt;AC284,AC284,ROUNDUP(IF(((O284-$AD284)/'Inputs_Metric 7'!$D$4)&gt;0,(O284-$AD284)/'Inputs_Metric 7'!$D$4,0),0))</f>
        <v>0</v>
      </c>
      <c r="AM284" s="264">
        <f>IF(ROUNDUP(IF(((P284-$AD284)/'Inputs_Metric 7'!$D$4)&gt;0,(P284-$AD284)/'Inputs_Metric 7'!$D$4,0),0)&gt;AC284,AC284,ROUNDUP(IF(((P284-$AD284)/'Inputs_Metric 7'!$D$4)&gt;0,(P284-$AD284)/'Inputs_Metric 7'!$D$4,0),0))</f>
        <v>0</v>
      </c>
      <c r="AN284" s="77" t="e">
        <f t="shared" si="8"/>
        <v>#DIV/0!</v>
      </c>
      <c r="AO284" s="77" t="e">
        <f t="shared" si="9"/>
        <v>#DIV/0!</v>
      </c>
    </row>
    <row r="285" spans="2:41" x14ac:dyDescent="0.25">
      <c r="B285" s="41"/>
      <c r="C285" s="41"/>
      <c r="D285" s="41"/>
      <c r="E285" s="41"/>
      <c r="F285" s="41"/>
      <c r="G285" s="71"/>
      <c r="H285" s="41"/>
      <c r="I285" s="72"/>
      <c r="J285" s="72"/>
      <c r="K285" s="72"/>
      <c r="L285" s="41"/>
      <c r="M285" s="41"/>
      <c r="N285" s="41"/>
      <c r="O285" s="48"/>
      <c r="P285" s="48"/>
      <c r="Q285" s="48"/>
      <c r="R285" s="48"/>
      <c r="S285" s="41"/>
      <c r="T285" s="41"/>
      <c r="U285" s="74"/>
      <c r="V285" s="219"/>
      <c r="W285" s="41"/>
      <c r="X285" s="41"/>
      <c r="Y285" s="41"/>
      <c r="Z285" s="41"/>
      <c r="AA285" s="41"/>
      <c r="AB285" s="72"/>
      <c r="AC285" s="41"/>
      <c r="AD285" s="218"/>
      <c r="AE285" s="41"/>
      <c r="AF285" s="41"/>
      <c r="AG285" s="41"/>
      <c r="AH285" s="41"/>
      <c r="AI285" s="73"/>
      <c r="AJ285" s="41"/>
      <c r="AK285" s="41"/>
      <c r="AL285" s="264">
        <f>IF(ROUNDUP(IF(((O285-$AD285)/'Inputs_Metric 7'!$D$4)&gt;0,(O285-$AD285)/'Inputs_Metric 7'!$D$4,0),0)&gt;AC285,AC285,ROUNDUP(IF(((O285-$AD285)/'Inputs_Metric 7'!$D$4)&gt;0,(O285-$AD285)/'Inputs_Metric 7'!$D$4,0),0))</f>
        <v>0</v>
      </c>
      <c r="AM285" s="264">
        <f>IF(ROUNDUP(IF(((P285-$AD285)/'Inputs_Metric 7'!$D$4)&gt;0,(P285-$AD285)/'Inputs_Metric 7'!$D$4,0),0)&gt;AC285,AC285,ROUNDUP(IF(((P285-$AD285)/'Inputs_Metric 7'!$D$4)&gt;0,(P285-$AD285)/'Inputs_Metric 7'!$D$4,0),0))</f>
        <v>0</v>
      </c>
      <c r="AN285" s="77" t="e">
        <f t="shared" si="8"/>
        <v>#DIV/0!</v>
      </c>
      <c r="AO285" s="77" t="e">
        <f t="shared" si="9"/>
        <v>#DIV/0!</v>
      </c>
    </row>
    <row r="286" spans="2:41" x14ac:dyDescent="0.25">
      <c r="B286" s="41"/>
      <c r="C286" s="41"/>
      <c r="D286" s="41"/>
      <c r="E286" s="41"/>
      <c r="F286" s="41"/>
      <c r="G286" s="71"/>
      <c r="H286" s="41"/>
      <c r="I286" s="72"/>
      <c r="J286" s="72"/>
      <c r="K286" s="72"/>
      <c r="L286" s="41"/>
      <c r="M286" s="41"/>
      <c r="N286" s="41"/>
      <c r="O286" s="48"/>
      <c r="P286" s="48"/>
      <c r="Q286" s="48"/>
      <c r="R286" s="48"/>
      <c r="S286" s="41"/>
      <c r="T286" s="41"/>
      <c r="U286" s="74"/>
      <c r="V286" s="219"/>
      <c r="W286" s="41"/>
      <c r="X286" s="41"/>
      <c r="Y286" s="41"/>
      <c r="Z286" s="41"/>
      <c r="AA286" s="41"/>
      <c r="AB286" s="72"/>
      <c r="AC286" s="41"/>
      <c r="AD286" s="218"/>
      <c r="AE286" s="41"/>
      <c r="AF286" s="41"/>
      <c r="AG286" s="41"/>
      <c r="AH286" s="41"/>
      <c r="AI286" s="73"/>
      <c r="AJ286" s="41"/>
      <c r="AK286" s="41"/>
      <c r="AL286" s="264">
        <f>IF(ROUNDUP(IF(((O286-$AD286)/'Inputs_Metric 7'!$D$4)&gt;0,(O286-$AD286)/'Inputs_Metric 7'!$D$4,0),0)&gt;AC286,AC286,ROUNDUP(IF(((O286-$AD286)/'Inputs_Metric 7'!$D$4)&gt;0,(O286-$AD286)/'Inputs_Metric 7'!$D$4,0),0))</f>
        <v>0</v>
      </c>
      <c r="AM286" s="264">
        <f>IF(ROUNDUP(IF(((P286-$AD286)/'Inputs_Metric 7'!$D$4)&gt;0,(P286-$AD286)/'Inputs_Metric 7'!$D$4,0),0)&gt;AC286,AC286,ROUNDUP(IF(((P286-$AD286)/'Inputs_Metric 7'!$D$4)&gt;0,(P286-$AD286)/'Inputs_Metric 7'!$D$4,0),0))</f>
        <v>0</v>
      </c>
      <c r="AN286" s="77" t="e">
        <f t="shared" si="8"/>
        <v>#DIV/0!</v>
      </c>
      <c r="AO286" s="77" t="e">
        <f t="shared" si="9"/>
        <v>#DIV/0!</v>
      </c>
    </row>
    <row r="287" spans="2:41" x14ac:dyDescent="0.25">
      <c r="B287" s="41"/>
      <c r="C287" s="41"/>
      <c r="D287" s="41"/>
      <c r="E287" s="41"/>
      <c r="F287" s="41"/>
      <c r="G287" s="71"/>
      <c r="H287" s="41"/>
      <c r="I287" s="72"/>
      <c r="J287" s="72"/>
      <c r="K287" s="72"/>
      <c r="L287" s="41"/>
      <c r="M287" s="41"/>
      <c r="N287" s="41"/>
      <c r="O287" s="48"/>
      <c r="P287" s="48"/>
      <c r="Q287" s="48"/>
      <c r="R287" s="48"/>
      <c r="S287" s="41"/>
      <c r="T287" s="41"/>
      <c r="U287" s="74"/>
      <c r="V287" s="219"/>
      <c r="W287" s="41"/>
      <c r="X287" s="41"/>
      <c r="Y287" s="41"/>
      <c r="Z287" s="41"/>
      <c r="AA287" s="41"/>
      <c r="AB287" s="72"/>
      <c r="AC287" s="41"/>
      <c r="AD287" s="218"/>
      <c r="AE287" s="41"/>
      <c r="AF287" s="41"/>
      <c r="AG287" s="41"/>
      <c r="AH287" s="41"/>
      <c r="AI287" s="73"/>
      <c r="AJ287" s="41"/>
      <c r="AK287" s="41"/>
      <c r="AL287" s="264">
        <f>IF(ROUNDUP(IF(((O287-$AD287)/'Inputs_Metric 7'!$D$4)&gt;0,(O287-$AD287)/'Inputs_Metric 7'!$D$4,0),0)&gt;AC287,AC287,ROUNDUP(IF(((O287-$AD287)/'Inputs_Metric 7'!$D$4)&gt;0,(O287-$AD287)/'Inputs_Metric 7'!$D$4,0),0))</f>
        <v>0</v>
      </c>
      <c r="AM287" s="264">
        <f>IF(ROUNDUP(IF(((P287-$AD287)/'Inputs_Metric 7'!$D$4)&gt;0,(P287-$AD287)/'Inputs_Metric 7'!$D$4,0),0)&gt;AC287,AC287,ROUNDUP(IF(((P287-$AD287)/'Inputs_Metric 7'!$D$4)&gt;0,(P287-$AD287)/'Inputs_Metric 7'!$D$4,0),0))</f>
        <v>0</v>
      </c>
      <c r="AN287" s="77" t="e">
        <f t="shared" si="8"/>
        <v>#DIV/0!</v>
      </c>
      <c r="AO287" s="77" t="e">
        <f t="shared" si="9"/>
        <v>#DIV/0!</v>
      </c>
    </row>
    <row r="288" spans="2:41" x14ac:dyDescent="0.25">
      <c r="B288" s="41"/>
      <c r="C288" s="41"/>
      <c r="D288" s="41"/>
      <c r="E288" s="41"/>
      <c r="F288" s="41"/>
      <c r="G288" s="71"/>
      <c r="H288" s="41"/>
      <c r="I288" s="72"/>
      <c r="J288" s="72"/>
      <c r="K288" s="72"/>
      <c r="L288" s="41"/>
      <c r="M288" s="41"/>
      <c r="N288" s="41"/>
      <c r="O288" s="48"/>
      <c r="P288" s="48"/>
      <c r="Q288" s="48"/>
      <c r="R288" s="48"/>
      <c r="S288" s="41"/>
      <c r="T288" s="41"/>
      <c r="U288" s="74"/>
      <c r="V288" s="219"/>
      <c r="W288" s="41"/>
      <c r="X288" s="41"/>
      <c r="Y288" s="41"/>
      <c r="Z288" s="41"/>
      <c r="AA288" s="41"/>
      <c r="AB288" s="72"/>
      <c r="AC288" s="41"/>
      <c r="AD288" s="218"/>
      <c r="AE288" s="41"/>
      <c r="AF288" s="41"/>
      <c r="AG288" s="41"/>
      <c r="AH288" s="41"/>
      <c r="AI288" s="73"/>
      <c r="AJ288" s="41"/>
      <c r="AK288" s="41"/>
      <c r="AL288" s="264">
        <f>IF(ROUNDUP(IF(((O288-$AD288)/'Inputs_Metric 7'!$D$4)&gt;0,(O288-$AD288)/'Inputs_Metric 7'!$D$4,0),0)&gt;AC288,AC288,ROUNDUP(IF(((O288-$AD288)/'Inputs_Metric 7'!$D$4)&gt;0,(O288-$AD288)/'Inputs_Metric 7'!$D$4,0),0))</f>
        <v>0</v>
      </c>
      <c r="AM288" s="264">
        <f>IF(ROUNDUP(IF(((P288-$AD288)/'Inputs_Metric 7'!$D$4)&gt;0,(P288-$AD288)/'Inputs_Metric 7'!$D$4,0),0)&gt;AC288,AC288,ROUNDUP(IF(((P288-$AD288)/'Inputs_Metric 7'!$D$4)&gt;0,(P288-$AD288)/'Inputs_Metric 7'!$D$4,0),0))</f>
        <v>0</v>
      </c>
      <c r="AN288" s="77" t="e">
        <f t="shared" si="8"/>
        <v>#DIV/0!</v>
      </c>
      <c r="AO288" s="77" t="e">
        <f t="shared" si="9"/>
        <v>#DIV/0!</v>
      </c>
    </row>
    <row r="289" spans="2:41" x14ac:dyDescent="0.25">
      <c r="B289" s="41"/>
      <c r="C289" s="41"/>
      <c r="D289" s="41"/>
      <c r="E289" s="41"/>
      <c r="F289" s="41"/>
      <c r="G289" s="71"/>
      <c r="H289" s="41"/>
      <c r="I289" s="72"/>
      <c r="J289" s="72"/>
      <c r="K289" s="72"/>
      <c r="L289" s="41"/>
      <c r="M289" s="41"/>
      <c r="N289" s="41"/>
      <c r="O289" s="48"/>
      <c r="P289" s="48"/>
      <c r="Q289" s="48"/>
      <c r="R289" s="48"/>
      <c r="S289" s="41"/>
      <c r="T289" s="41"/>
      <c r="U289" s="74"/>
      <c r="V289" s="219"/>
      <c r="W289" s="41"/>
      <c r="X289" s="41"/>
      <c r="Y289" s="41"/>
      <c r="Z289" s="41"/>
      <c r="AA289" s="41"/>
      <c r="AB289" s="72"/>
      <c r="AC289" s="41"/>
      <c r="AD289" s="218"/>
      <c r="AE289" s="41"/>
      <c r="AF289" s="41"/>
      <c r="AG289" s="41"/>
      <c r="AH289" s="41"/>
      <c r="AI289" s="73"/>
      <c r="AJ289" s="41"/>
      <c r="AK289" s="41"/>
      <c r="AL289" s="264">
        <f>IF(ROUNDUP(IF(((O289-$AD289)/'Inputs_Metric 7'!$D$4)&gt;0,(O289-$AD289)/'Inputs_Metric 7'!$D$4,0),0)&gt;AC289,AC289,ROUNDUP(IF(((O289-$AD289)/'Inputs_Metric 7'!$D$4)&gt;0,(O289-$AD289)/'Inputs_Metric 7'!$D$4,0),0))</f>
        <v>0</v>
      </c>
      <c r="AM289" s="264">
        <f>IF(ROUNDUP(IF(((P289-$AD289)/'Inputs_Metric 7'!$D$4)&gt;0,(P289-$AD289)/'Inputs_Metric 7'!$D$4,0),0)&gt;AC289,AC289,ROUNDUP(IF(((P289-$AD289)/'Inputs_Metric 7'!$D$4)&gt;0,(P289-$AD289)/'Inputs_Metric 7'!$D$4,0),0))</f>
        <v>0</v>
      </c>
      <c r="AN289" s="77" t="e">
        <f t="shared" si="8"/>
        <v>#DIV/0!</v>
      </c>
      <c r="AO289" s="77" t="e">
        <f t="shared" si="9"/>
        <v>#DIV/0!</v>
      </c>
    </row>
    <row r="290" spans="2:41" x14ac:dyDescent="0.25">
      <c r="B290" s="41"/>
      <c r="C290" s="41"/>
      <c r="D290" s="41"/>
      <c r="E290" s="41"/>
      <c r="F290" s="41"/>
      <c r="G290" s="71"/>
      <c r="H290" s="41"/>
      <c r="I290" s="72"/>
      <c r="J290" s="72"/>
      <c r="K290" s="72"/>
      <c r="L290" s="41"/>
      <c r="M290" s="41"/>
      <c r="N290" s="41"/>
      <c r="O290" s="48"/>
      <c r="P290" s="48"/>
      <c r="Q290" s="48"/>
      <c r="R290" s="48"/>
      <c r="S290" s="41"/>
      <c r="T290" s="41"/>
      <c r="U290" s="74"/>
      <c r="V290" s="219"/>
      <c r="W290" s="41"/>
      <c r="X290" s="41"/>
      <c r="Y290" s="41"/>
      <c r="Z290" s="41"/>
      <c r="AA290" s="41"/>
      <c r="AB290" s="72"/>
      <c r="AC290" s="41"/>
      <c r="AD290" s="218"/>
      <c r="AE290" s="41"/>
      <c r="AF290" s="41"/>
      <c r="AG290" s="41"/>
      <c r="AH290" s="41"/>
      <c r="AI290" s="73"/>
      <c r="AJ290" s="41"/>
      <c r="AK290" s="41"/>
      <c r="AL290" s="264">
        <f>IF(ROUNDUP(IF(((O290-$AD290)/'Inputs_Metric 7'!$D$4)&gt;0,(O290-$AD290)/'Inputs_Metric 7'!$D$4,0),0)&gt;AC290,AC290,ROUNDUP(IF(((O290-$AD290)/'Inputs_Metric 7'!$D$4)&gt;0,(O290-$AD290)/'Inputs_Metric 7'!$D$4,0),0))</f>
        <v>0</v>
      </c>
      <c r="AM290" s="264">
        <f>IF(ROUNDUP(IF(((P290-$AD290)/'Inputs_Metric 7'!$D$4)&gt;0,(P290-$AD290)/'Inputs_Metric 7'!$D$4,0),0)&gt;AC290,AC290,ROUNDUP(IF(((P290-$AD290)/'Inputs_Metric 7'!$D$4)&gt;0,(P290-$AD290)/'Inputs_Metric 7'!$D$4,0),0))</f>
        <v>0</v>
      </c>
      <c r="AN290" s="77" t="e">
        <f t="shared" si="8"/>
        <v>#DIV/0!</v>
      </c>
      <c r="AO290" s="77" t="e">
        <f t="shared" si="9"/>
        <v>#DIV/0!</v>
      </c>
    </row>
    <row r="291" spans="2:41" x14ac:dyDescent="0.25">
      <c r="B291" s="41"/>
      <c r="C291" s="41"/>
      <c r="D291" s="41"/>
      <c r="E291" s="41"/>
      <c r="F291" s="41"/>
      <c r="G291" s="71"/>
      <c r="H291" s="41"/>
      <c r="I291" s="72"/>
      <c r="J291" s="72"/>
      <c r="K291" s="72"/>
      <c r="L291" s="41"/>
      <c r="M291" s="41"/>
      <c r="N291" s="41"/>
      <c r="O291" s="48"/>
      <c r="P291" s="48"/>
      <c r="Q291" s="48"/>
      <c r="R291" s="48"/>
      <c r="S291" s="41"/>
      <c r="T291" s="41"/>
      <c r="U291" s="74"/>
      <c r="V291" s="219"/>
      <c r="W291" s="41"/>
      <c r="X291" s="41"/>
      <c r="Y291" s="41"/>
      <c r="Z291" s="41"/>
      <c r="AA291" s="41"/>
      <c r="AB291" s="72"/>
      <c r="AC291" s="41"/>
      <c r="AD291" s="218"/>
      <c r="AE291" s="41"/>
      <c r="AF291" s="41"/>
      <c r="AG291" s="41"/>
      <c r="AH291" s="41"/>
      <c r="AI291" s="73"/>
      <c r="AJ291" s="41"/>
      <c r="AK291" s="41"/>
      <c r="AL291" s="264">
        <f>IF(ROUNDUP(IF(((O291-$AD291)/'Inputs_Metric 7'!$D$4)&gt;0,(O291-$AD291)/'Inputs_Metric 7'!$D$4,0),0)&gt;AC291,AC291,ROUNDUP(IF(((O291-$AD291)/'Inputs_Metric 7'!$D$4)&gt;0,(O291-$AD291)/'Inputs_Metric 7'!$D$4,0),0))</f>
        <v>0</v>
      </c>
      <c r="AM291" s="264">
        <f>IF(ROUNDUP(IF(((P291-$AD291)/'Inputs_Metric 7'!$D$4)&gt;0,(P291-$AD291)/'Inputs_Metric 7'!$D$4,0),0)&gt;AC291,AC291,ROUNDUP(IF(((P291-$AD291)/'Inputs_Metric 7'!$D$4)&gt;0,(P291-$AD291)/'Inputs_Metric 7'!$D$4,0),0))</f>
        <v>0</v>
      </c>
      <c r="AN291" s="77" t="e">
        <f t="shared" si="8"/>
        <v>#DIV/0!</v>
      </c>
      <c r="AO291" s="77" t="e">
        <f t="shared" si="9"/>
        <v>#DIV/0!</v>
      </c>
    </row>
    <row r="292" spans="2:41" x14ac:dyDescent="0.25">
      <c r="B292" s="41"/>
      <c r="C292" s="41"/>
      <c r="D292" s="41"/>
      <c r="E292" s="41"/>
      <c r="F292" s="41"/>
      <c r="G292" s="71"/>
      <c r="H292" s="41"/>
      <c r="I292" s="72"/>
      <c r="J292" s="72"/>
      <c r="K292" s="72"/>
      <c r="L292" s="41"/>
      <c r="M292" s="41"/>
      <c r="N292" s="41"/>
      <c r="O292" s="48"/>
      <c r="P292" s="48"/>
      <c r="Q292" s="48"/>
      <c r="R292" s="48"/>
      <c r="S292" s="41"/>
      <c r="T292" s="41"/>
      <c r="U292" s="74"/>
      <c r="V292" s="219"/>
      <c r="W292" s="41"/>
      <c r="X292" s="41"/>
      <c r="Y292" s="41"/>
      <c r="Z292" s="41"/>
      <c r="AA292" s="41"/>
      <c r="AB292" s="72"/>
      <c r="AC292" s="41"/>
      <c r="AD292" s="218"/>
      <c r="AE292" s="41"/>
      <c r="AF292" s="41"/>
      <c r="AG292" s="41"/>
      <c r="AH292" s="41"/>
      <c r="AI292" s="73"/>
      <c r="AJ292" s="41"/>
      <c r="AK292" s="41"/>
      <c r="AL292" s="264">
        <f>IF(ROUNDUP(IF(((O292-$AD292)/'Inputs_Metric 7'!$D$4)&gt;0,(O292-$AD292)/'Inputs_Metric 7'!$D$4,0),0)&gt;AC292,AC292,ROUNDUP(IF(((O292-$AD292)/'Inputs_Metric 7'!$D$4)&gt;0,(O292-$AD292)/'Inputs_Metric 7'!$D$4,0),0))</f>
        <v>0</v>
      </c>
      <c r="AM292" s="264">
        <f>IF(ROUNDUP(IF(((P292-$AD292)/'Inputs_Metric 7'!$D$4)&gt;0,(P292-$AD292)/'Inputs_Metric 7'!$D$4,0),0)&gt;AC292,AC292,ROUNDUP(IF(((P292-$AD292)/'Inputs_Metric 7'!$D$4)&gt;0,(P292-$AD292)/'Inputs_Metric 7'!$D$4,0),0))</f>
        <v>0</v>
      </c>
      <c r="AN292" s="77" t="e">
        <f t="shared" si="8"/>
        <v>#DIV/0!</v>
      </c>
      <c r="AO292" s="77" t="e">
        <f t="shared" si="9"/>
        <v>#DIV/0!</v>
      </c>
    </row>
    <row r="293" spans="2:41" x14ac:dyDescent="0.25">
      <c r="B293" s="41"/>
      <c r="C293" s="41"/>
      <c r="D293" s="41"/>
      <c r="E293" s="41"/>
      <c r="F293" s="41"/>
      <c r="G293" s="71"/>
      <c r="H293" s="41"/>
      <c r="I293" s="72"/>
      <c r="J293" s="72"/>
      <c r="K293" s="72"/>
      <c r="L293" s="41"/>
      <c r="M293" s="41"/>
      <c r="N293" s="41"/>
      <c r="O293" s="48"/>
      <c r="P293" s="48"/>
      <c r="Q293" s="48"/>
      <c r="R293" s="48"/>
      <c r="S293" s="41"/>
      <c r="T293" s="41"/>
      <c r="U293" s="74"/>
      <c r="V293" s="219"/>
      <c r="W293" s="41"/>
      <c r="X293" s="41"/>
      <c r="Y293" s="41"/>
      <c r="Z293" s="41"/>
      <c r="AA293" s="41"/>
      <c r="AB293" s="72"/>
      <c r="AC293" s="41"/>
      <c r="AD293" s="218"/>
      <c r="AE293" s="41"/>
      <c r="AF293" s="41"/>
      <c r="AG293" s="41"/>
      <c r="AH293" s="41"/>
      <c r="AI293" s="73"/>
      <c r="AJ293" s="41"/>
      <c r="AK293" s="41"/>
      <c r="AL293" s="264">
        <f>IF(ROUNDUP(IF(((O293-$AD293)/'Inputs_Metric 7'!$D$4)&gt;0,(O293-$AD293)/'Inputs_Metric 7'!$D$4,0),0)&gt;AC293,AC293,ROUNDUP(IF(((O293-$AD293)/'Inputs_Metric 7'!$D$4)&gt;0,(O293-$AD293)/'Inputs_Metric 7'!$D$4,0),0))</f>
        <v>0</v>
      </c>
      <c r="AM293" s="264">
        <f>IF(ROUNDUP(IF(((P293-$AD293)/'Inputs_Metric 7'!$D$4)&gt;0,(P293-$AD293)/'Inputs_Metric 7'!$D$4,0),0)&gt;AC293,AC293,ROUNDUP(IF(((P293-$AD293)/'Inputs_Metric 7'!$D$4)&gt;0,(P293-$AD293)/'Inputs_Metric 7'!$D$4,0),0))</f>
        <v>0</v>
      </c>
      <c r="AN293" s="77" t="e">
        <f t="shared" si="8"/>
        <v>#DIV/0!</v>
      </c>
      <c r="AO293" s="77" t="e">
        <f t="shared" si="9"/>
        <v>#DIV/0!</v>
      </c>
    </row>
    <row r="294" spans="2:41" x14ac:dyDescent="0.25">
      <c r="B294" s="41"/>
      <c r="C294" s="41"/>
      <c r="D294" s="41"/>
      <c r="E294" s="41"/>
      <c r="F294" s="41"/>
      <c r="G294" s="71"/>
      <c r="H294" s="41"/>
      <c r="I294" s="72"/>
      <c r="J294" s="72"/>
      <c r="K294" s="72"/>
      <c r="L294" s="41"/>
      <c r="M294" s="41"/>
      <c r="N294" s="41"/>
      <c r="O294" s="48"/>
      <c r="P294" s="48"/>
      <c r="Q294" s="48"/>
      <c r="R294" s="48"/>
      <c r="S294" s="41"/>
      <c r="T294" s="41"/>
      <c r="U294" s="74"/>
      <c r="V294" s="219"/>
      <c r="W294" s="41"/>
      <c r="X294" s="41"/>
      <c r="Y294" s="41"/>
      <c r="Z294" s="41"/>
      <c r="AA294" s="41"/>
      <c r="AB294" s="72"/>
      <c r="AC294" s="41"/>
      <c r="AD294" s="218"/>
      <c r="AE294" s="41"/>
      <c r="AF294" s="41"/>
      <c r="AG294" s="41"/>
      <c r="AH294" s="41"/>
      <c r="AI294" s="73"/>
      <c r="AJ294" s="41"/>
      <c r="AK294" s="41"/>
      <c r="AL294" s="264">
        <f>IF(ROUNDUP(IF(((O294-$AD294)/'Inputs_Metric 7'!$D$4)&gt;0,(O294-$AD294)/'Inputs_Metric 7'!$D$4,0),0)&gt;AC294,AC294,ROUNDUP(IF(((O294-$AD294)/'Inputs_Metric 7'!$D$4)&gt;0,(O294-$AD294)/'Inputs_Metric 7'!$D$4,0),0))</f>
        <v>0</v>
      </c>
      <c r="AM294" s="264">
        <f>IF(ROUNDUP(IF(((P294-$AD294)/'Inputs_Metric 7'!$D$4)&gt;0,(P294-$AD294)/'Inputs_Metric 7'!$D$4,0),0)&gt;AC294,AC294,ROUNDUP(IF(((P294-$AD294)/'Inputs_Metric 7'!$D$4)&gt;0,(P294-$AD294)/'Inputs_Metric 7'!$D$4,0),0))</f>
        <v>0</v>
      </c>
      <c r="AN294" s="77" t="e">
        <f t="shared" si="8"/>
        <v>#DIV/0!</v>
      </c>
      <c r="AO294" s="77" t="e">
        <f t="shared" si="9"/>
        <v>#DIV/0!</v>
      </c>
    </row>
    <row r="295" spans="2:41" x14ac:dyDescent="0.25">
      <c r="B295" s="41"/>
      <c r="C295" s="41"/>
      <c r="D295" s="41"/>
      <c r="E295" s="41"/>
      <c r="F295" s="41"/>
      <c r="G295" s="71"/>
      <c r="H295" s="41"/>
      <c r="I295" s="72"/>
      <c r="J295" s="72"/>
      <c r="K295" s="72"/>
      <c r="L295" s="41"/>
      <c r="M295" s="41"/>
      <c r="N295" s="41"/>
      <c r="O295" s="48"/>
      <c r="P295" s="48"/>
      <c r="Q295" s="48"/>
      <c r="R295" s="48"/>
      <c r="S295" s="41"/>
      <c r="T295" s="41"/>
      <c r="U295" s="74"/>
      <c r="V295" s="219"/>
      <c r="W295" s="41"/>
      <c r="X295" s="41"/>
      <c r="Y295" s="41"/>
      <c r="Z295" s="41"/>
      <c r="AA295" s="41"/>
      <c r="AB295" s="72"/>
      <c r="AC295" s="41"/>
      <c r="AD295" s="218"/>
      <c r="AE295" s="41"/>
      <c r="AF295" s="41"/>
      <c r="AG295" s="41"/>
      <c r="AH295" s="41"/>
      <c r="AI295" s="73"/>
      <c r="AJ295" s="41"/>
      <c r="AK295" s="41"/>
      <c r="AL295" s="264">
        <f>IF(ROUNDUP(IF(((O295-$AD295)/'Inputs_Metric 7'!$D$4)&gt;0,(O295-$AD295)/'Inputs_Metric 7'!$D$4,0),0)&gt;AC295,AC295,ROUNDUP(IF(((O295-$AD295)/'Inputs_Metric 7'!$D$4)&gt;0,(O295-$AD295)/'Inputs_Metric 7'!$D$4,0),0))</f>
        <v>0</v>
      </c>
      <c r="AM295" s="264">
        <f>IF(ROUNDUP(IF(((P295-$AD295)/'Inputs_Metric 7'!$D$4)&gt;0,(P295-$AD295)/'Inputs_Metric 7'!$D$4,0),0)&gt;AC295,AC295,ROUNDUP(IF(((P295-$AD295)/'Inputs_Metric 7'!$D$4)&gt;0,(P295-$AD295)/'Inputs_Metric 7'!$D$4,0),0))</f>
        <v>0</v>
      </c>
      <c r="AN295" s="77" t="e">
        <f t="shared" si="8"/>
        <v>#DIV/0!</v>
      </c>
      <c r="AO295" s="77" t="e">
        <f t="shared" si="9"/>
        <v>#DIV/0!</v>
      </c>
    </row>
    <row r="296" spans="2:41" x14ac:dyDescent="0.25">
      <c r="B296" s="41"/>
      <c r="C296" s="41"/>
      <c r="D296" s="41"/>
      <c r="E296" s="41"/>
      <c r="F296" s="41"/>
      <c r="G296" s="71"/>
      <c r="H296" s="41"/>
      <c r="I296" s="72"/>
      <c r="J296" s="72"/>
      <c r="K296" s="72"/>
      <c r="L296" s="41"/>
      <c r="M296" s="41"/>
      <c r="N296" s="41"/>
      <c r="O296" s="48"/>
      <c r="P296" s="48"/>
      <c r="Q296" s="48"/>
      <c r="R296" s="48"/>
      <c r="S296" s="41"/>
      <c r="T296" s="41"/>
      <c r="U296" s="74"/>
      <c r="V296" s="219"/>
      <c r="W296" s="41"/>
      <c r="X296" s="41"/>
      <c r="Y296" s="41"/>
      <c r="Z296" s="41"/>
      <c r="AA296" s="41"/>
      <c r="AB296" s="72"/>
      <c r="AC296" s="41"/>
      <c r="AD296" s="218"/>
      <c r="AE296" s="41"/>
      <c r="AF296" s="41"/>
      <c r="AG296" s="41"/>
      <c r="AH296" s="41"/>
      <c r="AI296" s="73"/>
      <c r="AJ296" s="41"/>
      <c r="AK296" s="41"/>
      <c r="AL296" s="264">
        <f>IF(ROUNDUP(IF(((O296-$AD296)/'Inputs_Metric 7'!$D$4)&gt;0,(O296-$AD296)/'Inputs_Metric 7'!$D$4,0),0)&gt;AC296,AC296,ROUNDUP(IF(((O296-$AD296)/'Inputs_Metric 7'!$D$4)&gt;0,(O296-$AD296)/'Inputs_Metric 7'!$D$4,0),0))</f>
        <v>0</v>
      </c>
      <c r="AM296" s="264">
        <f>IF(ROUNDUP(IF(((P296-$AD296)/'Inputs_Metric 7'!$D$4)&gt;0,(P296-$AD296)/'Inputs_Metric 7'!$D$4,0),0)&gt;AC296,AC296,ROUNDUP(IF(((P296-$AD296)/'Inputs_Metric 7'!$D$4)&gt;0,(P296-$AD296)/'Inputs_Metric 7'!$D$4,0),0))</f>
        <v>0</v>
      </c>
      <c r="AN296" s="77" t="e">
        <f t="shared" si="8"/>
        <v>#DIV/0!</v>
      </c>
      <c r="AO296" s="77" t="e">
        <f t="shared" si="9"/>
        <v>#DIV/0!</v>
      </c>
    </row>
    <row r="297" spans="2:41" x14ac:dyDescent="0.25">
      <c r="B297" s="41"/>
      <c r="C297" s="41"/>
      <c r="D297" s="41"/>
      <c r="E297" s="41"/>
      <c r="F297" s="41"/>
      <c r="G297" s="71"/>
      <c r="H297" s="41"/>
      <c r="I297" s="72"/>
      <c r="J297" s="72"/>
      <c r="K297" s="72"/>
      <c r="L297" s="41"/>
      <c r="M297" s="41"/>
      <c r="N297" s="41"/>
      <c r="O297" s="48"/>
      <c r="P297" s="48"/>
      <c r="Q297" s="48"/>
      <c r="R297" s="48"/>
      <c r="S297" s="41"/>
      <c r="T297" s="41"/>
      <c r="U297" s="74"/>
      <c r="V297" s="219"/>
      <c r="W297" s="41"/>
      <c r="X297" s="41"/>
      <c r="Y297" s="41"/>
      <c r="Z297" s="41"/>
      <c r="AA297" s="41"/>
      <c r="AB297" s="72"/>
      <c r="AC297" s="41"/>
      <c r="AD297" s="218"/>
      <c r="AE297" s="41"/>
      <c r="AF297" s="41"/>
      <c r="AG297" s="41"/>
      <c r="AH297" s="41"/>
      <c r="AI297" s="73"/>
      <c r="AJ297" s="41"/>
      <c r="AK297" s="41"/>
      <c r="AL297" s="264">
        <f>IF(ROUNDUP(IF(((O297-$AD297)/'Inputs_Metric 7'!$D$4)&gt;0,(O297-$AD297)/'Inputs_Metric 7'!$D$4,0),0)&gt;AC297,AC297,ROUNDUP(IF(((O297-$AD297)/'Inputs_Metric 7'!$D$4)&gt;0,(O297-$AD297)/'Inputs_Metric 7'!$D$4,0),0))</f>
        <v>0</v>
      </c>
      <c r="AM297" s="264">
        <f>IF(ROUNDUP(IF(((P297-$AD297)/'Inputs_Metric 7'!$D$4)&gt;0,(P297-$AD297)/'Inputs_Metric 7'!$D$4,0),0)&gt;AC297,AC297,ROUNDUP(IF(((P297-$AD297)/'Inputs_Metric 7'!$D$4)&gt;0,(P297-$AD297)/'Inputs_Metric 7'!$D$4,0),0))</f>
        <v>0</v>
      </c>
      <c r="AN297" s="77" t="e">
        <f t="shared" si="8"/>
        <v>#DIV/0!</v>
      </c>
      <c r="AO297" s="77" t="e">
        <f t="shared" si="9"/>
        <v>#DIV/0!</v>
      </c>
    </row>
    <row r="298" spans="2:41" x14ac:dyDescent="0.25">
      <c r="B298" s="41"/>
      <c r="C298" s="41"/>
      <c r="D298" s="41"/>
      <c r="E298" s="41"/>
      <c r="F298" s="41"/>
      <c r="G298" s="71"/>
      <c r="H298" s="41"/>
      <c r="I298" s="72"/>
      <c r="J298" s="72"/>
      <c r="K298" s="72"/>
      <c r="L298" s="41"/>
      <c r="M298" s="41"/>
      <c r="N298" s="41"/>
      <c r="O298" s="48"/>
      <c r="P298" s="48"/>
      <c r="Q298" s="48"/>
      <c r="R298" s="48"/>
      <c r="S298" s="41"/>
      <c r="T298" s="41"/>
      <c r="U298" s="74"/>
      <c r="V298" s="219"/>
      <c r="W298" s="41"/>
      <c r="X298" s="41"/>
      <c r="Y298" s="41"/>
      <c r="Z298" s="41"/>
      <c r="AA298" s="41"/>
      <c r="AB298" s="72"/>
      <c r="AC298" s="41"/>
      <c r="AD298" s="218"/>
      <c r="AE298" s="41"/>
      <c r="AF298" s="41"/>
      <c r="AG298" s="41"/>
      <c r="AH298" s="41"/>
      <c r="AI298" s="73"/>
      <c r="AJ298" s="41"/>
      <c r="AK298" s="41"/>
      <c r="AL298" s="264">
        <f>IF(ROUNDUP(IF(((O298-$AD298)/'Inputs_Metric 7'!$D$4)&gt;0,(O298-$AD298)/'Inputs_Metric 7'!$D$4,0),0)&gt;AC298,AC298,ROUNDUP(IF(((O298-$AD298)/'Inputs_Metric 7'!$D$4)&gt;0,(O298-$AD298)/'Inputs_Metric 7'!$D$4,0),0))</f>
        <v>0</v>
      </c>
      <c r="AM298" s="264">
        <f>IF(ROUNDUP(IF(((P298-$AD298)/'Inputs_Metric 7'!$D$4)&gt;0,(P298-$AD298)/'Inputs_Metric 7'!$D$4,0),0)&gt;AC298,AC298,ROUNDUP(IF(((P298-$AD298)/'Inputs_Metric 7'!$D$4)&gt;0,(P298-$AD298)/'Inputs_Metric 7'!$D$4,0),0))</f>
        <v>0</v>
      </c>
      <c r="AN298" s="77" t="e">
        <f t="shared" si="8"/>
        <v>#DIV/0!</v>
      </c>
      <c r="AO298" s="77" t="e">
        <f t="shared" si="9"/>
        <v>#DIV/0!</v>
      </c>
    </row>
    <row r="299" spans="2:41" x14ac:dyDescent="0.25">
      <c r="B299" s="41"/>
      <c r="C299" s="41"/>
      <c r="D299" s="41"/>
      <c r="E299" s="41"/>
      <c r="F299" s="41"/>
      <c r="G299" s="71"/>
      <c r="H299" s="41"/>
      <c r="I299" s="72"/>
      <c r="J299" s="72"/>
      <c r="K299" s="72"/>
      <c r="L299" s="41"/>
      <c r="M299" s="41"/>
      <c r="N299" s="41"/>
      <c r="O299" s="48"/>
      <c r="P299" s="48"/>
      <c r="Q299" s="48"/>
      <c r="R299" s="48"/>
      <c r="S299" s="41"/>
      <c r="T299" s="41"/>
      <c r="U299" s="74"/>
      <c r="V299" s="219"/>
      <c r="W299" s="41"/>
      <c r="X299" s="41"/>
      <c r="Y299" s="41"/>
      <c r="Z299" s="41"/>
      <c r="AA299" s="41"/>
      <c r="AB299" s="72"/>
      <c r="AC299" s="41"/>
      <c r="AD299" s="218"/>
      <c r="AE299" s="41"/>
      <c r="AF299" s="41"/>
      <c r="AG299" s="41"/>
      <c r="AH299" s="41"/>
      <c r="AI299" s="73"/>
      <c r="AJ299" s="41"/>
      <c r="AK299" s="41"/>
      <c r="AL299" s="264">
        <f>IF(ROUNDUP(IF(((O299-$AD299)/'Inputs_Metric 7'!$D$4)&gt;0,(O299-$AD299)/'Inputs_Metric 7'!$D$4,0),0)&gt;AC299,AC299,ROUNDUP(IF(((O299-$AD299)/'Inputs_Metric 7'!$D$4)&gt;0,(O299-$AD299)/'Inputs_Metric 7'!$D$4,0),0))</f>
        <v>0</v>
      </c>
      <c r="AM299" s="264">
        <f>IF(ROUNDUP(IF(((P299-$AD299)/'Inputs_Metric 7'!$D$4)&gt;0,(P299-$AD299)/'Inputs_Metric 7'!$D$4,0),0)&gt;AC299,AC299,ROUNDUP(IF(((P299-$AD299)/'Inputs_Metric 7'!$D$4)&gt;0,(P299-$AD299)/'Inputs_Metric 7'!$D$4,0),0))</f>
        <v>0</v>
      </c>
      <c r="AN299" s="77" t="e">
        <f t="shared" si="8"/>
        <v>#DIV/0!</v>
      </c>
      <c r="AO299" s="77" t="e">
        <f t="shared" si="9"/>
        <v>#DIV/0!</v>
      </c>
    </row>
    <row r="300" spans="2:41" x14ac:dyDescent="0.25">
      <c r="B300" s="41"/>
      <c r="C300" s="41"/>
      <c r="D300" s="41"/>
      <c r="E300" s="41"/>
      <c r="F300" s="41"/>
      <c r="G300" s="71"/>
      <c r="H300" s="41"/>
      <c r="I300" s="72"/>
      <c r="J300" s="72"/>
      <c r="K300" s="72"/>
      <c r="L300" s="41"/>
      <c r="M300" s="41"/>
      <c r="N300" s="41"/>
      <c r="O300" s="48"/>
      <c r="P300" s="48"/>
      <c r="Q300" s="48"/>
      <c r="R300" s="48"/>
      <c r="S300" s="41"/>
      <c r="T300" s="41"/>
      <c r="U300" s="74"/>
      <c r="V300" s="219"/>
      <c r="W300" s="41"/>
      <c r="X300" s="41"/>
      <c r="Y300" s="41"/>
      <c r="Z300" s="41"/>
      <c r="AA300" s="41"/>
      <c r="AB300" s="72"/>
      <c r="AC300" s="41"/>
      <c r="AD300" s="218"/>
      <c r="AE300" s="41"/>
      <c r="AF300" s="41"/>
      <c r="AG300" s="41"/>
      <c r="AH300" s="41"/>
      <c r="AI300" s="73"/>
      <c r="AJ300" s="41"/>
      <c r="AK300" s="41"/>
      <c r="AL300" s="264">
        <f>IF(ROUNDUP(IF(((O300-$AD300)/'Inputs_Metric 7'!$D$4)&gt;0,(O300-$AD300)/'Inputs_Metric 7'!$D$4,0),0)&gt;AC300,AC300,ROUNDUP(IF(((O300-$AD300)/'Inputs_Metric 7'!$D$4)&gt;0,(O300-$AD300)/'Inputs_Metric 7'!$D$4,0),0))</f>
        <v>0</v>
      </c>
      <c r="AM300" s="264">
        <f>IF(ROUNDUP(IF(((P300-$AD300)/'Inputs_Metric 7'!$D$4)&gt;0,(P300-$AD300)/'Inputs_Metric 7'!$D$4,0),0)&gt;AC300,AC300,ROUNDUP(IF(((P300-$AD300)/'Inputs_Metric 7'!$D$4)&gt;0,(P300-$AD300)/'Inputs_Metric 7'!$D$4,0),0))</f>
        <v>0</v>
      </c>
      <c r="AN300" s="77" t="e">
        <f t="shared" si="8"/>
        <v>#DIV/0!</v>
      </c>
      <c r="AO300" s="77" t="e">
        <f t="shared" si="9"/>
        <v>#DIV/0!</v>
      </c>
    </row>
    <row r="301" spans="2:41" x14ac:dyDescent="0.25">
      <c r="B301" s="41"/>
      <c r="C301" s="41"/>
      <c r="D301" s="41"/>
      <c r="E301" s="41"/>
      <c r="F301" s="41"/>
      <c r="G301" s="71"/>
      <c r="H301" s="41"/>
      <c r="I301" s="72"/>
      <c r="J301" s="72"/>
      <c r="K301" s="72"/>
      <c r="L301" s="41"/>
      <c r="M301" s="41"/>
      <c r="N301" s="41"/>
      <c r="O301" s="48"/>
      <c r="P301" s="48"/>
      <c r="Q301" s="48"/>
      <c r="R301" s="48"/>
      <c r="S301" s="41"/>
      <c r="T301" s="41"/>
      <c r="U301" s="74"/>
      <c r="V301" s="219"/>
      <c r="W301" s="41"/>
      <c r="X301" s="41"/>
      <c r="Y301" s="41"/>
      <c r="Z301" s="41"/>
      <c r="AA301" s="41"/>
      <c r="AB301" s="72"/>
      <c r="AC301" s="41"/>
      <c r="AD301" s="218"/>
      <c r="AE301" s="41"/>
      <c r="AF301" s="41"/>
      <c r="AG301" s="41"/>
      <c r="AH301" s="41"/>
      <c r="AI301" s="73"/>
      <c r="AJ301" s="41"/>
      <c r="AK301" s="41"/>
      <c r="AL301" s="264">
        <f>IF(ROUNDUP(IF(((O301-$AD301)/'Inputs_Metric 7'!$D$4)&gt;0,(O301-$AD301)/'Inputs_Metric 7'!$D$4,0),0)&gt;AC301,AC301,ROUNDUP(IF(((O301-$AD301)/'Inputs_Metric 7'!$D$4)&gt;0,(O301-$AD301)/'Inputs_Metric 7'!$D$4,0),0))</f>
        <v>0</v>
      </c>
      <c r="AM301" s="264">
        <f>IF(ROUNDUP(IF(((P301-$AD301)/'Inputs_Metric 7'!$D$4)&gt;0,(P301-$AD301)/'Inputs_Metric 7'!$D$4,0),0)&gt;AC301,AC301,ROUNDUP(IF(((P301-$AD301)/'Inputs_Metric 7'!$D$4)&gt;0,(P301-$AD301)/'Inputs_Metric 7'!$D$4,0),0))</f>
        <v>0</v>
      </c>
      <c r="AN301" s="77" t="e">
        <f t="shared" si="8"/>
        <v>#DIV/0!</v>
      </c>
      <c r="AO301" s="77" t="e">
        <f t="shared" si="9"/>
        <v>#DIV/0!</v>
      </c>
    </row>
    <row r="302" spans="2:41" x14ac:dyDescent="0.25">
      <c r="B302" s="41"/>
      <c r="C302" s="41"/>
      <c r="D302" s="41"/>
      <c r="E302" s="41"/>
      <c r="F302" s="41"/>
      <c r="G302" s="71"/>
      <c r="H302" s="41"/>
      <c r="I302" s="72"/>
      <c r="J302" s="72"/>
      <c r="K302" s="72"/>
      <c r="L302" s="41"/>
      <c r="M302" s="41"/>
      <c r="N302" s="41"/>
      <c r="O302" s="48"/>
      <c r="P302" s="48"/>
      <c r="Q302" s="48"/>
      <c r="R302" s="48"/>
      <c r="S302" s="41"/>
      <c r="T302" s="41"/>
      <c r="U302" s="74"/>
      <c r="V302" s="219"/>
      <c r="W302" s="41"/>
      <c r="X302" s="41"/>
      <c r="Y302" s="41"/>
      <c r="Z302" s="41"/>
      <c r="AA302" s="41"/>
      <c r="AB302" s="72"/>
      <c r="AC302" s="41"/>
      <c r="AD302" s="218"/>
      <c r="AE302" s="41"/>
      <c r="AF302" s="41"/>
      <c r="AG302" s="41"/>
      <c r="AH302" s="41"/>
      <c r="AI302" s="73"/>
      <c r="AJ302" s="41"/>
      <c r="AK302" s="41"/>
      <c r="AL302" s="264">
        <f>IF(ROUNDUP(IF(((O302-$AD302)/'Inputs_Metric 7'!$D$4)&gt;0,(O302-$AD302)/'Inputs_Metric 7'!$D$4,0),0)&gt;AC302,AC302,ROUNDUP(IF(((O302-$AD302)/'Inputs_Metric 7'!$D$4)&gt;0,(O302-$AD302)/'Inputs_Metric 7'!$D$4,0),0))</f>
        <v>0</v>
      </c>
      <c r="AM302" s="264">
        <f>IF(ROUNDUP(IF(((P302-$AD302)/'Inputs_Metric 7'!$D$4)&gt;0,(P302-$AD302)/'Inputs_Metric 7'!$D$4,0),0)&gt;AC302,AC302,ROUNDUP(IF(((P302-$AD302)/'Inputs_Metric 7'!$D$4)&gt;0,(P302-$AD302)/'Inputs_Metric 7'!$D$4,0),0))</f>
        <v>0</v>
      </c>
      <c r="AN302" s="77" t="e">
        <f t="shared" si="8"/>
        <v>#DIV/0!</v>
      </c>
      <c r="AO302" s="77" t="e">
        <f t="shared" si="9"/>
        <v>#DIV/0!</v>
      </c>
    </row>
    <row r="303" spans="2:41" x14ac:dyDescent="0.25">
      <c r="B303" s="41"/>
      <c r="C303" s="41"/>
      <c r="D303" s="41"/>
      <c r="E303" s="41"/>
      <c r="F303" s="41"/>
      <c r="G303" s="71"/>
      <c r="H303" s="41"/>
      <c r="I303" s="72"/>
      <c r="J303" s="72"/>
      <c r="K303" s="72"/>
      <c r="L303" s="41"/>
      <c r="M303" s="41"/>
      <c r="N303" s="41"/>
      <c r="O303" s="48"/>
      <c r="P303" s="48"/>
      <c r="Q303" s="48"/>
      <c r="R303" s="48"/>
      <c r="S303" s="41"/>
      <c r="T303" s="41"/>
      <c r="U303" s="74"/>
      <c r="V303" s="219"/>
      <c r="W303" s="41"/>
      <c r="X303" s="41"/>
      <c r="Y303" s="41"/>
      <c r="Z303" s="41"/>
      <c r="AA303" s="41"/>
      <c r="AB303" s="72"/>
      <c r="AC303" s="41"/>
      <c r="AD303" s="218"/>
      <c r="AE303" s="41"/>
      <c r="AF303" s="41"/>
      <c r="AG303" s="41"/>
      <c r="AH303" s="41"/>
      <c r="AI303" s="73"/>
      <c r="AJ303" s="41"/>
      <c r="AK303" s="41"/>
      <c r="AL303" s="264">
        <f>IF(ROUNDUP(IF(((O303-$AD303)/'Inputs_Metric 7'!$D$4)&gt;0,(O303-$AD303)/'Inputs_Metric 7'!$D$4,0),0)&gt;AC303,AC303,ROUNDUP(IF(((O303-$AD303)/'Inputs_Metric 7'!$D$4)&gt;0,(O303-$AD303)/'Inputs_Metric 7'!$D$4,0),0))</f>
        <v>0</v>
      </c>
      <c r="AM303" s="264">
        <f>IF(ROUNDUP(IF(((P303-$AD303)/'Inputs_Metric 7'!$D$4)&gt;0,(P303-$AD303)/'Inputs_Metric 7'!$D$4,0),0)&gt;AC303,AC303,ROUNDUP(IF(((P303-$AD303)/'Inputs_Metric 7'!$D$4)&gt;0,(P303-$AD303)/'Inputs_Metric 7'!$D$4,0),0))</f>
        <v>0</v>
      </c>
      <c r="AN303" s="77" t="e">
        <f t="shared" si="8"/>
        <v>#DIV/0!</v>
      </c>
      <c r="AO303" s="77" t="e">
        <f t="shared" si="9"/>
        <v>#DIV/0!</v>
      </c>
    </row>
    <row r="304" spans="2:41" x14ac:dyDescent="0.25">
      <c r="B304" s="41"/>
      <c r="C304" s="41"/>
      <c r="D304" s="41"/>
      <c r="E304" s="41"/>
      <c r="F304" s="41"/>
      <c r="G304" s="71"/>
      <c r="H304" s="41"/>
      <c r="I304" s="72"/>
      <c r="J304" s="72"/>
      <c r="K304" s="72"/>
      <c r="L304" s="41"/>
      <c r="M304" s="41"/>
      <c r="N304" s="41"/>
      <c r="O304" s="48"/>
      <c r="P304" s="48"/>
      <c r="Q304" s="48"/>
      <c r="R304" s="48"/>
      <c r="S304" s="41"/>
      <c r="T304" s="41"/>
      <c r="U304" s="74"/>
      <c r="V304" s="219"/>
      <c r="W304" s="41"/>
      <c r="X304" s="41"/>
      <c r="Y304" s="41"/>
      <c r="Z304" s="41"/>
      <c r="AA304" s="41"/>
      <c r="AB304" s="72"/>
      <c r="AC304" s="41"/>
      <c r="AD304" s="218"/>
      <c r="AE304" s="41"/>
      <c r="AF304" s="41"/>
      <c r="AG304" s="41"/>
      <c r="AH304" s="41"/>
      <c r="AI304" s="73"/>
      <c r="AJ304" s="41"/>
      <c r="AK304" s="41"/>
      <c r="AL304" s="264">
        <f>IF(ROUNDUP(IF(((O304-$AD304)/'Inputs_Metric 7'!$D$4)&gt;0,(O304-$AD304)/'Inputs_Metric 7'!$D$4,0),0)&gt;AC304,AC304,ROUNDUP(IF(((O304-$AD304)/'Inputs_Metric 7'!$D$4)&gt;0,(O304-$AD304)/'Inputs_Metric 7'!$D$4,0),0))</f>
        <v>0</v>
      </c>
      <c r="AM304" s="264">
        <f>IF(ROUNDUP(IF(((P304-$AD304)/'Inputs_Metric 7'!$D$4)&gt;0,(P304-$AD304)/'Inputs_Metric 7'!$D$4,0),0)&gt;AC304,AC304,ROUNDUP(IF(((P304-$AD304)/'Inputs_Metric 7'!$D$4)&gt;0,(P304-$AD304)/'Inputs_Metric 7'!$D$4,0),0))</f>
        <v>0</v>
      </c>
      <c r="AN304" s="77" t="e">
        <f t="shared" si="8"/>
        <v>#DIV/0!</v>
      </c>
      <c r="AO304" s="77" t="e">
        <f t="shared" si="9"/>
        <v>#DIV/0!</v>
      </c>
    </row>
    <row r="305" spans="2:41" x14ac:dyDescent="0.25">
      <c r="B305" s="41"/>
      <c r="C305" s="41"/>
      <c r="D305" s="41"/>
      <c r="E305" s="41"/>
      <c r="F305" s="41"/>
      <c r="G305" s="71"/>
      <c r="H305" s="41"/>
      <c r="I305" s="72"/>
      <c r="J305" s="72"/>
      <c r="K305" s="72"/>
      <c r="L305" s="41"/>
      <c r="M305" s="41"/>
      <c r="N305" s="41"/>
      <c r="O305" s="48"/>
      <c r="P305" s="48"/>
      <c r="Q305" s="48"/>
      <c r="R305" s="48"/>
      <c r="S305" s="41"/>
      <c r="T305" s="41"/>
      <c r="U305" s="74"/>
      <c r="V305" s="219"/>
      <c r="W305" s="41"/>
      <c r="X305" s="41"/>
      <c r="Y305" s="41"/>
      <c r="Z305" s="41"/>
      <c r="AA305" s="41"/>
      <c r="AB305" s="72"/>
      <c r="AC305" s="41"/>
      <c r="AD305" s="218"/>
      <c r="AE305" s="41"/>
      <c r="AF305" s="41"/>
      <c r="AG305" s="41"/>
      <c r="AH305" s="41"/>
      <c r="AI305" s="73"/>
      <c r="AJ305" s="41"/>
      <c r="AK305" s="41"/>
      <c r="AL305" s="264">
        <f>IF(ROUNDUP(IF(((O305-$AD305)/'Inputs_Metric 7'!$D$4)&gt;0,(O305-$AD305)/'Inputs_Metric 7'!$D$4,0),0)&gt;AC305,AC305,ROUNDUP(IF(((O305-$AD305)/'Inputs_Metric 7'!$D$4)&gt;0,(O305-$AD305)/'Inputs_Metric 7'!$D$4,0),0))</f>
        <v>0</v>
      </c>
      <c r="AM305" s="264">
        <f>IF(ROUNDUP(IF(((P305-$AD305)/'Inputs_Metric 7'!$D$4)&gt;0,(P305-$AD305)/'Inputs_Metric 7'!$D$4,0),0)&gt;AC305,AC305,ROUNDUP(IF(((P305-$AD305)/'Inputs_Metric 7'!$D$4)&gt;0,(P305-$AD305)/'Inputs_Metric 7'!$D$4,0),0))</f>
        <v>0</v>
      </c>
      <c r="AN305" s="77" t="e">
        <f t="shared" ref="AN305:AN316" si="10">IF(LEFT(S305,6)="remove","",AL305*($AB305/$AC305))</f>
        <v>#DIV/0!</v>
      </c>
      <c r="AO305" s="77" t="e">
        <f t="shared" ref="AO305:AO316" si="11">IF(LEFT(S305,6)="remove","",AM305*($AB305/$AC305))</f>
        <v>#DIV/0!</v>
      </c>
    </row>
    <row r="306" spans="2:41" x14ac:dyDescent="0.25">
      <c r="B306" s="41"/>
      <c r="C306" s="41"/>
      <c r="D306" s="41"/>
      <c r="E306" s="41"/>
      <c r="F306" s="41"/>
      <c r="G306" s="71"/>
      <c r="H306" s="41"/>
      <c r="I306" s="72"/>
      <c r="J306" s="72"/>
      <c r="K306" s="72"/>
      <c r="L306" s="41"/>
      <c r="M306" s="41"/>
      <c r="N306" s="41"/>
      <c r="O306" s="48"/>
      <c r="P306" s="48"/>
      <c r="Q306" s="48"/>
      <c r="R306" s="48"/>
      <c r="S306" s="41"/>
      <c r="T306" s="41"/>
      <c r="U306" s="74"/>
      <c r="V306" s="219"/>
      <c r="W306" s="41"/>
      <c r="X306" s="41"/>
      <c r="Y306" s="41"/>
      <c r="Z306" s="41"/>
      <c r="AA306" s="41"/>
      <c r="AB306" s="72"/>
      <c r="AC306" s="41"/>
      <c r="AD306" s="218"/>
      <c r="AE306" s="41"/>
      <c r="AF306" s="41"/>
      <c r="AG306" s="41"/>
      <c r="AH306" s="41"/>
      <c r="AI306" s="73"/>
      <c r="AJ306" s="41"/>
      <c r="AK306" s="41"/>
      <c r="AL306" s="264">
        <f>IF(ROUNDUP(IF(((O306-$AD306)/'Inputs_Metric 7'!$D$4)&gt;0,(O306-$AD306)/'Inputs_Metric 7'!$D$4,0),0)&gt;AC306,AC306,ROUNDUP(IF(((O306-$AD306)/'Inputs_Metric 7'!$D$4)&gt;0,(O306-$AD306)/'Inputs_Metric 7'!$D$4,0),0))</f>
        <v>0</v>
      </c>
      <c r="AM306" s="264">
        <f>IF(ROUNDUP(IF(((P306-$AD306)/'Inputs_Metric 7'!$D$4)&gt;0,(P306-$AD306)/'Inputs_Metric 7'!$D$4,0),0)&gt;AC306,AC306,ROUNDUP(IF(((P306-$AD306)/'Inputs_Metric 7'!$D$4)&gt;0,(P306-$AD306)/'Inputs_Metric 7'!$D$4,0),0))</f>
        <v>0</v>
      </c>
      <c r="AN306" s="77" t="e">
        <f t="shared" si="10"/>
        <v>#DIV/0!</v>
      </c>
      <c r="AO306" s="77" t="e">
        <f t="shared" si="11"/>
        <v>#DIV/0!</v>
      </c>
    </row>
    <row r="307" spans="2:41" x14ac:dyDescent="0.25">
      <c r="B307" s="41"/>
      <c r="C307" s="41"/>
      <c r="D307" s="41"/>
      <c r="E307" s="41"/>
      <c r="F307" s="41"/>
      <c r="G307" s="71"/>
      <c r="H307" s="41"/>
      <c r="I307" s="72"/>
      <c r="J307" s="72"/>
      <c r="K307" s="72"/>
      <c r="L307" s="41"/>
      <c r="M307" s="41"/>
      <c r="N307" s="41"/>
      <c r="O307" s="48"/>
      <c r="P307" s="48"/>
      <c r="Q307" s="48"/>
      <c r="R307" s="48"/>
      <c r="S307" s="41"/>
      <c r="T307" s="41"/>
      <c r="U307" s="74"/>
      <c r="V307" s="219"/>
      <c r="W307" s="41"/>
      <c r="X307" s="41"/>
      <c r="Y307" s="41"/>
      <c r="Z307" s="41"/>
      <c r="AA307" s="41"/>
      <c r="AB307" s="72"/>
      <c r="AC307" s="41"/>
      <c r="AD307" s="218"/>
      <c r="AE307" s="41"/>
      <c r="AF307" s="41"/>
      <c r="AG307" s="41"/>
      <c r="AH307" s="41"/>
      <c r="AI307" s="73"/>
      <c r="AJ307" s="41"/>
      <c r="AK307" s="41"/>
      <c r="AL307" s="264">
        <f>IF(ROUNDUP(IF(((O307-$AD307)/'Inputs_Metric 7'!$D$4)&gt;0,(O307-$AD307)/'Inputs_Metric 7'!$D$4,0),0)&gt;AC307,AC307,ROUNDUP(IF(((O307-$AD307)/'Inputs_Metric 7'!$D$4)&gt;0,(O307-$AD307)/'Inputs_Metric 7'!$D$4,0),0))</f>
        <v>0</v>
      </c>
      <c r="AM307" s="264">
        <f>IF(ROUNDUP(IF(((P307-$AD307)/'Inputs_Metric 7'!$D$4)&gt;0,(P307-$AD307)/'Inputs_Metric 7'!$D$4,0),0)&gt;AC307,AC307,ROUNDUP(IF(((P307-$AD307)/'Inputs_Metric 7'!$D$4)&gt;0,(P307-$AD307)/'Inputs_Metric 7'!$D$4,0),0))</f>
        <v>0</v>
      </c>
      <c r="AN307" s="77" t="e">
        <f t="shared" si="10"/>
        <v>#DIV/0!</v>
      </c>
      <c r="AO307" s="77" t="e">
        <f t="shared" si="11"/>
        <v>#DIV/0!</v>
      </c>
    </row>
    <row r="308" spans="2:41" x14ac:dyDescent="0.25">
      <c r="B308" s="41"/>
      <c r="C308" s="41"/>
      <c r="D308" s="41"/>
      <c r="E308" s="41"/>
      <c r="F308" s="41"/>
      <c r="G308" s="71"/>
      <c r="H308" s="41"/>
      <c r="I308" s="72"/>
      <c r="J308" s="72"/>
      <c r="K308" s="72"/>
      <c r="L308" s="41"/>
      <c r="M308" s="41"/>
      <c r="N308" s="41"/>
      <c r="O308" s="48"/>
      <c r="P308" s="48"/>
      <c r="Q308" s="48"/>
      <c r="R308" s="48"/>
      <c r="S308" s="41"/>
      <c r="T308" s="41"/>
      <c r="U308" s="74"/>
      <c r="V308" s="219"/>
      <c r="W308" s="41"/>
      <c r="X308" s="41"/>
      <c r="Y308" s="41"/>
      <c r="Z308" s="41"/>
      <c r="AA308" s="41"/>
      <c r="AB308" s="72"/>
      <c r="AC308" s="41"/>
      <c r="AD308" s="218"/>
      <c r="AE308" s="41"/>
      <c r="AF308" s="41"/>
      <c r="AG308" s="41"/>
      <c r="AH308" s="41"/>
      <c r="AI308" s="73"/>
      <c r="AJ308" s="41"/>
      <c r="AK308" s="41"/>
      <c r="AL308" s="264">
        <f>IF(ROUNDUP(IF(((O308-$AD308)/'Inputs_Metric 7'!$D$4)&gt;0,(O308-$AD308)/'Inputs_Metric 7'!$D$4,0),0)&gt;AC308,AC308,ROUNDUP(IF(((O308-$AD308)/'Inputs_Metric 7'!$D$4)&gt;0,(O308-$AD308)/'Inputs_Metric 7'!$D$4,0),0))</f>
        <v>0</v>
      </c>
      <c r="AM308" s="264">
        <f>IF(ROUNDUP(IF(((P308-$AD308)/'Inputs_Metric 7'!$D$4)&gt;0,(P308-$AD308)/'Inputs_Metric 7'!$D$4,0),0)&gt;AC308,AC308,ROUNDUP(IF(((P308-$AD308)/'Inputs_Metric 7'!$D$4)&gt;0,(P308-$AD308)/'Inputs_Metric 7'!$D$4,0),0))</f>
        <v>0</v>
      </c>
      <c r="AN308" s="77" t="e">
        <f t="shared" si="10"/>
        <v>#DIV/0!</v>
      </c>
      <c r="AO308" s="77" t="e">
        <f t="shared" si="11"/>
        <v>#DIV/0!</v>
      </c>
    </row>
    <row r="309" spans="2:41" x14ac:dyDescent="0.25">
      <c r="B309" s="41"/>
      <c r="C309" s="41"/>
      <c r="D309" s="41"/>
      <c r="E309" s="41"/>
      <c r="F309" s="41"/>
      <c r="G309" s="71"/>
      <c r="H309" s="41"/>
      <c r="I309" s="72"/>
      <c r="J309" s="72"/>
      <c r="K309" s="72"/>
      <c r="L309" s="41"/>
      <c r="M309" s="41"/>
      <c r="N309" s="41"/>
      <c r="O309" s="48"/>
      <c r="P309" s="48"/>
      <c r="Q309" s="48"/>
      <c r="R309" s="48"/>
      <c r="S309" s="41"/>
      <c r="T309" s="41"/>
      <c r="U309" s="74"/>
      <c r="V309" s="219"/>
      <c r="W309" s="41"/>
      <c r="X309" s="41"/>
      <c r="Y309" s="41"/>
      <c r="Z309" s="41"/>
      <c r="AA309" s="41"/>
      <c r="AB309" s="72"/>
      <c r="AC309" s="41"/>
      <c r="AD309" s="218"/>
      <c r="AE309" s="41"/>
      <c r="AF309" s="41"/>
      <c r="AG309" s="41"/>
      <c r="AH309" s="41"/>
      <c r="AI309" s="73"/>
      <c r="AJ309" s="41"/>
      <c r="AK309" s="41"/>
      <c r="AL309" s="264">
        <f>IF(ROUNDUP(IF(((O309-$AD309)/'Inputs_Metric 7'!$D$4)&gt;0,(O309-$AD309)/'Inputs_Metric 7'!$D$4,0),0)&gt;AC309,AC309,ROUNDUP(IF(((O309-$AD309)/'Inputs_Metric 7'!$D$4)&gt;0,(O309-$AD309)/'Inputs_Metric 7'!$D$4,0),0))</f>
        <v>0</v>
      </c>
      <c r="AM309" s="264">
        <f>IF(ROUNDUP(IF(((P309-$AD309)/'Inputs_Metric 7'!$D$4)&gt;0,(P309-$AD309)/'Inputs_Metric 7'!$D$4,0),0)&gt;AC309,AC309,ROUNDUP(IF(((P309-$AD309)/'Inputs_Metric 7'!$D$4)&gt;0,(P309-$AD309)/'Inputs_Metric 7'!$D$4,0),0))</f>
        <v>0</v>
      </c>
      <c r="AN309" s="77" t="e">
        <f t="shared" si="10"/>
        <v>#DIV/0!</v>
      </c>
      <c r="AO309" s="77" t="e">
        <f t="shared" si="11"/>
        <v>#DIV/0!</v>
      </c>
    </row>
    <row r="310" spans="2:41" x14ac:dyDescent="0.25">
      <c r="B310" s="41"/>
      <c r="C310" s="41"/>
      <c r="D310" s="41"/>
      <c r="E310" s="41"/>
      <c r="F310" s="41"/>
      <c r="G310" s="71"/>
      <c r="H310" s="41"/>
      <c r="I310" s="72"/>
      <c r="J310" s="72"/>
      <c r="K310" s="72"/>
      <c r="L310" s="41"/>
      <c r="M310" s="41"/>
      <c r="N310" s="41"/>
      <c r="O310" s="48"/>
      <c r="P310" s="48"/>
      <c r="Q310" s="48"/>
      <c r="R310" s="48"/>
      <c r="S310" s="41"/>
      <c r="T310" s="41"/>
      <c r="U310" s="74"/>
      <c r="V310" s="219"/>
      <c r="W310" s="41"/>
      <c r="X310" s="41"/>
      <c r="Y310" s="41"/>
      <c r="Z310" s="41"/>
      <c r="AA310" s="41"/>
      <c r="AB310" s="72"/>
      <c r="AC310" s="41"/>
      <c r="AD310" s="218"/>
      <c r="AE310" s="41"/>
      <c r="AF310" s="41"/>
      <c r="AG310" s="41"/>
      <c r="AH310" s="41"/>
      <c r="AI310" s="73"/>
      <c r="AJ310" s="41"/>
      <c r="AK310" s="41"/>
      <c r="AL310" s="264">
        <f>IF(ROUNDUP(IF(((O310-$AD310)/'Inputs_Metric 7'!$D$4)&gt;0,(O310-$AD310)/'Inputs_Metric 7'!$D$4,0),0)&gt;AC310,AC310,ROUNDUP(IF(((O310-$AD310)/'Inputs_Metric 7'!$D$4)&gt;0,(O310-$AD310)/'Inputs_Metric 7'!$D$4,0),0))</f>
        <v>0</v>
      </c>
      <c r="AM310" s="264">
        <f>IF(ROUNDUP(IF(((P310-$AD310)/'Inputs_Metric 7'!$D$4)&gt;0,(P310-$AD310)/'Inputs_Metric 7'!$D$4,0),0)&gt;AC310,AC310,ROUNDUP(IF(((P310-$AD310)/'Inputs_Metric 7'!$D$4)&gt;0,(P310-$AD310)/'Inputs_Metric 7'!$D$4,0),0))</f>
        <v>0</v>
      </c>
      <c r="AN310" s="77" t="e">
        <f t="shared" si="10"/>
        <v>#DIV/0!</v>
      </c>
      <c r="AO310" s="77" t="e">
        <f t="shared" si="11"/>
        <v>#DIV/0!</v>
      </c>
    </row>
    <row r="311" spans="2:41" x14ac:dyDescent="0.25">
      <c r="B311" s="41"/>
      <c r="C311" s="41"/>
      <c r="D311" s="41"/>
      <c r="E311" s="41"/>
      <c r="F311" s="41"/>
      <c r="G311" s="71"/>
      <c r="H311" s="41"/>
      <c r="I311" s="72"/>
      <c r="J311" s="72"/>
      <c r="K311" s="72"/>
      <c r="L311" s="41"/>
      <c r="M311" s="41"/>
      <c r="N311" s="41"/>
      <c r="O311" s="48"/>
      <c r="P311" s="48"/>
      <c r="Q311" s="48"/>
      <c r="R311" s="48"/>
      <c r="S311" s="41"/>
      <c r="T311" s="41"/>
      <c r="U311" s="74"/>
      <c r="V311" s="219"/>
      <c r="W311" s="41"/>
      <c r="X311" s="41"/>
      <c r="Y311" s="41"/>
      <c r="Z311" s="41"/>
      <c r="AA311" s="41"/>
      <c r="AB311" s="72"/>
      <c r="AC311" s="41"/>
      <c r="AD311" s="218"/>
      <c r="AE311" s="41"/>
      <c r="AF311" s="41"/>
      <c r="AG311" s="41"/>
      <c r="AH311" s="41"/>
      <c r="AI311" s="73"/>
      <c r="AJ311" s="41"/>
      <c r="AK311" s="41"/>
      <c r="AL311" s="264">
        <f>IF(ROUNDUP(IF(((O311-$AD311)/'Inputs_Metric 7'!$D$4)&gt;0,(O311-$AD311)/'Inputs_Metric 7'!$D$4,0),0)&gt;AC311,AC311,ROUNDUP(IF(((O311-$AD311)/'Inputs_Metric 7'!$D$4)&gt;0,(O311-$AD311)/'Inputs_Metric 7'!$D$4,0),0))</f>
        <v>0</v>
      </c>
      <c r="AM311" s="264">
        <f>IF(ROUNDUP(IF(((P311-$AD311)/'Inputs_Metric 7'!$D$4)&gt;0,(P311-$AD311)/'Inputs_Metric 7'!$D$4,0),0)&gt;AC311,AC311,ROUNDUP(IF(((P311-$AD311)/'Inputs_Metric 7'!$D$4)&gt;0,(P311-$AD311)/'Inputs_Metric 7'!$D$4,0),0))</f>
        <v>0</v>
      </c>
      <c r="AN311" s="77" t="e">
        <f t="shared" si="10"/>
        <v>#DIV/0!</v>
      </c>
      <c r="AO311" s="77" t="e">
        <f t="shared" si="11"/>
        <v>#DIV/0!</v>
      </c>
    </row>
    <row r="312" spans="2:41" x14ac:dyDescent="0.25">
      <c r="B312" s="41"/>
      <c r="C312" s="41"/>
      <c r="D312" s="41"/>
      <c r="E312" s="41"/>
      <c r="F312" s="41"/>
      <c r="G312" s="71"/>
      <c r="H312" s="41"/>
      <c r="I312" s="72"/>
      <c r="J312" s="72"/>
      <c r="K312" s="72"/>
      <c r="L312" s="41"/>
      <c r="M312" s="41"/>
      <c r="N312" s="41"/>
      <c r="O312" s="48"/>
      <c r="P312" s="48"/>
      <c r="Q312" s="48"/>
      <c r="R312" s="48"/>
      <c r="S312" s="41"/>
      <c r="T312" s="41"/>
      <c r="U312" s="74"/>
      <c r="V312" s="219"/>
      <c r="W312" s="41"/>
      <c r="X312" s="41"/>
      <c r="Y312" s="41"/>
      <c r="Z312" s="41"/>
      <c r="AA312" s="41"/>
      <c r="AB312" s="72"/>
      <c r="AC312" s="41"/>
      <c r="AD312" s="218"/>
      <c r="AE312" s="41"/>
      <c r="AF312" s="41"/>
      <c r="AG312" s="41"/>
      <c r="AH312" s="41"/>
      <c r="AI312" s="73"/>
      <c r="AJ312" s="41"/>
      <c r="AK312" s="41"/>
      <c r="AL312" s="264">
        <f>IF(ROUNDUP(IF(((O312-$AD312)/'Inputs_Metric 7'!$D$4)&gt;0,(O312-$AD312)/'Inputs_Metric 7'!$D$4,0),0)&gt;AC312,AC312,ROUNDUP(IF(((O312-$AD312)/'Inputs_Metric 7'!$D$4)&gt;0,(O312-$AD312)/'Inputs_Metric 7'!$D$4,0),0))</f>
        <v>0</v>
      </c>
      <c r="AM312" s="264">
        <f>IF(ROUNDUP(IF(((P312-$AD312)/'Inputs_Metric 7'!$D$4)&gt;0,(P312-$AD312)/'Inputs_Metric 7'!$D$4,0),0)&gt;AC312,AC312,ROUNDUP(IF(((P312-$AD312)/'Inputs_Metric 7'!$D$4)&gt;0,(P312-$AD312)/'Inputs_Metric 7'!$D$4,0),0))</f>
        <v>0</v>
      </c>
      <c r="AN312" s="77" t="e">
        <f t="shared" si="10"/>
        <v>#DIV/0!</v>
      </c>
      <c r="AO312" s="77" t="e">
        <f t="shared" si="11"/>
        <v>#DIV/0!</v>
      </c>
    </row>
    <row r="313" spans="2:41" x14ac:dyDescent="0.25">
      <c r="B313" s="41"/>
      <c r="C313" s="41"/>
      <c r="D313" s="41"/>
      <c r="E313" s="41"/>
      <c r="F313" s="41"/>
      <c r="G313" s="71"/>
      <c r="H313" s="41"/>
      <c r="I313" s="72"/>
      <c r="J313" s="72"/>
      <c r="K313" s="72"/>
      <c r="L313" s="41"/>
      <c r="M313" s="41"/>
      <c r="N313" s="41"/>
      <c r="O313" s="48"/>
      <c r="P313" s="48"/>
      <c r="Q313" s="48"/>
      <c r="R313" s="48"/>
      <c r="S313" s="41"/>
      <c r="T313" s="41"/>
      <c r="U313" s="74"/>
      <c r="V313" s="219"/>
      <c r="W313" s="41"/>
      <c r="X313" s="41"/>
      <c r="Y313" s="41"/>
      <c r="Z313" s="41"/>
      <c r="AA313" s="41"/>
      <c r="AB313" s="72"/>
      <c r="AC313" s="41"/>
      <c r="AD313" s="218"/>
      <c r="AE313" s="41"/>
      <c r="AF313" s="41"/>
      <c r="AG313" s="41"/>
      <c r="AH313" s="41"/>
      <c r="AI313" s="73"/>
      <c r="AJ313" s="41"/>
      <c r="AK313" s="41"/>
      <c r="AL313" s="264">
        <f>IF(ROUNDUP(IF(((O313-$AD313)/'Inputs_Metric 7'!$D$4)&gt;0,(O313-$AD313)/'Inputs_Metric 7'!$D$4,0),0)&gt;AC313,AC313,ROUNDUP(IF(((O313-$AD313)/'Inputs_Metric 7'!$D$4)&gt;0,(O313-$AD313)/'Inputs_Metric 7'!$D$4,0),0))</f>
        <v>0</v>
      </c>
      <c r="AM313" s="264">
        <f>IF(ROUNDUP(IF(((P313-$AD313)/'Inputs_Metric 7'!$D$4)&gt;0,(P313-$AD313)/'Inputs_Metric 7'!$D$4,0),0)&gt;AC313,AC313,ROUNDUP(IF(((P313-$AD313)/'Inputs_Metric 7'!$D$4)&gt;0,(P313-$AD313)/'Inputs_Metric 7'!$D$4,0),0))</f>
        <v>0</v>
      </c>
      <c r="AN313" s="77" t="e">
        <f t="shared" si="10"/>
        <v>#DIV/0!</v>
      </c>
      <c r="AO313" s="77" t="e">
        <f t="shared" si="11"/>
        <v>#DIV/0!</v>
      </c>
    </row>
    <row r="314" spans="2:41" x14ac:dyDescent="0.25">
      <c r="B314" s="41"/>
      <c r="C314" s="41"/>
      <c r="D314" s="41"/>
      <c r="E314" s="41"/>
      <c r="F314" s="41"/>
      <c r="G314" s="71"/>
      <c r="H314" s="41"/>
      <c r="I314" s="72"/>
      <c r="J314" s="72"/>
      <c r="K314" s="72"/>
      <c r="L314" s="41"/>
      <c r="M314" s="41"/>
      <c r="N314" s="41"/>
      <c r="O314" s="48"/>
      <c r="P314" s="48"/>
      <c r="Q314" s="48"/>
      <c r="R314" s="48"/>
      <c r="S314" s="41"/>
      <c r="T314" s="41"/>
      <c r="U314" s="74"/>
      <c r="V314" s="219"/>
      <c r="W314" s="41"/>
      <c r="X314" s="41"/>
      <c r="Y314" s="41"/>
      <c r="Z314" s="41"/>
      <c r="AA314" s="41"/>
      <c r="AB314" s="72"/>
      <c r="AC314" s="41"/>
      <c r="AD314" s="218"/>
      <c r="AE314" s="41"/>
      <c r="AF314" s="41"/>
      <c r="AG314" s="41"/>
      <c r="AH314" s="41"/>
      <c r="AI314" s="73"/>
      <c r="AJ314" s="41"/>
      <c r="AK314" s="41"/>
      <c r="AL314" s="264">
        <f>IF(ROUNDUP(IF(((O314-$AD314)/'Inputs_Metric 7'!$D$4)&gt;0,(O314-$AD314)/'Inputs_Metric 7'!$D$4,0),0)&gt;AC314,AC314,ROUNDUP(IF(((O314-$AD314)/'Inputs_Metric 7'!$D$4)&gt;0,(O314-$AD314)/'Inputs_Metric 7'!$D$4,0),0))</f>
        <v>0</v>
      </c>
      <c r="AM314" s="264">
        <f>IF(ROUNDUP(IF(((P314-$AD314)/'Inputs_Metric 7'!$D$4)&gt;0,(P314-$AD314)/'Inputs_Metric 7'!$D$4,0),0)&gt;AC314,AC314,ROUNDUP(IF(((P314-$AD314)/'Inputs_Metric 7'!$D$4)&gt;0,(P314-$AD314)/'Inputs_Metric 7'!$D$4,0),0))</f>
        <v>0</v>
      </c>
      <c r="AN314" s="77" t="e">
        <f t="shared" si="10"/>
        <v>#DIV/0!</v>
      </c>
      <c r="AO314" s="77" t="e">
        <f t="shared" si="11"/>
        <v>#DIV/0!</v>
      </c>
    </row>
    <row r="315" spans="2:41" x14ac:dyDescent="0.25">
      <c r="B315" s="41"/>
      <c r="C315" s="41"/>
      <c r="D315" s="41"/>
      <c r="E315" s="41"/>
      <c r="F315" s="41"/>
      <c r="G315" s="71"/>
      <c r="H315" s="41"/>
      <c r="I315" s="72"/>
      <c r="J315" s="72"/>
      <c r="K315" s="72"/>
      <c r="L315" s="41"/>
      <c r="M315" s="41"/>
      <c r="N315" s="41"/>
      <c r="O315" s="48"/>
      <c r="P315" s="48"/>
      <c r="Q315" s="48"/>
      <c r="R315" s="48"/>
      <c r="S315" s="41"/>
      <c r="T315" s="41"/>
      <c r="U315" s="74"/>
      <c r="V315" s="219"/>
      <c r="W315" s="41"/>
      <c r="X315" s="41"/>
      <c r="Y315" s="41"/>
      <c r="Z315" s="41"/>
      <c r="AA315" s="41"/>
      <c r="AB315" s="72"/>
      <c r="AC315" s="41"/>
      <c r="AD315" s="218"/>
      <c r="AE315" s="41"/>
      <c r="AF315" s="41"/>
      <c r="AG315" s="41"/>
      <c r="AH315" s="41"/>
      <c r="AI315" s="73"/>
      <c r="AJ315" s="41"/>
      <c r="AK315" s="41"/>
      <c r="AL315" s="264">
        <f>IF(ROUNDUP(IF(((O315-$AD315)/'Inputs_Metric 7'!$D$4)&gt;0,(O315-$AD315)/'Inputs_Metric 7'!$D$4,0),0)&gt;AC315,AC315,ROUNDUP(IF(((O315-$AD315)/'Inputs_Metric 7'!$D$4)&gt;0,(O315-$AD315)/'Inputs_Metric 7'!$D$4,0),0))</f>
        <v>0</v>
      </c>
      <c r="AM315" s="264">
        <f>IF(ROUNDUP(IF(((P315-$AD315)/'Inputs_Metric 7'!$D$4)&gt;0,(P315-$AD315)/'Inputs_Metric 7'!$D$4,0),0)&gt;AC315,AC315,ROUNDUP(IF(((P315-$AD315)/'Inputs_Metric 7'!$D$4)&gt;0,(P315-$AD315)/'Inputs_Metric 7'!$D$4,0),0))</f>
        <v>0</v>
      </c>
      <c r="AN315" s="77" t="e">
        <f t="shared" si="10"/>
        <v>#DIV/0!</v>
      </c>
      <c r="AO315" s="77" t="e">
        <f t="shared" si="11"/>
        <v>#DIV/0!</v>
      </c>
    </row>
    <row r="316" spans="2:41" x14ac:dyDescent="0.25">
      <c r="B316" s="41"/>
      <c r="C316" s="41"/>
      <c r="D316" s="41"/>
      <c r="E316" s="41"/>
      <c r="F316" s="41"/>
      <c r="G316" s="71"/>
      <c r="H316" s="41"/>
      <c r="I316" s="72"/>
      <c r="J316" s="72"/>
      <c r="K316" s="72"/>
      <c r="L316" s="41"/>
      <c r="M316" s="41"/>
      <c r="N316" s="41"/>
      <c r="O316" s="48"/>
      <c r="P316" s="48"/>
      <c r="Q316" s="48"/>
      <c r="R316" s="48"/>
      <c r="S316" s="41"/>
      <c r="T316" s="41"/>
      <c r="U316" s="74"/>
      <c r="V316" s="219"/>
      <c r="W316" s="41"/>
      <c r="X316" s="41"/>
      <c r="Y316" s="41"/>
      <c r="Z316" s="41"/>
      <c r="AA316" s="41"/>
      <c r="AB316" s="72"/>
      <c r="AC316" s="41"/>
      <c r="AD316" s="218"/>
      <c r="AE316" s="41"/>
      <c r="AF316" s="41"/>
      <c r="AG316" s="41"/>
      <c r="AH316" s="41"/>
      <c r="AI316" s="73"/>
      <c r="AJ316" s="41"/>
      <c r="AK316" s="41"/>
      <c r="AL316" s="264">
        <f>IF(ROUNDUP(IF(((O316-$AD316)/'Inputs_Metric 7'!$D$4)&gt;0,(O316-$AD316)/'Inputs_Metric 7'!$D$4,0),0)&gt;AC316,AC316,ROUNDUP(IF(((O316-$AD316)/'Inputs_Metric 7'!$D$4)&gt;0,(O316-$AD316)/'Inputs_Metric 7'!$D$4,0),0))</f>
        <v>0</v>
      </c>
      <c r="AM316" s="264">
        <f>IF(ROUNDUP(IF(((P316-$AD316)/'Inputs_Metric 7'!$D$4)&gt;0,(P316-$AD316)/'Inputs_Metric 7'!$D$4,0),0)&gt;AC316,AC316,ROUNDUP(IF(((P316-$AD316)/'Inputs_Metric 7'!$D$4)&gt;0,(P316-$AD316)/'Inputs_Metric 7'!$D$4,0),0))</f>
        <v>0</v>
      </c>
      <c r="AN316" s="77" t="e">
        <f t="shared" si="10"/>
        <v>#DIV/0!</v>
      </c>
      <c r="AO316" s="77" t="e">
        <f t="shared" si="11"/>
        <v>#DIV/0!</v>
      </c>
    </row>
  </sheetData>
  <autoFilter ref="B4:AO48"/>
  <mergeCells count="6">
    <mergeCell ref="AN2:AO3"/>
    <mergeCell ref="B3:N3"/>
    <mergeCell ref="AL2:AM3"/>
    <mergeCell ref="O3:R3"/>
    <mergeCell ref="B2:R2"/>
    <mergeCell ref="S2:AK3"/>
  </mergeCells>
  <hyperlinks>
    <hyperlink ref="AI6" r:id="rId1"/>
    <hyperlink ref="AI5" r:id="rId2"/>
    <hyperlink ref="AI9" r:id="rId3"/>
    <hyperlink ref="AI7" r:id="rId4"/>
    <hyperlink ref="AI10" r:id="rId5"/>
    <hyperlink ref="AI13" r:id="rId6"/>
    <hyperlink ref="AI17" r:id="rId7"/>
    <hyperlink ref="AI22" r:id="rId8"/>
    <hyperlink ref="AI26" r:id="rId9" display="https://www.esf.edu/cclp/documents/GATE_CLR_Fort_Tilden_062013.pdf"/>
    <hyperlink ref="AI36" r:id="rId10"/>
    <hyperlink ref="AI39" r:id="rId11"/>
    <hyperlink ref="AI38" r:id="rId12"/>
    <hyperlink ref="AI25" r:id="rId13"/>
  </hyperlinks>
  <pageMargins left="0.7" right="0.7" top="0.75" bottom="0.75" header="0.3" footer="0.3"/>
  <pageSetup orientation="portrait" r:id="rId14"/>
  <legacy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E41"/>
  <sheetViews>
    <sheetView zoomScaleNormal="100" workbookViewId="0">
      <pane xSplit="1" ySplit="4" topLeftCell="B17" activePane="bottomRight" state="frozen"/>
      <selection pane="topRight" activeCell="B1" sqref="B1"/>
      <selection pane="bottomLeft" activeCell="A5" sqref="A5"/>
      <selection pane="bottomRight" activeCell="AY23" sqref="AY23"/>
    </sheetView>
  </sheetViews>
  <sheetFormatPr defaultRowHeight="15" x14ac:dyDescent="0.25"/>
  <cols>
    <col min="1" max="1" width="19.140625" customWidth="1"/>
    <col min="2" max="2" width="83.42578125" customWidth="1"/>
    <col min="3" max="3" width="44.5703125" bestFit="1" customWidth="1"/>
    <col min="7" max="7" width="27.28515625" bestFit="1" customWidth="1"/>
    <col min="8" max="9" width="10.85546875" customWidth="1"/>
    <col min="10" max="11" width="11.140625" customWidth="1"/>
    <col min="20" max="23" width="16.85546875" customWidth="1"/>
    <col min="32" max="32" width="13.5703125" customWidth="1"/>
    <col min="33" max="33" width="14.5703125" customWidth="1"/>
    <col min="34" max="35" width="17.5703125" customWidth="1"/>
    <col min="46" max="46" width="18.42578125" customWidth="1"/>
    <col min="47" max="48" width="16.5703125" customWidth="1"/>
    <col min="53" max="53" width="16.5703125" customWidth="1"/>
    <col min="54" max="54" width="12.28515625" bestFit="1" customWidth="1"/>
    <col min="55" max="55" width="12" bestFit="1" customWidth="1"/>
  </cols>
  <sheetData>
    <row r="1" spans="1:57" x14ac:dyDescent="0.25">
      <c r="BE1" t="s">
        <v>1221</v>
      </c>
    </row>
    <row r="2" spans="1:57" x14ac:dyDescent="0.25">
      <c r="H2">
        <v>1</v>
      </c>
      <c r="J2">
        <v>2</v>
      </c>
      <c r="L2">
        <v>3</v>
      </c>
      <c r="N2">
        <v>4</v>
      </c>
      <c r="P2">
        <v>5</v>
      </c>
      <c r="R2">
        <v>6</v>
      </c>
      <c r="T2" s="160">
        <v>7</v>
      </c>
      <c r="U2">
        <v>8</v>
      </c>
      <c r="V2">
        <v>9</v>
      </c>
      <c r="W2">
        <v>10</v>
      </c>
      <c r="X2">
        <v>11</v>
      </c>
      <c r="Z2">
        <v>12</v>
      </c>
      <c r="AB2">
        <v>13</v>
      </c>
      <c r="AD2">
        <v>14</v>
      </c>
      <c r="AF2">
        <v>15</v>
      </c>
      <c r="AG2">
        <v>16</v>
      </c>
      <c r="AH2">
        <v>17</v>
      </c>
      <c r="AI2">
        <v>18</v>
      </c>
      <c r="AJ2">
        <v>19</v>
      </c>
      <c r="AL2">
        <v>20</v>
      </c>
      <c r="AN2">
        <v>21</v>
      </c>
      <c r="AP2">
        <v>22</v>
      </c>
      <c r="AR2">
        <v>23</v>
      </c>
      <c r="AT2">
        <v>24</v>
      </c>
      <c r="AU2">
        <v>25</v>
      </c>
      <c r="AV2">
        <v>26</v>
      </c>
      <c r="AW2" s="160">
        <v>30</v>
      </c>
      <c r="AY2" s="160">
        <v>31</v>
      </c>
      <c r="BA2">
        <v>29</v>
      </c>
    </row>
    <row r="3" spans="1:57" ht="132" customHeight="1" x14ac:dyDescent="0.25">
      <c r="A3" s="38"/>
      <c r="B3" s="38"/>
      <c r="C3" s="38"/>
      <c r="D3" s="38"/>
      <c r="E3" s="38"/>
      <c r="F3" s="38"/>
      <c r="G3" s="38"/>
      <c r="H3" s="275" t="s">
        <v>1222</v>
      </c>
      <c r="I3" s="275"/>
      <c r="J3" s="275" t="s">
        <v>1223</v>
      </c>
      <c r="K3" s="275"/>
      <c r="L3" s="276" t="s">
        <v>1224</v>
      </c>
      <c r="M3" s="276"/>
      <c r="N3" s="276" t="s">
        <v>1225</v>
      </c>
      <c r="O3" s="276"/>
      <c r="P3" s="276" t="s">
        <v>1226</v>
      </c>
      <c r="Q3" s="276"/>
      <c r="R3" s="276" t="s">
        <v>1227</v>
      </c>
      <c r="S3" s="276"/>
      <c r="T3" s="239" t="s">
        <v>1228</v>
      </c>
      <c r="U3" s="239" t="s">
        <v>1229</v>
      </c>
      <c r="V3" s="227" t="s">
        <v>1230</v>
      </c>
      <c r="W3" s="228" t="s">
        <v>1231</v>
      </c>
      <c r="X3" s="276" t="s">
        <v>1232</v>
      </c>
      <c r="Y3" s="276"/>
      <c r="Z3" s="272" t="s">
        <v>1233</v>
      </c>
      <c r="AA3" s="272"/>
      <c r="AB3" s="276" t="s">
        <v>1234</v>
      </c>
      <c r="AC3" s="276"/>
      <c r="AD3" s="272" t="s">
        <v>1235</v>
      </c>
      <c r="AE3" s="272"/>
      <c r="AF3" s="240" t="s">
        <v>1236</v>
      </c>
      <c r="AG3" s="240" t="s">
        <v>1237</v>
      </c>
      <c r="AH3" s="240" t="s">
        <v>1238</v>
      </c>
      <c r="AI3" s="240" t="s">
        <v>1239</v>
      </c>
      <c r="AJ3" s="274" t="s">
        <v>1240</v>
      </c>
      <c r="AK3" s="274"/>
      <c r="AL3" s="274" t="s">
        <v>1241</v>
      </c>
      <c r="AM3" s="274"/>
      <c r="AN3" s="272" t="s">
        <v>1242</v>
      </c>
      <c r="AO3" s="272"/>
      <c r="AP3" s="272" t="s">
        <v>1243</v>
      </c>
      <c r="AQ3" s="272"/>
      <c r="AR3" s="272" t="s">
        <v>1244</v>
      </c>
      <c r="AS3" s="272"/>
      <c r="AT3" s="229" t="s">
        <v>1245</v>
      </c>
      <c r="AU3" s="230" t="s">
        <v>1246</v>
      </c>
      <c r="AV3" s="231" t="s">
        <v>1247</v>
      </c>
      <c r="AW3" s="273" t="s">
        <v>1248</v>
      </c>
      <c r="AX3" s="273"/>
      <c r="AY3" s="273" t="s">
        <v>1249</v>
      </c>
      <c r="AZ3" s="273"/>
      <c r="BA3" s="232" t="s">
        <v>1250</v>
      </c>
      <c r="BE3" t="s">
        <v>1251</v>
      </c>
    </row>
    <row r="4" spans="1:57" x14ac:dyDescent="0.25">
      <c r="A4" s="233" t="s">
        <v>636</v>
      </c>
      <c r="B4" s="233" t="s">
        <v>1252</v>
      </c>
      <c r="C4" s="233" t="s">
        <v>1253</v>
      </c>
      <c r="D4" s="233" t="s">
        <v>648</v>
      </c>
      <c r="E4" s="39">
        <v>55013</v>
      </c>
      <c r="F4" s="233" t="s">
        <v>1254</v>
      </c>
      <c r="G4" s="56" t="s">
        <v>1255</v>
      </c>
      <c r="H4" s="165" t="s">
        <v>252</v>
      </c>
      <c r="I4" s="165" t="s">
        <v>253</v>
      </c>
      <c r="J4" s="165" t="s">
        <v>252</v>
      </c>
      <c r="K4" s="165" t="s">
        <v>253</v>
      </c>
      <c r="L4" s="165" t="s">
        <v>252</v>
      </c>
      <c r="M4" s="165" t="s">
        <v>253</v>
      </c>
      <c r="N4" s="165" t="s">
        <v>252</v>
      </c>
      <c r="O4" s="165" t="s">
        <v>253</v>
      </c>
      <c r="P4" s="165" t="s">
        <v>252</v>
      </c>
      <c r="Q4" s="165" t="s">
        <v>253</v>
      </c>
      <c r="R4" s="165" t="s">
        <v>252</v>
      </c>
      <c r="S4" s="165" t="s">
        <v>253</v>
      </c>
      <c r="T4" s="165" t="s">
        <v>1256</v>
      </c>
      <c r="U4" s="165" t="s">
        <v>1256</v>
      </c>
      <c r="V4" s="165" t="s">
        <v>1256</v>
      </c>
      <c r="W4" s="165" t="s">
        <v>1256</v>
      </c>
      <c r="X4" s="165" t="s">
        <v>252</v>
      </c>
      <c r="Y4" s="165" t="s">
        <v>253</v>
      </c>
      <c r="Z4" s="165" t="s">
        <v>252</v>
      </c>
      <c r="AA4" s="165" t="s">
        <v>253</v>
      </c>
      <c r="AB4" s="165" t="s">
        <v>252</v>
      </c>
      <c r="AC4" s="165" t="s">
        <v>253</v>
      </c>
      <c r="AD4" s="165" t="s">
        <v>252</v>
      </c>
      <c r="AE4" s="165" t="s">
        <v>253</v>
      </c>
      <c r="AF4" s="165" t="s">
        <v>1256</v>
      </c>
      <c r="AG4" s="165" t="s">
        <v>1256</v>
      </c>
      <c r="AH4" s="165" t="s">
        <v>1256</v>
      </c>
      <c r="AI4" s="165" t="s">
        <v>1256</v>
      </c>
      <c r="AJ4" s="165" t="s">
        <v>252</v>
      </c>
      <c r="AK4" s="165" t="s">
        <v>253</v>
      </c>
      <c r="AL4" s="165" t="s">
        <v>252</v>
      </c>
      <c r="AM4" s="165" t="s">
        <v>253</v>
      </c>
      <c r="AN4" s="165" t="s">
        <v>252</v>
      </c>
      <c r="AO4" s="165" t="s">
        <v>253</v>
      </c>
      <c r="AP4" s="165" t="s">
        <v>252</v>
      </c>
      <c r="AQ4" s="165" t="s">
        <v>253</v>
      </c>
      <c r="AR4" s="165" t="s">
        <v>252</v>
      </c>
      <c r="AS4" s="165" t="s">
        <v>253</v>
      </c>
      <c r="AT4" s="165" t="s">
        <v>252</v>
      </c>
      <c r="AU4" s="165" t="s">
        <v>253</v>
      </c>
      <c r="AV4" s="165" t="s">
        <v>1256</v>
      </c>
      <c r="AW4" s="165" t="s">
        <v>252</v>
      </c>
      <c r="AX4" s="165" t="s">
        <v>253</v>
      </c>
      <c r="AY4" s="165" t="s">
        <v>252</v>
      </c>
      <c r="AZ4" s="165" t="s">
        <v>253</v>
      </c>
      <c r="BA4" s="165" t="s">
        <v>1256</v>
      </c>
      <c r="BB4" s="242" t="s">
        <v>1374</v>
      </c>
      <c r="BC4" s="242" t="s">
        <v>1375</v>
      </c>
      <c r="BD4" s="242" t="s">
        <v>1382</v>
      </c>
      <c r="BE4" s="46"/>
    </row>
    <row r="5" spans="1:57" x14ac:dyDescent="0.25">
      <c r="A5" s="75" t="s">
        <v>1257</v>
      </c>
      <c r="B5" s="75" t="s">
        <v>1258</v>
      </c>
      <c r="C5" s="75" t="s">
        <v>1259</v>
      </c>
      <c r="D5" s="75" t="s">
        <v>692</v>
      </c>
      <c r="E5" s="234">
        <v>1</v>
      </c>
      <c r="F5" s="38" t="s">
        <v>1251</v>
      </c>
      <c r="G5" s="38" t="s">
        <v>1260</v>
      </c>
      <c r="H5" s="38"/>
      <c r="I5" s="38"/>
      <c r="J5" s="38"/>
      <c r="K5" s="38"/>
      <c r="L5" s="38"/>
      <c r="M5" s="38"/>
      <c r="N5" s="38"/>
      <c r="O5" s="38"/>
      <c r="P5" s="38"/>
      <c r="Q5" s="38"/>
      <c r="R5" s="38"/>
      <c r="S5" s="38"/>
      <c r="T5" s="184" t="str">
        <f>_xlfn.IFNA(
      INDEX('Metric Outputs Summary'!$V:$V,
                     _xlfn.IFNA(      MATCH(CONCATENATE(T$2,"_Priority Metric_Post_",$BB5),'Metric Outputs Summary'!$M:$M,0),
                                       _xlfn.IFNA(MATCH(CONCATENATE(T$2,"_Priority Metric_Post_",$BC5),'Metric Outputs Summary'!$M:$M,0),
                                                    MATCH(CONCATENATE(T$2,"_Priority Metric_Post_",$BD5),'Metric Outputs Summary'!$M:$M,0)
                                                 )
                               )
                    ),"")</f>
        <v/>
      </c>
      <c r="U5" s="38" t="str">
        <f>""</f>
        <v/>
      </c>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121" t="str">
        <f>_xlfn.IFNA(
      INDEX('Metric Outputs Summary'!$AQ:$AQ,
                     _xlfn.IFNA(      MATCH(CONCATENATE(AW$2,"_Priority Metric_",AW$4,"_",$BB5),'Metric Outputs Summary'!$AI:$AI,0),
                                       _xlfn.IFNA(MATCH(CONCATENATE(AW$2,"_Priority Metric_",AW$4,"_",$BC5),'Metric Outputs Summary'!$AI:$AI,0),
                                                    MATCH(CONCATENATE(TAW$2,"_Priority Metric_",AW$4,"_",$BD5),'Metric Outputs Summary'!$AI:$AI,0)
                                                 )
                               )
                    ),"")</f>
        <v/>
      </c>
      <c r="AX5" s="121" t="str">
        <f>_xlfn.IFNA(
      INDEX('Metric Outputs Summary'!$AQ:$AQ,
                     _xlfn.IFNA(      MATCH(CONCATENATE(AW$2,"_Priority Metric_",AX$4,"_",$BB5),'Metric Outputs Summary'!$AI:$AI,0),
                                       _xlfn.IFNA(MATCH(CONCATENATE(AW$2,"_Priority Metric_",AX$4,"_",$BC5),'Metric Outputs Summary'!$AI:$AI,0),
                                                    MATCH(CONCATENATE(TAX$2,"_Priority Metric_",AX$4,"_",$BD5),'Metric Outputs Summary'!$AI:$AI,0)
                                                 )
                               )
                    ),"")</f>
        <v/>
      </c>
      <c r="AY5" s="184" t="str">
        <f>_xlfn.IFNA(
      INDEX('Metric Outputs Summary'!$BB:$BB,
                     _xlfn.IFNA(      MATCH(CONCATENATE(AY$2,"_Priority Metric_",AY$4,"_",$BB5),'Metric Outputs Summary'!$AT:$AT,0),
                                       _xlfn.IFNA(MATCH(CONCATENATE(AY$2,"_Priority Metric_",AY$4,"_",$BC5),'Metric Outputs Summary'!$AT:$AT,0),
                                                    MATCH(CONCATENATE(AY$2,"_Priority Metric_",AY$4,"_",$BD5),'Metric Outputs Summary'!$AT:$AT,0)
                                                 )
                               )
                    ),"")</f>
        <v/>
      </c>
      <c r="AZ5" s="184" t="str">
        <f>_xlfn.IFNA(
      INDEX('Metric Outputs Summary'!$BB:$BB,
                     _xlfn.IFNA(      MATCH(CONCATENATE(AY$2,"_Priority Metric_",AZ$4,"_",$BB5),'Metric Outputs Summary'!$AT:$AT,0),
                                       _xlfn.IFNA(MATCH(CONCATENATE(AY$2,"_Priority Metric_",AZ$4,"_",$BC5),'Metric Outputs Summary'!$AT:$AT,0),
                                                    MATCH(CONCATENATE(AY$2,"_Priority Metric_",AZ$4,"_",$BD5),'Metric Outputs Summary'!$AT:$AT,0)
                                                 )
                               )
                    ),"")</f>
        <v/>
      </c>
      <c r="BA5" s="38"/>
      <c r="BB5" t="str">
        <f>CONCATENATE(LEFT(A5,SEARCH("-",A5,1)-1),"_",MID(A5,SEARCH("-",A5,1)+1,99))</f>
        <v>NFWF_41739</v>
      </c>
      <c r="BC5" t="str">
        <f>A5</f>
        <v>NFWF-41739</v>
      </c>
    </row>
    <row r="6" spans="1:57" x14ac:dyDescent="0.25">
      <c r="A6" s="75" t="s">
        <v>1261</v>
      </c>
      <c r="B6" s="75" t="s">
        <v>1262</v>
      </c>
      <c r="C6" s="75" t="s">
        <v>1263</v>
      </c>
      <c r="D6" s="75" t="s">
        <v>680</v>
      </c>
      <c r="E6" s="234">
        <v>1</v>
      </c>
      <c r="F6" s="38" t="s">
        <v>1221</v>
      </c>
      <c r="G6" s="38"/>
      <c r="H6" s="38"/>
      <c r="I6" s="38"/>
      <c r="J6" s="38"/>
      <c r="K6" s="38"/>
      <c r="L6" s="38"/>
      <c r="M6" s="38"/>
      <c r="N6" s="38"/>
      <c r="O6" s="38"/>
      <c r="P6" s="38"/>
      <c r="Q6" s="38"/>
      <c r="R6" s="38"/>
      <c r="S6" s="38"/>
      <c r="T6" s="184" t="str">
        <f>_xlfn.IFNA(
      INDEX('Metric Outputs Summary'!$V:$V,
                     _xlfn.IFNA(      MATCH(CONCATENATE(T$2,"_Priority Metric_Post_",$BB6),'Metric Outputs Summary'!$M:$M,0),
                                       _xlfn.IFNA(MATCH(CONCATENATE(T$2,"_Priority Metric_Post_",$BC6),'Metric Outputs Summary'!$M:$M,0),
                                                    MATCH(CONCATENATE(T$2,"_Priority Metric_Post_",$BD6),'Metric Outputs Summary'!$M:$M,0)
                                                 )
                               )
                    ),"")</f>
        <v/>
      </c>
      <c r="U6" s="38" t="str">
        <f>""</f>
        <v/>
      </c>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121" t="str">
        <f>_xlfn.IFNA(
      INDEX('Metric Outputs Summary'!$AQ:$AQ,
                     _xlfn.IFNA(      MATCH(CONCATENATE(AW$2,"_Priority Metric_",AW$4,"_",$BB6),'Metric Outputs Summary'!$AI:$AI,0),
                                       _xlfn.IFNA(MATCH(CONCATENATE(AW$2,"_Priority Metric_",AW$4,"_",$BC6),'Metric Outputs Summary'!$AI:$AI,0),
                                                    MATCH(CONCATENATE(TAW$2,"_Priority Metric_",AW$4,"_",$BD6),'Metric Outputs Summary'!$AI:$AI,0)
                                                 )
                               )
                    ),"")</f>
        <v/>
      </c>
      <c r="AX6" s="121" t="str">
        <f>_xlfn.IFNA(
      INDEX('Metric Outputs Summary'!$AQ:$AQ,
                     _xlfn.IFNA(      MATCH(CONCATENATE(AW$2,"_Priority Metric_",AX$4,"_",$BB6),'Metric Outputs Summary'!$AI:$AI,0),
                                       _xlfn.IFNA(MATCH(CONCATENATE(AW$2,"_Priority Metric_",AX$4,"_",$BC6),'Metric Outputs Summary'!$AI:$AI,0),
                                                    MATCH(CONCATENATE(TAX$2,"_Priority Metric_",AX$4,"_",$BD6),'Metric Outputs Summary'!$AI:$AI,0)
                                                 )
                               )
                    ),"")</f>
        <v/>
      </c>
      <c r="AY6" s="184" t="str">
        <f>_xlfn.IFNA(
      INDEX('Metric Outputs Summary'!$BB:$BB,
                     _xlfn.IFNA(      MATCH(CONCATENATE(AY$2,"_Priority Metric_",AY$4,"_",$BB6),'Metric Outputs Summary'!$AT:$AT,0),
                                       _xlfn.IFNA(MATCH(CONCATENATE(AY$2,"_Priority Metric_",AY$4,"_",$BC6),'Metric Outputs Summary'!$AT:$AT,0),
                                                    MATCH(CONCATENATE(AY$2,"_Priority Metric_",AY$4,"_",$BD6),'Metric Outputs Summary'!$AT:$AT,0)
                                                 )
                               )
                    ),"")</f>
        <v/>
      </c>
      <c r="AZ6" s="184" t="str">
        <f>_xlfn.IFNA(
      INDEX('Metric Outputs Summary'!$BB:$BB,
                     _xlfn.IFNA(      MATCH(CONCATENATE(AY$2,"_Priority Metric_",AZ$4,"_",$BB6),'Metric Outputs Summary'!$AT:$AT,0),
                                       _xlfn.IFNA(MATCH(CONCATENATE(AY$2,"_Priority Metric_",AZ$4,"_",$BC6),'Metric Outputs Summary'!$AT:$AT,0),
                                                    MATCH(CONCATENATE(AY$2,"_Priority Metric_",AZ$4,"_",$BD6),'Metric Outputs Summary'!$AT:$AT,0)
                                                 )
                               )
                    ),"")</f>
        <v/>
      </c>
      <c r="BA6" s="38"/>
      <c r="BB6" t="str">
        <f t="shared" ref="BB6:BB41" si="0">CONCATENATE(LEFT(A6,SEARCH("-",A6,1)-1),"_",MID(A6,SEARCH("-",A6,1)+1,99))</f>
        <v>NFWF_41766</v>
      </c>
      <c r="BC6" t="str">
        <f t="shared" ref="BC6:BC41" si="1">A6</f>
        <v>NFWF-41766</v>
      </c>
    </row>
    <row r="7" spans="1:57" x14ac:dyDescent="0.25">
      <c r="A7" s="75" t="s">
        <v>1264</v>
      </c>
      <c r="B7" s="75" t="s">
        <v>1265</v>
      </c>
      <c r="C7" s="75" t="s">
        <v>1266</v>
      </c>
      <c r="D7" s="75" t="s">
        <v>692</v>
      </c>
      <c r="E7" s="234">
        <v>1</v>
      </c>
      <c r="F7" s="235" t="s">
        <v>1251</v>
      </c>
      <c r="G7" s="235" t="s">
        <v>1267</v>
      </c>
      <c r="H7" s="38"/>
      <c r="I7" s="38"/>
      <c r="J7" s="38"/>
      <c r="K7" s="38"/>
      <c r="L7" s="38"/>
      <c r="M7" s="38"/>
      <c r="N7" s="38"/>
      <c r="O7" s="38"/>
      <c r="P7" s="38"/>
      <c r="Q7" s="38"/>
      <c r="R7" s="38"/>
      <c r="S7" s="38"/>
      <c r="T7" s="184" t="str">
        <f>_xlfn.IFNA(
      INDEX('Metric Outputs Summary'!$V:$V,
                     _xlfn.IFNA(      MATCH(CONCATENATE(T$2,"_Priority Metric_Post_",$BB7),'Metric Outputs Summary'!$M:$M,0),
                                       _xlfn.IFNA(MATCH(CONCATENATE(T$2,"_Priority Metric_Post_",$BC7),'Metric Outputs Summary'!$M:$M,0),
                                                    MATCH(CONCATENATE(T$2,"_Priority Metric_Post_",$BD7),'Metric Outputs Summary'!$M:$M,0)
                                                 )
                               )
                    ),"")</f>
        <v/>
      </c>
      <c r="U7" s="38" t="str">
        <f>""</f>
        <v/>
      </c>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121" t="str">
        <f>_xlfn.IFNA(
      INDEX('Metric Outputs Summary'!$AQ:$AQ,
                     _xlfn.IFNA(      MATCH(CONCATENATE(AW$2,"_Priority Metric_",AW$4,"_",$BB7),'Metric Outputs Summary'!$AI:$AI,0),
                                       _xlfn.IFNA(MATCH(CONCATENATE(AW$2,"_Priority Metric_",AW$4,"_",$BC7),'Metric Outputs Summary'!$AI:$AI,0),
                                                    MATCH(CONCATENATE(TAW$2,"_Priority Metric_",AW$4,"_",$BD7),'Metric Outputs Summary'!$AI:$AI,0)
                                                 )
                               )
                    ),"")</f>
        <v/>
      </c>
      <c r="AX7" s="121" t="str">
        <f>_xlfn.IFNA(
      INDEX('Metric Outputs Summary'!$AQ:$AQ,
                     _xlfn.IFNA(      MATCH(CONCATENATE(AW$2,"_Priority Metric_",AX$4,"_",$BB7),'Metric Outputs Summary'!$AI:$AI,0),
                                       _xlfn.IFNA(MATCH(CONCATENATE(AW$2,"_Priority Metric_",AX$4,"_",$BC7),'Metric Outputs Summary'!$AI:$AI,0),
                                                    MATCH(CONCATENATE(TAX$2,"_Priority Metric_",AX$4,"_",$BD7),'Metric Outputs Summary'!$AI:$AI,0)
                                                 )
                               )
                    ),"")</f>
        <v/>
      </c>
      <c r="AY7" s="184" t="str">
        <f>_xlfn.IFNA(
      INDEX('Metric Outputs Summary'!$BB:$BB,
                     _xlfn.IFNA(      MATCH(CONCATENATE(AY$2,"_Priority Metric_",AY$4,"_",$BB7),'Metric Outputs Summary'!$AT:$AT,0),
                                       _xlfn.IFNA(MATCH(CONCATENATE(AY$2,"_Priority Metric_",AY$4,"_",$BC7),'Metric Outputs Summary'!$AT:$AT,0),
                                                    MATCH(CONCATENATE(AY$2,"_Priority Metric_",AY$4,"_",$BD7),'Metric Outputs Summary'!$AT:$AT,0)
                                                 )
                               )
                    ),"")</f>
        <v/>
      </c>
      <c r="AZ7" s="184" t="str">
        <f>_xlfn.IFNA(
      INDEX('Metric Outputs Summary'!$BB:$BB,
                     _xlfn.IFNA(      MATCH(CONCATENATE(AY$2,"_Priority Metric_",AZ$4,"_",$BB7),'Metric Outputs Summary'!$AT:$AT,0),
                                       _xlfn.IFNA(MATCH(CONCATENATE(AY$2,"_Priority Metric_",AZ$4,"_",$BC7),'Metric Outputs Summary'!$AT:$AT,0),
                                                    MATCH(CONCATENATE(AY$2,"_Priority Metric_",AZ$4,"_",$BD7),'Metric Outputs Summary'!$AT:$AT,0)
                                                 )
                               )
                    ),"")</f>
        <v/>
      </c>
      <c r="BA7" s="38"/>
      <c r="BB7" t="str">
        <f t="shared" si="0"/>
        <v>NFWF_41795</v>
      </c>
      <c r="BC7" t="str">
        <f t="shared" si="1"/>
        <v>NFWF-41795</v>
      </c>
    </row>
    <row r="8" spans="1:57" x14ac:dyDescent="0.25">
      <c r="A8" s="75" t="s">
        <v>1268</v>
      </c>
      <c r="B8" s="75" t="s">
        <v>1269</v>
      </c>
      <c r="C8" s="75" t="s">
        <v>1270</v>
      </c>
      <c r="D8" s="75" t="s">
        <v>688</v>
      </c>
      <c r="E8" s="234">
        <v>1</v>
      </c>
      <c r="F8" s="38" t="s">
        <v>1221</v>
      </c>
      <c r="G8" s="38"/>
      <c r="H8" s="38"/>
      <c r="I8" s="38"/>
      <c r="J8" s="38"/>
      <c r="K8" s="38"/>
      <c r="L8" s="38"/>
      <c r="M8" s="38"/>
      <c r="N8" s="38"/>
      <c r="O8" s="38"/>
      <c r="P8" s="38"/>
      <c r="Q8" s="38"/>
      <c r="R8" s="38"/>
      <c r="S8" s="38"/>
      <c r="T8" s="184" t="str">
        <f>_xlfn.IFNA(
      INDEX('Metric Outputs Summary'!$V:$V,
                     _xlfn.IFNA(      MATCH(CONCATENATE(T$2,"_Priority Metric_Post_",$BB8),'Metric Outputs Summary'!$M:$M,0),
                                       _xlfn.IFNA(MATCH(CONCATENATE(T$2,"_Priority Metric_Post_",$BC8),'Metric Outputs Summary'!$M:$M,0),
                                                    MATCH(CONCATENATE(T$2,"_Priority Metric_Post_",$BD8),'Metric Outputs Summary'!$M:$M,0)
                                                 )
                               )
                    ),"")</f>
        <v/>
      </c>
      <c r="U8" s="38" t="str">
        <f>""</f>
        <v/>
      </c>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121" t="str">
        <f>_xlfn.IFNA(
      INDEX('Metric Outputs Summary'!$AQ:$AQ,
                     _xlfn.IFNA(      MATCH(CONCATENATE(AW$2,"_Priority Metric_",AW$4,"_",$BB8),'Metric Outputs Summary'!$AI:$AI,0),
                                       _xlfn.IFNA(MATCH(CONCATENATE(AW$2,"_Priority Metric_",AW$4,"_",$BC8),'Metric Outputs Summary'!$AI:$AI,0),
                                                    MATCH(CONCATENATE(TAW$2,"_Priority Metric_",AW$4,"_",$BD8),'Metric Outputs Summary'!$AI:$AI,0)
                                                 )
                               )
                    ),"")</f>
        <v/>
      </c>
      <c r="AX8" s="121" t="str">
        <f>_xlfn.IFNA(
      INDEX('Metric Outputs Summary'!$AQ:$AQ,
                     _xlfn.IFNA(      MATCH(CONCATENATE(AW$2,"_Priority Metric_",AX$4,"_",$BB8),'Metric Outputs Summary'!$AI:$AI,0),
                                       _xlfn.IFNA(MATCH(CONCATENATE(AW$2,"_Priority Metric_",AX$4,"_",$BC8),'Metric Outputs Summary'!$AI:$AI,0),
                                                    MATCH(CONCATENATE(TAX$2,"_Priority Metric_",AX$4,"_",$BD8),'Metric Outputs Summary'!$AI:$AI,0)
                                                 )
                               )
                    ),"")</f>
        <v/>
      </c>
      <c r="AY8" s="184" t="str">
        <f>_xlfn.IFNA(
      INDEX('Metric Outputs Summary'!$BB:$BB,
                     _xlfn.IFNA(      MATCH(CONCATENATE(AY$2,"_Priority Metric_",AY$4,"_",$BB8),'Metric Outputs Summary'!$AT:$AT,0),
                                       _xlfn.IFNA(MATCH(CONCATENATE(AY$2,"_Priority Metric_",AY$4,"_",$BC8),'Metric Outputs Summary'!$AT:$AT,0),
                                                    MATCH(CONCATENATE(AY$2,"_Priority Metric_",AY$4,"_",$BD8),'Metric Outputs Summary'!$AT:$AT,0)
                                                 )
                               )
                    ),"")</f>
        <v/>
      </c>
      <c r="AZ8" s="184" t="str">
        <f>_xlfn.IFNA(
      INDEX('Metric Outputs Summary'!$BB:$BB,
                     _xlfn.IFNA(      MATCH(CONCATENATE(AY$2,"_Priority Metric_",AZ$4,"_",$BB8),'Metric Outputs Summary'!$AT:$AT,0),
                                       _xlfn.IFNA(MATCH(CONCATENATE(AY$2,"_Priority Metric_",AZ$4,"_",$BC8),'Metric Outputs Summary'!$AT:$AT,0),
                                                    MATCH(CONCATENATE(AY$2,"_Priority Metric_",AZ$4,"_",$BD8),'Metric Outputs Summary'!$AT:$AT,0)
                                                 )
                               )
                    ),"")</f>
        <v/>
      </c>
      <c r="BA8" s="38"/>
      <c r="BB8" t="str">
        <f t="shared" si="0"/>
        <v>NFWF_41991</v>
      </c>
      <c r="BC8" t="str">
        <f t="shared" si="1"/>
        <v>NFWF-41991</v>
      </c>
    </row>
    <row r="9" spans="1:57" x14ac:dyDescent="0.25">
      <c r="A9" s="75" t="s">
        <v>1271</v>
      </c>
      <c r="B9" s="75" t="s">
        <v>1272</v>
      </c>
      <c r="C9" s="75" t="s">
        <v>688</v>
      </c>
      <c r="D9" s="75" t="s">
        <v>688</v>
      </c>
      <c r="E9" s="234">
        <v>1</v>
      </c>
      <c r="F9" s="38" t="s">
        <v>1221</v>
      </c>
      <c r="G9" s="235" t="s">
        <v>1273</v>
      </c>
      <c r="H9" s="38"/>
      <c r="I9" s="38"/>
      <c r="J9" s="38"/>
      <c r="K9" s="38"/>
      <c r="L9" s="38"/>
      <c r="M9" s="38"/>
      <c r="N9" s="38"/>
      <c r="O9" s="38"/>
      <c r="P9" s="38"/>
      <c r="Q9" s="38"/>
      <c r="R9" s="38"/>
      <c r="S9" s="38"/>
      <c r="T9" s="184" t="str">
        <f>_xlfn.IFNA(
      INDEX('Metric Outputs Summary'!$V:$V,
                     _xlfn.IFNA(      MATCH(CONCATENATE(T$2,"_Priority Metric_Post_",$BB9),'Metric Outputs Summary'!$M:$M,0),
                                       _xlfn.IFNA(MATCH(CONCATENATE(T$2,"_Priority Metric_Post_",$BC9),'Metric Outputs Summary'!$M:$M,0),
                                                    MATCH(CONCATENATE(T$2,"_Priority Metric_Post_",$BD9),'Metric Outputs Summary'!$M:$M,0)
                                                 )
                               )
                    ),"")</f>
        <v/>
      </c>
      <c r="U9" s="38" t="str">
        <f>""</f>
        <v/>
      </c>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121" t="str">
        <f>_xlfn.IFNA(
      INDEX('Metric Outputs Summary'!$AQ:$AQ,
                     _xlfn.IFNA(      MATCH(CONCATENATE(AW$2,"_Priority Metric_",AW$4,"_",$BB9),'Metric Outputs Summary'!$AI:$AI,0),
                                       _xlfn.IFNA(MATCH(CONCATENATE(AW$2,"_Priority Metric_",AW$4,"_",$BC9),'Metric Outputs Summary'!$AI:$AI,0),
                                                    MATCH(CONCATENATE(TAW$2,"_Priority Metric_",AW$4,"_",$BD9),'Metric Outputs Summary'!$AI:$AI,0)
                                                 )
                               )
                    ),"")</f>
        <v/>
      </c>
      <c r="AX9" s="121" t="str">
        <f>_xlfn.IFNA(
      INDEX('Metric Outputs Summary'!$AQ:$AQ,
                     _xlfn.IFNA(      MATCH(CONCATENATE(AW$2,"_Priority Metric_",AX$4,"_",$BB9),'Metric Outputs Summary'!$AI:$AI,0),
                                       _xlfn.IFNA(MATCH(CONCATENATE(AW$2,"_Priority Metric_",AX$4,"_",$BC9),'Metric Outputs Summary'!$AI:$AI,0),
                                                    MATCH(CONCATENATE(TAX$2,"_Priority Metric_",AX$4,"_",$BD9),'Metric Outputs Summary'!$AI:$AI,0)
                                                 )
                               )
                    ),"")</f>
        <v/>
      </c>
      <c r="AY9" s="184" t="str">
        <f>_xlfn.IFNA(
      INDEX('Metric Outputs Summary'!$BB:$BB,
                     _xlfn.IFNA(      MATCH(CONCATENATE(AY$2,"_Priority Metric_",AY$4,"_",$BB9),'Metric Outputs Summary'!$AT:$AT,0),
                                       _xlfn.IFNA(MATCH(CONCATENATE(AY$2,"_Priority Metric_",AY$4,"_",$BC9),'Metric Outputs Summary'!$AT:$AT,0),
                                                    MATCH(CONCATENATE(AY$2,"_Priority Metric_",AY$4,"_",$BD9),'Metric Outputs Summary'!$AT:$AT,0)
                                                 )
                               )
                    ),"")</f>
        <v/>
      </c>
      <c r="AZ9" s="184" t="str">
        <f>_xlfn.IFNA(
      INDEX('Metric Outputs Summary'!$BB:$BB,
                     _xlfn.IFNA(      MATCH(CONCATENATE(AY$2,"_Priority Metric_",AZ$4,"_",$BB9),'Metric Outputs Summary'!$AT:$AT,0),
                                       _xlfn.IFNA(MATCH(CONCATENATE(AY$2,"_Priority Metric_",AZ$4,"_",$BC9),'Metric Outputs Summary'!$AT:$AT,0),
                                                    MATCH(CONCATENATE(AY$2,"_Priority Metric_",AZ$4,"_",$BD9),'Metric Outputs Summary'!$AT:$AT,0)
                                                 )
                               )
                    ),"")</f>
        <v/>
      </c>
      <c r="BA9" s="38"/>
      <c r="BB9" t="str">
        <f t="shared" si="0"/>
        <v>NFWF_42279</v>
      </c>
      <c r="BC9" t="str">
        <f t="shared" si="1"/>
        <v>NFWF-42279</v>
      </c>
    </row>
    <row r="10" spans="1:57" x14ac:dyDescent="0.25">
      <c r="A10" s="75" t="s">
        <v>1274</v>
      </c>
      <c r="B10" s="75" t="s">
        <v>1275</v>
      </c>
      <c r="C10" s="75" t="s">
        <v>1276</v>
      </c>
      <c r="D10" s="75" t="s">
        <v>654</v>
      </c>
      <c r="E10" s="234">
        <v>1</v>
      </c>
      <c r="F10" s="38" t="s">
        <v>1251</v>
      </c>
      <c r="G10" s="38" t="s">
        <v>1260</v>
      </c>
      <c r="H10" s="38"/>
      <c r="I10" s="38"/>
      <c r="J10" s="38"/>
      <c r="K10" s="38"/>
      <c r="L10" s="38"/>
      <c r="M10" s="38"/>
      <c r="N10" s="38"/>
      <c r="O10" s="38"/>
      <c r="P10" s="38"/>
      <c r="Q10" s="38"/>
      <c r="R10" s="38"/>
      <c r="S10" s="38"/>
      <c r="T10" s="184" t="str">
        <f>_xlfn.IFNA(
      INDEX('Metric Outputs Summary'!$V:$V,
                     _xlfn.IFNA(      MATCH(CONCATENATE(T$2,"_Priority Metric_Post_",$BB10),'Metric Outputs Summary'!$M:$M,0),
                                       _xlfn.IFNA(MATCH(CONCATENATE(T$2,"_Priority Metric_Post_",$BC10),'Metric Outputs Summary'!$M:$M,0),
                                                    MATCH(CONCATENATE(T$2,"_Priority Metric_Post_",$BD10),'Metric Outputs Summary'!$M:$M,0)
                                                 )
                               )
                    ),"")</f>
        <v/>
      </c>
      <c r="U10" s="38" t="str">
        <f>""</f>
        <v/>
      </c>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121" t="str">
        <f>_xlfn.IFNA(
      INDEX('Metric Outputs Summary'!$AQ:$AQ,
                     _xlfn.IFNA(      MATCH(CONCATENATE(AW$2,"_Priority Metric_",AW$4,"_",$BB10),'Metric Outputs Summary'!$AI:$AI,0),
                                       _xlfn.IFNA(MATCH(CONCATENATE(AW$2,"_Priority Metric_",AW$4,"_",$BC10),'Metric Outputs Summary'!$AI:$AI,0),
                                                    MATCH(CONCATENATE(TAW$2,"_Priority Metric_",AW$4,"_",$BD10),'Metric Outputs Summary'!$AI:$AI,0)
                                                 )
                               )
                    ),"")</f>
        <v/>
      </c>
      <c r="AX10" s="121" t="str">
        <f>_xlfn.IFNA(
      INDEX('Metric Outputs Summary'!$AQ:$AQ,
                     _xlfn.IFNA(      MATCH(CONCATENATE(AW$2,"_Priority Metric_",AX$4,"_",$BB10),'Metric Outputs Summary'!$AI:$AI,0),
                                       _xlfn.IFNA(MATCH(CONCATENATE(AW$2,"_Priority Metric_",AX$4,"_",$BC10),'Metric Outputs Summary'!$AI:$AI,0),
                                                    MATCH(CONCATENATE(TAX$2,"_Priority Metric_",AX$4,"_",$BD10),'Metric Outputs Summary'!$AI:$AI,0)
                                                 )
                               )
                    ),"")</f>
        <v/>
      </c>
      <c r="AY10" s="184" t="str">
        <f>_xlfn.IFNA(
      INDEX('Metric Outputs Summary'!$BB:$BB,
                     _xlfn.IFNA(      MATCH(CONCATENATE(AY$2,"_Priority Metric_",AY$4,"_",$BB10),'Metric Outputs Summary'!$AT:$AT,0),
                                       _xlfn.IFNA(MATCH(CONCATENATE(AY$2,"_Priority Metric_",AY$4,"_",$BC10),'Metric Outputs Summary'!$AT:$AT,0),
                                                    MATCH(CONCATENATE(AY$2,"_Priority Metric_",AY$4,"_",$BD10),'Metric Outputs Summary'!$AT:$AT,0)
                                                 )
                               )
                    ),"")</f>
        <v/>
      </c>
      <c r="AZ10" s="184" t="str">
        <f>_xlfn.IFNA(
      INDEX('Metric Outputs Summary'!$BB:$BB,
                     _xlfn.IFNA(      MATCH(CONCATENATE(AY$2,"_Priority Metric_",AZ$4,"_",$BB10),'Metric Outputs Summary'!$AT:$AT,0),
                                       _xlfn.IFNA(MATCH(CONCATENATE(AY$2,"_Priority Metric_",AZ$4,"_",$BC10),'Metric Outputs Summary'!$AT:$AT,0),
                                                    MATCH(CONCATENATE(AY$2,"_Priority Metric_",AZ$4,"_",$BD10),'Metric Outputs Summary'!$AT:$AT,0)
                                                 )
                               )
                    ),"")</f>
        <v/>
      </c>
      <c r="BA10" s="38"/>
      <c r="BB10" t="str">
        <f t="shared" si="0"/>
        <v>NFWF_42442</v>
      </c>
      <c r="BC10" t="str">
        <f t="shared" si="1"/>
        <v>NFWF-42442</v>
      </c>
    </row>
    <row r="11" spans="1:57" x14ac:dyDescent="0.25">
      <c r="A11" s="75" t="s">
        <v>1277</v>
      </c>
      <c r="B11" s="75" t="s">
        <v>1278</v>
      </c>
      <c r="C11" s="75" t="s">
        <v>1279</v>
      </c>
      <c r="D11" s="75" t="s">
        <v>654</v>
      </c>
      <c r="E11" s="234">
        <v>1</v>
      </c>
      <c r="F11" s="38" t="s">
        <v>1251</v>
      </c>
      <c r="G11" s="235" t="s">
        <v>1267</v>
      </c>
      <c r="H11" s="38"/>
      <c r="I11" s="38"/>
      <c r="J11" s="38"/>
      <c r="K11" s="38"/>
      <c r="L11" s="38"/>
      <c r="M11" s="38"/>
      <c r="N11" s="38"/>
      <c r="O11" s="38"/>
      <c r="P11" s="38"/>
      <c r="Q11" s="38"/>
      <c r="R11" s="38"/>
      <c r="S11" s="38"/>
      <c r="T11" s="184" t="str">
        <f>_xlfn.IFNA(
      INDEX('Metric Outputs Summary'!$V:$V,
                     _xlfn.IFNA(      MATCH(CONCATENATE(T$2,"_Priority Metric_Post_",$BB11),'Metric Outputs Summary'!$M:$M,0),
                                       _xlfn.IFNA(MATCH(CONCATENATE(T$2,"_Priority Metric_Post_",$BC11),'Metric Outputs Summary'!$M:$M,0),
                                                    MATCH(CONCATENATE(T$2,"_Priority Metric_Post_",$BD11),'Metric Outputs Summary'!$M:$M,0)
                                                 )
                               )
                    ),"")</f>
        <v/>
      </c>
      <c r="U11" s="38" t="str">
        <f>""</f>
        <v/>
      </c>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121" t="str">
        <f>_xlfn.IFNA(
      INDEX('Metric Outputs Summary'!$AQ:$AQ,
                     _xlfn.IFNA(      MATCH(CONCATENATE(AW$2,"_Priority Metric_",AW$4,"_",$BB11),'Metric Outputs Summary'!$AI:$AI,0),
                                       _xlfn.IFNA(MATCH(CONCATENATE(AW$2,"_Priority Metric_",AW$4,"_",$BC11),'Metric Outputs Summary'!$AI:$AI,0),
                                                    MATCH(CONCATENATE(TAW$2,"_Priority Metric_",AW$4,"_",$BD11),'Metric Outputs Summary'!$AI:$AI,0)
                                                 )
                               )
                    ),"")</f>
        <v/>
      </c>
      <c r="AX11" s="121" t="str">
        <f>_xlfn.IFNA(
      INDEX('Metric Outputs Summary'!$AQ:$AQ,
                     _xlfn.IFNA(      MATCH(CONCATENATE(AW$2,"_Priority Metric_",AX$4,"_",$BB11),'Metric Outputs Summary'!$AI:$AI,0),
                                       _xlfn.IFNA(MATCH(CONCATENATE(AW$2,"_Priority Metric_",AX$4,"_",$BC11),'Metric Outputs Summary'!$AI:$AI,0),
                                                    MATCH(CONCATENATE(TAX$2,"_Priority Metric_",AX$4,"_",$BD11),'Metric Outputs Summary'!$AI:$AI,0)
                                                 )
                               )
                    ),"")</f>
        <v/>
      </c>
      <c r="AY11" s="184" t="str">
        <f>_xlfn.IFNA(
      INDEX('Metric Outputs Summary'!$BB:$BB,
                     _xlfn.IFNA(      MATCH(CONCATENATE(AY$2,"_Priority Metric_",AY$4,"_",$BB11),'Metric Outputs Summary'!$AT:$AT,0),
                                       _xlfn.IFNA(MATCH(CONCATENATE(AY$2,"_Priority Metric_",AY$4,"_",$BC11),'Metric Outputs Summary'!$AT:$AT,0),
                                                    MATCH(CONCATENATE(AY$2,"_Priority Metric_",AY$4,"_",$BD11),'Metric Outputs Summary'!$AT:$AT,0)
                                                 )
                               )
                    ),"")</f>
        <v/>
      </c>
      <c r="AZ11" s="184" t="str">
        <f>_xlfn.IFNA(
      INDEX('Metric Outputs Summary'!$BB:$BB,
                     _xlfn.IFNA(      MATCH(CONCATENATE(AY$2,"_Priority Metric_",AZ$4,"_",$BB11),'Metric Outputs Summary'!$AT:$AT,0),
                                       _xlfn.IFNA(MATCH(CONCATENATE(AY$2,"_Priority Metric_",AZ$4,"_",$BC11),'Metric Outputs Summary'!$AT:$AT,0),
                                                    MATCH(CONCATENATE(AY$2,"_Priority Metric_",AZ$4,"_",$BD11),'Metric Outputs Summary'!$AT:$AT,0)
                                                 )
                               )
                    ),"")</f>
        <v/>
      </c>
      <c r="BA11" s="38"/>
      <c r="BB11" t="str">
        <f t="shared" si="0"/>
        <v>NFWF_42958</v>
      </c>
      <c r="BC11" t="str">
        <f t="shared" si="1"/>
        <v>NFWF-42958</v>
      </c>
    </row>
    <row r="12" spans="1:57" x14ac:dyDescent="0.25">
      <c r="A12" s="75" t="s">
        <v>1280</v>
      </c>
      <c r="B12" s="75" t="s">
        <v>1281</v>
      </c>
      <c r="C12" s="75" t="s">
        <v>1279</v>
      </c>
      <c r="D12" s="75" t="s">
        <v>654</v>
      </c>
      <c r="E12" s="234">
        <v>1</v>
      </c>
      <c r="F12" s="38" t="s">
        <v>1251</v>
      </c>
      <c r="G12" s="236" t="s">
        <v>1282</v>
      </c>
      <c r="H12" s="38"/>
      <c r="I12" s="38"/>
      <c r="J12" s="38"/>
      <c r="K12" s="38"/>
      <c r="L12" s="38"/>
      <c r="M12" s="38"/>
      <c r="N12" s="38"/>
      <c r="O12" s="38"/>
      <c r="P12" s="38"/>
      <c r="Q12" s="38"/>
      <c r="R12" s="38"/>
      <c r="S12" s="38"/>
      <c r="T12" s="184" t="str">
        <f>_xlfn.IFNA(
      INDEX('Metric Outputs Summary'!$V:$V,
                     _xlfn.IFNA(      MATCH(CONCATENATE(T$2,"_Priority Metric_Post_",$BB12),'Metric Outputs Summary'!$M:$M,0),
                                       _xlfn.IFNA(MATCH(CONCATENATE(T$2,"_Priority Metric_Post_",$BC12),'Metric Outputs Summary'!$M:$M,0),
                                                    MATCH(CONCATENATE(T$2,"_Priority Metric_Post_",$BD12),'Metric Outputs Summary'!$M:$M,0)
                                                 )
                               )
                    ),"")</f>
        <v/>
      </c>
      <c r="U12" s="38" t="str">
        <f>""</f>
        <v/>
      </c>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121" t="str">
        <f>_xlfn.IFNA(
      INDEX('Metric Outputs Summary'!$AQ:$AQ,
                     _xlfn.IFNA(      MATCH(CONCATENATE(AW$2,"_Priority Metric_",AW$4,"_",$BB12),'Metric Outputs Summary'!$AI:$AI,0),
                                       _xlfn.IFNA(MATCH(CONCATENATE(AW$2,"_Priority Metric_",AW$4,"_",$BC12),'Metric Outputs Summary'!$AI:$AI,0),
                                                    MATCH(CONCATENATE(TAW$2,"_Priority Metric_",AW$4,"_",$BD12),'Metric Outputs Summary'!$AI:$AI,0)
                                                 )
                               )
                    ),"")</f>
        <v/>
      </c>
      <c r="AX12" s="121" t="str">
        <f>_xlfn.IFNA(
      INDEX('Metric Outputs Summary'!$AQ:$AQ,
                     _xlfn.IFNA(      MATCH(CONCATENATE(AW$2,"_Priority Metric_",AX$4,"_",$BB12),'Metric Outputs Summary'!$AI:$AI,0),
                                       _xlfn.IFNA(MATCH(CONCATENATE(AW$2,"_Priority Metric_",AX$4,"_",$BC12),'Metric Outputs Summary'!$AI:$AI,0),
                                                    MATCH(CONCATENATE(TAX$2,"_Priority Metric_",AX$4,"_",$BD12),'Metric Outputs Summary'!$AI:$AI,0)
                                                 )
                               )
                    ),"")</f>
        <v/>
      </c>
      <c r="AY12" s="184" t="str">
        <f>_xlfn.IFNA(
      INDEX('Metric Outputs Summary'!$BB:$BB,
                     _xlfn.IFNA(      MATCH(CONCATENATE(AY$2,"_Priority Metric_",AY$4,"_",$BB12),'Metric Outputs Summary'!$AT:$AT,0),
                                       _xlfn.IFNA(MATCH(CONCATENATE(AY$2,"_Priority Metric_",AY$4,"_",$BC12),'Metric Outputs Summary'!$AT:$AT,0),
                                                    MATCH(CONCATENATE(AY$2,"_Priority Metric_",AY$4,"_",$BD12),'Metric Outputs Summary'!$AT:$AT,0)
                                                 )
                               )
                    ),"")</f>
        <v/>
      </c>
      <c r="AZ12" s="184" t="str">
        <f>_xlfn.IFNA(
      INDEX('Metric Outputs Summary'!$BB:$BB,
                     _xlfn.IFNA(      MATCH(CONCATENATE(AY$2,"_Priority Metric_",AZ$4,"_",$BB12),'Metric Outputs Summary'!$AT:$AT,0),
                                       _xlfn.IFNA(MATCH(CONCATENATE(AY$2,"_Priority Metric_",AZ$4,"_",$BC12),'Metric Outputs Summary'!$AT:$AT,0),
                                                    MATCH(CONCATENATE(AY$2,"_Priority Metric_",AZ$4,"_",$BD12),'Metric Outputs Summary'!$AT:$AT,0)
                                                 )
                               )
                    ),"")</f>
        <v/>
      </c>
      <c r="BA12" s="38"/>
      <c r="BB12" t="str">
        <f t="shared" si="0"/>
        <v>NFWF_42959</v>
      </c>
      <c r="BC12" t="str">
        <f t="shared" si="1"/>
        <v>NFWF-42959</v>
      </c>
    </row>
    <row r="13" spans="1:57" x14ac:dyDescent="0.25">
      <c r="A13" s="75" t="s">
        <v>1283</v>
      </c>
      <c r="B13" s="75" t="s">
        <v>1284</v>
      </c>
      <c r="C13" s="75" t="s">
        <v>1276</v>
      </c>
      <c r="D13" s="75" t="s">
        <v>654</v>
      </c>
      <c r="E13" s="234">
        <v>1</v>
      </c>
      <c r="F13" s="38" t="s">
        <v>1251</v>
      </c>
      <c r="G13" s="235" t="s">
        <v>1285</v>
      </c>
      <c r="H13" s="38"/>
      <c r="I13" s="38"/>
      <c r="J13" s="38"/>
      <c r="K13" s="38"/>
      <c r="L13" s="38"/>
      <c r="M13" s="38"/>
      <c r="N13" s="38"/>
      <c r="O13" s="38"/>
      <c r="P13" s="38"/>
      <c r="Q13" s="38"/>
      <c r="R13" s="38"/>
      <c r="S13" s="38"/>
      <c r="T13" s="184" t="str">
        <f>_xlfn.IFNA(
      INDEX('Metric Outputs Summary'!$V:$V,
                     _xlfn.IFNA(      MATCH(CONCATENATE(T$2,"_Priority Metric_Post_",$BB13),'Metric Outputs Summary'!$M:$M,0),
                                       _xlfn.IFNA(MATCH(CONCATENATE(T$2,"_Priority Metric_Post_",$BC13),'Metric Outputs Summary'!$M:$M,0),
                                                    MATCH(CONCATENATE(T$2,"_Priority Metric_Post_",$BD13),'Metric Outputs Summary'!$M:$M,0)
                                                 )
                               )
                    ),"")</f>
        <v/>
      </c>
      <c r="U13" s="38" t="str">
        <f>""</f>
        <v/>
      </c>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121" t="str">
        <f>_xlfn.IFNA(
      INDEX('Metric Outputs Summary'!$AQ:$AQ,
                     _xlfn.IFNA(      MATCH(CONCATENATE(AW$2,"_Priority Metric_",AW$4,"_",$BB13),'Metric Outputs Summary'!$AI:$AI,0),
                                       _xlfn.IFNA(MATCH(CONCATENATE(AW$2,"_Priority Metric_",AW$4,"_",$BC13),'Metric Outputs Summary'!$AI:$AI,0),
                                                    MATCH(CONCATENATE(TAW$2,"_Priority Metric_",AW$4,"_",$BD13),'Metric Outputs Summary'!$AI:$AI,0)
                                                 )
                               )
                    ),"")</f>
        <v/>
      </c>
      <c r="AX13" s="121" t="str">
        <f>_xlfn.IFNA(
      INDEX('Metric Outputs Summary'!$AQ:$AQ,
                     _xlfn.IFNA(      MATCH(CONCATENATE(AW$2,"_Priority Metric_",AX$4,"_",$BB13),'Metric Outputs Summary'!$AI:$AI,0),
                                       _xlfn.IFNA(MATCH(CONCATENATE(AW$2,"_Priority Metric_",AX$4,"_",$BC13),'Metric Outputs Summary'!$AI:$AI,0),
                                                    MATCH(CONCATENATE(TAX$2,"_Priority Metric_",AX$4,"_",$BD13),'Metric Outputs Summary'!$AI:$AI,0)
                                                 )
                               )
                    ),"")</f>
        <v/>
      </c>
      <c r="AY13" s="184" t="str">
        <f>_xlfn.IFNA(
      INDEX('Metric Outputs Summary'!$BB:$BB,
                     _xlfn.IFNA(      MATCH(CONCATENATE(AY$2,"_Priority Metric_",AY$4,"_",$BB13),'Metric Outputs Summary'!$AT:$AT,0),
                                       _xlfn.IFNA(MATCH(CONCATENATE(AY$2,"_Priority Metric_",AY$4,"_",$BC13),'Metric Outputs Summary'!$AT:$AT,0),
                                                    MATCH(CONCATENATE(AY$2,"_Priority Metric_",AY$4,"_",$BD13),'Metric Outputs Summary'!$AT:$AT,0)
                                                 )
                               )
                    ),"")</f>
        <v/>
      </c>
      <c r="AZ13" s="184" t="str">
        <f>_xlfn.IFNA(
      INDEX('Metric Outputs Summary'!$BB:$BB,
                     _xlfn.IFNA(      MATCH(CONCATENATE(AY$2,"_Priority Metric_",AZ$4,"_",$BB13),'Metric Outputs Summary'!$AT:$AT,0),
                                       _xlfn.IFNA(MATCH(CONCATENATE(AY$2,"_Priority Metric_",AZ$4,"_",$BC13),'Metric Outputs Summary'!$AT:$AT,0),
                                                    MATCH(CONCATENATE(AY$2,"_Priority Metric_",AZ$4,"_",$BD13),'Metric Outputs Summary'!$AT:$AT,0)
                                                 )
                               )
                    ),"")</f>
        <v/>
      </c>
      <c r="BA13" s="38"/>
      <c r="BB13" t="str">
        <f t="shared" si="0"/>
        <v>NFWF_43006</v>
      </c>
      <c r="BC13" t="str">
        <f t="shared" si="1"/>
        <v>NFWF-43006</v>
      </c>
    </row>
    <row r="14" spans="1:57" x14ac:dyDescent="0.25">
      <c r="A14" s="75" t="s">
        <v>1286</v>
      </c>
      <c r="B14" s="75" t="s">
        <v>1287</v>
      </c>
      <c r="C14" s="75" t="s">
        <v>1288</v>
      </c>
      <c r="D14" s="75" t="s">
        <v>688</v>
      </c>
      <c r="E14" s="234">
        <v>1</v>
      </c>
      <c r="F14" s="38" t="s">
        <v>1221</v>
      </c>
      <c r="G14" s="38"/>
      <c r="H14" s="38"/>
      <c r="I14" s="38"/>
      <c r="J14" s="38"/>
      <c r="K14" s="38"/>
      <c r="L14" s="38"/>
      <c r="M14" s="38"/>
      <c r="N14" s="38"/>
      <c r="O14" s="38"/>
      <c r="P14" s="38"/>
      <c r="Q14" s="38"/>
      <c r="R14" s="38"/>
      <c r="S14" s="38"/>
      <c r="T14" s="184" t="str">
        <f>_xlfn.IFNA(
      INDEX('Metric Outputs Summary'!$V:$V,
                     _xlfn.IFNA(      MATCH(CONCATENATE(T$2,"_Priority Metric_Post_",$BB14),'Metric Outputs Summary'!$M:$M,0),
                                       _xlfn.IFNA(MATCH(CONCATENATE(T$2,"_Priority Metric_Post_",$BC14),'Metric Outputs Summary'!$M:$M,0),
                                                    MATCH(CONCATENATE(T$2,"_Priority Metric_Post_",$BD14),'Metric Outputs Summary'!$M:$M,0)
                                                 )
                               )
                    ),"")</f>
        <v/>
      </c>
      <c r="U14" s="38" t="str">
        <f>""</f>
        <v/>
      </c>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121" t="str">
        <f>_xlfn.IFNA(
      INDEX('Metric Outputs Summary'!$AQ:$AQ,
                     _xlfn.IFNA(      MATCH(CONCATENATE(AW$2,"_Priority Metric_",AW$4,"_",$BB14),'Metric Outputs Summary'!$AI:$AI,0),
                                       _xlfn.IFNA(MATCH(CONCATENATE(AW$2,"_Priority Metric_",AW$4,"_",$BC14),'Metric Outputs Summary'!$AI:$AI,0),
                                                    MATCH(CONCATENATE(TAW$2,"_Priority Metric_",AW$4,"_",$BD14),'Metric Outputs Summary'!$AI:$AI,0)
                                                 )
                               )
                    ),"")</f>
        <v/>
      </c>
      <c r="AX14" s="121" t="str">
        <f>_xlfn.IFNA(
      INDEX('Metric Outputs Summary'!$AQ:$AQ,
                     _xlfn.IFNA(      MATCH(CONCATENATE(AW$2,"_Priority Metric_",AX$4,"_",$BB14),'Metric Outputs Summary'!$AI:$AI,0),
                                       _xlfn.IFNA(MATCH(CONCATENATE(AW$2,"_Priority Metric_",AX$4,"_",$BC14),'Metric Outputs Summary'!$AI:$AI,0),
                                                    MATCH(CONCATENATE(TAX$2,"_Priority Metric_",AX$4,"_",$BD14),'Metric Outputs Summary'!$AI:$AI,0)
                                                 )
                               )
                    ),"")</f>
        <v/>
      </c>
      <c r="AY14" s="184" t="str">
        <f>_xlfn.IFNA(
      INDEX('Metric Outputs Summary'!$BB:$BB,
                     _xlfn.IFNA(      MATCH(CONCATENATE(AY$2,"_Priority Metric_",AY$4,"_",$BB14),'Metric Outputs Summary'!$AT:$AT,0),
                                       _xlfn.IFNA(MATCH(CONCATENATE(AY$2,"_Priority Metric_",AY$4,"_",$BC14),'Metric Outputs Summary'!$AT:$AT,0),
                                                    MATCH(CONCATENATE(AY$2,"_Priority Metric_",AY$4,"_",$BD14),'Metric Outputs Summary'!$AT:$AT,0)
                                                 )
                               )
                    ),"")</f>
        <v/>
      </c>
      <c r="AZ14" s="184" t="str">
        <f>_xlfn.IFNA(
      INDEX('Metric Outputs Summary'!$BB:$BB,
                     _xlfn.IFNA(      MATCH(CONCATENATE(AY$2,"_Priority Metric_",AZ$4,"_",$BB14),'Metric Outputs Summary'!$AT:$AT,0),
                                       _xlfn.IFNA(MATCH(CONCATENATE(AY$2,"_Priority Metric_",AZ$4,"_",$BC14),'Metric Outputs Summary'!$AT:$AT,0),
                                                    MATCH(CONCATENATE(AY$2,"_Priority Metric_",AZ$4,"_",$BD14),'Metric Outputs Summary'!$AT:$AT,0)
                                                 )
                               )
                    ),"")</f>
        <v/>
      </c>
      <c r="BA14" s="38"/>
      <c r="BB14" t="str">
        <f t="shared" si="0"/>
        <v>NFWF_43095</v>
      </c>
      <c r="BC14" t="str">
        <f t="shared" si="1"/>
        <v>NFWF-43095</v>
      </c>
    </row>
    <row r="15" spans="1:57" x14ac:dyDescent="0.25">
      <c r="A15" s="75" t="s">
        <v>1289</v>
      </c>
      <c r="B15" s="75" t="s">
        <v>1290</v>
      </c>
      <c r="C15" s="75" t="s">
        <v>1291</v>
      </c>
      <c r="D15" s="75" t="s">
        <v>677</v>
      </c>
      <c r="E15" s="234">
        <v>1</v>
      </c>
      <c r="F15" s="38" t="s">
        <v>1221</v>
      </c>
      <c r="G15" s="38"/>
      <c r="H15" s="38"/>
      <c r="I15" s="38"/>
      <c r="J15" s="38"/>
      <c r="K15" s="38"/>
      <c r="L15" s="38"/>
      <c r="M15" s="38"/>
      <c r="N15" s="38"/>
      <c r="O15" s="38"/>
      <c r="P15" s="38"/>
      <c r="Q15" s="38"/>
      <c r="R15" s="38"/>
      <c r="S15" s="38"/>
      <c r="T15" s="184">
        <f>_xlfn.IFNA(
      INDEX('Metric Outputs Summary'!$V:$V,
                     _xlfn.IFNA(      MATCH(CONCATENATE(T$2,"_Priority Metric_Post_",$BB15),'Metric Outputs Summary'!$M:$M,0),
                                       _xlfn.IFNA(MATCH(CONCATENATE(T$2,"_Priority Metric_Post_",$BC15),'Metric Outputs Summary'!$M:$M,0),
                                                    MATCH(CONCATENATE(T$2,"_Priority Metric_Post_",$BD15),'Metric Outputs Summary'!$M:$M,0)
                                                 )
                               )
                    ),"")</f>
        <v>-479.28752857870131</v>
      </c>
      <c r="U15" s="38" t="str">
        <f>""</f>
        <v/>
      </c>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121">
        <f>_xlfn.IFNA(
      INDEX('Metric Outputs Summary'!$AQ:$AQ,
                     _xlfn.IFNA(      MATCH(CONCATENATE(AW$2,"_Priority Metric_",AW$4,"_",$BB15),'Metric Outputs Summary'!$AI:$AI,0),
                                       _xlfn.IFNA(MATCH(CONCATENATE(AW$2,"_Priority Metric_",AW$4,"_",$BC15),'Metric Outputs Summary'!$AI:$AI,0),
                                                    MATCH(CONCATENATE(TAW$2,"_Priority Metric_",AW$4,"_",$BD15),'Metric Outputs Summary'!$AI:$AI,0)
                                                 )
                               )
                    ),"")</f>
        <v>0</v>
      </c>
      <c r="AX15" s="121">
        <f>_xlfn.IFNA(
      INDEX('Metric Outputs Summary'!$AQ:$AQ,
                     _xlfn.IFNA(      MATCH(CONCATENATE(AW$2,"_Priority Metric_",AX$4,"_",$BB15),'Metric Outputs Summary'!$AI:$AI,0),
                                       _xlfn.IFNA(MATCH(CONCATENATE(AW$2,"_Priority Metric_",AX$4,"_",$BC15),'Metric Outputs Summary'!$AI:$AI,0),
                                                    MATCH(CONCATENATE(TAX$2,"_Priority Metric_",AX$4,"_",$BD15),'Metric Outputs Summary'!$AI:$AI,0)
                                                 )
                               )
                    ),"")</f>
        <v>0</v>
      </c>
      <c r="AY15" s="184">
        <f>_xlfn.IFNA(
      INDEX('Metric Outputs Summary'!$BB:$BB,
                     _xlfn.IFNA(      MATCH(CONCATENATE(AY$2,"_Priority Metric_",AY$4,"_",$BB15),'Metric Outputs Summary'!$AT:$AT,0),
                                       _xlfn.IFNA(MATCH(CONCATENATE(AY$2,"_Priority Metric_",AY$4,"_",$BC15),'Metric Outputs Summary'!$AT:$AT,0),
                                                    MATCH(CONCATENATE(AY$2,"_Priority Metric_",AY$4,"_",$BD15),'Metric Outputs Summary'!$AT:$AT,0)
                                                 )
                               )
                    ),"")</f>
        <v>0</v>
      </c>
      <c r="AZ15" s="184">
        <f>_xlfn.IFNA(
      INDEX('Metric Outputs Summary'!$BB:$BB,
                     _xlfn.IFNA(      MATCH(CONCATENATE(AY$2,"_Priority Metric_",AZ$4,"_",$BB15),'Metric Outputs Summary'!$AT:$AT,0),
                                       _xlfn.IFNA(MATCH(CONCATENATE(AY$2,"_Priority Metric_",AZ$4,"_",$BC15),'Metric Outputs Summary'!$AT:$AT,0),
                                                    MATCH(CONCATENATE(AY$2,"_Priority Metric_",AZ$4,"_",$BD15),'Metric Outputs Summary'!$AT:$AT,0)
                                                 )
                               )
                    ),"")</f>
        <v>0</v>
      </c>
      <c r="BA15" s="38"/>
      <c r="BB15" t="str">
        <f t="shared" si="0"/>
        <v>NFWF_43281</v>
      </c>
      <c r="BC15" t="str">
        <f t="shared" si="1"/>
        <v>NFWF-43281</v>
      </c>
    </row>
    <row r="16" spans="1:57" x14ac:dyDescent="0.25">
      <c r="A16" s="76" t="s">
        <v>1292</v>
      </c>
      <c r="B16" s="75" t="s">
        <v>1293</v>
      </c>
      <c r="C16" s="75" t="s">
        <v>1294</v>
      </c>
      <c r="D16" s="75" t="s">
        <v>680</v>
      </c>
      <c r="E16" s="234">
        <v>1</v>
      </c>
      <c r="F16" s="38" t="s">
        <v>1221</v>
      </c>
      <c r="G16" s="38"/>
      <c r="H16" s="38"/>
      <c r="I16" s="38"/>
      <c r="J16" s="38"/>
      <c r="K16" s="38"/>
      <c r="L16" s="38"/>
      <c r="M16" s="38"/>
      <c r="N16" s="38"/>
      <c r="O16" s="38"/>
      <c r="P16" s="38"/>
      <c r="Q16" s="38"/>
      <c r="R16" s="38"/>
      <c r="S16" s="38"/>
      <c r="T16" s="184">
        <f>_xlfn.IFNA(
      INDEX('Metric Outputs Summary'!$V:$V,
                     _xlfn.IFNA(      MATCH(CONCATENATE(T$2,"_Priority Metric_Post_",$BB16),'Metric Outputs Summary'!$M:$M,0),
                                       _xlfn.IFNA(MATCH(CONCATENATE(T$2,"_Priority Metric_Post_",$BC16),'Metric Outputs Summary'!$M:$M,0),
                                                    MATCH(CONCATENATE(T$2,"_Priority Metric_Post_",$BD16),'Metric Outputs Summary'!$M:$M,0)
                                                 )
                               )
                    ),"")</f>
        <v>0</v>
      </c>
      <c r="U16" s="38" t="str">
        <f>""</f>
        <v/>
      </c>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121">
        <f>_xlfn.IFNA(
      INDEX('Metric Outputs Summary'!$AQ:$AQ,
                     _xlfn.IFNA(      MATCH(CONCATENATE(AW$2,"_Priority Metric_",AW$4,"_",$BB16),'Metric Outputs Summary'!$AI:$AI,0),
                                       _xlfn.IFNA(MATCH(CONCATENATE(AW$2,"_Priority Metric_",AW$4,"_",$BC16),'Metric Outputs Summary'!$AI:$AI,0),
                                                    MATCH(CONCATENATE(TAW$2,"_Priority Metric_",AW$4,"_",$BD16),'Metric Outputs Summary'!$AI:$AI,0)
                                                 )
                               )
                    ),"")</f>
        <v>0</v>
      </c>
      <c r="AX16" s="121">
        <f>_xlfn.IFNA(
      INDEX('Metric Outputs Summary'!$AQ:$AQ,
                     _xlfn.IFNA(      MATCH(CONCATENATE(AW$2,"_Priority Metric_",AX$4,"_",$BB16),'Metric Outputs Summary'!$AI:$AI,0),
                                       _xlfn.IFNA(MATCH(CONCATENATE(AW$2,"_Priority Metric_",AX$4,"_",$BC16),'Metric Outputs Summary'!$AI:$AI,0),
                                                    MATCH(CONCATENATE(TAX$2,"_Priority Metric_",AX$4,"_",$BD16),'Metric Outputs Summary'!$AI:$AI,0)
                                                 )
                               )
                    ),"")</f>
        <v>0</v>
      </c>
      <c r="AY16" s="184">
        <f>_xlfn.IFNA(
      INDEX('Metric Outputs Summary'!$BB:$BB,
                     _xlfn.IFNA(      MATCH(CONCATENATE(AY$2,"_Priority Metric_",AY$4,"_",$BB16),'Metric Outputs Summary'!$AT:$AT,0),
                                       _xlfn.IFNA(MATCH(CONCATENATE(AY$2,"_Priority Metric_",AY$4,"_",$BC16),'Metric Outputs Summary'!$AT:$AT,0),
                                                    MATCH(CONCATENATE(AY$2,"_Priority Metric_",AY$4,"_",$BD16),'Metric Outputs Summary'!$AT:$AT,0)
                                                 )
                               )
                    ),"")</f>
        <v>0</v>
      </c>
      <c r="AZ16" s="184">
        <f>_xlfn.IFNA(
      INDEX('Metric Outputs Summary'!$BB:$BB,
                     _xlfn.IFNA(      MATCH(CONCATENATE(AY$2,"_Priority Metric_",AZ$4,"_",$BB16),'Metric Outputs Summary'!$AT:$AT,0),
                                       _xlfn.IFNA(MATCH(CONCATENATE(AY$2,"_Priority Metric_",AZ$4,"_",$BC16),'Metric Outputs Summary'!$AT:$AT,0),
                                                    MATCH(CONCATENATE(AY$2,"_Priority Metric_",AZ$4,"_",$BD16),'Metric Outputs Summary'!$AT:$AT,0)
                                                 )
                               )
                    ),"")</f>
        <v>0</v>
      </c>
      <c r="BA16" s="38"/>
      <c r="BB16" t="str">
        <f t="shared" si="0"/>
        <v>NFWF_43322</v>
      </c>
      <c r="BC16" t="str">
        <f t="shared" si="1"/>
        <v>NFWF-43322</v>
      </c>
    </row>
    <row r="17" spans="1:56" x14ac:dyDescent="0.25">
      <c r="A17" s="76" t="s">
        <v>1295</v>
      </c>
      <c r="B17" s="75" t="s">
        <v>1296</v>
      </c>
      <c r="C17" s="75" t="s">
        <v>1297</v>
      </c>
      <c r="D17" s="75" t="s">
        <v>688</v>
      </c>
      <c r="E17" s="234">
        <v>1</v>
      </c>
      <c r="F17" s="38" t="s">
        <v>1221</v>
      </c>
      <c r="G17" s="38"/>
      <c r="H17" s="38"/>
      <c r="I17" s="38"/>
      <c r="J17" s="38"/>
      <c r="K17" s="38"/>
      <c r="L17" s="38"/>
      <c r="M17" s="38"/>
      <c r="N17" s="38"/>
      <c r="O17" s="38"/>
      <c r="P17" s="38"/>
      <c r="Q17" s="38"/>
      <c r="R17" s="38"/>
      <c r="S17" s="38"/>
      <c r="T17" s="184">
        <f>_xlfn.IFNA(
      INDEX('Metric Outputs Summary'!$V:$V,
                     _xlfn.IFNA(      MATCH(CONCATENATE(T$2,"_Priority Metric_Post_",$BB17),'Metric Outputs Summary'!$M:$M,0),
                                       _xlfn.IFNA(MATCH(CONCATENATE(T$2,"_Priority Metric_Post_",$BC17),'Metric Outputs Summary'!$M:$M,0),
                                                    MATCH(CONCATENATE(T$2,"_Priority Metric_Post_",$BD17),'Metric Outputs Summary'!$M:$M,0)
                                                 )
                               )
                    ),"")</f>
        <v>0</v>
      </c>
      <c r="U17" s="38" t="str">
        <f>""</f>
        <v/>
      </c>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121">
        <f>_xlfn.IFNA(
      INDEX('Metric Outputs Summary'!$AQ:$AQ,
                     _xlfn.IFNA(      MATCH(CONCATENATE(AW$2,"_Priority Metric_",AW$4,"_",$BB17),'Metric Outputs Summary'!$AI:$AI,0),
                                       _xlfn.IFNA(MATCH(CONCATENATE(AW$2,"_Priority Metric_",AW$4,"_",$BC17),'Metric Outputs Summary'!$AI:$AI,0),
                                                    MATCH(CONCATENATE(TAW$2,"_Priority Metric_",AW$4,"_",$BD17),'Metric Outputs Summary'!$AI:$AI,0)
                                                 )
                               )
                    ),"")</f>
        <v>0</v>
      </c>
      <c r="AX17" s="121">
        <f>_xlfn.IFNA(
      INDEX('Metric Outputs Summary'!$AQ:$AQ,
                     _xlfn.IFNA(      MATCH(CONCATENATE(AW$2,"_Priority Metric_",AX$4,"_",$BB17),'Metric Outputs Summary'!$AI:$AI,0),
                                       _xlfn.IFNA(MATCH(CONCATENATE(AW$2,"_Priority Metric_",AX$4,"_",$BC17),'Metric Outputs Summary'!$AI:$AI,0),
                                                    MATCH(CONCATENATE(TAX$2,"_Priority Metric_",AX$4,"_",$BD17),'Metric Outputs Summary'!$AI:$AI,0)
                                                 )
                               )
                    ),"")</f>
        <v>0</v>
      </c>
      <c r="AY17" s="184">
        <f>_xlfn.IFNA(
      INDEX('Metric Outputs Summary'!$BB:$BB,
                     _xlfn.IFNA(      MATCH(CONCATENATE(AY$2,"_Priority Metric_",AY$4,"_",$BB17),'Metric Outputs Summary'!$AT:$AT,0),
                                       _xlfn.IFNA(MATCH(CONCATENATE(AY$2,"_Priority Metric_",AY$4,"_",$BC17),'Metric Outputs Summary'!$AT:$AT,0),
                                                    MATCH(CONCATENATE(AY$2,"_Priority Metric_",AY$4,"_",$BD17),'Metric Outputs Summary'!$AT:$AT,0)
                                                 )
                               )
                    ),"")</f>
        <v>0</v>
      </c>
      <c r="AZ17" s="184">
        <f>_xlfn.IFNA(
      INDEX('Metric Outputs Summary'!$BB:$BB,
                     _xlfn.IFNA(      MATCH(CONCATENATE(AY$2,"_Priority Metric_",AZ$4,"_",$BB17),'Metric Outputs Summary'!$AT:$AT,0),
                                       _xlfn.IFNA(MATCH(CONCATENATE(AY$2,"_Priority Metric_",AZ$4,"_",$BC17),'Metric Outputs Summary'!$AT:$AT,0),
                                                    MATCH(CONCATENATE(AY$2,"_Priority Metric_",AZ$4,"_",$BD17),'Metric Outputs Summary'!$AT:$AT,0)
                                                 )
                               )
                    ),"")</f>
        <v>0</v>
      </c>
      <c r="BA17" s="38"/>
      <c r="BB17" t="str">
        <f t="shared" si="0"/>
        <v>NFWF_43429</v>
      </c>
      <c r="BC17" t="str">
        <f t="shared" si="1"/>
        <v>NFWF-43429</v>
      </c>
    </row>
    <row r="18" spans="1:56" x14ac:dyDescent="0.25">
      <c r="A18" s="76" t="s">
        <v>1298</v>
      </c>
      <c r="B18" s="75" t="s">
        <v>1299</v>
      </c>
      <c r="C18" s="75" t="s">
        <v>1300</v>
      </c>
      <c r="D18" s="75" t="s">
        <v>688</v>
      </c>
      <c r="E18" s="234">
        <v>1</v>
      </c>
      <c r="F18" s="38" t="s">
        <v>1221</v>
      </c>
      <c r="G18" s="38"/>
      <c r="H18" s="38"/>
      <c r="I18" s="38"/>
      <c r="J18" s="38"/>
      <c r="K18" s="38"/>
      <c r="L18" s="38"/>
      <c r="M18" s="38"/>
      <c r="N18" s="38"/>
      <c r="O18" s="38"/>
      <c r="P18" s="38"/>
      <c r="Q18" s="38"/>
      <c r="R18" s="38"/>
      <c r="S18" s="38"/>
      <c r="T18" s="184">
        <f>_xlfn.IFNA(
      INDEX('Metric Outputs Summary'!$V:$V,
                     _xlfn.IFNA(      MATCH(CONCATENATE(T$2,"_Priority Metric_Post_",$BB18),'Metric Outputs Summary'!$M:$M,0),
                                       _xlfn.IFNA(MATCH(CONCATENATE(T$2,"_Priority Metric_Post_",$BC18),'Metric Outputs Summary'!$M:$M,0),
                                                    MATCH(CONCATENATE(T$2,"_Priority Metric_Post_",$BD18),'Metric Outputs Summary'!$M:$M,0)
                                                 )
                               )
                    ),"")</f>
        <v>59541.877163846584</v>
      </c>
      <c r="U18" s="38" t="str">
        <f>""</f>
        <v/>
      </c>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121">
        <f>_xlfn.IFNA(
      INDEX('Metric Outputs Summary'!$AQ:$AQ,
                     _xlfn.IFNA(      MATCH(CONCATENATE(AW$2,"_Priority Metric_",AW$4,"_",$BB18),'Metric Outputs Summary'!$AI:$AI,0),
                                       _xlfn.IFNA(MATCH(CONCATENATE(AW$2,"_Priority Metric_",AW$4,"_",$BC18),'Metric Outputs Summary'!$AI:$AI,0),
                                                    MATCH(CONCATENATE(TAW$2,"_Priority Metric_",AW$4,"_",$BD18),'Metric Outputs Summary'!$AI:$AI,0)
                                                 )
                               )
                    ),"")</f>
        <v>0</v>
      </c>
      <c r="AX18" s="121">
        <f>_xlfn.IFNA(
      INDEX('Metric Outputs Summary'!$AQ:$AQ,
                     _xlfn.IFNA(      MATCH(CONCATENATE(AW$2,"_Priority Metric_",AX$4,"_",$BB18),'Metric Outputs Summary'!$AI:$AI,0),
                                       _xlfn.IFNA(MATCH(CONCATENATE(AW$2,"_Priority Metric_",AX$4,"_",$BC18),'Metric Outputs Summary'!$AI:$AI,0),
                                                    MATCH(CONCATENATE(TAX$2,"_Priority Metric_",AX$4,"_",$BD18),'Metric Outputs Summary'!$AI:$AI,0)
                                                 )
                               )
                    ),"")</f>
        <v>0</v>
      </c>
      <c r="AY18" s="184">
        <f>_xlfn.IFNA(
      INDEX('Metric Outputs Summary'!$BB:$BB,
                     _xlfn.IFNA(      MATCH(CONCATENATE(AY$2,"_Priority Metric_",AY$4,"_",$BB18),'Metric Outputs Summary'!$AT:$AT,0),
                                       _xlfn.IFNA(MATCH(CONCATENATE(AY$2,"_Priority Metric_",AY$4,"_",$BC18),'Metric Outputs Summary'!$AT:$AT,0),
                                                    MATCH(CONCATENATE(AY$2,"_Priority Metric_",AY$4,"_",$BD18),'Metric Outputs Summary'!$AT:$AT,0)
                                                 )
                               )
                    ),"")</f>
        <v>0</v>
      </c>
      <c r="AZ18" s="184">
        <f>_xlfn.IFNA(
      INDEX('Metric Outputs Summary'!$BB:$BB,
                     _xlfn.IFNA(      MATCH(CONCATENATE(AY$2,"_Priority Metric_",AZ$4,"_",$BB18),'Metric Outputs Summary'!$AT:$AT,0),
                                       _xlfn.IFNA(MATCH(CONCATENATE(AY$2,"_Priority Metric_",AZ$4,"_",$BC18),'Metric Outputs Summary'!$AT:$AT,0),
                                                    MATCH(CONCATENATE(AY$2,"_Priority Metric_",AZ$4,"_",$BD18),'Metric Outputs Summary'!$AT:$AT,0)
                                                 )
                               )
                    ),"")</f>
        <v>0</v>
      </c>
      <c r="BA18" s="38"/>
      <c r="BB18" t="str">
        <f t="shared" si="0"/>
        <v>NFWF_43986</v>
      </c>
      <c r="BC18" t="str">
        <f t="shared" si="1"/>
        <v>NFWF-43986</v>
      </c>
    </row>
    <row r="19" spans="1:56" x14ac:dyDescent="0.25">
      <c r="A19" s="75" t="s">
        <v>1301</v>
      </c>
      <c r="B19" s="75" t="s">
        <v>1302</v>
      </c>
      <c r="C19" s="75" t="s">
        <v>1303</v>
      </c>
      <c r="D19" s="75" t="s">
        <v>688</v>
      </c>
      <c r="E19" s="234">
        <v>1</v>
      </c>
      <c r="F19" s="38" t="s">
        <v>1221</v>
      </c>
      <c r="G19" s="38"/>
      <c r="H19" s="38"/>
      <c r="I19" s="38"/>
      <c r="J19" s="38"/>
      <c r="K19" s="38"/>
      <c r="L19" s="38"/>
      <c r="M19" s="38"/>
      <c r="N19" s="38"/>
      <c r="O19" s="38"/>
      <c r="P19" s="38"/>
      <c r="Q19" s="38"/>
      <c r="R19" s="38"/>
      <c r="S19" s="38"/>
      <c r="T19" s="184">
        <f>_xlfn.IFNA(
      INDEX('Metric Outputs Summary'!$V:$V,
                     _xlfn.IFNA(      MATCH(CONCATENATE(T$2,"_Priority Metric_Post_",$BB19),'Metric Outputs Summary'!$M:$M,0),
                                       _xlfn.IFNA(MATCH(CONCATENATE(T$2,"_Priority Metric_Post_",$BC19),'Metric Outputs Summary'!$M:$M,0),
                                                    MATCH(CONCATENATE(T$2,"_Priority Metric_Post_",$BD19),'Metric Outputs Summary'!$M:$M,0)
                                                 )
                               )
                    ),"")</f>
        <v>0</v>
      </c>
      <c r="U19" s="38" t="str">
        <f>""</f>
        <v/>
      </c>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121">
        <f>_xlfn.IFNA(
      INDEX('Metric Outputs Summary'!$AQ:$AQ,
                     _xlfn.IFNA(      MATCH(CONCATENATE(AW$2,"_Priority Metric_",AW$4,"_",$BB19),'Metric Outputs Summary'!$AI:$AI,0),
                                       _xlfn.IFNA(MATCH(CONCATENATE(AW$2,"_Priority Metric_",AW$4,"_",$BC19),'Metric Outputs Summary'!$AI:$AI,0),
                                                    MATCH(CONCATENATE(TAW$2,"_Priority Metric_",AW$4,"_",$BD19),'Metric Outputs Summary'!$AI:$AI,0)
                                                 )
                               )
                    ),"")</f>
        <v>0</v>
      </c>
      <c r="AX19" s="121">
        <f>_xlfn.IFNA(
      INDEX('Metric Outputs Summary'!$AQ:$AQ,
                     _xlfn.IFNA(      MATCH(CONCATENATE(AW$2,"_Priority Metric_",AX$4,"_",$BB19),'Metric Outputs Summary'!$AI:$AI,0),
                                       _xlfn.IFNA(MATCH(CONCATENATE(AW$2,"_Priority Metric_",AX$4,"_",$BC19),'Metric Outputs Summary'!$AI:$AI,0),
                                                    MATCH(CONCATENATE(TAX$2,"_Priority Metric_",AX$4,"_",$BD19),'Metric Outputs Summary'!$AI:$AI,0)
                                                 )
                               )
                    ),"")</f>
        <v>0</v>
      </c>
      <c r="AY19" s="184">
        <f>_xlfn.IFNA(
      INDEX('Metric Outputs Summary'!$BB:$BB,
                     _xlfn.IFNA(      MATCH(CONCATENATE(AY$2,"_Priority Metric_",AY$4,"_",$BB19),'Metric Outputs Summary'!$AT:$AT,0),
                                       _xlfn.IFNA(MATCH(CONCATENATE(AY$2,"_Priority Metric_",AY$4,"_",$BC19),'Metric Outputs Summary'!$AT:$AT,0),
                                                    MATCH(CONCATENATE(AY$2,"_Priority Metric_",AY$4,"_",$BD19),'Metric Outputs Summary'!$AT:$AT,0)
                                                 )
                               )
                    ),"")</f>
        <v>0</v>
      </c>
      <c r="AZ19" s="184">
        <f>_xlfn.IFNA(
      INDEX('Metric Outputs Summary'!$BB:$BB,
                     _xlfn.IFNA(      MATCH(CONCATENATE(AY$2,"_Priority Metric_",AZ$4,"_",$BB19),'Metric Outputs Summary'!$AT:$AT,0),
                                       _xlfn.IFNA(MATCH(CONCATENATE(AY$2,"_Priority Metric_",AZ$4,"_",$BC19),'Metric Outputs Summary'!$AT:$AT,0),
                                                    MATCH(CONCATENATE(AY$2,"_Priority Metric_",AZ$4,"_",$BD19),'Metric Outputs Summary'!$AT:$AT,0)
                                                 )
                               )
                    ),"")</f>
        <v>0</v>
      </c>
      <c r="BA19" s="38"/>
      <c r="BB19" t="str">
        <f t="shared" si="0"/>
        <v>NFWF_44109</v>
      </c>
      <c r="BC19" t="str">
        <f t="shared" si="1"/>
        <v>NFWF-44109</v>
      </c>
    </row>
    <row r="20" spans="1:56" x14ac:dyDescent="0.25">
      <c r="A20" s="75" t="s">
        <v>1304</v>
      </c>
      <c r="B20" s="75" t="s">
        <v>1305</v>
      </c>
      <c r="C20" s="75" t="s">
        <v>1306</v>
      </c>
      <c r="D20" s="75" t="s">
        <v>677</v>
      </c>
      <c r="E20" s="234">
        <v>1</v>
      </c>
      <c r="F20" s="38" t="s">
        <v>1251</v>
      </c>
      <c r="G20" s="38" t="s">
        <v>1260</v>
      </c>
      <c r="H20" s="38"/>
      <c r="I20" s="38"/>
      <c r="J20" s="38"/>
      <c r="K20" s="38"/>
      <c r="L20" s="38"/>
      <c r="M20" s="38"/>
      <c r="N20" s="38"/>
      <c r="O20" s="38"/>
      <c r="P20" s="38"/>
      <c r="Q20" s="38"/>
      <c r="R20" s="38"/>
      <c r="S20" s="38"/>
      <c r="T20" s="184" t="str">
        <f>_xlfn.IFNA(
      INDEX('Metric Outputs Summary'!$V:$V,
                     _xlfn.IFNA(      MATCH(CONCATENATE(T$2,"_Priority Metric_Post_",$BB20),'Metric Outputs Summary'!$M:$M,0),
                                       _xlfn.IFNA(MATCH(CONCATENATE(T$2,"_Priority Metric_Post_",$BC20),'Metric Outputs Summary'!$M:$M,0),
                                                    MATCH(CONCATENATE(T$2,"_Priority Metric_Post_",$BD20),'Metric Outputs Summary'!$M:$M,0)
                                                 )
                               )
                    ),"")</f>
        <v/>
      </c>
      <c r="U20" s="38" t="str">
        <f>""</f>
        <v/>
      </c>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121" t="str">
        <f>_xlfn.IFNA(
      INDEX('Metric Outputs Summary'!$AQ:$AQ,
                     _xlfn.IFNA(      MATCH(CONCATENATE(AW$2,"_Priority Metric_",AW$4,"_",$BB20),'Metric Outputs Summary'!$AI:$AI,0),
                                       _xlfn.IFNA(MATCH(CONCATENATE(AW$2,"_Priority Metric_",AW$4,"_",$BC20),'Metric Outputs Summary'!$AI:$AI,0),
                                                    MATCH(CONCATENATE(TAW$2,"_Priority Metric_",AW$4,"_",$BD20),'Metric Outputs Summary'!$AI:$AI,0)
                                                 )
                               )
                    ),"")</f>
        <v/>
      </c>
      <c r="AX20" s="121" t="str">
        <f>_xlfn.IFNA(
      INDEX('Metric Outputs Summary'!$AQ:$AQ,
                     _xlfn.IFNA(      MATCH(CONCATENATE(AW$2,"_Priority Metric_",AX$4,"_",$BB20),'Metric Outputs Summary'!$AI:$AI,0),
                                       _xlfn.IFNA(MATCH(CONCATENATE(AW$2,"_Priority Metric_",AX$4,"_",$BC20),'Metric Outputs Summary'!$AI:$AI,0),
                                                    MATCH(CONCATENATE(TAX$2,"_Priority Metric_",AX$4,"_",$BD20),'Metric Outputs Summary'!$AI:$AI,0)
                                                 )
                               )
                    ),"")</f>
        <v/>
      </c>
      <c r="AY20" s="184" t="str">
        <f>_xlfn.IFNA(
      INDEX('Metric Outputs Summary'!$BB:$BB,
                     _xlfn.IFNA(      MATCH(CONCATENATE(AY$2,"_Priority Metric_",AY$4,"_",$BB20),'Metric Outputs Summary'!$AT:$AT,0),
                                       _xlfn.IFNA(MATCH(CONCATENATE(AY$2,"_Priority Metric_",AY$4,"_",$BC20),'Metric Outputs Summary'!$AT:$AT,0),
                                                    MATCH(CONCATENATE(AY$2,"_Priority Metric_",AY$4,"_",$BD20),'Metric Outputs Summary'!$AT:$AT,0)
                                                 )
                               )
                    ),"")</f>
        <v/>
      </c>
      <c r="AZ20" s="184" t="str">
        <f>_xlfn.IFNA(
      INDEX('Metric Outputs Summary'!$BB:$BB,
                     _xlfn.IFNA(      MATCH(CONCATENATE(AY$2,"_Priority Metric_",AZ$4,"_",$BB20),'Metric Outputs Summary'!$AT:$AT,0),
                                       _xlfn.IFNA(MATCH(CONCATENATE(AY$2,"_Priority Metric_",AZ$4,"_",$BC20),'Metric Outputs Summary'!$AT:$AT,0),
                                                    MATCH(CONCATENATE(AY$2,"_Priority Metric_",AZ$4,"_",$BD20),'Metric Outputs Summary'!$AT:$AT,0)
                                                 )
                               )
                    ),"")</f>
        <v/>
      </c>
      <c r="BA20" s="38"/>
      <c r="BB20" t="str">
        <f t="shared" si="0"/>
        <v>NFWF_44157</v>
      </c>
      <c r="BC20" t="str">
        <f t="shared" si="1"/>
        <v>NFWF-44157</v>
      </c>
    </row>
    <row r="21" spans="1:56" x14ac:dyDescent="0.25">
      <c r="A21" s="75" t="s">
        <v>1307</v>
      </c>
      <c r="B21" s="75" t="s">
        <v>1308</v>
      </c>
      <c r="C21" s="75" t="s">
        <v>1309</v>
      </c>
      <c r="D21" s="75" t="s">
        <v>683</v>
      </c>
      <c r="E21" s="234">
        <v>1</v>
      </c>
      <c r="F21" s="38" t="s">
        <v>1221</v>
      </c>
      <c r="G21" s="38"/>
      <c r="H21" s="38"/>
      <c r="I21" s="38"/>
      <c r="J21" s="38"/>
      <c r="K21" s="38"/>
      <c r="L21" s="38"/>
      <c r="M21" s="38"/>
      <c r="N21" s="38"/>
      <c r="O21" s="38"/>
      <c r="P21" s="38"/>
      <c r="Q21" s="38"/>
      <c r="R21" s="38"/>
      <c r="S21" s="38"/>
      <c r="T21" s="184">
        <f>_xlfn.IFNA(
      INDEX('Metric Outputs Summary'!$V:$V,
                     _xlfn.IFNA(      MATCH(CONCATENATE(T$2,"_Priority Metric_Post_",$BB21),'Metric Outputs Summary'!$M:$M,0),
                                       _xlfn.IFNA(MATCH(CONCATENATE(T$2,"_Priority Metric_Post_",$BC21),'Metric Outputs Summary'!$M:$M,0),
                                                    MATCH(CONCATENATE(T$2,"_Priority Metric_Post_",$BD21),'Metric Outputs Summary'!$M:$M,0)
                                                 )
                               )
                    ),"")</f>
        <v>0</v>
      </c>
      <c r="U21" s="38" t="str">
        <f>""</f>
        <v/>
      </c>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121">
        <f>_xlfn.IFNA(
      INDEX('Metric Outputs Summary'!$AQ:$AQ,
                     _xlfn.IFNA(      MATCH(CONCATENATE(AW$2,"_Priority Metric_",AW$4,"_",$BB21),'Metric Outputs Summary'!$AI:$AI,0),
                                       _xlfn.IFNA(MATCH(CONCATENATE(AW$2,"_Priority Metric_",AW$4,"_",$BC21),'Metric Outputs Summary'!$AI:$AI,0),
                                                    MATCH(CONCATENATE(TAW$2,"_Priority Metric_",AW$4,"_",$BD21),'Metric Outputs Summary'!$AI:$AI,0)
                                                 )
                               )
                    ),"")</f>
        <v>0</v>
      </c>
      <c r="AX21" s="121">
        <f>_xlfn.IFNA(
      INDEX('Metric Outputs Summary'!$AQ:$AQ,
                     _xlfn.IFNA(      MATCH(CONCATENATE(AW$2,"_Priority Metric_",AX$4,"_",$BB21),'Metric Outputs Summary'!$AI:$AI,0),
                                       _xlfn.IFNA(MATCH(CONCATENATE(AW$2,"_Priority Metric_",AX$4,"_",$BC21),'Metric Outputs Summary'!$AI:$AI,0),
                                                    MATCH(CONCATENATE(TAX$2,"_Priority Metric_",AX$4,"_",$BD21),'Metric Outputs Summary'!$AI:$AI,0)
                                                 )
                               )
                    ),"")</f>
        <v>0</v>
      </c>
      <c r="AY21" s="184">
        <f>_xlfn.IFNA(
      INDEX('Metric Outputs Summary'!$BB:$BB,
                     _xlfn.IFNA(      MATCH(CONCATENATE(AY$2,"_Priority Metric_",AY$4,"_",$BB21),'Metric Outputs Summary'!$AT:$AT,0),
                                       _xlfn.IFNA(MATCH(CONCATENATE(AY$2,"_Priority Metric_",AY$4,"_",$BC21),'Metric Outputs Summary'!$AT:$AT,0),
                                                    MATCH(CONCATENATE(AY$2,"_Priority Metric_",AY$4,"_",$BD21),'Metric Outputs Summary'!$AT:$AT,0)
                                                 )
                               )
                    ),"")</f>
        <v>0</v>
      </c>
      <c r="AZ21" s="184">
        <f>_xlfn.IFNA(
      INDEX('Metric Outputs Summary'!$BB:$BB,
                     _xlfn.IFNA(      MATCH(CONCATENATE(AY$2,"_Priority Metric_",AZ$4,"_",$BB21),'Metric Outputs Summary'!$AT:$AT,0),
                                       _xlfn.IFNA(MATCH(CONCATENATE(AY$2,"_Priority Metric_",AZ$4,"_",$BC21),'Metric Outputs Summary'!$AT:$AT,0),
                                                    MATCH(CONCATENATE(AY$2,"_Priority Metric_",AZ$4,"_",$BD21),'Metric Outputs Summary'!$AT:$AT,0)
                                                 )
                               )
                    ),"")</f>
        <v>0</v>
      </c>
      <c r="BA21" s="38"/>
      <c r="BB21" t="str">
        <f t="shared" si="0"/>
        <v>NFWF_44167</v>
      </c>
      <c r="BC21" t="str">
        <f t="shared" si="1"/>
        <v>NFWF-44167</v>
      </c>
    </row>
    <row r="22" spans="1:56" x14ac:dyDescent="0.25">
      <c r="A22" s="243" t="s">
        <v>1310</v>
      </c>
      <c r="B22" s="75" t="s">
        <v>1311</v>
      </c>
      <c r="C22" s="75" t="s">
        <v>1312</v>
      </c>
      <c r="D22" s="75" t="s">
        <v>654</v>
      </c>
      <c r="E22" s="234">
        <v>1</v>
      </c>
      <c r="F22" s="38" t="s">
        <v>1221</v>
      </c>
      <c r="G22" s="38"/>
      <c r="H22" s="38"/>
      <c r="I22" s="38"/>
      <c r="J22" s="38"/>
      <c r="K22" s="38"/>
      <c r="L22" s="38"/>
      <c r="M22" s="38"/>
      <c r="N22" s="38"/>
      <c r="O22" s="38"/>
      <c r="P22" s="38"/>
      <c r="Q22" s="38"/>
      <c r="R22" s="38"/>
      <c r="S22" s="38"/>
      <c r="T22" s="184">
        <f>_xlfn.IFNA(
      INDEX('Metric Outputs Summary'!$V:$V,
                     _xlfn.IFNA(      MATCH(CONCATENATE(T$2,"_Priority Metric_Post_",$BB22),'Metric Outputs Summary'!$M:$M,0),
                                       _xlfn.IFNA(MATCH(CONCATENATE(T$2,"_Priority Metric_Post_",$BC22),'Metric Outputs Summary'!$M:$M,0),
                                                    MATCH(CONCATENATE(T$2,"_Priority Metric_Post_",$BD22),'Metric Outputs Summary'!$M:$M,0)
                                                 )
                               )
                    ),"")</f>
        <v>0</v>
      </c>
      <c r="U22" s="38" t="str">
        <f>""</f>
        <v/>
      </c>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121">
        <f>_xlfn.IFNA(
      INDEX('Metric Outputs Summary'!$AQ:$AQ,
                     _xlfn.IFNA(      MATCH(CONCATENATE(AW$2,"_Priority Metric_",AW$4,"_",$BB22),'Metric Outputs Summary'!$AI:$AI,0),
                                       _xlfn.IFNA(MATCH(CONCATENATE(AW$2,"_Priority Metric_",AW$4,"_",$BC22),'Metric Outputs Summary'!$AI:$AI,0),
                                                    MATCH(CONCATENATE(TAW$2,"_Priority Metric_",AW$4,"_",$BD22),'Metric Outputs Summary'!$AI:$AI,0)
                                                 )
                               )
                    ),"")</f>
        <v>0</v>
      </c>
      <c r="AX22" s="121">
        <f>_xlfn.IFNA(
      INDEX('Metric Outputs Summary'!$AQ:$AQ,
                     _xlfn.IFNA(      MATCH(CONCATENATE(AW$2,"_Priority Metric_",AX$4,"_",$BB22),'Metric Outputs Summary'!$AI:$AI,0),
                                       _xlfn.IFNA(MATCH(CONCATENATE(AW$2,"_Priority Metric_",AX$4,"_",$BC22),'Metric Outputs Summary'!$AI:$AI,0),
                                                    MATCH(CONCATENATE(TAX$2,"_Priority Metric_",AX$4,"_",$BD22),'Metric Outputs Summary'!$AI:$AI,0)
                                                 )
                               )
                    ),"")</f>
        <v>0</v>
      </c>
      <c r="AY22" s="184">
        <f>_xlfn.IFNA(
      INDEX('Metric Outputs Summary'!$BB:$BB,
                     _xlfn.IFNA(      MATCH(CONCATENATE(AY$2,"_Priority Metric_",AY$4,"_",$BB22),'Metric Outputs Summary'!$AT:$AT,0),
                                       _xlfn.IFNA(MATCH(CONCATENATE(AY$2,"_Priority Metric_",AY$4,"_",$BC22),'Metric Outputs Summary'!$AT:$AT,0),
                                                    MATCH(CONCATENATE(AY$2,"_Priority Metric_",AY$4,"_",$BD22),'Metric Outputs Summary'!$AT:$AT,0)
                                                 )
                               )
                    ),"")</f>
        <v>0</v>
      </c>
      <c r="AZ22" s="184">
        <f>_xlfn.IFNA(
      INDEX('Metric Outputs Summary'!$BB:$BB,
                     _xlfn.IFNA(      MATCH(CONCATENATE(AY$2,"_Priority Metric_",AZ$4,"_",$BB22),'Metric Outputs Summary'!$AT:$AT,0),
                                       _xlfn.IFNA(MATCH(CONCATENATE(AY$2,"_Priority Metric_",AZ$4,"_",$BC22),'Metric Outputs Summary'!$AT:$AT,0),
                                                    MATCH(CONCATENATE(AY$2,"_Priority Metric_",AZ$4,"_",$BD22),'Metric Outputs Summary'!$AT:$AT,0)
                                                 )
                               )
                    ),"")</f>
        <v>0</v>
      </c>
      <c r="BA22" s="38"/>
      <c r="BB22" t="str">
        <f t="shared" si="0"/>
        <v>NFWF_44225</v>
      </c>
      <c r="BC22" t="str">
        <f t="shared" si="1"/>
        <v>NFWF-44225</v>
      </c>
      <c r="BD22" t="s">
        <v>1210</v>
      </c>
    </row>
    <row r="23" spans="1:56" x14ac:dyDescent="0.25">
      <c r="A23" s="76" t="s">
        <v>1313</v>
      </c>
      <c r="B23" s="75" t="s">
        <v>1314</v>
      </c>
      <c r="C23" s="75" t="s">
        <v>1315</v>
      </c>
      <c r="D23" s="75" t="s">
        <v>654</v>
      </c>
      <c r="E23" s="234">
        <v>1</v>
      </c>
      <c r="F23" s="38" t="s">
        <v>1221</v>
      </c>
      <c r="G23" s="38"/>
      <c r="H23" s="38"/>
      <c r="I23" s="38"/>
      <c r="J23" s="38"/>
      <c r="K23" s="38"/>
      <c r="L23" s="38"/>
      <c r="M23" s="38"/>
      <c r="N23" s="38"/>
      <c r="O23" s="38"/>
      <c r="P23" s="38"/>
      <c r="Q23" s="38"/>
      <c r="R23" s="38"/>
      <c r="S23" s="38"/>
      <c r="T23" s="184">
        <f>_xlfn.IFNA(
      INDEX('Metric Outputs Summary'!$V:$V,
                     _xlfn.IFNA(      MATCH(CONCATENATE(T$2,"_Priority Metric_Post_",$BB23),'Metric Outputs Summary'!$M:$M,0),
                                       _xlfn.IFNA(MATCH(CONCATENATE(T$2,"_Priority Metric_Post_",$BC23),'Metric Outputs Summary'!$M:$M,0),
                                                    MATCH(CONCATENATE(T$2,"_Priority Metric_Post_",$BD23),'Metric Outputs Summary'!$M:$M,0)
                                                 )
                               )
                    ),"")</f>
        <v>13916.560747213429</v>
      </c>
      <c r="U23" s="38" t="str">
        <f>""</f>
        <v/>
      </c>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121">
        <f>_xlfn.IFNA(
      INDEX('Metric Outputs Summary'!$AQ:$AQ,
                     _xlfn.IFNA(      MATCH(CONCATENATE(AW$2,"_Priority Metric_",AW$4,"_",$BB23),'Metric Outputs Summary'!$AI:$AI,0),
                                       _xlfn.IFNA(MATCH(CONCATENATE(AW$2,"_Priority Metric_",AW$4,"_",$BC23),'Metric Outputs Summary'!$AI:$AI,0),
                                                    MATCH(CONCATENATE(TAW$2,"_Priority Metric_",AW$4,"_",$BD23),'Metric Outputs Summary'!$AI:$AI,0)
                                                 )
                               )
                    ),"")</f>
        <v>0</v>
      </c>
      <c r="AX23" s="121">
        <f>_xlfn.IFNA(
      INDEX('Metric Outputs Summary'!$AQ:$AQ,
                     _xlfn.IFNA(      MATCH(CONCATENATE(AW$2,"_Priority Metric_",AX$4,"_",$BB23),'Metric Outputs Summary'!$AI:$AI,0),
                                       _xlfn.IFNA(MATCH(CONCATENATE(AW$2,"_Priority Metric_",AX$4,"_",$BC23),'Metric Outputs Summary'!$AI:$AI,0),
                                                    MATCH(CONCATENATE(TAX$2,"_Priority Metric_",AX$4,"_",$BD23),'Metric Outputs Summary'!$AI:$AI,0)
                                                 )
                               )
                    ),"")</f>
        <v>0</v>
      </c>
      <c r="AY23" s="184">
        <f>_xlfn.IFNA(
      INDEX('Metric Outputs Summary'!$BB:$BB,
                     _xlfn.IFNA(      MATCH(CONCATENATE(AY$2,"_Priority Metric_",AY$4,"_",$BB23),'Metric Outputs Summary'!$AT:$AT,0),
                                       _xlfn.IFNA(MATCH(CONCATENATE(AY$2,"_Priority Metric_",AY$4,"_",$BC23),'Metric Outputs Summary'!$AT:$AT,0),
                                                    MATCH(CONCATENATE(AY$2,"_Priority Metric_",AY$4,"_",$BD23),'Metric Outputs Summary'!$AT:$AT,0)
                                                 )
                               )
                    ),"")</f>
        <v>0</v>
      </c>
      <c r="AZ23" s="184">
        <f>_xlfn.IFNA(
      INDEX('Metric Outputs Summary'!$BB:$BB,
                     _xlfn.IFNA(      MATCH(CONCATENATE(AY$2,"_Priority Metric_",AZ$4,"_",$BB23),'Metric Outputs Summary'!$AT:$AT,0),
                                       _xlfn.IFNA(MATCH(CONCATENATE(AY$2,"_Priority Metric_",AZ$4,"_",$BC23),'Metric Outputs Summary'!$AT:$AT,0),
                                                    MATCH(CONCATENATE(AY$2,"_Priority Metric_",AZ$4,"_",$BD23),'Metric Outputs Summary'!$AT:$AT,0)
                                                 )
                               )
                    ),"")</f>
        <v>0</v>
      </c>
      <c r="BA23" s="38"/>
      <c r="BB23" t="str">
        <f t="shared" si="0"/>
        <v>NPS_1A</v>
      </c>
      <c r="BC23" t="str">
        <f t="shared" si="1"/>
        <v>NPS-1A</v>
      </c>
    </row>
    <row r="24" spans="1:56" x14ac:dyDescent="0.25">
      <c r="A24" s="75" t="s">
        <v>1316</v>
      </c>
      <c r="B24" s="75" t="s">
        <v>1317</v>
      </c>
      <c r="C24" s="75" t="s">
        <v>1318</v>
      </c>
      <c r="D24" s="75" t="s">
        <v>654</v>
      </c>
      <c r="E24" s="234">
        <v>1</v>
      </c>
      <c r="F24" s="38" t="s">
        <v>1221</v>
      </c>
      <c r="G24" s="38"/>
      <c r="H24" s="38"/>
      <c r="I24" s="38"/>
      <c r="J24" s="38"/>
      <c r="K24" s="38"/>
      <c r="L24" s="38"/>
      <c r="M24" s="38"/>
      <c r="N24" s="38"/>
      <c r="O24" s="38"/>
      <c r="P24" s="38"/>
      <c r="Q24" s="38"/>
      <c r="R24" s="38"/>
      <c r="S24" s="38"/>
      <c r="T24" s="184" t="str">
        <f>_xlfn.IFNA(
      INDEX('Metric Outputs Summary'!$V:$V,
                     _xlfn.IFNA(      MATCH(CONCATENATE(T$2,"_Priority Metric_Post_",$BB24),'Metric Outputs Summary'!$M:$M,0),
                                       _xlfn.IFNA(MATCH(CONCATENATE(T$2,"_Priority Metric_Post_",$BC24),'Metric Outputs Summary'!$M:$M,0),
                                                    MATCH(CONCATENATE(T$2,"_Priority Metric_Post_",$BD24),'Metric Outputs Summary'!$M:$M,0)
                                                 )
                               )
                    ),"")</f>
        <v/>
      </c>
      <c r="U24" s="38" t="str">
        <f>""</f>
        <v/>
      </c>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121" t="str">
        <f>_xlfn.IFNA(
      INDEX('Metric Outputs Summary'!$AQ:$AQ,
                     _xlfn.IFNA(      MATCH(CONCATENATE(AW$2,"_Priority Metric_",AW$4,"_",$BB24),'Metric Outputs Summary'!$AI:$AI,0),
                                       _xlfn.IFNA(MATCH(CONCATENATE(AW$2,"_Priority Metric_",AW$4,"_",$BC24),'Metric Outputs Summary'!$AI:$AI,0),
                                                    MATCH(CONCATENATE(TAW$2,"_Priority Metric_",AW$4,"_",$BD24),'Metric Outputs Summary'!$AI:$AI,0)
                                                 )
                               )
                    ),"")</f>
        <v/>
      </c>
      <c r="AX24" s="121" t="str">
        <f>_xlfn.IFNA(
      INDEX('Metric Outputs Summary'!$AQ:$AQ,
                     _xlfn.IFNA(      MATCH(CONCATENATE(AW$2,"_Priority Metric_",AX$4,"_",$BB24),'Metric Outputs Summary'!$AI:$AI,0),
                                       _xlfn.IFNA(MATCH(CONCATENATE(AW$2,"_Priority Metric_",AX$4,"_",$BC24),'Metric Outputs Summary'!$AI:$AI,0),
                                                    MATCH(CONCATENATE(TAX$2,"_Priority Metric_",AX$4,"_",$BD24),'Metric Outputs Summary'!$AI:$AI,0)
                                                 )
                               )
                    ),"")</f>
        <v/>
      </c>
      <c r="AY24" s="184" t="str">
        <f>_xlfn.IFNA(
      INDEX('Metric Outputs Summary'!$BB:$BB,
                     _xlfn.IFNA(      MATCH(CONCATENATE(AY$2,"_Priority Metric_",AY$4,"_",$BB24),'Metric Outputs Summary'!$AT:$AT,0),
                                       _xlfn.IFNA(MATCH(CONCATENATE(AY$2,"_Priority Metric_",AY$4,"_",$BC24),'Metric Outputs Summary'!$AT:$AT,0),
                                                    MATCH(CONCATENATE(AY$2,"_Priority Metric_",AY$4,"_",$BD24),'Metric Outputs Summary'!$AT:$AT,0)
                                                 )
                               )
                    ),"")</f>
        <v/>
      </c>
      <c r="AZ24" s="184" t="str">
        <f>_xlfn.IFNA(
      INDEX('Metric Outputs Summary'!$BB:$BB,
                     _xlfn.IFNA(      MATCH(CONCATENATE(AY$2,"_Priority Metric_",AZ$4,"_",$BB24),'Metric Outputs Summary'!$AT:$AT,0),
                                       _xlfn.IFNA(MATCH(CONCATENATE(AY$2,"_Priority Metric_",AZ$4,"_",$BC24),'Metric Outputs Summary'!$AT:$AT,0),
                                                    MATCH(CONCATENATE(AY$2,"_Priority Metric_",AZ$4,"_",$BD24),'Metric Outputs Summary'!$AT:$AT,0)
                                                 )
                               )
                    ),"")</f>
        <v/>
      </c>
      <c r="BA24" s="38"/>
      <c r="BB24" t="str">
        <f t="shared" si="0"/>
        <v>USFWS_01</v>
      </c>
      <c r="BC24" t="str">
        <f t="shared" si="1"/>
        <v>USFWS-01</v>
      </c>
    </row>
    <row r="25" spans="1:56" x14ac:dyDescent="0.25">
      <c r="A25" s="75" t="s">
        <v>1319</v>
      </c>
      <c r="B25" s="75" t="s">
        <v>1320</v>
      </c>
      <c r="C25" s="75" t="s">
        <v>1321</v>
      </c>
      <c r="D25" s="75" t="s">
        <v>688</v>
      </c>
      <c r="E25" s="234">
        <v>1</v>
      </c>
      <c r="F25" s="38" t="s">
        <v>1221</v>
      </c>
      <c r="G25" s="38"/>
      <c r="H25" s="38"/>
      <c r="I25" s="38"/>
      <c r="J25" s="38"/>
      <c r="K25" s="38"/>
      <c r="L25" s="38"/>
      <c r="M25" s="38"/>
      <c r="N25" s="38"/>
      <c r="O25" s="38"/>
      <c r="P25" s="38"/>
      <c r="Q25" s="38"/>
      <c r="R25" s="38"/>
      <c r="S25" s="38"/>
      <c r="T25" s="184" t="str">
        <f>_xlfn.IFNA(
      INDEX('Metric Outputs Summary'!$V:$V,
                     _xlfn.IFNA(      MATCH(CONCATENATE(T$2,"_Priority Metric_Post_",$BB25),'Metric Outputs Summary'!$M:$M,0),
                                       _xlfn.IFNA(MATCH(CONCATENATE(T$2,"_Priority Metric_Post_",$BC25),'Metric Outputs Summary'!$M:$M,0),
                                                    MATCH(CONCATENATE(T$2,"_Priority Metric_Post_",$BD25),'Metric Outputs Summary'!$M:$M,0)
                                                 )
                               )
                    ),"")</f>
        <v/>
      </c>
      <c r="U25" s="38" t="str">
        <f>""</f>
        <v/>
      </c>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121" t="str">
        <f>_xlfn.IFNA(
      INDEX('Metric Outputs Summary'!$AQ:$AQ,
                     _xlfn.IFNA(      MATCH(CONCATENATE(AW$2,"_Priority Metric_",AW$4,"_",$BB25),'Metric Outputs Summary'!$AI:$AI,0),
                                       _xlfn.IFNA(MATCH(CONCATENATE(AW$2,"_Priority Metric_",AW$4,"_",$BC25),'Metric Outputs Summary'!$AI:$AI,0),
                                                    MATCH(CONCATENATE(TAW$2,"_Priority Metric_",AW$4,"_",$BD25),'Metric Outputs Summary'!$AI:$AI,0)
                                                 )
                               )
                    ),"")</f>
        <v/>
      </c>
      <c r="AX25" s="121" t="str">
        <f>_xlfn.IFNA(
      INDEX('Metric Outputs Summary'!$AQ:$AQ,
                     _xlfn.IFNA(      MATCH(CONCATENATE(AW$2,"_Priority Metric_",AX$4,"_",$BB25),'Metric Outputs Summary'!$AI:$AI,0),
                                       _xlfn.IFNA(MATCH(CONCATENATE(AW$2,"_Priority Metric_",AX$4,"_",$BC25),'Metric Outputs Summary'!$AI:$AI,0),
                                                    MATCH(CONCATENATE(TAX$2,"_Priority Metric_",AX$4,"_",$BD25),'Metric Outputs Summary'!$AI:$AI,0)
                                                 )
                               )
                    ),"")</f>
        <v/>
      </c>
      <c r="AY25" s="184" t="str">
        <f>_xlfn.IFNA(
      INDEX('Metric Outputs Summary'!$BB:$BB,
                     _xlfn.IFNA(      MATCH(CONCATENATE(AY$2,"_Priority Metric_",AY$4,"_",$BB25),'Metric Outputs Summary'!$AT:$AT,0),
                                       _xlfn.IFNA(MATCH(CONCATENATE(AY$2,"_Priority Metric_",AY$4,"_",$BC25),'Metric Outputs Summary'!$AT:$AT,0),
                                                    MATCH(CONCATENATE(AY$2,"_Priority Metric_",AY$4,"_",$BD25),'Metric Outputs Summary'!$AT:$AT,0)
                                                 )
                               )
                    ),"")</f>
        <v/>
      </c>
      <c r="AZ25" s="184" t="str">
        <f>_xlfn.IFNA(
      INDEX('Metric Outputs Summary'!$BB:$BB,
                     _xlfn.IFNA(      MATCH(CONCATENATE(AY$2,"_Priority Metric_",AZ$4,"_",$BB25),'Metric Outputs Summary'!$AT:$AT,0),
                                       _xlfn.IFNA(MATCH(CONCATENATE(AY$2,"_Priority Metric_",AZ$4,"_",$BC25),'Metric Outputs Summary'!$AT:$AT,0),
                                                    MATCH(CONCATENATE(AY$2,"_Priority Metric_",AZ$4,"_",$BD25),'Metric Outputs Summary'!$AT:$AT,0)
                                                 )
                               )
                    ),"")</f>
        <v/>
      </c>
      <c r="BA25" s="38"/>
      <c r="BB25" t="str">
        <f t="shared" si="0"/>
        <v>USFWS_06</v>
      </c>
      <c r="BC25" t="str">
        <f t="shared" si="1"/>
        <v>USFWS-06</v>
      </c>
    </row>
    <row r="26" spans="1:56" x14ac:dyDescent="0.25">
      <c r="A26" s="75" t="s">
        <v>1322</v>
      </c>
      <c r="B26" s="75" t="s">
        <v>1323</v>
      </c>
      <c r="C26" s="75" t="s">
        <v>1324</v>
      </c>
      <c r="D26" s="75" t="s">
        <v>680</v>
      </c>
      <c r="E26" s="234">
        <v>1</v>
      </c>
      <c r="F26" s="235" t="s">
        <v>1221</v>
      </c>
      <c r="G26" s="237" t="s">
        <v>1325</v>
      </c>
      <c r="H26" s="38"/>
      <c r="I26" s="38"/>
      <c r="J26" s="38"/>
      <c r="K26" s="38"/>
      <c r="L26" s="38"/>
      <c r="M26" s="38"/>
      <c r="N26" s="38"/>
      <c r="O26" s="38"/>
      <c r="P26" s="38"/>
      <c r="Q26" s="38"/>
      <c r="R26" s="38"/>
      <c r="S26" s="38"/>
      <c r="T26" s="184" t="str">
        <f>_xlfn.IFNA(
      INDEX('Metric Outputs Summary'!$V:$V,
                     _xlfn.IFNA(      MATCH(CONCATENATE(T$2,"_Priority Metric_Post_",$BB26),'Metric Outputs Summary'!$M:$M,0),
                                       _xlfn.IFNA(MATCH(CONCATENATE(T$2,"_Priority Metric_Post_",$BC26),'Metric Outputs Summary'!$M:$M,0),
                                                    MATCH(CONCATENATE(T$2,"_Priority Metric_Post_",$BD26),'Metric Outputs Summary'!$M:$M,0)
                                                 )
                               )
                    ),"")</f>
        <v/>
      </c>
      <c r="U26" s="38" t="str">
        <f>""</f>
        <v/>
      </c>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121" t="str">
        <f>_xlfn.IFNA(
      INDEX('Metric Outputs Summary'!$AQ:$AQ,
                     _xlfn.IFNA(      MATCH(CONCATENATE(AW$2,"_Priority Metric_",AW$4,"_",$BB26),'Metric Outputs Summary'!$AI:$AI,0),
                                       _xlfn.IFNA(MATCH(CONCATENATE(AW$2,"_Priority Metric_",AW$4,"_",$BC26),'Metric Outputs Summary'!$AI:$AI,0),
                                                    MATCH(CONCATENATE(TAW$2,"_Priority Metric_",AW$4,"_",$BD26),'Metric Outputs Summary'!$AI:$AI,0)
                                                 )
                               )
                    ),"")</f>
        <v/>
      </c>
      <c r="AX26" s="121" t="str">
        <f>_xlfn.IFNA(
      INDEX('Metric Outputs Summary'!$AQ:$AQ,
                     _xlfn.IFNA(      MATCH(CONCATENATE(AW$2,"_Priority Metric_",AX$4,"_",$BB26),'Metric Outputs Summary'!$AI:$AI,0),
                                       _xlfn.IFNA(MATCH(CONCATENATE(AW$2,"_Priority Metric_",AX$4,"_",$BC26),'Metric Outputs Summary'!$AI:$AI,0),
                                                    MATCH(CONCATENATE(TAX$2,"_Priority Metric_",AX$4,"_",$BD26),'Metric Outputs Summary'!$AI:$AI,0)
                                                 )
                               )
                    ),"")</f>
        <v/>
      </c>
      <c r="AY26" s="184" t="str">
        <f>_xlfn.IFNA(
      INDEX('Metric Outputs Summary'!$BB:$BB,
                     _xlfn.IFNA(      MATCH(CONCATENATE(AY$2,"_Priority Metric_",AY$4,"_",$BB26),'Metric Outputs Summary'!$AT:$AT,0),
                                       _xlfn.IFNA(MATCH(CONCATENATE(AY$2,"_Priority Metric_",AY$4,"_",$BC26),'Metric Outputs Summary'!$AT:$AT,0),
                                                    MATCH(CONCATENATE(AY$2,"_Priority Metric_",AY$4,"_",$BD26),'Metric Outputs Summary'!$AT:$AT,0)
                                                 )
                               )
                    ),"")</f>
        <v/>
      </c>
      <c r="AZ26" s="184" t="str">
        <f>_xlfn.IFNA(
      INDEX('Metric Outputs Summary'!$BB:$BB,
                     _xlfn.IFNA(      MATCH(CONCATENATE(AY$2,"_Priority Metric_",AZ$4,"_",$BB26),'Metric Outputs Summary'!$AT:$AT,0),
                                       _xlfn.IFNA(MATCH(CONCATENATE(AY$2,"_Priority Metric_",AZ$4,"_",$BC26),'Metric Outputs Summary'!$AT:$AT,0),
                                                    MATCH(CONCATENATE(AY$2,"_Priority Metric_",AZ$4,"_",$BD26),'Metric Outputs Summary'!$AT:$AT,0)
                                                 )
                               )
                    ),"")</f>
        <v/>
      </c>
      <c r="BA26" s="38"/>
      <c r="BB26" t="str">
        <f t="shared" si="0"/>
        <v>USFWS_09</v>
      </c>
      <c r="BC26" t="str">
        <f t="shared" si="1"/>
        <v>USFWS-09</v>
      </c>
    </row>
    <row r="27" spans="1:56" x14ac:dyDescent="0.25">
      <c r="A27" s="76" t="s">
        <v>1326</v>
      </c>
      <c r="B27" s="75" t="s">
        <v>1327</v>
      </c>
      <c r="C27" s="75" t="s">
        <v>1328</v>
      </c>
      <c r="D27" s="75" t="s">
        <v>677</v>
      </c>
      <c r="E27" s="234">
        <v>1</v>
      </c>
      <c r="F27" s="38" t="s">
        <v>1221</v>
      </c>
      <c r="G27" s="38"/>
      <c r="H27" s="38"/>
      <c r="I27" s="38"/>
      <c r="J27" s="38"/>
      <c r="K27" s="38"/>
      <c r="L27" s="38"/>
      <c r="M27" s="38"/>
      <c r="N27" s="38"/>
      <c r="O27" s="38"/>
      <c r="P27" s="38"/>
      <c r="Q27" s="38"/>
      <c r="R27" s="38"/>
      <c r="S27" s="38"/>
      <c r="T27" s="184">
        <f>_xlfn.IFNA(
      INDEX('Metric Outputs Summary'!$V:$V,
                     _xlfn.IFNA(      MATCH(CONCATENATE(T$2,"_Priority Metric_Post_",$BB27),'Metric Outputs Summary'!$M:$M,0),
                                       _xlfn.IFNA(MATCH(CONCATENATE(T$2,"_Priority Metric_Post_",$BC27),'Metric Outputs Summary'!$M:$M,0),
                                                    MATCH(CONCATENATE(T$2,"_Priority Metric_Post_",$BD27),'Metric Outputs Summary'!$M:$M,0)
                                                 )
                               )
                    ),"")</f>
        <v>102837.47584140775</v>
      </c>
      <c r="U27" s="38" t="str">
        <f>""</f>
        <v/>
      </c>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121">
        <f>_xlfn.IFNA(
      INDEX('Metric Outputs Summary'!$AQ:$AQ,
                     _xlfn.IFNA(      MATCH(CONCATENATE(AW$2,"_Priority Metric_",AW$4,"_",$BB27),'Metric Outputs Summary'!$AI:$AI,0),
                                       _xlfn.IFNA(MATCH(CONCATENATE(AW$2,"_Priority Metric_",AW$4,"_",$BC27),'Metric Outputs Summary'!$AI:$AI,0),
                                                    MATCH(CONCATENATE(TAW$2,"_Priority Metric_",AW$4,"_",$BD27),'Metric Outputs Summary'!$AI:$AI,0)
                                                 )
                               )
                    ),"")</f>
        <v>11.711083095225</v>
      </c>
      <c r="AX27" s="121">
        <f>_xlfn.IFNA(
      INDEX('Metric Outputs Summary'!$AQ:$AQ,
                     _xlfn.IFNA(      MATCH(CONCATENATE(AW$2,"_Priority Metric_",AX$4,"_",$BB27),'Metric Outputs Summary'!$AI:$AI,0),
                                       _xlfn.IFNA(MATCH(CONCATENATE(AW$2,"_Priority Metric_",AX$4,"_",$BC27),'Metric Outputs Summary'!$AI:$AI,0),
                                                    MATCH(CONCATENATE(TAX$2,"_Priority Metric_",AX$4,"_",$BD27),'Metric Outputs Summary'!$AI:$AI,0)
                                                 )
                               )
                    ),"")</f>
        <v>11.66424310695</v>
      </c>
      <c r="AY27" s="184">
        <f>_xlfn.IFNA(
      INDEX('Metric Outputs Summary'!$BB:$BB,
                     _xlfn.IFNA(      MATCH(CONCATENATE(AY$2,"_Priority Metric_",AY$4,"_",$BB27),'Metric Outputs Summary'!$AT:$AT,0),
                                       _xlfn.IFNA(MATCH(CONCATENATE(AY$2,"_Priority Metric_",AY$4,"_",$BC27),'Metric Outputs Summary'!$AT:$AT,0),
                                                    MATCH(CONCATENATE(AY$2,"_Priority Metric_",AY$4,"_",$BD27),'Metric Outputs Summary'!$AT:$AT,0)
                                                 )
                               )
                    ),"")</f>
        <v>349.50699814428793</v>
      </c>
      <c r="AZ27" s="184">
        <f>_xlfn.IFNA(
      INDEX('Metric Outputs Summary'!$BB:$BB,
                     _xlfn.IFNA(      MATCH(CONCATENATE(AY$2,"_Priority Metric_",AZ$4,"_",$BB27),'Metric Outputs Summary'!$AT:$AT,0),
                                       _xlfn.IFNA(MATCH(CONCATENATE(AY$2,"_Priority Metric_",AZ$4,"_",$BC27),'Metric Outputs Summary'!$AT:$AT,0),
                                                    MATCH(CONCATENATE(AY$2,"_Priority Metric_",AZ$4,"_",$BD27),'Metric Outputs Summary'!$AT:$AT,0)
                                                 )
                               )
                    ),"")</f>
        <v>348.44810171775458</v>
      </c>
      <c r="BA27" s="38"/>
      <c r="BB27" t="str">
        <f t="shared" si="0"/>
        <v>USFWS_15</v>
      </c>
      <c r="BC27" t="str">
        <f t="shared" si="1"/>
        <v>USFWS-15</v>
      </c>
    </row>
    <row r="28" spans="1:56" x14ac:dyDescent="0.25">
      <c r="A28" s="75" t="s">
        <v>1329</v>
      </c>
      <c r="B28" s="75" t="s">
        <v>1330</v>
      </c>
      <c r="C28" s="75" t="s">
        <v>1331</v>
      </c>
      <c r="D28" s="75" t="s">
        <v>1332</v>
      </c>
      <c r="E28" s="234">
        <v>1</v>
      </c>
      <c r="F28" s="38" t="s">
        <v>1221</v>
      </c>
      <c r="G28" s="237" t="s">
        <v>1325</v>
      </c>
      <c r="H28" s="38"/>
      <c r="I28" s="38"/>
      <c r="J28" s="38"/>
      <c r="K28" s="38"/>
      <c r="L28" s="38"/>
      <c r="M28" s="38"/>
      <c r="N28" s="38"/>
      <c r="O28" s="38"/>
      <c r="P28" s="38"/>
      <c r="Q28" s="38"/>
      <c r="R28" s="38"/>
      <c r="S28" s="38"/>
      <c r="T28" s="184" t="str">
        <f>_xlfn.IFNA(
      INDEX('Metric Outputs Summary'!$V:$V,
                     _xlfn.IFNA(      MATCH(CONCATENATE(T$2,"_Priority Metric_Post_",$BB28),'Metric Outputs Summary'!$M:$M,0),
                                       _xlfn.IFNA(MATCH(CONCATENATE(T$2,"_Priority Metric_Post_",$BC28),'Metric Outputs Summary'!$M:$M,0),
                                                    MATCH(CONCATENATE(T$2,"_Priority Metric_Post_",$BD28),'Metric Outputs Summary'!$M:$M,0)
                                                 )
                               )
                    ),"")</f>
        <v/>
      </c>
      <c r="U28" s="38" t="str">
        <f>""</f>
        <v/>
      </c>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121" t="str">
        <f>_xlfn.IFNA(
      INDEX('Metric Outputs Summary'!$AQ:$AQ,
                     _xlfn.IFNA(      MATCH(CONCATENATE(AW$2,"_Priority Metric_",AW$4,"_",$BB28),'Metric Outputs Summary'!$AI:$AI,0),
                                       _xlfn.IFNA(MATCH(CONCATENATE(AW$2,"_Priority Metric_",AW$4,"_",$BC28),'Metric Outputs Summary'!$AI:$AI,0),
                                                    MATCH(CONCATENATE(TAW$2,"_Priority Metric_",AW$4,"_",$BD28),'Metric Outputs Summary'!$AI:$AI,0)
                                                 )
                               )
                    ),"")</f>
        <v/>
      </c>
      <c r="AX28" s="121" t="str">
        <f>_xlfn.IFNA(
      INDEX('Metric Outputs Summary'!$AQ:$AQ,
                     _xlfn.IFNA(      MATCH(CONCATENATE(AW$2,"_Priority Metric_",AX$4,"_",$BB28),'Metric Outputs Summary'!$AI:$AI,0),
                                       _xlfn.IFNA(MATCH(CONCATENATE(AW$2,"_Priority Metric_",AX$4,"_",$BC28),'Metric Outputs Summary'!$AI:$AI,0),
                                                    MATCH(CONCATENATE(TAX$2,"_Priority Metric_",AX$4,"_",$BD28),'Metric Outputs Summary'!$AI:$AI,0)
                                                 )
                               )
                    ),"")</f>
        <v/>
      </c>
      <c r="AY28" s="184" t="str">
        <f>_xlfn.IFNA(
      INDEX('Metric Outputs Summary'!$BB:$BB,
                     _xlfn.IFNA(      MATCH(CONCATENATE(AY$2,"_Priority Metric_",AY$4,"_",$BB28),'Metric Outputs Summary'!$AT:$AT,0),
                                       _xlfn.IFNA(MATCH(CONCATENATE(AY$2,"_Priority Metric_",AY$4,"_",$BC28),'Metric Outputs Summary'!$AT:$AT,0),
                                                    MATCH(CONCATENATE(AY$2,"_Priority Metric_",AY$4,"_",$BD28),'Metric Outputs Summary'!$AT:$AT,0)
                                                 )
                               )
                    ),"")</f>
        <v/>
      </c>
      <c r="AZ28" s="184" t="str">
        <f>_xlfn.IFNA(
      INDEX('Metric Outputs Summary'!$BB:$BB,
                     _xlfn.IFNA(      MATCH(CONCATENATE(AY$2,"_Priority Metric_",AZ$4,"_",$BB28),'Metric Outputs Summary'!$AT:$AT,0),
                                       _xlfn.IFNA(MATCH(CONCATENATE(AY$2,"_Priority Metric_",AZ$4,"_",$BC28),'Metric Outputs Summary'!$AT:$AT,0),
                                                    MATCH(CONCATENATE(AY$2,"_Priority Metric_",AZ$4,"_",$BD28),'Metric Outputs Summary'!$AT:$AT,0)
                                                 )
                               )
                    ),"")</f>
        <v/>
      </c>
      <c r="BA28" s="38"/>
      <c r="BB28" t="str">
        <f t="shared" si="0"/>
        <v>USFWS_21</v>
      </c>
      <c r="BC28" t="str">
        <f t="shared" si="1"/>
        <v>USFWS-21</v>
      </c>
    </row>
    <row r="29" spans="1:56" x14ac:dyDescent="0.25">
      <c r="A29" s="75" t="s">
        <v>1333</v>
      </c>
      <c r="B29" s="75" t="s">
        <v>1334</v>
      </c>
      <c r="C29" s="75" t="s">
        <v>1335</v>
      </c>
      <c r="D29" s="75" t="s">
        <v>683</v>
      </c>
      <c r="E29" s="234">
        <v>1</v>
      </c>
      <c r="F29" s="38" t="s">
        <v>1221</v>
      </c>
      <c r="G29" s="237" t="s">
        <v>1325</v>
      </c>
      <c r="H29" s="38"/>
      <c r="I29" s="38"/>
      <c r="J29" s="38"/>
      <c r="K29" s="38"/>
      <c r="L29" s="38"/>
      <c r="M29" s="38"/>
      <c r="N29" s="38"/>
      <c r="O29" s="38"/>
      <c r="P29" s="38"/>
      <c r="Q29" s="38"/>
      <c r="R29" s="38"/>
      <c r="S29" s="38"/>
      <c r="T29" s="184" t="str">
        <f>_xlfn.IFNA(
      INDEX('Metric Outputs Summary'!$V:$V,
                     _xlfn.IFNA(      MATCH(CONCATENATE(T$2,"_Priority Metric_Post_",$BB29),'Metric Outputs Summary'!$M:$M,0),
                                       _xlfn.IFNA(MATCH(CONCATENATE(T$2,"_Priority Metric_Post_",$BC29),'Metric Outputs Summary'!$M:$M,0),
                                                    MATCH(CONCATENATE(T$2,"_Priority Metric_Post_",$BD29),'Metric Outputs Summary'!$M:$M,0)
                                                 )
                               )
                    ),"")</f>
        <v/>
      </c>
      <c r="U29" s="38" t="str">
        <f>""</f>
        <v/>
      </c>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121" t="str">
        <f>_xlfn.IFNA(
      INDEX('Metric Outputs Summary'!$AQ:$AQ,
                     _xlfn.IFNA(      MATCH(CONCATENATE(AW$2,"_Priority Metric_",AW$4,"_",$BB29),'Metric Outputs Summary'!$AI:$AI,0),
                                       _xlfn.IFNA(MATCH(CONCATENATE(AW$2,"_Priority Metric_",AW$4,"_",$BC29),'Metric Outputs Summary'!$AI:$AI,0),
                                                    MATCH(CONCATENATE(TAW$2,"_Priority Metric_",AW$4,"_",$BD29),'Metric Outputs Summary'!$AI:$AI,0)
                                                 )
                               )
                    ),"")</f>
        <v/>
      </c>
      <c r="AX29" s="121" t="str">
        <f>_xlfn.IFNA(
      INDEX('Metric Outputs Summary'!$AQ:$AQ,
                     _xlfn.IFNA(      MATCH(CONCATENATE(AW$2,"_Priority Metric_",AX$4,"_",$BB29),'Metric Outputs Summary'!$AI:$AI,0),
                                       _xlfn.IFNA(MATCH(CONCATENATE(AW$2,"_Priority Metric_",AX$4,"_",$BC29),'Metric Outputs Summary'!$AI:$AI,0),
                                                    MATCH(CONCATENATE(TAX$2,"_Priority Metric_",AX$4,"_",$BD29),'Metric Outputs Summary'!$AI:$AI,0)
                                                 )
                               )
                    ),"")</f>
        <v/>
      </c>
      <c r="AY29" s="184" t="str">
        <f>_xlfn.IFNA(
      INDEX('Metric Outputs Summary'!$BB:$BB,
                     _xlfn.IFNA(      MATCH(CONCATENATE(AY$2,"_Priority Metric_",AY$4,"_",$BB29),'Metric Outputs Summary'!$AT:$AT,0),
                                       _xlfn.IFNA(MATCH(CONCATENATE(AY$2,"_Priority Metric_",AY$4,"_",$BC29),'Metric Outputs Summary'!$AT:$AT,0),
                                                    MATCH(CONCATENATE(AY$2,"_Priority Metric_",AY$4,"_",$BD29),'Metric Outputs Summary'!$AT:$AT,0)
                                                 )
                               )
                    ),"")</f>
        <v/>
      </c>
      <c r="AZ29" s="184" t="str">
        <f>_xlfn.IFNA(
      INDEX('Metric Outputs Summary'!$BB:$BB,
                     _xlfn.IFNA(      MATCH(CONCATENATE(AY$2,"_Priority Metric_",AZ$4,"_",$BB29),'Metric Outputs Summary'!$AT:$AT,0),
                                       _xlfn.IFNA(MATCH(CONCATENATE(AY$2,"_Priority Metric_",AZ$4,"_",$BC29),'Metric Outputs Summary'!$AT:$AT,0),
                                                    MATCH(CONCATENATE(AY$2,"_Priority Metric_",AZ$4,"_",$BD29),'Metric Outputs Summary'!$AT:$AT,0)
                                                 )
                               )
                    ),"")</f>
        <v/>
      </c>
      <c r="BA29" s="38"/>
      <c r="BB29" t="str">
        <f t="shared" si="0"/>
        <v>USFWS_31</v>
      </c>
      <c r="BC29" t="str">
        <f t="shared" si="1"/>
        <v>USFWS-31</v>
      </c>
    </row>
    <row r="30" spans="1:56" x14ac:dyDescent="0.25">
      <c r="A30" s="75" t="s">
        <v>1336</v>
      </c>
      <c r="B30" s="75" t="s">
        <v>1337</v>
      </c>
      <c r="C30" s="75" t="s">
        <v>1338</v>
      </c>
      <c r="D30" s="75" t="s">
        <v>680</v>
      </c>
      <c r="E30" s="234">
        <v>1</v>
      </c>
      <c r="F30" s="38" t="s">
        <v>1221</v>
      </c>
      <c r="G30" s="237" t="s">
        <v>1325</v>
      </c>
      <c r="H30" s="38"/>
      <c r="I30" s="38"/>
      <c r="J30" s="38"/>
      <c r="K30" s="38"/>
      <c r="L30" s="38"/>
      <c r="M30" s="38"/>
      <c r="N30" s="38"/>
      <c r="O30" s="38"/>
      <c r="P30" s="38"/>
      <c r="Q30" s="38"/>
      <c r="R30" s="38"/>
      <c r="S30" s="38"/>
      <c r="T30" s="184" t="str">
        <f>_xlfn.IFNA(
      INDEX('Metric Outputs Summary'!$V:$V,
                     _xlfn.IFNA(      MATCH(CONCATENATE(T$2,"_Priority Metric_Post_",$BB30),'Metric Outputs Summary'!$M:$M,0),
                                       _xlfn.IFNA(MATCH(CONCATENATE(T$2,"_Priority Metric_Post_",$BC30),'Metric Outputs Summary'!$M:$M,0),
                                                    MATCH(CONCATENATE(T$2,"_Priority Metric_Post_",$BD30),'Metric Outputs Summary'!$M:$M,0)
                                                 )
                               )
                    ),"")</f>
        <v/>
      </c>
      <c r="U30" s="38" t="str">
        <f>""</f>
        <v/>
      </c>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121" t="str">
        <f>_xlfn.IFNA(
      INDEX('Metric Outputs Summary'!$AQ:$AQ,
                     _xlfn.IFNA(      MATCH(CONCATENATE(AW$2,"_Priority Metric_",AW$4,"_",$BB30),'Metric Outputs Summary'!$AI:$AI,0),
                                       _xlfn.IFNA(MATCH(CONCATENATE(AW$2,"_Priority Metric_",AW$4,"_",$BC30),'Metric Outputs Summary'!$AI:$AI,0),
                                                    MATCH(CONCATENATE(TAW$2,"_Priority Metric_",AW$4,"_",$BD30),'Metric Outputs Summary'!$AI:$AI,0)
                                                 )
                               )
                    ),"")</f>
        <v/>
      </c>
      <c r="AX30" s="121" t="str">
        <f>_xlfn.IFNA(
      INDEX('Metric Outputs Summary'!$AQ:$AQ,
                     _xlfn.IFNA(      MATCH(CONCATENATE(AW$2,"_Priority Metric_",AX$4,"_",$BB30),'Metric Outputs Summary'!$AI:$AI,0),
                                       _xlfn.IFNA(MATCH(CONCATENATE(AW$2,"_Priority Metric_",AX$4,"_",$BC30),'Metric Outputs Summary'!$AI:$AI,0),
                                                    MATCH(CONCATENATE(TAX$2,"_Priority Metric_",AX$4,"_",$BD30),'Metric Outputs Summary'!$AI:$AI,0)
                                                 )
                               )
                    ),"")</f>
        <v/>
      </c>
      <c r="AY30" s="184" t="str">
        <f>_xlfn.IFNA(
      INDEX('Metric Outputs Summary'!$BB:$BB,
                     _xlfn.IFNA(      MATCH(CONCATENATE(AY$2,"_Priority Metric_",AY$4,"_",$BB30),'Metric Outputs Summary'!$AT:$AT,0),
                                       _xlfn.IFNA(MATCH(CONCATENATE(AY$2,"_Priority Metric_",AY$4,"_",$BC30),'Metric Outputs Summary'!$AT:$AT,0),
                                                    MATCH(CONCATENATE(AY$2,"_Priority Metric_",AY$4,"_",$BD30),'Metric Outputs Summary'!$AT:$AT,0)
                                                 )
                               )
                    ),"")</f>
        <v/>
      </c>
      <c r="AZ30" s="184" t="str">
        <f>_xlfn.IFNA(
      INDEX('Metric Outputs Summary'!$BB:$BB,
                     _xlfn.IFNA(      MATCH(CONCATENATE(AY$2,"_Priority Metric_",AZ$4,"_",$BB30),'Metric Outputs Summary'!$AT:$AT,0),
                                       _xlfn.IFNA(MATCH(CONCATENATE(AY$2,"_Priority Metric_",AZ$4,"_",$BC30),'Metric Outputs Summary'!$AT:$AT,0),
                                                    MATCH(CONCATENATE(AY$2,"_Priority Metric_",AZ$4,"_",$BD30),'Metric Outputs Summary'!$AT:$AT,0)
                                                 )
                               )
                    ),"")</f>
        <v/>
      </c>
      <c r="BA30" s="38"/>
      <c r="BB30" t="str">
        <f t="shared" si="0"/>
        <v>USFWS_33</v>
      </c>
      <c r="BC30" t="str">
        <f t="shared" si="1"/>
        <v>USFWS-33</v>
      </c>
    </row>
    <row r="31" spans="1:56" x14ac:dyDescent="0.25">
      <c r="A31" s="75" t="s">
        <v>1339</v>
      </c>
      <c r="B31" s="75" t="s">
        <v>1340</v>
      </c>
      <c r="C31" s="75" t="s">
        <v>1341</v>
      </c>
      <c r="D31" s="75" t="s">
        <v>688</v>
      </c>
      <c r="E31" s="234">
        <v>1</v>
      </c>
      <c r="F31" s="38" t="s">
        <v>1251</v>
      </c>
      <c r="G31" s="238" t="s">
        <v>1260</v>
      </c>
      <c r="H31" s="38"/>
      <c r="I31" s="38"/>
      <c r="J31" s="38"/>
      <c r="K31" s="38"/>
      <c r="L31" s="38"/>
      <c r="M31" s="38"/>
      <c r="N31" s="38"/>
      <c r="O31" s="38"/>
      <c r="P31" s="38"/>
      <c r="Q31" s="38"/>
      <c r="R31" s="38"/>
      <c r="S31" s="38"/>
      <c r="T31" s="184" t="str">
        <f>_xlfn.IFNA(
      INDEX('Metric Outputs Summary'!$V:$V,
                     _xlfn.IFNA(      MATCH(CONCATENATE(T$2,"_Priority Metric_Post_",$BB31),'Metric Outputs Summary'!$M:$M,0),
                                       _xlfn.IFNA(MATCH(CONCATENATE(T$2,"_Priority Metric_Post_",$BC31),'Metric Outputs Summary'!$M:$M,0),
                                                    MATCH(CONCATENATE(T$2,"_Priority Metric_Post_",$BD31),'Metric Outputs Summary'!$M:$M,0)
                                                 )
                               )
                    ),"")</f>
        <v/>
      </c>
      <c r="U31" s="38" t="str">
        <f>""</f>
        <v/>
      </c>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121" t="str">
        <f>_xlfn.IFNA(
      INDEX('Metric Outputs Summary'!$AQ:$AQ,
                     _xlfn.IFNA(      MATCH(CONCATENATE(AW$2,"_Priority Metric_",AW$4,"_",$BB31),'Metric Outputs Summary'!$AI:$AI,0),
                                       _xlfn.IFNA(MATCH(CONCATENATE(AW$2,"_Priority Metric_",AW$4,"_",$BC31),'Metric Outputs Summary'!$AI:$AI,0),
                                                    MATCH(CONCATENATE(TAW$2,"_Priority Metric_",AW$4,"_",$BD31),'Metric Outputs Summary'!$AI:$AI,0)
                                                 )
                               )
                    ),"")</f>
        <v/>
      </c>
      <c r="AX31" s="121" t="str">
        <f>_xlfn.IFNA(
      INDEX('Metric Outputs Summary'!$AQ:$AQ,
                     _xlfn.IFNA(      MATCH(CONCATENATE(AW$2,"_Priority Metric_",AX$4,"_",$BB31),'Metric Outputs Summary'!$AI:$AI,0),
                                       _xlfn.IFNA(MATCH(CONCATENATE(AW$2,"_Priority Metric_",AX$4,"_",$BC31),'Metric Outputs Summary'!$AI:$AI,0),
                                                    MATCH(CONCATENATE(TAX$2,"_Priority Metric_",AX$4,"_",$BD31),'Metric Outputs Summary'!$AI:$AI,0)
                                                 )
                               )
                    ),"")</f>
        <v/>
      </c>
      <c r="AY31" s="184" t="str">
        <f>_xlfn.IFNA(
      INDEX('Metric Outputs Summary'!$BB:$BB,
                     _xlfn.IFNA(      MATCH(CONCATENATE(AY$2,"_Priority Metric_",AY$4,"_",$BB31),'Metric Outputs Summary'!$AT:$AT,0),
                                       _xlfn.IFNA(MATCH(CONCATENATE(AY$2,"_Priority Metric_",AY$4,"_",$BC31),'Metric Outputs Summary'!$AT:$AT,0),
                                                    MATCH(CONCATENATE(AY$2,"_Priority Metric_",AY$4,"_",$BD31),'Metric Outputs Summary'!$AT:$AT,0)
                                                 )
                               )
                    ),"")</f>
        <v/>
      </c>
      <c r="AZ31" s="184" t="str">
        <f>_xlfn.IFNA(
      INDEX('Metric Outputs Summary'!$BB:$BB,
                     _xlfn.IFNA(      MATCH(CONCATENATE(AY$2,"_Priority Metric_",AZ$4,"_",$BB31),'Metric Outputs Summary'!$AT:$AT,0),
                                       _xlfn.IFNA(MATCH(CONCATENATE(AY$2,"_Priority Metric_",AZ$4,"_",$BC31),'Metric Outputs Summary'!$AT:$AT,0),
                                                    MATCH(CONCATENATE(AY$2,"_Priority Metric_",AZ$4,"_",$BD31),'Metric Outputs Summary'!$AT:$AT,0)
                                                 )
                               )
                    ),"")</f>
        <v/>
      </c>
      <c r="BA31" s="38"/>
      <c r="BB31" t="str">
        <f t="shared" si="0"/>
        <v>USFWS_37</v>
      </c>
      <c r="BC31" t="str">
        <f t="shared" si="1"/>
        <v>USFWS-37</v>
      </c>
    </row>
    <row r="32" spans="1:56" x14ac:dyDescent="0.25">
      <c r="A32" s="75" t="s">
        <v>1342</v>
      </c>
      <c r="B32" s="75" t="s">
        <v>1343</v>
      </c>
      <c r="C32" s="75" t="s">
        <v>1338</v>
      </c>
      <c r="D32" s="75" t="s">
        <v>680</v>
      </c>
      <c r="E32" s="234">
        <v>1</v>
      </c>
      <c r="F32" s="38" t="s">
        <v>1251</v>
      </c>
      <c r="G32" s="235" t="s">
        <v>1344</v>
      </c>
      <c r="H32" s="38"/>
      <c r="I32" s="38"/>
      <c r="J32" s="38"/>
      <c r="K32" s="38"/>
      <c r="L32" s="38"/>
      <c r="M32" s="38"/>
      <c r="N32" s="38"/>
      <c r="O32" s="38"/>
      <c r="P32" s="38"/>
      <c r="Q32" s="38"/>
      <c r="R32" s="38"/>
      <c r="S32" s="38"/>
      <c r="T32" s="184" t="str">
        <f>_xlfn.IFNA(
      INDEX('Metric Outputs Summary'!$V:$V,
                     _xlfn.IFNA(      MATCH(CONCATENATE(T$2,"_Priority Metric_Post_",$BB32),'Metric Outputs Summary'!$M:$M,0),
                                       _xlfn.IFNA(MATCH(CONCATENATE(T$2,"_Priority Metric_Post_",$BC32),'Metric Outputs Summary'!$M:$M,0),
                                                    MATCH(CONCATENATE(T$2,"_Priority Metric_Post_",$BD32),'Metric Outputs Summary'!$M:$M,0)
                                                 )
                               )
                    ),"")</f>
        <v/>
      </c>
      <c r="U32" s="38" t="str">
        <f>""</f>
        <v/>
      </c>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121" t="str">
        <f>_xlfn.IFNA(
      INDEX('Metric Outputs Summary'!$AQ:$AQ,
                     _xlfn.IFNA(      MATCH(CONCATENATE(AW$2,"_Priority Metric_",AW$4,"_",$BB32),'Metric Outputs Summary'!$AI:$AI,0),
                                       _xlfn.IFNA(MATCH(CONCATENATE(AW$2,"_Priority Metric_",AW$4,"_",$BC32),'Metric Outputs Summary'!$AI:$AI,0),
                                                    MATCH(CONCATENATE(TAW$2,"_Priority Metric_",AW$4,"_",$BD32),'Metric Outputs Summary'!$AI:$AI,0)
                                                 )
                               )
                    ),"")</f>
        <v/>
      </c>
      <c r="AX32" s="121" t="str">
        <f>_xlfn.IFNA(
      INDEX('Metric Outputs Summary'!$AQ:$AQ,
                     _xlfn.IFNA(      MATCH(CONCATENATE(AW$2,"_Priority Metric_",AX$4,"_",$BB32),'Metric Outputs Summary'!$AI:$AI,0),
                                       _xlfn.IFNA(MATCH(CONCATENATE(AW$2,"_Priority Metric_",AX$4,"_",$BC32),'Metric Outputs Summary'!$AI:$AI,0),
                                                    MATCH(CONCATENATE(TAX$2,"_Priority Metric_",AX$4,"_",$BD32),'Metric Outputs Summary'!$AI:$AI,0)
                                                 )
                               )
                    ),"")</f>
        <v/>
      </c>
      <c r="AY32" s="184" t="str">
        <f>_xlfn.IFNA(
      INDEX('Metric Outputs Summary'!$BB:$BB,
                     _xlfn.IFNA(      MATCH(CONCATENATE(AY$2,"_Priority Metric_",AY$4,"_",$BB32),'Metric Outputs Summary'!$AT:$AT,0),
                                       _xlfn.IFNA(MATCH(CONCATENATE(AY$2,"_Priority Metric_",AY$4,"_",$BC32),'Metric Outputs Summary'!$AT:$AT,0),
                                                    MATCH(CONCATENATE(AY$2,"_Priority Metric_",AY$4,"_",$BD32),'Metric Outputs Summary'!$AT:$AT,0)
                                                 )
                               )
                    ),"")</f>
        <v/>
      </c>
      <c r="AZ32" s="184" t="str">
        <f>_xlfn.IFNA(
      INDEX('Metric Outputs Summary'!$BB:$BB,
                     _xlfn.IFNA(      MATCH(CONCATENATE(AY$2,"_Priority Metric_",AZ$4,"_",$BB32),'Metric Outputs Summary'!$AT:$AT,0),
                                       _xlfn.IFNA(MATCH(CONCATENATE(AY$2,"_Priority Metric_",AZ$4,"_",$BC32),'Metric Outputs Summary'!$AT:$AT,0),
                                                    MATCH(CONCATENATE(AY$2,"_Priority Metric_",AZ$4,"_",$BD32),'Metric Outputs Summary'!$AT:$AT,0)
                                                 )
                               )
                    ),"")</f>
        <v/>
      </c>
      <c r="BA32" s="38"/>
      <c r="BB32" t="str">
        <f t="shared" si="0"/>
        <v>USFWS_43</v>
      </c>
      <c r="BC32" t="str">
        <f t="shared" si="1"/>
        <v>USFWS-43</v>
      </c>
    </row>
    <row r="33" spans="1:55" x14ac:dyDescent="0.25">
      <c r="A33" s="75" t="s">
        <v>1345</v>
      </c>
      <c r="B33" s="75" t="s">
        <v>1346</v>
      </c>
      <c r="C33" s="75" t="s">
        <v>1347</v>
      </c>
      <c r="D33" s="75" t="s">
        <v>693</v>
      </c>
      <c r="E33" s="234">
        <v>1</v>
      </c>
      <c r="F33" s="38" t="s">
        <v>1251</v>
      </c>
      <c r="G33" s="238" t="s">
        <v>1260</v>
      </c>
      <c r="H33" s="38"/>
      <c r="I33" s="38"/>
      <c r="J33" s="38"/>
      <c r="K33" s="38"/>
      <c r="L33" s="38"/>
      <c r="M33" s="38"/>
      <c r="N33" s="38"/>
      <c r="O33" s="38"/>
      <c r="P33" s="38"/>
      <c r="Q33" s="38"/>
      <c r="R33" s="38"/>
      <c r="S33" s="38"/>
      <c r="T33" s="184" t="str">
        <f>_xlfn.IFNA(
      INDEX('Metric Outputs Summary'!$V:$V,
                     _xlfn.IFNA(      MATCH(CONCATENATE(T$2,"_Priority Metric_Post_",$BB33),'Metric Outputs Summary'!$M:$M,0),
                                       _xlfn.IFNA(MATCH(CONCATENATE(T$2,"_Priority Metric_Post_",$BC33),'Metric Outputs Summary'!$M:$M,0),
                                                    MATCH(CONCATENATE(T$2,"_Priority Metric_Post_",$BD33),'Metric Outputs Summary'!$M:$M,0)
                                                 )
                               )
                    ),"")</f>
        <v/>
      </c>
      <c r="U33" s="38" t="str">
        <f>""</f>
        <v/>
      </c>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121" t="str">
        <f>_xlfn.IFNA(
      INDEX('Metric Outputs Summary'!$AQ:$AQ,
                     _xlfn.IFNA(      MATCH(CONCATENATE(AW$2,"_Priority Metric_",AW$4,"_",$BB33),'Metric Outputs Summary'!$AI:$AI,0),
                                       _xlfn.IFNA(MATCH(CONCATENATE(AW$2,"_Priority Metric_",AW$4,"_",$BC33),'Metric Outputs Summary'!$AI:$AI,0),
                                                    MATCH(CONCATENATE(TAW$2,"_Priority Metric_",AW$4,"_",$BD33),'Metric Outputs Summary'!$AI:$AI,0)
                                                 )
                               )
                    ),"")</f>
        <v/>
      </c>
      <c r="AX33" s="121" t="str">
        <f>_xlfn.IFNA(
      INDEX('Metric Outputs Summary'!$AQ:$AQ,
                     _xlfn.IFNA(      MATCH(CONCATENATE(AW$2,"_Priority Metric_",AX$4,"_",$BB33),'Metric Outputs Summary'!$AI:$AI,0),
                                       _xlfn.IFNA(MATCH(CONCATENATE(AW$2,"_Priority Metric_",AX$4,"_",$BC33),'Metric Outputs Summary'!$AI:$AI,0),
                                                    MATCH(CONCATENATE(TAX$2,"_Priority Metric_",AX$4,"_",$BD33),'Metric Outputs Summary'!$AI:$AI,0)
                                                 )
                               )
                    ),"")</f>
        <v/>
      </c>
      <c r="AY33" s="184" t="str">
        <f>_xlfn.IFNA(
      INDEX('Metric Outputs Summary'!$BB:$BB,
                     _xlfn.IFNA(      MATCH(CONCATENATE(AY$2,"_Priority Metric_",AY$4,"_",$BB33),'Metric Outputs Summary'!$AT:$AT,0),
                                       _xlfn.IFNA(MATCH(CONCATENATE(AY$2,"_Priority Metric_",AY$4,"_",$BC33),'Metric Outputs Summary'!$AT:$AT,0),
                                                    MATCH(CONCATENATE(AY$2,"_Priority Metric_",AY$4,"_",$BD33),'Metric Outputs Summary'!$AT:$AT,0)
                                                 )
                               )
                    ),"")</f>
        <v/>
      </c>
      <c r="AZ33" s="184" t="str">
        <f>_xlfn.IFNA(
      INDEX('Metric Outputs Summary'!$BB:$BB,
                     _xlfn.IFNA(      MATCH(CONCATENATE(AY$2,"_Priority Metric_",AZ$4,"_",$BB33),'Metric Outputs Summary'!$AT:$AT,0),
                                       _xlfn.IFNA(MATCH(CONCATENATE(AY$2,"_Priority Metric_",AZ$4,"_",$BC33),'Metric Outputs Summary'!$AT:$AT,0),
                                                    MATCH(CONCATENATE(AY$2,"_Priority Metric_",AZ$4,"_",$BD33),'Metric Outputs Summary'!$AT:$AT,0)
                                                 )
                               )
                    ),"")</f>
        <v/>
      </c>
      <c r="BA33" s="38"/>
      <c r="BB33" t="str">
        <f t="shared" si="0"/>
        <v>USFWS_50</v>
      </c>
      <c r="BC33" t="str">
        <f t="shared" si="1"/>
        <v>USFWS-50</v>
      </c>
    </row>
    <row r="34" spans="1:55" x14ac:dyDescent="0.25">
      <c r="A34" s="75" t="s">
        <v>1348</v>
      </c>
      <c r="B34" s="75" t="s">
        <v>1349</v>
      </c>
      <c r="C34" s="75" t="s">
        <v>1350</v>
      </c>
      <c r="D34" s="75" t="s">
        <v>668</v>
      </c>
      <c r="E34" s="234">
        <v>1</v>
      </c>
      <c r="F34" s="38" t="s">
        <v>1221</v>
      </c>
      <c r="G34" s="237" t="s">
        <v>1325</v>
      </c>
      <c r="H34" s="38"/>
      <c r="I34" s="38"/>
      <c r="J34" s="38"/>
      <c r="K34" s="38"/>
      <c r="L34" s="38"/>
      <c r="M34" s="38"/>
      <c r="N34" s="38"/>
      <c r="O34" s="38"/>
      <c r="P34" s="38"/>
      <c r="Q34" s="38"/>
      <c r="R34" s="38"/>
      <c r="S34" s="38"/>
      <c r="T34" s="184" t="str">
        <f>_xlfn.IFNA(
      INDEX('Metric Outputs Summary'!$V:$V,
                     _xlfn.IFNA(      MATCH(CONCATENATE(T$2,"_Priority Metric_Post_",$BB34),'Metric Outputs Summary'!$M:$M,0),
                                       _xlfn.IFNA(MATCH(CONCATENATE(T$2,"_Priority Metric_Post_",$BC34),'Metric Outputs Summary'!$M:$M,0),
                                                    MATCH(CONCATENATE(T$2,"_Priority Metric_Post_",$BD34),'Metric Outputs Summary'!$M:$M,0)
                                                 )
                               )
                    ),"")</f>
        <v/>
      </c>
      <c r="U34" s="38" t="str">
        <f>""</f>
        <v/>
      </c>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121" t="str">
        <f>_xlfn.IFNA(
      INDEX('Metric Outputs Summary'!$AQ:$AQ,
                     _xlfn.IFNA(      MATCH(CONCATENATE(AW$2,"_Priority Metric_",AW$4,"_",$BB34),'Metric Outputs Summary'!$AI:$AI,0),
                                       _xlfn.IFNA(MATCH(CONCATENATE(AW$2,"_Priority Metric_",AW$4,"_",$BC34),'Metric Outputs Summary'!$AI:$AI,0),
                                                    MATCH(CONCATENATE(TAW$2,"_Priority Metric_",AW$4,"_",$BD34),'Metric Outputs Summary'!$AI:$AI,0)
                                                 )
                               )
                    ),"")</f>
        <v/>
      </c>
      <c r="AX34" s="121" t="str">
        <f>_xlfn.IFNA(
      INDEX('Metric Outputs Summary'!$AQ:$AQ,
                     _xlfn.IFNA(      MATCH(CONCATENATE(AW$2,"_Priority Metric_",AX$4,"_",$BB34),'Metric Outputs Summary'!$AI:$AI,0),
                                       _xlfn.IFNA(MATCH(CONCATENATE(AW$2,"_Priority Metric_",AX$4,"_",$BC34),'Metric Outputs Summary'!$AI:$AI,0),
                                                    MATCH(CONCATENATE(TAX$2,"_Priority Metric_",AX$4,"_",$BD34),'Metric Outputs Summary'!$AI:$AI,0)
                                                 )
                               )
                    ),"")</f>
        <v/>
      </c>
      <c r="AY34" s="184" t="str">
        <f>_xlfn.IFNA(
      INDEX('Metric Outputs Summary'!$BB:$BB,
                     _xlfn.IFNA(      MATCH(CONCATENATE(AY$2,"_Priority Metric_",AY$4,"_",$BB34),'Metric Outputs Summary'!$AT:$AT,0),
                                       _xlfn.IFNA(MATCH(CONCATENATE(AY$2,"_Priority Metric_",AY$4,"_",$BC34),'Metric Outputs Summary'!$AT:$AT,0),
                                                    MATCH(CONCATENATE(AY$2,"_Priority Metric_",AY$4,"_",$BD34),'Metric Outputs Summary'!$AT:$AT,0)
                                                 )
                               )
                    ),"")</f>
        <v/>
      </c>
      <c r="AZ34" s="184" t="str">
        <f>_xlfn.IFNA(
      INDEX('Metric Outputs Summary'!$BB:$BB,
                     _xlfn.IFNA(      MATCH(CONCATENATE(AY$2,"_Priority Metric_",AZ$4,"_",$BB34),'Metric Outputs Summary'!$AT:$AT,0),
                                       _xlfn.IFNA(MATCH(CONCATENATE(AY$2,"_Priority Metric_",AZ$4,"_",$BC34),'Metric Outputs Summary'!$AT:$AT,0),
                                                    MATCH(CONCATENATE(AY$2,"_Priority Metric_",AZ$4,"_",$BD34),'Metric Outputs Summary'!$AT:$AT,0)
                                                 )
                               )
                    ),"")</f>
        <v/>
      </c>
      <c r="BA34" s="38"/>
      <c r="BB34" t="str">
        <f t="shared" si="0"/>
        <v>USFWS_51</v>
      </c>
      <c r="BC34" t="str">
        <f t="shared" si="1"/>
        <v>USFWS-51</v>
      </c>
    </row>
    <row r="35" spans="1:55" x14ac:dyDescent="0.25">
      <c r="A35" s="75" t="s">
        <v>1351</v>
      </c>
      <c r="B35" s="75" t="s">
        <v>1352</v>
      </c>
      <c r="C35" s="75" t="s">
        <v>1353</v>
      </c>
      <c r="D35" s="75" t="s">
        <v>668</v>
      </c>
      <c r="E35" s="234">
        <v>1</v>
      </c>
      <c r="F35" s="38" t="s">
        <v>1221</v>
      </c>
      <c r="G35" s="237" t="s">
        <v>1325</v>
      </c>
      <c r="H35" s="38"/>
      <c r="I35" s="38"/>
      <c r="J35" s="38"/>
      <c r="K35" s="38"/>
      <c r="L35" s="38"/>
      <c r="M35" s="38"/>
      <c r="N35" s="38"/>
      <c r="O35" s="38"/>
      <c r="P35" s="38"/>
      <c r="Q35" s="38"/>
      <c r="R35" s="38"/>
      <c r="S35" s="38"/>
      <c r="T35" s="184" t="str">
        <f>_xlfn.IFNA(
      INDEX('Metric Outputs Summary'!$V:$V,
                     _xlfn.IFNA(      MATCH(CONCATENATE(T$2,"_Priority Metric_Post_",$BB35),'Metric Outputs Summary'!$M:$M,0),
                                       _xlfn.IFNA(MATCH(CONCATENATE(T$2,"_Priority Metric_Post_",$BC35),'Metric Outputs Summary'!$M:$M,0),
                                                    MATCH(CONCATENATE(T$2,"_Priority Metric_Post_",$BD35),'Metric Outputs Summary'!$M:$M,0)
                                                 )
                               )
                    ),"")</f>
        <v/>
      </c>
      <c r="U35" s="38" t="str">
        <f>""</f>
        <v/>
      </c>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121" t="str">
        <f>_xlfn.IFNA(
      INDEX('Metric Outputs Summary'!$AQ:$AQ,
                     _xlfn.IFNA(      MATCH(CONCATENATE(AW$2,"_Priority Metric_",AW$4,"_",$BB35),'Metric Outputs Summary'!$AI:$AI,0),
                                       _xlfn.IFNA(MATCH(CONCATENATE(AW$2,"_Priority Metric_",AW$4,"_",$BC35),'Metric Outputs Summary'!$AI:$AI,0),
                                                    MATCH(CONCATENATE(TAW$2,"_Priority Metric_",AW$4,"_",$BD35),'Metric Outputs Summary'!$AI:$AI,0)
                                                 )
                               )
                    ),"")</f>
        <v/>
      </c>
      <c r="AX35" s="121" t="str">
        <f>_xlfn.IFNA(
      INDEX('Metric Outputs Summary'!$AQ:$AQ,
                     _xlfn.IFNA(      MATCH(CONCATENATE(AW$2,"_Priority Metric_",AX$4,"_",$BB35),'Metric Outputs Summary'!$AI:$AI,0),
                                       _xlfn.IFNA(MATCH(CONCATENATE(AW$2,"_Priority Metric_",AX$4,"_",$BC35),'Metric Outputs Summary'!$AI:$AI,0),
                                                    MATCH(CONCATENATE(TAX$2,"_Priority Metric_",AX$4,"_",$BD35),'Metric Outputs Summary'!$AI:$AI,0)
                                                 )
                               )
                    ),"")</f>
        <v/>
      </c>
      <c r="AY35" s="184" t="str">
        <f>_xlfn.IFNA(
      INDEX('Metric Outputs Summary'!$BB:$BB,
                     _xlfn.IFNA(      MATCH(CONCATENATE(AY$2,"_Priority Metric_",AY$4,"_",$BB35),'Metric Outputs Summary'!$AT:$AT,0),
                                       _xlfn.IFNA(MATCH(CONCATENATE(AY$2,"_Priority Metric_",AY$4,"_",$BC35),'Metric Outputs Summary'!$AT:$AT,0),
                                                    MATCH(CONCATENATE(AY$2,"_Priority Metric_",AY$4,"_",$BD35),'Metric Outputs Summary'!$AT:$AT,0)
                                                 )
                               )
                    ),"")</f>
        <v/>
      </c>
      <c r="AZ35" s="184" t="str">
        <f>_xlfn.IFNA(
      INDEX('Metric Outputs Summary'!$BB:$BB,
                     _xlfn.IFNA(      MATCH(CONCATENATE(AY$2,"_Priority Metric_",AZ$4,"_",$BB35),'Metric Outputs Summary'!$AT:$AT,0),
                                       _xlfn.IFNA(MATCH(CONCATENATE(AY$2,"_Priority Metric_",AZ$4,"_",$BC35),'Metric Outputs Summary'!$AT:$AT,0),
                                                    MATCH(CONCATENATE(AY$2,"_Priority Metric_",AZ$4,"_",$BD35),'Metric Outputs Summary'!$AT:$AT,0)
                                                 )
                               )
                    ),"")</f>
        <v/>
      </c>
      <c r="BA35" s="38"/>
      <c r="BB35" t="str">
        <f t="shared" si="0"/>
        <v>USFWS_53</v>
      </c>
      <c r="BC35" t="str">
        <f t="shared" si="1"/>
        <v>USFWS-53</v>
      </c>
    </row>
    <row r="36" spans="1:55" x14ac:dyDescent="0.25">
      <c r="A36" s="75" t="s">
        <v>1354</v>
      </c>
      <c r="B36" s="75" t="s">
        <v>1355</v>
      </c>
      <c r="C36" s="75" t="s">
        <v>1356</v>
      </c>
      <c r="D36" s="75" t="s">
        <v>683</v>
      </c>
      <c r="E36" s="234">
        <v>1</v>
      </c>
      <c r="F36" s="38" t="s">
        <v>1251</v>
      </c>
      <c r="G36" s="238" t="s">
        <v>1260</v>
      </c>
      <c r="H36" s="38"/>
      <c r="I36" s="38"/>
      <c r="J36" s="38"/>
      <c r="K36" s="38"/>
      <c r="L36" s="38"/>
      <c r="M36" s="38"/>
      <c r="N36" s="38"/>
      <c r="O36" s="38"/>
      <c r="P36" s="38"/>
      <c r="Q36" s="38"/>
      <c r="R36" s="38"/>
      <c r="S36" s="38"/>
      <c r="T36" s="184" t="str">
        <f>_xlfn.IFNA(
      INDEX('Metric Outputs Summary'!$V:$V,
                     _xlfn.IFNA(      MATCH(CONCATENATE(T$2,"_Priority Metric_Post_",$BB36),'Metric Outputs Summary'!$M:$M,0),
                                       _xlfn.IFNA(MATCH(CONCATENATE(T$2,"_Priority Metric_Post_",$BC36),'Metric Outputs Summary'!$M:$M,0),
                                                    MATCH(CONCATENATE(T$2,"_Priority Metric_Post_",$BD36),'Metric Outputs Summary'!$M:$M,0)
                                                 )
                               )
                    ),"")</f>
        <v/>
      </c>
      <c r="U36" s="38" t="str">
        <f>""</f>
        <v/>
      </c>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121" t="str">
        <f>_xlfn.IFNA(
      INDEX('Metric Outputs Summary'!$AQ:$AQ,
                     _xlfn.IFNA(      MATCH(CONCATENATE(AW$2,"_Priority Metric_",AW$4,"_",$BB36),'Metric Outputs Summary'!$AI:$AI,0),
                                       _xlfn.IFNA(MATCH(CONCATENATE(AW$2,"_Priority Metric_",AW$4,"_",$BC36),'Metric Outputs Summary'!$AI:$AI,0),
                                                    MATCH(CONCATENATE(TAW$2,"_Priority Metric_",AW$4,"_",$BD36),'Metric Outputs Summary'!$AI:$AI,0)
                                                 )
                               )
                    ),"")</f>
        <v/>
      </c>
      <c r="AX36" s="121" t="str">
        <f>_xlfn.IFNA(
      INDEX('Metric Outputs Summary'!$AQ:$AQ,
                     _xlfn.IFNA(      MATCH(CONCATENATE(AW$2,"_Priority Metric_",AX$4,"_",$BB36),'Metric Outputs Summary'!$AI:$AI,0),
                                       _xlfn.IFNA(MATCH(CONCATENATE(AW$2,"_Priority Metric_",AX$4,"_",$BC36),'Metric Outputs Summary'!$AI:$AI,0),
                                                    MATCH(CONCATENATE(TAX$2,"_Priority Metric_",AX$4,"_",$BD36),'Metric Outputs Summary'!$AI:$AI,0)
                                                 )
                               )
                    ),"")</f>
        <v/>
      </c>
      <c r="AY36" s="184" t="str">
        <f>_xlfn.IFNA(
      INDEX('Metric Outputs Summary'!$BB:$BB,
                     _xlfn.IFNA(      MATCH(CONCATENATE(AY$2,"_Priority Metric_",AY$4,"_",$BB36),'Metric Outputs Summary'!$AT:$AT,0),
                                       _xlfn.IFNA(MATCH(CONCATENATE(AY$2,"_Priority Metric_",AY$4,"_",$BC36),'Metric Outputs Summary'!$AT:$AT,0),
                                                    MATCH(CONCATENATE(AY$2,"_Priority Metric_",AY$4,"_",$BD36),'Metric Outputs Summary'!$AT:$AT,0)
                                                 )
                               )
                    ),"")</f>
        <v/>
      </c>
      <c r="AZ36" s="184" t="str">
        <f>_xlfn.IFNA(
      INDEX('Metric Outputs Summary'!$BB:$BB,
                     _xlfn.IFNA(      MATCH(CONCATENATE(AY$2,"_Priority Metric_",AZ$4,"_",$BB36),'Metric Outputs Summary'!$AT:$AT,0),
                                       _xlfn.IFNA(MATCH(CONCATENATE(AY$2,"_Priority Metric_",AZ$4,"_",$BC36),'Metric Outputs Summary'!$AT:$AT,0),
                                                    MATCH(CONCATENATE(AY$2,"_Priority Metric_",AZ$4,"_",$BD36),'Metric Outputs Summary'!$AT:$AT,0)
                                                 )
                               )
                    ),"")</f>
        <v/>
      </c>
      <c r="BA36" s="38"/>
      <c r="BB36" t="str">
        <f t="shared" si="0"/>
        <v>USFWS_57</v>
      </c>
      <c r="BC36" t="str">
        <f t="shared" si="1"/>
        <v>USFWS-57</v>
      </c>
    </row>
    <row r="37" spans="1:55" x14ac:dyDescent="0.25">
      <c r="A37" s="75" t="s">
        <v>1357</v>
      </c>
      <c r="B37" s="75" t="s">
        <v>1358</v>
      </c>
      <c r="C37" s="75" t="s">
        <v>1359</v>
      </c>
      <c r="D37" s="75" t="s">
        <v>1360</v>
      </c>
      <c r="E37" s="234">
        <v>1</v>
      </c>
      <c r="F37" s="38" t="s">
        <v>1251</v>
      </c>
      <c r="G37" s="238" t="s">
        <v>1260</v>
      </c>
      <c r="H37" s="38"/>
      <c r="I37" s="38"/>
      <c r="J37" s="38"/>
      <c r="K37" s="38"/>
      <c r="L37" s="38"/>
      <c r="M37" s="38"/>
      <c r="N37" s="38"/>
      <c r="O37" s="38"/>
      <c r="P37" s="38"/>
      <c r="Q37" s="38"/>
      <c r="R37" s="38"/>
      <c r="S37" s="38"/>
      <c r="T37" s="184" t="str">
        <f>_xlfn.IFNA(
      INDEX('Metric Outputs Summary'!$V:$V,
                     _xlfn.IFNA(      MATCH(CONCATENATE(T$2,"_Priority Metric_Post_",$BB37),'Metric Outputs Summary'!$M:$M,0),
                                       _xlfn.IFNA(MATCH(CONCATENATE(T$2,"_Priority Metric_Post_",$BC37),'Metric Outputs Summary'!$M:$M,0),
                                                    MATCH(CONCATENATE(T$2,"_Priority Metric_Post_",$BD37),'Metric Outputs Summary'!$M:$M,0)
                                                 )
                               )
                    ),"")</f>
        <v/>
      </c>
      <c r="U37" s="38" t="str">
        <f>""</f>
        <v/>
      </c>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121" t="str">
        <f>_xlfn.IFNA(
      INDEX('Metric Outputs Summary'!$AQ:$AQ,
                     _xlfn.IFNA(      MATCH(CONCATENATE(AW$2,"_Priority Metric_",AW$4,"_",$BB37),'Metric Outputs Summary'!$AI:$AI,0),
                                       _xlfn.IFNA(MATCH(CONCATENATE(AW$2,"_Priority Metric_",AW$4,"_",$BC37),'Metric Outputs Summary'!$AI:$AI,0),
                                                    MATCH(CONCATENATE(TAW$2,"_Priority Metric_",AW$4,"_",$BD37),'Metric Outputs Summary'!$AI:$AI,0)
                                                 )
                               )
                    ),"")</f>
        <v/>
      </c>
      <c r="AX37" s="121" t="str">
        <f>_xlfn.IFNA(
      INDEX('Metric Outputs Summary'!$AQ:$AQ,
                     _xlfn.IFNA(      MATCH(CONCATENATE(AW$2,"_Priority Metric_",AX$4,"_",$BB37),'Metric Outputs Summary'!$AI:$AI,0),
                                       _xlfn.IFNA(MATCH(CONCATENATE(AW$2,"_Priority Metric_",AX$4,"_",$BC37),'Metric Outputs Summary'!$AI:$AI,0),
                                                    MATCH(CONCATENATE(TAX$2,"_Priority Metric_",AX$4,"_",$BD37),'Metric Outputs Summary'!$AI:$AI,0)
                                                 )
                               )
                    ),"")</f>
        <v/>
      </c>
      <c r="AY37" s="184" t="str">
        <f>_xlfn.IFNA(
      INDEX('Metric Outputs Summary'!$BB:$BB,
                     _xlfn.IFNA(      MATCH(CONCATENATE(AY$2,"_Priority Metric_",AY$4,"_",$BB37),'Metric Outputs Summary'!$AT:$AT,0),
                                       _xlfn.IFNA(MATCH(CONCATENATE(AY$2,"_Priority Metric_",AY$4,"_",$BC37),'Metric Outputs Summary'!$AT:$AT,0),
                                                    MATCH(CONCATENATE(AY$2,"_Priority Metric_",AY$4,"_",$BD37),'Metric Outputs Summary'!$AT:$AT,0)
                                                 )
                               )
                    ),"")</f>
        <v/>
      </c>
      <c r="AZ37" s="184" t="str">
        <f>_xlfn.IFNA(
      INDEX('Metric Outputs Summary'!$BB:$BB,
                     _xlfn.IFNA(      MATCH(CONCATENATE(AY$2,"_Priority Metric_",AZ$4,"_",$BB37),'Metric Outputs Summary'!$AT:$AT,0),
                                       _xlfn.IFNA(MATCH(CONCATENATE(AY$2,"_Priority Metric_",AZ$4,"_",$BC37),'Metric Outputs Summary'!$AT:$AT,0),
                                                    MATCH(CONCATENATE(AY$2,"_Priority Metric_",AZ$4,"_",$BD37),'Metric Outputs Summary'!$AT:$AT,0)
                                                 )
                               )
                    ),"")</f>
        <v/>
      </c>
      <c r="BA37" s="38"/>
      <c r="BB37" t="str">
        <f t="shared" si="0"/>
        <v>USFWS_65</v>
      </c>
      <c r="BC37" t="str">
        <f t="shared" si="1"/>
        <v>USFWS-65</v>
      </c>
    </row>
    <row r="38" spans="1:55" x14ac:dyDescent="0.25">
      <c r="A38" s="75" t="s">
        <v>1361</v>
      </c>
      <c r="B38" s="75" t="s">
        <v>1362</v>
      </c>
      <c r="C38" s="75" t="s">
        <v>1363</v>
      </c>
      <c r="D38" s="75" t="s">
        <v>693</v>
      </c>
      <c r="E38" s="234">
        <v>0</v>
      </c>
      <c r="F38" s="38" t="s">
        <v>1251</v>
      </c>
      <c r="G38" s="38"/>
      <c r="H38" s="38"/>
      <c r="I38" s="38"/>
      <c r="J38" s="38"/>
      <c r="K38" s="38"/>
      <c r="L38" s="38"/>
      <c r="M38" s="38"/>
      <c r="N38" s="38"/>
      <c r="O38" s="38"/>
      <c r="P38" s="38"/>
      <c r="Q38" s="38"/>
      <c r="R38" s="38"/>
      <c r="S38" s="38"/>
      <c r="T38" s="184" t="str">
        <f>_xlfn.IFNA(
      INDEX('Metric Outputs Summary'!$V:$V,
                     _xlfn.IFNA(      MATCH(CONCATENATE(T$2,"_Priority Metric_Post_",$BB38),'Metric Outputs Summary'!$M:$M,0),
                                       _xlfn.IFNA(MATCH(CONCATENATE(T$2,"_Priority Metric_Post_",$BC38),'Metric Outputs Summary'!$M:$M,0),
                                                    MATCH(CONCATENATE(T$2,"_Priority Metric_Post_",$BD38),'Metric Outputs Summary'!$M:$M,0)
                                                 )
                               )
                    ),"")</f>
        <v/>
      </c>
      <c r="U38" s="38" t="str">
        <f>""</f>
        <v/>
      </c>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121" t="str">
        <f>_xlfn.IFNA(
      INDEX('Metric Outputs Summary'!$AQ:$AQ,
                     _xlfn.IFNA(      MATCH(CONCATENATE(AW$2,"_Priority Metric_",AW$4,"_",$BB38),'Metric Outputs Summary'!$AI:$AI,0),
                                       _xlfn.IFNA(MATCH(CONCATENATE(AW$2,"_Priority Metric_",AW$4,"_",$BC38),'Metric Outputs Summary'!$AI:$AI,0),
                                                    MATCH(CONCATENATE(TAW$2,"_Priority Metric_",AW$4,"_",$BD38),'Metric Outputs Summary'!$AI:$AI,0)
                                                 )
                               )
                    ),"")</f>
        <v/>
      </c>
      <c r="AX38" s="121" t="str">
        <f>_xlfn.IFNA(
      INDEX('Metric Outputs Summary'!$AQ:$AQ,
                     _xlfn.IFNA(      MATCH(CONCATENATE(AW$2,"_Priority Metric_",AX$4,"_",$BB38),'Metric Outputs Summary'!$AI:$AI,0),
                                       _xlfn.IFNA(MATCH(CONCATENATE(AW$2,"_Priority Metric_",AX$4,"_",$BC38),'Metric Outputs Summary'!$AI:$AI,0),
                                                    MATCH(CONCATENATE(TAX$2,"_Priority Metric_",AX$4,"_",$BD38),'Metric Outputs Summary'!$AI:$AI,0)
                                                 )
                               )
                    ),"")</f>
        <v/>
      </c>
      <c r="AY38" s="184" t="str">
        <f>_xlfn.IFNA(
      INDEX('Metric Outputs Summary'!$BB:$BB,
                     _xlfn.IFNA(      MATCH(CONCATENATE(AY$2,"_Priority Metric_",AY$4,"_",$BB38),'Metric Outputs Summary'!$AT:$AT,0),
                                       _xlfn.IFNA(MATCH(CONCATENATE(AY$2,"_Priority Metric_",AY$4,"_",$BC38),'Metric Outputs Summary'!$AT:$AT,0),
                                                    MATCH(CONCATENATE(AY$2,"_Priority Metric_",AY$4,"_",$BD38),'Metric Outputs Summary'!$AT:$AT,0)
                                                 )
                               )
                    ),"")</f>
        <v/>
      </c>
      <c r="AZ38" s="184" t="str">
        <f>_xlfn.IFNA(
      INDEX('Metric Outputs Summary'!$BB:$BB,
                     _xlfn.IFNA(      MATCH(CONCATENATE(AY$2,"_Priority Metric_",AZ$4,"_",$BB38),'Metric Outputs Summary'!$AT:$AT,0),
                                       _xlfn.IFNA(MATCH(CONCATENATE(AY$2,"_Priority Metric_",AZ$4,"_",$BC38),'Metric Outputs Summary'!$AT:$AT,0),
                                                    MATCH(CONCATENATE(AY$2,"_Priority Metric_",AZ$4,"_",$BD38),'Metric Outputs Summary'!$AT:$AT,0)
                                                 )
                               )
                    ),"")</f>
        <v/>
      </c>
      <c r="BA38" s="38"/>
      <c r="BB38" t="str">
        <f t="shared" si="0"/>
        <v>USFWS_76</v>
      </c>
      <c r="BC38" t="str">
        <f t="shared" si="1"/>
        <v>USFWS-76</v>
      </c>
    </row>
    <row r="39" spans="1:55" x14ac:dyDescent="0.25">
      <c r="A39" s="75" t="s">
        <v>1364</v>
      </c>
      <c r="B39" s="75" t="s">
        <v>1365</v>
      </c>
      <c r="C39" s="75" t="s">
        <v>1366</v>
      </c>
      <c r="D39" s="75" t="s">
        <v>688</v>
      </c>
      <c r="E39" s="234">
        <v>1</v>
      </c>
      <c r="F39" s="38" t="s">
        <v>1251</v>
      </c>
      <c r="G39" s="238" t="s">
        <v>1260</v>
      </c>
      <c r="H39" s="38"/>
      <c r="I39" s="38"/>
      <c r="J39" s="38"/>
      <c r="K39" s="38"/>
      <c r="L39" s="38"/>
      <c r="M39" s="38"/>
      <c r="N39" s="38"/>
      <c r="O39" s="38"/>
      <c r="P39" s="38"/>
      <c r="Q39" s="38"/>
      <c r="R39" s="38"/>
      <c r="S39" s="38"/>
      <c r="T39" s="184" t="str">
        <f>_xlfn.IFNA(
      INDEX('Metric Outputs Summary'!$V:$V,
                     _xlfn.IFNA(      MATCH(CONCATENATE(T$2,"_Priority Metric_Post_",$BB39),'Metric Outputs Summary'!$M:$M,0),
                                       _xlfn.IFNA(MATCH(CONCATENATE(T$2,"_Priority Metric_Post_",$BC39),'Metric Outputs Summary'!$M:$M,0),
                                                    MATCH(CONCATENATE(T$2,"_Priority Metric_Post_",$BD39),'Metric Outputs Summary'!$M:$M,0)
                                                 )
                               )
                    ),"")</f>
        <v/>
      </c>
      <c r="U39" s="38" t="str">
        <f>""</f>
        <v/>
      </c>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121" t="str">
        <f>_xlfn.IFNA(
      INDEX('Metric Outputs Summary'!$AQ:$AQ,
                     _xlfn.IFNA(      MATCH(CONCATENATE(AW$2,"_Priority Metric_",AW$4,"_",$BB39),'Metric Outputs Summary'!$AI:$AI,0),
                                       _xlfn.IFNA(MATCH(CONCATENATE(AW$2,"_Priority Metric_",AW$4,"_",$BC39),'Metric Outputs Summary'!$AI:$AI,0),
                                                    MATCH(CONCATENATE(TAW$2,"_Priority Metric_",AW$4,"_",$BD39),'Metric Outputs Summary'!$AI:$AI,0)
                                                 )
                               )
                    ),"")</f>
        <v/>
      </c>
      <c r="AX39" s="121" t="str">
        <f>_xlfn.IFNA(
      INDEX('Metric Outputs Summary'!$AQ:$AQ,
                     _xlfn.IFNA(      MATCH(CONCATENATE(AW$2,"_Priority Metric_",AX$4,"_",$BB39),'Metric Outputs Summary'!$AI:$AI,0),
                                       _xlfn.IFNA(MATCH(CONCATENATE(AW$2,"_Priority Metric_",AX$4,"_",$BC39),'Metric Outputs Summary'!$AI:$AI,0),
                                                    MATCH(CONCATENATE(TAX$2,"_Priority Metric_",AX$4,"_",$BD39),'Metric Outputs Summary'!$AI:$AI,0)
                                                 )
                               )
                    ),"")</f>
        <v/>
      </c>
      <c r="AY39" s="184" t="str">
        <f>_xlfn.IFNA(
      INDEX('Metric Outputs Summary'!$BB:$BB,
                     _xlfn.IFNA(      MATCH(CONCATENATE(AY$2,"_Priority Metric_",AY$4,"_",$BB39),'Metric Outputs Summary'!$AT:$AT,0),
                                       _xlfn.IFNA(MATCH(CONCATENATE(AY$2,"_Priority Metric_",AY$4,"_",$BC39),'Metric Outputs Summary'!$AT:$AT,0),
                                                    MATCH(CONCATENATE(AY$2,"_Priority Metric_",AY$4,"_",$BD39),'Metric Outputs Summary'!$AT:$AT,0)
                                                 )
                               )
                    ),"")</f>
        <v/>
      </c>
      <c r="AZ39" s="184" t="str">
        <f>_xlfn.IFNA(
      INDEX('Metric Outputs Summary'!$BB:$BB,
                     _xlfn.IFNA(      MATCH(CONCATENATE(AY$2,"_Priority Metric_",AZ$4,"_",$BB39),'Metric Outputs Summary'!$AT:$AT,0),
                                       _xlfn.IFNA(MATCH(CONCATENATE(AY$2,"_Priority Metric_",AZ$4,"_",$BC39),'Metric Outputs Summary'!$AT:$AT,0),
                                                    MATCH(CONCATENATE(AY$2,"_Priority Metric_",AZ$4,"_",$BD39),'Metric Outputs Summary'!$AT:$AT,0)
                                                 )
                               )
                    ),"")</f>
        <v/>
      </c>
      <c r="BA39" s="38"/>
      <c r="BB39" t="str">
        <f t="shared" si="0"/>
        <v>USFWS_77</v>
      </c>
      <c r="BC39" t="str">
        <f t="shared" si="1"/>
        <v>USFWS-77</v>
      </c>
    </row>
    <row r="40" spans="1:55" x14ac:dyDescent="0.25">
      <c r="A40" s="38" t="s">
        <v>1367</v>
      </c>
      <c r="B40" s="38" t="s">
        <v>1368</v>
      </c>
      <c r="C40" s="38" t="s">
        <v>1369</v>
      </c>
      <c r="D40" s="38" t="s">
        <v>683</v>
      </c>
      <c r="E40" s="234">
        <v>1</v>
      </c>
      <c r="F40" s="38" t="s">
        <v>1221</v>
      </c>
      <c r="G40" s="237" t="s">
        <v>1325</v>
      </c>
      <c r="H40" s="38"/>
      <c r="I40" s="38"/>
      <c r="J40" s="38"/>
      <c r="K40" s="38"/>
      <c r="L40" s="38"/>
      <c r="M40" s="38"/>
      <c r="N40" s="38"/>
      <c r="O40" s="38"/>
      <c r="P40" s="38"/>
      <c r="Q40" s="38"/>
      <c r="R40" s="38"/>
      <c r="S40" s="38"/>
      <c r="T40" s="184" t="str">
        <f>_xlfn.IFNA(
      INDEX('Metric Outputs Summary'!$V:$V,
                     _xlfn.IFNA(      MATCH(CONCATENATE(T$2,"_Priority Metric_Post_",$BB40),'Metric Outputs Summary'!$M:$M,0),
                                       _xlfn.IFNA(MATCH(CONCATENATE(T$2,"_Priority Metric_Post_",$BC40),'Metric Outputs Summary'!$M:$M,0),
                                                    MATCH(CONCATENATE(T$2,"_Priority Metric_Post_",$BD40),'Metric Outputs Summary'!$M:$M,0)
                                                 )
                               )
                    ),"")</f>
        <v/>
      </c>
      <c r="U40" s="38" t="str">
        <f>""</f>
        <v/>
      </c>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121" t="str">
        <f>_xlfn.IFNA(
      INDEX('Metric Outputs Summary'!$AQ:$AQ,
                     _xlfn.IFNA(      MATCH(CONCATENATE(AW$2,"_Priority Metric_",AW$4,"_",$BB40),'Metric Outputs Summary'!$AI:$AI,0),
                                       _xlfn.IFNA(MATCH(CONCATENATE(AW$2,"_Priority Metric_",AW$4,"_",$BC40),'Metric Outputs Summary'!$AI:$AI,0),
                                                    MATCH(CONCATENATE(TAW$2,"_Priority Metric_",AW$4,"_",$BD40),'Metric Outputs Summary'!$AI:$AI,0)
                                                 )
                               )
                    ),"")</f>
        <v/>
      </c>
      <c r="AX40" s="121" t="str">
        <f>_xlfn.IFNA(
      INDEX('Metric Outputs Summary'!$AQ:$AQ,
                     _xlfn.IFNA(      MATCH(CONCATENATE(AW$2,"_Priority Metric_",AX$4,"_",$BB40),'Metric Outputs Summary'!$AI:$AI,0),
                                       _xlfn.IFNA(MATCH(CONCATENATE(AW$2,"_Priority Metric_",AX$4,"_",$BC40),'Metric Outputs Summary'!$AI:$AI,0),
                                                    MATCH(CONCATENATE(TAX$2,"_Priority Metric_",AX$4,"_",$BD40),'Metric Outputs Summary'!$AI:$AI,0)
                                                 )
                               )
                    ),"")</f>
        <v/>
      </c>
      <c r="AY40" s="184" t="str">
        <f>_xlfn.IFNA(
      INDEX('Metric Outputs Summary'!$BB:$BB,
                     _xlfn.IFNA(      MATCH(CONCATENATE(AY$2,"_Priority Metric_",AY$4,"_",$BB40),'Metric Outputs Summary'!$AT:$AT,0),
                                       _xlfn.IFNA(MATCH(CONCATENATE(AY$2,"_Priority Metric_",AY$4,"_",$BC40),'Metric Outputs Summary'!$AT:$AT,0),
                                                    MATCH(CONCATENATE(AY$2,"_Priority Metric_",AY$4,"_",$BD40),'Metric Outputs Summary'!$AT:$AT,0)
                                                 )
                               )
                    ),"")</f>
        <v/>
      </c>
      <c r="AZ40" s="184" t="str">
        <f>_xlfn.IFNA(
      INDEX('Metric Outputs Summary'!$BB:$BB,
                     _xlfn.IFNA(      MATCH(CONCATENATE(AY$2,"_Priority Metric_",AZ$4,"_",$BB40),'Metric Outputs Summary'!$AT:$AT,0),
                                       _xlfn.IFNA(MATCH(CONCATENATE(AY$2,"_Priority Metric_",AZ$4,"_",$BC40),'Metric Outputs Summary'!$AT:$AT,0),
                                                    MATCH(CONCATENATE(AY$2,"_Priority Metric_",AZ$4,"_",$BD40),'Metric Outputs Summary'!$AT:$AT,0)
                                                 )
                               )
                    ),"")</f>
        <v/>
      </c>
      <c r="BA40" s="38"/>
      <c r="BB40" t="str">
        <f t="shared" si="0"/>
        <v>USFWS_89</v>
      </c>
      <c r="BC40" t="str">
        <f t="shared" si="1"/>
        <v>USFWS-89</v>
      </c>
    </row>
    <row r="41" spans="1:55" x14ac:dyDescent="0.25">
      <c r="A41" s="75" t="s">
        <v>1370</v>
      </c>
      <c r="B41" s="75" t="s">
        <v>1371</v>
      </c>
      <c r="C41" s="75" t="s">
        <v>1372</v>
      </c>
      <c r="D41" s="75" t="s">
        <v>688</v>
      </c>
      <c r="E41" s="234">
        <v>1</v>
      </c>
      <c r="F41" s="38" t="s">
        <v>1221</v>
      </c>
      <c r="G41" s="237" t="s">
        <v>1325</v>
      </c>
      <c r="H41" s="38"/>
      <c r="I41" s="38"/>
      <c r="J41" s="38"/>
      <c r="K41" s="38"/>
      <c r="L41" s="38"/>
      <c r="M41" s="38"/>
      <c r="N41" s="38"/>
      <c r="O41" s="38"/>
      <c r="P41" s="38"/>
      <c r="Q41" s="38"/>
      <c r="R41" s="38"/>
      <c r="S41" s="38"/>
      <c r="T41" s="184" t="str">
        <f>_xlfn.IFNA(
      INDEX('Metric Outputs Summary'!$V:$V,
                     _xlfn.IFNA(      MATCH(CONCATENATE(T$2,"_Priority Metric_Post_",$BB41),'Metric Outputs Summary'!$M:$M,0),
                                       _xlfn.IFNA(MATCH(CONCATENATE(T$2,"_Priority Metric_Post_",$BC41),'Metric Outputs Summary'!$M:$M,0),
                                                    MATCH(CONCATENATE(T$2,"_Priority Metric_Post_",$BD41),'Metric Outputs Summary'!$M:$M,0)
                                                 )
                               )
                    ),"")</f>
        <v/>
      </c>
      <c r="U41" s="38" t="str">
        <f>""</f>
        <v/>
      </c>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121" t="str">
        <f>_xlfn.IFNA(
      INDEX('Metric Outputs Summary'!$AQ:$AQ,
                     _xlfn.IFNA(      MATCH(CONCATENATE(AW$2,"_Priority Metric_",AW$4,"_",$BB41),'Metric Outputs Summary'!$AI:$AI,0),
                                       _xlfn.IFNA(MATCH(CONCATENATE(AW$2,"_Priority Metric_",AW$4,"_",$BC41),'Metric Outputs Summary'!$AI:$AI,0),
                                                    MATCH(CONCATENATE(TAW$2,"_Priority Metric_",AW$4,"_",$BD41),'Metric Outputs Summary'!$AI:$AI,0)
                                                 )
                               )
                    ),"")</f>
        <v/>
      </c>
      <c r="AX41" s="121" t="str">
        <f>_xlfn.IFNA(
      INDEX('Metric Outputs Summary'!$AQ:$AQ,
                     _xlfn.IFNA(      MATCH(CONCATENATE(AW$2,"_Priority Metric_",AX$4,"_",$BB41),'Metric Outputs Summary'!$AI:$AI,0),
                                       _xlfn.IFNA(MATCH(CONCATENATE(AW$2,"_Priority Metric_",AX$4,"_",$BC41),'Metric Outputs Summary'!$AI:$AI,0),
                                                    MATCH(CONCATENATE(TAX$2,"_Priority Metric_",AX$4,"_",$BD41),'Metric Outputs Summary'!$AI:$AI,0)
                                                 )
                               )
                    ),"")</f>
        <v/>
      </c>
      <c r="AY41" s="184" t="str">
        <f>_xlfn.IFNA(
      INDEX('Metric Outputs Summary'!$BB:$BB,
                     _xlfn.IFNA(      MATCH(CONCATENATE(AY$2,"_Priority Metric_",AY$4,"_",$BB41),'Metric Outputs Summary'!$AT:$AT,0),
                                       _xlfn.IFNA(MATCH(CONCATENATE(AY$2,"_Priority Metric_",AY$4,"_",$BC41),'Metric Outputs Summary'!$AT:$AT,0),
                                                    MATCH(CONCATENATE(AY$2,"_Priority Metric_",AY$4,"_",$BD41),'Metric Outputs Summary'!$AT:$AT,0)
                                                 )
                               )
                    ),"")</f>
        <v/>
      </c>
      <c r="AZ41" s="184" t="str">
        <f>_xlfn.IFNA(
      INDEX('Metric Outputs Summary'!$BB:$BB,
                     _xlfn.IFNA(      MATCH(CONCATENATE(AY$2,"_Priority Metric_",AZ$4,"_",$BB41),'Metric Outputs Summary'!$AT:$AT,0),
                                       _xlfn.IFNA(MATCH(CONCATENATE(AY$2,"_Priority Metric_",AZ$4,"_",$BC41),'Metric Outputs Summary'!$AT:$AT,0),
                                                    MATCH(CONCATENATE(AY$2,"_Priority Metric_",AZ$4,"_",$BD41),'Metric Outputs Summary'!$AT:$AT,0)
                                                 )
                               )
                    ),"")</f>
        <v/>
      </c>
      <c r="BA41" s="38"/>
      <c r="BB41" t="str">
        <f t="shared" si="0"/>
        <v>USFWS_94</v>
      </c>
      <c r="BC41" t="str">
        <f t="shared" si="1"/>
        <v>USFWS-94</v>
      </c>
    </row>
  </sheetData>
  <mergeCells count="17">
    <mergeCell ref="AL3:AM3"/>
    <mergeCell ref="H3:I3"/>
    <mergeCell ref="J3:K3"/>
    <mergeCell ref="L3:M3"/>
    <mergeCell ref="N3:O3"/>
    <mergeCell ref="P3:Q3"/>
    <mergeCell ref="R3:S3"/>
    <mergeCell ref="X3:Y3"/>
    <mergeCell ref="Z3:AA3"/>
    <mergeCell ref="AB3:AC3"/>
    <mergeCell ref="AD3:AE3"/>
    <mergeCell ref="AJ3:AK3"/>
    <mergeCell ref="AN3:AO3"/>
    <mergeCell ref="AP3:AQ3"/>
    <mergeCell ref="AR3:AS3"/>
    <mergeCell ref="AW3:AX3"/>
    <mergeCell ref="AY3:AZ3"/>
  </mergeCells>
  <conditionalFormatting sqref="A4:A41">
    <cfRule type="duplicateValues" dxfId="3" priority="1"/>
  </conditionalFormatting>
  <dataValidations count="1">
    <dataValidation type="list" allowBlank="1" showInputMessage="1" showErrorMessage="1" sqref="F5:F41">
      <formula1>$BE$1:$BE$3</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C2:S40"/>
  <sheetViews>
    <sheetView zoomScale="55" zoomScaleNormal="55" workbookViewId="0">
      <selection activeCell="K23" sqref="K23"/>
    </sheetView>
  </sheetViews>
  <sheetFormatPr defaultRowHeight="15" x14ac:dyDescent="0.25"/>
  <cols>
    <col min="6" max="14" width="17.28515625" customWidth="1"/>
    <col min="15" max="15" width="29.42578125" customWidth="1"/>
  </cols>
  <sheetData>
    <row r="2" spans="3:19" x14ac:dyDescent="0.25">
      <c r="C2" s="312" t="s">
        <v>1</v>
      </c>
      <c r="D2" s="312"/>
      <c r="E2" s="312"/>
      <c r="F2" s="312"/>
      <c r="G2" s="312"/>
      <c r="H2" s="312"/>
      <c r="I2" s="312"/>
      <c r="J2" s="312"/>
      <c r="K2" s="312"/>
      <c r="L2" s="312"/>
      <c r="M2" s="312"/>
      <c r="N2" s="312"/>
      <c r="O2" s="312"/>
      <c r="P2" s="312"/>
      <c r="Q2" s="312"/>
      <c r="R2" s="312"/>
      <c r="S2" s="319"/>
    </row>
    <row r="3" spans="3:19" x14ac:dyDescent="0.25">
      <c r="C3" s="320" t="s">
        <v>384</v>
      </c>
      <c r="D3" s="320"/>
      <c r="E3" s="320"/>
      <c r="F3" s="320"/>
      <c r="G3" s="320"/>
      <c r="H3" s="320"/>
      <c r="I3" s="320"/>
      <c r="J3" s="320"/>
      <c r="K3" s="320"/>
      <c r="L3" s="320"/>
      <c r="M3" s="320"/>
      <c r="N3" s="320"/>
      <c r="O3" s="320"/>
      <c r="P3" s="321" t="s">
        <v>385</v>
      </c>
      <c r="Q3" s="321"/>
      <c r="R3" s="321"/>
      <c r="S3" s="321"/>
    </row>
    <row r="4" spans="3:19" ht="105" x14ac:dyDescent="0.25">
      <c r="C4" s="56" t="s">
        <v>550</v>
      </c>
      <c r="D4" s="50" t="s">
        <v>387</v>
      </c>
      <c r="E4" s="50" t="s">
        <v>388</v>
      </c>
      <c r="F4" s="108" t="s">
        <v>551</v>
      </c>
      <c r="G4" s="50" t="s">
        <v>552</v>
      </c>
      <c r="H4" s="50" t="s">
        <v>553</v>
      </c>
      <c r="I4" s="50" t="s">
        <v>555</v>
      </c>
      <c r="J4" s="50" t="s">
        <v>556</v>
      </c>
      <c r="K4" s="50" t="s">
        <v>557</v>
      </c>
      <c r="L4" s="50" t="s">
        <v>558</v>
      </c>
      <c r="M4" s="50" t="s">
        <v>559</v>
      </c>
      <c r="N4" s="50" t="s">
        <v>560</v>
      </c>
      <c r="O4" s="69" t="s">
        <v>561</v>
      </c>
      <c r="P4" s="50" t="s">
        <v>562</v>
      </c>
      <c r="Q4" s="50" t="s">
        <v>563</v>
      </c>
      <c r="R4" s="50" t="s">
        <v>564</v>
      </c>
      <c r="S4" s="50" t="s">
        <v>565</v>
      </c>
    </row>
    <row r="5" spans="3:19" x14ac:dyDescent="0.25">
      <c r="C5" s="41">
        <v>2</v>
      </c>
      <c r="D5" s="41">
        <v>1</v>
      </c>
      <c r="E5" s="41">
        <v>1</v>
      </c>
      <c r="F5" s="41"/>
      <c r="G5" s="41">
        <v>100</v>
      </c>
      <c r="H5" s="41">
        <v>80</v>
      </c>
      <c r="I5" s="41">
        <v>60</v>
      </c>
      <c r="J5" s="41">
        <f>I5*0.85</f>
        <v>51</v>
      </c>
      <c r="K5" s="41">
        <v>2</v>
      </c>
      <c r="L5" s="41">
        <f>K5-1</f>
        <v>1</v>
      </c>
      <c r="M5" s="41">
        <v>1</v>
      </c>
      <c r="N5" s="41">
        <f>M5-0.5</f>
        <v>0.5</v>
      </c>
      <c r="O5" s="41"/>
      <c r="P5" s="48">
        <f>K5/[3]Inputs!$D$6</f>
        <v>1.2427454732996135</v>
      </c>
      <c r="Q5" s="48">
        <f>L5/[3]Inputs!$D$6</f>
        <v>0.62137273664980675</v>
      </c>
      <c r="R5" s="48">
        <f>M5/[3]Inputs!$D$6</f>
        <v>0.62137273664980675</v>
      </c>
      <c r="S5" s="48">
        <f>N5/[3]Inputs!$D$6</f>
        <v>0.31068636832490337</v>
      </c>
    </row>
    <row r="6" spans="3:19" x14ac:dyDescent="0.25">
      <c r="C6" s="41">
        <v>2</v>
      </c>
      <c r="D6" s="41">
        <v>1</v>
      </c>
      <c r="E6" s="41">
        <v>1</v>
      </c>
      <c r="F6" s="41"/>
      <c r="G6" s="41">
        <v>100</v>
      </c>
      <c r="H6" s="41">
        <v>80</v>
      </c>
      <c r="I6" s="41">
        <v>60</v>
      </c>
      <c r="J6" s="41">
        <f t="shared" ref="J6:J34" si="0">I6*0.85</f>
        <v>51</v>
      </c>
      <c r="K6" s="41">
        <v>2</v>
      </c>
      <c r="L6" s="41">
        <f t="shared" ref="L6:L34" si="1">K6-1</f>
        <v>1</v>
      </c>
      <c r="M6" s="41">
        <v>1</v>
      </c>
      <c r="N6" s="41">
        <f t="shared" ref="N6:N34" si="2">M6-0.5</f>
        <v>0.5</v>
      </c>
      <c r="O6" s="41"/>
      <c r="P6" s="48">
        <f>K6/[3]Inputs!$D$6</f>
        <v>1.2427454732996135</v>
      </c>
      <c r="Q6" s="48">
        <f>L6/[3]Inputs!$D$6</f>
        <v>0.62137273664980675</v>
      </c>
      <c r="R6" s="48">
        <f>M6/[3]Inputs!$D$6</f>
        <v>0.62137273664980675</v>
      </c>
      <c r="S6" s="48">
        <f>N6/[3]Inputs!$D$6</f>
        <v>0.31068636832490337</v>
      </c>
    </row>
    <row r="7" spans="3:19" x14ac:dyDescent="0.25">
      <c r="C7" s="41">
        <v>2</v>
      </c>
      <c r="D7" s="41">
        <v>1</v>
      </c>
      <c r="E7" s="41">
        <v>1</v>
      </c>
      <c r="F7" s="41"/>
      <c r="G7" s="41">
        <v>100</v>
      </c>
      <c r="H7" s="41">
        <v>80</v>
      </c>
      <c r="I7" s="41">
        <v>60</v>
      </c>
      <c r="J7" s="41">
        <f t="shared" si="0"/>
        <v>51</v>
      </c>
      <c r="K7" s="41">
        <v>2</v>
      </c>
      <c r="L7" s="41">
        <f t="shared" si="1"/>
        <v>1</v>
      </c>
      <c r="M7" s="41">
        <v>1</v>
      </c>
      <c r="N7" s="41">
        <f t="shared" si="2"/>
        <v>0.5</v>
      </c>
      <c r="O7" s="41"/>
      <c r="P7" s="48">
        <f>K7/[3]Inputs!$D$6</f>
        <v>1.2427454732996135</v>
      </c>
      <c r="Q7" s="48">
        <f>L7/[3]Inputs!$D$6</f>
        <v>0.62137273664980675</v>
      </c>
      <c r="R7" s="48">
        <f>M7/[3]Inputs!$D$6</f>
        <v>0.62137273664980675</v>
      </c>
      <c r="S7" s="48">
        <f>N7/[3]Inputs!$D$6</f>
        <v>0.31068636832490337</v>
      </c>
    </row>
    <row r="8" spans="3:19" x14ac:dyDescent="0.25">
      <c r="C8" s="41">
        <v>2</v>
      </c>
      <c r="D8" s="41">
        <v>2</v>
      </c>
      <c r="E8" s="41">
        <v>1</v>
      </c>
      <c r="F8" s="41"/>
      <c r="G8" s="41">
        <v>100</v>
      </c>
      <c r="H8" s="41">
        <v>80</v>
      </c>
      <c r="I8" s="41">
        <v>60</v>
      </c>
      <c r="J8" s="41">
        <f t="shared" si="0"/>
        <v>51</v>
      </c>
      <c r="K8" s="41">
        <v>2</v>
      </c>
      <c r="L8" s="41">
        <f t="shared" si="1"/>
        <v>1</v>
      </c>
      <c r="M8" s="41">
        <v>1</v>
      </c>
      <c r="N8" s="41">
        <f t="shared" si="2"/>
        <v>0.5</v>
      </c>
      <c r="O8" s="41"/>
      <c r="P8" s="48">
        <f>K8/[3]Inputs!$D$6</f>
        <v>1.2427454732996135</v>
      </c>
      <c r="Q8" s="48">
        <f>L8/[3]Inputs!$D$6</f>
        <v>0.62137273664980675</v>
      </c>
      <c r="R8" s="48">
        <f>M8/[3]Inputs!$D$6</f>
        <v>0.62137273664980675</v>
      </c>
      <c r="S8" s="48">
        <f>N8/[3]Inputs!$D$6</f>
        <v>0.31068636832490337</v>
      </c>
    </row>
    <row r="9" spans="3:19" x14ac:dyDescent="0.25">
      <c r="C9" s="41">
        <v>2</v>
      </c>
      <c r="D9" s="41">
        <v>2</v>
      </c>
      <c r="E9" s="41">
        <v>2</v>
      </c>
      <c r="F9" s="41"/>
      <c r="G9" s="41">
        <v>100</v>
      </c>
      <c r="H9" s="41">
        <v>80</v>
      </c>
      <c r="I9" s="41">
        <v>60</v>
      </c>
      <c r="J9" s="41">
        <f t="shared" si="0"/>
        <v>51</v>
      </c>
      <c r="K9" s="41">
        <v>2</v>
      </c>
      <c r="L9" s="41">
        <f t="shared" si="1"/>
        <v>1</v>
      </c>
      <c r="M9" s="41">
        <v>1</v>
      </c>
      <c r="N9" s="41">
        <f t="shared" si="2"/>
        <v>0.5</v>
      </c>
      <c r="O9" s="41"/>
      <c r="P9" s="48">
        <f>K9/[3]Inputs!$D$6</f>
        <v>1.2427454732996135</v>
      </c>
      <c r="Q9" s="48">
        <f>L9/[3]Inputs!$D$6</f>
        <v>0.62137273664980675</v>
      </c>
      <c r="R9" s="48">
        <f>M9/[3]Inputs!$D$6</f>
        <v>0.62137273664980675</v>
      </c>
      <c r="S9" s="48">
        <f>N9/[3]Inputs!$D$6</f>
        <v>0.31068636832490337</v>
      </c>
    </row>
    <row r="10" spans="3:19" x14ac:dyDescent="0.25">
      <c r="C10" s="41">
        <v>20</v>
      </c>
      <c r="D10" s="41">
        <v>1</v>
      </c>
      <c r="E10" s="41">
        <v>1</v>
      </c>
      <c r="F10" s="41"/>
      <c r="G10" s="41">
        <v>200</v>
      </c>
      <c r="H10" s="41">
        <v>150</v>
      </c>
      <c r="I10" s="41">
        <v>80</v>
      </c>
      <c r="J10" s="41">
        <f t="shared" si="0"/>
        <v>68</v>
      </c>
      <c r="K10" s="41">
        <v>4</v>
      </c>
      <c r="L10" s="41">
        <f t="shared" si="1"/>
        <v>3</v>
      </c>
      <c r="M10" s="41">
        <v>2</v>
      </c>
      <c r="N10" s="41">
        <f t="shared" si="2"/>
        <v>1.5</v>
      </c>
      <c r="O10" s="41"/>
      <c r="P10" s="48">
        <f>K10/[3]Inputs!$D$6</f>
        <v>2.485490946599227</v>
      </c>
      <c r="Q10" s="48">
        <f>L10/[3]Inputs!$D$6</f>
        <v>1.8641182099494202</v>
      </c>
      <c r="R10" s="48">
        <f>M10/[3]Inputs!$D$6</f>
        <v>1.2427454732996135</v>
      </c>
      <c r="S10" s="48">
        <f>N10/[3]Inputs!$D$6</f>
        <v>0.93205910497471012</v>
      </c>
    </row>
    <row r="11" spans="3:19" x14ac:dyDescent="0.25">
      <c r="C11" s="41">
        <v>20</v>
      </c>
      <c r="D11" s="41">
        <v>1</v>
      </c>
      <c r="E11" s="41">
        <v>1</v>
      </c>
      <c r="F11" s="41"/>
      <c r="G11" s="41">
        <v>200</v>
      </c>
      <c r="H11" s="41">
        <v>150</v>
      </c>
      <c r="I11" s="41">
        <v>80</v>
      </c>
      <c r="J11" s="41">
        <f t="shared" si="0"/>
        <v>68</v>
      </c>
      <c r="K11" s="41">
        <v>4</v>
      </c>
      <c r="L11" s="41">
        <f t="shared" si="1"/>
        <v>3</v>
      </c>
      <c r="M11" s="41">
        <v>2</v>
      </c>
      <c r="N11" s="41">
        <f t="shared" si="2"/>
        <v>1.5</v>
      </c>
      <c r="O11" s="41"/>
      <c r="P11" s="48">
        <f>K11/[3]Inputs!$D$6</f>
        <v>2.485490946599227</v>
      </c>
      <c r="Q11" s="48">
        <f>L11/[3]Inputs!$D$6</f>
        <v>1.8641182099494202</v>
      </c>
      <c r="R11" s="48">
        <f>M11/[3]Inputs!$D$6</f>
        <v>1.2427454732996135</v>
      </c>
      <c r="S11" s="48">
        <f>N11/[3]Inputs!$D$6</f>
        <v>0.93205910497471012</v>
      </c>
    </row>
    <row r="12" spans="3:19" x14ac:dyDescent="0.25">
      <c r="C12" s="41">
        <v>20</v>
      </c>
      <c r="D12" s="41">
        <v>1</v>
      </c>
      <c r="E12" s="41">
        <v>1</v>
      </c>
      <c r="F12" s="41"/>
      <c r="G12" s="41">
        <v>200</v>
      </c>
      <c r="H12" s="41">
        <v>150</v>
      </c>
      <c r="I12" s="41">
        <v>80</v>
      </c>
      <c r="J12" s="41">
        <f t="shared" si="0"/>
        <v>68</v>
      </c>
      <c r="K12" s="41">
        <v>4</v>
      </c>
      <c r="L12" s="41">
        <f t="shared" si="1"/>
        <v>3</v>
      </c>
      <c r="M12" s="41">
        <v>2</v>
      </c>
      <c r="N12" s="41">
        <f t="shared" si="2"/>
        <v>1.5</v>
      </c>
      <c r="O12" s="41"/>
      <c r="P12" s="48">
        <f>K12/[3]Inputs!$D$6</f>
        <v>2.485490946599227</v>
      </c>
      <c r="Q12" s="48">
        <f>L12/[3]Inputs!$D$6</f>
        <v>1.8641182099494202</v>
      </c>
      <c r="R12" s="48">
        <f>M12/[3]Inputs!$D$6</f>
        <v>1.2427454732996135</v>
      </c>
      <c r="S12" s="48">
        <f>N12/[3]Inputs!$D$6</f>
        <v>0.93205910497471012</v>
      </c>
    </row>
    <row r="13" spans="3:19" x14ac:dyDescent="0.25">
      <c r="C13" s="41">
        <v>20</v>
      </c>
      <c r="D13" s="41">
        <v>2</v>
      </c>
      <c r="E13" s="41">
        <v>1</v>
      </c>
      <c r="F13" s="41"/>
      <c r="G13" s="41">
        <v>200</v>
      </c>
      <c r="H13" s="41">
        <v>150</v>
      </c>
      <c r="I13" s="41">
        <v>80</v>
      </c>
      <c r="J13" s="41">
        <f t="shared" si="0"/>
        <v>68</v>
      </c>
      <c r="K13" s="41">
        <v>4</v>
      </c>
      <c r="L13" s="41">
        <f t="shared" si="1"/>
        <v>3</v>
      </c>
      <c r="M13" s="41">
        <v>2</v>
      </c>
      <c r="N13" s="41">
        <f t="shared" si="2"/>
        <v>1.5</v>
      </c>
      <c r="O13" s="41"/>
      <c r="P13" s="48">
        <f>K13/[3]Inputs!$D$6</f>
        <v>2.485490946599227</v>
      </c>
      <c r="Q13" s="48">
        <f>L13/[3]Inputs!$D$6</f>
        <v>1.8641182099494202</v>
      </c>
      <c r="R13" s="48">
        <f>M13/[3]Inputs!$D$6</f>
        <v>1.2427454732996135</v>
      </c>
      <c r="S13" s="48">
        <f>N13/[3]Inputs!$D$6</f>
        <v>0.93205910497471012</v>
      </c>
    </row>
    <row r="14" spans="3:19" x14ac:dyDescent="0.25">
      <c r="C14" s="41">
        <v>20</v>
      </c>
      <c r="D14" s="41">
        <v>2</v>
      </c>
      <c r="E14" s="41">
        <v>2</v>
      </c>
      <c r="F14" s="41"/>
      <c r="G14" s="41">
        <v>200</v>
      </c>
      <c r="H14" s="41">
        <v>150</v>
      </c>
      <c r="I14" s="41">
        <v>80</v>
      </c>
      <c r="J14" s="41">
        <f t="shared" si="0"/>
        <v>68</v>
      </c>
      <c r="K14" s="41">
        <v>4</v>
      </c>
      <c r="L14" s="41">
        <f t="shared" si="1"/>
        <v>3</v>
      </c>
      <c r="M14" s="41">
        <v>2</v>
      </c>
      <c r="N14" s="41">
        <f t="shared" si="2"/>
        <v>1.5</v>
      </c>
      <c r="O14" s="41"/>
      <c r="P14" s="48">
        <f>K14/[3]Inputs!$D$6</f>
        <v>2.485490946599227</v>
      </c>
      <c r="Q14" s="48">
        <f>L14/[3]Inputs!$D$6</f>
        <v>1.8641182099494202</v>
      </c>
      <c r="R14" s="48">
        <f>M14/[3]Inputs!$D$6</f>
        <v>1.2427454732996135</v>
      </c>
      <c r="S14" s="48">
        <f>N14/[3]Inputs!$D$6</f>
        <v>0.93205910497471012</v>
      </c>
    </row>
    <row r="15" spans="3:19" x14ac:dyDescent="0.25">
      <c r="C15" s="41">
        <v>20</v>
      </c>
      <c r="D15" s="41">
        <v>2</v>
      </c>
      <c r="E15" s="41">
        <v>2</v>
      </c>
      <c r="F15" s="41"/>
      <c r="G15" s="41">
        <v>200</v>
      </c>
      <c r="H15" s="41">
        <v>150</v>
      </c>
      <c r="I15" s="41">
        <v>80</v>
      </c>
      <c r="J15" s="41">
        <f t="shared" si="0"/>
        <v>68</v>
      </c>
      <c r="K15" s="41">
        <v>4</v>
      </c>
      <c r="L15" s="41">
        <f t="shared" si="1"/>
        <v>3</v>
      </c>
      <c r="M15" s="41">
        <v>2</v>
      </c>
      <c r="N15" s="41">
        <f t="shared" si="2"/>
        <v>1.5</v>
      </c>
      <c r="O15" s="41"/>
      <c r="P15" s="48">
        <f>K15/[3]Inputs!$D$6</f>
        <v>2.485490946599227</v>
      </c>
      <c r="Q15" s="48">
        <f>L15/[3]Inputs!$D$6</f>
        <v>1.8641182099494202</v>
      </c>
      <c r="R15" s="48">
        <f>M15/[3]Inputs!$D$6</f>
        <v>1.2427454732996135</v>
      </c>
      <c r="S15" s="48">
        <f>N15/[3]Inputs!$D$6</f>
        <v>0.93205910497471012</v>
      </c>
    </row>
    <row r="16" spans="3:19" x14ac:dyDescent="0.25">
      <c r="C16" s="41">
        <v>20</v>
      </c>
      <c r="D16" s="41">
        <v>2</v>
      </c>
      <c r="E16" s="41">
        <v>2</v>
      </c>
      <c r="F16" s="41"/>
      <c r="G16" s="41">
        <v>200</v>
      </c>
      <c r="H16" s="41">
        <v>150</v>
      </c>
      <c r="I16" s="41">
        <v>80</v>
      </c>
      <c r="J16" s="41">
        <f t="shared" si="0"/>
        <v>68</v>
      </c>
      <c r="K16" s="41">
        <v>4</v>
      </c>
      <c r="L16" s="41">
        <f t="shared" si="1"/>
        <v>3</v>
      </c>
      <c r="M16" s="41">
        <v>2</v>
      </c>
      <c r="N16" s="41">
        <f t="shared" si="2"/>
        <v>1.5</v>
      </c>
      <c r="O16" s="41"/>
      <c r="P16" s="48">
        <f>K16/[3]Inputs!$D$6</f>
        <v>2.485490946599227</v>
      </c>
      <c r="Q16" s="48">
        <f>L16/[3]Inputs!$D$6</f>
        <v>1.8641182099494202</v>
      </c>
      <c r="R16" s="48">
        <f>M16/[3]Inputs!$D$6</f>
        <v>1.2427454732996135</v>
      </c>
      <c r="S16" s="48">
        <f>N16/[3]Inputs!$D$6</f>
        <v>0.93205910497471012</v>
      </c>
    </row>
    <row r="17" spans="3:19" x14ac:dyDescent="0.25">
      <c r="C17" s="41">
        <v>20</v>
      </c>
      <c r="D17" s="41">
        <v>2</v>
      </c>
      <c r="E17" s="41">
        <v>2</v>
      </c>
      <c r="F17" s="41"/>
      <c r="G17" s="41">
        <v>200</v>
      </c>
      <c r="H17" s="41">
        <v>150</v>
      </c>
      <c r="I17" s="41">
        <v>80</v>
      </c>
      <c r="J17" s="41">
        <f t="shared" si="0"/>
        <v>68</v>
      </c>
      <c r="K17" s="41">
        <v>4</v>
      </c>
      <c r="L17" s="41">
        <f t="shared" si="1"/>
        <v>3</v>
      </c>
      <c r="M17" s="41">
        <v>2</v>
      </c>
      <c r="N17" s="41">
        <f t="shared" si="2"/>
        <v>1.5</v>
      </c>
      <c r="O17" s="41"/>
      <c r="P17" s="48">
        <f>K17/[3]Inputs!$D$6</f>
        <v>2.485490946599227</v>
      </c>
      <c r="Q17" s="48">
        <f>L17/[3]Inputs!$D$6</f>
        <v>1.8641182099494202</v>
      </c>
      <c r="R17" s="48">
        <f>M17/[3]Inputs!$D$6</f>
        <v>1.2427454732996135</v>
      </c>
      <c r="S17" s="48">
        <f>N17/[3]Inputs!$D$6</f>
        <v>0.93205910497471012</v>
      </c>
    </row>
    <row r="18" spans="3:19" x14ac:dyDescent="0.25">
      <c r="C18" s="41">
        <v>20</v>
      </c>
      <c r="D18" s="41">
        <v>3</v>
      </c>
      <c r="E18" s="41">
        <v>2</v>
      </c>
      <c r="F18" s="41"/>
      <c r="G18" s="41">
        <v>200</v>
      </c>
      <c r="H18" s="41">
        <v>150</v>
      </c>
      <c r="I18" s="41">
        <v>80</v>
      </c>
      <c r="J18" s="41">
        <f t="shared" si="0"/>
        <v>68</v>
      </c>
      <c r="K18" s="41">
        <v>4</v>
      </c>
      <c r="L18" s="41">
        <f t="shared" si="1"/>
        <v>3</v>
      </c>
      <c r="M18" s="41">
        <v>2</v>
      </c>
      <c r="N18" s="41">
        <f t="shared" si="2"/>
        <v>1.5</v>
      </c>
      <c r="O18" s="41"/>
      <c r="P18" s="48">
        <f>K18/[3]Inputs!$D$6</f>
        <v>2.485490946599227</v>
      </c>
      <c r="Q18" s="48">
        <f>L18/[3]Inputs!$D$6</f>
        <v>1.8641182099494202</v>
      </c>
      <c r="R18" s="48">
        <f>M18/[3]Inputs!$D$6</f>
        <v>1.2427454732996135</v>
      </c>
      <c r="S18" s="48">
        <f>N18/[3]Inputs!$D$6</f>
        <v>0.93205910497471012</v>
      </c>
    </row>
    <row r="19" spans="3:19" x14ac:dyDescent="0.25">
      <c r="C19" s="41">
        <v>20</v>
      </c>
      <c r="D19" s="41">
        <v>3</v>
      </c>
      <c r="E19" s="41">
        <v>2</v>
      </c>
      <c r="F19" s="41"/>
      <c r="G19" s="41">
        <v>200</v>
      </c>
      <c r="H19" s="41">
        <v>150</v>
      </c>
      <c r="I19" s="41">
        <v>80</v>
      </c>
      <c r="J19" s="41">
        <f t="shared" si="0"/>
        <v>68</v>
      </c>
      <c r="K19" s="41">
        <v>4</v>
      </c>
      <c r="L19" s="41">
        <f t="shared" si="1"/>
        <v>3</v>
      </c>
      <c r="M19" s="41">
        <v>2</v>
      </c>
      <c r="N19" s="41">
        <f t="shared" si="2"/>
        <v>1.5</v>
      </c>
      <c r="O19" s="41"/>
      <c r="P19" s="48">
        <f>K19/[3]Inputs!$D$6</f>
        <v>2.485490946599227</v>
      </c>
      <c r="Q19" s="48">
        <f>L19/[3]Inputs!$D$6</f>
        <v>1.8641182099494202</v>
      </c>
      <c r="R19" s="48">
        <f>M19/[3]Inputs!$D$6</f>
        <v>1.2427454732996135</v>
      </c>
      <c r="S19" s="48">
        <f>N19/[3]Inputs!$D$6</f>
        <v>0.93205910497471012</v>
      </c>
    </row>
    <row r="20" spans="3:19" x14ac:dyDescent="0.25">
      <c r="C20" s="41">
        <v>100</v>
      </c>
      <c r="D20" s="41">
        <v>1</v>
      </c>
      <c r="E20" s="41">
        <v>1</v>
      </c>
      <c r="F20" s="41"/>
      <c r="G20" s="41">
        <v>500</v>
      </c>
      <c r="H20" s="41">
        <v>450</v>
      </c>
      <c r="I20" s="41">
        <v>90</v>
      </c>
      <c r="J20" s="41">
        <f t="shared" si="0"/>
        <v>76.5</v>
      </c>
      <c r="K20" s="41">
        <v>8</v>
      </c>
      <c r="L20" s="41">
        <f t="shared" si="1"/>
        <v>7</v>
      </c>
      <c r="M20" s="41">
        <v>5</v>
      </c>
      <c r="N20" s="41">
        <f t="shared" si="2"/>
        <v>4.5</v>
      </c>
      <c r="O20" s="41"/>
      <c r="P20" s="48">
        <f>K20/[3]Inputs!$D$6</f>
        <v>4.970981893198454</v>
      </c>
      <c r="Q20" s="48">
        <f>L20/[3]Inputs!$D$6</f>
        <v>4.349609156548647</v>
      </c>
      <c r="R20" s="48">
        <f>M20/[3]Inputs!$D$6</f>
        <v>3.1068636832490339</v>
      </c>
      <c r="S20" s="48">
        <f>N20/[3]Inputs!$D$6</f>
        <v>2.7961773149241305</v>
      </c>
    </row>
    <row r="21" spans="3:19" x14ac:dyDescent="0.25">
      <c r="C21" s="41">
        <v>100</v>
      </c>
      <c r="D21" s="41">
        <v>1</v>
      </c>
      <c r="E21" s="41">
        <v>1</v>
      </c>
      <c r="F21" s="41"/>
      <c r="G21" s="41">
        <v>500</v>
      </c>
      <c r="H21" s="41">
        <v>450</v>
      </c>
      <c r="I21" s="41">
        <v>90</v>
      </c>
      <c r="J21" s="41">
        <f t="shared" si="0"/>
        <v>76.5</v>
      </c>
      <c r="K21" s="41">
        <v>8</v>
      </c>
      <c r="L21" s="41">
        <f t="shared" si="1"/>
        <v>7</v>
      </c>
      <c r="M21" s="41">
        <v>5</v>
      </c>
      <c r="N21" s="41">
        <f t="shared" si="2"/>
        <v>4.5</v>
      </c>
      <c r="O21" s="41"/>
      <c r="P21" s="48">
        <f>K21/[3]Inputs!$D$6</f>
        <v>4.970981893198454</v>
      </c>
      <c r="Q21" s="48">
        <f>L21/[3]Inputs!$D$6</f>
        <v>4.349609156548647</v>
      </c>
      <c r="R21" s="48">
        <f>M21/[3]Inputs!$D$6</f>
        <v>3.1068636832490339</v>
      </c>
      <c r="S21" s="48">
        <f>N21/[3]Inputs!$D$6</f>
        <v>2.7961773149241305</v>
      </c>
    </row>
    <row r="22" spans="3:19" x14ac:dyDescent="0.25">
      <c r="C22" s="41">
        <v>100</v>
      </c>
      <c r="D22" s="41">
        <v>1</v>
      </c>
      <c r="E22" s="41">
        <v>1</v>
      </c>
      <c r="F22" s="41"/>
      <c r="G22" s="41">
        <v>500</v>
      </c>
      <c r="H22" s="41">
        <v>450</v>
      </c>
      <c r="I22" s="41">
        <v>90</v>
      </c>
      <c r="J22" s="41">
        <f t="shared" si="0"/>
        <v>76.5</v>
      </c>
      <c r="K22" s="41">
        <v>8</v>
      </c>
      <c r="L22" s="41">
        <f t="shared" si="1"/>
        <v>7</v>
      </c>
      <c r="M22" s="41">
        <v>5</v>
      </c>
      <c r="N22" s="41">
        <f t="shared" si="2"/>
        <v>4.5</v>
      </c>
      <c r="O22" s="41"/>
      <c r="P22" s="48">
        <f>K22/[3]Inputs!$D$6</f>
        <v>4.970981893198454</v>
      </c>
      <c r="Q22" s="48">
        <f>L22/[3]Inputs!$D$6</f>
        <v>4.349609156548647</v>
      </c>
      <c r="R22" s="48">
        <f>M22/[3]Inputs!$D$6</f>
        <v>3.1068636832490339</v>
      </c>
      <c r="S22" s="48">
        <f>N22/[3]Inputs!$D$6</f>
        <v>2.7961773149241305</v>
      </c>
    </row>
    <row r="23" spans="3:19" x14ac:dyDescent="0.25">
      <c r="C23" s="41">
        <v>100</v>
      </c>
      <c r="D23" s="41">
        <v>2</v>
      </c>
      <c r="E23" s="41">
        <v>1</v>
      </c>
      <c r="F23" s="41"/>
      <c r="G23" s="41">
        <v>500</v>
      </c>
      <c r="H23" s="41">
        <v>450</v>
      </c>
      <c r="I23" s="41">
        <v>90</v>
      </c>
      <c r="J23" s="41">
        <f t="shared" si="0"/>
        <v>76.5</v>
      </c>
      <c r="K23" s="41">
        <v>8</v>
      </c>
      <c r="L23" s="41">
        <f t="shared" si="1"/>
        <v>7</v>
      </c>
      <c r="M23" s="41">
        <v>5</v>
      </c>
      <c r="N23" s="41">
        <f t="shared" si="2"/>
        <v>4.5</v>
      </c>
      <c r="O23" s="41"/>
      <c r="P23" s="48">
        <f>K23/[3]Inputs!$D$6</f>
        <v>4.970981893198454</v>
      </c>
      <c r="Q23" s="48">
        <f>L23/[3]Inputs!$D$6</f>
        <v>4.349609156548647</v>
      </c>
      <c r="R23" s="48">
        <f>M23/[3]Inputs!$D$6</f>
        <v>3.1068636832490339</v>
      </c>
      <c r="S23" s="48">
        <f>N23/[3]Inputs!$D$6</f>
        <v>2.7961773149241305</v>
      </c>
    </row>
    <row r="24" spans="3:19" x14ac:dyDescent="0.25">
      <c r="C24" s="41">
        <v>100</v>
      </c>
      <c r="D24" s="41">
        <v>2</v>
      </c>
      <c r="E24" s="41">
        <v>2</v>
      </c>
      <c r="F24" s="41"/>
      <c r="G24" s="41">
        <v>500</v>
      </c>
      <c r="H24" s="41">
        <v>450</v>
      </c>
      <c r="I24" s="41">
        <v>90</v>
      </c>
      <c r="J24" s="41">
        <f t="shared" si="0"/>
        <v>76.5</v>
      </c>
      <c r="K24" s="41">
        <v>8</v>
      </c>
      <c r="L24" s="41">
        <f t="shared" si="1"/>
        <v>7</v>
      </c>
      <c r="M24" s="41">
        <v>5</v>
      </c>
      <c r="N24" s="41">
        <f t="shared" si="2"/>
        <v>4.5</v>
      </c>
      <c r="O24" s="41"/>
      <c r="P24" s="48">
        <f>K24/[3]Inputs!$D$6</f>
        <v>4.970981893198454</v>
      </c>
      <c r="Q24" s="48">
        <f>L24/[3]Inputs!$D$6</f>
        <v>4.349609156548647</v>
      </c>
      <c r="R24" s="48">
        <f>M24/[3]Inputs!$D$6</f>
        <v>3.1068636832490339</v>
      </c>
      <c r="S24" s="48">
        <f>N24/[3]Inputs!$D$6</f>
        <v>2.7961773149241305</v>
      </c>
    </row>
    <row r="25" spans="3:19" x14ac:dyDescent="0.25">
      <c r="C25" s="41">
        <v>100</v>
      </c>
      <c r="D25" s="41">
        <v>2</v>
      </c>
      <c r="E25" s="41">
        <v>2</v>
      </c>
      <c r="F25" s="41"/>
      <c r="G25" s="41">
        <v>500</v>
      </c>
      <c r="H25" s="41">
        <v>450</v>
      </c>
      <c r="I25" s="41">
        <v>90</v>
      </c>
      <c r="J25" s="41">
        <f t="shared" si="0"/>
        <v>76.5</v>
      </c>
      <c r="K25" s="41">
        <v>8</v>
      </c>
      <c r="L25" s="41">
        <f t="shared" si="1"/>
        <v>7</v>
      </c>
      <c r="M25" s="41">
        <v>5</v>
      </c>
      <c r="N25" s="41">
        <f t="shared" si="2"/>
        <v>4.5</v>
      </c>
      <c r="O25" s="41"/>
      <c r="P25" s="48">
        <f>K25/[3]Inputs!$D$6</f>
        <v>4.970981893198454</v>
      </c>
      <c r="Q25" s="48">
        <f>L25/[3]Inputs!$D$6</f>
        <v>4.349609156548647</v>
      </c>
      <c r="R25" s="48">
        <f>M25/[3]Inputs!$D$6</f>
        <v>3.1068636832490339</v>
      </c>
      <c r="S25" s="48">
        <f>N25/[3]Inputs!$D$6</f>
        <v>2.7961773149241305</v>
      </c>
    </row>
    <row r="26" spans="3:19" x14ac:dyDescent="0.25">
      <c r="C26" s="41">
        <v>100</v>
      </c>
      <c r="D26" s="41">
        <v>2</v>
      </c>
      <c r="E26" s="41">
        <v>2</v>
      </c>
      <c r="F26" s="41"/>
      <c r="G26" s="41">
        <v>500</v>
      </c>
      <c r="H26" s="41">
        <v>450</v>
      </c>
      <c r="I26" s="41">
        <v>90</v>
      </c>
      <c r="J26" s="41">
        <f t="shared" si="0"/>
        <v>76.5</v>
      </c>
      <c r="K26" s="41">
        <v>8</v>
      </c>
      <c r="L26" s="41">
        <f t="shared" si="1"/>
        <v>7</v>
      </c>
      <c r="M26" s="41">
        <v>5</v>
      </c>
      <c r="N26" s="41">
        <f t="shared" si="2"/>
        <v>4.5</v>
      </c>
      <c r="O26" s="41"/>
      <c r="P26" s="48">
        <f>K26/[3]Inputs!$D$6</f>
        <v>4.970981893198454</v>
      </c>
      <c r="Q26" s="48">
        <f>L26/[3]Inputs!$D$6</f>
        <v>4.349609156548647</v>
      </c>
      <c r="R26" s="48">
        <f>M26/[3]Inputs!$D$6</f>
        <v>3.1068636832490339</v>
      </c>
      <c r="S26" s="48">
        <f>N26/[3]Inputs!$D$6</f>
        <v>2.7961773149241305</v>
      </c>
    </row>
    <row r="27" spans="3:19" x14ac:dyDescent="0.25">
      <c r="C27" s="41">
        <v>100</v>
      </c>
      <c r="D27" s="41">
        <v>2</v>
      </c>
      <c r="E27" s="41">
        <v>2</v>
      </c>
      <c r="F27" s="41"/>
      <c r="G27" s="41">
        <v>500</v>
      </c>
      <c r="H27" s="41">
        <v>450</v>
      </c>
      <c r="I27" s="41">
        <v>90</v>
      </c>
      <c r="J27" s="41">
        <f t="shared" si="0"/>
        <v>76.5</v>
      </c>
      <c r="K27" s="41">
        <v>8</v>
      </c>
      <c r="L27" s="41">
        <f t="shared" si="1"/>
        <v>7</v>
      </c>
      <c r="M27" s="41">
        <v>5</v>
      </c>
      <c r="N27" s="41">
        <f t="shared" si="2"/>
        <v>4.5</v>
      </c>
      <c r="O27" s="41"/>
      <c r="P27" s="48">
        <f>K27/[3]Inputs!$D$6</f>
        <v>4.970981893198454</v>
      </c>
      <c r="Q27" s="48">
        <f>L27/[3]Inputs!$D$6</f>
        <v>4.349609156548647</v>
      </c>
      <c r="R27" s="48">
        <f>M27/[3]Inputs!$D$6</f>
        <v>3.1068636832490339</v>
      </c>
      <c r="S27" s="48">
        <f>N27/[3]Inputs!$D$6</f>
        <v>2.7961773149241305</v>
      </c>
    </row>
    <row r="28" spans="3:19" x14ac:dyDescent="0.25">
      <c r="C28" s="41">
        <v>100</v>
      </c>
      <c r="D28" s="41">
        <v>3</v>
      </c>
      <c r="E28" s="41">
        <v>2</v>
      </c>
      <c r="F28" s="41"/>
      <c r="G28" s="41">
        <v>500</v>
      </c>
      <c r="H28" s="41">
        <v>450</v>
      </c>
      <c r="I28" s="41">
        <v>90</v>
      </c>
      <c r="J28" s="41">
        <f t="shared" si="0"/>
        <v>76.5</v>
      </c>
      <c r="K28" s="41">
        <v>8</v>
      </c>
      <c r="L28" s="41">
        <f t="shared" si="1"/>
        <v>7</v>
      </c>
      <c r="M28" s="41">
        <v>5</v>
      </c>
      <c r="N28" s="41">
        <f t="shared" si="2"/>
        <v>4.5</v>
      </c>
      <c r="O28" s="41"/>
      <c r="P28" s="48">
        <f>K28/[3]Inputs!$D$6</f>
        <v>4.970981893198454</v>
      </c>
      <c r="Q28" s="48">
        <f>L28/[3]Inputs!$D$6</f>
        <v>4.349609156548647</v>
      </c>
      <c r="R28" s="48">
        <f>M28/[3]Inputs!$D$6</f>
        <v>3.1068636832490339</v>
      </c>
      <c r="S28" s="48">
        <f>N28/[3]Inputs!$D$6</f>
        <v>2.7961773149241305</v>
      </c>
    </row>
    <row r="29" spans="3:19" x14ac:dyDescent="0.25">
      <c r="C29" s="41">
        <v>100</v>
      </c>
      <c r="D29" s="41">
        <v>3</v>
      </c>
      <c r="E29" s="41">
        <v>2</v>
      </c>
      <c r="F29" s="41"/>
      <c r="G29" s="41">
        <v>500</v>
      </c>
      <c r="H29" s="41">
        <v>450</v>
      </c>
      <c r="I29" s="41">
        <v>90</v>
      </c>
      <c r="J29" s="41">
        <f t="shared" si="0"/>
        <v>76.5</v>
      </c>
      <c r="K29" s="41">
        <v>8</v>
      </c>
      <c r="L29" s="41">
        <f t="shared" si="1"/>
        <v>7</v>
      </c>
      <c r="M29" s="41">
        <v>5</v>
      </c>
      <c r="N29" s="41">
        <f t="shared" si="2"/>
        <v>4.5</v>
      </c>
      <c r="O29" s="41"/>
      <c r="P29" s="48">
        <f>K29/[3]Inputs!$D$6</f>
        <v>4.970981893198454</v>
      </c>
      <c r="Q29" s="48">
        <f>L29/[3]Inputs!$D$6</f>
        <v>4.349609156548647</v>
      </c>
      <c r="R29" s="48">
        <f>M29/[3]Inputs!$D$6</f>
        <v>3.1068636832490339</v>
      </c>
      <c r="S29" s="48">
        <f>N29/[3]Inputs!$D$6</f>
        <v>2.7961773149241305</v>
      </c>
    </row>
    <row r="30" spans="3:19" x14ac:dyDescent="0.25">
      <c r="C30" s="41">
        <v>100</v>
      </c>
      <c r="D30" s="41">
        <v>1</v>
      </c>
      <c r="E30" s="41">
        <v>1</v>
      </c>
      <c r="F30" s="41"/>
      <c r="G30" s="41">
        <v>500</v>
      </c>
      <c r="H30" s="41">
        <v>450</v>
      </c>
      <c r="I30" s="41">
        <v>90</v>
      </c>
      <c r="J30" s="41">
        <f t="shared" si="0"/>
        <v>76.5</v>
      </c>
      <c r="K30" s="41">
        <v>8</v>
      </c>
      <c r="L30" s="41">
        <f t="shared" si="1"/>
        <v>7</v>
      </c>
      <c r="M30" s="41">
        <v>5</v>
      </c>
      <c r="N30" s="41">
        <f t="shared" si="2"/>
        <v>4.5</v>
      </c>
      <c r="O30" s="41"/>
      <c r="P30" s="48">
        <f>K30/[3]Inputs!$D$6</f>
        <v>4.970981893198454</v>
      </c>
      <c r="Q30" s="48">
        <f>L30/[3]Inputs!$D$6</f>
        <v>4.349609156548647</v>
      </c>
      <c r="R30" s="48">
        <f>M30/[3]Inputs!$D$6</f>
        <v>3.1068636832490339</v>
      </c>
      <c r="S30" s="48">
        <f>N30/[3]Inputs!$D$6</f>
        <v>2.7961773149241305</v>
      </c>
    </row>
    <row r="31" spans="3:19" x14ac:dyDescent="0.25">
      <c r="C31" s="41">
        <v>100</v>
      </c>
      <c r="D31" s="41">
        <v>1</v>
      </c>
      <c r="E31" s="41">
        <v>1</v>
      </c>
      <c r="F31" s="41"/>
      <c r="G31" s="41">
        <v>500</v>
      </c>
      <c r="H31" s="41">
        <v>450</v>
      </c>
      <c r="I31" s="41">
        <v>90</v>
      </c>
      <c r="J31" s="41">
        <f t="shared" si="0"/>
        <v>76.5</v>
      </c>
      <c r="K31" s="41">
        <v>8</v>
      </c>
      <c r="L31" s="41">
        <f t="shared" si="1"/>
        <v>7</v>
      </c>
      <c r="M31" s="41">
        <v>5</v>
      </c>
      <c r="N31" s="41">
        <f t="shared" si="2"/>
        <v>4.5</v>
      </c>
      <c r="O31" s="41"/>
      <c r="P31" s="48">
        <f>K31/[3]Inputs!$D$6</f>
        <v>4.970981893198454</v>
      </c>
      <c r="Q31" s="48">
        <f>L31/[3]Inputs!$D$6</f>
        <v>4.349609156548647</v>
      </c>
      <c r="R31" s="48">
        <f>M31/[3]Inputs!$D$6</f>
        <v>3.1068636832490339</v>
      </c>
      <c r="S31" s="48">
        <f>N31/[3]Inputs!$D$6</f>
        <v>2.7961773149241305</v>
      </c>
    </row>
    <row r="32" spans="3:19" x14ac:dyDescent="0.25">
      <c r="C32" s="41">
        <v>100</v>
      </c>
      <c r="D32" s="41">
        <v>3</v>
      </c>
      <c r="E32" s="41">
        <v>4</v>
      </c>
      <c r="F32" s="41"/>
      <c r="G32" s="41">
        <v>500</v>
      </c>
      <c r="H32" s="41">
        <v>450</v>
      </c>
      <c r="I32" s="41">
        <v>90</v>
      </c>
      <c r="J32" s="41">
        <f t="shared" si="0"/>
        <v>76.5</v>
      </c>
      <c r="K32" s="41">
        <v>8</v>
      </c>
      <c r="L32" s="41">
        <f t="shared" si="1"/>
        <v>7</v>
      </c>
      <c r="M32" s="41">
        <v>5</v>
      </c>
      <c r="N32" s="41">
        <f t="shared" si="2"/>
        <v>4.5</v>
      </c>
      <c r="O32" s="41"/>
      <c r="P32" s="48">
        <f>K32/[3]Inputs!$D$6</f>
        <v>4.970981893198454</v>
      </c>
      <c r="Q32" s="48">
        <f>L32/[3]Inputs!$D$6</f>
        <v>4.349609156548647</v>
      </c>
      <c r="R32" s="48">
        <f>M32/[3]Inputs!$D$6</f>
        <v>3.1068636832490339</v>
      </c>
      <c r="S32" s="48">
        <f>N32/[3]Inputs!$D$6</f>
        <v>2.7961773149241305</v>
      </c>
    </row>
    <row r="33" spans="3:19" x14ac:dyDescent="0.25">
      <c r="C33" s="41">
        <v>100</v>
      </c>
      <c r="D33" s="41">
        <v>4</v>
      </c>
      <c r="E33" s="41">
        <v>3</v>
      </c>
      <c r="F33" s="41"/>
      <c r="G33" s="41">
        <v>500</v>
      </c>
      <c r="H33" s="41">
        <v>450</v>
      </c>
      <c r="I33" s="41">
        <v>90</v>
      </c>
      <c r="J33" s="41">
        <f t="shared" si="0"/>
        <v>76.5</v>
      </c>
      <c r="K33" s="41">
        <v>8</v>
      </c>
      <c r="L33" s="41">
        <f t="shared" si="1"/>
        <v>7</v>
      </c>
      <c r="M33" s="41">
        <v>5</v>
      </c>
      <c r="N33" s="41">
        <f t="shared" si="2"/>
        <v>4.5</v>
      </c>
      <c r="O33" s="41"/>
      <c r="P33" s="48">
        <f>K33/[3]Inputs!$D$6</f>
        <v>4.970981893198454</v>
      </c>
      <c r="Q33" s="48">
        <f>L33/[3]Inputs!$D$6</f>
        <v>4.349609156548647</v>
      </c>
      <c r="R33" s="48">
        <f>M33/[3]Inputs!$D$6</f>
        <v>3.1068636832490339</v>
      </c>
      <c r="S33" s="48">
        <f>N33/[3]Inputs!$D$6</f>
        <v>2.7961773149241305</v>
      </c>
    </row>
    <row r="34" spans="3:19" x14ac:dyDescent="0.25">
      <c r="C34" s="41">
        <v>100</v>
      </c>
      <c r="D34" s="41">
        <v>4</v>
      </c>
      <c r="E34" s="41">
        <v>3</v>
      </c>
      <c r="F34" s="41"/>
      <c r="G34" s="41">
        <v>500</v>
      </c>
      <c r="H34" s="41">
        <v>450</v>
      </c>
      <c r="I34" s="41">
        <v>90</v>
      </c>
      <c r="J34" s="41">
        <f t="shared" si="0"/>
        <v>76.5</v>
      </c>
      <c r="K34" s="41">
        <v>8</v>
      </c>
      <c r="L34" s="41">
        <f t="shared" si="1"/>
        <v>7</v>
      </c>
      <c r="M34" s="41">
        <v>5</v>
      </c>
      <c r="N34" s="41">
        <f t="shared" si="2"/>
        <v>4.5</v>
      </c>
      <c r="O34" s="41"/>
      <c r="P34" s="48">
        <f>K34/[3]Inputs!$D$6</f>
        <v>4.970981893198454</v>
      </c>
      <c r="Q34" s="48">
        <f>L34/[3]Inputs!$D$6</f>
        <v>4.349609156548647</v>
      </c>
      <c r="R34" s="48">
        <f>M34/[3]Inputs!$D$6</f>
        <v>3.1068636832490339</v>
      </c>
      <c r="S34" s="48">
        <f>N34/[3]Inputs!$D$6</f>
        <v>2.7961773149241305</v>
      </c>
    </row>
    <row r="35" spans="3:19" x14ac:dyDescent="0.25">
      <c r="C35" s="41"/>
      <c r="D35" s="41"/>
      <c r="E35" s="41"/>
      <c r="F35" s="41"/>
      <c r="G35" s="41"/>
      <c r="H35" s="41"/>
      <c r="I35" s="41"/>
      <c r="J35" s="41"/>
      <c r="K35" s="41"/>
      <c r="L35" s="41"/>
      <c r="M35" s="41"/>
      <c r="N35" s="41"/>
      <c r="O35" s="41"/>
      <c r="P35" s="48">
        <f>K35/[3]Inputs!$D$6</f>
        <v>0</v>
      </c>
      <c r="Q35" s="48">
        <f>L35/[3]Inputs!$D$6</f>
        <v>0</v>
      </c>
      <c r="R35" s="48">
        <f>M35/[3]Inputs!$D$6</f>
        <v>0</v>
      </c>
      <c r="S35" s="48">
        <f>N35/[3]Inputs!$D$6</f>
        <v>0</v>
      </c>
    </row>
    <row r="36" spans="3:19" x14ac:dyDescent="0.25">
      <c r="C36" s="41"/>
      <c r="D36" s="41"/>
      <c r="E36" s="41"/>
      <c r="F36" s="41"/>
      <c r="G36" s="41"/>
      <c r="H36" s="41"/>
      <c r="I36" s="41"/>
      <c r="J36" s="41"/>
      <c r="K36" s="41"/>
      <c r="L36" s="41"/>
      <c r="M36" s="41"/>
      <c r="N36" s="41"/>
      <c r="O36" s="41"/>
      <c r="P36" s="48">
        <f>K36/[3]Inputs!$D$6</f>
        <v>0</v>
      </c>
      <c r="Q36" s="48">
        <f>L36/[3]Inputs!$D$6</f>
        <v>0</v>
      </c>
      <c r="R36" s="48">
        <f>M36/[3]Inputs!$D$6</f>
        <v>0</v>
      </c>
      <c r="S36" s="48">
        <f>N36/[3]Inputs!$D$6</f>
        <v>0</v>
      </c>
    </row>
    <row r="37" spans="3:19" x14ac:dyDescent="0.25">
      <c r="C37" s="41"/>
      <c r="D37" s="41"/>
      <c r="E37" s="41"/>
      <c r="F37" s="41"/>
      <c r="G37" s="41"/>
      <c r="H37" s="41"/>
      <c r="I37" s="41"/>
      <c r="J37" s="41"/>
      <c r="K37" s="41"/>
      <c r="L37" s="41"/>
      <c r="M37" s="41"/>
      <c r="N37" s="41"/>
      <c r="O37" s="41"/>
      <c r="P37" s="48">
        <f>K37/[3]Inputs!$D$6</f>
        <v>0</v>
      </c>
      <c r="Q37" s="48">
        <f>L37/[3]Inputs!$D$6</f>
        <v>0</v>
      </c>
      <c r="R37" s="48">
        <f>M37/[3]Inputs!$D$6</f>
        <v>0</v>
      </c>
      <c r="S37" s="48">
        <f>N37/[3]Inputs!$D$6</f>
        <v>0</v>
      </c>
    </row>
    <row r="38" spans="3:19" x14ac:dyDescent="0.25">
      <c r="C38" s="41"/>
      <c r="D38" s="41"/>
      <c r="E38" s="41"/>
      <c r="F38" s="41"/>
      <c r="G38" s="41"/>
      <c r="H38" s="41"/>
      <c r="I38" s="41"/>
      <c r="J38" s="41"/>
      <c r="K38" s="41"/>
      <c r="L38" s="41"/>
      <c r="M38" s="41"/>
      <c r="N38" s="41"/>
      <c r="O38" s="41"/>
      <c r="P38" s="48">
        <f>K38/[3]Inputs!$D$6</f>
        <v>0</v>
      </c>
      <c r="Q38" s="48">
        <f>L38/[3]Inputs!$D$6</f>
        <v>0</v>
      </c>
      <c r="R38" s="48">
        <f>M38/[3]Inputs!$D$6</f>
        <v>0</v>
      </c>
      <c r="S38" s="48">
        <f>N38/[3]Inputs!$D$6</f>
        <v>0</v>
      </c>
    </row>
    <row r="39" spans="3:19" x14ac:dyDescent="0.25">
      <c r="C39" s="41"/>
      <c r="D39" s="41"/>
      <c r="E39" s="41"/>
      <c r="F39" s="41"/>
      <c r="G39" s="41"/>
      <c r="H39" s="41"/>
      <c r="I39" s="41"/>
      <c r="J39" s="41"/>
      <c r="K39" s="41"/>
      <c r="L39" s="41"/>
      <c r="M39" s="41"/>
      <c r="N39" s="41"/>
      <c r="O39" s="41"/>
      <c r="P39" s="48">
        <f>K39/[3]Inputs!$D$6</f>
        <v>0</v>
      </c>
      <c r="Q39" s="48">
        <f>L39/[3]Inputs!$D$6</f>
        <v>0</v>
      </c>
      <c r="R39" s="48">
        <f>M39/[3]Inputs!$D$6</f>
        <v>0</v>
      </c>
      <c r="S39" s="48">
        <f>N39/[3]Inputs!$D$6</f>
        <v>0</v>
      </c>
    </row>
    <row r="40" spans="3:19" x14ac:dyDescent="0.25">
      <c r="C40" s="41"/>
      <c r="D40" s="41"/>
      <c r="E40" s="41"/>
      <c r="F40" s="41"/>
      <c r="G40" s="41"/>
      <c r="H40" s="41"/>
      <c r="I40" s="41"/>
      <c r="J40" s="41"/>
      <c r="K40" s="41"/>
      <c r="L40" s="41"/>
      <c r="M40" s="41"/>
      <c r="N40" s="41"/>
      <c r="O40" s="41"/>
      <c r="P40" s="48">
        <f>K40/[3]Inputs!$D$6</f>
        <v>0</v>
      </c>
      <c r="Q40" s="48">
        <f>L40/[3]Inputs!$D$6</f>
        <v>0</v>
      </c>
      <c r="R40" s="48">
        <f>M40/[3]Inputs!$D$6</f>
        <v>0</v>
      </c>
      <c r="S40" s="48">
        <f>N40/[3]Inputs!$D$6</f>
        <v>0</v>
      </c>
    </row>
  </sheetData>
  <mergeCells count="3">
    <mergeCell ref="C2:S2"/>
    <mergeCell ref="C3:O3"/>
    <mergeCell ref="P3:S3"/>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C3:M958"/>
  <sheetViews>
    <sheetView topLeftCell="A177" workbookViewId="0">
      <selection activeCell="B4" sqref="B4"/>
    </sheetView>
  </sheetViews>
  <sheetFormatPr defaultRowHeight="15" x14ac:dyDescent="0.25"/>
  <cols>
    <col min="3" max="7" width="17.28515625" customWidth="1"/>
    <col min="8" max="8" width="24.28515625" bestFit="1" customWidth="1"/>
    <col min="9" max="10" width="24.42578125" customWidth="1"/>
    <col min="11" max="11" width="38.42578125" customWidth="1"/>
    <col min="12" max="12" width="36.28515625" hidden="1" customWidth="1"/>
    <col min="13" max="13" width="0" hidden="1" customWidth="1"/>
  </cols>
  <sheetData>
    <row r="3" spans="3:13" ht="60" x14ac:dyDescent="0.25">
      <c r="C3" s="159" t="s">
        <v>647</v>
      </c>
      <c r="D3" s="159" t="s">
        <v>387</v>
      </c>
      <c r="E3" s="159" t="s">
        <v>388</v>
      </c>
      <c r="F3" s="159" t="s">
        <v>648</v>
      </c>
      <c r="G3" s="159" t="s">
        <v>649</v>
      </c>
      <c r="H3" s="159" t="s">
        <v>650</v>
      </c>
      <c r="I3" s="159" t="s">
        <v>651</v>
      </c>
      <c r="J3" s="159" t="s">
        <v>652</v>
      </c>
      <c r="K3" s="69" t="s">
        <v>653</v>
      </c>
    </row>
    <row r="4" spans="3:13" x14ac:dyDescent="0.25">
      <c r="C4" s="41">
        <v>2</v>
      </c>
      <c r="D4" s="41" t="s">
        <v>1292</v>
      </c>
      <c r="E4" s="41">
        <v>3</v>
      </c>
      <c r="F4" s="41" t="s">
        <v>924</v>
      </c>
      <c r="G4" s="41" t="s">
        <v>1384</v>
      </c>
      <c r="H4" s="41" t="s">
        <v>733</v>
      </c>
      <c r="I4" s="41">
        <v>0.61726829000000005</v>
      </c>
      <c r="J4" s="41">
        <v>0.61726829000000005</v>
      </c>
      <c r="K4" s="41"/>
      <c r="L4" t="s">
        <v>655</v>
      </c>
      <c r="M4">
        <f>IF(L4=H4,1,0)</f>
        <v>0</v>
      </c>
    </row>
    <row r="5" spans="3:13" x14ac:dyDescent="0.25">
      <c r="C5" s="41">
        <v>2</v>
      </c>
      <c r="D5" s="41" t="s">
        <v>1292</v>
      </c>
      <c r="E5" s="41">
        <v>3</v>
      </c>
      <c r="F5" s="41" t="s">
        <v>924</v>
      </c>
      <c r="G5" s="41" t="s">
        <v>1384</v>
      </c>
      <c r="H5" s="41" t="s">
        <v>731</v>
      </c>
      <c r="I5" s="41">
        <v>2.2486554999999998E-2</v>
      </c>
      <c r="J5" s="41">
        <v>2.2486554999999998E-2</v>
      </c>
      <c r="K5" s="41"/>
      <c r="L5" t="s">
        <v>656</v>
      </c>
      <c r="M5">
        <f t="shared" ref="M5:M69" si="0">IF(L5=H5,1,0)</f>
        <v>0</v>
      </c>
    </row>
    <row r="6" spans="3:13" x14ac:dyDescent="0.25">
      <c r="C6" s="41">
        <v>2</v>
      </c>
      <c r="D6" s="41" t="s">
        <v>1292</v>
      </c>
      <c r="E6" s="41">
        <v>3</v>
      </c>
      <c r="F6" s="41" t="s">
        <v>924</v>
      </c>
      <c r="G6" s="41" t="s">
        <v>1384</v>
      </c>
      <c r="H6" s="41" t="s">
        <v>735</v>
      </c>
      <c r="I6" s="41">
        <v>0.13195407000000001</v>
      </c>
      <c r="J6" s="41">
        <v>0.13195407000000001</v>
      </c>
      <c r="K6" s="41"/>
      <c r="L6" t="s">
        <v>734</v>
      </c>
      <c r="M6">
        <f t="shared" si="0"/>
        <v>0</v>
      </c>
    </row>
    <row r="7" spans="3:13" x14ac:dyDescent="0.25">
      <c r="C7" s="41">
        <v>2</v>
      </c>
      <c r="D7" s="41" t="s">
        <v>1292</v>
      </c>
      <c r="E7" s="41">
        <v>3</v>
      </c>
      <c r="F7" s="41" t="s">
        <v>924</v>
      </c>
      <c r="G7" s="41" t="s">
        <v>1384</v>
      </c>
      <c r="H7" s="41" t="s">
        <v>740</v>
      </c>
      <c r="I7" s="41">
        <v>1.48263E-3</v>
      </c>
      <c r="J7" s="41" t="s">
        <v>1385</v>
      </c>
      <c r="K7" s="41"/>
      <c r="L7" t="s">
        <v>745</v>
      </c>
      <c r="M7">
        <f t="shared" si="0"/>
        <v>0</v>
      </c>
    </row>
    <row r="8" spans="3:13" x14ac:dyDescent="0.25">
      <c r="C8" s="41">
        <v>2</v>
      </c>
      <c r="D8" s="41" t="s">
        <v>1292</v>
      </c>
      <c r="E8" s="41">
        <v>3</v>
      </c>
      <c r="F8" s="41" t="s">
        <v>924</v>
      </c>
      <c r="G8" s="41" t="s">
        <v>1384</v>
      </c>
      <c r="H8" s="41" t="s">
        <v>738</v>
      </c>
      <c r="I8" s="41">
        <v>1.040559155</v>
      </c>
      <c r="J8" s="41">
        <v>1.0400649449999999</v>
      </c>
      <c r="K8" s="41"/>
      <c r="L8" t="s">
        <v>733</v>
      </c>
      <c r="M8">
        <f t="shared" si="0"/>
        <v>0</v>
      </c>
    </row>
    <row r="9" spans="3:13" x14ac:dyDescent="0.25">
      <c r="C9" s="41">
        <v>2</v>
      </c>
      <c r="D9" s="41" t="s">
        <v>1292</v>
      </c>
      <c r="E9" s="41">
        <v>3</v>
      </c>
      <c r="F9" s="41" t="s">
        <v>924</v>
      </c>
      <c r="G9" s="41" t="s">
        <v>1384</v>
      </c>
      <c r="H9" s="41" t="s">
        <v>736</v>
      </c>
      <c r="I9" s="41">
        <v>0.28491206499999999</v>
      </c>
      <c r="J9" s="41">
        <v>0.28491206499999999</v>
      </c>
      <c r="K9" s="41"/>
      <c r="L9" t="s">
        <v>731</v>
      </c>
      <c r="M9">
        <f t="shared" si="0"/>
        <v>0</v>
      </c>
    </row>
    <row r="10" spans="3:13" x14ac:dyDescent="0.25">
      <c r="C10" s="41">
        <v>20</v>
      </c>
      <c r="D10" s="41" t="s">
        <v>1292</v>
      </c>
      <c r="E10" s="41">
        <v>3</v>
      </c>
      <c r="F10" s="41" t="s">
        <v>924</v>
      </c>
      <c r="G10" s="41" t="s">
        <v>1384</v>
      </c>
      <c r="H10" s="41" t="s">
        <v>733</v>
      </c>
      <c r="I10" s="41">
        <v>0.73563158500000003</v>
      </c>
      <c r="J10" s="41">
        <v>0.73563158500000003</v>
      </c>
      <c r="K10" s="41"/>
      <c r="L10" t="s">
        <v>735</v>
      </c>
      <c r="M10">
        <f t="shared" si="0"/>
        <v>0</v>
      </c>
    </row>
    <row r="11" spans="3:13" x14ac:dyDescent="0.25">
      <c r="C11" s="41">
        <v>20</v>
      </c>
      <c r="D11" s="41" t="s">
        <v>1292</v>
      </c>
      <c r="E11" s="41">
        <v>3</v>
      </c>
      <c r="F11" s="41" t="s">
        <v>924</v>
      </c>
      <c r="G11" s="41" t="s">
        <v>1384</v>
      </c>
      <c r="H11" s="41" t="s">
        <v>731</v>
      </c>
      <c r="I11" s="41">
        <v>7.7838075000000007E-2</v>
      </c>
      <c r="J11" s="41">
        <v>7.7838075000000007E-2</v>
      </c>
      <c r="K11" s="41"/>
      <c r="L11" t="s">
        <v>740</v>
      </c>
      <c r="M11">
        <f t="shared" si="0"/>
        <v>0</v>
      </c>
    </row>
    <row r="12" spans="3:13" x14ac:dyDescent="0.25">
      <c r="C12" s="41">
        <v>20</v>
      </c>
      <c r="D12" s="41" t="s">
        <v>1292</v>
      </c>
      <c r="E12" s="41">
        <v>3</v>
      </c>
      <c r="F12" s="41" t="s">
        <v>924</v>
      </c>
      <c r="G12" s="41" t="s">
        <v>1384</v>
      </c>
      <c r="H12" s="41" t="s">
        <v>735</v>
      </c>
      <c r="I12" s="41">
        <v>5.7580407100000004</v>
      </c>
      <c r="J12" s="41">
        <v>5.3473521999999996</v>
      </c>
      <c r="K12" s="41"/>
      <c r="L12" t="s">
        <v>738</v>
      </c>
      <c r="M12">
        <f t="shared" si="0"/>
        <v>0</v>
      </c>
    </row>
    <row r="13" spans="3:13" x14ac:dyDescent="0.25">
      <c r="C13" s="41">
        <v>20</v>
      </c>
      <c r="D13" s="41" t="s">
        <v>1292</v>
      </c>
      <c r="E13" s="41">
        <v>3</v>
      </c>
      <c r="F13" s="41" t="s">
        <v>924</v>
      </c>
      <c r="G13" s="41" t="s">
        <v>1384</v>
      </c>
      <c r="H13" s="41" t="s">
        <v>740</v>
      </c>
      <c r="I13" s="41">
        <v>0.76874365499999997</v>
      </c>
      <c r="J13" s="41">
        <v>0.75836524500000002</v>
      </c>
      <c r="K13" s="41"/>
      <c r="L13" t="s">
        <v>728</v>
      </c>
      <c r="M13">
        <f t="shared" si="0"/>
        <v>0</v>
      </c>
    </row>
    <row r="14" spans="3:13" x14ac:dyDescent="0.25">
      <c r="C14" s="41">
        <v>20</v>
      </c>
      <c r="D14" s="41" t="s">
        <v>1292</v>
      </c>
      <c r="E14" s="41">
        <v>3</v>
      </c>
      <c r="F14" s="41" t="s">
        <v>924</v>
      </c>
      <c r="G14" s="41" t="s">
        <v>1384</v>
      </c>
      <c r="H14" s="41" t="s">
        <v>738</v>
      </c>
      <c r="I14" s="41">
        <v>18.53040395</v>
      </c>
      <c r="J14" s="41">
        <v>16.73147955</v>
      </c>
      <c r="K14" s="41"/>
      <c r="L14" t="s">
        <v>727</v>
      </c>
      <c r="M14">
        <f t="shared" si="0"/>
        <v>0</v>
      </c>
    </row>
    <row r="15" spans="3:13" x14ac:dyDescent="0.25">
      <c r="C15" s="41">
        <v>20</v>
      </c>
      <c r="D15" s="41" t="s">
        <v>1292</v>
      </c>
      <c r="E15" s="41">
        <v>3</v>
      </c>
      <c r="F15" s="41" t="s">
        <v>924</v>
      </c>
      <c r="G15" s="41" t="s">
        <v>1384</v>
      </c>
      <c r="H15" s="41" t="s">
        <v>736</v>
      </c>
      <c r="I15" s="41">
        <v>1.3578419749999999</v>
      </c>
      <c r="J15" s="41">
        <v>1.3452396200000001</v>
      </c>
      <c r="K15" s="41"/>
      <c r="L15" t="s">
        <v>730</v>
      </c>
      <c r="M15">
        <f t="shared" si="0"/>
        <v>0</v>
      </c>
    </row>
    <row r="16" spans="3:13" x14ac:dyDescent="0.25">
      <c r="C16" s="41">
        <v>100</v>
      </c>
      <c r="D16" s="41" t="s">
        <v>1292</v>
      </c>
      <c r="E16" s="41">
        <v>3</v>
      </c>
      <c r="F16" s="41" t="s">
        <v>924</v>
      </c>
      <c r="G16" s="41" t="s">
        <v>1384</v>
      </c>
      <c r="H16" s="41" t="s">
        <v>733</v>
      </c>
      <c r="I16" s="41">
        <v>0.78406416499999998</v>
      </c>
      <c r="J16" s="41">
        <v>0.78406416499999998</v>
      </c>
      <c r="K16" s="41"/>
      <c r="L16" t="s">
        <v>725</v>
      </c>
      <c r="M16">
        <f t="shared" si="0"/>
        <v>0</v>
      </c>
    </row>
    <row r="17" spans="3:13" x14ac:dyDescent="0.25">
      <c r="C17" s="41">
        <v>100</v>
      </c>
      <c r="D17" s="41" t="s">
        <v>1292</v>
      </c>
      <c r="E17" s="41">
        <v>3</v>
      </c>
      <c r="F17" s="41" t="s">
        <v>924</v>
      </c>
      <c r="G17" s="41" t="s">
        <v>1384</v>
      </c>
      <c r="H17" s="41" t="s">
        <v>731</v>
      </c>
      <c r="I17" s="41">
        <v>0.31678861000000003</v>
      </c>
      <c r="J17" s="41">
        <v>0.31678861000000003</v>
      </c>
      <c r="K17" s="41"/>
      <c r="L17" t="s">
        <v>726</v>
      </c>
      <c r="M17">
        <f t="shared" si="0"/>
        <v>0</v>
      </c>
    </row>
    <row r="18" spans="3:13" x14ac:dyDescent="0.25">
      <c r="C18" s="41">
        <v>100</v>
      </c>
      <c r="D18" s="41" t="s">
        <v>1292</v>
      </c>
      <c r="E18" s="41">
        <v>3</v>
      </c>
      <c r="F18" s="41" t="s">
        <v>924</v>
      </c>
      <c r="G18" s="41" t="s">
        <v>1384</v>
      </c>
      <c r="H18" s="41" t="s">
        <v>735</v>
      </c>
      <c r="I18" s="41">
        <v>9.3435342600000002</v>
      </c>
      <c r="J18" s="41">
        <v>9.1858812699999994</v>
      </c>
      <c r="K18" s="41"/>
      <c r="L18" t="s">
        <v>729</v>
      </c>
      <c r="M18">
        <f t="shared" si="0"/>
        <v>0</v>
      </c>
    </row>
    <row r="19" spans="3:13" x14ac:dyDescent="0.25">
      <c r="C19" s="41">
        <v>100</v>
      </c>
      <c r="D19" s="41" t="s">
        <v>1292</v>
      </c>
      <c r="E19" s="41">
        <v>3</v>
      </c>
      <c r="F19" s="41" t="s">
        <v>924</v>
      </c>
      <c r="G19" s="41" t="s">
        <v>1384</v>
      </c>
      <c r="H19" s="41" t="s">
        <v>740</v>
      </c>
      <c r="I19" s="41">
        <v>0.98150106000000004</v>
      </c>
      <c r="J19" s="41">
        <v>0.96988712499999996</v>
      </c>
      <c r="K19" s="41"/>
      <c r="L19" t="s">
        <v>736</v>
      </c>
      <c r="M19">
        <f t="shared" si="0"/>
        <v>0</v>
      </c>
    </row>
    <row r="20" spans="3:13" x14ac:dyDescent="0.25">
      <c r="C20" s="41">
        <v>100</v>
      </c>
      <c r="D20" s="41" t="s">
        <v>1292</v>
      </c>
      <c r="E20" s="41">
        <v>3</v>
      </c>
      <c r="F20" s="41" t="s">
        <v>924</v>
      </c>
      <c r="G20" s="41" t="s">
        <v>1384</v>
      </c>
      <c r="H20" s="41" t="s">
        <v>738</v>
      </c>
      <c r="I20" s="41">
        <v>26.39031979</v>
      </c>
      <c r="J20" s="41">
        <v>26.097994575000001</v>
      </c>
      <c r="K20" s="41"/>
      <c r="L20" t="s">
        <v>770</v>
      </c>
      <c r="M20">
        <f t="shared" si="0"/>
        <v>0</v>
      </c>
    </row>
    <row r="21" spans="3:13" x14ac:dyDescent="0.25">
      <c r="C21" s="41">
        <v>100</v>
      </c>
      <c r="D21" s="41" t="s">
        <v>1292</v>
      </c>
      <c r="E21" s="41">
        <v>3</v>
      </c>
      <c r="F21" s="41" t="s">
        <v>924</v>
      </c>
      <c r="G21" s="41" t="s">
        <v>1384</v>
      </c>
      <c r="H21" s="41" t="s">
        <v>736</v>
      </c>
      <c r="I21" s="41">
        <v>2.211836855</v>
      </c>
      <c r="J21" s="41">
        <v>2.2056592300000002</v>
      </c>
      <c r="K21" s="41"/>
      <c r="L21" s="191" t="s">
        <v>655</v>
      </c>
      <c r="M21">
        <f t="shared" si="0"/>
        <v>0</v>
      </c>
    </row>
    <row r="22" spans="3:13" x14ac:dyDescent="0.25">
      <c r="C22" s="41">
        <v>2</v>
      </c>
      <c r="D22" s="41" t="s">
        <v>1295</v>
      </c>
      <c r="E22" s="41">
        <v>4</v>
      </c>
      <c r="F22" s="41" t="s">
        <v>863</v>
      </c>
      <c r="G22" s="41" t="s">
        <v>864</v>
      </c>
      <c r="H22" s="41" t="s">
        <v>735</v>
      </c>
      <c r="I22" s="41">
        <v>0.46801686999999997</v>
      </c>
      <c r="J22" s="41">
        <v>0.46801686999999997</v>
      </c>
      <c r="K22" s="41"/>
      <c r="L22" s="191" t="s">
        <v>656</v>
      </c>
      <c r="M22">
        <f t="shared" si="0"/>
        <v>0</v>
      </c>
    </row>
    <row r="23" spans="3:13" x14ac:dyDescent="0.25">
      <c r="C23" s="41">
        <v>2</v>
      </c>
      <c r="D23" s="41" t="s">
        <v>1295</v>
      </c>
      <c r="E23" s="41">
        <v>4</v>
      </c>
      <c r="F23" s="41" t="s">
        <v>863</v>
      </c>
      <c r="G23" s="41" t="s">
        <v>864</v>
      </c>
      <c r="H23" s="41" t="s">
        <v>740</v>
      </c>
      <c r="I23" s="41">
        <v>2.374431945</v>
      </c>
      <c r="J23" s="41">
        <v>2.3484859199999999</v>
      </c>
      <c r="K23" s="41"/>
      <c r="L23" s="191" t="s">
        <v>734</v>
      </c>
      <c r="M23">
        <f t="shared" si="0"/>
        <v>0</v>
      </c>
    </row>
    <row r="24" spans="3:13" x14ac:dyDescent="0.25">
      <c r="C24" s="41">
        <v>2</v>
      </c>
      <c r="D24" s="41" t="s">
        <v>1295</v>
      </c>
      <c r="E24" s="41">
        <v>4</v>
      </c>
      <c r="F24" s="41" t="s">
        <v>863</v>
      </c>
      <c r="G24" s="41" t="s">
        <v>864</v>
      </c>
      <c r="H24" s="41" t="s">
        <v>742</v>
      </c>
      <c r="I24" s="41">
        <v>8.6486750000000001E-2</v>
      </c>
      <c r="J24" s="41">
        <v>8.6486750000000001E-2</v>
      </c>
      <c r="K24" s="41"/>
      <c r="L24" s="191" t="s">
        <v>745</v>
      </c>
      <c r="M24">
        <f t="shared" si="0"/>
        <v>0</v>
      </c>
    </row>
    <row r="25" spans="3:13" x14ac:dyDescent="0.25">
      <c r="C25" s="41">
        <v>2</v>
      </c>
      <c r="D25" s="41" t="s">
        <v>1295</v>
      </c>
      <c r="E25" s="41">
        <v>4</v>
      </c>
      <c r="F25" s="41" t="s">
        <v>863</v>
      </c>
      <c r="G25" s="41" t="s">
        <v>864</v>
      </c>
      <c r="H25" s="41" t="s">
        <v>736</v>
      </c>
      <c r="I25" s="41">
        <v>0.91873638999999996</v>
      </c>
      <c r="J25" s="41">
        <v>0.91873638999999996</v>
      </c>
      <c r="K25" s="41"/>
      <c r="L25" s="191" t="s">
        <v>733</v>
      </c>
      <c r="M25">
        <f t="shared" si="0"/>
        <v>0</v>
      </c>
    </row>
    <row r="26" spans="3:13" x14ac:dyDescent="0.25">
      <c r="C26" s="41">
        <v>20</v>
      </c>
      <c r="D26" s="41" t="s">
        <v>1295</v>
      </c>
      <c r="E26" s="41">
        <v>4</v>
      </c>
      <c r="F26" s="41" t="s">
        <v>863</v>
      </c>
      <c r="G26" s="41" t="s">
        <v>864</v>
      </c>
      <c r="H26" s="41" t="s">
        <v>735</v>
      </c>
      <c r="I26" s="41">
        <v>0.46801686999999997</v>
      </c>
      <c r="J26" s="41">
        <v>0.46801686999999997</v>
      </c>
      <c r="K26" s="41"/>
      <c r="L26" s="191" t="s">
        <v>731</v>
      </c>
      <c r="M26">
        <f t="shared" si="0"/>
        <v>0</v>
      </c>
    </row>
    <row r="27" spans="3:13" x14ac:dyDescent="0.25">
      <c r="C27" s="41">
        <v>20</v>
      </c>
      <c r="D27" s="41" t="s">
        <v>1295</v>
      </c>
      <c r="E27" s="41">
        <v>4</v>
      </c>
      <c r="F27" s="41" t="s">
        <v>863</v>
      </c>
      <c r="G27" s="41" t="s">
        <v>864</v>
      </c>
      <c r="H27" s="41" t="s">
        <v>740</v>
      </c>
      <c r="I27" s="41">
        <v>2.5264015199999998</v>
      </c>
      <c r="J27" s="41">
        <v>2.5340617750000001</v>
      </c>
      <c r="K27" s="41"/>
      <c r="L27" s="191" t="s">
        <v>735</v>
      </c>
      <c r="M27">
        <f t="shared" si="0"/>
        <v>0</v>
      </c>
    </row>
    <row r="28" spans="3:13" x14ac:dyDescent="0.25">
      <c r="C28" s="41">
        <v>20</v>
      </c>
      <c r="D28" s="41" t="s">
        <v>1295</v>
      </c>
      <c r="E28" s="41">
        <v>4</v>
      </c>
      <c r="F28" s="41" t="s">
        <v>863</v>
      </c>
      <c r="G28" s="41" t="s">
        <v>864</v>
      </c>
      <c r="H28" s="41" t="s">
        <v>742</v>
      </c>
      <c r="I28" s="41">
        <v>0.16383061500000001</v>
      </c>
      <c r="J28" s="41">
        <v>0.21498134999999999</v>
      </c>
      <c r="K28" s="41"/>
      <c r="L28" s="191" t="s">
        <v>740</v>
      </c>
      <c r="M28">
        <f t="shared" si="0"/>
        <v>0</v>
      </c>
    </row>
    <row r="29" spans="3:13" x14ac:dyDescent="0.25">
      <c r="C29" s="41">
        <v>20</v>
      </c>
      <c r="D29" s="41" t="s">
        <v>1295</v>
      </c>
      <c r="E29" s="41">
        <v>4</v>
      </c>
      <c r="F29" s="41" t="s">
        <v>863</v>
      </c>
      <c r="G29" s="41" t="s">
        <v>864</v>
      </c>
      <c r="H29" s="41" t="s">
        <v>736</v>
      </c>
      <c r="I29" s="41">
        <v>0.95036582999999997</v>
      </c>
      <c r="J29" s="41">
        <v>0.95036582999999997</v>
      </c>
      <c r="K29" s="41"/>
      <c r="L29" s="191" t="s">
        <v>738</v>
      </c>
      <c r="M29">
        <f t="shared" si="0"/>
        <v>0</v>
      </c>
    </row>
    <row r="30" spans="3:13" x14ac:dyDescent="0.25">
      <c r="C30" s="41">
        <v>100</v>
      </c>
      <c r="D30" s="41" t="s">
        <v>1295</v>
      </c>
      <c r="E30" s="41">
        <v>4</v>
      </c>
      <c r="F30" s="41" t="s">
        <v>863</v>
      </c>
      <c r="G30" s="41" t="s">
        <v>864</v>
      </c>
      <c r="H30" s="41" t="s">
        <v>735</v>
      </c>
      <c r="I30" s="41">
        <v>1.32300017</v>
      </c>
      <c r="J30" s="41">
        <v>1.32300017</v>
      </c>
      <c r="K30" s="41"/>
      <c r="L30" s="191" t="s">
        <v>728</v>
      </c>
      <c r="M30">
        <f t="shared" si="0"/>
        <v>0</v>
      </c>
    </row>
    <row r="31" spans="3:13" x14ac:dyDescent="0.25">
      <c r="C31" s="41">
        <v>100</v>
      </c>
      <c r="D31" s="41" t="s">
        <v>1295</v>
      </c>
      <c r="E31" s="41">
        <v>4</v>
      </c>
      <c r="F31" s="41" t="s">
        <v>863</v>
      </c>
      <c r="G31" s="41" t="s">
        <v>864</v>
      </c>
      <c r="H31" s="41" t="s">
        <v>740</v>
      </c>
      <c r="I31" s="41">
        <v>2.7475604950000001</v>
      </c>
      <c r="J31" s="41">
        <v>2.7475604950000001</v>
      </c>
      <c r="K31" s="41"/>
      <c r="L31" s="191" t="s">
        <v>727</v>
      </c>
      <c r="M31">
        <f t="shared" si="0"/>
        <v>0</v>
      </c>
    </row>
    <row r="32" spans="3:13" x14ac:dyDescent="0.25">
      <c r="C32" s="41">
        <v>100</v>
      </c>
      <c r="D32" s="41" t="s">
        <v>1295</v>
      </c>
      <c r="E32" s="41">
        <v>4</v>
      </c>
      <c r="F32" s="41" t="s">
        <v>863</v>
      </c>
      <c r="G32" s="41" t="s">
        <v>864</v>
      </c>
      <c r="H32" s="41" t="s">
        <v>742</v>
      </c>
      <c r="I32" s="41">
        <v>0.22017055499999999</v>
      </c>
      <c r="J32" s="41">
        <v>0.22066476500000001</v>
      </c>
      <c r="K32" s="41"/>
      <c r="L32" s="191" t="s">
        <v>730</v>
      </c>
      <c r="M32">
        <f t="shared" si="0"/>
        <v>0</v>
      </c>
    </row>
    <row r="33" spans="3:13" x14ac:dyDescent="0.25">
      <c r="C33" s="41">
        <v>100</v>
      </c>
      <c r="D33" s="41" t="s">
        <v>1295</v>
      </c>
      <c r="E33" s="41">
        <v>4</v>
      </c>
      <c r="F33" s="41" t="s">
        <v>863</v>
      </c>
      <c r="G33" s="41" t="s">
        <v>864</v>
      </c>
      <c r="H33" s="41" t="s">
        <v>736</v>
      </c>
      <c r="I33" s="41">
        <v>18.324812590000001</v>
      </c>
      <c r="J33" s="41">
        <v>18.324812590000001</v>
      </c>
      <c r="K33" s="41"/>
      <c r="L33" s="191" t="s">
        <v>725</v>
      </c>
      <c r="M33">
        <f t="shared" si="0"/>
        <v>0</v>
      </c>
    </row>
    <row r="34" spans="3:13" x14ac:dyDescent="0.25">
      <c r="C34" s="41">
        <v>2</v>
      </c>
      <c r="D34" s="41" t="s">
        <v>1301</v>
      </c>
      <c r="E34" s="41">
        <v>1</v>
      </c>
      <c r="F34" s="41" t="s">
        <v>863</v>
      </c>
      <c r="G34" s="41" t="s">
        <v>1439</v>
      </c>
      <c r="H34" s="41" t="s">
        <v>860</v>
      </c>
      <c r="I34" s="41">
        <v>1.560468075</v>
      </c>
      <c r="J34" s="41">
        <v>1.560468075</v>
      </c>
      <c r="K34" s="41"/>
      <c r="L34" s="191" t="s">
        <v>726</v>
      </c>
      <c r="M34">
        <f t="shared" si="0"/>
        <v>0</v>
      </c>
    </row>
    <row r="35" spans="3:13" x14ac:dyDescent="0.25">
      <c r="C35" s="41">
        <v>2</v>
      </c>
      <c r="D35" s="41" t="s">
        <v>1301</v>
      </c>
      <c r="E35" s="41">
        <v>1</v>
      </c>
      <c r="F35" s="41" t="s">
        <v>863</v>
      </c>
      <c r="G35" s="41" t="s">
        <v>1439</v>
      </c>
      <c r="H35" s="41" t="s">
        <v>733</v>
      </c>
      <c r="I35" s="41">
        <v>2.1572266500000001</v>
      </c>
      <c r="J35" s="41">
        <v>2.1572266500000001</v>
      </c>
      <c r="K35" s="41"/>
      <c r="L35" s="191" t="s">
        <v>729</v>
      </c>
      <c r="M35">
        <f t="shared" si="0"/>
        <v>0</v>
      </c>
    </row>
    <row r="36" spans="3:13" x14ac:dyDescent="0.25">
      <c r="C36" s="41">
        <v>2</v>
      </c>
      <c r="D36" s="41" t="s">
        <v>1301</v>
      </c>
      <c r="E36" s="41">
        <v>1</v>
      </c>
      <c r="F36" s="41" t="s">
        <v>863</v>
      </c>
      <c r="G36" s="41" t="s">
        <v>1439</v>
      </c>
      <c r="H36" s="41" t="s">
        <v>735</v>
      </c>
      <c r="I36" s="41">
        <v>1.0464896749999999</v>
      </c>
      <c r="J36" s="41">
        <v>1.0464896749999999</v>
      </c>
      <c r="K36" s="41"/>
      <c r="L36" s="191" t="s">
        <v>736</v>
      </c>
      <c r="M36">
        <f t="shared" si="0"/>
        <v>0</v>
      </c>
    </row>
    <row r="37" spans="3:13" x14ac:dyDescent="0.25">
      <c r="C37" s="41">
        <v>2</v>
      </c>
      <c r="D37" s="41" t="s">
        <v>1301</v>
      </c>
      <c r="E37" s="41">
        <v>1</v>
      </c>
      <c r="F37" s="41" t="s">
        <v>863</v>
      </c>
      <c r="G37" s="41" t="s">
        <v>1439</v>
      </c>
      <c r="H37" s="41" t="s">
        <v>740</v>
      </c>
      <c r="I37" s="41">
        <v>2.45572949</v>
      </c>
      <c r="J37" s="41">
        <v>2.45572949</v>
      </c>
      <c r="K37" s="41"/>
      <c r="L37" s="191" t="s">
        <v>770</v>
      </c>
      <c r="M37">
        <f t="shared" si="0"/>
        <v>0</v>
      </c>
    </row>
    <row r="38" spans="3:13" x14ac:dyDescent="0.25">
      <c r="C38" s="41">
        <v>2</v>
      </c>
      <c r="D38" s="41" t="s">
        <v>1301</v>
      </c>
      <c r="E38" s="41">
        <v>1</v>
      </c>
      <c r="F38" s="41" t="s">
        <v>863</v>
      </c>
      <c r="G38" s="41" t="s">
        <v>1439</v>
      </c>
      <c r="H38" s="41" t="s">
        <v>742</v>
      </c>
      <c r="I38" s="41">
        <v>0.39833326000000002</v>
      </c>
      <c r="J38" s="41">
        <v>0.39833326000000002</v>
      </c>
      <c r="K38" s="41"/>
      <c r="L38" s="191" t="s">
        <v>655</v>
      </c>
      <c r="M38">
        <f t="shared" si="0"/>
        <v>0</v>
      </c>
    </row>
    <row r="39" spans="3:13" x14ac:dyDescent="0.25">
      <c r="C39" s="41">
        <v>2</v>
      </c>
      <c r="D39" s="41" t="s">
        <v>1301</v>
      </c>
      <c r="E39" s="41">
        <v>1</v>
      </c>
      <c r="F39" s="41" t="s">
        <v>863</v>
      </c>
      <c r="G39" s="41" t="s">
        <v>1439</v>
      </c>
      <c r="H39" s="41" t="s">
        <v>736</v>
      </c>
      <c r="I39" s="41">
        <v>1.3331314750000001</v>
      </c>
      <c r="J39" s="41">
        <v>1.3331314750000001</v>
      </c>
      <c r="K39" s="41"/>
      <c r="L39" s="191" t="s">
        <v>656</v>
      </c>
      <c r="M39">
        <f t="shared" si="0"/>
        <v>0</v>
      </c>
    </row>
    <row r="40" spans="3:13" x14ac:dyDescent="0.25">
      <c r="C40" s="41">
        <v>20</v>
      </c>
      <c r="D40" s="41" t="s">
        <v>1301</v>
      </c>
      <c r="E40" s="41">
        <v>1</v>
      </c>
      <c r="F40" s="41" t="s">
        <v>863</v>
      </c>
      <c r="G40" s="41" t="s">
        <v>1439</v>
      </c>
      <c r="H40" s="41" t="s">
        <v>860</v>
      </c>
      <c r="I40" s="41">
        <v>1.560468075</v>
      </c>
      <c r="J40" s="41">
        <v>1.560468075</v>
      </c>
      <c r="K40" s="41"/>
      <c r="L40" s="191" t="s">
        <v>734</v>
      </c>
      <c r="M40">
        <f t="shared" si="0"/>
        <v>0</v>
      </c>
    </row>
    <row r="41" spans="3:13" x14ac:dyDescent="0.25">
      <c r="C41" s="41">
        <v>20</v>
      </c>
      <c r="D41" s="41" t="s">
        <v>1301</v>
      </c>
      <c r="E41" s="41">
        <v>1</v>
      </c>
      <c r="F41" s="41" t="s">
        <v>863</v>
      </c>
      <c r="G41" s="41" t="s">
        <v>1439</v>
      </c>
      <c r="H41" s="41" t="s">
        <v>733</v>
      </c>
      <c r="I41" s="41">
        <v>2.1572266500000001</v>
      </c>
      <c r="J41" s="41">
        <v>2.1572266500000001</v>
      </c>
      <c r="K41" s="41"/>
      <c r="L41" s="191" t="s">
        <v>745</v>
      </c>
      <c r="M41">
        <f t="shared" si="0"/>
        <v>0</v>
      </c>
    </row>
    <row r="42" spans="3:13" x14ac:dyDescent="0.25">
      <c r="C42" s="41">
        <v>20</v>
      </c>
      <c r="D42" s="41" t="s">
        <v>1301</v>
      </c>
      <c r="E42" s="41">
        <v>1</v>
      </c>
      <c r="F42" s="41" t="s">
        <v>863</v>
      </c>
      <c r="G42" s="41" t="s">
        <v>1439</v>
      </c>
      <c r="H42" s="41" t="s">
        <v>735</v>
      </c>
      <c r="I42" s="41">
        <v>1.0464896749999999</v>
      </c>
      <c r="J42" s="41">
        <v>1.0464896749999999</v>
      </c>
      <c r="K42" s="41"/>
      <c r="L42" s="191" t="s">
        <v>733</v>
      </c>
      <c r="M42">
        <f t="shared" si="0"/>
        <v>0</v>
      </c>
    </row>
    <row r="43" spans="3:13" x14ac:dyDescent="0.25">
      <c r="C43" s="41">
        <v>20</v>
      </c>
      <c r="D43" s="41" t="s">
        <v>1301</v>
      </c>
      <c r="E43" s="41">
        <v>1</v>
      </c>
      <c r="F43" s="41" t="s">
        <v>863</v>
      </c>
      <c r="G43" s="41" t="s">
        <v>1439</v>
      </c>
      <c r="H43" s="41" t="s">
        <v>740</v>
      </c>
      <c r="I43" s="41">
        <v>2.45572949</v>
      </c>
      <c r="J43" s="41">
        <v>2.45572949</v>
      </c>
      <c r="K43" s="41"/>
      <c r="L43" s="191" t="s">
        <v>731</v>
      </c>
      <c r="M43">
        <f t="shared" si="0"/>
        <v>0</v>
      </c>
    </row>
    <row r="44" spans="3:13" x14ac:dyDescent="0.25">
      <c r="C44" s="41">
        <v>20</v>
      </c>
      <c r="D44" s="41" t="s">
        <v>1301</v>
      </c>
      <c r="E44" s="41">
        <v>1</v>
      </c>
      <c r="F44" s="41" t="s">
        <v>863</v>
      </c>
      <c r="G44" s="41" t="s">
        <v>1439</v>
      </c>
      <c r="H44" s="41" t="s">
        <v>742</v>
      </c>
      <c r="I44" s="41">
        <v>0.39833326000000002</v>
      </c>
      <c r="J44" s="41">
        <v>0.39833326000000002</v>
      </c>
      <c r="K44" s="41"/>
      <c r="L44" s="191" t="s">
        <v>735</v>
      </c>
      <c r="M44">
        <f t="shared" si="0"/>
        <v>0</v>
      </c>
    </row>
    <row r="45" spans="3:13" x14ac:dyDescent="0.25">
      <c r="C45" s="41">
        <v>20</v>
      </c>
      <c r="D45" s="41" t="s">
        <v>1301</v>
      </c>
      <c r="E45" s="41">
        <v>1</v>
      </c>
      <c r="F45" s="41" t="s">
        <v>863</v>
      </c>
      <c r="G45" s="41" t="s">
        <v>1439</v>
      </c>
      <c r="H45" s="41" t="s">
        <v>736</v>
      </c>
      <c r="I45" s="41">
        <v>1.3331314750000001</v>
      </c>
      <c r="J45" s="41">
        <v>1.3331314750000001</v>
      </c>
      <c r="K45" s="41"/>
      <c r="L45" s="191" t="s">
        <v>740</v>
      </c>
      <c r="M45">
        <f t="shared" si="0"/>
        <v>0</v>
      </c>
    </row>
    <row r="46" spans="3:13" x14ac:dyDescent="0.25">
      <c r="C46" s="41">
        <v>100</v>
      </c>
      <c r="D46" s="41" t="s">
        <v>1301</v>
      </c>
      <c r="E46" s="41">
        <v>1</v>
      </c>
      <c r="F46" s="41" t="s">
        <v>863</v>
      </c>
      <c r="G46" s="41" t="s">
        <v>1439</v>
      </c>
      <c r="H46" s="41" t="s">
        <v>860</v>
      </c>
      <c r="I46" s="41">
        <v>1.560468075</v>
      </c>
      <c r="J46" s="41">
        <v>1.560468075</v>
      </c>
      <c r="K46" s="41"/>
      <c r="L46" s="191" t="s">
        <v>738</v>
      </c>
      <c r="M46">
        <f t="shared" si="0"/>
        <v>0</v>
      </c>
    </row>
    <row r="47" spans="3:13" x14ac:dyDescent="0.25">
      <c r="C47" s="41">
        <v>100</v>
      </c>
      <c r="D47" s="41" t="s">
        <v>1301</v>
      </c>
      <c r="E47" s="41">
        <v>1</v>
      </c>
      <c r="F47" s="41" t="s">
        <v>863</v>
      </c>
      <c r="G47" s="41" t="s">
        <v>1439</v>
      </c>
      <c r="H47" s="41" t="s">
        <v>733</v>
      </c>
      <c r="I47" s="41">
        <v>2.1572266500000001</v>
      </c>
      <c r="J47" s="41">
        <v>2.1572266500000001</v>
      </c>
      <c r="K47" s="41"/>
      <c r="L47" s="191" t="s">
        <v>728</v>
      </c>
      <c r="M47">
        <f t="shared" si="0"/>
        <v>0</v>
      </c>
    </row>
    <row r="48" spans="3:13" x14ac:dyDescent="0.25">
      <c r="C48" s="41">
        <v>100</v>
      </c>
      <c r="D48" s="41" t="s">
        <v>1301</v>
      </c>
      <c r="E48" s="41">
        <v>1</v>
      </c>
      <c r="F48" s="41" t="s">
        <v>863</v>
      </c>
      <c r="G48" s="41" t="s">
        <v>1439</v>
      </c>
      <c r="H48" s="41" t="s">
        <v>735</v>
      </c>
      <c r="I48" s="41">
        <v>1.0464896749999999</v>
      </c>
      <c r="J48" s="41">
        <v>1.0464896749999999</v>
      </c>
      <c r="K48" s="41"/>
      <c r="L48" s="191" t="s">
        <v>727</v>
      </c>
      <c r="M48">
        <f t="shared" si="0"/>
        <v>0</v>
      </c>
    </row>
    <row r="49" spans="3:13" x14ac:dyDescent="0.25">
      <c r="C49" s="41">
        <v>100</v>
      </c>
      <c r="D49" s="41" t="s">
        <v>1301</v>
      </c>
      <c r="E49" s="41">
        <v>1</v>
      </c>
      <c r="F49" s="41" t="s">
        <v>863</v>
      </c>
      <c r="G49" s="41" t="s">
        <v>1439</v>
      </c>
      <c r="H49" s="41" t="s">
        <v>740</v>
      </c>
      <c r="I49" s="41">
        <v>2.45572949</v>
      </c>
      <c r="J49" s="41">
        <v>2.45572949</v>
      </c>
      <c r="K49" s="41"/>
      <c r="L49" s="191" t="s">
        <v>730</v>
      </c>
      <c r="M49">
        <f t="shared" si="0"/>
        <v>0</v>
      </c>
    </row>
    <row r="50" spans="3:13" x14ac:dyDescent="0.25">
      <c r="C50" s="41">
        <v>100</v>
      </c>
      <c r="D50" s="41" t="s">
        <v>1301</v>
      </c>
      <c r="E50" s="41">
        <v>1</v>
      </c>
      <c r="F50" s="41" t="s">
        <v>863</v>
      </c>
      <c r="G50" s="41" t="s">
        <v>1439</v>
      </c>
      <c r="H50" s="41" t="s">
        <v>742</v>
      </c>
      <c r="I50" s="41">
        <v>0.39833326000000002</v>
      </c>
      <c r="J50" s="41">
        <v>0.39833326000000002</v>
      </c>
      <c r="K50" s="41"/>
      <c r="L50" s="191" t="s">
        <v>725</v>
      </c>
      <c r="M50">
        <f t="shared" si="0"/>
        <v>0</v>
      </c>
    </row>
    <row r="51" spans="3:13" x14ac:dyDescent="0.25">
      <c r="C51" s="41">
        <v>100</v>
      </c>
      <c r="D51" s="41" t="s">
        <v>1301</v>
      </c>
      <c r="E51" s="41">
        <v>1</v>
      </c>
      <c r="F51" s="41" t="s">
        <v>863</v>
      </c>
      <c r="G51" s="41" t="s">
        <v>1439</v>
      </c>
      <c r="H51" s="41" t="s">
        <v>736</v>
      </c>
      <c r="I51" s="41">
        <v>1.3331314750000001</v>
      </c>
      <c r="J51" s="41">
        <v>1.3331314750000001</v>
      </c>
      <c r="K51" s="41"/>
      <c r="L51" s="191" t="s">
        <v>726</v>
      </c>
      <c r="M51">
        <f t="shared" si="0"/>
        <v>0</v>
      </c>
    </row>
    <row r="52" spans="3:13" x14ac:dyDescent="0.25">
      <c r="C52" s="41">
        <v>2</v>
      </c>
      <c r="D52" s="41" t="s">
        <v>1289</v>
      </c>
      <c r="E52" s="41">
        <v>1</v>
      </c>
      <c r="F52" s="41" t="s">
        <v>1440</v>
      </c>
      <c r="G52" s="41" t="s">
        <v>1441</v>
      </c>
      <c r="H52" s="41" t="s">
        <v>733</v>
      </c>
      <c r="I52" s="41">
        <v>4.0342362300000003</v>
      </c>
      <c r="J52" s="41">
        <v>4.0322593900000001</v>
      </c>
      <c r="K52" s="41"/>
      <c r="L52" s="191" t="s">
        <v>729</v>
      </c>
      <c r="M52">
        <f t="shared" si="0"/>
        <v>0</v>
      </c>
    </row>
    <row r="53" spans="3:13" x14ac:dyDescent="0.25">
      <c r="C53" s="41">
        <v>2</v>
      </c>
      <c r="D53" s="41" t="s">
        <v>1289</v>
      </c>
      <c r="E53" s="41">
        <v>1</v>
      </c>
      <c r="F53" s="41" t="s">
        <v>1440</v>
      </c>
      <c r="G53" s="41" t="s">
        <v>1441</v>
      </c>
      <c r="H53" s="41" t="s">
        <v>738</v>
      </c>
      <c r="I53" s="41">
        <v>0.56611755500000005</v>
      </c>
      <c r="J53" s="41">
        <v>0.59972383500000004</v>
      </c>
      <c r="K53" s="41"/>
      <c r="L53" s="191" t="s">
        <v>736</v>
      </c>
      <c r="M53">
        <f t="shared" si="0"/>
        <v>0</v>
      </c>
    </row>
    <row r="54" spans="3:13" x14ac:dyDescent="0.25">
      <c r="C54" s="41">
        <v>2</v>
      </c>
      <c r="D54" s="41" t="s">
        <v>1289</v>
      </c>
      <c r="E54" s="41">
        <v>1</v>
      </c>
      <c r="F54" s="41" t="s">
        <v>1440</v>
      </c>
      <c r="G54" s="41" t="s">
        <v>1441</v>
      </c>
      <c r="H54" s="41" t="s">
        <v>736</v>
      </c>
      <c r="I54" s="41">
        <v>1.64028299</v>
      </c>
      <c r="J54" s="41">
        <v>1.6289161599999999</v>
      </c>
      <c r="K54" s="41"/>
      <c r="L54" s="191" t="s">
        <v>770</v>
      </c>
      <c r="M54">
        <f t="shared" si="0"/>
        <v>0</v>
      </c>
    </row>
    <row r="55" spans="3:13" x14ac:dyDescent="0.25">
      <c r="C55" s="41">
        <v>20</v>
      </c>
      <c r="D55" s="41" t="s">
        <v>1289</v>
      </c>
      <c r="E55" s="41">
        <v>1</v>
      </c>
      <c r="F55" s="41" t="s">
        <v>1440</v>
      </c>
      <c r="G55" s="41" t="s">
        <v>1441</v>
      </c>
      <c r="H55" s="41" t="s">
        <v>733</v>
      </c>
      <c r="I55" s="41">
        <v>9.3556424049999993</v>
      </c>
      <c r="J55" s="41">
        <v>9.3556424049999993</v>
      </c>
      <c r="K55" s="41"/>
      <c r="L55" t="s">
        <v>733</v>
      </c>
      <c r="M55">
        <f t="shared" si="0"/>
        <v>1</v>
      </c>
    </row>
    <row r="56" spans="3:13" x14ac:dyDescent="0.25">
      <c r="C56" s="41">
        <v>20</v>
      </c>
      <c r="D56" s="41" t="s">
        <v>1289</v>
      </c>
      <c r="E56" s="41">
        <v>1</v>
      </c>
      <c r="F56" s="41" t="s">
        <v>1440</v>
      </c>
      <c r="G56" s="41" t="s">
        <v>1441</v>
      </c>
      <c r="H56" s="41" t="s">
        <v>735</v>
      </c>
      <c r="I56" s="41">
        <v>3.4347595000000002E-2</v>
      </c>
      <c r="J56" s="41">
        <v>3.4347595000000002E-2</v>
      </c>
      <c r="K56" s="41"/>
      <c r="L56" t="s">
        <v>735</v>
      </c>
      <c r="M56">
        <f t="shared" si="0"/>
        <v>1</v>
      </c>
    </row>
    <row r="57" spans="3:13" x14ac:dyDescent="0.25">
      <c r="C57" s="41">
        <v>20</v>
      </c>
      <c r="D57" s="41" t="s">
        <v>1289</v>
      </c>
      <c r="E57" s="41">
        <v>1</v>
      </c>
      <c r="F57" s="41" t="s">
        <v>1440</v>
      </c>
      <c r="G57" s="41" t="s">
        <v>1441</v>
      </c>
      <c r="H57" s="41" t="s">
        <v>738</v>
      </c>
      <c r="I57" s="41">
        <v>1.397872985</v>
      </c>
      <c r="J57" s="41">
        <v>1.3981200899999999</v>
      </c>
      <c r="K57" s="41"/>
      <c r="L57" t="s">
        <v>740</v>
      </c>
      <c r="M57">
        <f t="shared" si="0"/>
        <v>0</v>
      </c>
    </row>
    <row r="58" spans="3:13" x14ac:dyDescent="0.25">
      <c r="C58" s="41">
        <v>20</v>
      </c>
      <c r="D58" s="41" t="s">
        <v>1289</v>
      </c>
      <c r="E58" s="41">
        <v>1</v>
      </c>
      <c r="F58" s="41" t="s">
        <v>1440</v>
      </c>
      <c r="G58" s="41" t="s">
        <v>1441</v>
      </c>
      <c r="H58" s="41" t="s">
        <v>736</v>
      </c>
      <c r="I58" s="41">
        <v>3.1019090650000001</v>
      </c>
      <c r="J58" s="41">
        <v>3.1019090650000001</v>
      </c>
      <c r="K58" s="41"/>
      <c r="L58" t="s">
        <v>725</v>
      </c>
      <c r="M58">
        <f t="shared" si="0"/>
        <v>0</v>
      </c>
    </row>
    <row r="59" spans="3:13" x14ac:dyDescent="0.25">
      <c r="C59" s="41">
        <v>100</v>
      </c>
      <c r="D59" s="41" t="s">
        <v>1289</v>
      </c>
      <c r="E59" s="41">
        <v>1</v>
      </c>
      <c r="F59" s="41" t="s">
        <v>1440</v>
      </c>
      <c r="G59" s="41" t="s">
        <v>1441</v>
      </c>
      <c r="H59" s="41" t="s">
        <v>733</v>
      </c>
      <c r="I59" s="41">
        <v>15.703522749999999</v>
      </c>
      <c r="J59" s="41">
        <v>15.703522749999999</v>
      </c>
      <c r="K59" s="41"/>
      <c r="L59" t="s">
        <v>736</v>
      </c>
      <c r="M59">
        <f t="shared" si="0"/>
        <v>0</v>
      </c>
    </row>
    <row r="60" spans="3:13" x14ac:dyDescent="0.25">
      <c r="C60" s="41">
        <v>100</v>
      </c>
      <c r="D60" s="41" t="s">
        <v>1289</v>
      </c>
      <c r="E60" s="41">
        <v>1</v>
      </c>
      <c r="F60" s="41" t="s">
        <v>1440</v>
      </c>
      <c r="G60" s="41" t="s">
        <v>1441</v>
      </c>
      <c r="H60" s="41" t="s">
        <v>735</v>
      </c>
      <c r="I60" s="41">
        <v>1.11147829</v>
      </c>
      <c r="J60" s="41">
        <v>1.11147829</v>
      </c>
      <c r="K60" s="41"/>
      <c r="L60" t="s">
        <v>731</v>
      </c>
      <c r="M60">
        <f t="shared" si="0"/>
        <v>0</v>
      </c>
    </row>
    <row r="61" spans="3:13" x14ac:dyDescent="0.25">
      <c r="C61" s="41">
        <v>100</v>
      </c>
      <c r="D61" s="41" t="s">
        <v>1289</v>
      </c>
      <c r="E61" s="41">
        <v>1</v>
      </c>
      <c r="F61" s="41" t="s">
        <v>1440</v>
      </c>
      <c r="G61" s="41" t="s">
        <v>1441</v>
      </c>
      <c r="H61" s="41" t="s">
        <v>740</v>
      </c>
      <c r="I61" s="41">
        <v>0.18508164499999999</v>
      </c>
      <c r="J61" s="41">
        <v>0.18508164499999999</v>
      </c>
      <c r="K61" s="41"/>
      <c r="L61" t="s">
        <v>735</v>
      </c>
      <c r="M61">
        <f t="shared" si="0"/>
        <v>0</v>
      </c>
    </row>
    <row r="62" spans="3:13" x14ac:dyDescent="0.25">
      <c r="C62" s="41">
        <v>100</v>
      </c>
      <c r="D62" s="41" t="s">
        <v>1289</v>
      </c>
      <c r="E62" s="41">
        <v>1</v>
      </c>
      <c r="F62" s="41" t="s">
        <v>1440</v>
      </c>
      <c r="G62" s="41" t="s">
        <v>1441</v>
      </c>
      <c r="H62" s="41" t="s">
        <v>738</v>
      </c>
      <c r="I62" s="41">
        <v>1.8451330349999999</v>
      </c>
      <c r="J62" s="41">
        <v>1.8451330349999999</v>
      </c>
      <c r="K62" s="41"/>
      <c r="L62" t="s">
        <v>740</v>
      </c>
      <c r="M62">
        <f t="shared" si="0"/>
        <v>0</v>
      </c>
    </row>
    <row r="63" spans="3:13" x14ac:dyDescent="0.25">
      <c r="C63" s="41">
        <v>100</v>
      </c>
      <c r="D63" s="41" t="s">
        <v>1289</v>
      </c>
      <c r="E63" s="41">
        <v>1</v>
      </c>
      <c r="F63" s="41" t="s">
        <v>1440</v>
      </c>
      <c r="G63" s="41" t="s">
        <v>1441</v>
      </c>
      <c r="H63" s="41" t="s">
        <v>736</v>
      </c>
      <c r="I63" s="41">
        <v>6.089902725</v>
      </c>
      <c r="J63" s="41">
        <v>6.089902725</v>
      </c>
      <c r="K63" s="41"/>
      <c r="L63" t="s">
        <v>742</v>
      </c>
      <c r="M63">
        <f t="shared" si="0"/>
        <v>0</v>
      </c>
    </row>
    <row r="64" spans="3:13" x14ac:dyDescent="0.25">
      <c r="C64" s="41">
        <v>2</v>
      </c>
      <c r="D64" s="41" t="s">
        <v>1295</v>
      </c>
      <c r="E64" s="41">
        <v>2</v>
      </c>
      <c r="F64" s="41" t="s">
        <v>863</v>
      </c>
      <c r="G64" s="41" t="s">
        <v>864</v>
      </c>
      <c r="H64" s="41" t="s">
        <v>735</v>
      </c>
      <c r="I64" s="41">
        <v>2.5335675649999998</v>
      </c>
      <c r="J64" s="41">
        <v>2.5434517649999999</v>
      </c>
      <c r="K64" s="41"/>
      <c r="L64" t="s">
        <v>731</v>
      </c>
      <c r="M64">
        <f t="shared" si="0"/>
        <v>0</v>
      </c>
    </row>
    <row r="65" spans="3:13" x14ac:dyDescent="0.25">
      <c r="C65" s="41">
        <v>2</v>
      </c>
      <c r="D65" s="41" t="s">
        <v>1295</v>
      </c>
      <c r="E65" s="41">
        <v>2</v>
      </c>
      <c r="F65" s="41" t="s">
        <v>863</v>
      </c>
      <c r="G65" s="41" t="s">
        <v>864</v>
      </c>
      <c r="H65" s="41" t="s">
        <v>740</v>
      </c>
      <c r="I65" s="41">
        <v>1.24442078</v>
      </c>
      <c r="J65" s="41">
        <v>1.38181116</v>
      </c>
      <c r="K65" s="41"/>
      <c r="L65" t="s">
        <v>735</v>
      </c>
      <c r="M65">
        <f t="shared" si="0"/>
        <v>0</v>
      </c>
    </row>
    <row r="66" spans="3:13" x14ac:dyDescent="0.25">
      <c r="C66" s="41">
        <v>2</v>
      </c>
      <c r="D66" s="41" t="s">
        <v>1295</v>
      </c>
      <c r="E66" s="41">
        <v>2</v>
      </c>
      <c r="F66" s="41" t="s">
        <v>863</v>
      </c>
      <c r="G66" s="41" t="s">
        <v>864</v>
      </c>
      <c r="H66" s="41" t="s">
        <v>725</v>
      </c>
      <c r="I66" s="41">
        <v>0.22239449999999999</v>
      </c>
      <c r="J66" s="41">
        <v>0.22239449999999999</v>
      </c>
      <c r="K66" s="41"/>
      <c r="L66" t="s">
        <v>740</v>
      </c>
      <c r="M66">
        <f t="shared" si="0"/>
        <v>0</v>
      </c>
    </row>
    <row r="67" spans="3:13" x14ac:dyDescent="0.25">
      <c r="C67" s="41">
        <v>2</v>
      </c>
      <c r="D67" s="41" t="s">
        <v>1295</v>
      </c>
      <c r="E67" s="41">
        <v>2</v>
      </c>
      <c r="F67" s="41" t="s">
        <v>863</v>
      </c>
      <c r="G67" s="41" t="s">
        <v>864</v>
      </c>
      <c r="H67" s="41" t="s">
        <v>736</v>
      </c>
      <c r="I67" s="41">
        <v>2.6936916050000002</v>
      </c>
      <c r="J67" s="41">
        <v>2.6936916050000002</v>
      </c>
      <c r="K67" s="41"/>
      <c r="L67" t="s">
        <v>742</v>
      </c>
      <c r="M67">
        <f t="shared" si="0"/>
        <v>0</v>
      </c>
    </row>
    <row r="68" spans="3:13" x14ac:dyDescent="0.25">
      <c r="C68" s="41">
        <v>100</v>
      </c>
      <c r="D68" s="41" t="s">
        <v>1298</v>
      </c>
      <c r="E68" s="41">
        <v>1</v>
      </c>
      <c r="F68" s="41" t="s">
        <v>863</v>
      </c>
      <c r="G68" s="41" t="s">
        <v>865</v>
      </c>
      <c r="H68" s="41" t="s">
        <v>731</v>
      </c>
      <c r="I68" s="41">
        <v>0.53325259000000003</v>
      </c>
      <c r="J68" s="41">
        <v>0.53325259000000003</v>
      </c>
      <c r="K68" s="41"/>
      <c r="L68" t="s">
        <v>736</v>
      </c>
      <c r="M68">
        <f t="shared" si="0"/>
        <v>0</v>
      </c>
    </row>
    <row r="69" spans="3:13" x14ac:dyDescent="0.25">
      <c r="C69" s="41">
        <v>100</v>
      </c>
      <c r="D69" s="41" t="s">
        <v>1298</v>
      </c>
      <c r="E69" s="41">
        <v>1</v>
      </c>
      <c r="F69" s="41" t="s">
        <v>863</v>
      </c>
      <c r="G69" s="41" t="s">
        <v>865</v>
      </c>
      <c r="H69" s="41" t="s">
        <v>735</v>
      </c>
      <c r="I69" s="41">
        <v>5.9354620999999996</v>
      </c>
      <c r="J69" s="41">
        <v>5.9354620999999996</v>
      </c>
      <c r="K69" s="41"/>
      <c r="L69" t="s">
        <v>733</v>
      </c>
      <c r="M69">
        <f t="shared" si="0"/>
        <v>0</v>
      </c>
    </row>
    <row r="70" spans="3:13" x14ac:dyDescent="0.25">
      <c r="C70" s="41">
        <v>100</v>
      </c>
      <c r="D70" s="41" t="s">
        <v>1298</v>
      </c>
      <c r="E70" s="41">
        <v>1</v>
      </c>
      <c r="F70" s="41" t="s">
        <v>863</v>
      </c>
      <c r="G70" s="41" t="s">
        <v>865</v>
      </c>
      <c r="H70" s="41" t="s">
        <v>740</v>
      </c>
      <c r="I70" s="41">
        <v>7.2863851349999997</v>
      </c>
      <c r="J70" s="41">
        <v>7.2858909250000004</v>
      </c>
      <c r="K70" s="41"/>
      <c r="L70" t="s">
        <v>731</v>
      </c>
      <c r="M70">
        <f t="shared" ref="M70:M133" si="1">IF(L70=H70,1,0)</f>
        <v>0</v>
      </c>
    </row>
    <row r="71" spans="3:13" x14ac:dyDescent="0.25">
      <c r="C71" s="41">
        <v>100</v>
      </c>
      <c r="D71" s="41" t="s">
        <v>1298</v>
      </c>
      <c r="E71" s="41">
        <v>1</v>
      </c>
      <c r="F71" s="41" t="s">
        <v>863</v>
      </c>
      <c r="G71" s="41" t="s">
        <v>865</v>
      </c>
      <c r="H71" s="41" t="s">
        <v>742</v>
      </c>
      <c r="I71" s="41">
        <v>8.2424343800000006</v>
      </c>
      <c r="J71" s="41">
        <v>8.2268667650000005</v>
      </c>
      <c r="K71" s="41"/>
      <c r="L71" t="s">
        <v>735</v>
      </c>
      <c r="M71">
        <f t="shared" si="1"/>
        <v>0</v>
      </c>
    </row>
    <row r="72" spans="3:13" x14ac:dyDescent="0.25">
      <c r="C72" s="41">
        <v>2</v>
      </c>
      <c r="D72" s="41" t="s">
        <v>1307</v>
      </c>
      <c r="E72" s="41">
        <v>1</v>
      </c>
      <c r="F72" s="41" t="s">
        <v>927</v>
      </c>
      <c r="G72" s="41" t="s">
        <v>1438</v>
      </c>
      <c r="H72" s="41" t="s">
        <v>733</v>
      </c>
      <c r="I72" s="41">
        <v>0.538441795</v>
      </c>
      <c r="J72" s="41">
        <v>0.53572363999999995</v>
      </c>
      <c r="K72" s="41"/>
      <c r="L72" t="s">
        <v>740</v>
      </c>
      <c r="M72">
        <f t="shared" si="1"/>
        <v>0</v>
      </c>
    </row>
    <row r="73" spans="3:13" x14ac:dyDescent="0.25">
      <c r="C73" s="41">
        <v>2</v>
      </c>
      <c r="D73" s="41" t="s">
        <v>1307</v>
      </c>
      <c r="E73" s="41">
        <v>1</v>
      </c>
      <c r="F73" s="41" t="s">
        <v>927</v>
      </c>
      <c r="G73" s="41" t="s">
        <v>1438</v>
      </c>
      <c r="H73" s="41" t="s">
        <v>731</v>
      </c>
      <c r="I73" s="41">
        <v>0.41810165999999999</v>
      </c>
      <c r="J73" s="41">
        <v>0.34990068000000002</v>
      </c>
      <c r="K73" s="41"/>
      <c r="L73" t="s">
        <v>738</v>
      </c>
      <c r="M73">
        <f t="shared" si="1"/>
        <v>0</v>
      </c>
    </row>
    <row r="74" spans="3:13" x14ac:dyDescent="0.25">
      <c r="C74" s="41">
        <v>2</v>
      </c>
      <c r="D74" s="41" t="s">
        <v>1307</v>
      </c>
      <c r="E74" s="41">
        <v>1</v>
      </c>
      <c r="F74" s="41" t="s">
        <v>927</v>
      </c>
      <c r="G74" s="41" t="s">
        <v>1438</v>
      </c>
      <c r="H74" s="41" t="s">
        <v>735</v>
      </c>
      <c r="I74" s="41">
        <v>1.2389844699999999</v>
      </c>
      <c r="J74" s="41">
        <v>0.88043511500000005</v>
      </c>
      <c r="K74" s="41"/>
      <c r="L74" t="s">
        <v>728</v>
      </c>
      <c r="M74">
        <f t="shared" si="1"/>
        <v>0</v>
      </c>
    </row>
    <row r="75" spans="3:13" x14ac:dyDescent="0.25">
      <c r="C75" s="41">
        <v>2</v>
      </c>
      <c r="D75" s="41" t="s">
        <v>1307</v>
      </c>
      <c r="E75" s="41">
        <v>1</v>
      </c>
      <c r="F75" s="41" t="s">
        <v>927</v>
      </c>
      <c r="G75" s="41" t="s">
        <v>1438</v>
      </c>
      <c r="H75" s="41" t="s">
        <v>740</v>
      </c>
      <c r="I75" s="41">
        <v>0.106996465</v>
      </c>
      <c r="J75" s="41">
        <v>9.5135424999999996E-2</v>
      </c>
      <c r="K75" s="41"/>
      <c r="L75" t="s">
        <v>727</v>
      </c>
      <c r="M75">
        <f t="shared" si="1"/>
        <v>0</v>
      </c>
    </row>
    <row r="76" spans="3:13" x14ac:dyDescent="0.25">
      <c r="C76" s="41">
        <v>2</v>
      </c>
      <c r="D76" s="41" t="s">
        <v>1307</v>
      </c>
      <c r="E76" s="41">
        <v>1</v>
      </c>
      <c r="F76" s="41" t="s">
        <v>927</v>
      </c>
      <c r="G76" s="41" t="s">
        <v>1438</v>
      </c>
      <c r="H76" s="41" t="s">
        <v>736</v>
      </c>
      <c r="I76" s="41">
        <v>0.400310099999999</v>
      </c>
      <c r="J76" s="41">
        <v>0.37214013000000001</v>
      </c>
      <c r="K76" s="41"/>
      <c r="L76" t="s">
        <v>730</v>
      </c>
      <c r="M76">
        <f t="shared" si="1"/>
        <v>0</v>
      </c>
    </row>
    <row r="77" spans="3:13" x14ac:dyDescent="0.25">
      <c r="C77" s="41">
        <v>20</v>
      </c>
      <c r="D77" s="41" t="s">
        <v>1307</v>
      </c>
      <c r="E77" s="41">
        <v>1</v>
      </c>
      <c r="F77" s="41" t="s">
        <v>927</v>
      </c>
      <c r="G77" s="41" t="s">
        <v>1438</v>
      </c>
      <c r="H77" s="41" t="s">
        <v>733</v>
      </c>
      <c r="I77" s="41">
        <v>1.9980910300000001</v>
      </c>
      <c r="J77" s="41">
        <v>1.9980910300000001</v>
      </c>
      <c r="K77" s="41"/>
      <c r="L77" t="s">
        <v>729</v>
      </c>
      <c r="M77">
        <f t="shared" si="1"/>
        <v>0</v>
      </c>
    </row>
    <row r="78" spans="3:13" x14ac:dyDescent="0.25">
      <c r="C78" s="41">
        <v>20</v>
      </c>
      <c r="D78" s="41" t="s">
        <v>1307</v>
      </c>
      <c r="E78" s="41">
        <v>1</v>
      </c>
      <c r="F78" s="41" t="s">
        <v>927</v>
      </c>
      <c r="G78" s="41" t="s">
        <v>1438</v>
      </c>
      <c r="H78" s="41" t="s">
        <v>731</v>
      </c>
      <c r="I78" s="41">
        <v>1.0568680850000001</v>
      </c>
      <c r="J78" s="41">
        <v>1.0568680850000001</v>
      </c>
      <c r="K78" s="41"/>
      <c r="L78" t="s">
        <v>736</v>
      </c>
      <c r="M78">
        <f t="shared" si="1"/>
        <v>0</v>
      </c>
    </row>
    <row r="79" spans="3:13" x14ac:dyDescent="0.25">
      <c r="C79" s="41">
        <v>20</v>
      </c>
      <c r="D79" s="41" t="s">
        <v>1307</v>
      </c>
      <c r="E79" s="41">
        <v>1</v>
      </c>
      <c r="F79" s="41" t="s">
        <v>927</v>
      </c>
      <c r="G79" s="41" t="s">
        <v>1438</v>
      </c>
      <c r="H79" s="41" t="s">
        <v>735</v>
      </c>
      <c r="I79" s="41">
        <v>2.1221377399999999</v>
      </c>
      <c r="J79" s="41">
        <v>2.1221377399999999</v>
      </c>
      <c r="K79" s="41"/>
      <c r="L79" t="s">
        <v>733</v>
      </c>
      <c r="M79">
        <f t="shared" si="1"/>
        <v>0</v>
      </c>
    </row>
    <row r="80" spans="3:13" x14ac:dyDescent="0.25">
      <c r="C80" s="41">
        <v>20</v>
      </c>
      <c r="D80" s="41" t="s">
        <v>1307</v>
      </c>
      <c r="E80" s="41">
        <v>1</v>
      </c>
      <c r="F80" s="41" t="s">
        <v>927</v>
      </c>
      <c r="G80" s="41" t="s">
        <v>1438</v>
      </c>
      <c r="H80" s="41" t="s">
        <v>740</v>
      </c>
      <c r="I80" s="41">
        <v>0.321977815</v>
      </c>
      <c r="J80" s="41">
        <v>0.321977815</v>
      </c>
      <c r="K80" s="41"/>
      <c r="L80" t="s">
        <v>731</v>
      </c>
      <c r="M80">
        <f t="shared" si="1"/>
        <v>0</v>
      </c>
    </row>
    <row r="81" spans="3:13" x14ac:dyDescent="0.25">
      <c r="C81" s="41">
        <v>20</v>
      </c>
      <c r="D81" s="41" t="s">
        <v>1307</v>
      </c>
      <c r="E81" s="41">
        <v>1</v>
      </c>
      <c r="F81" s="41" t="s">
        <v>927</v>
      </c>
      <c r="G81" s="41" t="s">
        <v>1438</v>
      </c>
      <c r="H81" s="41" t="s">
        <v>729</v>
      </c>
      <c r="I81" s="41">
        <v>8.6239645000000004E-2</v>
      </c>
      <c r="J81" s="41">
        <v>8.6239645000000004E-2</v>
      </c>
      <c r="K81" s="41"/>
      <c r="L81" t="s">
        <v>735</v>
      </c>
      <c r="M81">
        <f t="shared" si="1"/>
        <v>0</v>
      </c>
    </row>
    <row r="82" spans="3:13" x14ac:dyDescent="0.25">
      <c r="C82" s="41">
        <v>20</v>
      </c>
      <c r="D82" s="41" t="s">
        <v>1307</v>
      </c>
      <c r="E82" s="41">
        <v>1</v>
      </c>
      <c r="F82" s="41" t="s">
        <v>927</v>
      </c>
      <c r="G82" s="41" t="s">
        <v>1438</v>
      </c>
      <c r="H82" s="41" t="s">
        <v>736</v>
      </c>
      <c r="I82" s="41">
        <v>0.68299821999999999</v>
      </c>
      <c r="J82" s="41">
        <v>0.68299821999999999</v>
      </c>
      <c r="K82" s="41"/>
      <c r="L82" t="s">
        <v>740</v>
      </c>
      <c r="M82">
        <f t="shared" si="1"/>
        <v>0</v>
      </c>
    </row>
    <row r="83" spans="3:13" x14ac:dyDescent="0.25">
      <c r="C83" s="41">
        <v>100</v>
      </c>
      <c r="D83" s="41" t="s">
        <v>1307</v>
      </c>
      <c r="E83" s="41">
        <v>1</v>
      </c>
      <c r="F83" s="41" t="s">
        <v>927</v>
      </c>
      <c r="G83" s="41" t="s">
        <v>1438</v>
      </c>
      <c r="H83" s="41" t="s">
        <v>733</v>
      </c>
      <c r="I83" s="41">
        <v>3.57214988</v>
      </c>
      <c r="J83" s="41">
        <v>3.57214988</v>
      </c>
      <c r="K83" s="41"/>
      <c r="L83" t="s">
        <v>738</v>
      </c>
      <c r="M83">
        <f t="shared" si="1"/>
        <v>0</v>
      </c>
    </row>
    <row r="84" spans="3:13" x14ac:dyDescent="0.25">
      <c r="C84" s="41">
        <v>100</v>
      </c>
      <c r="D84" s="41" t="s">
        <v>1307</v>
      </c>
      <c r="E84" s="41">
        <v>1</v>
      </c>
      <c r="F84" s="41" t="s">
        <v>927</v>
      </c>
      <c r="G84" s="41" t="s">
        <v>1438</v>
      </c>
      <c r="H84" s="41" t="s">
        <v>731</v>
      </c>
      <c r="I84" s="41">
        <v>1.3872474699999999</v>
      </c>
      <c r="J84" s="41">
        <v>1.3872474699999999</v>
      </c>
      <c r="K84" s="41"/>
      <c r="L84" t="s">
        <v>728</v>
      </c>
      <c r="M84">
        <f t="shared" si="1"/>
        <v>0</v>
      </c>
    </row>
    <row r="85" spans="3:13" x14ac:dyDescent="0.25">
      <c r="C85" s="41">
        <v>100</v>
      </c>
      <c r="D85" s="41" t="s">
        <v>1307</v>
      </c>
      <c r="E85" s="41">
        <v>1</v>
      </c>
      <c r="F85" s="41" t="s">
        <v>927</v>
      </c>
      <c r="G85" s="41" t="s">
        <v>1438</v>
      </c>
      <c r="H85" s="41" t="s">
        <v>735</v>
      </c>
      <c r="I85" s="41">
        <v>2.4068027000000001</v>
      </c>
      <c r="J85" s="41">
        <v>2.4068027000000001</v>
      </c>
      <c r="K85" s="41"/>
      <c r="L85" t="s">
        <v>727</v>
      </c>
      <c r="M85">
        <f t="shared" si="1"/>
        <v>0</v>
      </c>
    </row>
    <row r="86" spans="3:13" x14ac:dyDescent="0.25">
      <c r="C86" s="41">
        <v>100</v>
      </c>
      <c r="D86" s="41" t="s">
        <v>1307</v>
      </c>
      <c r="E86" s="41">
        <v>1</v>
      </c>
      <c r="F86" s="41" t="s">
        <v>927</v>
      </c>
      <c r="G86" s="41" t="s">
        <v>1438</v>
      </c>
      <c r="H86" s="41" t="s">
        <v>740</v>
      </c>
      <c r="I86" s="41">
        <v>0.321977815</v>
      </c>
      <c r="J86" s="41">
        <v>0.321977815</v>
      </c>
      <c r="K86" s="41"/>
      <c r="L86" t="s">
        <v>730</v>
      </c>
      <c r="M86">
        <f t="shared" si="1"/>
        <v>0</v>
      </c>
    </row>
    <row r="87" spans="3:13" x14ac:dyDescent="0.25">
      <c r="C87" s="41">
        <v>100</v>
      </c>
      <c r="D87" s="41" t="s">
        <v>1307</v>
      </c>
      <c r="E87" s="41">
        <v>1</v>
      </c>
      <c r="F87" s="41" t="s">
        <v>927</v>
      </c>
      <c r="G87" s="41" t="s">
        <v>1438</v>
      </c>
      <c r="H87" s="41" t="s">
        <v>729</v>
      </c>
      <c r="I87" s="41">
        <v>0.22239449999999999</v>
      </c>
      <c r="J87" s="41">
        <v>0.22239449999999999</v>
      </c>
      <c r="K87" s="41"/>
      <c r="L87" t="s">
        <v>729</v>
      </c>
      <c r="M87">
        <f t="shared" si="1"/>
        <v>1</v>
      </c>
    </row>
    <row r="88" spans="3:13" x14ac:dyDescent="0.25">
      <c r="C88" s="41">
        <v>100</v>
      </c>
      <c r="D88" s="41" t="s">
        <v>1307</v>
      </c>
      <c r="E88" s="41">
        <v>1</v>
      </c>
      <c r="F88" s="41" t="s">
        <v>927</v>
      </c>
      <c r="G88" s="41" t="s">
        <v>1438</v>
      </c>
      <c r="H88" s="41" t="s">
        <v>736</v>
      </c>
      <c r="I88" s="41">
        <v>0.87351617500000001</v>
      </c>
      <c r="J88" s="41">
        <v>0.87351617500000001</v>
      </c>
      <c r="K88" s="41"/>
      <c r="L88" t="s">
        <v>736</v>
      </c>
      <c r="M88">
        <f t="shared" si="1"/>
        <v>1</v>
      </c>
    </row>
    <row r="89" spans="3:13" x14ac:dyDescent="0.25">
      <c r="C89" s="41">
        <v>2</v>
      </c>
      <c r="D89" s="41" t="s">
        <v>1310</v>
      </c>
      <c r="E89" s="41">
        <v>2</v>
      </c>
      <c r="F89" s="41" t="s">
        <v>866</v>
      </c>
      <c r="G89" s="41" t="s">
        <v>867</v>
      </c>
      <c r="H89" s="41" t="s">
        <v>733</v>
      </c>
      <c r="I89" s="41">
        <v>0.98273658500000005</v>
      </c>
      <c r="J89" s="41">
        <v>0.98075974499999996</v>
      </c>
      <c r="K89" s="41"/>
      <c r="L89" t="s">
        <v>733</v>
      </c>
      <c r="M89">
        <f t="shared" si="1"/>
        <v>1</v>
      </c>
    </row>
    <row r="90" spans="3:13" x14ac:dyDescent="0.25">
      <c r="C90" s="41">
        <v>2</v>
      </c>
      <c r="D90" s="41" t="s">
        <v>1310</v>
      </c>
      <c r="E90" s="41">
        <v>2</v>
      </c>
      <c r="F90" s="41" t="s">
        <v>866</v>
      </c>
      <c r="G90" s="41" t="s">
        <v>867</v>
      </c>
      <c r="H90" s="41" t="s">
        <v>731</v>
      </c>
      <c r="I90" s="41">
        <v>0.58390911499999998</v>
      </c>
      <c r="J90" s="41">
        <v>0.30690441000000002</v>
      </c>
      <c r="K90" s="41"/>
      <c r="L90" t="s">
        <v>731</v>
      </c>
      <c r="M90">
        <f t="shared" si="1"/>
        <v>1</v>
      </c>
    </row>
    <row r="91" spans="3:13" x14ac:dyDescent="0.25">
      <c r="C91" s="41">
        <v>2</v>
      </c>
      <c r="D91" s="41" t="s">
        <v>1310</v>
      </c>
      <c r="E91" s="41">
        <v>2</v>
      </c>
      <c r="F91" s="41" t="s">
        <v>866</v>
      </c>
      <c r="G91" s="41" t="s">
        <v>867</v>
      </c>
      <c r="H91" s="41" t="s">
        <v>735</v>
      </c>
      <c r="I91" s="41">
        <v>1.4386453100000001</v>
      </c>
      <c r="J91" s="41">
        <v>1.3210233300000001</v>
      </c>
      <c r="K91" s="41"/>
      <c r="L91" t="s">
        <v>735</v>
      </c>
      <c r="M91">
        <f t="shared" si="1"/>
        <v>1</v>
      </c>
    </row>
    <row r="92" spans="3:13" x14ac:dyDescent="0.25">
      <c r="C92" s="41">
        <v>2</v>
      </c>
      <c r="D92" s="41" t="s">
        <v>1310</v>
      </c>
      <c r="E92" s="41">
        <v>2</v>
      </c>
      <c r="F92" s="41" t="s">
        <v>866</v>
      </c>
      <c r="G92" s="41" t="s">
        <v>867</v>
      </c>
      <c r="H92" s="41" t="s">
        <v>740</v>
      </c>
      <c r="I92" s="41">
        <v>0.38869616499999998</v>
      </c>
      <c r="J92" s="41">
        <v>0.38869616499999998</v>
      </c>
      <c r="K92" s="41"/>
      <c r="L92" t="s">
        <v>740</v>
      </c>
      <c r="M92">
        <f t="shared" si="1"/>
        <v>1</v>
      </c>
    </row>
    <row r="93" spans="3:13" x14ac:dyDescent="0.25">
      <c r="C93" s="41">
        <v>2</v>
      </c>
      <c r="D93" s="41" t="s">
        <v>1310</v>
      </c>
      <c r="E93" s="41">
        <v>2</v>
      </c>
      <c r="F93" s="41" t="s">
        <v>866</v>
      </c>
      <c r="G93" s="41" t="s">
        <v>867</v>
      </c>
      <c r="H93" s="41" t="s">
        <v>738</v>
      </c>
      <c r="I93" s="41">
        <v>0.73044237999999995</v>
      </c>
      <c r="J93" s="41">
        <v>0.663476925</v>
      </c>
      <c r="K93" s="41"/>
      <c r="L93" t="s">
        <v>738</v>
      </c>
      <c r="M93">
        <f t="shared" si="1"/>
        <v>1</v>
      </c>
    </row>
    <row r="94" spans="3:13" x14ac:dyDescent="0.25">
      <c r="C94" s="41">
        <v>2</v>
      </c>
      <c r="D94" s="41" t="s">
        <v>1310</v>
      </c>
      <c r="E94" s="41">
        <v>2</v>
      </c>
      <c r="F94" s="41" t="s">
        <v>866</v>
      </c>
      <c r="G94" s="41" t="s">
        <v>867</v>
      </c>
      <c r="H94" s="41" t="s">
        <v>728</v>
      </c>
      <c r="I94" s="41">
        <v>3.277353615</v>
      </c>
      <c r="J94" s="41">
        <v>3.0786811950000001</v>
      </c>
      <c r="K94" s="41"/>
      <c r="L94" t="s">
        <v>728</v>
      </c>
      <c r="M94">
        <f t="shared" si="1"/>
        <v>1</v>
      </c>
    </row>
    <row r="95" spans="3:13" x14ac:dyDescent="0.25">
      <c r="C95" s="41">
        <v>2</v>
      </c>
      <c r="D95" s="41" t="s">
        <v>1310</v>
      </c>
      <c r="E95" s="41">
        <v>2</v>
      </c>
      <c r="F95" s="41" t="s">
        <v>866</v>
      </c>
      <c r="G95" s="41" t="s">
        <v>867</v>
      </c>
      <c r="H95" s="41" t="s">
        <v>730</v>
      </c>
      <c r="I95" s="41">
        <v>0.22190029</v>
      </c>
      <c r="J95" s="41">
        <v>0.22190029</v>
      </c>
      <c r="K95" s="41"/>
      <c r="L95" t="s">
        <v>727</v>
      </c>
      <c r="M95">
        <f t="shared" si="1"/>
        <v>0</v>
      </c>
    </row>
    <row r="96" spans="3:13" x14ac:dyDescent="0.25">
      <c r="C96" s="41">
        <v>2</v>
      </c>
      <c r="D96" s="41" t="s">
        <v>1310</v>
      </c>
      <c r="E96" s="41">
        <v>2</v>
      </c>
      <c r="F96" s="41" t="s">
        <v>866</v>
      </c>
      <c r="G96" s="41" t="s">
        <v>867</v>
      </c>
      <c r="H96" s="41" t="s">
        <v>729</v>
      </c>
      <c r="I96" s="41">
        <v>7.4131499999999999E-4</v>
      </c>
      <c r="J96" s="41" t="s">
        <v>1385</v>
      </c>
      <c r="K96" s="41"/>
      <c r="L96" t="s">
        <v>730</v>
      </c>
      <c r="M96">
        <f t="shared" si="1"/>
        <v>0</v>
      </c>
    </row>
    <row r="97" spans="3:13" x14ac:dyDescent="0.25">
      <c r="C97" s="41">
        <v>2</v>
      </c>
      <c r="D97" s="41" t="s">
        <v>1310</v>
      </c>
      <c r="E97" s="41">
        <v>2</v>
      </c>
      <c r="F97" s="41" t="s">
        <v>866</v>
      </c>
      <c r="G97" s="41" t="s">
        <v>867</v>
      </c>
      <c r="H97" s="41" t="s">
        <v>736</v>
      </c>
      <c r="I97" s="41">
        <v>3.8699114049999999</v>
      </c>
      <c r="J97" s="41">
        <v>3.2909443899999999</v>
      </c>
      <c r="K97" s="41"/>
      <c r="L97" t="s">
        <v>729</v>
      </c>
      <c r="M97">
        <f t="shared" si="1"/>
        <v>0</v>
      </c>
    </row>
    <row r="98" spans="3:13" x14ac:dyDescent="0.25">
      <c r="C98" s="41">
        <v>20</v>
      </c>
      <c r="D98" s="41" t="s">
        <v>1310</v>
      </c>
      <c r="E98" s="41">
        <v>2</v>
      </c>
      <c r="F98" s="41" t="s">
        <v>866</v>
      </c>
      <c r="G98" s="41" t="s">
        <v>867</v>
      </c>
      <c r="H98" s="41" t="s">
        <v>733</v>
      </c>
      <c r="I98" s="41">
        <v>1.08380253</v>
      </c>
      <c r="J98" s="41">
        <v>1.08380253</v>
      </c>
      <c r="K98" s="41"/>
      <c r="L98" t="s">
        <v>736</v>
      </c>
      <c r="M98">
        <f t="shared" si="1"/>
        <v>0</v>
      </c>
    </row>
    <row r="99" spans="3:13" x14ac:dyDescent="0.25">
      <c r="C99" s="41">
        <v>20</v>
      </c>
      <c r="D99" s="41" t="s">
        <v>1310</v>
      </c>
      <c r="E99" s="41">
        <v>2</v>
      </c>
      <c r="F99" s="41" t="s">
        <v>866</v>
      </c>
      <c r="G99" s="41" t="s">
        <v>867</v>
      </c>
      <c r="H99" s="41" t="s">
        <v>731</v>
      </c>
      <c r="I99" s="41">
        <v>1.2414555199999999</v>
      </c>
      <c r="J99" s="41">
        <v>1.221934225</v>
      </c>
      <c r="K99" s="41"/>
      <c r="L99" t="s">
        <v>860</v>
      </c>
      <c r="M99">
        <f t="shared" si="1"/>
        <v>0</v>
      </c>
    </row>
    <row r="100" spans="3:13" x14ac:dyDescent="0.25">
      <c r="C100" s="41">
        <v>20</v>
      </c>
      <c r="D100" s="41" t="s">
        <v>1310</v>
      </c>
      <c r="E100" s="41">
        <v>2</v>
      </c>
      <c r="F100" s="41" t="s">
        <v>866</v>
      </c>
      <c r="G100" s="41" t="s">
        <v>867</v>
      </c>
      <c r="H100" s="41" t="s">
        <v>735</v>
      </c>
      <c r="I100" s="41">
        <v>1.7440670899999999</v>
      </c>
      <c r="J100" s="41">
        <v>1.7440670899999999</v>
      </c>
      <c r="K100" s="41"/>
      <c r="L100" t="s">
        <v>735</v>
      </c>
      <c r="M100">
        <f t="shared" si="1"/>
        <v>1</v>
      </c>
    </row>
    <row r="101" spans="3:13" x14ac:dyDescent="0.25">
      <c r="C101" s="41">
        <v>20</v>
      </c>
      <c r="D101" s="41" t="s">
        <v>1310</v>
      </c>
      <c r="E101" s="41">
        <v>2</v>
      </c>
      <c r="F101" s="41" t="s">
        <v>866</v>
      </c>
      <c r="G101" s="41" t="s">
        <v>867</v>
      </c>
      <c r="H101" s="41" t="s">
        <v>740</v>
      </c>
      <c r="I101" s="41">
        <v>0.38869616499999998</v>
      </c>
      <c r="J101" s="41">
        <v>0.38869616499999998</v>
      </c>
      <c r="K101" s="41"/>
      <c r="L101" t="s">
        <v>740</v>
      </c>
      <c r="M101">
        <f t="shared" si="1"/>
        <v>1</v>
      </c>
    </row>
    <row r="102" spans="3:13" x14ac:dyDescent="0.25">
      <c r="C102" s="41">
        <v>20</v>
      </c>
      <c r="D102" s="41" t="s">
        <v>1310</v>
      </c>
      <c r="E102" s="41">
        <v>2</v>
      </c>
      <c r="F102" s="41" t="s">
        <v>866</v>
      </c>
      <c r="G102" s="41" t="s">
        <v>867</v>
      </c>
      <c r="H102" s="41" t="s">
        <v>738</v>
      </c>
      <c r="I102" s="41">
        <v>0.74773973000000005</v>
      </c>
      <c r="J102" s="41">
        <v>0.74773973000000005</v>
      </c>
      <c r="K102" s="41"/>
      <c r="L102" t="s">
        <v>742</v>
      </c>
      <c r="M102">
        <f t="shared" si="1"/>
        <v>0</v>
      </c>
    </row>
    <row r="103" spans="3:13" x14ac:dyDescent="0.25">
      <c r="C103" s="41">
        <v>20</v>
      </c>
      <c r="D103" s="41" t="s">
        <v>1310</v>
      </c>
      <c r="E103" s="41">
        <v>2</v>
      </c>
      <c r="F103" s="41" t="s">
        <v>866</v>
      </c>
      <c r="G103" s="41" t="s">
        <v>867</v>
      </c>
      <c r="H103" s="41" t="s">
        <v>728</v>
      </c>
      <c r="I103" s="41">
        <v>3.6831000249999999</v>
      </c>
      <c r="J103" s="41">
        <v>3.6697563550000001</v>
      </c>
      <c r="K103" s="41"/>
      <c r="L103" t="s">
        <v>736</v>
      </c>
      <c r="M103">
        <f t="shared" si="1"/>
        <v>0</v>
      </c>
    </row>
    <row r="104" spans="3:13" x14ac:dyDescent="0.25">
      <c r="C104" s="41">
        <v>20</v>
      </c>
      <c r="D104" s="41" t="s">
        <v>1310</v>
      </c>
      <c r="E104" s="41">
        <v>2</v>
      </c>
      <c r="F104" s="41" t="s">
        <v>866</v>
      </c>
      <c r="G104" s="41" t="s">
        <v>867</v>
      </c>
      <c r="H104" s="41" t="s">
        <v>730</v>
      </c>
      <c r="I104" s="41">
        <v>0.22239449999999999</v>
      </c>
      <c r="J104" s="41">
        <v>0.22239449999999999</v>
      </c>
      <c r="K104" s="41"/>
      <c r="L104" t="s">
        <v>860</v>
      </c>
      <c r="M104">
        <f t="shared" si="1"/>
        <v>0</v>
      </c>
    </row>
    <row r="105" spans="3:13" x14ac:dyDescent="0.25">
      <c r="C105" s="41">
        <v>20</v>
      </c>
      <c r="D105" s="41" t="s">
        <v>1310</v>
      </c>
      <c r="E105" s="41">
        <v>2</v>
      </c>
      <c r="F105" s="41" t="s">
        <v>866</v>
      </c>
      <c r="G105" s="41" t="s">
        <v>867</v>
      </c>
      <c r="H105" s="41" t="s">
        <v>729</v>
      </c>
      <c r="I105" s="41">
        <v>0.22264160499999999</v>
      </c>
      <c r="J105" s="41">
        <v>8.3521490000000004E-2</v>
      </c>
      <c r="K105" s="41"/>
      <c r="L105" t="s">
        <v>735</v>
      </c>
      <c r="M105">
        <f t="shared" si="1"/>
        <v>0</v>
      </c>
    </row>
    <row r="106" spans="3:13" x14ac:dyDescent="0.25">
      <c r="C106" s="41">
        <v>20</v>
      </c>
      <c r="D106" s="41" t="s">
        <v>1310</v>
      </c>
      <c r="E106" s="41">
        <v>2</v>
      </c>
      <c r="F106" s="41" t="s">
        <v>866</v>
      </c>
      <c r="G106" s="41" t="s">
        <v>867</v>
      </c>
      <c r="H106" s="41" t="s">
        <v>736</v>
      </c>
      <c r="I106" s="41">
        <v>6.175401055</v>
      </c>
      <c r="J106" s="41">
        <v>5.3703329650000002</v>
      </c>
      <c r="K106" s="41"/>
      <c r="L106" t="s">
        <v>740</v>
      </c>
      <c r="M106">
        <f t="shared" si="1"/>
        <v>0</v>
      </c>
    </row>
    <row r="107" spans="3:13" x14ac:dyDescent="0.25">
      <c r="C107" s="41">
        <v>100</v>
      </c>
      <c r="D107" s="41" t="s">
        <v>1310</v>
      </c>
      <c r="E107" s="41">
        <v>2</v>
      </c>
      <c r="F107" s="41" t="s">
        <v>866</v>
      </c>
      <c r="G107" s="41" t="s">
        <v>867</v>
      </c>
      <c r="H107" s="41" t="s">
        <v>733</v>
      </c>
      <c r="I107" s="41">
        <v>1.11345513</v>
      </c>
      <c r="J107" s="41">
        <v>1.11345513</v>
      </c>
      <c r="K107" s="41"/>
      <c r="L107" t="s">
        <v>742</v>
      </c>
      <c r="M107">
        <f t="shared" si="1"/>
        <v>0</v>
      </c>
    </row>
    <row r="108" spans="3:13" x14ac:dyDescent="0.25">
      <c r="C108" s="41">
        <v>100</v>
      </c>
      <c r="D108" s="41" t="s">
        <v>1310</v>
      </c>
      <c r="E108" s="41">
        <v>2</v>
      </c>
      <c r="F108" s="41" t="s">
        <v>866</v>
      </c>
      <c r="G108" s="41" t="s">
        <v>867</v>
      </c>
      <c r="H108" s="41" t="s">
        <v>731</v>
      </c>
      <c r="I108" s="41">
        <v>1.27703864</v>
      </c>
      <c r="J108" s="41">
        <v>1.27703864</v>
      </c>
      <c r="K108" s="41"/>
      <c r="L108" t="s">
        <v>736</v>
      </c>
      <c r="M108">
        <f t="shared" si="1"/>
        <v>0</v>
      </c>
    </row>
    <row r="109" spans="3:13" x14ac:dyDescent="0.25">
      <c r="C109" s="41">
        <v>100</v>
      </c>
      <c r="D109" s="41" t="s">
        <v>1310</v>
      </c>
      <c r="E109" s="41">
        <v>2</v>
      </c>
      <c r="F109" s="41" t="s">
        <v>866</v>
      </c>
      <c r="G109" s="41" t="s">
        <v>867</v>
      </c>
      <c r="H109" s="41" t="s">
        <v>735</v>
      </c>
      <c r="I109" s="41">
        <v>1.746291035</v>
      </c>
      <c r="J109" s="41">
        <v>1.746291035</v>
      </c>
      <c r="K109" s="41"/>
      <c r="L109" t="s">
        <v>860</v>
      </c>
      <c r="M109">
        <f t="shared" si="1"/>
        <v>0</v>
      </c>
    </row>
    <row r="110" spans="3:13" x14ac:dyDescent="0.25">
      <c r="C110" s="41">
        <v>100</v>
      </c>
      <c r="D110" s="41" t="s">
        <v>1310</v>
      </c>
      <c r="E110" s="41">
        <v>2</v>
      </c>
      <c r="F110" s="41" t="s">
        <v>866</v>
      </c>
      <c r="G110" s="41" t="s">
        <v>867</v>
      </c>
      <c r="H110" s="41" t="s">
        <v>740</v>
      </c>
      <c r="I110" s="41">
        <v>0.38869616499999998</v>
      </c>
      <c r="J110" s="41">
        <v>0.38869616499999998</v>
      </c>
      <c r="K110" s="41"/>
      <c r="L110" t="s">
        <v>735</v>
      </c>
      <c r="M110">
        <f t="shared" si="1"/>
        <v>0</v>
      </c>
    </row>
    <row r="111" spans="3:13" x14ac:dyDescent="0.25">
      <c r="C111" s="41">
        <v>100</v>
      </c>
      <c r="D111" s="41" t="s">
        <v>1310</v>
      </c>
      <c r="E111" s="41">
        <v>2</v>
      </c>
      <c r="F111" s="41" t="s">
        <v>866</v>
      </c>
      <c r="G111" s="41" t="s">
        <v>867</v>
      </c>
      <c r="H111" s="41" t="s">
        <v>738</v>
      </c>
      <c r="I111" s="41">
        <v>0.74773973000000005</v>
      </c>
      <c r="J111" s="41">
        <v>0.74773973000000005</v>
      </c>
      <c r="K111" s="41"/>
      <c r="L111" t="s">
        <v>740</v>
      </c>
      <c r="M111">
        <f t="shared" si="1"/>
        <v>0</v>
      </c>
    </row>
    <row r="112" spans="3:13" x14ac:dyDescent="0.25">
      <c r="C112" s="41">
        <v>100</v>
      </c>
      <c r="D112" s="41" t="s">
        <v>1310</v>
      </c>
      <c r="E112" s="41">
        <v>2</v>
      </c>
      <c r="F112" s="41" t="s">
        <v>866</v>
      </c>
      <c r="G112" s="41" t="s">
        <v>867</v>
      </c>
      <c r="H112" s="41" t="s">
        <v>728</v>
      </c>
      <c r="I112" s="41">
        <v>3.7280731349999998</v>
      </c>
      <c r="J112" s="41">
        <v>3.7280731349999998</v>
      </c>
      <c r="K112" s="41"/>
      <c r="L112" t="s">
        <v>742</v>
      </c>
      <c r="M112">
        <f t="shared" si="1"/>
        <v>0</v>
      </c>
    </row>
    <row r="113" spans="3:13" x14ac:dyDescent="0.25">
      <c r="C113" s="41">
        <v>100</v>
      </c>
      <c r="D113" s="41" t="s">
        <v>1310</v>
      </c>
      <c r="E113" s="41">
        <v>2</v>
      </c>
      <c r="F113" s="41" t="s">
        <v>866</v>
      </c>
      <c r="G113" s="41" t="s">
        <v>867</v>
      </c>
      <c r="H113" s="41" t="s">
        <v>730</v>
      </c>
      <c r="I113" s="41">
        <v>0.22239449999999999</v>
      </c>
      <c r="J113" s="41">
        <v>0.22239449999999999</v>
      </c>
      <c r="K113" s="41"/>
      <c r="L113" t="s">
        <v>736</v>
      </c>
      <c r="M113">
        <f t="shared" si="1"/>
        <v>0</v>
      </c>
    </row>
    <row r="114" spans="3:13" x14ac:dyDescent="0.25">
      <c r="C114" s="41">
        <v>100</v>
      </c>
      <c r="D114" s="41" t="s">
        <v>1310</v>
      </c>
      <c r="E114" s="41">
        <v>2</v>
      </c>
      <c r="F114" s="41" t="s">
        <v>866</v>
      </c>
      <c r="G114" s="41" t="s">
        <v>867</v>
      </c>
      <c r="H114" s="41" t="s">
        <v>729</v>
      </c>
      <c r="I114" s="41">
        <v>0.22264160499999999</v>
      </c>
      <c r="J114" s="41">
        <v>0.22140608000000001</v>
      </c>
      <c r="K114" s="41"/>
      <c r="L114" t="s">
        <v>731</v>
      </c>
      <c r="M114">
        <f t="shared" si="1"/>
        <v>0</v>
      </c>
    </row>
    <row r="115" spans="3:13" x14ac:dyDescent="0.25">
      <c r="C115" s="41">
        <v>100</v>
      </c>
      <c r="D115" s="41" t="s">
        <v>1310</v>
      </c>
      <c r="E115" s="41">
        <v>2</v>
      </c>
      <c r="F115" s="41" t="s">
        <v>866</v>
      </c>
      <c r="G115" s="41" t="s">
        <v>867</v>
      </c>
      <c r="H115" s="41" t="s">
        <v>736</v>
      </c>
      <c r="I115" s="41">
        <v>6.4375794600000003</v>
      </c>
      <c r="J115" s="41">
        <v>6.4304134150000003</v>
      </c>
      <c r="K115" s="41"/>
      <c r="L115" t="s">
        <v>735</v>
      </c>
      <c r="M115">
        <f t="shared" si="1"/>
        <v>0</v>
      </c>
    </row>
    <row r="116" spans="3:13" x14ac:dyDescent="0.25">
      <c r="C116" s="41">
        <v>2</v>
      </c>
      <c r="D116" s="41" t="s">
        <v>1313</v>
      </c>
      <c r="E116" s="41">
        <v>1</v>
      </c>
      <c r="F116" s="41" t="s">
        <v>866</v>
      </c>
      <c r="G116" s="41" t="s">
        <v>868</v>
      </c>
      <c r="H116" s="41" t="s">
        <v>731</v>
      </c>
      <c r="I116" s="41">
        <v>1.1334706349999999</v>
      </c>
      <c r="J116" s="41">
        <v>1.1334706349999999</v>
      </c>
      <c r="K116" s="41"/>
      <c r="L116" t="s">
        <v>740</v>
      </c>
      <c r="M116">
        <f t="shared" si="1"/>
        <v>0</v>
      </c>
    </row>
    <row r="117" spans="3:13" x14ac:dyDescent="0.25">
      <c r="C117" s="41">
        <v>2</v>
      </c>
      <c r="D117" s="41" t="s">
        <v>1313</v>
      </c>
      <c r="E117" s="41">
        <v>1</v>
      </c>
      <c r="F117" s="41" t="s">
        <v>866</v>
      </c>
      <c r="G117" s="41" t="s">
        <v>868</v>
      </c>
      <c r="H117" s="41" t="s">
        <v>735</v>
      </c>
      <c r="I117" s="41">
        <v>6.8942295000000001E-2</v>
      </c>
      <c r="J117" s="41">
        <v>6.8942295000000001E-2</v>
      </c>
      <c r="K117" s="41"/>
      <c r="L117" t="s">
        <v>742</v>
      </c>
      <c r="M117">
        <f t="shared" si="1"/>
        <v>0</v>
      </c>
    </row>
    <row r="118" spans="3:13" x14ac:dyDescent="0.25">
      <c r="C118" s="41">
        <v>2</v>
      </c>
      <c r="D118" s="41" t="s">
        <v>1313</v>
      </c>
      <c r="E118" s="41">
        <v>1</v>
      </c>
      <c r="F118" s="41" t="s">
        <v>866</v>
      </c>
      <c r="G118" s="41" t="s">
        <v>868</v>
      </c>
      <c r="H118" s="41" t="s">
        <v>740</v>
      </c>
      <c r="I118" s="41">
        <v>3.8795484999999998E-2</v>
      </c>
      <c r="J118" s="41">
        <v>3.8795484999999998E-2</v>
      </c>
      <c r="K118" s="41"/>
      <c r="L118" t="s">
        <v>738</v>
      </c>
      <c r="M118">
        <f t="shared" si="1"/>
        <v>0</v>
      </c>
    </row>
    <row r="119" spans="3:13" x14ac:dyDescent="0.25">
      <c r="C119" s="41">
        <v>2</v>
      </c>
      <c r="D119" s="41" t="s">
        <v>1313</v>
      </c>
      <c r="E119" s="41">
        <v>1</v>
      </c>
      <c r="F119" s="41" t="s">
        <v>866</v>
      </c>
      <c r="G119" s="41" t="s">
        <v>868</v>
      </c>
      <c r="H119" s="41" t="s">
        <v>742</v>
      </c>
      <c r="I119" s="41">
        <v>7.9073599999999994E-2</v>
      </c>
      <c r="J119" s="41">
        <v>7.9073599999999994E-2</v>
      </c>
      <c r="K119" s="41"/>
      <c r="L119" t="s">
        <v>733</v>
      </c>
      <c r="M119">
        <f t="shared" si="1"/>
        <v>0</v>
      </c>
    </row>
    <row r="120" spans="3:13" x14ac:dyDescent="0.25">
      <c r="C120" s="41">
        <v>2</v>
      </c>
      <c r="D120" s="41" t="s">
        <v>1313</v>
      </c>
      <c r="E120" s="41">
        <v>1</v>
      </c>
      <c r="F120" s="41" t="s">
        <v>866</v>
      </c>
      <c r="G120" s="41" t="s">
        <v>868</v>
      </c>
      <c r="H120" s="41" t="s">
        <v>738</v>
      </c>
      <c r="I120" s="41">
        <v>0.12379960499999999</v>
      </c>
      <c r="J120" s="41">
        <v>0.12379960499999999</v>
      </c>
      <c r="K120" s="41"/>
      <c r="L120" t="s">
        <v>731</v>
      </c>
      <c r="M120">
        <f t="shared" si="1"/>
        <v>0</v>
      </c>
    </row>
    <row r="121" spans="3:13" x14ac:dyDescent="0.25">
      <c r="C121" s="41">
        <v>20</v>
      </c>
      <c r="D121" s="41" t="s">
        <v>1313</v>
      </c>
      <c r="E121" s="41">
        <v>1</v>
      </c>
      <c r="F121" s="41" t="s">
        <v>866</v>
      </c>
      <c r="G121" s="41" t="s">
        <v>868</v>
      </c>
      <c r="H121" s="41" t="s">
        <v>731</v>
      </c>
      <c r="I121" s="41">
        <v>20.945114010000001</v>
      </c>
      <c r="J121" s="41">
        <v>19.614947794999999</v>
      </c>
      <c r="K121" s="41"/>
      <c r="L121" t="s">
        <v>735</v>
      </c>
      <c r="M121">
        <f t="shared" si="1"/>
        <v>0</v>
      </c>
    </row>
    <row r="122" spans="3:13" x14ac:dyDescent="0.25">
      <c r="C122" s="41">
        <v>20</v>
      </c>
      <c r="D122" s="41" t="s">
        <v>1313</v>
      </c>
      <c r="E122" s="41">
        <v>1</v>
      </c>
      <c r="F122" s="41" t="s">
        <v>866</v>
      </c>
      <c r="G122" s="41" t="s">
        <v>868</v>
      </c>
      <c r="H122" s="41" t="s">
        <v>735</v>
      </c>
      <c r="I122" s="41">
        <v>20.157837480000001</v>
      </c>
      <c r="J122" s="41">
        <v>11.23981803</v>
      </c>
      <c r="K122" s="41"/>
      <c r="L122" t="s">
        <v>740</v>
      </c>
      <c r="M122">
        <f t="shared" si="1"/>
        <v>0</v>
      </c>
    </row>
    <row r="123" spans="3:13" x14ac:dyDescent="0.25">
      <c r="C123" s="41">
        <v>20</v>
      </c>
      <c r="D123" s="41" t="s">
        <v>1313</v>
      </c>
      <c r="E123" s="41">
        <v>1</v>
      </c>
      <c r="F123" s="41" t="s">
        <v>866</v>
      </c>
      <c r="G123" s="41" t="s">
        <v>868</v>
      </c>
      <c r="H123" s="41" t="s">
        <v>740</v>
      </c>
      <c r="I123" s="41">
        <v>20.576680455000002</v>
      </c>
      <c r="J123" s="41">
        <v>8.3365813850000006</v>
      </c>
      <c r="K123" s="41"/>
      <c r="L123" t="s">
        <v>742</v>
      </c>
      <c r="M123">
        <f t="shared" si="1"/>
        <v>0</v>
      </c>
    </row>
    <row r="124" spans="3:13" x14ac:dyDescent="0.25">
      <c r="C124" s="41">
        <v>20</v>
      </c>
      <c r="D124" s="41" t="s">
        <v>1313</v>
      </c>
      <c r="E124" s="41">
        <v>1</v>
      </c>
      <c r="F124" s="41" t="s">
        <v>866</v>
      </c>
      <c r="G124" s="41" t="s">
        <v>868</v>
      </c>
      <c r="H124" s="41" t="s">
        <v>742</v>
      </c>
      <c r="I124" s="41">
        <v>2.3717137899999998</v>
      </c>
      <c r="J124" s="41">
        <v>1.24194973</v>
      </c>
      <c r="K124" s="41"/>
      <c r="L124" t="s">
        <v>738</v>
      </c>
      <c r="M124">
        <f t="shared" si="1"/>
        <v>0</v>
      </c>
    </row>
    <row r="125" spans="3:13" x14ac:dyDescent="0.25">
      <c r="C125" s="41">
        <v>20</v>
      </c>
      <c r="D125" s="41" t="s">
        <v>1313</v>
      </c>
      <c r="E125" s="41">
        <v>1</v>
      </c>
      <c r="F125" s="41" t="s">
        <v>866</v>
      </c>
      <c r="G125" s="41" t="s">
        <v>868</v>
      </c>
      <c r="H125" s="41" t="s">
        <v>738</v>
      </c>
      <c r="I125" s="41">
        <v>2.2797907300000002</v>
      </c>
      <c r="J125" s="41">
        <v>1.0163428649999999</v>
      </c>
      <c r="K125" s="41"/>
      <c r="L125" t="s">
        <v>725</v>
      </c>
      <c r="M125">
        <f t="shared" si="1"/>
        <v>0</v>
      </c>
    </row>
    <row r="126" spans="3:13" x14ac:dyDescent="0.25">
      <c r="C126" s="41">
        <v>20</v>
      </c>
      <c r="D126" s="41" t="s">
        <v>1313</v>
      </c>
      <c r="E126" s="41">
        <v>1</v>
      </c>
      <c r="F126" s="41" t="s">
        <v>866</v>
      </c>
      <c r="G126" s="41" t="s">
        <v>868</v>
      </c>
      <c r="H126" s="41" t="s">
        <v>728</v>
      </c>
      <c r="I126" s="41">
        <v>9.3899900000000008E-3</v>
      </c>
      <c r="J126" s="41">
        <v>9.3899900000000008E-3</v>
      </c>
      <c r="K126" s="41"/>
      <c r="L126" t="s">
        <v>733</v>
      </c>
      <c r="M126">
        <f t="shared" si="1"/>
        <v>0</v>
      </c>
    </row>
    <row r="127" spans="3:13" x14ac:dyDescent="0.25">
      <c r="C127" s="41">
        <v>20</v>
      </c>
      <c r="D127" s="41" t="s">
        <v>1313</v>
      </c>
      <c r="E127" s="41">
        <v>1</v>
      </c>
      <c r="F127" s="41" t="s">
        <v>866</v>
      </c>
      <c r="G127" s="41" t="s">
        <v>868</v>
      </c>
      <c r="H127" s="41" t="s">
        <v>725</v>
      </c>
      <c r="I127" s="41">
        <v>1.4826300000000001E-2</v>
      </c>
      <c r="J127" s="41">
        <v>1.4826300000000001E-2</v>
      </c>
      <c r="K127" s="41"/>
      <c r="L127" t="s">
        <v>731</v>
      </c>
      <c r="M127">
        <f t="shared" si="1"/>
        <v>0</v>
      </c>
    </row>
    <row r="128" spans="3:13" x14ac:dyDescent="0.25">
      <c r="C128" s="41">
        <v>100</v>
      </c>
      <c r="D128" s="41" t="s">
        <v>1313</v>
      </c>
      <c r="E128" s="41">
        <v>1</v>
      </c>
      <c r="F128" s="41" t="s">
        <v>866</v>
      </c>
      <c r="G128" s="41" t="s">
        <v>868</v>
      </c>
      <c r="H128" s="41" t="s">
        <v>731</v>
      </c>
      <c r="I128" s="41">
        <v>24.689743180000001</v>
      </c>
      <c r="J128" s="41">
        <v>24.662808734999999</v>
      </c>
      <c r="K128" s="41"/>
      <c r="L128" t="s">
        <v>735</v>
      </c>
      <c r="M128">
        <f t="shared" si="1"/>
        <v>0</v>
      </c>
    </row>
    <row r="129" spans="3:13" x14ac:dyDescent="0.25">
      <c r="C129" s="41">
        <v>100</v>
      </c>
      <c r="D129" s="41" t="s">
        <v>1313</v>
      </c>
      <c r="E129" s="41">
        <v>1</v>
      </c>
      <c r="F129" s="41" t="s">
        <v>866</v>
      </c>
      <c r="G129" s="41" t="s">
        <v>868</v>
      </c>
      <c r="H129" s="41" t="s">
        <v>735</v>
      </c>
      <c r="I129" s="41">
        <v>42.08000466</v>
      </c>
      <c r="J129" s="41">
        <v>40.961360325000001</v>
      </c>
      <c r="K129" s="41"/>
      <c r="L129" t="s">
        <v>740</v>
      </c>
      <c r="M129">
        <f t="shared" si="1"/>
        <v>0</v>
      </c>
    </row>
    <row r="130" spans="3:13" x14ac:dyDescent="0.25">
      <c r="C130" s="41">
        <v>100</v>
      </c>
      <c r="D130" s="41" t="s">
        <v>1313</v>
      </c>
      <c r="E130" s="41">
        <v>1</v>
      </c>
      <c r="F130" s="41" t="s">
        <v>866</v>
      </c>
      <c r="G130" s="41" t="s">
        <v>868</v>
      </c>
      <c r="H130" s="41" t="s">
        <v>740</v>
      </c>
      <c r="I130" s="41">
        <v>46.407060315000003</v>
      </c>
      <c r="J130" s="41">
        <v>46.259538630000002</v>
      </c>
      <c r="K130" s="41"/>
      <c r="L130" t="s">
        <v>742</v>
      </c>
      <c r="M130">
        <f t="shared" si="1"/>
        <v>0</v>
      </c>
    </row>
    <row r="131" spans="3:13" x14ac:dyDescent="0.25">
      <c r="C131" s="41">
        <v>100</v>
      </c>
      <c r="D131" s="41" t="s">
        <v>1313</v>
      </c>
      <c r="E131" s="41">
        <v>1</v>
      </c>
      <c r="F131" s="41" t="s">
        <v>866</v>
      </c>
      <c r="G131" s="41" t="s">
        <v>868</v>
      </c>
      <c r="H131" s="41" t="s">
        <v>742</v>
      </c>
      <c r="I131" s="41">
        <v>7.9246573500000004</v>
      </c>
      <c r="J131" s="41">
        <v>7.8868502850000004</v>
      </c>
      <c r="K131" s="41"/>
      <c r="L131" t="s">
        <v>738</v>
      </c>
      <c r="M131">
        <f t="shared" si="1"/>
        <v>0</v>
      </c>
    </row>
    <row r="132" spans="3:13" x14ac:dyDescent="0.25">
      <c r="C132" s="41">
        <v>100</v>
      </c>
      <c r="D132" s="41" t="s">
        <v>1313</v>
      </c>
      <c r="E132" s="41">
        <v>1</v>
      </c>
      <c r="F132" s="41" t="s">
        <v>866</v>
      </c>
      <c r="G132" s="41" t="s">
        <v>868</v>
      </c>
      <c r="H132" s="41" t="s">
        <v>738</v>
      </c>
      <c r="I132" s="41">
        <v>5.4328505299999996</v>
      </c>
      <c r="J132" s="41">
        <v>5.2593828199999999</v>
      </c>
      <c r="K132" s="41"/>
      <c r="L132" t="s">
        <v>728</v>
      </c>
      <c r="M132">
        <f t="shared" si="1"/>
        <v>0</v>
      </c>
    </row>
    <row r="133" spans="3:13" x14ac:dyDescent="0.25">
      <c r="C133" s="41">
        <v>100</v>
      </c>
      <c r="D133" s="41" t="s">
        <v>1313</v>
      </c>
      <c r="E133" s="41">
        <v>1</v>
      </c>
      <c r="F133" s="41" t="s">
        <v>866</v>
      </c>
      <c r="G133" s="41" t="s">
        <v>868</v>
      </c>
      <c r="H133" s="41" t="s">
        <v>728</v>
      </c>
      <c r="I133" s="41">
        <v>4.1266535E-2</v>
      </c>
      <c r="J133" s="41">
        <v>4.1266535E-2</v>
      </c>
      <c r="K133" s="41"/>
      <c r="L133" t="s">
        <v>725</v>
      </c>
      <c r="M133">
        <f t="shared" si="1"/>
        <v>0</v>
      </c>
    </row>
    <row r="134" spans="3:13" x14ac:dyDescent="0.25">
      <c r="C134" s="41">
        <v>100</v>
      </c>
      <c r="D134" s="41" t="s">
        <v>1313</v>
      </c>
      <c r="E134" s="41">
        <v>1</v>
      </c>
      <c r="F134" s="41" t="s">
        <v>866</v>
      </c>
      <c r="G134" s="41" t="s">
        <v>868</v>
      </c>
      <c r="H134" s="41" t="s">
        <v>725</v>
      </c>
      <c r="I134" s="41">
        <v>0.33210911999999998</v>
      </c>
      <c r="J134" s="41">
        <v>0.33210911999999998</v>
      </c>
      <c r="K134" s="41"/>
    </row>
    <row r="135" spans="3:13" x14ac:dyDescent="0.25">
      <c r="C135" s="41">
        <v>2</v>
      </c>
      <c r="D135" s="41" t="s">
        <v>1326</v>
      </c>
      <c r="E135" s="41"/>
      <c r="F135" s="41" t="s">
        <v>869</v>
      </c>
      <c r="G135" s="41" t="s">
        <v>870</v>
      </c>
      <c r="H135" s="41" t="s">
        <v>655</v>
      </c>
      <c r="I135" s="41">
        <v>15.54043345</v>
      </c>
      <c r="J135" s="41">
        <v>15.36795416</v>
      </c>
      <c r="K135" s="41"/>
    </row>
    <row r="136" spans="3:13" x14ac:dyDescent="0.25">
      <c r="C136" s="41">
        <v>2</v>
      </c>
      <c r="D136" s="41" t="s">
        <v>1326</v>
      </c>
      <c r="E136" s="41"/>
      <c r="F136" s="41" t="s">
        <v>869</v>
      </c>
      <c r="G136" s="41" t="s">
        <v>870</v>
      </c>
      <c r="H136" s="41" t="s">
        <v>656</v>
      </c>
      <c r="I136" s="41">
        <v>2.6259848350000001</v>
      </c>
      <c r="J136" s="41">
        <v>2.600780125</v>
      </c>
      <c r="K136" s="41"/>
    </row>
    <row r="137" spans="3:13" x14ac:dyDescent="0.25">
      <c r="C137" s="41">
        <v>2</v>
      </c>
      <c r="D137" s="41" t="s">
        <v>1326</v>
      </c>
      <c r="E137" s="41"/>
      <c r="F137" s="41" t="s">
        <v>869</v>
      </c>
      <c r="G137" s="41" t="s">
        <v>870</v>
      </c>
      <c r="H137" s="41" t="s">
        <v>734</v>
      </c>
      <c r="I137" s="41">
        <v>0.66026456</v>
      </c>
      <c r="J137" s="41">
        <v>0.66026456</v>
      </c>
      <c r="K137" s="41"/>
    </row>
    <row r="138" spans="3:13" x14ac:dyDescent="0.25">
      <c r="C138" s="41">
        <v>2</v>
      </c>
      <c r="D138" s="41" t="s">
        <v>1326</v>
      </c>
      <c r="E138" s="41"/>
      <c r="F138" s="41" t="s">
        <v>869</v>
      </c>
      <c r="G138" s="41" t="s">
        <v>870</v>
      </c>
      <c r="H138" s="41" t="s">
        <v>745</v>
      </c>
      <c r="I138" s="41">
        <v>2.9652600000000001E-2</v>
      </c>
      <c r="J138" s="41">
        <v>2.9652600000000001E-2</v>
      </c>
      <c r="K138" s="41"/>
    </row>
    <row r="139" spans="3:13" x14ac:dyDescent="0.25">
      <c r="C139" s="41">
        <v>2</v>
      </c>
      <c r="D139" s="41" t="s">
        <v>1326</v>
      </c>
      <c r="E139" s="41"/>
      <c r="F139" s="41" t="s">
        <v>869</v>
      </c>
      <c r="G139" s="41" t="s">
        <v>870</v>
      </c>
      <c r="H139" s="41" t="s">
        <v>733</v>
      </c>
      <c r="I139" s="41">
        <v>10.047536405000001</v>
      </c>
      <c r="J139" s="41">
        <v>10.047536405000001</v>
      </c>
      <c r="K139" s="41"/>
    </row>
    <row r="140" spans="3:13" x14ac:dyDescent="0.25">
      <c r="C140" s="41">
        <v>2</v>
      </c>
      <c r="D140" s="41" t="s">
        <v>1326</v>
      </c>
      <c r="E140" s="41"/>
      <c r="F140" s="41" t="s">
        <v>869</v>
      </c>
      <c r="G140" s="41" t="s">
        <v>870</v>
      </c>
      <c r="H140" s="41" t="s">
        <v>731</v>
      </c>
      <c r="I140" s="41">
        <v>11.643340495</v>
      </c>
      <c r="J140" s="41">
        <v>11.559819005</v>
      </c>
      <c r="K140" s="41"/>
    </row>
    <row r="141" spans="3:13" x14ac:dyDescent="0.25">
      <c r="C141" s="41">
        <v>2</v>
      </c>
      <c r="D141" s="41" t="s">
        <v>1326</v>
      </c>
      <c r="E141" s="41"/>
      <c r="F141" s="41" t="s">
        <v>869</v>
      </c>
      <c r="G141" s="41" t="s">
        <v>870</v>
      </c>
      <c r="H141" s="41" t="s">
        <v>735</v>
      </c>
      <c r="I141" s="41">
        <v>17.371728605000001</v>
      </c>
      <c r="J141" s="41">
        <v>17.306245780000001</v>
      </c>
      <c r="K141" s="41"/>
    </row>
    <row r="142" spans="3:13" x14ac:dyDescent="0.25">
      <c r="C142" s="41">
        <v>2</v>
      </c>
      <c r="D142" s="41" t="s">
        <v>1326</v>
      </c>
      <c r="E142" s="41"/>
      <c r="F142" s="41" t="s">
        <v>869</v>
      </c>
      <c r="G142" s="41" t="s">
        <v>870</v>
      </c>
      <c r="H142" s="41" t="s">
        <v>740</v>
      </c>
      <c r="I142" s="41">
        <v>1.9340908349999999</v>
      </c>
      <c r="J142" s="41">
        <v>1.9340908349999999</v>
      </c>
      <c r="K142" s="41"/>
    </row>
    <row r="143" spans="3:13" x14ac:dyDescent="0.25">
      <c r="C143" s="41">
        <v>2</v>
      </c>
      <c r="D143" s="41" t="s">
        <v>1326</v>
      </c>
      <c r="E143" s="41"/>
      <c r="F143" s="41" t="s">
        <v>869</v>
      </c>
      <c r="G143" s="41" t="s">
        <v>870</v>
      </c>
      <c r="H143" s="41" t="s">
        <v>738</v>
      </c>
      <c r="I143" s="41">
        <v>11.732298295</v>
      </c>
      <c r="J143" s="41">
        <v>11.732298295</v>
      </c>
      <c r="K143" s="41"/>
    </row>
    <row r="144" spans="3:13" x14ac:dyDescent="0.25">
      <c r="C144" s="41">
        <v>2</v>
      </c>
      <c r="D144" s="41" t="s">
        <v>1326</v>
      </c>
      <c r="E144" s="41"/>
      <c r="F144" s="41" t="s">
        <v>869</v>
      </c>
      <c r="G144" s="41" t="s">
        <v>870</v>
      </c>
      <c r="H144" s="41" t="s">
        <v>728</v>
      </c>
      <c r="I144" s="41">
        <v>0.64494404999999999</v>
      </c>
      <c r="J144" s="41">
        <v>0.63061195999999997</v>
      </c>
      <c r="K144" s="41"/>
    </row>
    <row r="145" spans="3:11" x14ac:dyDescent="0.25">
      <c r="C145" s="41">
        <v>2</v>
      </c>
      <c r="D145" s="41" t="s">
        <v>1326</v>
      </c>
      <c r="E145" s="41"/>
      <c r="F145" s="41" t="s">
        <v>869</v>
      </c>
      <c r="G145" s="41" t="s">
        <v>870</v>
      </c>
      <c r="H145" s="41" t="s">
        <v>727</v>
      </c>
      <c r="I145" s="41">
        <v>1.14014247</v>
      </c>
      <c r="J145" s="41">
        <v>1.14014247</v>
      </c>
      <c r="K145" s="41"/>
    </row>
    <row r="146" spans="3:11" x14ac:dyDescent="0.25">
      <c r="C146" s="41">
        <v>2</v>
      </c>
      <c r="D146" s="41" t="s">
        <v>1326</v>
      </c>
      <c r="E146" s="41"/>
      <c r="F146" s="41" t="s">
        <v>869</v>
      </c>
      <c r="G146" s="41" t="s">
        <v>870</v>
      </c>
      <c r="H146" s="41" t="s">
        <v>730</v>
      </c>
      <c r="I146" s="41">
        <v>0.17099665999999999</v>
      </c>
      <c r="J146" s="41">
        <v>0.17099665999999999</v>
      </c>
      <c r="K146" s="41"/>
    </row>
    <row r="147" spans="3:11" x14ac:dyDescent="0.25">
      <c r="C147" s="41">
        <v>2</v>
      </c>
      <c r="D147" s="41" t="s">
        <v>1326</v>
      </c>
      <c r="E147" s="41"/>
      <c r="F147" s="41" t="s">
        <v>869</v>
      </c>
      <c r="G147" s="41" t="s">
        <v>870</v>
      </c>
      <c r="H147" s="41" t="s">
        <v>725</v>
      </c>
      <c r="I147" s="41">
        <v>0.44775426000000002</v>
      </c>
      <c r="J147" s="41">
        <v>0.44775426000000002</v>
      </c>
      <c r="K147" s="41"/>
    </row>
    <row r="148" spans="3:11" x14ac:dyDescent="0.25">
      <c r="C148" s="41">
        <v>2</v>
      </c>
      <c r="D148" s="41" t="s">
        <v>1326</v>
      </c>
      <c r="E148" s="41"/>
      <c r="F148" s="41" t="s">
        <v>869</v>
      </c>
      <c r="G148" s="41" t="s">
        <v>870</v>
      </c>
      <c r="H148" s="41" t="s">
        <v>726</v>
      </c>
      <c r="I148" s="41">
        <v>0.90292167000000001</v>
      </c>
      <c r="J148" s="41">
        <v>0.90292167000000001</v>
      </c>
      <c r="K148" s="41"/>
    </row>
    <row r="149" spans="3:11" x14ac:dyDescent="0.25">
      <c r="C149" s="41">
        <v>2</v>
      </c>
      <c r="D149" s="41" t="s">
        <v>1326</v>
      </c>
      <c r="E149" s="41"/>
      <c r="F149" s="41" t="s">
        <v>869</v>
      </c>
      <c r="G149" s="41" t="s">
        <v>870</v>
      </c>
      <c r="H149" s="41" t="s">
        <v>729</v>
      </c>
      <c r="I149" s="41">
        <v>294.51061162000002</v>
      </c>
      <c r="J149" s="41">
        <v>293.64623833000002</v>
      </c>
      <c r="K149" s="41"/>
    </row>
    <row r="150" spans="3:11" x14ac:dyDescent="0.25">
      <c r="C150" s="41">
        <v>2</v>
      </c>
      <c r="D150" s="41" t="s">
        <v>1326</v>
      </c>
      <c r="E150" s="41"/>
      <c r="F150" s="41" t="s">
        <v>869</v>
      </c>
      <c r="G150" s="41" t="s">
        <v>870</v>
      </c>
      <c r="H150" s="41" t="s">
        <v>736</v>
      </c>
      <c r="I150" s="41">
        <v>142.46295144000001</v>
      </c>
      <c r="J150" s="41">
        <v>142.41105938999999</v>
      </c>
      <c r="K150" s="41"/>
    </row>
    <row r="151" spans="3:11" x14ac:dyDescent="0.25">
      <c r="C151" s="41">
        <v>2</v>
      </c>
      <c r="D151" s="41" t="s">
        <v>1326</v>
      </c>
      <c r="E151" s="41"/>
      <c r="F151" s="41" t="s">
        <v>869</v>
      </c>
      <c r="G151" s="41" t="s">
        <v>870</v>
      </c>
      <c r="H151" s="41" t="s">
        <v>1386</v>
      </c>
      <c r="I151" s="41">
        <v>0.56290519000000006</v>
      </c>
      <c r="J151" s="41">
        <v>0.56290519000000006</v>
      </c>
      <c r="K151" s="41"/>
    </row>
    <row r="152" spans="3:11" x14ac:dyDescent="0.25">
      <c r="C152" s="41">
        <v>20</v>
      </c>
      <c r="D152" s="41" t="s">
        <v>1326</v>
      </c>
      <c r="E152" s="41"/>
      <c r="F152" s="41" t="s">
        <v>869</v>
      </c>
      <c r="G152" s="41" t="s">
        <v>870</v>
      </c>
      <c r="H152" s="41" t="s">
        <v>655</v>
      </c>
      <c r="I152" s="41">
        <v>19.673511680000001</v>
      </c>
      <c r="J152" s="41">
        <v>19.664121690000002</v>
      </c>
      <c r="K152" s="41"/>
    </row>
    <row r="153" spans="3:11" x14ac:dyDescent="0.25">
      <c r="C153" s="41">
        <v>20</v>
      </c>
      <c r="D153" s="41" t="s">
        <v>1326</v>
      </c>
      <c r="E153" s="41"/>
      <c r="F153" s="41" t="s">
        <v>869</v>
      </c>
      <c r="G153" s="41" t="s">
        <v>870</v>
      </c>
      <c r="H153" s="41" t="s">
        <v>656</v>
      </c>
      <c r="I153" s="41">
        <v>4.3683221899999998</v>
      </c>
      <c r="J153" s="41">
        <v>4.3680750850000001</v>
      </c>
      <c r="K153" s="41"/>
    </row>
    <row r="154" spans="3:11" x14ac:dyDescent="0.25">
      <c r="C154" s="41">
        <v>20</v>
      </c>
      <c r="D154" s="41" t="s">
        <v>1326</v>
      </c>
      <c r="E154" s="41"/>
      <c r="F154" s="41" t="s">
        <v>869</v>
      </c>
      <c r="G154" s="41" t="s">
        <v>870</v>
      </c>
      <c r="H154" s="41" t="s">
        <v>734</v>
      </c>
      <c r="I154" s="41">
        <v>0.66792481500000001</v>
      </c>
      <c r="J154" s="41">
        <v>0.66792481500000001</v>
      </c>
      <c r="K154" s="41"/>
    </row>
    <row r="155" spans="3:11" x14ac:dyDescent="0.25">
      <c r="C155" s="41">
        <v>20</v>
      </c>
      <c r="D155" s="41" t="s">
        <v>1326</v>
      </c>
      <c r="E155" s="41"/>
      <c r="F155" s="41" t="s">
        <v>869</v>
      </c>
      <c r="G155" s="41" t="s">
        <v>870</v>
      </c>
      <c r="H155" s="41" t="s">
        <v>745</v>
      </c>
      <c r="I155" s="41">
        <v>0.13343669999999999</v>
      </c>
      <c r="J155" s="41">
        <v>0.13343669999999999</v>
      </c>
      <c r="K155" s="41"/>
    </row>
    <row r="156" spans="3:11" x14ac:dyDescent="0.25">
      <c r="C156" s="41">
        <v>20</v>
      </c>
      <c r="D156" s="41" t="s">
        <v>1326</v>
      </c>
      <c r="E156" s="41"/>
      <c r="F156" s="41" t="s">
        <v>869</v>
      </c>
      <c r="G156" s="41" t="s">
        <v>870</v>
      </c>
      <c r="H156" s="41" t="s">
        <v>733</v>
      </c>
      <c r="I156" s="41">
        <v>10.96800253</v>
      </c>
      <c r="J156" s="41">
        <v>10.96800253</v>
      </c>
      <c r="K156" s="41"/>
    </row>
    <row r="157" spans="3:11" x14ac:dyDescent="0.25">
      <c r="C157" s="41">
        <v>20</v>
      </c>
      <c r="D157" s="41" t="s">
        <v>1326</v>
      </c>
      <c r="E157" s="41"/>
      <c r="F157" s="41" t="s">
        <v>869</v>
      </c>
      <c r="G157" s="41" t="s">
        <v>870</v>
      </c>
      <c r="H157" s="41" t="s">
        <v>731</v>
      </c>
      <c r="I157" s="41">
        <v>13.408164405000001</v>
      </c>
      <c r="J157" s="41">
        <v>13.30067373</v>
      </c>
      <c r="K157" s="41"/>
    </row>
    <row r="158" spans="3:11" x14ac:dyDescent="0.25">
      <c r="C158" s="41">
        <v>20</v>
      </c>
      <c r="D158" s="41" t="s">
        <v>1326</v>
      </c>
      <c r="E158" s="41"/>
      <c r="F158" s="41" t="s">
        <v>869</v>
      </c>
      <c r="G158" s="41" t="s">
        <v>870</v>
      </c>
      <c r="H158" s="41" t="s">
        <v>735</v>
      </c>
      <c r="I158" s="41">
        <v>20.05899548</v>
      </c>
      <c r="J158" s="41">
        <v>20.05899548</v>
      </c>
      <c r="K158" s="41"/>
    </row>
    <row r="159" spans="3:11" x14ac:dyDescent="0.25">
      <c r="C159" s="41">
        <v>20</v>
      </c>
      <c r="D159" s="41" t="s">
        <v>1326</v>
      </c>
      <c r="E159" s="41"/>
      <c r="F159" s="41" t="s">
        <v>869</v>
      </c>
      <c r="G159" s="41" t="s">
        <v>870</v>
      </c>
      <c r="H159" s="41" t="s">
        <v>740</v>
      </c>
      <c r="I159" s="41">
        <v>2.06678622</v>
      </c>
      <c r="J159" s="41">
        <v>2.06678622</v>
      </c>
      <c r="K159" s="41"/>
    </row>
    <row r="160" spans="3:11" x14ac:dyDescent="0.25">
      <c r="C160" s="41">
        <v>20</v>
      </c>
      <c r="D160" s="41" t="s">
        <v>1326</v>
      </c>
      <c r="E160" s="41"/>
      <c r="F160" s="41" t="s">
        <v>869</v>
      </c>
      <c r="G160" s="41" t="s">
        <v>870</v>
      </c>
      <c r="H160" s="41" t="s">
        <v>738</v>
      </c>
      <c r="I160" s="41">
        <v>13.382465485000001</v>
      </c>
      <c r="J160" s="41">
        <v>13.382465485000001</v>
      </c>
      <c r="K160" s="41"/>
    </row>
    <row r="161" spans="3:11" x14ac:dyDescent="0.25">
      <c r="C161" s="41">
        <v>20</v>
      </c>
      <c r="D161" s="41" t="s">
        <v>1326</v>
      </c>
      <c r="E161" s="41"/>
      <c r="F161" s="41" t="s">
        <v>869</v>
      </c>
      <c r="G161" s="41" t="s">
        <v>870</v>
      </c>
      <c r="H161" s="41" t="s">
        <v>728</v>
      </c>
      <c r="I161" s="41">
        <v>0.92071323000000005</v>
      </c>
      <c r="J161" s="41">
        <v>0.92071323000000005</v>
      </c>
      <c r="K161" s="41"/>
    </row>
    <row r="162" spans="3:11" x14ac:dyDescent="0.25">
      <c r="C162" s="41">
        <v>20</v>
      </c>
      <c r="D162" s="41" t="s">
        <v>1326</v>
      </c>
      <c r="E162" s="41"/>
      <c r="F162" s="41" t="s">
        <v>869</v>
      </c>
      <c r="G162" s="41" t="s">
        <v>870</v>
      </c>
      <c r="H162" s="41" t="s">
        <v>727</v>
      </c>
      <c r="I162" s="41">
        <v>1.4821357900000001</v>
      </c>
      <c r="J162" s="41">
        <v>1.4821357900000001</v>
      </c>
      <c r="K162" s="41"/>
    </row>
    <row r="163" spans="3:11" x14ac:dyDescent="0.25">
      <c r="C163" s="41">
        <v>20</v>
      </c>
      <c r="D163" s="41" t="s">
        <v>1326</v>
      </c>
      <c r="E163" s="41"/>
      <c r="F163" s="41" t="s">
        <v>869</v>
      </c>
      <c r="G163" s="41" t="s">
        <v>870</v>
      </c>
      <c r="H163" s="41" t="s">
        <v>730</v>
      </c>
      <c r="I163" s="41">
        <v>0.41192403500000002</v>
      </c>
      <c r="J163" s="41">
        <v>0.41192403500000002</v>
      </c>
      <c r="K163" s="41"/>
    </row>
    <row r="164" spans="3:11" x14ac:dyDescent="0.25">
      <c r="C164" s="41">
        <v>20</v>
      </c>
      <c r="D164" s="41" t="s">
        <v>1326</v>
      </c>
      <c r="E164" s="41"/>
      <c r="F164" s="41" t="s">
        <v>869</v>
      </c>
      <c r="G164" s="41" t="s">
        <v>870</v>
      </c>
      <c r="H164" s="41" t="s">
        <v>725</v>
      </c>
      <c r="I164" s="41">
        <v>0.44775426000000002</v>
      </c>
      <c r="J164" s="41">
        <v>0.44775426000000002</v>
      </c>
      <c r="K164" s="41"/>
    </row>
    <row r="165" spans="3:11" x14ac:dyDescent="0.25">
      <c r="C165" s="41">
        <v>20</v>
      </c>
      <c r="D165" s="41" t="s">
        <v>1326</v>
      </c>
      <c r="E165" s="41"/>
      <c r="F165" s="41" t="s">
        <v>869</v>
      </c>
      <c r="G165" s="41" t="s">
        <v>870</v>
      </c>
      <c r="H165" s="41" t="s">
        <v>726</v>
      </c>
      <c r="I165" s="41">
        <v>1.2837104749999999</v>
      </c>
      <c r="J165" s="41">
        <v>1.2837104749999999</v>
      </c>
      <c r="K165" s="41"/>
    </row>
    <row r="166" spans="3:11" x14ac:dyDescent="0.25">
      <c r="C166" s="41">
        <v>20</v>
      </c>
      <c r="D166" s="41" t="s">
        <v>1326</v>
      </c>
      <c r="E166" s="41"/>
      <c r="F166" s="41" t="s">
        <v>869</v>
      </c>
      <c r="G166" s="41" t="s">
        <v>870</v>
      </c>
      <c r="H166" s="41" t="s">
        <v>729</v>
      </c>
      <c r="I166" s="41">
        <v>341.54358889999997</v>
      </c>
      <c r="J166" s="41">
        <v>340.94954847999998</v>
      </c>
      <c r="K166" s="41"/>
    </row>
    <row r="167" spans="3:11" x14ac:dyDescent="0.25">
      <c r="C167" s="41">
        <v>20</v>
      </c>
      <c r="D167" s="41" t="s">
        <v>1326</v>
      </c>
      <c r="E167" s="41"/>
      <c r="F167" s="41" t="s">
        <v>869</v>
      </c>
      <c r="G167" s="41" t="s">
        <v>870</v>
      </c>
      <c r="H167" s="41" t="s">
        <v>736</v>
      </c>
      <c r="I167" s="41">
        <v>160.95332438</v>
      </c>
      <c r="J167" s="41">
        <v>160.91774126000001</v>
      </c>
      <c r="K167" s="41"/>
    </row>
    <row r="168" spans="3:11" x14ac:dyDescent="0.25">
      <c r="C168" s="41">
        <v>20</v>
      </c>
      <c r="D168" s="41" t="s">
        <v>1326</v>
      </c>
      <c r="E168" s="41"/>
      <c r="F168" s="41" t="s">
        <v>869</v>
      </c>
      <c r="G168" s="41" t="s">
        <v>870</v>
      </c>
      <c r="H168" s="41" t="s">
        <v>1386</v>
      </c>
      <c r="I168" s="41">
        <v>0.74551578500000004</v>
      </c>
      <c r="J168" s="41">
        <v>0.74551578500000004</v>
      </c>
      <c r="K168" s="41"/>
    </row>
    <row r="169" spans="3:11" x14ac:dyDescent="0.25">
      <c r="C169" s="41">
        <v>100</v>
      </c>
      <c r="D169" s="41" t="s">
        <v>1326</v>
      </c>
      <c r="E169" s="41"/>
      <c r="F169" s="41" t="s">
        <v>869</v>
      </c>
      <c r="G169" s="41" t="s">
        <v>870</v>
      </c>
      <c r="H169" s="41" t="s">
        <v>655</v>
      </c>
      <c r="I169" s="41">
        <v>21.271786819999999</v>
      </c>
      <c r="J169" s="41">
        <v>21.271786819999999</v>
      </c>
      <c r="K169" s="41"/>
    </row>
    <row r="170" spans="3:11" x14ac:dyDescent="0.25">
      <c r="C170" s="41">
        <v>100</v>
      </c>
      <c r="D170" s="41" t="s">
        <v>1326</v>
      </c>
      <c r="E170" s="41"/>
      <c r="F170" s="41" t="s">
        <v>869</v>
      </c>
      <c r="G170" s="41" t="s">
        <v>870</v>
      </c>
      <c r="H170" s="41" t="s">
        <v>656</v>
      </c>
      <c r="I170" s="41">
        <v>5.2650662349999999</v>
      </c>
      <c r="J170" s="41">
        <v>5.2650662349999999</v>
      </c>
      <c r="K170" s="41"/>
    </row>
    <row r="171" spans="3:11" x14ac:dyDescent="0.25">
      <c r="C171" s="41">
        <v>100</v>
      </c>
      <c r="D171" s="41" t="s">
        <v>1326</v>
      </c>
      <c r="E171" s="41"/>
      <c r="F171" s="41" t="s">
        <v>869</v>
      </c>
      <c r="G171" s="41" t="s">
        <v>870</v>
      </c>
      <c r="H171" s="41" t="s">
        <v>734</v>
      </c>
      <c r="I171" s="41">
        <v>0.66792481500000001</v>
      </c>
      <c r="J171" s="41">
        <v>0.66792481500000001</v>
      </c>
      <c r="K171" s="41"/>
    </row>
    <row r="172" spans="3:11" x14ac:dyDescent="0.25">
      <c r="C172" s="41">
        <v>100</v>
      </c>
      <c r="D172" s="41" t="s">
        <v>1326</v>
      </c>
      <c r="E172" s="41"/>
      <c r="F172" s="41" t="s">
        <v>869</v>
      </c>
      <c r="G172" s="41" t="s">
        <v>870</v>
      </c>
      <c r="H172" s="41" t="s">
        <v>745</v>
      </c>
      <c r="I172" s="41">
        <v>0.19175348</v>
      </c>
      <c r="J172" s="41">
        <v>0.19175348</v>
      </c>
      <c r="K172" s="41"/>
    </row>
    <row r="173" spans="3:11" x14ac:dyDescent="0.25">
      <c r="C173" s="41">
        <v>100</v>
      </c>
      <c r="D173" s="41" t="s">
        <v>1326</v>
      </c>
      <c r="E173" s="41"/>
      <c r="F173" s="41" t="s">
        <v>869</v>
      </c>
      <c r="G173" s="41" t="s">
        <v>870</v>
      </c>
      <c r="H173" s="41" t="s">
        <v>733</v>
      </c>
      <c r="I173" s="41">
        <v>11.596143440000001</v>
      </c>
      <c r="J173" s="41">
        <v>11.596143440000001</v>
      </c>
      <c r="K173" s="41"/>
    </row>
    <row r="174" spans="3:11" x14ac:dyDescent="0.25">
      <c r="C174" s="41">
        <v>100</v>
      </c>
      <c r="D174" s="41" t="s">
        <v>1326</v>
      </c>
      <c r="E174" s="41"/>
      <c r="F174" s="41" t="s">
        <v>869</v>
      </c>
      <c r="G174" s="41" t="s">
        <v>870</v>
      </c>
      <c r="H174" s="41" t="s">
        <v>731</v>
      </c>
      <c r="I174" s="41">
        <v>13.944382255000001</v>
      </c>
      <c r="J174" s="41">
        <v>13.944382255000001</v>
      </c>
      <c r="K174" s="41"/>
    </row>
    <row r="175" spans="3:11" x14ac:dyDescent="0.25">
      <c r="C175" s="41">
        <v>100</v>
      </c>
      <c r="D175" s="41" t="s">
        <v>1326</v>
      </c>
      <c r="E175" s="41"/>
      <c r="F175" s="41" t="s">
        <v>869</v>
      </c>
      <c r="G175" s="41" t="s">
        <v>870</v>
      </c>
      <c r="H175" s="41" t="s">
        <v>735</v>
      </c>
      <c r="I175" s="41">
        <v>20.830951500000001</v>
      </c>
      <c r="J175" s="41">
        <v>20.830951500000001</v>
      </c>
      <c r="K175" s="41"/>
    </row>
    <row r="176" spans="3:11" x14ac:dyDescent="0.25">
      <c r="C176" s="41">
        <v>100</v>
      </c>
      <c r="D176" s="41" t="s">
        <v>1326</v>
      </c>
      <c r="E176" s="41"/>
      <c r="F176" s="41" t="s">
        <v>869</v>
      </c>
      <c r="G176" s="41" t="s">
        <v>870</v>
      </c>
      <c r="H176" s="41" t="s">
        <v>740</v>
      </c>
      <c r="I176" s="41">
        <v>2.0751877900000002</v>
      </c>
      <c r="J176" s="41">
        <v>2.0751877900000002</v>
      </c>
      <c r="K176" s="41"/>
    </row>
    <row r="177" spans="3:11" x14ac:dyDescent="0.25">
      <c r="C177" s="41">
        <v>100</v>
      </c>
      <c r="D177" s="41" t="s">
        <v>1326</v>
      </c>
      <c r="E177" s="41"/>
      <c r="F177" s="41" t="s">
        <v>869</v>
      </c>
      <c r="G177" s="41" t="s">
        <v>870</v>
      </c>
      <c r="H177" s="41" t="s">
        <v>738</v>
      </c>
      <c r="I177" s="41">
        <v>13.93079148</v>
      </c>
      <c r="J177" s="41">
        <v>13.93079148</v>
      </c>
      <c r="K177" s="41"/>
    </row>
    <row r="178" spans="3:11" x14ac:dyDescent="0.25">
      <c r="C178" s="41">
        <v>100</v>
      </c>
      <c r="D178" s="41" t="s">
        <v>1326</v>
      </c>
      <c r="E178" s="41"/>
      <c r="F178" s="41" t="s">
        <v>869</v>
      </c>
      <c r="G178" s="41" t="s">
        <v>870</v>
      </c>
      <c r="H178" s="41" t="s">
        <v>728</v>
      </c>
      <c r="I178" s="41">
        <v>1.01560155</v>
      </c>
      <c r="J178" s="41">
        <v>1.01560155</v>
      </c>
      <c r="K178" s="41"/>
    </row>
    <row r="179" spans="3:11" x14ac:dyDescent="0.25">
      <c r="C179" s="41">
        <v>100</v>
      </c>
      <c r="D179" s="41" t="s">
        <v>1326</v>
      </c>
      <c r="E179" s="41"/>
      <c r="F179" s="41" t="s">
        <v>869</v>
      </c>
      <c r="G179" s="41" t="s">
        <v>870</v>
      </c>
      <c r="H179" s="41" t="s">
        <v>727</v>
      </c>
      <c r="I179" s="41">
        <v>1.6355879950000001</v>
      </c>
      <c r="J179" s="41">
        <v>1.6355879950000001</v>
      </c>
      <c r="K179" s="41"/>
    </row>
    <row r="180" spans="3:11" x14ac:dyDescent="0.25">
      <c r="C180" s="41">
        <v>100</v>
      </c>
      <c r="D180" s="41" t="s">
        <v>1326</v>
      </c>
      <c r="E180" s="41"/>
      <c r="F180" s="41" t="s">
        <v>869</v>
      </c>
      <c r="G180" s="41" t="s">
        <v>870</v>
      </c>
      <c r="H180" s="41" t="s">
        <v>730</v>
      </c>
      <c r="I180" s="41">
        <v>0.63728379499999999</v>
      </c>
      <c r="J180" s="41">
        <v>0.63728379499999999</v>
      </c>
      <c r="K180" s="41"/>
    </row>
    <row r="181" spans="3:11" x14ac:dyDescent="0.25">
      <c r="C181" s="41">
        <v>100</v>
      </c>
      <c r="D181" s="41" t="s">
        <v>1326</v>
      </c>
      <c r="E181" s="41"/>
      <c r="F181" s="41" t="s">
        <v>869</v>
      </c>
      <c r="G181" s="41" t="s">
        <v>870</v>
      </c>
      <c r="H181" s="41" t="s">
        <v>725</v>
      </c>
      <c r="I181" s="41">
        <v>0.44775426000000002</v>
      </c>
      <c r="J181" s="41">
        <v>0.44775426000000002</v>
      </c>
      <c r="K181" s="41"/>
    </row>
    <row r="182" spans="3:11" x14ac:dyDescent="0.25">
      <c r="C182" s="41">
        <v>100</v>
      </c>
      <c r="D182" s="41" t="s">
        <v>1326</v>
      </c>
      <c r="E182" s="41"/>
      <c r="F182" s="41" t="s">
        <v>869</v>
      </c>
      <c r="G182" s="41" t="s">
        <v>870</v>
      </c>
      <c r="H182" s="41" t="s">
        <v>726</v>
      </c>
      <c r="I182" s="41">
        <v>1.408745605</v>
      </c>
      <c r="J182" s="41">
        <v>1.408745605</v>
      </c>
      <c r="K182" s="41"/>
    </row>
    <row r="183" spans="3:11" x14ac:dyDescent="0.25">
      <c r="C183" s="41">
        <v>100</v>
      </c>
      <c r="D183" s="41" t="s">
        <v>1326</v>
      </c>
      <c r="E183" s="41"/>
      <c r="F183" s="41" t="s">
        <v>869</v>
      </c>
      <c r="G183" s="41" t="s">
        <v>870</v>
      </c>
      <c r="H183" s="41" t="s">
        <v>729</v>
      </c>
      <c r="I183" s="41">
        <v>359.38852358000003</v>
      </c>
      <c r="J183" s="41">
        <v>359.38852358000003</v>
      </c>
      <c r="K183" s="41"/>
    </row>
    <row r="184" spans="3:11" x14ac:dyDescent="0.25">
      <c r="C184" s="41">
        <v>100</v>
      </c>
      <c r="D184" s="41" t="s">
        <v>1326</v>
      </c>
      <c r="E184" s="41"/>
      <c r="F184" s="41" t="s">
        <v>869</v>
      </c>
      <c r="G184" s="41" t="s">
        <v>870</v>
      </c>
      <c r="H184" s="41" t="s">
        <v>736</v>
      </c>
      <c r="I184" s="41">
        <v>168.05784023499999</v>
      </c>
      <c r="J184" s="41">
        <v>168.05784023499999</v>
      </c>
      <c r="K184" s="41"/>
    </row>
    <row r="185" spans="3:11" x14ac:dyDescent="0.25">
      <c r="C185" s="41">
        <v>100</v>
      </c>
      <c r="D185" s="41" t="s">
        <v>1326</v>
      </c>
      <c r="E185" s="41"/>
      <c r="F185" s="41" t="s">
        <v>869</v>
      </c>
      <c r="G185" s="41" t="s">
        <v>870</v>
      </c>
      <c r="H185" s="41" t="s">
        <v>1386</v>
      </c>
      <c r="I185" s="41">
        <v>0.77417996499999997</v>
      </c>
      <c r="J185" s="41">
        <v>0.77417996499999997</v>
      </c>
      <c r="K185" s="41"/>
    </row>
    <row r="186" spans="3:11" x14ac:dyDescent="0.25">
      <c r="C186" s="41"/>
      <c r="D186" s="41"/>
      <c r="E186" s="41"/>
      <c r="F186" s="41"/>
      <c r="G186" s="41"/>
      <c r="H186" s="41"/>
      <c r="I186" s="41"/>
      <c r="J186" s="41"/>
      <c r="K186" s="41"/>
    </row>
    <row r="187" spans="3:11" x14ac:dyDescent="0.25">
      <c r="C187" s="41"/>
      <c r="D187" s="41"/>
      <c r="E187" s="41"/>
      <c r="F187" s="41"/>
      <c r="G187" s="41"/>
      <c r="H187" s="41"/>
      <c r="I187" s="41"/>
      <c r="J187" s="41"/>
      <c r="K187" s="41"/>
    </row>
    <row r="188" spans="3:11" x14ac:dyDescent="0.25">
      <c r="C188" s="41"/>
      <c r="D188" s="41"/>
      <c r="E188" s="41"/>
      <c r="F188" s="41"/>
      <c r="G188" s="41"/>
      <c r="H188" s="41"/>
      <c r="I188" s="41"/>
      <c r="J188" s="41"/>
      <c r="K188" s="41"/>
    </row>
    <row r="189" spans="3:11" x14ac:dyDescent="0.25">
      <c r="C189" s="41"/>
      <c r="D189" s="41"/>
      <c r="E189" s="41"/>
      <c r="F189" s="41"/>
      <c r="G189" s="41"/>
      <c r="H189" s="41"/>
      <c r="I189" s="41"/>
      <c r="J189" s="41"/>
      <c r="K189" s="41"/>
    </row>
    <row r="190" spans="3:11" x14ac:dyDescent="0.25">
      <c r="C190" s="41"/>
      <c r="D190" s="41"/>
      <c r="E190" s="41"/>
      <c r="F190" s="41"/>
      <c r="G190" s="41"/>
      <c r="H190" s="41"/>
      <c r="I190" s="41"/>
      <c r="J190" s="41"/>
      <c r="K190" s="41"/>
    </row>
    <row r="191" spans="3:11" x14ac:dyDescent="0.25">
      <c r="C191" s="41"/>
      <c r="D191" s="41"/>
      <c r="E191" s="41"/>
      <c r="F191" s="41"/>
      <c r="G191" s="41"/>
      <c r="H191" s="41"/>
      <c r="I191" s="41"/>
      <c r="J191" s="41"/>
      <c r="K191" s="41"/>
    </row>
    <row r="192" spans="3:11" x14ac:dyDescent="0.25">
      <c r="C192" s="41"/>
      <c r="D192" s="41"/>
      <c r="E192" s="41"/>
      <c r="F192" s="41"/>
      <c r="G192" s="41"/>
      <c r="H192" s="41"/>
      <c r="I192" s="41"/>
      <c r="J192" s="41"/>
      <c r="K192" s="41"/>
    </row>
    <row r="193" spans="3:11" x14ac:dyDescent="0.25">
      <c r="C193" s="41"/>
      <c r="D193" s="41"/>
      <c r="E193" s="41"/>
      <c r="F193" s="41"/>
      <c r="G193" s="41"/>
      <c r="H193" s="41"/>
      <c r="I193" s="41"/>
      <c r="J193" s="41"/>
      <c r="K193" s="41"/>
    </row>
    <row r="194" spans="3:11" x14ac:dyDescent="0.25">
      <c r="C194" s="41"/>
      <c r="D194" s="41"/>
      <c r="E194" s="41"/>
      <c r="F194" s="41"/>
      <c r="G194" s="41"/>
      <c r="H194" s="41"/>
      <c r="I194" s="41"/>
      <c r="J194" s="41"/>
      <c r="K194" s="41"/>
    </row>
    <row r="195" spans="3:11" x14ac:dyDescent="0.25">
      <c r="C195" s="41"/>
      <c r="D195" s="41"/>
      <c r="E195" s="41"/>
      <c r="F195" s="41"/>
      <c r="G195" s="41"/>
      <c r="H195" s="41"/>
      <c r="I195" s="41"/>
      <c r="J195" s="41"/>
      <c r="K195" s="41"/>
    </row>
    <row r="196" spans="3:11" x14ac:dyDescent="0.25">
      <c r="C196" s="41"/>
      <c r="D196" s="41"/>
      <c r="E196" s="41"/>
      <c r="F196" s="41"/>
      <c r="G196" s="41"/>
      <c r="H196" s="41"/>
      <c r="I196" s="41"/>
      <c r="J196" s="41"/>
      <c r="K196" s="41"/>
    </row>
    <row r="197" spans="3:11" x14ac:dyDescent="0.25">
      <c r="C197" s="41"/>
      <c r="D197" s="41"/>
      <c r="E197" s="41"/>
      <c r="F197" s="41"/>
      <c r="G197" s="41"/>
      <c r="H197" s="41"/>
      <c r="I197" s="41"/>
      <c r="J197" s="41"/>
      <c r="K197" s="41"/>
    </row>
    <row r="198" spans="3:11" x14ac:dyDescent="0.25">
      <c r="C198" s="41"/>
      <c r="D198" s="41"/>
      <c r="E198" s="41"/>
      <c r="F198" s="41"/>
      <c r="G198" s="41"/>
      <c r="H198" s="41"/>
      <c r="I198" s="41"/>
      <c r="J198" s="41"/>
      <c r="K198" s="41"/>
    </row>
    <row r="199" spans="3:11" x14ac:dyDescent="0.25">
      <c r="C199" s="41"/>
      <c r="D199" s="41"/>
      <c r="E199" s="41"/>
      <c r="F199" s="41"/>
      <c r="G199" s="41"/>
      <c r="H199" s="41"/>
      <c r="I199" s="41"/>
      <c r="J199" s="41"/>
      <c r="K199" s="41"/>
    </row>
    <row r="200" spans="3:11" x14ac:dyDescent="0.25">
      <c r="C200" s="41"/>
      <c r="D200" s="41"/>
      <c r="E200" s="41"/>
      <c r="F200" s="41"/>
      <c r="G200" s="41"/>
      <c r="H200" s="41"/>
      <c r="I200" s="41"/>
      <c r="J200" s="41"/>
      <c r="K200" s="41"/>
    </row>
    <row r="201" spans="3:11" x14ac:dyDescent="0.25">
      <c r="C201" s="41"/>
      <c r="D201" s="41"/>
      <c r="E201" s="41"/>
      <c r="F201" s="41"/>
      <c r="G201" s="41"/>
      <c r="H201" s="41"/>
      <c r="I201" s="41"/>
      <c r="J201" s="41"/>
      <c r="K201" s="41"/>
    </row>
    <row r="202" spans="3:11" x14ac:dyDescent="0.25">
      <c r="C202" s="41"/>
      <c r="D202" s="41"/>
      <c r="E202" s="41"/>
      <c r="F202" s="41"/>
      <c r="G202" s="41"/>
      <c r="H202" s="41"/>
      <c r="I202" s="41"/>
      <c r="J202" s="41"/>
      <c r="K202" s="41"/>
    </row>
    <row r="203" spans="3:11" x14ac:dyDescent="0.25">
      <c r="C203" s="41"/>
      <c r="D203" s="41"/>
      <c r="E203" s="41"/>
      <c r="F203" s="41"/>
      <c r="G203" s="41"/>
      <c r="H203" s="41"/>
      <c r="I203" s="41"/>
      <c r="J203" s="41"/>
      <c r="K203" s="41"/>
    </row>
    <row r="204" spans="3:11" x14ac:dyDescent="0.25">
      <c r="C204" s="41"/>
      <c r="D204" s="41"/>
      <c r="E204" s="41"/>
      <c r="F204" s="41"/>
      <c r="G204" s="41"/>
      <c r="H204" s="41"/>
      <c r="I204" s="41"/>
      <c r="J204" s="41"/>
      <c r="K204" s="41"/>
    </row>
    <row r="205" spans="3:11" x14ac:dyDescent="0.25">
      <c r="C205" s="41"/>
      <c r="D205" s="41"/>
      <c r="E205" s="41"/>
      <c r="F205" s="41"/>
      <c r="G205" s="41"/>
      <c r="H205" s="41"/>
      <c r="I205" s="41"/>
      <c r="J205" s="41"/>
      <c r="K205" s="41"/>
    </row>
    <row r="206" spans="3:11" x14ac:dyDescent="0.25">
      <c r="C206" s="41"/>
      <c r="D206" s="41"/>
      <c r="E206" s="41"/>
      <c r="F206" s="41"/>
      <c r="G206" s="41"/>
      <c r="H206" s="41"/>
      <c r="I206" s="41"/>
      <c r="J206" s="41"/>
      <c r="K206" s="41"/>
    </row>
    <row r="207" spans="3:11" x14ac:dyDescent="0.25">
      <c r="C207" s="41"/>
      <c r="D207" s="41"/>
      <c r="E207" s="41"/>
      <c r="F207" s="41"/>
      <c r="G207" s="41"/>
      <c r="H207" s="41"/>
      <c r="I207" s="41"/>
      <c r="J207" s="41"/>
      <c r="K207" s="41"/>
    </row>
    <row r="208" spans="3:11" x14ac:dyDescent="0.25">
      <c r="C208" s="41"/>
      <c r="D208" s="41"/>
      <c r="E208" s="41"/>
      <c r="F208" s="41"/>
      <c r="G208" s="41"/>
      <c r="H208" s="41"/>
      <c r="I208" s="41"/>
      <c r="J208" s="41"/>
      <c r="K208" s="41"/>
    </row>
    <row r="209" spans="3:11" x14ac:dyDescent="0.25">
      <c r="C209" s="41"/>
      <c r="D209" s="41"/>
      <c r="E209" s="41"/>
      <c r="F209" s="41"/>
      <c r="G209" s="41"/>
      <c r="H209" s="41"/>
      <c r="I209" s="41"/>
      <c r="J209" s="41"/>
      <c r="K209" s="41"/>
    </row>
    <row r="210" spans="3:11" x14ac:dyDescent="0.25">
      <c r="C210" s="41"/>
      <c r="D210" s="41"/>
      <c r="E210" s="41"/>
      <c r="F210" s="41"/>
      <c r="G210" s="41"/>
      <c r="H210" s="41"/>
      <c r="I210" s="41"/>
      <c r="J210" s="41"/>
      <c r="K210" s="41"/>
    </row>
    <row r="211" spans="3:11" x14ac:dyDescent="0.25">
      <c r="C211" s="41"/>
      <c r="D211" s="41"/>
      <c r="E211" s="41"/>
      <c r="F211" s="41"/>
      <c r="G211" s="41"/>
      <c r="H211" s="41"/>
      <c r="I211" s="41"/>
      <c r="J211" s="41"/>
      <c r="K211" s="41"/>
    </row>
    <row r="212" spans="3:11" x14ac:dyDescent="0.25">
      <c r="C212" s="41"/>
      <c r="D212" s="41"/>
      <c r="E212" s="41"/>
      <c r="F212" s="41"/>
      <c r="G212" s="41"/>
      <c r="H212" s="41"/>
      <c r="I212" s="41"/>
      <c r="J212" s="41"/>
      <c r="K212" s="41"/>
    </row>
    <row r="213" spans="3:11" x14ac:dyDescent="0.25">
      <c r="C213" s="41"/>
      <c r="D213" s="41"/>
      <c r="E213" s="41"/>
      <c r="F213" s="41"/>
      <c r="G213" s="41"/>
      <c r="H213" s="41"/>
      <c r="I213" s="41"/>
      <c r="J213" s="41"/>
      <c r="K213" s="41"/>
    </row>
    <row r="214" spans="3:11" x14ac:dyDescent="0.25">
      <c r="C214" s="41"/>
      <c r="D214" s="41"/>
      <c r="E214" s="41"/>
      <c r="F214" s="41"/>
      <c r="G214" s="41"/>
      <c r="H214" s="41"/>
      <c r="I214" s="41"/>
      <c r="J214" s="41"/>
      <c r="K214" s="41"/>
    </row>
    <row r="215" spans="3:11" x14ac:dyDescent="0.25">
      <c r="C215" s="41"/>
      <c r="D215" s="41"/>
      <c r="E215" s="41"/>
      <c r="F215" s="41"/>
      <c r="G215" s="41"/>
      <c r="H215" s="41"/>
      <c r="I215" s="41"/>
      <c r="J215" s="41"/>
      <c r="K215" s="41"/>
    </row>
    <row r="216" spans="3:11" x14ac:dyDescent="0.25">
      <c r="C216" s="41"/>
      <c r="D216" s="41"/>
      <c r="E216" s="41"/>
      <c r="F216" s="41"/>
      <c r="G216" s="41"/>
      <c r="H216" s="41"/>
      <c r="I216" s="41"/>
      <c r="J216" s="41"/>
      <c r="K216" s="41"/>
    </row>
    <row r="217" spans="3:11" x14ac:dyDescent="0.25">
      <c r="C217" s="41"/>
      <c r="D217" s="41"/>
      <c r="E217" s="41"/>
      <c r="F217" s="41"/>
      <c r="G217" s="41"/>
      <c r="H217" s="41"/>
      <c r="I217" s="41"/>
      <c r="J217" s="41"/>
      <c r="K217" s="41"/>
    </row>
    <row r="218" spans="3:11" x14ac:dyDescent="0.25">
      <c r="C218" s="41"/>
      <c r="D218" s="41"/>
      <c r="E218" s="41"/>
      <c r="F218" s="41"/>
      <c r="G218" s="41"/>
      <c r="H218" s="41"/>
      <c r="I218" s="41"/>
      <c r="J218" s="41"/>
      <c r="K218" s="41"/>
    </row>
    <row r="219" spans="3:11" x14ac:dyDescent="0.25">
      <c r="C219" s="41"/>
      <c r="D219" s="41"/>
      <c r="E219" s="41"/>
      <c r="F219" s="41"/>
      <c r="G219" s="41"/>
      <c r="H219" s="41"/>
      <c r="I219" s="41"/>
      <c r="J219" s="41"/>
      <c r="K219" s="41"/>
    </row>
    <row r="220" spans="3:11" x14ac:dyDescent="0.25">
      <c r="C220" s="41"/>
      <c r="D220" s="41"/>
      <c r="E220" s="41"/>
      <c r="F220" s="41"/>
      <c r="G220" s="41"/>
      <c r="H220" s="41"/>
      <c r="I220" s="41"/>
      <c r="J220" s="41"/>
      <c r="K220" s="41"/>
    </row>
    <row r="221" spans="3:11" x14ac:dyDescent="0.25">
      <c r="C221" s="41"/>
      <c r="D221" s="41"/>
      <c r="E221" s="41"/>
      <c r="F221" s="41"/>
      <c r="G221" s="41"/>
      <c r="H221" s="41"/>
      <c r="I221" s="41"/>
      <c r="J221" s="41"/>
      <c r="K221" s="41"/>
    </row>
    <row r="222" spans="3:11" x14ac:dyDescent="0.25">
      <c r="C222" s="41"/>
      <c r="D222" s="41"/>
      <c r="E222" s="41"/>
      <c r="F222" s="41"/>
      <c r="G222" s="41"/>
      <c r="H222" s="41"/>
      <c r="I222" s="41"/>
      <c r="J222" s="41"/>
      <c r="K222" s="41"/>
    </row>
    <row r="223" spans="3:11" x14ac:dyDescent="0.25">
      <c r="C223" s="41"/>
      <c r="D223" s="41"/>
      <c r="E223" s="41"/>
      <c r="F223" s="41"/>
      <c r="G223" s="41"/>
      <c r="H223" s="41"/>
      <c r="I223" s="41"/>
      <c r="J223" s="41"/>
      <c r="K223" s="41"/>
    </row>
    <row r="224" spans="3:11" x14ac:dyDescent="0.25">
      <c r="C224" s="41"/>
      <c r="D224" s="41"/>
      <c r="E224" s="41"/>
      <c r="F224" s="41"/>
      <c r="G224" s="41"/>
      <c r="H224" s="41"/>
      <c r="I224" s="41"/>
      <c r="J224" s="41"/>
      <c r="K224" s="41"/>
    </row>
    <row r="225" spans="3:11" x14ac:dyDescent="0.25">
      <c r="C225" s="41"/>
      <c r="D225" s="41"/>
      <c r="E225" s="41"/>
      <c r="F225" s="41"/>
      <c r="G225" s="41"/>
      <c r="H225" s="41"/>
      <c r="I225" s="41"/>
      <c r="J225" s="41"/>
      <c r="K225" s="41"/>
    </row>
    <row r="226" spans="3:11" x14ac:dyDescent="0.25">
      <c r="C226" s="41"/>
      <c r="D226" s="41"/>
      <c r="E226" s="41"/>
      <c r="F226" s="41"/>
      <c r="G226" s="41"/>
      <c r="H226" s="41"/>
      <c r="I226" s="41"/>
      <c r="J226" s="41"/>
      <c r="K226" s="41"/>
    </row>
    <row r="227" spans="3:11" x14ac:dyDescent="0.25">
      <c r="C227" s="41"/>
      <c r="D227" s="41"/>
      <c r="E227" s="41"/>
      <c r="F227" s="41"/>
      <c r="G227" s="41"/>
      <c r="H227" s="41"/>
      <c r="I227" s="41"/>
      <c r="J227" s="41"/>
      <c r="K227" s="41"/>
    </row>
    <row r="228" spans="3:11" x14ac:dyDescent="0.25">
      <c r="C228" s="41"/>
      <c r="D228" s="41"/>
      <c r="E228" s="41"/>
      <c r="F228" s="41"/>
      <c r="G228" s="41"/>
      <c r="H228" s="41"/>
      <c r="I228" s="41"/>
      <c r="J228" s="41"/>
      <c r="K228" s="41"/>
    </row>
    <row r="229" spans="3:11" x14ac:dyDescent="0.25">
      <c r="C229" s="41"/>
      <c r="D229" s="41"/>
      <c r="E229" s="41"/>
      <c r="F229" s="41"/>
      <c r="G229" s="41"/>
      <c r="H229" s="41"/>
      <c r="I229" s="41"/>
      <c r="J229" s="41"/>
      <c r="K229" s="41"/>
    </row>
    <row r="230" spans="3:11" x14ac:dyDescent="0.25">
      <c r="C230" s="41"/>
      <c r="D230" s="41"/>
      <c r="E230" s="41"/>
      <c r="F230" s="41"/>
      <c r="G230" s="41"/>
      <c r="H230" s="41"/>
      <c r="I230" s="41"/>
      <c r="J230" s="41"/>
      <c r="K230" s="41"/>
    </row>
    <row r="231" spans="3:11" x14ac:dyDescent="0.25">
      <c r="C231" s="41"/>
      <c r="D231" s="41"/>
      <c r="E231" s="41"/>
      <c r="F231" s="41"/>
      <c r="G231" s="41"/>
      <c r="H231" s="41"/>
      <c r="I231" s="41"/>
      <c r="J231" s="41"/>
      <c r="K231" s="41"/>
    </row>
    <row r="232" spans="3:11" x14ac:dyDescent="0.25">
      <c r="C232" s="41"/>
      <c r="D232" s="41"/>
      <c r="E232" s="41"/>
      <c r="F232" s="41"/>
      <c r="G232" s="41"/>
      <c r="H232" s="41"/>
      <c r="I232" s="41"/>
      <c r="J232" s="41"/>
      <c r="K232" s="41"/>
    </row>
    <row r="233" spans="3:11" x14ac:dyDescent="0.25">
      <c r="C233" s="41"/>
      <c r="D233" s="41"/>
      <c r="E233" s="41"/>
      <c r="F233" s="41"/>
      <c r="G233" s="41"/>
      <c r="H233" s="41"/>
      <c r="I233" s="41"/>
      <c r="J233" s="41"/>
      <c r="K233" s="41"/>
    </row>
    <row r="234" spans="3:11" x14ac:dyDescent="0.25">
      <c r="C234" s="41"/>
      <c r="D234" s="41"/>
      <c r="E234" s="41"/>
      <c r="F234" s="41"/>
      <c r="G234" s="41"/>
      <c r="H234" s="41"/>
      <c r="I234" s="41"/>
      <c r="J234" s="41"/>
      <c r="K234" s="41"/>
    </row>
    <row r="235" spans="3:11" x14ac:dyDescent="0.25">
      <c r="C235" s="41"/>
      <c r="D235" s="41"/>
      <c r="E235" s="41"/>
      <c r="F235" s="41"/>
      <c r="G235" s="41"/>
      <c r="H235" s="41"/>
      <c r="I235" s="41"/>
      <c r="J235" s="41"/>
      <c r="K235" s="41"/>
    </row>
    <row r="236" spans="3:11" x14ac:dyDescent="0.25">
      <c r="C236" s="41"/>
      <c r="D236" s="41"/>
      <c r="E236" s="41"/>
      <c r="F236" s="41"/>
      <c r="G236" s="41"/>
      <c r="H236" s="41"/>
      <c r="I236" s="41"/>
      <c r="J236" s="41"/>
      <c r="K236" s="41"/>
    </row>
    <row r="237" spans="3:11" x14ac:dyDescent="0.25">
      <c r="C237" s="41"/>
      <c r="D237" s="41"/>
      <c r="E237" s="41"/>
      <c r="F237" s="41"/>
      <c r="G237" s="41"/>
      <c r="H237" s="41"/>
      <c r="I237" s="41"/>
      <c r="J237" s="41"/>
      <c r="K237" s="41"/>
    </row>
    <row r="238" spans="3:11" x14ac:dyDescent="0.25">
      <c r="C238" s="41"/>
      <c r="D238" s="41"/>
      <c r="E238" s="41"/>
      <c r="F238" s="41"/>
      <c r="G238" s="41"/>
      <c r="H238" s="41"/>
      <c r="I238" s="41"/>
      <c r="J238" s="41"/>
      <c r="K238" s="41"/>
    </row>
    <row r="239" spans="3:11" x14ac:dyDescent="0.25">
      <c r="C239" s="41"/>
      <c r="D239" s="41"/>
      <c r="E239" s="41"/>
      <c r="F239" s="41"/>
      <c r="G239" s="41"/>
      <c r="H239" s="41"/>
      <c r="I239" s="41"/>
      <c r="J239" s="41"/>
      <c r="K239" s="41"/>
    </row>
    <row r="240" spans="3:11" x14ac:dyDescent="0.25">
      <c r="C240" s="41"/>
      <c r="D240" s="41"/>
      <c r="E240" s="41"/>
      <c r="F240" s="41"/>
      <c r="G240" s="41"/>
      <c r="H240" s="41"/>
      <c r="I240" s="41"/>
      <c r="J240" s="41"/>
      <c r="K240" s="41"/>
    </row>
    <row r="241" spans="3:11" x14ac:dyDescent="0.25">
      <c r="C241" s="41"/>
      <c r="D241" s="41"/>
      <c r="E241" s="41"/>
      <c r="F241" s="41"/>
      <c r="G241" s="41"/>
      <c r="H241" s="41"/>
      <c r="I241" s="41"/>
      <c r="J241" s="41"/>
      <c r="K241" s="41"/>
    </row>
    <row r="242" spans="3:11" x14ac:dyDescent="0.25">
      <c r="C242" s="41"/>
      <c r="D242" s="41"/>
      <c r="E242" s="41"/>
      <c r="F242" s="41"/>
      <c r="G242" s="41"/>
      <c r="H242" s="41"/>
      <c r="I242" s="41"/>
      <c r="J242" s="41"/>
      <c r="K242" s="41"/>
    </row>
    <row r="243" spans="3:11" x14ac:dyDescent="0.25">
      <c r="C243" s="41"/>
      <c r="D243" s="41"/>
      <c r="E243" s="41"/>
      <c r="F243" s="41"/>
      <c r="G243" s="41"/>
      <c r="H243" s="41"/>
      <c r="I243" s="41"/>
      <c r="J243" s="41"/>
      <c r="K243" s="41"/>
    </row>
    <row r="244" spans="3:11" x14ac:dyDescent="0.25">
      <c r="C244" s="41"/>
      <c r="D244" s="41"/>
      <c r="E244" s="41"/>
      <c r="F244" s="41"/>
      <c r="G244" s="41"/>
      <c r="H244" s="41"/>
      <c r="I244" s="41"/>
      <c r="J244" s="41"/>
      <c r="K244" s="41"/>
    </row>
    <row r="245" spans="3:11" x14ac:dyDescent="0.25">
      <c r="C245" s="41"/>
      <c r="D245" s="41"/>
      <c r="E245" s="41"/>
      <c r="F245" s="41"/>
      <c r="G245" s="41"/>
      <c r="H245" s="41"/>
      <c r="I245" s="41"/>
      <c r="J245" s="41"/>
      <c r="K245" s="41"/>
    </row>
    <row r="246" spans="3:11" x14ac:dyDescent="0.25">
      <c r="C246" s="41"/>
      <c r="D246" s="41"/>
      <c r="E246" s="41"/>
      <c r="F246" s="41"/>
      <c r="G246" s="41"/>
      <c r="H246" s="41"/>
      <c r="I246" s="41"/>
      <c r="J246" s="41"/>
      <c r="K246" s="41"/>
    </row>
    <row r="247" spans="3:11" x14ac:dyDescent="0.25">
      <c r="C247" s="41"/>
      <c r="D247" s="41"/>
      <c r="E247" s="41"/>
      <c r="F247" s="41"/>
      <c r="G247" s="41"/>
      <c r="H247" s="41"/>
      <c r="I247" s="41"/>
      <c r="J247" s="41"/>
      <c r="K247" s="41"/>
    </row>
    <row r="248" spans="3:11" x14ac:dyDescent="0.25">
      <c r="C248" s="41"/>
      <c r="D248" s="41"/>
      <c r="E248" s="41"/>
      <c r="F248" s="41"/>
      <c r="G248" s="41"/>
      <c r="H248" s="41"/>
      <c r="I248" s="41"/>
      <c r="J248" s="41"/>
      <c r="K248" s="41"/>
    </row>
    <row r="249" spans="3:11" x14ac:dyDescent="0.25">
      <c r="C249" s="41"/>
      <c r="D249" s="41"/>
      <c r="E249" s="41"/>
      <c r="F249" s="41"/>
      <c r="G249" s="41"/>
      <c r="H249" s="41"/>
      <c r="I249" s="41"/>
      <c r="J249" s="41"/>
      <c r="K249" s="41"/>
    </row>
    <row r="250" spans="3:11" x14ac:dyDescent="0.25">
      <c r="C250" s="41"/>
      <c r="D250" s="41"/>
      <c r="E250" s="41"/>
      <c r="F250" s="41"/>
      <c r="G250" s="41"/>
      <c r="H250" s="41"/>
      <c r="I250" s="41"/>
      <c r="J250" s="41"/>
      <c r="K250" s="41"/>
    </row>
    <row r="251" spans="3:11" x14ac:dyDescent="0.25">
      <c r="C251" s="41"/>
      <c r="D251" s="41"/>
      <c r="E251" s="41"/>
      <c r="F251" s="41"/>
      <c r="G251" s="41"/>
      <c r="H251" s="41"/>
      <c r="I251" s="41"/>
      <c r="J251" s="41"/>
      <c r="K251" s="41"/>
    </row>
    <row r="252" spans="3:11" x14ac:dyDescent="0.25">
      <c r="C252" s="41"/>
      <c r="D252" s="41"/>
      <c r="E252" s="41"/>
      <c r="F252" s="41"/>
      <c r="G252" s="41"/>
      <c r="H252" s="41"/>
      <c r="I252" s="41"/>
      <c r="J252" s="41"/>
      <c r="K252" s="41"/>
    </row>
    <row r="253" spans="3:11" x14ac:dyDescent="0.25">
      <c r="C253" s="41"/>
      <c r="D253" s="41"/>
      <c r="E253" s="41"/>
      <c r="F253" s="41"/>
      <c r="G253" s="41"/>
      <c r="H253" s="41"/>
      <c r="I253" s="41"/>
      <c r="J253" s="41"/>
      <c r="K253" s="41"/>
    </row>
    <row r="254" spans="3:11" x14ac:dyDescent="0.25">
      <c r="C254" s="41"/>
      <c r="D254" s="41"/>
      <c r="E254" s="41"/>
      <c r="F254" s="41"/>
      <c r="G254" s="41"/>
      <c r="H254" s="41"/>
      <c r="I254" s="41"/>
      <c r="J254" s="41"/>
      <c r="K254" s="41"/>
    </row>
    <row r="255" spans="3:11" x14ac:dyDescent="0.25">
      <c r="C255" s="41"/>
      <c r="D255" s="41"/>
      <c r="E255" s="41"/>
      <c r="F255" s="41"/>
      <c r="G255" s="41"/>
      <c r="H255" s="41"/>
      <c r="I255" s="41"/>
      <c r="J255" s="41"/>
      <c r="K255" s="41"/>
    </row>
    <row r="256" spans="3:11" x14ac:dyDescent="0.25">
      <c r="C256" s="41"/>
      <c r="D256" s="41"/>
      <c r="E256" s="41"/>
      <c r="F256" s="41"/>
      <c r="G256" s="41"/>
      <c r="H256" s="41"/>
      <c r="I256" s="41"/>
      <c r="J256" s="41"/>
      <c r="K256" s="41"/>
    </row>
    <row r="257" spans="3:11" x14ac:dyDescent="0.25">
      <c r="C257" s="41"/>
      <c r="D257" s="41"/>
      <c r="E257" s="41"/>
      <c r="F257" s="41"/>
      <c r="G257" s="41"/>
      <c r="H257" s="41"/>
      <c r="I257" s="41"/>
      <c r="J257" s="41"/>
      <c r="K257" s="41"/>
    </row>
    <row r="258" spans="3:11" x14ac:dyDescent="0.25">
      <c r="C258" s="41"/>
      <c r="D258" s="41"/>
      <c r="E258" s="41"/>
      <c r="F258" s="41"/>
      <c r="G258" s="41"/>
      <c r="H258" s="41"/>
      <c r="I258" s="41"/>
      <c r="J258" s="41"/>
      <c r="K258" s="41"/>
    </row>
    <row r="259" spans="3:11" x14ac:dyDescent="0.25">
      <c r="C259" s="41"/>
      <c r="D259" s="41"/>
      <c r="E259" s="41"/>
      <c r="F259" s="41"/>
      <c r="G259" s="41"/>
      <c r="H259" s="41"/>
      <c r="I259" s="41"/>
      <c r="J259" s="41"/>
      <c r="K259" s="41"/>
    </row>
    <row r="260" spans="3:11" x14ac:dyDescent="0.25">
      <c r="C260" s="41"/>
      <c r="D260" s="41"/>
      <c r="E260" s="41"/>
      <c r="F260" s="41"/>
      <c r="G260" s="41"/>
      <c r="H260" s="41"/>
      <c r="I260" s="41"/>
      <c r="J260" s="41"/>
      <c r="K260" s="41"/>
    </row>
    <row r="261" spans="3:11" x14ac:dyDescent="0.25">
      <c r="C261" s="41"/>
      <c r="D261" s="41"/>
      <c r="E261" s="41"/>
      <c r="F261" s="41"/>
      <c r="G261" s="41"/>
      <c r="H261" s="41"/>
      <c r="I261" s="41"/>
      <c r="J261" s="41"/>
      <c r="K261" s="41"/>
    </row>
    <row r="262" spans="3:11" x14ac:dyDescent="0.25">
      <c r="C262" s="41"/>
      <c r="D262" s="41"/>
      <c r="E262" s="41"/>
      <c r="F262" s="41"/>
      <c r="G262" s="41"/>
      <c r="H262" s="41"/>
      <c r="I262" s="41"/>
      <c r="J262" s="41"/>
      <c r="K262" s="41"/>
    </row>
    <row r="263" spans="3:11" x14ac:dyDescent="0.25">
      <c r="C263" s="41"/>
      <c r="D263" s="41"/>
      <c r="E263" s="41"/>
      <c r="F263" s="41"/>
      <c r="G263" s="41"/>
      <c r="H263" s="41"/>
      <c r="I263" s="41"/>
      <c r="J263" s="41"/>
      <c r="K263" s="41"/>
    </row>
    <row r="264" spans="3:11" x14ac:dyDescent="0.25">
      <c r="C264" s="41"/>
      <c r="D264" s="41"/>
      <c r="E264" s="41"/>
      <c r="F264" s="41"/>
      <c r="G264" s="41"/>
      <c r="H264" s="41"/>
      <c r="I264" s="41"/>
      <c r="J264" s="41"/>
      <c r="K264" s="41"/>
    </row>
    <row r="265" spans="3:11" x14ac:dyDescent="0.25">
      <c r="C265" s="41"/>
      <c r="D265" s="41"/>
      <c r="E265" s="41"/>
      <c r="F265" s="41"/>
      <c r="G265" s="41"/>
      <c r="H265" s="41"/>
      <c r="I265" s="41"/>
      <c r="J265" s="41"/>
      <c r="K265" s="41"/>
    </row>
    <row r="266" spans="3:11" x14ac:dyDescent="0.25">
      <c r="C266" s="41"/>
      <c r="D266" s="41"/>
      <c r="E266" s="41"/>
      <c r="F266" s="41"/>
      <c r="G266" s="41"/>
      <c r="H266" s="41"/>
      <c r="I266" s="41"/>
      <c r="J266" s="41"/>
      <c r="K266" s="41"/>
    </row>
    <row r="267" spans="3:11" x14ac:dyDescent="0.25">
      <c r="C267" s="41"/>
      <c r="D267" s="41"/>
      <c r="E267" s="41"/>
      <c r="F267" s="41"/>
      <c r="G267" s="41"/>
      <c r="H267" s="41"/>
      <c r="I267" s="41"/>
      <c r="J267" s="41"/>
      <c r="K267" s="41"/>
    </row>
    <row r="268" spans="3:11" x14ac:dyDescent="0.25">
      <c r="C268" s="41"/>
      <c r="D268" s="41"/>
      <c r="E268" s="41"/>
      <c r="F268" s="41"/>
      <c r="G268" s="41"/>
      <c r="H268" s="41"/>
      <c r="I268" s="41"/>
      <c r="J268" s="41"/>
      <c r="K268" s="41"/>
    </row>
    <row r="269" spans="3:11" x14ac:dyDescent="0.25">
      <c r="C269" s="41"/>
      <c r="D269" s="41"/>
      <c r="E269" s="41"/>
      <c r="F269" s="41"/>
      <c r="G269" s="41"/>
      <c r="H269" s="41"/>
      <c r="I269" s="41"/>
      <c r="J269" s="41"/>
      <c r="K269" s="41"/>
    </row>
    <row r="270" spans="3:11" x14ac:dyDescent="0.25">
      <c r="C270" s="41"/>
      <c r="D270" s="41"/>
      <c r="E270" s="41"/>
      <c r="F270" s="41"/>
      <c r="G270" s="41"/>
      <c r="H270" s="41"/>
      <c r="I270" s="41"/>
      <c r="J270" s="41"/>
      <c r="K270" s="41"/>
    </row>
    <row r="271" spans="3:11" x14ac:dyDescent="0.25">
      <c r="C271" s="41"/>
      <c r="D271" s="41"/>
      <c r="E271" s="41"/>
      <c r="F271" s="41"/>
      <c r="G271" s="41"/>
      <c r="H271" s="41"/>
      <c r="I271" s="41"/>
      <c r="J271" s="41"/>
      <c r="K271" s="41"/>
    </row>
    <row r="272" spans="3:11" x14ac:dyDescent="0.25">
      <c r="C272" s="41"/>
      <c r="D272" s="41"/>
      <c r="E272" s="41"/>
      <c r="F272" s="41"/>
      <c r="G272" s="41"/>
      <c r="H272" s="41"/>
      <c r="I272" s="41"/>
      <c r="J272" s="41"/>
      <c r="K272" s="41"/>
    </row>
    <row r="273" spans="3:11" x14ac:dyDescent="0.25">
      <c r="C273" s="41"/>
      <c r="D273" s="41"/>
      <c r="E273" s="41"/>
      <c r="F273" s="41"/>
      <c r="G273" s="41"/>
      <c r="H273" s="41"/>
      <c r="I273" s="41"/>
      <c r="J273" s="41"/>
      <c r="K273" s="41"/>
    </row>
    <row r="274" spans="3:11" x14ac:dyDescent="0.25">
      <c r="C274" s="41"/>
      <c r="D274" s="41"/>
      <c r="E274" s="41"/>
      <c r="F274" s="41"/>
      <c r="G274" s="41"/>
      <c r="H274" s="41"/>
      <c r="I274" s="41"/>
      <c r="J274" s="41"/>
      <c r="K274" s="41"/>
    </row>
    <row r="275" spans="3:11" x14ac:dyDescent="0.25">
      <c r="C275" s="41"/>
      <c r="D275" s="41"/>
      <c r="E275" s="41"/>
      <c r="F275" s="41"/>
      <c r="G275" s="41"/>
      <c r="H275" s="41"/>
      <c r="I275" s="41"/>
      <c r="J275" s="41"/>
      <c r="K275" s="41"/>
    </row>
    <row r="276" spans="3:11" x14ac:dyDescent="0.25">
      <c r="C276" s="41"/>
      <c r="D276" s="41"/>
      <c r="E276" s="41"/>
      <c r="F276" s="41"/>
      <c r="G276" s="41"/>
      <c r="H276" s="41"/>
      <c r="I276" s="41"/>
      <c r="J276" s="41"/>
      <c r="K276" s="41"/>
    </row>
    <row r="277" spans="3:11" x14ac:dyDescent="0.25">
      <c r="C277" s="41"/>
      <c r="D277" s="41"/>
      <c r="E277" s="41"/>
      <c r="F277" s="41"/>
      <c r="G277" s="41"/>
      <c r="H277" s="41"/>
      <c r="I277" s="41"/>
      <c r="J277" s="41"/>
      <c r="K277" s="41"/>
    </row>
    <row r="278" spans="3:11" x14ac:dyDescent="0.25">
      <c r="C278" s="41"/>
      <c r="D278" s="41"/>
      <c r="E278" s="41"/>
      <c r="F278" s="41"/>
      <c r="G278" s="41"/>
      <c r="H278" s="41"/>
      <c r="I278" s="41"/>
      <c r="J278" s="41"/>
      <c r="K278" s="41"/>
    </row>
    <row r="279" spans="3:11" x14ac:dyDescent="0.25">
      <c r="C279" s="41"/>
      <c r="D279" s="41"/>
      <c r="E279" s="41"/>
      <c r="F279" s="41"/>
      <c r="G279" s="41"/>
      <c r="H279" s="41"/>
      <c r="I279" s="41"/>
      <c r="J279" s="41"/>
      <c r="K279" s="41"/>
    </row>
    <row r="280" spans="3:11" x14ac:dyDescent="0.25">
      <c r="C280" s="41"/>
      <c r="D280" s="41"/>
      <c r="E280" s="41"/>
      <c r="F280" s="41"/>
      <c r="G280" s="41"/>
      <c r="H280" s="41"/>
      <c r="I280" s="41"/>
      <c r="J280" s="41"/>
      <c r="K280" s="41"/>
    </row>
    <row r="281" spans="3:11" x14ac:dyDescent="0.25">
      <c r="C281" s="41"/>
      <c r="D281" s="41"/>
      <c r="E281" s="41"/>
      <c r="F281" s="41"/>
      <c r="G281" s="41"/>
      <c r="H281" s="41"/>
      <c r="I281" s="41"/>
      <c r="J281" s="41"/>
      <c r="K281" s="41"/>
    </row>
    <row r="282" spans="3:11" x14ac:dyDescent="0.25">
      <c r="C282" s="41"/>
      <c r="D282" s="41"/>
      <c r="E282" s="41"/>
      <c r="F282" s="41"/>
      <c r="G282" s="41"/>
      <c r="H282" s="41"/>
      <c r="I282" s="41"/>
      <c r="J282" s="41"/>
      <c r="K282" s="41"/>
    </row>
    <row r="283" spans="3:11" x14ac:dyDescent="0.25">
      <c r="C283" s="41"/>
      <c r="D283" s="41"/>
      <c r="E283" s="41"/>
      <c r="F283" s="41"/>
      <c r="G283" s="41"/>
      <c r="H283" s="41"/>
      <c r="I283" s="41"/>
      <c r="J283" s="41"/>
      <c r="K283" s="41"/>
    </row>
    <row r="284" spans="3:11" x14ac:dyDescent="0.25">
      <c r="C284" s="41"/>
      <c r="D284" s="41"/>
      <c r="E284" s="41"/>
      <c r="F284" s="41"/>
      <c r="G284" s="41"/>
      <c r="H284" s="41"/>
      <c r="I284" s="41"/>
      <c r="J284" s="41"/>
      <c r="K284" s="41"/>
    </row>
    <row r="285" spans="3:11" x14ac:dyDescent="0.25">
      <c r="C285" s="41"/>
      <c r="D285" s="41"/>
      <c r="E285" s="41"/>
      <c r="F285" s="41"/>
      <c r="G285" s="41"/>
      <c r="H285" s="41"/>
      <c r="I285" s="41"/>
      <c r="J285" s="41"/>
      <c r="K285" s="41"/>
    </row>
    <row r="286" spans="3:11" x14ac:dyDescent="0.25">
      <c r="C286" s="41"/>
      <c r="D286" s="41"/>
      <c r="E286" s="41"/>
      <c r="F286" s="41"/>
      <c r="G286" s="41"/>
      <c r="H286" s="41"/>
      <c r="I286" s="41"/>
      <c r="J286" s="41"/>
      <c r="K286" s="41"/>
    </row>
    <row r="287" spans="3:11" x14ac:dyDescent="0.25">
      <c r="C287" s="41"/>
      <c r="D287" s="41"/>
      <c r="E287" s="41"/>
      <c r="F287" s="41"/>
      <c r="G287" s="41"/>
      <c r="H287" s="41"/>
      <c r="I287" s="41"/>
      <c r="J287" s="41"/>
      <c r="K287" s="41"/>
    </row>
    <row r="288" spans="3:11" x14ac:dyDescent="0.25">
      <c r="C288" s="41"/>
      <c r="D288" s="41"/>
      <c r="E288" s="41"/>
      <c r="F288" s="41"/>
      <c r="G288" s="41"/>
      <c r="H288" s="41"/>
      <c r="I288" s="41"/>
      <c r="J288" s="41"/>
      <c r="K288" s="41"/>
    </row>
    <row r="289" spans="3:11" x14ac:dyDescent="0.25">
      <c r="C289" s="41"/>
      <c r="D289" s="41"/>
      <c r="E289" s="41"/>
      <c r="F289" s="41"/>
      <c r="G289" s="41"/>
      <c r="H289" s="41"/>
      <c r="I289" s="41"/>
      <c r="J289" s="41"/>
      <c r="K289" s="41"/>
    </row>
    <row r="290" spans="3:11" x14ac:dyDescent="0.25">
      <c r="C290" s="41"/>
      <c r="D290" s="41"/>
      <c r="E290" s="41"/>
      <c r="F290" s="41"/>
      <c r="G290" s="41"/>
      <c r="H290" s="41"/>
      <c r="I290" s="41"/>
      <c r="J290" s="41"/>
      <c r="K290" s="41"/>
    </row>
    <row r="291" spans="3:11" x14ac:dyDescent="0.25">
      <c r="C291" s="41"/>
      <c r="D291" s="41"/>
      <c r="E291" s="41"/>
      <c r="F291" s="41"/>
      <c r="G291" s="41"/>
      <c r="H291" s="41"/>
      <c r="I291" s="41"/>
      <c r="J291" s="41"/>
      <c r="K291" s="41"/>
    </row>
    <row r="292" spans="3:11" x14ac:dyDescent="0.25">
      <c r="C292" s="41"/>
      <c r="D292" s="41"/>
      <c r="E292" s="41"/>
      <c r="F292" s="41"/>
      <c r="G292" s="41"/>
      <c r="H292" s="41"/>
      <c r="I292" s="41"/>
      <c r="J292" s="41"/>
      <c r="K292" s="41"/>
    </row>
    <row r="293" spans="3:11" x14ac:dyDescent="0.25">
      <c r="C293" s="41"/>
      <c r="D293" s="41"/>
      <c r="E293" s="41"/>
      <c r="F293" s="41"/>
      <c r="G293" s="41"/>
      <c r="H293" s="41"/>
      <c r="I293" s="41"/>
      <c r="J293" s="41"/>
      <c r="K293" s="41"/>
    </row>
    <row r="294" spans="3:11" x14ac:dyDescent="0.25">
      <c r="C294" s="41"/>
      <c r="D294" s="41"/>
      <c r="E294" s="41"/>
      <c r="F294" s="41"/>
      <c r="G294" s="41"/>
      <c r="H294" s="41"/>
      <c r="I294" s="41"/>
      <c r="J294" s="41"/>
      <c r="K294" s="41"/>
    </row>
    <row r="295" spans="3:11" x14ac:dyDescent="0.25">
      <c r="C295" s="41"/>
      <c r="D295" s="41"/>
      <c r="E295" s="41"/>
      <c r="F295" s="41"/>
      <c r="G295" s="41"/>
      <c r="H295" s="41"/>
      <c r="I295" s="41"/>
      <c r="J295" s="41"/>
      <c r="K295" s="41"/>
    </row>
    <row r="296" spans="3:11" x14ac:dyDescent="0.25">
      <c r="C296" s="41"/>
      <c r="D296" s="41"/>
      <c r="E296" s="41"/>
      <c r="F296" s="41"/>
      <c r="G296" s="41"/>
      <c r="H296" s="41"/>
      <c r="I296" s="41"/>
      <c r="J296" s="41"/>
      <c r="K296" s="41"/>
    </row>
    <row r="297" spans="3:11" x14ac:dyDescent="0.25">
      <c r="C297" s="41"/>
      <c r="D297" s="41"/>
      <c r="E297" s="41"/>
      <c r="F297" s="41"/>
      <c r="G297" s="41"/>
      <c r="H297" s="41"/>
      <c r="I297" s="41"/>
      <c r="J297" s="41"/>
      <c r="K297" s="41"/>
    </row>
    <row r="298" spans="3:11" x14ac:dyDescent="0.25">
      <c r="C298" s="41"/>
      <c r="D298" s="41"/>
      <c r="E298" s="41"/>
      <c r="F298" s="41"/>
      <c r="G298" s="41"/>
      <c r="H298" s="41"/>
      <c r="I298" s="41"/>
      <c r="J298" s="41"/>
      <c r="K298" s="41"/>
    </row>
    <row r="299" spans="3:11" x14ac:dyDescent="0.25">
      <c r="C299" s="41"/>
      <c r="D299" s="41"/>
      <c r="E299" s="41"/>
      <c r="F299" s="41"/>
      <c r="G299" s="41"/>
      <c r="H299" s="41"/>
      <c r="I299" s="41"/>
      <c r="J299" s="41"/>
      <c r="K299" s="41"/>
    </row>
    <row r="300" spans="3:11" x14ac:dyDescent="0.25">
      <c r="C300" s="41"/>
      <c r="D300" s="41"/>
      <c r="E300" s="41"/>
      <c r="F300" s="41"/>
      <c r="G300" s="41"/>
      <c r="H300" s="41"/>
      <c r="I300" s="41"/>
      <c r="J300" s="41"/>
      <c r="K300" s="41"/>
    </row>
    <row r="301" spans="3:11" x14ac:dyDescent="0.25">
      <c r="C301" s="41"/>
      <c r="D301" s="41"/>
      <c r="E301" s="41"/>
      <c r="F301" s="41"/>
      <c r="G301" s="41"/>
      <c r="H301" s="41"/>
      <c r="I301" s="41"/>
      <c r="J301" s="41"/>
      <c r="K301" s="41"/>
    </row>
    <row r="302" spans="3:11" x14ac:dyDescent="0.25">
      <c r="C302" s="41"/>
      <c r="D302" s="41"/>
      <c r="E302" s="41"/>
      <c r="F302" s="41"/>
      <c r="G302" s="41"/>
      <c r="H302" s="41"/>
      <c r="I302" s="41"/>
      <c r="J302" s="41"/>
      <c r="K302" s="41"/>
    </row>
    <row r="303" spans="3:11" x14ac:dyDescent="0.25">
      <c r="C303" s="41"/>
      <c r="D303" s="41"/>
      <c r="E303" s="41"/>
      <c r="F303" s="41"/>
      <c r="G303" s="41"/>
      <c r="H303" s="41"/>
      <c r="I303" s="41"/>
      <c r="J303" s="41"/>
      <c r="K303" s="41"/>
    </row>
    <row r="304" spans="3:11" x14ac:dyDescent="0.25">
      <c r="C304" s="41"/>
      <c r="D304" s="41"/>
      <c r="E304" s="41"/>
      <c r="F304" s="41"/>
      <c r="G304" s="41"/>
      <c r="H304" s="41"/>
      <c r="I304" s="41"/>
      <c r="J304" s="41"/>
      <c r="K304" s="41"/>
    </row>
    <row r="305" spans="3:11" x14ac:dyDescent="0.25">
      <c r="C305" s="41"/>
      <c r="D305" s="41"/>
      <c r="E305" s="41"/>
      <c r="F305" s="41"/>
      <c r="G305" s="41"/>
      <c r="H305" s="41"/>
      <c r="I305" s="41"/>
      <c r="J305" s="41"/>
      <c r="K305" s="41"/>
    </row>
    <row r="306" spans="3:11" x14ac:dyDescent="0.25">
      <c r="C306" s="41"/>
      <c r="D306" s="41"/>
      <c r="E306" s="41"/>
      <c r="F306" s="41"/>
      <c r="G306" s="41"/>
      <c r="H306" s="41"/>
      <c r="I306" s="41"/>
      <c r="J306" s="41"/>
      <c r="K306" s="41"/>
    </row>
    <row r="307" spans="3:11" x14ac:dyDescent="0.25">
      <c r="C307" s="41"/>
      <c r="D307" s="41"/>
      <c r="E307" s="41"/>
      <c r="F307" s="41"/>
      <c r="G307" s="41"/>
      <c r="H307" s="41"/>
      <c r="I307" s="41"/>
      <c r="J307" s="41"/>
      <c r="K307" s="41"/>
    </row>
    <row r="308" spans="3:11" x14ac:dyDescent="0.25">
      <c r="C308" s="41"/>
      <c r="D308" s="41"/>
      <c r="E308" s="41"/>
      <c r="F308" s="41"/>
      <c r="G308" s="41"/>
      <c r="H308" s="41"/>
      <c r="I308" s="41"/>
      <c r="J308" s="41"/>
      <c r="K308" s="41"/>
    </row>
    <row r="309" spans="3:11" x14ac:dyDescent="0.25">
      <c r="C309" s="41"/>
      <c r="D309" s="41"/>
      <c r="E309" s="41"/>
      <c r="F309" s="41"/>
      <c r="G309" s="41"/>
      <c r="H309" s="41"/>
      <c r="I309" s="41"/>
      <c r="J309" s="41"/>
      <c r="K309" s="41"/>
    </row>
    <row r="310" spans="3:11" x14ac:dyDescent="0.25">
      <c r="C310" s="41"/>
      <c r="D310" s="41"/>
      <c r="E310" s="41"/>
      <c r="F310" s="41"/>
      <c r="G310" s="41"/>
      <c r="H310" s="41"/>
      <c r="I310" s="41"/>
      <c r="J310" s="41"/>
      <c r="K310" s="41"/>
    </row>
    <row r="311" spans="3:11" x14ac:dyDescent="0.25">
      <c r="C311" s="41"/>
      <c r="D311" s="41"/>
      <c r="E311" s="41"/>
      <c r="F311" s="41"/>
      <c r="G311" s="41"/>
      <c r="H311" s="41"/>
      <c r="I311" s="41"/>
      <c r="J311" s="41"/>
      <c r="K311" s="41"/>
    </row>
    <row r="312" spans="3:11" x14ac:dyDescent="0.25">
      <c r="C312" s="41"/>
      <c r="D312" s="41"/>
      <c r="E312" s="41"/>
      <c r="F312" s="41"/>
      <c r="G312" s="41"/>
      <c r="H312" s="41"/>
      <c r="I312" s="41"/>
      <c r="J312" s="41"/>
      <c r="K312" s="41"/>
    </row>
    <row r="313" spans="3:11" x14ac:dyDescent="0.25">
      <c r="C313" s="41"/>
      <c r="D313" s="41"/>
      <c r="E313" s="41"/>
      <c r="F313" s="41"/>
      <c r="G313" s="41"/>
      <c r="H313" s="41"/>
      <c r="I313" s="41"/>
      <c r="J313" s="41"/>
      <c r="K313" s="41"/>
    </row>
    <row r="314" spans="3:11" x14ac:dyDescent="0.25">
      <c r="C314" s="41"/>
      <c r="D314" s="41"/>
      <c r="E314" s="41"/>
      <c r="F314" s="41"/>
      <c r="G314" s="41"/>
      <c r="H314" s="41"/>
      <c r="I314" s="41"/>
      <c r="J314" s="41"/>
      <c r="K314" s="41"/>
    </row>
    <row r="315" spans="3:11" x14ac:dyDescent="0.25">
      <c r="C315" s="41"/>
      <c r="D315" s="41"/>
      <c r="E315" s="41"/>
      <c r="F315" s="41"/>
      <c r="G315" s="41"/>
      <c r="H315" s="41"/>
      <c r="I315" s="41"/>
      <c r="J315" s="41"/>
      <c r="K315" s="41"/>
    </row>
    <row r="316" spans="3:11" x14ac:dyDescent="0.25">
      <c r="C316" s="41"/>
      <c r="D316" s="41"/>
      <c r="E316" s="41"/>
      <c r="F316" s="41"/>
      <c r="G316" s="41"/>
      <c r="H316" s="41"/>
      <c r="I316" s="41"/>
      <c r="J316" s="41"/>
      <c r="K316" s="41"/>
    </row>
    <row r="317" spans="3:11" x14ac:dyDescent="0.25">
      <c r="C317" s="41"/>
      <c r="D317" s="41"/>
      <c r="E317" s="41"/>
      <c r="F317" s="41"/>
      <c r="G317" s="41"/>
      <c r="H317" s="41"/>
      <c r="I317" s="41"/>
      <c r="J317" s="41"/>
      <c r="K317" s="41"/>
    </row>
    <row r="318" spans="3:11" x14ac:dyDescent="0.25">
      <c r="C318" s="41"/>
      <c r="D318" s="41"/>
      <c r="E318" s="41"/>
      <c r="F318" s="41"/>
      <c r="G318" s="41"/>
      <c r="H318" s="41"/>
      <c r="I318" s="41"/>
      <c r="J318" s="41"/>
      <c r="K318" s="41"/>
    </row>
    <row r="319" spans="3:11" x14ac:dyDescent="0.25">
      <c r="C319" s="41"/>
      <c r="D319" s="41"/>
      <c r="E319" s="41"/>
      <c r="F319" s="41"/>
      <c r="G319" s="41"/>
      <c r="H319" s="41"/>
      <c r="I319" s="41"/>
      <c r="J319" s="41"/>
      <c r="K319" s="41"/>
    </row>
    <row r="320" spans="3:11" x14ac:dyDescent="0.25">
      <c r="C320" s="41"/>
      <c r="D320" s="41"/>
      <c r="E320" s="41"/>
      <c r="F320" s="41"/>
      <c r="G320" s="41"/>
      <c r="H320" s="41"/>
      <c r="I320" s="41"/>
      <c r="J320" s="41"/>
      <c r="K320" s="41"/>
    </row>
    <row r="321" spans="3:11" x14ac:dyDescent="0.25">
      <c r="C321" s="41"/>
      <c r="D321" s="41"/>
      <c r="E321" s="41"/>
      <c r="F321" s="41"/>
      <c r="G321" s="41"/>
      <c r="H321" s="41"/>
      <c r="I321" s="41"/>
      <c r="J321" s="41"/>
      <c r="K321" s="41"/>
    </row>
    <row r="322" spans="3:11" x14ac:dyDescent="0.25">
      <c r="C322" s="41"/>
      <c r="D322" s="41"/>
      <c r="E322" s="41"/>
      <c r="F322" s="41"/>
      <c r="G322" s="41"/>
      <c r="H322" s="41"/>
      <c r="I322" s="41"/>
      <c r="J322" s="41"/>
      <c r="K322" s="41"/>
    </row>
    <row r="323" spans="3:11" x14ac:dyDescent="0.25">
      <c r="C323" s="41"/>
      <c r="D323" s="41"/>
      <c r="E323" s="41"/>
      <c r="F323" s="41"/>
      <c r="G323" s="41"/>
      <c r="H323" s="41"/>
      <c r="I323" s="41"/>
      <c r="J323" s="41"/>
      <c r="K323" s="41"/>
    </row>
    <row r="324" spans="3:11" x14ac:dyDescent="0.25">
      <c r="C324" s="41"/>
      <c r="D324" s="41"/>
      <c r="E324" s="41"/>
      <c r="F324" s="41"/>
      <c r="G324" s="41"/>
      <c r="H324" s="41"/>
      <c r="I324" s="41"/>
      <c r="J324" s="41"/>
      <c r="K324" s="41"/>
    </row>
    <row r="325" spans="3:11" x14ac:dyDescent="0.25">
      <c r="C325" s="41"/>
      <c r="D325" s="41"/>
      <c r="E325" s="41"/>
      <c r="F325" s="41"/>
      <c r="G325" s="41"/>
      <c r="H325" s="41"/>
      <c r="I325" s="41"/>
      <c r="J325" s="41"/>
      <c r="K325" s="41"/>
    </row>
    <row r="326" spans="3:11" x14ac:dyDescent="0.25">
      <c r="C326" s="41"/>
      <c r="D326" s="41"/>
      <c r="E326" s="41"/>
      <c r="F326" s="41"/>
      <c r="G326" s="41"/>
      <c r="H326" s="41"/>
      <c r="I326" s="41"/>
      <c r="J326" s="41"/>
      <c r="K326" s="41"/>
    </row>
    <row r="327" spans="3:11" x14ac:dyDescent="0.25">
      <c r="C327" s="41"/>
      <c r="D327" s="41"/>
      <c r="E327" s="41"/>
      <c r="F327" s="41"/>
      <c r="G327" s="41"/>
      <c r="H327" s="41"/>
      <c r="I327" s="41"/>
      <c r="J327" s="41"/>
      <c r="K327" s="41"/>
    </row>
    <row r="328" spans="3:11" x14ac:dyDescent="0.25">
      <c r="C328" s="41"/>
      <c r="D328" s="41"/>
      <c r="E328" s="41"/>
      <c r="F328" s="41"/>
      <c r="G328" s="41"/>
      <c r="H328" s="41"/>
      <c r="I328" s="41"/>
      <c r="J328" s="41"/>
      <c r="K328" s="41"/>
    </row>
    <row r="329" spans="3:11" x14ac:dyDescent="0.25">
      <c r="C329" s="41"/>
      <c r="D329" s="41"/>
      <c r="E329" s="41"/>
      <c r="F329" s="41"/>
      <c r="G329" s="41"/>
      <c r="H329" s="41"/>
      <c r="I329" s="41"/>
      <c r="J329" s="41"/>
      <c r="K329" s="41"/>
    </row>
    <row r="330" spans="3:11" x14ac:dyDescent="0.25">
      <c r="C330" s="41"/>
      <c r="D330" s="41"/>
      <c r="E330" s="41"/>
      <c r="F330" s="41"/>
      <c r="G330" s="41"/>
      <c r="H330" s="41"/>
      <c r="I330" s="41"/>
      <c r="J330" s="41"/>
      <c r="K330" s="41"/>
    </row>
    <row r="331" spans="3:11" x14ac:dyDescent="0.25">
      <c r="C331" s="41"/>
      <c r="D331" s="41"/>
      <c r="E331" s="41"/>
      <c r="F331" s="41"/>
      <c r="G331" s="41"/>
      <c r="H331" s="41"/>
      <c r="I331" s="41"/>
      <c r="J331" s="41"/>
      <c r="K331" s="41"/>
    </row>
    <row r="332" spans="3:11" x14ac:dyDescent="0.25">
      <c r="C332" s="41"/>
      <c r="D332" s="41"/>
      <c r="E332" s="41"/>
      <c r="F332" s="41"/>
      <c r="G332" s="41"/>
      <c r="H332" s="41"/>
      <c r="I332" s="41"/>
      <c r="J332" s="41"/>
      <c r="K332" s="41"/>
    </row>
    <row r="333" spans="3:11" x14ac:dyDescent="0.25">
      <c r="C333" s="41"/>
      <c r="D333" s="41"/>
      <c r="E333" s="41"/>
      <c r="F333" s="41"/>
      <c r="G333" s="41"/>
      <c r="H333" s="41"/>
      <c r="I333" s="41"/>
      <c r="J333" s="41"/>
      <c r="K333" s="41"/>
    </row>
    <row r="334" spans="3:11" x14ac:dyDescent="0.25">
      <c r="C334" s="41"/>
      <c r="D334" s="41"/>
      <c r="E334" s="41"/>
      <c r="F334" s="41"/>
      <c r="G334" s="41"/>
      <c r="H334" s="41"/>
      <c r="I334" s="41"/>
      <c r="J334" s="41"/>
      <c r="K334" s="41"/>
    </row>
    <row r="335" spans="3:11" x14ac:dyDescent="0.25">
      <c r="C335" s="41"/>
      <c r="D335" s="41"/>
      <c r="E335" s="41"/>
      <c r="F335" s="41"/>
      <c r="G335" s="41"/>
      <c r="H335" s="41"/>
      <c r="I335" s="41"/>
      <c r="J335" s="41"/>
      <c r="K335" s="41"/>
    </row>
    <row r="336" spans="3:11" x14ac:dyDescent="0.25">
      <c r="C336" s="41"/>
      <c r="D336" s="41"/>
      <c r="E336" s="41"/>
      <c r="F336" s="41"/>
      <c r="G336" s="41"/>
      <c r="H336" s="41"/>
      <c r="I336" s="41"/>
      <c r="J336" s="41"/>
      <c r="K336" s="41"/>
    </row>
    <row r="337" spans="3:11" x14ac:dyDescent="0.25">
      <c r="C337" s="41"/>
      <c r="D337" s="41"/>
      <c r="E337" s="41"/>
      <c r="F337" s="41"/>
      <c r="G337" s="41"/>
      <c r="H337" s="41"/>
      <c r="I337" s="41"/>
      <c r="J337" s="41"/>
      <c r="K337" s="41"/>
    </row>
    <row r="338" spans="3:11" x14ac:dyDescent="0.25">
      <c r="C338" s="41"/>
      <c r="D338" s="41"/>
      <c r="E338" s="41"/>
      <c r="F338" s="41"/>
      <c r="G338" s="41"/>
      <c r="H338" s="41"/>
      <c r="I338" s="41"/>
      <c r="J338" s="41"/>
      <c r="K338" s="41"/>
    </row>
    <row r="339" spans="3:11" x14ac:dyDescent="0.25">
      <c r="C339" s="41"/>
      <c r="D339" s="41"/>
      <c r="E339" s="41"/>
      <c r="F339" s="41"/>
      <c r="G339" s="41"/>
      <c r="H339" s="41"/>
      <c r="I339" s="41"/>
      <c r="J339" s="41"/>
      <c r="K339" s="41"/>
    </row>
    <row r="340" spans="3:11" x14ac:dyDescent="0.25">
      <c r="C340" s="41"/>
      <c r="D340" s="41"/>
      <c r="E340" s="41"/>
      <c r="F340" s="41"/>
      <c r="G340" s="41"/>
      <c r="H340" s="41"/>
      <c r="I340" s="41"/>
      <c r="J340" s="41"/>
      <c r="K340" s="41"/>
    </row>
    <row r="341" spans="3:11" x14ac:dyDescent="0.25">
      <c r="C341" s="41"/>
      <c r="D341" s="41"/>
      <c r="E341" s="41"/>
      <c r="F341" s="41"/>
      <c r="G341" s="41"/>
      <c r="H341" s="41"/>
      <c r="I341" s="41"/>
      <c r="J341" s="41"/>
      <c r="K341" s="41"/>
    </row>
    <row r="342" spans="3:11" x14ac:dyDescent="0.25">
      <c r="C342" s="41"/>
      <c r="D342" s="41"/>
      <c r="E342" s="41"/>
      <c r="F342" s="41"/>
      <c r="G342" s="41"/>
      <c r="H342" s="41"/>
      <c r="I342" s="41"/>
      <c r="J342" s="41"/>
      <c r="K342" s="41"/>
    </row>
    <row r="343" spans="3:11" x14ac:dyDescent="0.25">
      <c r="C343" s="41"/>
      <c r="D343" s="41"/>
      <c r="E343" s="41"/>
      <c r="F343" s="41"/>
      <c r="G343" s="41"/>
      <c r="H343" s="41"/>
      <c r="I343" s="41"/>
      <c r="J343" s="41"/>
      <c r="K343" s="41"/>
    </row>
    <row r="344" spans="3:11" x14ac:dyDescent="0.25">
      <c r="C344" s="41"/>
      <c r="D344" s="41"/>
      <c r="E344" s="41"/>
      <c r="F344" s="41"/>
      <c r="G344" s="41"/>
      <c r="H344" s="41"/>
      <c r="I344" s="41"/>
      <c r="J344" s="41"/>
      <c r="K344" s="41"/>
    </row>
    <row r="345" spans="3:11" x14ac:dyDescent="0.25">
      <c r="C345" s="41"/>
      <c r="D345" s="41"/>
      <c r="E345" s="41"/>
      <c r="F345" s="41"/>
      <c r="G345" s="41"/>
      <c r="H345" s="41"/>
      <c r="I345" s="41"/>
      <c r="J345" s="41"/>
      <c r="K345" s="41"/>
    </row>
    <row r="346" spans="3:11" x14ac:dyDescent="0.25">
      <c r="C346" s="41"/>
      <c r="D346" s="41"/>
      <c r="E346" s="41"/>
      <c r="F346" s="41"/>
      <c r="G346" s="41"/>
      <c r="H346" s="41"/>
      <c r="I346" s="41"/>
      <c r="J346" s="41"/>
      <c r="K346" s="41"/>
    </row>
    <row r="347" spans="3:11" x14ac:dyDescent="0.25">
      <c r="C347" s="41"/>
      <c r="D347" s="41"/>
      <c r="E347" s="41"/>
      <c r="F347" s="41"/>
      <c r="G347" s="41"/>
      <c r="H347" s="41"/>
      <c r="I347" s="41"/>
      <c r="J347" s="41"/>
      <c r="K347" s="41"/>
    </row>
    <row r="348" spans="3:11" x14ac:dyDescent="0.25">
      <c r="C348" s="41"/>
      <c r="D348" s="41"/>
      <c r="E348" s="41"/>
      <c r="F348" s="41"/>
      <c r="G348" s="41"/>
      <c r="H348" s="41"/>
      <c r="I348" s="41"/>
      <c r="J348" s="41"/>
      <c r="K348" s="41"/>
    </row>
    <row r="349" spans="3:11" x14ac:dyDescent="0.25">
      <c r="C349" s="41"/>
      <c r="D349" s="41"/>
      <c r="E349" s="41"/>
      <c r="F349" s="41"/>
      <c r="G349" s="41"/>
      <c r="H349" s="41"/>
      <c r="I349" s="41"/>
      <c r="J349" s="41"/>
      <c r="K349" s="41"/>
    </row>
    <row r="350" spans="3:11" x14ac:dyDescent="0.25">
      <c r="C350" s="41"/>
      <c r="D350" s="41"/>
      <c r="E350" s="41"/>
      <c r="F350" s="41"/>
      <c r="G350" s="41"/>
      <c r="H350" s="41"/>
      <c r="I350" s="41"/>
      <c r="J350" s="41"/>
      <c r="K350" s="41"/>
    </row>
    <row r="351" spans="3:11" x14ac:dyDescent="0.25">
      <c r="C351" s="41"/>
      <c r="D351" s="41"/>
      <c r="E351" s="41"/>
      <c r="F351" s="41"/>
      <c r="G351" s="41"/>
      <c r="H351" s="41"/>
      <c r="I351" s="41"/>
      <c r="J351" s="41"/>
      <c r="K351" s="41"/>
    </row>
    <row r="352" spans="3:11" x14ac:dyDescent="0.25">
      <c r="C352" s="41"/>
      <c r="D352" s="41"/>
      <c r="E352" s="41"/>
      <c r="F352" s="41"/>
      <c r="G352" s="41"/>
      <c r="H352" s="41"/>
      <c r="I352" s="41"/>
      <c r="J352" s="41"/>
      <c r="K352" s="41"/>
    </row>
    <row r="353" spans="3:11" x14ac:dyDescent="0.25">
      <c r="C353" s="41"/>
      <c r="D353" s="41"/>
      <c r="E353" s="41"/>
      <c r="F353" s="41"/>
      <c r="G353" s="41"/>
      <c r="H353" s="41"/>
      <c r="I353" s="41"/>
      <c r="J353" s="41"/>
      <c r="K353" s="41"/>
    </row>
    <row r="354" spans="3:11" x14ac:dyDescent="0.25">
      <c r="C354" s="41"/>
      <c r="D354" s="41"/>
      <c r="E354" s="41"/>
      <c r="F354" s="41"/>
      <c r="G354" s="41"/>
      <c r="H354" s="41"/>
      <c r="I354" s="41"/>
      <c r="J354" s="41"/>
      <c r="K354" s="41"/>
    </row>
    <row r="355" spans="3:11" x14ac:dyDescent="0.25">
      <c r="C355" s="41"/>
      <c r="D355" s="41"/>
      <c r="E355" s="41"/>
      <c r="F355" s="41"/>
      <c r="G355" s="41"/>
      <c r="H355" s="41"/>
      <c r="I355" s="41"/>
      <c r="J355" s="41"/>
      <c r="K355" s="41"/>
    </row>
    <row r="356" spans="3:11" x14ac:dyDescent="0.25">
      <c r="C356" s="41"/>
      <c r="D356" s="41"/>
      <c r="E356" s="41"/>
      <c r="F356" s="41"/>
      <c r="G356" s="41"/>
      <c r="H356" s="41"/>
      <c r="I356" s="41"/>
      <c r="J356" s="41"/>
      <c r="K356" s="41"/>
    </row>
    <row r="357" spans="3:11" x14ac:dyDescent="0.25">
      <c r="C357" s="41"/>
      <c r="D357" s="41"/>
      <c r="E357" s="41"/>
      <c r="F357" s="41"/>
      <c r="G357" s="41"/>
      <c r="H357" s="41"/>
      <c r="I357" s="41"/>
      <c r="J357" s="41"/>
      <c r="K357" s="41"/>
    </row>
    <row r="358" spans="3:11" x14ac:dyDescent="0.25">
      <c r="C358" s="41"/>
      <c r="D358" s="41"/>
      <c r="E358" s="41"/>
      <c r="F358" s="41"/>
      <c r="G358" s="41"/>
      <c r="H358" s="41"/>
      <c r="I358" s="41"/>
      <c r="J358" s="41"/>
      <c r="K358" s="41"/>
    </row>
    <row r="359" spans="3:11" x14ac:dyDescent="0.25">
      <c r="C359" s="41"/>
      <c r="D359" s="41"/>
      <c r="E359" s="41"/>
      <c r="F359" s="41"/>
      <c r="G359" s="41"/>
      <c r="H359" s="41"/>
      <c r="I359" s="41"/>
      <c r="J359" s="41"/>
      <c r="K359" s="41"/>
    </row>
    <row r="360" spans="3:11" x14ac:dyDescent="0.25">
      <c r="C360" s="41"/>
      <c r="D360" s="41"/>
      <c r="E360" s="41"/>
      <c r="F360" s="41"/>
      <c r="G360" s="41"/>
      <c r="H360" s="41"/>
      <c r="I360" s="41"/>
      <c r="J360" s="41"/>
      <c r="K360" s="41"/>
    </row>
    <row r="361" spans="3:11" x14ac:dyDescent="0.25">
      <c r="C361" s="41"/>
      <c r="D361" s="41"/>
      <c r="E361" s="41"/>
      <c r="F361" s="41"/>
      <c r="G361" s="41"/>
      <c r="H361" s="41"/>
      <c r="I361" s="41"/>
      <c r="J361" s="41"/>
      <c r="K361" s="41"/>
    </row>
    <row r="362" spans="3:11" x14ac:dyDescent="0.25">
      <c r="C362" s="41"/>
      <c r="D362" s="41"/>
      <c r="E362" s="41"/>
      <c r="F362" s="41"/>
      <c r="G362" s="41"/>
      <c r="H362" s="41"/>
      <c r="I362" s="41"/>
      <c r="J362" s="41"/>
      <c r="K362" s="41"/>
    </row>
    <row r="363" spans="3:11" x14ac:dyDescent="0.25">
      <c r="C363" s="41"/>
      <c r="D363" s="41"/>
      <c r="E363" s="41"/>
      <c r="F363" s="41"/>
      <c r="G363" s="41"/>
      <c r="H363" s="41"/>
      <c r="I363" s="41"/>
      <c r="J363" s="41"/>
      <c r="K363" s="41"/>
    </row>
    <row r="364" spans="3:11" x14ac:dyDescent="0.25">
      <c r="C364" s="41"/>
      <c r="D364" s="41"/>
      <c r="E364" s="41"/>
      <c r="F364" s="41"/>
      <c r="G364" s="41"/>
      <c r="H364" s="41"/>
      <c r="I364" s="41"/>
      <c r="J364" s="41"/>
      <c r="K364" s="41"/>
    </row>
    <row r="365" spans="3:11" x14ac:dyDescent="0.25">
      <c r="C365" s="41"/>
      <c r="D365" s="41"/>
      <c r="E365" s="41"/>
      <c r="F365" s="41"/>
      <c r="G365" s="41"/>
      <c r="H365" s="41"/>
      <c r="I365" s="41"/>
      <c r="J365" s="41"/>
      <c r="K365" s="41"/>
    </row>
    <row r="366" spans="3:11" x14ac:dyDescent="0.25">
      <c r="C366" s="41"/>
      <c r="D366" s="41"/>
      <c r="E366" s="41"/>
      <c r="F366" s="41"/>
      <c r="G366" s="41"/>
      <c r="H366" s="41"/>
      <c r="I366" s="41"/>
      <c r="J366" s="41"/>
      <c r="K366" s="41"/>
    </row>
    <row r="367" spans="3:11" x14ac:dyDescent="0.25">
      <c r="C367" s="41"/>
      <c r="D367" s="41"/>
      <c r="E367" s="41"/>
      <c r="F367" s="41"/>
      <c r="G367" s="41"/>
      <c r="H367" s="41"/>
      <c r="I367" s="41"/>
      <c r="J367" s="41"/>
      <c r="K367" s="41"/>
    </row>
    <row r="368" spans="3:11" x14ac:dyDescent="0.25">
      <c r="C368" s="41"/>
      <c r="D368" s="41"/>
      <c r="E368" s="41"/>
      <c r="F368" s="41"/>
      <c r="G368" s="41"/>
      <c r="H368" s="41"/>
      <c r="I368" s="41"/>
      <c r="J368" s="41"/>
      <c r="K368" s="41"/>
    </row>
    <row r="369" spans="3:11" x14ac:dyDescent="0.25">
      <c r="C369" s="41"/>
      <c r="D369" s="41"/>
      <c r="E369" s="41"/>
      <c r="F369" s="41"/>
      <c r="G369" s="41"/>
      <c r="H369" s="41"/>
      <c r="I369" s="41"/>
      <c r="J369" s="41"/>
      <c r="K369" s="41"/>
    </row>
    <row r="370" spans="3:11" x14ac:dyDescent="0.25">
      <c r="C370" s="41"/>
      <c r="D370" s="41"/>
      <c r="E370" s="41"/>
      <c r="F370" s="41"/>
      <c r="G370" s="41"/>
      <c r="H370" s="41"/>
      <c r="I370" s="41"/>
      <c r="J370" s="41"/>
      <c r="K370" s="41"/>
    </row>
    <row r="371" spans="3:11" x14ac:dyDescent="0.25">
      <c r="C371" s="41"/>
      <c r="D371" s="41"/>
      <c r="E371" s="41"/>
      <c r="F371" s="41"/>
      <c r="G371" s="41"/>
      <c r="H371" s="41"/>
      <c r="I371" s="41"/>
      <c r="J371" s="41"/>
      <c r="K371" s="41"/>
    </row>
    <row r="372" spans="3:11" x14ac:dyDescent="0.25">
      <c r="C372" s="41"/>
      <c r="D372" s="41"/>
      <c r="E372" s="41"/>
      <c r="F372" s="41"/>
      <c r="G372" s="41"/>
      <c r="H372" s="41"/>
      <c r="I372" s="41"/>
      <c r="J372" s="41"/>
      <c r="K372" s="41"/>
    </row>
    <row r="373" spans="3:11" x14ac:dyDescent="0.25">
      <c r="C373" s="41"/>
      <c r="D373" s="41"/>
      <c r="E373" s="41"/>
      <c r="F373" s="41"/>
      <c r="G373" s="41"/>
      <c r="H373" s="41"/>
      <c r="I373" s="41"/>
      <c r="J373" s="41"/>
      <c r="K373" s="41"/>
    </row>
    <row r="374" spans="3:11" x14ac:dyDescent="0.25">
      <c r="C374" s="41"/>
      <c r="D374" s="41"/>
      <c r="E374" s="41"/>
      <c r="F374" s="41"/>
      <c r="G374" s="41"/>
      <c r="H374" s="41"/>
      <c r="I374" s="41"/>
      <c r="J374" s="41"/>
      <c r="K374" s="41"/>
    </row>
    <row r="375" spans="3:11" x14ac:dyDescent="0.25">
      <c r="C375" s="41"/>
      <c r="D375" s="41"/>
      <c r="E375" s="41"/>
      <c r="F375" s="41"/>
      <c r="G375" s="41"/>
      <c r="H375" s="41"/>
      <c r="I375" s="41"/>
      <c r="J375" s="41"/>
      <c r="K375" s="41"/>
    </row>
    <row r="376" spans="3:11" x14ac:dyDescent="0.25">
      <c r="C376" s="41"/>
      <c r="D376" s="41"/>
      <c r="E376" s="41"/>
      <c r="F376" s="41"/>
      <c r="G376" s="41"/>
      <c r="H376" s="41"/>
      <c r="I376" s="41"/>
      <c r="J376" s="41"/>
      <c r="K376" s="41"/>
    </row>
    <row r="377" spans="3:11" x14ac:dyDescent="0.25">
      <c r="C377" s="41"/>
      <c r="D377" s="41"/>
      <c r="E377" s="41"/>
      <c r="F377" s="41"/>
      <c r="G377" s="41"/>
      <c r="H377" s="41"/>
      <c r="I377" s="41"/>
      <c r="J377" s="41"/>
      <c r="K377" s="41"/>
    </row>
    <row r="378" spans="3:11" x14ac:dyDescent="0.25">
      <c r="C378" s="41"/>
      <c r="D378" s="41"/>
      <c r="E378" s="41"/>
      <c r="F378" s="41"/>
      <c r="G378" s="41"/>
      <c r="H378" s="41"/>
      <c r="I378" s="41"/>
      <c r="J378" s="41"/>
      <c r="K378" s="41"/>
    </row>
    <row r="379" spans="3:11" x14ac:dyDescent="0.25">
      <c r="C379" s="41"/>
      <c r="D379" s="41"/>
      <c r="E379" s="41"/>
      <c r="F379" s="41"/>
      <c r="G379" s="41"/>
      <c r="H379" s="41"/>
      <c r="I379" s="41"/>
      <c r="J379" s="41"/>
      <c r="K379" s="41"/>
    </row>
    <row r="380" spans="3:11" x14ac:dyDescent="0.25">
      <c r="C380" s="41"/>
      <c r="D380" s="41"/>
      <c r="E380" s="41"/>
      <c r="F380" s="41"/>
      <c r="G380" s="41"/>
      <c r="H380" s="41"/>
      <c r="I380" s="41"/>
      <c r="J380" s="41"/>
      <c r="K380" s="41"/>
    </row>
    <row r="381" spans="3:11" x14ac:dyDescent="0.25">
      <c r="C381" s="41"/>
      <c r="D381" s="41"/>
      <c r="E381" s="41"/>
      <c r="F381" s="41"/>
      <c r="G381" s="41"/>
      <c r="H381" s="41"/>
      <c r="I381" s="41"/>
      <c r="J381" s="41"/>
      <c r="K381" s="41"/>
    </row>
    <row r="382" spans="3:11" x14ac:dyDescent="0.25">
      <c r="C382" s="41"/>
      <c r="D382" s="41"/>
      <c r="E382" s="41"/>
      <c r="F382" s="41"/>
      <c r="G382" s="41"/>
      <c r="H382" s="41"/>
      <c r="I382" s="41"/>
      <c r="J382" s="41"/>
      <c r="K382" s="41"/>
    </row>
    <row r="383" spans="3:11" x14ac:dyDescent="0.25">
      <c r="C383" s="41"/>
      <c r="D383" s="41"/>
      <c r="E383" s="41"/>
      <c r="F383" s="41"/>
      <c r="G383" s="41"/>
      <c r="H383" s="41"/>
      <c r="I383" s="41"/>
      <c r="J383" s="41"/>
      <c r="K383" s="41"/>
    </row>
    <row r="384" spans="3:11" x14ac:dyDescent="0.25">
      <c r="C384" s="41"/>
      <c r="D384" s="41"/>
      <c r="E384" s="41"/>
      <c r="F384" s="41"/>
      <c r="G384" s="41"/>
      <c r="H384" s="41"/>
      <c r="I384" s="41"/>
      <c r="J384" s="41"/>
      <c r="K384" s="41"/>
    </row>
    <row r="385" spans="3:11" x14ac:dyDescent="0.25">
      <c r="C385" s="41"/>
      <c r="D385" s="41"/>
      <c r="E385" s="41"/>
      <c r="F385" s="41"/>
      <c r="G385" s="41"/>
      <c r="H385" s="41"/>
      <c r="I385" s="41"/>
      <c r="J385" s="41"/>
      <c r="K385" s="41"/>
    </row>
    <row r="386" spans="3:11" x14ac:dyDescent="0.25">
      <c r="C386" s="41"/>
      <c r="D386" s="41"/>
      <c r="E386" s="41"/>
      <c r="F386" s="41"/>
      <c r="G386" s="41"/>
      <c r="H386" s="41"/>
      <c r="I386" s="41"/>
      <c r="J386" s="41"/>
      <c r="K386" s="41"/>
    </row>
    <row r="387" spans="3:11" x14ac:dyDescent="0.25">
      <c r="C387" s="41"/>
      <c r="D387" s="41"/>
      <c r="E387" s="41"/>
      <c r="F387" s="41"/>
      <c r="G387" s="41"/>
      <c r="H387" s="41"/>
      <c r="I387" s="41"/>
      <c r="J387" s="41"/>
      <c r="K387" s="41"/>
    </row>
    <row r="388" spans="3:11" x14ac:dyDescent="0.25">
      <c r="C388" s="41"/>
      <c r="D388" s="41"/>
      <c r="E388" s="41"/>
      <c r="F388" s="41"/>
      <c r="G388" s="41"/>
      <c r="H388" s="41"/>
      <c r="I388" s="41"/>
      <c r="J388" s="41"/>
      <c r="K388" s="41"/>
    </row>
    <row r="389" spans="3:11" x14ac:dyDescent="0.25">
      <c r="C389" s="41"/>
      <c r="D389" s="41"/>
      <c r="E389" s="41"/>
      <c r="F389" s="41"/>
      <c r="G389" s="41"/>
      <c r="H389" s="41"/>
      <c r="I389" s="41"/>
      <c r="J389" s="41"/>
      <c r="K389" s="41"/>
    </row>
    <row r="390" spans="3:11" x14ac:dyDescent="0.25">
      <c r="C390" s="41"/>
      <c r="D390" s="41"/>
      <c r="E390" s="41"/>
      <c r="F390" s="41"/>
      <c r="G390" s="41"/>
      <c r="H390" s="41"/>
      <c r="I390" s="41"/>
      <c r="J390" s="41"/>
      <c r="K390" s="41"/>
    </row>
    <row r="391" spans="3:11" x14ac:dyDescent="0.25">
      <c r="C391" s="41"/>
      <c r="D391" s="41"/>
      <c r="E391" s="41"/>
      <c r="F391" s="41"/>
      <c r="G391" s="41"/>
      <c r="H391" s="41"/>
      <c r="I391" s="41"/>
      <c r="J391" s="41"/>
      <c r="K391" s="41"/>
    </row>
    <row r="392" spans="3:11" x14ac:dyDescent="0.25">
      <c r="C392" s="41"/>
      <c r="D392" s="41"/>
      <c r="E392" s="41"/>
      <c r="F392" s="41"/>
      <c r="G392" s="41"/>
      <c r="H392" s="41"/>
      <c r="I392" s="41"/>
      <c r="J392" s="41"/>
      <c r="K392" s="41"/>
    </row>
    <row r="393" spans="3:11" x14ac:dyDescent="0.25">
      <c r="C393" s="41"/>
      <c r="D393" s="41"/>
      <c r="E393" s="41"/>
      <c r="F393" s="41"/>
      <c r="G393" s="41"/>
      <c r="H393" s="41"/>
      <c r="I393" s="41"/>
      <c r="J393" s="41"/>
      <c r="K393" s="41"/>
    </row>
    <row r="394" spans="3:11" x14ac:dyDescent="0.25">
      <c r="C394" s="41"/>
      <c r="D394" s="41"/>
      <c r="E394" s="41"/>
      <c r="F394" s="41"/>
      <c r="G394" s="41"/>
      <c r="H394" s="41"/>
      <c r="I394" s="41"/>
      <c r="J394" s="41"/>
      <c r="K394" s="41"/>
    </row>
    <row r="395" spans="3:11" x14ac:dyDescent="0.25">
      <c r="C395" s="41"/>
      <c r="D395" s="41"/>
      <c r="E395" s="41"/>
      <c r="F395" s="41"/>
      <c r="G395" s="41"/>
      <c r="H395" s="41"/>
      <c r="I395" s="41"/>
      <c r="J395" s="41"/>
      <c r="K395" s="41"/>
    </row>
    <row r="396" spans="3:11" x14ac:dyDescent="0.25">
      <c r="C396" s="41"/>
      <c r="D396" s="41"/>
      <c r="E396" s="41"/>
      <c r="F396" s="41"/>
      <c r="G396" s="41"/>
      <c r="H396" s="41"/>
      <c r="I396" s="41"/>
      <c r="J396" s="41"/>
      <c r="K396" s="41"/>
    </row>
    <row r="397" spans="3:11" x14ac:dyDescent="0.25">
      <c r="C397" s="41"/>
      <c r="D397" s="41"/>
      <c r="E397" s="41"/>
      <c r="F397" s="41"/>
      <c r="G397" s="41"/>
      <c r="H397" s="41"/>
      <c r="I397" s="41"/>
      <c r="J397" s="41"/>
      <c r="K397" s="41"/>
    </row>
    <row r="398" spans="3:11" x14ac:dyDescent="0.25">
      <c r="C398" s="41"/>
      <c r="D398" s="41"/>
      <c r="E398" s="41"/>
      <c r="F398" s="41"/>
      <c r="G398" s="41"/>
      <c r="H398" s="41"/>
      <c r="I398" s="41"/>
      <c r="J398" s="41"/>
      <c r="K398" s="41"/>
    </row>
    <row r="399" spans="3:11" x14ac:dyDescent="0.25">
      <c r="C399" s="41"/>
      <c r="D399" s="41"/>
      <c r="E399" s="41"/>
      <c r="F399" s="41"/>
      <c r="G399" s="41"/>
      <c r="H399" s="41"/>
      <c r="I399" s="41"/>
      <c r="J399" s="41"/>
      <c r="K399" s="41"/>
    </row>
    <row r="400" spans="3:11" x14ac:dyDescent="0.25">
      <c r="C400" s="41"/>
      <c r="D400" s="41"/>
      <c r="E400" s="41"/>
      <c r="F400" s="41"/>
      <c r="G400" s="41"/>
      <c r="H400" s="41"/>
      <c r="I400" s="41"/>
      <c r="J400" s="41"/>
      <c r="K400" s="41"/>
    </row>
    <row r="401" spans="3:11" x14ac:dyDescent="0.25">
      <c r="C401" s="41"/>
      <c r="D401" s="41"/>
      <c r="E401" s="41"/>
      <c r="F401" s="41"/>
      <c r="G401" s="41"/>
      <c r="H401" s="41"/>
      <c r="I401" s="41"/>
      <c r="J401" s="41"/>
      <c r="K401" s="41"/>
    </row>
    <row r="402" spans="3:11" x14ac:dyDescent="0.25">
      <c r="C402" s="41"/>
      <c r="D402" s="41"/>
      <c r="E402" s="41"/>
      <c r="F402" s="41"/>
      <c r="G402" s="41"/>
      <c r="H402" s="41"/>
      <c r="I402" s="41"/>
      <c r="J402" s="41"/>
      <c r="K402" s="41"/>
    </row>
    <row r="403" spans="3:11" x14ac:dyDescent="0.25">
      <c r="C403" s="41"/>
      <c r="D403" s="41"/>
      <c r="E403" s="41"/>
      <c r="F403" s="41"/>
      <c r="G403" s="41"/>
      <c r="H403" s="41"/>
      <c r="I403" s="41"/>
      <c r="J403" s="41"/>
      <c r="K403" s="41"/>
    </row>
    <row r="404" spans="3:11" x14ac:dyDescent="0.25">
      <c r="C404" s="41"/>
      <c r="D404" s="41"/>
      <c r="E404" s="41"/>
      <c r="F404" s="41"/>
      <c r="G404" s="41"/>
      <c r="H404" s="41"/>
      <c r="I404" s="41"/>
      <c r="J404" s="41"/>
      <c r="K404" s="41"/>
    </row>
    <row r="405" spans="3:11" x14ac:dyDescent="0.25">
      <c r="C405" s="41"/>
      <c r="D405" s="41"/>
      <c r="E405" s="41"/>
      <c r="F405" s="41"/>
      <c r="G405" s="41"/>
      <c r="H405" s="41"/>
      <c r="I405" s="41"/>
      <c r="J405" s="41"/>
      <c r="K405" s="41"/>
    </row>
    <row r="406" spans="3:11" x14ac:dyDescent="0.25">
      <c r="C406" s="41"/>
      <c r="D406" s="41"/>
      <c r="E406" s="41"/>
      <c r="F406" s="41"/>
      <c r="G406" s="41"/>
      <c r="H406" s="41"/>
      <c r="I406" s="41"/>
      <c r="J406" s="41"/>
      <c r="K406" s="41"/>
    </row>
    <row r="407" spans="3:11" x14ac:dyDescent="0.25">
      <c r="C407" s="41"/>
      <c r="D407" s="41"/>
      <c r="E407" s="41"/>
      <c r="F407" s="41"/>
      <c r="G407" s="41"/>
      <c r="H407" s="41"/>
      <c r="I407" s="41"/>
      <c r="J407" s="41"/>
      <c r="K407" s="41"/>
    </row>
    <row r="408" spans="3:11" x14ac:dyDescent="0.25">
      <c r="C408" s="41"/>
      <c r="D408" s="41"/>
      <c r="E408" s="41"/>
      <c r="F408" s="41"/>
      <c r="G408" s="41"/>
      <c r="H408" s="41"/>
      <c r="I408" s="41"/>
      <c r="J408" s="41"/>
      <c r="K408" s="41"/>
    </row>
    <row r="409" spans="3:11" x14ac:dyDescent="0.25">
      <c r="C409" s="41"/>
      <c r="D409" s="41"/>
      <c r="E409" s="41"/>
      <c r="F409" s="41"/>
      <c r="G409" s="41"/>
      <c r="H409" s="41"/>
      <c r="I409" s="41"/>
      <c r="J409" s="41"/>
      <c r="K409" s="41"/>
    </row>
    <row r="410" spans="3:11" x14ac:dyDescent="0.25">
      <c r="C410" s="41"/>
      <c r="D410" s="41"/>
      <c r="E410" s="41"/>
      <c r="F410" s="41"/>
      <c r="G410" s="41"/>
      <c r="H410" s="41"/>
      <c r="I410" s="41"/>
      <c r="J410" s="41"/>
      <c r="K410" s="41"/>
    </row>
    <row r="411" spans="3:11" x14ac:dyDescent="0.25">
      <c r="C411" s="41"/>
      <c r="D411" s="41"/>
      <c r="E411" s="41"/>
      <c r="F411" s="41"/>
      <c r="G411" s="41"/>
      <c r="H411" s="41"/>
      <c r="I411" s="41"/>
      <c r="J411" s="41"/>
      <c r="K411" s="41"/>
    </row>
    <row r="412" spans="3:11" x14ac:dyDescent="0.25">
      <c r="C412" s="41"/>
      <c r="D412" s="41"/>
      <c r="E412" s="41"/>
      <c r="F412" s="41"/>
      <c r="G412" s="41"/>
      <c r="H412" s="41"/>
      <c r="I412" s="41"/>
      <c r="J412" s="41"/>
      <c r="K412" s="41"/>
    </row>
    <row r="413" spans="3:11" x14ac:dyDescent="0.25">
      <c r="C413" s="41"/>
      <c r="D413" s="41"/>
      <c r="E413" s="41"/>
      <c r="F413" s="41"/>
      <c r="G413" s="41"/>
      <c r="H413" s="41"/>
      <c r="I413" s="41"/>
      <c r="J413" s="41"/>
      <c r="K413" s="41"/>
    </row>
    <row r="414" spans="3:11" x14ac:dyDescent="0.25">
      <c r="C414" s="41"/>
      <c r="D414" s="41"/>
      <c r="E414" s="41"/>
      <c r="F414" s="41"/>
      <c r="G414" s="41"/>
      <c r="H414" s="41"/>
      <c r="I414" s="41"/>
      <c r="J414" s="41"/>
      <c r="K414" s="41"/>
    </row>
    <row r="415" spans="3:11" x14ac:dyDescent="0.25">
      <c r="C415" s="41"/>
      <c r="D415" s="41"/>
      <c r="E415" s="41"/>
      <c r="F415" s="41"/>
      <c r="G415" s="41"/>
      <c r="H415" s="41"/>
      <c r="I415" s="41"/>
      <c r="J415" s="41"/>
      <c r="K415" s="41"/>
    </row>
    <row r="416" spans="3:11" x14ac:dyDescent="0.25">
      <c r="C416" s="41"/>
      <c r="D416" s="41"/>
      <c r="E416" s="41"/>
      <c r="F416" s="41"/>
      <c r="G416" s="41"/>
      <c r="H416" s="41"/>
      <c r="I416" s="41"/>
      <c r="J416" s="41"/>
      <c r="K416" s="41"/>
    </row>
    <row r="417" spans="3:11" x14ac:dyDescent="0.25">
      <c r="C417" s="41"/>
      <c r="D417" s="41"/>
      <c r="E417" s="41"/>
      <c r="F417" s="41"/>
      <c r="G417" s="41"/>
      <c r="H417" s="41"/>
      <c r="I417" s="41"/>
      <c r="J417" s="41"/>
      <c r="K417" s="41"/>
    </row>
    <row r="418" spans="3:11" x14ac:dyDescent="0.25">
      <c r="C418" s="41"/>
      <c r="D418" s="41"/>
      <c r="E418" s="41"/>
      <c r="F418" s="41"/>
      <c r="G418" s="41"/>
      <c r="H418" s="41"/>
      <c r="I418" s="41"/>
      <c r="J418" s="41"/>
      <c r="K418" s="41"/>
    </row>
    <row r="419" spans="3:11" x14ac:dyDescent="0.25">
      <c r="C419" s="41"/>
      <c r="D419" s="41"/>
      <c r="E419" s="41"/>
      <c r="F419" s="41"/>
      <c r="G419" s="41"/>
      <c r="H419" s="41"/>
      <c r="I419" s="41"/>
      <c r="J419" s="41"/>
      <c r="K419" s="41"/>
    </row>
    <row r="420" spans="3:11" x14ac:dyDescent="0.25">
      <c r="C420" s="41"/>
      <c r="D420" s="41"/>
      <c r="E420" s="41"/>
      <c r="F420" s="41"/>
      <c r="G420" s="41"/>
      <c r="H420" s="41"/>
      <c r="I420" s="41"/>
      <c r="J420" s="41"/>
      <c r="K420" s="41"/>
    </row>
    <row r="421" spans="3:11" x14ac:dyDescent="0.25">
      <c r="C421" s="41"/>
      <c r="D421" s="41"/>
      <c r="E421" s="41"/>
      <c r="F421" s="41"/>
      <c r="G421" s="41"/>
      <c r="H421" s="41"/>
      <c r="I421" s="41"/>
      <c r="J421" s="41"/>
      <c r="K421" s="41"/>
    </row>
    <row r="422" spans="3:11" x14ac:dyDescent="0.25">
      <c r="C422" s="41"/>
      <c r="D422" s="41"/>
      <c r="E422" s="41"/>
      <c r="F422" s="41"/>
      <c r="G422" s="41"/>
      <c r="H422" s="41"/>
      <c r="I422" s="41"/>
      <c r="J422" s="41"/>
      <c r="K422" s="41"/>
    </row>
    <row r="423" spans="3:11" x14ac:dyDescent="0.25">
      <c r="C423" s="41"/>
      <c r="D423" s="41"/>
      <c r="E423" s="41"/>
      <c r="F423" s="41"/>
      <c r="G423" s="41"/>
      <c r="H423" s="41"/>
      <c r="I423" s="41"/>
      <c r="J423" s="41"/>
      <c r="K423" s="41"/>
    </row>
    <row r="424" spans="3:11" x14ac:dyDescent="0.25">
      <c r="C424" s="41"/>
      <c r="D424" s="41"/>
      <c r="E424" s="41"/>
      <c r="F424" s="41"/>
      <c r="G424" s="41"/>
      <c r="H424" s="41"/>
      <c r="I424" s="41"/>
      <c r="J424" s="41"/>
      <c r="K424" s="41"/>
    </row>
    <row r="425" spans="3:11" x14ac:dyDescent="0.25">
      <c r="C425" s="41"/>
      <c r="D425" s="41"/>
      <c r="E425" s="41"/>
      <c r="F425" s="41"/>
      <c r="G425" s="41"/>
      <c r="H425" s="41"/>
      <c r="I425" s="41"/>
      <c r="J425" s="41"/>
      <c r="K425" s="41"/>
    </row>
    <row r="426" spans="3:11" x14ac:dyDescent="0.25">
      <c r="C426" s="41"/>
      <c r="D426" s="41"/>
      <c r="E426" s="41"/>
      <c r="F426" s="41"/>
      <c r="G426" s="41"/>
      <c r="H426" s="41"/>
      <c r="I426" s="41"/>
      <c r="J426" s="41"/>
      <c r="K426" s="41"/>
    </row>
    <row r="427" spans="3:11" x14ac:dyDescent="0.25">
      <c r="C427" s="41"/>
      <c r="D427" s="41"/>
      <c r="E427" s="41"/>
      <c r="F427" s="41"/>
      <c r="G427" s="41"/>
      <c r="H427" s="41"/>
      <c r="I427" s="41"/>
      <c r="J427" s="41"/>
      <c r="K427" s="41"/>
    </row>
    <row r="428" spans="3:11" x14ac:dyDescent="0.25">
      <c r="C428" s="41"/>
      <c r="D428" s="41"/>
      <c r="E428" s="41"/>
      <c r="F428" s="41"/>
      <c r="G428" s="41"/>
      <c r="H428" s="41"/>
      <c r="I428" s="41"/>
      <c r="J428" s="41"/>
      <c r="K428" s="41"/>
    </row>
    <row r="429" spans="3:11" x14ac:dyDescent="0.25">
      <c r="C429" s="41"/>
      <c r="D429" s="41"/>
      <c r="E429" s="41"/>
      <c r="F429" s="41"/>
      <c r="G429" s="41"/>
      <c r="H429" s="41"/>
      <c r="I429" s="41"/>
      <c r="J429" s="41"/>
      <c r="K429" s="41"/>
    </row>
    <row r="430" spans="3:11" x14ac:dyDescent="0.25">
      <c r="C430" s="41"/>
      <c r="D430" s="41"/>
      <c r="E430" s="41"/>
      <c r="F430" s="41"/>
      <c r="G430" s="41"/>
      <c r="H430" s="41"/>
      <c r="I430" s="41"/>
      <c r="J430" s="41"/>
      <c r="K430" s="41"/>
    </row>
    <row r="431" spans="3:11" x14ac:dyDescent="0.25">
      <c r="C431" s="41"/>
      <c r="D431" s="41"/>
      <c r="E431" s="41"/>
      <c r="F431" s="41"/>
      <c r="G431" s="41"/>
      <c r="H431" s="41"/>
      <c r="I431" s="41"/>
      <c r="J431" s="41"/>
      <c r="K431" s="41"/>
    </row>
    <row r="432" spans="3:11" x14ac:dyDescent="0.25">
      <c r="C432" s="41"/>
      <c r="D432" s="41"/>
      <c r="E432" s="41"/>
      <c r="F432" s="41"/>
      <c r="G432" s="41"/>
      <c r="H432" s="41"/>
      <c r="I432" s="41"/>
      <c r="J432" s="41"/>
      <c r="K432" s="41"/>
    </row>
    <row r="433" spans="3:11" x14ac:dyDescent="0.25">
      <c r="C433" s="41"/>
      <c r="D433" s="41"/>
      <c r="E433" s="41"/>
      <c r="F433" s="41"/>
      <c r="G433" s="41"/>
      <c r="H433" s="41"/>
      <c r="I433" s="41"/>
      <c r="J433" s="41"/>
      <c r="K433" s="41"/>
    </row>
    <row r="434" spans="3:11" x14ac:dyDescent="0.25">
      <c r="C434" s="41"/>
      <c r="D434" s="41"/>
      <c r="E434" s="41"/>
      <c r="F434" s="41"/>
      <c r="G434" s="41"/>
      <c r="H434" s="41"/>
      <c r="I434" s="41"/>
      <c r="J434" s="41"/>
      <c r="K434" s="41"/>
    </row>
    <row r="435" spans="3:11" x14ac:dyDescent="0.25">
      <c r="C435" s="41"/>
      <c r="D435" s="41"/>
      <c r="E435" s="41"/>
      <c r="F435" s="41"/>
      <c r="G435" s="41"/>
      <c r="H435" s="41"/>
      <c r="I435" s="41"/>
      <c r="J435" s="41"/>
      <c r="K435" s="41"/>
    </row>
    <row r="436" spans="3:11" x14ac:dyDescent="0.25">
      <c r="C436" s="41"/>
      <c r="D436" s="41"/>
      <c r="E436" s="41"/>
      <c r="F436" s="41"/>
      <c r="G436" s="41"/>
      <c r="H436" s="41"/>
      <c r="I436" s="41"/>
      <c r="J436" s="41"/>
      <c r="K436" s="41"/>
    </row>
    <row r="437" spans="3:11" x14ac:dyDescent="0.25">
      <c r="C437" s="41"/>
      <c r="D437" s="41"/>
      <c r="E437" s="41"/>
      <c r="F437" s="41"/>
      <c r="G437" s="41"/>
      <c r="H437" s="41"/>
      <c r="I437" s="41"/>
      <c r="J437" s="41"/>
      <c r="K437" s="41"/>
    </row>
    <row r="438" spans="3:11" x14ac:dyDescent="0.25">
      <c r="C438" s="41"/>
      <c r="D438" s="41"/>
      <c r="E438" s="41"/>
      <c r="F438" s="41"/>
      <c r="G438" s="41"/>
      <c r="H438" s="41"/>
      <c r="I438" s="41"/>
      <c r="J438" s="41"/>
      <c r="K438" s="41"/>
    </row>
    <row r="439" spans="3:11" x14ac:dyDescent="0.25">
      <c r="C439" s="41"/>
      <c r="D439" s="41"/>
      <c r="E439" s="41"/>
      <c r="F439" s="41"/>
      <c r="G439" s="41"/>
      <c r="H439" s="41"/>
      <c r="I439" s="41"/>
      <c r="J439" s="41"/>
      <c r="K439" s="41"/>
    </row>
    <row r="440" spans="3:11" x14ac:dyDescent="0.25">
      <c r="C440" s="41"/>
      <c r="D440" s="41"/>
      <c r="E440" s="41"/>
      <c r="F440" s="41"/>
      <c r="G440" s="41"/>
      <c r="H440" s="41"/>
      <c r="I440" s="41"/>
      <c r="J440" s="41"/>
      <c r="K440" s="41"/>
    </row>
    <row r="441" spans="3:11" x14ac:dyDescent="0.25">
      <c r="C441" s="41"/>
      <c r="D441" s="41"/>
      <c r="E441" s="41"/>
      <c r="F441" s="41"/>
      <c r="G441" s="41"/>
      <c r="H441" s="41"/>
      <c r="I441" s="41"/>
      <c r="J441" s="41"/>
      <c r="K441" s="41"/>
    </row>
    <row r="442" spans="3:11" x14ac:dyDescent="0.25">
      <c r="C442" s="41"/>
      <c r="D442" s="41"/>
      <c r="E442" s="41"/>
      <c r="F442" s="41"/>
      <c r="G442" s="41"/>
      <c r="H442" s="41"/>
      <c r="I442" s="41"/>
      <c r="J442" s="41"/>
      <c r="K442" s="41"/>
    </row>
    <row r="443" spans="3:11" x14ac:dyDescent="0.25">
      <c r="C443" s="41"/>
      <c r="D443" s="41"/>
      <c r="E443" s="41"/>
      <c r="F443" s="41"/>
      <c r="G443" s="41"/>
      <c r="H443" s="41"/>
      <c r="I443" s="41"/>
      <c r="J443" s="41"/>
      <c r="K443" s="41"/>
    </row>
    <row r="444" spans="3:11" x14ac:dyDescent="0.25">
      <c r="C444" s="41"/>
      <c r="D444" s="41"/>
      <c r="E444" s="41"/>
      <c r="F444" s="41"/>
      <c r="G444" s="41"/>
      <c r="H444" s="41"/>
      <c r="I444" s="41"/>
      <c r="J444" s="41"/>
      <c r="K444" s="41"/>
    </row>
    <row r="445" spans="3:11" x14ac:dyDescent="0.25">
      <c r="C445" s="41"/>
      <c r="D445" s="41"/>
      <c r="E445" s="41"/>
      <c r="F445" s="41"/>
      <c r="G445" s="41"/>
      <c r="H445" s="41"/>
      <c r="I445" s="41"/>
      <c r="J445" s="41"/>
      <c r="K445" s="41"/>
    </row>
    <row r="446" spans="3:11" x14ac:dyDescent="0.25">
      <c r="C446" s="41"/>
      <c r="D446" s="41"/>
      <c r="E446" s="41"/>
      <c r="F446" s="41"/>
      <c r="G446" s="41"/>
      <c r="H446" s="41"/>
      <c r="I446" s="41"/>
      <c r="J446" s="41"/>
      <c r="K446" s="41"/>
    </row>
    <row r="447" spans="3:11" x14ac:dyDescent="0.25">
      <c r="C447" s="41"/>
      <c r="D447" s="41"/>
      <c r="E447" s="41"/>
      <c r="F447" s="41"/>
      <c r="G447" s="41"/>
      <c r="H447" s="41"/>
      <c r="I447" s="41"/>
      <c r="J447" s="41"/>
      <c r="K447" s="41"/>
    </row>
    <row r="448" spans="3:11" x14ac:dyDescent="0.25">
      <c r="C448" s="41"/>
      <c r="D448" s="41"/>
      <c r="E448" s="41"/>
      <c r="F448" s="41"/>
      <c r="G448" s="41"/>
      <c r="H448" s="41"/>
      <c r="I448" s="41"/>
      <c r="J448" s="41"/>
      <c r="K448" s="41"/>
    </row>
    <row r="449" spans="3:11" x14ac:dyDescent="0.25">
      <c r="C449" s="41"/>
      <c r="D449" s="41"/>
      <c r="E449" s="41"/>
      <c r="F449" s="41"/>
      <c r="G449" s="41"/>
      <c r="H449" s="41"/>
      <c r="I449" s="41"/>
      <c r="J449" s="41"/>
      <c r="K449" s="41"/>
    </row>
    <row r="450" spans="3:11" x14ac:dyDescent="0.25">
      <c r="C450" s="41"/>
      <c r="D450" s="41"/>
      <c r="E450" s="41"/>
      <c r="F450" s="41"/>
      <c r="G450" s="41"/>
      <c r="H450" s="41"/>
      <c r="I450" s="41"/>
      <c r="J450" s="41"/>
      <c r="K450" s="41"/>
    </row>
    <row r="451" spans="3:11" x14ac:dyDescent="0.25">
      <c r="C451" s="41"/>
      <c r="D451" s="41"/>
      <c r="E451" s="41"/>
      <c r="F451" s="41"/>
      <c r="G451" s="41"/>
      <c r="H451" s="41"/>
      <c r="I451" s="41"/>
      <c r="J451" s="41"/>
      <c r="K451" s="41"/>
    </row>
    <row r="452" spans="3:11" x14ac:dyDescent="0.25">
      <c r="C452" s="41"/>
      <c r="D452" s="41"/>
      <c r="E452" s="41"/>
      <c r="F452" s="41"/>
      <c r="G452" s="41"/>
      <c r="H452" s="41"/>
      <c r="I452" s="41"/>
      <c r="J452" s="41"/>
      <c r="K452" s="41"/>
    </row>
    <row r="453" spans="3:11" x14ac:dyDescent="0.25">
      <c r="C453" s="41"/>
      <c r="D453" s="41"/>
      <c r="E453" s="41"/>
      <c r="F453" s="41"/>
      <c r="G453" s="41"/>
      <c r="H453" s="41"/>
      <c r="I453" s="41"/>
      <c r="J453" s="41"/>
      <c r="K453" s="41"/>
    </row>
    <row r="454" spans="3:11" x14ac:dyDescent="0.25">
      <c r="C454" s="41"/>
      <c r="D454" s="41"/>
      <c r="E454" s="41"/>
      <c r="F454" s="41"/>
      <c r="G454" s="41"/>
      <c r="H454" s="41"/>
      <c r="I454" s="41"/>
      <c r="J454" s="41"/>
      <c r="K454" s="41"/>
    </row>
    <row r="455" spans="3:11" x14ac:dyDescent="0.25">
      <c r="C455" s="41"/>
      <c r="D455" s="41"/>
      <c r="E455" s="41"/>
      <c r="F455" s="41"/>
      <c r="G455" s="41"/>
      <c r="H455" s="41"/>
      <c r="I455" s="41"/>
      <c r="J455" s="41"/>
      <c r="K455" s="41"/>
    </row>
    <row r="456" spans="3:11" x14ac:dyDescent="0.25">
      <c r="C456" s="41"/>
      <c r="D456" s="41"/>
      <c r="E456" s="41"/>
      <c r="F456" s="41"/>
      <c r="G456" s="41"/>
      <c r="H456" s="41"/>
      <c r="I456" s="41"/>
      <c r="J456" s="41"/>
      <c r="K456" s="41"/>
    </row>
    <row r="457" spans="3:11" x14ac:dyDescent="0.25">
      <c r="C457" s="41"/>
      <c r="D457" s="41"/>
      <c r="E457" s="41"/>
      <c r="F457" s="41"/>
      <c r="G457" s="41"/>
      <c r="H457" s="41"/>
      <c r="I457" s="41"/>
      <c r="J457" s="41"/>
      <c r="K457" s="41"/>
    </row>
    <row r="458" spans="3:11" x14ac:dyDescent="0.25">
      <c r="C458" s="41"/>
      <c r="D458" s="41"/>
      <c r="E458" s="41"/>
      <c r="F458" s="41"/>
      <c r="G458" s="41"/>
      <c r="H458" s="41"/>
      <c r="I458" s="41"/>
      <c r="J458" s="41"/>
      <c r="K458" s="41"/>
    </row>
    <row r="459" spans="3:11" x14ac:dyDescent="0.25">
      <c r="C459" s="41"/>
      <c r="D459" s="41"/>
      <c r="E459" s="41"/>
      <c r="F459" s="41"/>
      <c r="G459" s="41"/>
      <c r="H459" s="41"/>
      <c r="I459" s="41"/>
      <c r="J459" s="41"/>
      <c r="K459" s="41"/>
    </row>
    <row r="460" spans="3:11" x14ac:dyDescent="0.25">
      <c r="C460" s="41"/>
      <c r="D460" s="41"/>
      <c r="E460" s="41"/>
      <c r="F460" s="41"/>
      <c r="G460" s="41"/>
      <c r="H460" s="41"/>
      <c r="I460" s="41"/>
      <c r="J460" s="41"/>
      <c r="K460" s="41"/>
    </row>
    <row r="461" spans="3:11" x14ac:dyDescent="0.25">
      <c r="C461" s="41"/>
      <c r="D461" s="41"/>
      <c r="E461" s="41"/>
      <c r="F461" s="41"/>
      <c r="G461" s="41"/>
      <c r="H461" s="41"/>
      <c r="I461" s="41"/>
      <c r="J461" s="41"/>
      <c r="K461" s="41"/>
    </row>
    <row r="462" spans="3:11" x14ac:dyDescent="0.25">
      <c r="C462" s="41"/>
      <c r="D462" s="41"/>
      <c r="E462" s="41"/>
      <c r="F462" s="41"/>
      <c r="G462" s="41"/>
      <c r="H462" s="41"/>
      <c r="I462" s="41"/>
      <c r="J462" s="41"/>
      <c r="K462" s="41"/>
    </row>
    <row r="463" spans="3:11" x14ac:dyDescent="0.25">
      <c r="C463" s="41"/>
      <c r="D463" s="41"/>
      <c r="E463" s="41"/>
      <c r="F463" s="41"/>
      <c r="G463" s="41"/>
      <c r="H463" s="41"/>
      <c r="I463" s="41"/>
      <c r="J463" s="41"/>
      <c r="K463" s="41"/>
    </row>
    <row r="464" spans="3:11" x14ac:dyDescent="0.25">
      <c r="C464" s="41"/>
      <c r="D464" s="41"/>
      <c r="E464" s="41"/>
      <c r="F464" s="41"/>
      <c r="G464" s="41"/>
      <c r="H464" s="41"/>
      <c r="I464" s="41"/>
      <c r="J464" s="41"/>
      <c r="K464" s="41"/>
    </row>
    <row r="465" spans="3:11" x14ac:dyDescent="0.25">
      <c r="C465" s="41"/>
      <c r="D465" s="41"/>
      <c r="E465" s="41"/>
      <c r="F465" s="41"/>
      <c r="G465" s="41"/>
      <c r="H465" s="41"/>
      <c r="I465" s="41"/>
      <c r="J465" s="41"/>
      <c r="K465" s="41"/>
    </row>
    <row r="466" spans="3:11" x14ac:dyDescent="0.25">
      <c r="C466" s="41"/>
      <c r="D466" s="41"/>
      <c r="E466" s="41"/>
      <c r="F466" s="41"/>
      <c r="G466" s="41"/>
      <c r="H466" s="41"/>
      <c r="I466" s="41"/>
      <c r="J466" s="41"/>
      <c r="K466" s="41"/>
    </row>
    <row r="467" spans="3:11" x14ac:dyDescent="0.25">
      <c r="C467" s="41"/>
      <c r="D467" s="41"/>
      <c r="E467" s="41"/>
      <c r="F467" s="41"/>
      <c r="G467" s="41"/>
      <c r="H467" s="41"/>
      <c r="I467" s="41"/>
      <c r="J467" s="41"/>
      <c r="K467" s="41"/>
    </row>
    <row r="468" spans="3:11" x14ac:dyDescent="0.25">
      <c r="C468" s="41"/>
      <c r="D468" s="41"/>
      <c r="E468" s="41"/>
      <c r="F468" s="41"/>
      <c r="G468" s="41"/>
      <c r="H468" s="41"/>
      <c r="I468" s="41"/>
      <c r="J468" s="41"/>
      <c r="K468" s="41"/>
    </row>
    <row r="469" spans="3:11" x14ac:dyDescent="0.25">
      <c r="C469" s="41"/>
      <c r="D469" s="41"/>
      <c r="E469" s="41"/>
      <c r="F469" s="41"/>
      <c r="G469" s="41"/>
      <c r="H469" s="41"/>
      <c r="I469" s="41"/>
      <c r="J469" s="41"/>
      <c r="K469" s="41"/>
    </row>
    <row r="470" spans="3:11" x14ac:dyDescent="0.25">
      <c r="C470" s="41"/>
      <c r="D470" s="41"/>
      <c r="E470" s="41"/>
      <c r="F470" s="41"/>
      <c r="G470" s="41"/>
      <c r="H470" s="41"/>
      <c r="I470" s="41"/>
      <c r="J470" s="41"/>
      <c r="K470" s="41"/>
    </row>
    <row r="471" spans="3:11" x14ac:dyDescent="0.25">
      <c r="C471" s="41"/>
      <c r="D471" s="41"/>
      <c r="E471" s="41"/>
      <c r="F471" s="41"/>
      <c r="G471" s="41"/>
      <c r="H471" s="41"/>
      <c r="I471" s="41"/>
      <c r="J471" s="41"/>
      <c r="K471" s="41"/>
    </row>
    <row r="472" spans="3:11" x14ac:dyDescent="0.25">
      <c r="C472" s="41"/>
      <c r="D472" s="41"/>
      <c r="E472" s="41"/>
      <c r="F472" s="41"/>
      <c r="G472" s="41"/>
      <c r="H472" s="41"/>
      <c r="I472" s="41"/>
      <c r="J472" s="41"/>
      <c r="K472" s="41"/>
    </row>
    <row r="473" spans="3:11" x14ac:dyDescent="0.25">
      <c r="C473" s="41"/>
      <c r="D473" s="41"/>
      <c r="E473" s="41"/>
      <c r="F473" s="41"/>
      <c r="G473" s="41"/>
      <c r="H473" s="41"/>
      <c r="I473" s="41"/>
      <c r="J473" s="41"/>
      <c r="K473" s="41"/>
    </row>
    <row r="474" spans="3:11" x14ac:dyDescent="0.25">
      <c r="C474" s="41"/>
      <c r="D474" s="41"/>
      <c r="E474" s="41"/>
      <c r="F474" s="41"/>
      <c r="G474" s="41"/>
      <c r="H474" s="41"/>
      <c r="I474" s="41"/>
      <c r="J474" s="41"/>
      <c r="K474" s="41"/>
    </row>
    <row r="475" spans="3:11" x14ac:dyDescent="0.25">
      <c r="C475" s="41"/>
      <c r="D475" s="41"/>
      <c r="E475" s="41"/>
      <c r="F475" s="41"/>
      <c r="G475" s="41"/>
      <c r="H475" s="41"/>
      <c r="I475" s="41"/>
      <c r="J475" s="41"/>
      <c r="K475" s="41"/>
    </row>
    <row r="476" spans="3:11" x14ac:dyDescent="0.25">
      <c r="C476" s="41"/>
      <c r="D476" s="41"/>
      <c r="E476" s="41"/>
      <c r="F476" s="41"/>
      <c r="G476" s="41"/>
      <c r="H476" s="41"/>
      <c r="I476" s="41"/>
      <c r="J476" s="41"/>
      <c r="K476" s="41"/>
    </row>
    <row r="477" spans="3:11" x14ac:dyDescent="0.25">
      <c r="C477" s="41"/>
      <c r="D477" s="41"/>
      <c r="E477" s="41"/>
      <c r="F477" s="41"/>
      <c r="G477" s="41"/>
      <c r="H477" s="41"/>
      <c r="I477" s="41"/>
      <c r="J477" s="41"/>
      <c r="K477" s="41"/>
    </row>
    <row r="478" spans="3:11" x14ac:dyDescent="0.25">
      <c r="C478" s="41"/>
      <c r="D478" s="41"/>
      <c r="E478" s="41"/>
      <c r="F478" s="41"/>
      <c r="G478" s="41"/>
      <c r="H478" s="41"/>
      <c r="I478" s="41"/>
      <c r="J478" s="41"/>
      <c r="K478" s="41"/>
    </row>
    <row r="479" spans="3:11" x14ac:dyDescent="0.25">
      <c r="C479" s="41"/>
      <c r="D479" s="41"/>
      <c r="E479" s="41"/>
      <c r="F479" s="41"/>
      <c r="G479" s="41"/>
      <c r="H479" s="41"/>
      <c r="I479" s="41"/>
      <c r="J479" s="41"/>
      <c r="K479" s="41"/>
    </row>
    <row r="480" spans="3:11" x14ac:dyDescent="0.25">
      <c r="C480" s="41"/>
      <c r="D480" s="41"/>
      <c r="E480" s="41"/>
      <c r="F480" s="41"/>
      <c r="G480" s="41"/>
      <c r="H480" s="41"/>
      <c r="I480" s="41"/>
      <c r="J480" s="41"/>
      <c r="K480" s="41"/>
    </row>
    <row r="481" spans="3:11" x14ac:dyDescent="0.25">
      <c r="C481" s="41"/>
      <c r="D481" s="41"/>
      <c r="E481" s="41"/>
      <c r="F481" s="41"/>
      <c r="G481" s="41"/>
      <c r="H481" s="41"/>
      <c r="I481" s="41"/>
      <c r="J481" s="41"/>
      <c r="K481" s="41"/>
    </row>
    <row r="482" spans="3:11" x14ac:dyDescent="0.25">
      <c r="C482" s="41"/>
      <c r="D482" s="41"/>
      <c r="E482" s="41"/>
      <c r="F482" s="41"/>
      <c r="G482" s="41"/>
      <c r="H482" s="41"/>
      <c r="I482" s="41"/>
      <c r="J482" s="41"/>
      <c r="K482" s="41"/>
    </row>
    <row r="483" spans="3:11" x14ac:dyDescent="0.25">
      <c r="C483" s="41"/>
      <c r="D483" s="41"/>
      <c r="E483" s="41"/>
      <c r="F483" s="41"/>
      <c r="G483" s="41"/>
      <c r="H483" s="41"/>
      <c r="I483" s="41"/>
      <c r="J483" s="41"/>
      <c r="K483" s="41"/>
    </row>
    <row r="484" spans="3:11" x14ac:dyDescent="0.25">
      <c r="C484" s="41"/>
      <c r="D484" s="41"/>
      <c r="E484" s="41"/>
      <c r="F484" s="41"/>
      <c r="G484" s="41"/>
      <c r="H484" s="41"/>
      <c r="I484" s="41"/>
      <c r="J484" s="41"/>
      <c r="K484" s="41"/>
    </row>
    <row r="485" spans="3:11" x14ac:dyDescent="0.25">
      <c r="C485" s="41"/>
      <c r="D485" s="41"/>
      <c r="E485" s="41"/>
      <c r="F485" s="41"/>
      <c r="G485" s="41"/>
      <c r="H485" s="41"/>
      <c r="I485" s="41"/>
      <c r="J485" s="41"/>
      <c r="K485" s="41"/>
    </row>
    <row r="486" spans="3:11" x14ac:dyDescent="0.25">
      <c r="C486" s="41"/>
      <c r="D486" s="41"/>
      <c r="E486" s="41"/>
      <c r="F486" s="41"/>
      <c r="G486" s="41"/>
      <c r="H486" s="41"/>
      <c r="I486" s="41"/>
      <c r="J486" s="41"/>
      <c r="K486" s="41"/>
    </row>
    <row r="487" spans="3:11" x14ac:dyDescent="0.25">
      <c r="C487" s="41"/>
      <c r="D487" s="41"/>
      <c r="E487" s="41"/>
      <c r="F487" s="41"/>
      <c r="G487" s="41"/>
      <c r="H487" s="41"/>
      <c r="I487" s="41"/>
      <c r="J487" s="41"/>
      <c r="K487" s="41"/>
    </row>
    <row r="488" spans="3:11" x14ac:dyDescent="0.25">
      <c r="C488" s="41"/>
      <c r="D488" s="41"/>
      <c r="E488" s="41"/>
      <c r="F488" s="41"/>
      <c r="G488" s="41"/>
      <c r="H488" s="41"/>
      <c r="I488" s="41"/>
      <c r="J488" s="41"/>
      <c r="K488" s="41"/>
    </row>
    <row r="489" spans="3:11" x14ac:dyDescent="0.25">
      <c r="C489" s="41"/>
      <c r="D489" s="41"/>
      <c r="E489" s="41"/>
      <c r="F489" s="41"/>
      <c r="G489" s="41"/>
      <c r="H489" s="41"/>
      <c r="I489" s="41"/>
      <c r="J489" s="41"/>
      <c r="K489" s="41"/>
    </row>
    <row r="490" spans="3:11" x14ac:dyDescent="0.25">
      <c r="C490" s="41"/>
      <c r="D490" s="41"/>
      <c r="E490" s="41"/>
      <c r="F490" s="41"/>
      <c r="G490" s="41"/>
      <c r="H490" s="41"/>
      <c r="I490" s="41"/>
      <c r="J490" s="41"/>
      <c r="K490" s="41"/>
    </row>
    <row r="491" spans="3:11" x14ac:dyDescent="0.25">
      <c r="C491" s="41"/>
      <c r="D491" s="41"/>
      <c r="E491" s="41"/>
      <c r="F491" s="41"/>
      <c r="G491" s="41"/>
      <c r="H491" s="41"/>
      <c r="I491" s="41"/>
      <c r="J491" s="41"/>
      <c r="K491" s="41"/>
    </row>
    <row r="492" spans="3:11" x14ac:dyDescent="0.25">
      <c r="C492" s="41"/>
      <c r="D492" s="41"/>
      <c r="E492" s="41"/>
      <c r="F492" s="41"/>
      <c r="G492" s="41"/>
      <c r="H492" s="41"/>
      <c r="I492" s="41"/>
      <c r="J492" s="41"/>
      <c r="K492" s="41"/>
    </row>
    <row r="493" spans="3:11" x14ac:dyDescent="0.25">
      <c r="C493" s="41"/>
      <c r="D493" s="41"/>
      <c r="E493" s="41"/>
      <c r="F493" s="41"/>
      <c r="G493" s="41"/>
      <c r="H493" s="41"/>
      <c r="I493" s="41"/>
      <c r="J493" s="41"/>
      <c r="K493" s="41"/>
    </row>
    <row r="494" spans="3:11" x14ac:dyDescent="0.25">
      <c r="C494" s="41"/>
      <c r="D494" s="41"/>
      <c r="E494" s="41"/>
      <c r="F494" s="41"/>
      <c r="G494" s="41"/>
      <c r="H494" s="41"/>
      <c r="I494" s="41"/>
      <c r="J494" s="41"/>
      <c r="K494" s="41"/>
    </row>
    <row r="495" spans="3:11" x14ac:dyDescent="0.25">
      <c r="C495" s="41"/>
      <c r="D495" s="41"/>
      <c r="E495" s="41"/>
      <c r="F495" s="41"/>
      <c r="G495" s="41"/>
      <c r="H495" s="41"/>
      <c r="I495" s="41"/>
      <c r="J495" s="41"/>
      <c r="K495" s="41"/>
    </row>
    <row r="496" spans="3:11" x14ac:dyDescent="0.25">
      <c r="C496" s="41"/>
      <c r="D496" s="41"/>
      <c r="E496" s="41"/>
      <c r="F496" s="41"/>
      <c r="G496" s="41"/>
      <c r="H496" s="41"/>
      <c r="I496" s="41"/>
      <c r="J496" s="41"/>
      <c r="K496" s="41"/>
    </row>
    <row r="497" spans="3:11" x14ac:dyDescent="0.25">
      <c r="C497" s="41"/>
      <c r="D497" s="41"/>
      <c r="E497" s="41"/>
      <c r="F497" s="41"/>
      <c r="G497" s="41"/>
      <c r="H497" s="41"/>
      <c r="I497" s="41"/>
      <c r="J497" s="41"/>
      <c r="K497" s="41"/>
    </row>
    <row r="498" spans="3:11" x14ac:dyDescent="0.25">
      <c r="C498" s="41"/>
      <c r="D498" s="41"/>
      <c r="E498" s="41"/>
      <c r="F498" s="41"/>
      <c r="G498" s="41"/>
      <c r="H498" s="41"/>
      <c r="I498" s="41"/>
      <c r="J498" s="41"/>
      <c r="K498" s="41"/>
    </row>
    <row r="499" spans="3:11" x14ac:dyDescent="0.25">
      <c r="C499" s="41"/>
      <c r="D499" s="41"/>
      <c r="E499" s="41"/>
      <c r="F499" s="41"/>
      <c r="G499" s="41"/>
      <c r="H499" s="41"/>
      <c r="I499" s="41"/>
      <c r="J499" s="41"/>
      <c r="K499" s="41"/>
    </row>
    <row r="500" spans="3:11" x14ac:dyDescent="0.25">
      <c r="C500" s="41"/>
      <c r="D500" s="41"/>
      <c r="E500" s="41"/>
      <c r="F500" s="41"/>
      <c r="G500" s="41"/>
      <c r="H500" s="41"/>
      <c r="I500" s="41"/>
      <c r="J500" s="41"/>
      <c r="K500" s="41"/>
    </row>
    <row r="501" spans="3:11" x14ac:dyDescent="0.25">
      <c r="C501" s="41"/>
      <c r="D501" s="41"/>
      <c r="E501" s="41"/>
      <c r="F501" s="41"/>
      <c r="G501" s="41"/>
      <c r="H501" s="41"/>
      <c r="I501" s="41"/>
      <c r="J501" s="41"/>
      <c r="K501" s="41"/>
    </row>
    <row r="502" spans="3:11" x14ac:dyDescent="0.25">
      <c r="C502" s="41"/>
      <c r="D502" s="41"/>
      <c r="E502" s="41"/>
      <c r="F502" s="41"/>
      <c r="G502" s="41"/>
      <c r="H502" s="41"/>
      <c r="I502" s="41"/>
      <c r="J502" s="41"/>
      <c r="K502" s="41"/>
    </row>
    <row r="503" spans="3:11" x14ac:dyDescent="0.25">
      <c r="C503" s="41"/>
      <c r="D503" s="41"/>
      <c r="E503" s="41"/>
      <c r="F503" s="41"/>
      <c r="G503" s="41"/>
      <c r="H503" s="41"/>
      <c r="I503" s="41"/>
      <c r="J503" s="41"/>
      <c r="K503" s="41"/>
    </row>
    <row r="504" spans="3:11" x14ac:dyDescent="0.25">
      <c r="C504" s="41"/>
      <c r="D504" s="41"/>
      <c r="E504" s="41"/>
      <c r="F504" s="41"/>
      <c r="G504" s="41"/>
      <c r="H504" s="41"/>
      <c r="I504" s="41"/>
      <c r="J504" s="41"/>
      <c r="K504" s="41"/>
    </row>
    <row r="505" spans="3:11" x14ac:dyDescent="0.25">
      <c r="C505" s="41"/>
      <c r="D505" s="41"/>
      <c r="E505" s="41"/>
      <c r="F505" s="41"/>
      <c r="G505" s="41"/>
      <c r="H505" s="41"/>
      <c r="I505" s="41"/>
      <c r="J505" s="41"/>
      <c r="K505" s="41"/>
    </row>
    <row r="506" spans="3:11" x14ac:dyDescent="0.25">
      <c r="C506" s="41"/>
      <c r="D506" s="41"/>
      <c r="E506" s="41"/>
      <c r="F506" s="41"/>
      <c r="G506" s="41"/>
      <c r="H506" s="41"/>
      <c r="I506" s="41"/>
      <c r="J506" s="41"/>
      <c r="K506" s="41"/>
    </row>
    <row r="507" spans="3:11" x14ac:dyDescent="0.25">
      <c r="C507" s="41"/>
      <c r="D507" s="41"/>
      <c r="E507" s="41"/>
      <c r="F507" s="41"/>
      <c r="G507" s="41"/>
      <c r="H507" s="41"/>
      <c r="I507" s="41"/>
      <c r="J507" s="41"/>
      <c r="K507" s="41"/>
    </row>
    <row r="508" spans="3:11" x14ac:dyDescent="0.25">
      <c r="C508" s="41"/>
      <c r="D508" s="41"/>
      <c r="E508" s="41"/>
      <c r="F508" s="41"/>
      <c r="G508" s="41"/>
      <c r="H508" s="41"/>
      <c r="I508" s="41"/>
      <c r="J508" s="41"/>
      <c r="K508" s="41"/>
    </row>
    <row r="509" spans="3:11" x14ac:dyDescent="0.25">
      <c r="C509" s="41"/>
      <c r="D509" s="41"/>
      <c r="E509" s="41"/>
      <c r="F509" s="41"/>
      <c r="G509" s="41"/>
      <c r="H509" s="41"/>
      <c r="I509" s="41"/>
      <c r="J509" s="41"/>
      <c r="K509" s="41"/>
    </row>
    <row r="510" spans="3:11" x14ac:dyDescent="0.25">
      <c r="C510" s="41"/>
      <c r="D510" s="41"/>
      <c r="E510" s="41"/>
      <c r="F510" s="41"/>
      <c r="G510" s="41"/>
      <c r="H510" s="41"/>
      <c r="I510" s="41"/>
      <c r="J510" s="41"/>
      <c r="K510" s="41"/>
    </row>
    <row r="511" spans="3:11" x14ac:dyDescent="0.25">
      <c r="C511" s="41"/>
      <c r="D511" s="41"/>
      <c r="E511" s="41"/>
      <c r="F511" s="41"/>
      <c r="G511" s="41"/>
      <c r="H511" s="41"/>
      <c r="I511" s="41"/>
      <c r="J511" s="41"/>
      <c r="K511" s="41"/>
    </row>
    <row r="512" spans="3:11" x14ac:dyDescent="0.25">
      <c r="C512" s="41"/>
      <c r="D512" s="41"/>
      <c r="E512" s="41"/>
      <c r="F512" s="41"/>
      <c r="G512" s="41"/>
      <c r="H512" s="41"/>
      <c r="I512" s="41"/>
      <c r="J512" s="41"/>
      <c r="K512" s="41"/>
    </row>
    <row r="513" spans="3:11" x14ac:dyDescent="0.25">
      <c r="C513" s="41"/>
      <c r="D513" s="41"/>
      <c r="E513" s="41"/>
      <c r="F513" s="41"/>
      <c r="G513" s="41"/>
      <c r="H513" s="41"/>
      <c r="I513" s="41"/>
      <c r="J513" s="41"/>
      <c r="K513" s="41"/>
    </row>
    <row r="514" spans="3:11" x14ac:dyDescent="0.25">
      <c r="C514" s="41"/>
      <c r="D514" s="41"/>
      <c r="E514" s="41"/>
      <c r="F514" s="41"/>
      <c r="G514" s="41"/>
      <c r="H514" s="41"/>
      <c r="I514" s="41"/>
      <c r="J514" s="41"/>
      <c r="K514" s="41"/>
    </row>
    <row r="515" spans="3:11" x14ac:dyDescent="0.25">
      <c r="C515" s="41"/>
      <c r="D515" s="41"/>
      <c r="E515" s="41"/>
      <c r="F515" s="41"/>
      <c r="G515" s="41"/>
      <c r="H515" s="41"/>
      <c r="I515" s="41"/>
      <c r="J515" s="41"/>
      <c r="K515" s="41"/>
    </row>
    <row r="516" spans="3:11" x14ac:dyDescent="0.25">
      <c r="C516" s="41"/>
      <c r="D516" s="41"/>
      <c r="E516" s="41"/>
      <c r="F516" s="41"/>
      <c r="G516" s="41"/>
      <c r="H516" s="41"/>
      <c r="I516" s="41"/>
      <c r="J516" s="41"/>
      <c r="K516" s="41"/>
    </row>
    <row r="517" spans="3:11" x14ac:dyDescent="0.25">
      <c r="C517" s="41"/>
      <c r="D517" s="41"/>
      <c r="E517" s="41"/>
      <c r="F517" s="41"/>
      <c r="G517" s="41"/>
      <c r="H517" s="41"/>
      <c r="I517" s="41"/>
      <c r="J517" s="41"/>
      <c r="K517" s="41"/>
    </row>
    <row r="518" spans="3:11" x14ac:dyDescent="0.25">
      <c r="C518" s="41"/>
      <c r="D518" s="41"/>
      <c r="E518" s="41"/>
      <c r="F518" s="41"/>
      <c r="G518" s="41"/>
      <c r="H518" s="41"/>
      <c r="I518" s="41"/>
      <c r="J518" s="41"/>
      <c r="K518" s="41"/>
    </row>
    <row r="519" spans="3:11" x14ac:dyDescent="0.25">
      <c r="C519" s="41"/>
      <c r="D519" s="41"/>
      <c r="E519" s="41"/>
      <c r="F519" s="41"/>
      <c r="G519" s="41"/>
      <c r="H519" s="41"/>
      <c r="I519" s="41"/>
      <c r="J519" s="41"/>
      <c r="K519" s="41"/>
    </row>
    <row r="520" spans="3:11" x14ac:dyDescent="0.25">
      <c r="C520" s="41"/>
      <c r="D520" s="41"/>
      <c r="E520" s="41"/>
      <c r="F520" s="41"/>
      <c r="G520" s="41"/>
      <c r="H520" s="41"/>
      <c r="I520" s="41"/>
      <c r="J520" s="41"/>
      <c r="K520" s="41"/>
    </row>
    <row r="521" spans="3:11" x14ac:dyDescent="0.25">
      <c r="C521" s="41"/>
      <c r="D521" s="41"/>
      <c r="E521" s="41"/>
      <c r="F521" s="41"/>
      <c r="G521" s="41"/>
      <c r="H521" s="41"/>
      <c r="I521" s="41"/>
      <c r="J521" s="41"/>
      <c r="K521" s="41"/>
    </row>
    <row r="522" spans="3:11" x14ac:dyDescent="0.25">
      <c r="C522" s="41"/>
      <c r="D522" s="41"/>
      <c r="E522" s="41"/>
      <c r="F522" s="41"/>
      <c r="G522" s="41"/>
      <c r="H522" s="41"/>
      <c r="I522" s="41"/>
      <c r="J522" s="41"/>
      <c r="K522" s="41"/>
    </row>
    <row r="523" spans="3:11" x14ac:dyDescent="0.25">
      <c r="C523" s="41"/>
      <c r="D523" s="41"/>
      <c r="E523" s="41"/>
      <c r="F523" s="41"/>
      <c r="G523" s="41"/>
      <c r="H523" s="41"/>
      <c r="I523" s="41"/>
      <c r="J523" s="41"/>
      <c r="K523" s="41"/>
    </row>
    <row r="524" spans="3:11" x14ac:dyDescent="0.25">
      <c r="C524" s="41"/>
      <c r="D524" s="41"/>
      <c r="E524" s="41"/>
      <c r="F524" s="41"/>
      <c r="G524" s="41"/>
      <c r="H524" s="41"/>
      <c r="I524" s="41"/>
      <c r="J524" s="41"/>
      <c r="K524" s="41"/>
    </row>
    <row r="525" spans="3:11" x14ac:dyDescent="0.25">
      <c r="C525" s="41"/>
      <c r="D525" s="41"/>
      <c r="E525" s="41"/>
      <c r="F525" s="41"/>
      <c r="G525" s="41"/>
      <c r="H525" s="41"/>
      <c r="I525" s="41"/>
      <c r="J525" s="41"/>
      <c r="K525" s="41"/>
    </row>
    <row r="526" spans="3:11" x14ac:dyDescent="0.25">
      <c r="C526" s="41"/>
      <c r="D526" s="41"/>
      <c r="E526" s="41"/>
      <c r="F526" s="41"/>
      <c r="G526" s="41"/>
      <c r="H526" s="41"/>
      <c r="I526" s="41"/>
      <c r="J526" s="41"/>
      <c r="K526" s="41"/>
    </row>
    <row r="527" spans="3:11" x14ac:dyDescent="0.25">
      <c r="C527" s="41"/>
      <c r="D527" s="41"/>
      <c r="E527" s="41"/>
      <c r="F527" s="41"/>
      <c r="G527" s="41"/>
      <c r="H527" s="41"/>
      <c r="I527" s="41"/>
      <c r="J527" s="41"/>
      <c r="K527" s="41"/>
    </row>
    <row r="528" spans="3:11" x14ac:dyDescent="0.25">
      <c r="C528" s="41"/>
      <c r="D528" s="41"/>
      <c r="E528" s="41"/>
      <c r="F528" s="41"/>
      <c r="G528" s="41"/>
      <c r="H528" s="41"/>
      <c r="I528" s="41"/>
      <c r="J528" s="41"/>
      <c r="K528" s="41"/>
    </row>
    <row r="529" spans="3:11" x14ac:dyDescent="0.25">
      <c r="C529" s="41"/>
      <c r="D529" s="41"/>
      <c r="E529" s="41"/>
      <c r="F529" s="41"/>
      <c r="G529" s="41"/>
      <c r="H529" s="41"/>
      <c r="I529" s="41"/>
      <c r="J529" s="41"/>
      <c r="K529" s="41"/>
    </row>
    <row r="530" spans="3:11" x14ac:dyDescent="0.25">
      <c r="C530" s="41"/>
      <c r="D530" s="41"/>
      <c r="E530" s="41"/>
      <c r="F530" s="41"/>
      <c r="G530" s="41"/>
      <c r="H530" s="41"/>
      <c r="I530" s="41"/>
      <c r="J530" s="41"/>
      <c r="K530" s="41"/>
    </row>
    <row r="531" spans="3:11" x14ac:dyDescent="0.25">
      <c r="C531" s="41"/>
      <c r="D531" s="41"/>
      <c r="E531" s="41"/>
      <c r="F531" s="41"/>
      <c r="G531" s="41"/>
      <c r="H531" s="41"/>
      <c r="I531" s="41"/>
      <c r="J531" s="41"/>
      <c r="K531" s="41"/>
    </row>
    <row r="532" spans="3:11" x14ac:dyDescent="0.25">
      <c r="C532" s="41"/>
      <c r="D532" s="41"/>
      <c r="E532" s="41"/>
      <c r="F532" s="41"/>
      <c r="G532" s="41"/>
      <c r="H532" s="41"/>
      <c r="I532" s="41"/>
      <c r="J532" s="41"/>
      <c r="K532" s="41"/>
    </row>
    <row r="533" spans="3:11" x14ac:dyDescent="0.25">
      <c r="C533" s="41"/>
      <c r="D533" s="41"/>
      <c r="E533" s="41"/>
      <c r="F533" s="41"/>
      <c r="G533" s="41"/>
      <c r="H533" s="41"/>
      <c r="I533" s="41"/>
      <c r="J533" s="41"/>
      <c r="K533" s="41"/>
    </row>
    <row r="534" spans="3:11" x14ac:dyDescent="0.25">
      <c r="C534" s="41"/>
      <c r="D534" s="41"/>
      <c r="E534" s="41"/>
      <c r="F534" s="41"/>
      <c r="G534" s="41"/>
      <c r="H534" s="41"/>
      <c r="I534" s="41"/>
      <c r="J534" s="41"/>
      <c r="K534" s="41"/>
    </row>
    <row r="535" spans="3:11" x14ac:dyDescent="0.25">
      <c r="C535" s="41"/>
      <c r="D535" s="41"/>
      <c r="E535" s="41"/>
      <c r="F535" s="41"/>
      <c r="G535" s="41"/>
      <c r="H535" s="41"/>
      <c r="I535" s="41"/>
      <c r="J535" s="41"/>
      <c r="K535" s="41"/>
    </row>
    <row r="536" spans="3:11" x14ac:dyDescent="0.25">
      <c r="C536" s="41"/>
      <c r="D536" s="41"/>
      <c r="E536" s="41"/>
      <c r="F536" s="41"/>
      <c r="G536" s="41"/>
      <c r="H536" s="41"/>
      <c r="I536" s="41"/>
      <c r="J536" s="41"/>
      <c r="K536" s="41"/>
    </row>
    <row r="537" spans="3:11" x14ac:dyDescent="0.25">
      <c r="C537" s="41"/>
      <c r="D537" s="41"/>
      <c r="E537" s="41"/>
      <c r="F537" s="41"/>
      <c r="G537" s="41"/>
      <c r="H537" s="41"/>
      <c r="I537" s="41"/>
      <c r="J537" s="41"/>
      <c r="K537" s="41"/>
    </row>
    <row r="538" spans="3:11" x14ac:dyDescent="0.25">
      <c r="C538" s="41"/>
      <c r="D538" s="41"/>
      <c r="E538" s="41"/>
      <c r="F538" s="41"/>
      <c r="G538" s="41"/>
      <c r="H538" s="41"/>
      <c r="I538" s="41"/>
      <c r="J538" s="41"/>
      <c r="K538" s="41"/>
    </row>
    <row r="539" spans="3:11" x14ac:dyDescent="0.25">
      <c r="C539" s="41"/>
      <c r="D539" s="41"/>
      <c r="E539" s="41"/>
      <c r="F539" s="41"/>
      <c r="G539" s="41"/>
      <c r="H539" s="41"/>
      <c r="I539" s="41"/>
      <c r="J539" s="41"/>
      <c r="K539" s="41"/>
    </row>
    <row r="540" spans="3:11" x14ac:dyDescent="0.25">
      <c r="C540" s="41"/>
      <c r="D540" s="41"/>
      <c r="E540" s="41"/>
      <c r="F540" s="41"/>
      <c r="G540" s="41"/>
      <c r="H540" s="41"/>
      <c r="I540" s="41"/>
      <c r="J540" s="41"/>
      <c r="K540" s="41"/>
    </row>
    <row r="541" spans="3:11" x14ac:dyDescent="0.25">
      <c r="C541" s="41"/>
      <c r="D541" s="41"/>
      <c r="E541" s="41"/>
      <c r="F541" s="41"/>
      <c r="G541" s="41"/>
      <c r="H541" s="41"/>
      <c r="I541" s="41"/>
      <c r="J541" s="41"/>
      <c r="K541" s="41"/>
    </row>
    <row r="542" spans="3:11" x14ac:dyDescent="0.25">
      <c r="C542" s="41"/>
      <c r="D542" s="41"/>
      <c r="E542" s="41"/>
      <c r="F542" s="41"/>
      <c r="G542" s="41"/>
      <c r="H542" s="41"/>
      <c r="I542" s="41"/>
      <c r="J542" s="41"/>
      <c r="K542" s="41"/>
    </row>
    <row r="543" spans="3:11" x14ac:dyDescent="0.25">
      <c r="C543" s="41"/>
      <c r="D543" s="41"/>
      <c r="E543" s="41"/>
      <c r="F543" s="41"/>
      <c r="G543" s="41"/>
      <c r="H543" s="41"/>
      <c r="I543" s="41"/>
      <c r="J543" s="41"/>
      <c r="K543" s="41"/>
    </row>
    <row r="544" spans="3:11" x14ac:dyDescent="0.25">
      <c r="C544" s="41"/>
      <c r="D544" s="41"/>
      <c r="E544" s="41"/>
      <c r="F544" s="41"/>
      <c r="G544" s="41"/>
      <c r="H544" s="41"/>
      <c r="I544" s="41"/>
      <c r="J544" s="41"/>
      <c r="K544" s="41"/>
    </row>
    <row r="545" spans="3:11" x14ac:dyDescent="0.25">
      <c r="C545" s="41"/>
      <c r="D545" s="41"/>
      <c r="E545" s="41"/>
      <c r="F545" s="41"/>
      <c r="G545" s="41"/>
      <c r="H545" s="41"/>
      <c r="I545" s="41"/>
      <c r="J545" s="41"/>
      <c r="K545" s="41"/>
    </row>
    <row r="546" spans="3:11" x14ac:dyDescent="0.25">
      <c r="C546" s="41"/>
      <c r="D546" s="41"/>
      <c r="E546" s="41"/>
      <c r="F546" s="41"/>
      <c r="G546" s="41"/>
      <c r="H546" s="41"/>
      <c r="I546" s="41"/>
      <c r="J546" s="41"/>
      <c r="K546" s="41"/>
    </row>
    <row r="547" spans="3:11" x14ac:dyDescent="0.25">
      <c r="C547" s="41"/>
      <c r="D547" s="41"/>
      <c r="E547" s="41"/>
      <c r="F547" s="41"/>
      <c r="G547" s="41"/>
      <c r="H547" s="41"/>
      <c r="I547" s="41"/>
      <c r="J547" s="41"/>
      <c r="K547" s="41"/>
    </row>
    <row r="548" spans="3:11" x14ac:dyDescent="0.25">
      <c r="C548" s="41"/>
      <c r="D548" s="41"/>
      <c r="E548" s="41"/>
      <c r="F548" s="41"/>
      <c r="G548" s="41"/>
      <c r="H548" s="41"/>
      <c r="I548" s="41"/>
      <c r="J548" s="41"/>
      <c r="K548" s="41"/>
    </row>
    <row r="549" spans="3:11" x14ac:dyDescent="0.25">
      <c r="C549" s="41"/>
      <c r="D549" s="41"/>
      <c r="E549" s="41"/>
      <c r="F549" s="41"/>
      <c r="G549" s="41"/>
      <c r="H549" s="41"/>
      <c r="I549" s="41"/>
      <c r="J549" s="41"/>
      <c r="K549" s="41"/>
    </row>
    <row r="550" spans="3:11" x14ac:dyDescent="0.25">
      <c r="C550" s="41"/>
      <c r="D550" s="41"/>
      <c r="E550" s="41"/>
      <c r="F550" s="41"/>
      <c r="G550" s="41"/>
      <c r="H550" s="41"/>
      <c r="I550" s="41"/>
      <c r="J550" s="41"/>
      <c r="K550" s="41"/>
    </row>
    <row r="551" spans="3:11" x14ac:dyDescent="0.25">
      <c r="C551" s="41"/>
      <c r="D551" s="41"/>
      <c r="E551" s="41"/>
      <c r="F551" s="41"/>
      <c r="G551" s="41"/>
      <c r="H551" s="41"/>
      <c r="I551" s="41"/>
      <c r="J551" s="41"/>
      <c r="K551" s="41"/>
    </row>
    <row r="552" spans="3:11" x14ac:dyDescent="0.25">
      <c r="C552" s="41"/>
      <c r="D552" s="41"/>
      <c r="E552" s="41"/>
      <c r="F552" s="41"/>
      <c r="G552" s="41"/>
      <c r="H552" s="41"/>
      <c r="I552" s="41"/>
      <c r="J552" s="41"/>
      <c r="K552" s="41"/>
    </row>
    <row r="553" spans="3:11" x14ac:dyDescent="0.25">
      <c r="C553" s="41"/>
      <c r="D553" s="41"/>
      <c r="E553" s="41"/>
      <c r="F553" s="41"/>
      <c r="G553" s="41"/>
      <c r="H553" s="41"/>
      <c r="I553" s="41"/>
      <c r="J553" s="41"/>
      <c r="K553" s="41"/>
    </row>
    <row r="554" spans="3:11" x14ac:dyDescent="0.25">
      <c r="C554" s="41"/>
      <c r="D554" s="41"/>
      <c r="E554" s="41"/>
      <c r="F554" s="41"/>
      <c r="G554" s="41"/>
      <c r="H554" s="41"/>
      <c r="I554" s="41"/>
      <c r="J554" s="41"/>
      <c r="K554" s="41"/>
    </row>
    <row r="555" spans="3:11" x14ac:dyDescent="0.25">
      <c r="C555" s="41"/>
      <c r="D555" s="41"/>
      <c r="E555" s="41"/>
      <c r="F555" s="41"/>
      <c r="G555" s="41"/>
      <c r="H555" s="41"/>
      <c r="I555" s="41"/>
      <c r="J555" s="41"/>
      <c r="K555" s="41"/>
    </row>
    <row r="556" spans="3:11" x14ac:dyDescent="0.25">
      <c r="C556" s="41"/>
      <c r="D556" s="41"/>
      <c r="E556" s="41"/>
      <c r="F556" s="41"/>
      <c r="G556" s="41"/>
      <c r="H556" s="41"/>
      <c r="I556" s="41"/>
      <c r="J556" s="41"/>
      <c r="K556" s="41"/>
    </row>
    <row r="557" spans="3:11" x14ac:dyDescent="0.25">
      <c r="C557" s="41"/>
      <c r="D557" s="41"/>
      <c r="E557" s="41"/>
      <c r="F557" s="41"/>
      <c r="G557" s="41"/>
      <c r="H557" s="41"/>
      <c r="I557" s="41"/>
      <c r="J557" s="41"/>
      <c r="K557" s="41"/>
    </row>
    <row r="558" spans="3:11" x14ac:dyDescent="0.25">
      <c r="C558" s="41"/>
      <c r="D558" s="41"/>
      <c r="E558" s="41"/>
      <c r="F558" s="41"/>
      <c r="G558" s="41"/>
      <c r="H558" s="41"/>
      <c r="I558" s="41"/>
      <c r="J558" s="41"/>
      <c r="K558" s="41"/>
    </row>
    <row r="559" spans="3:11" x14ac:dyDescent="0.25">
      <c r="C559" s="41"/>
      <c r="D559" s="41"/>
      <c r="E559" s="41"/>
      <c r="F559" s="41"/>
      <c r="G559" s="41"/>
      <c r="H559" s="41"/>
      <c r="I559" s="41"/>
      <c r="J559" s="41"/>
      <c r="K559" s="41"/>
    </row>
    <row r="560" spans="3:11" x14ac:dyDescent="0.25">
      <c r="C560" s="41"/>
      <c r="D560" s="41"/>
      <c r="E560" s="41"/>
      <c r="F560" s="41"/>
      <c r="G560" s="41"/>
      <c r="H560" s="41"/>
      <c r="I560" s="41"/>
      <c r="J560" s="41"/>
      <c r="K560" s="41"/>
    </row>
    <row r="561" spans="3:11" x14ac:dyDescent="0.25">
      <c r="C561" s="41"/>
      <c r="D561" s="41"/>
      <c r="E561" s="41"/>
      <c r="F561" s="41"/>
      <c r="G561" s="41"/>
      <c r="H561" s="41"/>
      <c r="I561" s="41"/>
      <c r="J561" s="41"/>
      <c r="K561" s="41"/>
    </row>
    <row r="562" spans="3:11" x14ac:dyDescent="0.25">
      <c r="C562" s="41"/>
      <c r="D562" s="41"/>
      <c r="E562" s="41"/>
      <c r="F562" s="41"/>
      <c r="G562" s="41"/>
      <c r="H562" s="41"/>
      <c r="I562" s="41"/>
      <c r="J562" s="41"/>
      <c r="K562" s="41"/>
    </row>
    <row r="563" spans="3:11" x14ac:dyDescent="0.25">
      <c r="C563" s="41"/>
      <c r="D563" s="41"/>
      <c r="E563" s="41"/>
      <c r="F563" s="41"/>
      <c r="G563" s="41"/>
      <c r="H563" s="41"/>
      <c r="I563" s="41"/>
      <c r="J563" s="41"/>
      <c r="K563" s="41"/>
    </row>
    <row r="564" spans="3:11" x14ac:dyDescent="0.25">
      <c r="C564" s="41"/>
      <c r="D564" s="41"/>
      <c r="E564" s="41"/>
      <c r="F564" s="41"/>
      <c r="G564" s="41"/>
      <c r="H564" s="41"/>
      <c r="I564" s="41"/>
      <c r="J564" s="41"/>
      <c r="K564" s="41"/>
    </row>
    <row r="565" spans="3:11" x14ac:dyDescent="0.25">
      <c r="C565" s="41"/>
      <c r="D565" s="41"/>
      <c r="E565" s="41"/>
      <c r="F565" s="41"/>
      <c r="G565" s="41"/>
      <c r="H565" s="41"/>
      <c r="I565" s="41"/>
      <c r="J565" s="41"/>
      <c r="K565" s="41"/>
    </row>
    <row r="566" spans="3:11" x14ac:dyDescent="0.25">
      <c r="C566" s="41"/>
      <c r="D566" s="41"/>
      <c r="E566" s="41"/>
      <c r="F566" s="41"/>
      <c r="G566" s="41"/>
      <c r="H566" s="41"/>
      <c r="I566" s="41"/>
      <c r="J566" s="41"/>
      <c r="K566" s="41"/>
    </row>
    <row r="567" spans="3:11" x14ac:dyDescent="0.25">
      <c r="C567" s="41"/>
      <c r="D567" s="41"/>
      <c r="E567" s="41"/>
      <c r="F567" s="41"/>
      <c r="G567" s="41"/>
      <c r="H567" s="41"/>
      <c r="I567" s="41"/>
      <c r="J567" s="41"/>
      <c r="K567" s="41"/>
    </row>
    <row r="568" spans="3:11" x14ac:dyDescent="0.25">
      <c r="C568" s="41"/>
      <c r="D568" s="41"/>
      <c r="E568" s="41"/>
      <c r="F568" s="41"/>
      <c r="G568" s="41"/>
      <c r="H568" s="41"/>
      <c r="I568" s="41"/>
      <c r="J568" s="41"/>
      <c r="K568" s="41"/>
    </row>
    <row r="569" spans="3:11" x14ac:dyDescent="0.25">
      <c r="C569" s="41"/>
      <c r="D569" s="41"/>
      <c r="E569" s="41"/>
      <c r="F569" s="41"/>
      <c r="G569" s="41"/>
      <c r="H569" s="41"/>
      <c r="I569" s="41"/>
      <c r="J569" s="41"/>
      <c r="K569" s="41"/>
    </row>
    <row r="570" spans="3:11" x14ac:dyDescent="0.25">
      <c r="C570" s="41"/>
      <c r="D570" s="41"/>
      <c r="E570" s="41"/>
      <c r="F570" s="41"/>
      <c r="G570" s="41"/>
      <c r="H570" s="41"/>
      <c r="I570" s="41"/>
      <c r="J570" s="41"/>
      <c r="K570" s="41"/>
    </row>
    <row r="571" spans="3:11" x14ac:dyDescent="0.25">
      <c r="C571" s="41"/>
      <c r="D571" s="41"/>
      <c r="E571" s="41"/>
      <c r="F571" s="41"/>
      <c r="G571" s="41"/>
      <c r="H571" s="41"/>
      <c r="I571" s="41"/>
      <c r="J571" s="41"/>
      <c r="K571" s="41"/>
    </row>
    <row r="572" spans="3:11" x14ac:dyDescent="0.25">
      <c r="C572" s="41"/>
      <c r="D572" s="41"/>
      <c r="E572" s="41"/>
      <c r="F572" s="41"/>
      <c r="G572" s="41"/>
      <c r="H572" s="41"/>
      <c r="I572" s="41"/>
      <c r="J572" s="41"/>
      <c r="K572" s="41"/>
    </row>
    <row r="573" spans="3:11" x14ac:dyDescent="0.25">
      <c r="C573" s="41"/>
      <c r="D573" s="41"/>
      <c r="E573" s="41"/>
      <c r="F573" s="41"/>
      <c r="G573" s="41"/>
      <c r="H573" s="41"/>
      <c r="I573" s="41"/>
      <c r="J573" s="41"/>
      <c r="K573" s="41"/>
    </row>
    <row r="574" spans="3:11" x14ac:dyDescent="0.25">
      <c r="C574" s="41"/>
      <c r="D574" s="41"/>
      <c r="E574" s="41"/>
      <c r="F574" s="41"/>
      <c r="G574" s="41"/>
      <c r="H574" s="41"/>
      <c r="I574" s="41"/>
      <c r="J574" s="41"/>
      <c r="K574" s="41"/>
    </row>
    <row r="575" spans="3:11" x14ac:dyDescent="0.25">
      <c r="C575" s="41"/>
      <c r="D575" s="41"/>
      <c r="E575" s="41"/>
      <c r="F575" s="41"/>
      <c r="G575" s="41"/>
      <c r="H575" s="41"/>
      <c r="I575" s="41"/>
      <c r="J575" s="41"/>
      <c r="K575" s="41"/>
    </row>
    <row r="576" spans="3:11" x14ac:dyDescent="0.25">
      <c r="C576" s="41"/>
      <c r="D576" s="41"/>
      <c r="E576" s="41"/>
      <c r="F576" s="41"/>
      <c r="G576" s="41"/>
      <c r="H576" s="41"/>
      <c r="I576" s="41"/>
      <c r="J576" s="41"/>
      <c r="K576" s="41"/>
    </row>
    <row r="577" spans="3:11" x14ac:dyDescent="0.25">
      <c r="C577" s="41"/>
      <c r="D577" s="41"/>
      <c r="E577" s="41"/>
      <c r="F577" s="41"/>
      <c r="G577" s="41"/>
      <c r="H577" s="41"/>
      <c r="I577" s="41"/>
      <c r="J577" s="41"/>
      <c r="K577" s="41"/>
    </row>
    <row r="578" spans="3:11" x14ac:dyDescent="0.25">
      <c r="C578" s="41"/>
      <c r="D578" s="41"/>
      <c r="E578" s="41"/>
      <c r="F578" s="41"/>
      <c r="G578" s="41"/>
      <c r="H578" s="41"/>
      <c r="I578" s="41"/>
      <c r="J578" s="41"/>
      <c r="K578" s="41"/>
    </row>
    <row r="579" spans="3:11" x14ac:dyDescent="0.25">
      <c r="C579" s="41"/>
      <c r="D579" s="41"/>
      <c r="E579" s="41"/>
      <c r="F579" s="41"/>
      <c r="G579" s="41"/>
      <c r="H579" s="41"/>
      <c r="I579" s="41"/>
      <c r="J579" s="41"/>
      <c r="K579" s="41"/>
    </row>
    <row r="580" spans="3:11" x14ac:dyDescent="0.25">
      <c r="C580" s="41"/>
      <c r="D580" s="41"/>
      <c r="E580" s="41"/>
      <c r="F580" s="41"/>
      <c r="G580" s="41"/>
      <c r="H580" s="41"/>
      <c r="I580" s="41"/>
      <c r="J580" s="41"/>
      <c r="K580" s="41"/>
    </row>
    <row r="581" spans="3:11" x14ac:dyDescent="0.25">
      <c r="C581" s="41"/>
      <c r="D581" s="41"/>
      <c r="E581" s="41"/>
      <c r="F581" s="41"/>
      <c r="G581" s="41"/>
      <c r="H581" s="41"/>
      <c r="I581" s="41"/>
      <c r="J581" s="41"/>
      <c r="K581" s="41"/>
    </row>
    <row r="582" spans="3:11" x14ac:dyDescent="0.25">
      <c r="C582" s="41"/>
      <c r="D582" s="41"/>
      <c r="E582" s="41"/>
      <c r="F582" s="41"/>
      <c r="G582" s="41"/>
      <c r="H582" s="41"/>
      <c r="I582" s="41"/>
      <c r="J582" s="41"/>
      <c r="K582" s="41"/>
    </row>
    <row r="583" spans="3:11" x14ac:dyDescent="0.25">
      <c r="C583" s="41"/>
      <c r="D583" s="41"/>
      <c r="E583" s="41"/>
      <c r="F583" s="41"/>
      <c r="G583" s="41"/>
      <c r="H583" s="41"/>
      <c r="I583" s="41"/>
      <c r="J583" s="41"/>
      <c r="K583" s="41"/>
    </row>
    <row r="584" spans="3:11" x14ac:dyDescent="0.25">
      <c r="C584" s="41"/>
      <c r="D584" s="41"/>
      <c r="E584" s="41"/>
      <c r="F584" s="41"/>
      <c r="G584" s="41"/>
      <c r="H584" s="41"/>
      <c r="I584" s="41"/>
      <c r="J584" s="41"/>
      <c r="K584" s="41"/>
    </row>
    <row r="585" spans="3:11" x14ac:dyDescent="0.25">
      <c r="C585" s="41"/>
      <c r="D585" s="41"/>
      <c r="E585" s="41"/>
      <c r="F585" s="41"/>
      <c r="G585" s="41"/>
      <c r="H585" s="41"/>
      <c r="I585" s="41"/>
      <c r="J585" s="41"/>
      <c r="K585" s="41"/>
    </row>
    <row r="586" spans="3:11" x14ac:dyDescent="0.25">
      <c r="C586" s="41"/>
      <c r="D586" s="41"/>
      <c r="E586" s="41"/>
      <c r="F586" s="41"/>
      <c r="G586" s="41"/>
      <c r="H586" s="41"/>
      <c r="I586" s="41"/>
      <c r="J586" s="41"/>
      <c r="K586" s="41"/>
    </row>
    <row r="587" spans="3:11" x14ac:dyDescent="0.25">
      <c r="C587" s="41"/>
      <c r="D587" s="41"/>
      <c r="E587" s="41"/>
      <c r="F587" s="41"/>
      <c r="G587" s="41"/>
      <c r="H587" s="41"/>
      <c r="I587" s="41"/>
      <c r="J587" s="41"/>
      <c r="K587" s="41"/>
    </row>
    <row r="588" spans="3:11" x14ac:dyDescent="0.25">
      <c r="C588" s="41"/>
      <c r="D588" s="41"/>
      <c r="E588" s="41"/>
      <c r="F588" s="41"/>
      <c r="G588" s="41"/>
      <c r="H588" s="41"/>
      <c r="I588" s="41"/>
      <c r="J588" s="41"/>
      <c r="K588" s="41"/>
    </row>
    <row r="589" spans="3:11" x14ac:dyDescent="0.25">
      <c r="C589" s="41"/>
      <c r="D589" s="41"/>
      <c r="E589" s="41"/>
      <c r="F589" s="41"/>
      <c r="G589" s="41"/>
      <c r="H589" s="41"/>
      <c r="I589" s="41"/>
      <c r="J589" s="41"/>
      <c r="K589" s="41"/>
    </row>
    <row r="590" spans="3:11" x14ac:dyDescent="0.25">
      <c r="C590" s="41"/>
      <c r="D590" s="41"/>
      <c r="E590" s="41"/>
      <c r="F590" s="41"/>
      <c r="G590" s="41"/>
      <c r="H590" s="41"/>
      <c r="I590" s="41"/>
      <c r="J590" s="41"/>
      <c r="K590" s="41"/>
    </row>
    <row r="591" spans="3:11" x14ac:dyDescent="0.25">
      <c r="C591" s="41"/>
      <c r="D591" s="41"/>
      <c r="E591" s="41"/>
      <c r="F591" s="41"/>
      <c r="G591" s="41"/>
      <c r="H591" s="41"/>
      <c r="I591" s="41"/>
      <c r="J591" s="41"/>
      <c r="K591" s="41"/>
    </row>
    <row r="592" spans="3:11" x14ac:dyDescent="0.25">
      <c r="C592" s="41"/>
      <c r="D592" s="41"/>
      <c r="E592" s="41"/>
      <c r="F592" s="41"/>
      <c r="G592" s="41"/>
      <c r="H592" s="41"/>
      <c r="I592" s="41"/>
      <c r="J592" s="41"/>
      <c r="K592" s="41"/>
    </row>
    <row r="593" spans="3:11" x14ac:dyDescent="0.25">
      <c r="C593" s="41"/>
      <c r="D593" s="41"/>
      <c r="E593" s="41"/>
      <c r="F593" s="41"/>
      <c r="G593" s="41"/>
      <c r="H593" s="41"/>
      <c r="I593" s="41"/>
      <c r="J593" s="41"/>
      <c r="K593" s="41"/>
    </row>
    <row r="594" spans="3:11" x14ac:dyDescent="0.25">
      <c r="C594" s="41"/>
      <c r="D594" s="41"/>
      <c r="E594" s="41"/>
      <c r="F594" s="41"/>
      <c r="G594" s="41"/>
      <c r="H594" s="41"/>
      <c r="I594" s="41"/>
      <c r="J594" s="41"/>
      <c r="K594" s="41"/>
    </row>
    <row r="595" spans="3:11" x14ac:dyDescent="0.25">
      <c r="C595" s="41"/>
      <c r="D595" s="41"/>
      <c r="E595" s="41"/>
      <c r="F595" s="41"/>
      <c r="G595" s="41"/>
      <c r="H595" s="41"/>
      <c r="I595" s="41"/>
      <c r="J595" s="41"/>
      <c r="K595" s="41"/>
    </row>
    <row r="596" spans="3:11" x14ac:dyDescent="0.25">
      <c r="C596" s="41"/>
      <c r="D596" s="41"/>
      <c r="E596" s="41"/>
      <c r="F596" s="41"/>
      <c r="G596" s="41"/>
      <c r="H596" s="41"/>
      <c r="I596" s="41"/>
      <c r="J596" s="41"/>
      <c r="K596" s="41"/>
    </row>
    <row r="597" spans="3:11" x14ac:dyDescent="0.25">
      <c r="C597" s="41"/>
      <c r="D597" s="41"/>
      <c r="E597" s="41"/>
      <c r="F597" s="41"/>
      <c r="G597" s="41"/>
      <c r="H597" s="41"/>
      <c r="I597" s="41"/>
      <c r="J597" s="41"/>
      <c r="K597" s="41"/>
    </row>
    <row r="598" spans="3:11" x14ac:dyDescent="0.25">
      <c r="C598" s="41"/>
      <c r="D598" s="41"/>
      <c r="E598" s="41"/>
      <c r="F598" s="41"/>
      <c r="G598" s="41"/>
      <c r="H598" s="41"/>
      <c r="I598" s="41"/>
      <c r="J598" s="41"/>
      <c r="K598" s="41"/>
    </row>
    <row r="599" spans="3:11" x14ac:dyDescent="0.25">
      <c r="C599" s="41"/>
      <c r="D599" s="41"/>
      <c r="E599" s="41"/>
      <c r="F599" s="41"/>
      <c r="G599" s="41"/>
      <c r="H599" s="41"/>
      <c r="I599" s="41"/>
      <c r="J599" s="41"/>
      <c r="K599" s="41"/>
    </row>
    <row r="600" spans="3:11" x14ac:dyDescent="0.25">
      <c r="C600" s="41"/>
      <c r="D600" s="41"/>
      <c r="E600" s="41"/>
      <c r="F600" s="41"/>
      <c r="G600" s="41"/>
      <c r="H600" s="41"/>
      <c r="I600" s="41"/>
      <c r="J600" s="41"/>
      <c r="K600" s="41"/>
    </row>
    <row r="601" spans="3:11" x14ac:dyDescent="0.25">
      <c r="C601" s="41"/>
      <c r="D601" s="41"/>
      <c r="E601" s="41"/>
      <c r="F601" s="41"/>
      <c r="G601" s="41"/>
      <c r="H601" s="41"/>
      <c r="I601" s="41"/>
      <c r="J601" s="41"/>
      <c r="K601" s="41"/>
    </row>
    <row r="602" spans="3:11" x14ac:dyDescent="0.25">
      <c r="C602" s="41"/>
      <c r="D602" s="41"/>
      <c r="E602" s="41"/>
      <c r="F602" s="41"/>
      <c r="G602" s="41"/>
      <c r="H602" s="41"/>
      <c r="I602" s="41"/>
      <c r="J602" s="41"/>
      <c r="K602" s="41"/>
    </row>
    <row r="603" spans="3:11" x14ac:dyDescent="0.25">
      <c r="C603" s="41"/>
      <c r="D603" s="41"/>
      <c r="E603" s="41"/>
      <c r="F603" s="41"/>
      <c r="G603" s="41"/>
      <c r="H603" s="41"/>
      <c r="I603" s="41"/>
      <c r="J603" s="41"/>
      <c r="K603" s="41"/>
    </row>
    <row r="604" spans="3:11" x14ac:dyDescent="0.25">
      <c r="C604" s="41"/>
      <c r="D604" s="41"/>
      <c r="E604" s="41"/>
      <c r="F604" s="41"/>
      <c r="G604" s="41"/>
      <c r="H604" s="41"/>
      <c r="I604" s="41"/>
      <c r="J604" s="41"/>
      <c r="K604" s="41"/>
    </row>
    <row r="605" spans="3:11" x14ac:dyDescent="0.25">
      <c r="C605" s="41"/>
      <c r="D605" s="41"/>
      <c r="E605" s="41"/>
      <c r="F605" s="41"/>
      <c r="G605" s="41"/>
      <c r="H605" s="41"/>
      <c r="I605" s="41"/>
      <c r="J605" s="41"/>
      <c r="K605" s="41"/>
    </row>
    <row r="606" spans="3:11" x14ac:dyDescent="0.25">
      <c r="C606" s="41"/>
      <c r="D606" s="41"/>
      <c r="E606" s="41"/>
      <c r="F606" s="41"/>
      <c r="G606" s="41"/>
      <c r="H606" s="41"/>
      <c r="I606" s="41"/>
      <c r="J606" s="41"/>
      <c r="K606" s="41"/>
    </row>
    <row r="607" spans="3:11" x14ac:dyDescent="0.25">
      <c r="C607" s="41"/>
      <c r="D607" s="41"/>
      <c r="E607" s="41"/>
      <c r="F607" s="41"/>
      <c r="G607" s="41"/>
      <c r="H607" s="41"/>
      <c r="I607" s="41"/>
      <c r="J607" s="41"/>
      <c r="K607" s="41"/>
    </row>
    <row r="608" spans="3:11" x14ac:dyDescent="0.25">
      <c r="C608" s="41"/>
      <c r="D608" s="41"/>
      <c r="E608" s="41"/>
      <c r="F608" s="41"/>
      <c r="G608" s="41"/>
      <c r="H608" s="41"/>
      <c r="I608" s="41"/>
      <c r="J608" s="41"/>
      <c r="K608" s="41"/>
    </row>
    <row r="609" spans="3:11" x14ac:dyDescent="0.25">
      <c r="C609" s="41"/>
      <c r="D609" s="41"/>
      <c r="E609" s="41"/>
      <c r="F609" s="41"/>
      <c r="G609" s="41"/>
      <c r="H609" s="41"/>
      <c r="I609" s="41"/>
      <c r="J609" s="41"/>
      <c r="K609" s="41"/>
    </row>
    <row r="610" spans="3:11" x14ac:dyDescent="0.25">
      <c r="C610" s="41"/>
      <c r="D610" s="41"/>
      <c r="E610" s="41"/>
      <c r="F610" s="41"/>
      <c r="G610" s="41"/>
      <c r="H610" s="41"/>
      <c r="I610" s="41"/>
      <c r="J610" s="41"/>
      <c r="K610" s="41"/>
    </row>
    <row r="611" spans="3:11" x14ac:dyDescent="0.25">
      <c r="C611" s="41"/>
      <c r="D611" s="41"/>
      <c r="E611" s="41"/>
      <c r="F611" s="41"/>
      <c r="G611" s="41"/>
      <c r="H611" s="41"/>
      <c r="I611" s="41"/>
      <c r="J611" s="41"/>
      <c r="K611" s="41"/>
    </row>
    <row r="612" spans="3:11" x14ac:dyDescent="0.25">
      <c r="C612" s="41"/>
      <c r="D612" s="41"/>
      <c r="E612" s="41"/>
      <c r="F612" s="41"/>
      <c r="G612" s="41"/>
      <c r="H612" s="41"/>
      <c r="I612" s="41"/>
      <c r="J612" s="41"/>
      <c r="K612" s="41"/>
    </row>
    <row r="613" spans="3:11" x14ac:dyDescent="0.25">
      <c r="C613" s="41"/>
      <c r="D613" s="41"/>
      <c r="E613" s="41"/>
      <c r="F613" s="41"/>
      <c r="G613" s="41"/>
      <c r="H613" s="41"/>
      <c r="I613" s="41"/>
      <c r="J613" s="41"/>
      <c r="K613" s="41"/>
    </row>
    <row r="614" spans="3:11" x14ac:dyDescent="0.25">
      <c r="C614" s="41"/>
      <c r="D614" s="41"/>
      <c r="E614" s="41"/>
      <c r="F614" s="41"/>
      <c r="G614" s="41"/>
      <c r="H614" s="41"/>
      <c r="I614" s="41"/>
      <c r="J614" s="41"/>
      <c r="K614" s="41"/>
    </row>
    <row r="615" spans="3:11" x14ac:dyDescent="0.25">
      <c r="C615" s="41"/>
      <c r="D615" s="41"/>
      <c r="E615" s="41"/>
      <c r="F615" s="41"/>
      <c r="G615" s="41"/>
      <c r="H615" s="41"/>
      <c r="I615" s="41"/>
      <c r="J615" s="41"/>
      <c r="K615" s="41"/>
    </row>
    <row r="616" spans="3:11" x14ac:dyDescent="0.25">
      <c r="C616" s="41"/>
      <c r="D616" s="41"/>
      <c r="E616" s="41"/>
      <c r="F616" s="41"/>
      <c r="G616" s="41"/>
      <c r="H616" s="41"/>
      <c r="I616" s="41"/>
      <c r="J616" s="41"/>
      <c r="K616" s="41"/>
    </row>
    <row r="617" spans="3:11" x14ac:dyDescent="0.25">
      <c r="C617" s="41"/>
      <c r="D617" s="41"/>
      <c r="E617" s="41"/>
      <c r="F617" s="41"/>
      <c r="G617" s="41"/>
      <c r="H617" s="41"/>
      <c r="I617" s="41"/>
      <c r="J617" s="41"/>
      <c r="K617" s="41"/>
    </row>
    <row r="618" spans="3:11" x14ac:dyDescent="0.25">
      <c r="C618" s="41"/>
      <c r="D618" s="41"/>
      <c r="E618" s="41"/>
      <c r="F618" s="41"/>
      <c r="G618" s="41"/>
      <c r="H618" s="41"/>
      <c r="I618" s="41"/>
      <c r="J618" s="41"/>
      <c r="K618" s="41"/>
    </row>
    <row r="619" spans="3:11" x14ac:dyDescent="0.25">
      <c r="C619" s="41"/>
      <c r="D619" s="41"/>
      <c r="E619" s="41"/>
      <c r="F619" s="41"/>
      <c r="G619" s="41"/>
      <c r="H619" s="41"/>
      <c r="I619" s="41"/>
      <c r="J619" s="41"/>
      <c r="K619" s="41"/>
    </row>
    <row r="620" spans="3:11" x14ac:dyDescent="0.25">
      <c r="C620" s="41"/>
      <c r="D620" s="41"/>
      <c r="E620" s="41"/>
      <c r="F620" s="41"/>
      <c r="G620" s="41"/>
      <c r="H620" s="41"/>
      <c r="I620" s="41"/>
      <c r="J620" s="41"/>
      <c r="K620" s="41"/>
    </row>
    <row r="621" spans="3:11" x14ac:dyDescent="0.25">
      <c r="C621" s="41"/>
      <c r="D621" s="41"/>
      <c r="E621" s="41"/>
      <c r="F621" s="41"/>
      <c r="G621" s="41"/>
      <c r="H621" s="41"/>
      <c r="I621" s="41"/>
      <c r="J621" s="41"/>
      <c r="K621" s="41"/>
    </row>
    <row r="622" spans="3:11" x14ac:dyDescent="0.25">
      <c r="C622" s="41"/>
      <c r="D622" s="41"/>
      <c r="E622" s="41"/>
      <c r="F622" s="41"/>
      <c r="G622" s="41"/>
      <c r="H622" s="41"/>
      <c r="I622" s="41"/>
      <c r="J622" s="41"/>
      <c r="K622" s="41"/>
    </row>
    <row r="623" spans="3:11" x14ac:dyDescent="0.25">
      <c r="C623" s="41"/>
      <c r="D623" s="41"/>
      <c r="E623" s="41"/>
      <c r="F623" s="41"/>
      <c r="G623" s="41"/>
      <c r="H623" s="41"/>
      <c r="I623" s="41"/>
      <c r="J623" s="41"/>
      <c r="K623" s="41"/>
    </row>
    <row r="624" spans="3:11" x14ac:dyDescent="0.25">
      <c r="C624" s="41"/>
      <c r="D624" s="41"/>
      <c r="E624" s="41"/>
      <c r="F624" s="41"/>
      <c r="G624" s="41"/>
      <c r="H624" s="41"/>
      <c r="I624" s="41"/>
      <c r="J624" s="41"/>
      <c r="K624" s="41"/>
    </row>
    <row r="625" spans="3:11" x14ac:dyDescent="0.25">
      <c r="C625" s="41"/>
      <c r="D625" s="41"/>
      <c r="E625" s="41"/>
      <c r="F625" s="41"/>
      <c r="G625" s="41"/>
      <c r="H625" s="41"/>
      <c r="I625" s="41"/>
      <c r="J625" s="41"/>
      <c r="K625" s="41"/>
    </row>
    <row r="626" spans="3:11" x14ac:dyDescent="0.25">
      <c r="C626" s="41"/>
      <c r="D626" s="41"/>
      <c r="E626" s="41"/>
      <c r="F626" s="41"/>
      <c r="G626" s="41"/>
      <c r="H626" s="41"/>
      <c r="I626" s="41"/>
      <c r="J626" s="41"/>
      <c r="K626" s="41"/>
    </row>
    <row r="627" spans="3:11" x14ac:dyDescent="0.25">
      <c r="C627" s="41"/>
      <c r="D627" s="41"/>
      <c r="E627" s="41"/>
      <c r="F627" s="41"/>
      <c r="G627" s="41"/>
      <c r="H627" s="41"/>
      <c r="I627" s="41"/>
      <c r="J627" s="41"/>
      <c r="K627" s="41"/>
    </row>
    <row r="628" spans="3:11" x14ac:dyDescent="0.25">
      <c r="C628" s="41"/>
      <c r="D628" s="41"/>
      <c r="E628" s="41"/>
      <c r="F628" s="41"/>
      <c r="G628" s="41"/>
      <c r="H628" s="41"/>
      <c r="I628" s="41"/>
      <c r="J628" s="41"/>
      <c r="K628" s="41"/>
    </row>
    <row r="629" spans="3:11" x14ac:dyDescent="0.25">
      <c r="C629" s="41"/>
      <c r="D629" s="41"/>
      <c r="E629" s="41"/>
      <c r="F629" s="41"/>
      <c r="G629" s="41"/>
      <c r="H629" s="41"/>
      <c r="I629" s="41"/>
      <c r="J629" s="41"/>
      <c r="K629" s="41"/>
    </row>
    <row r="630" spans="3:11" x14ac:dyDescent="0.25">
      <c r="C630" s="41"/>
      <c r="D630" s="41"/>
      <c r="E630" s="41"/>
      <c r="F630" s="41"/>
      <c r="G630" s="41"/>
      <c r="H630" s="41"/>
      <c r="I630" s="41"/>
      <c r="J630" s="41"/>
      <c r="K630" s="41"/>
    </row>
    <row r="631" spans="3:11" x14ac:dyDescent="0.25">
      <c r="C631" s="41"/>
      <c r="D631" s="41"/>
      <c r="E631" s="41"/>
      <c r="F631" s="41"/>
      <c r="G631" s="41"/>
      <c r="H631" s="41"/>
      <c r="I631" s="41"/>
      <c r="J631" s="41"/>
      <c r="K631" s="41"/>
    </row>
    <row r="632" spans="3:11" x14ac:dyDescent="0.25">
      <c r="C632" s="41"/>
      <c r="D632" s="41"/>
      <c r="E632" s="41"/>
      <c r="F632" s="41"/>
      <c r="G632" s="41"/>
      <c r="H632" s="41"/>
      <c r="I632" s="41"/>
      <c r="J632" s="41"/>
      <c r="K632" s="41"/>
    </row>
    <row r="633" spans="3:11" x14ac:dyDescent="0.25">
      <c r="C633" s="41"/>
      <c r="D633" s="41"/>
      <c r="E633" s="41"/>
      <c r="F633" s="41"/>
      <c r="G633" s="41"/>
      <c r="H633" s="41"/>
      <c r="I633" s="41"/>
      <c r="J633" s="41"/>
      <c r="K633" s="41"/>
    </row>
    <row r="634" spans="3:11" x14ac:dyDescent="0.25">
      <c r="C634" s="41"/>
      <c r="D634" s="41"/>
      <c r="E634" s="41"/>
      <c r="F634" s="41"/>
      <c r="G634" s="41"/>
      <c r="H634" s="41"/>
      <c r="I634" s="41"/>
      <c r="J634" s="41"/>
      <c r="K634" s="41"/>
    </row>
    <row r="635" spans="3:11" x14ac:dyDescent="0.25">
      <c r="C635" s="41"/>
      <c r="D635" s="41"/>
      <c r="E635" s="41"/>
      <c r="F635" s="41"/>
      <c r="G635" s="41"/>
      <c r="H635" s="41"/>
      <c r="I635" s="41"/>
      <c r="J635" s="41"/>
      <c r="K635" s="41"/>
    </row>
    <row r="636" spans="3:11" x14ac:dyDescent="0.25">
      <c r="C636" s="41"/>
      <c r="D636" s="41"/>
      <c r="E636" s="41"/>
      <c r="F636" s="41"/>
      <c r="G636" s="41"/>
      <c r="H636" s="41"/>
      <c r="I636" s="41"/>
      <c r="J636" s="41"/>
      <c r="K636" s="41"/>
    </row>
    <row r="637" spans="3:11" x14ac:dyDescent="0.25">
      <c r="C637" s="41"/>
      <c r="D637" s="41"/>
      <c r="E637" s="41"/>
      <c r="F637" s="41"/>
      <c r="G637" s="41"/>
      <c r="H637" s="41"/>
      <c r="I637" s="41"/>
      <c r="J637" s="41"/>
      <c r="K637" s="41"/>
    </row>
    <row r="638" spans="3:11" x14ac:dyDescent="0.25">
      <c r="C638" s="41"/>
      <c r="D638" s="41"/>
      <c r="E638" s="41"/>
      <c r="F638" s="41"/>
      <c r="G638" s="41"/>
      <c r="H638" s="41"/>
      <c r="I638" s="41"/>
      <c r="J638" s="41"/>
      <c r="K638" s="41"/>
    </row>
    <row r="639" spans="3:11" x14ac:dyDescent="0.25">
      <c r="C639" s="41"/>
      <c r="D639" s="41"/>
      <c r="E639" s="41"/>
      <c r="F639" s="41"/>
      <c r="G639" s="41"/>
      <c r="H639" s="41"/>
      <c r="I639" s="41"/>
      <c r="J639" s="41"/>
      <c r="K639" s="41"/>
    </row>
    <row r="640" spans="3:11" x14ac:dyDescent="0.25">
      <c r="C640" s="41"/>
      <c r="D640" s="41"/>
      <c r="E640" s="41"/>
      <c r="F640" s="41"/>
      <c r="G640" s="41"/>
      <c r="H640" s="41"/>
      <c r="I640" s="41"/>
      <c r="J640" s="41"/>
      <c r="K640" s="41"/>
    </row>
    <row r="641" spans="3:11" x14ac:dyDescent="0.25">
      <c r="C641" s="41"/>
      <c r="D641" s="41"/>
      <c r="E641" s="41"/>
      <c r="F641" s="41"/>
      <c r="G641" s="41"/>
      <c r="H641" s="41"/>
      <c r="I641" s="41"/>
      <c r="J641" s="41"/>
      <c r="K641" s="41"/>
    </row>
    <row r="642" spans="3:11" x14ac:dyDescent="0.25">
      <c r="C642" s="41"/>
      <c r="D642" s="41"/>
      <c r="E642" s="41"/>
      <c r="F642" s="41"/>
      <c r="G642" s="41"/>
      <c r="H642" s="41"/>
      <c r="I642" s="41"/>
      <c r="J642" s="41"/>
      <c r="K642" s="41"/>
    </row>
    <row r="643" spans="3:11" x14ac:dyDescent="0.25">
      <c r="C643" s="41"/>
      <c r="D643" s="41"/>
      <c r="E643" s="41"/>
      <c r="F643" s="41"/>
      <c r="G643" s="41"/>
      <c r="H643" s="41"/>
      <c r="I643" s="41"/>
      <c r="J643" s="41"/>
      <c r="K643" s="41"/>
    </row>
    <row r="644" spans="3:11" x14ac:dyDescent="0.25">
      <c r="C644" s="41"/>
      <c r="D644" s="41"/>
      <c r="E644" s="41"/>
      <c r="F644" s="41"/>
      <c r="G644" s="41"/>
      <c r="H644" s="41"/>
      <c r="I644" s="41"/>
      <c r="J644" s="41"/>
      <c r="K644" s="41"/>
    </row>
    <row r="645" spans="3:11" x14ac:dyDescent="0.25">
      <c r="C645" s="41"/>
      <c r="D645" s="41"/>
      <c r="E645" s="41"/>
      <c r="F645" s="41"/>
      <c r="G645" s="41"/>
      <c r="H645" s="41"/>
      <c r="I645" s="41"/>
      <c r="J645" s="41"/>
      <c r="K645" s="41"/>
    </row>
    <row r="646" spans="3:11" x14ac:dyDescent="0.25">
      <c r="C646" s="41"/>
      <c r="D646" s="41"/>
      <c r="E646" s="41"/>
      <c r="F646" s="41"/>
      <c r="G646" s="41"/>
      <c r="H646" s="41"/>
      <c r="I646" s="41"/>
      <c r="J646" s="41"/>
      <c r="K646" s="41"/>
    </row>
    <row r="647" spans="3:11" x14ac:dyDescent="0.25">
      <c r="C647" s="41"/>
      <c r="D647" s="41"/>
      <c r="E647" s="41"/>
      <c r="F647" s="41"/>
      <c r="G647" s="41"/>
      <c r="H647" s="41"/>
      <c r="I647" s="41"/>
      <c r="J647" s="41"/>
      <c r="K647" s="41"/>
    </row>
    <row r="648" spans="3:11" x14ac:dyDescent="0.25">
      <c r="C648" s="41"/>
      <c r="D648" s="41"/>
      <c r="E648" s="41"/>
      <c r="F648" s="41"/>
      <c r="G648" s="41"/>
      <c r="H648" s="41"/>
      <c r="I648" s="41"/>
      <c r="J648" s="41"/>
      <c r="K648" s="41"/>
    </row>
    <row r="649" spans="3:11" x14ac:dyDescent="0.25">
      <c r="C649" s="41"/>
      <c r="D649" s="41"/>
      <c r="E649" s="41"/>
      <c r="F649" s="41"/>
      <c r="G649" s="41"/>
      <c r="H649" s="41"/>
      <c r="I649" s="41"/>
      <c r="J649" s="41"/>
      <c r="K649" s="41"/>
    </row>
    <row r="650" spans="3:11" x14ac:dyDescent="0.25">
      <c r="C650" s="41"/>
      <c r="D650" s="41"/>
      <c r="E650" s="41"/>
      <c r="F650" s="41"/>
      <c r="G650" s="41"/>
      <c r="H650" s="41"/>
      <c r="I650" s="41"/>
      <c r="J650" s="41"/>
      <c r="K650" s="41"/>
    </row>
    <row r="651" spans="3:11" x14ac:dyDescent="0.25">
      <c r="C651" s="41"/>
      <c r="D651" s="41"/>
      <c r="E651" s="41"/>
      <c r="F651" s="41"/>
      <c r="G651" s="41"/>
      <c r="H651" s="41"/>
      <c r="I651" s="41"/>
      <c r="J651" s="41"/>
      <c r="K651" s="41"/>
    </row>
    <row r="652" spans="3:11" x14ac:dyDescent="0.25">
      <c r="C652" s="41"/>
      <c r="D652" s="41"/>
      <c r="E652" s="41"/>
      <c r="F652" s="41"/>
      <c r="G652" s="41"/>
      <c r="H652" s="41"/>
      <c r="I652" s="41"/>
      <c r="J652" s="41"/>
      <c r="K652" s="41"/>
    </row>
    <row r="653" spans="3:11" x14ac:dyDescent="0.25">
      <c r="C653" s="41"/>
      <c r="D653" s="41"/>
      <c r="E653" s="41"/>
      <c r="F653" s="41"/>
      <c r="G653" s="41"/>
      <c r="H653" s="41"/>
      <c r="I653" s="41"/>
      <c r="J653" s="41"/>
      <c r="K653" s="41"/>
    </row>
    <row r="654" spans="3:11" x14ac:dyDescent="0.25">
      <c r="C654" s="41"/>
      <c r="D654" s="41"/>
      <c r="E654" s="41"/>
      <c r="F654" s="41"/>
      <c r="G654" s="41"/>
      <c r="H654" s="41"/>
      <c r="I654" s="41"/>
      <c r="J654" s="41"/>
      <c r="K654" s="41"/>
    </row>
    <row r="655" spans="3:11" x14ac:dyDescent="0.25">
      <c r="C655" s="41"/>
      <c r="D655" s="41"/>
      <c r="E655" s="41"/>
      <c r="F655" s="41"/>
      <c r="G655" s="41"/>
      <c r="H655" s="41"/>
      <c r="I655" s="41"/>
      <c r="J655" s="41"/>
      <c r="K655" s="41"/>
    </row>
    <row r="656" spans="3:11" x14ac:dyDescent="0.25">
      <c r="C656" s="41"/>
      <c r="D656" s="41"/>
      <c r="E656" s="41"/>
      <c r="F656" s="41"/>
      <c r="G656" s="41"/>
      <c r="H656" s="41"/>
      <c r="I656" s="41"/>
      <c r="J656" s="41"/>
      <c r="K656" s="41"/>
    </row>
    <row r="657" spans="3:11" x14ac:dyDescent="0.25">
      <c r="C657" s="41"/>
      <c r="D657" s="41"/>
      <c r="E657" s="41"/>
      <c r="F657" s="41"/>
      <c r="G657" s="41"/>
      <c r="H657" s="41"/>
      <c r="I657" s="41"/>
      <c r="J657" s="41"/>
      <c r="K657" s="41"/>
    </row>
    <row r="658" spans="3:11" x14ac:dyDescent="0.25">
      <c r="C658" s="41"/>
      <c r="D658" s="41"/>
      <c r="E658" s="41"/>
      <c r="F658" s="41"/>
      <c r="G658" s="41"/>
      <c r="H658" s="41"/>
      <c r="I658" s="41"/>
      <c r="J658" s="41"/>
      <c r="K658" s="41"/>
    </row>
    <row r="659" spans="3:11" x14ac:dyDescent="0.25">
      <c r="C659" s="41"/>
      <c r="D659" s="41"/>
      <c r="E659" s="41"/>
      <c r="F659" s="41"/>
      <c r="G659" s="41"/>
      <c r="H659" s="41"/>
      <c r="I659" s="41"/>
      <c r="J659" s="41"/>
      <c r="K659" s="41"/>
    </row>
    <row r="660" spans="3:11" x14ac:dyDescent="0.25">
      <c r="C660" s="41"/>
      <c r="D660" s="41"/>
      <c r="E660" s="41"/>
      <c r="F660" s="41"/>
      <c r="G660" s="41"/>
      <c r="H660" s="41"/>
      <c r="I660" s="41"/>
      <c r="J660" s="41"/>
      <c r="K660" s="41"/>
    </row>
    <row r="661" spans="3:11" x14ac:dyDescent="0.25">
      <c r="C661" s="41"/>
      <c r="D661" s="41"/>
      <c r="E661" s="41"/>
      <c r="F661" s="41"/>
      <c r="G661" s="41"/>
      <c r="H661" s="41"/>
      <c r="I661" s="41"/>
      <c r="J661" s="41"/>
      <c r="K661" s="41"/>
    </row>
    <row r="662" spans="3:11" x14ac:dyDescent="0.25">
      <c r="C662" s="41"/>
      <c r="D662" s="41"/>
      <c r="E662" s="41"/>
      <c r="F662" s="41"/>
      <c r="G662" s="41"/>
      <c r="H662" s="41"/>
      <c r="I662" s="41"/>
      <c r="J662" s="41"/>
      <c r="K662" s="41"/>
    </row>
    <row r="663" spans="3:11" x14ac:dyDescent="0.25">
      <c r="C663" s="41"/>
      <c r="D663" s="41"/>
      <c r="E663" s="41"/>
      <c r="F663" s="41"/>
      <c r="G663" s="41"/>
      <c r="H663" s="41"/>
      <c r="I663" s="41"/>
      <c r="J663" s="41"/>
      <c r="K663" s="41"/>
    </row>
    <row r="664" spans="3:11" x14ac:dyDescent="0.25">
      <c r="C664" s="41"/>
      <c r="D664" s="41"/>
      <c r="E664" s="41"/>
      <c r="F664" s="41"/>
      <c r="G664" s="41"/>
      <c r="H664" s="41"/>
      <c r="I664" s="41"/>
      <c r="J664" s="41"/>
      <c r="K664" s="41"/>
    </row>
    <row r="665" spans="3:11" x14ac:dyDescent="0.25">
      <c r="C665" s="41"/>
      <c r="D665" s="41"/>
      <c r="E665" s="41"/>
      <c r="F665" s="41"/>
      <c r="G665" s="41"/>
      <c r="H665" s="41"/>
      <c r="I665" s="41"/>
      <c r="J665" s="41"/>
      <c r="K665" s="41"/>
    </row>
    <row r="666" spans="3:11" x14ac:dyDescent="0.25">
      <c r="C666" s="41"/>
      <c r="D666" s="41"/>
      <c r="E666" s="41"/>
      <c r="F666" s="41"/>
      <c r="G666" s="41"/>
      <c r="H666" s="41"/>
      <c r="I666" s="41"/>
      <c r="J666" s="41"/>
      <c r="K666" s="41"/>
    </row>
    <row r="667" spans="3:11" x14ac:dyDescent="0.25">
      <c r="C667" s="41"/>
      <c r="D667" s="41"/>
      <c r="E667" s="41"/>
      <c r="F667" s="41"/>
      <c r="G667" s="41"/>
      <c r="H667" s="41"/>
      <c r="I667" s="41"/>
      <c r="J667" s="41"/>
      <c r="K667" s="41"/>
    </row>
    <row r="668" spans="3:11" x14ac:dyDescent="0.25">
      <c r="C668" s="41"/>
      <c r="D668" s="41"/>
      <c r="E668" s="41"/>
      <c r="F668" s="41"/>
      <c r="G668" s="41"/>
      <c r="H668" s="41"/>
      <c r="I668" s="41"/>
      <c r="J668" s="41"/>
      <c r="K668" s="41"/>
    </row>
    <row r="669" spans="3:11" x14ac:dyDescent="0.25">
      <c r="C669" s="41"/>
      <c r="D669" s="41"/>
      <c r="E669" s="41"/>
      <c r="F669" s="41"/>
      <c r="G669" s="41"/>
      <c r="H669" s="41"/>
      <c r="I669" s="41"/>
      <c r="J669" s="41"/>
      <c r="K669" s="41"/>
    </row>
    <row r="670" spans="3:11" x14ac:dyDescent="0.25">
      <c r="C670" s="41"/>
      <c r="D670" s="41"/>
      <c r="E670" s="41"/>
      <c r="F670" s="41"/>
      <c r="G670" s="41"/>
      <c r="H670" s="41"/>
      <c r="I670" s="41"/>
      <c r="J670" s="41"/>
      <c r="K670" s="41"/>
    </row>
    <row r="671" spans="3:11" x14ac:dyDescent="0.25">
      <c r="C671" s="41"/>
      <c r="D671" s="41"/>
      <c r="E671" s="41"/>
      <c r="F671" s="41"/>
      <c r="G671" s="41"/>
      <c r="H671" s="41"/>
      <c r="I671" s="41"/>
      <c r="J671" s="41"/>
      <c r="K671" s="41"/>
    </row>
    <row r="672" spans="3:11" x14ac:dyDescent="0.25">
      <c r="C672" s="41"/>
      <c r="D672" s="41"/>
      <c r="E672" s="41"/>
      <c r="F672" s="41"/>
      <c r="G672" s="41"/>
      <c r="H672" s="41"/>
      <c r="I672" s="41"/>
      <c r="J672" s="41"/>
      <c r="K672" s="41"/>
    </row>
    <row r="673" spans="3:11" x14ac:dyDescent="0.25">
      <c r="C673" s="41"/>
      <c r="D673" s="41"/>
      <c r="E673" s="41"/>
      <c r="F673" s="41"/>
      <c r="G673" s="41"/>
      <c r="H673" s="41"/>
      <c r="I673" s="41"/>
      <c r="J673" s="41"/>
      <c r="K673" s="41"/>
    </row>
    <row r="674" spans="3:11" x14ac:dyDescent="0.25">
      <c r="C674" s="41"/>
      <c r="D674" s="41"/>
      <c r="E674" s="41"/>
      <c r="F674" s="41"/>
      <c r="G674" s="41"/>
      <c r="H674" s="41"/>
      <c r="I674" s="41"/>
      <c r="J674" s="41"/>
      <c r="K674" s="41"/>
    </row>
    <row r="675" spans="3:11" x14ac:dyDescent="0.25">
      <c r="C675" s="41"/>
      <c r="D675" s="41"/>
      <c r="E675" s="41"/>
      <c r="F675" s="41"/>
      <c r="G675" s="41"/>
      <c r="H675" s="41"/>
      <c r="I675" s="41"/>
      <c r="J675" s="41"/>
      <c r="K675" s="41"/>
    </row>
    <row r="676" spans="3:11" x14ac:dyDescent="0.25">
      <c r="C676" s="41"/>
      <c r="D676" s="41"/>
      <c r="E676" s="41"/>
      <c r="F676" s="41"/>
      <c r="G676" s="41"/>
      <c r="H676" s="41"/>
      <c r="I676" s="41"/>
      <c r="J676" s="41"/>
      <c r="K676" s="41"/>
    </row>
    <row r="677" spans="3:11" x14ac:dyDescent="0.25">
      <c r="C677" s="41"/>
      <c r="D677" s="41"/>
      <c r="E677" s="41"/>
      <c r="F677" s="41"/>
      <c r="G677" s="41"/>
      <c r="H677" s="41"/>
      <c r="I677" s="41"/>
      <c r="J677" s="41"/>
      <c r="K677" s="41"/>
    </row>
    <row r="678" spans="3:11" x14ac:dyDescent="0.25">
      <c r="C678" s="41"/>
      <c r="D678" s="41"/>
      <c r="E678" s="41"/>
      <c r="F678" s="41"/>
      <c r="G678" s="41"/>
      <c r="H678" s="41"/>
      <c r="I678" s="41"/>
      <c r="J678" s="41"/>
      <c r="K678" s="41"/>
    </row>
    <row r="679" spans="3:11" x14ac:dyDescent="0.25">
      <c r="C679" s="41"/>
      <c r="D679" s="41"/>
      <c r="E679" s="41"/>
      <c r="F679" s="41"/>
      <c r="G679" s="41"/>
      <c r="H679" s="41"/>
      <c r="I679" s="41"/>
      <c r="J679" s="41"/>
      <c r="K679" s="41"/>
    </row>
    <row r="680" spans="3:11" x14ac:dyDescent="0.25">
      <c r="C680" s="41"/>
      <c r="D680" s="41"/>
      <c r="E680" s="41"/>
      <c r="F680" s="41"/>
      <c r="G680" s="41"/>
      <c r="H680" s="41"/>
      <c r="I680" s="41"/>
      <c r="J680" s="41"/>
      <c r="K680" s="41"/>
    </row>
    <row r="681" spans="3:11" x14ac:dyDescent="0.25">
      <c r="C681" s="41"/>
      <c r="D681" s="41"/>
      <c r="E681" s="41"/>
      <c r="F681" s="41"/>
      <c r="G681" s="41"/>
      <c r="H681" s="41"/>
      <c r="I681" s="41"/>
      <c r="J681" s="41"/>
      <c r="K681" s="41"/>
    </row>
    <row r="682" spans="3:11" x14ac:dyDescent="0.25">
      <c r="C682" s="41"/>
      <c r="D682" s="41"/>
      <c r="E682" s="41"/>
      <c r="F682" s="41"/>
      <c r="G682" s="41"/>
      <c r="H682" s="41"/>
      <c r="I682" s="41"/>
      <c r="J682" s="41"/>
      <c r="K682" s="41"/>
    </row>
    <row r="683" spans="3:11" x14ac:dyDescent="0.25">
      <c r="C683" s="41"/>
      <c r="D683" s="41"/>
      <c r="E683" s="41"/>
      <c r="F683" s="41"/>
      <c r="G683" s="41"/>
      <c r="H683" s="41"/>
      <c r="I683" s="41"/>
      <c r="J683" s="41"/>
      <c r="K683" s="41"/>
    </row>
    <row r="684" spans="3:11" x14ac:dyDescent="0.25">
      <c r="C684" s="41"/>
      <c r="D684" s="41"/>
      <c r="E684" s="41"/>
      <c r="F684" s="41"/>
      <c r="G684" s="41"/>
      <c r="H684" s="41"/>
      <c r="I684" s="41"/>
      <c r="J684" s="41"/>
      <c r="K684" s="41"/>
    </row>
    <row r="685" spans="3:11" x14ac:dyDescent="0.25">
      <c r="C685" s="41"/>
      <c r="D685" s="41"/>
      <c r="E685" s="41"/>
      <c r="F685" s="41"/>
      <c r="G685" s="41"/>
      <c r="H685" s="41"/>
      <c r="I685" s="41"/>
      <c r="J685" s="41"/>
      <c r="K685" s="41"/>
    </row>
    <row r="686" spans="3:11" x14ac:dyDescent="0.25">
      <c r="C686" s="41"/>
      <c r="D686" s="41"/>
      <c r="E686" s="41"/>
      <c r="F686" s="41"/>
      <c r="G686" s="41"/>
      <c r="H686" s="41"/>
      <c r="I686" s="41"/>
      <c r="J686" s="41"/>
      <c r="K686" s="41"/>
    </row>
    <row r="687" spans="3:11" x14ac:dyDescent="0.25">
      <c r="C687" s="41"/>
      <c r="D687" s="41"/>
      <c r="E687" s="41"/>
      <c r="F687" s="41"/>
      <c r="G687" s="41"/>
      <c r="H687" s="41"/>
      <c r="I687" s="41"/>
      <c r="J687" s="41"/>
      <c r="K687" s="41"/>
    </row>
    <row r="688" spans="3:11" x14ac:dyDescent="0.25">
      <c r="C688" s="41"/>
      <c r="D688" s="41"/>
      <c r="E688" s="41"/>
      <c r="F688" s="41"/>
      <c r="G688" s="41"/>
      <c r="H688" s="41"/>
      <c r="I688" s="41"/>
      <c r="J688" s="41"/>
      <c r="K688" s="41"/>
    </row>
    <row r="689" spans="3:11" x14ac:dyDescent="0.25">
      <c r="C689" s="41"/>
      <c r="D689" s="41"/>
      <c r="E689" s="41"/>
      <c r="F689" s="41"/>
      <c r="G689" s="41"/>
      <c r="H689" s="41"/>
      <c r="I689" s="41"/>
      <c r="J689" s="41"/>
      <c r="K689" s="41"/>
    </row>
    <row r="690" spans="3:11" x14ac:dyDescent="0.25">
      <c r="C690" s="41"/>
      <c r="D690" s="41"/>
      <c r="E690" s="41"/>
      <c r="F690" s="41"/>
      <c r="G690" s="41"/>
      <c r="H690" s="41"/>
      <c r="I690" s="41"/>
      <c r="J690" s="41"/>
      <c r="K690" s="41"/>
    </row>
    <row r="691" spans="3:11" x14ac:dyDescent="0.25">
      <c r="C691" s="41"/>
      <c r="D691" s="41"/>
      <c r="E691" s="41"/>
      <c r="F691" s="41"/>
      <c r="G691" s="41"/>
      <c r="H691" s="41"/>
      <c r="I691" s="41"/>
      <c r="J691" s="41"/>
      <c r="K691" s="41"/>
    </row>
    <row r="692" spans="3:11" x14ac:dyDescent="0.25">
      <c r="C692" s="41"/>
      <c r="D692" s="41"/>
      <c r="E692" s="41"/>
      <c r="F692" s="41"/>
      <c r="G692" s="41"/>
      <c r="H692" s="41"/>
      <c r="I692" s="41"/>
      <c r="J692" s="41"/>
      <c r="K692" s="41"/>
    </row>
    <row r="693" spans="3:11" x14ac:dyDescent="0.25">
      <c r="C693" s="41"/>
      <c r="D693" s="41"/>
      <c r="E693" s="41"/>
      <c r="F693" s="41"/>
      <c r="G693" s="41"/>
      <c r="H693" s="41"/>
      <c r="I693" s="41"/>
      <c r="J693" s="41"/>
      <c r="K693" s="41"/>
    </row>
    <row r="694" spans="3:11" x14ac:dyDescent="0.25">
      <c r="C694" s="41"/>
      <c r="D694" s="41"/>
      <c r="E694" s="41"/>
      <c r="F694" s="41"/>
      <c r="G694" s="41"/>
      <c r="H694" s="41"/>
      <c r="I694" s="41"/>
      <c r="J694" s="41"/>
      <c r="K694" s="41"/>
    </row>
    <row r="695" spans="3:11" x14ac:dyDescent="0.25">
      <c r="C695" s="41"/>
      <c r="D695" s="41"/>
      <c r="E695" s="41"/>
      <c r="F695" s="41"/>
      <c r="G695" s="41"/>
      <c r="H695" s="41"/>
      <c r="I695" s="41"/>
      <c r="J695" s="41"/>
      <c r="K695" s="41"/>
    </row>
    <row r="696" spans="3:11" x14ac:dyDescent="0.25">
      <c r="C696" s="41"/>
      <c r="D696" s="41"/>
      <c r="E696" s="41"/>
      <c r="F696" s="41"/>
      <c r="G696" s="41"/>
      <c r="H696" s="41"/>
      <c r="I696" s="41"/>
      <c r="J696" s="41"/>
      <c r="K696" s="41"/>
    </row>
    <row r="697" spans="3:11" x14ac:dyDescent="0.25">
      <c r="C697" s="41"/>
      <c r="D697" s="41"/>
      <c r="E697" s="41"/>
      <c r="F697" s="41"/>
      <c r="G697" s="41"/>
      <c r="H697" s="41"/>
      <c r="I697" s="41"/>
      <c r="J697" s="41"/>
      <c r="K697" s="41"/>
    </row>
    <row r="698" spans="3:11" x14ac:dyDescent="0.25">
      <c r="C698" s="41"/>
      <c r="D698" s="41"/>
      <c r="E698" s="41"/>
      <c r="F698" s="41"/>
      <c r="G698" s="41"/>
      <c r="H698" s="41"/>
      <c r="I698" s="41"/>
      <c r="J698" s="41"/>
      <c r="K698" s="41"/>
    </row>
    <row r="699" spans="3:11" x14ac:dyDescent="0.25">
      <c r="C699" s="41"/>
      <c r="D699" s="41"/>
      <c r="E699" s="41"/>
      <c r="F699" s="41"/>
      <c r="G699" s="41"/>
      <c r="H699" s="41"/>
      <c r="I699" s="41"/>
      <c r="J699" s="41"/>
      <c r="K699" s="41"/>
    </row>
    <row r="700" spans="3:11" x14ac:dyDescent="0.25">
      <c r="C700" s="41"/>
      <c r="D700" s="41"/>
      <c r="E700" s="41"/>
      <c r="F700" s="41"/>
      <c r="G700" s="41"/>
      <c r="H700" s="41"/>
      <c r="I700" s="41"/>
      <c r="J700" s="41"/>
      <c r="K700" s="41"/>
    </row>
    <row r="701" spans="3:11" x14ac:dyDescent="0.25">
      <c r="C701" s="41"/>
      <c r="D701" s="41"/>
      <c r="E701" s="41"/>
      <c r="F701" s="41"/>
      <c r="G701" s="41"/>
      <c r="H701" s="41"/>
      <c r="I701" s="41"/>
      <c r="J701" s="41"/>
      <c r="K701" s="41"/>
    </row>
    <row r="702" spans="3:11" x14ac:dyDescent="0.25">
      <c r="C702" s="41"/>
      <c r="D702" s="41"/>
      <c r="E702" s="41"/>
      <c r="F702" s="41"/>
      <c r="G702" s="41"/>
      <c r="H702" s="41"/>
      <c r="I702" s="41"/>
      <c r="J702" s="41"/>
      <c r="K702" s="41"/>
    </row>
    <row r="703" spans="3:11" x14ac:dyDescent="0.25">
      <c r="C703" s="41"/>
      <c r="D703" s="41"/>
      <c r="E703" s="41"/>
      <c r="F703" s="41"/>
      <c r="G703" s="41"/>
      <c r="H703" s="41"/>
      <c r="I703" s="41"/>
      <c r="J703" s="41"/>
      <c r="K703" s="41"/>
    </row>
    <row r="704" spans="3:11" x14ac:dyDescent="0.25">
      <c r="C704" s="41"/>
      <c r="D704" s="41"/>
      <c r="E704" s="41"/>
      <c r="F704" s="41"/>
      <c r="G704" s="41"/>
      <c r="H704" s="41"/>
      <c r="I704" s="41"/>
      <c r="J704" s="41"/>
      <c r="K704" s="41"/>
    </row>
    <row r="705" spans="3:11" x14ac:dyDescent="0.25">
      <c r="C705" s="41"/>
      <c r="D705" s="41"/>
      <c r="E705" s="41"/>
      <c r="F705" s="41"/>
      <c r="G705" s="41"/>
      <c r="H705" s="41"/>
      <c r="I705" s="41"/>
      <c r="J705" s="41"/>
      <c r="K705" s="41"/>
    </row>
    <row r="706" spans="3:11" x14ac:dyDescent="0.25">
      <c r="C706" s="41"/>
      <c r="D706" s="41"/>
      <c r="E706" s="41"/>
      <c r="F706" s="41"/>
      <c r="G706" s="41"/>
      <c r="H706" s="41"/>
      <c r="I706" s="41"/>
      <c r="J706" s="41"/>
      <c r="K706" s="41"/>
    </row>
    <row r="707" spans="3:11" x14ac:dyDescent="0.25">
      <c r="C707" s="41"/>
      <c r="D707" s="41"/>
      <c r="E707" s="41"/>
      <c r="F707" s="41"/>
      <c r="G707" s="41"/>
      <c r="H707" s="41"/>
      <c r="I707" s="41"/>
      <c r="J707" s="41"/>
      <c r="K707" s="41"/>
    </row>
    <row r="708" spans="3:11" x14ac:dyDescent="0.25">
      <c r="C708" s="41"/>
      <c r="D708" s="41"/>
      <c r="E708" s="41"/>
      <c r="F708" s="41"/>
      <c r="G708" s="41"/>
      <c r="H708" s="41"/>
      <c r="I708" s="41"/>
      <c r="J708" s="41"/>
      <c r="K708" s="41"/>
    </row>
    <row r="709" spans="3:11" x14ac:dyDescent="0.25">
      <c r="C709" s="41"/>
      <c r="D709" s="41"/>
      <c r="E709" s="41"/>
      <c r="F709" s="41"/>
      <c r="G709" s="41"/>
      <c r="H709" s="41"/>
      <c r="I709" s="41"/>
      <c r="J709" s="41"/>
      <c r="K709" s="41"/>
    </row>
    <row r="710" spans="3:11" x14ac:dyDescent="0.25">
      <c r="C710" s="41"/>
      <c r="D710" s="41"/>
      <c r="E710" s="41"/>
      <c r="F710" s="41"/>
      <c r="G710" s="41"/>
      <c r="H710" s="41"/>
      <c r="I710" s="41"/>
      <c r="J710" s="41"/>
      <c r="K710" s="41"/>
    </row>
    <row r="711" spans="3:11" x14ac:dyDescent="0.25">
      <c r="C711" s="41"/>
      <c r="D711" s="41"/>
      <c r="E711" s="41"/>
      <c r="F711" s="41"/>
      <c r="G711" s="41"/>
      <c r="H711" s="41"/>
      <c r="I711" s="41"/>
      <c r="J711" s="41"/>
      <c r="K711" s="41"/>
    </row>
    <row r="712" spans="3:11" x14ac:dyDescent="0.25">
      <c r="C712" s="41"/>
      <c r="D712" s="41"/>
      <c r="E712" s="41"/>
      <c r="F712" s="41"/>
      <c r="G712" s="41"/>
      <c r="H712" s="41"/>
      <c r="I712" s="41"/>
      <c r="J712" s="41"/>
      <c r="K712" s="41"/>
    </row>
    <row r="713" spans="3:11" x14ac:dyDescent="0.25">
      <c r="C713" s="41"/>
      <c r="D713" s="41"/>
      <c r="E713" s="41"/>
      <c r="F713" s="41"/>
      <c r="G713" s="41"/>
      <c r="H713" s="41"/>
      <c r="I713" s="41"/>
      <c r="J713" s="41"/>
      <c r="K713" s="41"/>
    </row>
    <row r="714" spans="3:11" x14ac:dyDescent="0.25">
      <c r="C714" s="41"/>
      <c r="D714" s="41"/>
      <c r="E714" s="41"/>
      <c r="F714" s="41"/>
      <c r="G714" s="41"/>
      <c r="H714" s="41"/>
      <c r="I714" s="41"/>
      <c r="J714" s="41"/>
      <c r="K714" s="41"/>
    </row>
    <row r="715" spans="3:11" x14ac:dyDescent="0.25">
      <c r="C715" s="41"/>
      <c r="D715" s="41"/>
      <c r="E715" s="41"/>
      <c r="F715" s="41"/>
      <c r="G715" s="41"/>
      <c r="H715" s="41"/>
      <c r="I715" s="41"/>
      <c r="J715" s="41"/>
      <c r="K715" s="41"/>
    </row>
    <row r="716" spans="3:11" x14ac:dyDescent="0.25">
      <c r="C716" s="41"/>
      <c r="D716" s="41"/>
      <c r="E716" s="41"/>
      <c r="F716" s="41"/>
      <c r="G716" s="41"/>
      <c r="H716" s="41"/>
      <c r="I716" s="41"/>
      <c r="J716" s="41"/>
      <c r="K716" s="41"/>
    </row>
    <row r="717" spans="3:11" x14ac:dyDescent="0.25">
      <c r="C717" s="41"/>
      <c r="D717" s="41"/>
      <c r="E717" s="41"/>
      <c r="F717" s="41"/>
      <c r="G717" s="41"/>
      <c r="H717" s="41"/>
      <c r="I717" s="41"/>
      <c r="J717" s="41"/>
      <c r="K717" s="41"/>
    </row>
    <row r="718" spans="3:11" x14ac:dyDescent="0.25">
      <c r="C718" s="41"/>
      <c r="D718" s="41"/>
      <c r="E718" s="41"/>
      <c r="F718" s="41"/>
      <c r="G718" s="41"/>
      <c r="H718" s="41"/>
      <c r="I718" s="41"/>
      <c r="J718" s="41"/>
      <c r="K718" s="41"/>
    </row>
    <row r="719" spans="3:11" x14ac:dyDescent="0.25">
      <c r="C719" s="41"/>
      <c r="D719" s="41"/>
      <c r="E719" s="41"/>
      <c r="F719" s="41"/>
      <c r="G719" s="41"/>
      <c r="H719" s="41"/>
      <c r="I719" s="41"/>
      <c r="J719" s="41"/>
      <c r="K719" s="41"/>
    </row>
    <row r="720" spans="3:11" x14ac:dyDescent="0.25">
      <c r="C720" s="41"/>
      <c r="D720" s="41"/>
      <c r="E720" s="41"/>
      <c r="F720" s="41"/>
      <c r="G720" s="41"/>
      <c r="H720" s="41"/>
      <c r="I720" s="41"/>
      <c r="J720" s="41"/>
      <c r="K720" s="41"/>
    </row>
    <row r="721" spans="3:11" x14ac:dyDescent="0.25">
      <c r="C721" s="41"/>
      <c r="D721" s="41"/>
      <c r="E721" s="41"/>
      <c r="F721" s="41"/>
      <c r="G721" s="41"/>
      <c r="H721" s="41"/>
      <c r="I721" s="41"/>
      <c r="J721" s="41"/>
      <c r="K721" s="41"/>
    </row>
    <row r="722" spans="3:11" x14ac:dyDescent="0.25">
      <c r="C722" s="41"/>
      <c r="D722" s="41"/>
      <c r="E722" s="41"/>
      <c r="F722" s="41"/>
      <c r="G722" s="41"/>
      <c r="H722" s="41"/>
      <c r="I722" s="41"/>
      <c r="J722" s="41"/>
      <c r="K722" s="41"/>
    </row>
    <row r="723" spans="3:11" x14ac:dyDescent="0.25">
      <c r="C723" s="41"/>
      <c r="D723" s="41"/>
      <c r="E723" s="41"/>
      <c r="F723" s="41"/>
      <c r="G723" s="41"/>
      <c r="H723" s="41"/>
      <c r="I723" s="41"/>
      <c r="J723" s="41"/>
      <c r="K723" s="41"/>
    </row>
    <row r="724" spans="3:11" x14ac:dyDescent="0.25">
      <c r="C724" s="41"/>
      <c r="D724" s="41"/>
      <c r="E724" s="41"/>
      <c r="F724" s="41"/>
      <c r="G724" s="41"/>
      <c r="H724" s="41"/>
      <c r="I724" s="41"/>
      <c r="J724" s="41"/>
      <c r="K724" s="41"/>
    </row>
    <row r="725" spans="3:11" x14ac:dyDescent="0.25">
      <c r="C725" s="41"/>
      <c r="D725" s="41"/>
      <c r="E725" s="41"/>
      <c r="F725" s="41"/>
      <c r="G725" s="41"/>
      <c r="H725" s="41"/>
      <c r="I725" s="41"/>
      <c r="J725" s="41"/>
      <c r="K725" s="41"/>
    </row>
    <row r="726" spans="3:11" x14ac:dyDescent="0.25">
      <c r="C726" s="41"/>
      <c r="D726" s="41"/>
      <c r="E726" s="41"/>
      <c r="F726" s="41"/>
      <c r="G726" s="41"/>
      <c r="H726" s="41"/>
      <c r="I726" s="41"/>
      <c r="J726" s="41"/>
      <c r="K726" s="41"/>
    </row>
    <row r="727" spans="3:11" x14ac:dyDescent="0.25">
      <c r="C727" s="41"/>
      <c r="D727" s="41"/>
      <c r="E727" s="41"/>
      <c r="F727" s="41"/>
      <c r="G727" s="41"/>
      <c r="H727" s="41"/>
      <c r="I727" s="41"/>
      <c r="J727" s="41"/>
      <c r="K727" s="41"/>
    </row>
    <row r="728" spans="3:11" x14ac:dyDescent="0.25">
      <c r="C728" s="41"/>
      <c r="D728" s="41"/>
      <c r="E728" s="41"/>
      <c r="F728" s="41"/>
      <c r="G728" s="41"/>
      <c r="H728" s="41"/>
      <c r="I728" s="41"/>
      <c r="J728" s="41"/>
      <c r="K728" s="41"/>
    </row>
    <row r="729" spans="3:11" x14ac:dyDescent="0.25">
      <c r="C729" s="41"/>
      <c r="D729" s="41"/>
      <c r="E729" s="41"/>
      <c r="F729" s="41"/>
      <c r="G729" s="41"/>
      <c r="H729" s="41"/>
      <c r="I729" s="41"/>
      <c r="J729" s="41"/>
      <c r="K729" s="41"/>
    </row>
    <row r="730" spans="3:11" x14ac:dyDescent="0.25">
      <c r="C730" s="41"/>
      <c r="D730" s="41"/>
      <c r="E730" s="41"/>
      <c r="F730" s="41"/>
      <c r="G730" s="41"/>
      <c r="H730" s="41"/>
      <c r="I730" s="41"/>
      <c r="J730" s="41"/>
      <c r="K730" s="41"/>
    </row>
    <row r="731" spans="3:11" x14ac:dyDescent="0.25">
      <c r="C731" s="41"/>
      <c r="D731" s="41"/>
      <c r="E731" s="41"/>
      <c r="F731" s="41"/>
      <c r="G731" s="41"/>
      <c r="H731" s="41"/>
      <c r="I731" s="41"/>
      <c r="J731" s="41"/>
      <c r="K731" s="41"/>
    </row>
    <row r="732" spans="3:11" x14ac:dyDescent="0.25">
      <c r="C732" s="41"/>
      <c r="D732" s="41"/>
      <c r="E732" s="41"/>
      <c r="F732" s="41"/>
      <c r="G732" s="41"/>
      <c r="H732" s="41"/>
      <c r="I732" s="41"/>
      <c r="J732" s="41"/>
      <c r="K732" s="41"/>
    </row>
    <row r="733" spans="3:11" x14ac:dyDescent="0.25">
      <c r="C733" s="41"/>
      <c r="D733" s="41"/>
      <c r="E733" s="41"/>
      <c r="F733" s="41"/>
      <c r="G733" s="41"/>
      <c r="H733" s="41"/>
      <c r="I733" s="41"/>
      <c r="J733" s="41"/>
      <c r="K733" s="41"/>
    </row>
    <row r="734" spans="3:11" x14ac:dyDescent="0.25">
      <c r="C734" s="41"/>
      <c r="D734" s="41"/>
      <c r="E734" s="41"/>
      <c r="F734" s="41"/>
      <c r="G734" s="41"/>
      <c r="H734" s="41"/>
      <c r="I734" s="41"/>
      <c r="J734" s="41"/>
      <c r="K734" s="41"/>
    </row>
    <row r="735" spans="3:11" x14ac:dyDescent="0.25">
      <c r="C735" s="41"/>
      <c r="D735" s="41"/>
      <c r="E735" s="41"/>
      <c r="F735" s="41"/>
      <c r="G735" s="41"/>
      <c r="H735" s="41"/>
      <c r="I735" s="41"/>
      <c r="J735" s="41"/>
      <c r="K735" s="41"/>
    </row>
    <row r="736" spans="3:11" x14ac:dyDescent="0.25">
      <c r="C736" s="41"/>
      <c r="D736" s="41"/>
      <c r="E736" s="41"/>
      <c r="F736" s="41"/>
      <c r="G736" s="41"/>
      <c r="H736" s="41"/>
      <c r="I736" s="41"/>
      <c r="J736" s="41"/>
      <c r="K736" s="41"/>
    </row>
    <row r="737" spans="3:11" x14ac:dyDescent="0.25">
      <c r="C737" s="41"/>
      <c r="D737" s="41"/>
      <c r="E737" s="41"/>
      <c r="F737" s="41"/>
      <c r="G737" s="41"/>
      <c r="H737" s="41"/>
      <c r="I737" s="41"/>
      <c r="J737" s="41"/>
      <c r="K737" s="41"/>
    </row>
    <row r="738" spans="3:11" x14ac:dyDescent="0.25">
      <c r="C738" s="41"/>
      <c r="D738" s="41"/>
      <c r="E738" s="41"/>
      <c r="F738" s="41"/>
      <c r="G738" s="41"/>
      <c r="H738" s="41"/>
      <c r="I738" s="41"/>
      <c r="J738" s="41"/>
      <c r="K738" s="41"/>
    </row>
    <row r="739" spans="3:11" x14ac:dyDescent="0.25">
      <c r="C739" s="41"/>
      <c r="D739" s="41"/>
      <c r="E739" s="41"/>
      <c r="F739" s="41"/>
      <c r="G739" s="41"/>
      <c r="H739" s="41"/>
      <c r="I739" s="41"/>
      <c r="J739" s="41"/>
      <c r="K739" s="41"/>
    </row>
    <row r="740" spans="3:11" x14ac:dyDescent="0.25">
      <c r="C740" s="41"/>
      <c r="D740" s="41"/>
      <c r="E740" s="41"/>
      <c r="F740" s="41"/>
      <c r="G740" s="41"/>
      <c r="H740" s="41"/>
      <c r="I740" s="41"/>
      <c r="J740" s="41"/>
      <c r="K740" s="41"/>
    </row>
    <row r="741" spans="3:11" x14ac:dyDescent="0.25">
      <c r="C741" s="41"/>
      <c r="D741" s="41"/>
      <c r="E741" s="41"/>
      <c r="F741" s="41"/>
      <c r="G741" s="41"/>
      <c r="H741" s="41"/>
      <c r="I741" s="41"/>
      <c r="J741" s="41"/>
      <c r="K741" s="41"/>
    </row>
    <row r="742" spans="3:11" x14ac:dyDescent="0.25">
      <c r="C742" s="41"/>
      <c r="D742" s="41"/>
      <c r="E742" s="41"/>
      <c r="F742" s="41"/>
      <c r="G742" s="41"/>
      <c r="H742" s="41"/>
      <c r="I742" s="41"/>
      <c r="J742" s="41"/>
      <c r="K742" s="41"/>
    </row>
    <row r="743" spans="3:11" x14ac:dyDescent="0.25">
      <c r="C743" s="41"/>
      <c r="D743" s="41"/>
      <c r="E743" s="41"/>
      <c r="F743" s="41"/>
      <c r="G743" s="41"/>
      <c r="H743" s="41"/>
      <c r="I743" s="41"/>
      <c r="J743" s="41"/>
      <c r="K743" s="41"/>
    </row>
    <row r="744" spans="3:11" x14ac:dyDescent="0.25">
      <c r="C744" s="41"/>
      <c r="D744" s="41"/>
      <c r="E744" s="41"/>
      <c r="F744" s="41"/>
      <c r="G744" s="41"/>
      <c r="H744" s="41"/>
      <c r="I744" s="41"/>
      <c r="J744" s="41"/>
      <c r="K744" s="41"/>
    </row>
    <row r="745" spans="3:11" x14ac:dyDescent="0.25">
      <c r="C745" s="41"/>
      <c r="D745" s="41"/>
      <c r="E745" s="41"/>
      <c r="F745" s="41"/>
      <c r="G745" s="41"/>
      <c r="H745" s="41"/>
      <c r="I745" s="41"/>
      <c r="J745" s="41"/>
      <c r="K745" s="41"/>
    </row>
    <row r="746" spans="3:11" x14ac:dyDescent="0.25">
      <c r="C746" s="41"/>
      <c r="D746" s="41"/>
      <c r="E746" s="41"/>
      <c r="F746" s="41"/>
      <c r="G746" s="41"/>
      <c r="H746" s="41"/>
      <c r="I746" s="41"/>
      <c r="J746" s="41"/>
      <c r="K746" s="41"/>
    </row>
    <row r="747" spans="3:11" x14ac:dyDescent="0.25">
      <c r="C747" s="41"/>
      <c r="D747" s="41"/>
      <c r="E747" s="41"/>
      <c r="F747" s="41"/>
      <c r="G747" s="41"/>
      <c r="H747" s="41"/>
      <c r="I747" s="41"/>
      <c r="J747" s="41"/>
      <c r="K747" s="41"/>
    </row>
    <row r="748" spans="3:11" x14ac:dyDescent="0.25">
      <c r="C748" s="41"/>
      <c r="D748" s="41"/>
      <c r="E748" s="41"/>
      <c r="F748" s="41"/>
      <c r="G748" s="41"/>
      <c r="H748" s="41"/>
      <c r="I748" s="41"/>
      <c r="J748" s="41"/>
      <c r="K748" s="41"/>
    </row>
    <row r="749" spans="3:11" x14ac:dyDescent="0.25">
      <c r="C749" s="41"/>
      <c r="D749" s="41"/>
      <c r="E749" s="41"/>
      <c r="F749" s="41"/>
      <c r="G749" s="41"/>
      <c r="H749" s="41"/>
      <c r="I749" s="41"/>
      <c r="J749" s="41"/>
      <c r="K749" s="41"/>
    </row>
    <row r="750" spans="3:11" x14ac:dyDescent="0.25">
      <c r="C750" s="41"/>
      <c r="D750" s="41"/>
      <c r="E750" s="41"/>
      <c r="F750" s="41"/>
      <c r="G750" s="41"/>
      <c r="H750" s="41"/>
      <c r="I750" s="41"/>
      <c r="J750" s="41"/>
      <c r="K750" s="41"/>
    </row>
    <row r="751" spans="3:11" x14ac:dyDescent="0.25">
      <c r="C751" s="41"/>
      <c r="D751" s="41"/>
      <c r="E751" s="41"/>
      <c r="F751" s="41"/>
      <c r="G751" s="41"/>
      <c r="H751" s="41"/>
      <c r="I751" s="41"/>
      <c r="J751" s="41"/>
      <c r="K751" s="41"/>
    </row>
    <row r="752" spans="3:11" x14ac:dyDescent="0.25">
      <c r="C752" s="41"/>
      <c r="D752" s="41"/>
      <c r="E752" s="41"/>
      <c r="F752" s="41"/>
      <c r="G752" s="41"/>
      <c r="H752" s="41"/>
      <c r="I752" s="41"/>
      <c r="J752" s="41"/>
      <c r="K752" s="41"/>
    </row>
    <row r="753" spans="3:11" x14ac:dyDescent="0.25">
      <c r="C753" s="41"/>
      <c r="D753" s="41"/>
      <c r="E753" s="41"/>
      <c r="F753" s="41"/>
      <c r="G753" s="41"/>
      <c r="H753" s="41"/>
      <c r="I753" s="41"/>
      <c r="J753" s="41"/>
      <c r="K753" s="41"/>
    </row>
    <row r="754" spans="3:11" x14ac:dyDescent="0.25">
      <c r="C754" s="41"/>
      <c r="D754" s="41"/>
      <c r="E754" s="41"/>
      <c r="F754" s="41"/>
      <c r="G754" s="41"/>
      <c r="H754" s="41"/>
      <c r="I754" s="41"/>
      <c r="J754" s="41"/>
      <c r="K754" s="41"/>
    </row>
    <row r="755" spans="3:11" x14ac:dyDescent="0.25">
      <c r="C755" s="41"/>
      <c r="D755" s="41"/>
      <c r="E755" s="41"/>
      <c r="F755" s="41"/>
      <c r="G755" s="41"/>
      <c r="H755" s="41"/>
      <c r="I755" s="41"/>
      <c r="J755" s="41"/>
      <c r="K755" s="41"/>
    </row>
    <row r="756" spans="3:11" x14ac:dyDescent="0.25">
      <c r="C756" s="41"/>
      <c r="D756" s="41"/>
      <c r="E756" s="41"/>
      <c r="F756" s="41"/>
      <c r="G756" s="41"/>
      <c r="H756" s="41"/>
      <c r="I756" s="41"/>
      <c r="J756" s="41"/>
      <c r="K756" s="41"/>
    </row>
    <row r="757" spans="3:11" x14ac:dyDescent="0.25">
      <c r="C757" s="41"/>
      <c r="D757" s="41"/>
      <c r="E757" s="41"/>
      <c r="F757" s="41"/>
      <c r="G757" s="41"/>
      <c r="H757" s="41"/>
      <c r="I757" s="41"/>
      <c r="J757" s="41"/>
      <c r="K757" s="41"/>
    </row>
    <row r="758" spans="3:11" x14ac:dyDescent="0.25">
      <c r="C758" s="41"/>
      <c r="D758" s="41"/>
      <c r="E758" s="41"/>
      <c r="F758" s="41"/>
      <c r="G758" s="41"/>
      <c r="H758" s="41"/>
      <c r="I758" s="41"/>
      <c r="J758" s="41"/>
      <c r="K758" s="41"/>
    </row>
    <row r="759" spans="3:11" x14ac:dyDescent="0.25">
      <c r="C759" s="41"/>
      <c r="D759" s="41"/>
      <c r="E759" s="41"/>
      <c r="F759" s="41"/>
      <c r="G759" s="41"/>
      <c r="H759" s="41"/>
      <c r="I759" s="41"/>
      <c r="J759" s="41"/>
      <c r="K759" s="41"/>
    </row>
    <row r="760" spans="3:11" x14ac:dyDescent="0.25">
      <c r="C760" s="41"/>
      <c r="D760" s="41"/>
      <c r="E760" s="41"/>
      <c r="F760" s="41"/>
      <c r="G760" s="41"/>
      <c r="H760" s="41"/>
      <c r="I760" s="41"/>
      <c r="J760" s="41"/>
      <c r="K760" s="41"/>
    </row>
    <row r="761" spans="3:11" x14ac:dyDescent="0.25">
      <c r="C761" s="41"/>
      <c r="D761" s="41"/>
      <c r="E761" s="41"/>
      <c r="F761" s="41"/>
      <c r="G761" s="41"/>
      <c r="H761" s="41"/>
      <c r="I761" s="41"/>
      <c r="J761" s="41"/>
      <c r="K761" s="41"/>
    </row>
    <row r="762" spans="3:11" x14ac:dyDescent="0.25">
      <c r="C762" s="41"/>
      <c r="D762" s="41"/>
      <c r="E762" s="41"/>
      <c r="F762" s="41"/>
      <c r="G762" s="41"/>
      <c r="H762" s="41"/>
      <c r="I762" s="41"/>
      <c r="J762" s="41"/>
      <c r="K762" s="41"/>
    </row>
    <row r="763" spans="3:11" x14ac:dyDescent="0.25">
      <c r="C763" s="41"/>
      <c r="D763" s="41"/>
      <c r="E763" s="41"/>
      <c r="F763" s="41"/>
      <c r="G763" s="41"/>
      <c r="H763" s="41"/>
      <c r="I763" s="41"/>
      <c r="J763" s="41"/>
      <c r="K763" s="41"/>
    </row>
    <row r="764" spans="3:11" x14ac:dyDescent="0.25">
      <c r="C764" s="41"/>
      <c r="D764" s="41"/>
      <c r="E764" s="41"/>
      <c r="F764" s="41"/>
      <c r="G764" s="41"/>
      <c r="H764" s="41"/>
      <c r="I764" s="41"/>
      <c r="J764" s="41"/>
      <c r="K764" s="41"/>
    </row>
    <row r="765" spans="3:11" x14ac:dyDescent="0.25">
      <c r="C765" s="41"/>
      <c r="D765" s="41"/>
      <c r="E765" s="41"/>
      <c r="F765" s="41"/>
      <c r="G765" s="41"/>
      <c r="H765" s="41"/>
      <c r="I765" s="41"/>
      <c r="J765" s="41"/>
      <c r="K765" s="41"/>
    </row>
    <row r="766" spans="3:11" x14ac:dyDescent="0.25">
      <c r="C766" s="41"/>
      <c r="D766" s="41"/>
      <c r="E766" s="41"/>
      <c r="F766" s="41"/>
      <c r="G766" s="41"/>
      <c r="H766" s="41"/>
      <c r="I766" s="41"/>
      <c r="J766" s="41"/>
      <c r="K766" s="41"/>
    </row>
    <row r="767" spans="3:11" x14ac:dyDescent="0.25">
      <c r="C767" s="41"/>
      <c r="D767" s="41"/>
      <c r="E767" s="41"/>
      <c r="F767" s="41"/>
      <c r="G767" s="41"/>
      <c r="H767" s="41"/>
      <c r="I767" s="41"/>
      <c r="J767" s="41"/>
      <c r="K767" s="41"/>
    </row>
    <row r="768" spans="3:11" x14ac:dyDescent="0.25">
      <c r="C768" s="41"/>
      <c r="D768" s="41"/>
      <c r="E768" s="41"/>
      <c r="F768" s="41"/>
      <c r="G768" s="41"/>
      <c r="H768" s="41"/>
      <c r="I768" s="41"/>
      <c r="J768" s="41"/>
      <c r="K768" s="41"/>
    </row>
    <row r="769" spans="3:11" x14ac:dyDescent="0.25">
      <c r="C769" s="41"/>
      <c r="D769" s="41"/>
      <c r="E769" s="41"/>
      <c r="F769" s="41"/>
      <c r="G769" s="41"/>
      <c r="H769" s="41"/>
      <c r="I769" s="41"/>
      <c r="J769" s="41"/>
      <c r="K769" s="41"/>
    </row>
    <row r="770" spans="3:11" x14ac:dyDescent="0.25">
      <c r="C770" s="41"/>
      <c r="D770" s="41"/>
      <c r="E770" s="41"/>
      <c r="F770" s="41"/>
      <c r="G770" s="41"/>
      <c r="H770" s="41"/>
      <c r="I770" s="41"/>
      <c r="J770" s="41"/>
      <c r="K770" s="41"/>
    </row>
    <row r="771" spans="3:11" x14ac:dyDescent="0.25">
      <c r="C771" s="41"/>
      <c r="D771" s="41"/>
      <c r="E771" s="41"/>
      <c r="F771" s="41"/>
      <c r="G771" s="41"/>
      <c r="H771" s="41"/>
      <c r="I771" s="41"/>
      <c r="J771" s="41"/>
      <c r="K771" s="41"/>
    </row>
    <row r="772" spans="3:11" x14ac:dyDescent="0.25">
      <c r="C772" s="41"/>
      <c r="D772" s="41"/>
      <c r="E772" s="41"/>
      <c r="F772" s="41"/>
      <c r="G772" s="41"/>
      <c r="H772" s="41"/>
      <c r="I772" s="41"/>
      <c r="J772" s="41"/>
      <c r="K772" s="41"/>
    </row>
    <row r="773" spans="3:11" x14ac:dyDescent="0.25">
      <c r="C773" s="41"/>
      <c r="D773" s="41"/>
      <c r="E773" s="41"/>
      <c r="F773" s="41"/>
      <c r="G773" s="41"/>
      <c r="H773" s="41"/>
      <c r="I773" s="41"/>
      <c r="J773" s="41"/>
      <c r="K773" s="41"/>
    </row>
    <row r="774" spans="3:11" x14ac:dyDescent="0.25">
      <c r="C774" s="41"/>
      <c r="D774" s="41"/>
      <c r="E774" s="41"/>
      <c r="F774" s="41"/>
      <c r="G774" s="41"/>
      <c r="H774" s="41"/>
      <c r="I774" s="41"/>
      <c r="J774" s="41"/>
      <c r="K774" s="41"/>
    </row>
    <row r="775" spans="3:11" x14ac:dyDescent="0.25">
      <c r="C775" s="41"/>
      <c r="D775" s="41"/>
      <c r="E775" s="41"/>
      <c r="F775" s="41"/>
      <c r="G775" s="41"/>
      <c r="H775" s="41"/>
      <c r="I775" s="41"/>
      <c r="J775" s="41"/>
      <c r="K775" s="41"/>
    </row>
    <row r="776" spans="3:11" x14ac:dyDescent="0.25">
      <c r="C776" s="41"/>
      <c r="D776" s="41"/>
      <c r="E776" s="41"/>
      <c r="F776" s="41"/>
      <c r="G776" s="41"/>
      <c r="H776" s="41"/>
      <c r="I776" s="41"/>
      <c r="J776" s="41"/>
      <c r="K776" s="41"/>
    </row>
    <row r="777" spans="3:11" x14ac:dyDescent="0.25">
      <c r="C777" s="41"/>
      <c r="D777" s="41"/>
      <c r="E777" s="41"/>
      <c r="F777" s="41"/>
      <c r="G777" s="41"/>
      <c r="H777" s="41"/>
      <c r="I777" s="41"/>
      <c r="J777" s="41"/>
      <c r="K777" s="41"/>
    </row>
    <row r="778" spans="3:11" x14ac:dyDescent="0.25">
      <c r="C778" s="41"/>
      <c r="D778" s="41"/>
      <c r="E778" s="41"/>
      <c r="F778" s="41"/>
      <c r="G778" s="41"/>
      <c r="H778" s="41"/>
      <c r="I778" s="41"/>
      <c r="J778" s="41"/>
      <c r="K778" s="41"/>
    </row>
    <row r="779" spans="3:11" x14ac:dyDescent="0.25">
      <c r="C779" s="41"/>
      <c r="D779" s="41"/>
      <c r="E779" s="41"/>
      <c r="F779" s="41"/>
      <c r="G779" s="41"/>
      <c r="H779" s="41"/>
      <c r="I779" s="41"/>
      <c r="J779" s="41"/>
      <c r="K779" s="41"/>
    </row>
    <row r="780" spans="3:11" x14ac:dyDescent="0.25">
      <c r="C780" s="41"/>
      <c r="D780" s="41"/>
      <c r="E780" s="41"/>
      <c r="F780" s="41"/>
      <c r="G780" s="41"/>
      <c r="H780" s="41"/>
      <c r="I780" s="41"/>
      <c r="J780" s="41"/>
      <c r="K780" s="41"/>
    </row>
    <row r="781" spans="3:11" x14ac:dyDescent="0.25">
      <c r="C781" s="41"/>
      <c r="D781" s="41"/>
      <c r="E781" s="41"/>
      <c r="F781" s="41"/>
      <c r="G781" s="41"/>
      <c r="H781" s="41"/>
      <c r="I781" s="41"/>
      <c r="J781" s="41"/>
      <c r="K781" s="41"/>
    </row>
    <row r="782" spans="3:11" x14ac:dyDescent="0.25">
      <c r="C782" s="41"/>
      <c r="D782" s="41"/>
      <c r="E782" s="41"/>
      <c r="F782" s="41"/>
      <c r="G782" s="41"/>
      <c r="H782" s="41"/>
      <c r="I782" s="41"/>
      <c r="J782" s="41"/>
      <c r="K782" s="41"/>
    </row>
    <row r="783" spans="3:11" x14ac:dyDescent="0.25">
      <c r="C783" s="41"/>
      <c r="D783" s="41"/>
      <c r="E783" s="41"/>
      <c r="F783" s="41"/>
      <c r="G783" s="41"/>
      <c r="H783" s="41"/>
      <c r="I783" s="41"/>
      <c r="J783" s="41"/>
      <c r="K783" s="41"/>
    </row>
    <row r="784" spans="3:11" x14ac:dyDescent="0.25">
      <c r="C784" s="41"/>
      <c r="D784" s="41"/>
      <c r="E784" s="41"/>
      <c r="F784" s="41"/>
      <c r="G784" s="41"/>
      <c r="H784" s="41"/>
      <c r="I784" s="41"/>
      <c r="J784" s="41"/>
      <c r="K784" s="41"/>
    </row>
    <row r="785" spans="3:11" x14ac:dyDescent="0.25">
      <c r="C785" s="41"/>
      <c r="D785" s="41"/>
      <c r="E785" s="41"/>
      <c r="F785" s="41"/>
      <c r="G785" s="41"/>
      <c r="H785" s="41"/>
      <c r="I785" s="41"/>
      <c r="J785" s="41"/>
      <c r="K785" s="41"/>
    </row>
    <row r="786" spans="3:11" x14ac:dyDescent="0.25">
      <c r="C786" s="41"/>
      <c r="D786" s="41"/>
      <c r="E786" s="41"/>
      <c r="F786" s="41"/>
      <c r="G786" s="41"/>
      <c r="H786" s="41"/>
      <c r="I786" s="41"/>
      <c r="J786" s="41"/>
      <c r="K786" s="41"/>
    </row>
    <row r="787" spans="3:11" x14ac:dyDescent="0.25">
      <c r="C787" s="41"/>
      <c r="D787" s="41"/>
      <c r="E787" s="41"/>
      <c r="F787" s="41"/>
      <c r="G787" s="41"/>
      <c r="H787" s="41"/>
      <c r="I787" s="41"/>
      <c r="J787" s="41"/>
      <c r="K787" s="41"/>
    </row>
    <row r="788" spans="3:11" x14ac:dyDescent="0.25">
      <c r="C788" s="41"/>
      <c r="D788" s="41"/>
      <c r="E788" s="41"/>
      <c r="F788" s="41"/>
      <c r="G788" s="41"/>
      <c r="H788" s="41"/>
      <c r="I788" s="41"/>
      <c r="J788" s="41"/>
      <c r="K788" s="41"/>
    </row>
    <row r="789" spans="3:11" x14ac:dyDescent="0.25">
      <c r="C789" s="41"/>
      <c r="D789" s="41"/>
      <c r="E789" s="41"/>
      <c r="F789" s="41"/>
      <c r="G789" s="41"/>
      <c r="H789" s="41"/>
      <c r="I789" s="41"/>
      <c r="J789" s="41"/>
      <c r="K789" s="41"/>
    </row>
    <row r="790" spans="3:11" x14ac:dyDescent="0.25">
      <c r="C790" s="41"/>
      <c r="D790" s="41"/>
      <c r="E790" s="41"/>
      <c r="F790" s="41"/>
      <c r="G790" s="41"/>
      <c r="H790" s="41"/>
      <c r="I790" s="41"/>
      <c r="J790" s="41"/>
      <c r="K790" s="41"/>
    </row>
    <row r="791" spans="3:11" x14ac:dyDescent="0.25">
      <c r="C791" s="41"/>
      <c r="D791" s="41"/>
      <c r="E791" s="41"/>
      <c r="F791" s="41"/>
      <c r="G791" s="41"/>
      <c r="H791" s="41"/>
      <c r="I791" s="41"/>
      <c r="J791" s="41"/>
      <c r="K791" s="41"/>
    </row>
    <row r="792" spans="3:11" x14ac:dyDescent="0.25">
      <c r="C792" s="41"/>
      <c r="D792" s="41"/>
      <c r="E792" s="41"/>
      <c r="F792" s="41"/>
      <c r="G792" s="41"/>
      <c r="H792" s="41"/>
      <c r="I792" s="41"/>
      <c r="J792" s="41"/>
      <c r="K792" s="41"/>
    </row>
    <row r="793" spans="3:11" x14ac:dyDescent="0.25">
      <c r="C793" s="41"/>
      <c r="D793" s="41"/>
      <c r="E793" s="41"/>
      <c r="F793" s="41"/>
      <c r="G793" s="41"/>
      <c r="H793" s="41"/>
      <c r="I793" s="41"/>
      <c r="J793" s="41"/>
      <c r="K793" s="41"/>
    </row>
    <row r="794" spans="3:11" x14ac:dyDescent="0.25">
      <c r="C794" s="41"/>
      <c r="D794" s="41"/>
      <c r="E794" s="41"/>
      <c r="F794" s="41"/>
      <c r="G794" s="41"/>
      <c r="H794" s="41"/>
      <c r="I794" s="41"/>
      <c r="J794" s="41"/>
      <c r="K794" s="41"/>
    </row>
    <row r="795" spans="3:11" x14ac:dyDescent="0.25">
      <c r="C795" s="41"/>
      <c r="D795" s="41"/>
      <c r="E795" s="41"/>
      <c r="F795" s="41"/>
      <c r="G795" s="41"/>
      <c r="H795" s="41"/>
      <c r="I795" s="41"/>
      <c r="J795" s="41"/>
      <c r="K795" s="41"/>
    </row>
    <row r="796" spans="3:11" x14ac:dyDescent="0.25">
      <c r="C796" s="41"/>
      <c r="D796" s="41"/>
      <c r="E796" s="41"/>
      <c r="F796" s="41"/>
      <c r="G796" s="41"/>
      <c r="H796" s="41"/>
      <c r="I796" s="41"/>
      <c r="J796" s="41"/>
      <c r="K796" s="41"/>
    </row>
    <row r="797" spans="3:11" x14ac:dyDescent="0.25">
      <c r="C797" s="41"/>
      <c r="D797" s="41"/>
      <c r="E797" s="41"/>
      <c r="F797" s="41"/>
      <c r="G797" s="41"/>
      <c r="H797" s="41"/>
      <c r="I797" s="41"/>
      <c r="J797" s="41"/>
      <c r="K797" s="41"/>
    </row>
    <row r="798" spans="3:11" x14ac:dyDescent="0.25">
      <c r="C798" s="41"/>
      <c r="D798" s="41"/>
      <c r="E798" s="41"/>
      <c r="F798" s="41"/>
      <c r="G798" s="41"/>
      <c r="H798" s="41"/>
      <c r="I798" s="41"/>
      <c r="J798" s="41"/>
      <c r="K798" s="41"/>
    </row>
    <row r="799" spans="3:11" x14ac:dyDescent="0.25">
      <c r="C799" s="41"/>
      <c r="D799" s="41"/>
      <c r="E799" s="41"/>
      <c r="F799" s="41"/>
      <c r="G799" s="41"/>
      <c r="H799" s="41"/>
      <c r="I799" s="41"/>
      <c r="J799" s="41"/>
      <c r="K799" s="41"/>
    </row>
    <row r="800" spans="3:11" x14ac:dyDescent="0.25">
      <c r="C800" s="41"/>
      <c r="D800" s="41"/>
      <c r="E800" s="41"/>
      <c r="F800" s="41"/>
      <c r="G800" s="41"/>
      <c r="H800" s="41"/>
      <c r="I800" s="41"/>
      <c r="J800" s="41"/>
      <c r="K800" s="41"/>
    </row>
    <row r="801" spans="3:11" x14ac:dyDescent="0.25">
      <c r="C801" s="41"/>
      <c r="D801" s="41"/>
      <c r="E801" s="41"/>
      <c r="F801" s="41"/>
      <c r="G801" s="41"/>
      <c r="H801" s="41"/>
      <c r="I801" s="41"/>
      <c r="J801" s="41"/>
      <c r="K801" s="41"/>
    </row>
    <row r="802" spans="3:11" x14ac:dyDescent="0.25">
      <c r="C802" s="41"/>
      <c r="D802" s="41"/>
      <c r="E802" s="41"/>
      <c r="F802" s="41"/>
      <c r="G802" s="41"/>
      <c r="H802" s="41"/>
      <c r="I802" s="41"/>
      <c r="J802" s="41"/>
      <c r="K802" s="41"/>
    </row>
    <row r="803" spans="3:11" x14ac:dyDescent="0.25">
      <c r="C803" s="41"/>
      <c r="D803" s="41"/>
      <c r="E803" s="41"/>
      <c r="F803" s="41"/>
      <c r="G803" s="41"/>
      <c r="H803" s="41"/>
      <c r="I803" s="41"/>
      <c r="J803" s="41"/>
      <c r="K803" s="41"/>
    </row>
    <row r="804" spans="3:11" x14ac:dyDescent="0.25">
      <c r="C804" s="41"/>
      <c r="D804" s="41"/>
      <c r="E804" s="41"/>
      <c r="F804" s="41"/>
      <c r="G804" s="41"/>
      <c r="H804" s="41"/>
      <c r="I804" s="41"/>
      <c r="J804" s="41"/>
      <c r="K804" s="41"/>
    </row>
    <row r="805" spans="3:11" x14ac:dyDescent="0.25">
      <c r="C805" s="41"/>
      <c r="D805" s="41"/>
      <c r="E805" s="41"/>
      <c r="F805" s="41"/>
      <c r="G805" s="41"/>
      <c r="H805" s="41"/>
      <c r="I805" s="41"/>
      <c r="J805" s="41"/>
      <c r="K805" s="41"/>
    </row>
    <row r="806" spans="3:11" x14ac:dyDescent="0.25">
      <c r="C806" s="41"/>
      <c r="D806" s="41"/>
      <c r="E806" s="41"/>
      <c r="F806" s="41"/>
      <c r="G806" s="41"/>
      <c r="H806" s="41"/>
      <c r="I806" s="41"/>
      <c r="J806" s="41"/>
      <c r="K806" s="41"/>
    </row>
    <row r="807" spans="3:11" x14ac:dyDescent="0.25">
      <c r="C807" s="41"/>
      <c r="D807" s="41"/>
      <c r="E807" s="41"/>
      <c r="F807" s="41"/>
      <c r="G807" s="41"/>
      <c r="H807" s="41"/>
      <c r="I807" s="41"/>
      <c r="J807" s="41"/>
      <c r="K807" s="41"/>
    </row>
    <row r="808" spans="3:11" x14ac:dyDescent="0.25">
      <c r="C808" s="41"/>
      <c r="D808" s="41"/>
      <c r="E808" s="41"/>
      <c r="F808" s="41"/>
      <c r="G808" s="41"/>
      <c r="H808" s="41"/>
      <c r="I808" s="41"/>
      <c r="J808" s="41"/>
      <c r="K808" s="41"/>
    </row>
    <row r="809" spans="3:11" x14ac:dyDescent="0.25">
      <c r="C809" s="41"/>
      <c r="D809" s="41"/>
      <c r="E809" s="41"/>
      <c r="F809" s="41"/>
      <c r="G809" s="41"/>
      <c r="H809" s="41"/>
      <c r="I809" s="41"/>
      <c r="J809" s="41"/>
      <c r="K809" s="41"/>
    </row>
    <row r="810" spans="3:11" x14ac:dyDescent="0.25">
      <c r="C810" s="41"/>
      <c r="D810" s="41"/>
      <c r="E810" s="41"/>
      <c r="F810" s="41"/>
      <c r="G810" s="41"/>
      <c r="H810" s="41"/>
      <c r="I810" s="41"/>
      <c r="J810" s="41"/>
      <c r="K810" s="41"/>
    </row>
    <row r="811" spans="3:11" x14ac:dyDescent="0.25">
      <c r="C811" s="41"/>
      <c r="D811" s="41"/>
      <c r="E811" s="41"/>
      <c r="F811" s="41"/>
      <c r="G811" s="41"/>
      <c r="H811" s="41"/>
      <c r="I811" s="41"/>
      <c r="J811" s="41"/>
      <c r="K811" s="41"/>
    </row>
    <row r="812" spans="3:11" x14ac:dyDescent="0.25">
      <c r="C812" s="41"/>
      <c r="D812" s="41"/>
      <c r="E812" s="41"/>
      <c r="F812" s="41"/>
      <c r="G812" s="41"/>
      <c r="H812" s="41"/>
      <c r="I812" s="41"/>
      <c r="J812" s="41"/>
      <c r="K812" s="41"/>
    </row>
    <row r="813" spans="3:11" x14ac:dyDescent="0.25">
      <c r="C813" s="41"/>
      <c r="D813" s="41"/>
      <c r="E813" s="41"/>
      <c r="F813" s="41"/>
      <c r="G813" s="41"/>
      <c r="H813" s="41"/>
      <c r="I813" s="41"/>
      <c r="J813" s="41"/>
      <c r="K813" s="41"/>
    </row>
    <row r="814" spans="3:11" x14ac:dyDescent="0.25">
      <c r="C814" s="41"/>
      <c r="D814" s="41"/>
      <c r="E814" s="41"/>
      <c r="F814" s="41"/>
      <c r="G814" s="41"/>
      <c r="H814" s="41"/>
      <c r="I814" s="41"/>
      <c r="J814" s="41"/>
      <c r="K814" s="41"/>
    </row>
    <row r="815" spans="3:11" x14ac:dyDescent="0.25">
      <c r="C815" s="41"/>
      <c r="D815" s="41"/>
      <c r="E815" s="41"/>
      <c r="F815" s="41"/>
      <c r="G815" s="41"/>
      <c r="H815" s="41"/>
      <c r="I815" s="41"/>
      <c r="J815" s="41"/>
      <c r="K815" s="41"/>
    </row>
    <row r="816" spans="3:11" x14ac:dyDescent="0.25">
      <c r="C816" s="41"/>
      <c r="D816" s="41"/>
      <c r="E816" s="41"/>
      <c r="F816" s="41"/>
      <c r="G816" s="41"/>
      <c r="H816" s="41"/>
      <c r="I816" s="41"/>
      <c r="J816" s="41"/>
      <c r="K816" s="41"/>
    </row>
    <row r="817" spans="3:11" x14ac:dyDescent="0.25">
      <c r="C817" s="41"/>
      <c r="D817" s="41"/>
      <c r="E817" s="41"/>
      <c r="F817" s="41"/>
      <c r="G817" s="41"/>
      <c r="H817" s="41"/>
      <c r="I817" s="41"/>
      <c r="J817" s="41"/>
      <c r="K817" s="41"/>
    </row>
    <row r="818" spans="3:11" x14ac:dyDescent="0.25">
      <c r="C818" s="41"/>
      <c r="D818" s="41"/>
      <c r="E818" s="41"/>
      <c r="F818" s="41"/>
      <c r="G818" s="41"/>
      <c r="H818" s="41"/>
      <c r="I818" s="41"/>
      <c r="J818" s="41"/>
      <c r="K818" s="41"/>
    </row>
    <row r="819" spans="3:11" x14ac:dyDescent="0.25">
      <c r="C819" s="41"/>
      <c r="D819" s="41"/>
      <c r="E819" s="41"/>
      <c r="F819" s="41"/>
      <c r="G819" s="41"/>
      <c r="H819" s="41"/>
      <c r="I819" s="41"/>
      <c r="J819" s="41"/>
      <c r="K819" s="41"/>
    </row>
    <row r="820" spans="3:11" x14ac:dyDescent="0.25">
      <c r="C820" s="41"/>
      <c r="D820" s="41"/>
      <c r="E820" s="41"/>
      <c r="F820" s="41"/>
      <c r="G820" s="41"/>
      <c r="H820" s="41"/>
      <c r="I820" s="41"/>
      <c r="J820" s="41"/>
      <c r="K820" s="41"/>
    </row>
    <row r="821" spans="3:11" x14ac:dyDescent="0.25">
      <c r="C821" s="41"/>
      <c r="D821" s="41"/>
      <c r="E821" s="41"/>
      <c r="F821" s="41"/>
      <c r="G821" s="41"/>
      <c r="H821" s="41"/>
      <c r="I821" s="41"/>
      <c r="J821" s="41"/>
      <c r="K821" s="41"/>
    </row>
    <row r="822" spans="3:11" x14ac:dyDescent="0.25">
      <c r="C822" s="41"/>
      <c r="D822" s="41"/>
      <c r="E822" s="41"/>
      <c r="F822" s="41"/>
      <c r="G822" s="41"/>
      <c r="H822" s="41"/>
      <c r="I822" s="41"/>
      <c r="J822" s="41"/>
      <c r="K822" s="41"/>
    </row>
    <row r="823" spans="3:11" x14ac:dyDescent="0.25">
      <c r="C823" s="41"/>
      <c r="D823" s="41"/>
      <c r="E823" s="41"/>
      <c r="F823" s="41"/>
      <c r="G823" s="41"/>
      <c r="H823" s="41"/>
      <c r="I823" s="41"/>
      <c r="J823" s="41"/>
      <c r="K823" s="41"/>
    </row>
    <row r="824" spans="3:11" x14ac:dyDescent="0.25">
      <c r="C824" s="41"/>
      <c r="D824" s="41"/>
      <c r="E824" s="41"/>
      <c r="F824" s="41"/>
      <c r="G824" s="41"/>
      <c r="H824" s="41"/>
      <c r="I824" s="41"/>
      <c r="J824" s="41"/>
      <c r="K824" s="41"/>
    </row>
    <row r="825" spans="3:11" x14ac:dyDescent="0.25">
      <c r="C825" s="41"/>
      <c r="D825" s="41"/>
      <c r="E825" s="41"/>
      <c r="F825" s="41"/>
      <c r="G825" s="41"/>
      <c r="H825" s="41"/>
      <c r="I825" s="41"/>
      <c r="J825" s="41"/>
      <c r="K825" s="41"/>
    </row>
    <row r="826" spans="3:11" x14ac:dyDescent="0.25">
      <c r="C826" s="41"/>
      <c r="D826" s="41"/>
      <c r="E826" s="41"/>
      <c r="F826" s="41"/>
      <c r="G826" s="41"/>
      <c r="H826" s="41"/>
      <c r="I826" s="41"/>
      <c r="J826" s="41"/>
      <c r="K826" s="41"/>
    </row>
    <row r="827" spans="3:11" x14ac:dyDescent="0.25">
      <c r="C827" s="41"/>
      <c r="D827" s="41"/>
      <c r="E827" s="41"/>
      <c r="F827" s="41"/>
      <c r="G827" s="41"/>
      <c r="H827" s="41"/>
      <c r="I827" s="41"/>
      <c r="J827" s="41"/>
      <c r="K827" s="41"/>
    </row>
    <row r="828" spans="3:11" x14ac:dyDescent="0.25">
      <c r="C828" s="41"/>
      <c r="D828" s="41"/>
      <c r="E828" s="41"/>
      <c r="F828" s="41"/>
      <c r="G828" s="41"/>
      <c r="H828" s="41"/>
      <c r="I828" s="41"/>
      <c r="J828" s="41"/>
      <c r="K828" s="41"/>
    </row>
    <row r="829" spans="3:11" x14ac:dyDescent="0.25">
      <c r="C829" s="41"/>
      <c r="D829" s="41"/>
      <c r="E829" s="41"/>
      <c r="F829" s="41"/>
      <c r="G829" s="41"/>
      <c r="H829" s="41"/>
      <c r="I829" s="41"/>
      <c r="J829" s="41"/>
      <c r="K829" s="41"/>
    </row>
    <row r="830" spans="3:11" x14ac:dyDescent="0.25">
      <c r="C830" s="41"/>
      <c r="D830" s="41"/>
      <c r="E830" s="41"/>
      <c r="F830" s="41"/>
      <c r="G830" s="41"/>
      <c r="H830" s="41"/>
      <c r="I830" s="41"/>
      <c r="J830" s="41"/>
      <c r="K830" s="41"/>
    </row>
    <row r="831" spans="3:11" x14ac:dyDescent="0.25">
      <c r="C831" s="41"/>
      <c r="D831" s="41"/>
      <c r="E831" s="41"/>
      <c r="F831" s="41"/>
      <c r="G831" s="41"/>
      <c r="H831" s="41"/>
      <c r="I831" s="41"/>
      <c r="J831" s="41"/>
      <c r="K831" s="41"/>
    </row>
    <row r="832" spans="3:11" x14ac:dyDescent="0.25">
      <c r="C832" s="41"/>
      <c r="D832" s="41"/>
      <c r="E832" s="41"/>
      <c r="F832" s="41"/>
      <c r="G832" s="41"/>
      <c r="H832" s="41"/>
      <c r="I832" s="41"/>
      <c r="J832" s="41"/>
      <c r="K832" s="41"/>
    </row>
    <row r="833" spans="3:11" x14ac:dyDescent="0.25">
      <c r="C833" s="41"/>
      <c r="D833" s="41"/>
      <c r="E833" s="41"/>
      <c r="F833" s="41"/>
      <c r="G833" s="41"/>
      <c r="H833" s="41"/>
      <c r="I833" s="41"/>
      <c r="J833" s="41"/>
      <c r="K833" s="41"/>
    </row>
    <row r="834" spans="3:11" x14ac:dyDescent="0.25">
      <c r="C834" s="41"/>
      <c r="D834" s="41"/>
      <c r="E834" s="41"/>
      <c r="F834" s="41"/>
      <c r="G834" s="41"/>
      <c r="H834" s="41"/>
      <c r="I834" s="41"/>
      <c r="J834" s="41"/>
      <c r="K834" s="41"/>
    </row>
    <row r="835" spans="3:11" x14ac:dyDescent="0.25">
      <c r="C835" s="41"/>
      <c r="D835" s="41"/>
      <c r="E835" s="41"/>
      <c r="F835" s="41"/>
      <c r="G835" s="41"/>
      <c r="H835" s="41"/>
      <c r="I835" s="41"/>
      <c r="J835" s="41"/>
      <c r="K835" s="41"/>
    </row>
    <row r="836" spans="3:11" x14ac:dyDescent="0.25">
      <c r="C836" s="41"/>
      <c r="D836" s="41"/>
      <c r="E836" s="41"/>
      <c r="F836" s="41"/>
      <c r="G836" s="41"/>
      <c r="H836" s="41"/>
      <c r="I836" s="41"/>
      <c r="J836" s="41"/>
      <c r="K836" s="41"/>
    </row>
    <row r="837" spans="3:11" x14ac:dyDescent="0.25">
      <c r="C837" s="41"/>
      <c r="D837" s="41"/>
      <c r="E837" s="41"/>
      <c r="F837" s="41"/>
      <c r="G837" s="41"/>
      <c r="H837" s="41"/>
      <c r="I837" s="41"/>
      <c r="J837" s="41"/>
      <c r="K837" s="41"/>
    </row>
    <row r="838" spans="3:11" x14ac:dyDescent="0.25">
      <c r="C838" s="41"/>
      <c r="D838" s="41"/>
      <c r="E838" s="41"/>
      <c r="F838" s="41"/>
      <c r="G838" s="41"/>
      <c r="H838" s="41"/>
      <c r="I838" s="41"/>
      <c r="J838" s="41"/>
      <c r="K838" s="41"/>
    </row>
    <row r="839" spans="3:11" x14ac:dyDescent="0.25">
      <c r="C839" s="41"/>
      <c r="D839" s="41"/>
      <c r="E839" s="41"/>
      <c r="F839" s="41"/>
      <c r="G839" s="41"/>
      <c r="H839" s="41"/>
      <c r="I839" s="41"/>
      <c r="J839" s="41"/>
      <c r="K839" s="41"/>
    </row>
    <row r="840" spans="3:11" x14ac:dyDescent="0.25">
      <c r="C840" s="41"/>
      <c r="D840" s="41"/>
      <c r="E840" s="41"/>
      <c r="F840" s="41"/>
      <c r="G840" s="41"/>
      <c r="H840" s="41"/>
      <c r="I840" s="41"/>
      <c r="J840" s="41"/>
      <c r="K840" s="41"/>
    </row>
    <row r="841" spans="3:11" x14ac:dyDescent="0.25">
      <c r="C841" s="41"/>
      <c r="D841" s="41"/>
      <c r="E841" s="41"/>
      <c r="F841" s="41"/>
      <c r="G841" s="41"/>
      <c r="H841" s="41"/>
      <c r="I841" s="41"/>
      <c r="J841" s="41"/>
      <c r="K841" s="41"/>
    </row>
    <row r="842" spans="3:11" x14ac:dyDescent="0.25">
      <c r="C842" s="41"/>
      <c r="D842" s="41"/>
      <c r="E842" s="41"/>
      <c r="F842" s="41"/>
      <c r="G842" s="41"/>
      <c r="H842" s="41"/>
      <c r="I842" s="41"/>
      <c r="J842" s="41"/>
      <c r="K842" s="41"/>
    </row>
    <row r="843" spans="3:11" x14ac:dyDescent="0.25">
      <c r="C843" s="41"/>
      <c r="D843" s="41"/>
      <c r="E843" s="41"/>
      <c r="F843" s="41"/>
      <c r="G843" s="41"/>
      <c r="H843" s="41"/>
      <c r="I843" s="41"/>
      <c r="J843" s="41"/>
      <c r="K843" s="41"/>
    </row>
    <row r="844" spans="3:11" x14ac:dyDescent="0.25">
      <c r="C844" s="41"/>
      <c r="D844" s="41"/>
      <c r="E844" s="41"/>
      <c r="F844" s="41"/>
      <c r="G844" s="41"/>
      <c r="H844" s="41"/>
      <c r="I844" s="41"/>
      <c r="J844" s="41"/>
      <c r="K844" s="41"/>
    </row>
    <row r="845" spans="3:11" x14ac:dyDescent="0.25">
      <c r="C845" s="41"/>
      <c r="D845" s="41"/>
      <c r="E845" s="41"/>
      <c r="F845" s="41"/>
      <c r="G845" s="41"/>
      <c r="H845" s="41"/>
      <c r="I845" s="41"/>
      <c r="J845" s="41"/>
      <c r="K845" s="41"/>
    </row>
    <row r="846" spans="3:11" x14ac:dyDescent="0.25">
      <c r="C846" s="41"/>
      <c r="D846" s="41"/>
      <c r="E846" s="41"/>
      <c r="F846" s="41"/>
      <c r="G846" s="41"/>
      <c r="H846" s="41"/>
      <c r="I846" s="41"/>
      <c r="J846" s="41"/>
      <c r="K846" s="41"/>
    </row>
    <row r="847" spans="3:11" x14ac:dyDescent="0.25">
      <c r="C847" s="41"/>
      <c r="D847" s="41"/>
      <c r="E847" s="41"/>
      <c r="F847" s="41"/>
      <c r="G847" s="41"/>
      <c r="H847" s="41"/>
      <c r="I847" s="41"/>
      <c r="J847" s="41"/>
      <c r="K847" s="41"/>
    </row>
    <row r="848" spans="3:11" x14ac:dyDescent="0.25">
      <c r="C848" s="41"/>
      <c r="D848" s="41"/>
      <c r="E848" s="41"/>
      <c r="F848" s="41"/>
      <c r="G848" s="41"/>
      <c r="H848" s="41"/>
      <c r="I848" s="41"/>
      <c r="J848" s="41"/>
      <c r="K848" s="41"/>
    </row>
    <row r="849" spans="3:11" x14ac:dyDescent="0.25">
      <c r="C849" s="41"/>
      <c r="D849" s="41"/>
      <c r="E849" s="41"/>
      <c r="F849" s="41"/>
      <c r="G849" s="41"/>
      <c r="H849" s="41"/>
      <c r="I849" s="41"/>
      <c r="J849" s="41"/>
      <c r="K849" s="41"/>
    </row>
    <row r="850" spans="3:11" x14ac:dyDescent="0.25">
      <c r="C850" s="41"/>
      <c r="D850" s="41"/>
      <c r="E850" s="41"/>
      <c r="F850" s="41"/>
      <c r="G850" s="41"/>
      <c r="H850" s="41"/>
      <c r="I850" s="41"/>
      <c r="J850" s="41"/>
      <c r="K850" s="41"/>
    </row>
    <row r="851" spans="3:11" x14ac:dyDescent="0.25">
      <c r="C851" s="41"/>
      <c r="D851" s="41"/>
      <c r="E851" s="41"/>
      <c r="F851" s="41"/>
      <c r="G851" s="41"/>
      <c r="H851" s="41"/>
      <c r="I851" s="41"/>
      <c r="J851" s="41"/>
      <c r="K851" s="41"/>
    </row>
    <row r="852" spans="3:11" x14ac:dyDescent="0.25">
      <c r="C852" s="41"/>
      <c r="D852" s="41"/>
      <c r="E852" s="41"/>
      <c r="F852" s="41"/>
      <c r="G852" s="41"/>
      <c r="H852" s="41"/>
      <c r="I852" s="41"/>
      <c r="J852" s="41"/>
      <c r="K852" s="41"/>
    </row>
    <row r="853" spans="3:11" x14ac:dyDescent="0.25">
      <c r="C853" s="41"/>
      <c r="D853" s="41"/>
      <c r="E853" s="41"/>
      <c r="F853" s="41"/>
      <c r="G853" s="41"/>
      <c r="H853" s="41"/>
      <c r="I853" s="41"/>
      <c r="J853" s="41"/>
      <c r="K853" s="41"/>
    </row>
    <row r="854" spans="3:11" x14ac:dyDescent="0.25">
      <c r="C854" s="41"/>
      <c r="D854" s="41"/>
      <c r="E854" s="41"/>
      <c r="F854" s="41"/>
      <c r="G854" s="41"/>
      <c r="H854" s="41"/>
      <c r="I854" s="41"/>
      <c r="J854" s="41"/>
      <c r="K854" s="41"/>
    </row>
    <row r="855" spans="3:11" x14ac:dyDescent="0.25">
      <c r="C855" s="41"/>
      <c r="D855" s="41"/>
      <c r="E855" s="41"/>
      <c r="F855" s="41"/>
      <c r="G855" s="41"/>
      <c r="H855" s="41"/>
      <c r="I855" s="41"/>
      <c r="J855" s="41"/>
      <c r="K855" s="41"/>
    </row>
    <row r="856" spans="3:11" x14ac:dyDescent="0.25">
      <c r="C856" s="41"/>
      <c r="D856" s="41"/>
      <c r="E856" s="41"/>
      <c r="F856" s="41"/>
      <c r="G856" s="41"/>
      <c r="H856" s="41"/>
      <c r="I856" s="41"/>
      <c r="J856" s="41"/>
      <c r="K856" s="41"/>
    </row>
    <row r="857" spans="3:11" x14ac:dyDescent="0.25">
      <c r="C857" s="41"/>
      <c r="D857" s="41"/>
      <c r="E857" s="41"/>
      <c r="F857" s="41"/>
      <c r="G857" s="41"/>
      <c r="H857" s="41"/>
      <c r="I857" s="41"/>
      <c r="J857" s="41"/>
      <c r="K857" s="41"/>
    </row>
    <row r="858" spans="3:11" x14ac:dyDescent="0.25">
      <c r="C858" s="41"/>
      <c r="D858" s="41"/>
      <c r="E858" s="41"/>
      <c r="F858" s="41"/>
      <c r="G858" s="41"/>
      <c r="H858" s="41"/>
      <c r="I858" s="41"/>
      <c r="J858" s="41"/>
      <c r="K858" s="41"/>
    </row>
    <row r="859" spans="3:11" x14ac:dyDescent="0.25">
      <c r="C859" s="41"/>
      <c r="D859" s="41"/>
      <c r="E859" s="41"/>
      <c r="F859" s="41"/>
      <c r="G859" s="41"/>
      <c r="H859" s="41"/>
      <c r="I859" s="41"/>
      <c r="J859" s="41"/>
      <c r="K859" s="41"/>
    </row>
    <row r="860" spans="3:11" x14ac:dyDescent="0.25">
      <c r="C860" s="41"/>
      <c r="D860" s="41"/>
      <c r="E860" s="41"/>
      <c r="F860" s="41"/>
      <c r="G860" s="41"/>
      <c r="H860" s="41"/>
      <c r="I860" s="41"/>
      <c r="J860" s="41"/>
      <c r="K860" s="41"/>
    </row>
    <row r="861" spans="3:11" x14ac:dyDescent="0.25">
      <c r="C861" s="41"/>
      <c r="D861" s="41"/>
      <c r="E861" s="41"/>
      <c r="F861" s="41"/>
      <c r="G861" s="41"/>
      <c r="H861" s="41"/>
      <c r="I861" s="41"/>
      <c r="J861" s="41"/>
      <c r="K861" s="41"/>
    </row>
    <row r="862" spans="3:11" x14ac:dyDescent="0.25">
      <c r="C862" s="41"/>
      <c r="D862" s="41"/>
      <c r="E862" s="41"/>
      <c r="F862" s="41"/>
      <c r="G862" s="41"/>
      <c r="H862" s="41"/>
      <c r="I862" s="41"/>
      <c r="J862" s="41"/>
      <c r="K862" s="41"/>
    </row>
    <row r="863" spans="3:11" x14ac:dyDescent="0.25">
      <c r="C863" s="41"/>
      <c r="D863" s="41"/>
      <c r="E863" s="41"/>
      <c r="F863" s="41"/>
      <c r="G863" s="41"/>
      <c r="H863" s="41"/>
      <c r="I863" s="41"/>
      <c r="J863" s="41"/>
      <c r="K863" s="41"/>
    </row>
    <row r="864" spans="3:11" x14ac:dyDescent="0.25">
      <c r="C864" s="41"/>
      <c r="D864" s="41"/>
      <c r="E864" s="41"/>
      <c r="F864" s="41"/>
      <c r="G864" s="41"/>
      <c r="H864" s="41"/>
      <c r="I864" s="41"/>
      <c r="J864" s="41"/>
      <c r="K864" s="41"/>
    </row>
    <row r="865" spans="3:11" x14ac:dyDescent="0.25">
      <c r="C865" s="41"/>
      <c r="D865" s="41"/>
      <c r="E865" s="41"/>
      <c r="F865" s="41"/>
      <c r="G865" s="41"/>
      <c r="H865" s="41"/>
      <c r="I865" s="41"/>
      <c r="J865" s="41"/>
      <c r="K865" s="41"/>
    </row>
    <row r="866" spans="3:11" x14ac:dyDescent="0.25">
      <c r="C866" s="41"/>
      <c r="D866" s="41"/>
      <c r="E866" s="41"/>
      <c r="F866" s="41"/>
      <c r="G866" s="41"/>
      <c r="H866" s="41"/>
      <c r="I866" s="41"/>
      <c r="J866" s="41"/>
      <c r="K866" s="41"/>
    </row>
    <row r="867" spans="3:11" x14ac:dyDescent="0.25">
      <c r="C867" s="41"/>
      <c r="D867" s="41"/>
      <c r="E867" s="41"/>
      <c r="F867" s="41"/>
      <c r="G867" s="41"/>
      <c r="H867" s="41"/>
      <c r="I867" s="41"/>
      <c r="J867" s="41"/>
      <c r="K867" s="41"/>
    </row>
    <row r="868" spans="3:11" x14ac:dyDescent="0.25">
      <c r="C868" s="41"/>
      <c r="D868" s="41"/>
      <c r="E868" s="41"/>
      <c r="F868" s="41"/>
      <c r="G868" s="41"/>
      <c r="H868" s="41"/>
      <c r="I868" s="41"/>
      <c r="J868" s="41"/>
      <c r="K868" s="41"/>
    </row>
    <row r="869" spans="3:11" x14ac:dyDescent="0.25">
      <c r="C869" s="41"/>
      <c r="D869" s="41"/>
      <c r="E869" s="41"/>
      <c r="F869" s="41"/>
      <c r="G869" s="41"/>
      <c r="H869" s="41"/>
      <c r="I869" s="41"/>
      <c r="J869" s="41"/>
      <c r="K869" s="41"/>
    </row>
    <row r="870" spans="3:11" x14ac:dyDescent="0.25">
      <c r="C870" s="41"/>
      <c r="D870" s="41"/>
      <c r="E870" s="41"/>
      <c r="F870" s="41"/>
      <c r="G870" s="41"/>
      <c r="H870" s="41"/>
      <c r="I870" s="41"/>
      <c r="J870" s="41"/>
      <c r="K870" s="41"/>
    </row>
    <row r="871" spans="3:11" x14ac:dyDescent="0.25">
      <c r="C871" s="41"/>
      <c r="D871" s="41"/>
      <c r="E871" s="41"/>
      <c r="F871" s="41"/>
      <c r="G871" s="41"/>
      <c r="H871" s="41"/>
      <c r="I871" s="41"/>
      <c r="J871" s="41"/>
      <c r="K871" s="41"/>
    </row>
    <row r="872" spans="3:11" x14ac:dyDescent="0.25">
      <c r="C872" s="41"/>
      <c r="D872" s="41"/>
      <c r="E872" s="41"/>
      <c r="F872" s="41"/>
      <c r="G872" s="41"/>
      <c r="H872" s="41"/>
      <c r="I872" s="41"/>
      <c r="J872" s="41"/>
      <c r="K872" s="41"/>
    </row>
    <row r="873" spans="3:11" x14ac:dyDescent="0.25">
      <c r="C873" s="41"/>
      <c r="D873" s="41"/>
      <c r="E873" s="41"/>
      <c r="F873" s="41"/>
      <c r="G873" s="41"/>
      <c r="H873" s="41"/>
      <c r="I873" s="41"/>
      <c r="J873" s="41"/>
      <c r="K873" s="41"/>
    </row>
    <row r="874" spans="3:11" x14ac:dyDescent="0.25">
      <c r="C874" s="41"/>
      <c r="D874" s="41"/>
      <c r="E874" s="41"/>
      <c r="F874" s="41"/>
      <c r="G874" s="41"/>
      <c r="H874" s="41"/>
      <c r="I874" s="41"/>
      <c r="J874" s="41"/>
      <c r="K874" s="41"/>
    </row>
    <row r="875" spans="3:11" x14ac:dyDescent="0.25">
      <c r="C875" s="41"/>
      <c r="D875" s="41"/>
      <c r="E875" s="41"/>
      <c r="F875" s="41"/>
      <c r="G875" s="41"/>
      <c r="H875" s="41"/>
      <c r="I875" s="41"/>
      <c r="J875" s="41"/>
      <c r="K875" s="41"/>
    </row>
    <row r="876" spans="3:11" x14ac:dyDescent="0.25">
      <c r="C876" s="41"/>
      <c r="D876" s="41"/>
      <c r="E876" s="41"/>
      <c r="F876" s="41"/>
      <c r="G876" s="41"/>
      <c r="H876" s="41"/>
      <c r="I876" s="41"/>
      <c r="J876" s="41"/>
      <c r="K876" s="41"/>
    </row>
    <row r="877" spans="3:11" x14ac:dyDescent="0.25">
      <c r="C877" s="41"/>
      <c r="D877" s="41"/>
      <c r="E877" s="41"/>
      <c r="F877" s="41"/>
      <c r="G877" s="41"/>
      <c r="H877" s="41"/>
      <c r="I877" s="41"/>
      <c r="J877" s="41"/>
      <c r="K877" s="41"/>
    </row>
    <row r="878" spans="3:11" x14ac:dyDescent="0.25">
      <c r="C878" s="41"/>
      <c r="D878" s="41"/>
      <c r="E878" s="41"/>
      <c r="F878" s="41"/>
      <c r="G878" s="41"/>
      <c r="H878" s="41"/>
      <c r="I878" s="41"/>
      <c r="J878" s="41"/>
      <c r="K878" s="41"/>
    </row>
    <row r="879" spans="3:11" x14ac:dyDescent="0.25">
      <c r="C879" s="41"/>
      <c r="D879" s="41"/>
      <c r="E879" s="41"/>
      <c r="F879" s="41"/>
      <c r="G879" s="41"/>
      <c r="H879" s="41"/>
      <c r="I879" s="41"/>
      <c r="J879" s="41"/>
      <c r="K879" s="41"/>
    </row>
    <row r="880" spans="3:11" x14ac:dyDescent="0.25">
      <c r="C880" s="41"/>
      <c r="D880" s="41"/>
      <c r="E880" s="41"/>
      <c r="F880" s="41"/>
      <c r="G880" s="41"/>
      <c r="H880" s="41"/>
      <c r="I880" s="41"/>
      <c r="J880" s="41"/>
      <c r="K880" s="41"/>
    </row>
    <row r="881" spans="3:11" x14ac:dyDescent="0.25">
      <c r="C881" s="41"/>
      <c r="D881" s="41"/>
      <c r="E881" s="41"/>
      <c r="F881" s="41"/>
      <c r="G881" s="41"/>
      <c r="H881" s="41"/>
      <c r="I881" s="41"/>
      <c r="J881" s="41"/>
      <c r="K881" s="41"/>
    </row>
    <row r="882" spans="3:11" x14ac:dyDescent="0.25">
      <c r="C882" s="41"/>
      <c r="D882" s="41"/>
      <c r="E882" s="41"/>
      <c r="F882" s="41"/>
      <c r="G882" s="41"/>
      <c r="H882" s="41"/>
      <c r="I882" s="41"/>
      <c r="J882" s="41"/>
      <c r="K882" s="41"/>
    </row>
    <row r="883" spans="3:11" x14ac:dyDescent="0.25">
      <c r="C883" s="41"/>
      <c r="D883" s="41"/>
      <c r="E883" s="41"/>
      <c r="F883" s="41"/>
      <c r="G883" s="41"/>
      <c r="H883" s="41"/>
      <c r="I883" s="41"/>
      <c r="J883" s="41"/>
      <c r="K883" s="41"/>
    </row>
    <row r="884" spans="3:11" x14ac:dyDescent="0.25">
      <c r="C884" s="41"/>
      <c r="D884" s="41"/>
      <c r="E884" s="41"/>
      <c r="F884" s="41"/>
      <c r="G884" s="41"/>
      <c r="H884" s="41"/>
      <c r="I884" s="41"/>
      <c r="J884" s="41"/>
      <c r="K884" s="41"/>
    </row>
    <row r="885" spans="3:11" x14ac:dyDescent="0.25">
      <c r="C885" s="41"/>
      <c r="D885" s="41"/>
      <c r="E885" s="41"/>
      <c r="F885" s="41"/>
      <c r="G885" s="41"/>
      <c r="H885" s="41"/>
      <c r="I885" s="41"/>
      <c r="J885" s="41"/>
      <c r="K885" s="41"/>
    </row>
    <row r="886" spans="3:11" x14ac:dyDescent="0.25">
      <c r="C886" s="41"/>
      <c r="D886" s="41"/>
      <c r="E886" s="41"/>
      <c r="F886" s="41"/>
      <c r="G886" s="41"/>
      <c r="H886" s="41"/>
      <c r="I886" s="41"/>
      <c r="J886" s="41"/>
      <c r="K886" s="41"/>
    </row>
    <row r="887" spans="3:11" x14ac:dyDescent="0.25">
      <c r="C887" s="41"/>
      <c r="D887" s="41"/>
      <c r="E887" s="41"/>
      <c r="F887" s="41"/>
      <c r="G887" s="41"/>
      <c r="H887" s="41"/>
      <c r="I887" s="41"/>
      <c r="J887" s="41"/>
      <c r="K887" s="41"/>
    </row>
    <row r="888" spans="3:11" x14ac:dyDescent="0.25">
      <c r="C888" s="41"/>
      <c r="D888" s="41"/>
      <c r="E888" s="41"/>
      <c r="F888" s="41"/>
      <c r="G888" s="41"/>
      <c r="H888" s="41"/>
      <c r="I888" s="41"/>
      <c r="J888" s="41"/>
      <c r="K888" s="41"/>
    </row>
    <row r="889" spans="3:11" x14ac:dyDescent="0.25">
      <c r="C889" s="41"/>
      <c r="D889" s="41"/>
      <c r="E889" s="41"/>
      <c r="F889" s="41"/>
      <c r="G889" s="41"/>
      <c r="H889" s="41"/>
      <c r="I889" s="41"/>
      <c r="J889" s="41"/>
      <c r="K889" s="41"/>
    </row>
    <row r="890" spans="3:11" x14ac:dyDescent="0.25">
      <c r="C890" s="41"/>
      <c r="D890" s="41"/>
      <c r="E890" s="41"/>
      <c r="F890" s="41"/>
      <c r="G890" s="41"/>
      <c r="H890" s="41"/>
      <c r="I890" s="41"/>
      <c r="J890" s="41"/>
      <c r="K890" s="41"/>
    </row>
    <row r="891" spans="3:11" x14ac:dyDescent="0.25">
      <c r="C891" s="41"/>
      <c r="D891" s="41"/>
      <c r="E891" s="41"/>
      <c r="F891" s="41"/>
      <c r="G891" s="41"/>
      <c r="H891" s="41"/>
      <c r="I891" s="41"/>
      <c r="J891" s="41"/>
      <c r="K891" s="41"/>
    </row>
    <row r="892" spans="3:11" x14ac:dyDescent="0.25">
      <c r="C892" s="41"/>
      <c r="D892" s="41"/>
      <c r="E892" s="41"/>
      <c r="F892" s="41"/>
      <c r="G892" s="41"/>
      <c r="H892" s="41"/>
      <c r="I892" s="41"/>
      <c r="J892" s="41"/>
      <c r="K892" s="41"/>
    </row>
    <row r="893" spans="3:11" x14ac:dyDescent="0.25">
      <c r="C893" s="41"/>
      <c r="D893" s="41"/>
      <c r="E893" s="41"/>
      <c r="F893" s="41"/>
      <c r="G893" s="41"/>
      <c r="H893" s="41"/>
      <c r="I893" s="41"/>
      <c r="J893" s="41"/>
      <c r="K893" s="41"/>
    </row>
    <row r="894" spans="3:11" x14ac:dyDescent="0.25">
      <c r="C894" s="41"/>
      <c r="D894" s="41"/>
      <c r="E894" s="41"/>
      <c r="F894" s="41"/>
      <c r="G894" s="41"/>
      <c r="H894" s="41"/>
      <c r="I894" s="41"/>
      <c r="J894" s="41"/>
      <c r="K894" s="41"/>
    </row>
    <row r="895" spans="3:11" x14ac:dyDescent="0.25">
      <c r="C895" s="41"/>
      <c r="D895" s="41"/>
      <c r="E895" s="41"/>
      <c r="F895" s="41"/>
      <c r="G895" s="41"/>
      <c r="H895" s="41"/>
      <c r="I895" s="41"/>
      <c r="J895" s="41"/>
      <c r="K895" s="41"/>
    </row>
    <row r="896" spans="3:11" x14ac:dyDescent="0.25">
      <c r="C896" s="41"/>
      <c r="D896" s="41"/>
      <c r="E896" s="41"/>
      <c r="F896" s="41"/>
      <c r="G896" s="41"/>
      <c r="H896" s="41"/>
      <c r="I896" s="41"/>
      <c r="J896" s="41"/>
      <c r="K896" s="41"/>
    </row>
    <row r="897" spans="3:11" x14ac:dyDescent="0.25">
      <c r="C897" s="41"/>
      <c r="D897" s="41"/>
      <c r="E897" s="41"/>
      <c r="F897" s="41"/>
      <c r="G897" s="41"/>
      <c r="H897" s="41"/>
      <c r="I897" s="41"/>
      <c r="J897" s="41"/>
      <c r="K897" s="41"/>
    </row>
    <row r="898" spans="3:11" x14ac:dyDescent="0.25">
      <c r="C898" s="41"/>
      <c r="D898" s="41"/>
      <c r="E898" s="41"/>
      <c r="F898" s="41"/>
      <c r="G898" s="41"/>
      <c r="H898" s="41"/>
      <c r="I898" s="41"/>
      <c r="J898" s="41"/>
      <c r="K898" s="41"/>
    </row>
    <row r="899" spans="3:11" x14ac:dyDescent="0.25">
      <c r="C899" s="41"/>
      <c r="D899" s="41"/>
      <c r="E899" s="41"/>
      <c r="F899" s="41"/>
      <c r="G899" s="41"/>
      <c r="H899" s="41"/>
      <c r="I899" s="41"/>
      <c r="J899" s="41"/>
      <c r="K899" s="41"/>
    </row>
    <row r="900" spans="3:11" x14ac:dyDescent="0.25">
      <c r="C900" s="41"/>
      <c r="D900" s="41"/>
      <c r="E900" s="41"/>
      <c r="F900" s="41"/>
      <c r="G900" s="41"/>
      <c r="H900" s="41"/>
      <c r="I900" s="41"/>
      <c r="J900" s="41"/>
      <c r="K900" s="41"/>
    </row>
    <row r="901" spans="3:11" x14ac:dyDescent="0.25">
      <c r="C901" s="41"/>
      <c r="D901" s="41"/>
      <c r="E901" s="41"/>
      <c r="F901" s="41"/>
      <c r="G901" s="41"/>
      <c r="H901" s="41"/>
      <c r="I901" s="41"/>
      <c r="J901" s="41"/>
      <c r="K901" s="41"/>
    </row>
    <row r="902" spans="3:11" x14ac:dyDescent="0.25">
      <c r="C902" s="41"/>
      <c r="D902" s="41"/>
      <c r="E902" s="41"/>
      <c r="F902" s="41"/>
      <c r="G902" s="41"/>
      <c r="H902" s="41"/>
      <c r="I902" s="41"/>
      <c r="J902" s="41"/>
      <c r="K902" s="41"/>
    </row>
    <row r="903" spans="3:11" x14ac:dyDescent="0.25">
      <c r="C903" s="41"/>
      <c r="D903" s="41"/>
      <c r="E903" s="41"/>
      <c r="F903" s="41"/>
      <c r="G903" s="41"/>
      <c r="H903" s="41"/>
      <c r="I903" s="41"/>
      <c r="J903" s="41"/>
      <c r="K903" s="41"/>
    </row>
    <row r="904" spans="3:11" x14ac:dyDescent="0.25">
      <c r="C904" s="41"/>
      <c r="D904" s="41"/>
      <c r="E904" s="41"/>
      <c r="F904" s="41"/>
      <c r="G904" s="41"/>
      <c r="H904" s="41"/>
      <c r="I904" s="41"/>
      <c r="J904" s="41"/>
      <c r="K904" s="41"/>
    </row>
    <row r="905" spans="3:11" x14ac:dyDescent="0.25">
      <c r="C905" s="41"/>
      <c r="D905" s="41"/>
      <c r="E905" s="41"/>
      <c r="F905" s="41"/>
      <c r="G905" s="41"/>
      <c r="H905" s="41"/>
      <c r="I905" s="41"/>
      <c r="J905" s="41"/>
      <c r="K905" s="41"/>
    </row>
    <row r="906" spans="3:11" x14ac:dyDescent="0.25">
      <c r="C906" s="41"/>
      <c r="D906" s="41"/>
      <c r="E906" s="41"/>
      <c r="F906" s="41"/>
      <c r="G906" s="41"/>
      <c r="H906" s="41"/>
      <c r="I906" s="41"/>
      <c r="J906" s="41"/>
      <c r="K906" s="41"/>
    </row>
    <row r="907" spans="3:11" x14ac:dyDescent="0.25">
      <c r="C907" s="41"/>
      <c r="D907" s="41"/>
      <c r="E907" s="41"/>
      <c r="F907" s="41"/>
      <c r="G907" s="41"/>
      <c r="H907" s="41"/>
      <c r="I907" s="41"/>
      <c r="J907" s="41"/>
      <c r="K907" s="41"/>
    </row>
    <row r="908" spans="3:11" x14ac:dyDescent="0.25">
      <c r="C908" s="41"/>
      <c r="D908" s="41"/>
      <c r="E908" s="41"/>
      <c r="F908" s="41"/>
      <c r="G908" s="41"/>
      <c r="H908" s="41"/>
      <c r="I908" s="41"/>
      <c r="J908" s="41"/>
      <c r="K908" s="41"/>
    </row>
    <row r="909" spans="3:11" x14ac:dyDescent="0.25">
      <c r="C909" s="41"/>
      <c r="D909" s="41"/>
      <c r="E909" s="41"/>
      <c r="F909" s="41"/>
      <c r="G909" s="41"/>
      <c r="H909" s="41"/>
      <c r="I909" s="41"/>
      <c r="J909" s="41"/>
      <c r="K909" s="41"/>
    </row>
    <row r="910" spans="3:11" x14ac:dyDescent="0.25">
      <c r="C910" s="41"/>
      <c r="D910" s="41"/>
      <c r="E910" s="41"/>
      <c r="F910" s="41"/>
      <c r="G910" s="41"/>
      <c r="H910" s="41"/>
      <c r="I910" s="41"/>
      <c r="J910" s="41"/>
      <c r="K910" s="41"/>
    </row>
    <row r="911" spans="3:11" x14ac:dyDescent="0.25">
      <c r="C911" s="41"/>
      <c r="D911" s="41"/>
      <c r="E911" s="41"/>
      <c r="F911" s="41"/>
      <c r="G911" s="41"/>
      <c r="H911" s="41"/>
      <c r="I911" s="41"/>
      <c r="J911" s="41"/>
      <c r="K911" s="41"/>
    </row>
    <row r="912" spans="3:11" x14ac:dyDescent="0.25">
      <c r="C912" s="41"/>
      <c r="D912" s="41"/>
      <c r="E912" s="41"/>
      <c r="F912" s="41"/>
      <c r="G912" s="41"/>
      <c r="H912" s="41"/>
      <c r="I912" s="41"/>
      <c r="J912" s="41"/>
      <c r="K912" s="41"/>
    </row>
    <row r="913" spans="3:11" x14ac:dyDescent="0.25">
      <c r="C913" s="41"/>
      <c r="D913" s="41"/>
      <c r="E913" s="41"/>
      <c r="F913" s="41"/>
      <c r="G913" s="41"/>
      <c r="H913" s="41"/>
      <c r="I913" s="41"/>
      <c r="J913" s="41"/>
      <c r="K913" s="41"/>
    </row>
    <row r="914" spans="3:11" x14ac:dyDescent="0.25">
      <c r="C914" s="41"/>
      <c r="D914" s="41"/>
      <c r="E914" s="41"/>
      <c r="F914" s="41"/>
      <c r="G914" s="41"/>
      <c r="H914" s="41"/>
      <c r="I914" s="41"/>
      <c r="J914" s="41"/>
      <c r="K914" s="41"/>
    </row>
    <row r="915" spans="3:11" x14ac:dyDescent="0.25">
      <c r="C915" s="41"/>
      <c r="D915" s="41"/>
      <c r="E915" s="41"/>
      <c r="F915" s="41"/>
      <c r="G915" s="41"/>
      <c r="H915" s="41"/>
      <c r="I915" s="41"/>
      <c r="J915" s="41"/>
      <c r="K915" s="41"/>
    </row>
    <row r="916" spans="3:11" x14ac:dyDescent="0.25">
      <c r="C916" s="41"/>
      <c r="D916" s="41"/>
      <c r="E916" s="41"/>
      <c r="F916" s="41"/>
      <c r="G916" s="41"/>
      <c r="H916" s="41"/>
      <c r="I916" s="41"/>
      <c r="J916" s="41"/>
      <c r="K916" s="41"/>
    </row>
    <row r="917" spans="3:11" x14ac:dyDescent="0.25">
      <c r="C917" s="41"/>
      <c r="D917" s="41"/>
      <c r="E917" s="41"/>
      <c r="F917" s="41"/>
      <c r="G917" s="41"/>
      <c r="H917" s="41"/>
      <c r="I917" s="41"/>
      <c r="J917" s="41"/>
      <c r="K917" s="41"/>
    </row>
    <row r="918" spans="3:11" x14ac:dyDescent="0.25">
      <c r="C918" s="41"/>
      <c r="D918" s="41"/>
      <c r="E918" s="41"/>
      <c r="F918" s="41"/>
      <c r="G918" s="41"/>
      <c r="H918" s="41"/>
      <c r="I918" s="41"/>
      <c r="J918" s="41"/>
      <c r="K918" s="41"/>
    </row>
    <row r="919" spans="3:11" x14ac:dyDescent="0.25">
      <c r="C919" s="41"/>
      <c r="D919" s="41"/>
      <c r="E919" s="41"/>
      <c r="F919" s="41"/>
      <c r="G919" s="41"/>
      <c r="H919" s="41"/>
      <c r="I919" s="41"/>
      <c r="J919" s="41"/>
      <c r="K919" s="41"/>
    </row>
    <row r="920" spans="3:11" x14ac:dyDescent="0.25">
      <c r="C920" s="41"/>
      <c r="D920" s="41"/>
      <c r="E920" s="41"/>
      <c r="F920" s="41"/>
      <c r="G920" s="41"/>
      <c r="H920" s="41"/>
      <c r="I920" s="41"/>
      <c r="J920" s="41"/>
      <c r="K920" s="41"/>
    </row>
    <row r="921" spans="3:11" x14ac:dyDescent="0.25">
      <c r="C921" s="41"/>
      <c r="D921" s="41"/>
      <c r="E921" s="41"/>
      <c r="F921" s="41"/>
      <c r="G921" s="41"/>
      <c r="H921" s="41"/>
      <c r="I921" s="41"/>
      <c r="J921" s="41"/>
      <c r="K921" s="41"/>
    </row>
    <row r="922" spans="3:11" x14ac:dyDescent="0.25">
      <c r="C922" s="41"/>
      <c r="D922" s="41"/>
      <c r="E922" s="41"/>
      <c r="F922" s="41"/>
      <c r="G922" s="41"/>
      <c r="H922" s="41"/>
      <c r="I922" s="41"/>
      <c r="J922" s="41"/>
      <c r="K922" s="41"/>
    </row>
    <row r="923" spans="3:11" x14ac:dyDescent="0.25">
      <c r="C923" s="41"/>
      <c r="D923" s="41"/>
      <c r="E923" s="41"/>
      <c r="F923" s="41"/>
      <c r="G923" s="41"/>
      <c r="H923" s="41"/>
      <c r="I923" s="41"/>
      <c r="J923" s="41"/>
      <c r="K923" s="41"/>
    </row>
    <row r="924" spans="3:11" x14ac:dyDescent="0.25">
      <c r="C924" s="41"/>
      <c r="D924" s="41"/>
      <c r="E924" s="41"/>
      <c r="F924" s="41"/>
      <c r="G924" s="41"/>
      <c r="H924" s="41"/>
      <c r="I924" s="41"/>
      <c r="J924" s="41"/>
      <c r="K924" s="41"/>
    </row>
    <row r="925" spans="3:11" x14ac:dyDescent="0.25">
      <c r="C925" s="41"/>
      <c r="D925" s="41"/>
      <c r="E925" s="41"/>
      <c r="F925" s="41"/>
      <c r="G925" s="41"/>
      <c r="H925" s="41"/>
      <c r="I925" s="41"/>
      <c r="J925" s="41"/>
      <c r="K925" s="41"/>
    </row>
    <row r="926" spans="3:11" x14ac:dyDescent="0.25">
      <c r="C926" s="41"/>
      <c r="D926" s="41"/>
      <c r="E926" s="41"/>
      <c r="F926" s="41"/>
      <c r="G926" s="41"/>
      <c r="H926" s="41"/>
      <c r="I926" s="41"/>
      <c r="J926" s="41"/>
      <c r="K926" s="41"/>
    </row>
    <row r="927" spans="3:11" x14ac:dyDescent="0.25">
      <c r="C927" s="41"/>
      <c r="D927" s="41"/>
      <c r="E927" s="41"/>
      <c r="F927" s="41"/>
      <c r="G927" s="41"/>
      <c r="H927" s="41"/>
      <c r="I927" s="41"/>
      <c r="J927" s="41"/>
      <c r="K927" s="41"/>
    </row>
    <row r="928" spans="3:11" x14ac:dyDescent="0.25">
      <c r="C928" s="41"/>
      <c r="D928" s="41"/>
      <c r="E928" s="41"/>
      <c r="F928" s="41"/>
      <c r="G928" s="41"/>
      <c r="H928" s="41"/>
      <c r="I928" s="41"/>
      <c r="J928" s="41"/>
      <c r="K928" s="41"/>
    </row>
    <row r="929" spans="3:11" x14ac:dyDescent="0.25">
      <c r="C929" s="41"/>
      <c r="D929" s="41"/>
      <c r="E929" s="41"/>
      <c r="F929" s="41"/>
      <c r="G929" s="41"/>
      <c r="H929" s="41"/>
      <c r="I929" s="41"/>
      <c r="J929" s="41"/>
      <c r="K929" s="41"/>
    </row>
    <row r="930" spans="3:11" x14ac:dyDescent="0.25">
      <c r="C930" s="41"/>
      <c r="D930" s="41"/>
      <c r="E930" s="41"/>
      <c r="F930" s="41"/>
      <c r="G930" s="41"/>
      <c r="H930" s="41"/>
      <c r="I930" s="41"/>
      <c r="J930" s="41"/>
      <c r="K930" s="41"/>
    </row>
    <row r="931" spans="3:11" x14ac:dyDescent="0.25">
      <c r="C931" s="41"/>
      <c r="D931" s="41"/>
      <c r="E931" s="41"/>
      <c r="F931" s="41"/>
      <c r="G931" s="41"/>
      <c r="H931" s="41"/>
      <c r="I931" s="41"/>
      <c r="J931" s="41"/>
      <c r="K931" s="41"/>
    </row>
    <row r="932" spans="3:11" x14ac:dyDescent="0.25">
      <c r="C932" s="41"/>
      <c r="D932" s="41"/>
      <c r="E932" s="41"/>
      <c r="F932" s="41"/>
      <c r="G932" s="41"/>
      <c r="H932" s="41"/>
      <c r="I932" s="41"/>
      <c r="J932" s="41"/>
      <c r="K932" s="41"/>
    </row>
    <row r="933" spans="3:11" x14ac:dyDescent="0.25">
      <c r="C933" s="41"/>
      <c r="D933" s="41"/>
      <c r="E933" s="41"/>
      <c r="F933" s="41"/>
      <c r="G933" s="41"/>
      <c r="H933" s="41"/>
      <c r="I933" s="41"/>
      <c r="J933" s="41"/>
      <c r="K933" s="41"/>
    </row>
    <row r="934" spans="3:11" x14ac:dyDescent="0.25">
      <c r="C934" s="41"/>
      <c r="D934" s="41"/>
      <c r="E934" s="41"/>
      <c r="F934" s="41"/>
      <c r="G934" s="41"/>
      <c r="H934" s="41"/>
      <c r="I934" s="41"/>
      <c r="J934" s="41"/>
      <c r="K934" s="41"/>
    </row>
    <row r="935" spans="3:11" x14ac:dyDescent="0.25">
      <c r="C935" s="41"/>
      <c r="D935" s="41"/>
      <c r="E935" s="41"/>
      <c r="F935" s="41"/>
      <c r="G935" s="41"/>
      <c r="H935" s="41"/>
      <c r="I935" s="41"/>
      <c r="J935" s="41"/>
      <c r="K935" s="41"/>
    </row>
    <row r="936" spans="3:11" x14ac:dyDescent="0.25">
      <c r="C936" s="41"/>
      <c r="D936" s="41"/>
      <c r="E936" s="41"/>
      <c r="F936" s="41"/>
      <c r="G936" s="41"/>
      <c r="H936" s="41"/>
      <c r="I936" s="41"/>
      <c r="J936" s="41"/>
      <c r="K936" s="41"/>
    </row>
    <row r="937" spans="3:11" x14ac:dyDescent="0.25">
      <c r="C937" s="41"/>
      <c r="D937" s="41"/>
      <c r="E937" s="41"/>
      <c r="F937" s="41"/>
      <c r="G937" s="41"/>
      <c r="H937" s="41"/>
      <c r="I937" s="41"/>
      <c r="J937" s="41"/>
      <c r="K937" s="41"/>
    </row>
    <row r="938" spans="3:11" x14ac:dyDescent="0.25">
      <c r="C938" s="41"/>
      <c r="D938" s="41"/>
      <c r="E938" s="41"/>
      <c r="F938" s="41"/>
      <c r="G938" s="41"/>
      <c r="H938" s="41"/>
      <c r="I938" s="41"/>
      <c r="J938" s="41"/>
      <c r="K938" s="41"/>
    </row>
    <row r="939" spans="3:11" x14ac:dyDescent="0.25">
      <c r="C939" s="41"/>
      <c r="D939" s="41"/>
      <c r="E939" s="41"/>
      <c r="F939" s="41"/>
      <c r="G939" s="41"/>
      <c r="H939" s="41"/>
      <c r="I939" s="41"/>
      <c r="J939" s="41"/>
      <c r="K939" s="41"/>
    </row>
    <row r="940" spans="3:11" x14ac:dyDescent="0.25">
      <c r="C940" s="41"/>
      <c r="D940" s="41"/>
      <c r="E940" s="41"/>
      <c r="F940" s="41"/>
      <c r="G940" s="41"/>
      <c r="H940" s="41"/>
      <c r="I940" s="41"/>
      <c r="J940" s="41"/>
      <c r="K940" s="41"/>
    </row>
    <row r="941" spans="3:11" x14ac:dyDescent="0.25">
      <c r="C941" s="41"/>
      <c r="D941" s="41"/>
      <c r="E941" s="41"/>
      <c r="F941" s="41"/>
      <c r="G941" s="41"/>
      <c r="H941" s="41"/>
      <c r="I941" s="41"/>
      <c r="J941" s="41"/>
      <c r="K941" s="41"/>
    </row>
    <row r="942" spans="3:11" x14ac:dyDescent="0.25">
      <c r="C942" s="41"/>
      <c r="D942" s="41"/>
      <c r="E942" s="41"/>
      <c r="F942" s="41"/>
      <c r="G942" s="41"/>
      <c r="H942" s="41"/>
      <c r="I942" s="41"/>
      <c r="J942" s="41"/>
      <c r="K942" s="41"/>
    </row>
    <row r="943" spans="3:11" x14ac:dyDescent="0.25">
      <c r="C943" s="41"/>
      <c r="D943" s="41"/>
      <c r="E943" s="41"/>
      <c r="F943" s="41"/>
      <c r="G943" s="41"/>
      <c r="H943" s="41"/>
      <c r="I943" s="41"/>
      <c r="J943" s="41"/>
      <c r="K943" s="41"/>
    </row>
    <row r="944" spans="3:11" x14ac:dyDescent="0.25">
      <c r="C944" s="41"/>
      <c r="D944" s="41"/>
      <c r="E944" s="41"/>
      <c r="F944" s="41"/>
      <c r="G944" s="41"/>
      <c r="H944" s="41"/>
      <c r="I944" s="41"/>
      <c r="J944" s="41"/>
      <c r="K944" s="41"/>
    </row>
    <row r="945" spans="3:11" x14ac:dyDescent="0.25">
      <c r="C945" s="41"/>
      <c r="D945" s="41"/>
      <c r="E945" s="41"/>
      <c r="F945" s="41"/>
      <c r="G945" s="41"/>
      <c r="H945" s="41"/>
      <c r="I945" s="41"/>
      <c r="J945" s="41"/>
      <c r="K945" s="41"/>
    </row>
    <row r="946" spans="3:11" x14ac:dyDescent="0.25">
      <c r="C946" s="41"/>
      <c r="D946" s="41"/>
      <c r="E946" s="41"/>
      <c r="F946" s="41"/>
      <c r="G946" s="41"/>
      <c r="H946" s="41"/>
      <c r="I946" s="41"/>
      <c r="J946" s="41"/>
      <c r="K946" s="41"/>
    </row>
    <row r="947" spans="3:11" x14ac:dyDescent="0.25">
      <c r="C947" s="41"/>
      <c r="D947" s="41"/>
      <c r="E947" s="41"/>
      <c r="F947" s="41"/>
      <c r="G947" s="41"/>
      <c r="H947" s="41"/>
      <c r="I947" s="41"/>
      <c r="J947" s="41"/>
      <c r="K947" s="41"/>
    </row>
    <row r="948" spans="3:11" x14ac:dyDescent="0.25">
      <c r="C948" s="41"/>
      <c r="D948" s="41"/>
      <c r="E948" s="41"/>
      <c r="F948" s="41"/>
      <c r="G948" s="41"/>
      <c r="H948" s="41"/>
      <c r="I948" s="41"/>
      <c r="J948" s="41"/>
      <c r="K948" s="41"/>
    </row>
    <row r="949" spans="3:11" x14ac:dyDescent="0.25">
      <c r="C949" s="41"/>
      <c r="D949" s="41"/>
      <c r="E949" s="41"/>
      <c r="F949" s="41"/>
      <c r="G949" s="41"/>
      <c r="H949" s="41"/>
      <c r="I949" s="41"/>
      <c r="J949" s="41"/>
      <c r="K949" s="41"/>
    </row>
    <row r="950" spans="3:11" x14ac:dyDescent="0.25">
      <c r="C950" s="41"/>
      <c r="D950" s="41"/>
      <c r="E950" s="41"/>
      <c r="F950" s="41"/>
      <c r="G950" s="41"/>
      <c r="H950" s="41"/>
      <c r="I950" s="41"/>
      <c r="J950" s="41"/>
      <c r="K950" s="41"/>
    </row>
    <row r="951" spans="3:11" x14ac:dyDescent="0.25">
      <c r="C951" s="41"/>
      <c r="D951" s="41"/>
      <c r="E951" s="41"/>
      <c r="F951" s="41"/>
      <c r="G951" s="41"/>
      <c r="H951" s="41"/>
      <c r="I951" s="41"/>
      <c r="J951" s="41"/>
      <c r="K951" s="41"/>
    </row>
    <row r="952" spans="3:11" x14ac:dyDescent="0.25">
      <c r="C952" s="41"/>
      <c r="D952" s="41"/>
      <c r="E952" s="41"/>
      <c r="F952" s="41"/>
      <c r="G952" s="41"/>
      <c r="H952" s="41"/>
      <c r="I952" s="41"/>
      <c r="J952" s="41"/>
      <c r="K952" s="41"/>
    </row>
    <row r="953" spans="3:11" x14ac:dyDescent="0.25">
      <c r="C953" s="41"/>
      <c r="D953" s="41"/>
      <c r="E953" s="41"/>
      <c r="F953" s="41"/>
      <c r="G953" s="41"/>
      <c r="H953" s="41"/>
      <c r="I953" s="41"/>
      <c r="J953" s="41"/>
      <c r="K953" s="41"/>
    </row>
    <row r="954" spans="3:11" x14ac:dyDescent="0.25">
      <c r="C954" s="41"/>
      <c r="D954" s="41"/>
      <c r="E954" s="41"/>
      <c r="F954" s="41"/>
      <c r="G954" s="41"/>
      <c r="H954" s="41"/>
      <c r="I954" s="41"/>
      <c r="J954" s="41"/>
      <c r="K954" s="41"/>
    </row>
    <row r="955" spans="3:11" x14ac:dyDescent="0.25">
      <c r="C955" s="41"/>
      <c r="D955" s="41"/>
      <c r="E955" s="41"/>
      <c r="F955" s="41"/>
      <c r="G955" s="41"/>
      <c r="H955" s="41"/>
      <c r="I955" s="41"/>
      <c r="J955" s="41"/>
      <c r="K955" s="41"/>
    </row>
    <row r="956" spans="3:11" x14ac:dyDescent="0.25">
      <c r="C956" s="41"/>
      <c r="D956" s="41"/>
      <c r="E956" s="41"/>
      <c r="F956" s="41"/>
      <c r="G956" s="41"/>
      <c r="H956" s="41"/>
      <c r="I956" s="41"/>
      <c r="J956" s="41"/>
      <c r="K956" s="41"/>
    </row>
    <row r="957" spans="3:11" x14ac:dyDescent="0.25">
      <c r="C957" s="41"/>
      <c r="D957" s="41"/>
      <c r="E957" s="41"/>
      <c r="F957" s="41"/>
      <c r="G957" s="41"/>
      <c r="H957" s="41"/>
      <c r="I957" s="41"/>
      <c r="J957" s="41"/>
      <c r="K957" s="41"/>
    </row>
    <row r="958" spans="3:11" x14ac:dyDescent="0.25">
      <c r="C958" s="41"/>
      <c r="D958" s="41"/>
      <c r="E958" s="41"/>
      <c r="F958" s="41"/>
      <c r="G958" s="41"/>
      <c r="H958" s="41"/>
      <c r="I958" s="41"/>
      <c r="J958" s="41"/>
      <c r="K958" s="41"/>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G14"/>
  <sheetViews>
    <sheetView workbookViewId="0">
      <selection activeCell="H50" sqref="H50"/>
    </sheetView>
  </sheetViews>
  <sheetFormatPr defaultRowHeight="15" x14ac:dyDescent="0.25"/>
  <cols>
    <col min="4" max="4" width="36.85546875" customWidth="1"/>
    <col min="5" max="5" width="17.42578125" customWidth="1"/>
    <col min="7" max="7" width="13.28515625" customWidth="1"/>
  </cols>
  <sheetData>
    <row r="1" spans="1:7" ht="48.75" customHeight="1" x14ac:dyDescent="0.35">
      <c r="A1" s="55" t="s">
        <v>27</v>
      </c>
    </row>
    <row r="2" spans="1:7" ht="63" x14ac:dyDescent="0.25">
      <c r="B2" s="2" t="s">
        <v>28</v>
      </c>
      <c r="C2" s="2" t="s">
        <v>29</v>
      </c>
      <c r="D2" s="3" t="s">
        <v>30</v>
      </c>
      <c r="E2" s="2" t="s">
        <v>31</v>
      </c>
      <c r="F2" s="2" t="s">
        <v>32</v>
      </c>
      <c r="G2" s="4" t="s">
        <v>33</v>
      </c>
    </row>
    <row r="3" spans="1:7" x14ac:dyDescent="0.25">
      <c r="B3" s="322" t="s">
        <v>34</v>
      </c>
      <c r="C3" s="322"/>
      <c r="D3" s="322"/>
      <c r="E3" s="322"/>
      <c r="F3" s="322"/>
      <c r="G3" s="322"/>
    </row>
    <row r="4" spans="1:7" ht="18" x14ac:dyDescent="0.25">
      <c r="B4" s="5">
        <v>7</v>
      </c>
      <c r="C4" s="6" t="s">
        <v>35</v>
      </c>
      <c r="D4" s="7" t="s">
        <v>36</v>
      </c>
      <c r="E4" s="8">
        <v>43171</v>
      </c>
      <c r="F4" s="5">
        <v>825</v>
      </c>
      <c r="G4" s="5">
        <v>46</v>
      </c>
    </row>
    <row r="5" spans="1:7" ht="18" x14ac:dyDescent="0.25">
      <c r="B5" s="5">
        <v>8</v>
      </c>
      <c r="C5" s="6" t="s">
        <v>37</v>
      </c>
      <c r="D5" s="7" t="s">
        <v>38</v>
      </c>
      <c r="E5" s="8">
        <v>64414</v>
      </c>
      <c r="F5" s="5">
        <v>900</v>
      </c>
      <c r="G5" s="5">
        <v>66</v>
      </c>
    </row>
    <row r="6" spans="1:7" x14ac:dyDescent="0.25">
      <c r="B6" s="322" t="s">
        <v>39</v>
      </c>
      <c r="C6" s="322"/>
      <c r="D6" s="322"/>
      <c r="E6" s="322"/>
      <c r="F6" s="322"/>
      <c r="G6" s="322"/>
    </row>
    <row r="7" spans="1:7" ht="18" x14ac:dyDescent="0.25">
      <c r="B7" s="5">
        <v>17</v>
      </c>
      <c r="C7" s="6" t="s">
        <v>40</v>
      </c>
      <c r="D7" s="7" t="s">
        <v>41</v>
      </c>
      <c r="E7" s="8">
        <v>333501</v>
      </c>
      <c r="F7" s="5">
        <v>550</v>
      </c>
      <c r="G7" s="5">
        <v>616</v>
      </c>
    </row>
    <row r="8" spans="1:7" ht="18" x14ac:dyDescent="0.25">
      <c r="B8" s="5">
        <v>18</v>
      </c>
      <c r="C8" s="6" t="s">
        <v>42</v>
      </c>
      <c r="D8" s="7" t="s">
        <v>43</v>
      </c>
      <c r="E8" s="8">
        <v>98333</v>
      </c>
      <c r="F8" s="5">
        <v>590</v>
      </c>
      <c r="G8" s="5">
        <v>196</v>
      </c>
    </row>
    <row r="9" spans="1:7" ht="18" x14ac:dyDescent="0.25">
      <c r="B9" s="5">
        <v>19</v>
      </c>
      <c r="C9" s="6" t="s">
        <v>44</v>
      </c>
      <c r="D9" s="7" t="s">
        <v>45</v>
      </c>
      <c r="E9" s="8">
        <v>247695</v>
      </c>
      <c r="F9" s="5">
        <v>540</v>
      </c>
      <c r="G9" s="5">
        <v>602</v>
      </c>
    </row>
    <row r="10" spans="1:7" ht="18" x14ac:dyDescent="0.25">
      <c r="B10" s="5">
        <v>20</v>
      </c>
      <c r="C10" s="6" t="s">
        <v>46</v>
      </c>
      <c r="D10" s="9" t="s">
        <v>47</v>
      </c>
      <c r="E10" s="10">
        <v>495655</v>
      </c>
      <c r="F10" s="11">
        <v>730</v>
      </c>
      <c r="G10" s="5">
        <v>567</v>
      </c>
    </row>
    <row r="11" spans="1:7" ht="18" x14ac:dyDescent="0.25">
      <c r="B11" s="5">
        <v>21</v>
      </c>
      <c r="C11" s="6" t="s">
        <v>48</v>
      </c>
      <c r="D11" s="7" t="s">
        <v>49</v>
      </c>
      <c r="E11" s="8">
        <v>135772</v>
      </c>
      <c r="F11" s="5">
        <v>300</v>
      </c>
      <c r="G11" s="5">
        <v>378</v>
      </c>
    </row>
    <row r="12" spans="1:7" ht="18" x14ac:dyDescent="0.25">
      <c r="B12" s="5">
        <v>22</v>
      </c>
      <c r="C12" s="6" t="s">
        <v>50</v>
      </c>
      <c r="D12" s="7" t="s">
        <v>51</v>
      </c>
      <c r="E12" s="8">
        <v>167259</v>
      </c>
      <c r="F12" s="5">
        <v>250</v>
      </c>
      <c r="G12" s="5">
        <v>664</v>
      </c>
    </row>
    <row r="13" spans="1:7" x14ac:dyDescent="0.25">
      <c r="B13" s="322" t="s">
        <v>52</v>
      </c>
      <c r="C13" s="322"/>
      <c r="D13" s="322"/>
      <c r="E13" s="322"/>
      <c r="F13" s="322"/>
      <c r="G13" s="322"/>
    </row>
    <row r="14" spans="1:7" ht="18" x14ac:dyDescent="0.25">
      <c r="B14" s="5">
        <v>23</v>
      </c>
      <c r="C14" s="6" t="s">
        <v>53</v>
      </c>
      <c r="D14" s="7" t="s">
        <v>54</v>
      </c>
      <c r="E14" s="8">
        <v>98286</v>
      </c>
      <c r="F14" s="5">
        <v>250</v>
      </c>
      <c r="G14" s="5">
        <v>128</v>
      </c>
    </row>
  </sheetData>
  <mergeCells count="3">
    <mergeCell ref="B3:G3"/>
    <mergeCell ref="B6:G6"/>
    <mergeCell ref="B13:G1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325"/>
  <sheetViews>
    <sheetView workbookViewId="0">
      <selection activeCell="P8" sqref="N8:P8"/>
    </sheetView>
  </sheetViews>
  <sheetFormatPr defaultRowHeight="15" x14ac:dyDescent="0.25"/>
  <cols>
    <col min="1" max="1" width="38.28515625" customWidth="1"/>
    <col min="2" max="2" width="16.28515625" customWidth="1"/>
    <col min="11" max="11" width="46.42578125" customWidth="1"/>
    <col min="12" max="12" width="11.42578125" customWidth="1"/>
    <col min="14" max="15" width="11.28515625" customWidth="1"/>
    <col min="18" max="18" width="13.7109375" customWidth="1"/>
    <col min="19" max="19" width="11.140625" customWidth="1"/>
  </cols>
  <sheetData>
    <row r="1" spans="1:20" ht="48" customHeight="1" x14ac:dyDescent="0.35">
      <c r="A1" s="55" t="s">
        <v>237</v>
      </c>
    </row>
    <row r="2" spans="1:20" ht="45" customHeight="1" x14ac:dyDescent="0.35">
      <c r="B2" s="326" t="s">
        <v>55</v>
      </c>
      <c r="C2" s="327" t="s">
        <v>56</v>
      </c>
      <c r="D2" s="327" t="s">
        <v>57</v>
      </c>
      <c r="E2" s="328" t="s">
        <v>58</v>
      </c>
      <c r="F2" s="327" t="s">
        <v>59</v>
      </c>
      <c r="G2" s="327"/>
      <c r="H2" s="327"/>
      <c r="I2" s="327"/>
      <c r="J2" s="327" t="s">
        <v>60</v>
      </c>
      <c r="K2" s="325" t="s">
        <v>61</v>
      </c>
      <c r="N2" s="57" t="s">
        <v>337</v>
      </c>
    </row>
    <row r="3" spans="1:20" ht="90" x14ac:dyDescent="0.25">
      <c r="B3" s="326"/>
      <c r="C3" s="327"/>
      <c r="D3" s="327"/>
      <c r="E3" s="328"/>
      <c r="F3" s="12" t="s">
        <v>62</v>
      </c>
      <c r="G3" s="12" t="s">
        <v>63</v>
      </c>
      <c r="H3" s="13" t="s">
        <v>64</v>
      </c>
      <c r="I3" s="14" t="s">
        <v>65</v>
      </c>
      <c r="J3" s="327"/>
      <c r="K3" s="325"/>
      <c r="N3" s="61" t="s">
        <v>345</v>
      </c>
      <c r="O3" s="61" t="s">
        <v>340</v>
      </c>
      <c r="P3" s="61" t="s">
        <v>338</v>
      </c>
      <c r="Q3" s="61" t="s">
        <v>339</v>
      </c>
      <c r="R3" s="61" t="s">
        <v>344</v>
      </c>
      <c r="S3" s="61" t="s">
        <v>346</v>
      </c>
      <c r="T3" s="61" t="s">
        <v>17</v>
      </c>
    </row>
    <row r="4" spans="1:20" x14ac:dyDescent="0.25">
      <c r="A4" t="s">
        <v>25</v>
      </c>
      <c r="B4" s="323" t="s">
        <v>341</v>
      </c>
      <c r="C4" s="15" t="s">
        <v>66</v>
      </c>
      <c r="D4" s="16"/>
      <c r="E4" s="15" t="s">
        <v>67</v>
      </c>
      <c r="F4" s="17">
        <v>1</v>
      </c>
      <c r="G4" s="17">
        <v>2</v>
      </c>
      <c r="H4" s="17">
        <v>3</v>
      </c>
      <c r="I4" s="16"/>
      <c r="J4" s="17">
        <v>12</v>
      </c>
      <c r="K4" s="16"/>
      <c r="N4" t="str">
        <f>INDEX('Inputs_Metric 7'!$I$4:$I$36,MATCH($O4,'Inputs_Metric 7'!$K$4:$K$36,0))</f>
        <v>RES4</v>
      </c>
      <c r="O4">
        <v>9</v>
      </c>
      <c r="P4">
        <v>-8</v>
      </c>
      <c r="Q4">
        <v>-4</v>
      </c>
      <c r="R4" t="b">
        <v>0</v>
      </c>
      <c r="S4">
        <v>0</v>
      </c>
    </row>
    <row r="5" spans="1:20" x14ac:dyDescent="0.25">
      <c r="A5" t="s">
        <v>25</v>
      </c>
      <c r="B5" s="323"/>
      <c r="C5" s="15" t="s">
        <v>68</v>
      </c>
      <c r="D5" s="16"/>
      <c r="E5" s="15" t="s">
        <v>69</v>
      </c>
      <c r="F5" s="17">
        <v>1</v>
      </c>
      <c r="G5" s="17">
        <v>2</v>
      </c>
      <c r="H5" s="17">
        <v>3</v>
      </c>
      <c r="I5" s="16"/>
      <c r="J5" s="17">
        <v>15</v>
      </c>
      <c r="K5" s="16"/>
      <c r="N5" t="str">
        <f>INDEX('Inputs_Metric 7'!$I$4:$I$36,MATCH($O5,'Inputs_Metric 7'!$K$4:$K$36,0))</f>
        <v>RES4</v>
      </c>
      <c r="O5">
        <v>9</v>
      </c>
      <c r="P5">
        <v>-4</v>
      </c>
      <c r="Q5">
        <v>0</v>
      </c>
      <c r="R5" t="b">
        <v>0</v>
      </c>
      <c r="S5">
        <v>0</v>
      </c>
    </row>
    <row r="6" spans="1:20" ht="25.5" x14ac:dyDescent="0.25">
      <c r="A6" t="s">
        <v>25</v>
      </c>
      <c r="B6" s="323"/>
      <c r="C6" s="15" t="s">
        <v>70</v>
      </c>
      <c r="D6" s="18" t="s">
        <v>71</v>
      </c>
      <c r="E6" s="17">
        <v>12</v>
      </c>
      <c r="F6" s="17">
        <v>1</v>
      </c>
      <c r="G6" s="17">
        <v>2</v>
      </c>
      <c r="H6" s="17">
        <v>3</v>
      </c>
      <c r="I6" s="16"/>
      <c r="J6" s="17">
        <v>18</v>
      </c>
      <c r="K6" s="19" t="s">
        <v>72</v>
      </c>
      <c r="N6" t="str">
        <f>INDEX('Inputs_Metric 7'!$I$4:$I$36,MATCH($O6,'Inputs_Metric 7'!$K$4:$K$36,0))</f>
        <v>RES4</v>
      </c>
      <c r="O6">
        <v>9</v>
      </c>
      <c r="P6">
        <v>0</v>
      </c>
      <c r="Q6">
        <v>4</v>
      </c>
      <c r="R6" t="b">
        <v>0</v>
      </c>
      <c r="S6">
        <v>14</v>
      </c>
    </row>
    <row r="7" spans="1:20" ht="25.5" x14ac:dyDescent="0.25">
      <c r="A7" t="s">
        <v>25</v>
      </c>
      <c r="B7" s="323"/>
      <c r="C7" s="15" t="s">
        <v>70</v>
      </c>
      <c r="D7" s="18" t="s">
        <v>73</v>
      </c>
      <c r="E7" s="17">
        <v>18</v>
      </c>
      <c r="F7" s="17">
        <v>1</v>
      </c>
      <c r="G7" s="17">
        <v>2</v>
      </c>
      <c r="H7" s="17">
        <v>3</v>
      </c>
      <c r="I7" s="16"/>
      <c r="J7" s="17">
        <v>24</v>
      </c>
      <c r="K7" s="20" t="s">
        <v>74</v>
      </c>
      <c r="N7" t="str">
        <f>INDEX('Inputs_Metric 7'!$I$4:$I$36,MATCH($O7,'Inputs_Metric 7'!$K$4:$K$36,0))</f>
        <v>RES4</v>
      </c>
      <c r="O7">
        <v>9</v>
      </c>
      <c r="P7">
        <v>4</v>
      </c>
      <c r="Q7">
        <v>6</v>
      </c>
      <c r="R7" t="b">
        <v>0</v>
      </c>
      <c r="S7">
        <v>18</v>
      </c>
    </row>
    <row r="8" spans="1:20" ht="25.5" x14ac:dyDescent="0.25">
      <c r="A8" t="s">
        <v>25</v>
      </c>
      <c r="B8" s="323" t="s">
        <v>523</v>
      </c>
      <c r="C8" s="18" t="s">
        <v>75</v>
      </c>
      <c r="D8" s="16"/>
      <c r="E8" s="15" t="s">
        <v>67</v>
      </c>
      <c r="F8" s="17">
        <v>1</v>
      </c>
      <c r="G8" s="17">
        <v>2</v>
      </c>
      <c r="H8" s="17">
        <v>3</v>
      </c>
      <c r="I8" s="16"/>
      <c r="J8" s="17">
        <v>9</v>
      </c>
      <c r="K8" s="19" t="s">
        <v>76</v>
      </c>
      <c r="N8" t="str">
        <f>INDEX('Inputs_Metric 7'!$I$4:$I$36,MATCH($O8,'Inputs_Metric 7'!$K$4:$K$36,0))</f>
        <v>RES4</v>
      </c>
      <c r="O8">
        <v>9</v>
      </c>
      <c r="P8">
        <v>6</v>
      </c>
      <c r="Q8">
        <v>8</v>
      </c>
      <c r="R8" t="b">
        <v>0</v>
      </c>
      <c r="S8">
        <v>18</v>
      </c>
    </row>
    <row r="9" spans="1:20" x14ac:dyDescent="0.25">
      <c r="A9" t="s">
        <v>25</v>
      </c>
      <c r="B9" s="323"/>
      <c r="C9" s="15" t="s">
        <v>77</v>
      </c>
      <c r="D9" s="16"/>
      <c r="E9" s="15" t="s">
        <v>69</v>
      </c>
      <c r="F9" s="17">
        <v>1</v>
      </c>
      <c r="G9" s="17">
        <v>2</v>
      </c>
      <c r="H9" s="17">
        <v>3</v>
      </c>
      <c r="I9" s="16"/>
      <c r="J9" s="17">
        <v>15</v>
      </c>
      <c r="K9" s="16"/>
      <c r="N9" t="str">
        <f>INDEX('Inputs_Metric 7'!$I$4:$I$36,MATCH($O9,'Inputs_Metric 7'!$K$4:$K$36,0))</f>
        <v>RES4</v>
      </c>
      <c r="O9">
        <v>9</v>
      </c>
      <c r="P9">
        <v>8</v>
      </c>
      <c r="Q9">
        <v>12</v>
      </c>
      <c r="R9" t="b">
        <v>0</v>
      </c>
      <c r="S9">
        <v>18</v>
      </c>
    </row>
    <row r="10" spans="1:20" x14ac:dyDescent="0.25">
      <c r="A10" t="s">
        <v>25</v>
      </c>
      <c r="B10" s="323"/>
      <c r="C10" s="15" t="s">
        <v>78</v>
      </c>
      <c r="D10" s="16"/>
      <c r="E10" s="15" t="s">
        <v>79</v>
      </c>
      <c r="F10" s="17">
        <v>1</v>
      </c>
      <c r="G10" s="17">
        <v>2</v>
      </c>
      <c r="H10" s="17">
        <v>3</v>
      </c>
      <c r="I10" s="16"/>
      <c r="J10" s="17">
        <v>18</v>
      </c>
      <c r="K10" s="16"/>
      <c r="N10" t="str">
        <f>INDEX('Inputs_Metric 7'!$I$4:$I$36,MATCH($O10,'Inputs_Metric 7'!$K$4:$K$36,0))</f>
        <v>RES4</v>
      </c>
      <c r="O10">
        <v>9</v>
      </c>
      <c r="P10">
        <v>12</v>
      </c>
      <c r="Q10">
        <v>99</v>
      </c>
      <c r="R10" t="b">
        <v>0</v>
      </c>
      <c r="S10">
        <v>18</v>
      </c>
    </row>
    <row r="11" spans="1:20" ht="25.5" x14ac:dyDescent="0.25">
      <c r="A11" t="s">
        <v>25</v>
      </c>
      <c r="B11" s="323"/>
      <c r="C11" s="15" t="s">
        <v>80</v>
      </c>
      <c r="D11" s="18" t="s">
        <v>71</v>
      </c>
      <c r="E11" s="17">
        <v>12</v>
      </c>
      <c r="F11" s="17">
        <v>1</v>
      </c>
      <c r="G11" s="17">
        <v>2</v>
      </c>
      <c r="H11" s="17">
        <v>3</v>
      </c>
      <c r="I11" s="16"/>
      <c r="J11" s="17">
        <v>18</v>
      </c>
      <c r="K11" s="19" t="s">
        <v>72</v>
      </c>
      <c r="N11" t="str">
        <f>INDEX('Inputs_Metric 7'!$I$4:$I$36,MATCH($O11,'Inputs_Metric 7'!$K$4:$K$36,0))</f>
        <v>RES4</v>
      </c>
      <c r="O11">
        <v>9</v>
      </c>
      <c r="P11">
        <v>-8</v>
      </c>
      <c r="Q11">
        <v>-4</v>
      </c>
      <c r="R11" t="b">
        <v>1</v>
      </c>
      <c r="S11">
        <v>0</v>
      </c>
    </row>
    <row r="12" spans="1:20" ht="25.5" x14ac:dyDescent="0.25">
      <c r="A12" t="s">
        <v>25</v>
      </c>
      <c r="B12" s="323"/>
      <c r="C12" s="15" t="s">
        <v>80</v>
      </c>
      <c r="D12" s="18" t="s">
        <v>73</v>
      </c>
      <c r="E12" s="17">
        <v>18</v>
      </c>
      <c r="F12" s="17">
        <v>1</v>
      </c>
      <c r="G12" s="17">
        <v>2</v>
      </c>
      <c r="H12" s="17">
        <v>3</v>
      </c>
      <c r="I12" s="16"/>
      <c r="J12" s="17">
        <v>24</v>
      </c>
      <c r="K12" s="20" t="s">
        <v>74</v>
      </c>
      <c r="N12" t="str">
        <f>INDEX('Inputs_Metric 7'!$I$4:$I$36,MATCH($O12,'Inputs_Metric 7'!$K$4:$K$36,0))</f>
        <v>RES4</v>
      </c>
      <c r="O12">
        <v>9</v>
      </c>
      <c r="P12">
        <v>-4</v>
      </c>
      <c r="Q12">
        <v>0</v>
      </c>
      <c r="R12" t="b">
        <v>1</v>
      </c>
      <c r="S12">
        <v>0</v>
      </c>
    </row>
    <row r="13" spans="1:20" x14ac:dyDescent="0.25">
      <c r="A13" t="s">
        <v>262</v>
      </c>
      <c r="B13" s="323" t="s">
        <v>262</v>
      </c>
      <c r="C13" s="15" t="s">
        <v>81</v>
      </c>
      <c r="D13" s="16"/>
      <c r="E13" s="15" t="s">
        <v>67</v>
      </c>
      <c r="F13" s="17">
        <v>1</v>
      </c>
      <c r="G13" s="17">
        <v>2</v>
      </c>
      <c r="H13" s="17">
        <v>3</v>
      </c>
      <c r="I13" s="16"/>
      <c r="J13" s="17">
        <v>12</v>
      </c>
      <c r="K13" s="16"/>
      <c r="N13" t="str">
        <f>INDEX('Inputs_Metric 7'!$I$4:$I$36,MATCH($O13,'Inputs_Metric 7'!$K$4:$K$36,0))</f>
        <v>RES4</v>
      </c>
      <c r="O13">
        <v>9</v>
      </c>
      <c r="P13">
        <v>0</v>
      </c>
      <c r="Q13">
        <v>4</v>
      </c>
      <c r="R13" t="b">
        <v>1</v>
      </c>
      <c r="S13">
        <v>14</v>
      </c>
    </row>
    <row r="14" spans="1:20" ht="25.5" x14ac:dyDescent="0.25">
      <c r="A14" t="s">
        <v>262</v>
      </c>
      <c r="B14" s="323"/>
      <c r="C14" s="15" t="s">
        <v>82</v>
      </c>
      <c r="D14" s="18" t="s">
        <v>71</v>
      </c>
      <c r="E14" s="17">
        <v>12</v>
      </c>
      <c r="F14" s="17">
        <v>1</v>
      </c>
      <c r="G14" s="17">
        <v>2</v>
      </c>
      <c r="H14" s="17">
        <v>3</v>
      </c>
      <c r="I14" s="16"/>
      <c r="J14" s="17">
        <v>18</v>
      </c>
      <c r="K14" s="19" t="s">
        <v>72</v>
      </c>
      <c r="N14" t="str">
        <f>INDEX('Inputs_Metric 7'!$I$4:$I$36,MATCH($O14,'Inputs_Metric 7'!$K$4:$K$36,0))</f>
        <v>RES4</v>
      </c>
      <c r="O14">
        <v>9</v>
      </c>
      <c r="P14">
        <v>4</v>
      </c>
      <c r="Q14">
        <v>6</v>
      </c>
      <c r="R14" t="b">
        <v>1</v>
      </c>
      <c r="S14">
        <v>18</v>
      </c>
    </row>
    <row r="15" spans="1:20" ht="25.5" x14ac:dyDescent="0.25">
      <c r="A15" t="s">
        <v>262</v>
      </c>
      <c r="B15" s="323"/>
      <c r="C15" s="15" t="s">
        <v>82</v>
      </c>
      <c r="D15" s="18" t="s">
        <v>73</v>
      </c>
      <c r="E15" s="17">
        <v>18</v>
      </c>
      <c r="F15" s="17">
        <v>1</v>
      </c>
      <c r="G15" s="17">
        <v>2</v>
      </c>
      <c r="H15" s="17">
        <v>3</v>
      </c>
      <c r="I15" s="16"/>
      <c r="J15" s="17">
        <v>24</v>
      </c>
      <c r="K15" s="20" t="s">
        <v>74</v>
      </c>
      <c r="N15" t="str">
        <f>INDEX('Inputs_Metric 7'!$I$4:$I$36,MATCH($O15,'Inputs_Metric 7'!$K$4:$K$36,0))</f>
        <v>RES4</v>
      </c>
      <c r="O15">
        <v>9</v>
      </c>
      <c r="P15">
        <v>6</v>
      </c>
      <c r="Q15">
        <v>8</v>
      </c>
      <c r="R15" t="b">
        <v>1</v>
      </c>
      <c r="S15">
        <v>18</v>
      </c>
    </row>
    <row r="16" spans="1:20" x14ac:dyDescent="0.25">
      <c r="A16" t="s">
        <v>331</v>
      </c>
      <c r="B16" s="323" t="s">
        <v>342</v>
      </c>
      <c r="C16" s="15" t="s">
        <v>66</v>
      </c>
      <c r="D16" s="16"/>
      <c r="E16" s="15" t="s">
        <v>67</v>
      </c>
      <c r="F16" s="17">
        <v>1</v>
      </c>
      <c r="G16" s="17">
        <v>2</v>
      </c>
      <c r="H16" s="17">
        <v>3</v>
      </c>
      <c r="I16" s="16"/>
      <c r="J16" s="17">
        <v>12</v>
      </c>
      <c r="K16" s="323" t="s">
        <v>83</v>
      </c>
      <c r="N16" t="str">
        <f>INDEX('Inputs_Metric 7'!$I$4:$I$36,MATCH($O16,'Inputs_Metric 7'!$K$4:$K$36,0))</f>
        <v>RES4</v>
      </c>
      <c r="O16">
        <v>9</v>
      </c>
      <c r="P16">
        <v>8</v>
      </c>
      <c r="Q16">
        <v>12</v>
      </c>
      <c r="R16" t="b">
        <v>1</v>
      </c>
      <c r="S16">
        <v>18</v>
      </c>
    </row>
    <row r="17" spans="1:19" x14ac:dyDescent="0.25">
      <c r="A17" t="s">
        <v>331</v>
      </c>
      <c r="B17" s="323"/>
      <c r="C17" s="15" t="s">
        <v>68</v>
      </c>
      <c r="D17" s="16"/>
      <c r="E17" s="15" t="s">
        <v>69</v>
      </c>
      <c r="F17" s="17">
        <v>1</v>
      </c>
      <c r="G17" s="17">
        <v>2</v>
      </c>
      <c r="H17" s="17">
        <v>3</v>
      </c>
      <c r="I17" s="16"/>
      <c r="J17" s="17">
        <v>15</v>
      </c>
      <c r="K17" s="323"/>
      <c r="N17" t="str">
        <f>INDEX('Inputs_Metric 7'!$I$4:$I$36,MATCH($O17,'Inputs_Metric 7'!$K$4:$K$36,0))</f>
        <v>RES4</v>
      </c>
      <c r="O17">
        <v>9</v>
      </c>
      <c r="P17">
        <v>12</v>
      </c>
      <c r="Q17">
        <v>99</v>
      </c>
      <c r="R17" t="b">
        <v>1</v>
      </c>
      <c r="S17">
        <v>24</v>
      </c>
    </row>
    <row r="18" spans="1:19" ht="25.5" x14ac:dyDescent="0.25">
      <c r="A18" t="s">
        <v>331</v>
      </c>
      <c r="B18" s="323"/>
      <c r="C18" s="15" t="s">
        <v>70</v>
      </c>
      <c r="D18" s="18" t="s">
        <v>71</v>
      </c>
      <c r="E18" s="17">
        <v>12</v>
      </c>
      <c r="F18" s="17">
        <v>1</v>
      </c>
      <c r="G18" s="17">
        <v>2</v>
      </c>
      <c r="H18" s="17">
        <v>3</v>
      </c>
      <c r="I18" s="16"/>
      <c r="J18" s="17">
        <v>18</v>
      </c>
      <c r="K18" s="323"/>
      <c r="N18" t="str">
        <f>INDEX('Inputs_Metric 7'!$I$4:$I$36,MATCH($O18,'Inputs_Metric 7'!$K$4:$K$36,0))</f>
        <v>RES6</v>
      </c>
      <c r="O18">
        <v>11</v>
      </c>
      <c r="P18">
        <v>-8</v>
      </c>
      <c r="Q18">
        <v>-4</v>
      </c>
      <c r="R18" t="b">
        <v>0</v>
      </c>
      <c r="S18">
        <v>0</v>
      </c>
    </row>
    <row r="19" spans="1:19" ht="25.5" x14ac:dyDescent="0.25">
      <c r="A19" t="s">
        <v>331</v>
      </c>
      <c r="B19" s="323"/>
      <c r="C19" s="15" t="s">
        <v>70</v>
      </c>
      <c r="D19" s="18" t="s">
        <v>73</v>
      </c>
      <c r="E19" s="17">
        <v>18</v>
      </c>
      <c r="F19" s="17">
        <v>1</v>
      </c>
      <c r="G19" s="17">
        <v>2</v>
      </c>
      <c r="H19" s="17">
        <v>3</v>
      </c>
      <c r="I19" s="16"/>
      <c r="J19" s="17">
        <v>24</v>
      </c>
      <c r="K19" s="323"/>
      <c r="N19" t="str">
        <f>INDEX('Inputs_Metric 7'!$I$4:$I$36,MATCH($O19,'Inputs_Metric 7'!$K$4:$K$36,0))</f>
        <v>RES6</v>
      </c>
      <c r="O19">
        <v>11</v>
      </c>
      <c r="P19">
        <v>-4</v>
      </c>
      <c r="Q19">
        <v>0</v>
      </c>
      <c r="R19" t="b">
        <v>0</v>
      </c>
      <c r="S19">
        <v>0</v>
      </c>
    </row>
    <row r="20" spans="1:19" x14ac:dyDescent="0.25">
      <c r="A20" t="s">
        <v>331</v>
      </c>
      <c r="B20" s="323" t="s">
        <v>84</v>
      </c>
      <c r="C20" s="15" t="s">
        <v>66</v>
      </c>
      <c r="D20" s="16"/>
      <c r="E20" s="15" t="s">
        <v>85</v>
      </c>
      <c r="F20" s="17">
        <v>1</v>
      </c>
      <c r="G20" s="17">
        <v>2</v>
      </c>
      <c r="H20" s="17">
        <v>3</v>
      </c>
      <c r="I20" s="16"/>
      <c r="J20" s="17">
        <v>14</v>
      </c>
      <c r="K20" s="324" t="s">
        <v>86</v>
      </c>
      <c r="N20" t="str">
        <f>INDEX('Inputs_Metric 7'!$I$4:$I$36,MATCH($O20,'Inputs_Metric 7'!$K$4:$K$36,0))</f>
        <v>RES6</v>
      </c>
      <c r="O20">
        <v>11</v>
      </c>
      <c r="P20">
        <v>0</v>
      </c>
      <c r="Q20">
        <v>4</v>
      </c>
      <c r="R20" t="b">
        <v>0</v>
      </c>
      <c r="S20">
        <v>16</v>
      </c>
    </row>
    <row r="21" spans="1:19" x14ac:dyDescent="0.25">
      <c r="A21" t="s">
        <v>331</v>
      </c>
      <c r="B21" s="323"/>
      <c r="C21" s="15" t="s">
        <v>68</v>
      </c>
      <c r="D21" s="16"/>
      <c r="E21" s="15" t="s">
        <v>87</v>
      </c>
      <c r="F21" s="17">
        <v>1</v>
      </c>
      <c r="G21" s="17">
        <v>2</v>
      </c>
      <c r="H21" s="17">
        <v>3</v>
      </c>
      <c r="I21" s="16"/>
      <c r="J21" s="17">
        <v>18</v>
      </c>
      <c r="K21" s="324"/>
      <c r="N21" t="str">
        <f>INDEX('Inputs_Metric 7'!$I$4:$I$36,MATCH($O21,'Inputs_Metric 7'!$K$4:$K$36,0))</f>
        <v>RES6</v>
      </c>
      <c r="O21">
        <v>11</v>
      </c>
      <c r="P21">
        <v>4</v>
      </c>
      <c r="Q21">
        <v>6</v>
      </c>
      <c r="R21" t="b">
        <v>0</v>
      </c>
      <c r="S21">
        <v>21</v>
      </c>
    </row>
    <row r="22" spans="1:19" x14ac:dyDescent="0.25">
      <c r="A22" t="s">
        <v>331</v>
      </c>
      <c r="B22" s="323"/>
      <c r="C22" s="15" t="s">
        <v>88</v>
      </c>
      <c r="D22" s="16"/>
      <c r="E22" s="17">
        <v>12</v>
      </c>
      <c r="F22" s="17">
        <v>1</v>
      </c>
      <c r="G22" s="17">
        <v>2</v>
      </c>
      <c r="H22" s="17">
        <v>3</v>
      </c>
      <c r="I22" s="16"/>
      <c r="J22" s="17">
        <v>18</v>
      </c>
      <c r="K22" s="21" t="s">
        <v>89</v>
      </c>
      <c r="N22" t="str">
        <f>INDEX('Inputs_Metric 7'!$I$4:$I$36,MATCH($O22,'Inputs_Metric 7'!$K$4:$K$36,0))</f>
        <v>RES6</v>
      </c>
      <c r="O22">
        <v>11</v>
      </c>
      <c r="P22">
        <v>6</v>
      </c>
      <c r="Q22">
        <v>8</v>
      </c>
      <c r="R22" t="b">
        <v>0</v>
      </c>
      <c r="S22">
        <v>21</v>
      </c>
    </row>
    <row r="23" spans="1:19" ht="25.5" x14ac:dyDescent="0.25">
      <c r="A23" t="s">
        <v>331</v>
      </c>
      <c r="B23" s="323"/>
      <c r="C23" s="15" t="s">
        <v>90</v>
      </c>
      <c r="D23" s="18" t="s">
        <v>71</v>
      </c>
      <c r="E23" s="17">
        <v>12</v>
      </c>
      <c r="F23" s="17">
        <v>1</v>
      </c>
      <c r="G23" s="17">
        <v>2</v>
      </c>
      <c r="H23" s="17">
        <v>3</v>
      </c>
      <c r="I23" s="16"/>
      <c r="J23" s="17">
        <v>18</v>
      </c>
      <c r="K23" s="19" t="s">
        <v>72</v>
      </c>
      <c r="N23" t="str">
        <f>INDEX('Inputs_Metric 7'!$I$4:$I$36,MATCH($O23,'Inputs_Metric 7'!$K$4:$K$36,0))</f>
        <v>RES6</v>
      </c>
      <c r="O23">
        <v>11</v>
      </c>
      <c r="P23">
        <v>8</v>
      </c>
      <c r="Q23">
        <v>12</v>
      </c>
      <c r="R23" t="b">
        <v>0</v>
      </c>
      <c r="S23">
        <v>25</v>
      </c>
    </row>
    <row r="24" spans="1:19" ht="25.5" x14ac:dyDescent="0.25">
      <c r="A24" t="s">
        <v>331</v>
      </c>
      <c r="B24" s="323"/>
      <c r="C24" s="15" t="s">
        <v>90</v>
      </c>
      <c r="D24" s="18" t="s">
        <v>73</v>
      </c>
      <c r="E24" s="17">
        <v>18</v>
      </c>
      <c r="F24" s="17">
        <v>1</v>
      </c>
      <c r="G24" s="17">
        <v>2</v>
      </c>
      <c r="H24" s="17">
        <v>3</v>
      </c>
      <c r="I24" s="16"/>
      <c r="J24" s="17">
        <v>24</v>
      </c>
      <c r="K24" s="20" t="s">
        <v>74</v>
      </c>
      <c r="N24" t="str">
        <f>INDEX('Inputs_Metric 7'!$I$4:$I$36,MATCH($O24,'Inputs_Metric 7'!$K$4:$K$36,0))</f>
        <v>RES6</v>
      </c>
      <c r="O24">
        <v>11</v>
      </c>
      <c r="P24">
        <v>12</v>
      </c>
      <c r="Q24">
        <v>99</v>
      </c>
      <c r="R24" t="b">
        <v>0</v>
      </c>
      <c r="S24">
        <v>18</v>
      </c>
    </row>
    <row r="25" spans="1:19" x14ac:dyDescent="0.25">
      <c r="A25" t="s">
        <v>331</v>
      </c>
      <c r="B25" s="323" t="s">
        <v>91</v>
      </c>
      <c r="C25" s="15" t="s">
        <v>66</v>
      </c>
      <c r="D25" s="16"/>
      <c r="E25" s="15" t="s">
        <v>85</v>
      </c>
      <c r="F25" s="17">
        <v>1</v>
      </c>
      <c r="G25" s="17">
        <v>2</v>
      </c>
      <c r="H25" s="17">
        <v>3</v>
      </c>
      <c r="I25" s="16"/>
      <c r="J25" s="17">
        <v>14</v>
      </c>
      <c r="K25" s="21" t="s">
        <v>86</v>
      </c>
      <c r="N25" t="str">
        <f>INDEX('Inputs_Metric 7'!$I$4:$I$36,MATCH($O25,'Inputs_Metric 7'!$K$4:$K$36,0))</f>
        <v>RES6</v>
      </c>
      <c r="O25">
        <v>11</v>
      </c>
      <c r="P25">
        <v>-8</v>
      </c>
      <c r="Q25">
        <v>-4</v>
      </c>
      <c r="R25" t="b">
        <v>1</v>
      </c>
      <c r="S25">
        <v>0</v>
      </c>
    </row>
    <row r="26" spans="1:19" x14ac:dyDescent="0.25">
      <c r="A26" t="s">
        <v>331</v>
      </c>
      <c r="B26" s="323"/>
      <c r="C26" s="15" t="s">
        <v>68</v>
      </c>
      <c r="D26" s="16"/>
      <c r="E26" s="15" t="s">
        <v>87</v>
      </c>
      <c r="F26" s="17">
        <v>1</v>
      </c>
      <c r="G26" s="17">
        <v>2</v>
      </c>
      <c r="H26" s="17">
        <v>3</v>
      </c>
      <c r="I26" s="16"/>
      <c r="J26" s="17">
        <v>18</v>
      </c>
      <c r="K26" s="21" t="s">
        <v>86</v>
      </c>
      <c r="N26" t="str">
        <f>INDEX('Inputs_Metric 7'!$I$4:$I$36,MATCH($O26,'Inputs_Metric 7'!$K$4:$K$36,0))</f>
        <v>RES6</v>
      </c>
      <c r="O26">
        <v>11</v>
      </c>
      <c r="P26">
        <v>-4</v>
      </c>
      <c r="Q26">
        <v>0</v>
      </c>
      <c r="R26" t="b">
        <v>1</v>
      </c>
      <c r="S26">
        <v>0</v>
      </c>
    </row>
    <row r="27" spans="1:19" x14ac:dyDescent="0.25">
      <c r="A27" t="s">
        <v>331</v>
      </c>
      <c r="B27" s="323"/>
      <c r="C27" s="15" t="s">
        <v>70</v>
      </c>
      <c r="D27" s="16"/>
      <c r="E27" s="17">
        <v>12</v>
      </c>
      <c r="F27" s="17">
        <v>1</v>
      </c>
      <c r="G27" s="17">
        <v>2</v>
      </c>
      <c r="H27" s="17">
        <v>3</v>
      </c>
      <c r="I27" s="16"/>
      <c r="J27" s="17">
        <v>18</v>
      </c>
      <c r="K27" s="21" t="s">
        <v>89</v>
      </c>
      <c r="N27" t="str">
        <f>INDEX('Inputs_Metric 7'!$I$4:$I$36,MATCH($O27,'Inputs_Metric 7'!$K$4:$K$36,0))</f>
        <v>RES6</v>
      </c>
      <c r="O27">
        <v>11</v>
      </c>
      <c r="P27">
        <v>0</v>
      </c>
      <c r="Q27">
        <v>4</v>
      </c>
      <c r="R27" t="b">
        <v>1</v>
      </c>
      <c r="S27">
        <v>16</v>
      </c>
    </row>
    <row r="28" spans="1:19" ht="25.5" x14ac:dyDescent="0.25">
      <c r="A28" t="s">
        <v>331</v>
      </c>
      <c r="B28" s="323"/>
      <c r="C28" s="15" t="s">
        <v>90</v>
      </c>
      <c r="D28" s="18" t="s">
        <v>71</v>
      </c>
      <c r="E28" s="17">
        <v>12</v>
      </c>
      <c r="F28" s="17">
        <v>1</v>
      </c>
      <c r="G28" s="17">
        <v>2</v>
      </c>
      <c r="H28" s="17">
        <v>3</v>
      </c>
      <c r="I28" s="16"/>
      <c r="J28" s="17">
        <v>18</v>
      </c>
      <c r="K28" s="21" t="s">
        <v>72</v>
      </c>
      <c r="N28" t="str">
        <f>INDEX('Inputs_Metric 7'!$I$4:$I$36,MATCH($O28,'Inputs_Metric 7'!$K$4:$K$36,0))</f>
        <v>RES6</v>
      </c>
      <c r="O28">
        <v>11</v>
      </c>
      <c r="P28">
        <v>4</v>
      </c>
      <c r="Q28">
        <v>6</v>
      </c>
      <c r="R28" t="b">
        <v>1</v>
      </c>
      <c r="S28">
        <v>21</v>
      </c>
    </row>
    <row r="29" spans="1:19" ht="25.5" x14ac:dyDescent="0.25">
      <c r="A29" t="s">
        <v>331</v>
      </c>
      <c r="B29" s="323"/>
      <c r="C29" s="15" t="s">
        <v>90</v>
      </c>
      <c r="D29" s="18" t="s">
        <v>92</v>
      </c>
      <c r="E29" s="17">
        <v>18</v>
      </c>
      <c r="F29" s="17">
        <v>1</v>
      </c>
      <c r="G29" s="17">
        <v>2</v>
      </c>
      <c r="H29" s="17">
        <v>3</v>
      </c>
      <c r="I29" s="16"/>
      <c r="J29" s="17">
        <v>24</v>
      </c>
      <c r="K29" s="20" t="s">
        <v>74</v>
      </c>
      <c r="N29" t="str">
        <f>INDEX('Inputs_Metric 7'!$I$4:$I$36,MATCH($O29,'Inputs_Metric 7'!$K$4:$K$36,0))</f>
        <v>RES6</v>
      </c>
      <c r="O29">
        <v>11</v>
      </c>
      <c r="P29">
        <v>6</v>
      </c>
      <c r="Q29">
        <v>8</v>
      </c>
      <c r="R29" t="b">
        <v>1</v>
      </c>
      <c r="S29">
        <v>21</v>
      </c>
    </row>
    <row r="30" spans="1:19" x14ac:dyDescent="0.25">
      <c r="A30" t="s">
        <v>276</v>
      </c>
      <c r="B30" s="323" t="s">
        <v>276</v>
      </c>
      <c r="C30" s="15" t="s">
        <v>66</v>
      </c>
      <c r="D30" s="16"/>
      <c r="E30" s="15" t="s">
        <v>85</v>
      </c>
      <c r="F30" s="17">
        <v>1</v>
      </c>
      <c r="G30" s="17">
        <v>2</v>
      </c>
      <c r="H30" s="17">
        <v>3</v>
      </c>
      <c r="I30" s="16"/>
      <c r="J30" s="17">
        <v>14</v>
      </c>
      <c r="K30" s="323" t="s">
        <v>93</v>
      </c>
      <c r="N30" t="str">
        <f>INDEX('Inputs_Metric 7'!$I$4:$I$36,MATCH($O30,'Inputs_Metric 7'!$K$4:$K$36,0))</f>
        <v>RES6</v>
      </c>
      <c r="O30">
        <v>11</v>
      </c>
      <c r="P30">
        <v>8</v>
      </c>
      <c r="Q30">
        <v>12</v>
      </c>
      <c r="R30" t="b">
        <v>1</v>
      </c>
      <c r="S30">
        <v>25</v>
      </c>
    </row>
    <row r="31" spans="1:19" x14ac:dyDescent="0.25">
      <c r="A31" t="s">
        <v>276</v>
      </c>
      <c r="B31" s="323"/>
      <c r="C31" s="15" t="s">
        <v>68</v>
      </c>
      <c r="D31" s="16"/>
      <c r="E31" s="15" t="s">
        <v>87</v>
      </c>
      <c r="F31" s="17">
        <v>1</v>
      </c>
      <c r="G31" s="17">
        <v>2</v>
      </c>
      <c r="H31" s="17">
        <v>3</v>
      </c>
      <c r="I31" s="16"/>
      <c r="J31" s="17">
        <v>18</v>
      </c>
      <c r="K31" s="323"/>
      <c r="N31" t="str">
        <f>INDEX('Inputs_Metric 7'!$I$4:$I$36,MATCH($O31,'Inputs_Metric 7'!$K$4:$K$36,0))</f>
        <v>RES6</v>
      </c>
      <c r="O31">
        <v>11</v>
      </c>
      <c r="P31">
        <v>12</v>
      </c>
      <c r="Q31">
        <v>99</v>
      </c>
      <c r="R31" t="b">
        <v>1</v>
      </c>
      <c r="S31">
        <v>24</v>
      </c>
    </row>
    <row r="32" spans="1:19" x14ac:dyDescent="0.25">
      <c r="A32" t="s">
        <v>276</v>
      </c>
      <c r="B32" s="323"/>
      <c r="C32" s="15" t="s">
        <v>70</v>
      </c>
      <c r="D32" s="16"/>
      <c r="E32" s="17">
        <v>12</v>
      </c>
      <c r="F32" s="17">
        <v>1</v>
      </c>
      <c r="G32" s="17">
        <v>2</v>
      </c>
      <c r="H32" s="17">
        <v>3</v>
      </c>
      <c r="I32" s="16"/>
      <c r="J32" s="17">
        <v>18</v>
      </c>
      <c r="K32" s="323"/>
      <c r="N32" t="str">
        <f>INDEX('Inputs_Metric 7'!$I$4:$I$36,MATCH($O32,'Inputs_Metric 7'!$K$4:$K$36,0))</f>
        <v>COM1</v>
      </c>
      <c r="O32">
        <v>12</v>
      </c>
      <c r="P32">
        <v>-8</v>
      </c>
      <c r="Q32">
        <v>-4</v>
      </c>
      <c r="R32" t="b">
        <v>0</v>
      </c>
      <c r="S32">
        <v>0</v>
      </c>
    </row>
    <row r="33" spans="1:19" ht="25.5" x14ac:dyDescent="0.25">
      <c r="A33" t="s">
        <v>276</v>
      </c>
      <c r="B33" s="323"/>
      <c r="C33" s="15" t="s">
        <v>90</v>
      </c>
      <c r="D33" s="18" t="s">
        <v>71</v>
      </c>
      <c r="E33" s="17">
        <v>12</v>
      </c>
      <c r="F33" s="17">
        <v>1</v>
      </c>
      <c r="G33" s="17">
        <v>2</v>
      </c>
      <c r="H33" s="17">
        <v>3</v>
      </c>
      <c r="I33" s="16"/>
      <c r="J33" s="17">
        <v>18</v>
      </c>
      <c r="K33" s="19" t="s">
        <v>72</v>
      </c>
      <c r="N33" t="str">
        <f>INDEX('Inputs_Metric 7'!$I$4:$I$36,MATCH($O33,'Inputs_Metric 7'!$K$4:$K$36,0))</f>
        <v>COM1</v>
      </c>
      <c r="O33">
        <v>12</v>
      </c>
      <c r="P33">
        <v>-4</v>
      </c>
      <c r="Q33">
        <v>0</v>
      </c>
      <c r="R33" t="b">
        <v>0</v>
      </c>
      <c r="S33">
        <v>0</v>
      </c>
    </row>
    <row r="34" spans="1:19" ht="25.5" x14ac:dyDescent="0.25">
      <c r="A34" t="s">
        <v>276</v>
      </c>
      <c r="B34" s="323"/>
      <c r="C34" s="15" t="s">
        <v>90</v>
      </c>
      <c r="D34" s="18" t="s">
        <v>92</v>
      </c>
      <c r="E34" s="17">
        <v>18</v>
      </c>
      <c r="F34" s="17">
        <v>1</v>
      </c>
      <c r="G34" s="17">
        <v>2</v>
      </c>
      <c r="H34" s="17">
        <v>3</v>
      </c>
      <c r="I34" s="16"/>
      <c r="J34" s="17">
        <v>24</v>
      </c>
      <c r="K34" s="20" t="s">
        <v>74</v>
      </c>
      <c r="N34" t="str">
        <f>INDEX('Inputs_Metric 7'!$I$4:$I$36,MATCH($O34,'Inputs_Metric 7'!$K$4:$K$36,0))</f>
        <v>COM1</v>
      </c>
      <c r="O34">
        <v>12</v>
      </c>
      <c r="P34">
        <v>0</v>
      </c>
      <c r="Q34">
        <v>4</v>
      </c>
      <c r="R34" t="b">
        <v>0</v>
      </c>
      <c r="S34">
        <v>19</v>
      </c>
    </row>
    <row r="35" spans="1:19" x14ac:dyDescent="0.25">
      <c r="B35" s="323" t="s">
        <v>94</v>
      </c>
      <c r="C35" s="15" t="s">
        <v>66</v>
      </c>
      <c r="D35" s="16"/>
      <c r="E35" s="15" t="s">
        <v>95</v>
      </c>
      <c r="F35" s="17">
        <v>1</v>
      </c>
      <c r="G35" s="17">
        <v>2</v>
      </c>
      <c r="H35" s="17">
        <v>3</v>
      </c>
      <c r="I35" s="16"/>
      <c r="J35" s="17">
        <v>16</v>
      </c>
      <c r="K35" s="329" t="s">
        <v>96</v>
      </c>
      <c r="N35" t="str">
        <f>INDEX('Inputs_Metric 7'!$I$4:$I$36,MATCH($O35,'Inputs_Metric 7'!$K$4:$K$36,0))</f>
        <v>COM1</v>
      </c>
      <c r="O35">
        <v>12</v>
      </c>
      <c r="P35">
        <v>4</v>
      </c>
      <c r="Q35">
        <v>6</v>
      </c>
      <c r="R35" t="b">
        <v>0</v>
      </c>
      <c r="S35">
        <v>25</v>
      </c>
    </row>
    <row r="36" spans="1:19" x14ac:dyDescent="0.25">
      <c r="B36" s="323"/>
      <c r="C36" s="15" t="s">
        <v>68</v>
      </c>
      <c r="D36" s="16"/>
      <c r="E36" s="15" t="s">
        <v>97</v>
      </c>
      <c r="F36" s="17">
        <v>1</v>
      </c>
      <c r="G36" s="17">
        <v>2</v>
      </c>
      <c r="H36" s="17">
        <v>3</v>
      </c>
      <c r="I36" s="16"/>
      <c r="J36" s="17">
        <v>21</v>
      </c>
      <c r="K36" s="329"/>
      <c r="N36" t="str">
        <f>INDEX('Inputs_Metric 7'!$I$4:$I$36,MATCH($O36,'Inputs_Metric 7'!$K$4:$K$36,0))</f>
        <v>COM1</v>
      </c>
      <c r="O36">
        <v>12</v>
      </c>
      <c r="P36">
        <v>6</v>
      </c>
      <c r="Q36">
        <v>8</v>
      </c>
      <c r="R36" t="b">
        <v>0</v>
      </c>
      <c r="S36">
        <v>25</v>
      </c>
    </row>
    <row r="37" spans="1:19" x14ac:dyDescent="0.25">
      <c r="B37" s="323"/>
      <c r="C37" s="15" t="s">
        <v>88</v>
      </c>
      <c r="D37" s="16"/>
      <c r="E37" s="17">
        <v>19</v>
      </c>
      <c r="F37" s="17">
        <v>1</v>
      </c>
      <c r="G37" s="17">
        <v>2</v>
      </c>
      <c r="H37" s="17">
        <v>3</v>
      </c>
      <c r="I37" s="16"/>
      <c r="J37" s="17">
        <v>25</v>
      </c>
      <c r="K37" s="329"/>
      <c r="N37" t="str">
        <f>INDEX('Inputs_Metric 7'!$I$4:$I$36,MATCH($O37,'Inputs_Metric 7'!$K$4:$K$36,0))</f>
        <v>COM1</v>
      </c>
      <c r="O37">
        <v>12</v>
      </c>
      <c r="P37">
        <v>8</v>
      </c>
      <c r="Q37">
        <v>12</v>
      </c>
      <c r="R37" t="b">
        <v>0</v>
      </c>
      <c r="S37">
        <v>18</v>
      </c>
    </row>
    <row r="38" spans="1:19" ht="25.5" x14ac:dyDescent="0.25">
      <c r="B38" s="323"/>
      <c r="C38" s="15" t="s">
        <v>90</v>
      </c>
      <c r="D38" s="18" t="s">
        <v>71</v>
      </c>
      <c r="E38" s="17">
        <v>12</v>
      </c>
      <c r="F38" s="17">
        <v>1</v>
      </c>
      <c r="G38" s="17">
        <v>2</v>
      </c>
      <c r="H38" s="17">
        <v>3</v>
      </c>
      <c r="I38" s="16"/>
      <c r="J38" s="17">
        <v>18</v>
      </c>
      <c r="K38" s="19" t="s">
        <v>72</v>
      </c>
      <c r="N38" t="str">
        <f>INDEX('Inputs_Metric 7'!$I$4:$I$36,MATCH($O38,'Inputs_Metric 7'!$K$4:$K$36,0))</f>
        <v>COM1</v>
      </c>
      <c r="O38">
        <v>12</v>
      </c>
      <c r="P38">
        <v>12</v>
      </c>
      <c r="Q38">
        <v>99</v>
      </c>
      <c r="R38" t="b">
        <v>0</v>
      </c>
      <c r="S38">
        <v>18</v>
      </c>
    </row>
    <row r="39" spans="1:19" ht="25.5" x14ac:dyDescent="0.25">
      <c r="B39" s="323"/>
      <c r="C39" s="15" t="s">
        <v>90</v>
      </c>
      <c r="D39" s="18" t="s">
        <v>73</v>
      </c>
      <c r="E39" s="17">
        <v>18</v>
      </c>
      <c r="F39" s="17">
        <v>1</v>
      </c>
      <c r="G39" s="17">
        <v>2</v>
      </c>
      <c r="H39" s="17">
        <v>3</v>
      </c>
      <c r="I39" s="16"/>
      <c r="J39" s="17">
        <v>24</v>
      </c>
      <c r="K39" s="20" t="s">
        <v>74</v>
      </c>
      <c r="N39" t="str">
        <f>INDEX('Inputs_Metric 7'!$I$4:$I$36,MATCH($O39,'Inputs_Metric 7'!$K$4:$K$36,0))</f>
        <v>COM1</v>
      </c>
      <c r="O39">
        <v>12</v>
      </c>
      <c r="P39">
        <v>-8</v>
      </c>
      <c r="Q39">
        <v>-4</v>
      </c>
      <c r="R39" t="b">
        <v>1</v>
      </c>
      <c r="S39">
        <v>0</v>
      </c>
    </row>
    <row r="40" spans="1:19" x14ac:dyDescent="0.25">
      <c r="B40" s="323" t="s">
        <v>348</v>
      </c>
      <c r="C40" s="15" t="s">
        <v>66</v>
      </c>
      <c r="D40" s="16"/>
      <c r="E40" s="15" t="s">
        <v>98</v>
      </c>
      <c r="F40" s="17">
        <v>1</v>
      </c>
      <c r="G40" s="17">
        <v>2</v>
      </c>
      <c r="H40" s="17">
        <v>3</v>
      </c>
      <c r="I40" s="16"/>
      <c r="J40" s="17">
        <v>19</v>
      </c>
      <c r="K40" s="329" t="s">
        <v>99</v>
      </c>
      <c r="N40" t="str">
        <f>INDEX('Inputs_Metric 7'!$I$4:$I$36,MATCH($O40,'Inputs_Metric 7'!$K$4:$K$36,0))</f>
        <v>COM1</v>
      </c>
      <c r="O40">
        <v>12</v>
      </c>
      <c r="P40">
        <v>-4</v>
      </c>
      <c r="Q40">
        <v>0</v>
      </c>
      <c r="R40" t="b">
        <v>1</v>
      </c>
      <c r="S40">
        <v>0</v>
      </c>
    </row>
    <row r="41" spans="1:19" x14ac:dyDescent="0.25">
      <c r="B41" s="323"/>
      <c r="C41" s="15" t="s">
        <v>68</v>
      </c>
      <c r="D41" s="16"/>
      <c r="E41" s="15" t="s">
        <v>100</v>
      </c>
      <c r="F41" s="17">
        <v>1</v>
      </c>
      <c r="G41" s="17">
        <v>2</v>
      </c>
      <c r="H41" s="17">
        <v>3</v>
      </c>
      <c r="I41" s="16"/>
      <c r="J41" s="17">
        <v>25</v>
      </c>
      <c r="K41" s="329"/>
      <c r="N41" t="str">
        <f>INDEX('Inputs_Metric 7'!$I$4:$I$36,MATCH($O41,'Inputs_Metric 7'!$K$4:$K$36,0))</f>
        <v>COM1</v>
      </c>
      <c r="O41">
        <v>12</v>
      </c>
      <c r="P41">
        <v>0</v>
      </c>
      <c r="Q41">
        <v>4</v>
      </c>
      <c r="R41" t="b">
        <v>1</v>
      </c>
      <c r="S41">
        <v>19</v>
      </c>
    </row>
    <row r="42" spans="1:19" x14ac:dyDescent="0.25">
      <c r="B42" s="323"/>
      <c r="C42" s="15" t="s">
        <v>70</v>
      </c>
      <c r="D42" s="16"/>
      <c r="E42" s="17">
        <v>25</v>
      </c>
      <c r="F42" s="17">
        <v>1</v>
      </c>
      <c r="G42" s="17">
        <v>2</v>
      </c>
      <c r="H42" s="17">
        <v>3</v>
      </c>
      <c r="I42" s="16"/>
      <c r="J42" s="17">
        <v>31</v>
      </c>
      <c r="K42" s="329"/>
      <c r="N42" t="str">
        <f>INDEX('Inputs_Metric 7'!$I$4:$I$36,MATCH($O42,'Inputs_Metric 7'!$K$4:$K$36,0))</f>
        <v>COM1</v>
      </c>
      <c r="O42">
        <v>12</v>
      </c>
      <c r="P42">
        <v>4</v>
      </c>
      <c r="Q42">
        <v>6</v>
      </c>
      <c r="R42" t="b">
        <v>1</v>
      </c>
      <c r="S42">
        <v>25</v>
      </c>
    </row>
    <row r="43" spans="1:19" ht="25.5" x14ac:dyDescent="0.25">
      <c r="B43" s="323"/>
      <c r="C43" s="15" t="s">
        <v>90</v>
      </c>
      <c r="D43" s="18" t="s">
        <v>71</v>
      </c>
      <c r="E43" s="17">
        <v>12</v>
      </c>
      <c r="F43" s="17">
        <v>1</v>
      </c>
      <c r="G43" s="17">
        <v>2</v>
      </c>
      <c r="H43" s="17">
        <v>3</v>
      </c>
      <c r="I43" s="16"/>
      <c r="J43" s="17">
        <v>18</v>
      </c>
      <c r="K43" s="21" t="s">
        <v>72</v>
      </c>
      <c r="N43" t="str">
        <f>INDEX('Inputs_Metric 7'!$I$4:$I$36,MATCH($O43,'Inputs_Metric 7'!$K$4:$K$36,0))</f>
        <v>COM1</v>
      </c>
      <c r="O43">
        <v>12</v>
      </c>
      <c r="P43">
        <v>6</v>
      </c>
      <c r="Q43">
        <v>8</v>
      </c>
      <c r="R43" t="b">
        <v>1</v>
      </c>
      <c r="S43">
        <v>25</v>
      </c>
    </row>
    <row r="44" spans="1:19" ht="25.5" x14ac:dyDescent="0.25">
      <c r="B44" s="323"/>
      <c r="C44" s="15" t="s">
        <v>90</v>
      </c>
      <c r="D44" s="18" t="s">
        <v>92</v>
      </c>
      <c r="E44" s="17">
        <v>18</v>
      </c>
      <c r="F44" s="17">
        <v>1</v>
      </c>
      <c r="G44" s="17">
        <v>2</v>
      </c>
      <c r="H44" s="17">
        <v>3</v>
      </c>
      <c r="I44" s="16"/>
      <c r="J44" s="17">
        <v>24</v>
      </c>
      <c r="K44" s="20" t="s">
        <v>74</v>
      </c>
      <c r="N44" t="str">
        <f>INDEX('Inputs_Metric 7'!$I$4:$I$36,MATCH($O44,'Inputs_Metric 7'!$K$4:$K$36,0))</f>
        <v>COM1</v>
      </c>
      <c r="O44">
        <v>12</v>
      </c>
      <c r="P44">
        <v>8</v>
      </c>
      <c r="Q44">
        <v>12</v>
      </c>
      <c r="R44" t="b">
        <v>1</v>
      </c>
      <c r="S44">
        <v>24</v>
      </c>
    </row>
    <row r="45" spans="1:19" x14ac:dyDescent="0.25">
      <c r="A45" t="s">
        <v>286</v>
      </c>
      <c r="B45" s="323" t="s">
        <v>286</v>
      </c>
      <c r="C45" s="15" t="s">
        <v>66</v>
      </c>
      <c r="D45" s="16"/>
      <c r="E45" s="15" t="s">
        <v>67</v>
      </c>
      <c r="F45" s="17">
        <v>1</v>
      </c>
      <c r="G45" s="17">
        <v>2</v>
      </c>
      <c r="H45" s="17">
        <v>3</v>
      </c>
      <c r="I45" s="16"/>
      <c r="J45" s="17">
        <v>12</v>
      </c>
      <c r="K45" s="324" t="s">
        <v>101</v>
      </c>
      <c r="N45" t="str">
        <f>INDEX('Inputs_Metric 7'!$I$4:$I$36,MATCH($O45,'Inputs_Metric 7'!$K$4:$K$36,0))</f>
        <v>COM1</v>
      </c>
      <c r="O45">
        <v>12</v>
      </c>
      <c r="P45">
        <v>12</v>
      </c>
      <c r="Q45">
        <v>99</v>
      </c>
      <c r="R45" t="b">
        <v>1</v>
      </c>
      <c r="S45">
        <v>24</v>
      </c>
    </row>
    <row r="46" spans="1:19" x14ac:dyDescent="0.25">
      <c r="A46" t="s">
        <v>286</v>
      </c>
      <c r="B46" s="323"/>
      <c r="C46" s="15" t="s">
        <v>68</v>
      </c>
      <c r="D46" s="16"/>
      <c r="E46" s="15" t="s">
        <v>69</v>
      </c>
      <c r="F46" s="17">
        <v>1</v>
      </c>
      <c r="G46" s="17">
        <v>2</v>
      </c>
      <c r="H46" s="17">
        <v>3</v>
      </c>
      <c r="I46" s="16"/>
      <c r="J46" s="17">
        <v>15</v>
      </c>
      <c r="K46" s="324"/>
      <c r="N46" t="str">
        <f>INDEX('Inputs_Metric 7'!$I$4:$I$36,MATCH($O46,'Inputs_Metric 7'!$K$4:$K$36,0))</f>
        <v>COM2</v>
      </c>
      <c r="O46">
        <f t="shared" ref="O46:O77" si="0">O32+1</f>
        <v>13</v>
      </c>
      <c r="P46">
        <v>-8</v>
      </c>
      <c r="Q46">
        <v>-4</v>
      </c>
      <c r="R46" t="b">
        <v>0</v>
      </c>
      <c r="S46">
        <v>0</v>
      </c>
    </row>
    <row r="47" spans="1:19" ht="25.5" x14ac:dyDescent="0.25">
      <c r="A47" t="s">
        <v>286</v>
      </c>
      <c r="B47" s="323"/>
      <c r="C47" s="15" t="s">
        <v>70</v>
      </c>
      <c r="D47" s="18" t="s">
        <v>71</v>
      </c>
      <c r="E47" s="17">
        <v>12</v>
      </c>
      <c r="F47" s="17">
        <v>1</v>
      </c>
      <c r="G47" s="17">
        <v>2</v>
      </c>
      <c r="H47" s="17">
        <v>3</v>
      </c>
      <c r="I47" s="16"/>
      <c r="J47" s="17">
        <v>18</v>
      </c>
      <c r="K47" s="19" t="s">
        <v>72</v>
      </c>
      <c r="N47" t="str">
        <f>INDEX('Inputs_Metric 7'!$I$4:$I$36,MATCH($O47,'Inputs_Metric 7'!$K$4:$K$36,0))</f>
        <v>COM2</v>
      </c>
      <c r="O47">
        <f t="shared" si="0"/>
        <v>13</v>
      </c>
      <c r="P47">
        <v>-4</v>
      </c>
      <c r="Q47">
        <v>0</v>
      </c>
      <c r="R47" t="b">
        <v>0</v>
      </c>
      <c r="S47">
        <v>0</v>
      </c>
    </row>
    <row r="48" spans="1:19" ht="25.5" x14ac:dyDescent="0.25">
      <c r="A48" t="s">
        <v>286</v>
      </c>
      <c r="B48" s="323"/>
      <c r="C48" s="15" t="s">
        <v>70</v>
      </c>
      <c r="D48" s="18" t="s">
        <v>92</v>
      </c>
      <c r="E48" s="17">
        <v>18</v>
      </c>
      <c r="F48" s="17">
        <v>1</v>
      </c>
      <c r="G48" s="17">
        <v>2</v>
      </c>
      <c r="H48" s="17">
        <v>3</v>
      </c>
      <c r="I48" s="16"/>
      <c r="J48" s="17">
        <v>24</v>
      </c>
      <c r="K48" s="20" t="s">
        <v>74</v>
      </c>
      <c r="N48" t="str">
        <f>INDEX('Inputs_Metric 7'!$I$4:$I$36,MATCH($O48,'Inputs_Metric 7'!$K$4:$K$36,0))</f>
        <v>COM2</v>
      </c>
      <c r="O48">
        <f t="shared" si="0"/>
        <v>13</v>
      </c>
      <c r="P48">
        <v>0</v>
      </c>
      <c r="Q48">
        <v>4</v>
      </c>
      <c r="R48" t="b">
        <v>0</v>
      </c>
      <c r="S48">
        <v>19</v>
      </c>
    </row>
    <row r="49" spans="1:19" x14ac:dyDescent="0.25">
      <c r="B49" s="323" t="s">
        <v>336</v>
      </c>
      <c r="C49" s="15" t="s">
        <v>66</v>
      </c>
      <c r="D49" s="16"/>
      <c r="E49" s="15" t="s">
        <v>95</v>
      </c>
      <c r="F49" s="17">
        <v>1</v>
      </c>
      <c r="G49" s="17">
        <v>2</v>
      </c>
      <c r="H49" s="17">
        <v>3</v>
      </c>
      <c r="I49" s="16"/>
      <c r="J49" s="17">
        <v>16</v>
      </c>
      <c r="K49" s="330" t="s">
        <v>102</v>
      </c>
      <c r="N49" t="str">
        <f>INDEX('Inputs_Metric 7'!$I$4:$I$36,MATCH($O49,'Inputs_Metric 7'!$K$4:$K$36,0))</f>
        <v>COM2</v>
      </c>
      <c r="O49">
        <f t="shared" si="0"/>
        <v>13</v>
      </c>
      <c r="P49">
        <v>4</v>
      </c>
      <c r="Q49">
        <v>6</v>
      </c>
      <c r="R49" t="b">
        <v>0</v>
      </c>
      <c r="S49">
        <v>25</v>
      </c>
    </row>
    <row r="50" spans="1:19" x14ac:dyDescent="0.25">
      <c r="B50" s="323"/>
      <c r="C50" s="15" t="s">
        <v>68</v>
      </c>
      <c r="D50" s="16"/>
      <c r="E50" s="15" t="s">
        <v>97</v>
      </c>
      <c r="F50" s="17">
        <v>1</v>
      </c>
      <c r="G50" s="17">
        <v>2</v>
      </c>
      <c r="H50" s="17">
        <v>3</v>
      </c>
      <c r="I50" s="16"/>
      <c r="J50" s="17">
        <v>21</v>
      </c>
      <c r="K50" s="330"/>
      <c r="N50" t="str">
        <f>INDEX('Inputs_Metric 7'!$I$4:$I$36,MATCH($O50,'Inputs_Metric 7'!$K$4:$K$36,0))</f>
        <v>COM2</v>
      </c>
      <c r="O50">
        <f t="shared" si="0"/>
        <v>13</v>
      </c>
      <c r="P50">
        <v>6</v>
      </c>
      <c r="Q50">
        <v>8</v>
      </c>
      <c r="R50" t="b">
        <v>0</v>
      </c>
      <c r="S50">
        <v>25</v>
      </c>
    </row>
    <row r="51" spans="1:19" x14ac:dyDescent="0.25">
      <c r="B51" s="323"/>
      <c r="C51" s="15" t="s">
        <v>88</v>
      </c>
      <c r="D51" s="16"/>
      <c r="E51" s="17">
        <v>19</v>
      </c>
      <c r="F51" s="17">
        <v>1</v>
      </c>
      <c r="G51" s="17">
        <v>2</v>
      </c>
      <c r="H51" s="17">
        <v>3</v>
      </c>
      <c r="I51" s="16"/>
      <c r="J51" s="17">
        <v>25</v>
      </c>
      <c r="K51" s="330"/>
      <c r="N51" t="str">
        <f>INDEX('Inputs_Metric 7'!$I$4:$I$36,MATCH($O51,'Inputs_Metric 7'!$K$4:$K$36,0))</f>
        <v>COM2</v>
      </c>
      <c r="O51">
        <f t="shared" si="0"/>
        <v>13</v>
      </c>
      <c r="P51">
        <v>8</v>
      </c>
      <c r="Q51">
        <v>12</v>
      </c>
      <c r="R51" t="b">
        <v>0</v>
      </c>
      <c r="S51">
        <v>18</v>
      </c>
    </row>
    <row r="52" spans="1:19" ht="25.5" x14ac:dyDescent="0.25">
      <c r="B52" s="323"/>
      <c r="C52" s="15" t="s">
        <v>90</v>
      </c>
      <c r="D52" s="18" t="s">
        <v>71</v>
      </c>
      <c r="E52" s="17">
        <v>12</v>
      </c>
      <c r="F52" s="17">
        <v>1</v>
      </c>
      <c r="G52" s="17">
        <v>2</v>
      </c>
      <c r="H52" s="17">
        <v>3</v>
      </c>
      <c r="I52" s="16"/>
      <c r="J52" s="17">
        <v>18</v>
      </c>
      <c r="K52" s="19" t="s">
        <v>72</v>
      </c>
      <c r="N52" t="str">
        <f>INDEX('Inputs_Metric 7'!$I$4:$I$36,MATCH($O52,'Inputs_Metric 7'!$K$4:$K$36,0))</f>
        <v>COM2</v>
      </c>
      <c r="O52">
        <f t="shared" si="0"/>
        <v>13</v>
      </c>
      <c r="P52">
        <v>12</v>
      </c>
      <c r="Q52">
        <v>99</v>
      </c>
      <c r="R52" t="b">
        <v>0</v>
      </c>
      <c r="S52">
        <v>18</v>
      </c>
    </row>
    <row r="53" spans="1:19" ht="25.5" x14ac:dyDescent="0.25">
      <c r="B53" s="323"/>
      <c r="C53" s="15" t="s">
        <v>90</v>
      </c>
      <c r="D53" s="18" t="s">
        <v>73</v>
      </c>
      <c r="E53" s="17">
        <v>18</v>
      </c>
      <c r="F53" s="17">
        <v>1</v>
      </c>
      <c r="G53" s="17">
        <v>2</v>
      </c>
      <c r="H53" s="17">
        <v>3</v>
      </c>
      <c r="I53" s="16"/>
      <c r="J53" s="17">
        <v>24</v>
      </c>
      <c r="K53" s="20" t="s">
        <v>74</v>
      </c>
      <c r="N53" t="str">
        <f>INDEX('Inputs_Metric 7'!$I$4:$I$36,MATCH($O53,'Inputs_Metric 7'!$K$4:$K$36,0))</f>
        <v>COM2</v>
      </c>
      <c r="O53">
        <f t="shared" si="0"/>
        <v>13</v>
      </c>
      <c r="P53">
        <v>-8</v>
      </c>
      <c r="Q53">
        <v>-4</v>
      </c>
      <c r="R53" t="b">
        <v>1</v>
      </c>
      <c r="S53">
        <v>0</v>
      </c>
    </row>
    <row r="54" spans="1:19" ht="25.5" x14ac:dyDescent="0.25">
      <c r="A54" t="s">
        <v>292</v>
      </c>
      <c r="B54" s="333" t="s">
        <v>343</v>
      </c>
      <c r="C54" s="18" t="s">
        <v>103</v>
      </c>
      <c r="D54" s="16"/>
      <c r="E54" s="17">
        <v>6</v>
      </c>
      <c r="F54" s="17">
        <v>1</v>
      </c>
      <c r="G54" s="17">
        <v>2</v>
      </c>
      <c r="H54" s="17">
        <v>3</v>
      </c>
      <c r="I54" s="16"/>
      <c r="J54" s="17">
        <v>16</v>
      </c>
      <c r="K54" s="324" t="s">
        <v>104</v>
      </c>
      <c r="N54" t="str">
        <f>INDEX('Inputs_Metric 7'!$I$4:$I$36,MATCH($O54,'Inputs_Metric 7'!$K$4:$K$36,0))</f>
        <v>COM2</v>
      </c>
      <c r="O54">
        <f t="shared" si="0"/>
        <v>13</v>
      </c>
      <c r="P54">
        <v>-4</v>
      </c>
      <c r="Q54">
        <v>0</v>
      </c>
      <c r="R54" t="b">
        <v>1</v>
      </c>
      <c r="S54">
        <v>0</v>
      </c>
    </row>
    <row r="55" spans="1:19" x14ac:dyDescent="0.25">
      <c r="A55" t="s">
        <v>292</v>
      </c>
      <c r="B55" s="333"/>
      <c r="C55" s="15" t="s">
        <v>77</v>
      </c>
      <c r="D55" s="16"/>
      <c r="E55" s="17">
        <v>12</v>
      </c>
      <c r="F55" s="17">
        <v>1</v>
      </c>
      <c r="G55" s="17">
        <v>2</v>
      </c>
      <c r="H55" s="17">
        <v>3</v>
      </c>
      <c r="I55" s="16"/>
      <c r="J55" s="17">
        <v>21</v>
      </c>
      <c r="K55" s="324"/>
      <c r="N55" t="str">
        <f>INDEX('Inputs_Metric 7'!$I$4:$I$36,MATCH($O55,'Inputs_Metric 7'!$K$4:$K$36,0))</f>
        <v>COM2</v>
      </c>
      <c r="O55">
        <f t="shared" si="0"/>
        <v>13</v>
      </c>
      <c r="P55">
        <v>0</v>
      </c>
      <c r="Q55">
        <v>4</v>
      </c>
      <c r="R55" t="b">
        <v>1</v>
      </c>
      <c r="S55">
        <v>19</v>
      </c>
    </row>
    <row r="56" spans="1:19" x14ac:dyDescent="0.25">
      <c r="A56" t="s">
        <v>292</v>
      </c>
      <c r="B56" s="333"/>
      <c r="C56" s="15" t="s">
        <v>66</v>
      </c>
      <c r="D56" s="16"/>
      <c r="E56" s="17">
        <v>18</v>
      </c>
      <c r="F56" s="17">
        <v>1</v>
      </c>
      <c r="G56" s="17">
        <v>2</v>
      </c>
      <c r="H56" s="17">
        <v>3</v>
      </c>
      <c r="I56" s="16"/>
      <c r="J56" s="17">
        <v>18</v>
      </c>
      <c r="K56" s="324"/>
      <c r="N56" t="str">
        <f>INDEX('Inputs_Metric 7'!$I$4:$I$36,MATCH($O56,'Inputs_Metric 7'!$K$4:$K$36,0))</f>
        <v>COM2</v>
      </c>
      <c r="O56">
        <f t="shared" si="0"/>
        <v>13</v>
      </c>
      <c r="P56">
        <v>4</v>
      </c>
      <c r="Q56">
        <v>6</v>
      </c>
      <c r="R56" t="b">
        <v>1</v>
      </c>
      <c r="S56">
        <v>25</v>
      </c>
    </row>
    <row r="57" spans="1:19" x14ac:dyDescent="0.25">
      <c r="A57" t="s">
        <v>292</v>
      </c>
      <c r="B57" s="333"/>
      <c r="C57" s="15" t="s">
        <v>68</v>
      </c>
      <c r="D57" s="16"/>
      <c r="E57" s="17">
        <v>24</v>
      </c>
      <c r="F57" s="17">
        <v>1</v>
      </c>
      <c r="G57" s="17">
        <v>2</v>
      </c>
      <c r="H57" s="17">
        <v>3</v>
      </c>
      <c r="I57" s="16"/>
      <c r="J57" s="16"/>
      <c r="K57" s="324"/>
      <c r="N57" t="str">
        <f>INDEX('Inputs_Metric 7'!$I$4:$I$36,MATCH($O57,'Inputs_Metric 7'!$K$4:$K$36,0))</f>
        <v>COM2</v>
      </c>
      <c r="O57">
        <f t="shared" si="0"/>
        <v>13</v>
      </c>
      <c r="P57">
        <v>6</v>
      </c>
      <c r="Q57">
        <v>8</v>
      </c>
      <c r="R57" t="b">
        <v>1</v>
      </c>
      <c r="S57">
        <v>25</v>
      </c>
    </row>
    <row r="58" spans="1:19" ht="25.5" x14ac:dyDescent="0.25">
      <c r="A58" t="s">
        <v>300</v>
      </c>
      <c r="B58" s="19" t="s">
        <v>300</v>
      </c>
      <c r="C58" s="15" t="s">
        <v>105</v>
      </c>
      <c r="D58" s="16"/>
      <c r="E58" s="16"/>
      <c r="F58" s="17">
        <v>1</v>
      </c>
      <c r="G58" s="16"/>
      <c r="H58" s="16"/>
      <c r="I58" s="16"/>
      <c r="J58" s="23">
        <v>241</v>
      </c>
      <c r="K58" s="20" t="s">
        <v>106</v>
      </c>
      <c r="N58" t="str">
        <f>INDEX('Inputs_Metric 7'!$I$4:$I$36,MATCH($O58,'Inputs_Metric 7'!$K$4:$K$36,0))</f>
        <v>COM2</v>
      </c>
      <c r="O58">
        <f t="shared" si="0"/>
        <v>13</v>
      </c>
      <c r="P58">
        <v>8</v>
      </c>
      <c r="Q58">
        <v>12</v>
      </c>
      <c r="R58" t="b">
        <v>1</v>
      </c>
      <c r="S58">
        <v>24</v>
      </c>
    </row>
    <row r="59" spans="1:19" ht="38.25" x14ac:dyDescent="0.25">
      <c r="A59" t="s">
        <v>302</v>
      </c>
      <c r="B59" s="19" t="s">
        <v>302</v>
      </c>
      <c r="C59" s="15" t="s">
        <v>105</v>
      </c>
      <c r="D59" s="16"/>
      <c r="E59" s="15" t="s">
        <v>107</v>
      </c>
      <c r="F59" s="17">
        <v>1</v>
      </c>
      <c r="G59" s="17">
        <v>2</v>
      </c>
      <c r="H59" s="16"/>
      <c r="I59" s="17">
        <v>1</v>
      </c>
      <c r="J59" s="17">
        <v>7</v>
      </c>
      <c r="K59" s="20" t="s">
        <v>108</v>
      </c>
      <c r="N59" t="str">
        <f>INDEX('Inputs_Metric 7'!$I$4:$I$36,MATCH($O59,'Inputs_Metric 7'!$K$4:$K$36,0))</f>
        <v>COM2</v>
      </c>
      <c r="O59">
        <f t="shared" si="0"/>
        <v>13</v>
      </c>
      <c r="P59">
        <v>12</v>
      </c>
      <c r="Q59">
        <v>99</v>
      </c>
      <c r="R59" t="b">
        <v>1</v>
      </c>
      <c r="S59">
        <v>24</v>
      </c>
    </row>
    <row r="60" spans="1:19" ht="25.5" x14ac:dyDescent="0.25">
      <c r="A60" t="s">
        <v>302</v>
      </c>
      <c r="B60" s="21" t="s">
        <v>302</v>
      </c>
      <c r="C60" s="15" t="s">
        <v>105</v>
      </c>
      <c r="D60" s="16"/>
      <c r="E60" s="15" t="s">
        <v>109</v>
      </c>
      <c r="F60" s="17">
        <v>1</v>
      </c>
      <c r="G60" s="17">
        <v>2</v>
      </c>
      <c r="H60" s="16"/>
      <c r="I60" s="16"/>
      <c r="J60" s="17">
        <v>5</v>
      </c>
      <c r="K60" s="24" t="s">
        <v>110</v>
      </c>
      <c r="N60" t="str">
        <f>INDEX('Inputs_Metric 7'!$I$4:$I$36,MATCH($O60,'Inputs_Metric 7'!$K$4:$K$36,0))</f>
        <v>COM3</v>
      </c>
      <c r="O60">
        <f t="shared" si="0"/>
        <v>14</v>
      </c>
      <c r="P60">
        <v>-8</v>
      </c>
      <c r="Q60">
        <v>-4</v>
      </c>
      <c r="R60" t="b">
        <v>0</v>
      </c>
      <c r="S60">
        <v>0</v>
      </c>
    </row>
    <row r="61" spans="1:19" ht="25.5" x14ac:dyDescent="0.25">
      <c r="A61" t="s">
        <v>312</v>
      </c>
      <c r="B61" s="21" t="s">
        <v>312</v>
      </c>
      <c r="C61" s="22" t="s">
        <v>105</v>
      </c>
      <c r="D61" s="16"/>
      <c r="E61" s="22" t="s">
        <v>109</v>
      </c>
      <c r="F61" s="17">
        <v>1</v>
      </c>
      <c r="G61" s="17">
        <v>2</v>
      </c>
      <c r="H61" s="16"/>
      <c r="I61" s="16"/>
      <c r="J61" s="17">
        <v>5</v>
      </c>
      <c r="K61" s="24" t="s">
        <v>110</v>
      </c>
      <c r="N61" t="str">
        <f>INDEX('Inputs_Metric 7'!$I$4:$I$36,MATCH($O61,'Inputs_Metric 7'!$K$4:$K$36,0))</f>
        <v>COM3</v>
      </c>
      <c r="O61">
        <f t="shared" si="0"/>
        <v>14</v>
      </c>
      <c r="P61">
        <v>-4</v>
      </c>
      <c r="Q61">
        <v>0</v>
      </c>
      <c r="R61" t="b">
        <v>0</v>
      </c>
      <c r="S61">
        <v>0</v>
      </c>
    </row>
    <row r="62" spans="1:19" x14ac:dyDescent="0.25">
      <c r="A62" t="s">
        <v>306</v>
      </c>
      <c r="B62" s="323" t="s">
        <v>306</v>
      </c>
      <c r="C62" s="15" t="s">
        <v>66</v>
      </c>
      <c r="D62" s="16"/>
      <c r="E62" s="15" t="s">
        <v>95</v>
      </c>
      <c r="F62" s="17">
        <v>1</v>
      </c>
      <c r="G62" s="17">
        <v>2</v>
      </c>
      <c r="H62" s="17">
        <v>3</v>
      </c>
      <c r="I62" s="17">
        <v>1</v>
      </c>
      <c r="J62" s="17">
        <v>17</v>
      </c>
      <c r="K62" s="324" t="s">
        <v>111</v>
      </c>
      <c r="N62" t="str">
        <f>INDEX('Inputs_Metric 7'!$I$4:$I$36,MATCH($O62,'Inputs_Metric 7'!$K$4:$K$36,0))</f>
        <v>COM3</v>
      </c>
      <c r="O62">
        <f t="shared" si="0"/>
        <v>14</v>
      </c>
      <c r="P62">
        <v>0</v>
      </c>
      <c r="Q62">
        <v>4</v>
      </c>
      <c r="R62" t="b">
        <v>0</v>
      </c>
      <c r="S62">
        <v>12</v>
      </c>
    </row>
    <row r="63" spans="1:19" x14ac:dyDescent="0.25">
      <c r="A63" t="s">
        <v>306</v>
      </c>
      <c r="B63" s="323"/>
      <c r="C63" s="15" t="s">
        <v>68</v>
      </c>
      <c r="D63" s="16"/>
      <c r="E63" s="15" t="s">
        <v>97</v>
      </c>
      <c r="F63" s="17">
        <v>1</v>
      </c>
      <c r="G63" s="17">
        <v>2</v>
      </c>
      <c r="H63" s="17">
        <v>3</v>
      </c>
      <c r="I63" s="17">
        <v>1</v>
      </c>
      <c r="J63" s="17">
        <v>22</v>
      </c>
      <c r="K63" s="324"/>
      <c r="N63" t="str">
        <f>INDEX('Inputs_Metric 7'!$I$4:$I$36,MATCH($O63,'Inputs_Metric 7'!$K$4:$K$36,0))</f>
        <v>COM3</v>
      </c>
      <c r="O63">
        <f t="shared" si="0"/>
        <v>14</v>
      </c>
      <c r="P63">
        <v>4</v>
      </c>
      <c r="Q63">
        <v>6</v>
      </c>
      <c r="R63" t="b">
        <v>0</v>
      </c>
      <c r="S63">
        <v>15</v>
      </c>
    </row>
    <row r="64" spans="1:19" x14ac:dyDescent="0.25">
      <c r="A64" t="s">
        <v>306</v>
      </c>
      <c r="B64" s="323"/>
      <c r="C64" s="15" t="s">
        <v>88</v>
      </c>
      <c r="D64" s="16"/>
      <c r="E64" s="17">
        <v>19</v>
      </c>
      <c r="F64" s="17">
        <v>1</v>
      </c>
      <c r="G64" s="17">
        <v>2</v>
      </c>
      <c r="H64" s="17">
        <v>3</v>
      </c>
      <c r="I64" s="17">
        <v>1</v>
      </c>
      <c r="J64" s="17">
        <v>26</v>
      </c>
      <c r="K64" s="324"/>
      <c r="N64" t="str">
        <f>INDEX('Inputs_Metric 7'!$I$4:$I$36,MATCH($O64,'Inputs_Metric 7'!$K$4:$K$36,0))</f>
        <v>COM3</v>
      </c>
      <c r="O64">
        <f t="shared" si="0"/>
        <v>14</v>
      </c>
      <c r="P64">
        <v>6</v>
      </c>
      <c r="Q64">
        <v>8</v>
      </c>
      <c r="R64" t="b">
        <v>0</v>
      </c>
      <c r="S64">
        <v>15</v>
      </c>
    </row>
    <row r="65" spans="1:19" ht="25.5" x14ac:dyDescent="0.25">
      <c r="A65" t="s">
        <v>306</v>
      </c>
      <c r="B65" s="323"/>
      <c r="C65" s="15" t="s">
        <v>90</v>
      </c>
      <c r="D65" s="18" t="s">
        <v>71</v>
      </c>
      <c r="E65" s="17">
        <v>12</v>
      </c>
      <c r="F65" s="17">
        <v>1</v>
      </c>
      <c r="G65" s="17">
        <v>2</v>
      </c>
      <c r="H65" s="17">
        <v>3</v>
      </c>
      <c r="I65" s="16"/>
      <c r="J65" s="17">
        <v>18</v>
      </c>
      <c r="K65" s="7" t="s">
        <v>112</v>
      </c>
      <c r="N65" t="str">
        <f>INDEX('Inputs_Metric 7'!$I$4:$I$36,MATCH($O65,'Inputs_Metric 7'!$K$4:$K$36,0))</f>
        <v>COM3</v>
      </c>
      <c r="O65">
        <f t="shared" si="0"/>
        <v>14</v>
      </c>
      <c r="P65">
        <v>8</v>
      </c>
      <c r="Q65">
        <v>12</v>
      </c>
      <c r="R65" t="b">
        <v>0</v>
      </c>
      <c r="S65">
        <v>18</v>
      </c>
    </row>
    <row r="66" spans="1:19" ht="25.5" x14ac:dyDescent="0.25">
      <c r="A66" t="s">
        <v>306</v>
      </c>
      <c r="B66" s="323"/>
      <c r="C66" s="15" t="s">
        <v>90</v>
      </c>
      <c r="D66" s="18" t="s">
        <v>73</v>
      </c>
      <c r="E66" s="17">
        <v>18</v>
      </c>
      <c r="F66" s="17">
        <v>1</v>
      </c>
      <c r="G66" s="17">
        <v>2</v>
      </c>
      <c r="H66" s="17">
        <v>3</v>
      </c>
      <c r="I66" s="16"/>
      <c r="J66" s="17">
        <v>24</v>
      </c>
      <c r="K66" s="25" t="s">
        <v>113</v>
      </c>
      <c r="N66" t="str">
        <f>INDEX('Inputs_Metric 7'!$I$4:$I$36,MATCH($O66,'Inputs_Metric 7'!$K$4:$K$36,0))</f>
        <v>COM3</v>
      </c>
      <c r="O66">
        <f t="shared" si="0"/>
        <v>14</v>
      </c>
      <c r="P66">
        <v>12</v>
      </c>
      <c r="Q66">
        <v>99</v>
      </c>
      <c r="R66" t="b">
        <v>0</v>
      </c>
      <c r="S66">
        <v>18</v>
      </c>
    </row>
    <row r="67" spans="1:19" x14ac:dyDescent="0.25">
      <c r="A67" t="s">
        <v>308</v>
      </c>
      <c r="B67" s="331" t="s">
        <v>308</v>
      </c>
      <c r="C67" s="26" t="s">
        <v>115</v>
      </c>
      <c r="D67" s="16"/>
      <c r="E67" s="26" t="s">
        <v>116</v>
      </c>
      <c r="F67" s="27">
        <v>1</v>
      </c>
      <c r="G67" s="27">
        <v>2</v>
      </c>
      <c r="H67" s="27">
        <v>3</v>
      </c>
      <c r="I67" s="27">
        <v>2</v>
      </c>
      <c r="J67" s="27">
        <v>18</v>
      </c>
      <c r="K67" s="334" t="s">
        <v>117</v>
      </c>
      <c r="N67" t="str">
        <f>INDEX('Inputs_Metric 7'!$I$4:$I$36,MATCH($O67,'Inputs_Metric 7'!$K$4:$K$36,0))</f>
        <v>COM3</v>
      </c>
      <c r="O67">
        <f t="shared" si="0"/>
        <v>14</v>
      </c>
      <c r="P67">
        <v>-8</v>
      </c>
      <c r="Q67">
        <v>-4</v>
      </c>
      <c r="R67" t="b">
        <v>1</v>
      </c>
      <c r="S67">
        <v>0</v>
      </c>
    </row>
    <row r="68" spans="1:19" x14ac:dyDescent="0.25">
      <c r="A68" t="s">
        <v>308</v>
      </c>
      <c r="B68" s="331"/>
      <c r="C68" s="26" t="s">
        <v>118</v>
      </c>
      <c r="D68" s="16"/>
      <c r="E68" s="26" t="s">
        <v>119</v>
      </c>
      <c r="F68" s="27">
        <v>1</v>
      </c>
      <c r="G68" s="27">
        <v>2</v>
      </c>
      <c r="H68" s="27">
        <v>3</v>
      </c>
      <c r="I68" s="27">
        <v>2</v>
      </c>
      <c r="J68" s="27">
        <v>27</v>
      </c>
      <c r="K68" s="334"/>
      <c r="N68" t="str">
        <f>INDEX('Inputs_Metric 7'!$I$4:$I$36,MATCH($O68,'Inputs_Metric 7'!$K$4:$K$36,0))</f>
        <v>COM3</v>
      </c>
      <c r="O68">
        <f t="shared" si="0"/>
        <v>14</v>
      </c>
      <c r="P68">
        <v>-4</v>
      </c>
      <c r="Q68">
        <v>0</v>
      </c>
      <c r="R68" t="b">
        <v>1</v>
      </c>
      <c r="S68">
        <v>0</v>
      </c>
    </row>
    <row r="69" spans="1:19" x14ac:dyDescent="0.25">
      <c r="A69" t="s">
        <v>308</v>
      </c>
      <c r="B69" s="331"/>
      <c r="C69" s="26" t="s">
        <v>120</v>
      </c>
      <c r="D69" s="16"/>
      <c r="E69" s="27">
        <v>19</v>
      </c>
      <c r="F69" s="27">
        <v>1</v>
      </c>
      <c r="G69" s="27">
        <v>2</v>
      </c>
      <c r="H69" s="27">
        <v>3</v>
      </c>
      <c r="I69" s="27">
        <v>2</v>
      </c>
      <c r="J69" s="27">
        <v>26</v>
      </c>
      <c r="K69" s="334"/>
      <c r="N69" t="str">
        <f>INDEX('Inputs_Metric 7'!$I$4:$I$36,MATCH($O69,'Inputs_Metric 7'!$K$4:$K$36,0))</f>
        <v>COM3</v>
      </c>
      <c r="O69">
        <f t="shared" si="0"/>
        <v>14</v>
      </c>
      <c r="P69">
        <v>0</v>
      </c>
      <c r="Q69">
        <v>4</v>
      </c>
      <c r="R69" t="b">
        <v>1</v>
      </c>
      <c r="S69">
        <v>12</v>
      </c>
    </row>
    <row r="70" spans="1:19" ht="27" x14ac:dyDescent="0.25">
      <c r="A70" t="s">
        <v>308</v>
      </c>
      <c r="B70" s="331"/>
      <c r="C70" s="26" t="s">
        <v>121</v>
      </c>
      <c r="D70" s="28" t="s">
        <v>122</v>
      </c>
      <c r="E70" s="27">
        <v>12</v>
      </c>
      <c r="F70" s="27">
        <v>1</v>
      </c>
      <c r="G70" s="27">
        <v>2</v>
      </c>
      <c r="H70" s="27">
        <v>3</v>
      </c>
      <c r="I70" s="16"/>
      <c r="J70" s="27">
        <v>18</v>
      </c>
      <c r="K70" s="7" t="s">
        <v>112</v>
      </c>
      <c r="N70" t="str">
        <f>INDEX('Inputs_Metric 7'!$I$4:$I$36,MATCH($O70,'Inputs_Metric 7'!$K$4:$K$36,0))</f>
        <v>COM3</v>
      </c>
      <c r="O70">
        <f t="shared" si="0"/>
        <v>14</v>
      </c>
      <c r="P70">
        <v>4</v>
      </c>
      <c r="Q70">
        <v>6</v>
      </c>
      <c r="R70" t="b">
        <v>1</v>
      </c>
      <c r="S70">
        <v>15</v>
      </c>
    </row>
    <row r="71" spans="1:19" ht="27" x14ac:dyDescent="0.25">
      <c r="A71" t="s">
        <v>308</v>
      </c>
      <c r="B71" s="331"/>
      <c r="C71" s="26" t="s">
        <v>121</v>
      </c>
      <c r="D71" s="28" t="s">
        <v>123</v>
      </c>
      <c r="E71" s="27">
        <v>18</v>
      </c>
      <c r="F71" s="27">
        <v>1</v>
      </c>
      <c r="G71" s="27">
        <v>2</v>
      </c>
      <c r="H71" s="27">
        <v>3</v>
      </c>
      <c r="I71" s="16"/>
      <c r="J71" s="27">
        <v>24</v>
      </c>
      <c r="K71" s="25" t="s">
        <v>113</v>
      </c>
      <c r="N71" t="str">
        <f>INDEX('Inputs_Metric 7'!$I$4:$I$36,MATCH($O71,'Inputs_Metric 7'!$K$4:$K$36,0))</f>
        <v>COM3</v>
      </c>
      <c r="O71">
        <f t="shared" si="0"/>
        <v>14</v>
      </c>
      <c r="P71">
        <v>6</v>
      </c>
      <c r="Q71">
        <v>8</v>
      </c>
      <c r="R71" t="b">
        <v>1</v>
      </c>
      <c r="S71">
        <v>15</v>
      </c>
    </row>
    <row r="72" spans="1:19" x14ac:dyDescent="0.25">
      <c r="A72" t="s">
        <v>310</v>
      </c>
      <c r="B72" s="331" t="s">
        <v>310</v>
      </c>
      <c r="C72" s="26" t="s">
        <v>115</v>
      </c>
      <c r="D72" s="16"/>
      <c r="E72" s="26" t="s">
        <v>125</v>
      </c>
      <c r="F72" s="27">
        <v>1</v>
      </c>
      <c r="G72" s="27">
        <v>2</v>
      </c>
      <c r="H72" s="27">
        <v>3</v>
      </c>
      <c r="I72" s="27">
        <v>2</v>
      </c>
      <c r="J72" s="27">
        <v>21</v>
      </c>
      <c r="K72" s="332" t="s">
        <v>126</v>
      </c>
      <c r="N72" t="str">
        <f>INDEX('Inputs_Metric 7'!$I$4:$I$36,MATCH($O72,'Inputs_Metric 7'!$K$4:$K$36,0))</f>
        <v>COM3</v>
      </c>
      <c r="O72">
        <f t="shared" si="0"/>
        <v>14</v>
      </c>
      <c r="P72">
        <v>8</v>
      </c>
      <c r="Q72">
        <v>12</v>
      </c>
      <c r="R72" t="b">
        <v>1</v>
      </c>
      <c r="S72">
        <v>24</v>
      </c>
    </row>
    <row r="73" spans="1:19" x14ac:dyDescent="0.25">
      <c r="A73" t="s">
        <v>310</v>
      </c>
      <c r="B73" s="331"/>
      <c r="C73" s="26" t="s">
        <v>118</v>
      </c>
      <c r="D73" s="16"/>
      <c r="E73" s="26" t="s">
        <v>127</v>
      </c>
      <c r="F73" s="27">
        <v>1</v>
      </c>
      <c r="G73" s="27">
        <v>2</v>
      </c>
      <c r="H73" s="27">
        <v>3</v>
      </c>
      <c r="I73" s="27">
        <v>2</v>
      </c>
      <c r="J73" s="27">
        <v>27</v>
      </c>
      <c r="K73" s="332"/>
      <c r="N73" t="str">
        <f>INDEX('Inputs_Metric 7'!$I$4:$I$36,MATCH($O73,'Inputs_Metric 7'!$K$4:$K$36,0))</f>
        <v>COM3</v>
      </c>
      <c r="O73">
        <f t="shared" si="0"/>
        <v>14</v>
      </c>
      <c r="P73">
        <v>12</v>
      </c>
      <c r="Q73">
        <v>99</v>
      </c>
      <c r="R73" t="b">
        <v>1</v>
      </c>
      <c r="S73">
        <v>24</v>
      </c>
    </row>
    <row r="74" spans="1:19" x14ac:dyDescent="0.25">
      <c r="A74" t="s">
        <v>310</v>
      </c>
      <c r="B74" s="331"/>
      <c r="C74" s="26" t="s">
        <v>120</v>
      </c>
      <c r="D74" s="16"/>
      <c r="E74" s="27">
        <v>25</v>
      </c>
      <c r="F74" s="27">
        <v>1</v>
      </c>
      <c r="G74" s="27">
        <v>2</v>
      </c>
      <c r="H74" s="27">
        <v>3</v>
      </c>
      <c r="I74" s="27">
        <v>2</v>
      </c>
      <c r="J74" s="27">
        <v>33</v>
      </c>
      <c r="K74" s="332"/>
      <c r="N74" t="str">
        <f>INDEX('Inputs_Metric 7'!$I$4:$I$36,MATCH($O74,'Inputs_Metric 7'!$K$4:$K$36,0))</f>
        <v>COM4</v>
      </c>
      <c r="O74">
        <f t="shared" si="0"/>
        <v>15</v>
      </c>
      <c r="P74">
        <v>-8</v>
      </c>
      <c r="Q74">
        <v>-4</v>
      </c>
      <c r="R74" t="b">
        <v>0</v>
      </c>
      <c r="S74">
        <v>0</v>
      </c>
    </row>
    <row r="75" spans="1:19" ht="27" x14ac:dyDescent="0.25">
      <c r="A75" t="s">
        <v>310</v>
      </c>
      <c r="B75" s="331"/>
      <c r="C75" s="26" t="s">
        <v>121</v>
      </c>
      <c r="D75" s="28" t="s">
        <v>122</v>
      </c>
      <c r="E75" s="27">
        <v>12</v>
      </c>
      <c r="F75" s="27">
        <v>1</v>
      </c>
      <c r="G75" s="27">
        <v>2</v>
      </c>
      <c r="H75" s="27">
        <v>3</v>
      </c>
      <c r="I75" s="27">
        <v>2</v>
      </c>
      <c r="J75" s="27">
        <v>20</v>
      </c>
      <c r="K75" s="7" t="s">
        <v>112</v>
      </c>
      <c r="N75" t="str">
        <f>INDEX('Inputs_Metric 7'!$I$4:$I$36,MATCH($O75,'Inputs_Metric 7'!$K$4:$K$36,0))</f>
        <v>COM4</v>
      </c>
      <c r="O75">
        <f t="shared" si="0"/>
        <v>15</v>
      </c>
      <c r="P75">
        <v>-4</v>
      </c>
      <c r="Q75">
        <v>0</v>
      </c>
      <c r="R75" t="b">
        <v>0</v>
      </c>
      <c r="S75">
        <v>0</v>
      </c>
    </row>
    <row r="76" spans="1:19" ht="27" x14ac:dyDescent="0.25">
      <c r="A76" t="s">
        <v>310</v>
      </c>
      <c r="B76" s="331"/>
      <c r="C76" s="26" t="s">
        <v>121</v>
      </c>
      <c r="D76" s="28" t="s">
        <v>123</v>
      </c>
      <c r="E76" s="27">
        <v>18</v>
      </c>
      <c r="F76" s="27">
        <v>1</v>
      </c>
      <c r="G76" s="27">
        <v>2</v>
      </c>
      <c r="H76" s="27">
        <v>3</v>
      </c>
      <c r="I76" s="27">
        <v>2</v>
      </c>
      <c r="J76" s="27">
        <v>26</v>
      </c>
      <c r="K76" s="25" t="s">
        <v>113</v>
      </c>
      <c r="N76" t="str">
        <f>INDEX('Inputs_Metric 7'!$I$4:$I$36,MATCH($O76,'Inputs_Metric 7'!$K$4:$K$36,0))</f>
        <v>COM4</v>
      </c>
      <c r="O76">
        <f t="shared" si="0"/>
        <v>15</v>
      </c>
      <c r="P76">
        <v>0</v>
      </c>
      <c r="Q76">
        <v>4</v>
      </c>
      <c r="R76" t="b">
        <v>0</v>
      </c>
      <c r="S76">
        <v>16</v>
      </c>
    </row>
    <row r="77" spans="1:19" x14ac:dyDescent="0.25">
      <c r="A77" t="s">
        <v>314</v>
      </c>
      <c r="B77" s="29" t="s">
        <v>314</v>
      </c>
      <c r="C77" s="26" t="s">
        <v>129</v>
      </c>
      <c r="D77" s="16"/>
      <c r="E77" s="26" t="s">
        <v>130</v>
      </c>
      <c r="F77" s="27">
        <v>1</v>
      </c>
      <c r="G77" s="27">
        <v>2</v>
      </c>
      <c r="H77" s="16"/>
      <c r="I77" s="27">
        <v>2</v>
      </c>
      <c r="J77" s="27">
        <v>7</v>
      </c>
      <c r="K77" s="7" t="s">
        <v>131</v>
      </c>
      <c r="N77" t="str">
        <f>INDEX('Inputs_Metric 7'!$I$4:$I$36,MATCH($O77,'Inputs_Metric 7'!$K$4:$K$36,0))</f>
        <v>COM4</v>
      </c>
      <c r="O77">
        <f t="shared" si="0"/>
        <v>15</v>
      </c>
      <c r="P77">
        <v>4</v>
      </c>
      <c r="Q77">
        <v>6</v>
      </c>
      <c r="R77" t="b">
        <v>0</v>
      </c>
      <c r="S77">
        <v>21</v>
      </c>
    </row>
    <row r="78" spans="1:19" x14ac:dyDescent="0.25">
      <c r="N78" t="str">
        <f>INDEX('Inputs_Metric 7'!$I$4:$I$36,MATCH($O78,'Inputs_Metric 7'!$K$4:$K$36,0))</f>
        <v>COM4</v>
      </c>
      <c r="O78">
        <f t="shared" ref="O78:O109" si="1">O64+1</f>
        <v>15</v>
      </c>
      <c r="P78">
        <v>6</v>
      </c>
      <c r="Q78">
        <v>8</v>
      </c>
      <c r="R78" t="b">
        <v>0</v>
      </c>
      <c r="S78">
        <v>21</v>
      </c>
    </row>
    <row r="79" spans="1:19" x14ac:dyDescent="0.25">
      <c r="N79" t="str">
        <f>INDEX('Inputs_Metric 7'!$I$4:$I$36,MATCH($O79,'Inputs_Metric 7'!$K$4:$K$36,0))</f>
        <v>COM4</v>
      </c>
      <c r="O79">
        <f t="shared" si="1"/>
        <v>15</v>
      </c>
      <c r="P79">
        <v>8</v>
      </c>
      <c r="Q79">
        <v>12</v>
      </c>
      <c r="R79" t="b">
        <v>0</v>
      </c>
      <c r="S79">
        <v>25</v>
      </c>
    </row>
    <row r="80" spans="1:19" x14ac:dyDescent="0.25">
      <c r="N80" t="str">
        <f>INDEX('Inputs_Metric 7'!$I$4:$I$36,MATCH($O80,'Inputs_Metric 7'!$K$4:$K$36,0))</f>
        <v>COM4</v>
      </c>
      <c r="O80">
        <f t="shared" si="1"/>
        <v>15</v>
      </c>
      <c r="P80">
        <v>12</v>
      </c>
      <c r="Q80">
        <v>99</v>
      </c>
      <c r="R80" t="b">
        <v>0</v>
      </c>
      <c r="S80">
        <v>18</v>
      </c>
    </row>
    <row r="81" spans="14:19" x14ac:dyDescent="0.25">
      <c r="N81" t="str">
        <f>INDEX('Inputs_Metric 7'!$I$4:$I$36,MATCH($O81,'Inputs_Metric 7'!$K$4:$K$36,0))</f>
        <v>COM4</v>
      </c>
      <c r="O81">
        <f t="shared" si="1"/>
        <v>15</v>
      </c>
      <c r="P81">
        <v>-8</v>
      </c>
      <c r="Q81">
        <v>-4</v>
      </c>
      <c r="R81" t="b">
        <v>1</v>
      </c>
      <c r="S81">
        <v>0</v>
      </c>
    </row>
    <row r="82" spans="14:19" x14ac:dyDescent="0.25">
      <c r="N82" t="str">
        <f>INDEX('Inputs_Metric 7'!$I$4:$I$36,MATCH($O82,'Inputs_Metric 7'!$K$4:$K$36,0))</f>
        <v>COM4</v>
      </c>
      <c r="O82">
        <f t="shared" si="1"/>
        <v>15</v>
      </c>
      <c r="P82">
        <v>-4</v>
      </c>
      <c r="Q82">
        <v>0</v>
      </c>
      <c r="R82" t="b">
        <v>1</v>
      </c>
      <c r="S82">
        <v>0</v>
      </c>
    </row>
    <row r="83" spans="14:19" x14ac:dyDescent="0.25">
      <c r="N83" t="str">
        <f>INDEX('Inputs_Metric 7'!$I$4:$I$36,MATCH($O83,'Inputs_Metric 7'!$K$4:$K$36,0))</f>
        <v>COM4</v>
      </c>
      <c r="O83">
        <f t="shared" si="1"/>
        <v>15</v>
      </c>
      <c r="P83">
        <v>0</v>
      </c>
      <c r="Q83">
        <v>4</v>
      </c>
      <c r="R83" t="b">
        <v>1</v>
      </c>
      <c r="S83">
        <v>16</v>
      </c>
    </row>
    <row r="84" spans="14:19" x14ac:dyDescent="0.25">
      <c r="N84" t="str">
        <f>INDEX('Inputs_Metric 7'!$I$4:$I$36,MATCH($O84,'Inputs_Metric 7'!$K$4:$K$36,0))</f>
        <v>COM4</v>
      </c>
      <c r="O84">
        <f t="shared" si="1"/>
        <v>15</v>
      </c>
      <c r="P84">
        <v>4</v>
      </c>
      <c r="Q84">
        <v>6</v>
      </c>
      <c r="R84" t="b">
        <v>1</v>
      </c>
      <c r="S84">
        <v>21</v>
      </c>
    </row>
    <row r="85" spans="14:19" x14ac:dyDescent="0.25">
      <c r="N85" t="str">
        <f>INDEX('Inputs_Metric 7'!$I$4:$I$36,MATCH($O85,'Inputs_Metric 7'!$K$4:$K$36,0))</f>
        <v>COM4</v>
      </c>
      <c r="O85">
        <f t="shared" si="1"/>
        <v>15</v>
      </c>
      <c r="P85">
        <v>6</v>
      </c>
      <c r="Q85">
        <v>8</v>
      </c>
      <c r="R85" t="b">
        <v>1</v>
      </c>
      <c r="S85">
        <v>21</v>
      </c>
    </row>
    <row r="86" spans="14:19" x14ac:dyDescent="0.25">
      <c r="N86" t="str">
        <f>INDEX('Inputs_Metric 7'!$I$4:$I$36,MATCH($O86,'Inputs_Metric 7'!$K$4:$K$36,0))</f>
        <v>COM4</v>
      </c>
      <c r="O86">
        <f t="shared" si="1"/>
        <v>15</v>
      </c>
      <c r="P86">
        <v>8</v>
      </c>
      <c r="Q86">
        <v>12</v>
      </c>
      <c r="R86" t="b">
        <v>1</v>
      </c>
      <c r="S86">
        <v>25</v>
      </c>
    </row>
    <row r="87" spans="14:19" x14ac:dyDescent="0.25">
      <c r="N87" t="str">
        <f>INDEX('Inputs_Metric 7'!$I$4:$I$36,MATCH($O87,'Inputs_Metric 7'!$K$4:$K$36,0))</f>
        <v>COM4</v>
      </c>
      <c r="O87">
        <f t="shared" si="1"/>
        <v>15</v>
      </c>
      <c r="P87">
        <v>12</v>
      </c>
      <c r="Q87">
        <v>99</v>
      </c>
      <c r="R87" t="b">
        <v>1</v>
      </c>
      <c r="S87">
        <v>24</v>
      </c>
    </row>
    <row r="88" spans="14:19" x14ac:dyDescent="0.25">
      <c r="N88" t="str">
        <f>INDEX('Inputs_Metric 7'!$I$4:$I$36,MATCH($O88,'Inputs_Metric 7'!$K$4:$K$36,0))</f>
        <v>COM5</v>
      </c>
      <c r="O88">
        <f t="shared" si="1"/>
        <v>16</v>
      </c>
      <c r="P88">
        <v>-8</v>
      </c>
      <c r="Q88">
        <v>-4</v>
      </c>
      <c r="R88" t="b">
        <v>0</v>
      </c>
      <c r="S88">
        <v>0</v>
      </c>
    </row>
    <row r="89" spans="14:19" x14ac:dyDescent="0.25">
      <c r="N89" t="str">
        <f>INDEX('Inputs_Metric 7'!$I$4:$I$36,MATCH($O89,'Inputs_Metric 7'!$K$4:$K$36,0))</f>
        <v>COM5</v>
      </c>
      <c r="O89">
        <f t="shared" si="1"/>
        <v>16</v>
      </c>
      <c r="P89">
        <v>-4</v>
      </c>
      <c r="Q89">
        <v>0</v>
      </c>
      <c r="R89" t="b">
        <v>0</v>
      </c>
      <c r="S89">
        <v>0</v>
      </c>
    </row>
    <row r="90" spans="14:19" x14ac:dyDescent="0.25">
      <c r="N90" t="str">
        <f>INDEX('Inputs_Metric 7'!$I$4:$I$36,MATCH($O90,'Inputs_Metric 7'!$K$4:$K$36,0))</f>
        <v>COM5</v>
      </c>
      <c r="O90">
        <f t="shared" si="1"/>
        <v>16</v>
      </c>
      <c r="P90">
        <v>0</v>
      </c>
      <c r="Q90">
        <v>4</v>
      </c>
      <c r="R90" t="b">
        <v>0</v>
      </c>
      <c r="S90">
        <v>16</v>
      </c>
    </row>
    <row r="91" spans="14:19" x14ac:dyDescent="0.25">
      <c r="N91" t="str">
        <f>INDEX('Inputs_Metric 7'!$I$4:$I$36,MATCH($O91,'Inputs_Metric 7'!$K$4:$K$36,0))</f>
        <v>COM5</v>
      </c>
      <c r="O91">
        <f t="shared" si="1"/>
        <v>16</v>
      </c>
      <c r="P91">
        <v>4</v>
      </c>
      <c r="Q91">
        <v>6</v>
      </c>
      <c r="R91" t="b">
        <v>0</v>
      </c>
      <c r="S91">
        <v>21</v>
      </c>
    </row>
    <row r="92" spans="14:19" x14ac:dyDescent="0.25">
      <c r="N92" t="str">
        <f>INDEX('Inputs_Metric 7'!$I$4:$I$36,MATCH($O92,'Inputs_Metric 7'!$K$4:$K$36,0))</f>
        <v>COM5</v>
      </c>
      <c r="O92">
        <f t="shared" si="1"/>
        <v>16</v>
      </c>
      <c r="P92">
        <v>6</v>
      </c>
      <c r="Q92">
        <v>8</v>
      </c>
      <c r="R92" t="b">
        <v>0</v>
      </c>
      <c r="S92">
        <v>21</v>
      </c>
    </row>
    <row r="93" spans="14:19" x14ac:dyDescent="0.25">
      <c r="N93" t="str">
        <f>INDEX('Inputs_Metric 7'!$I$4:$I$36,MATCH($O93,'Inputs_Metric 7'!$K$4:$K$36,0))</f>
        <v>COM5</v>
      </c>
      <c r="O93">
        <f t="shared" si="1"/>
        <v>16</v>
      </c>
      <c r="P93">
        <v>8</v>
      </c>
      <c r="Q93">
        <v>12</v>
      </c>
      <c r="R93" t="b">
        <v>0</v>
      </c>
      <c r="S93">
        <v>25</v>
      </c>
    </row>
    <row r="94" spans="14:19" x14ac:dyDescent="0.25">
      <c r="N94" t="str">
        <f>INDEX('Inputs_Metric 7'!$I$4:$I$36,MATCH($O94,'Inputs_Metric 7'!$K$4:$K$36,0))</f>
        <v>COM5</v>
      </c>
      <c r="O94">
        <f t="shared" si="1"/>
        <v>16</v>
      </c>
      <c r="P94">
        <v>12</v>
      </c>
      <c r="Q94">
        <v>99</v>
      </c>
      <c r="R94" t="b">
        <v>0</v>
      </c>
      <c r="S94">
        <v>18</v>
      </c>
    </row>
    <row r="95" spans="14:19" x14ac:dyDescent="0.25">
      <c r="N95" t="str">
        <f>INDEX('Inputs_Metric 7'!$I$4:$I$36,MATCH($O95,'Inputs_Metric 7'!$K$4:$K$36,0))</f>
        <v>COM5</v>
      </c>
      <c r="O95">
        <f t="shared" si="1"/>
        <v>16</v>
      </c>
      <c r="P95">
        <v>-8</v>
      </c>
      <c r="Q95">
        <v>-4</v>
      </c>
      <c r="R95" t="b">
        <v>1</v>
      </c>
      <c r="S95">
        <v>0</v>
      </c>
    </row>
    <row r="96" spans="14:19" x14ac:dyDescent="0.25">
      <c r="N96" t="str">
        <f>INDEX('Inputs_Metric 7'!$I$4:$I$36,MATCH($O96,'Inputs_Metric 7'!$K$4:$K$36,0))</f>
        <v>COM5</v>
      </c>
      <c r="O96">
        <f t="shared" si="1"/>
        <v>16</v>
      </c>
      <c r="P96">
        <v>-4</v>
      </c>
      <c r="Q96">
        <v>0</v>
      </c>
      <c r="R96" t="b">
        <v>1</v>
      </c>
      <c r="S96">
        <v>0</v>
      </c>
    </row>
    <row r="97" spans="14:20" x14ac:dyDescent="0.25">
      <c r="N97" t="str">
        <f>INDEX('Inputs_Metric 7'!$I$4:$I$36,MATCH($O97,'Inputs_Metric 7'!$K$4:$K$36,0))</f>
        <v>COM5</v>
      </c>
      <c r="O97">
        <f t="shared" si="1"/>
        <v>16</v>
      </c>
      <c r="P97">
        <v>0</v>
      </c>
      <c r="Q97">
        <v>4</v>
      </c>
      <c r="R97" t="b">
        <v>1</v>
      </c>
      <c r="S97">
        <v>16</v>
      </c>
    </row>
    <row r="98" spans="14:20" x14ac:dyDescent="0.25">
      <c r="N98" t="str">
        <f>INDEX('Inputs_Metric 7'!$I$4:$I$36,MATCH($O98,'Inputs_Metric 7'!$K$4:$K$36,0))</f>
        <v>COM5</v>
      </c>
      <c r="O98">
        <f t="shared" si="1"/>
        <v>16</v>
      </c>
      <c r="P98">
        <v>4</v>
      </c>
      <c r="Q98">
        <v>6</v>
      </c>
      <c r="R98" t="b">
        <v>1</v>
      </c>
      <c r="S98">
        <v>21</v>
      </c>
    </row>
    <row r="99" spans="14:20" x14ac:dyDescent="0.25">
      <c r="N99" t="str">
        <f>INDEX('Inputs_Metric 7'!$I$4:$I$36,MATCH($O99,'Inputs_Metric 7'!$K$4:$K$36,0))</f>
        <v>COM5</v>
      </c>
      <c r="O99">
        <f t="shared" si="1"/>
        <v>16</v>
      </c>
      <c r="P99">
        <v>6</v>
      </c>
      <c r="Q99">
        <v>8</v>
      </c>
      <c r="R99" t="b">
        <v>1</v>
      </c>
      <c r="S99">
        <v>21</v>
      </c>
    </row>
    <row r="100" spans="14:20" x14ac:dyDescent="0.25">
      <c r="N100" t="str">
        <f>INDEX('Inputs_Metric 7'!$I$4:$I$36,MATCH($O100,'Inputs_Metric 7'!$K$4:$K$36,0))</f>
        <v>COM5</v>
      </c>
      <c r="O100">
        <f t="shared" si="1"/>
        <v>16</v>
      </c>
      <c r="P100">
        <v>8</v>
      </c>
      <c r="Q100">
        <v>12</v>
      </c>
      <c r="R100" t="b">
        <v>1</v>
      </c>
      <c r="S100">
        <v>25</v>
      </c>
    </row>
    <row r="101" spans="14:20" x14ac:dyDescent="0.25">
      <c r="N101" t="str">
        <f>INDEX('Inputs_Metric 7'!$I$4:$I$36,MATCH($O101,'Inputs_Metric 7'!$K$4:$K$36,0))</f>
        <v>COM5</v>
      </c>
      <c r="O101">
        <f t="shared" si="1"/>
        <v>16</v>
      </c>
      <c r="P101">
        <v>12</v>
      </c>
      <c r="Q101">
        <v>99</v>
      </c>
      <c r="R101" t="b">
        <v>1</v>
      </c>
      <c r="S101">
        <v>24</v>
      </c>
    </row>
    <row r="102" spans="14:20" x14ac:dyDescent="0.25">
      <c r="N102" t="str">
        <f>INDEX('Inputs_Metric 7'!$I$4:$I$36,MATCH($O102,'Inputs_Metric 7'!$K$4:$K$36,0))</f>
        <v>COM6</v>
      </c>
      <c r="O102">
        <f t="shared" si="1"/>
        <v>17</v>
      </c>
      <c r="P102">
        <v>-8</v>
      </c>
      <c r="Q102">
        <v>-4</v>
      </c>
      <c r="R102" t="b">
        <v>0</v>
      </c>
      <c r="S102">
        <v>16</v>
      </c>
      <c r="T102" t="s">
        <v>349</v>
      </c>
    </row>
    <row r="103" spans="14:20" x14ac:dyDescent="0.25">
      <c r="N103" t="str">
        <f>INDEX('Inputs_Metric 7'!$I$4:$I$36,MATCH($O103,'Inputs_Metric 7'!$K$4:$K$36,0))</f>
        <v>COM6</v>
      </c>
      <c r="O103">
        <f t="shared" si="1"/>
        <v>17</v>
      </c>
      <c r="P103">
        <v>-4</v>
      </c>
      <c r="Q103">
        <v>0</v>
      </c>
      <c r="R103" t="b">
        <v>0</v>
      </c>
      <c r="S103">
        <v>21</v>
      </c>
      <c r="T103" t="s">
        <v>349</v>
      </c>
    </row>
    <row r="104" spans="14:20" x14ac:dyDescent="0.25">
      <c r="N104" t="str">
        <f>INDEX('Inputs_Metric 7'!$I$4:$I$36,MATCH($O104,'Inputs_Metric 7'!$K$4:$K$36,0))</f>
        <v>COM6</v>
      </c>
      <c r="O104">
        <f t="shared" si="1"/>
        <v>17</v>
      </c>
      <c r="P104">
        <v>0</v>
      </c>
      <c r="Q104">
        <v>4</v>
      </c>
      <c r="R104" t="b">
        <v>0</v>
      </c>
      <c r="S104">
        <v>18</v>
      </c>
      <c r="T104" t="s">
        <v>349</v>
      </c>
    </row>
    <row r="105" spans="14:20" x14ac:dyDescent="0.25">
      <c r="N105" t="str">
        <f>INDEX('Inputs_Metric 7'!$I$4:$I$36,MATCH($O105,'Inputs_Metric 7'!$K$4:$K$36,0))</f>
        <v>COM6</v>
      </c>
      <c r="O105">
        <f t="shared" si="1"/>
        <v>17</v>
      </c>
      <c r="P105">
        <v>4</v>
      </c>
      <c r="Q105">
        <v>6</v>
      </c>
      <c r="R105" t="b">
        <v>0</v>
      </c>
      <c r="S105">
        <v>24</v>
      </c>
      <c r="T105" t="s">
        <v>349</v>
      </c>
    </row>
    <row r="106" spans="14:20" x14ac:dyDescent="0.25">
      <c r="N106" t="str">
        <f>INDEX('Inputs_Metric 7'!$I$4:$I$36,MATCH($O106,'Inputs_Metric 7'!$K$4:$K$36,0))</f>
        <v>COM6</v>
      </c>
      <c r="O106">
        <f t="shared" si="1"/>
        <v>17</v>
      </c>
      <c r="P106">
        <v>6</v>
      </c>
      <c r="Q106">
        <v>8</v>
      </c>
      <c r="R106" t="b">
        <v>0</v>
      </c>
      <c r="S106">
        <v>24</v>
      </c>
      <c r="T106" t="s">
        <v>349</v>
      </c>
    </row>
    <row r="107" spans="14:20" x14ac:dyDescent="0.25">
      <c r="N107" t="str">
        <f>INDEX('Inputs_Metric 7'!$I$4:$I$36,MATCH($O107,'Inputs_Metric 7'!$K$4:$K$36,0))</f>
        <v>COM6</v>
      </c>
      <c r="O107">
        <f t="shared" si="1"/>
        <v>17</v>
      </c>
      <c r="P107">
        <v>8</v>
      </c>
      <c r="Q107">
        <v>12</v>
      </c>
      <c r="R107" t="b">
        <v>0</v>
      </c>
      <c r="S107">
        <v>24</v>
      </c>
      <c r="T107" t="s">
        <v>350</v>
      </c>
    </row>
    <row r="108" spans="14:20" x14ac:dyDescent="0.25">
      <c r="N108" t="str">
        <f>INDEX('Inputs_Metric 7'!$I$4:$I$36,MATCH($O108,'Inputs_Metric 7'!$K$4:$K$36,0))</f>
        <v>COM6</v>
      </c>
      <c r="O108">
        <f t="shared" si="1"/>
        <v>17</v>
      </c>
      <c r="P108">
        <v>12</v>
      </c>
      <c r="Q108">
        <v>99</v>
      </c>
      <c r="R108" t="b">
        <v>0</v>
      </c>
      <c r="S108">
        <v>24</v>
      </c>
      <c r="T108" t="s">
        <v>350</v>
      </c>
    </row>
    <row r="109" spans="14:20" x14ac:dyDescent="0.25">
      <c r="N109" t="str">
        <f>INDEX('Inputs_Metric 7'!$I$4:$I$36,MATCH($O109,'Inputs_Metric 7'!$K$4:$K$36,0))</f>
        <v>COM6</v>
      </c>
      <c r="O109">
        <f t="shared" si="1"/>
        <v>17</v>
      </c>
      <c r="P109">
        <v>-8</v>
      </c>
      <c r="Q109">
        <v>-4</v>
      </c>
      <c r="R109" t="b">
        <v>1</v>
      </c>
      <c r="S109">
        <v>16</v>
      </c>
      <c r="T109" t="s">
        <v>349</v>
      </c>
    </row>
    <row r="110" spans="14:20" x14ac:dyDescent="0.25">
      <c r="N110" t="str">
        <f>INDEX('Inputs_Metric 7'!$I$4:$I$36,MATCH($O110,'Inputs_Metric 7'!$K$4:$K$36,0))</f>
        <v>COM6</v>
      </c>
      <c r="O110">
        <f t="shared" ref="O110:O141" si="2">O96+1</f>
        <v>17</v>
      </c>
      <c r="P110">
        <v>-4</v>
      </c>
      <c r="Q110">
        <v>0</v>
      </c>
      <c r="R110" t="b">
        <v>1</v>
      </c>
      <c r="S110">
        <v>21</v>
      </c>
      <c r="T110" t="s">
        <v>349</v>
      </c>
    </row>
    <row r="111" spans="14:20" x14ac:dyDescent="0.25">
      <c r="N111" t="str">
        <f>INDEX('Inputs_Metric 7'!$I$4:$I$36,MATCH($O111,'Inputs_Metric 7'!$K$4:$K$36,0))</f>
        <v>COM6</v>
      </c>
      <c r="O111">
        <f t="shared" si="2"/>
        <v>17</v>
      </c>
      <c r="P111">
        <v>0</v>
      </c>
      <c r="Q111">
        <v>4</v>
      </c>
      <c r="R111" t="b">
        <v>1</v>
      </c>
      <c r="S111">
        <v>18</v>
      </c>
      <c r="T111" t="s">
        <v>349</v>
      </c>
    </row>
    <row r="112" spans="14:20" x14ac:dyDescent="0.25">
      <c r="N112" t="str">
        <f>INDEX('Inputs_Metric 7'!$I$4:$I$36,MATCH($O112,'Inputs_Metric 7'!$K$4:$K$36,0))</f>
        <v>COM6</v>
      </c>
      <c r="O112">
        <f t="shared" si="2"/>
        <v>17</v>
      </c>
      <c r="P112">
        <v>4</v>
      </c>
      <c r="Q112">
        <v>6</v>
      </c>
      <c r="R112" t="b">
        <v>1</v>
      </c>
      <c r="S112">
        <v>24</v>
      </c>
      <c r="T112" t="s">
        <v>349</v>
      </c>
    </row>
    <row r="113" spans="14:20" x14ac:dyDescent="0.25">
      <c r="N113" t="str">
        <f>INDEX('Inputs_Metric 7'!$I$4:$I$36,MATCH($O113,'Inputs_Metric 7'!$K$4:$K$36,0))</f>
        <v>COM6</v>
      </c>
      <c r="O113">
        <f t="shared" si="2"/>
        <v>17</v>
      </c>
      <c r="P113">
        <v>6</v>
      </c>
      <c r="Q113">
        <v>8</v>
      </c>
      <c r="R113" t="b">
        <v>1</v>
      </c>
      <c r="S113">
        <v>24</v>
      </c>
      <c r="T113" t="s">
        <v>349</v>
      </c>
    </row>
    <row r="114" spans="14:20" x14ac:dyDescent="0.25">
      <c r="N114" t="str">
        <f>INDEX('Inputs_Metric 7'!$I$4:$I$36,MATCH($O114,'Inputs_Metric 7'!$K$4:$K$36,0))</f>
        <v>COM6</v>
      </c>
      <c r="O114">
        <f t="shared" si="2"/>
        <v>17</v>
      </c>
      <c r="P114">
        <v>8</v>
      </c>
      <c r="Q114">
        <v>12</v>
      </c>
      <c r="R114" t="b">
        <v>1</v>
      </c>
      <c r="S114">
        <v>24</v>
      </c>
      <c r="T114" t="s">
        <v>350</v>
      </c>
    </row>
    <row r="115" spans="14:20" x14ac:dyDescent="0.25">
      <c r="N115" t="str">
        <f>INDEX('Inputs_Metric 7'!$I$4:$I$36,MATCH($O115,'Inputs_Metric 7'!$K$4:$K$36,0))</f>
        <v>COM6</v>
      </c>
      <c r="O115">
        <f t="shared" si="2"/>
        <v>17</v>
      </c>
      <c r="P115">
        <v>12</v>
      </c>
      <c r="Q115">
        <v>99</v>
      </c>
      <c r="R115" t="b">
        <v>1</v>
      </c>
      <c r="S115">
        <v>24</v>
      </c>
      <c r="T115" t="s">
        <v>350</v>
      </c>
    </row>
    <row r="116" spans="14:20" x14ac:dyDescent="0.25">
      <c r="N116" t="str">
        <f>INDEX('Inputs_Metric 7'!$I$4:$I$36,MATCH($O116,'Inputs_Metric 7'!$K$4:$K$36,0))</f>
        <v>COM7</v>
      </c>
      <c r="O116">
        <f t="shared" si="2"/>
        <v>18</v>
      </c>
      <c r="P116">
        <v>-8</v>
      </c>
      <c r="Q116">
        <v>-4</v>
      </c>
      <c r="R116" t="b">
        <v>0</v>
      </c>
      <c r="S116">
        <v>0</v>
      </c>
    </row>
    <row r="117" spans="14:20" x14ac:dyDescent="0.25">
      <c r="N117" t="str">
        <f>INDEX('Inputs_Metric 7'!$I$4:$I$36,MATCH($O117,'Inputs_Metric 7'!$K$4:$K$36,0))</f>
        <v>COM7</v>
      </c>
      <c r="O117">
        <f t="shared" si="2"/>
        <v>18</v>
      </c>
      <c r="P117">
        <v>-4</v>
      </c>
      <c r="Q117">
        <v>0</v>
      </c>
      <c r="R117" t="b">
        <v>0</v>
      </c>
      <c r="S117">
        <v>0</v>
      </c>
    </row>
    <row r="118" spans="14:20" x14ac:dyDescent="0.25">
      <c r="N118" t="str">
        <f>INDEX('Inputs_Metric 7'!$I$4:$I$36,MATCH($O118,'Inputs_Metric 7'!$K$4:$K$36,0))</f>
        <v>COM7</v>
      </c>
      <c r="O118">
        <f t="shared" si="2"/>
        <v>18</v>
      </c>
      <c r="P118">
        <v>0</v>
      </c>
      <c r="Q118">
        <v>4</v>
      </c>
      <c r="R118" t="b">
        <v>0</v>
      </c>
      <c r="S118">
        <v>16</v>
      </c>
    </row>
    <row r="119" spans="14:20" x14ac:dyDescent="0.25">
      <c r="N119" t="str">
        <f>INDEX('Inputs_Metric 7'!$I$4:$I$36,MATCH($O119,'Inputs_Metric 7'!$K$4:$K$36,0))</f>
        <v>COM7</v>
      </c>
      <c r="O119">
        <f t="shared" si="2"/>
        <v>18</v>
      </c>
      <c r="P119">
        <v>4</v>
      </c>
      <c r="Q119">
        <v>6</v>
      </c>
      <c r="R119" t="b">
        <v>0</v>
      </c>
      <c r="S119">
        <v>21</v>
      </c>
    </row>
    <row r="120" spans="14:20" x14ac:dyDescent="0.25">
      <c r="N120" t="str">
        <f>INDEX('Inputs_Metric 7'!$I$4:$I$36,MATCH($O120,'Inputs_Metric 7'!$K$4:$K$36,0))</f>
        <v>COM7</v>
      </c>
      <c r="O120">
        <f t="shared" si="2"/>
        <v>18</v>
      </c>
      <c r="P120">
        <v>6</v>
      </c>
      <c r="Q120">
        <v>8</v>
      </c>
      <c r="R120" t="b">
        <v>0</v>
      </c>
      <c r="S120">
        <v>21</v>
      </c>
    </row>
    <row r="121" spans="14:20" x14ac:dyDescent="0.25">
      <c r="N121" t="str">
        <f>INDEX('Inputs_Metric 7'!$I$4:$I$36,MATCH($O121,'Inputs_Metric 7'!$K$4:$K$36,0))</f>
        <v>COM7</v>
      </c>
      <c r="O121">
        <f t="shared" si="2"/>
        <v>18</v>
      </c>
      <c r="P121">
        <v>8</v>
      </c>
      <c r="Q121">
        <v>12</v>
      </c>
      <c r="R121" t="b">
        <v>0</v>
      </c>
      <c r="S121">
        <v>25</v>
      </c>
    </row>
    <row r="122" spans="14:20" x14ac:dyDescent="0.25">
      <c r="N122" t="str">
        <f>INDEX('Inputs_Metric 7'!$I$4:$I$36,MATCH($O122,'Inputs_Metric 7'!$K$4:$K$36,0))</f>
        <v>COM7</v>
      </c>
      <c r="O122">
        <f t="shared" si="2"/>
        <v>18</v>
      </c>
      <c r="P122">
        <v>12</v>
      </c>
      <c r="Q122">
        <v>99</v>
      </c>
      <c r="R122" t="b">
        <v>0</v>
      </c>
      <c r="S122">
        <v>18</v>
      </c>
    </row>
    <row r="123" spans="14:20" x14ac:dyDescent="0.25">
      <c r="N123" t="str">
        <f>INDEX('Inputs_Metric 7'!$I$4:$I$36,MATCH($O123,'Inputs_Metric 7'!$K$4:$K$36,0))</f>
        <v>COM7</v>
      </c>
      <c r="O123">
        <f t="shared" si="2"/>
        <v>18</v>
      </c>
      <c r="P123">
        <v>-8</v>
      </c>
      <c r="Q123">
        <v>-4</v>
      </c>
      <c r="R123" t="b">
        <v>1</v>
      </c>
      <c r="S123">
        <v>0</v>
      </c>
    </row>
    <row r="124" spans="14:20" x14ac:dyDescent="0.25">
      <c r="N124" t="str">
        <f>INDEX('Inputs_Metric 7'!$I$4:$I$36,MATCH($O124,'Inputs_Metric 7'!$K$4:$K$36,0))</f>
        <v>COM7</v>
      </c>
      <c r="O124">
        <f t="shared" si="2"/>
        <v>18</v>
      </c>
      <c r="P124">
        <v>-4</v>
      </c>
      <c r="Q124">
        <v>0</v>
      </c>
      <c r="R124" t="b">
        <v>1</v>
      </c>
      <c r="S124">
        <v>0</v>
      </c>
    </row>
    <row r="125" spans="14:20" x14ac:dyDescent="0.25">
      <c r="N125" t="str">
        <f>INDEX('Inputs_Metric 7'!$I$4:$I$36,MATCH($O125,'Inputs_Metric 7'!$K$4:$K$36,0))</f>
        <v>COM7</v>
      </c>
      <c r="O125">
        <f t="shared" si="2"/>
        <v>18</v>
      </c>
      <c r="P125">
        <v>0</v>
      </c>
      <c r="Q125">
        <v>4</v>
      </c>
      <c r="R125" t="b">
        <v>1</v>
      </c>
      <c r="S125">
        <v>16</v>
      </c>
    </row>
    <row r="126" spans="14:20" x14ac:dyDescent="0.25">
      <c r="N126" t="str">
        <f>INDEX('Inputs_Metric 7'!$I$4:$I$36,MATCH($O126,'Inputs_Metric 7'!$K$4:$K$36,0))</f>
        <v>COM7</v>
      </c>
      <c r="O126">
        <f t="shared" si="2"/>
        <v>18</v>
      </c>
      <c r="P126">
        <v>4</v>
      </c>
      <c r="Q126">
        <v>6</v>
      </c>
      <c r="R126" t="b">
        <v>1</v>
      </c>
      <c r="S126">
        <v>21</v>
      </c>
    </row>
    <row r="127" spans="14:20" x14ac:dyDescent="0.25">
      <c r="N127" t="str">
        <f>INDEX('Inputs_Metric 7'!$I$4:$I$36,MATCH($O127,'Inputs_Metric 7'!$K$4:$K$36,0))</f>
        <v>COM7</v>
      </c>
      <c r="O127">
        <f t="shared" si="2"/>
        <v>18</v>
      </c>
      <c r="P127">
        <v>6</v>
      </c>
      <c r="Q127">
        <v>8</v>
      </c>
      <c r="R127" t="b">
        <v>1</v>
      </c>
      <c r="S127">
        <v>21</v>
      </c>
    </row>
    <row r="128" spans="14:20" x14ac:dyDescent="0.25">
      <c r="N128" t="str">
        <f>INDEX('Inputs_Metric 7'!$I$4:$I$36,MATCH($O128,'Inputs_Metric 7'!$K$4:$K$36,0))</f>
        <v>COM7</v>
      </c>
      <c r="O128">
        <f t="shared" si="2"/>
        <v>18</v>
      </c>
      <c r="P128">
        <v>8</v>
      </c>
      <c r="Q128">
        <v>12</v>
      </c>
      <c r="R128" t="b">
        <v>1</v>
      </c>
      <c r="S128">
        <v>25</v>
      </c>
    </row>
    <row r="129" spans="14:19" x14ac:dyDescent="0.25">
      <c r="N129" t="str">
        <f>INDEX('Inputs_Metric 7'!$I$4:$I$36,MATCH($O129,'Inputs_Metric 7'!$K$4:$K$36,0))</f>
        <v>COM7</v>
      </c>
      <c r="O129">
        <f t="shared" si="2"/>
        <v>18</v>
      </c>
      <c r="P129">
        <v>12</v>
      </c>
      <c r="Q129">
        <v>99</v>
      </c>
      <c r="R129" t="b">
        <v>1</v>
      </c>
      <c r="S129">
        <v>24</v>
      </c>
    </row>
    <row r="130" spans="14:19" x14ac:dyDescent="0.25">
      <c r="N130" t="str">
        <f>INDEX('Inputs_Metric 7'!$I$4:$I$36,MATCH($O130,'Inputs_Metric 7'!$K$4:$K$36,0))</f>
        <v>COM8</v>
      </c>
      <c r="O130">
        <f t="shared" si="2"/>
        <v>19</v>
      </c>
      <c r="P130">
        <v>-8</v>
      </c>
      <c r="Q130">
        <v>-4</v>
      </c>
      <c r="R130" t="b">
        <v>0</v>
      </c>
      <c r="S130">
        <v>0</v>
      </c>
    </row>
    <row r="131" spans="14:19" x14ac:dyDescent="0.25">
      <c r="N131" t="str">
        <f>INDEX('Inputs_Metric 7'!$I$4:$I$36,MATCH($O131,'Inputs_Metric 7'!$K$4:$K$36,0))</f>
        <v>COM8</v>
      </c>
      <c r="O131">
        <f t="shared" si="2"/>
        <v>19</v>
      </c>
      <c r="P131">
        <v>-4</v>
      </c>
      <c r="Q131">
        <v>0</v>
      </c>
      <c r="R131" t="b">
        <v>0</v>
      </c>
      <c r="S131">
        <v>0</v>
      </c>
    </row>
    <row r="132" spans="14:19" x14ac:dyDescent="0.25">
      <c r="N132" t="str">
        <f>INDEX('Inputs_Metric 7'!$I$4:$I$36,MATCH($O132,'Inputs_Metric 7'!$K$4:$K$36,0))</f>
        <v>COM8</v>
      </c>
      <c r="O132">
        <f t="shared" si="2"/>
        <v>19</v>
      </c>
      <c r="P132">
        <v>0</v>
      </c>
      <c r="Q132">
        <v>4</v>
      </c>
      <c r="R132" t="b">
        <v>0</v>
      </c>
      <c r="S132">
        <v>19</v>
      </c>
    </row>
    <row r="133" spans="14:19" x14ac:dyDescent="0.25">
      <c r="N133" t="str">
        <f>INDEX('Inputs_Metric 7'!$I$4:$I$36,MATCH($O133,'Inputs_Metric 7'!$K$4:$K$36,0))</f>
        <v>COM8</v>
      </c>
      <c r="O133">
        <f t="shared" si="2"/>
        <v>19</v>
      </c>
      <c r="P133">
        <v>4</v>
      </c>
      <c r="Q133">
        <v>6</v>
      </c>
      <c r="R133" t="b">
        <v>0</v>
      </c>
      <c r="S133">
        <v>25</v>
      </c>
    </row>
    <row r="134" spans="14:19" x14ac:dyDescent="0.25">
      <c r="N134" t="str">
        <f>INDEX('Inputs_Metric 7'!$I$4:$I$36,MATCH($O134,'Inputs_Metric 7'!$K$4:$K$36,0))</f>
        <v>COM8</v>
      </c>
      <c r="O134">
        <f t="shared" si="2"/>
        <v>19</v>
      </c>
      <c r="P134">
        <v>6</v>
      </c>
      <c r="Q134">
        <v>8</v>
      </c>
      <c r="R134" t="b">
        <v>0</v>
      </c>
      <c r="S134">
        <v>25</v>
      </c>
    </row>
    <row r="135" spans="14:19" x14ac:dyDescent="0.25">
      <c r="N135" t="str">
        <f>INDEX('Inputs_Metric 7'!$I$4:$I$36,MATCH($O135,'Inputs_Metric 7'!$K$4:$K$36,0))</f>
        <v>COM8</v>
      </c>
      <c r="O135">
        <f t="shared" si="2"/>
        <v>19</v>
      </c>
      <c r="P135">
        <v>8</v>
      </c>
      <c r="Q135">
        <v>12</v>
      </c>
      <c r="R135" t="b">
        <v>0</v>
      </c>
      <c r="S135">
        <v>18</v>
      </c>
    </row>
    <row r="136" spans="14:19" x14ac:dyDescent="0.25">
      <c r="N136" t="str">
        <f>INDEX('Inputs_Metric 7'!$I$4:$I$36,MATCH($O136,'Inputs_Metric 7'!$K$4:$K$36,0))</f>
        <v>COM8</v>
      </c>
      <c r="O136">
        <f t="shared" si="2"/>
        <v>19</v>
      </c>
      <c r="P136">
        <v>12</v>
      </c>
      <c r="Q136">
        <v>99</v>
      </c>
      <c r="R136" t="b">
        <v>0</v>
      </c>
      <c r="S136">
        <v>18</v>
      </c>
    </row>
    <row r="137" spans="14:19" x14ac:dyDescent="0.25">
      <c r="N137" t="str">
        <f>INDEX('Inputs_Metric 7'!$I$4:$I$36,MATCH($O137,'Inputs_Metric 7'!$K$4:$K$36,0))</f>
        <v>COM8</v>
      </c>
      <c r="O137">
        <f t="shared" si="2"/>
        <v>19</v>
      </c>
      <c r="P137">
        <v>-8</v>
      </c>
      <c r="Q137">
        <v>-4</v>
      </c>
      <c r="R137" t="b">
        <v>1</v>
      </c>
      <c r="S137">
        <v>0</v>
      </c>
    </row>
    <row r="138" spans="14:19" x14ac:dyDescent="0.25">
      <c r="N138" t="str">
        <f>INDEX('Inputs_Metric 7'!$I$4:$I$36,MATCH($O138,'Inputs_Metric 7'!$K$4:$K$36,0))</f>
        <v>COM8</v>
      </c>
      <c r="O138">
        <f t="shared" si="2"/>
        <v>19</v>
      </c>
      <c r="P138">
        <v>-4</v>
      </c>
      <c r="Q138">
        <v>0</v>
      </c>
      <c r="R138" t="b">
        <v>1</v>
      </c>
      <c r="S138">
        <v>0</v>
      </c>
    </row>
    <row r="139" spans="14:19" x14ac:dyDescent="0.25">
      <c r="N139" t="str">
        <f>INDEX('Inputs_Metric 7'!$I$4:$I$36,MATCH($O139,'Inputs_Metric 7'!$K$4:$K$36,0))</f>
        <v>COM8</v>
      </c>
      <c r="O139">
        <f t="shared" si="2"/>
        <v>19</v>
      </c>
      <c r="P139">
        <v>0</v>
      </c>
      <c r="Q139">
        <v>4</v>
      </c>
      <c r="R139" t="b">
        <v>1</v>
      </c>
      <c r="S139">
        <v>19</v>
      </c>
    </row>
    <row r="140" spans="14:19" x14ac:dyDescent="0.25">
      <c r="N140" t="str">
        <f>INDEX('Inputs_Metric 7'!$I$4:$I$36,MATCH($O140,'Inputs_Metric 7'!$K$4:$K$36,0))</f>
        <v>COM8</v>
      </c>
      <c r="O140">
        <f t="shared" si="2"/>
        <v>19</v>
      </c>
      <c r="P140">
        <v>4</v>
      </c>
      <c r="Q140">
        <v>6</v>
      </c>
      <c r="R140" t="b">
        <v>1</v>
      </c>
      <c r="S140">
        <v>25</v>
      </c>
    </row>
    <row r="141" spans="14:19" x14ac:dyDescent="0.25">
      <c r="N141" t="str">
        <f>INDEX('Inputs_Metric 7'!$I$4:$I$36,MATCH($O141,'Inputs_Metric 7'!$K$4:$K$36,0))</f>
        <v>COM8</v>
      </c>
      <c r="O141">
        <f t="shared" si="2"/>
        <v>19</v>
      </c>
      <c r="P141">
        <v>6</v>
      </c>
      <c r="Q141">
        <v>8</v>
      </c>
      <c r="R141" t="b">
        <v>1</v>
      </c>
      <c r="S141">
        <v>25</v>
      </c>
    </row>
    <row r="142" spans="14:19" x14ac:dyDescent="0.25">
      <c r="N142" t="str">
        <f>INDEX('Inputs_Metric 7'!$I$4:$I$36,MATCH($O142,'Inputs_Metric 7'!$K$4:$K$36,0))</f>
        <v>COM8</v>
      </c>
      <c r="O142">
        <f t="shared" ref="O142:O157" si="3">O128+1</f>
        <v>19</v>
      </c>
      <c r="P142">
        <v>8</v>
      </c>
      <c r="Q142">
        <v>12</v>
      </c>
      <c r="R142" t="b">
        <v>1</v>
      </c>
      <c r="S142">
        <v>24</v>
      </c>
    </row>
    <row r="143" spans="14:19" x14ac:dyDescent="0.25">
      <c r="N143" t="str">
        <f>INDEX('Inputs_Metric 7'!$I$4:$I$36,MATCH($O143,'Inputs_Metric 7'!$K$4:$K$36,0))</f>
        <v>COM8</v>
      </c>
      <c r="O143">
        <f t="shared" si="3"/>
        <v>19</v>
      </c>
      <c r="P143">
        <v>12</v>
      </c>
      <c r="Q143">
        <v>99</v>
      </c>
      <c r="R143" t="b">
        <v>1</v>
      </c>
      <c r="S143">
        <v>24</v>
      </c>
    </row>
    <row r="144" spans="14:19" x14ac:dyDescent="0.25">
      <c r="N144" t="str">
        <f>INDEX('Inputs_Metric 7'!$I$4:$I$36,MATCH($O144,'Inputs_Metric 7'!$K$4:$K$36,0))</f>
        <v>COM9</v>
      </c>
      <c r="O144">
        <f t="shared" si="3"/>
        <v>20</v>
      </c>
      <c r="P144">
        <v>-8</v>
      </c>
      <c r="Q144">
        <v>-4</v>
      </c>
      <c r="R144" t="b">
        <v>0</v>
      </c>
      <c r="S144">
        <v>0</v>
      </c>
    </row>
    <row r="145" spans="14:19" x14ac:dyDescent="0.25">
      <c r="N145" t="str">
        <f>INDEX('Inputs_Metric 7'!$I$4:$I$36,MATCH($O145,'Inputs_Metric 7'!$K$4:$K$36,0))</f>
        <v>COM9</v>
      </c>
      <c r="O145">
        <f t="shared" si="3"/>
        <v>20</v>
      </c>
      <c r="P145">
        <v>-4</v>
      </c>
      <c r="Q145">
        <v>0</v>
      </c>
      <c r="R145" t="b">
        <v>0</v>
      </c>
      <c r="S145">
        <v>0</v>
      </c>
    </row>
    <row r="146" spans="14:19" x14ac:dyDescent="0.25">
      <c r="N146" t="str">
        <f>INDEX('Inputs_Metric 7'!$I$4:$I$36,MATCH($O146,'Inputs_Metric 7'!$K$4:$K$36,0))</f>
        <v>COM9</v>
      </c>
      <c r="O146">
        <f t="shared" si="3"/>
        <v>20</v>
      </c>
      <c r="P146">
        <v>0</v>
      </c>
      <c r="Q146">
        <v>4</v>
      </c>
      <c r="R146" t="b">
        <v>0</v>
      </c>
      <c r="S146">
        <v>19</v>
      </c>
    </row>
    <row r="147" spans="14:19" x14ac:dyDescent="0.25">
      <c r="N147" t="str">
        <f>INDEX('Inputs_Metric 7'!$I$4:$I$36,MATCH($O147,'Inputs_Metric 7'!$K$4:$K$36,0))</f>
        <v>COM9</v>
      </c>
      <c r="O147">
        <f t="shared" si="3"/>
        <v>20</v>
      </c>
      <c r="P147">
        <v>4</v>
      </c>
      <c r="Q147">
        <v>6</v>
      </c>
      <c r="R147" t="b">
        <v>0</v>
      </c>
      <c r="S147">
        <v>25</v>
      </c>
    </row>
    <row r="148" spans="14:19" x14ac:dyDescent="0.25">
      <c r="N148" t="str">
        <f>INDEX('Inputs_Metric 7'!$I$4:$I$36,MATCH($O148,'Inputs_Metric 7'!$K$4:$K$36,0))</f>
        <v>COM9</v>
      </c>
      <c r="O148">
        <f t="shared" si="3"/>
        <v>20</v>
      </c>
      <c r="P148">
        <v>6</v>
      </c>
      <c r="Q148">
        <v>8</v>
      </c>
      <c r="R148" t="b">
        <v>0</v>
      </c>
      <c r="S148">
        <v>25</v>
      </c>
    </row>
    <row r="149" spans="14:19" x14ac:dyDescent="0.25">
      <c r="N149" t="str">
        <f>INDEX('Inputs_Metric 7'!$I$4:$I$36,MATCH($O149,'Inputs_Metric 7'!$K$4:$K$36,0))</f>
        <v>COM9</v>
      </c>
      <c r="O149">
        <f t="shared" si="3"/>
        <v>20</v>
      </c>
      <c r="P149">
        <v>8</v>
      </c>
      <c r="Q149">
        <v>12</v>
      </c>
      <c r="R149" t="b">
        <v>0</v>
      </c>
      <c r="S149">
        <v>18</v>
      </c>
    </row>
    <row r="150" spans="14:19" x14ac:dyDescent="0.25">
      <c r="N150" t="str">
        <f>INDEX('Inputs_Metric 7'!$I$4:$I$36,MATCH($O150,'Inputs_Metric 7'!$K$4:$K$36,0))</f>
        <v>COM9</v>
      </c>
      <c r="O150">
        <f t="shared" si="3"/>
        <v>20</v>
      </c>
      <c r="P150">
        <v>12</v>
      </c>
      <c r="Q150">
        <v>99</v>
      </c>
      <c r="R150" t="b">
        <v>0</v>
      </c>
      <c r="S150">
        <v>18</v>
      </c>
    </row>
    <row r="151" spans="14:19" x14ac:dyDescent="0.25">
      <c r="N151" t="str">
        <f>INDEX('Inputs_Metric 7'!$I$4:$I$36,MATCH($O151,'Inputs_Metric 7'!$K$4:$K$36,0))</f>
        <v>COM9</v>
      </c>
      <c r="O151">
        <f t="shared" si="3"/>
        <v>20</v>
      </c>
      <c r="P151">
        <v>-8</v>
      </c>
      <c r="Q151">
        <v>-4</v>
      </c>
      <c r="R151" t="b">
        <v>1</v>
      </c>
      <c r="S151">
        <v>0</v>
      </c>
    </row>
    <row r="152" spans="14:19" x14ac:dyDescent="0.25">
      <c r="N152" t="str">
        <f>INDEX('Inputs_Metric 7'!$I$4:$I$36,MATCH($O152,'Inputs_Metric 7'!$K$4:$K$36,0))</f>
        <v>COM9</v>
      </c>
      <c r="O152">
        <f t="shared" si="3"/>
        <v>20</v>
      </c>
      <c r="P152">
        <v>-4</v>
      </c>
      <c r="Q152">
        <v>0</v>
      </c>
      <c r="R152" t="b">
        <v>1</v>
      </c>
      <c r="S152">
        <v>0</v>
      </c>
    </row>
    <row r="153" spans="14:19" x14ac:dyDescent="0.25">
      <c r="N153" t="str">
        <f>INDEX('Inputs_Metric 7'!$I$4:$I$36,MATCH($O153,'Inputs_Metric 7'!$K$4:$K$36,0))</f>
        <v>COM9</v>
      </c>
      <c r="O153">
        <f t="shared" si="3"/>
        <v>20</v>
      </c>
      <c r="P153">
        <v>0</v>
      </c>
      <c r="Q153">
        <v>4</v>
      </c>
      <c r="R153" t="b">
        <v>1</v>
      </c>
      <c r="S153">
        <v>19</v>
      </c>
    </row>
    <row r="154" spans="14:19" x14ac:dyDescent="0.25">
      <c r="N154" t="str">
        <f>INDEX('Inputs_Metric 7'!$I$4:$I$36,MATCH($O154,'Inputs_Metric 7'!$K$4:$K$36,0))</f>
        <v>COM9</v>
      </c>
      <c r="O154">
        <f t="shared" si="3"/>
        <v>20</v>
      </c>
      <c r="P154">
        <v>4</v>
      </c>
      <c r="Q154">
        <v>6</v>
      </c>
      <c r="R154" t="b">
        <v>1</v>
      </c>
      <c r="S154">
        <v>25</v>
      </c>
    </row>
    <row r="155" spans="14:19" x14ac:dyDescent="0.25">
      <c r="N155" t="str">
        <f>INDEX('Inputs_Metric 7'!$I$4:$I$36,MATCH($O155,'Inputs_Metric 7'!$K$4:$K$36,0))</f>
        <v>COM9</v>
      </c>
      <c r="O155">
        <f t="shared" si="3"/>
        <v>20</v>
      </c>
      <c r="P155">
        <v>6</v>
      </c>
      <c r="Q155">
        <v>8</v>
      </c>
      <c r="R155" t="b">
        <v>1</v>
      </c>
      <c r="S155">
        <v>25</v>
      </c>
    </row>
    <row r="156" spans="14:19" x14ac:dyDescent="0.25">
      <c r="N156" t="str">
        <f>INDEX('Inputs_Metric 7'!$I$4:$I$36,MATCH($O156,'Inputs_Metric 7'!$K$4:$K$36,0))</f>
        <v>COM9</v>
      </c>
      <c r="O156">
        <f t="shared" si="3"/>
        <v>20</v>
      </c>
      <c r="P156">
        <v>8</v>
      </c>
      <c r="Q156">
        <v>12</v>
      </c>
      <c r="R156" t="b">
        <v>1</v>
      </c>
      <c r="S156">
        <v>24</v>
      </c>
    </row>
    <row r="157" spans="14:19" x14ac:dyDescent="0.25">
      <c r="N157" t="str">
        <f>INDEX('Inputs_Metric 7'!$I$4:$I$36,MATCH($O157,'Inputs_Metric 7'!$K$4:$K$36,0))</f>
        <v>COM9</v>
      </c>
      <c r="O157">
        <f t="shared" si="3"/>
        <v>20</v>
      </c>
      <c r="P157">
        <v>12</v>
      </c>
      <c r="Q157">
        <v>99</v>
      </c>
      <c r="R157" t="b">
        <v>1</v>
      </c>
      <c r="S157">
        <v>24</v>
      </c>
    </row>
    <row r="158" spans="14:19" x14ac:dyDescent="0.25">
      <c r="N158" t="str">
        <f>INDEX('Inputs_Metric 7'!$I$4:$I$36,MATCH($O158,'Inputs_Metric 7'!$K$4:$K$36,0))</f>
        <v>IND1</v>
      </c>
      <c r="O158">
        <v>22</v>
      </c>
      <c r="P158">
        <v>-8</v>
      </c>
      <c r="Q158">
        <v>-4</v>
      </c>
      <c r="R158" t="b">
        <v>0</v>
      </c>
      <c r="S158">
        <v>0</v>
      </c>
    </row>
    <row r="159" spans="14:19" x14ac:dyDescent="0.25">
      <c r="N159" t="str">
        <f>INDEX('Inputs_Metric 7'!$I$4:$I$36,MATCH($O159,'Inputs_Metric 7'!$K$4:$K$36,0))</f>
        <v>IND1</v>
      </c>
      <c r="O159">
        <v>22</v>
      </c>
      <c r="P159">
        <v>-4</v>
      </c>
      <c r="Q159">
        <v>0</v>
      </c>
      <c r="R159" t="b">
        <v>0</v>
      </c>
      <c r="S159">
        <v>0</v>
      </c>
    </row>
    <row r="160" spans="14:19" x14ac:dyDescent="0.25">
      <c r="N160" t="str">
        <f>INDEX('Inputs_Metric 7'!$I$4:$I$36,MATCH($O160,'Inputs_Metric 7'!$K$4:$K$36,0))</f>
        <v>IND1</v>
      </c>
      <c r="O160">
        <v>22</v>
      </c>
      <c r="P160">
        <v>0</v>
      </c>
      <c r="Q160">
        <v>4</v>
      </c>
      <c r="R160" t="b">
        <v>0</v>
      </c>
      <c r="S160">
        <v>7</v>
      </c>
    </row>
    <row r="161" spans="14:20" x14ac:dyDescent="0.25">
      <c r="N161" t="str">
        <f>INDEX('Inputs_Metric 7'!$I$4:$I$36,MATCH($O161,'Inputs_Metric 7'!$K$4:$K$36,0))</f>
        <v>IND1</v>
      </c>
      <c r="O161">
        <v>22</v>
      </c>
      <c r="P161">
        <v>4</v>
      </c>
      <c r="Q161">
        <v>6</v>
      </c>
      <c r="R161" t="b">
        <v>0</v>
      </c>
      <c r="S161">
        <v>7</v>
      </c>
    </row>
    <row r="162" spans="14:20" x14ac:dyDescent="0.25">
      <c r="N162" t="str">
        <f>INDEX('Inputs_Metric 7'!$I$4:$I$36,MATCH($O162,'Inputs_Metric 7'!$K$4:$K$36,0))</f>
        <v>IND1</v>
      </c>
      <c r="O162">
        <v>22</v>
      </c>
      <c r="P162">
        <v>6</v>
      </c>
      <c r="Q162">
        <v>8</v>
      </c>
      <c r="R162" t="b">
        <v>0</v>
      </c>
      <c r="S162">
        <v>7</v>
      </c>
    </row>
    <row r="163" spans="14:20" x14ac:dyDescent="0.25">
      <c r="N163" t="str">
        <f>INDEX('Inputs_Metric 7'!$I$4:$I$36,MATCH($O163,'Inputs_Metric 7'!$K$4:$K$36,0))</f>
        <v>IND1</v>
      </c>
      <c r="O163">
        <v>22</v>
      </c>
      <c r="P163">
        <v>8</v>
      </c>
      <c r="Q163">
        <v>12</v>
      </c>
      <c r="R163" t="b">
        <v>0</v>
      </c>
      <c r="S163">
        <v>7</v>
      </c>
    </row>
    <row r="164" spans="14:20" x14ac:dyDescent="0.25">
      <c r="N164" t="str">
        <f>INDEX('Inputs_Metric 7'!$I$4:$I$36,MATCH($O164,'Inputs_Metric 7'!$K$4:$K$36,0))</f>
        <v>IND1</v>
      </c>
      <c r="O164">
        <v>22</v>
      </c>
      <c r="P164">
        <v>12</v>
      </c>
      <c r="Q164">
        <v>99</v>
      </c>
      <c r="R164" t="b">
        <v>0</v>
      </c>
      <c r="S164">
        <v>7</v>
      </c>
    </row>
    <row r="165" spans="14:20" x14ac:dyDescent="0.25">
      <c r="N165" t="str">
        <f>INDEX('Inputs_Metric 7'!$I$4:$I$36,MATCH($O165,'Inputs_Metric 7'!$K$4:$K$36,0))</f>
        <v>IND1</v>
      </c>
      <c r="O165">
        <v>22</v>
      </c>
      <c r="P165">
        <v>-8</v>
      </c>
      <c r="Q165">
        <v>-4</v>
      </c>
      <c r="R165" t="b">
        <v>1</v>
      </c>
      <c r="S165">
        <v>0</v>
      </c>
    </row>
    <row r="166" spans="14:20" x14ac:dyDescent="0.25">
      <c r="N166" t="str">
        <f>INDEX('Inputs_Metric 7'!$I$4:$I$36,MATCH($O166,'Inputs_Metric 7'!$K$4:$K$36,0))</f>
        <v>IND1</v>
      </c>
      <c r="O166">
        <v>22</v>
      </c>
      <c r="P166">
        <v>-4</v>
      </c>
      <c r="Q166">
        <v>0</v>
      </c>
      <c r="R166" t="b">
        <v>1</v>
      </c>
      <c r="S166">
        <v>0</v>
      </c>
    </row>
    <row r="167" spans="14:20" x14ac:dyDescent="0.25">
      <c r="N167" t="str">
        <f>INDEX('Inputs_Metric 7'!$I$4:$I$36,MATCH($O167,'Inputs_Metric 7'!$K$4:$K$36,0))</f>
        <v>IND1</v>
      </c>
      <c r="O167">
        <v>22</v>
      </c>
      <c r="P167">
        <v>0</v>
      </c>
      <c r="Q167">
        <v>4</v>
      </c>
      <c r="R167" t="b">
        <v>1</v>
      </c>
      <c r="S167">
        <v>7</v>
      </c>
    </row>
    <row r="168" spans="14:20" x14ac:dyDescent="0.25">
      <c r="N168" t="str">
        <f>INDEX('Inputs_Metric 7'!$I$4:$I$36,MATCH($O168,'Inputs_Metric 7'!$K$4:$K$36,0))</f>
        <v>IND1</v>
      </c>
      <c r="O168">
        <v>22</v>
      </c>
      <c r="P168">
        <v>4</v>
      </c>
      <c r="Q168">
        <v>6</v>
      </c>
      <c r="R168" t="b">
        <v>1</v>
      </c>
      <c r="S168">
        <v>7</v>
      </c>
    </row>
    <row r="169" spans="14:20" x14ac:dyDescent="0.25">
      <c r="N169" t="str">
        <f>INDEX('Inputs_Metric 7'!$I$4:$I$36,MATCH($O169,'Inputs_Metric 7'!$K$4:$K$36,0))</f>
        <v>IND1</v>
      </c>
      <c r="O169">
        <v>22</v>
      </c>
      <c r="P169">
        <v>6</v>
      </c>
      <c r="Q169">
        <v>8</v>
      </c>
      <c r="R169" t="b">
        <v>1</v>
      </c>
      <c r="S169">
        <v>7</v>
      </c>
    </row>
    <row r="170" spans="14:20" x14ac:dyDescent="0.25">
      <c r="N170" t="str">
        <f>INDEX('Inputs_Metric 7'!$I$4:$I$36,MATCH($O170,'Inputs_Metric 7'!$K$4:$K$36,0))</f>
        <v>IND1</v>
      </c>
      <c r="O170">
        <v>22</v>
      </c>
      <c r="P170">
        <v>8</v>
      </c>
      <c r="Q170">
        <v>12</v>
      </c>
      <c r="R170" t="b">
        <v>1</v>
      </c>
      <c r="S170">
        <v>7</v>
      </c>
    </row>
    <row r="171" spans="14:20" x14ac:dyDescent="0.25">
      <c r="N171" t="str">
        <f>INDEX('Inputs_Metric 7'!$I$4:$I$36,MATCH($O171,'Inputs_Metric 7'!$K$4:$K$36,0))</f>
        <v>IND1</v>
      </c>
      <c r="O171">
        <v>22</v>
      </c>
      <c r="P171">
        <v>12</v>
      </c>
      <c r="Q171">
        <v>99</v>
      </c>
      <c r="R171" t="b">
        <v>1</v>
      </c>
      <c r="S171">
        <v>7</v>
      </c>
    </row>
    <row r="172" spans="14:20" x14ac:dyDescent="0.25">
      <c r="N172" t="str">
        <f>INDEX('Inputs_Metric 7'!$I$4:$I$36,MATCH($O172,'Inputs_Metric 7'!$K$4:$K$36,0))</f>
        <v>IND2</v>
      </c>
      <c r="O172">
        <f t="shared" ref="O172:O203" si="4">O158+1</f>
        <v>23</v>
      </c>
      <c r="P172">
        <v>-8</v>
      </c>
      <c r="Q172">
        <v>-4</v>
      </c>
      <c r="R172" t="b">
        <v>0</v>
      </c>
      <c r="S172">
        <v>0</v>
      </c>
      <c r="T172" t="s">
        <v>351</v>
      </c>
    </row>
    <row r="173" spans="14:20" x14ac:dyDescent="0.25">
      <c r="N173" t="str">
        <f>INDEX('Inputs_Metric 7'!$I$4:$I$36,MATCH($O173,'Inputs_Metric 7'!$K$4:$K$36,0))</f>
        <v>IND2</v>
      </c>
      <c r="O173">
        <f t="shared" si="4"/>
        <v>23</v>
      </c>
      <c r="P173">
        <v>-4</v>
      </c>
      <c r="Q173">
        <v>0</v>
      </c>
      <c r="R173" t="b">
        <v>0</v>
      </c>
      <c r="S173">
        <v>0</v>
      </c>
      <c r="T173" t="s">
        <v>351</v>
      </c>
    </row>
    <row r="174" spans="14:20" x14ac:dyDescent="0.25">
      <c r="N174" t="str">
        <f>INDEX('Inputs_Metric 7'!$I$4:$I$36,MATCH($O174,'Inputs_Metric 7'!$K$4:$K$36,0))</f>
        <v>IND2</v>
      </c>
      <c r="O174">
        <f t="shared" si="4"/>
        <v>23</v>
      </c>
      <c r="P174">
        <v>0</v>
      </c>
      <c r="Q174">
        <v>4</v>
      </c>
      <c r="R174" t="b">
        <v>0</v>
      </c>
      <c r="S174">
        <v>5</v>
      </c>
      <c r="T174" t="s">
        <v>351</v>
      </c>
    </row>
    <row r="175" spans="14:20" x14ac:dyDescent="0.25">
      <c r="N175" t="str">
        <f>INDEX('Inputs_Metric 7'!$I$4:$I$36,MATCH($O175,'Inputs_Metric 7'!$K$4:$K$36,0))</f>
        <v>IND2</v>
      </c>
      <c r="O175">
        <f t="shared" si="4"/>
        <v>23</v>
      </c>
      <c r="P175">
        <v>4</v>
      </c>
      <c r="Q175">
        <v>6</v>
      </c>
      <c r="R175" t="b">
        <v>0</v>
      </c>
      <c r="S175">
        <v>5</v>
      </c>
      <c r="T175" t="s">
        <v>351</v>
      </c>
    </row>
    <row r="176" spans="14:20" x14ac:dyDescent="0.25">
      <c r="N176" t="str">
        <f>INDEX('Inputs_Metric 7'!$I$4:$I$36,MATCH($O176,'Inputs_Metric 7'!$K$4:$K$36,0))</f>
        <v>IND2</v>
      </c>
      <c r="O176">
        <f t="shared" si="4"/>
        <v>23</v>
      </c>
      <c r="P176">
        <v>6</v>
      </c>
      <c r="Q176">
        <v>8</v>
      </c>
      <c r="R176" t="b">
        <v>0</v>
      </c>
      <c r="S176">
        <v>5</v>
      </c>
      <c r="T176" t="s">
        <v>351</v>
      </c>
    </row>
    <row r="177" spans="14:20" x14ac:dyDescent="0.25">
      <c r="N177" t="str">
        <f>INDEX('Inputs_Metric 7'!$I$4:$I$36,MATCH($O177,'Inputs_Metric 7'!$K$4:$K$36,0))</f>
        <v>IND2</v>
      </c>
      <c r="O177">
        <f t="shared" si="4"/>
        <v>23</v>
      </c>
      <c r="P177">
        <v>8</v>
      </c>
      <c r="Q177">
        <v>12</v>
      </c>
      <c r="R177" t="b">
        <v>0</v>
      </c>
      <c r="S177">
        <v>5</v>
      </c>
      <c r="T177" t="s">
        <v>351</v>
      </c>
    </row>
    <row r="178" spans="14:20" x14ac:dyDescent="0.25">
      <c r="N178" t="str">
        <f>INDEX('Inputs_Metric 7'!$I$4:$I$36,MATCH($O178,'Inputs_Metric 7'!$K$4:$K$36,0))</f>
        <v>IND2</v>
      </c>
      <c r="O178">
        <f t="shared" si="4"/>
        <v>23</v>
      </c>
      <c r="P178">
        <v>12</v>
      </c>
      <c r="Q178">
        <v>99</v>
      </c>
      <c r="R178" t="b">
        <v>0</v>
      </c>
      <c r="S178">
        <v>5</v>
      </c>
      <c r="T178" t="s">
        <v>351</v>
      </c>
    </row>
    <row r="179" spans="14:20" x14ac:dyDescent="0.25">
      <c r="N179" t="str">
        <f>INDEX('Inputs_Metric 7'!$I$4:$I$36,MATCH($O179,'Inputs_Metric 7'!$K$4:$K$36,0))</f>
        <v>IND2</v>
      </c>
      <c r="O179">
        <f t="shared" si="4"/>
        <v>23</v>
      </c>
      <c r="P179">
        <v>-8</v>
      </c>
      <c r="Q179">
        <v>-4</v>
      </c>
      <c r="R179" t="b">
        <v>1</v>
      </c>
      <c r="S179">
        <v>0</v>
      </c>
      <c r="T179" t="s">
        <v>351</v>
      </c>
    </row>
    <row r="180" spans="14:20" x14ac:dyDescent="0.25">
      <c r="N180" t="str">
        <f>INDEX('Inputs_Metric 7'!$I$4:$I$36,MATCH($O180,'Inputs_Metric 7'!$K$4:$K$36,0))</f>
        <v>IND2</v>
      </c>
      <c r="O180">
        <f t="shared" si="4"/>
        <v>23</v>
      </c>
      <c r="P180">
        <v>-4</v>
      </c>
      <c r="Q180">
        <v>0</v>
      </c>
      <c r="R180" t="b">
        <v>1</v>
      </c>
      <c r="S180">
        <v>0</v>
      </c>
      <c r="T180" t="s">
        <v>351</v>
      </c>
    </row>
    <row r="181" spans="14:20" x14ac:dyDescent="0.25">
      <c r="N181" t="str">
        <f>INDEX('Inputs_Metric 7'!$I$4:$I$36,MATCH($O181,'Inputs_Metric 7'!$K$4:$K$36,0))</f>
        <v>IND2</v>
      </c>
      <c r="O181">
        <f t="shared" si="4"/>
        <v>23</v>
      </c>
      <c r="P181">
        <v>0</v>
      </c>
      <c r="Q181">
        <v>4</v>
      </c>
      <c r="R181" t="b">
        <v>1</v>
      </c>
      <c r="S181">
        <v>5</v>
      </c>
      <c r="T181" t="s">
        <v>351</v>
      </c>
    </row>
    <row r="182" spans="14:20" x14ac:dyDescent="0.25">
      <c r="N182" t="str">
        <f>INDEX('Inputs_Metric 7'!$I$4:$I$36,MATCH($O182,'Inputs_Metric 7'!$K$4:$K$36,0))</f>
        <v>IND2</v>
      </c>
      <c r="O182">
        <f t="shared" si="4"/>
        <v>23</v>
      </c>
      <c r="P182">
        <v>4</v>
      </c>
      <c r="Q182">
        <v>6</v>
      </c>
      <c r="R182" t="b">
        <v>1</v>
      </c>
      <c r="S182">
        <v>5</v>
      </c>
      <c r="T182" t="s">
        <v>351</v>
      </c>
    </row>
    <row r="183" spans="14:20" x14ac:dyDescent="0.25">
      <c r="N183" t="str">
        <f>INDEX('Inputs_Metric 7'!$I$4:$I$36,MATCH($O183,'Inputs_Metric 7'!$K$4:$K$36,0))</f>
        <v>IND2</v>
      </c>
      <c r="O183">
        <f t="shared" si="4"/>
        <v>23</v>
      </c>
      <c r="P183">
        <v>6</v>
      </c>
      <c r="Q183">
        <v>8</v>
      </c>
      <c r="R183" t="b">
        <v>1</v>
      </c>
      <c r="S183">
        <v>5</v>
      </c>
      <c r="T183" t="s">
        <v>351</v>
      </c>
    </row>
    <row r="184" spans="14:20" x14ac:dyDescent="0.25">
      <c r="N184" t="str">
        <f>INDEX('Inputs_Metric 7'!$I$4:$I$36,MATCH($O184,'Inputs_Metric 7'!$K$4:$K$36,0))</f>
        <v>IND2</v>
      </c>
      <c r="O184">
        <f t="shared" si="4"/>
        <v>23</v>
      </c>
      <c r="P184">
        <v>8</v>
      </c>
      <c r="Q184">
        <v>12</v>
      </c>
      <c r="R184" t="b">
        <v>1</v>
      </c>
      <c r="S184">
        <v>5</v>
      </c>
      <c r="T184" t="s">
        <v>351</v>
      </c>
    </row>
    <row r="185" spans="14:20" x14ac:dyDescent="0.25">
      <c r="N185" t="str">
        <f>INDEX('Inputs_Metric 7'!$I$4:$I$36,MATCH($O185,'Inputs_Metric 7'!$K$4:$K$36,0))</f>
        <v>IND2</v>
      </c>
      <c r="O185">
        <f t="shared" si="4"/>
        <v>23</v>
      </c>
      <c r="P185">
        <v>12</v>
      </c>
      <c r="Q185">
        <v>99</v>
      </c>
      <c r="R185" t="b">
        <v>1</v>
      </c>
      <c r="S185">
        <v>5</v>
      </c>
      <c r="T185" t="s">
        <v>351</v>
      </c>
    </row>
    <row r="186" spans="14:20" x14ac:dyDescent="0.25">
      <c r="N186" t="str">
        <f>INDEX('Inputs_Metric 7'!$I$4:$I$36,MATCH($O186,'Inputs_Metric 7'!$K$4:$K$36,0))</f>
        <v>IND3</v>
      </c>
      <c r="O186">
        <f t="shared" si="4"/>
        <v>24</v>
      </c>
      <c r="P186">
        <v>-8</v>
      </c>
      <c r="Q186">
        <v>-4</v>
      </c>
      <c r="R186" t="b">
        <v>0</v>
      </c>
      <c r="S186">
        <v>0</v>
      </c>
    </row>
    <row r="187" spans="14:20" x14ac:dyDescent="0.25">
      <c r="N187" t="str">
        <f>INDEX('Inputs_Metric 7'!$I$4:$I$36,MATCH($O187,'Inputs_Metric 7'!$K$4:$K$36,0))</f>
        <v>IND3</v>
      </c>
      <c r="O187">
        <f t="shared" si="4"/>
        <v>24</v>
      </c>
      <c r="P187">
        <v>-4</v>
      </c>
      <c r="Q187">
        <v>0</v>
      </c>
      <c r="R187" t="b">
        <v>0</v>
      </c>
      <c r="S187">
        <v>0</v>
      </c>
    </row>
    <row r="188" spans="14:20" x14ac:dyDescent="0.25">
      <c r="N188" t="str">
        <f>INDEX('Inputs_Metric 7'!$I$4:$I$36,MATCH($O188,'Inputs_Metric 7'!$K$4:$K$36,0))</f>
        <v>IND3</v>
      </c>
      <c r="O188">
        <f t="shared" si="4"/>
        <v>24</v>
      </c>
      <c r="P188">
        <v>0</v>
      </c>
      <c r="Q188">
        <v>4</v>
      </c>
      <c r="R188" t="b">
        <v>0</v>
      </c>
      <c r="S188">
        <v>17</v>
      </c>
    </row>
    <row r="189" spans="14:20" x14ac:dyDescent="0.25">
      <c r="N189" t="str">
        <f>INDEX('Inputs_Metric 7'!$I$4:$I$36,MATCH($O189,'Inputs_Metric 7'!$K$4:$K$36,0))</f>
        <v>IND3</v>
      </c>
      <c r="O189">
        <f t="shared" si="4"/>
        <v>24</v>
      </c>
      <c r="P189">
        <v>4</v>
      </c>
      <c r="Q189">
        <v>6</v>
      </c>
      <c r="R189" t="b">
        <v>0</v>
      </c>
      <c r="S189">
        <v>22</v>
      </c>
    </row>
    <row r="190" spans="14:20" x14ac:dyDescent="0.25">
      <c r="N190" t="str">
        <f>INDEX('Inputs_Metric 7'!$I$4:$I$36,MATCH($O190,'Inputs_Metric 7'!$K$4:$K$36,0))</f>
        <v>IND3</v>
      </c>
      <c r="O190">
        <f t="shared" si="4"/>
        <v>24</v>
      </c>
      <c r="P190">
        <v>6</v>
      </c>
      <c r="Q190">
        <v>8</v>
      </c>
      <c r="R190" t="b">
        <v>0</v>
      </c>
      <c r="S190">
        <v>22</v>
      </c>
    </row>
    <row r="191" spans="14:20" x14ac:dyDescent="0.25">
      <c r="N191" t="str">
        <f>INDEX('Inputs_Metric 7'!$I$4:$I$36,MATCH($O191,'Inputs_Metric 7'!$K$4:$K$36,0))</f>
        <v>IND3</v>
      </c>
      <c r="O191">
        <f t="shared" si="4"/>
        <v>24</v>
      </c>
      <c r="P191">
        <v>8</v>
      </c>
      <c r="Q191">
        <v>12</v>
      </c>
      <c r="R191" t="b">
        <v>0</v>
      </c>
      <c r="S191">
        <v>26</v>
      </c>
    </row>
    <row r="192" spans="14:20" x14ac:dyDescent="0.25">
      <c r="N192" t="str">
        <f>INDEX('Inputs_Metric 7'!$I$4:$I$36,MATCH($O192,'Inputs_Metric 7'!$K$4:$K$36,0))</f>
        <v>IND3</v>
      </c>
      <c r="O192">
        <f t="shared" si="4"/>
        <v>24</v>
      </c>
      <c r="P192">
        <v>12</v>
      </c>
      <c r="Q192">
        <v>99</v>
      </c>
      <c r="R192" t="b">
        <v>0</v>
      </c>
      <c r="S192">
        <v>18</v>
      </c>
    </row>
    <row r="193" spans="14:19" x14ac:dyDescent="0.25">
      <c r="N193" t="str">
        <f>INDEX('Inputs_Metric 7'!$I$4:$I$36,MATCH($O193,'Inputs_Metric 7'!$K$4:$K$36,0))</f>
        <v>IND3</v>
      </c>
      <c r="O193">
        <f t="shared" si="4"/>
        <v>24</v>
      </c>
      <c r="P193">
        <v>-8</v>
      </c>
      <c r="Q193">
        <v>-4</v>
      </c>
      <c r="R193" t="b">
        <v>1</v>
      </c>
      <c r="S193">
        <v>0</v>
      </c>
    </row>
    <row r="194" spans="14:19" x14ac:dyDescent="0.25">
      <c r="N194" t="str">
        <f>INDEX('Inputs_Metric 7'!$I$4:$I$36,MATCH($O194,'Inputs_Metric 7'!$K$4:$K$36,0))</f>
        <v>IND3</v>
      </c>
      <c r="O194">
        <f t="shared" si="4"/>
        <v>24</v>
      </c>
      <c r="P194">
        <v>-4</v>
      </c>
      <c r="Q194">
        <v>0</v>
      </c>
      <c r="R194" t="b">
        <v>1</v>
      </c>
      <c r="S194">
        <v>0</v>
      </c>
    </row>
    <row r="195" spans="14:19" x14ac:dyDescent="0.25">
      <c r="N195" t="str">
        <f>INDEX('Inputs_Metric 7'!$I$4:$I$36,MATCH($O195,'Inputs_Metric 7'!$K$4:$K$36,0))</f>
        <v>IND3</v>
      </c>
      <c r="O195">
        <f t="shared" si="4"/>
        <v>24</v>
      </c>
      <c r="P195">
        <v>0</v>
      </c>
      <c r="Q195">
        <v>4</v>
      </c>
      <c r="R195" t="b">
        <v>1</v>
      </c>
      <c r="S195">
        <v>17</v>
      </c>
    </row>
    <row r="196" spans="14:19" x14ac:dyDescent="0.25">
      <c r="N196" t="str">
        <f>INDEX('Inputs_Metric 7'!$I$4:$I$36,MATCH($O196,'Inputs_Metric 7'!$K$4:$K$36,0))</f>
        <v>IND3</v>
      </c>
      <c r="O196">
        <f t="shared" si="4"/>
        <v>24</v>
      </c>
      <c r="P196">
        <v>4</v>
      </c>
      <c r="Q196">
        <v>6</v>
      </c>
      <c r="R196" t="b">
        <v>1</v>
      </c>
      <c r="S196">
        <v>22</v>
      </c>
    </row>
    <row r="197" spans="14:19" x14ac:dyDescent="0.25">
      <c r="N197" t="str">
        <f>INDEX('Inputs_Metric 7'!$I$4:$I$36,MATCH($O197,'Inputs_Metric 7'!$K$4:$K$36,0))</f>
        <v>IND3</v>
      </c>
      <c r="O197">
        <f t="shared" si="4"/>
        <v>24</v>
      </c>
      <c r="P197">
        <v>6</v>
      </c>
      <c r="Q197">
        <v>8</v>
      </c>
      <c r="R197" t="b">
        <v>1</v>
      </c>
      <c r="S197">
        <v>22</v>
      </c>
    </row>
    <row r="198" spans="14:19" x14ac:dyDescent="0.25">
      <c r="N198" t="str">
        <f>INDEX('Inputs_Metric 7'!$I$4:$I$36,MATCH($O198,'Inputs_Metric 7'!$K$4:$K$36,0))</f>
        <v>IND3</v>
      </c>
      <c r="O198">
        <f t="shared" si="4"/>
        <v>24</v>
      </c>
      <c r="P198">
        <v>8</v>
      </c>
      <c r="Q198">
        <v>12</v>
      </c>
      <c r="R198" t="b">
        <v>1</v>
      </c>
      <c r="S198">
        <v>26</v>
      </c>
    </row>
    <row r="199" spans="14:19" x14ac:dyDescent="0.25">
      <c r="N199" t="str">
        <f>INDEX('Inputs_Metric 7'!$I$4:$I$36,MATCH($O199,'Inputs_Metric 7'!$K$4:$K$36,0))</f>
        <v>IND3</v>
      </c>
      <c r="O199">
        <f t="shared" si="4"/>
        <v>24</v>
      </c>
      <c r="P199">
        <v>12</v>
      </c>
      <c r="Q199">
        <v>99</v>
      </c>
      <c r="R199" t="b">
        <v>1</v>
      </c>
      <c r="S199">
        <v>24</v>
      </c>
    </row>
    <row r="200" spans="14:19" x14ac:dyDescent="0.25">
      <c r="N200" t="str">
        <f>INDEX('Inputs_Metric 7'!$I$4:$I$36,MATCH($O200,'Inputs_Metric 7'!$K$4:$K$36,0))</f>
        <v>IND4</v>
      </c>
      <c r="O200">
        <f t="shared" si="4"/>
        <v>25</v>
      </c>
      <c r="P200">
        <v>-8</v>
      </c>
      <c r="Q200">
        <v>-4</v>
      </c>
      <c r="R200" t="b">
        <v>0</v>
      </c>
      <c r="S200">
        <v>0</v>
      </c>
    </row>
    <row r="201" spans="14:19" x14ac:dyDescent="0.25">
      <c r="N201" t="str">
        <f>INDEX('Inputs_Metric 7'!$I$4:$I$36,MATCH($O201,'Inputs_Metric 7'!$K$4:$K$36,0))</f>
        <v>IND4</v>
      </c>
      <c r="O201">
        <f t="shared" si="4"/>
        <v>25</v>
      </c>
      <c r="P201">
        <v>-4</v>
      </c>
      <c r="Q201">
        <v>0</v>
      </c>
      <c r="R201" t="b">
        <v>0</v>
      </c>
      <c r="S201">
        <v>0</v>
      </c>
    </row>
    <row r="202" spans="14:19" x14ac:dyDescent="0.25">
      <c r="N202" t="str">
        <f>INDEX('Inputs_Metric 7'!$I$4:$I$36,MATCH($O202,'Inputs_Metric 7'!$K$4:$K$36,0))</f>
        <v>IND4</v>
      </c>
      <c r="O202">
        <f t="shared" si="4"/>
        <v>25</v>
      </c>
      <c r="P202">
        <v>0</v>
      </c>
      <c r="Q202">
        <v>4</v>
      </c>
      <c r="R202" t="b">
        <v>0</v>
      </c>
      <c r="S202">
        <v>18</v>
      </c>
    </row>
    <row r="203" spans="14:19" x14ac:dyDescent="0.25">
      <c r="N203" t="str">
        <f>INDEX('Inputs_Metric 7'!$I$4:$I$36,MATCH($O203,'Inputs_Metric 7'!$K$4:$K$36,0))</f>
        <v>IND4</v>
      </c>
      <c r="O203">
        <f t="shared" si="4"/>
        <v>25</v>
      </c>
      <c r="P203">
        <v>4</v>
      </c>
      <c r="Q203">
        <v>6</v>
      </c>
      <c r="R203" t="b">
        <v>0</v>
      </c>
      <c r="S203">
        <v>27</v>
      </c>
    </row>
    <row r="204" spans="14:19" x14ac:dyDescent="0.25">
      <c r="N204" t="str">
        <f>INDEX('Inputs_Metric 7'!$I$4:$I$36,MATCH($O204,'Inputs_Metric 7'!$K$4:$K$36,0))</f>
        <v>IND4</v>
      </c>
      <c r="O204">
        <f t="shared" ref="O204:O235" si="5">O190+1</f>
        <v>25</v>
      </c>
      <c r="P204">
        <v>6</v>
      </c>
      <c r="Q204">
        <v>8</v>
      </c>
      <c r="R204" t="b">
        <v>0</v>
      </c>
      <c r="S204">
        <v>27</v>
      </c>
    </row>
    <row r="205" spans="14:19" x14ac:dyDescent="0.25">
      <c r="N205" t="str">
        <f>INDEX('Inputs_Metric 7'!$I$4:$I$36,MATCH($O205,'Inputs_Metric 7'!$K$4:$K$36,0))</f>
        <v>IND4</v>
      </c>
      <c r="O205">
        <f t="shared" si="5"/>
        <v>25</v>
      </c>
      <c r="P205">
        <v>8</v>
      </c>
      <c r="Q205">
        <v>12</v>
      </c>
      <c r="R205" t="b">
        <v>0</v>
      </c>
      <c r="S205">
        <v>26</v>
      </c>
    </row>
    <row r="206" spans="14:19" x14ac:dyDescent="0.25">
      <c r="N206" t="str">
        <f>INDEX('Inputs_Metric 7'!$I$4:$I$36,MATCH($O206,'Inputs_Metric 7'!$K$4:$K$36,0))</f>
        <v>IND4</v>
      </c>
      <c r="O206">
        <f t="shared" si="5"/>
        <v>25</v>
      </c>
      <c r="P206">
        <v>12</v>
      </c>
      <c r="Q206">
        <v>99</v>
      </c>
      <c r="R206" t="b">
        <v>0</v>
      </c>
      <c r="S206">
        <v>18</v>
      </c>
    </row>
    <row r="207" spans="14:19" x14ac:dyDescent="0.25">
      <c r="N207" t="str">
        <f>INDEX('Inputs_Metric 7'!$I$4:$I$36,MATCH($O207,'Inputs_Metric 7'!$K$4:$K$36,0))</f>
        <v>IND4</v>
      </c>
      <c r="O207">
        <f t="shared" si="5"/>
        <v>25</v>
      </c>
      <c r="P207">
        <v>-8</v>
      </c>
      <c r="Q207">
        <v>-4</v>
      </c>
      <c r="R207" t="b">
        <v>1</v>
      </c>
      <c r="S207">
        <v>0</v>
      </c>
    </row>
    <row r="208" spans="14:19" x14ac:dyDescent="0.25">
      <c r="N208" t="str">
        <f>INDEX('Inputs_Metric 7'!$I$4:$I$36,MATCH($O208,'Inputs_Metric 7'!$K$4:$K$36,0))</f>
        <v>IND4</v>
      </c>
      <c r="O208">
        <f t="shared" si="5"/>
        <v>25</v>
      </c>
      <c r="P208">
        <v>-4</v>
      </c>
      <c r="Q208">
        <v>0</v>
      </c>
      <c r="R208" t="b">
        <v>1</v>
      </c>
      <c r="S208">
        <v>0</v>
      </c>
    </row>
    <row r="209" spans="14:19" x14ac:dyDescent="0.25">
      <c r="N209" t="str">
        <f>INDEX('Inputs_Metric 7'!$I$4:$I$36,MATCH($O209,'Inputs_Metric 7'!$K$4:$K$36,0))</f>
        <v>IND4</v>
      </c>
      <c r="O209">
        <f t="shared" si="5"/>
        <v>25</v>
      </c>
      <c r="P209">
        <v>0</v>
      </c>
      <c r="Q209">
        <v>4</v>
      </c>
      <c r="R209" t="b">
        <v>1</v>
      </c>
      <c r="S209">
        <v>18</v>
      </c>
    </row>
    <row r="210" spans="14:19" x14ac:dyDescent="0.25">
      <c r="N210" t="str">
        <f>INDEX('Inputs_Metric 7'!$I$4:$I$36,MATCH($O210,'Inputs_Metric 7'!$K$4:$K$36,0))</f>
        <v>IND4</v>
      </c>
      <c r="O210">
        <f t="shared" si="5"/>
        <v>25</v>
      </c>
      <c r="P210">
        <v>4</v>
      </c>
      <c r="Q210">
        <v>6</v>
      </c>
      <c r="R210" t="b">
        <v>1</v>
      </c>
      <c r="S210">
        <v>27</v>
      </c>
    </row>
    <row r="211" spans="14:19" x14ac:dyDescent="0.25">
      <c r="N211" t="str">
        <f>INDEX('Inputs_Metric 7'!$I$4:$I$36,MATCH($O211,'Inputs_Metric 7'!$K$4:$K$36,0))</f>
        <v>IND4</v>
      </c>
      <c r="O211">
        <f t="shared" si="5"/>
        <v>25</v>
      </c>
      <c r="P211">
        <v>6</v>
      </c>
      <c r="Q211">
        <v>8</v>
      </c>
      <c r="R211" t="b">
        <v>1</v>
      </c>
      <c r="S211">
        <v>27</v>
      </c>
    </row>
    <row r="212" spans="14:19" x14ac:dyDescent="0.25">
      <c r="N212" t="str">
        <f>INDEX('Inputs_Metric 7'!$I$4:$I$36,MATCH($O212,'Inputs_Metric 7'!$K$4:$K$36,0))</f>
        <v>IND4</v>
      </c>
      <c r="O212">
        <f t="shared" si="5"/>
        <v>25</v>
      </c>
      <c r="P212">
        <v>8</v>
      </c>
      <c r="Q212">
        <v>12</v>
      </c>
      <c r="R212" t="b">
        <v>1</v>
      </c>
      <c r="S212">
        <v>26</v>
      </c>
    </row>
    <row r="213" spans="14:19" x14ac:dyDescent="0.25">
      <c r="N213" t="str">
        <f>INDEX('Inputs_Metric 7'!$I$4:$I$36,MATCH($O213,'Inputs_Metric 7'!$K$4:$K$36,0))</f>
        <v>IND4</v>
      </c>
      <c r="O213">
        <f t="shared" si="5"/>
        <v>25</v>
      </c>
      <c r="P213">
        <v>12</v>
      </c>
      <c r="Q213">
        <v>99</v>
      </c>
      <c r="R213" t="b">
        <v>1</v>
      </c>
      <c r="S213">
        <v>24</v>
      </c>
    </row>
    <row r="214" spans="14:19" x14ac:dyDescent="0.25">
      <c r="N214" t="str">
        <f>INDEX('Inputs_Metric 7'!$I$4:$I$36,MATCH($O214,'Inputs_Metric 7'!$K$4:$K$36,0))</f>
        <v>IND5</v>
      </c>
      <c r="O214">
        <f t="shared" si="5"/>
        <v>26</v>
      </c>
      <c r="P214">
        <v>-8</v>
      </c>
      <c r="Q214">
        <v>-4</v>
      </c>
      <c r="R214" t="b">
        <v>0</v>
      </c>
      <c r="S214">
        <v>0</v>
      </c>
    </row>
    <row r="215" spans="14:19" x14ac:dyDescent="0.25">
      <c r="N215" t="str">
        <f>INDEX('Inputs_Metric 7'!$I$4:$I$36,MATCH($O215,'Inputs_Metric 7'!$K$4:$K$36,0))</f>
        <v>IND5</v>
      </c>
      <c r="O215">
        <f t="shared" si="5"/>
        <v>26</v>
      </c>
      <c r="P215">
        <v>-4</v>
      </c>
      <c r="Q215">
        <v>0</v>
      </c>
      <c r="R215" t="b">
        <v>0</v>
      </c>
      <c r="S215">
        <v>0</v>
      </c>
    </row>
    <row r="216" spans="14:19" x14ac:dyDescent="0.25">
      <c r="N216" t="str">
        <f>INDEX('Inputs_Metric 7'!$I$4:$I$36,MATCH($O216,'Inputs_Metric 7'!$K$4:$K$36,0))</f>
        <v>IND5</v>
      </c>
      <c r="O216">
        <f t="shared" si="5"/>
        <v>26</v>
      </c>
      <c r="P216">
        <v>0</v>
      </c>
      <c r="Q216">
        <v>4</v>
      </c>
      <c r="R216" t="b">
        <v>0</v>
      </c>
      <c r="S216">
        <v>21</v>
      </c>
    </row>
    <row r="217" spans="14:19" x14ac:dyDescent="0.25">
      <c r="N217" t="str">
        <f>INDEX('Inputs_Metric 7'!$I$4:$I$36,MATCH($O217,'Inputs_Metric 7'!$K$4:$K$36,0))</f>
        <v>IND5</v>
      </c>
      <c r="O217">
        <f t="shared" si="5"/>
        <v>26</v>
      </c>
      <c r="P217">
        <v>4</v>
      </c>
      <c r="Q217">
        <v>6</v>
      </c>
      <c r="R217" t="b">
        <v>0</v>
      </c>
      <c r="S217">
        <v>27</v>
      </c>
    </row>
    <row r="218" spans="14:19" x14ac:dyDescent="0.25">
      <c r="N218" t="str">
        <f>INDEX('Inputs_Metric 7'!$I$4:$I$36,MATCH($O218,'Inputs_Metric 7'!$K$4:$K$36,0))</f>
        <v>IND5</v>
      </c>
      <c r="O218">
        <f t="shared" si="5"/>
        <v>26</v>
      </c>
      <c r="P218">
        <v>6</v>
      </c>
      <c r="Q218">
        <v>8</v>
      </c>
      <c r="R218" t="b">
        <v>0</v>
      </c>
      <c r="S218">
        <v>27</v>
      </c>
    </row>
    <row r="219" spans="14:19" x14ac:dyDescent="0.25">
      <c r="N219" t="str">
        <f>INDEX('Inputs_Metric 7'!$I$4:$I$36,MATCH($O219,'Inputs_Metric 7'!$K$4:$K$36,0))</f>
        <v>IND5</v>
      </c>
      <c r="O219">
        <f t="shared" si="5"/>
        <v>26</v>
      </c>
      <c r="P219">
        <v>8</v>
      </c>
      <c r="Q219">
        <v>12</v>
      </c>
      <c r="R219" t="b">
        <v>0</v>
      </c>
      <c r="S219">
        <v>33</v>
      </c>
    </row>
    <row r="220" spans="14:19" x14ac:dyDescent="0.25">
      <c r="N220" t="str">
        <f>INDEX('Inputs_Metric 7'!$I$4:$I$36,MATCH($O220,'Inputs_Metric 7'!$K$4:$K$36,0))</f>
        <v>IND5</v>
      </c>
      <c r="O220">
        <f t="shared" si="5"/>
        <v>26</v>
      </c>
      <c r="P220">
        <v>12</v>
      </c>
      <c r="Q220">
        <v>99</v>
      </c>
      <c r="R220" t="b">
        <v>0</v>
      </c>
      <c r="S220">
        <v>20</v>
      </c>
    </row>
    <row r="221" spans="14:19" x14ac:dyDescent="0.25">
      <c r="N221" t="str">
        <f>INDEX('Inputs_Metric 7'!$I$4:$I$36,MATCH($O221,'Inputs_Metric 7'!$K$4:$K$36,0))</f>
        <v>IND5</v>
      </c>
      <c r="O221">
        <f t="shared" si="5"/>
        <v>26</v>
      </c>
      <c r="P221">
        <v>-8</v>
      </c>
      <c r="Q221">
        <v>-4</v>
      </c>
      <c r="R221" t="b">
        <v>1</v>
      </c>
      <c r="S221">
        <v>0</v>
      </c>
    </row>
    <row r="222" spans="14:19" x14ac:dyDescent="0.25">
      <c r="N222" t="str">
        <f>INDEX('Inputs_Metric 7'!$I$4:$I$36,MATCH($O222,'Inputs_Metric 7'!$K$4:$K$36,0))</f>
        <v>IND5</v>
      </c>
      <c r="O222">
        <f t="shared" si="5"/>
        <v>26</v>
      </c>
      <c r="P222">
        <v>-4</v>
      </c>
      <c r="Q222">
        <v>0</v>
      </c>
      <c r="R222" t="b">
        <v>1</v>
      </c>
      <c r="S222">
        <v>0</v>
      </c>
    </row>
    <row r="223" spans="14:19" x14ac:dyDescent="0.25">
      <c r="N223" t="str">
        <f>INDEX('Inputs_Metric 7'!$I$4:$I$36,MATCH($O223,'Inputs_Metric 7'!$K$4:$K$36,0))</f>
        <v>IND5</v>
      </c>
      <c r="O223">
        <f t="shared" si="5"/>
        <v>26</v>
      </c>
      <c r="P223">
        <v>0</v>
      </c>
      <c r="Q223">
        <v>4</v>
      </c>
      <c r="R223" t="b">
        <v>1</v>
      </c>
      <c r="S223">
        <v>21</v>
      </c>
    </row>
    <row r="224" spans="14:19" x14ac:dyDescent="0.25">
      <c r="N224" t="str">
        <f>INDEX('Inputs_Metric 7'!$I$4:$I$36,MATCH($O224,'Inputs_Metric 7'!$K$4:$K$36,0))</f>
        <v>IND5</v>
      </c>
      <c r="O224">
        <f t="shared" si="5"/>
        <v>26</v>
      </c>
      <c r="P224">
        <v>4</v>
      </c>
      <c r="Q224">
        <v>6</v>
      </c>
      <c r="R224" t="b">
        <v>1</v>
      </c>
      <c r="S224">
        <v>27</v>
      </c>
    </row>
    <row r="225" spans="14:19" x14ac:dyDescent="0.25">
      <c r="N225" t="str">
        <f>INDEX('Inputs_Metric 7'!$I$4:$I$36,MATCH($O225,'Inputs_Metric 7'!$K$4:$K$36,0))</f>
        <v>IND5</v>
      </c>
      <c r="O225">
        <f t="shared" si="5"/>
        <v>26</v>
      </c>
      <c r="P225">
        <v>6</v>
      </c>
      <c r="Q225">
        <v>8</v>
      </c>
      <c r="R225" t="b">
        <v>1</v>
      </c>
      <c r="S225">
        <v>27</v>
      </c>
    </row>
    <row r="226" spans="14:19" x14ac:dyDescent="0.25">
      <c r="N226" t="str">
        <f>INDEX('Inputs_Metric 7'!$I$4:$I$36,MATCH($O226,'Inputs_Metric 7'!$K$4:$K$36,0))</f>
        <v>IND5</v>
      </c>
      <c r="O226">
        <f t="shared" si="5"/>
        <v>26</v>
      </c>
      <c r="P226">
        <v>8</v>
      </c>
      <c r="Q226">
        <v>12</v>
      </c>
      <c r="R226" t="b">
        <v>1</v>
      </c>
      <c r="S226">
        <v>33</v>
      </c>
    </row>
    <row r="227" spans="14:19" x14ac:dyDescent="0.25">
      <c r="N227" t="str">
        <f>INDEX('Inputs_Metric 7'!$I$4:$I$36,MATCH($O227,'Inputs_Metric 7'!$K$4:$K$36,0))</f>
        <v>IND5</v>
      </c>
      <c r="O227">
        <f t="shared" si="5"/>
        <v>26</v>
      </c>
      <c r="P227">
        <v>12</v>
      </c>
      <c r="Q227">
        <v>99</v>
      </c>
      <c r="R227" t="b">
        <v>1</v>
      </c>
      <c r="S227">
        <v>26</v>
      </c>
    </row>
    <row r="228" spans="14:19" x14ac:dyDescent="0.25">
      <c r="N228" t="str">
        <f>INDEX('Inputs_Metric 7'!$I$4:$I$36,MATCH($O228,'Inputs_Metric 7'!$K$4:$K$36,0))</f>
        <v>IND6</v>
      </c>
      <c r="O228">
        <f t="shared" si="5"/>
        <v>27</v>
      </c>
      <c r="P228">
        <v>-8</v>
      </c>
      <c r="Q228">
        <v>-4</v>
      </c>
      <c r="R228" t="b">
        <v>0</v>
      </c>
      <c r="S228">
        <v>0</v>
      </c>
    </row>
    <row r="229" spans="14:19" x14ac:dyDescent="0.25">
      <c r="N229" t="str">
        <f>INDEX('Inputs_Metric 7'!$I$4:$I$36,MATCH($O229,'Inputs_Metric 7'!$K$4:$K$36,0))</f>
        <v>IND6</v>
      </c>
      <c r="O229">
        <f t="shared" si="5"/>
        <v>27</v>
      </c>
      <c r="P229">
        <v>-4</v>
      </c>
      <c r="Q229">
        <v>0</v>
      </c>
      <c r="R229" t="b">
        <v>0</v>
      </c>
      <c r="S229">
        <v>0</v>
      </c>
    </row>
    <row r="230" spans="14:19" x14ac:dyDescent="0.25">
      <c r="N230" t="str">
        <f>INDEX('Inputs_Metric 7'!$I$4:$I$36,MATCH($O230,'Inputs_Metric 7'!$K$4:$K$36,0))</f>
        <v>IND6</v>
      </c>
      <c r="O230">
        <f t="shared" si="5"/>
        <v>27</v>
      </c>
      <c r="P230">
        <v>0</v>
      </c>
      <c r="Q230">
        <v>4</v>
      </c>
      <c r="R230" t="b">
        <v>0</v>
      </c>
      <c r="S230">
        <v>5</v>
      </c>
    </row>
    <row r="231" spans="14:19" x14ac:dyDescent="0.25">
      <c r="N231" t="str">
        <f>INDEX('Inputs_Metric 7'!$I$4:$I$36,MATCH($O231,'Inputs_Metric 7'!$K$4:$K$36,0))</f>
        <v>IND6</v>
      </c>
      <c r="O231">
        <f t="shared" si="5"/>
        <v>27</v>
      </c>
      <c r="P231">
        <v>4</v>
      </c>
      <c r="Q231">
        <v>6</v>
      </c>
      <c r="R231" t="b">
        <v>0</v>
      </c>
      <c r="S231">
        <v>5</v>
      </c>
    </row>
    <row r="232" spans="14:19" x14ac:dyDescent="0.25">
      <c r="N232" t="str">
        <f>INDEX('Inputs_Metric 7'!$I$4:$I$36,MATCH($O232,'Inputs_Metric 7'!$K$4:$K$36,0))</f>
        <v>IND6</v>
      </c>
      <c r="O232">
        <f t="shared" si="5"/>
        <v>27</v>
      </c>
      <c r="P232">
        <v>6</v>
      </c>
      <c r="Q232">
        <v>8</v>
      </c>
      <c r="R232" t="b">
        <v>0</v>
      </c>
      <c r="S232">
        <v>5</v>
      </c>
    </row>
    <row r="233" spans="14:19" x14ac:dyDescent="0.25">
      <c r="N233" t="str">
        <f>INDEX('Inputs_Metric 7'!$I$4:$I$36,MATCH($O233,'Inputs_Metric 7'!$K$4:$K$36,0))</f>
        <v>IND6</v>
      </c>
      <c r="O233">
        <f t="shared" si="5"/>
        <v>27</v>
      </c>
      <c r="P233">
        <v>8</v>
      </c>
      <c r="Q233">
        <v>12</v>
      </c>
      <c r="R233" t="b">
        <v>0</v>
      </c>
      <c r="S233">
        <v>5</v>
      </c>
    </row>
    <row r="234" spans="14:19" x14ac:dyDescent="0.25">
      <c r="N234" t="str">
        <f>INDEX('Inputs_Metric 7'!$I$4:$I$36,MATCH($O234,'Inputs_Metric 7'!$K$4:$K$36,0))</f>
        <v>IND6</v>
      </c>
      <c r="O234">
        <f t="shared" si="5"/>
        <v>27</v>
      </c>
      <c r="P234">
        <v>12</v>
      </c>
      <c r="Q234">
        <v>99</v>
      </c>
      <c r="R234" t="b">
        <v>0</v>
      </c>
      <c r="S234">
        <v>5</v>
      </c>
    </row>
    <row r="235" spans="14:19" x14ac:dyDescent="0.25">
      <c r="N235" t="str">
        <f>INDEX('Inputs_Metric 7'!$I$4:$I$36,MATCH($O235,'Inputs_Metric 7'!$K$4:$K$36,0))</f>
        <v>IND6</v>
      </c>
      <c r="O235">
        <f t="shared" si="5"/>
        <v>27</v>
      </c>
      <c r="P235">
        <v>-8</v>
      </c>
      <c r="Q235">
        <v>-4</v>
      </c>
      <c r="R235" t="b">
        <v>1</v>
      </c>
      <c r="S235">
        <v>0</v>
      </c>
    </row>
    <row r="236" spans="14:19" x14ac:dyDescent="0.25">
      <c r="N236" t="str">
        <f>INDEX('Inputs_Metric 7'!$I$4:$I$36,MATCH($O236,'Inputs_Metric 7'!$K$4:$K$36,0))</f>
        <v>IND6</v>
      </c>
      <c r="O236">
        <f t="shared" ref="O236:O267" si="6">O222+1</f>
        <v>27</v>
      </c>
      <c r="P236">
        <v>-4</v>
      </c>
      <c r="Q236">
        <v>0</v>
      </c>
      <c r="R236" t="b">
        <v>1</v>
      </c>
      <c r="S236">
        <v>0</v>
      </c>
    </row>
    <row r="237" spans="14:19" x14ac:dyDescent="0.25">
      <c r="N237" t="str">
        <f>INDEX('Inputs_Metric 7'!$I$4:$I$36,MATCH($O237,'Inputs_Metric 7'!$K$4:$K$36,0))</f>
        <v>IND6</v>
      </c>
      <c r="O237">
        <f t="shared" si="6"/>
        <v>27</v>
      </c>
      <c r="P237">
        <v>0</v>
      </c>
      <c r="Q237">
        <v>4</v>
      </c>
      <c r="R237" t="b">
        <v>1</v>
      </c>
      <c r="S237">
        <v>5</v>
      </c>
    </row>
    <row r="238" spans="14:19" x14ac:dyDescent="0.25">
      <c r="N238" t="str">
        <f>INDEX('Inputs_Metric 7'!$I$4:$I$36,MATCH($O238,'Inputs_Metric 7'!$K$4:$K$36,0))</f>
        <v>IND6</v>
      </c>
      <c r="O238">
        <f t="shared" si="6"/>
        <v>27</v>
      </c>
      <c r="P238">
        <v>4</v>
      </c>
      <c r="Q238">
        <v>6</v>
      </c>
      <c r="R238" t="b">
        <v>1</v>
      </c>
      <c r="S238">
        <v>5</v>
      </c>
    </row>
    <row r="239" spans="14:19" x14ac:dyDescent="0.25">
      <c r="N239" t="str">
        <f>INDEX('Inputs_Metric 7'!$I$4:$I$36,MATCH($O239,'Inputs_Metric 7'!$K$4:$K$36,0))</f>
        <v>IND6</v>
      </c>
      <c r="O239">
        <f t="shared" si="6"/>
        <v>27</v>
      </c>
      <c r="P239">
        <v>6</v>
      </c>
      <c r="Q239">
        <v>8</v>
      </c>
      <c r="R239" t="b">
        <v>1</v>
      </c>
      <c r="S239">
        <v>5</v>
      </c>
    </row>
    <row r="240" spans="14:19" x14ac:dyDescent="0.25">
      <c r="N240" t="str">
        <f>INDEX('Inputs_Metric 7'!$I$4:$I$36,MATCH($O240,'Inputs_Metric 7'!$K$4:$K$36,0))</f>
        <v>IND6</v>
      </c>
      <c r="O240">
        <f t="shared" si="6"/>
        <v>27</v>
      </c>
      <c r="P240">
        <v>8</v>
      </c>
      <c r="Q240">
        <v>12</v>
      </c>
      <c r="R240" t="b">
        <v>1</v>
      </c>
      <c r="S240">
        <v>5</v>
      </c>
    </row>
    <row r="241" spans="14:19" x14ac:dyDescent="0.25">
      <c r="N241" t="str">
        <f>INDEX('Inputs_Metric 7'!$I$4:$I$36,MATCH($O241,'Inputs_Metric 7'!$K$4:$K$36,0))</f>
        <v>IND6</v>
      </c>
      <c r="O241">
        <f t="shared" si="6"/>
        <v>27</v>
      </c>
      <c r="P241">
        <v>12</v>
      </c>
      <c r="Q241">
        <v>99</v>
      </c>
      <c r="R241" t="b">
        <v>1</v>
      </c>
      <c r="S241">
        <v>5</v>
      </c>
    </row>
    <row r="242" spans="14:19" x14ac:dyDescent="0.25">
      <c r="N242" t="str">
        <f>INDEX('Inputs_Metric 7'!$I$4:$I$36,MATCH($O242,'Inputs_Metric 7'!$K$4:$K$36,0))</f>
        <v>AGR1</v>
      </c>
      <c r="O242">
        <f t="shared" si="6"/>
        <v>28</v>
      </c>
      <c r="P242">
        <v>-8</v>
      </c>
      <c r="Q242">
        <v>-4</v>
      </c>
      <c r="R242" t="b">
        <v>0</v>
      </c>
      <c r="S242">
        <v>0</v>
      </c>
    </row>
    <row r="243" spans="14:19" x14ac:dyDescent="0.25">
      <c r="N243" t="str">
        <f>INDEX('Inputs_Metric 7'!$I$4:$I$36,MATCH($O243,'Inputs_Metric 7'!$K$4:$K$36,0))</f>
        <v>AGR1</v>
      </c>
      <c r="O243">
        <f t="shared" si="6"/>
        <v>28</v>
      </c>
      <c r="P243">
        <v>-4</v>
      </c>
      <c r="Q243">
        <v>0</v>
      </c>
      <c r="R243" t="b">
        <v>0</v>
      </c>
      <c r="S243">
        <v>0</v>
      </c>
    </row>
    <row r="244" spans="14:19" x14ac:dyDescent="0.25">
      <c r="N244" t="str">
        <f>INDEX('Inputs_Metric 7'!$I$4:$I$36,MATCH($O244,'Inputs_Metric 7'!$K$4:$K$36,0))</f>
        <v>AGR1</v>
      </c>
      <c r="O244">
        <f t="shared" si="6"/>
        <v>28</v>
      </c>
      <c r="P244">
        <v>0</v>
      </c>
      <c r="Q244">
        <v>4</v>
      </c>
      <c r="R244" t="b">
        <v>0</v>
      </c>
      <c r="S244">
        <v>7</v>
      </c>
    </row>
    <row r="245" spans="14:19" x14ac:dyDescent="0.25">
      <c r="N245" t="str">
        <f>INDEX('Inputs_Metric 7'!$I$4:$I$36,MATCH($O245,'Inputs_Metric 7'!$K$4:$K$36,0))</f>
        <v>AGR1</v>
      </c>
      <c r="O245">
        <f t="shared" si="6"/>
        <v>28</v>
      </c>
      <c r="P245">
        <v>4</v>
      </c>
      <c r="Q245">
        <v>6</v>
      </c>
      <c r="R245" t="b">
        <v>0</v>
      </c>
      <c r="S245">
        <v>7</v>
      </c>
    </row>
    <row r="246" spans="14:19" x14ac:dyDescent="0.25">
      <c r="N246" t="str">
        <f>INDEX('Inputs_Metric 7'!$I$4:$I$36,MATCH($O246,'Inputs_Metric 7'!$K$4:$K$36,0))</f>
        <v>AGR1</v>
      </c>
      <c r="O246">
        <f t="shared" si="6"/>
        <v>28</v>
      </c>
      <c r="P246">
        <v>6</v>
      </c>
      <c r="Q246">
        <v>8</v>
      </c>
      <c r="R246" t="b">
        <v>0</v>
      </c>
      <c r="S246">
        <v>7</v>
      </c>
    </row>
    <row r="247" spans="14:19" x14ac:dyDescent="0.25">
      <c r="N247" t="str">
        <f>INDEX('Inputs_Metric 7'!$I$4:$I$36,MATCH($O247,'Inputs_Metric 7'!$K$4:$K$36,0))</f>
        <v>AGR1</v>
      </c>
      <c r="O247">
        <f t="shared" si="6"/>
        <v>28</v>
      </c>
      <c r="P247">
        <v>8</v>
      </c>
      <c r="Q247">
        <v>12</v>
      </c>
      <c r="R247" t="b">
        <v>0</v>
      </c>
      <c r="S247">
        <v>7</v>
      </c>
    </row>
    <row r="248" spans="14:19" x14ac:dyDescent="0.25">
      <c r="N248" t="str">
        <f>INDEX('Inputs_Metric 7'!$I$4:$I$36,MATCH($O248,'Inputs_Metric 7'!$K$4:$K$36,0))</f>
        <v>AGR1</v>
      </c>
      <c r="O248">
        <f t="shared" si="6"/>
        <v>28</v>
      </c>
      <c r="P248">
        <v>12</v>
      </c>
      <c r="Q248">
        <v>99</v>
      </c>
      <c r="R248" t="b">
        <v>0</v>
      </c>
      <c r="S248">
        <v>7</v>
      </c>
    </row>
    <row r="249" spans="14:19" x14ac:dyDescent="0.25">
      <c r="N249" t="str">
        <f>INDEX('Inputs_Metric 7'!$I$4:$I$36,MATCH($O249,'Inputs_Metric 7'!$K$4:$K$36,0))</f>
        <v>AGR1</v>
      </c>
      <c r="O249">
        <f t="shared" si="6"/>
        <v>28</v>
      </c>
      <c r="P249">
        <v>-8</v>
      </c>
      <c r="Q249">
        <v>-4</v>
      </c>
      <c r="R249" t="b">
        <v>1</v>
      </c>
      <c r="S249">
        <v>0</v>
      </c>
    </row>
    <row r="250" spans="14:19" x14ac:dyDescent="0.25">
      <c r="N250" t="str">
        <f>INDEX('Inputs_Metric 7'!$I$4:$I$36,MATCH($O250,'Inputs_Metric 7'!$K$4:$K$36,0))</f>
        <v>AGR1</v>
      </c>
      <c r="O250">
        <f t="shared" si="6"/>
        <v>28</v>
      </c>
      <c r="P250">
        <v>-4</v>
      </c>
      <c r="Q250">
        <v>0</v>
      </c>
      <c r="R250" t="b">
        <v>1</v>
      </c>
      <c r="S250">
        <v>0</v>
      </c>
    </row>
    <row r="251" spans="14:19" x14ac:dyDescent="0.25">
      <c r="N251" t="str">
        <f>INDEX('Inputs_Metric 7'!$I$4:$I$36,MATCH($O251,'Inputs_Metric 7'!$K$4:$K$36,0))</f>
        <v>AGR1</v>
      </c>
      <c r="O251">
        <f t="shared" si="6"/>
        <v>28</v>
      </c>
      <c r="P251">
        <v>0</v>
      </c>
      <c r="Q251">
        <v>4</v>
      </c>
      <c r="R251" t="b">
        <v>1</v>
      </c>
      <c r="S251">
        <v>7</v>
      </c>
    </row>
    <row r="252" spans="14:19" x14ac:dyDescent="0.25">
      <c r="N252" t="str">
        <f>INDEX('Inputs_Metric 7'!$I$4:$I$36,MATCH($O252,'Inputs_Metric 7'!$K$4:$K$36,0))</f>
        <v>AGR1</v>
      </c>
      <c r="O252">
        <f t="shared" si="6"/>
        <v>28</v>
      </c>
      <c r="P252">
        <v>4</v>
      </c>
      <c r="Q252">
        <v>6</v>
      </c>
      <c r="R252" t="b">
        <v>1</v>
      </c>
      <c r="S252">
        <v>7</v>
      </c>
    </row>
    <row r="253" spans="14:19" x14ac:dyDescent="0.25">
      <c r="N253" t="str">
        <f>INDEX('Inputs_Metric 7'!$I$4:$I$36,MATCH($O253,'Inputs_Metric 7'!$K$4:$K$36,0))</f>
        <v>AGR1</v>
      </c>
      <c r="O253">
        <f t="shared" si="6"/>
        <v>28</v>
      </c>
      <c r="P253">
        <v>6</v>
      </c>
      <c r="Q253">
        <v>8</v>
      </c>
      <c r="R253" t="b">
        <v>1</v>
      </c>
      <c r="S253">
        <v>7</v>
      </c>
    </row>
    <row r="254" spans="14:19" x14ac:dyDescent="0.25">
      <c r="N254" t="str">
        <f>INDEX('Inputs_Metric 7'!$I$4:$I$36,MATCH($O254,'Inputs_Metric 7'!$K$4:$K$36,0))</f>
        <v>AGR1</v>
      </c>
      <c r="O254">
        <f t="shared" si="6"/>
        <v>28</v>
      </c>
      <c r="P254">
        <v>8</v>
      </c>
      <c r="Q254">
        <v>12</v>
      </c>
      <c r="R254" t="b">
        <v>1</v>
      </c>
      <c r="S254">
        <v>7</v>
      </c>
    </row>
    <row r="255" spans="14:19" x14ac:dyDescent="0.25">
      <c r="N255" t="str">
        <f>INDEX('Inputs_Metric 7'!$I$4:$I$36,MATCH($O255,'Inputs_Metric 7'!$K$4:$K$36,0))</f>
        <v>AGR1</v>
      </c>
      <c r="O255">
        <f t="shared" si="6"/>
        <v>28</v>
      </c>
      <c r="P255">
        <v>12</v>
      </c>
      <c r="Q255">
        <v>99</v>
      </c>
      <c r="R255" t="b">
        <v>1</v>
      </c>
      <c r="S255">
        <v>7</v>
      </c>
    </row>
    <row r="256" spans="14:19" x14ac:dyDescent="0.25">
      <c r="N256" t="str">
        <f>INDEX('Inputs_Metric 7'!$I$4:$I$36,MATCH($O256,'Inputs_Metric 7'!$K$4:$K$36,0))</f>
        <v>REL1</v>
      </c>
      <c r="O256">
        <f t="shared" si="6"/>
        <v>29</v>
      </c>
      <c r="P256">
        <v>-8</v>
      </c>
      <c r="Q256">
        <v>-4</v>
      </c>
      <c r="R256" t="b">
        <v>0</v>
      </c>
      <c r="S256">
        <v>0</v>
      </c>
    </row>
    <row r="257" spans="14:19" x14ac:dyDescent="0.25">
      <c r="N257" t="str">
        <f>INDEX('Inputs_Metric 7'!$I$4:$I$36,MATCH($O257,'Inputs_Metric 7'!$K$4:$K$36,0))</f>
        <v>REL1</v>
      </c>
      <c r="O257">
        <f t="shared" si="6"/>
        <v>29</v>
      </c>
      <c r="P257">
        <v>-4</v>
      </c>
      <c r="Q257">
        <v>0</v>
      </c>
      <c r="R257" t="b">
        <v>0</v>
      </c>
      <c r="S257">
        <v>0</v>
      </c>
    </row>
    <row r="258" spans="14:19" x14ac:dyDescent="0.25">
      <c r="N258" t="str">
        <f>INDEX('Inputs_Metric 7'!$I$4:$I$36,MATCH($O258,'Inputs_Metric 7'!$K$4:$K$36,0))</f>
        <v>REL1</v>
      </c>
      <c r="O258">
        <f t="shared" si="6"/>
        <v>29</v>
      </c>
      <c r="P258">
        <v>0</v>
      </c>
      <c r="Q258">
        <v>4</v>
      </c>
      <c r="R258" t="b">
        <v>0</v>
      </c>
      <c r="S258">
        <v>19</v>
      </c>
    </row>
    <row r="259" spans="14:19" x14ac:dyDescent="0.25">
      <c r="N259" t="str">
        <f>INDEX('Inputs_Metric 7'!$I$4:$I$36,MATCH($O259,'Inputs_Metric 7'!$K$4:$K$36,0))</f>
        <v>REL1</v>
      </c>
      <c r="O259">
        <f t="shared" si="6"/>
        <v>29</v>
      </c>
      <c r="P259">
        <v>4</v>
      </c>
      <c r="Q259">
        <v>6</v>
      </c>
      <c r="R259" t="b">
        <v>0</v>
      </c>
      <c r="S259">
        <v>25</v>
      </c>
    </row>
    <row r="260" spans="14:19" x14ac:dyDescent="0.25">
      <c r="N260" t="str">
        <f>INDEX('Inputs_Metric 7'!$I$4:$I$36,MATCH($O260,'Inputs_Metric 7'!$K$4:$K$36,0))</f>
        <v>REL1</v>
      </c>
      <c r="O260">
        <f t="shared" si="6"/>
        <v>29</v>
      </c>
      <c r="P260">
        <v>6</v>
      </c>
      <c r="Q260">
        <v>8</v>
      </c>
      <c r="R260" t="b">
        <v>0</v>
      </c>
      <c r="S260">
        <v>25</v>
      </c>
    </row>
    <row r="261" spans="14:19" x14ac:dyDescent="0.25">
      <c r="N261" t="str">
        <f>INDEX('Inputs_Metric 7'!$I$4:$I$36,MATCH($O261,'Inputs_Metric 7'!$K$4:$K$36,0))</f>
        <v>REL1</v>
      </c>
      <c r="O261">
        <f t="shared" si="6"/>
        <v>29</v>
      </c>
      <c r="P261">
        <v>8</v>
      </c>
      <c r="Q261">
        <v>12</v>
      </c>
      <c r="R261" t="b">
        <v>0</v>
      </c>
      <c r="S261">
        <v>18</v>
      </c>
    </row>
    <row r="262" spans="14:19" x14ac:dyDescent="0.25">
      <c r="N262" t="str">
        <f>INDEX('Inputs_Metric 7'!$I$4:$I$36,MATCH($O262,'Inputs_Metric 7'!$K$4:$K$36,0))</f>
        <v>REL1</v>
      </c>
      <c r="O262">
        <f t="shared" si="6"/>
        <v>29</v>
      </c>
      <c r="P262">
        <v>12</v>
      </c>
      <c r="Q262">
        <v>99</v>
      </c>
      <c r="R262" t="b">
        <v>0</v>
      </c>
      <c r="S262">
        <v>18</v>
      </c>
    </row>
    <row r="263" spans="14:19" x14ac:dyDescent="0.25">
      <c r="N263" t="str">
        <f>INDEX('Inputs_Metric 7'!$I$4:$I$36,MATCH($O263,'Inputs_Metric 7'!$K$4:$K$36,0))</f>
        <v>REL1</v>
      </c>
      <c r="O263">
        <f t="shared" si="6"/>
        <v>29</v>
      </c>
      <c r="P263">
        <v>-8</v>
      </c>
      <c r="Q263">
        <v>-4</v>
      </c>
      <c r="R263" t="b">
        <v>1</v>
      </c>
      <c r="S263">
        <v>0</v>
      </c>
    </row>
    <row r="264" spans="14:19" x14ac:dyDescent="0.25">
      <c r="N264" t="str">
        <f>INDEX('Inputs_Metric 7'!$I$4:$I$36,MATCH($O264,'Inputs_Metric 7'!$K$4:$K$36,0))</f>
        <v>REL1</v>
      </c>
      <c r="O264">
        <f t="shared" si="6"/>
        <v>29</v>
      </c>
      <c r="P264">
        <v>-4</v>
      </c>
      <c r="Q264">
        <v>0</v>
      </c>
      <c r="R264" t="b">
        <v>1</v>
      </c>
      <c r="S264">
        <v>0</v>
      </c>
    </row>
    <row r="265" spans="14:19" x14ac:dyDescent="0.25">
      <c r="N265" t="str">
        <f>INDEX('Inputs_Metric 7'!$I$4:$I$36,MATCH($O265,'Inputs_Metric 7'!$K$4:$K$36,0))</f>
        <v>REL1</v>
      </c>
      <c r="O265">
        <f t="shared" si="6"/>
        <v>29</v>
      </c>
      <c r="P265">
        <v>0</v>
      </c>
      <c r="Q265">
        <v>4</v>
      </c>
      <c r="R265" t="b">
        <v>1</v>
      </c>
      <c r="S265">
        <v>19</v>
      </c>
    </row>
    <row r="266" spans="14:19" x14ac:dyDescent="0.25">
      <c r="N266" t="str">
        <f>INDEX('Inputs_Metric 7'!$I$4:$I$36,MATCH($O266,'Inputs_Metric 7'!$K$4:$K$36,0))</f>
        <v>REL1</v>
      </c>
      <c r="O266">
        <f t="shared" si="6"/>
        <v>29</v>
      </c>
      <c r="P266">
        <v>4</v>
      </c>
      <c r="Q266">
        <v>6</v>
      </c>
      <c r="R266" t="b">
        <v>1</v>
      </c>
      <c r="S266">
        <v>25</v>
      </c>
    </row>
    <row r="267" spans="14:19" x14ac:dyDescent="0.25">
      <c r="N267" t="str">
        <f>INDEX('Inputs_Metric 7'!$I$4:$I$36,MATCH($O267,'Inputs_Metric 7'!$K$4:$K$36,0))</f>
        <v>REL1</v>
      </c>
      <c r="O267">
        <f t="shared" si="6"/>
        <v>29</v>
      </c>
      <c r="P267">
        <v>6</v>
      </c>
      <c r="Q267">
        <v>8</v>
      </c>
      <c r="R267" t="b">
        <v>1</v>
      </c>
      <c r="S267">
        <v>25</v>
      </c>
    </row>
    <row r="268" spans="14:19" x14ac:dyDescent="0.25">
      <c r="N268" t="str">
        <f>INDEX('Inputs_Metric 7'!$I$4:$I$36,MATCH($O268,'Inputs_Metric 7'!$K$4:$K$36,0))</f>
        <v>REL1</v>
      </c>
      <c r="O268">
        <f t="shared" ref="O268:O269" si="7">O254+1</f>
        <v>29</v>
      </c>
      <c r="P268">
        <v>8</v>
      </c>
      <c r="Q268">
        <v>12</v>
      </c>
      <c r="R268" t="b">
        <v>1</v>
      </c>
      <c r="S268">
        <v>24</v>
      </c>
    </row>
    <row r="269" spans="14:19" x14ac:dyDescent="0.25">
      <c r="N269" t="str">
        <f>INDEX('Inputs_Metric 7'!$I$4:$I$36,MATCH($O269,'Inputs_Metric 7'!$K$4:$K$36,0))</f>
        <v>REL1</v>
      </c>
      <c r="O269">
        <f t="shared" si="7"/>
        <v>29</v>
      </c>
      <c r="P269">
        <v>12</v>
      </c>
      <c r="Q269">
        <v>99</v>
      </c>
      <c r="R269" t="b">
        <v>1</v>
      </c>
      <c r="S269">
        <v>24</v>
      </c>
    </row>
    <row r="270" spans="14:19" x14ac:dyDescent="0.25">
      <c r="N270" t="str">
        <f>INDEX('Inputs_Metric 7'!$I$4:$I$36,MATCH($O270,'Inputs_Metric 7'!$K$4:$K$36,0))</f>
        <v>EDU1</v>
      </c>
      <c r="O270">
        <v>30</v>
      </c>
      <c r="P270">
        <v>-8</v>
      </c>
      <c r="Q270">
        <v>-4</v>
      </c>
      <c r="R270" t="b">
        <v>0</v>
      </c>
      <c r="S270">
        <v>0</v>
      </c>
    </row>
    <row r="271" spans="14:19" x14ac:dyDescent="0.25">
      <c r="N271" t="str">
        <f>INDEX('Inputs_Metric 7'!$I$4:$I$36,MATCH($O271,'Inputs_Metric 7'!$K$4:$K$36,0))</f>
        <v>EDU1</v>
      </c>
      <c r="O271">
        <v>30</v>
      </c>
      <c r="P271">
        <v>-4</v>
      </c>
      <c r="Q271">
        <v>0</v>
      </c>
      <c r="R271" t="b">
        <v>0</v>
      </c>
      <c r="S271">
        <v>0</v>
      </c>
    </row>
    <row r="272" spans="14:19" x14ac:dyDescent="0.25">
      <c r="N272" t="str">
        <f>INDEX('Inputs_Metric 7'!$I$4:$I$36,MATCH($O272,'Inputs_Metric 7'!$K$4:$K$36,0))</f>
        <v>EDU1</v>
      </c>
      <c r="O272">
        <v>30</v>
      </c>
      <c r="P272">
        <v>0</v>
      </c>
      <c r="Q272">
        <v>4</v>
      </c>
      <c r="R272" t="b">
        <v>0</v>
      </c>
      <c r="S272">
        <v>16</v>
      </c>
    </row>
    <row r="273" spans="14:19" x14ac:dyDescent="0.25">
      <c r="N273" t="str">
        <f>INDEX('Inputs_Metric 7'!$I$4:$I$36,MATCH($O273,'Inputs_Metric 7'!$K$4:$K$36,0))</f>
        <v>EDU1</v>
      </c>
      <c r="O273">
        <v>30</v>
      </c>
      <c r="P273">
        <v>4</v>
      </c>
      <c r="Q273">
        <v>6</v>
      </c>
      <c r="R273" t="b">
        <v>0</v>
      </c>
      <c r="S273">
        <v>21</v>
      </c>
    </row>
    <row r="274" spans="14:19" x14ac:dyDescent="0.25">
      <c r="N274" t="str">
        <f>INDEX('Inputs_Metric 7'!$I$4:$I$36,MATCH($O274,'Inputs_Metric 7'!$K$4:$K$36,0))</f>
        <v>EDU1</v>
      </c>
      <c r="O274">
        <v>30</v>
      </c>
      <c r="P274">
        <v>6</v>
      </c>
      <c r="Q274">
        <v>8</v>
      </c>
      <c r="R274" t="b">
        <v>0</v>
      </c>
      <c r="S274">
        <v>21</v>
      </c>
    </row>
    <row r="275" spans="14:19" x14ac:dyDescent="0.25">
      <c r="N275" t="str">
        <f>INDEX('Inputs_Metric 7'!$I$4:$I$36,MATCH($O275,'Inputs_Metric 7'!$K$4:$K$36,0))</f>
        <v>EDU1</v>
      </c>
      <c r="O275">
        <v>30</v>
      </c>
      <c r="P275">
        <v>8</v>
      </c>
      <c r="Q275">
        <v>12</v>
      </c>
      <c r="R275" t="b">
        <v>0</v>
      </c>
      <c r="S275">
        <v>25</v>
      </c>
    </row>
    <row r="276" spans="14:19" x14ac:dyDescent="0.25">
      <c r="N276" t="str">
        <f>INDEX('Inputs_Metric 7'!$I$4:$I$36,MATCH($O276,'Inputs_Metric 7'!$K$4:$K$36,0))</f>
        <v>EDU1</v>
      </c>
      <c r="O276">
        <v>30</v>
      </c>
      <c r="P276">
        <v>12</v>
      </c>
      <c r="Q276">
        <v>99</v>
      </c>
      <c r="R276" t="b">
        <v>0</v>
      </c>
      <c r="S276">
        <v>18</v>
      </c>
    </row>
    <row r="277" spans="14:19" x14ac:dyDescent="0.25">
      <c r="N277" t="str">
        <f>INDEX('Inputs_Metric 7'!$I$4:$I$36,MATCH($O277,'Inputs_Metric 7'!$K$4:$K$36,0))</f>
        <v>EDU1</v>
      </c>
      <c r="O277">
        <v>30</v>
      </c>
      <c r="P277">
        <v>-8</v>
      </c>
      <c r="Q277">
        <v>-4</v>
      </c>
      <c r="R277" t="b">
        <v>1</v>
      </c>
      <c r="S277">
        <v>0</v>
      </c>
    </row>
    <row r="278" spans="14:19" x14ac:dyDescent="0.25">
      <c r="N278" t="str">
        <f>INDEX('Inputs_Metric 7'!$I$4:$I$36,MATCH($O278,'Inputs_Metric 7'!$K$4:$K$36,0))</f>
        <v>EDU1</v>
      </c>
      <c r="O278">
        <v>30</v>
      </c>
      <c r="P278">
        <v>-4</v>
      </c>
      <c r="Q278">
        <v>0</v>
      </c>
      <c r="R278" t="b">
        <v>1</v>
      </c>
      <c r="S278">
        <v>0</v>
      </c>
    </row>
    <row r="279" spans="14:19" x14ac:dyDescent="0.25">
      <c r="N279" t="str">
        <f>INDEX('Inputs_Metric 7'!$I$4:$I$36,MATCH($O279,'Inputs_Metric 7'!$K$4:$K$36,0))</f>
        <v>EDU1</v>
      </c>
      <c r="O279">
        <v>30</v>
      </c>
      <c r="P279">
        <v>0</v>
      </c>
      <c r="Q279">
        <v>4</v>
      </c>
      <c r="R279" t="b">
        <v>1</v>
      </c>
      <c r="S279">
        <v>16</v>
      </c>
    </row>
    <row r="280" spans="14:19" x14ac:dyDescent="0.25">
      <c r="N280" t="str">
        <f>INDEX('Inputs_Metric 7'!$I$4:$I$36,MATCH($O280,'Inputs_Metric 7'!$K$4:$K$36,0))</f>
        <v>EDU1</v>
      </c>
      <c r="O280">
        <v>30</v>
      </c>
      <c r="P280">
        <v>4</v>
      </c>
      <c r="Q280">
        <v>6</v>
      </c>
      <c r="R280" t="b">
        <v>1</v>
      </c>
      <c r="S280">
        <v>21</v>
      </c>
    </row>
    <row r="281" spans="14:19" x14ac:dyDescent="0.25">
      <c r="N281" t="str">
        <f>INDEX('Inputs_Metric 7'!$I$4:$I$36,MATCH($O281,'Inputs_Metric 7'!$K$4:$K$36,0))</f>
        <v>EDU1</v>
      </c>
      <c r="O281">
        <v>30</v>
      </c>
      <c r="P281">
        <v>6</v>
      </c>
      <c r="Q281">
        <v>8</v>
      </c>
      <c r="R281" t="b">
        <v>1</v>
      </c>
      <c r="S281">
        <v>21</v>
      </c>
    </row>
    <row r="282" spans="14:19" x14ac:dyDescent="0.25">
      <c r="N282" t="str">
        <f>INDEX('Inputs_Metric 7'!$I$4:$I$36,MATCH($O282,'Inputs_Metric 7'!$K$4:$K$36,0))</f>
        <v>EDU1</v>
      </c>
      <c r="O282">
        <v>30</v>
      </c>
      <c r="P282">
        <v>8</v>
      </c>
      <c r="Q282">
        <v>12</v>
      </c>
      <c r="R282" t="b">
        <v>1</v>
      </c>
      <c r="S282">
        <v>25</v>
      </c>
    </row>
    <row r="283" spans="14:19" x14ac:dyDescent="0.25">
      <c r="N283" t="str">
        <f>INDEX('Inputs_Metric 7'!$I$4:$I$36,MATCH($O283,'Inputs_Metric 7'!$K$4:$K$36,0))</f>
        <v>EDU1</v>
      </c>
      <c r="O283">
        <v>30</v>
      </c>
      <c r="P283">
        <v>12</v>
      </c>
      <c r="Q283">
        <v>99</v>
      </c>
      <c r="R283" t="b">
        <v>1</v>
      </c>
      <c r="S283">
        <v>24</v>
      </c>
    </row>
    <row r="284" spans="14:19" x14ac:dyDescent="0.25">
      <c r="N284" t="str">
        <f>INDEX('Inputs_Metric 7'!$I$4:$I$36,MATCH($O284,'Inputs_Metric 7'!$K$4:$K$36,0))</f>
        <v>EDU2</v>
      </c>
      <c r="O284">
        <v>31</v>
      </c>
      <c r="P284">
        <v>-8</v>
      </c>
      <c r="Q284">
        <v>-4</v>
      </c>
      <c r="R284" t="b">
        <v>0</v>
      </c>
      <c r="S284">
        <v>0</v>
      </c>
    </row>
    <row r="285" spans="14:19" x14ac:dyDescent="0.25">
      <c r="N285" t="str">
        <f>INDEX('Inputs_Metric 7'!$I$4:$I$36,MATCH($O285,'Inputs_Metric 7'!$K$4:$K$36,0))</f>
        <v>EDU2</v>
      </c>
      <c r="O285">
        <v>31</v>
      </c>
      <c r="P285">
        <v>-4</v>
      </c>
      <c r="Q285">
        <v>0</v>
      </c>
      <c r="R285" t="b">
        <v>0</v>
      </c>
      <c r="S285">
        <v>0</v>
      </c>
    </row>
    <row r="286" spans="14:19" x14ac:dyDescent="0.25">
      <c r="N286" t="str">
        <f>INDEX('Inputs_Metric 7'!$I$4:$I$36,MATCH($O286,'Inputs_Metric 7'!$K$4:$K$36,0))</f>
        <v>EDU2</v>
      </c>
      <c r="O286">
        <v>31</v>
      </c>
      <c r="P286">
        <v>0</v>
      </c>
      <c r="Q286">
        <v>4</v>
      </c>
      <c r="R286" t="b">
        <v>0</v>
      </c>
      <c r="S286">
        <v>16</v>
      </c>
    </row>
    <row r="287" spans="14:19" x14ac:dyDescent="0.25">
      <c r="N287" t="str">
        <f>INDEX('Inputs_Metric 7'!$I$4:$I$36,MATCH($O287,'Inputs_Metric 7'!$K$4:$K$36,0))</f>
        <v>EDU2</v>
      </c>
      <c r="O287">
        <v>31</v>
      </c>
      <c r="P287">
        <v>4</v>
      </c>
      <c r="Q287">
        <v>6</v>
      </c>
      <c r="R287" t="b">
        <v>0</v>
      </c>
      <c r="S287">
        <v>21</v>
      </c>
    </row>
    <row r="288" spans="14:19" x14ac:dyDescent="0.25">
      <c r="N288" t="str">
        <f>INDEX('Inputs_Metric 7'!$I$4:$I$36,MATCH($O288,'Inputs_Metric 7'!$K$4:$K$36,0))</f>
        <v>EDU2</v>
      </c>
      <c r="O288">
        <v>31</v>
      </c>
      <c r="P288">
        <v>6</v>
      </c>
      <c r="Q288">
        <v>8</v>
      </c>
      <c r="R288" t="b">
        <v>0</v>
      </c>
      <c r="S288">
        <v>21</v>
      </c>
    </row>
    <row r="289" spans="14:19" x14ac:dyDescent="0.25">
      <c r="N289" t="str">
        <f>INDEX('Inputs_Metric 7'!$I$4:$I$36,MATCH($O289,'Inputs_Metric 7'!$K$4:$K$36,0))</f>
        <v>EDU2</v>
      </c>
      <c r="O289">
        <v>31</v>
      </c>
      <c r="P289">
        <v>8</v>
      </c>
      <c r="Q289">
        <v>12</v>
      </c>
      <c r="R289" t="b">
        <v>0</v>
      </c>
      <c r="S289">
        <v>25</v>
      </c>
    </row>
    <row r="290" spans="14:19" x14ac:dyDescent="0.25">
      <c r="N290" t="str">
        <f>INDEX('Inputs_Metric 7'!$I$4:$I$36,MATCH($O290,'Inputs_Metric 7'!$K$4:$K$36,0))</f>
        <v>EDU2</v>
      </c>
      <c r="O290">
        <v>31</v>
      </c>
      <c r="P290">
        <v>12</v>
      </c>
      <c r="Q290">
        <v>99</v>
      </c>
      <c r="R290" t="b">
        <v>0</v>
      </c>
      <c r="S290">
        <v>18</v>
      </c>
    </row>
    <row r="291" spans="14:19" x14ac:dyDescent="0.25">
      <c r="N291" t="str">
        <f>INDEX('Inputs_Metric 7'!$I$4:$I$36,MATCH($O291,'Inputs_Metric 7'!$K$4:$K$36,0))</f>
        <v>EDU2</v>
      </c>
      <c r="O291">
        <v>31</v>
      </c>
      <c r="P291">
        <v>-8</v>
      </c>
      <c r="Q291">
        <v>-4</v>
      </c>
      <c r="R291" t="b">
        <v>1</v>
      </c>
      <c r="S291">
        <v>0</v>
      </c>
    </row>
    <row r="292" spans="14:19" x14ac:dyDescent="0.25">
      <c r="N292" t="str">
        <f>INDEX('Inputs_Metric 7'!$I$4:$I$36,MATCH($O292,'Inputs_Metric 7'!$K$4:$K$36,0))</f>
        <v>EDU2</v>
      </c>
      <c r="O292">
        <v>31</v>
      </c>
      <c r="P292">
        <v>-4</v>
      </c>
      <c r="Q292">
        <v>0</v>
      </c>
      <c r="R292" t="b">
        <v>1</v>
      </c>
      <c r="S292">
        <v>0</v>
      </c>
    </row>
    <row r="293" spans="14:19" x14ac:dyDescent="0.25">
      <c r="N293" t="str">
        <f>INDEX('Inputs_Metric 7'!$I$4:$I$36,MATCH($O293,'Inputs_Metric 7'!$K$4:$K$36,0))</f>
        <v>EDU2</v>
      </c>
      <c r="O293">
        <v>31</v>
      </c>
      <c r="P293">
        <v>0</v>
      </c>
      <c r="Q293">
        <v>4</v>
      </c>
      <c r="R293" t="b">
        <v>1</v>
      </c>
      <c r="S293">
        <v>16</v>
      </c>
    </row>
    <row r="294" spans="14:19" x14ac:dyDescent="0.25">
      <c r="N294" t="str">
        <f>INDEX('Inputs_Metric 7'!$I$4:$I$36,MATCH($O294,'Inputs_Metric 7'!$K$4:$K$36,0))</f>
        <v>EDU2</v>
      </c>
      <c r="O294">
        <v>31</v>
      </c>
      <c r="P294">
        <v>4</v>
      </c>
      <c r="Q294">
        <v>6</v>
      </c>
      <c r="R294" t="b">
        <v>1</v>
      </c>
      <c r="S294">
        <v>21</v>
      </c>
    </row>
    <row r="295" spans="14:19" x14ac:dyDescent="0.25">
      <c r="N295" t="str">
        <f>INDEX('Inputs_Metric 7'!$I$4:$I$36,MATCH($O295,'Inputs_Metric 7'!$K$4:$K$36,0))</f>
        <v>EDU2</v>
      </c>
      <c r="O295">
        <v>31</v>
      </c>
      <c r="P295">
        <v>6</v>
      </c>
      <c r="Q295">
        <v>8</v>
      </c>
      <c r="R295" t="b">
        <v>1</v>
      </c>
      <c r="S295">
        <v>21</v>
      </c>
    </row>
    <row r="296" spans="14:19" x14ac:dyDescent="0.25">
      <c r="N296" t="str">
        <f>INDEX('Inputs_Metric 7'!$I$4:$I$36,MATCH($O296,'Inputs_Metric 7'!$K$4:$K$36,0))</f>
        <v>EDU2</v>
      </c>
      <c r="O296">
        <v>31</v>
      </c>
      <c r="P296">
        <v>8</v>
      </c>
      <c r="Q296">
        <v>12</v>
      </c>
      <c r="R296" t="b">
        <v>1</v>
      </c>
      <c r="S296">
        <v>25</v>
      </c>
    </row>
    <row r="297" spans="14:19" x14ac:dyDescent="0.25">
      <c r="N297" t="str">
        <f>INDEX('Inputs_Metric 7'!$I$4:$I$36,MATCH($O297,'Inputs_Metric 7'!$K$4:$K$36,0))</f>
        <v>EDU2</v>
      </c>
      <c r="O297">
        <v>31</v>
      </c>
      <c r="P297">
        <v>12</v>
      </c>
      <c r="Q297">
        <v>99</v>
      </c>
      <c r="R297" t="b">
        <v>1</v>
      </c>
      <c r="S297">
        <v>24</v>
      </c>
    </row>
    <row r="298" spans="14:19" x14ac:dyDescent="0.25">
      <c r="N298" t="str">
        <f>INDEX('Inputs_Metric 7'!$I$4:$I$36,MATCH($O298,'Inputs_Metric 7'!$K$4:$K$36,0))</f>
        <v>GOV1</v>
      </c>
      <c r="O298">
        <v>32</v>
      </c>
      <c r="P298">
        <v>-8</v>
      </c>
      <c r="Q298">
        <v>-4</v>
      </c>
      <c r="R298" t="b">
        <v>0</v>
      </c>
      <c r="S298">
        <v>0</v>
      </c>
    </row>
    <row r="299" spans="14:19" x14ac:dyDescent="0.25">
      <c r="N299" t="str">
        <f>INDEX('Inputs_Metric 7'!$I$4:$I$36,MATCH($O299,'Inputs_Metric 7'!$K$4:$K$36,0))</f>
        <v>GOV1</v>
      </c>
      <c r="O299">
        <v>32</v>
      </c>
      <c r="P299">
        <v>-4</v>
      </c>
      <c r="Q299">
        <v>0</v>
      </c>
      <c r="R299" t="b">
        <v>0</v>
      </c>
      <c r="S299">
        <v>0</v>
      </c>
    </row>
    <row r="300" spans="14:19" x14ac:dyDescent="0.25">
      <c r="N300" t="str">
        <f>INDEX('Inputs_Metric 7'!$I$4:$I$36,MATCH($O300,'Inputs_Metric 7'!$K$4:$K$36,0))</f>
        <v>GOV1</v>
      </c>
      <c r="O300">
        <v>32</v>
      </c>
      <c r="P300">
        <v>0</v>
      </c>
      <c r="Q300">
        <v>4</v>
      </c>
      <c r="R300" t="b">
        <v>0</v>
      </c>
      <c r="S300">
        <v>16</v>
      </c>
    </row>
    <row r="301" spans="14:19" x14ac:dyDescent="0.25">
      <c r="N301" t="str">
        <f>INDEX('Inputs_Metric 7'!$I$4:$I$36,MATCH($O301,'Inputs_Metric 7'!$K$4:$K$36,0))</f>
        <v>GOV1</v>
      </c>
      <c r="O301">
        <v>32</v>
      </c>
      <c r="P301">
        <v>4</v>
      </c>
      <c r="Q301">
        <v>6</v>
      </c>
      <c r="R301" t="b">
        <v>0</v>
      </c>
      <c r="S301">
        <v>21</v>
      </c>
    </row>
    <row r="302" spans="14:19" x14ac:dyDescent="0.25">
      <c r="N302" t="str">
        <f>INDEX('Inputs_Metric 7'!$I$4:$I$36,MATCH($O302,'Inputs_Metric 7'!$K$4:$K$36,0))</f>
        <v>GOV1</v>
      </c>
      <c r="O302">
        <v>32</v>
      </c>
      <c r="P302">
        <v>6</v>
      </c>
      <c r="Q302">
        <v>8</v>
      </c>
      <c r="R302" t="b">
        <v>0</v>
      </c>
      <c r="S302">
        <v>21</v>
      </c>
    </row>
    <row r="303" spans="14:19" x14ac:dyDescent="0.25">
      <c r="N303" t="str">
        <f>INDEX('Inputs_Metric 7'!$I$4:$I$36,MATCH($O303,'Inputs_Metric 7'!$K$4:$K$36,0))</f>
        <v>GOV1</v>
      </c>
      <c r="O303">
        <v>32</v>
      </c>
      <c r="P303">
        <v>8</v>
      </c>
      <c r="Q303">
        <v>12</v>
      </c>
      <c r="R303" t="b">
        <v>0</v>
      </c>
      <c r="S303">
        <v>25</v>
      </c>
    </row>
    <row r="304" spans="14:19" x14ac:dyDescent="0.25">
      <c r="N304" t="str">
        <f>INDEX('Inputs_Metric 7'!$I$4:$I$36,MATCH($O304,'Inputs_Metric 7'!$K$4:$K$36,0))</f>
        <v>GOV1</v>
      </c>
      <c r="O304">
        <v>32</v>
      </c>
      <c r="P304">
        <v>12</v>
      </c>
      <c r="Q304">
        <v>99</v>
      </c>
      <c r="R304" t="b">
        <v>0</v>
      </c>
      <c r="S304">
        <v>18</v>
      </c>
    </row>
    <row r="305" spans="14:19" x14ac:dyDescent="0.25">
      <c r="N305" t="str">
        <f>INDEX('Inputs_Metric 7'!$I$4:$I$36,MATCH($O305,'Inputs_Metric 7'!$K$4:$K$36,0))</f>
        <v>GOV1</v>
      </c>
      <c r="O305">
        <v>32</v>
      </c>
      <c r="P305">
        <v>-8</v>
      </c>
      <c r="Q305">
        <v>-4</v>
      </c>
      <c r="R305" t="b">
        <v>1</v>
      </c>
      <c r="S305">
        <v>0</v>
      </c>
    </row>
    <row r="306" spans="14:19" x14ac:dyDescent="0.25">
      <c r="N306" t="str">
        <f>INDEX('Inputs_Metric 7'!$I$4:$I$36,MATCH($O306,'Inputs_Metric 7'!$K$4:$K$36,0))</f>
        <v>GOV1</v>
      </c>
      <c r="O306">
        <v>32</v>
      </c>
      <c r="P306">
        <v>-4</v>
      </c>
      <c r="Q306">
        <v>0</v>
      </c>
      <c r="R306" t="b">
        <v>1</v>
      </c>
      <c r="S306">
        <v>0</v>
      </c>
    </row>
    <row r="307" spans="14:19" x14ac:dyDescent="0.25">
      <c r="N307" t="str">
        <f>INDEX('Inputs_Metric 7'!$I$4:$I$36,MATCH($O307,'Inputs_Metric 7'!$K$4:$K$36,0))</f>
        <v>GOV1</v>
      </c>
      <c r="O307">
        <v>32</v>
      </c>
      <c r="P307">
        <v>0</v>
      </c>
      <c r="Q307">
        <v>4</v>
      </c>
      <c r="R307" t="b">
        <v>1</v>
      </c>
      <c r="S307">
        <v>16</v>
      </c>
    </row>
    <row r="308" spans="14:19" x14ac:dyDescent="0.25">
      <c r="N308" t="str">
        <f>INDEX('Inputs_Metric 7'!$I$4:$I$36,MATCH($O308,'Inputs_Metric 7'!$K$4:$K$36,0))</f>
        <v>GOV1</v>
      </c>
      <c r="O308">
        <v>32</v>
      </c>
      <c r="P308">
        <v>4</v>
      </c>
      <c r="Q308">
        <v>6</v>
      </c>
      <c r="R308" t="b">
        <v>1</v>
      </c>
      <c r="S308">
        <v>21</v>
      </c>
    </row>
    <row r="309" spans="14:19" x14ac:dyDescent="0.25">
      <c r="N309" t="str">
        <f>INDEX('Inputs_Metric 7'!$I$4:$I$36,MATCH($O309,'Inputs_Metric 7'!$K$4:$K$36,0))</f>
        <v>GOV1</v>
      </c>
      <c r="O309">
        <v>32</v>
      </c>
      <c r="P309">
        <v>6</v>
      </c>
      <c r="Q309">
        <v>8</v>
      </c>
      <c r="R309" t="b">
        <v>1</v>
      </c>
      <c r="S309">
        <v>21</v>
      </c>
    </row>
    <row r="310" spans="14:19" x14ac:dyDescent="0.25">
      <c r="N310" t="str">
        <f>INDEX('Inputs_Metric 7'!$I$4:$I$36,MATCH($O310,'Inputs_Metric 7'!$K$4:$K$36,0))</f>
        <v>GOV1</v>
      </c>
      <c r="O310">
        <v>32</v>
      </c>
      <c r="P310">
        <v>8</v>
      </c>
      <c r="Q310">
        <v>12</v>
      </c>
      <c r="R310" t="b">
        <v>1</v>
      </c>
      <c r="S310">
        <v>25</v>
      </c>
    </row>
    <row r="311" spans="14:19" x14ac:dyDescent="0.25">
      <c r="N311" t="str">
        <f>INDEX('Inputs_Metric 7'!$I$4:$I$36,MATCH($O311,'Inputs_Metric 7'!$K$4:$K$36,0))</f>
        <v>GOV1</v>
      </c>
      <c r="O311">
        <v>32</v>
      </c>
      <c r="P311">
        <v>12</v>
      </c>
      <c r="Q311">
        <v>99</v>
      </c>
      <c r="R311" t="b">
        <v>1</v>
      </c>
      <c r="S311">
        <v>24</v>
      </c>
    </row>
    <row r="312" spans="14:19" x14ac:dyDescent="0.25">
      <c r="N312" t="str">
        <f>INDEX('Inputs_Metric 7'!$I$4:$I$36,MATCH($O312,'Inputs_Metric 7'!$K$4:$K$36,0))</f>
        <v>GOV2</v>
      </c>
      <c r="O312">
        <v>33</v>
      </c>
      <c r="P312">
        <v>-8</v>
      </c>
      <c r="Q312">
        <v>-4</v>
      </c>
      <c r="R312" t="b">
        <v>0</v>
      </c>
      <c r="S312">
        <v>0</v>
      </c>
    </row>
    <row r="313" spans="14:19" x14ac:dyDescent="0.25">
      <c r="N313" t="str">
        <f>INDEX('Inputs_Metric 7'!$I$4:$I$36,MATCH($O313,'Inputs_Metric 7'!$K$4:$K$36,0))</f>
        <v>GOV2</v>
      </c>
      <c r="O313">
        <v>33</v>
      </c>
      <c r="P313">
        <v>-4</v>
      </c>
      <c r="Q313">
        <v>0</v>
      </c>
      <c r="R313" t="b">
        <v>0</v>
      </c>
      <c r="S313">
        <v>0</v>
      </c>
    </row>
    <row r="314" spans="14:19" x14ac:dyDescent="0.25">
      <c r="N314" t="str">
        <f>INDEX('Inputs_Metric 7'!$I$4:$I$36,MATCH($O314,'Inputs_Metric 7'!$K$4:$K$36,0))</f>
        <v>GOV2</v>
      </c>
      <c r="O314">
        <v>33</v>
      </c>
      <c r="P314">
        <v>0</v>
      </c>
      <c r="Q314">
        <v>4</v>
      </c>
      <c r="R314" t="b">
        <v>0</v>
      </c>
      <c r="S314">
        <v>16</v>
      </c>
    </row>
    <row r="315" spans="14:19" x14ac:dyDescent="0.25">
      <c r="N315" t="str">
        <f>INDEX('Inputs_Metric 7'!$I$4:$I$36,MATCH($O315,'Inputs_Metric 7'!$K$4:$K$36,0))</f>
        <v>GOV2</v>
      </c>
      <c r="O315">
        <v>33</v>
      </c>
      <c r="P315">
        <v>4</v>
      </c>
      <c r="Q315">
        <v>6</v>
      </c>
      <c r="R315" t="b">
        <v>0</v>
      </c>
      <c r="S315">
        <v>21</v>
      </c>
    </row>
    <row r="316" spans="14:19" x14ac:dyDescent="0.25">
      <c r="N316" t="str">
        <f>INDEX('Inputs_Metric 7'!$I$4:$I$36,MATCH($O316,'Inputs_Metric 7'!$K$4:$K$36,0))</f>
        <v>GOV2</v>
      </c>
      <c r="O316">
        <v>33</v>
      </c>
      <c r="P316">
        <v>6</v>
      </c>
      <c r="Q316">
        <v>8</v>
      </c>
      <c r="R316" t="b">
        <v>0</v>
      </c>
      <c r="S316">
        <v>21</v>
      </c>
    </row>
    <row r="317" spans="14:19" x14ac:dyDescent="0.25">
      <c r="N317" t="str">
        <f>INDEX('Inputs_Metric 7'!$I$4:$I$36,MATCH($O317,'Inputs_Metric 7'!$K$4:$K$36,0))</f>
        <v>GOV2</v>
      </c>
      <c r="O317">
        <v>33</v>
      </c>
      <c r="P317">
        <v>8</v>
      </c>
      <c r="Q317">
        <v>12</v>
      </c>
      <c r="R317" t="b">
        <v>0</v>
      </c>
      <c r="S317">
        <v>25</v>
      </c>
    </row>
    <row r="318" spans="14:19" x14ac:dyDescent="0.25">
      <c r="N318" t="str">
        <f>INDEX('Inputs_Metric 7'!$I$4:$I$36,MATCH($O318,'Inputs_Metric 7'!$K$4:$K$36,0))</f>
        <v>GOV2</v>
      </c>
      <c r="O318">
        <v>33</v>
      </c>
      <c r="P318">
        <v>12</v>
      </c>
      <c r="Q318">
        <v>99</v>
      </c>
      <c r="R318" t="b">
        <v>0</v>
      </c>
      <c r="S318">
        <v>18</v>
      </c>
    </row>
    <row r="319" spans="14:19" x14ac:dyDescent="0.25">
      <c r="N319" t="str">
        <f>INDEX('Inputs_Metric 7'!$I$4:$I$36,MATCH($O319,'Inputs_Metric 7'!$K$4:$K$36,0))</f>
        <v>GOV2</v>
      </c>
      <c r="O319">
        <v>33</v>
      </c>
      <c r="P319">
        <v>-8</v>
      </c>
      <c r="Q319">
        <v>-4</v>
      </c>
      <c r="R319" t="b">
        <v>1</v>
      </c>
      <c r="S319">
        <v>0</v>
      </c>
    </row>
    <row r="320" spans="14:19" x14ac:dyDescent="0.25">
      <c r="N320" t="str">
        <f>INDEX('Inputs_Metric 7'!$I$4:$I$36,MATCH($O320,'Inputs_Metric 7'!$K$4:$K$36,0))</f>
        <v>GOV2</v>
      </c>
      <c r="O320">
        <v>33</v>
      </c>
      <c r="P320">
        <v>-4</v>
      </c>
      <c r="Q320">
        <v>0</v>
      </c>
      <c r="R320" t="b">
        <v>1</v>
      </c>
      <c r="S320">
        <v>0</v>
      </c>
    </row>
    <row r="321" spans="14:19" x14ac:dyDescent="0.25">
      <c r="N321" t="str">
        <f>INDEX('Inputs_Metric 7'!$I$4:$I$36,MATCH($O321,'Inputs_Metric 7'!$K$4:$K$36,0))</f>
        <v>GOV2</v>
      </c>
      <c r="O321">
        <v>33</v>
      </c>
      <c r="P321">
        <v>0</v>
      </c>
      <c r="Q321">
        <v>4</v>
      </c>
      <c r="R321" t="b">
        <v>1</v>
      </c>
      <c r="S321">
        <v>16</v>
      </c>
    </row>
    <row r="322" spans="14:19" x14ac:dyDescent="0.25">
      <c r="N322" t="str">
        <f>INDEX('Inputs_Metric 7'!$I$4:$I$36,MATCH($O322,'Inputs_Metric 7'!$K$4:$K$36,0))</f>
        <v>GOV2</v>
      </c>
      <c r="O322">
        <v>33</v>
      </c>
      <c r="P322">
        <v>4</v>
      </c>
      <c r="Q322">
        <v>6</v>
      </c>
      <c r="R322" t="b">
        <v>1</v>
      </c>
      <c r="S322">
        <v>21</v>
      </c>
    </row>
    <row r="323" spans="14:19" x14ac:dyDescent="0.25">
      <c r="N323" t="str">
        <f>INDEX('Inputs_Metric 7'!$I$4:$I$36,MATCH($O323,'Inputs_Metric 7'!$K$4:$K$36,0))</f>
        <v>GOV2</v>
      </c>
      <c r="O323">
        <v>33</v>
      </c>
      <c r="P323">
        <v>6</v>
      </c>
      <c r="Q323">
        <v>8</v>
      </c>
      <c r="R323" t="b">
        <v>1</v>
      </c>
      <c r="S323">
        <v>21</v>
      </c>
    </row>
    <row r="324" spans="14:19" x14ac:dyDescent="0.25">
      <c r="N324" t="str">
        <f>INDEX('Inputs_Metric 7'!$I$4:$I$36,MATCH($O324,'Inputs_Metric 7'!$K$4:$K$36,0))</f>
        <v>GOV2</v>
      </c>
      <c r="O324">
        <v>33</v>
      </c>
      <c r="P324">
        <v>8</v>
      </c>
      <c r="Q324">
        <v>12</v>
      </c>
      <c r="R324" t="b">
        <v>1</v>
      </c>
      <c r="S324">
        <v>25</v>
      </c>
    </row>
    <row r="325" spans="14:19" x14ac:dyDescent="0.25">
      <c r="N325" t="str">
        <f>INDEX('Inputs_Metric 7'!$I$4:$I$36,MATCH($O325,'Inputs_Metric 7'!$K$4:$K$36,0))</f>
        <v>GOV2</v>
      </c>
      <c r="O325">
        <v>33</v>
      </c>
      <c r="P325">
        <v>12</v>
      </c>
      <c r="Q325">
        <v>99</v>
      </c>
      <c r="R325" t="b">
        <v>1</v>
      </c>
      <c r="S325">
        <v>24</v>
      </c>
    </row>
  </sheetData>
  <mergeCells count="33">
    <mergeCell ref="B45:B48"/>
    <mergeCell ref="K45:K46"/>
    <mergeCell ref="B49:B53"/>
    <mergeCell ref="K49:K51"/>
    <mergeCell ref="B72:B76"/>
    <mergeCell ref="K72:K74"/>
    <mergeCell ref="B54:B57"/>
    <mergeCell ref="K54:K57"/>
    <mergeCell ref="B62:B66"/>
    <mergeCell ref="K62:K64"/>
    <mergeCell ref="B67:B71"/>
    <mergeCell ref="K67:K69"/>
    <mergeCell ref="B25:B29"/>
    <mergeCell ref="B30:B34"/>
    <mergeCell ref="K30:K32"/>
    <mergeCell ref="B40:B44"/>
    <mergeCell ref="K40:K42"/>
    <mergeCell ref="B35:B39"/>
    <mergeCell ref="K35:K37"/>
    <mergeCell ref="B20:B24"/>
    <mergeCell ref="K20:K21"/>
    <mergeCell ref="K2:K3"/>
    <mergeCell ref="B4:B7"/>
    <mergeCell ref="B8:B12"/>
    <mergeCell ref="B13:B15"/>
    <mergeCell ref="B16:B19"/>
    <mergeCell ref="K16:K19"/>
    <mergeCell ref="B2:B3"/>
    <mergeCell ref="C2:C3"/>
    <mergeCell ref="D2:D3"/>
    <mergeCell ref="E2:E3"/>
    <mergeCell ref="F2:I2"/>
    <mergeCell ref="J2:J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51"/>
  <sheetViews>
    <sheetView workbookViewId="0"/>
  </sheetViews>
  <sheetFormatPr defaultRowHeight="15" x14ac:dyDescent="0.25"/>
  <cols>
    <col min="3" max="3" width="23.42578125" customWidth="1"/>
    <col min="4" max="4" width="33.42578125" customWidth="1"/>
    <col min="5" max="6" width="15.85546875" customWidth="1"/>
    <col min="7" max="9" width="14.28515625" customWidth="1"/>
    <col min="10" max="10" width="2.7109375" customWidth="1"/>
    <col min="11" max="11" width="13" customWidth="1"/>
    <col min="12" max="12" width="14.42578125" customWidth="1"/>
  </cols>
  <sheetData>
    <row r="1" spans="1:13" ht="23.25" x14ac:dyDescent="0.35">
      <c r="A1" s="55" t="s">
        <v>238</v>
      </c>
    </row>
    <row r="2" spans="1:13" ht="67.5" customHeight="1" x14ac:dyDescent="0.25">
      <c r="A2" s="335" t="s">
        <v>347</v>
      </c>
      <c r="B2" s="343" t="s">
        <v>132</v>
      </c>
      <c r="C2" s="343" t="s">
        <v>133</v>
      </c>
      <c r="D2" s="343" t="s">
        <v>134</v>
      </c>
      <c r="E2" s="345" t="s">
        <v>135</v>
      </c>
      <c r="F2" s="346"/>
      <c r="G2" s="343" t="s">
        <v>136</v>
      </c>
      <c r="H2" s="343" t="s">
        <v>137</v>
      </c>
      <c r="I2" s="343" t="s">
        <v>138</v>
      </c>
      <c r="K2" s="339" t="s">
        <v>322</v>
      </c>
      <c r="L2" s="339" t="s">
        <v>323</v>
      </c>
    </row>
    <row r="3" spans="1:13" ht="27" x14ac:dyDescent="0.25">
      <c r="A3" s="335"/>
      <c r="B3" s="344"/>
      <c r="C3" s="344"/>
      <c r="D3" s="344"/>
      <c r="E3" s="33" t="s">
        <v>203</v>
      </c>
      <c r="F3" s="33" t="s">
        <v>204</v>
      </c>
      <c r="G3" s="344"/>
      <c r="H3" s="344"/>
      <c r="I3" s="344"/>
      <c r="K3" s="340"/>
      <c r="L3" s="340"/>
    </row>
    <row r="4" spans="1:13" x14ac:dyDescent="0.25">
      <c r="B4" s="342" t="s">
        <v>139</v>
      </c>
      <c r="C4" s="342"/>
      <c r="D4" s="342"/>
      <c r="E4" s="342"/>
      <c r="F4" s="342"/>
      <c r="G4" s="342"/>
      <c r="H4" s="342"/>
      <c r="I4" s="342"/>
      <c r="K4" s="337"/>
      <c r="L4" s="338"/>
    </row>
    <row r="5" spans="1:13" x14ac:dyDescent="0.25">
      <c r="A5">
        <f>INDEX('Inputs_Metric 7'!$K$4:$K$36,MATCH(C5,'Inputs_Metric 7'!$I$4:$I$36,0))</f>
        <v>1</v>
      </c>
      <c r="B5" s="27">
        <v>1</v>
      </c>
      <c r="C5" s="26" t="s">
        <v>140</v>
      </c>
      <c r="D5" s="29" t="s">
        <v>141</v>
      </c>
      <c r="E5" s="30">
        <v>0</v>
      </c>
      <c r="F5" s="58">
        <v>0</v>
      </c>
      <c r="G5" s="30">
        <v>0</v>
      </c>
      <c r="H5" s="222">
        <v>0</v>
      </c>
      <c r="I5" s="30">
        <v>0</v>
      </c>
      <c r="K5" s="38" t="str">
        <f>INDEX('Inputs_Metric 7'!$H$4:$H$36,MATCH($C5,'Inputs_Metric 7'!$I$4:$I$36,0))</f>
        <v>Residential</v>
      </c>
      <c r="L5" s="38" t="str">
        <f>IF(ISBLANK(INDEX('Inputs_Metric 7'!$G$4:$G$36,MATCH($C5,'Inputs_Metric 7'!$I$4:$I$36,0))),"",INDEX('Inputs_Metric 7'!$G$4:$G$36,MATCH($C5,'Inputs_Metric 7'!$I$4:$I$36,0)))</f>
        <v/>
      </c>
      <c r="M5" t="str">
        <f t="shared" ref="M5:M12" si="0">IF(SUM(F5:I5)&gt;0,A5,"")</f>
        <v/>
      </c>
    </row>
    <row r="6" spans="1:13" x14ac:dyDescent="0.25">
      <c r="A6">
        <f>INDEX('Inputs_Metric 7'!$K$4:$K$36,MATCH(C6,'Inputs_Metric 7'!$I$4:$I$36,0))</f>
        <v>2</v>
      </c>
      <c r="B6" s="27">
        <v>2</v>
      </c>
      <c r="C6" s="26" t="s">
        <v>142</v>
      </c>
      <c r="D6" s="29" t="s">
        <v>143</v>
      </c>
      <c r="E6" s="30">
        <v>0</v>
      </c>
      <c r="F6" s="58">
        <v>0</v>
      </c>
      <c r="G6" s="30">
        <v>0</v>
      </c>
      <c r="H6" s="222">
        <v>0</v>
      </c>
      <c r="I6" s="30">
        <v>0</v>
      </c>
      <c r="K6" s="38" t="str">
        <f>INDEX('Inputs_Metric 7'!$H$4:$H$36,MATCH($C6,'Inputs_Metric 7'!$I$4:$I$36,0))</f>
        <v>Residential</v>
      </c>
      <c r="L6" s="38" t="str">
        <f>IF(ISBLANK(INDEX('Inputs_Metric 7'!$G$4:$G$36,MATCH($C6,'Inputs_Metric 7'!$I$4:$I$36,0))),"",INDEX('Inputs_Metric 7'!$G$4:$G$36,MATCH($C6,'Inputs_Metric 7'!$I$4:$I$36,0)))</f>
        <v/>
      </c>
      <c r="M6" t="str">
        <f t="shared" si="0"/>
        <v/>
      </c>
    </row>
    <row r="7" spans="1:13" x14ac:dyDescent="0.25">
      <c r="A7">
        <f>INDEX('Inputs_Metric 7'!$K$4:$K$36,MATCH(C7,'Inputs_Metric 7'!$I$4:$I$36,0))</f>
        <v>3</v>
      </c>
      <c r="B7" s="27">
        <v>3</v>
      </c>
      <c r="C7" s="26" t="s">
        <v>144</v>
      </c>
      <c r="D7" s="29" t="s">
        <v>145</v>
      </c>
      <c r="E7" s="30">
        <v>0</v>
      </c>
      <c r="F7" s="58">
        <v>0</v>
      </c>
      <c r="G7" s="30">
        <v>0</v>
      </c>
      <c r="H7" s="222">
        <v>0</v>
      </c>
      <c r="I7" s="30">
        <v>0</v>
      </c>
      <c r="K7" s="38" t="str">
        <f>INDEX('Inputs_Metric 7'!$H$4:$H$36,MATCH($C7,'Inputs_Metric 7'!$I$4:$I$36,0))</f>
        <v>Residential</v>
      </c>
      <c r="L7" s="38" t="str">
        <f>IF(ISBLANK(INDEX('Inputs_Metric 7'!$G$4:$G$36,MATCH($C7,'Inputs_Metric 7'!$I$4:$I$36,0))),"",INDEX('Inputs_Metric 7'!$G$4:$G$36,MATCH($C7,'Inputs_Metric 7'!$I$4:$I$36,0)))</f>
        <v/>
      </c>
      <c r="M7" t="str">
        <f t="shared" si="0"/>
        <v/>
      </c>
    </row>
    <row r="8" spans="1:13" x14ac:dyDescent="0.25">
      <c r="A8">
        <f>INDEX('Inputs_Metric 7'!$K$4:$K$36,MATCH(C8,'Inputs_Metric 7'!$I$4:$I$36,0))</f>
        <v>4</v>
      </c>
      <c r="B8" s="27">
        <v>4</v>
      </c>
      <c r="C8" s="26" t="s">
        <v>146</v>
      </c>
      <c r="D8" s="29" t="s">
        <v>147</v>
      </c>
      <c r="E8" s="30">
        <v>0</v>
      </c>
      <c r="F8" s="58">
        <v>0</v>
      </c>
      <c r="G8" s="30">
        <v>0</v>
      </c>
      <c r="H8" s="222">
        <v>0</v>
      </c>
      <c r="I8" s="30">
        <v>0</v>
      </c>
      <c r="K8" s="38" t="str">
        <f>INDEX('Inputs_Metric 7'!$H$4:$H$36,MATCH($C8,'Inputs_Metric 7'!$I$4:$I$36,0))</f>
        <v>Residential</v>
      </c>
      <c r="L8" s="38" t="str">
        <f>IF(ISBLANK(INDEX('Inputs_Metric 7'!$G$4:$G$36,MATCH($C8,'Inputs_Metric 7'!$I$4:$I$36,0))),"",INDEX('Inputs_Metric 7'!$G$4:$G$36,MATCH($C8,'Inputs_Metric 7'!$I$4:$I$36,0)))</f>
        <v/>
      </c>
      <c r="M8" t="str">
        <f t="shared" si="0"/>
        <v/>
      </c>
    </row>
    <row r="9" spans="1:13" ht="27" x14ac:dyDescent="0.25">
      <c r="A9">
        <f>INDEX('Inputs_Metric 7'!$K$4:$K$36,MATCH(C9,'Inputs_Metric 7'!$I$4:$I$36,0))</f>
        <v>5</v>
      </c>
      <c r="B9" s="27">
        <v>5</v>
      </c>
      <c r="C9" s="26" t="s">
        <v>148</v>
      </c>
      <c r="D9" s="31" t="s">
        <v>149</v>
      </c>
      <c r="E9" s="30">
        <v>0</v>
      </c>
      <c r="F9" s="58">
        <v>0</v>
      </c>
      <c r="G9" s="30">
        <v>0</v>
      </c>
      <c r="H9" s="222">
        <v>0</v>
      </c>
      <c r="I9" s="30">
        <v>0</v>
      </c>
      <c r="K9" s="38" t="str">
        <f>INDEX('Inputs_Metric 7'!$H$4:$H$36,MATCH($C9,'Inputs_Metric 7'!$I$4:$I$36,0))</f>
        <v>Residential</v>
      </c>
      <c r="L9" s="38" t="str">
        <f>IF(ISBLANK(INDEX('Inputs_Metric 7'!$G$4:$G$36,MATCH($C9,'Inputs_Metric 7'!$I$4:$I$36,0))),"",INDEX('Inputs_Metric 7'!$G$4:$G$36,MATCH($C9,'Inputs_Metric 7'!$I$4:$I$36,0)))</f>
        <v/>
      </c>
      <c r="M9" t="str">
        <f t="shared" si="0"/>
        <v/>
      </c>
    </row>
    <row r="10" spans="1:13" x14ac:dyDescent="0.25">
      <c r="A10">
        <f>INDEX('Inputs_Metric 7'!$K$4:$K$36,MATCH(C10,'Inputs_Metric 7'!$I$4:$I$36,0))</f>
        <v>6</v>
      </c>
      <c r="B10" s="27">
        <v>6</v>
      </c>
      <c r="C10" s="26" t="s">
        <v>150</v>
      </c>
      <c r="D10" s="29" t="s">
        <v>151</v>
      </c>
      <c r="E10" s="30">
        <v>0</v>
      </c>
      <c r="F10" s="58">
        <v>0</v>
      </c>
      <c r="G10" s="30">
        <v>0</v>
      </c>
      <c r="H10" s="222">
        <v>0</v>
      </c>
      <c r="I10" s="30">
        <v>0</v>
      </c>
      <c r="K10" s="38" t="str">
        <f>INDEX('Inputs_Metric 7'!$H$4:$H$36,MATCH($C10,'Inputs_Metric 7'!$I$4:$I$36,0))</f>
        <v>Residential</v>
      </c>
      <c r="L10" s="38" t="str">
        <f>IF(ISBLANK(INDEX('Inputs_Metric 7'!$G$4:$G$36,MATCH($C10,'Inputs_Metric 7'!$I$4:$I$36,0))),"",INDEX('Inputs_Metric 7'!$G$4:$G$36,MATCH($C10,'Inputs_Metric 7'!$I$4:$I$36,0)))</f>
        <v/>
      </c>
      <c r="M10" t="str">
        <f t="shared" si="0"/>
        <v/>
      </c>
    </row>
    <row r="11" spans="1:13" x14ac:dyDescent="0.25">
      <c r="A11">
        <f>INDEX('Inputs_Metric 7'!$K$4:$K$36,MATCH(C11,'Inputs_Metric 7'!$I$4:$I$36,0))</f>
        <v>7</v>
      </c>
      <c r="B11" s="27">
        <v>7</v>
      </c>
      <c r="C11" s="26" t="s">
        <v>152</v>
      </c>
      <c r="D11" s="29" t="s">
        <v>153</v>
      </c>
      <c r="E11" s="30">
        <v>0</v>
      </c>
      <c r="F11" s="58">
        <v>0</v>
      </c>
      <c r="G11" s="30">
        <v>0</v>
      </c>
      <c r="H11" s="222">
        <v>0</v>
      </c>
      <c r="I11" s="30">
        <v>0</v>
      </c>
      <c r="K11" s="38" t="str">
        <f>INDEX('Inputs_Metric 7'!$H$4:$H$36,MATCH($C11,'Inputs_Metric 7'!$I$4:$I$36,0))</f>
        <v>Residential</v>
      </c>
      <c r="L11" s="38" t="str">
        <f>IF(ISBLANK(INDEX('Inputs_Metric 7'!$G$4:$G$36,MATCH($C11,'Inputs_Metric 7'!$I$4:$I$36,0))),"",INDEX('Inputs_Metric 7'!$G$4:$G$36,MATCH($C11,'Inputs_Metric 7'!$I$4:$I$36,0)))</f>
        <v/>
      </c>
      <c r="M11" t="str">
        <f t="shared" si="0"/>
        <v/>
      </c>
    </row>
    <row r="12" spans="1:13" x14ac:dyDescent="0.25">
      <c r="A12">
        <f>INDEX('Inputs_Metric 7'!$K$4:$K$36,MATCH(C12,'Inputs_Metric 7'!$I$4:$I$36,0))</f>
        <v>8</v>
      </c>
      <c r="B12" s="27">
        <v>8</v>
      </c>
      <c r="C12" s="26" t="s">
        <v>154</v>
      </c>
      <c r="D12" s="29" t="s">
        <v>155</v>
      </c>
      <c r="E12" s="30">
        <v>0</v>
      </c>
      <c r="F12" s="58">
        <v>0</v>
      </c>
      <c r="G12" s="30">
        <v>0</v>
      </c>
      <c r="H12" s="222">
        <v>0</v>
      </c>
      <c r="I12" s="30">
        <v>0</v>
      </c>
      <c r="K12" s="38" t="str">
        <f>INDEX('Inputs_Metric 7'!$H$4:$H$36,MATCH($C12,'Inputs_Metric 7'!$I$4:$I$36,0))</f>
        <v>Residential</v>
      </c>
      <c r="L12" s="38" t="str">
        <f>IF(ISBLANK(INDEX('Inputs_Metric 7'!$G$4:$G$36,MATCH($C12,'Inputs_Metric 7'!$I$4:$I$36,0))),"",INDEX('Inputs_Metric 7'!$G$4:$G$36,MATCH($C12,'Inputs_Metric 7'!$I$4:$I$36,0)))</f>
        <v/>
      </c>
      <c r="M12" t="str">
        <f t="shared" si="0"/>
        <v/>
      </c>
    </row>
    <row r="13" spans="1:13" x14ac:dyDescent="0.25">
      <c r="A13">
        <f>INDEX('Inputs_Metric 7'!$K$4:$K$36,MATCH(C13,'Inputs_Metric 7'!$I$4:$I$36,0))</f>
        <v>9</v>
      </c>
      <c r="B13" s="27">
        <v>9</v>
      </c>
      <c r="C13" s="93" t="s">
        <v>276</v>
      </c>
      <c r="D13" s="29" t="s">
        <v>156</v>
      </c>
      <c r="E13" s="32">
        <v>35.9</v>
      </c>
      <c r="F13" s="58">
        <v>0.1</v>
      </c>
      <c r="G13" s="30">
        <v>0.23</v>
      </c>
      <c r="H13" s="222">
        <v>0</v>
      </c>
      <c r="I13" s="30">
        <v>0.52</v>
      </c>
      <c r="K13" s="38" t="str">
        <f>INDEX('Inputs_Metric 7'!$H$4:$H$36,MATCH($C13,'Inputs_Metric 7'!$I$4:$I$36,0))</f>
        <v>Residential</v>
      </c>
      <c r="L13" s="38" t="str">
        <f>IF(ISBLANK(INDEX('Inputs_Metric 7'!$G$4:$G$36,MATCH($C13,'Inputs_Metric 7'!$I$4:$I$36,0))),"",INDEX('Inputs_Metric 7'!$G$4:$G$36,MATCH($C13,'Inputs_Metric 7'!$I$4:$I$36,0)))</f>
        <v/>
      </c>
      <c r="M13">
        <f>IF(SUM(F13:I13)&gt;0,A13,"")</f>
        <v>9</v>
      </c>
    </row>
    <row r="14" spans="1:13" x14ac:dyDescent="0.25">
      <c r="A14">
        <f>INDEX('Inputs_Metric 7'!$K$4:$K$36,MATCH(C14,'Inputs_Metric 7'!$I$4:$I$36,0))</f>
        <v>10</v>
      </c>
      <c r="B14" s="27">
        <v>10</v>
      </c>
      <c r="C14" s="26" t="s">
        <v>157</v>
      </c>
      <c r="D14" s="29" t="s">
        <v>158</v>
      </c>
      <c r="E14" s="30">
        <v>0</v>
      </c>
      <c r="F14" s="58">
        <v>0</v>
      </c>
      <c r="G14" s="30">
        <v>0</v>
      </c>
      <c r="H14" s="222">
        <v>0</v>
      </c>
      <c r="I14" s="30">
        <v>0</v>
      </c>
      <c r="K14" s="38" t="str">
        <f>INDEX('Inputs_Metric 7'!$H$4:$H$36,MATCH($C14,'Inputs_Metric 7'!$I$4:$I$36,0))</f>
        <v>Residential</v>
      </c>
      <c r="L14" s="38" t="str">
        <f>IF(ISBLANK(INDEX('Inputs_Metric 7'!$G$4:$G$36,MATCH($C14,'Inputs_Metric 7'!$I$4:$I$36,0))),"",INDEX('Inputs_Metric 7'!$G$4:$G$36,MATCH($C14,'Inputs_Metric 7'!$I$4:$I$36,0)))</f>
        <v/>
      </c>
      <c r="M14" t="str">
        <f t="shared" ref="M14:M40" si="1">IF(SUM(F14:I14)&gt;0,A14,"")</f>
        <v/>
      </c>
    </row>
    <row r="15" spans="1:13" x14ac:dyDescent="0.25">
      <c r="A15">
        <f>INDEX('Inputs_Metric 7'!$K$4:$K$36,MATCH(C15,'Inputs_Metric 7'!$I$4:$I$36,0))</f>
        <v>11</v>
      </c>
      <c r="B15" s="27">
        <v>11</v>
      </c>
      <c r="C15" s="26" t="s">
        <v>159</v>
      </c>
      <c r="D15" s="29" t="s">
        <v>160</v>
      </c>
      <c r="E15" s="30">
        <v>59.83</v>
      </c>
      <c r="F15" s="58">
        <v>0.16</v>
      </c>
      <c r="G15" s="30">
        <v>0.39</v>
      </c>
      <c r="H15" s="30">
        <v>0.01</v>
      </c>
      <c r="I15" s="30">
        <v>0.86</v>
      </c>
      <c r="K15" s="38" t="str">
        <f>INDEX('Inputs_Metric 7'!$H$4:$H$36,MATCH($C15,'Inputs_Metric 7'!$I$4:$I$36,0))</f>
        <v>Residential</v>
      </c>
      <c r="L15" s="38" t="str">
        <f>IF(ISBLANK(INDEX('Inputs_Metric 7'!$G$4:$G$36,MATCH($C15,'Inputs_Metric 7'!$I$4:$I$36,0))),"",INDEX('Inputs_Metric 7'!$G$4:$G$36,MATCH($C15,'Inputs_Metric 7'!$I$4:$I$36,0)))</f>
        <v/>
      </c>
      <c r="M15">
        <f t="shared" si="1"/>
        <v>11</v>
      </c>
    </row>
    <row r="16" spans="1:13" x14ac:dyDescent="0.25">
      <c r="B16" s="342" t="s">
        <v>161</v>
      </c>
      <c r="C16" s="342"/>
      <c r="D16" s="342"/>
      <c r="E16" s="342"/>
      <c r="F16" s="342"/>
      <c r="G16" s="342"/>
      <c r="H16" s="342"/>
      <c r="I16" s="342"/>
      <c r="K16" s="337"/>
      <c r="L16" s="338"/>
      <c r="M16" t="str">
        <f t="shared" si="1"/>
        <v/>
      </c>
    </row>
    <row r="17" spans="1:13" x14ac:dyDescent="0.25">
      <c r="A17">
        <f>INDEX('Inputs_Metric 7'!$K$4:$K$36,MATCH(C17,'Inputs_Metric 7'!$I$4:$I$36,0))</f>
        <v>12</v>
      </c>
      <c r="B17" s="27">
        <v>12</v>
      </c>
      <c r="C17" s="26" t="s">
        <v>162</v>
      </c>
      <c r="D17" s="29" t="s">
        <v>163</v>
      </c>
      <c r="E17" s="30">
        <v>22.15</v>
      </c>
      <c r="F17" s="58">
        <v>0.06</v>
      </c>
      <c r="G17" s="30">
        <v>0.21</v>
      </c>
      <c r="H17" s="222">
        <v>0</v>
      </c>
      <c r="I17" s="30">
        <v>0.45</v>
      </c>
      <c r="K17" s="38" t="str">
        <f>INDEX('Inputs_Metric 7'!$H$4:$H$36,MATCH($C17,'Inputs_Metric 7'!$I$4:$I$36,0))</f>
        <v>Commercial</v>
      </c>
      <c r="L17" s="38" t="str">
        <f>IF(ISBLANK(INDEX('Inputs_Metric 7'!$G$4:$G$36,MATCH($C17,'Inputs_Metric 7'!$I$4:$I$36,0))),"",INDEX('Inputs_Metric 7'!$G$4:$G$36,MATCH($C17,'Inputs_Metric 7'!$I$4:$I$36,0)))</f>
        <v/>
      </c>
      <c r="M17">
        <f t="shared" si="1"/>
        <v>12</v>
      </c>
    </row>
    <row r="18" spans="1:13" x14ac:dyDescent="0.25">
      <c r="A18">
        <f>INDEX('Inputs_Metric 7'!$K$4:$K$36,MATCH(C18,'Inputs_Metric 7'!$I$4:$I$36,0))</f>
        <v>13</v>
      </c>
      <c r="B18" s="27">
        <v>13</v>
      </c>
      <c r="C18" s="26" t="s">
        <v>164</v>
      </c>
      <c r="D18" s="29" t="s">
        <v>165</v>
      </c>
      <c r="E18" s="30">
        <v>36.32</v>
      </c>
      <c r="F18" s="58">
        <v>0.1</v>
      </c>
      <c r="G18" s="30">
        <v>0.26</v>
      </c>
      <c r="H18" s="222">
        <v>0</v>
      </c>
      <c r="I18" s="30">
        <v>0.57999999999999996</v>
      </c>
      <c r="K18" s="38" t="str">
        <f>INDEX('Inputs_Metric 7'!$H$4:$H$36,MATCH($C18,'Inputs_Metric 7'!$I$4:$I$36,0))</f>
        <v>Commercial</v>
      </c>
      <c r="L18" s="38" t="str">
        <f>IF(ISBLANK(INDEX('Inputs_Metric 7'!$G$4:$G$36,MATCH($C18,'Inputs_Metric 7'!$I$4:$I$36,0))),"",INDEX('Inputs_Metric 7'!$G$4:$G$36,MATCH($C18,'Inputs_Metric 7'!$I$4:$I$36,0)))</f>
        <v/>
      </c>
      <c r="M18">
        <f t="shared" si="1"/>
        <v>13</v>
      </c>
    </row>
    <row r="19" spans="1:13" x14ac:dyDescent="0.25">
      <c r="A19">
        <f>INDEX('Inputs_Metric 7'!$K$4:$K$36,MATCH(C19,'Inputs_Metric 7'!$I$4:$I$36,0))</f>
        <v>14</v>
      </c>
      <c r="B19" s="27">
        <v>14</v>
      </c>
      <c r="C19" s="26" t="s">
        <v>166</v>
      </c>
      <c r="D19" s="29" t="s">
        <v>167</v>
      </c>
      <c r="E19" s="30">
        <v>47.86</v>
      </c>
      <c r="F19" s="58">
        <v>0.13</v>
      </c>
      <c r="G19" s="30">
        <v>0.31</v>
      </c>
      <c r="H19" s="222">
        <v>0</v>
      </c>
      <c r="I19" s="30">
        <v>0.69</v>
      </c>
      <c r="K19" s="38" t="str">
        <f>INDEX('Inputs_Metric 7'!$H$4:$H$36,MATCH($C19,'Inputs_Metric 7'!$I$4:$I$36,0))</f>
        <v>Commercial</v>
      </c>
      <c r="L19" s="38" t="str">
        <f>IF(ISBLANK(INDEX('Inputs_Metric 7'!$G$4:$G$36,MATCH($C19,'Inputs_Metric 7'!$I$4:$I$36,0))),"",INDEX('Inputs_Metric 7'!$G$4:$G$36,MATCH($C19,'Inputs_Metric 7'!$I$4:$I$36,0)))</f>
        <v/>
      </c>
      <c r="M19">
        <f t="shared" si="1"/>
        <v>14</v>
      </c>
    </row>
    <row r="20" spans="1:13" x14ac:dyDescent="0.25">
      <c r="A20">
        <f>INDEX('Inputs_Metric 7'!$K$4:$K$36,MATCH(C20,'Inputs_Metric 7'!$I$4:$I$36,0))</f>
        <v>15</v>
      </c>
      <c r="B20" s="27">
        <v>15</v>
      </c>
      <c r="C20" s="26" t="s">
        <v>168</v>
      </c>
      <c r="D20" s="29" t="s">
        <v>169</v>
      </c>
      <c r="E20" s="30">
        <v>377.12</v>
      </c>
      <c r="F20" s="58">
        <v>1.03</v>
      </c>
      <c r="G20" s="30">
        <v>0.37</v>
      </c>
      <c r="H20" s="222">
        <v>0</v>
      </c>
      <c r="I20" s="30">
        <v>1</v>
      </c>
      <c r="K20" s="38" t="str">
        <f>INDEX('Inputs_Metric 7'!$H$4:$H$36,MATCH($C20,'Inputs_Metric 7'!$I$4:$I$36,0))</f>
        <v>Commercial</v>
      </c>
      <c r="L20" s="38" t="str">
        <f>IF(ISBLANK(INDEX('Inputs_Metric 7'!$G$4:$G$36,MATCH($C20,'Inputs_Metric 7'!$I$4:$I$36,0))),"",INDEX('Inputs_Metric 7'!$G$4:$G$36,MATCH($C20,'Inputs_Metric 7'!$I$4:$I$36,0)))</f>
        <v/>
      </c>
      <c r="M20">
        <f t="shared" si="1"/>
        <v>15</v>
      </c>
    </row>
    <row r="21" spans="1:13" x14ac:dyDescent="0.25">
      <c r="A21">
        <f>INDEX('Inputs_Metric 7'!$K$4:$K$36,MATCH(C21,'Inputs_Metric 7'!$I$4:$I$36,0))</f>
        <v>16</v>
      </c>
      <c r="B21" s="27">
        <v>16</v>
      </c>
      <c r="C21" s="26" t="s">
        <v>170</v>
      </c>
      <c r="D21" s="31" t="s">
        <v>171</v>
      </c>
      <c r="E21" s="30">
        <v>430.34</v>
      </c>
      <c r="F21" s="58">
        <v>1.18</v>
      </c>
      <c r="G21" s="30">
        <v>0.6</v>
      </c>
      <c r="H21" s="30">
        <v>0.01</v>
      </c>
      <c r="I21" s="30">
        <v>3.26</v>
      </c>
      <c r="K21" s="38" t="str">
        <f>INDEX('Inputs_Metric 7'!$H$4:$H$36,MATCH($C21,'Inputs_Metric 7'!$I$4:$I$36,0))</f>
        <v>Commercial</v>
      </c>
      <c r="L21" s="38" t="str">
        <f>IF(ISBLANK(INDEX('Inputs_Metric 7'!$G$4:$G$36,MATCH($C21,'Inputs_Metric 7'!$I$4:$I$36,0))),"",INDEX('Inputs_Metric 7'!$G$4:$G$36,MATCH($C21,'Inputs_Metric 7'!$I$4:$I$36,0)))</f>
        <v/>
      </c>
      <c r="M21">
        <f t="shared" si="1"/>
        <v>16</v>
      </c>
    </row>
    <row r="22" spans="1:13" x14ac:dyDescent="0.25">
      <c r="A22">
        <f>INDEX('Inputs_Metric 7'!$K$4:$K$36,MATCH(C22,'Inputs_Metric 7'!$I$4:$I$36,0))</f>
        <v>17</v>
      </c>
      <c r="B22" s="27">
        <v>17</v>
      </c>
      <c r="C22" s="26" t="s">
        <v>172</v>
      </c>
      <c r="D22" s="29" t="s">
        <v>173</v>
      </c>
      <c r="E22" s="30">
        <v>59.83</v>
      </c>
      <c r="F22" s="58">
        <v>0.16</v>
      </c>
      <c r="G22" s="30">
        <v>0.39</v>
      </c>
      <c r="H22" s="30">
        <v>0.01</v>
      </c>
      <c r="I22" s="30">
        <v>0.86</v>
      </c>
      <c r="K22" s="38" t="str">
        <f>INDEX('Inputs_Metric 7'!$H$4:$H$36,MATCH($C22,'Inputs_Metric 7'!$I$4:$I$36,0))</f>
        <v>Commercial</v>
      </c>
      <c r="L22" s="38" t="str">
        <f>IF(ISBLANK(INDEX('Inputs_Metric 7'!$G$4:$G$36,MATCH($C22,'Inputs_Metric 7'!$I$4:$I$36,0))),"",INDEX('Inputs_Metric 7'!$G$4:$G$36,MATCH($C22,'Inputs_Metric 7'!$I$4:$I$36,0)))</f>
        <v/>
      </c>
      <c r="M22">
        <f t="shared" si="1"/>
        <v>17</v>
      </c>
    </row>
    <row r="23" spans="1:13" x14ac:dyDescent="0.25">
      <c r="A23">
        <f>INDEX('Inputs_Metric 7'!$K$4:$K$36,MATCH(C23,'Inputs_Metric 7'!$I$4:$I$36,0))</f>
        <v>18</v>
      </c>
      <c r="B23" s="27">
        <v>18</v>
      </c>
      <c r="C23" s="26" t="s">
        <v>174</v>
      </c>
      <c r="D23" s="29" t="s">
        <v>175</v>
      </c>
      <c r="E23" s="30">
        <v>119.65</v>
      </c>
      <c r="F23" s="58">
        <v>0.33</v>
      </c>
      <c r="G23" s="30">
        <v>0.77</v>
      </c>
      <c r="H23" s="30">
        <v>0.01</v>
      </c>
      <c r="I23" s="30">
        <v>1.72</v>
      </c>
      <c r="K23" s="38" t="str">
        <f>INDEX('Inputs_Metric 7'!$H$4:$H$36,MATCH($C23,'Inputs_Metric 7'!$I$4:$I$36,0))</f>
        <v>Commercial</v>
      </c>
      <c r="L23" s="38" t="str">
        <f>IF(ISBLANK(INDEX('Inputs_Metric 7'!$G$4:$G$36,MATCH($C23,'Inputs_Metric 7'!$I$4:$I$36,0))),"",INDEX('Inputs_Metric 7'!$G$4:$G$36,MATCH($C23,'Inputs_Metric 7'!$I$4:$I$36,0)))</f>
        <v/>
      </c>
      <c r="M23">
        <f t="shared" si="1"/>
        <v>18</v>
      </c>
    </row>
    <row r="24" spans="1:13" x14ac:dyDescent="0.25">
      <c r="A24">
        <f>INDEX('Inputs_Metric 7'!$K$4:$K$36,MATCH(C24,'Inputs_Metric 7'!$I$4:$I$36,0))</f>
        <v>19</v>
      </c>
      <c r="B24" s="27">
        <v>19</v>
      </c>
      <c r="C24" s="26" t="s">
        <v>176</v>
      </c>
      <c r="D24" s="29" t="s">
        <v>177</v>
      </c>
      <c r="E24" s="30">
        <v>219.43</v>
      </c>
      <c r="F24" s="58">
        <v>0.6</v>
      </c>
      <c r="G24" s="30">
        <v>0.48</v>
      </c>
      <c r="H24" s="30">
        <v>0.01</v>
      </c>
      <c r="I24" s="30">
        <v>1.08</v>
      </c>
      <c r="K24" s="38" t="str">
        <f>INDEX('Inputs_Metric 7'!$H$4:$H$36,MATCH($C24,'Inputs_Metric 7'!$I$4:$I$36,0))</f>
        <v>Commercial</v>
      </c>
      <c r="L24" s="38" t="str">
        <f>IF(ISBLANK(INDEX('Inputs_Metric 7'!$G$4:$G$36,MATCH($C24,'Inputs_Metric 7'!$I$4:$I$36,0))),"",INDEX('Inputs_Metric 7'!$G$4:$G$36,MATCH($C24,'Inputs_Metric 7'!$I$4:$I$36,0)))</f>
        <v>Recreational</v>
      </c>
      <c r="M24">
        <f t="shared" si="1"/>
        <v>19</v>
      </c>
    </row>
    <row r="25" spans="1:13" x14ac:dyDescent="0.25">
      <c r="A25">
        <f>INDEX('Inputs_Metric 7'!$K$4:$K$36,MATCH(C25,'Inputs_Metric 7'!$I$4:$I$36,0))</f>
        <v>20</v>
      </c>
      <c r="B25" s="27">
        <v>20</v>
      </c>
      <c r="C25" s="26" t="s">
        <v>178</v>
      </c>
      <c r="D25" s="29" t="s">
        <v>179</v>
      </c>
      <c r="E25" s="30">
        <v>71.790000000000006</v>
      </c>
      <c r="F25" s="58">
        <v>0.2</v>
      </c>
      <c r="G25" s="30">
        <v>0.46</v>
      </c>
      <c r="H25" s="30">
        <v>0.01</v>
      </c>
      <c r="I25" s="30">
        <v>1.03</v>
      </c>
      <c r="K25" s="38" t="str">
        <f>INDEX('Inputs_Metric 7'!$H$4:$H$36,MATCH($C25,'Inputs_Metric 7'!$I$4:$I$36,0))</f>
        <v>Commercial</v>
      </c>
      <c r="L25" s="38" t="str">
        <f>IF(ISBLANK(INDEX('Inputs_Metric 7'!$G$4:$G$36,MATCH($C25,'Inputs_Metric 7'!$I$4:$I$36,0))),"",INDEX('Inputs_Metric 7'!$G$4:$G$36,MATCH($C25,'Inputs_Metric 7'!$I$4:$I$36,0)))</f>
        <v/>
      </c>
      <c r="M25">
        <f t="shared" si="1"/>
        <v>20</v>
      </c>
    </row>
    <row r="26" spans="1:13" x14ac:dyDescent="0.25">
      <c r="A26">
        <f>INDEX('Inputs_Metric 7'!$K$4:$K$36,MATCH(C26,'Inputs_Metric 7'!$I$4:$I$36,0))</f>
        <v>21</v>
      </c>
      <c r="B26" s="27">
        <v>21</v>
      </c>
      <c r="C26" s="26" t="s">
        <v>180</v>
      </c>
      <c r="D26" s="29" t="s">
        <v>181</v>
      </c>
      <c r="E26" s="30">
        <v>0</v>
      </c>
      <c r="F26" s="58">
        <v>0</v>
      </c>
      <c r="G26" s="30">
        <v>0</v>
      </c>
      <c r="H26" s="222">
        <v>0</v>
      </c>
      <c r="I26" s="30">
        <v>0</v>
      </c>
      <c r="K26" s="38" t="str">
        <f>INDEX('Inputs_Metric 7'!$H$4:$H$36,MATCH($C26,'Inputs_Metric 7'!$I$4:$I$36,0))</f>
        <v>Commercial</v>
      </c>
      <c r="L26" s="38" t="str">
        <f>IF(ISBLANK(INDEX('Inputs_Metric 7'!$G$4:$G$36,MATCH($C26,'Inputs_Metric 7'!$I$4:$I$36,0))),"",INDEX('Inputs_Metric 7'!$G$4:$G$36,MATCH($C26,'Inputs_Metric 7'!$I$4:$I$36,0)))</f>
        <v/>
      </c>
      <c r="M26" t="str">
        <f t="shared" si="1"/>
        <v/>
      </c>
    </row>
    <row r="27" spans="1:13" x14ac:dyDescent="0.25">
      <c r="B27" s="342" t="s">
        <v>182</v>
      </c>
      <c r="C27" s="342"/>
      <c r="D27" s="342"/>
      <c r="E27" s="342"/>
      <c r="F27" s="342"/>
      <c r="G27" s="342"/>
      <c r="H27" s="342"/>
      <c r="I27" s="342"/>
      <c r="K27" s="337"/>
      <c r="L27" s="338"/>
      <c r="M27" t="str">
        <f t="shared" si="1"/>
        <v/>
      </c>
    </row>
    <row r="28" spans="1:13" x14ac:dyDescent="0.25">
      <c r="A28">
        <f>INDEX('Inputs_Metric 7'!$K$4:$K$36,MATCH(C28,'Inputs_Metric 7'!$I$4:$I$36,0))</f>
        <v>22</v>
      </c>
      <c r="B28" s="27">
        <v>22</v>
      </c>
      <c r="C28" s="26" t="s">
        <v>183</v>
      </c>
      <c r="D28" s="29" t="s">
        <v>184</v>
      </c>
      <c r="E28" s="30">
        <v>90.79</v>
      </c>
      <c r="F28" s="58">
        <v>0.25</v>
      </c>
      <c r="G28" s="30">
        <v>0.41</v>
      </c>
      <c r="H28" s="222">
        <v>0</v>
      </c>
      <c r="I28" s="30">
        <v>1.74</v>
      </c>
      <c r="K28" s="38" t="str">
        <f>INDEX('Inputs_Metric 7'!$H$4:$H$36,MATCH($C28,'Inputs_Metric 7'!$I$4:$I$36,0))</f>
        <v>Commercial</v>
      </c>
      <c r="L28" s="38" t="str">
        <f>IF(ISBLANK(INDEX('Inputs_Metric 7'!$G$4:$G$36,MATCH($C28,'Inputs_Metric 7'!$I$4:$I$36,0))),"",INDEX('Inputs_Metric 7'!$G$4:$G$36,MATCH($C28,'Inputs_Metric 7'!$I$4:$I$36,0)))</f>
        <v/>
      </c>
      <c r="M28">
        <f t="shared" si="1"/>
        <v>22</v>
      </c>
    </row>
    <row r="29" spans="1:13" x14ac:dyDescent="0.25">
      <c r="A29">
        <f>INDEX('Inputs_Metric 7'!$K$4:$K$36,MATCH(C29,'Inputs_Metric 7'!$I$4:$I$36,0))</f>
        <v>23</v>
      </c>
      <c r="B29" s="27">
        <v>23</v>
      </c>
      <c r="C29" s="26" t="s">
        <v>185</v>
      </c>
      <c r="D29" s="29" t="s">
        <v>186</v>
      </c>
      <c r="E29" s="30">
        <v>90.79</v>
      </c>
      <c r="F29" s="58">
        <v>0.25</v>
      </c>
      <c r="G29" s="30">
        <v>0.41</v>
      </c>
      <c r="H29" s="222">
        <v>0</v>
      </c>
      <c r="I29" s="30">
        <v>1.74</v>
      </c>
      <c r="K29" s="38" t="str">
        <f>INDEX('Inputs_Metric 7'!$H$4:$H$36,MATCH($C29,'Inputs_Metric 7'!$I$4:$I$36,0))</f>
        <v>Commercial</v>
      </c>
      <c r="L29" s="38" t="str">
        <f>IF(ISBLANK(INDEX('Inputs_Metric 7'!$G$4:$G$36,MATCH($C29,'Inputs_Metric 7'!$I$4:$I$36,0))),"",INDEX('Inputs_Metric 7'!$G$4:$G$36,MATCH($C29,'Inputs_Metric 7'!$I$4:$I$36,0)))</f>
        <v/>
      </c>
      <c r="M29">
        <f t="shared" si="1"/>
        <v>23</v>
      </c>
    </row>
    <row r="30" spans="1:13" x14ac:dyDescent="0.25">
      <c r="A30">
        <f>INDEX('Inputs_Metric 7'!$K$4:$K$36,MATCH(C30,'Inputs_Metric 7'!$I$4:$I$36,0))</f>
        <v>24</v>
      </c>
      <c r="B30" s="27">
        <v>24</v>
      </c>
      <c r="C30" s="26" t="s">
        <v>187</v>
      </c>
      <c r="D30" s="29" t="s">
        <v>188</v>
      </c>
      <c r="E30" s="30">
        <v>121.05</v>
      </c>
      <c r="F30" s="58">
        <v>0.33</v>
      </c>
      <c r="G30" s="30">
        <v>0.55000000000000004</v>
      </c>
      <c r="H30" s="222">
        <v>0</v>
      </c>
      <c r="I30" s="30">
        <v>2.3199999999999998</v>
      </c>
      <c r="K30" s="38" t="str">
        <f>INDEX('Inputs_Metric 7'!$H$4:$H$36,MATCH($C30,'Inputs_Metric 7'!$I$4:$I$36,0))</f>
        <v>Commercial</v>
      </c>
      <c r="L30" s="38" t="str">
        <f>IF(ISBLANK(INDEX('Inputs_Metric 7'!$G$4:$G$36,MATCH($C30,'Inputs_Metric 7'!$I$4:$I$36,0))),"",INDEX('Inputs_Metric 7'!$G$4:$G$36,MATCH($C30,'Inputs_Metric 7'!$I$4:$I$36,0)))</f>
        <v/>
      </c>
      <c r="M30">
        <f t="shared" si="1"/>
        <v>24</v>
      </c>
    </row>
    <row r="31" spans="1:13" x14ac:dyDescent="0.25">
      <c r="A31">
        <f>INDEX('Inputs_Metric 7'!$K$4:$K$36,MATCH(C31,'Inputs_Metric 7'!$I$4:$I$36,0))</f>
        <v>25</v>
      </c>
      <c r="B31" s="27">
        <v>25</v>
      </c>
      <c r="C31" s="26" t="s">
        <v>114</v>
      </c>
      <c r="D31" s="29" t="s">
        <v>189</v>
      </c>
      <c r="E31" s="30">
        <v>275.02999999999997</v>
      </c>
      <c r="F31" s="58">
        <v>0.75</v>
      </c>
      <c r="G31" s="30">
        <v>0.43</v>
      </c>
      <c r="H31" s="222">
        <v>0</v>
      </c>
      <c r="I31" s="30">
        <v>1.84</v>
      </c>
      <c r="K31" s="38" t="str">
        <f>INDEX('Inputs_Metric 7'!$H$4:$H$36,MATCH($C31,'Inputs_Metric 7'!$I$4:$I$36,0))</f>
        <v>Commercial</v>
      </c>
      <c r="L31" s="38" t="str">
        <f>IF(ISBLANK(INDEX('Inputs_Metric 7'!$G$4:$G$36,MATCH($C31,'Inputs_Metric 7'!$I$4:$I$36,0))),"",INDEX('Inputs_Metric 7'!$G$4:$G$36,MATCH($C31,'Inputs_Metric 7'!$I$4:$I$36,0)))</f>
        <v/>
      </c>
      <c r="M31">
        <f t="shared" si="1"/>
        <v>25</v>
      </c>
    </row>
    <row r="32" spans="1:13" x14ac:dyDescent="0.25">
      <c r="A32">
        <f>INDEX('Inputs_Metric 7'!$K$4:$K$36,MATCH(C32,'Inputs_Metric 7'!$I$4:$I$36,0))</f>
        <v>26</v>
      </c>
      <c r="B32" s="27">
        <v>26</v>
      </c>
      <c r="C32" s="26" t="s">
        <v>124</v>
      </c>
      <c r="D32" s="29" t="s">
        <v>190</v>
      </c>
      <c r="E32" s="30">
        <v>181.57</v>
      </c>
      <c r="F32" s="58">
        <v>0.5</v>
      </c>
      <c r="G32" s="30">
        <v>0.83</v>
      </c>
      <c r="H32" s="30">
        <v>0.01</v>
      </c>
      <c r="I32" s="30">
        <v>3.48</v>
      </c>
      <c r="K32" s="38" t="str">
        <f>INDEX('Inputs_Metric 7'!$H$4:$H$36,MATCH($C32,'Inputs_Metric 7'!$I$4:$I$36,0))</f>
        <v>Commercial</v>
      </c>
      <c r="L32" s="38" t="str">
        <f>IF(ISBLANK(INDEX('Inputs_Metric 7'!$G$4:$G$36,MATCH($C32,'Inputs_Metric 7'!$I$4:$I$36,0))),"",INDEX('Inputs_Metric 7'!$G$4:$G$36,MATCH($C32,'Inputs_Metric 7'!$I$4:$I$36,0)))</f>
        <v/>
      </c>
      <c r="M32">
        <f t="shared" si="1"/>
        <v>26</v>
      </c>
    </row>
    <row r="33" spans="1:13" x14ac:dyDescent="0.25">
      <c r="A33">
        <f>INDEX('Inputs_Metric 7'!$K$4:$K$36,MATCH(C33,'Inputs_Metric 7'!$I$4:$I$36,0))</f>
        <v>27</v>
      </c>
      <c r="B33" s="27">
        <v>27</v>
      </c>
      <c r="C33" s="26" t="s">
        <v>191</v>
      </c>
      <c r="D33" s="29" t="s">
        <v>192</v>
      </c>
      <c r="E33" s="30">
        <v>88.51</v>
      </c>
      <c r="F33" s="58">
        <v>0.24</v>
      </c>
      <c r="G33" s="30">
        <v>0.45</v>
      </c>
      <c r="H33" s="30">
        <v>0.01</v>
      </c>
      <c r="I33" s="30">
        <v>1.72</v>
      </c>
      <c r="K33" s="38" t="str">
        <f>INDEX('Inputs_Metric 7'!$H$4:$H$36,MATCH($C33,'Inputs_Metric 7'!$I$4:$I$36,0))</f>
        <v>Commercial</v>
      </c>
      <c r="L33" s="38" t="str">
        <f>IF(ISBLANK(INDEX('Inputs_Metric 7'!$G$4:$G$36,MATCH($C33,'Inputs_Metric 7'!$I$4:$I$36,0))),"",INDEX('Inputs_Metric 7'!$G$4:$G$36,MATCH($C33,'Inputs_Metric 7'!$I$4:$I$36,0)))</f>
        <v/>
      </c>
      <c r="M33">
        <f t="shared" si="1"/>
        <v>27</v>
      </c>
    </row>
    <row r="34" spans="1:13" x14ac:dyDescent="0.25">
      <c r="B34" s="342" t="s">
        <v>193</v>
      </c>
      <c r="C34" s="342"/>
      <c r="D34" s="342"/>
      <c r="E34" s="342"/>
      <c r="F34" s="342"/>
      <c r="G34" s="342"/>
      <c r="H34" s="342"/>
      <c r="I34" s="342"/>
      <c r="K34" s="337"/>
      <c r="L34" s="338"/>
      <c r="M34" t="str">
        <f t="shared" si="1"/>
        <v/>
      </c>
    </row>
    <row r="35" spans="1:13" x14ac:dyDescent="0.25">
      <c r="A35">
        <f>INDEX('Inputs_Metric 7'!$K$4:$K$36,MATCH(C35,'Inputs_Metric 7'!$I$4:$I$36,0))</f>
        <v>28</v>
      </c>
      <c r="B35" s="27">
        <v>28</v>
      </c>
      <c r="C35" s="26" t="s">
        <v>128</v>
      </c>
      <c r="D35" s="29" t="s">
        <v>194</v>
      </c>
      <c r="E35" s="30">
        <v>83.99</v>
      </c>
      <c r="F35" s="58">
        <v>0.23</v>
      </c>
      <c r="G35" s="30">
        <v>0.09</v>
      </c>
      <c r="H35" s="222">
        <v>0</v>
      </c>
      <c r="I35" s="30">
        <v>0.86</v>
      </c>
      <c r="K35" s="38" t="str">
        <f>INDEX('Inputs_Metric 7'!$H$4:$H$36,MATCH($C35,'Inputs_Metric 7'!$I$4:$I$36,0))</f>
        <v>Commercial</v>
      </c>
      <c r="L35" s="38" t="str">
        <f>IF(ISBLANK(INDEX('Inputs_Metric 7'!$G$4:$G$36,MATCH($C35,'Inputs_Metric 7'!$I$4:$I$36,0))),"",INDEX('Inputs_Metric 7'!$G$4:$G$36,MATCH($C35,'Inputs_Metric 7'!$I$4:$I$36,0)))</f>
        <v/>
      </c>
      <c r="M35">
        <f t="shared" si="1"/>
        <v>28</v>
      </c>
    </row>
    <row r="36" spans="1:13" x14ac:dyDescent="0.25">
      <c r="B36" s="342" t="s">
        <v>195</v>
      </c>
      <c r="C36" s="342"/>
      <c r="D36" s="342"/>
      <c r="E36" s="342"/>
      <c r="F36" s="342"/>
      <c r="G36" s="342"/>
      <c r="H36" s="342"/>
      <c r="I36" s="342"/>
      <c r="K36" s="337"/>
      <c r="L36" s="338"/>
      <c r="M36" t="str">
        <f t="shared" si="1"/>
        <v/>
      </c>
    </row>
    <row r="37" spans="1:13" x14ac:dyDescent="0.25">
      <c r="A37">
        <f>INDEX('Inputs_Metric 7'!$K$4:$K$36,MATCH(C37,'Inputs_Metric 7'!$I$4:$I$36,0))</f>
        <v>29</v>
      </c>
      <c r="B37" s="27">
        <v>29</v>
      </c>
      <c r="C37" s="26" t="s">
        <v>196</v>
      </c>
      <c r="D37" s="29" t="s">
        <v>197</v>
      </c>
      <c r="E37" s="30">
        <v>47.86</v>
      </c>
      <c r="F37" s="58">
        <v>0.13</v>
      </c>
      <c r="G37" s="30">
        <v>0.31</v>
      </c>
      <c r="H37" s="222">
        <v>0</v>
      </c>
      <c r="I37" s="30">
        <v>1.72</v>
      </c>
      <c r="K37" s="38" t="str">
        <f>INDEX('Inputs_Metric 7'!$H$4:$H$36,MATCH($C37,'Inputs_Metric 7'!$I$4:$I$36,0))</f>
        <v>Public</v>
      </c>
      <c r="L37" s="38" t="str">
        <f>IF(ISBLANK(INDEX('Inputs_Metric 7'!$G$4:$G$36,MATCH($C37,'Inputs_Metric 7'!$I$4:$I$36,0))),"",INDEX('Inputs_Metric 7'!$G$4:$G$36,MATCH($C37,'Inputs_Metric 7'!$I$4:$I$36,0)))</f>
        <v/>
      </c>
      <c r="M37">
        <f t="shared" si="1"/>
        <v>29</v>
      </c>
    </row>
    <row r="38" spans="1:13" x14ac:dyDescent="0.25">
      <c r="B38" s="342" t="s">
        <v>198</v>
      </c>
      <c r="C38" s="342"/>
      <c r="D38" s="342"/>
      <c r="E38" s="342"/>
      <c r="F38" s="342"/>
      <c r="G38" s="342"/>
      <c r="H38" s="342"/>
      <c r="I38" s="342"/>
      <c r="K38" s="337"/>
      <c r="L38" s="338"/>
      <c r="M38" t="str">
        <f t="shared" si="1"/>
        <v/>
      </c>
    </row>
    <row r="39" spans="1:13" x14ac:dyDescent="0.25">
      <c r="A39">
        <f>INDEX('Inputs_Metric 7'!$K$4:$K$36,MATCH(C39,'Inputs_Metric 7'!$I$4:$I$36,0))</f>
        <v>32</v>
      </c>
      <c r="B39" s="27">
        <v>30</v>
      </c>
      <c r="C39" s="26" t="s">
        <v>199</v>
      </c>
      <c r="D39" s="42" t="s">
        <v>200</v>
      </c>
      <c r="E39" s="30">
        <v>39.31</v>
      </c>
      <c r="F39" s="58">
        <v>0.11</v>
      </c>
      <c r="G39" s="30">
        <v>2.96</v>
      </c>
      <c r="H39" s="30">
        <v>0.03</v>
      </c>
      <c r="I39" s="30">
        <v>0.69</v>
      </c>
      <c r="K39" s="38" t="str">
        <f>INDEX('Inputs_Metric 7'!$H$4:$H$36,MATCH($C39,'Inputs_Metric 7'!$I$4:$I$36,0))</f>
        <v>Public</v>
      </c>
      <c r="L39" s="38" t="str">
        <f>IF(ISBLANK(INDEX('Inputs_Metric 7'!$G$4:$G$36,MATCH($C39,'Inputs_Metric 7'!$I$4:$I$36,0))),"",INDEX('Inputs_Metric 7'!$G$4:$G$36,MATCH($C39,'Inputs_Metric 7'!$I$4:$I$36,0)))</f>
        <v/>
      </c>
      <c r="M39">
        <f t="shared" si="1"/>
        <v>32</v>
      </c>
    </row>
    <row r="40" spans="1:13" x14ac:dyDescent="0.25">
      <c r="A40">
        <f>INDEX('Inputs_Metric 7'!$K$4:$K$36,MATCH(C40,'Inputs_Metric 7'!$I$4:$I$36,0))</f>
        <v>33</v>
      </c>
      <c r="B40" s="27">
        <v>31</v>
      </c>
      <c r="C40" s="26" t="s">
        <v>201</v>
      </c>
      <c r="D40" s="42" t="s">
        <v>202</v>
      </c>
      <c r="E40" s="30">
        <v>0</v>
      </c>
      <c r="F40" s="58">
        <v>0</v>
      </c>
      <c r="G40" s="30">
        <v>4.5</v>
      </c>
      <c r="H40" s="30">
        <v>0.04</v>
      </c>
      <c r="I40" s="30">
        <v>0.79</v>
      </c>
      <c r="K40" s="38" t="str">
        <f>INDEX('Inputs_Metric 7'!$H$4:$H$36,MATCH($C40,'Inputs_Metric 7'!$I$4:$I$36,0))</f>
        <v>Public</v>
      </c>
      <c r="L40" s="38" t="str">
        <f>IF(ISBLANK(INDEX('Inputs_Metric 7'!$G$4:$G$36,MATCH($C40,'Inputs_Metric 7'!$I$4:$I$36,0))),"",INDEX('Inputs_Metric 7'!$G$4:$G$36,MATCH($C40,'Inputs_Metric 7'!$I$4:$I$36,0)))</f>
        <v/>
      </c>
      <c r="M40">
        <f t="shared" si="1"/>
        <v>33</v>
      </c>
    </row>
    <row r="41" spans="1:13" x14ac:dyDescent="0.25">
      <c r="B41" s="44"/>
      <c r="F41" s="45"/>
      <c r="G41" s="45"/>
      <c r="H41" s="45"/>
      <c r="I41" s="45"/>
      <c r="K41" s="46"/>
      <c r="L41" s="46"/>
    </row>
    <row r="42" spans="1:13" x14ac:dyDescent="0.25">
      <c r="B42" s="44"/>
      <c r="F42" s="45"/>
      <c r="G42" s="45"/>
      <c r="H42" s="45"/>
      <c r="I42" s="45"/>
      <c r="K42" s="46"/>
      <c r="L42" s="46"/>
    </row>
    <row r="43" spans="1:13" x14ac:dyDescent="0.25">
      <c r="B43" s="44"/>
      <c r="F43" s="45"/>
      <c r="G43" s="45"/>
      <c r="H43" s="45"/>
      <c r="I43" s="45"/>
      <c r="K43" s="46"/>
      <c r="L43" s="46"/>
    </row>
    <row r="44" spans="1:13" ht="21" x14ac:dyDescent="0.35">
      <c r="B44" s="44"/>
      <c r="C44" s="49" t="s">
        <v>326</v>
      </c>
      <c r="F44" s="45"/>
      <c r="G44" s="45"/>
      <c r="H44" s="45"/>
      <c r="I44" s="45"/>
      <c r="K44" s="46"/>
      <c r="L44" s="46"/>
    </row>
    <row r="45" spans="1:13" ht="9" customHeight="1" x14ac:dyDescent="0.25">
      <c r="B45" s="44"/>
      <c r="F45" s="45"/>
      <c r="G45" s="45"/>
      <c r="H45" s="45"/>
      <c r="I45" s="45"/>
      <c r="K45" s="46"/>
      <c r="L45" s="46"/>
    </row>
    <row r="46" spans="1:13" ht="54" customHeight="1" x14ac:dyDescent="0.25">
      <c r="B46" s="44"/>
      <c r="C46" s="298" t="s">
        <v>324</v>
      </c>
      <c r="D46" s="336" t="s">
        <v>325</v>
      </c>
      <c r="E46" s="336" t="str">
        <f>E2</f>
        <v>Income (2006)</v>
      </c>
      <c r="F46" s="336"/>
      <c r="G46" s="341" t="str">
        <f>G2</f>
        <v>Wages (2006) per Sq. Ft. per
Day</v>
      </c>
      <c r="H46" s="341" t="str">
        <f>H2</f>
        <v>Employees per Sq. Ft.</v>
      </c>
      <c r="I46" s="341" t="str">
        <f>I2</f>
        <v>Output (2006) per Sq. Ft. per Day</v>
      </c>
      <c r="K46" s="46"/>
      <c r="L46" s="46"/>
    </row>
    <row r="47" spans="1:13" ht="30" x14ac:dyDescent="0.25">
      <c r="C47" s="298"/>
      <c r="D47" s="336"/>
      <c r="E47" s="50" t="str">
        <f>E3</f>
        <v>per Square Foot per Year</v>
      </c>
      <c r="F47" s="50" t="str">
        <f>F3</f>
        <v>per Square Foot per Day</v>
      </c>
      <c r="G47" s="341"/>
      <c r="H47" s="341"/>
      <c r="I47" s="341"/>
    </row>
    <row r="48" spans="1:13" x14ac:dyDescent="0.25">
      <c r="C48" s="39" t="s">
        <v>322</v>
      </c>
      <c r="D48" s="39" t="s">
        <v>260</v>
      </c>
      <c r="E48" s="47">
        <f>AVERAGEIFS(E$5:E$40,$K$5:$K$40,$D48)</f>
        <v>8.7027272727272713</v>
      </c>
      <c r="F48" s="47">
        <f t="shared" ref="F48:I48" si="2">AVERAGEIFS(F$5:F$40,$K$5:$K$40,$D48)</f>
        <v>2.3636363636363636E-2</v>
      </c>
      <c r="G48" s="47">
        <f t="shared" si="2"/>
        <v>5.6363636363636366E-2</v>
      </c>
      <c r="H48" s="48">
        <f t="shared" si="2"/>
        <v>9.0909090909090909E-4</v>
      </c>
      <c r="I48" s="47">
        <f t="shared" si="2"/>
        <v>0.12545454545454546</v>
      </c>
    </row>
    <row r="49" spans="3:9" x14ac:dyDescent="0.25">
      <c r="C49" s="39" t="s">
        <v>322</v>
      </c>
      <c r="D49" s="39" t="s">
        <v>259</v>
      </c>
      <c r="E49" s="47">
        <f t="shared" ref="E49:I50" si="3">AVERAGEIFS(E$5:E$40,$K$5:$K$40,$D49)</f>
        <v>136.24823529411765</v>
      </c>
      <c r="F49" s="47">
        <f t="shared" si="3"/>
        <v>0.37294117647058833</v>
      </c>
      <c r="G49" s="47">
        <f t="shared" si="3"/>
        <v>0.4129411764705882</v>
      </c>
      <c r="H49" s="48">
        <f t="shared" si="3"/>
        <v>4.1176470588235297E-3</v>
      </c>
      <c r="I49" s="47">
        <f t="shared" si="3"/>
        <v>1.4335294117647057</v>
      </c>
    </row>
    <row r="50" spans="3:9" x14ac:dyDescent="0.25">
      <c r="C50" s="39" t="s">
        <v>322</v>
      </c>
      <c r="D50" s="39" t="s">
        <v>258</v>
      </c>
      <c r="E50" s="47">
        <f t="shared" si="3"/>
        <v>29.056666666666668</v>
      </c>
      <c r="F50" s="47">
        <f t="shared" si="3"/>
        <v>0.08</v>
      </c>
      <c r="G50" s="47">
        <f t="shared" si="3"/>
        <v>2.59</v>
      </c>
      <c r="H50" s="48">
        <f t="shared" si="3"/>
        <v>2.3333333333333334E-2</v>
      </c>
      <c r="I50" s="47">
        <f t="shared" si="3"/>
        <v>1.0666666666666667</v>
      </c>
    </row>
    <row r="51" spans="3:9" x14ac:dyDescent="0.25">
      <c r="C51" s="39" t="s">
        <v>323</v>
      </c>
      <c r="D51" s="39" t="s">
        <v>10</v>
      </c>
      <c r="E51" s="47">
        <f>AVERAGEIFS(E$5:E$40,$L$5:$L$40,$D51)</f>
        <v>219.43</v>
      </c>
      <c r="F51" s="47">
        <f t="shared" ref="F51:I51" si="4">AVERAGEIFS(F$5:F$40,$L$5:$L$40,$D51)</f>
        <v>0.6</v>
      </c>
      <c r="G51" s="47">
        <f t="shared" si="4"/>
        <v>0.48</v>
      </c>
      <c r="H51" s="48">
        <f t="shared" si="4"/>
        <v>0.01</v>
      </c>
      <c r="I51" s="47">
        <f t="shared" si="4"/>
        <v>1.08</v>
      </c>
    </row>
  </sheetData>
  <mergeCells count="28">
    <mergeCell ref="B34:I34"/>
    <mergeCell ref="B36:I36"/>
    <mergeCell ref="B2:B3"/>
    <mergeCell ref="E2:F2"/>
    <mergeCell ref="B4:I4"/>
    <mergeCell ref="B16:I16"/>
    <mergeCell ref="B27:I27"/>
    <mergeCell ref="H2:H3"/>
    <mergeCell ref="G2:G3"/>
    <mergeCell ref="I2:I3"/>
    <mergeCell ref="D2:D3"/>
    <mergeCell ref="C2:C3"/>
    <mergeCell ref="A2:A3"/>
    <mergeCell ref="E46:F46"/>
    <mergeCell ref="D46:D47"/>
    <mergeCell ref="C46:C47"/>
    <mergeCell ref="K38:L38"/>
    <mergeCell ref="K36:L36"/>
    <mergeCell ref="K2:K3"/>
    <mergeCell ref="L2:L3"/>
    <mergeCell ref="G46:G47"/>
    <mergeCell ref="H46:H47"/>
    <mergeCell ref="I46:I47"/>
    <mergeCell ref="K34:L34"/>
    <mergeCell ref="K27:L27"/>
    <mergeCell ref="K16:L16"/>
    <mergeCell ref="K4:L4"/>
    <mergeCell ref="B38:I3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39"/>
  <sheetViews>
    <sheetView workbookViewId="0">
      <selection activeCell="G49" sqref="G49"/>
    </sheetView>
  </sheetViews>
  <sheetFormatPr defaultRowHeight="15" x14ac:dyDescent="0.25"/>
  <cols>
    <col min="2" max="2" width="26.42578125" customWidth="1"/>
    <col min="3" max="3" width="14" customWidth="1"/>
    <col min="4" max="7" width="14.28515625" customWidth="1"/>
    <col min="8" max="8" width="3.140625" customWidth="1"/>
    <col min="9" max="9" width="13.5703125" customWidth="1"/>
    <col min="10" max="10" width="16.28515625" customWidth="1"/>
  </cols>
  <sheetData>
    <row r="1" spans="1:10" ht="48.75" customHeight="1" x14ac:dyDescent="0.35">
      <c r="A1" s="55" t="s">
        <v>1413</v>
      </c>
    </row>
    <row r="2" spans="1:10" ht="45" x14ac:dyDescent="0.25">
      <c r="C2" s="6" t="s">
        <v>205</v>
      </c>
      <c r="D2" s="6" t="s">
        <v>206</v>
      </c>
      <c r="E2" s="6" t="s">
        <v>207</v>
      </c>
      <c r="F2" s="6" t="s">
        <v>208</v>
      </c>
      <c r="G2" s="6" t="s">
        <v>209</v>
      </c>
      <c r="I2" s="52" t="s">
        <v>322</v>
      </c>
      <c r="J2" s="52" t="s">
        <v>323</v>
      </c>
    </row>
    <row r="3" spans="1:10" x14ac:dyDescent="0.25">
      <c r="C3" s="34" t="s">
        <v>210</v>
      </c>
      <c r="D3" s="35">
        <v>0</v>
      </c>
      <c r="E3" s="35">
        <v>0</v>
      </c>
      <c r="F3" s="59">
        <v>0</v>
      </c>
      <c r="G3" s="35">
        <v>0</v>
      </c>
      <c r="I3" s="38" t="str">
        <f>INDEX('Inputs_Metric 7'!$H$4:$H$36,MATCH($C3,'Inputs_Metric 7'!$I$4:$I$36,0))</f>
        <v>Residential</v>
      </c>
      <c r="J3" s="38"/>
    </row>
    <row r="4" spans="1:10" x14ac:dyDescent="0.25">
      <c r="C4" s="34" t="s">
        <v>211</v>
      </c>
      <c r="D4" s="35">
        <v>0</v>
      </c>
      <c r="E4" s="35">
        <v>0</v>
      </c>
      <c r="F4" s="59">
        <v>0</v>
      </c>
      <c r="G4" s="35">
        <v>0</v>
      </c>
      <c r="I4" s="38" t="str">
        <f>INDEX('Inputs_Metric 7'!$H$4:$H$36,MATCH($C4,'Inputs_Metric 7'!$I$4:$I$36,0))</f>
        <v>Residential</v>
      </c>
      <c r="J4" s="38" t="str">
        <f>IF(ISBLANK(INDEX('Inputs_Metric 7'!$G$4:$G$36,MATCH($C4,'Inputs_Metric 7'!$I$4:$I$36,0))),"",INDEX('Inputs_Metric 7'!$G$4:$G$36,MATCH($C4,'Inputs_Metric 7'!$I$4:$I$36,0)))</f>
        <v/>
      </c>
    </row>
    <row r="5" spans="1:10" x14ac:dyDescent="0.25">
      <c r="C5" s="51" t="s">
        <v>331</v>
      </c>
      <c r="D5" s="35">
        <v>0</v>
      </c>
      <c r="E5" s="35">
        <v>0</v>
      </c>
      <c r="F5" s="59">
        <v>0</v>
      </c>
      <c r="G5" s="35">
        <v>0</v>
      </c>
      <c r="I5" s="38" t="s">
        <v>260</v>
      </c>
      <c r="J5" s="38"/>
    </row>
    <row r="6" spans="1:10" x14ac:dyDescent="0.25">
      <c r="C6" s="34" t="s">
        <v>212</v>
      </c>
      <c r="D6" s="36">
        <v>0.6</v>
      </c>
      <c r="E6" s="36">
        <v>0.6</v>
      </c>
      <c r="F6" s="60">
        <v>0.6</v>
      </c>
      <c r="G6" s="36">
        <v>0.6</v>
      </c>
      <c r="I6" s="38" t="str">
        <f>INDEX('Inputs_Metric 7'!$H$4:$H$36,MATCH($C6,'Inputs_Metric 7'!$I$4:$I$36,0))</f>
        <v>Residential</v>
      </c>
      <c r="J6" s="38" t="str">
        <f>IF(ISBLANK(INDEX('Inputs_Metric 7'!$G$4:$G$36,MATCH($C6,'Inputs_Metric 7'!$I$4:$I$36,0))),"",INDEX('Inputs_Metric 7'!$G$4:$G$36,MATCH($C6,'Inputs_Metric 7'!$I$4:$I$36,0)))</f>
        <v/>
      </c>
    </row>
    <row r="7" spans="1:10" x14ac:dyDescent="0.25">
      <c r="C7" s="34" t="s">
        <v>213</v>
      </c>
      <c r="D7" s="36">
        <v>0.6</v>
      </c>
      <c r="E7" s="36">
        <v>0.6</v>
      </c>
      <c r="F7" s="60">
        <v>0.6</v>
      </c>
      <c r="G7" s="36">
        <v>0.6</v>
      </c>
      <c r="I7" s="38" t="str">
        <f>INDEX('Inputs_Metric 7'!$H$4:$H$36,MATCH($C7,'Inputs_Metric 7'!$I$4:$I$36,0))</f>
        <v>Residential</v>
      </c>
      <c r="J7" s="38" t="str">
        <f>IF(ISBLANK(INDEX('Inputs_Metric 7'!$G$4:$G$36,MATCH($C7,'Inputs_Metric 7'!$I$4:$I$36,0))),"",INDEX('Inputs_Metric 7'!$G$4:$G$36,MATCH($C7,'Inputs_Metric 7'!$I$4:$I$36,0)))</f>
        <v/>
      </c>
    </row>
    <row r="8" spans="1:10" x14ac:dyDescent="0.25">
      <c r="C8" s="34" t="s">
        <v>214</v>
      </c>
      <c r="D8" s="36">
        <v>0.6</v>
      </c>
      <c r="E8" s="36">
        <v>0.6</v>
      </c>
      <c r="F8" s="60">
        <v>0.6</v>
      </c>
      <c r="G8" s="36">
        <v>0.6</v>
      </c>
      <c r="I8" s="38" t="str">
        <f>INDEX('Inputs_Metric 7'!$H$4:$H$36,MATCH($C8,'Inputs_Metric 7'!$I$4:$I$36,0))</f>
        <v>Residential</v>
      </c>
      <c r="J8" s="38" t="str">
        <f>IF(ISBLANK(INDEX('Inputs_Metric 7'!$G$4:$G$36,MATCH($C8,'Inputs_Metric 7'!$I$4:$I$36,0))),"",INDEX('Inputs_Metric 7'!$G$4:$G$36,MATCH($C8,'Inputs_Metric 7'!$I$4:$I$36,0)))</f>
        <v/>
      </c>
    </row>
    <row r="9" spans="1:10" x14ac:dyDescent="0.25">
      <c r="C9" s="34" t="s">
        <v>215</v>
      </c>
      <c r="D9" s="36">
        <v>0.87</v>
      </c>
      <c r="E9" s="36">
        <v>0.87</v>
      </c>
      <c r="F9" s="60">
        <v>0.87</v>
      </c>
      <c r="G9" s="36">
        <v>0.87</v>
      </c>
      <c r="I9" s="38" t="str">
        <f>INDEX('Inputs_Metric 7'!$H$4:$H$36,MATCH($C9,'Inputs_Metric 7'!$I$4:$I$36,0))</f>
        <v>Commercial</v>
      </c>
      <c r="J9" s="38" t="str">
        <f>IF(ISBLANK(INDEX('Inputs_Metric 7'!$G$4:$G$36,MATCH($C9,'Inputs_Metric 7'!$I$4:$I$36,0))),"",INDEX('Inputs_Metric 7'!$G$4:$G$36,MATCH($C9,'Inputs_Metric 7'!$I$4:$I$36,0)))</f>
        <v/>
      </c>
    </row>
    <row r="10" spans="1:10" x14ac:dyDescent="0.25">
      <c r="C10" s="34" t="s">
        <v>216</v>
      </c>
      <c r="D10" s="36">
        <v>0.87</v>
      </c>
      <c r="E10" s="36">
        <v>0.87</v>
      </c>
      <c r="F10" s="60">
        <v>0.87</v>
      </c>
      <c r="G10" s="36">
        <v>0.87</v>
      </c>
      <c r="I10" s="38" t="str">
        <f>INDEX('Inputs_Metric 7'!$H$4:$H$36,MATCH($C10,'Inputs_Metric 7'!$I$4:$I$36,0))</f>
        <v>Commercial</v>
      </c>
      <c r="J10" s="38" t="str">
        <f>IF(ISBLANK(INDEX('Inputs_Metric 7'!$G$4:$G$36,MATCH($C10,'Inputs_Metric 7'!$I$4:$I$36,0))),"",INDEX('Inputs_Metric 7'!$G$4:$G$36,MATCH($C10,'Inputs_Metric 7'!$I$4:$I$36,0)))</f>
        <v/>
      </c>
    </row>
    <row r="11" spans="1:10" x14ac:dyDescent="0.25">
      <c r="C11" s="34" t="s">
        <v>217</v>
      </c>
      <c r="D11" s="36">
        <v>0.51</v>
      </c>
      <c r="E11" s="36">
        <v>0.51</v>
      </c>
      <c r="F11" s="60">
        <v>0.51</v>
      </c>
      <c r="G11" s="36">
        <v>0.51</v>
      </c>
      <c r="I11" s="38" t="str">
        <f>INDEX('Inputs_Metric 7'!$H$4:$H$36,MATCH($C11,'Inputs_Metric 7'!$I$4:$I$36,0))</f>
        <v>Commercial</v>
      </c>
      <c r="J11" s="38" t="str">
        <f>IF(ISBLANK(INDEX('Inputs_Metric 7'!$G$4:$G$36,MATCH($C11,'Inputs_Metric 7'!$I$4:$I$36,0))),"",INDEX('Inputs_Metric 7'!$G$4:$G$36,MATCH($C11,'Inputs_Metric 7'!$I$4:$I$36,0)))</f>
        <v/>
      </c>
    </row>
    <row r="12" spans="1:10" x14ac:dyDescent="0.25">
      <c r="C12" s="34" t="s">
        <v>218</v>
      </c>
      <c r="D12" s="36">
        <v>0.9</v>
      </c>
      <c r="E12" s="36">
        <v>0.9</v>
      </c>
      <c r="F12" s="60">
        <v>0.9</v>
      </c>
      <c r="G12" s="36">
        <v>0.9</v>
      </c>
      <c r="I12" s="38" t="str">
        <f>INDEX('Inputs_Metric 7'!$H$4:$H$36,MATCH($C12,'Inputs_Metric 7'!$I$4:$I$36,0))</f>
        <v>Commercial</v>
      </c>
      <c r="J12" s="38" t="str">
        <f>IF(ISBLANK(INDEX('Inputs_Metric 7'!$G$4:$G$36,MATCH($C12,'Inputs_Metric 7'!$I$4:$I$36,0))),"",INDEX('Inputs_Metric 7'!$G$4:$G$36,MATCH($C12,'Inputs_Metric 7'!$I$4:$I$36,0)))</f>
        <v/>
      </c>
    </row>
    <row r="13" spans="1:10" x14ac:dyDescent="0.25">
      <c r="C13" s="34" t="s">
        <v>219</v>
      </c>
      <c r="D13" s="36">
        <v>0.9</v>
      </c>
      <c r="E13" s="36">
        <v>0.9</v>
      </c>
      <c r="F13" s="60">
        <v>0.9</v>
      </c>
      <c r="G13" s="36">
        <v>0.9</v>
      </c>
      <c r="I13" s="38" t="str">
        <f>INDEX('Inputs_Metric 7'!$H$4:$H$36,MATCH($C13,'Inputs_Metric 7'!$I$4:$I$36,0))</f>
        <v>Commercial</v>
      </c>
      <c r="J13" s="38" t="str">
        <f>IF(ISBLANK(INDEX('Inputs_Metric 7'!$G$4:$G$36,MATCH($C13,'Inputs_Metric 7'!$I$4:$I$36,0))),"",INDEX('Inputs_Metric 7'!$G$4:$G$36,MATCH($C13,'Inputs_Metric 7'!$I$4:$I$36,0)))</f>
        <v/>
      </c>
    </row>
    <row r="14" spans="1:10" x14ac:dyDescent="0.25">
      <c r="C14" s="34" t="s">
        <v>220</v>
      </c>
      <c r="D14" s="36">
        <v>0.6</v>
      </c>
      <c r="E14" s="36">
        <v>0.6</v>
      </c>
      <c r="F14" s="60">
        <v>0.6</v>
      </c>
      <c r="G14" s="36">
        <v>0.6</v>
      </c>
      <c r="I14" s="38" t="str">
        <f>INDEX('Inputs_Metric 7'!$H$4:$H$36,MATCH($C14,'Inputs_Metric 7'!$I$4:$I$36,0))</f>
        <v>Commercial</v>
      </c>
      <c r="J14" s="38" t="str">
        <f>IF(ISBLANK(INDEX('Inputs_Metric 7'!$G$4:$G$36,MATCH($C14,'Inputs_Metric 7'!$I$4:$I$36,0))),"",INDEX('Inputs_Metric 7'!$G$4:$G$36,MATCH($C14,'Inputs_Metric 7'!$I$4:$I$36,0)))</f>
        <v/>
      </c>
    </row>
    <row r="15" spans="1:10" x14ac:dyDescent="0.25">
      <c r="C15" s="34" t="s">
        <v>221</v>
      </c>
      <c r="D15" s="36">
        <v>0.6</v>
      </c>
      <c r="E15" s="36">
        <v>0.6</v>
      </c>
      <c r="F15" s="60">
        <v>0.6</v>
      </c>
      <c r="G15" s="36">
        <v>0.6</v>
      </c>
      <c r="I15" s="38" t="str">
        <f>INDEX('Inputs_Metric 7'!$H$4:$H$36,MATCH($C15,'Inputs_Metric 7'!$I$4:$I$36,0))</f>
        <v>Commercial</v>
      </c>
      <c r="J15" s="38"/>
    </row>
    <row r="16" spans="1:10" x14ac:dyDescent="0.25">
      <c r="C16" s="34" t="s">
        <v>222</v>
      </c>
      <c r="D16" s="36">
        <v>0.6</v>
      </c>
      <c r="E16" s="36">
        <v>0.6</v>
      </c>
      <c r="F16" s="60">
        <v>0.6</v>
      </c>
      <c r="G16" s="36">
        <v>0.6</v>
      </c>
      <c r="I16" s="38" t="str">
        <f>INDEX('Inputs_Metric 7'!$H$4:$H$36,MATCH($C16,'Inputs_Metric 7'!$I$4:$I$36,0))</f>
        <v>Commercial</v>
      </c>
      <c r="J16" s="38" t="str">
        <f>IF(ISBLANK(INDEX('Inputs_Metric 7'!$G$4:$G$36,MATCH($C16,'Inputs_Metric 7'!$I$4:$I$36,0))),"",INDEX('Inputs_Metric 7'!$G$4:$G$36,MATCH($C16,'Inputs_Metric 7'!$I$4:$I$36,0)))</f>
        <v>Recreational</v>
      </c>
    </row>
    <row r="17" spans="3:10" x14ac:dyDescent="0.25">
      <c r="C17" s="34" t="s">
        <v>223</v>
      </c>
      <c r="D17" s="36">
        <v>0.6</v>
      </c>
      <c r="E17" s="36">
        <v>0.6</v>
      </c>
      <c r="F17" s="60">
        <v>0.6</v>
      </c>
      <c r="G17" s="36">
        <v>0.6</v>
      </c>
      <c r="I17" s="38" t="str">
        <f>INDEX('Inputs_Metric 7'!$H$4:$H$36,MATCH($C17,'Inputs_Metric 7'!$I$4:$I$36,0))</f>
        <v>Commercial</v>
      </c>
      <c r="J17" s="38" t="str">
        <f>IF(ISBLANK(INDEX('Inputs_Metric 7'!$G$4:$G$36,MATCH($C17,'Inputs_Metric 7'!$I$4:$I$36,0))),"",INDEX('Inputs_Metric 7'!$G$4:$G$36,MATCH($C17,'Inputs_Metric 7'!$I$4:$I$36,0)))</f>
        <v/>
      </c>
    </row>
    <row r="18" spans="3:10" x14ac:dyDescent="0.25">
      <c r="C18" s="34" t="s">
        <v>224</v>
      </c>
      <c r="D18" s="36">
        <v>0.6</v>
      </c>
      <c r="E18" s="36">
        <v>0.6</v>
      </c>
      <c r="F18" s="60">
        <v>0.6</v>
      </c>
      <c r="G18" s="36">
        <v>0.6</v>
      </c>
      <c r="I18" s="38" t="str">
        <f>INDEX('Inputs_Metric 7'!$H$4:$H$36,MATCH($C18,'Inputs_Metric 7'!$I$4:$I$36,0))</f>
        <v>Commercial</v>
      </c>
      <c r="J18" s="38" t="str">
        <f>IF(ISBLANK(INDEX('Inputs_Metric 7'!$G$4:$G$36,MATCH($C18,'Inputs_Metric 7'!$I$4:$I$36,0))),"",INDEX('Inputs_Metric 7'!$G$4:$G$36,MATCH($C18,'Inputs_Metric 7'!$I$4:$I$36,0)))</f>
        <v/>
      </c>
    </row>
    <row r="19" spans="3:10" x14ac:dyDescent="0.25">
      <c r="C19" s="34" t="s">
        <v>225</v>
      </c>
      <c r="D19" s="36">
        <v>0.98</v>
      </c>
      <c r="E19" s="36">
        <v>0.98</v>
      </c>
      <c r="F19" s="60">
        <v>0.98</v>
      </c>
      <c r="G19" s="36">
        <v>0.98</v>
      </c>
      <c r="I19" s="38" t="str">
        <f>INDEX('Inputs_Metric 7'!$H$4:$H$36,MATCH($C19,'Inputs_Metric 7'!$I$4:$I$36,0))</f>
        <v>Commercial</v>
      </c>
      <c r="J19" s="38" t="str">
        <f>IF(ISBLANK(INDEX('Inputs_Metric 7'!$G$4:$G$36,MATCH($C19,'Inputs_Metric 7'!$I$4:$I$36,0))),"",INDEX('Inputs_Metric 7'!$G$4:$G$36,MATCH($C19,'Inputs_Metric 7'!$I$4:$I$36,0)))</f>
        <v/>
      </c>
    </row>
    <row r="20" spans="3:10" x14ac:dyDescent="0.25">
      <c r="C20" s="34" t="s">
        <v>226</v>
      </c>
      <c r="D20" s="36">
        <v>0.98</v>
      </c>
      <c r="E20" s="36">
        <v>0.98</v>
      </c>
      <c r="F20" s="60">
        <v>0.98</v>
      </c>
      <c r="G20" s="36">
        <v>0.98</v>
      </c>
      <c r="I20" s="38" t="str">
        <f>INDEX('Inputs_Metric 7'!$H$4:$H$36,MATCH($C20,'Inputs_Metric 7'!$I$4:$I$36,0))</f>
        <v>Commercial</v>
      </c>
      <c r="J20" s="38" t="str">
        <f>IF(ISBLANK(INDEX('Inputs_Metric 7'!$G$4:$G$36,MATCH($C20,'Inputs_Metric 7'!$I$4:$I$36,0))),"",INDEX('Inputs_Metric 7'!$G$4:$G$36,MATCH($C20,'Inputs_Metric 7'!$I$4:$I$36,0)))</f>
        <v/>
      </c>
    </row>
    <row r="21" spans="3:10" x14ac:dyDescent="0.25">
      <c r="C21" s="34" t="s">
        <v>227</v>
      </c>
      <c r="D21" s="36">
        <v>0.98</v>
      </c>
      <c r="E21" s="36">
        <v>0.98</v>
      </c>
      <c r="F21" s="60">
        <v>0.98</v>
      </c>
      <c r="G21" s="36">
        <v>0.98</v>
      </c>
      <c r="I21" s="38" t="str">
        <f>INDEX('Inputs_Metric 7'!$H$4:$H$36,MATCH($C21,'Inputs_Metric 7'!$I$4:$I$36,0))</f>
        <v>Commercial</v>
      </c>
      <c r="J21" s="38" t="str">
        <f>IF(ISBLANK(INDEX('Inputs_Metric 7'!$G$4:$G$36,MATCH($C21,'Inputs_Metric 7'!$I$4:$I$36,0))),"",INDEX('Inputs_Metric 7'!$G$4:$G$36,MATCH($C21,'Inputs_Metric 7'!$I$4:$I$36,0)))</f>
        <v/>
      </c>
    </row>
    <row r="22" spans="3:10" x14ac:dyDescent="0.25">
      <c r="C22" s="34" t="s">
        <v>228</v>
      </c>
      <c r="D22" s="36">
        <v>0.98</v>
      </c>
      <c r="E22" s="36">
        <v>0.98</v>
      </c>
      <c r="F22" s="60">
        <v>0.98</v>
      </c>
      <c r="G22" s="36">
        <v>0.98</v>
      </c>
      <c r="I22" s="38" t="str">
        <f>INDEX('Inputs_Metric 7'!$H$4:$H$36,MATCH($C22,'Inputs_Metric 7'!$I$4:$I$36,0))</f>
        <v>Commercial</v>
      </c>
      <c r="J22" s="38" t="str">
        <f>IF(ISBLANK(INDEX('Inputs_Metric 7'!$G$4:$G$36,MATCH($C22,'Inputs_Metric 7'!$I$4:$I$36,0))),"",INDEX('Inputs_Metric 7'!$G$4:$G$36,MATCH($C22,'Inputs_Metric 7'!$I$4:$I$36,0)))</f>
        <v/>
      </c>
    </row>
    <row r="23" spans="3:10" x14ac:dyDescent="0.25">
      <c r="C23" s="34" t="s">
        <v>229</v>
      </c>
      <c r="D23" s="36">
        <v>0.98</v>
      </c>
      <c r="E23" s="36">
        <v>0.98</v>
      </c>
      <c r="F23" s="60">
        <v>0.98</v>
      </c>
      <c r="G23" s="36">
        <v>0.98</v>
      </c>
      <c r="I23" s="38" t="str">
        <f>INDEX('Inputs_Metric 7'!$H$4:$H$36,MATCH($C23,'Inputs_Metric 7'!$I$4:$I$36,0))</f>
        <v>Commercial</v>
      </c>
      <c r="J23" s="38" t="str">
        <f>IF(ISBLANK(INDEX('Inputs_Metric 7'!$G$4:$G$36,MATCH($C23,'Inputs_Metric 7'!$I$4:$I$36,0))),"",INDEX('Inputs_Metric 7'!$G$4:$G$36,MATCH($C23,'Inputs_Metric 7'!$I$4:$I$36,0)))</f>
        <v/>
      </c>
    </row>
    <row r="24" spans="3:10" x14ac:dyDescent="0.25">
      <c r="C24" s="34" t="s">
        <v>230</v>
      </c>
      <c r="D24" s="36">
        <v>0.95</v>
      </c>
      <c r="E24" s="36">
        <v>0.95</v>
      </c>
      <c r="F24" s="60">
        <v>0.95</v>
      </c>
      <c r="G24" s="36">
        <v>0.95</v>
      </c>
      <c r="I24" s="38" t="str">
        <f>INDEX('Inputs_Metric 7'!$H$4:$H$36,MATCH($C24,'Inputs_Metric 7'!$I$4:$I$36,0))</f>
        <v>Commercial</v>
      </c>
      <c r="J24" s="38" t="str">
        <f>IF(ISBLANK(INDEX('Inputs_Metric 7'!$G$4:$G$36,MATCH($C24,'Inputs_Metric 7'!$I$4:$I$36,0))),"",INDEX('Inputs_Metric 7'!$G$4:$G$36,MATCH($C24,'Inputs_Metric 7'!$I$4:$I$36,0)))</f>
        <v/>
      </c>
    </row>
    <row r="25" spans="3:10" x14ac:dyDescent="0.25">
      <c r="C25" s="34" t="s">
        <v>231</v>
      </c>
      <c r="D25" s="36">
        <v>0.75</v>
      </c>
      <c r="E25" s="36">
        <v>0.75</v>
      </c>
      <c r="F25" s="60">
        <v>0.75</v>
      </c>
      <c r="G25" s="36">
        <v>0.75</v>
      </c>
      <c r="I25" s="38" t="str">
        <f>INDEX('Inputs_Metric 7'!$H$4:$H$36,MATCH($C25,'Inputs_Metric 7'!$I$4:$I$36,0))</f>
        <v>Commercial</v>
      </c>
      <c r="J25" s="38" t="str">
        <f>IF(ISBLANK(INDEX('Inputs_Metric 7'!$G$4:$G$36,MATCH($C25,'Inputs_Metric 7'!$I$4:$I$36,0))),"",INDEX('Inputs_Metric 7'!$G$4:$G$36,MATCH($C25,'Inputs_Metric 7'!$I$4:$I$36,0)))</f>
        <v/>
      </c>
    </row>
    <row r="26" spans="3:10" x14ac:dyDescent="0.25">
      <c r="C26" s="34" t="s">
        <v>232</v>
      </c>
      <c r="D26" s="36">
        <v>0.6</v>
      </c>
      <c r="E26" s="36">
        <v>0.6</v>
      </c>
      <c r="F26" s="60">
        <v>0.6</v>
      </c>
      <c r="G26" s="36">
        <v>0.6</v>
      </c>
      <c r="I26" s="38" t="str">
        <f>INDEX('Inputs_Metric 7'!$H$4:$H$36,MATCH($C26,'Inputs_Metric 7'!$I$4:$I$36,0))</f>
        <v>Public</v>
      </c>
      <c r="J26" s="38"/>
    </row>
    <row r="27" spans="3:10" x14ac:dyDescent="0.25">
      <c r="C27" s="34" t="s">
        <v>233</v>
      </c>
      <c r="D27" s="36">
        <v>0.8</v>
      </c>
      <c r="E27" s="36">
        <v>0.8</v>
      </c>
      <c r="F27" s="60">
        <v>0.8</v>
      </c>
      <c r="G27" s="36">
        <v>0.8</v>
      </c>
      <c r="I27" s="38" t="str">
        <f>INDEX('Inputs_Metric 7'!$H$4:$H$36,MATCH($C27,'Inputs_Metric 7'!$I$4:$I$36,0))</f>
        <v>Public</v>
      </c>
      <c r="J27" s="38" t="str">
        <f>IF(ISBLANK(INDEX('Inputs_Metric 7'!$G$4:$G$36,MATCH($C27,'Inputs_Metric 7'!$I$4:$I$36,0))),"",INDEX('Inputs_Metric 7'!$G$4:$G$36,MATCH($C27,'Inputs_Metric 7'!$I$4:$I$36,0)))</f>
        <v/>
      </c>
    </row>
    <row r="28" spans="3:10" x14ac:dyDescent="0.25">
      <c r="C28" s="34" t="s">
        <v>234</v>
      </c>
      <c r="D28" s="35">
        <v>0</v>
      </c>
      <c r="E28" s="35">
        <v>0</v>
      </c>
      <c r="F28" s="59">
        <v>0</v>
      </c>
      <c r="G28" s="35">
        <v>0</v>
      </c>
      <c r="I28" s="38" t="str">
        <f>INDEX('Inputs_Metric 7'!$H$4:$H$36,MATCH($C28,'Inputs_Metric 7'!$I$4:$I$36,0))</f>
        <v>Public</v>
      </c>
      <c r="J28" s="38" t="str">
        <f>IF(ISBLANK(INDEX('Inputs_Metric 7'!$G$4:$G$36,MATCH($C28,'Inputs_Metric 7'!$I$4:$I$36,0))),"",INDEX('Inputs_Metric 7'!$G$4:$G$36,MATCH($C28,'Inputs_Metric 7'!$I$4:$I$36,0)))</f>
        <v/>
      </c>
    </row>
    <row r="29" spans="3:10" x14ac:dyDescent="0.25">
      <c r="C29" s="34" t="s">
        <v>235</v>
      </c>
      <c r="D29" s="36">
        <v>0.6</v>
      </c>
      <c r="E29" s="36">
        <v>0.6</v>
      </c>
      <c r="F29" s="60">
        <v>0.6</v>
      </c>
      <c r="G29" s="36">
        <v>0.6</v>
      </c>
      <c r="I29" s="38" t="str">
        <f>INDEX('Inputs_Metric 7'!$H$4:$H$36,MATCH($C29,'Inputs_Metric 7'!$I$4:$I$36,0))</f>
        <v>Public</v>
      </c>
      <c r="J29" s="38" t="str">
        <f>IF(ISBLANK(INDEX('Inputs_Metric 7'!$G$4:$G$36,MATCH($C29,'Inputs_Metric 7'!$I$4:$I$36,0))),"",INDEX('Inputs_Metric 7'!$G$4:$G$36,MATCH($C29,'Inputs_Metric 7'!$I$4:$I$36,0)))</f>
        <v/>
      </c>
    </row>
    <row r="30" spans="3:10" x14ac:dyDescent="0.25">
      <c r="C30" s="34" t="s">
        <v>236</v>
      </c>
      <c r="D30" s="36">
        <v>0.6</v>
      </c>
      <c r="E30" s="36">
        <v>0.6</v>
      </c>
      <c r="F30" s="60">
        <v>0.6</v>
      </c>
      <c r="G30" s="36">
        <v>0.6</v>
      </c>
      <c r="I30" s="38" t="str">
        <f>INDEX('Inputs_Metric 7'!$H$4:$H$36,MATCH($C30,'Inputs_Metric 7'!$I$4:$I$36,0))</f>
        <v>Public</v>
      </c>
      <c r="J30" s="38" t="str">
        <f>IF(ISBLANK(INDEX('Inputs_Metric 7'!$G$4:$G$36,MATCH($C30,'Inputs_Metric 7'!$I$4:$I$36,0))),"",INDEX('Inputs_Metric 7'!$G$4:$G$36,MATCH($C30,'Inputs_Metric 7'!$I$4:$I$36,0)))</f>
        <v/>
      </c>
    </row>
    <row r="33" spans="2:7" ht="21" x14ac:dyDescent="0.35">
      <c r="B33" s="49" t="s">
        <v>326</v>
      </c>
    </row>
    <row r="34" spans="2:7" ht="6" customHeight="1" x14ac:dyDescent="0.25"/>
    <row r="35" spans="2:7" ht="45" x14ac:dyDescent="0.25">
      <c r="B35" s="50" t="s">
        <v>324</v>
      </c>
      <c r="C35" s="54" t="s">
        <v>325</v>
      </c>
      <c r="D35" s="50" t="str">
        <f>D2</f>
        <v>Wage
Recapture
(%)</v>
      </c>
      <c r="E35" s="50" t="str">
        <f t="shared" ref="E35:G35" si="0">E2</f>
        <v>Employment
Recapture
(%)</v>
      </c>
      <c r="F35" s="50" t="str">
        <f t="shared" si="0"/>
        <v>Income
Recapture
(%)</v>
      </c>
      <c r="G35" s="50" t="str">
        <f t="shared" si="0"/>
        <v>Output
Recapture
(%)</v>
      </c>
    </row>
    <row r="36" spans="2:7" x14ac:dyDescent="0.25">
      <c r="B36" s="39" t="s">
        <v>322</v>
      </c>
      <c r="C36" s="39" t="s">
        <v>260</v>
      </c>
      <c r="D36" s="48">
        <f>AVERAGEIFS(D$3:D$30,$I$3:$I$30,$C36)</f>
        <v>0.3</v>
      </c>
      <c r="E36" s="48">
        <f t="shared" ref="E36:G36" si="1">AVERAGEIFS(E$3:E$30,$I$3:$I$30,$C36)</f>
        <v>0.3</v>
      </c>
      <c r="F36" s="48">
        <f t="shared" si="1"/>
        <v>0.3</v>
      </c>
      <c r="G36" s="48">
        <f t="shared" si="1"/>
        <v>0.3</v>
      </c>
    </row>
    <row r="37" spans="2:7" x14ac:dyDescent="0.25">
      <c r="B37" s="39" t="s">
        <v>322</v>
      </c>
      <c r="C37" s="39" t="s">
        <v>259</v>
      </c>
      <c r="D37" s="48">
        <f t="shared" ref="D37:G38" si="2">AVERAGEIFS(D$3:D$30,$I$3:$I$30,$C37)</f>
        <v>0.80294117647058816</v>
      </c>
      <c r="E37" s="48">
        <f t="shared" si="2"/>
        <v>0.80294117647058816</v>
      </c>
      <c r="F37" s="48">
        <f t="shared" si="2"/>
        <v>0.80294117647058816</v>
      </c>
      <c r="G37" s="48">
        <f t="shared" si="2"/>
        <v>0.80294117647058816</v>
      </c>
    </row>
    <row r="38" spans="2:7" x14ac:dyDescent="0.25">
      <c r="B38" s="39" t="s">
        <v>322</v>
      </c>
      <c r="C38" s="39" t="s">
        <v>258</v>
      </c>
      <c r="D38" s="38">
        <f t="shared" si="2"/>
        <v>0.52</v>
      </c>
      <c r="E38" s="38">
        <f t="shared" si="2"/>
        <v>0.52</v>
      </c>
      <c r="F38" s="38">
        <f t="shared" si="2"/>
        <v>0.52</v>
      </c>
      <c r="G38" s="38">
        <f t="shared" si="2"/>
        <v>0.52</v>
      </c>
    </row>
    <row r="39" spans="2:7" x14ac:dyDescent="0.25">
      <c r="B39" s="39" t="s">
        <v>323</v>
      </c>
      <c r="C39" s="39" t="s">
        <v>10</v>
      </c>
      <c r="D39" s="38">
        <f>AVERAGEIFS(D$3:D$30,$J$3:$J$30,$C39)</f>
        <v>0.6</v>
      </c>
      <c r="E39" s="38">
        <f t="shared" ref="E39:G39" si="3">AVERAGEIFS(E$3:E$30,$J$3:$J$30,$C39)</f>
        <v>0.6</v>
      </c>
      <c r="F39" s="38">
        <f t="shared" si="3"/>
        <v>0.6</v>
      </c>
      <c r="G39" s="38">
        <f t="shared" si="3"/>
        <v>0.6</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C2:F42"/>
  <sheetViews>
    <sheetView workbookViewId="0">
      <selection activeCell="D23" sqref="C23:D23"/>
    </sheetView>
  </sheetViews>
  <sheetFormatPr defaultRowHeight="15" x14ac:dyDescent="0.25"/>
  <cols>
    <col min="3" max="3" width="16.7109375" customWidth="1"/>
    <col min="4" max="4" width="53.5703125" customWidth="1"/>
    <col min="5" max="5" width="45.7109375" customWidth="1"/>
    <col min="6" max="6" width="7.7109375" customWidth="1"/>
  </cols>
  <sheetData>
    <row r="2" spans="3:6" ht="28.5" x14ac:dyDescent="0.25">
      <c r="C2" s="205" t="s">
        <v>1011</v>
      </c>
      <c r="D2" s="206" t="s">
        <v>1012</v>
      </c>
      <c r="E2" s="207" t="s">
        <v>1013</v>
      </c>
      <c r="F2" s="208"/>
    </row>
    <row r="3" spans="3:6" x14ac:dyDescent="0.25">
      <c r="C3" s="347" t="s">
        <v>1014</v>
      </c>
      <c r="D3" s="348"/>
      <c r="E3" s="348"/>
      <c r="F3" s="349"/>
    </row>
    <row r="4" spans="3:6" x14ac:dyDescent="0.25">
      <c r="C4" s="209" t="s">
        <v>1015</v>
      </c>
      <c r="D4" s="7" t="s">
        <v>1016</v>
      </c>
      <c r="E4" s="210"/>
      <c r="F4" s="208"/>
    </row>
    <row r="5" spans="3:6" x14ac:dyDescent="0.25">
      <c r="C5" s="209" t="s">
        <v>1017</v>
      </c>
      <c r="D5" s="7" t="s">
        <v>1018</v>
      </c>
      <c r="E5" s="210"/>
      <c r="F5" s="208"/>
    </row>
    <row r="6" spans="3:6" x14ac:dyDescent="0.25">
      <c r="C6" s="209" t="s">
        <v>1019</v>
      </c>
      <c r="D6" s="7" t="s">
        <v>1020</v>
      </c>
      <c r="E6" s="210"/>
      <c r="F6" s="208"/>
    </row>
    <row r="7" spans="3:6" x14ac:dyDescent="0.25">
      <c r="C7" s="209" t="s">
        <v>1021</v>
      </c>
      <c r="D7" s="7" t="s">
        <v>1022</v>
      </c>
      <c r="E7" s="210"/>
      <c r="F7" s="208"/>
    </row>
    <row r="8" spans="3:6" x14ac:dyDescent="0.25">
      <c r="C8" s="209" t="s">
        <v>1023</v>
      </c>
      <c r="D8" s="7" t="s">
        <v>1024</v>
      </c>
      <c r="E8" s="210"/>
      <c r="F8" s="208"/>
    </row>
    <row r="9" spans="3:6" x14ac:dyDescent="0.25">
      <c r="C9" s="209" t="s">
        <v>1025</v>
      </c>
      <c r="D9" s="7" t="s">
        <v>1026</v>
      </c>
      <c r="E9" s="210"/>
      <c r="F9" s="208"/>
    </row>
    <row r="10" spans="3:6" x14ac:dyDescent="0.25">
      <c r="C10" s="209" t="s">
        <v>1027</v>
      </c>
      <c r="D10" s="7" t="s">
        <v>1028</v>
      </c>
      <c r="E10" s="210"/>
      <c r="F10" s="208"/>
    </row>
    <row r="11" spans="3:6" x14ac:dyDescent="0.25">
      <c r="C11" s="209" t="s">
        <v>1029</v>
      </c>
      <c r="D11" s="7" t="s">
        <v>1030</v>
      </c>
      <c r="E11" s="210"/>
      <c r="F11" s="208"/>
    </row>
    <row r="12" spans="3:6" x14ac:dyDescent="0.25">
      <c r="C12" s="209" t="s">
        <v>1031</v>
      </c>
      <c r="D12" s="7" t="s">
        <v>1032</v>
      </c>
      <c r="E12" s="211">
        <v>70</v>
      </c>
      <c r="F12" s="208"/>
    </row>
    <row r="13" spans="3:6" x14ac:dyDescent="0.25">
      <c r="C13" s="209" t="s">
        <v>1033</v>
      </c>
      <c r="D13" s="7" t="s">
        <v>1034</v>
      </c>
      <c r="E13" s="210"/>
      <c r="F13" s="208"/>
    </row>
    <row r="14" spans="3:6" x14ac:dyDescent="0.25">
      <c r="C14" s="209" t="s">
        <v>1035</v>
      </c>
      <c r="D14" s="7" t="s">
        <v>1036</v>
      </c>
      <c r="E14" s="212" t="s">
        <v>1037</v>
      </c>
      <c r="F14" s="208"/>
    </row>
    <row r="15" spans="3:6" x14ac:dyDescent="0.25">
      <c r="C15" s="347" t="s">
        <v>1038</v>
      </c>
      <c r="D15" s="348"/>
      <c r="E15" s="348"/>
      <c r="F15" s="349"/>
    </row>
    <row r="16" spans="3:6" x14ac:dyDescent="0.25">
      <c r="C16" s="209" t="s">
        <v>35</v>
      </c>
      <c r="D16" s="7" t="s">
        <v>1039</v>
      </c>
      <c r="E16" s="212" t="s">
        <v>1040</v>
      </c>
      <c r="F16" s="208"/>
    </row>
    <row r="17" spans="3:6" x14ac:dyDescent="0.25">
      <c r="C17" s="209" t="s">
        <v>37</v>
      </c>
      <c r="D17" s="7" t="s">
        <v>1041</v>
      </c>
      <c r="E17" s="212" t="s">
        <v>1042</v>
      </c>
      <c r="F17" s="208"/>
    </row>
    <row r="18" spans="3:6" x14ac:dyDescent="0.25">
      <c r="C18" s="209" t="s">
        <v>1043</v>
      </c>
      <c r="D18" s="7" t="s">
        <v>1044</v>
      </c>
      <c r="E18" s="212" t="s">
        <v>1045</v>
      </c>
      <c r="F18" s="208"/>
    </row>
    <row r="19" spans="3:6" ht="30" x14ac:dyDescent="0.25">
      <c r="C19" s="209" t="s">
        <v>1046</v>
      </c>
      <c r="D19" s="189" t="s">
        <v>1047</v>
      </c>
      <c r="E19" s="213" t="s">
        <v>1048</v>
      </c>
      <c r="F19" s="214" t="s">
        <v>1049</v>
      </c>
    </row>
    <row r="20" spans="3:6" x14ac:dyDescent="0.25">
      <c r="C20" s="209" t="s">
        <v>1050</v>
      </c>
      <c r="D20" s="7" t="s">
        <v>1051</v>
      </c>
      <c r="E20" s="211">
        <v>60</v>
      </c>
      <c r="F20" s="208"/>
    </row>
    <row r="21" spans="3:6" x14ac:dyDescent="0.25">
      <c r="C21" s="209" t="s">
        <v>1052</v>
      </c>
      <c r="D21" s="7" t="s">
        <v>1053</v>
      </c>
      <c r="E21" s="212" t="s">
        <v>1054</v>
      </c>
      <c r="F21" s="208"/>
    </row>
    <row r="22" spans="3:6" x14ac:dyDescent="0.25">
      <c r="C22" s="209" t="s">
        <v>1055</v>
      </c>
      <c r="D22" s="7" t="s">
        <v>1056</v>
      </c>
      <c r="E22" s="212" t="s">
        <v>1057</v>
      </c>
      <c r="F22" s="208"/>
    </row>
    <row r="23" spans="3:6" x14ac:dyDescent="0.25">
      <c r="C23" s="209" t="s">
        <v>1058</v>
      </c>
      <c r="D23" s="7" t="s">
        <v>1059</v>
      </c>
      <c r="E23" s="212" t="s">
        <v>1060</v>
      </c>
      <c r="F23" s="208"/>
    </row>
    <row r="24" spans="3:6" x14ac:dyDescent="0.25">
      <c r="C24" s="209" t="s">
        <v>1061</v>
      </c>
      <c r="D24" s="7" t="s">
        <v>1062</v>
      </c>
      <c r="E24" s="212" t="s">
        <v>1063</v>
      </c>
      <c r="F24" s="208"/>
    </row>
    <row r="25" spans="3:6" x14ac:dyDescent="0.25">
      <c r="C25" s="209" t="s">
        <v>1064</v>
      </c>
      <c r="D25" s="7" t="s">
        <v>1065</v>
      </c>
      <c r="E25" s="210"/>
      <c r="F25" s="208"/>
    </row>
    <row r="26" spans="3:6" x14ac:dyDescent="0.25">
      <c r="C26" s="347" t="s">
        <v>1066</v>
      </c>
      <c r="D26" s="348"/>
      <c r="E26" s="348"/>
      <c r="F26" s="349"/>
    </row>
    <row r="27" spans="3:6" x14ac:dyDescent="0.25">
      <c r="C27" s="209" t="s">
        <v>40</v>
      </c>
      <c r="D27" s="7" t="s">
        <v>1067</v>
      </c>
      <c r="E27" s="212" t="s">
        <v>1068</v>
      </c>
      <c r="F27" s="208"/>
    </row>
    <row r="28" spans="3:6" x14ac:dyDescent="0.25">
      <c r="C28" s="209" t="s">
        <v>42</v>
      </c>
      <c r="D28" s="7" t="s">
        <v>1069</v>
      </c>
      <c r="E28" s="213" t="s">
        <v>1070</v>
      </c>
      <c r="F28" s="214" t="s">
        <v>1071</v>
      </c>
    </row>
    <row r="29" spans="3:6" x14ac:dyDescent="0.25">
      <c r="C29" s="209" t="s">
        <v>44</v>
      </c>
      <c r="D29" s="7" t="s">
        <v>1072</v>
      </c>
      <c r="E29" s="212" t="s">
        <v>1073</v>
      </c>
      <c r="F29" s="208"/>
    </row>
    <row r="30" spans="3:6" x14ac:dyDescent="0.25">
      <c r="C30" s="209" t="s">
        <v>46</v>
      </c>
      <c r="D30" s="7" t="s">
        <v>1074</v>
      </c>
      <c r="E30" s="212" t="s">
        <v>1075</v>
      </c>
      <c r="F30" s="208"/>
    </row>
    <row r="31" spans="3:6" x14ac:dyDescent="0.25">
      <c r="C31" s="209" t="s">
        <v>48</v>
      </c>
      <c r="D31" s="7" t="s">
        <v>1076</v>
      </c>
      <c r="E31" s="212" t="s">
        <v>1077</v>
      </c>
      <c r="F31" s="208"/>
    </row>
    <row r="32" spans="3:6" x14ac:dyDescent="0.25">
      <c r="C32" s="209" t="s">
        <v>50</v>
      </c>
      <c r="D32" s="7" t="s">
        <v>1078</v>
      </c>
      <c r="E32" s="212" t="s">
        <v>1079</v>
      </c>
      <c r="F32" s="208"/>
    </row>
    <row r="33" spans="3:6" x14ac:dyDescent="0.25">
      <c r="C33" s="347" t="s">
        <v>1080</v>
      </c>
      <c r="D33" s="348"/>
      <c r="E33" s="348"/>
      <c r="F33" s="349"/>
    </row>
    <row r="34" spans="3:6" x14ac:dyDescent="0.25">
      <c r="C34" s="209" t="s">
        <v>53</v>
      </c>
      <c r="D34" s="7" t="s">
        <v>1081</v>
      </c>
      <c r="E34" s="212" t="s">
        <v>1082</v>
      </c>
      <c r="F34" s="208"/>
    </row>
    <row r="35" spans="3:6" ht="15" customHeight="1" x14ac:dyDescent="0.25">
      <c r="C35" s="347" t="s">
        <v>1083</v>
      </c>
      <c r="D35" s="348"/>
      <c r="E35" s="348"/>
      <c r="F35" s="349"/>
    </row>
    <row r="36" spans="3:6" x14ac:dyDescent="0.25">
      <c r="C36" s="209" t="s">
        <v>1084</v>
      </c>
      <c r="D36" s="7" t="s">
        <v>1085</v>
      </c>
      <c r="E36" s="211">
        <v>86</v>
      </c>
      <c r="F36" s="208"/>
    </row>
    <row r="37" spans="3:6" x14ac:dyDescent="0.25">
      <c r="C37" s="350" t="s">
        <v>1086</v>
      </c>
      <c r="D37" s="351"/>
      <c r="E37" s="351"/>
      <c r="F37" s="352"/>
    </row>
    <row r="38" spans="3:6" x14ac:dyDescent="0.25">
      <c r="C38" s="209" t="s">
        <v>1087</v>
      </c>
      <c r="D38" s="215" t="s">
        <v>1088</v>
      </c>
      <c r="E38" s="212" t="s">
        <v>1089</v>
      </c>
      <c r="F38" s="216">
        <v>97</v>
      </c>
    </row>
    <row r="39" spans="3:6" x14ac:dyDescent="0.25">
      <c r="C39" s="209" t="s">
        <v>1090</v>
      </c>
      <c r="D39" s="215" t="s">
        <v>1091</v>
      </c>
      <c r="E39" s="212" t="s">
        <v>1092</v>
      </c>
      <c r="F39" s="208"/>
    </row>
    <row r="40" spans="3:6" x14ac:dyDescent="0.25">
      <c r="C40" s="350" t="s">
        <v>1093</v>
      </c>
      <c r="D40" s="351"/>
      <c r="E40" s="351"/>
      <c r="F40" s="352"/>
    </row>
    <row r="41" spans="3:6" x14ac:dyDescent="0.25">
      <c r="C41" s="209" t="s">
        <v>1094</v>
      </c>
      <c r="D41" s="215" t="s">
        <v>1095</v>
      </c>
      <c r="E41" s="212" t="s">
        <v>1096</v>
      </c>
      <c r="F41" s="208"/>
    </row>
    <row r="42" spans="3:6" x14ac:dyDescent="0.25">
      <c r="C42" s="209" t="s">
        <v>1097</v>
      </c>
      <c r="D42" s="215" t="s">
        <v>1098</v>
      </c>
      <c r="E42" s="212" t="s">
        <v>1099</v>
      </c>
      <c r="F42" s="208"/>
    </row>
  </sheetData>
  <mergeCells count="7">
    <mergeCell ref="C33:F33"/>
    <mergeCell ref="C40:F40"/>
    <mergeCell ref="C37:F37"/>
    <mergeCell ref="C35:F35"/>
    <mergeCell ref="C3:F3"/>
    <mergeCell ref="C15:F15"/>
    <mergeCell ref="C26:F2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93"/>
  <sheetViews>
    <sheetView topLeftCell="A52" workbookViewId="0">
      <selection activeCell="R74" sqref="R74"/>
    </sheetView>
  </sheetViews>
  <sheetFormatPr defaultRowHeight="15" x14ac:dyDescent="0.25"/>
  <sheetData>
    <row r="1" spans="1:16" x14ac:dyDescent="0.25">
      <c r="A1" s="354" t="s">
        <v>404</v>
      </c>
      <c r="B1" s="354"/>
      <c r="C1" s="354"/>
      <c r="D1" s="354"/>
      <c r="E1" s="354"/>
      <c r="F1" s="354"/>
      <c r="G1" s="354"/>
      <c r="H1" s="354"/>
      <c r="I1" s="354"/>
      <c r="J1" s="354"/>
      <c r="K1" s="354"/>
      <c r="L1" s="78"/>
      <c r="M1" s="78"/>
      <c r="N1" s="78"/>
      <c r="O1" s="78"/>
      <c r="P1" s="78"/>
    </row>
    <row r="2" spans="1:16" x14ac:dyDescent="0.25">
      <c r="A2" s="360" t="s">
        <v>405</v>
      </c>
      <c r="B2" s="360"/>
      <c r="C2" s="360"/>
      <c r="D2" s="360"/>
      <c r="E2" s="360"/>
      <c r="F2" s="360"/>
      <c r="G2" s="360"/>
      <c r="H2" s="360"/>
      <c r="I2" s="360"/>
      <c r="J2" s="360"/>
      <c r="K2" s="360"/>
      <c r="L2" s="78"/>
      <c r="M2" s="78"/>
      <c r="N2" s="78"/>
      <c r="O2" s="78"/>
      <c r="P2" s="78"/>
    </row>
    <row r="3" spans="1:16" x14ac:dyDescent="0.25">
      <c r="A3" s="355" t="s">
        <v>406</v>
      </c>
      <c r="B3" s="355" t="s">
        <v>407</v>
      </c>
      <c r="C3" s="355" t="s">
        <v>408</v>
      </c>
      <c r="D3" s="358" t="s">
        <v>409</v>
      </c>
      <c r="E3" s="358"/>
      <c r="F3" s="358"/>
      <c r="G3" s="358"/>
      <c r="H3" s="358"/>
      <c r="I3" s="358"/>
      <c r="J3" s="358"/>
      <c r="K3" s="358"/>
      <c r="L3" s="358"/>
      <c r="M3" s="358"/>
      <c r="N3" s="358"/>
      <c r="O3" s="358"/>
      <c r="P3" s="358"/>
    </row>
    <row r="4" spans="1:16" x14ac:dyDescent="0.25">
      <c r="A4" s="355"/>
      <c r="B4" s="355"/>
      <c r="C4" s="355"/>
      <c r="D4" s="356" t="s">
        <v>410</v>
      </c>
      <c r="E4" s="356" t="s">
        <v>411</v>
      </c>
      <c r="F4" s="356" t="s">
        <v>412</v>
      </c>
      <c r="G4" s="356" t="s">
        <v>413</v>
      </c>
      <c r="H4" s="356"/>
      <c r="I4" s="356"/>
      <c r="J4" s="357" t="s">
        <v>414</v>
      </c>
      <c r="K4" s="359" t="s">
        <v>415</v>
      </c>
      <c r="L4" s="359" t="s">
        <v>416</v>
      </c>
      <c r="M4" s="359" t="s">
        <v>417</v>
      </c>
      <c r="N4" s="359" t="s">
        <v>418</v>
      </c>
      <c r="O4" s="359"/>
      <c r="P4" s="359"/>
    </row>
    <row r="5" spans="1:16" ht="25.5" x14ac:dyDescent="0.25">
      <c r="A5" s="355"/>
      <c r="B5" s="355"/>
      <c r="C5" s="355"/>
      <c r="D5" s="356"/>
      <c r="E5" s="356"/>
      <c r="F5" s="356"/>
      <c r="G5" s="81" t="s">
        <v>410</v>
      </c>
      <c r="H5" s="80" t="s">
        <v>419</v>
      </c>
      <c r="I5" s="79" t="s">
        <v>420</v>
      </c>
      <c r="J5" s="357"/>
      <c r="K5" s="359"/>
      <c r="L5" s="359"/>
      <c r="M5" s="359"/>
      <c r="N5" s="82" t="s">
        <v>410</v>
      </c>
      <c r="O5" s="82" t="s">
        <v>421</v>
      </c>
      <c r="P5" s="82" t="s">
        <v>422</v>
      </c>
    </row>
    <row r="6" spans="1:16" x14ac:dyDescent="0.25">
      <c r="A6" s="87" t="s">
        <v>423</v>
      </c>
      <c r="B6" s="83">
        <v>98.2</v>
      </c>
      <c r="C6" s="84">
        <v>7.7100000000000002E-2</v>
      </c>
      <c r="D6" s="84">
        <v>6.5299999999999997E-2</v>
      </c>
      <c r="E6" s="84">
        <v>6.1400000000000003E-2</v>
      </c>
      <c r="F6" s="84">
        <v>6.6199999999999995E-2</v>
      </c>
      <c r="G6" s="84">
        <v>7.4099999999999999E-2</v>
      </c>
      <c r="H6" s="84">
        <v>7.4099999999999999E-2</v>
      </c>
      <c r="I6" s="84">
        <v>7.4099999999999999E-2</v>
      </c>
      <c r="J6" s="85">
        <v>4.6300000000000001E-2</v>
      </c>
      <c r="K6" s="86">
        <v>7.7100000000000002E-2</v>
      </c>
      <c r="L6" s="86">
        <v>4.4200000000000003E-2</v>
      </c>
      <c r="M6" s="86">
        <v>6.2700000000000006E-2</v>
      </c>
      <c r="N6" s="86">
        <v>0.13780000000000001</v>
      </c>
      <c r="O6" s="86">
        <v>0.14299999999999999</v>
      </c>
      <c r="P6" s="86">
        <v>0.13569999999999999</v>
      </c>
    </row>
    <row r="7" spans="1:16" x14ac:dyDescent="0.25">
      <c r="A7" s="87" t="s">
        <v>424</v>
      </c>
      <c r="B7" s="83">
        <v>116.2</v>
      </c>
      <c r="C7" s="84">
        <v>0.08</v>
      </c>
      <c r="D7" s="84">
        <v>7.2400000000000006E-2</v>
      </c>
      <c r="E7" s="84">
        <v>7.5600000000000001E-2</v>
      </c>
      <c r="F7" s="84">
        <v>6.9699999999999998E-2</v>
      </c>
      <c r="G7" s="84">
        <v>7.6700000000000004E-2</v>
      </c>
      <c r="H7" s="84">
        <v>7.6700000000000004E-2</v>
      </c>
      <c r="I7" s="84">
        <v>7.6700000000000004E-2</v>
      </c>
      <c r="J7" s="85">
        <v>4.19E-2</v>
      </c>
      <c r="K7" s="86">
        <v>0.08</v>
      </c>
      <c r="L7" s="86">
        <v>4.3900000000000002E-2</v>
      </c>
      <c r="M7" s="86">
        <v>6.4100000000000004E-2</v>
      </c>
      <c r="N7" s="86">
        <v>0.1487</v>
      </c>
      <c r="O7" s="86">
        <v>0.15160000000000001</v>
      </c>
      <c r="P7" s="86">
        <v>0.1421</v>
      </c>
    </row>
    <row r="8" spans="1:16" x14ac:dyDescent="0.25">
      <c r="A8" s="87" t="s">
        <v>425</v>
      </c>
      <c r="B8" s="83">
        <v>147.69999999999999</v>
      </c>
      <c r="C8" s="84">
        <v>8.5999999999999993E-2</v>
      </c>
      <c r="D8" s="84">
        <v>8.2299999999999998E-2</v>
      </c>
      <c r="E8" s="84">
        <v>9.2499999999999999E-2</v>
      </c>
      <c r="F8" s="84">
        <v>6.3299999999999995E-2</v>
      </c>
      <c r="G8" s="84">
        <v>8.3900000000000002E-2</v>
      </c>
      <c r="H8" s="84">
        <v>8.3900000000000002E-2</v>
      </c>
      <c r="I8" s="84">
        <v>8.3900000000000002E-2</v>
      </c>
      <c r="J8" s="85">
        <v>4.1099999999999998E-2</v>
      </c>
      <c r="K8" s="86">
        <v>8.5999999999999993E-2</v>
      </c>
      <c r="L8" s="86">
        <v>4.7100000000000003E-2</v>
      </c>
      <c r="M8" s="86">
        <v>5.5300000000000002E-2</v>
      </c>
      <c r="N8" s="86">
        <v>0.1555</v>
      </c>
      <c r="O8" s="86">
        <v>0.15570000000000001</v>
      </c>
      <c r="P8" s="86">
        <v>0.15329999999999999</v>
      </c>
    </row>
    <row r="9" spans="1:16" x14ac:dyDescent="0.25">
      <c r="A9" s="87" t="s">
        <v>426</v>
      </c>
      <c r="B9" s="83">
        <v>184.6</v>
      </c>
      <c r="C9" s="84">
        <v>9.1499999999999998E-2</v>
      </c>
      <c r="D9" s="84">
        <v>9.1200000000000003E-2</v>
      </c>
      <c r="E9" s="84">
        <v>9.9299999999999999E-2</v>
      </c>
      <c r="F9" s="84">
        <v>6.25E-2</v>
      </c>
      <c r="G9" s="84">
        <v>9.2899999999999996E-2</v>
      </c>
      <c r="H9" s="84">
        <v>9.2899999999999996E-2</v>
      </c>
      <c r="I9" s="84">
        <v>9.2899999999999996E-2</v>
      </c>
      <c r="J9" s="85">
        <v>4.3799999999999999E-2</v>
      </c>
      <c r="K9" s="86">
        <v>9.1499999999999998E-2</v>
      </c>
      <c r="L9" s="86">
        <v>5.16E-2</v>
      </c>
      <c r="M9" s="86">
        <v>5.4199999999999998E-2</v>
      </c>
      <c r="N9" s="86">
        <v>0.1525</v>
      </c>
      <c r="O9" s="86">
        <v>0.1525</v>
      </c>
      <c r="P9" s="86">
        <v>0.15620000000000001</v>
      </c>
    </row>
    <row r="10" spans="1:16" x14ac:dyDescent="0.25">
      <c r="A10" s="87" t="s">
        <v>427</v>
      </c>
      <c r="B10" s="83">
        <v>213.8</v>
      </c>
      <c r="C10" s="84">
        <v>9.4799999999999995E-2</v>
      </c>
      <c r="D10" s="84">
        <v>8.3699999999999997E-2</v>
      </c>
      <c r="E10" s="84">
        <v>8.6900000000000005E-2</v>
      </c>
      <c r="F10" s="84">
        <v>6.7599999999999993E-2</v>
      </c>
      <c r="G10" s="84">
        <v>9.98E-2</v>
      </c>
      <c r="H10" s="84">
        <v>9.98E-2</v>
      </c>
      <c r="I10" s="84">
        <v>9.98E-2</v>
      </c>
      <c r="J10" s="85">
        <v>4.6100000000000002E-2</v>
      </c>
      <c r="K10" s="86">
        <v>9.4799999999999995E-2</v>
      </c>
      <c r="L10" s="86">
        <v>5.6800000000000003E-2</v>
      </c>
      <c r="M10" s="86">
        <v>5.7799999999999997E-2</v>
      </c>
      <c r="N10" s="86">
        <v>0.14810000000000001</v>
      </c>
      <c r="O10" s="86">
        <v>0.14799999999999999</v>
      </c>
      <c r="P10" s="86">
        <v>0.1633</v>
      </c>
    </row>
    <row r="11" spans="1:16" x14ac:dyDescent="0.25">
      <c r="A11" s="87" t="s">
        <v>428</v>
      </c>
      <c r="B11" s="83">
        <v>226.4</v>
      </c>
      <c r="C11" s="84">
        <v>9.7100000000000006E-2</v>
      </c>
      <c r="D11" s="84">
        <v>7.8899999999999998E-2</v>
      </c>
      <c r="E11" s="84">
        <v>7.9000000000000001E-2</v>
      </c>
      <c r="F11" s="84">
        <v>7.7799999999999994E-2</v>
      </c>
      <c r="G11" s="84">
        <v>0.105</v>
      </c>
      <c r="H11" s="84">
        <v>0.105</v>
      </c>
      <c r="I11" s="84">
        <v>0.1047</v>
      </c>
      <c r="J11" s="85">
        <v>4.6600000000000003E-2</v>
      </c>
      <c r="K11" s="86">
        <v>9.7100000000000006E-2</v>
      </c>
      <c r="L11" s="86">
        <v>5.9900000000000002E-2</v>
      </c>
      <c r="M11" s="86">
        <v>6.1400000000000003E-2</v>
      </c>
      <c r="N11" s="86">
        <v>0.1381</v>
      </c>
      <c r="O11" s="86">
        <v>0.13800000000000001</v>
      </c>
      <c r="P11" s="86">
        <v>0.16900000000000001</v>
      </c>
    </row>
    <row r="12" spans="1:16" x14ac:dyDescent="0.25">
      <c r="A12" s="87" t="s">
        <v>429</v>
      </c>
      <c r="B12" s="83">
        <v>228</v>
      </c>
      <c r="C12" s="84">
        <v>0.1045</v>
      </c>
      <c r="D12" s="84">
        <v>7.9299999999999995E-2</v>
      </c>
      <c r="E12" s="84">
        <v>7.5399999999999995E-2</v>
      </c>
      <c r="F12" s="84">
        <v>9.5799999999999996E-2</v>
      </c>
      <c r="G12" s="84">
        <v>0.1106</v>
      </c>
      <c r="H12" s="84">
        <v>0.1106</v>
      </c>
      <c r="I12" s="84">
        <v>0.1104</v>
      </c>
      <c r="J12" s="85">
        <v>5.1400000000000001E-2</v>
      </c>
      <c r="K12" s="86">
        <v>0.1045</v>
      </c>
      <c r="L12" s="86">
        <v>6.2300000000000001E-2</v>
      </c>
      <c r="M12" s="86">
        <v>6.6699999999999995E-2</v>
      </c>
      <c r="N12" s="86">
        <v>0.14019999999999999</v>
      </c>
      <c r="O12" s="86">
        <v>0.13980000000000001</v>
      </c>
      <c r="P12" s="86">
        <v>0.15959999999999999</v>
      </c>
    </row>
    <row r="13" spans="1:16" x14ac:dyDescent="0.25">
      <c r="A13" s="87" t="s">
        <v>430</v>
      </c>
      <c r="B13" s="83">
        <v>238.9</v>
      </c>
      <c r="C13" s="84">
        <v>0.1159</v>
      </c>
      <c r="D13" s="84">
        <v>8.9700000000000002E-2</v>
      </c>
      <c r="E13" s="84">
        <v>8.1299999999999997E-2</v>
      </c>
      <c r="F13" s="84">
        <v>9.5500000000000002E-2</v>
      </c>
      <c r="G13" s="84">
        <v>0.11890000000000001</v>
      </c>
      <c r="H13" s="84">
        <v>0.11890000000000001</v>
      </c>
      <c r="I13" s="84">
        <v>0.1188</v>
      </c>
      <c r="J13" s="85">
        <v>0.1246</v>
      </c>
      <c r="K13" s="86">
        <v>0.1159</v>
      </c>
      <c r="L13" s="86">
        <v>6.6100000000000006E-2</v>
      </c>
      <c r="M13" s="86">
        <v>6.88E-2</v>
      </c>
      <c r="N13" s="86">
        <v>0.15609999999999999</v>
      </c>
      <c r="O13" s="86">
        <v>0.15570000000000001</v>
      </c>
      <c r="P13" s="86">
        <v>0.15809999999999999</v>
      </c>
    </row>
    <row r="14" spans="1:16" x14ac:dyDescent="0.25">
      <c r="A14" s="87" t="s">
        <v>431</v>
      </c>
      <c r="B14" s="83">
        <v>261.89999999999998</v>
      </c>
      <c r="C14" s="84">
        <v>0.12690000000000001</v>
      </c>
      <c r="D14" s="84">
        <v>9.3200000000000005E-2</v>
      </c>
      <c r="E14" s="84">
        <v>7.6300000000000007E-2</v>
      </c>
      <c r="F14" s="84">
        <v>0.10340000000000001</v>
      </c>
      <c r="G14" s="84">
        <v>0.12989999999999999</v>
      </c>
      <c r="H14" s="84">
        <v>0.12989999999999999</v>
      </c>
      <c r="I14" s="84">
        <v>0.1298</v>
      </c>
      <c r="J14" s="85">
        <v>7.0000000000000007E-2</v>
      </c>
      <c r="K14" s="86">
        <v>0.12690000000000001</v>
      </c>
      <c r="L14" s="86">
        <v>7.1400000000000005E-2</v>
      </c>
      <c r="M14" s="86">
        <v>7.5700000000000003E-2</v>
      </c>
      <c r="N14" s="86">
        <v>0.1736</v>
      </c>
      <c r="O14" s="86">
        <v>0.17080000000000001</v>
      </c>
      <c r="P14" s="86">
        <v>0.184</v>
      </c>
    </row>
    <row r="15" spans="1:16" x14ac:dyDescent="0.25">
      <c r="A15" s="87" t="s">
        <v>432</v>
      </c>
      <c r="B15" s="83">
        <v>276.5</v>
      </c>
      <c r="C15" s="84">
        <v>0.13120000000000001</v>
      </c>
      <c r="D15" s="84">
        <v>8.9599999999999999E-2</v>
      </c>
      <c r="E15" s="84">
        <v>7.5899999999999995E-2</v>
      </c>
      <c r="F15" s="84">
        <v>9.8799999999999999E-2</v>
      </c>
      <c r="G15" s="84">
        <v>0.1333</v>
      </c>
      <c r="H15" s="84">
        <v>0.1333</v>
      </c>
      <c r="I15" s="84">
        <v>0.13320000000000001</v>
      </c>
      <c r="J15" s="85">
        <v>7.3700000000000002E-2</v>
      </c>
      <c r="K15" s="86">
        <v>0.13120000000000001</v>
      </c>
      <c r="L15" s="86">
        <v>6.9400000000000003E-2</v>
      </c>
      <c r="M15" s="86">
        <v>7.3700000000000002E-2</v>
      </c>
      <c r="N15" s="86">
        <v>0.18229999999999999</v>
      </c>
      <c r="O15" s="86">
        <v>0.18</v>
      </c>
      <c r="P15" s="86">
        <v>0.18770000000000001</v>
      </c>
    </row>
    <row r="16" spans="1:16" x14ac:dyDescent="0.25">
      <c r="A16" s="87" t="s">
        <v>433</v>
      </c>
      <c r="B16" s="83">
        <v>278.67500000000001</v>
      </c>
      <c r="C16" s="84">
        <v>0.12939999999999999</v>
      </c>
      <c r="D16" s="84">
        <v>9.4200000000000006E-2</v>
      </c>
      <c r="E16" s="84">
        <v>7.6700000000000004E-2</v>
      </c>
      <c r="F16" s="84">
        <v>0.1056</v>
      </c>
      <c r="G16" s="84">
        <v>0.13159999999999999</v>
      </c>
      <c r="H16" s="84">
        <v>0.13170000000000001</v>
      </c>
      <c r="I16" s="84">
        <v>0.13120000000000001</v>
      </c>
      <c r="J16" s="85">
        <v>6.9900000000000004E-2</v>
      </c>
      <c r="K16" s="86">
        <v>0.12939999999999999</v>
      </c>
      <c r="L16" s="86">
        <v>7.3099999999999998E-2</v>
      </c>
      <c r="M16" s="86">
        <v>7.8799999999999995E-2</v>
      </c>
      <c r="N16" s="86">
        <v>0.1804</v>
      </c>
      <c r="O16" s="86">
        <v>0.17929999999999999</v>
      </c>
      <c r="P16" s="86">
        <v>0.18210000000000001</v>
      </c>
    </row>
    <row r="17" spans="1:16" x14ac:dyDescent="0.25">
      <c r="A17" s="87" t="s">
        <v>434</v>
      </c>
      <c r="B17" s="83">
        <v>327.05</v>
      </c>
      <c r="C17" s="84">
        <v>0.1363</v>
      </c>
      <c r="D17" s="84">
        <v>9.4700000000000006E-2</v>
      </c>
      <c r="E17" s="84">
        <v>8.1299999999999997E-2</v>
      </c>
      <c r="F17" s="84">
        <v>0.11509999999999999</v>
      </c>
      <c r="G17" s="84">
        <v>0.13900000000000001</v>
      </c>
      <c r="H17" s="84">
        <v>0.1391</v>
      </c>
      <c r="I17" s="84">
        <v>0.13850000000000001</v>
      </c>
      <c r="J17" s="85">
        <v>8.3599999999999994E-2</v>
      </c>
      <c r="K17" s="86">
        <v>0.1363</v>
      </c>
      <c r="L17" s="86">
        <v>7.2099999999999997E-2</v>
      </c>
      <c r="M17" s="86">
        <v>8.0500000000000002E-2</v>
      </c>
      <c r="N17" s="86">
        <v>0.19239999999999999</v>
      </c>
      <c r="O17" s="86">
        <v>0.193</v>
      </c>
      <c r="P17" s="86">
        <v>0.1898</v>
      </c>
    </row>
    <row r="18" spans="1:16" x14ac:dyDescent="0.25">
      <c r="A18" s="87" t="s">
        <v>435</v>
      </c>
      <c r="B18" s="83">
        <v>357.1</v>
      </c>
      <c r="C18" s="84">
        <v>0.14180000000000001</v>
      </c>
      <c r="D18" s="84">
        <v>9.4399999999999998E-2</v>
      </c>
      <c r="E18" s="84">
        <v>8.4500000000000006E-2</v>
      </c>
      <c r="F18" s="84">
        <v>0.12590000000000001</v>
      </c>
      <c r="G18" s="84">
        <v>0.14460000000000001</v>
      </c>
      <c r="H18" s="84">
        <v>0.14460000000000001</v>
      </c>
      <c r="I18" s="84">
        <v>0.14410000000000001</v>
      </c>
      <c r="J18" s="85">
        <v>8.3900000000000002E-2</v>
      </c>
      <c r="K18" s="86">
        <v>0.14180000000000001</v>
      </c>
      <c r="L18" s="86">
        <v>7.7600000000000002E-2</v>
      </c>
      <c r="M18" s="86">
        <v>8.77E-2</v>
      </c>
      <c r="N18" s="86">
        <v>0.2019</v>
      </c>
      <c r="O18" s="86">
        <v>0.20180000000000001</v>
      </c>
      <c r="P18" s="86">
        <v>0.20250000000000001</v>
      </c>
    </row>
    <row r="19" spans="1:16" x14ac:dyDescent="0.25">
      <c r="A19" s="87" t="s">
        <v>436</v>
      </c>
      <c r="B19" s="83">
        <v>382.05</v>
      </c>
      <c r="C19" s="84">
        <v>0.1444</v>
      </c>
      <c r="D19" s="84">
        <v>0.10150000000000001</v>
      </c>
      <c r="E19" s="84">
        <v>9.3299999999999994E-2</v>
      </c>
      <c r="F19" s="84">
        <v>0.1268</v>
      </c>
      <c r="G19" s="84">
        <v>0.1467</v>
      </c>
      <c r="H19" s="84">
        <v>0.14680000000000001</v>
      </c>
      <c r="I19" s="84">
        <v>0.14630000000000001</v>
      </c>
      <c r="J19" s="85">
        <v>8.7900000000000006E-2</v>
      </c>
      <c r="K19" s="86">
        <v>0.1444</v>
      </c>
      <c r="L19" s="86">
        <v>8.2100000000000006E-2</v>
      </c>
      <c r="M19" s="86">
        <v>9.2200000000000004E-2</v>
      </c>
      <c r="N19" s="86">
        <v>0.20449999999999999</v>
      </c>
      <c r="O19" s="86">
        <v>0.20419999999999999</v>
      </c>
      <c r="P19" s="86">
        <v>0.2089</v>
      </c>
    </row>
    <row r="20" spans="1:16" x14ac:dyDescent="0.25">
      <c r="A20" s="87" t="s">
        <v>437</v>
      </c>
      <c r="B20" s="83">
        <v>387.15</v>
      </c>
      <c r="C20" s="84">
        <v>0.14610000000000001</v>
      </c>
      <c r="D20" s="84">
        <v>0.1047</v>
      </c>
      <c r="E20" s="84">
        <v>9.4899999999999998E-2</v>
      </c>
      <c r="F20" s="84">
        <v>0.1366</v>
      </c>
      <c r="G20" s="84">
        <v>0.14860000000000001</v>
      </c>
      <c r="H20" s="84">
        <v>0.14860000000000001</v>
      </c>
      <c r="I20" s="84">
        <v>0.1484</v>
      </c>
      <c r="J20" s="85">
        <v>8.4199999999999997E-2</v>
      </c>
      <c r="K20" s="86">
        <v>0.14610000000000001</v>
      </c>
      <c r="L20" s="86">
        <v>8.5000000000000006E-2</v>
      </c>
      <c r="M20" s="86">
        <v>9.8699999999999996E-2</v>
      </c>
      <c r="N20" s="86">
        <v>0.2026</v>
      </c>
      <c r="O20" s="86">
        <v>0.20230000000000001</v>
      </c>
      <c r="P20" s="86">
        <v>0.20730000000000001</v>
      </c>
    </row>
    <row r="21" spans="1:16" x14ac:dyDescent="0.25">
      <c r="A21" s="87" t="s">
        <v>438</v>
      </c>
      <c r="B21" s="83">
        <v>406.32499999999999</v>
      </c>
      <c r="C21" s="84">
        <v>0.1472</v>
      </c>
      <c r="D21" s="84">
        <v>0.1081</v>
      </c>
      <c r="E21" s="84">
        <v>9.8000000000000004E-2</v>
      </c>
      <c r="F21" s="84">
        <v>0.13059999999999999</v>
      </c>
      <c r="G21" s="84">
        <v>0.14849999999999999</v>
      </c>
      <c r="H21" s="84">
        <v>0.14849999999999999</v>
      </c>
      <c r="I21" s="84">
        <v>0.1484</v>
      </c>
      <c r="J21" s="85">
        <v>8.5800000000000001E-2</v>
      </c>
      <c r="K21" s="86">
        <v>0.1472</v>
      </c>
      <c r="L21" s="86">
        <v>8.7300000000000003E-2</v>
      </c>
      <c r="M21" s="86">
        <v>9.5399999999999999E-2</v>
      </c>
      <c r="N21" s="86">
        <v>0.20830000000000001</v>
      </c>
      <c r="O21" s="86">
        <v>0.20860000000000001</v>
      </c>
      <c r="P21" s="86">
        <v>0.20330000000000001</v>
      </c>
    </row>
    <row r="22" spans="1:16" x14ac:dyDescent="0.25">
      <c r="A22" s="87" t="s">
        <v>439</v>
      </c>
      <c r="B22" s="83">
        <v>438.25</v>
      </c>
      <c r="C22" s="84">
        <v>0.151</v>
      </c>
      <c r="D22" s="84">
        <v>0.113</v>
      </c>
      <c r="E22" s="84">
        <v>0.10390000000000001</v>
      </c>
      <c r="F22" s="84">
        <v>0.13020000000000001</v>
      </c>
      <c r="G22" s="84">
        <v>0.15029999999999999</v>
      </c>
      <c r="H22" s="84">
        <v>0.15029999999999999</v>
      </c>
      <c r="I22" s="84">
        <v>0.1502</v>
      </c>
      <c r="J22" s="85">
        <v>8.7099999999999997E-2</v>
      </c>
      <c r="K22" s="86">
        <v>0.151</v>
      </c>
      <c r="L22" s="86">
        <v>8.8300000000000003E-2</v>
      </c>
      <c r="M22" s="86">
        <v>9.5100000000000004E-2</v>
      </c>
      <c r="N22" s="86">
        <v>0.21929999999999999</v>
      </c>
      <c r="O22" s="86">
        <v>0.2198</v>
      </c>
      <c r="P22" s="86">
        <v>0.2107</v>
      </c>
    </row>
    <row r="23" spans="1:16" x14ac:dyDescent="0.25">
      <c r="A23" s="87" t="s">
        <v>440</v>
      </c>
      <c r="B23" s="83">
        <v>463.375</v>
      </c>
      <c r="C23" s="84">
        <v>0.15659999999999999</v>
      </c>
      <c r="D23" s="84">
        <v>0.1186</v>
      </c>
      <c r="E23" s="84">
        <v>0.10929999999999999</v>
      </c>
      <c r="F23" s="84">
        <v>0.1353</v>
      </c>
      <c r="G23" s="84">
        <v>0.1545</v>
      </c>
      <c r="H23" s="84">
        <v>0.1545</v>
      </c>
      <c r="I23" s="84">
        <v>0.15440000000000001</v>
      </c>
      <c r="J23" s="85">
        <v>9.5000000000000001E-2</v>
      </c>
      <c r="K23" s="86">
        <v>0.15659999999999999</v>
      </c>
      <c r="L23" s="86">
        <v>9.0399999999999994E-2</v>
      </c>
      <c r="M23" s="86">
        <v>9.8400000000000001E-2</v>
      </c>
      <c r="N23" s="86">
        <v>0.23150000000000001</v>
      </c>
      <c r="O23" s="86">
        <v>0.23219999999999999</v>
      </c>
      <c r="P23" s="86">
        <v>0.22120000000000001</v>
      </c>
    </row>
    <row r="24" spans="1:16" x14ac:dyDescent="0.25">
      <c r="A24" s="87" t="s">
        <v>441</v>
      </c>
      <c r="B24" s="83">
        <v>473.47500000000002</v>
      </c>
      <c r="C24" s="84">
        <v>0.1613</v>
      </c>
      <c r="D24" s="84">
        <v>0.12559999999999999</v>
      </c>
      <c r="E24" s="84">
        <v>0.1144</v>
      </c>
      <c r="F24" s="84">
        <v>0.14410000000000001</v>
      </c>
      <c r="G24" s="84">
        <v>0.15909999999999999</v>
      </c>
      <c r="H24" s="84">
        <v>0.15909999999999999</v>
      </c>
      <c r="I24" s="84">
        <v>0.159</v>
      </c>
      <c r="J24" s="85">
        <v>0.1053</v>
      </c>
      <c r="K24" s="86">
        <v>0.1613</v>
      </c>
      <c r="L24" s="86">
        <v>9.6699999999999994E-2</v>
      </c>
      <c r="M24" s="86">
        <v>0.1069</v>
      </c>
      <c r="N24" s="86">
        <v>0.23880000000000001</v>
      </c>
      <c r="O24" s="86">
        <v>0.2397</v>
      </c>
      <c r="P24" s="86">
        <v>0.22800000000000001</v>
      </c>
    </row>
    <row r="25" spans="1:16" x14ac:dyDescent="0.25">
      <c r="A25" s="87" t="s">
        <v>442</v>
      </c>
      <c r="B25" s="83">
        <v>504.6</v>
      </c>
      <c r="C25" s="84">
        <v>0.1638</v>
      </c>
      <c r="D25" s="84">
        <v>0.1308</v>
      </c>
      <c r="E25" s="84">
        <v>0.12230000000000001</v>
      </c>
      <c r="F25" s="84">
        <v>0.14199999999999999</v>
      </c>
      <c r="G25" s="84">
        <v>0.1613</v>
      </c>
      <c r="H25" s="84">
        <v>0.1613</v>
      </c>
      <c r="I25" s="84">
        <v>0.16120000000000001</v>
      </c>
      <c r="J25" s="85">
        <v>0.11260000000000001</v>
      </c>
      <c r="K25" s="86">
        <v>0.1638</v>
      </c>
      <c r="L25" s="86">
        <v>0.10150000000000001</v>
      </c>
      <c r="M25" s="86">
        <v>0.1106</v>
      </c>
      <c r="N25" s="86">
        <v>0.24299999999999999</v>
      </c>
      <c r="O25" s="86">
        <v>0.24399999999999999</v>
      </c>
      <c r="P25" s="86">
        <v>0.23169999999999999</v>
      </c>
    </row>
    <row r="26" spans="1:16" x14ac:dyDescent="0.25">
      <c r="A26" s="87" t="s">
        <v>443</v>
      </c>
      <c r="B26" s="83">
        <v>534.32500000000005</v>
      </c>
      <c r="C26" s="84">
        <v>0.1661</v>
      </c>
      <c r="D26" s="84">
        <v>0.1328</v>
      </c>
      <c r="E26" s="84">
        <v>0.121</v>
      </c>
      <c r="F26" s="84">
        <v>0.14860000000000001</v>
      </c>
      <c r="G26" s="84">
        <v>0.1643</v>
      </c>
      <c r="H26" s="84">
        <v>0.16439999999999999</v>
      </c>
      <c r="I26" s="84">
        <v>0.16420000000000001</v>
      </c>
      <c r="J26" s="85">
        <v>0.1132</v>
      </c>
      <c r="K26" s="86">
        <v>0.1661</v>
      </c>
      <c r="L26" s="86">
        <v>0.1007</v>
      </c>
      <c r="M26" s="86">
        <v>0.1143</v>
      </c>
      <c r="N26" s="86">
        <v>0.2447</v>
      </c>
      <c r="O26" s="86">
        <v>0.24590000000000001</v>
      </c>
      <c r="P26" s="86">
        <v>0.23480000000000001</v>
      </c>
    </row>
    <row r="27" spans="1:16" x14ac:dyDescent="0.25">
      <c r="A27" s="87" t="s">
        <v>444</v>
      </c>
      <c r="B27" s="83">
        <v>546.57500000000005</v>
      </c>
      <c r="C27" s="84">
        <v>0.16830000000000001</v>
      </c>
      <c r="D27" s="84">
        <v>0.1358</v>
      </c>
      <c r="E27" s="84">
        <v>0.12330000000000001</v>
      </c>
      <c r="F27" s="84">
        <v>0.15160000000000001</v>
      </c>
      <c r="G27" s="84">
        <v>0.1666</v>
      </c>
      <c r="H27" s="84">
        <v>0.1666</v>
      </c>
      <c r="I27" s="84">
        <v>0.16650000000000001</v>
      </c>
      <c r="J27" s="85">
        <v>0.1111</v>
      </c>
      <c r="K27" s="86">
        <v>0.16830000000000001</v>
      </c>
      <c r="L27" s="86">
        <v>0.1057</v>
      </c>
      <c r="M27" s="86">
        <v>0.1205</v>
      </c>
      <c r="N27" s="86">
        <v>0.24610000000000001</v>
      </c>
      <c r="O27" s="86">
        <v>0.24729999999999999</v>
      </c>
      <c r="P27" s="86">
        <v>0.2366</v>
      </c>
    </row>
    <row r="28" spans="1:16" x14ac:dyDescent="0.25">
      <c r="A28" s="87" t="s">
        <v>445</v>
      </c>
      <c r="B28" s="83">
        <v>585.67499999999995</v>
      </c>
      <c r="C28" s="84">
        <v>0.17</v>
      </c>
      <c r="D28" s="84">
        <v>0.13589999999999999</v>
      </c>
      <c r="E28" s="84">
        <v>0.1234</v>
      </c>
      <c r="F28" s="84">
        <v>0.15049999999999999</v>
      </c>
      <c r="G28" s="84">
        <v>0.16819999999999999</v>
      </c>
      <c r="H28" s="84">
        <v>0.16819999999999999</v>
      </c>
      <c r="I28" s="84">
        <v>0.1681</v>
      </c>
      <c r="J28" s="85">
        <v>0.1115</v>
      </c>
      <c r="K28" s="86">
        <v>0.17</v>
      </c>
      <c r="L28" s="86">
        <v>0.10780000000000001</v>
      </c>
      <c r="M28" s="86">
        <v>0.12239999999999999</v>
      </c>
      <c r="N28" s="86">
        <v>0.24809999999999999</v>
      </c>
      <c r="O28" s="86">
        <v>0.24940000000000001</v>
      </c>
      <c r="P28" s="86">
        <v>0.2387</v>
      </c>
    </row>
    <row r="29" spans="1:16" x14ac:dyDescent="0.25">
      <c r="A29" s="87" t="s">
        <v>446</v>
      </c>
      <c r="B29" s="83">
        <v>618.20000000000005</v>
      </c>
      <c r="C29" s="84">
        <v>0.17199999999999999</v>
      </c>
      <c r="D29" s="84">
        <v>0.14180000000000001</v>
      </c>
      <c r="E29" s="84">
        <v>0.129</v>
      </c>
      <c r="F29" s="84">
        <v>0.15620000000000001</v>
      </c>
      <c r="G29" s="84">
        <v>0.17019999999999999</v>
      </c>
      <c r="H29" s="84">
        <v>0.17019999999999999</v>
      </c>
      <c r="I29" s="84">
        <v>0.1701</v>
      </c>
      <c r="J29" s="85">
        <v>0.11550000000000001</v>
      </c>
      <c r="K29" s="86">
        <v>0.17199999999999999</v>
      </c>
      <c r="L29" s="86">
        <v>0.1113</v>
      </c>
      <c r="M29" s="86">
        <v>0.13020000000000001</v>
      </c>
      <c r="N29" s="86">
        <v>0.25209999999999999</v>
      </c>
      <c r="O29" s="86">
        <v>0.25359999999999999</v>
      </c>
      <c r="P29" s="86">
        <v>0.24099999999999999</v>
      </c>
    </row>
    <row r="30" spans="1:16" x14ac:dyDescent="0.25">
      <c r="A30" s="87" t="s">
        <v>447</v>
      </c>
      <c r="B30" s="83">
        <v>661.7</v>
      </c>
      <c r="C30" s="84">
        <v>0.17419999999999999</v>
      </c>
      <c r="D30" s="84">
        <v>0.14410000000000001</v>
      </c>
      <c r="E30" s="84">
        <v>0.13070000000000001</v>
      </c>
      <c r="F30" s="84">
        <v>0.158</v>
      </c>
      <c r="G30" s="84">
        <v>0.1726</v>
      </c>
      <c r="H30" s="84">
        <v>0.1726</v>
      </c>
      <c r="I30" s="84">
        <v>0.17249999999999999</v>
      </c>
      <c r="J30" s="85">
        <v>0.11749999999999999</v>
      </c>
      <c r="K30" s="86">
        <v>0.17419999999999999</v>
      </c>
      <c r="L30" s="86">
        <v>0.1149</v>
      </c>
      <c r="M30" s="86">
        <v>0.1366</v>
      </c>
      <c r="N30" s="86">
        <v>0.2525</v>
      </c>
      <c r="O30" s="86">
        <v>0.25380000000000003</v>
      </c>
      <c r="P30" s="86">
        <v>0.24460000000000001</v>
      </c>
    </row>
    <row r="31" spans="1:16" x14ac:dyDescent="0.25">
      <c r="A31" s="87" t="s">
        <v>448</v>
      </c>
      <c r="B31" s="83">
        <v>709.32500000000005</v>
      </c>
      <c r="C31" s="84">
        <v>0.1772</v>
      </c>
      <c r="D31" s="84">
        <v>0.14610000000000001</v>
      </c>
      <c r="E31" s="84">
        <v>0.1303</v>
      </c>
      <c r="F31" s="84">
        <v>0.16059999999999999</v>
      </c>
      <c r="G31" s="84">
        <v>0.1749</v>
      </c>
      <c r="H31" s="84">
        <v>0.17499999999999999</v>
      </c>
      <c r="I31" s="84">
        <v>0.17480000000000001</v>
      </c>
      <c r="J31" s="85">
        <v>0.1207</v>
      </c>
      <c r="K31" s="86">
        <v>0.1772</v>
      </c>
      <c r="L31" s="86">
        <v>0.12139999999999999</v>
      </c>
      <c r="M31" s="86">
        <v>0.14230000000000001</v>
      </c>
      <c r="N31" s="86">
        <v>0.25309999999999999</v>
      </c>
      <c r="O31" s="86">
        <v>0.2545</v>
      </c>
      <c r="P31" s="86">
        <v>0.24679999999999999</v>
      </c>
    </row>
    <row r="32" spans="1:16" x14ac:dyDescent="0.25">
      <c r="A32" s="87" t="s">
        <v>449</v>
      </c>
      <c r="B32" s="83">
        <v>780.47500000000002</v>
      </c>
      <c r="C32" s="84">
        <v>0.18099999999999999</v>
      </c>
      <c r="D32" s="84">
        <v>0.15010000000000001</v>
      </c>
      <c r="E32" s="84">
        <v>0.13650000000000001</v>
      </c>
      <c r="F32" s="84">
        <v>0.16239999999999999</v>
      </c>
      <c r="G32" s="84">
        <v>0.17810000000000001</v>
      </c>
      <c r="H32" s="84">
        <v>0.17810000000000001</v>
      </c>
      <c r="I32" s="84">
        <v>0.17799999999999999</v>
      </c>
      <c r="J32" s="85">
        <v>0.1174</v>
      </c>
      <c r="K32" s="86">
        <v>0.18099999999999999</v>
      </c>
      <c r="L32" s="86">
        <v>0.1255</v>
      </c>
      <c r="M32" s="86">
        <v>0.1464</v>
      </c>
      <c r="N32" s="86">
        <v>0.25519999999999998</v>
      </c>
      <c r="O32" s="86">
        <v>0.25659999999999999</v>
      </c>
      <c r="P32" s="86">
        <v>0.2482</v>
      </c>
    </row>
    <row r="33" spans="1:16" x14ac:dyDescent="0.25">
      <c r="A33" s="87" t="s">
        <v>450</v>
      </c>
      <c r="B33" s="83">
        <v>836.52499999999998</v>
      </c>
      <c r="C33" s="84">
        <v>0.1865</v>
      </c>
      <c r="D33" s="84">
        <v>0.15340000000000001</v>
      </c>
      <c r="E33" s="84">
        <v>0.1409</v>
      </c>
      <c r="F33" s="84">
        <v>0.1656</v>
      </c>
      <c r="G33" s="84">
        <v>0.18290000000000001</v>
      </c>
      <c r="H33" s="84">
        <v>0.18290000000000001</v>
      </c>
      <c r="I33" s="84">
        <v>0.18279999999999999</v>
      </c>
      <c r="J33" s="85">
        <v>0.11890000000000001</v>
      </c>
      <c r="K33" s="86">
        <v>0.1865</v>
      </c>
      <c r="L33" s="86">
        <v>0.12870000000000001</v>
      </c>
      <c r="M33" s="86">
        <v>0.1484</v>
      </c>
      <c r="N33" s="86">
        <v>0.25900000000000001</v>
      </c>
      <c r="O33" s="86">
        <v>0.26</v>
      </c>
      <c r="P33" s="86">
        <v>0.252</v>
      </c>
    </row>
    <row r="34" spans="1:16" x14ac:dyDescent="0.25">
      <c r="A34" s="87" t="s">
        <v>451</v>
      </c>
      <c r="B34" s="83">
        <v>897.57500000000005</v>
      </c>
      <c r="C34" s="84">
        <v>0.193</v>
      </c>
      <c r="D34" s="84">
        <v>0.159</v>
      </c>
      <c r="E34" s="84">
        <v>0.14760000000000001</v>
      </c>
      <c r="F34" s="84">
        <v>0.17030000000000001</v>
      </c>
      <c r="G34" s="84">
        <v>0.18859999999999999</v>
      </c>
      <c r="H34" s="84">
        <v>0.18859999999999999</v>
      </c>
      <c r="I34" s="84">
        <v>0.1885</v>
      </c>
      <c r="J34" s="85">
        <v>0.1231</v>
      </c>
      <c r="K34" s="86">
        <v>0.193</v>
      </c>
      <c r="L34" s="86">
        <v>0.13339999999999999</v>
      </c>
      <c r="M34" s="86">
        <v>0.15160000000000001</v>
      </c>
      <c r="N34" s="86">
        <v>0.26469999999999999</v>
      </c>
      <c r="O34" s="86">
        <v>0.26550000000000001</v>
      </c>
      <c r="P34" s="86">
        <v>0.25769999999999998</v>
      </c>
    </row>
    <row r="35" spans="1:16" x14ac:dyDescent="0.25">
      <c r="A35" s="87" t="s">
        <v>452</v>
      </c>
      <c r="B35" s="83">
        <v>980.27499999999998</v>
      </c>
      <c r="C35" s="84">
        <v>0.20180000000000001</v>
      </c>
      <c r="D35" s="84">
        <v>0.1691</v>
      </c>
      <c r="E35" s="84">
        <v>0.156</v>
      </c>
      <c r="F35" s="84">
        <v>0.18160000000000001</v>
      </c>
      <c r="G35" s="84">
        <v>0.1966</v>
      </c>
      <c r="H35" s="84">
        <v>0.1966</v>
      </c>
      <c r="I35" s="84">
        <v>0.19650000000000001</v>
      </c>
      <c r="J35" s="85">
        <v>0.1305</v>
      </c>
      <c r="K35" s="86">
        <v>0.20180000000000001</v>
      </c>
      <c r="L35" s="86">
        <v>0.14269999999999999</v>
      </c>
      <c r="M35" s="86">
        <v>0.16320000000000001</v>
      </c>
      <c r="N35" s="86">
        <v>0.27479999999999999</v>
      </c>
      <c r="O35" s="86">
        <v>0.27550000000000002</v>
      </c>
      <c r="P35" s="86">
        <v>0.26769999999999999</v>
      </c>
    </row>
    <row r="36" spans="1:16" x14ac:dyDescent="0.25">
      <c r="A36" s="87" t="s">
        <v>453</v>
      </c>
      <c r="B36" s="83">
        <v>1046.675</v>
      </c>
      <c r="C36" s="84">
        <v>0.21260000000000001</v>
      </c>
      <c r="D36" s="84">
        <v>0.17849999999999999</v>
      </c>
      <c r="E36" s="84">
        <v>0.16400000000000001</v>
      </c>
      <c r="F36" s="84">
        <v>0.19070000000000001</v>
      </c>
      <c r="G36" s="84">
        <v>0.2059</v>
      </c>
      <c r="H36" s="84">
        <v>0.2059</v>
      </c>
      <c r="I36" s="84">
        <v>0.20580000000000001</v>
      </c>
      <c r="J36" s="85">
        <v>0.13930000000000001</v>
      </c>
      <c r="K36" s="86">
        <v>0.21260000000000001</v>
      </c>
      <c r="L36" s="86">
        <v>0.1545</v>
      </c>
      <c r="M36" s="86">
        <v>0.17330000000000001</v>
      </c>
      <c r="N36" s="86">
        <v>0.28899999999999998</v>
      </c>
      <c r="O36" s="86">
        <v>0.28970000000000001</v>
      </c>
      <c r="P36" s="86">
        <v>0.28260000000000002</v>
      </c>
    </row>
    <row r="37" spans="1:16" x14ac:dyDescent="0.25">
      <c r="A37" s="87" t="s">
        <v>454</v>
      </c>
      <c r="B37" s="83">
        <v>1116.55</v>
      </c>
      <c r="C37" s="84">
        <v>0.22339999999999999</v>
      </c>
      <c r="D37" s="84">
        <v>0.19089999999999999</v>
      </c>
      <c r="E37" s="84">
        <v>0.17419999999999999</v>
      </c>
      <c r="F37" s="84">
        <v>0.20250000000000001</v>
      </c>
      <c r="G37" s="84">
        <v>0.21510000000000001</v>
      </c>
      <c r="H37" s="84">
        <v>0.21510000000000001</v>
      </c>
      <c r="I37" s="84">
        <v>0.215</v>
      </c>
      <c r="J37" s="85">
        <v>0.14910000000000001</v>
      </c>
      <c r="K37" s="86">
        <v>0.22339999999999999</v>
      </c>
      <c r="L37" s="86">
        <v>0.1701</v>
      </c>
      <c r="M37" s="86">
        <v>0.18970000000000001</v>
      </c>
      <c r="N37" s="86">
        <v>0.30690000000000001</v>
      </c>
      <c r="O37" s="86">
        <v>0.30790000000000001</v>
      </c>
      <c r="P37" s="86">
        <v>0.30020000000000002</v>
      </c>
    </row>
    <row r="38" spans="1:16" x14ac:dyDescent="0.25">
      <c r="A38" s="87" t="s">
        <v>455</v>
      </c>
      <c r="B38" s="83">
        <v>1216.25</v>
      </c>
      <c r="C38" s="84">
        <v>0.23400000000000001</v>
      </c>
      <c r="D38" s="84">
        <v>0.20330000000000001</v>
      </c>
      <c r="E38" s="84">
        <v>0.1908</v>
      </c>
      <c r="F38" s="84">
        <v>0.21049999999999999</v>
      </c>
      <c r="G38" s="84">
        <v>0.2233</v>
      </c>
      <c r="H38" s="84">
        <v>0.2233</v>
      </c>
      <c r="I38" s="84">
        <v>0.22320000000000001</v>
      </c>
      <c r="J38" s="85">
        <v>0.15609999999999999</v>
      </c>
      <c r="K38" s="86">
        <v>0.23400000000000001</v>
      </c>
      <c r="L38" s="86">
        <v>0.1832</v>
      </c>
      <c r="M38" s="86">
        <v>0.2021</v>
      </c>
      <c r="N38" s="86">
        <v>0.33019999999999999</v>
      </c>
      <c r="O38" s="86">
        <v>0.33329999999999999</v>
      </c>
      <c r="P38" s="86">
        <v>0.31469999999999998</v>
      </c>
    </row>
    <row r="39" spans="1:16" x14ac:dyDescent="0.25">
      <c r="A39" s="87" t="s">
        <v>456</v>
      </c>
      <c r="B39" s="83">
        <v>1352.7249999999999</v>
      </c>
      <c r="C39" s="84">
        <v>0.2442</v>
      </c>
      <c r="D39" s="84">
        <v>0.21260000000000001</v>
      </c>
      <c r="E39" s="84">
        <v>0.20419999999999999</v>
      </c>
      <c r="F39" s="84">
        <v>0.21659999999999999</v>
      </c>
      <c r="G39" s="84">
        <v>0.23169999999999999</v>
      </c>
      <c r="H39" s="84">
        <v>0.23169999999999999</v>
      </c>
      <c r="I39" s="84">
        <v>0.2316</v>
      </c>
      <c r="J39" s="85">
        <v>0.15939999999999999</v>
      </c>
      <c r="K39" s="86">
        <v>0.2442</v>
      </c>
      <c r="L39" s="86">
        <v>0.1938</v>
      </c>
      <c r="M39" s="86">
        <v>0.21379999999999999</v>
      </c>
      <c r="N39" s="86">
        <v>0.35149999999999998</v>
      </c>
      <c r="O39" s="86">
        <v>0.3569</v>
      </c>
      <c r="P39" s="86">
        <v>0.32800000000000001</v>
      </c>
    </row>
    <row r="40" spans="1:16" x14ac:dyDescent="0.25">
      <c r="A40" s="87" t="s">
        <v>457</v>
      </c>
      <c r="B40" s="83">
        <v>1482.85</v>
      </c>
      <c r="C40" s="84">
        <v>0.2616</v>
      </c>
      <c r="D40" s="84">
        <v>0.23039999999999999</v>
      </c>
      <c r="E40" s="84">
        <v>0.21809999999999999</v>
      </c>
      <c r="F40" s="84">
        <v>0.23599999999999999</v>
      </c>
      <c r="G40" s="84">
        <v>0.25040000000000001</v>
      </c>
      <c r="H40" s="84">
        <v>0.25040000000000001</v>
      </c>
      <c r="I40" s="84">
        <v>0.25030000000000002</v>
      </c>
      <c r="J40" s="85">
        <v>0.1744</v>
      </c>
      <c r="K40" s="86">
        <v>0.2616</v>
      </c>
      <c r="L40" s="86">
        <v>0.20569999999999999</v>
      </c>
      <c r="M40" s="86">
        <v>0.2261</v>
      </c>
      <c r="N40" s="86">
        <v>0.3725</v>
      </c>
      <c r="O40" s="86">
        <v>0.37709999999999999</v>
      </c>
      <c r="P40" s="86">
        <v>0.3533</v>
      </c>
    </row>
    <row r="41" spans="1:16" x14ac:dyDescent="0.25">
      <c r="A41" s="87" t="s">
        <v>458</v>
      </c>
      <c r="B41" s="83">
        <v>1606.925</v>
      </c>
      <c r="C41" s="84">
        <v>0.28860000000000002</v>
      </c>
      <c r="D41" s="84">
        <v>0.25280000000000002</v>
      </c>
      <c r="E41" s="84">
        <v>0.23760000000000001</v>
      </c>
      <c r="F41" s="84">
        <v>0.2586</v>
      </c>
      <c r="G41" s="84">
        <v>0.2762</v>
      </c>
      <c r="H41" s="84">
        <v>0.2762</v>
      </c>
      <c r="I41" s="84">
        <v>0.27610000000000001</v>
      </c>
      <c r="J41" s="85">
        <v>0.19339999999999999</v>
      </c>
      <c r="K41" s="86">
        <v>0.28860000000000002</v>
      </c>
      <c r="L41" s="86">
        <v>0.22109999999999999</v>
      </c>
      <c r="M41" s="86">
        <v>0.24099999999999999</v>
      </c>
      <c r="N41" s="86">
        <v>0.40489999999999998</v>
      </c>
      <c r="O41" s="86">
        <v>0.4083</v>
      </c>
      <c r="P41" s="86">
        <v>0.39240000000000003</v>
      </c>
    </row>
    <row r="42" spans="1:16" x14ac:dyDescent="0.25">
      <c r="A42" s="87" t="s">
        <v>459</v>
      </c>
      <c r="B42" s="83">
        <v>1786.1</v>
      </c>
      <c r="C42" s="84">
        <v>0.30869999999999997</v>
      </c>
      <c r="D42" s="84">
        <v>0.27089999999999997</v>
      </c>
      <c r="E42" s="84">
        <v>0.2525</v>
      </c>
      <c r="F42" s="84">
        <v>0.27729999999999999</v>
      </c>
      <c r="G42" s="84">
        <v>0.29420000000000002</v>
      </c>
      <c r="H42" s="84">
        <v>0.29420000000000002</v>
      </c>
      <c r="I42" s="84">
        <v>0.29409999999999997</v>
      </c>
      <c r="J42" s="85">
        <v>0.20860000000000001</v>
      </c>
      <c r="K42" s="86">
        <v>0.30869999999999997</v>
      </c>
      <c r="L42" s="86">
        <v>0.23949999999999999</v>
      </c>
      <c r="M42" s="86">
        <v>0.26240000000000002</v>
      </c>
      <c r="N42" s="86">
        <v>0.43020000000000003</v>
      </c>
      <c r="O42" s="86">
        <v>0.43419999999999997</v>
      </c>
      <c r="P42" s="86">
        <v>0.41620000000000001</v>
      </c>
    </row>
    <row r="43" spans="1:16" x14ac:dyDescent="0.25">
      <c r="A43" s="87" t="s">
        <v>460</v>
      </c>
      <c r="B43" s="83">
        <v>471.65</v>
      </c>
      <c r="C43" s="84">
        <v>0.318</v>
      </c>
      <c r="D43" s="84">
        <v>0.27760000000000001</v>
      </c>
      <c r="E43" s="84">
        <v>0.25740000000000002</v>
      </c>
      <c r="F43" s="84">
        <v>0.28439999999999999</v>
      </c>
      <c r="G43" s="84">
        <v>0.3034</v>
      </c>
      <c r="H43" s="84">
        <v>0.3034</v>
      </c>
      <c r="I43" s="84">
        <v>0.30330000000000001</v>
      </c>
      <c r="J43" s="85">
        <v>0.21629999999999999</v>
      </c>
      <c r="K43" s="86">
        <v>0.318</v>
      </c>
      <c r="L43" s="86">
        <v>0.2467</v>
      </c>
      <c r="M43" s="86">
        <v>0.2681</v>
      </c>
      <c r="N43" s="86">
        <v>0.44419999999999998</v>
      </c>
      <c r="O43" s="86">
        <v>0.44969999999999999</v>
      </c>
      <c r="P43" s="86">
        <v>0.4274</v>
      </c>
    </row>
    <row r="44" spans="1:16" x14ac:dyDescent="0.25">
      <c r="A44" s="87" t="s">
        <v>461</v>
      </c>
      <c r="B44" s="83">
        <v>2024.325</v>
      </c>
      <c r="C44" s="84">
        <v>0.33100000000000002</v>
      </c>
      <c r="D44" s="84">
        <v>0.29060000000000002</v>
      </c>
      <c r="E44" s="84">
        <v>0.27250000000000002</v>
      </c>
      <c r="F44" s="84">
        <v>0.29680000000000001</v>
      </c>
      <c r="G44" s="84">
        <v>0.31630000000000003</v>
      </c>
      <c r="H44" s="84">
        <v>0.31640000000000001</v>
      </c>
      <c r="I44" s="84">
        <v>0.31619999999999998</v>
      </c>
      <c r="J44" s="85">
        <v>0.22370000000000001</v>
      </c>
      <c r="K44" s="86">
        <v>0.33100000000000002</v>
      </c>
      <c r="L44" s="86">
        <v>0.25819999999999999</v>
      </c>
      <c r="M44" s="86">
        <v>0.28179999999999999</v>
      </c>
      <c r="N44" s="86">
        <v>0.4632</v>
      </c>
      <c r="O44" s="86">
        <v>0.46960000000000002</v>
      </c>
      <c r="P44" s="86">
        <v>0.44090000000000001</v>
      </c>
    </row>
    <row r="45" spans="1:16" x14ac:dyDescent="0.25">
      <c r="A45" s="87" t="s">
        <v>462</v>
      </c>
      <c r="B45" s="83">
        <v>2273.4499999999998</v>
      </c>
      <c r="C45" s="84">
        <v>0.3533</v>
      </c>
      <c r="D45" s="84">
        <v>0.30880000000000002</v>
      </c>
      <c r="E45" s="84">
        <v>0.29110000000000003</v>
      </c>
      <c r="F45" s="84">
        <v>0.31440000000000001</v>
      </c>
      <c r="G45" s="84">
        <v>0.33750000000000002</v>
      </c>
      <c r="H45" s="84">
        <v>0.33760000000000001</v>
      </c>
      <c r="I45" s="84">
        <v>0.33739999999999998</v>
      </c>
      <c r="J45" s="85">
        <v>0.2379</v>
      </c>
      <c r="K45" s="86">
        <v>0.3533</v>
      </c>
      <c r="L45" s="86">
        <v>0.27460000000000001</v>
      </c>
      <c r="M45" s="86">
        <v>0.29759999999999998</v>
      </c>
      <c r="N45" s="86">
        <v>0.49180000000000001</v>
      </c>
      <c r="O45" s="86">
        <v>0.50070000000000003</v>
      </c>
      <c r="P45" s="86">
        <v>0.46339999999999998</v>
      </c>
    </row>
    <row r="46" spans="1:16" x14ac:dyDescent="0.25">
      <c r="A46" s="87" t="s">
        <v>463</v>
      </c>
      <c r="B46" s="83">
        <v>2565.5749999999998</v>
      </c>
      <c r="C46" s="84">
        <v>0.38179999999999997</v>
      </c>
      <c r="D46" s="84">
        <v>0.33560000000000001</v>
      </c>
      <c r="E46" s="84">
        <v>0.31490000000000001</v>
      </c>
      <c r="F46" s="84">
        <v>0.34239999999999998</v>
      </c>
      <c r="G46" s="84">
        <v>0.36549999999999999</v>
      </c>
      <c r="H46" s="84">
        <v>0.36559999999999998</v>
      </c>
      <c r="I46" s="84">
        <v>0.3654</v>
      </c>
      <c r="J46" s="85">
        <v>0.25969999999999999</v>
      </c>
      <c r="K46" s="86">
        <v>0.38179999999999997</v>
      </c>
      <c r="L46" s="86">
        <v>0.29220000000000002</v>
      </c>
      <c r="M46" s="86">
        <v>0.32090000000000002</v>
      </c>
      <c r="N46" s="86">
        <v>0.52569999999999995</v>
      </c>
      <c r="O46" s="86">
        <v>0.53500000000000003</v>
      </c>
      <c r="P46" s="86">
        <v>0.49440000000000001</v>
      </c>
    </row>
    <row r="47" spans="1:16" x14ac:dyDescent="0.25">
      <c r="A47" s="87" t="s">
        <v>464</v>
      </c>
      <c r="B47" s="83">
        <v>2791.9</v>
      </c>
      <c r="C47" s="84">
        <v>0.41510000000000002</v>
      </c>
      <c r="D47" s="84">
        <v>0.37109999999999999</v>
      </c>
      <c r="E47" s="84">
        <v>0.34849999999999998</v>
      </c>
      <c r="F47" s="84">
        <v>0.37830000000000003</v>
      </c>
      <c r="G47" s="84">
        <v>0.4042</v>
      </c>
      <c r="H47" s="84">
        <v>0.40429999999999999</v>
      </c>
      <c r="I47" s="84">
        <v>0.40410000000000001</v>
      </c>
      <c r="J47" s="85">
        <v>0.28889999999999999</v>
      </c>
      <c r="K47" s="86">
        <v>0.41510000000000002</v>
      </c>
      <c r="L47" s="86">
        <v>0.31719999999999998</v>
      </c>
      <c r="M47" s="86">
        <v>0.34429999999999999</v>
      </c>
      <c r="N47" s="86">
        <v>0.56520000000000004</v>
      </c>
      <c r="O47" s="86">
        <v>0.57210000000000005</v>
      </c>
      <c r="P47" s="86">
        <v>0.53920000000000001</v>
      </c>
    </row>
    <row r="48" spans="1:16" x14ac:dyDescent="0.25">
      <c r="A48" s="87" t="s">
        <v>465</v>
      </c>
      <c r="B48" s="83">
        <v>3133.2249999999999</v>
      </c>
      <c r="C48" s="84">
        <v>0.45590000000000003</v>
      </c>
      <c r="D48" s="84">
        <v>0.41220000000000001</v>
      </c>
      <c r="E48" s="84">
        <v>0.38650000000000001</v>
      </c>
      <c r="F48" s="84">
        <v>0.42059999999999997</v>
      </c>
      <c r="G48" s="84">
        <v>0.44359999999999999</v>
      </c>
      <c r="H48" s="84">
        <v>0.44359999999999999</v>
      </c>
      <c r="I48" s="84">
        <v>0.44340000000000002</v>
      </c>
      <c r="J48" s="85">
        <v>0.32300000000000001</v>
      </c>
      <c r="K48" s="86">
        <v>0.45590000000000003</v>
      </c>
      <c r="L48" s="86">
        <v>0.34599999999999997</v>
      </c>
      <c r="M48" s="86">
        <v>0.37530000000000002</v>
      </c>
      <c r="N48" s="86">
        <v>0.61550000000000005</v>
      </c>
      <c r="O48" s="86">
        <v>0.62229999999999996</v>
      </c>
      <c r="P48" s="86">
        <v>0.58709999999999996</v>
      </c>
    </row>
    <row r="49" spans="1:16" x14ac:dyDescent="0.25">
      <c r="A49" s="87" t="s">
        <v>466</v>
      </c>
      <c r="B49" s="83">
        <v>3313.35</v>
      </c>
      <c r="C49" s="84">
        <v>0.48759999999999998</v>
      </c>
      <c r="D49" s="84">
        <v>0.44390000000000002</v>
      </c>
      <c r="E49" s="84">
        <v>0.42099999999999999</v>
      </c>
      <c r="F49" s="84">
        <v>0.45200000000000001</v>
      </c>
      <c r="G49" s="84">
        <v>0.47110000000000002</v>
      </c>
      <c r="H49" s="84">
        <v>0.47110000000000002</v>
      </c>
      <c r="I49" s="84">
        <v>0.47089999999999999</v>
      </c>
      <c r="J49" s="85">
        <v>0.35199999999999998</v>
      </c>
      <c r="K49" s="86">
        <v>0.48759999999999998</v>
      </c>
      <c r="L49" s="86">
        <v>0.36370000000000002</v>
      </c>
      <c r="M49" s="86">
        <v>0.39419999999999999</v>
      </c>
      <c r="N49" s="86">
        <v>0.66369999999999996</v>
      </c>
      <c r="O49" s="86">
        <v>0.67030000000000001</v>
      </c>
      <c r="P49" s="86">
        <v>0.62919999999999998</v>
      </c>
    </row>
    <row r="50" spans="1:16" x14ac:dyDescent="0.25">
      <c r="A50" s="87" t="s">
        <v>467</v>
      </c>
      <c r="B50" s="83">
        <v>3536</v>
      </c>
      <c r="C50" s="84">
        <v>0.50890000000000002</v>
      </c>
      <c r="D50" s="84">
        <v>0.4657</v>
      </c>
      <c r="E50" s="84">
        <v>0.44169999999999998</v>
      </c>
      <c r="F50" s="84">
        <v>0.47470000000000001</v>
      </c>
      <c r="G50" s="84">
        <v>0.49259999999999998</v>
      </c>
      <c r="H50" s="84">
        <v>0.49259999999999998</v>
      </c>
      <c r="I50" s="84">
        <v>0.4924</v>
      </c>
      <c r="J50" s="85">
        <v>0.37019999999999997</v>
      </c>
      <c r="K50" s="86">
        <v>0.50890000000000002</v>
      </c>
      <c r="L50" s="86">
        <v>0.37569999999999998</v>
      </c>
      <c r="M50" s="86">
        <v>0.40539999999999998</v>
      </c>
      <c r="N50" s="86">
        <v>0.70279999999999998</v>
      </c>
      <c r="O50" s="86">
        <v>0.71060000000000001</v>
      </c>
      <c r="P50" s="86">
        <v>0.65100000000000002</v>
      </c>
    </row>
    <row r="51" spans="1:16" x14ac:dyDescent="0.25">
      <c r="A51" s="87" t="s">
        <v>468</v>
      </c>
      <c r="B51" s="83">
        <v>3949.1750000000002</v>
      </c>
      <c r="C51" s="84">
        <v>0.52710000000000001</v>
      </c>
      <c r="D51" s="84">
        <v>0.48799999999999999</v>
      </c>
      <c r="E51" s="84">
        <v>0.46460000000000001</v>
      </c>
      <c r="F51" s="84">
        <v>0.49709999999999999</v>
      </c>
      <c r="G51" s="84">
        <v>0.51149999999999995</v>
      </c>
      <c r="H51" s="84">
        <v>0.51149999999999995</v>
      </c>
      <c r="I51" s="84">
        <v>0.51129999999999998</v>
      </c>
      <c r="J51" s="85">
        <v>0.38950000000000001</v>
      </c>
      <c r="K51" s="86">
        <v>0.52710000000000001</v>
      </c>
      <c r="L51" s="86">
        <v>0.38579999999999998</v>
      </c>
      <c r="M51" s="86">
        <v>0.42820000000000003</v>
      </c>
      <c r="N51" s="86">
        <v>0.73140000000000005</v>
      </c>
      <c r="O51" s="86">
        <v>0.74150000000000005</v>
      </c>
      <c r="P51" s="86">
        <v>0.66890000000000005</v>
      </c>
    </row>
    <row r="52" spans="1:16" x14ac:dyDescent="0.25">
      <c r="A52" s="87" t="s">
        <v>469</v>
      </c>
      <c r="B52" s="83">
        <v>4265.125</v>
      </c>
      <c r="C52" s="84">
        <v>0.54469999999999996</v>
      </c>
      <c r="D52" s="84">
        <v>0.50590000000000002</v>
      </c>
      <c r="E52" s="84">
        <v>0.48270000000000002</v>
      </c>
      <c r="F52" s="84">
        <v>0.51500000000000001</v>
      </c>
      <c r="G52" s="84">
        <v>0.52939999999999998</v>
      </c>
      <c r="H52" s="84">
        <v>0.52939999999999998</v>
      </c>
      <c r="I52" s="84">
        <v>0.52910000000000001</v>
      </c>
      <c r="J52" s="85">
        <v>0.40600000000000003</v>
      </c>
      <c r="K52" s="86">
        <v>0.54469999999999996</v>
      </c>
      <c r="L52" s="86">
        <v>0.40229999999999999</v>
      </c>
      <c r="M52" s="86">
        <v>0.44650000000000001</v>
      </c>
      <c r="N52" s="86">
        <v>0.73819999999999997</v>
      </c>
      <c r="O52" s="86">
        <v>0.74739999999999995</v>
      </c>
      <c r="P52" s="86">
        <v>0.68379999999999996</v>
      </c>
    </row>
    <row r="53" spans="1:16" x14ac:dyDescent="0.25">
      <c r="A53" s="87" t="s">
        <v>470</v>
      </c>
      <c r="B53" s="83">
        <v>4526.25</v>
      </c>
      <c r="C53" s="84">
        <v>0.55689999999999995</v>
      </c>
      <c r="D53" s="84">
        <v>0.51649999999999996</v>
      </c>
      <c r="E53" s="84">
        <v>0.49349999999999999</v>
      </c>
      <c r="F53" s="84">
        <v>0.52580000000000005</v>
      </c>
      <c r="G53" s="84">
        <v>0.54320000000000002</v>
      </c>
      <c r="H53" s="84">
        <v>0.54320000000000002</v>
      </c>
      <c r="I53" s="84">
        <v>0.54290000000000005</v>
      </c>
      <c r="J53" s="85">
        <v>0.42059999999999997</v>
      </c>
      <c r="K53" s="86">
        <v>0.55689999999999995</v>
      </c>
      <c r="L53" s="86">
        <v>0.40720000000000001</v>
      </c>
      <c r="M53" s="86">
        <v>0.44640000000000002</v>
      </c>
      <c r="N53" s="86">
        <v>0.73299999999999998</v>
      </c>
      <c r="O53" s="86">
        <v>0.7389</v>
      </c>
      <c r="P53" s="86">
        <v>0.69210000000000005</v>
      </c>
    </row>
    <row r="54" spans="1:16" x14ac:dyDescent="0.25">
      <c r="A54" s="87" t="s">
        <v>471</v>
      </c>
      <c r="B54" s="83">
        <v>4767.6499999999996</v>
      </c>
      <c r="C54" s="84">
        <v>0.56940000000000002</v>
      </c>
      <c r="D54" s="84">
        <v>0.53139999999999998</v>
      </c>
      <c r="E54" s="84">
        <v>0.50080000000000002</v>
      </c>
      <c r="F54" s="84">
        <v>0.5444</v>
      </c>
      <c r="G54" s="84">
        <v>0.55710000000000004</v>
      </c>
      <c r="H54" s="84">
        <v>0.55720000000000003</v>
      </c>
      <c r="I54" s="84">
        <v>0.55689999999999995</v>
      </c>
      <c r="J54" s="85">
        <v>0.44209999999999999</v>
      </c>
      <c r="K54" s="86">
        <v>0.56940000000000002</v>
      </c>
      <c r="L54" s="86">
        <v>0.4088</v>
      </c>
      <c r="M54" s="86">
        <v>0.45600000000000002</v>
      </c>
      <c r="N54" s="86">
        <v>0.7258</v>
      </c>
      <c r="O54" s="86">
        <v>0.72950000000000004</v>
      </c>
      <c r="P54" s="86">
        <v>0.7016</v>
      </c>
    </row>
    <row r="55" spans="1:16" x14ac:dyDescent="0.25">
      <c r="A55" s="87" t="s">
        <v>472</v>
      </c>
      <c r="B55" s="83">
        <v>5138.55</v>
      </c>
      <c r="C55" s="84">
        <v>0.58779999999999999</v>
      </c>
      <c r="D55" s="84">
        <v>0.54969999999999997</v>
      </c>
      <c r="E55" s="84">
        <v>0.51339999999999997</v>
      </c>
      <c r="F55" s="84">
        <v>0.56459999999999999</v>
      </c>
      <c r="G55" s="84">
        <v>0.57830000000000004</v>
      </c>
      <c r="H55" s="84">
        <v>0.57840000000000003</v>
      </c>
      <c r="I55" s="84">
        <v>0.57789999999999997</v>
      </c>
      <c r="J55" s="85">
        <v>0.45900000000000002</v>
      </c>
      <c r="K55" s="86">
        <v>0.58779999999999999</v>
      </c>
      <c r="L55" s="86">
        <v>0.42170000000000002</v>
      </c>
      <c r="M55" s="86">
        <v>0.47370000000000001</v>
      </c>
      <c r="N55" s="86">
        <v>0.72719999999999996</v>
      </c>
      <c r="O55" s="86">
        <v>0.72819999999999996</v>
      </c>
      <c r="P55" s="86">
        <v>0.72160000000000002</v>
      </c>
    </row>
    <row r="56" spans="1:16" x14ac:dyDescent="0.25">
      <c r="A56" s="87" t="s">
        <v>473</v>
      </c>
      <c r="B56" s="83">
        <v>5554.6750000000002</v>
      </c>
      <c r="C56" s="84">
        <v>0.61160000000000003</v>
      </c>
      <c r="D56" s="84">
        <v>0.57140000000000002</v>
      </c>
      <c r="E56" s="84">
        <v>0.53320000000000001</v>
      </c>
      <c r="F56" s="84">
        <v>0.58660000000000001</v>
      </c>
      <c r="G56" s="84">
        <v>0.60399999999999998</v>
      </c>
      <c r="H56" s="84">
        <v>0.60409999999999997</v>
      </c>
      <c r="I56" s="84">
        <v>0.60309999999999997</v>
      </c>
      <c r="J56" s="85">
        <v>0.47820000000000001</v>
      </c>
      <c r="K56" s="86">
        <v>0.61160000000000003</v>
      </c>
      <c r="L56" s="86">
        <v>0.43240000000000001</v>
      </c>
      <c r="M56" s="86">
        <v>0.48180000000000001</v>
      </c>
      <c r="N56" s="86">
        <v>0.74370000000000003</v>
      </c>
      <c r="O56" s="86">
        <v>0.74339999999999995</v>
      </c>
      <c r="P56" s="86">
        <v>0.74550000000000005</v>
      </c>
    </row>
    <row r="57" spans="1:16" x14ac:dyDescent="0.25">
      <c r="A57" s="87" t="s">
        <v>474</v>
      </c>
      <c r="B57" s="83">
        <v>5898.75</v>
      </c>
      <c r="C57" s="84">
        <v>0.63400000000000001</v>
      </c>
      <c r="D57" s="84">
        <v>0.58799999999999997</v>
      </c>
      <c r="E57" s="84">
        <v>0.55149999999999999</v>
      </c>
      <c r="F57" s="84">
        <v>0.60040000000000004</v>
      </c>
      <c r="G57" s="84">
        <v>0.62860000000000005</v>
      </c>
      <c r="H57" s="84">
        <v>0.62880000000000003</v>
      </c>
      <c r="I57" s="84">
        <v>0.62729999999999997</v>
      </c>
      <c r="J57" s="85">
        <v>0.50139999999999996</v>
      </c>
      <c r="K57" s="86">
        <v>0.63400000000000001</v>
      </c>
      <c r="L57" s="86">
        <v>0.44419999999999998</v>
      </c>
      <c r="M57" s="86">
        <v>0.4834</v>
      </c>
      <c r="N57" s="86">
        <v>0.75700000000000001</v>
      </c>
      <c r="O57" s="86">
        <v>0.75570000000000004</v>
      </c>
      <c r="P57" s="86">
        <v>0.76459999999999995</v>
      </c>
    </row>
    <row r="58" spans="1:16" x14ac:dyDescent="0.25">
      <c r="A58" s="87" t="s">
        <v>475</v>
      </c>
      <c r="B58" s="83">
        <v>6093.1750000000002</v>
      </c>
      <c r="C58" s="84">
        <v>0.65659999999999996</v>
      </c>
      <c r="D58" s="84">
        <v>0.61429999999999996</v>
      </c>
      <c r="E58" s="84">
        <v>0.57879999999999998</v>
      </c>
      <c r="F58" s="84">
        <v>0.62429999999999997</v>
      </c>
      <c r="G58" s="84">
        <v>0.65359999999999996</v>
      </c>
      <c r="H58" s="84">
        <v>0.65380000000000005</v>
      </c>
      <c r="I58" s="84">
        <v>0.65200000000000002</v>
      </c>
      <c r="J58" s="85">
        <v>0.52239999999999998</v>
      </c>
      <c r="K58" s="86">
        <v>0.65659999999999996</v>
      </c>
      <c r="L58" s="86">
        <v>0.47089999999999999</v>
      </c>
      <c r="M58" s="86">
        <v>0.50839999999999996</v>
      </c>
      <c r="N58" s="86">
        <v>0.77490000000000003</v>
      </c>
      <c r="O58" s="86">
        <v>0.7732</v>
      </c>
      <c r="P58" s="86">
        <v>0.78420000000000001</v>
      </c>
    </row>
    <row r="59" spans="1:16" x14ac:dyDescent="0.25">
      <c r="A59" s="87" t="s">
        <v>476</v>
      </c>
      <c r="B59" s="83">
        <v>6416.25</v>
      </c>
      <c r="C59" s="84">
        <v>0.67300000000000004</v>
      </c>
      <c r="D59" s="84">
        <v>0.63929999999999998</v>
      </c>
      <c r="E59" s="84">
        <v>0.58799999999999997</v>
      </c>
      <c r="F59" s="84">
        <v>0.65500000000000003</v>
      </c>
      <c r="G59" s="84">
        <v>0.67069999999999996</v>
      </c>
      <c r="H59" s="84">
        <v>0.67100000000000004</v>
      </c>
      <c r="I59" s="84">
        <v>0.66890000000000005</v>
      </c>
      <c r="J59" s="85">
        <v>0.53779999999999994</v>
      </c>
      <c r="K59" s="86">
        <v>0.67300000000000004</v>
      </c>
      <c r="L59" s="86">
        <v>0.48759999999999998</v>
      </c>
      <c r="M59" s="86">
        <v>0.55320000000000003</v>
      </c>
      <c r="N59" s="86">
        <v>0.78680000000000005</v>
      </c>
      <c r="O59" s="86">
        <v>0.78590000000000004</v>
      </c>
      <c r="P59" s="86">
        <v>0.79069999999999996</v>
      </c>
    </row>
    <row r="60" spans="1:16" x14ac:dyDescent="0.25">
      <c r="A60" s="87" t="s">
        <v>477</v>
      </c>
      <c r="B60" s="83">
        <v>6775.3249999999998</v>
      </c>
      <c r="C60" s="84">
        <v>0.68879999999999997</v>
      </c>
      <c r="D60" s="84">
        <v>0.65820000000000001</v>
      </c>
      <c r="E60" s="84">
        <v>0.59389999999999998</v>
      </c>
      <c r="F60" s="84">
        <v>0.67730000000000001</v>
      </c>
      <c r="G60" s="84">
        <v>0.68789999999999996</v>
      </c>
      <c r="H60" s="84">
        <v>0.68840000000000001</v>
      </c>
      <c r="I60" s="84">
        <v>0.68559999999999999</v>
      </c>
      <c r="J60" s="85">
        <v>0.55459999999999998</v>
      </c>
      <c r="K60" s="86">
        <v>0.68879999999999997</v>
      </c>
      <c r="L60" s="86">
        <v>0.51300000000000001</v>
      </c>
      <c r="M60" s="86">
        <v>0.59599999999999997</v>
      </c>
      <c r="N60" s="86">
        <v>0.80569999999999997</v>
      </c>
      <c r="O60" s="86">
        <v>0.80630000000000002</v>
      </c>
      <c r="P60" s="86">
        <v>0.80349999999999999</v>
      </c>
    </row>
    <row r="61" spans="1:16" x14ac:dyDescent="0.25">
      <c r="A61" s="87" t="s">
        <v>478</v>
      </c>
      <c r="B61" s="83">
        <v>7176.85</v>
      </c>
      <c r="C61" s="84">
        <v>0.70379999999999998</v>
      </c>
      <c r="D61" s="84">
        <v>0.66979999999999995</v>
      </c>
      <c r="E61" s="84">
        <v>0.59950000000000003</v>
      </c>
      <c r="F61" s="84">
        <v>0.68910000000000005</v>
      </c>
      <c r="G61" s="84">
        <v>0.70230000000000004</v>
      </c>
      <c r="H61" s="84">
        <v>0.70289999999999997</v>
      </c>
      <c r="I61" s="84">
        <v>0.69920000000000004</v>
      </c>
      <c r="J61" s="85">
        <v>0.56889999999999996</v>
      </c>
      <c r="K61" s="86">
        <v>0.70379999999999998</v>
      </c>
      <c r="L61" s="86">
        <v>0.53610000000000002</v>
      </c>
      <c r="M61" s="86">
        <v>0.60240000000000005</v>
      </c>
      <c r="N61" s="86">
        <v>0.82499999999999996</v>
      </c>
      <c r="O61" s="86">
        <v>0.82699999999999996</v>
      </c>
      <c r="P61" s="86">
        <v>0.81740000000000002</v>
      </c>
    </row>
    <row r="62" spans="1:16" x14ac:dyDescent="0.25">
      <c r="A62" s="87" t="s">
        <v>479</v>
      </c>
      <c r="B62" s="83">
        <v>7560.4250000000002</v>
      </c>
      <c r="C62" s="84">
        <v>0.71879999999999999</v>
      </c>
      <c r="D62" s="84">
        <v>0.68969999999999998</v>
      </c>
      <c r="E62" s="84">
        <v>0.61109999999999998</v>
      </c>
      <c r="F62" s="84">
        <v>0.7097</v>
      </c>
      <c r="G62" s="84">
        <v>0.71740000000000004</v>
      </c>
      <c r="H62" s="84">
        <v>0.71809999999999996</v>
      </c>
      <c r="I62" s="84">
        <v>0.71430000000000005</v>
      </c>
      <c r="J62" s="85">
        <v>0.58840000000000003</v>
      </c>
      <c r="K62" s="86">
        <v>0.71879999999999999</v>
      </c>
      <c r="L62" s="86">
        <v>0.55310000000000004</v>
      </c>
      <c r="M62" s="86">
        <v>0.64290000000000003</v>
      </c>
      <c r="N62" s="86">
        <v>0.84599999999999997</v>
      </c>
      <c r="O62" s="86">
        <v>0.84789999999999999</v>
      </c>
      <c r="P62" s="86">
        <v>0.84040000000000004</v>
      </c>
    </row>
    <row r="63" spans="1:16" x14ac:dyDescent="0.25">
      <c r="A63" s="87" t="s">
        <v>480</v>
      </c>
      <c r="B63" s="83">
        <v>7951.3249999999998</v>
      </c>
      <c r="C63" s="84">
        <v>0.73229999999999995</v>
      </c>
      <c r="D63" s="84">
        <v>0.70420000000000005</v>
      </c>
      <c r="E63" s="84">
        <v>0.62429999999999997</v>
      </c>
      <c r="F63" s="84">
        <v>0.72319999999999995</v>
      </c>
      <c r="G63" s="84">
        <v>0.73199999999999998</v>
      </c>
      <c r="H63" s="84">
        <v>0.73260000000000003</v>
      </c>
      <c r="I63" s="84">
        <v>0.7288</v>
      </c>
      <c r="J63" s="85">
        <v>0.60560000000000003</v>
      </c>
      <c r="K63" s="86">
        <v>0.73229999999999995</v>
      </c>
      <c r="L63" s="86">
        <v>0.57940000000000003</v>
      </c>
      <c r="M63" s="86">
        <v>0.66220000000000001</v>
      </c>
      <c r="N63" s="86">
        <v>0.85670000000000002</v>
      </c>
      <c r="O63" s="86">
        <v>0.86029999999999995</v>
      </c>
      <c r="P63" s="86">
        <v>0.84719999999999995</v>
      </c>
    </row>
    <row r="64" spans="1:16" x14ac:dyDescent="0.25">
      <c r="A64" s="87" t="s">
        <v>481</v>
      </c>
      <c r="B64" s="83">
        <v>8451.0249999999996</v>
      </c>
      <c r="C64" s="84">
        <v>0.74529999999999996</v>
      </c>
      <c r="D64" s="84">
        <v>0.71899999999999997</v>
      </c>
      <c r="E64" s="84">
        <v>0.63400000000000001</v>
      </c>
      <c r="F64" s="84">
        <v>0.73919999999999997</v>
      </c>
      <c r="G64" s="84">
        <v>0.74680000000000002</v>
      </c>
      <c r="H64" s="84">
        <v>0.74739999999999995</v>
      </c>
      <c r="I64" s="84">
        <v>0.74350000000000005</v>
      </c>
      <c r="J64" s="85">
        <v>0.61729999999999996</v>
      </c>
      <c r="K64" s="86">
        <v>0.74529999999999996</v>
      </c>
      <c r="L64" s="86">
        <v>0.59370000000000001</v>
      </c>
      <c r="M64" s="86">
        <v>0.67710000000000004</v>
      </c>
      <c r="N64" s="86">
        <v>0.85499999999999998</v>
      </c>
      <c r="O64" s="86">
        <v>0.85719999999999996</v>
      </c>
      <c r="P64" s="86">
        <v>0.84919999999999995</v>
      </c>
    </row>
    <row r="65" spans="1:18" x14ac:dyDescent="0.25">
      <c r="A65" s="87" t="s">
        <v>482</v>
      </c>
      <c r="B65" s="83">
        <v>8930.7999999999993</v>
      </c>
      <c r="C65" s="84">
        <v>0.75460000000000005</v>
      </c>
      <c r="D65" s="84">
        <v>0.72499999999999998</v>
      </c>
      <c r="E65" s="84">
        <v>0.64600000000000002</v>
      </c>
      <c r="F65" s="84">
        <v>0.74260000000000004</v>
      </c>
      <c r="G65" s="84">
        <v>0.75380000000000003</v>
      </c>
      <c r="H65" s="84">
        <v>0.75429999999999997</v>
      </c>
      <c r="I65" s="84">
        <v>0.75149999999999995</v>
      </c>
      <c r="J65" s="85">
        <v>0.62509999999999999</v>
      </c>
      <c r="K65" s="86">
        <v>0.75460000000000005</v>
      </c>
      <c r="L65" s="86">
        <v>0.60599999999999998</v>
      </c>
      <c r="M65" s="86">
        <v>0.66290000000000004</v>
      </c>
      <c r="N65" s="86">
        <v>0.85570000000000002</v>
      </c>
      <c r="O65" s="86">
        <v>0.85719999999999996</v>
      </c>
      <c r="P65" s="86">
        <v>0.85050000000000003</v>
      </c>
    </row>
    <row r="66" spans="1:18" x14ac:dyDescent="0.25">
      <c r="A66" s="87" t="s">
        <v>483</v>
      </c>
      <c r="B66" s="83">
        <v>9479.35</v>
      </c>
      <c r="C66" s="84">
        <v>0.76429999999999998</v>
      </c>
      <c r="D66" s="84">
        <v>0.7339</v>
      </c>
      <c r="E66" s="84">
        <v>0.65890000000000004</v>
      </c>
      <c r="F66" s="84">
        <v>0.75039999999999996</v>
      </c>
      <c r="G66" s="84">
        <v>0.76280000000000003</v>
      </c>
      <c r="H66" s="84">
        <v>0.76319999999999999</v>
      </c>
      <c r="I66" s="84">
        <v>0.76080000000000003</v>
      </c>
      <c r="J66" s="85">
        <v>0.64029999999999998</v>
      </c>
      <c r="K66" s="86">
        <v>0.76429999999999998</v>
      </c>
      <c r="L66" s="86">
        <v>0.62450000000000006</v>
      </c>
      <c r="M66" s="86">
        <v>0.68179999999999996</v>
      </c>
      <c r="N66" s="86">
        <v>0.86429999999999996</v>
      </c>
      <c r="O66" s="86">
        <v>0.86750000000000005</v>
      </c>
      <c r="P66" s="86">
        <v>0.85619999999999996</v>
      </c>
    </row>
    <row r="67" spans="1:18" x14ac:dyDescent="0.25">
      <c r="A67" s="87" t="s">
        <v>484</v>
      </c>
      <c r="B67" s="83">
        <v>10117.450000000001</v>
      </c>
      <c r="C67" s="84">
        <v>0.78</v>
      </c>
      <c r="D67" s="84">
        <v>0.75249999999999995</v>
      </c>
      <c r="E67" s="84">
        <v>0.68210000000000004</v>
      </c>
      <c r="F67" s="84">
        <v>0.7681</v>
      </c>
      <c r="G67" s="84">
        <v>0.78069999999999995</v>
      </c>
      <c r="H67" s="84">
        <v>0.78120000000000001</v>
      </c>
      <c r="I67" s="84">
        <v>0.77839999999999998</v>
      </c>
      <c r="J67" s="85">
        <v>0.66459999999999997</v>
      </c>
      <c r="K67" s="86">
        <v>0.78</v>
      </c>
      <c r="L67" s="86">
        <v>0.65680000000000005</v>
      </c>
      <c r="M67" s="86">
        <v>0.7077</v>
      </c>
      <c r="N67" s="86">
        <v>0.87649999999999995</v>
      </c>
      <c r="O67" s="86">
        <v>0.87819999999999998</v>
      </c>
      <c r="P67" s="86">
        <v>0.87280000000000002</v>
      </c>
    </row>
    <row r="68" spans="1:18" x14ac:dyDescent="0.25">
      <c r="A68" s="87" t="s">
        <v>485</v>
      </c>
      <c r="B68" s="83">
        <v>10526.5</v>
      </c>
      <c r="C68" s="84">
        <v>0.7984</v>
      </c>
      <c r="D68" s="84">
        <v>0.7722</v>
      </c>
      <c r="E68" s="84">
        <v>0.70540000000000003</v>
      </c>
      <c r="F68" s="84">
        <v>0.78669999999999995</v>
      </c>
      <c r="G68" s="84">
        <v>0.79810000000000003</v>
      </c>
      <c r="H68" s="84">
        <v>0.79849999999999999</v>
      </c>
      <c r="I68" s="84">
        <v>0.79600000000000004</v>
      </c>
      <c r="J68" s="85">
        <v>0.68589999999999995</v>
      </c>
      <c r="K68" s="86">
        <v>0.7984</v>
      </c>
      <c r="L68" s="86">
        <v>0.6714</v>
      </c>
      <c r="M68" s="86">
        <v>0.73019999999999996</v>
      </c>
      <c r="N68" s="86">
        <v>0.88070000000000004</v>
      </c>
      <c r="O68" s="86">
        <v>0.88</v>
      </c>
      <c r="P68" s="86">
        <v>0.8821</v>
      </c>
    </row>
    <row r="69" spans="1:18" x14ac:dyDescent="0.25">
      <c r="A69" s="87" t="s">
        <v>486</v>
      </c>
      <c r="B69" s="83">
        <v>10833.65</v>
      </c>
      <c r="C69" s="84">
        <v>0.81120000000000003</v>
      </c>
      <c r="D69" s="84">
        <v>0.78410000000000002</v>
      </c>
      <c r="E69" s="84">
        <v>0.72840000000000005</v>
      </c>
      <c r="F69" s="84">
        <v>0.79690000000000005</v>
      </c>
      <c r="G69" s="84">
        <v>0.80730000000000002</v>
      </c>
      <c r="H69" s="84">
        <v>0.80779999999999996</v>
      </c>
      <c r="I69" s="84">
        <v>0.8054</v>
      </c>
      <c r="J69" s="85">
        <v>0.6996</v>
      </c>
      <c r="K69" s="86">
        <v>0.81120000000000003</v>
      </c>
      <c r="L69" s="86">
        <v>0.70920000000000005</v>
      </c>
      <c r="M69" s="86">
        <v>0.75619999999999998</v>
      </c>
      <c r="N69" s="86">
        <v>0.87619999999999998</v>
      </c>
      <c r="O69" s="86">
        <v>0.87390000000000001</v>
      </c>
      <c r="P69" s="86">
        <v>0.88139999999999996</v>
      </c>
    </row>
    <row r="70" spans="1:18" x14ac:dyDescent="0.25">
      <c r="A70" s="87" t="s">
        <v>487</v>
      </c>
      <c r="B70" s="83">
        <v>11283.8</v>
      </c>
      <c r="C70" s="84">
        <v>0.82599999999999996</v>
      </c>
      <c r="D70" s="84">
        <v>0.80640000000000001</v>
      </c>
      <c r="E70" s="84">
        <v>0.77549999999999997</v>
      </c>
      <c r="F70" s="84">
        <v>0.81389999999999996</v>
      </c>
      <c r="G70" s="84">
        <v>0.82320000000000004</v>
      </c>
      <c r="H70" s="84">
        <v>0.82369999999999999</v>
      </c>
      <c r="I70" s="84">
        <v>0.82130000000000003</v>
      </c>
      <c r="J70" s="85">
        <v>0.71950000000000003</v>
      </c>
      <c r="K70" s="86">
        <v>0.82599999999999996</v>
      </c>
      <c r="L70" s="86">
        <v>0.74760000000000004</v>
      </c>
      <c r="M70" s="86">
        <v>0.78849999999999998</v>
      </c>
      <c r="N70" s="86">
        <v>0.8831</v>
      </c>
      <c r="O70" s="86">
        <v>0.88219999999999998</v>
      </c>
      <c r="P70" s="86">
        <v>0.88539999999999996</v>
      </c>
    </row>
    <row r="71" spans="1:18" x14ac:dyDescent="0.25">
      <c r="A71" s="87" t="s">
        <v>488</v>
      </c>
      <c r="B71" s="83">
        <v>12025.45</v>
      </c>
      <c r="C71" s="84">
        <v>0.8458</v>
      </c>
      <c r="D71" s="84">
        <v>0.82740000000000002</v>
      </c>
      <c r="E71" s="84">
        <v>0.80469999999999997</v>
      </c>
      <c r="F71" s="84">
        <v>0.83320000000000005</v>
      </c>
      <c r="G71" s="84">
        <v>0.84150000000000003</v>
      </c>
      <c r="H71" s="84">
        <v>0.84189999999999998</v>
      </c>
      <c r="I71" s="84">
        <v>0.83989999999999998</v>
      </c>
      <c r="J71" s="85">
        <v>0.74629999999999996</v>
      </c>
      <c r="K71" s="86">
        <v>0.8458</v>
      </c>
      <c r="L71" s="86">
        <v>0.78369999999999995</v>
      </c>
      <c r="M71" s="86">
        <v>0.81459999999999999</v>
      </c>
      <c r="N71" s="86">
        <v>0.89500000000000002</v>
      </c>
      <c r="O71" s="86">
        <v>0.89429999999999998</v>
      </c>
      <c r="P71" s="86">
        <v>0.89710000000000001</v>
      </c>
    </row>
    <row r="72" spans="1:18" x14ac:dyDescent="0.25">
      <c r="A72" s="87" t="s">
        <v>489</v>
      </c>
      <c r="B72" s="83">
        <v>12834.15</v>
      </c>
      <c r="C72" s="84">
        <v>0.87160000000000004</v>
      </c>
      <c r="D72" s="84">
        <v>0.85580000000000001</v>
      </c>
      <c r="E72" s="84">
        <v>0.84309999999999996</v>
      </c>
      <c r="F72" s="84">
        <v>0.85909999999999997</v>
      </c>
      <c r="G72" s="84">
        <v>0.86519999999999997</v>
      </c>
      <c r="H72" s="84">
        <v>0.86539999999999995</v>
      </c>
      <c r="I72" s="84">
        <v>0.86399999999999999</v>
      </c>
      <c r="J72" s="85">
        <v>0.79</v>
      </c>
      <c r="K72" s="86">
        <v>0.87160000000000004</v>
      </c>
      <c r="L72" s="86">
        <v>0.82030000000000003</v>
      </c>
      <c r="M72" s="86">
        <v>0.84370000000000001</v>
      </c>
      <c r="N72" s="86">
        <v>0.91169999999999995</v>
      </c>
      <c r="O72" s="86">
        <v>0.91080000000000005</v>
      </c>
      <c r="P72" s="86">
        <v>0.91469999999999996</v>
      </c>
    </row>
    <row r="73" spans="1:18" x14ac:dyDescent="0.25">
      <c r="A73" s="87" t="s">
        <v>490</v>
      </c>
      <c r="B73" s="83">
        <v>13638.375</v>
      </c>
      <c r="C73" s="84">
        <v>0.89949999999999997</v>
      </c>
      <c r="D73" s="84">
        <v>0.88539999999999996</v>
      </c>
      <c r="E73" s="84">
        <v>0.87919999999999998</v>
      </c>
      <c r="F73" s="84">
        <v>0.88700000000000001</v>
      </c>
      <c r="G73" s="84">
        <v>0.89149999999999996</v>
      </c>
      <c r="H73" s="84">
        <v>0.89159999999999995</v>
      </c>
      <c r="I73" s="84">
        <v>0.89059999999999995</v>
      </c>
      <c r="J73" s="85">
        <v>0.8306</v>
      </c>
      <c r="K73" s="86">
        <v>0.89949999999999997</v>
      </c>
      <c r="L73" s="86">
        <v>0.85040000000000004</v>
      </c>
      <c r="M73" s="86">
        <v>0.87109999999999999</v>
      </c>
      <c r="N73" s="86">
        <v>0.92659999999999998</v>
      </c>
      <c r="O73" s="86">
        <v>0.9264</v>
      </c>
      <c r="P73" s="86">
        <v>0.9274</v>
      </c>
      <c r="R73">
        <f>C87/C73</f>
        <v>1.2749305169538634</v>
      </c>
    </row>
    <row r="74" spans="1:18" x14ac:dyDescent="0.25">
      <c r="A74" s="87" t="s">
        <v>491</v>
      </c>
      <c r="B74" s="83">
        <v>14290.8</v>
      </c>
      <c r="C74" s="84">
        <v>0.92400000000000004</v>
      </c>
      <c r="D74" s="84">
        <v>0.90990000000000004</v>
      </c>
      <c r="E74" s="84">
        <v>0.90810000000000002</v>
      </c>
      <c r="F74" s="84">
        <v>0.9103</v>
      </c>
      <c r="G74" s="84">
        <v>0.91090000000000004</v>
      </c>
      <c r="H74" s="84">
        <v>0.91090000000000004</v>
      </c>
      <c r="I74" s="84">
        <v>0.91049999999999998</v>
      </c>
      <c r="J74" s="85">
        <v>0.87549999999999994</v>
      </c>
      <c r="K74" s="86">
        <v>0.92400000000000004</v>
      </c>
      <c r="L74" s="86">
        <v>0.88119999999999998</v>
      </c>
      <c r="M74" s="86">
        <v>0.90329999999999999</v>
      </c>
      <c r="N74" s="86">
        <v>0.93959999999999999</v>
      </c>
      <c r="O74" s="86">
        <v>0.94010000000000005</v>
      </c>
      <c r="P74" s="86">
        <v>0.93810000000000004</v>
      </c>
    </row>
    <row r="75" spans="1:18" x14ac:dyDescent="0.25">
      <c r="A75" s="87" t="s">
        <v>492</v>
      </c>
      <c r="B75" s="83">
        <v>14743.325000000001</v>
      </c>
      <c r="C75" s="84">
        <v>0.94310000000000005</v>
      </c>
      <c r="D75" s="84">
        <v>0.94140000000000001</v>
      </c>
      <c r="E75" s="84">
        <v>0.94310000000000005</v>
      </c>
      <c r="F75" s="84">
        <v>0.94089999999999996</v>
      </c>
      <c r="G75" s="84">
        <v>0.94279999999999997</v>
      </c>
      <c r="H75" s="84">
        <v>0.94279999999999997</v>
      </c>
      <c r="I75" s="84">
        <v>0.94259999999999999</v>
      </c>
      <c r="J75" s="85">
        <v>0.91879999999999995</v>
      </c>
      <c r="K75" s="86">
        <v>0.94310000000000005</v>
      </c>
      <c r="L75" s="86">
        <v>0.90969999999999995</v>
      </c>
      <c r="M75" s="86">
        <v>0.92549999999999999</v>
      </c>
      <c r="N75" s="86">
        <v>0.95689999999999997</v>
      </c>
      <c r="O75" s="86">
        <v>0.95709999999999995</v>
      </c>
      <c r="P75" s="86">
        <v>0.95599999999999996</v>
      </c>
    </row>
    <row r="76" spans="1:18" x14ac:dyDescent="0.25">
      <c r="A76" s="87" t="s">
        <v>493</v>
      </c>
      <c r="B76" s="83">
        <v>14431.8</v>
      </c>
      <c r="C76" s="84">
        <v>0.95399999999999996</v>
      </c>
      <c r="D76" s="84">
        <v>0.94130000000000003</v>
      </c>
      <c r="E76" s="84">
        <v>0.94120000000000004</v>
      </c>
      <c r="F76" s="84">
        <v>0.94140000000000001</v>
      </c>
      <c r="G76" s="84">
        <v>0.94199999999999995</v>
      </c>
      <c r="H76" s="84">
        <v>0.94199999999999995</v>
      </c>
      <c r="I76" s="84">
        <v>0.94210000000000005</v>
      </c>
      <c r="J76" s="85">
        <v>0.93230000000000002</v>
      </c>
      <c r="K76" s="86">
        <v>0.95399999999999996</v>
      </c>
      <c r="L76" s="86">
        <v>0.9284</v>
      </c>
      <c r="M76" s="86">
        <v>0.93430000000000002</v>
      </c>
      <c r="N76" s="86">
        <v>0.96430000000000005</v>
      </c>
      <c r="O76" s="86">
        <v>0.96550000000000002</v>
      </c>
      <c r="P76" s="86">
        <v>0.96079999999999999</v>
      </c>
    </row>
    <row r="77" spans="1:18" x14ac:dyDescent="0.25">
      <c r="A77" s="87" t="s">
        <v>494</v>
      </c>
      <c r="B77" s="83">
        <v>14838.85</v>
      </c>
      <c r="C77" s="84">
        <v>0.96220000000000006</v>
      </c>
      <c r="D77" s="84">
        <v>0.95809999999999995</v>
      </c>
      <c r="E77" s="84">
        <v>0.95830000000000004</v>
      </c>
      <c r="F77" s="84">
        <v>0.95809999999999995</v>
      </c>
      <c r="G77" s="84">
        <v>0.95830000000000004</v>
      </c>
      <c r="H77" s="84">
        <v>0.95830000000000004</v>
      </c>
      <c r="I77" s="84">
        <v>0.95809999999999995</v>
      </c>
      <c r="J77" s="85">
        <v>0.94730000000000003</v>
      </c>
      <c r="K77" s="86">
        <v>0.96220000000000006</v>
      </c>
      <c r="L77" s="86">
        <v>0.95509999999999995</v>
      </c>
      <c r="M77" s="86">
        <v>0.96330000000000005</v>
      </c>
      <c r="N77" s="86">
        <v>0.9698</v>
      </c>
      <c r="O77" s="86">
        <v>0.96970000000000001</v>
      </c>
      <c r="P77" s="86">
        <v>0.97030000000000005</v>
      </c>
    </row>
    <row r="78" spans="1:18" x14ac:dyDescent="0.25">
      <c r="A78" s="87" t="s">
        <v>495</v>
      </c>
      <c r="B78" s="83">
        <v>15403.674999999999</v>
      </c>
      <c r="C78" s="84">
        <v>0.98140000000000005</v>
      </c>
      <c r="D78" s="84">
        <v>0.98050000000000004</v>
      </c>
      <c r="E78" s="84">
        <v>0.98640000000000005</v>
      </c>
      <c r="F78" s="84">
        <v>0.97909999999999997</v>
      </c>
      <c r="G78" s="84">
        <v>0.97909999999999997</v>
      </c>
      <c r="H78" s="84">
        <v>0.97909999999999997</v>
      </c>
      <c r="I78" s="84">
        <v>0.97889999999999999</v>
      </c>
      <c r="J78" s="85">
        <v>0.97399999999999998</v>
      </c>
      <c r="K78" s="86">
        <v>0.98140000000000005</v>
      </c>
      <c r="L78" s="86">
        <v>0.98880000000000001</v>
      </c>
      <c r="M78" s="86">
        <v>0.9869</v>
      </c>
      <c r="N78" s="86">
        <v>0.98950000000000005</v>
      </c>
      <c r="O78" s="86">
        <v>0.98870000000000002</v>
      </c>
      <c r="P78" s="86">
        <v>0.99170000000000003</v>
      </c>
    </row>
    <row r="79" spans="1:18" x14ac:dyDescent="0.25">
      <c r="A79" s="87" t="s">
        <v>496</v>
      </c>
      <c r="B79" s="83">
        <v>16056.45</v>
      </c>
      <c r="C79" s="84">
        <v>1</v>
      </c>
      <c r="D79" s="84">
        <v>1</v>
      </c>
      <c r="E79" s="84">
        <v>1</v>
      </c>
      <c r="F79" s="84">
        <v>1</v>
      </c>
      <c r="G79" s="84">
        <v>1</v>
      </c>
      <c r="H79" s="84">
        <v>1</v>
      </c>
      <c r="I79" s="84">
        <v>1</v>
      </c>
      <c r="J79" s="85">
        <v>1</v>
      </c>
      <c r="K79" s="86">
        <v>1</v>
      </c>
      <c r="L79" s="86">
        <v>1</v>
      </c>
      <c r="M79" s="86">
        <v>1</v>
      </c>
      <c r="N79" s="86">
        <v>1</v>
      </c>
      <c r="O79" s="86">
        <v>1</v>
      </c>
      <c r="P79" s="86">
        <v>1</v>
      </c>
    </row>
    <row r="80" spans="1:18" x14ac:dyDescent="0.25">
      <c r="A80" s="87" t="s">
        <v>497</v>
      </c>
      <c r="B80" s="83">
        <v>16603.775000000001</v>
      </c>
      <c r="C80" s="84">
        <v>1.0184</v>
      </c>
      <c r="D80" s="84">
        <v>1.0142</v>
      </c>
      <c r="E80" s="84">
        <v>1.0069999999999999</v>
      </c>
      <c r="F80" s="84">
        <v>1.0159</v>
      </c>
      <c r="G80" s="84">
        <v>1.0147999999999999</v>
      </c>
      <c r="H80" s="84">
        <v>1.0147999999999999</v>
      </c>
      <c r="I80" s="84">
        <v>1.0147999999999999</v>
      </c>
      <c r="J80" s="85">
        <v>1.0264</v>
      </c>
      <c r="K80" s="86">
        <v>1.0184</v>
      </c>
      <c r="L80" s="86">
        <v>1.0082</v>
      </c>
      <c r="M80" s="86">
        <v>1.0125999999999999</v>
      </c>
      <c r="N80" s="86">
        <v>1.004</v>
      </c>
      <c r="O80" s="86">
        <v>1.0031000000000001</v>
      </c>
      <c r="P80" s="86">
        <v>1.0065</v>
      </c>
    </row>
    <row r="81" spans="1:18" x14ac:dyDescent="0.25">
      <c r="A81" s="87" t="s">
        <v>498</v>
      </c>
      <c r="B81" s="83">
        <v>17335.575000000001</v>
      </c>
      <c r="C81" s="84">
        <v>1.038</v>
      </c>
      <c r="D81" s="84">
        <v>1.0302</v>
      </c>
      <c r="E81" s="84">
        <v>1.0234000000000001</v>
      </c>
      <c r="F81" s="84">
        <v>1.0316000000000001</v>
      </c>
      <c r="G81" s="84">
        <v>1.0301</v>
      </c>
      <c r="H81" s="84">
        <v>1.0301</v>
      </c>
      <c r="I81" s="84">
        <v>1.0302</v>
      </c>
      <c r="J81" s="85">
        <v>1.0509999999999999</v>
      </c>
      <c r="K81" s="86">
        <v>1.038</v>
      </c>
      <c r="L81" s="86">
        <v>1.0426</v>
      </c>
      <c r="M81" s="86">
        <v>1.0329999999999999</v>
      </c>
      <c r="N81" s="86">
        <v>1.018</v>
      </c>
      <c r="O81" s="86">
        <v>1.0162</v>
      </c>
      <c r="P81" s="86">
        <v>1.0235000000000001</v>
      </c>
    </row>
    <row r="82" spans="1:18" x14ac:dyDescent="0.25">
      <c r="A82" s="87" t="s">
        <v>499</v>
      </c>
      <c r="B82" s="83">
        <v>18099.55</v>
      </c>
      <c r="C82" s="84">
        <v>1.05</v>
      </c>
      <c r="D82" s="84">
        <v>1.0355000000000001</v>
      </c>
      <c r="E82" s="84">
        <v>1.0285</v>
      </c>
      <c r="F82" s="84">
        <v>1.0368999999999999</v>
      </c>
      <c r="G82" s="84">
        <v>1.0344</v>
      </c>
      <c r="H82" s="84">
        <v>1.0344</v>
      </c>
      <c r="I82" s="84">
        <v>1.0346</v>
      </c>
      <c r="J82" s="85">
        <v>1.0609</v>
      </c>
      <c r="K82" s="86">
        <v>1.05</v>
      </c>
      <c r="L82" s="86">
        <v>1.0579000000000001</v>
      </c>
      <c r="M82" s="86">
        <v>1.0499000000000001</v>
      </c>
      <c r="N82" s="86">
        <v>1.0225</v>
      </c>
      <c r="O82" s="86">
        <v>1.0196000000000001</v>
      </c>
      <c r="P82" s="86">
        <v>1.0303</v>
      </c>
    </row>
    <row r="83" spans="1:18" x14ac:dyDescent="0.25">
      <c r="A83" s="87" t="s">
        <v>500</v>
      </c>
      <c r="B83" s="83">
        <v>18554.775000000001</v>
      </c>
      <c r="C83" s="84">
        <v>1.0592999999999999</v>
      </c>
      <c r="D83" s="84">
        <v>1.0424</v>
      </c>
      <c r="E83" s="84">
        <v>1.0327999999999999</v>
      </c>
      <c r="F83" s="84">
        <v>1.0441</v>
      </c>
      <c r="G83" s="84">
        <v>1.0416000000000001</v>
      </c>
      <c r="H83" s="84">
        <v>1.0416000000000001</v>
      </c>
      <c r="I83" s="84">
        <v>1.0417000000000001</v>
      </c>
      <c r="J83" s="85">
        <v>1.0650999999999999</v>
      </c>
      <c r="K83" s="86">
        <v>1.0592999999999999</v>
      </c>
      <c r="L83" s="86">
        <v>1.0720000000000001</v>
      </c>
      <c r="M83" s="86">
        <v>1.0595000000000001</v>
      </c>
      <c r="N83" s="86">
        <v>1.0209999999999999</v>
      </c>
      <c r="O83" s="86">
        <v>1.018</v>
      </c>
      <c r="P83" s="86">
        <v>1.0297000000000001</v>
      </c>
    </row>
    <row r="84" spans="1:18" x14ac:dyDescent="0.25">
      <c r="A84" s="87" t="s">
        <v>501</v>
      </c>
      <c r="B84" s="83">
        <v>19287.650000000001</v>
      </c>
      <c r="C84" s="84">
        <v>1.0781000000000001</v>
      </c>
      <c r="D84" s="84">
        <v>1.0597000000000001</v>
      </c>
      <c r="E84" s="84">
        <v>1.0470999999999999</v>
      </c>
      <c r="F84" s="84">
        <v>1.0620000000000001</v>
      </c>
      <c r="G84" s="84">
        <v>1.0591999999999999</v>
      </c>
      <c r="H84" s="84">
        <v>1.0591999999999999</v>
      </c>
      <c r="I84" s="84">
        <v>1.0592999999999999</v>
      </c>
      <c r="J84" s="85">
        <v>1.0858000000000001</v>
      </c>
      <c r="K84" s="86">
        <v>1.0781000000000001</v>
      </c>
      <c r="L84" s="86">
        <v>1.1005</v>
      </c>
      <c r="M84" s="86">
        <v>1.0810999999999999</v>
      </c>
      <c r="N84" s="86">
        <v>1.0290999999999999</v>
      </c>
      <c r="O84" s="86">
        <v>1.0246999999999999</v>
      </c>
      <c r="P84" s="86">
        <v>1.0448</v>
      </c>
    </row>
    <row r="85" spans="1:18" x14ac:dyDescent="0.25">
      <c r="A85" s="87" t="s">
        <v>502</v>
      </c>
      <c r="B85" s="83">
        <v>20335.525000000001</v>
      </c>
      <c r="C85" s="84">
        <v>1.1032</v>
      </c>
      <c r="D85" s="84">
        <v>1.0839000000000001</v>
      </c>
      <c r="E85" s="84">
        <v>1.0762</v>
      </c>
      <c r="F85" s="84">
        <v>1.0852999999999999</v>
      </c>
      <c r="G85" s="84">
        <v>1.0810999999999999</v>
      </c>
      <c r="H85" s="84">
        <v>1.0810999999999999</v>
      </c>
      <c r="I85" s="84">
        <v>1.0812999999999999</v>
      </c>
      <c r="J85" s="85">
        <v>1.1208</v>
      </c>
      <c r="K85" s="86">
        <v>1.1032</v>
      </c>
      <c r="L85" s="86">
        <v>1.1428</v>
      </c>
      <c r="M85" s="86">
        <v>1.1171</v>
      </c>
      <c r="N85" s="86">
        <v>1.0429999999999999</v>
      </c>
      <c r="O85" s="86">
        <v>1.0373000000000001</v>
      </c>
      <c r="P85" s="86">
        <v>1.0677000000000001</v>
      </c>
      <c r="R85">
        <f>C87/C85</f>
        <v>1.0395213923132705</v>
      </c>
    </row>
    <row r="86" spans="1:18" x14ac:dyDescent="0.25">
      <c r="A86" s="87" t="s">
        <v>503</v>
      </c>
      <c r="B86" s="83">
        <v>21215.7</v>
      </c>
      <c r="C86" s="84">
        <v>1.1246</v>
      </c>
      <c r="D86" s="84">
        <v>1.1029</v>
      </c>
      <c r="E86" s="84">
        <v>1.0968</v>
      </c>
      <c r="F86" s="84">
        <v>1.1040000000000001</v>
      </c>
      <c r="G86" s="84">
        <v>1.0988</v>
      </c>
      <c r="H86" s="84">
        <v>1.0988</v>
      </c>
      <c r="I86" s="84">
        <v>1.0991</v>
      </c>
      <c r="J86" s="85">
        <v>1.1495</v>
      </c>
      <c r="K86" s="86">
        <v>1.1246</v>
      </c>
      <c r="L86" s="86">
        <v>1.1649</v>
      </c>
      <c r="M86" s="86">
        <v>1.1393</v>
      </c>
      <c r="N86" s="86">
        <v>1.0629</v>
      </c>
      <c r="O86" s="86">
        <v>1.0573999999999999</v>
      </c>
      <c r="P86" s="86">
        <v>1.0884</v>
      </c>
    </row>
    <row r="87" spans="1:18" ht="25.5" x14ac:dyDescent="0.25">
      <c r="A87" s="87" t="s">
        <v>504</v>
      </c>
      <c r="B87" s="83">
        <v>22210.9</v>
      </c>
      <c r="C87" s="84">
        <v>1.1468</v>
      </c>
      <c r="D87" s="84">
        <v>1.127</v>
      </c>
      <c r="E87" s="84">
        <v>1.1182000000000001</v>
      </c>
      <c r="F87" s="84">
        <v>1.1285000000000001</v>
      </c>
      <c r="G87" s="84">
        <v>1.1233</v>
      </c>
      <c r="H87" s="84">
        <v>1.1233</v>
      </c>
      <c r="I87" s="84">
        <v>1.1235999999999999</v>
      </c>
      <c r="J87" s="85">
        <v>1.1794</v>
      </c>
      <c r="K87" s="86">
        <v>1.1468</v>
      </c>
      <c r="L87" s="86">
        <v>1.1879</v>
      </c>
      <c r="M87" s="86">
        <v>1.1615</v>
      </c>
      <c r="N87" s="86">
        <v>1.0846</v>
      </c>
      <c r="O87" s="86">
        <v>1.0782</v>
      </c>
      <c r="P87" s="86">
        <v>1.1099000000000001</v>
      </c>
    </row>
    <row r="88" spans="1:18" ht="25.5" x14ac:dyDescent="0.25">
      <c r="A88" s="87" t="s">
        <v>505</v>
      </c>
      <c r="B88" s="83">
        <v>23353.1</v>
      </c>
      <c r="C88" s="84">
        <v>1.1697</v>
      </c>
      <c r="D88" s="84">
        <v>1.1516</v>
      </c>
      <c r="E88" s="84">
        <v>1.1402000000000001</v>
      </c>
      <c r="F88" s="84">
        <v>1.1537999999999999</v>
      </c>
      <c r="G88" s="84">
        <v>1.1487000000000001</v>
      </c>
      <c r="H88" s="84">
        <v>1.1487000000000001</v>
      </c>
      <c r="I88" s="84">
        <v>1.1491</v>
      </c>
      <c r="J88" s="85">
        <v>1.2156</v>
      </c>
      <c r="K88" s="86">
        <v>1.1697</v>
      </c>
      <c r="L88" s="86">
        <v>1.2116</v>
      </c>
      <c r="M88" s="86">
        <v>1.1823999999999999</v>
      </c>
      <c r="N88" s="86">
        <v>1.1057999999999999</v>
      </c>
      <c r="O88" s="86">
        <v>1.0998000000000001</v>
      </c>
      <c r="P88" s="86">
        <v>1.1319999999999999</v>
      </c>
    </row>
    <row r="89" spans="1:18" ht="25.5" x14ac:dyDescent="0.25">
      <c r="A89" s="87" t="s">
        <v>506</v>
      </c>
      <c r="B89" s="83">
        <v>24542.7</v>
      </c>
      <c r="C89" s="84">
        <v>1.1932</v>
      </c>
      <c r="D89" s="84">
        <v>1.1775</v>
      </c>
      <c r="E89" s="84">
        <v>1.1631</v>
      </c>
      <c r="F89" s="84">
        <v>1.1801999999999999</v>
      </c>
      <c r="G89" s="84">
        <v>1.1748000000000001</v>
      </c>
      <c r="H89" s="84">
        <v>1.1748000000000001</v>
      </c>
      <c r="I89" s="84">
        <v>1.1752</v>
      </c>
      <c r="J89" s="85">
        <v>1.252</v>
      </c>
      <c r="K89" s="86">
        <v>1.1932</v>
      </c>
      <c r="L89" s="86">
        <v>1.236</v>
      </c>
      <c r="M89" s="86">
        <v>1.2060999999999999</v>
      </c>
      <c r="N89" s="86">
        <v>1.1262000000000001</v>
      </c>
      <c r="O89" s="86">
        <v>1.1218999999999999</v>
      </c>
      <c r="P89" s="86">
        <v>1.1548</v>
      </c>
    </row>
    <row r="90" spans="1:18" ht="25.5" x14ac:dyDescent="0.25">
      <c r="A90" s="87" t="s">
        <v>507</v>
      </c>
      <c r="B90" s="83">
        <v>25790.7</v>
      </c>
      <c r="C90" s="84">
        <v>1.2171000000000001</v>
      </c>
      <c r="D90" s="84">
        <v>1.2037</v>
      </c>
      <c r="E90" s="84">
        <v>1.1863999999999999</v>
      </c>
      <c r="F90" s="84">
        <v>1.2069000000000001</v>
      </c>
      <c r="G90" s="84">
        <v>1.2014</v>
      </c>
      <c r="H90" s="84">
        <v>1.2014</v>
      </c>
      <c r="I90" s="84">
        <v>1.2017</v>
      </c>
      <c r="J90" s="85">
        <v>1.2892999999999999</v>
      </c>
      <c r="K90" s="86">
        <v>1.2171000000000001</v>
      </c>
      <c r="L90" s="86">
        <v>1.2607999999999999</v>
      </c>
      <c r="M90" s="86">
        <v>1.2302999999999999</v>
      </c>
      <c r="N90" s="86">
        <v>1.1480999999999999</v>
      </c>
      <c r="O90" s="86">
        <v>1.1444000000000001</v>
      </c>
      <c r="P90" s="86">
        <v>1.1779999999999999</v>
      </c>
    </row>
    <row r="91" spans="1:18" ht="25.5" x14ac:dyDescent="0.25">
      <c r="A91" s="87" t="s">
        <v>508</v>
      </c>
      <c r="B91" s="83">
        <v>27104.1</v>
      </c>
      <c r="C91" s="84">
        <v>1.2416</v>
      </c>
      <c r="D91" s="84">
        <v>1.2306999999999999</v>
      </c>
      <c r="E91" s="84">
        <v>1.2102999999999999</v>
      </c>
      <c r="F91" s="84">
        <v>1.2343999999999999</v>
      </c>
      <c r="G91" s="84">
        <v>1.2286999999999999</v>
      </c>
      <c r="H91" s="84">
        <v>1.2285999999999999</v>
      </c>
      <c r="I91" s="84">
        <v>1.2289000000000001</v>
      </c>
      <c r="J91" s="85">
        <v>1.3285</v>
      </c>
      <c r="K91" s="86">
        <v>1.2416</v>
      </c>
      <c r="L91" s="86">
        <v>1.2862</v>
      </c>
      <c r="M91" s="86">
        <v>1.2551000000000001</v>
      </c>
      <c r="N91" s="86">
        <v>1.1702999999999999</v>
      </c>
      <c r="O91" s="86">
        <v>1.1674</v>
      </c>
      <c r="P91" s="86">
        <v>1.2017</v>
      </c>
    </row>
    <row r="92" spans="1:18" ht="25.5" x14ac:dyDescent="0.25">
      <c r="A92" s="87" t="s">
        <v>509</v>
      </c>
      <c r="B92" s="83">
        <v>28472.7</v>
      </c>
      <c r="C92" s="84">
        <v>1.2665</v>
      </c>
      <c r="D92" s="84">
        <v>1.2579</v>
      </c>
      <c r="E92" s="84">
        <v>1.2345999999999999</v>
      </c>
      <c r="F92" s="84">
        <v>1.262</v>
      </c>
      <c r="G92" s="84">
        <v>1.2565999999999999</v>
      </c>
      <c r="H92" s="84">
        <v>1.2565</v>
      </c>
      <c r="I92" s="84">
        <v>1.2567999999999999</v>
      </c>
      <c r="J92" s="85">
        <v>1.3693</v>
      </c>
      <c r="K92" s="86">
        <v>1.2665</v>
      </c>
      <c r="L92" s="86">
        <v>1.3120000000000001</v>
      </c>
      <c r="M92" s="86">
        <v>1.2803</v>
      </c>
      <c r="N92" s="86">
        <v>1.1930000000000001</v>
      </c>
      <c r="O92" s="86">
        <v>1.1909000000000001</v>
      </c>
      <c r="P92" s="86">
        <v>1.2258</v>
      </c>
    </row>
    <row r="93" spans="1:18" x14ac:dyDescent="0.25">
      <c r="A93" s="353" t="s">
        <v>510</v>
      </c>
      <c r="B93" s="353"/>
      <c r="C93" s="353"/>
      <c r="D93" s="353"/>
      <c r="E93" s="353"/>
      <c r="F93" s="353"/>
      <c r="G93" s="353"/>
      <c r="H93" s="353"/>
      <c r="I93" s="353"/>
      <c r="J93" s="353"/>
      <c r="K93" s="353"/>
      <c r="L93" s="353"/>
      <c r="M93" s="353"/>
      <c r="N93" s="353"/>
      <c r="O93" s="353"/>
      <c r="P93" s="353"/>
    </row>
  </sheetData>
  <mergeCells count="16">
    <mergeCell ref="A93:P93"/>
    <mergeCell ref="A1:K1"/>
    <mergeCell ref="A3:A5"/>
    <mergeCell ref="B3:B5"/>
    <mergeCell ref="C3:C5"/>
    <mergeCell ref="E4:E5"/>
    <mergeCell ref="F4:F5"/>
    <mergeCell ref="D4:D5"/>
    <mergeCell ref="J4:J5"/>
    <mergeCell ref="G4:I4"/>
    <mergeCell ref="D3:P3"/>
    <mergeCell ref="K4:K5"/>
    <mergeCell ref="L4:L5"/>
    <mergeCell ref="M4:M5"/>
    <mergeCell ref="A2:K2"/>
    <mergeCell ref="N4:P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4:C80"/>
  <sheetViews>
    <sheetView workbookViewId="0">
      <selection activeCell="B5" sqref="B5:C48"/>
    </sheetView>
  </sheetViews>
  <sheetFormatPr defaultRowHeight="15" x14ac:dyDescent="0.25"/>
  <cols>
    <col min="2" max="3" width="35.28515625" customWidth="1"/>
  </cols>
  <sheetData>
    <row r="4" spans="2:3" ht="14.25" customHeight="1" x14ac:dyDescent="0.25">
      <c r="B4" s="203" t="s">
        <v>871</v>
      </c>
      <c r="C4" s="203" t="s">
        <v>355</v>
      </c>
    </row>
    <row r="5" spans="2:3" ht="14.25" customHeight="1" x14ac:dyDescent="0.25">
      <c r="B5" s="204" t="s">
        <v>872</v>
      </c>
      <c r="C5" s="204" t="s">
        <v>873</v>
      </c>
    </row>
    <row r="6" spans="2:3" ht="14.25" customHeight="1" x14ac:dyDescent="0.25">
      <c r="B6" s="204" t="s">
        <v>874</v>
      </c>
      <c r="C6" s="204" t="s">
        <v>875</v>
      </c>
    </row>
    <row r="7" spans="2:3" ht="14.25" customHeight="1" x14ac:dyDescent="0.25">
      <c r="B7" s="204" t="s">
        <v>876</v>
      </c>
      <c r="C7" s="204" t="s">
        <v>877</v>
      </c>
    </row>
    <row r="8" spans="2:3" ht="14.25" customHeight="1" x14ac:dyDescent="0.25">
      <c r="B8" s="204" t="s">
        <v>878</v>
      </c>
      <c r="C8" s="204" t="s">
        <v>879</v>
      </c>
    </row>
    <row r="9" spans="2:3" ht="14.25" customHeight="1" x14ac:dyDescent="0.25">
      <c r="B9" s="204" t="s">
        <v>880</v>
      </c>
      <c r="C9" s="204" t="s">
        <v>881</v>
      </c>
    </row>
    <row r="10" spans="2:3" ht="14.25" customHeight="1" x14ac:dyDescent="0.25">
      <c r="B10" s="204" t="s">
        <v>882</v>
      </c>
      <c r="C10" s="204" t="s">
        <v>883</v>
      </c>
    </row>
    <row r="11" spans="2:3" ht="14.25" customHeight="1" x14ac:dyDescent="0.25">
      <c r="B11" s="204" t="s">
        <v>884</v>
      </c>
      <c r="C11" s="204" t="s">
        <v>885</v>
      </c>
    </row>
    <row r="12" spans="2:3" ht="14.25" customHeight="1" x14ac:dyDescent="0.25">
      <c r="B12" s="204" t="s">
        <v>886</v>
      </c>
      <c r="C12" s="204" t="s">
        <v>887</v>
      </c>
    </row>
    <row r="13" spans="2:3" ht="14.25" customHeight="1" x14ac:dyDescent="0.25">
      <c r="B13" s="204" t="s">
        <v>888</v>
      </c>
      <c r="C13" s="204" t="s">
        <v>889</v>
      </c>
    </row>
    <row r="14" spans="2:3" ht="14.25" customHeight="1" x14ac:dyDescent="0.25">
      <c r="B14" s="204" t="s">
        <v>890</v>
      </c>
      <c r="C14" s="204" t="s">
        <v>891</v>
      </c>
    </row>
    <row r="15" spans="2:3" ht="14.25" customHeight="1" x14ac:dyDescent="0.25">
      <c r="B15" s="204" t="s">
        <v>892</v>
      </c>
      <c r="C15" s="204" t="s">
        <v>893</v>
      </c>
    </row>
    <row r="16" spans="2:3" ht="14.25" customHeight="1" x14ac:dyDescent="0.25">
      <c r="B16" s="204" t="s">
        <v>894</v>
      </c>
      <c r="C16" s="204" t="s">
        <v>895</v>
      </c>
    </row>
    <row r="17" spans="2:3" ht="14.25" customHeight="1" x14ac:dyDescent="0.25">
      <c r="B17" s="204" t="s">
        <v>896</v>
      </c>
      <c r="C17" s="204" t="s">
        <v>897</v>
      </c>
    </row>
    <row r="18" spans="2:3" ht="14.25" customHeight="1" x14ac:dyDescent="0.25">
      <c r="B18" s="204" t="s">
        <v>668</v>
      </c>
      <c r="C18" s="204" t="s">
        <v>898</v>
      </c>
    </row>
    <row r="19" spans="2:3" ht="14.25" customHeight="1" x14ac:dyDescent="0.25">
      <c r="B19" s="204" t="s">
        <v>899</v>
      </c>
      <c r="C19" s="204" t="s">
        <v>900</v>
      </c>
    </row>
    <row r="20" spans="2:3" ht="14.25" customHeight="1" x14ac:dyDescent="0.25">
      <c r="B20" s="204" t="s">
        <v>677</v>
      </c>
      <c r="C20" s="204" t="s">
        <v>869</v>
      </c>
    </row>
    <row r="21" spans="2:3" ht="14.25" customHeight="1" x14ac:dyDescent="0.25">
      <c r="B21" s="204" t="s">
        <v>901</v>
      </c>
      <c r="C21" s="204" t="s">
        <v>902</v>
      </c>
    </row>
    <row r="22" spans="2:3" ht="14.25" customHeight="1" x14ac:dyDescent="0.25">
      <c r="B22" s="204" t="s">
        <v>903</v>
      </c>
      <c r="C22" s="204" t="s">
        <v>904</v>
      </c>
    </row>
    <row r="23" spans="2:3" ht="14.25" customHeight="1" x14ac:dyDescent="0.25">
      <c r="B23" s="204" t="s">
        <v>905</v>
      </c>
      <c r="C23" s="204" t="s">
        <v>906</v>
      </c>
    </row>
    <row r="24" spans="2:3" ht="14.25" customHeight="1" x14ac:dyDescent="0.25">
      <c r="B24" s="204" t="s">
        <v>907</v>
      </c>
      <c r="C24" s="204" t="s">
        <v>908</v>
      </c>
    </row>
    <row r="25" spans="2:3" ht="14.25" customHeight="1" x14ac:dyDescent="0.25">
      <c r="B25" s="204" t="s">
        <v>909</v>
      </c>
      <c r="C25" s="204" t="s">
        <v>910</v>
      </c>
    </row>
    <row r="26" spans="2:3" ht="14.25" customHeight="1" x14ac:dyDescent="0.25">
      <c r="B26" s="204" t="s">
        <v>911</v>
      </c>
      <c r="C26" s="204" t="s">
        <v>912</v>
      </c>
    </row>
    <row r="27" spans="2:3" ht="14.25" customHeight="1" x14ac:dyDescent="0.25">
      <c r="B27" s="204" t="s">
        <v>636</v>
      </c>
      <c r="C27" s="204" t="s">
        <v>913</v>
      </c>
    </row>
    <row r="28" spans="2:3" ht="14.25" customHeight="1" x14ac:dyDescent="0.25">
      <c r="B28" s="204" t="s">
        <v>914</v>
      </c>
      <c r="C28" s="204" t="s">
        <v>915</v>
      </c>
    </row>
    <row r="29" spans="2:3" ht="14.25" customHeight="1" x14ac:dyDescent="0.25">
      <c r="B29" s="204" t="s">
        <v>916</v>
      </c>
      <c r="C29" s="204" t="s">
        <v>917</v>
      </c>
    </row>
    <row r="30" spans="2:3" ht="14.25" customHeight="1" x14ac:dyDescent="0.25">
      <c r="B30" s="204" t="s">
        <v>918</v>
      </c>
      <c r="C30" s="204" t="s">
        <v>919</v>
      </c>
    </row>
    <row r="31" spans="2:3" ht="14.25" customHeight="1" x14ac:dyDescent="0.25">
      <c r="B31" s="204" t="s">
        <v>920</v>
      </c>
      <c r="C31" s="204" t="s">
        <v>921</v>
      </c>
    </row>
    <row r="32" spans="2:3" ht="14.25" customHeight="1" x14ac:dyDescent="0.25">
      <c r="B32" s="204" t="s">
        <v>922</v>
      </c>
      <c r="C32" s="204" t="s">
        <v>923</v>
      </c>
    </row>
    <row r="33" spans="2:3" ht="14.25" customHeight="1" x14ac:dyDescent="0.25">
      <c r="B33" s="204" t="s">
        <v>680</v>
      </c>
      <c r="C33" s="204" t="s">
        <v>924</v>
      </c>
    </row>
    <row r="34" spans="2:3" ht="14.25" customHeight="1" x14ac:dyDescent="0.25">
      <c r="B34" s="204" t="s">
        <v>925</v>
      </c>
      <c r="C34" s="204" t="s">
        <v>926</v>
      </c>
    </row>
    <row r="35" spans="2:3" ht="14.25" customHeight="1" x14ac:dyDescent="0.25">
      <c r="B35" s="204" t="s">
        <v>683</v>
      </c>
      <c r="C35" s="204" t="s">
        <v>927</v>
      </c>
    </row>
    <row r="36" spans="2:3" ht="14.25" customHeight="1" x14ac:dyDescent="0.25">
      <c r="B36" s="204" t="s">
        <v>687</v>
      </c>
      <c r="C36" s="204" t="s">
        <v>928</v>
      </c>
    </row>
    <row r="37" spans="2:3" ht="14.25" customHeight="1" x14ac:dyDescent="0.25">
      <c r="B37" s="204" t="s">
        <v>929</v>
      </c>
      <c r="C37" s="204" t="s">
        <v>930</v>
      </c>
    </row>
    <row r="38" spans="2:3" ht="14.25" customHeight="1" x14ac:dyDescent="0.25">
      <c r="B38" s="204" t="s">
        <v>931</v>
      </c>
      <c r="C38" s="204" t="s">
        <v>932</v>
      </c>
    </row>
    <row r="39" spans="2:3" ht="14.25" customHeight="1" x14ac:dyDescent="0.25">
      <c r="B39" s="204" t="s">
        <v>933</v>
      </c>
      <c r="C39" s="204" t="s">
        <v>934</v>
      </c>
    </row>
    <row r="40" spans="2:3" ht="14.25" customHeight="1" x14ac:dyDescent="0.25">
      <c r="B40" s="204" t="s">
        <v>935</v>
      </c>
      <c r="C40" s="204" t="s">
        <v>936</v>
      </c>
    </row>
    <row r="41" spans="2:3" ht="14.25" customHeight="1" x14ac:dyDescent="0.25">
      <c r="B41" s="204" t="s">
        <v>937</v>
      </c>
      <c r="C41" s="204" t="s">
        <v>938</v>
      </c>
    </row>
    <row r="42" spans="2:3" ht="14.25" customHeight="1" x14ac:dyDescent="0.25">
      <c r="B42" s="204" t="s">
        <v>939</v>
      </c>
      <c r="C42" s="204" t="s">
        <v>940</v>
      </c>
    </row>
    <row r="43" spans="2:3" ht="14.25" customHeight="1" x14ac:dyDescent="0.25">
      <c r="B43" s="204" t="s">
        <v>941</v>
      </c>
      <c r="C43" s="204" t="s">
        <v>942</v>
      </c>
    </row>
    <row r="44" spans="2:3" ht="14.25" customHeight="1" x14ac:dyDescent="0.25">
      <c r="B44" s="204" t="s">
        <v>943</v>
      </c>
      <c r="C44" s="204" t="s">
        <v>944</v>
      </c>
    </row>
    <row r="45" spans="2:3" ht="14.25" customHeight="1" x14ac:dyDescent="0.25">
      <c r="B45" s="204" t="s">
        <v>945</v>
      </c>
      <c r="C45" s="204" t="s">
        <v>946</v>
      </c>
    </row>
    <row r="46" spans="2:3" ht="14.25" customHeight="1" x14ac:dyDescent="0.25">
      <c r="B46" s="204" t="s">
        <v>947</v>
      </c>
      <c r="C46" s="204" t="s">
        <v>948</v>
      </c>
    </row>
    <row r="47" spans="2:3" ht="14.25" customHeight="1" x14ac:dyDescent="0.25">
      <c r="B47" s="204" t="s">
        <v>949</v>
      </c>
      <c r="C47" s="204" t="s">
        <v>950</v>
      </c>
    </row>
    <row r="48" spans="2:3" ht="14.25" customHeight="1" x14ac:dyDescent="0.25">
      <c r="B48" s="204" t="s">
        <v>688</v>
      </c>
      <c r="C48" s="204" t="s">
        <v>863</v>
      </c>
    </row>
    <row r="49" spans="2:3" ht="14.25" customHeight="1" x14ac:dyDescent="0.25">
      <c r="B49" s="204" t="s">
        <v>951</v>
      </c>
      <c r="C49" s="204" t="s">
        <v>952</v>
      </c>
    </row>
    <row r="50" spans="2:3" ht="14.25" customHeight="1" x14ac:dyDescent="0.25">
      <c r="B50" s="204" t="s">
        <v>953</v>
      </c>
      <c r="C50" s="204" t="s">
        <v>954</v>
      </c>
    </row>
    <row r="51" spans="2:3" ht="14.25" customHeight="1" x14ac:dyDescent="0.25">
      <c r="B51" s="204" t="s">
        <v>955</v>
      </c>
      <c r="C51" s="204" t="s">
        <v>956</v>
      </c>
    </row>
    <row r="52" spans="2:3" ht="14.25" customHeight="1" x14ac:dyDescent="0.25">
      <c r="B52" s="204" t="s">
        <v>957</v>
      </c>
      <c r="C52" s="204" t="s">
        <v>958</v>
      </c>
    </row>
    <row r="53" spans="2:3" ht="14.25" customHeight="1" x14ac:dyDescent="0.25">
      <c r="B53" s="204" t="s">
        <v>959</v>
      </c>
      <c r="C53" s="204" t="s">
        <v>960</v>
      </c>
    </row>
    <row r="54" spans="2:3" ht="14.25" customHeight="1" x14ac:dyDescent="0.25">
      <c r="B54" s="204" t="s">
        <v>961</v>
      </c>
      <c r="C54" s="204" t="s">
        <v>962</v>
      </c>
    </row>
    <row r="55" spans="2:3" ht="14.25" customHeight="1" x14ac:dyDescent="0.25">
      <c r="B55" s="204" t="s">
        <v>654</v>
      </c>
      <c r="C55" s="204" t="s">
        <v>866</v>
      </c>
    </row>
    <row r="56" spans="2:3" ht="14.25" customHeight="1" x14ac:dyDescent="0.25">
      <c r="B56" s="204" t="s">
        <v>963</v>
      </c>
      <c r="C56" s="204" t="s">
        <v>964</v>
      </c>
    </row>
    <row r="57" spans="2:3" ht="14.25" customHeight="1" x14ac:dyDescent="0.25">
      <c r="B57" s="204" t="s">
        <v>965</v>
      </c>
      <c r="C57" s="204" t="s">
        <v>966</v>
      </c>
    </row>
    <row r="58" spans="2:3" ht="14.25" customHeight="1" x14ac:dyDescent="0.25">
      <c r="B58" s="204" t="s">
        <v>967</v>
      </c>
      <c r="C58" s="204" t="s">
        <v>968</v>
      </c>
    </row>
    <row r="59" spans="2:3" ht="14.25" customHeight="1" x14ac:dyDescent="0.25">
      <c r="B59" s="204" t="s">
        <v>969</v>
      </c>
      <c r="C59" s="204" t="s">
        <v>970</v>
      </c>
    </row>
    <row r="60" spans="2:3" ht="14.25" customHeight="1" x14ac:dyDescent="0.25">
      <c r="B60" s="204" t="s">
        <v>691</v>
      </c>
      <c r="C60" s="204" t="s">
        <v>971</v>
      </c>
    </row>
    <row r="61" spans="2:3" ht="14.25" customHeight="1" x14ac:dyDescent="0.25">
      <c r="B61" s="204" t="s">
        <v>972</v>
      </c>
      <c r="C61" s="204" t="s">
        <v>973</v>
      </c>
    </row>
    <row r="62" spans="2:3" ht="14.25" customHeight="1" x14ac:dyDescent="0.25">
      <c r="B62" s="204" t="s">
        <v>974</v>
      </c>
      <c r="C62" s="204" t="s">
        <v>975</v>
      </c>
    </row>
    <row r="63" spans="2:3" ht="14.25" customHeight="1" x14ac:dyDescent="0.25">
      <c r="B63" s="204" t="s">
        <v>976</v>
      </c>
      <c r="C63" s="204" t="s">
        <v>977</v>
      </c>
    </row>
    <row r="64" spans="2:3" ht="14.25" customHeight="1" x14ac:dyDescent="0.25">
      <c r="B64" s="204" t="s">
        <v>692</v>
      </c>
      <c r="C64" s="204" t="s">
        <v>978</v>
      </c>
    </row>
    <row r="65" spans="2:3" ht="14.25" customHeight="1" x14ac:dyDescent="0.25">
      <c r="B65" s="204" t="s">
        <v>979</v>
      </c>
      <c r="C65" s="204" t="s">
        <v>980</v>
      </c>
    </row>
    <row r="66" spans="2:3" ht="14.25" customHeight="1" x14ac:dyDescent="0.25">
      <c r="B66" s="204" t="s">
        <v>981</v>
      </c>
      <c r="C66" s="204" t="s">
        <v>982</v>
      </c>
    </row>
    <row r="67" spans="2:3" ht="14.25" customHeight="1" x14ac:dyDescent="0.25">
      <c r="B67" s="204" t="s">
        <v>983</v>
      </c>
      <c r="C67" s="204" t="s">
        <v>984</v>
      </c>
    </row>
    <row r="68" spans="2:3" ht="14.25" customHeight="1" x14ac:dyDescent="0.25">
      <c r="B68" s="204" t="s">
        <v>985</v>
      </c>
      <c r="C68" s="204" t="s">
        <v>986</v>
      </c>
    </row>
    <row r="69" spans="2:3" ht="14.25" customHeight="1" x14ac:dyDescent="0.25">
      <c r="B69" s="204" t="s">
        <v>987</v>
      </c>
      <c r="C69" s="204" t="s">
        <v>988</v>
      </c>
    </row>
    <row r="70" spans="2:3" ht="14.25" customHeight="1" x14ac:dyDescent="0.25">
      <c r="B70" s="204" t="s">
        <v>989</v>
      </c>
      <c r="C70" s="204" t="s">
        <v>990</v>
      </c>
    </row>
    <row r="71" spans="2:3" ht="14.25" customHeight="1" x14ac:dyDescent="0.25">
      <c r="B71" s="204" t="s">
        <v>991</v>
      </c>
      <c r="C71" s="204" t="s">
        <v>992</v>
      </c>
    </row>
    <row r="72" spans="2:3" ht="14.25" customHeight="1" x14ac:dyDescent="0.25">
      <c r="B72" s="204" t="s">
        <v>993</v>
      </c>
      <c r="C72" s="204" t="s">
        <v>994</v>
      </c>
    </row>
    <row r="73" spans="2:3" ht="14.25" customHeight="1" x14ac:dyDescent="0.25">
      <c r="B73" s="204" t="s">
        <v>693</v>
      </c>
      <c r="C73" s="204" t="s">
        <v>995</v>
      </c>
    </row>
    <row r="74" spans="2:3" ht="14.25" customHeight="1" x14ac:dyDescent="0.25">
      <c r="B74" s="204" t="s">
        <v>996</v>
      </c>
      <c r="C74" s="204" t="s">
        <v>997</v>
      </c>
    </row>
    <row r="75" spans="2:3" ht="14.25" customHeight="1" x14ac:dyDescent="0.25">
      <c r="B75" s="204" t="s">
        <v>998</v>
      </c>
      <c r="C75" s="204" t="s">
        <v>999</v>
      </c>
    </row>
    <row r="76" spans="2:3" ht="14.25" customHeight="1" x14ac:dyDescent="0.25">
      <c r="B76" s="204" t="s">
        <v>1000</v>
      </c>
      <c r="C76" s="204" t="s">
        <v>1001</v>
      </c>
    </row>
    <row r="77" spans="2:3" ht="14.25" customHeight="1" x14ac:dyDescent="0.25">
      <c r="B77" s="204" t="s">
        <v>1002</v>
      </c>
      <c r="C77" s="204" t="s">
        <v>1003</v>
      </c>
    </row>
    <row r="78" spans="2:3" ht="14.25" customHeight="1" x14ac:dyDescent="0.25">
      <c r="B78" s="204" t="s">
        <v>1004</v>
      </c>
      <c r="C78" s="204" t="s">
        <v>1005</v>
      </c>
    </row>
    <row r="79" spans="2:3" ht="14.25" customHeight="1" x14ac:dyDescent="0.25">
      <c r="B79" s="204" t="s">
        <v>1006</v>
      </c>
      <c r="C79" s="204" t="s">
        <v>1007</v>
      </c>
    </row>
    <row r="80" spans="2:3" ht="14.25" customHeight="1" x14ac:dyDescent="0.25">
      <c r="B80" s="204" t="s">
        <v>1008</v>
      </c>
      <c r="C80" s="204" t="s">
        <v>1009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1:G4"/>
  <sheetViews>
    <sheetView workbookViewId="0">
      <selection activeCell="H31" sqref="H31"/>
    </sheetView>
  </sheetViews>
  <sheetFormatPr defaultRowHeight="15" x14ac:dyDescent="0.25"/>
  <cols>
    <col min="3" max="3" width="22.140625" bestFit="1" customWidth="1"/>
    <col min="5" max="5" width="19.5703125" bestFit="1" customWidth="1"/>
    <col min="6" max="6" width="11" bestFit="1" customWidth="1"/>
  </cols>
  <sheetData>
    <row r="1" spans="2:7" x14ac:dyDescent="0.25">
      <c r="B1" s="1" t="s">
        <v>566</v>
      </c>
      <c r="C1" s="1" t="s">
        <v>533</v>
      </c>
      <c r="D1" s="1" t="s">
        <v>8</v>
      </c>
      <c r="E1" s="1" t="s">
        <v>1376</v>
      </c>
      <c r="F1" s="1" t="s">
        <v>723</v>
      </c>
    </row>
    <row r="2" spans="2:7" x14ac:dyDescent="0.25">
      <c r="B2" t="s">
        <v>854</v>
      </c>
      <c r="C2" s="139" t="s">
        <v>1379</v>
      </c>
      <c r="D2">
        <v>2016</v>
      </c>
      <c r="E2" t="s">
        <v>1378</v>
      </c>
      <c r="F2">
        <v>2002248448</v>
      </c>
      <c r="G2" s="140" t="s">
        <v>1377</v>
      </c>
    </row>
    <row r="4" spans="2:7" x14ac:dyDescent="0.25">
      <c r="C4" t="s">
        <v>1383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6:BC319"/>
  <sheetViews>
    <sheetView zoomScale="55" zoomScaleNormal="55" workbookViewId="0"/>
  </sheetViews>
  <sheetFormatPr defaultRowHeight="15" x14ac:dyDescent="0.25"/>
  <cols>
    <col min="4" max="4" width="9.140625" customWidth="1"/>
    <col min="5" max="5" width="6.85546875" bestFit="1" customWidth="1"/>
    <col min="6" max="6" width="38" customWidth="1"/>
    <col min="7" max="7" width="17" customWidth="1"/>
    <col min="8" max="8" width="17.28515625" bestFit="1" customWidth="1"/>
    <col min="9" max="9" width="10.5703125" bestFit="1" customWidth="1"/>
    <col min="10" max="10" width="12.7109375" bestFit="1" customWidth="1"/>
    <col min="11" max="11" width="12.42578125" bestFit="1" customWidth="1"/>
    <col min="13" max="13" width="26.140625" customWidth="1"/>
    <col min="15" max="15" width="15.85546875" bestFit="1" customWidth="1"/>
    <col min="17" max="17" width="25.140625" bestFit="1" customWidth="1"/>
    <col min="18" max="18" width="11.42578125" customWidth="1"/>
    <col min="19" max="19" width="13.85546875" bestFit="1" customWidth="1"/>
    <col min="21" max="21" width="11.85546875" bestFit="1" customWidth="1"/>
    <col min="22" max="22" width="13" bestFit="1" customWidth="1"/>
    <col min="29" max="29" width="11.5703125" customWidth="1"/>
    <col min="35" max="35" width="42.42578125" customWidth="1"/>
    <col min="37" max="37" width="12.5703125" customWidth="1"/>
    <col min="39" max="39" width="26.85546875" bestFit="1" customWidth="1"/>
    <col min="40" max="40" width="11.85546875" customWidth="1"/>
    <col min="48" max="48" width="18.5703125" customWidth="1"/>
    <col min="50" max="50" width="26.85546875" bestFit="1" customWidth="1"/>
    <col min="51" max="51" width="11.42578125" customWidth="1"/>
    <col min="52" max="52" width="13.85546875" bestFit="1" customWidth="1"/>
    <col min="54" max="54" width="10.140625" bestFit="1" customWidth="1"/>
    <col min="55" max="55" width="9.28515625" bestFit="1" customWidth="1"/>
  </cols>
  <sheetData>
    <row r="6" spans="5:55" ht="21" x14ac:dyDescent="0.35">
      <c r="E6" s="49" t="s">
        <v>646</v>
      </c>
      <c r="N6" s="49" t="s">
        <v>663</v>
      </c>
      <c r="Y6" s="49" t="s">
        <v>664</v>
      </c>
      <c r="AJ6" s="49" t="s">
        <v>665</v>
      </c>
      <c r="AU6" s="49" t="s">
        <v>853</v>
      </c>
    </row>
    <row r="7" spans="5:55" ht="60" customHeight="1" x14ac:dyDescent="0.25">
      <c r="E7" s="50" t="s">
        <v>533</v>
      </c>
      <c r="F7" s="50" t="s">
        <v>538</v>
      </c>
      <c r="G7" s="50" t="s">
        <v>537</v>
      </c>
      <c r="H7" s="50" t="s">
        <v>539</v>
      </c>
      <c r="I7" s="50" t="s">
        <v>534</v>
      </c>
      <c r="J7" s="50" t="s">
        <v>547</v>
      </c>
      <c r="K7" s="50" t="s">
        <v>548</v>
      </c>
      <c r="M7" s="56" t="s">
        <v>850</v>
      </c>
      <c r="N7" s="159" t="s">
        <v>645</v>
      </c>
      <c r="O7" s="56" t="s">
        <v>566</v>
      </c>
      <c r="P7" s="159" t="s">
        <v>533</v>
      </c>
      <c r="Q7" s="159" t="s">
        <v>538</v>
      </c>
      <c r="R7" s="159" t="s">
        <v>537</v>
      </c>
      <c r="S7" s="159" t="s">
        <v>539</v>
      </c>
      <c r="T7" s="159" t="s">
        <v>534</v>
      </c>
      <c r="U7" s="159" t="s">
        <v>547</v>
      </c>
      <c r="V7" s="159" t="s">
        <v>548</v>
      </c>
      <c r="Y7" s="159" t="s">
        <v>645</v>
      </c>
      <c r="Z7" s="56" t="s">
        <v>566</v>
      </c>
      <c r="AA7" s="159" t="s">
        <v>533</v>
      </c>
      <c r="AB7" s="159" t="s">
        <v>538</v>
      </c>
      <c r="AC7" s="159" t="s">
        <v>537</v>
      </c>
      <c r="AD7" s="159" t="s">
        <v>539</v>
      </c>
      <c r="AE7" s="159" t="s">
        <v>534</v>
      </c>
      <c r="AF7" s="159" t="s">
        <v>547</v>
      </c>
      <c r="AG7" s="159" t="s">
        <v>548</v>
      </c>
      <c r="AI7" s="56" t="s">
        <v>850</v>
      </c>
      <c r="AJ7" s="159" t="s">
        <v>645</v>
      </c>
      <c r="AK7" s="56" t="s">
        <v>566</v>
      </c>
      <c r="AL7" s="159" t="s">
        <v>533</v>
      </c>
      <c r="AM7" s="159" t="s">
        <v>538</v>
      </c>
      <c r="AN7" s="159" t="s">
        <v>537</v>
      </c>
      <c r="AO7" s="159" t="s">
        <v>539</v>
      </c>
      <c r="AP7" s="159" t="s">
        <v>534</v>
      </c>
      <c r="AQ7" s="159" t="s">
        <v>547</v>
      </c>
      <c r="AR7" s="159" t="s">
        <v>548</v>
      </c>
      <c r="AT7" s="56" t="s">
        <v>850</v>
      </c>
      <c r="AU7" s="159" t="s">
        <v>645</v>
      </c>
      <c r="AV7" s="56" t="s">
        <v>566</v>
      </c>
      <c r="AW7" s="159" t="s">
        <v>533</v>
      </c>
      <c r="AX7" s="159" t="s">
        <v>538</v>
      </c>
      <c r="AY7" s="159" t="s">
        <v>537</v>
      </c>
      <c r="AZ7" s="159" t="s">
        <v>539</v>
      </c>
      <c r="BA7" s="159" t="s">
        <v>534</v>
      </c>
      <c r="BB7" s="159" t="s">
        <v>547</v>
      </c>
      <c r="BC7" s="159" t="s">
        <v>548</v>
      </c>
    </row>
    <row r="8" spans="5:55" x14ac:dyDescent="0.25">
      <c r="E8" s="38">
        <f>'Step 2_Metric 7'!$Q32</f>
        <v>7</v>
      </c>
      <c r="F8" s="38" t="str">
        <f>'Step 2_Metric 7'!$R32</f>
        <v>Proprietor's Income</v>
      </c>
      <c r="G8" s="40">
        <f>'Step 2_Metric 7'!$S32</f>
        <v>10</v>
      </c>
      <c r="H8" s="38" t="str">
        <f>'Step 2_Metric 7'!$T32</f>
        <v>Metric</v>
      </c>
      <c r="I8" s="38" t="str">
        <f>'Step 2_Metric 7'!$U32</f>
        <v>Pre</v>
      </c>
      <c r="J8" s="102">
        <f>'Step 2_Metric 7'!$V32</f>
        <v>347005.0251379112</v>
      </c>
      <c r="K8" s="102">
        <f>'Step 2_Metric 7'!$W32</f>
        <v>0</v>
      </c>
      <c r="M8" s="38" t="str">
        <f>CONCATENATE(P8,"_",S8,"_",T8,"_",O8)</f>
        <v>7_Metric_Pre_USFWS-15</v>
      </c>
      <c r="N8" s="38">
        <f>'Step 2_Metric 7'!Q50</f>
        <v>1</v>
      </c>
      <c r="O8" s="38" t="str">
        <f>'Step 2_Metric 7'!R50</f>
        <v>USFWS-15</v>
      </c>
      <c r="P8" s="38">
        <f>'Step 2_Metric 7'!S50</f>
        <v>7</v>
      </c>
      <c r="Q8" s="38" t="str">
        <f>'Step 2_Metric 7'!T50</f>
        <v>Proprietor's Income</v>
      </c>
      <c r="R8" s="38">
        <f>'Step 2_Metric 7'!U50</f>
        <v>10</v>
      </c>
      <c r="S8" s="38" t="str">
        <f>'Step 2_Metric 7'!V50</f>
        <v>Metric</v>
      </c>
      <c r="T8" s="38" t="str">
        <f>'Step 2_Metric 7'!W50</f>
        <v>Pre</v>
      </c>
      <c r="U8" s="184">
        <f>'Step 2_Metric 7'!X50</f>
        <v>18630.962004594952</v>
      </c>
      <c r="V8" s="184" t="str">
        <f>'Step 2_Metric 7'!Y50</f>
        <v/>
      </c>
      <c r="Y8" s="277" t="s">
        <v>1380</v>
      </c>
      <c r="Z8" s="278"/>
      <c r="AA8" s="278"/>
      <c r="AB8" s="278"/>
      <c r="AC8" s="278"/>
      <c r="AD8" s="278"/>
      <c r="AE8" s="278"/>
      <c r="AF8" s="278"/>
      <c r="AG8" s="279"/>
      <c r="AI8" s="38" t="str">
        <f>CONCATENATE(AL8,"_",AO8,"_",AP8,"_",AK8)</f>
        <v>30_Priority Metric_Pre_NFWF-43322</v>
      </c>
      <c r="AJ8" s="38">
        <f>'Step 2_Metric 30'!Q50</f>
        <v>1</v>
      </c>
      <c r="AK8" s="38" t="str">
        <f>'Step 2_Metric 30'!R50</f>
        <v>NFWF-43322</v>
      </c>
      <c r="AL8" s="38">
        <f>'Step 2_Metric 30'!S50</f>
        <v>30</v>
      </c>
      <c r="AM8" s="38" t="str">
        <f>'Step 2_Metric 30'!T50</f>
        <v>Total Crop Acreage Impacted</v>
      </c>
      <c r="AN8" s="38">
        <f>'Step 2_Metric 30'!U50</f>
        <v>1</v>
      </c>
      <c r="AO8" s="38" t="str">
        <f>'Step 2_Metric 30'!V50</f>
        <v>Priority Metric</v>
      </c>
      <c r="AP8" s="38" t="str">
        <f>'Step 2_Metric 30'!W50</f>
        <v>Pre</v>
      </c>
      <c r="AQ8" s="195">
        <f>'Step 2_Metric 30'!X50</f>
        <v>0</v>
      </c>
      <c r="AR8" s="195" t="str">
        <f>'Step 2_Metric 30'!Y50</f>
        <v/>
      </c>
      <c r="AT8" s="38" t="str">
        <f>CONCATENATE(AW8,"_",AZ8,"_",BA8,"_",AV8)</f>
        <v>31_Priority Metric_Pre_NFWF-43322</v>
      </c>
      <c r="AU8" s="38">
        <f>'Step 2_Metric 31'!Q50</f>
        <v>1</v>
      </c>
      <c r="AV8" s="38" t="str">
        <f>'Step 2_Metric 31'!R50</f>
        <v>NFWF-43322</v>
      </c>
      <c r="AW8" s="75">
        <f>'Step 2_Metric 31'!S50</f>
        <v>31</v>
      </c>
      <c r="AX8" s="38" t="str">
        <f>'Step 2_Metric 31'!T50</f>
        <v>Total Crop Acreage Impacted</v>
      </c>
      <c r="AY8" s="38">
        <f>'Step 2_Metric 31'!U50</f>
        <v>1</v>
      </c>
      <c r="AZ8" s="38" t="str">
        <f>'Step 2_Metric 31'!V50</f>
        <v>Priority Metric</v>
      </c>
      <c r="BA8" s="38" t="str">
        <f>'Step 2_Metric 31'!W50</f>
        <v>Pre</v>
      </c>
      <c r="BB8" s="102">
        <f>'Step 2_Metric 31'!X50</f>
        <v>0</v>
      </c>
      <c r="BC8" s="102" t="str">
        <f>'Step 2_Metric 31'!Y50</f>
        <v/>
      </c>
    </row>
    <row r="9" spans="5:55" x14ac:dyDescent="0.25">
      <c r="E9" s="38">
        <f>'Step 2_Metric 7'!$Q33</f>
        <v>7</v>
      </c>
      <c r="F9" s="109" t="str">
        <f>'Step 2_Metric 7'!$R33</f>
        <v>Proprietor's Income</v>
      </c>
      <c r="G9" s="40">
        <f>'Step 2_Metric 7'!$S33</f>
        <v>10</v>
      </c>
      <c r="H9" s="38" t="str">
        <f>'Step 2_Metric 7'!$T33</f>
        <v>Metric</v>
      </c>
      <c r="I9" s="38" t="str">
        <f>'Step 2_Metric 7'!$U33</f>
        <v>Post</v>
      </c>
      <c r="J9" s="102">
        <f>'Step 2_Metric 7'!$V33</f>
        <v>295653.21642697899</v>
      </c>
      <c r="K9" s="107">
        <f>'Step 2_Metric 7'!$W33</f>
        <v>51351.808710932208</v>
      </c>
      <c r="M9" s="38" t="str">
        <f t="shared" ref="M9:M63" si="0">CONCATENATE(P9,"_",S9,"_",T9,"_",O9)</f>
        <v>7_Metric_Post_USFWS-15</v>
      </c>
      <c r="N9" s="38">
        <f>'Step 2_Metric 7'!Q51</f>
        <v>1</v>
      </c>
      <c r="O9" s="38" t="str">
        <f>'Step 2_Metric 7'!R51</f>
        <v>USFWS-15</v>
      </c>
      <c r="P9" s="38">
        <f>'Step 2_Metric 7'!S51</f>
        <v>7</v>
      </c>
      <c r="Q9" s="38" t="str">
        <f>'Step 2_Metric 7'!T51</f>
        <v>Proprietor's Income</v>
      </c>
      <c r="R9" s="38">
        <f>'Step 2_Metric 7'!U51</f>
        <v>10</v>
      </c>
      <c r="S9" s="38" t="str">
        <f>'Step 2_Metric 7'!V51</f>
        <v>Metric</v>
      </c>
      <c r="T9" s="38" t="str">
        <f>'Step 2_Metric 7'!W51</f>
        <v>Post</v>
      </c>
      <c r="U9" s="184">
        <f>'Step 2_Metric 7'!X51</f>
        <v>2236.5817979937165</v>
      </c>
      <c r="V9" s="184">
        <f>'Step 2_Metric 7'!Y51</f>
        <v>16394.380206601236</v>
      </c>
      <c r="Y9" s="280"/>
      <c r="Z9" s="281"/>
      <c r="AA9" s="281"/>
      <c r="AB9" s="281"/>
      <c r="AC9" s="281"/>
      <c r="AD9" s="281"/>
      <c r="AE9" s="281"/>
      <c r="AF9" s="281"/>
      <c r="AG9" s="282"/>
      <c r="AI9" s="38" t="str">
        <f t="shared" ref="AI9:AI41" si="1">CONCATENATE(AL9,"_",AO9,"_",AP9,"_",AK9)</f>
        <v>30_Priority Metric_Post_NFWF-43322</v>
      </c>
      <c r="AJ9" s="38">
        <f>'Step 2_Metric 30'!Q51</f>
        <v>1</v>
      </c>
      <c r="AK9" s="38" t="str">
        <f>'Step 2_Metric 30'!R51</f>
        <v>NFWF-43322</v>
      </c>
      <c r="AL9" s="38">
        <f>'Step 2_Metric 30'!S51</f>
        <v>30</v>
      </c>
      <c r="AM9" s="38" t="str">
        <f>'Step 2_Metric 30'!T51</f>
        <v>Total Crop Acreage Impacted</v>
      </c>
      <c r="AN9" s="38">
        <f>'Step 2_Metric 30'!U51</f>
        <v>1</v>
      </c>
      <c r="AO9" s="38" t="str">
        <f>'Step 2_Metric 30'!V51</f>
        <v>Priority Metric</v>
      </c>
      <c r="AP9" s="38" t="str">
        <f>'Step 2_Metric 30'!W51</f>
        <v>Post</v>
      </c>
      <c r="AQ9" s="195">
        <f>'Step 2_Metric 30'!X51</f>
        <v>0</v>
      </c>
      <c r="AR9" s="195">
        <f>'Step 2_Metric 30'!Y51</f>
        <v>0</v>
      </c>
      <c r="AT9" s="38" t="str">
        <f t="shared" ref="AT9:AT39" si="2">CONCATENATE(AW9,"_",AZ9,"_",BA9,"_",AV9)</f>
        <v>31_Priority Metric_Post_NFWF-43322</v>
      </c>
      <c r="AU9" s="38">
        <f>'Step 2_Metric 31'!Q51</f>
        <v>1</v>
      </c>
      <c r="AV9" s="38" t="str">
        <f>'Step 2_Metric 31'!R51</f>
        <v>NFWF-43322</v>
      </c>
      <c r="AW9" s="75">
        <f>'Step 2_Metric 31'!S51</f>
        <v>31</v>
      </c>
      <c r="AX9" s="38" t="str">
        <f>'Step 2_Metric 31'!T51</f>
        <v>Total Crop Acreage Impacted</v>
      </c>
      <c r="AY9" s="38">
        <f>'Step 2_Metric 31'!U51</f>
        <v>1</v>
      </c>
      <c r="AZ9" s="38" t="str">
        <f>'Step 2_Metric 31'!V51</f>
        <v>Priority Metric</v>
      </c>
      <c r="BA9" s="38" t="str">
        <f>'Step 2_Metric 31'!W51</f>
        <v>Post</v>
      </c>
      <c r="BB9" s="102">
        <f>'Step 2_Metric 31'!X51</f>
        <v>0</v>
      </c>
      <c r="BC9" s="102">
        <f>'Step 2_Metric 31'!Y51</f>
        <v>0</v>
      </c>
    </row>
    <row r="10" spans="5:55" x14ac:dyDescent="0.25">
      <c r="E10" s="38">
        <f>'Step 2_Metric 7'!$Q34</f>
        <v>7</v>
      </c>
      <c r="F10" s="38" t="str">
        <f>'Step 2_Metric 7'!$R34</f>
        <v>Labor Income</v>
      </c>
      <c r="G10" s="40">
        <f>'Step 2_Metric 7'!$S34</f>
        <v>11</v>
      </c>
      <c r="H10" s="38" t="str">
        <f>'Step 2_Metric 7'!$T34</f>
        <v>Metric</v>
      </c>
      <c r="I10" s="38" t="str">
        <f>'Step 2_Metric 7'!$U34</f>
        <v>Pre</v>
      </c>
      <c r="J10" s="102">
        <f>'Step 2_Metric 7'!$V34</f>
        <v>996499.75807048159</v>
      </c>
      <c r="K10" s="102">
        <f>'Step 2_Metric 7'!$W34</f>
        <v>0</v>
      </c>
      <c r="M10" s="38" t="str">
        <f t="shared" si="0"/>
        <v>7_Metric_Pre_USFWS-15</v>
      </c>
      <c r="N10" s="38">
        <f>'Step 2_Metric 7'!Q52</f>
        <v>1</v>
      </c>
      <c r="O10" s="38" t="str">
        <f>'Step 2_Metric 7'!R52</f>
        <v>USFWS-15</v>
      </c>
      <c r="P10" s="38">
        <f>'Step 2_Metric 7'!S52</f>
        <v>7</v>
      </c>
      <c r="Q10" s="38" t="str">
        <f>'Step 2_Metric 7'!T52</f>
        <v>Labor Income</v>
      </c>
      <c r="R10" s="38">
        <f>'Step 2_Metric 7'!U52</f>
        <v>11</v>
      </c>
      <c r="S10" s="38" t="str">
        <f>'Step 2_Metric 7'!V52</f>
        <v>Metric</v>
      </c>
      <c r="T10" s="38" t="str">
        <f>'Step 2_Metric 7'!W52</f>
        <v>Pre</v>
      </c>
      <c r="U10" s="184">
        <f>'Step 2_Metric 7'!X52</f>
        <v>501342.25030546426</v>
      </c>
      <c r="V10" s="184" t="str">
        <f>'Step 2_Metric 7'!Y52</f>
        <v/>
      </c>
      <c r="AI10" s="38" t="str">
        <f t="shared" si="1"/>
        <v>30_Priority Metric_Pre_NFWF-43429</v>
      </c>
      <c r="AJ10" s="38">
        <f>'Step 2_Metric 30'!Q52</f>
        <v>2</v>
      </c>
      <c r="AK10" s="75" t="str">
        <f>'Step 2_Metric 30'!R52</f>
        <v>NFWF-43429</v>
      </c>
      <c r="AL10" s="38">
        <f>'Step 2_Metric 30'!S52</f>
        <v>30</v>
      </c>
      <c r="AM10" s="38" t="str">
        <f>'Step 2_Metric 30'!T52</f>
        <v>Total Crop Acreage Impacted</v>
      </c>
      <c r="AN10" s="38">
        <f>'Step 2_Metric 30'!U52</f>
        <v>1</v>
      </c>
      <c r="AO10" s="38" t="str">
        <f>'Step 2_Metric 30'!V52</f>
        <v>Priority Metric</v>
      </c>
      <c r="AP10" s="38" t="str">
        <f>'Step 2_Metric 30'!W52</f>
        <v>Pre</v>
      </c>
      <c r="AQ10" s="195">
        <f>'Step 2_Metric 30'!X52</f>
        <v>0</v>
      </c>
      <c r="AR10" s="195" t="str">
        <f>'Step 2_Metric 30'!Y52</f>
        <v/>
      </c>
      <c r="AT10" s="38" t="str">
        <f t="shared" si="2"/>
        <v>31_Priority Metric_Pre_NFWF-43429</v>
      </c>
      <c r="AU10" s="38">
        <f>'Step 2_Metric 31'!Q52</f>
        <v>2</v>
      </c>
      <c r="AV10" s="38" t="str">
        <f>'Step 2_Metric 31'!R52</f>
        <v>NFWF-43429</v>
      </c>
      <c r="AW10" s="75">
        <f>'Step 2_Metric 31'!S52</f>
        <v>31</v>
      </c>
      <c r="AX10" s="38" t="str">
        <f>'Step 2_Metric 31'!T52</f>
        <v>Total Crop Acreage Impacted</v>
      </c>
      <c r="AY10" s="38">
        <f>'Step 2_Metric 31'!U52</f>
        <v>1</v>
      </c>
      <c r="AZ10" s="38" t="str">
        <f>'Step 2_Metric 31'!V52</f>
        <v>Priority Metric</v>
      </c>
      <c r="BA10" s="38" t="str">
        <f>'Step 2_Metric 31'!W52</f>
        <v>Pre</v>
      </c>
      <c r="BB10" s="102">
        <f>'Step 2_Metric 31'!X52</f>
        <v>0</v>
      </c>
      <c r="BC10" s="102" t="str">
        <f>'Step 2_Metric 31'!Y52</f>
        <v/>
      </c>
    </row>
    <row r="11" spans="5:55" x14ac:dyDescent="0.25">
      <c r="E11" s="38">
        <f>'Step 2_Metric 7'!$Q35</f>
        <v>7</v>
      </c>
      <c r="F11" s="109" t="str">
        <f>'Step 2_Metric 7'!$R35</f>
        <v>Labor Income</v>
      </c>
      <c r="G11" s="40">
        <f>'Step 2_Metric 7'!$S35</f>
        <v>11</v>
      </c>
      <c r="H11" s="38" t="str">
        <f>'Step 2_Metric 7'!$T35</f>
        <v>Metric</v>
      </c>
      <c r="I11" s="38" t="str">
        <f>'Step 2_Metric 7'!$U35</f>
        <v>Post</v>
      </c>
      <c r="J11" s="102">
        <f>'Step 2_Metric 7'!$V35</f>
        <v>468676.35946967464</v>
      </c>
      <c r="K11" s="107">
        <f>'Step 2_Metric 7'!$W35</f>
        <v>527823.39860080695</v>
      </c>
      <c r="M11" s="38" t="str">
        <f t="shared" si="0"/>
        <v>7_Metric_Post_USFWS-15</v>
      </c>
      <c r="N11" s="38">
        <f>'Step 2_Metric 7'!Q53</f>
        <v>1</v>
      </c>
      <c r="O11" s="38" t="str">
        <f>'Step 2_Metric 7'!R53</f>
        <v>USFWS-15</v>
      </c>
      <c r="P11" s="38">
        <f>'Step 2_Metric 7'!S53</f>
        <v>7</v>
      </c>
      <c r="Q11" s="38" t="str">
        <f>'Step 2_Metric 7'!T53</f>
        <v>Labor Income</v>
      </c>
      <c r="R11" s="38">
        <f>'Step 2_Metric 7'!U53</f>
        <v>11</v>
      </c>
      <c r="S11" s="38" t="str">
        <f>'Step 2_Metric 7'!V53</f>
        <v>Metric</v>
      </c>
      <c r="T11" s="38" t="str">
        <f>'Step 2_Metric 7'!W53</f>
        <v>Post</v>
      </c>
      <c r="U11" s="184">
        <f>'Step 2_Metric 7'!X53</f>
        <v>60184.382927830928</v>
      </c>
      <c r="V11" s="184">
        <f>'Step 2_Metric 7'!Y53</f>
        <v>441157.86737763335</v>
      </c>
      <c r="AI11" s="38" t="str">
        <f t="shared" si="1"/>
        <v>30_Priority Metric_Post_NFWF-43429</v>
      </c>
      <c r="AJ11" s="38">
        <f>'Step 2_Metric 30'!Q53</f>
        <v>2</v>
      </c>
      <c r="AK11" s="38" t="str">
        <f>'Step 2_Metric 30'!R53</f>
        <v>NFWF-43429</v>
      </c>
      <c r="AL11" s="38">
        <f>'Step 2_Metric 30'!S53</f>
        <v>30</v>
      </c>
      <c r="AM11" s="38" t="str">
        <f>'Step 2_Metric 30'!T53</f>
        <v>Total Crop Acreage Impacted</v>
      </c>
      <c r="AN11" s="38">
        <f>'Step 2_Metric 30'!U53</f>
        <v>1</v>
      </c>
      <c r="AO11" s="38" t="str">
        <f>'Step 2_Metric 30'!V53</f>
        <v>Priority Metric</v>
      </c>
      <c r="AP11" s="38" t="str">
        <f>'Step 2_Metric 30'!W53</f>
        <v>Post</v>
      </c>
      <c r="AQ11" s="195">
        <f>'Step 2_Metric 30'!X53</f>
        <v>0</v>
      </c>
      <c r="AR11" s="195">
        <f>'Step 2_Metric 30'!Y53</f>
        <v>0</v>
      </c>
      <c r="AT11" s="38" t="str">
        <f t="shared" si="2"/>
        <v>31_Priority Metric_Post_NFWF-43429</v>
      </c>
      <c r="AU11" s="38">
        <f>'Step 2_Metric 31'!Q53</f>
        <v>2</v>
      </c>
      <c r="AV11" s="38" t="str">
        <f>'Step 2_Metric 31'!R53</f>
        <v>NFWF-43429</v>
      </c>
      <c r="AW11" s="75">
        <f>'Step 2_Metric 31'!S53</f>
        <v>31</v>
      </c>
      <c r="AX11" s="38" t="str">
        <f>'Step 2_Metric 31'!T53</f>
        <v>Total Crop Acreage Impacted</v>
      </c>
      <c r="AY11" s="38">
        <f>'Step 2_Metric 31'!U53</f>
        <v>1</v>
      </c>
      <c r="AZ11" s="38" t="str">
        <f>'Step 2_Metric 31'!V53</f>
        <v>Priority Metric</v>
      </c>
      <c r="BA11" s="38" t="str">
        <f>'Step 2_Metric 31'!W53</f>
        <v>Post</v>
      </c>
      <c r="BB11" s="102">
        <f>'Step 2_Metric 31'!X53</f>
        <v>0</v>
      </c>
      <c r="BC11" s="102">
        <f>'Step 2_Metric 31'!Y53</f>
        <v>0</v>
      </c>
    </row>
    <row r="12" spans="5:55" x14ac:dyDescent="0.25">
      <c r="E12" s="38">
        <f>'Step 2_Metric 7'!$Q36</f>
        <v>7</v>
      </c>
      <c r="F12" s="38" t="str">
        <f>'Step 2_Metric 7'!$R36</f>
        <v>Employment</v>
      </c>
      <c r="G12" s="40">
        <f>'Step 2_Metric 7'!$S36</f>
        <v>12</v>
      </c>
      <c r="H12" s="38" t="str">
        <f>'Step 2_Metric 7'!$T36</f>
        <v>Metric</v>
      </c>
      <c r="I12" s="38" t="str">
        <f>'Step 2_Metric 7'!$U36</f>
        <v>Pre</v>
      </c>
      <c r="J12" s="102">
        <f>'Step 2_Metric 7'!$V36</f>
        <v>4.8841547012086678E-2</v>
      </c>
      <c r="K12" s="102">
        <f>'Step 2_Metric 7'!$W36</f>
        <v>0</v>
      </c>
      <c r="M12" s="38" t="str">
        <f t="shared" si="0"/>
        <v>7_Metric_Pre_USFWS-15</v>
      </c>
      <c r="N12" s="38">
        <f>'Step 2_Metric 7'!Q54</f>
        <v>1</v>
      </c>
      <c r="O12" s="38" t="str">
        <f>'Step 2_Metric 7'!R54</f>
        <v>USFWS-15</v>
      </c>
      <c r="P12" s="38">
        <f>'Step 2_Metric 7'!S54</f>
        <v>7</v>
      </c>
      <c r="Q12" s="38" t="str">
        <f>'Step 2_Metric 7'!T54</f>
        <v>Employment</v>
      </c>
      <c r="R12" s="38">
        <f>'Step 2_Metric 7'!U54</f>
        <v>12</v>
      </c>
      <c r="S12" s="38" t="str">
        <f>'Step 2_Metric 7'!V54</f>
        <v>Metric</v>
      </c>
      <c r="T12" s="38" t="str">
        <f>'Step 2_Metric 7'!W54</f>
        <v>Pre</v>
      </c>
      <c r="U12" s="184">
        <f>'Step 2_Metric 7'!X54</f>
        <v>0</v>
      </c>
      <c r="V12" s="184" t="str">
        <f>'Step 2_Metric 7'!Y54</f>
        <v/>
      </c>
      <c r="AI12" s="38" t="str">
        <f t="shared" si="1"/>
        <v>30_Priority Metric_Pre_NFWF-44109</v>
      </c>
      <c r="AJ12" s="38">
        <f>'Step 2_Metric 30'!Q54</f>
        <v>3</v>
      </c>
      <c r="AK12" s="38" t="str">
        <f>'Step 2_Metric 30'!R54</f>
        <v>NFWF-44109</v>
      </c>
      <c r="AL12" s="38">
        <f>'Step 2_Metric 30'!S54</f>
        <v>30</v>
      </c>
      <c r="AM12" s="38" t="str">
        <f>'Step 2_Metric 30'!T54</f>
        <v>Total Crop Acreage Impacted</v>
      </c>
      <c r="AN12" s="38">
        <f>'Step 2_Metric 30'!U54</f>
        <v>1</v>
      </c>
      <c r="AO12" s="38" t="str">
        <f>'Step 2_Metric 30'!V54</f>
        <v>Priority Metric</v>
      </c>
      <c r="AP12" s="38" t="str">
        <f>'Step 2_Metric 30'!W54</f>
        <v>Pre</v>
      </c>
      <c r="AQ12" s="195">
        <f>'Step 2_Metric 30'!X54</f>
        <v>0</v>
      </c>
      <c r="AR12" s="195" t="str">
        <f>'Step 2_Metric 30'!Y54</f>
        <v/>
      </c>
      <c r="AT12" s="38" t="str">
        <f t="shared" si="2"/>
        <v>31_Priority Metric_Pre_NFWF-44109</v>
      </c>
      <c r="AU12" s="38">
        <f>'Step 2_Metric 31'!Q54</f>
        <v>3</v>
      </c>
      <c r="AV12" s="38" t="str">
        <f>'Step 2_Metric 31'!R54</f>
        <v>NFWF-44109</v>
      </c>
      <c r="AW12" s="75">
        <f>'Step 2_Metric 31'!S54</f>
        <v>31</v>
      </c>
      <c r="AX12" s="38" t="str">
        <f>'Step 2_Metric 31'!T54</f>
        <v>Total Crop Acreage Impacted</v>
      </c>
      <c r="AY12" s="38">
        <f>'Step 2_Metric 31'!U54</f>
        <v>1</v>
      </c>
      <c r="AZ12" s="38" t="str">
        <f>'Step 2_Metric 31'!V54</f>
        <v>Priority Metric</v>
      </c>
      <c r="BA12" s="38" t="str">
        <f>'Step 2_Metric 31'!W54</f>
        <v>Pre</v>
      </c>
      <c r="BB12" s="102">
        <f>'Step 2_Metric 31'!X54</f>
        <v>0</v>
      </c>
      <c r="BC12" s="102" t="str">
        <f>'Step 2_Metric 31'!Y54</f>
        <v/>
      </c>
    </row>
    <row r="13" spans="5:55" x14ac:dyDescent="0.25">
      <c r="E13" s="38">
        <f>'Step 2_Metric 7'!$Q37</f>
        <v>7</v>
      </c>
      <c r="F13" s="109" t="str">
        <f>'Step 2_Metric 7'!$R37</f>
        <v>Employment</v>
      </c>
      <c r="G13" s="40">
        <f>'Step 2_Metric 7'!$S37</f>
        <v>12</v>
      </c>
      <c r="H13" s="38" t="str">
        <f>'Step 2_Metric 7'!$T37</f>
        <v>Metric</v>
      </c>
      <c r="I13" s="38" t="str">
        <f>'Step 2_Metric 7'!$U37</f>
        <v>Post</v>
      </c>
      <c r="J13" s="102">
        <f>'Step 2_Metric 7'!$V37</f>
        <v>4.8841547012086678E-2</v>
      </c>
      <c r="K13" s="107">
        <f>'Step 2_Metric 7'!$W37</f>
        <v>0</v>
      </c>
      <c r="M13" s="38" t="str">
        <f t="shared" si="0"/>
        <v>7_Metric_Post_USFWS-15</v>
      </c>
      <c r="N13" s="38">
        <f>'Step 2_Metric 7'!Q55</f>
        <v>1</v>
      </c>
      <c r="O13" s="38" t="str">
        <f>'Step 2_Metric 7'!R55</f>
        <v>USFWS-15</v>
      </c>
      <c r="P13" s="38">
        <f>'Step 2_Metric 7'!S55</f>
        <v>7</v>
      </c>
      <c r="Q13" s="38" t="str">
        <f>'Step 2_Metric 7'!T55</f>
        <v>Employment</v>
      </c>
      <c r="R13" s="38">
        <f>'Step 2_Metric 7'!U55</f>
        <v>12</v>
      </c>
      <c r="S13" s="38" t="str">
        <f>'Step 2_Metric 7'!V55</f>
        <v>Metric</v>
      </c>
      <c r="T13" s="38" t="str">
        <f>'Step 2_Metric 7'!W55</f>
        <v>Post</v>
      </c>
      <c r="U13" s="184">
        <f>'Step 2_Metric 7'!X55</f>
        <v>0</v>
      </c>
      <c r="V13" s="184">
        <f>'Step 2_Metric 7'!Y55</f>
        <v>0</v>
      </c>
      <c r="AI13" s="38" t="str">
        <f t="shared" si="1"/>
        <v>30_Priority Metric_Post_NFWF-44109</v>
      </c>
      <c r="AJ13" s="38">
        <f>'Step 2_Metric 30'!Q55</f>
        <v>3</v>
      </c>
      <c r="AK13" s="38" t="str">
        <f>'Step 2_Metric 30'!R55</f>
        <v>NFWF-44109</v>
      </c>
      <c r="AL13" s="38">
        <f>'Step 2_Metric 30'!S55</f>
        <v>30</v>
      </c>
      <c r="AM13" s="38" t="str">
        <f>'Step 2_Metric 30'!T55</f>
        <v>Total Crop Acreage Impacted</v>
      </c>
      <c r="AN13" s="38">
        <f>'Step 2_Metric 30'!U55</f>
        <v>1</v>
      </c>
      <c r="AO13" s="38" t="str">
        <f>'Step 2_Metric 30'!V55</f>
        <v>Priority Metric</v>
      </c>
      <c r="AP13" s="38" t="str">
        <f>'Step 2_Metric 30'!W55</f>
        <v>Post</v>
      </c>
      <c r="AQ13" s="195">
        <f>'Step 2_Metric 30'!X55</f>
        <v>0</v>
      </c>
      <c r="AR13" s="195">
        <f>'Step 2_Metric 30'!Y55</f>
        <v>0</v>
      </c>
      <c r="AT13" s="38" t="str">
        <f t="shared" si="2"/>
        <v>31_Priority Metric_Post_NFWF-44109</v>
      </c>
      <c r="AU13" s="38">
        <f>'Step 2_Metric 31'!Q55</f>
        <v>3</v>
      </c>
      <c r="AV13" s="38" t="str">
        <f>'Step 2_Metric 31'!R55</f>
        <v>NFWF-44109</v>
      </c>
      <c r="AW13" s="75">
        <f>'Step 2_Metric 31'!S55</f>
        <v>31</v>
      </c>
      <c r="AX13" s="38" t="str">
        <f>'Step 2_Metric 31'!T55</f>
        <v>Total Crop Acreage Impacted</v>
      </c>
      <c r="AY13" s="38">
        <f>'Step 2_Metric 31'!U55</f>
        <v>1</v>
      </c>
      <c r="AZ13" s="38" t="str">
        <f>'Step 2_Metric 31'!V55</f>
        <v>Priority Metric</v>
      </c>
      <c r="BA13" s="38" t="str">
        <f>'Step 2_Metric 31'!W55</f>
        <v>Post</v>
      </c>
      <c r="BB13" s="102">
        <f>'Step 2_Metric 31'!X55</f>
        <v>0</v>
      </c>
      <c r="BC13" s="102">
        <f>'Step 2_Metric 31'!Y55</f>
        <v>0</v>
      </c>
    </row>
    <row r="14" spans="5:55" x14ac:dyDescent="0.25">
      <c r="E14" s="38">
        <f>'Step 2_Metric 7'!$Q38</f>
        <v>7</v>
      </c>
      <c r="F14" s="38" t="str">
        <f>'Step 2_Metric 7'!$R38</f>
        <v>Output</v>
      </c>
      <c r="G14" s="40">
        <f>'Step 2_Metric 7'!$S38</f>
        <v>1</v>
      </c>
      <c r="H14" s="38" t="str">
        <f>'Step 2_Metric 7'!$T38</f>
        <v>Priority Metric</v>
      </c>
      <c r="I14" s="38" t="str">
        <f>'Step 2_Metric 7'!$U38</f>
        <v>Pre</v>
      </c>
      <c r="J14" s="102">
        <f>'Step 2_Metric 7'!$V38</f>
        <v>750315.47657003684</v>
      </c>
      <c r="K14" s="102">
        <f>'Step 2_Metric 7'!$W38</f>
        <v>0</v>
      </c>
      <c r="M14" s="38" t="str">
        <f t="shared" si="0"/>
        <v>7_Priority Metric_Pre_USFWS-15</v>
      </c>
      <c r="N14" s="38">
        <f>'Step 2_Metric 7'!Q56</f>
        <v>1</v>
      </c>
      <c r="O14" s="38" t="str">
        <f>'Step 2_Metric 7'!R56</f>
        <v>USFWS-15</v>
      </c>
      <c r="P14" s="38">
        <f>'Step 2_Metric 7'!S56</f>
        <v>7</v>
      </c>
      <c r="Q14" s="38" t="str">
        <f>'Step 2_Metric 7'!T56</f>
        <v>Output</v>
      </c>
      <c r="R14" s="38">
        <f>'Step 2_Metric 7'!U56</f>
        <v>1</v>
      </c>
      <c r="S14" s="38" t="str">
        <f>'Step 2_Metric 7'!V56</f>
        <v>Priority Metric</v>
      </c>
      <c r="T14" s="38" t="str">
        <f>'Step 2_Metric 7'!W56</f>
        <v>Pre</v>
      </c>
      <c r="U14" s="184">
        <f>'Step 2_Metric 7'!X56</f>
        <v>116866.94348336833</v>
      </c>
      <c r="V14" s="184" t="str">
        <f>'Step 2_Metric 7'!Y56</f>
        <v/>
      </c>
      <c r="AI14" s="38" t="str">
        <f t="shared" si="1"/>
        <v>30_Priority Metric_Pre_NFWF-43281</v>
      </c>
      <c r="AJ14" s="38">
        <f>'Step 2_Metric 30'!Q56</f>
        <v>4</v>
      </c>
      <c r="AK14" s="38" t="str">
        <f>'Step 2_Metric 30'!R56</f>
        <v>NFWF-43281</v>
      </c>
      <c r="AL14" s="38">
        <f>'Step 2_Metric 30'!S56</f>
        <v>30</v>
      </c>
      <c r="AM14" s="38" t="str">
        <f>'Step 2_Metric 30'!T56</f>
        <v>Total Crop Acreage Impacted</v>
      </c>
      <c r="AN14" s="38">
        <f>'Step 2_Metric 30'!U56</f>
        <v>1</v>
      </c>
      <c r="AO14" s="38" t="str">
        <f>'Step 2_Metric 30'!V56</f>
        <v>Priority Metric</v>
      </c>
      <c r="AP14" s="38" t="str">
        <f>'Step 2_Metric 30'!W56</f>
        <v>Pre</v>
      </c>
      <c r="AQ14" s="195">
        <f>'Step 2_Metric 30'!X56</f>
        <v>0</v>
      </c>
      <c r="AR14" s="195" t="str">
        <f>'Step 2_Metric 30'!Y56</f>
        <v/>
      </c>
      <c r="AT14" s="38" t="str">
        <f t="shared" si="2"/>
        <v>31_Priority Metric_Pre_NFWF-43281</v>
      </c>
      <c r="AU14" s="38">
        <f>'Step 2_Metric 31'!Q56</f>
        <v>4</v>
      </c>
      <c r="AV14" s="38" t="str">
        <f>'Step 2_Metric 31'!R56</f>
        <v>NFWF-43281</v>
      </c>
      <c r="AW14" s="75">
        <f>'Step 2_Metric 31'!S56</f>
        <v>31</v>
      </c>
      <c r="AX14" s="38" t="str">
        <f>'Step 2_Metric 31'!T56</f>
        <v>Total Crop Acreage Impacted</v>
      </c>
      <c r="AY14" s="38">
        <f>'Step 2_Metric 31'!U56</f>
        <v>1</v>
      </c>
      <c r="AZ14" s="38" t="str">
        <f>'Step 2_Metric 31'!V56</f>
        <v>Priority Metric</v>
      </c>
      <c r="BA14" s="38" t="str">
        <f>'Step 2_Metric 31'!W56</f>
        <v>Pre</v>
      </c>
      <c r="BB14" s="102">
        <f>'Step 2_Metric 31'!X56</f>
        <v>0</v>
      </c>
      <c r="BC14" s="102" t="str">
        <f>'Step 2_Metric 31'!Y56</f>
        <v/>
      </c>
    </row>
    <row r="15" spans="5:55" x14ac:dyDescent="0.25">
      <c r="E15" s="38">
        <f>'Step 2_Metric 7'!$Q39</f>
        <v>7</v>
      </c>
      <c r="F15" s="76" t="str">
        <f>'Step 2_Metric 7'!$R39</f>
        <v>Output</v>
      </c>
      <c r="G15" s="40">
        <f>'Step 2_Metric 7'!$S39</f>
        <v>1</v>
      </c>
      <c r="H15" s="38" t="str">
        <f>'Step 2_Metric 7'!$T39</f>
        <v>Priority Metric</v>
      </c>
      <c r="I15" s="38" t="str">
        <f>'Step 2_Metric 7'!$U39</f>
        <v>Post</v>
      </c>
      <c r="J15" s="102">
        <f>'Step 2_Metric 7'!$V39</f>
        <v>574498.85034614801</v>
      </c>
      <c r="K15" s="103">
        <f>'Step 2_Metric 7'!$W39</f>
        <v>175816.62622388883</v>
      </c>
      <c r="M15" s="38" t="str">
        <f t="shared" si="0"/>
        <v>7_Priority Metric_Post_USFWS-15</v>
      </c>
      <c r="N15" s="38">
        <f>'Step 2_Metric 7'!Q57</f>
        <v>1</v>
      </c>
      <c r="O15" s="38" t="str">
        <f>'Step 2_Metric 7'!R57</f>
        <v>USFWS-15</v>
      </c>
      <c r="P15" s="38">
        <f>'Step 2_Metric 7'!S57</f>
        <v>7</v>
      </c>
      <c r="Q15" s="38" t="str">
        <f>'Step 2_Metric 7'!T57</f>
        <v>Output</v>
      </c>
      <c r="R15" s="38">
        <f>'Step 2_Metric 7'!U57</f>
        <v>1</v>
      </c>
      <c r="S15" s="38" t="str">
        <f>'Step 2_Metric 7'!V57</f>
        <v>Priority Metric</v>
      </c>
      <c r="T15" s="38" t="str">
        <f>'Step 2_Metric 7'!W57</f>
        <v>Post</v>
      </c>
      <c r="U15" s="184">
        <f>'Step 2_Metric 7'!X57</f>
        <v>14029.467641960586</v>
      </c>
      <c r="V15" s="184">
        <f>'Step 2_Metric 7'!Y57</f>
        <v>102837.47584140775</v>
      </c>
      <c r="AI15" s="38" t="str">
        <f t="shared" si="1"/>
        <v>30_Priority Metric_Post_NFWF-43281</v>
      </c>
      <c r="AJ15" s="38">
        <f>'Step 2_Metric 30'!Q57</f>
        <v>4</v>
      </c>
      <c r="AK15" s="38" t="str">
        <f>'Step 2_Metric 30'!R57</f>
        <v>NFWF-43281</v>
      </c>
      <c r="AL15" s="38">
        <f>'Step 2_Metric 30'!S57</f>
        <v>30</v>
      </c>
      <c r="AM15" s="38" t="str">
        <f>'Step 2_Metric 30'!T57</f>
        <v>Total Crop Acreage Impacted</v>
      </c>
      <c r="AN15" s="38">
        <f>'Step 2_Metric 30'!U57</f>
        <v>1</v>
      </c>
      <c r="AO15" s="38" t="str">
        <f>'Step 2_Metric 30'!V57</f>
        <v>Priority Metric</v>
      </c>
      <c r="AP15" s="38" t="str">
        <f>'Step 2_Metric 30'!W57</f>
        <v>Post</v>
      </c>
      <c r="AQ15" s="195">
        <f>'Step 2_Metric 30'!X57</f>
        <v>0</v>
      </c>
      <c r="AR15" s="195">
        <f>'Step 2_Metric 30'!Y57</f>
        <v>0</v>
      </c>
      <c r="AT15" s="38" t="str">
        <f t="shared" si="2"/>
        <v>31_Priority Metric_Post_NFWF-43281</v>
      </c>
      <c r="AU15" s="38">
        <f>'Step 2_Metric 31'!Q57</f>
        <v>4</v>
      </c>
      <c r="AV15" s="38" t="str">
        <f>'Step 2_Metric 31'!R57</f>
        <v>NFWF-43281</v>
      </c>
      <c r="AW15" s="75">
        <f>'Step 2_Metric 31'!S57</f>
        <v>31</v>
      </c>
      <c r="AX15" s="38" t="str">
        <f>'Step 2_Metric 31'!T57</f>
        <v>Total Crop Acreage Impacted</v>
      </c>
      <c r="AY15" s="38">
        <f>'Step 2_Metric 31'!U57</f>
        <v>1</v>
      </c>
      <c r="AZ15" s="38" t="str">
        <f>'Step 2_Metric 31'!V57</f>
        <v>Priority Metric</v>
      </c>
      <c r="BA15" s="38" t="str">
        <f>'Step 2_Metric 31'!W57</f>
        <v>Post</v>
      </c>
      <c r="BB15" s="102">
        <f>'Step 2_Metric 31'!X57</f>
        <v>0</v>
      </c>
      <c r="BC15" s="102">
        <f>'Step 2_Metric 31'!Y57</f>
        <v>0</v>
      </c>
    </row>
    <row r="16" spans="5:55" x14ac:dyDescent="0.25">
      <c r="E16" s="38">
        <v>30</v>
      </c>
      <c r="F16" s="38" t="s">
        <v>660</v>
      </c>
      <c r="G16" s="40">
        <v>1</v>
      </c>
      <c r="H16" s="40" t="s">
        <v>540</v>
      </c>
      <c r="I16" s="38" t="s">
        <v>252</v>
      </c>
      <c r="J16" s="120">
        <f>'Step 2_Metric 30'!X50</f>
        <v>0</v>
      </c>
      <c r="K16" s="120" t="str">
        <f>'Step 2_Metric 30'!Y50</f>
        <v/>
      </c>
      <c r="M16" s="38" t="str">
        <f t="shared" si="0"/>
        <v>7_Metric_Pre_NPS-1A</v>
      </c>
      <c r="N16" s="38">
        <f>'Step 2_Metric 7'!Q58</f>
        <v>2</v>
      </c>
      <c r="O16" s="38" t="str">
        <f>'Step 2_Metric 7'!R58</f>
        <v>NPS-1A</v>
      </c>
      <c r="P16" s="38">
        <f>'Step 2_Metric 7'!S58</f>
        <v>7</v>
      </c>
      <c r="Q16" s="38" t="str">
        <f>'Step 2_Metric 7'!T58</f>
        <v>Proprietor's Income</v>
      </c>
      <c r="R16" s="38">
        <f>'Step 2_Metric 7'!U58</f>
        <v>10</v>
      </c>
      <c r="S16" s="38" t="str">
        <f>'Step 2_Metric 7'!V58</f>
        <v>Metric</v>
      </c>
      <c r="T16" s="38" t="str">
        <f>'Step 2_Metric 7'!W58</f>
        <v>Pre</v>
      </c>
      <c r="U16" s="184">
        <f>'Step 2_Metric 7'!X58</f>
        <v>256814.6495389418</v>
      </c>
      <c r="V16" s="184" t="str">
        <f>'Step 2_Metric 7'!Y58</f>
        <v/>
      </c>
      <c r="AI16" s="38" t="str">
        <f t="shared" si="1"/>
        <v>30_Priority Metric_Pre_NFWF-43986</v>
      </c>
      <c r="AJ16" s="38">
        <f>'Step 2_Metric 30'!Q58</f>
        <v>5</v>
      </c>
      <c r="AK16" s="38" t="str">
        <f>'Step 2_Metric 30'!R58</f>
        <v>NFWF-43986</v>
      </c>
      <c r="AL16" s="38">
        <f>'Step 2_Metric 30'!S58</f>
        <v>30</v>
      </c>
      <c r="AM16" s="38" t="str">
        <f>'Step 2_Metric 30'!T58</f>
        <v>Total Crop Acreage Impacted</v>
      </c>
      <c r="AN16" s="38">
        <f>'Step 2_Metric 30'!U58</f>
        <v>1</v>
      </c>
      <c r="AO16" s="38" t="str">
        <f>'Step 2_Metric 30'!V58</f>
        <v>Priority Metric</v>
      </c>
      <c r="AP16" s="38" t="str">
        <f>'Step 2_Metric 30'!W58</f>
        <v>Pre</v>
      </c>
      <c r="AQ16" s="195">
        <f>'Step 2_Metric 30'!X58</f>
        <v>0</v>
      </c>
      <c r="AR16" s="195" t="str">
        <f>'Step 2_Metric 30'!Y58</f>
        <v/>
      </c>
      <c r="AT16" s="38" t="str">
        <f t="shared" si="2"/>
        <v>31_Priority Metric_Pre_NFWF-43986</v>
      </c>
      <c r="AU16" s="38">
        <f>'Step 2_Metric 31'!Q58</f>
        <v>5</v>
      </c>
      <c r="AV16" s="38" t="str">
        <f>'Step 2_Metric 31'!R58</f>
        <v>NFWF-43986</v>
      </c>
      <c r="AW16" s="75">
        <f>'Step 2_Metric 31'!S58</f>
        <v>31</v>
      </c>
      <c r="AX16" s="38" t="str">
        <f>'Step 2_Metric 31'!T58</f>
        <v>Total Crop Acreage Impacted</v>
      </c>
      <c r="AY16" s="38">
        <f>'Step 2_Metric 31'!U58</f>
        <v>1</v>
      </c>
      <c r="AZ16" s="38" t="str">
        <f>'Step 2_Metric 31'!V58</f>
        <v>Priority Metric</v>
      </c>
      <c r="BA16" s="38" t="str">
        <f>'Step 2_Metric 31'!W58</f>
        <v>Pre</v>
      </c>
      <c r="BB16" s="102">
        <f>'Step 2_Metric 31'!X58</f>
        <v>0</v>
      </c>
      <c r="BC16" s="102" t="str">
        <f>'Step 2_Metric 31'!Y58</f>
        <v/>
      </c>
    </row>
    <row r="17" spans="2:55" x14ac:dyDescent="0.25">
      <c r="E17" s="38">
        <v>30</v>
      </c>
      <c r="F17" s="76" t="s">
        <v>660</v>
      </c>
      <c r="G17" s="40">
        <v>1</v>
      </c>
      <c r="H17" s="40" t="s">
        <v>540</v>
      </c>
      <c r="I17" s="38" t="s">
        <v>253</v>
      </c>
      <c r="J17" s="120">
        <f>'Step 2_Metric 30'!X51</f>
        <v>0</v>
      </c>
      <c r="K17" s="173">
        <f>'Step 2_Metric 30'!Y51</f>
        <v>0</v>
      </c>
      <c r="M17" s="38" t="str">
        <f t="shared" si="0"/>
        <v>7_Metric_Post_NPS-1A</v>
      </c>
      <c r="N17" s="38">
        <f>'Step 2_Metric 7'!Q59</f>
        <v>2</v>
      </c>
      <c r="O17" s="38" t="str">
        <f>'Step 2_Metric 7'!R59</f>
        <v>NPS-1A</v>
      </c>
      <c r="P17" s="38">
        <f>'Step 2_Metric 7'!S59</f>
        <v>7</v>
      </c>
      <c r="Q17" s="38" t="str">
        <f>'Step 2_Metric 7'!T59</f>
        <v>Proprietor's Income</v>
      </c>
      <c r="R17" s="38">
        <f>'Step 2_Metric 7'!U59</f>
        <v>10</v>
      </c>
      <c r="S17" s="38" t="str">
        <f>'Step 2_Metric 7'!V59</f>
        <v>Metric</v>
      </c>
      <c r="T17" s="38" t="str">
        <f>'Step 2_Metric 7'!W59</f>
        <v>Post</v>
      </c>
      <c r="U17" s="184">
        <f>'Step 2_Metric 7'!X59</f>
        <v>254859.63352446238</v>
      </c>
      <c r="V17" s="184">
        <f>'Step 2_Metric 7'!Y59</f>
        <v>1955.0160144794208</v>
      </c>
      <c r="AI17" s="38" t="str">
        <f t="shared" si="1"/>
        <v>30_Priority Metric_Post_NFWF-43986</v>
      </c>
      <c r="AJ17" s="38">
        <f>'Step 2_Metric 30'!Q59</f>
        <v>5</v>
      </c>
      <c r="AK17" s="38" t="str">
        <f>'Step 2_Metric 30'!R59</f>
        <v>NFWF-43986</v>
      </c>
      <c r="AL17" s="38">
        <f>'Step 2_Metric 30'!S59</f>
        <v>30</v>
      </c>
      <c r="AM17" s="38" t="str">
        <f>'Step 2_Metric 30'!T59</f>
        <v>Total Crop Acreage Impacted</v>
      </c>
      <c r="AN17" s="38">
        <f>'Step 2_Metric 30'!U59</f>
        <v>1</v>
      </c>
      <c r="AO17" s="38" t="str">
        <f>'Step 2_Metric 30'!V59</f>
        <v>Priority Metric</v>
      </c>
      <c r="AP17" s="38" t="str">
        <f>'Step 2_Metric 30'!W59</f>
        <v>Post</v>
      </c>
      <c r="AQ17" s="195">
        <f>'Step 2_Metric 30'!X59</f>
        <v>0</v>
      </c>
      <c r="AR17" s="195">
        <f>'Step 2_Metric 30'!Y59</f>
        <v>0</v>
      </c>
      <c r="AT17" s="38" t="str">
        <f t="shared" si="2"/>
        <v>31_Priority Metric_Post_NFWF-43986</v>
      </c>
      <c r="AU17" s="38">
        <f>'Step 2_Metric 31'!Q59</f>
        <v>5</v>
      </c>
      <c r="AV17" s="38" t="str">
        <f>'Step 2_Metric 31'!R59</f>
        <v>NFWF-43986</v>
      </c>
      <c r="AW17" s="75">
        <f>'Step 2_Metric 31'!S59</f>
        <v>31</v>
      </c>
      <c r="AX17" s="38" t="str">
        <f>'Step 2_Metric 31'!T59</f>
        <v>Total Crop Acreage Impacted</v>
      </c>
      <c r="AY17" s="38">
        <f>'Step 2_Metric 31'!U59</f>
        <v>1</v>
      </c>
      <c r="AZ17" s="38" t="str">
        <f>'Step 2_Metric 31'!V59</f>
        <v>Priority Metric</v>
      </c>
      <c r="BA17" s="38" t="str">
        <f>'Step 2_Metric 31'!W59</f>
        <v>Post</v>
      </c>
      <c r="BB17" s="102">
        <f>'Step 2_Metric 31'!X59</f>
        <v>0</v>
      </c>
      <c r="BC17" s="102">
        <f>'Step 2_Metric 31'!Y59</f>
        <v>0</v>
      </c>
    </row>
    <row r="18" spans="2:55" x14ac:dyDescent="0.25">
      <c r="E18" s="38">
        <v>31</v>
      </c>
      <c r="F18" s="38" t="s">
        <v>662</v>
      </c>
      <c r="G18" s="40">
        <v>1</v>
      </c>
      <c r="H18" s="40" t="s">
        <v>540</v>
      </c>
      <c r="I18" s="38" t="s">
        <v>252</v>
      </c>
      <c r="J18" s="38"/>
      <c r="K18" s="38"/>
      <c r="M18" s="38" t="str">
        <f t="shared" si="0"/>
        <v>7_Metric_Pre_NPS-1A</v>
      </c>
      <c r="N18" s="38">
        <f>'Step 2_Metric 7'!Q60</f>
        <v>2</v>
      </c>
      <c r="O18" s="38" t="str">
        <f>'Step 2_Metric 7'!R60</f>
        <v>NPS-1A</v>
      </c>
      <c r="P18" s="38">
        <f>'Step 2_Metric 7'!S60</f>
        <v>7</v>
      </c>
      <c r="Q18" s="38" t="str">
        <f>'Step 2_Metric 7'!T60</f>
        <v>Labor Income</v>
      </c>
      <c r="R18" s="38">
        <f>'Step 2_Metric 7'!U60</f>
        <v>11</v>
      </c>
      <c r="S18" s="38" t="str">
        <f>'Step 2_Metric 7'!V60</f>
        <v>Metric</v>
      </c>
      <c r="T18" s="38" t="str">
        <f>'Step 2_Metric 7'!W60</f>
        <v>Pre</v>
      </c>
      <c r="U18" s="184">
        <f>'Step 2_Metric 7'!X60</f>
        <v>388786.43340786482</v>
      </c>
      <c r="V18" s="184" t="str">
        <f>'Step 2_Metric 7'!Y60</f>
        <v/>
      </c>
      <c r="AI18" s="38" t="str">
        <f t="shared" si="1"/>
        <v>30_Priority Metric_Pre_NFWF-44167</v>
      </c>
      <c r="AJ18" s="38">
        <f>'Step 2_Metric 30'!Q60</f>
        <v>6</v>
      </c>
      <c r="AK18" s="38" t="str">
        <f>'Step 2_Metric 30'!R60</f>
        <v>NFWF-44167</v>
      </c>
      <c r="AL18" s="38">
        <f>'Step 2_Metric 30'!S60</f>
        <v>30</v>
      </c>
      <c r="AM18" s="38" t="str">
        <f>'Step 2_Metric 30'!T60</f>
        <v>Total Crop Acreage Impacted</v>
      </c>
      <c r="AN18" s="38">
        <f>'Step 2_Metric 30'!U60</f>
        <v>1</v>
      </c>
      <c r="AO18" s="38" t="str">
        <f>'Step 2_Metric 30'!V60</f>
        <v>Priority Metric</v>
      </c>
      <c r="AP18" s="38" t="str">
        <f>'Step 2_Metric 30'!W60</f>
        <v>Pre</v>
      </c>
      <c r="AQ18" s="195">
        <f>'Step 2_Metric 30'!X60</f>
        <v>0</v>
      </c>
      <c r="AR18" s="195" t="str">
        <f>'Step 2_Metric 30'!Y60</f>
        <v/>
      </c>
      <c r="AT18" s="38" t="str">
        <f t="shared" si="2"/>
        <v>31_Priority Metric_Pre_NFWF-44167</v>
      </c>
      <c r="AU18" s="38">
        <f>'Step 2_Metric 31'!Q60</f>
        <v>6</v>
      </c>
      <c r="AV18" s="38" t="str">
        <f>'Step 2_Metric 31'!R60</f>
        <v>NFWF-44167</v>
      </c>
      <c r="AW18" s="75">
        <f>'Step 2_Metric 31'!S60</f>
        <v>31</v>
      </c>
      <c r="AX18" s="38" t="str">
        <f>'Step 2_Metric 31'!T60</f>
        <v>Total Crop Acreage Impacted</v>
      </c>
      <c r="AY18" s="38">
        <f>'Step 2_Metric 31'!U60</f>
        <v>1</v>
      </c>
      <c r="AZ18" s="38" t="str">
        <f>'Step 2_Metric 31'!V60</f>
        <v>Priority Metric</v>
      </c>
      <c r="BA18" s="38" t="str">
        <f>'Step 2_Metric 31'!W60</f>
        <v>Pre</v>
      </c>
      <c r="BB18" s="102">
        <f>'Step 2_Metric 31'!X60</f>
        <v>0</v>
      </c>
      <c r="BC18" s="102" t="str">
        <f>'Step 2_Metric 31'!Y60</f>
        <v/>
      </c>
    </row>
    <row r="19" spans="2:55" x14ac:dyDescent="0.25">
      <c r="E19" s="38">
        <v>31</v>
      </c>
      <c r="F19" s="76" t="s">
        <v>662</v>
      </c>
      <c r="G19" s="40">
        <v>1</v>
      </c>
      <c r="H19" s="40" t="s">
        <v>540</v>
      </c>
      <c r="I19" s="38" t="s">
        <v>253</v>
      </c>
      <c r="J19" s="38"/>
      <c r="K19" s="38"/>
      <c r="M19" s="38" t="str">
        <f t="shared" si="0"/>
        <v>7_Metric_Post_NPS-1A</v>
      </c>
      <c r="N19" s="38">
        <f>'Step 2_Metric 7'!Q61</f>
        <v>2</v>
      </c>
      <c r="O19" s="38" t="str">
        <f>'Step 2_Metric 7'!R61</f>
        <v>NPS-1A</v>
      </c>
      <c r="P19" s="38">
        <f>'Step 2_Metric 7'!S61</f>
        <v>7</v>
      </c>
      <c r="Q19" s="38" t="str">
        <f>'Step 2_Metric 7'!T61</f>
        <v>Labor Income</v>
      </c>
      <c r="R19" s="38">
        <f>'Step 2_Metric 7'!U61</f>
        <v>11</v>
      </c>
      <c r="S19" s="38" t="str">
        <f>'Step 2_Metric 7'!V61</f>
        <v>Metric</v>
      </c>
      <c r="T19" s="38" t="str">
        <f>'Step 2_Metric 7'!W61</f>
        <v>Post</v>
      </c>
      <c r="U19" s="184">
        <f>'Step 2_Metric 7'!X61</f>
        <v>326527.88466631412</v>
      </c>
      <c r="V19" s="184">
        <f>'Step 2_Metric 7'!Y61</f>
        <v>62258.548741550709</v>
      </c>
      <c r="AI19" s="38" t="str">
        <f t="shared" si="1"/>
        <v>30_Priority Metric_Post_NFWF-44167</v>
      </c>
      <c r="AJ19" s="38">
        <f>'Step 2_Metric 30'!Q61</f>
        <v>6</v>
      </c>
      <c r="AK19" s="38" t="str">
        <f>'Step 2_Metric 30'!R61</f>
        <v>NFWF-44167</v>
      </c>
      <c r="AL19" s="38">
        <f>'Step 2_Metric 30'!S61</f>
        <v>30</v>
      </c>
      <c r="AM19" s="38" t="str">
        <f>'Step 2_Metric 30'!T61</f>
        <v>Total Crop Acreage Impacted</v>
      </c>
      <c r="AN19" s="38">
        <f>'Step 2_Metric 30'!U61</f>
        <v>1</v>
      </c>
      <c r="AO19" s="38" t="str">
        <f>'Step 2_Metric 30'!V61</f>
        <v>Priority Metric</v>
      </c>
      <c r="AP19" s="38" t="str">
        <f>'Step 2_Metric 30'!W61</f>
        <v>Post</v>
      </c>
      <c r="AQ19" s="195">
        <f>'Step 2_Metric 30'!X61</f>
        <v>0</v>
      </c>
      <c r="AR19" s="195">
        <f>'Step 2_Metric 30'!Y61</f>
        <v>0</v>
      </c>
      <c r="AT19" s="38" t="str">
        <f t="shared" si="2"/>
        <v>31_Priority Metric_Post_NFWF-44167</v>
      </c>
      <c r="AU19" s="38">
        <f>'Step 2_Metric 31'!Q61</f>
        <v>6</v>
      </c>
      <c r="AV19" s="38" t="str">
        <f>'Step 2_Metric 31'!R61</f>
        <v>NFWF-44167</v>
      </c>
      <c r="AW19" s="75">
        <f>'Step 2_Metric 31'!S61</f>
        <v>31</v>
      </c>
      <c r="AX19" s="38" t="str">
        <f>'Step 2_Metric 31'!T61</f>
        <v>Total Crop Acreage Impacted</v>
      </c>
      <c r="AY19" s="38">
        <f>'Step 2_Metric 31'!U61</f>
        <v>1</v>
      </c>
      <c r="AZ19" s="38" t="str">
        <f>'Step 2_Metric 31'!V61</f>
        <v>Priority Metric</v>
      </c>
      <c r="BA19" s="38" t="str">
        <f>'Step 2_Metric 31'!W61</f>
        <v>Post</v>
      </c>
      <c r="BB19" s="102">
        <f>'Step 2_Metric 31'!X61</f>
        <v>0</v>
      </c>
      <c r="BC19" s="102">
        <f>'Step 2_Metric 31'!Y61</f>
        <v>0</v>
      </c>
    </row>
    <row r="20" spans="2:55" x14ac:dyDescent="0.25">
      <c r="M20" s="38" t="str">
        <f t="shared" si="0"/>
        <v>7_Metric_Pre_NPS-1A</v>
      </c>
      <c r="N20" s="38">
        <f>'Step 2_Metric 7'!Q62</f>
        <v>2</v>
      </c>
      <c r="O20" s="38" t="str">
        <f>'Step 2_Metric 7'!R62</f>
        <v>NPS-1A</v>
      </c>
      <c r="P20" s="38">
        <f>'Step 2_Metric 7'!S62</f>
        <v>7</v>
      </c>
      <c r="Q20" s="38" t="str">
        <f>'Step 2_Metric 7'!T62</f>
        <v>Employment</v>
      </c>
      <c r="R20" s="38">
        <f>'Step 2_Metric 7'!U62</f>
        <v>12</v>
      </c>
      <c r="S20" s="38" t="str">
        <f>'Step 2_Metric 7'!V62</f>
        <v>Metric</v>
      </c>
      <c r="T20" s="38" t="str">
        <f>'Step 2_Metric 7'!W62</f>
        <v>Pre</v>
      </c>
      <c r="U20" s="184">
        <f>'Step 2_Metric 7'!X62</f>
        <v>0</v>
      </c>
      <c r="V20" s="184" t="str">
        <f>'Step 2_Metric 7'!Y62</f>
        <v/>
      </c>
      <c r="AI20" s="38" t="str">
        <f t="shared" si="1"/>
        <v>30_Priority Metric_Pre_NFWF-44225</v>
      </c>
      <c r="AJ20" s="38">
        <f>'Step 2_Metric 30'!Q62</f>
        <v>7</v>
      </c>
      <c r="AK20" s="38" t="str">
        <f>'Step 2_Metric 30'!R62</f>
        <v>NFWF-44225</v>
      </c>
      <c r="AL20" s="38">
        <f>'Step 2_Metric 30'!S62</f>
        <v>30</v>
      </c>
      <c r="AM20" s="38" t="str">
        <f>'Step 2_Metric 30'!T62</f>
        <v>Total Crop Acreage Impacted</v>
      </c>
      <c r="AN20" s="38">
        <f>'Step 2_Metric 30'!U62</f>
        <v>1</v>
      </c>
      <c r="AO20" s="38" t="str">
        <f>'Step 2_Metric 30'!V62</f>
        <v>Priority Metric</v>
      </c>
      <c r="AP20" s="38" t="str">
        <f>'Step 2_Metric 30'!W62</f>
        <v>Pre</v>
      </c>
      <c r="AQ20" s="195">
        <f>'Step 2_Metric 30'!X62</f>
        <v>0</v>
      </c>
      <c r="AR20" s="195" t="str">
        <f>'Step 2_Metric 30'!Y62</f>
        <v/>
      </c>
      <c r="AT20" s="38" t="str">
        <f t="shared" si="2"/>
        <v>31_Priority Metric_Pre_NFWF-44225</v>
      </c>
      <c r="AU20" s="38">
        <f>'Step 2_Metric 31'!Q62</f>
        <v>7</v>
      </c>
      <c r="AV20" s="38" t="str">
        <f>'Step 2_Metric 31'!R62</f>
        <v>NFWF-44225</v>
      </c>
      <c r="AW20" s="75">
        <f>'Step 2_Metric 31'!S62</f>
        <v>31</v>
      </c>
      <c r="AX20" s="38" t="str">
        <f>'Step 2_Metric 31'!T62</f>
        <v>Total Crop Acreage Impacted</v>
      </c>
      <c r="AY20" s="38">
        <f>'Step 2_Metric 31'!U62</f>
        <v>1</v>
      </c>
      <c r="AZ20" s="38" t="str">
        <f>'Step 2_Metric 31'!V62</f>
        <v>Priority Metric</v>
      </c>
      <c r="BA20" s="38" t="str">
        <f>'Step 2_Metric 31'!W62</f>
        <v>Pre</v>
      </c>
      <c r="BB20" s="102">
        <f>'Step 2_Metric 31'!X62</f>
        <v>0</v>
      </c>
      <c r="BC20" s="102" t="str">
        <f>'Step 2_Metric 31'!Y62</f>
        <v/>
      </c>
    </row>
    <row r="21" spans="2:55" x14ac:dyDescent="0.25">
      <c r="M21" s="38" t="str">
        <f t="shared" si="0"/>
        <v>7_Metric_Post_NPS-1A</v>
      </c>
      <c r="N21" s="38">
        <f>'Step 2_Metric 7'!Q63</f>
        <v>2</v>
      </c>
      <c r="O21" s="38" t="str">
        <f>'Step 2_Metric 7'!R63</f>
        <v>NPS-1A</v>
      </c>
      <c r="P21" s="38">
        <f>'Step 2_Metric 7'!S63</f>
        <v>7</v>
      </c>
      <c r="Q21" s="38" t="str">
        <f>'Step 2_Metric 7'!T63</f>
        <v>Employment</v>
      </c>
      <c r="R21" s="38">
        <f>'Step 2_Metric 7'!U63</f>
        <v>12</v>
      </c>
      <c r="S21" s="38" t="str">
        <f>'Step 2_Metric 7'!V63</f>
        <v>Metric</v>
      </c>
      <c r="T21" s="38" t="str">
        <f>'Step 2_Metric 7'!W63</f>
        <v>Post</v>
      </c>
      <c r="U21" s="184">
        <f>'Step 2_Metric 7'!X63</f>
        <v>0</v>
      </c>
      <c r="V21" s="184">
        <f>'Step 2_Metric 7'!Y63</f>
        <v>0</v>
      </c>
      <c r="AI21" s="38" t="str">
        <f t="shared" si="1"/>
        <v>30_Priority Metric_Post_NFWF-44225</v>
      </c>
      <c r="AJ21" s="38">
        <f>'Step 2_Metric 30'!Q63</f>
        <v>7</v>
      </c>
      <c r="AK21" s="38" t="str">
        <f>'Step 2_Metric 30'!R63</f>
        <v>NFWF-44225</v>
      </c>
      <c r="AL21" s="38">
        <f>'Step 2_Metric 30'!S63</f>
        <v>30</v>
      </c>
      <c r="AM21" s="38" t="str">
        <f>'Step 2_Metric 30'!T63</f>
        <v>Total Crop Acreage Impacted</v>
      </c>
      <c r="AN21" s="38">
        <f>'Step 2_Metric 30'!U63</f>
        <v>1</v>
      </c>
      <c r="AO21" s="38" t="str">
        <f>'Step 2_Metric 30'!V63</f>
        <v>Priority Metric</v>
      </c>
      <c r="AP21" s="38" t="str">
        <f>'Step 2_Metric 30'!W63</f>
        <v>Post</v>
      </c>
      <c r="AQ21" s="195">
        <f>'Step 2_Metric 30'!X63</f>
        <v>0</v>
      </c>
      <c r="AR21" s="195">
        <f>'Step 2_Metric 30'!Y63</f>
        <v>0</v>
      </c>
      <c r="AT21" s="38" t="str">
        <f t="shared" si="2"/>
        <v>31_Priority Metric_Post_NFWF-44225</v>
      </c>
      <c r="AU21" s="38">
        <f>'Step 2_Metric 31'!Q63</f>
        <v>7</v>
      </c>
      <c r="AV21" s="38" t="str">
        <f>'Step 2_Metric 31'!R63</f>
        <v>NFWF-44225</v>
      </c>
      <c r="AW21" s="75">
        <f>'Step 2_Metric 31'!S63</f>
        <v>31</v>
      </c>
      <c r="AX21" s="38" t="str">
        <f>'Step 2_Metric 31'!T63</f>
        <v>Total Crop Acreage Impacted</v>
      </c>
      <c r="AY21" s="38">
        <f>'Step 2_Metric 31'!U63</f>
        <v>1</v>
      </c>
      <c r="AZ21" s="38" t="str">
        <f>'Step 2_Metric 31'!V63</f>
        <v>Priority Metric</v>
      </c>
      <c r="BA21" s="38" t="str">
        <f>'Step 2_Metric 31'!W63</f>
        <v>Post</v>
      </c>
      <c r="BB21" s="102">
        <f>'Step 2_Metric 31'!X63</f>
        <v>0</v>
      </c>
      <c r="BC21" s="102">
        <f>'Step 2_Metric 31'!Y63</f>
        <v>0</v>
      </c>
    </row>
    <row r="22" spans="2:55" x14ac:dyDescent="0.25">
      <c r="M22" s="38" t="str">
        <f t="shared" si="0"/>
        <v>7_Priority Metric_Pre_NPS-1A</v>
      </c>
      <c r="N22" s="38">
        <f>'Step 2_Metric 7'!Q64</f>
        <v>2</v>
      </c>
      <c r="O22" s="38" t="str">
        <f>'Step 2_Metric 7'!R64</f>
        <v>NPS-1A</v>
      </c>
      <c r="P22" s="38">
        <f>'Step 2_Metric 7'!S64</f>
        <v>7</v>
      </c>
      <c r="Q22" s="38" t="str">
        <f>'Step 2_Metric 7'!T64</f>
        <v>Output</v>
      </c>
      <c r="R22" s="38">
        <f>'Step 2_Metric 7'!U64</f>
        <v>1</v>
      </c>
      <c r="S22" s="38" t="str">
        <f>'Step 2_Metric 7'!V64</f>
        <v>Priority Metric</v>
      </c>
      <c r="T22" s="38" t="str">
        <f>'Step 2_Metric 7'!W64</f>
        <v>Pre</v>
      </c>
      <c r="U22" s="184">
        <f>'Step 2_Metric 7'!X64</f>
        <v>493673.29088950407</v>
      </c>
      <c r="V22" s="184" t="str">
        <f>'Step 2_Metric 7'!Y64</f>
        <v/>
      </c>
      <c r="AI22" s="38" t="str">
        <f t="shared" si="1"/>
        <v>30_Priority Metric_Pre_NPS-1A</v>
      </c>
      <c r="AJ22" s="38">
        <f>'Step 2_Metric 30'!Q64</f>
        <v>8</v>
      </c>
      <c r="AK22" s="38" t="str">
        <f>'Step 2_Metric 30'!R64</f>
        <v>NPS-1A</v>
      </c>
      <c r="AL22" s="38">
        <f>'Step 2_Metric 30'!S64</f>
        <v>30</v>
      </c>
      <c r="AM22" s="38" t="str">
        <f>'Step 2_Metric 30'!T64</f>
        <v>Total Crop Acreage Impacted</v>
      </c>
      <c r="AN22" s="38">
        <f>'Step 2_Metric 30'!U64</f>
        <v>1</v>
      </c>
      <c r="AO22" s="38" t="str">
        <f>'Step 2_Metric 30'!V64</f>
        <v>Priority Metric</v>
      </c>
      <c r="AP22" s="38" t="str">
        <f>'Step 2_Metric 30'!W64</f>
        <v>Pre</v>
      </c>
      <c r="AQ22" s="195">
        <f>'Step 2_Metric 30'!X64</f>
        <v>0</v>
      </c>
      <c r="AR22" s="195" t="str">
        <f>'Step 2_Metric 30'!Y64</f>
        <v/>
      </c>
      <c r="AT22" s="38" t="str">
        <f t="shared" si="2"/>
        <v>31_Priority Metric_Pre_NPS-1A</v>
      </c>
      <c r="AU22" s="38">
        <f>'Step 2_Metric 31'!Q64</f>
        <v>8</v>
      </c>
      <c r="AV22" s="38" t="str">
        <f>'Step 2_Metric 31'!R64</f>
        <v>NPS-1A</v>
      </c>
      <c r="AW22" s="75">
        <f>'Step 2_Metric 31'!S64</f>
        <v>31</v>
      </c>
      <c r="AX22" s="38" t="str">
        <f>'Step 2_Metric 31'!T64</f>
        <v>Total Crop Acreage Impacted</v>
      </c>
      <c r="AY22" s="38">
        <f>'Step 2_Metric 31'!U64</f>
        <v>1</v>
      </c>
      <c r="AZ22" s="38" t="str">
        <f>'Step 2_Metric 31'!V64</f>
        <v>Priority Metric</v>
      </c>
      <c r="BA22" s="38" t="str">
        <f>'Step 2_Metric 31'!W64</f>
        <v>Pre</v>
      </c>
      <c r="BB22" s="102">
        <f>'Step 2_Metric 31'!X64</f>
        <v>0</v>
      </c>
      <c r="BC22" s="102" t="str">
        <f>'Step 2_Metric 31'!Y64</f>
        <v/>
      </c>
    </row>
    <row r="23" spans="2:55" x14ac:dyDescent="0.25">
      <c r="B23" s="283" t="s">
        <v>1381</v>
      </c>
      <c r="C23" s="283"/>
      <c r="D23" s="284"/>
      <c r="E23" s="38">
        <f>'Step 2_Metric 17'!$Q30</f>
        <v>17</v>
      </c>
      <c r="F23" s="38" t="str">
        <f>'Step 2_Metric 17'!$R30</f>
        <v>Transportation Econ Losses</v>
      </c>
      <c r="G23" s="40">
        <f>'Step 2_Metric 17'!$S30</f>
        <v>1</v>
      </c>
      <c r="H23" s="38" t="str">
        <f>'Step 2_Metric 17'!$T30</f>
        <v>Priority Metric</v>
      </c>
      <c r="I23" s="38" t="str">
        <f>'Step 2_Metric 17'!$U30</f>
        <v>Pre</v>
      </c>
      <c r="J23" s="102">
        <f>'Step 2_Metric 17'!$V30</f>
        <v>1824.9845866385742</v>
      </c>
      <c r="K23" s="102">
        <f>'Step 2_Metric 17'!$W30</f>
        <v>0</v>
      </c>
      <c r="M23" s="38" t="str">
        <f t="shared" si="0"/>
        <v>7_Priority Metric_Post_NPS-1A</v>
      </c>
      <c r="N23" s="38">
        <f>'Step 2_Metric 7'!Q65</f>
        <v>2</v>
      </c>
      <c r="O23" s="38" t="str">
        <f>'Step 2_Metric 7'!R65</f>
        <v>NPS-1A</v>
      </c>
      <c r="P23" s="38">
        <f>'Step 2_Metric 7'!S65</f>
        <v>7</v>
      </c>
      <c r="Q23" s="38" t="str">
        <f>'Step 2_Metric 7'!T65</f>
        <v>Output</v>
      </c>
      <c r="R23" s="38">
        <f>'Step 2_Metric 7'!U65</f>
        <v>1</v>
      </c>
      <c r="S23" s="38" t="str">
        <f>'Step 2_Metric 7'!V65</f>
        <v>Priority Metric</v>
      </c>
      <c r="T23" s="38" t="str">
        <f>'Step 2_Metric 7'!W65</f>
        <v>Post</v>
      </c>
      <c r="U23" s="184">
        <f>'Step 2_Metric 7'!X65</f>
        <v>479756.73014229065</v>
      </c>
      <c r="V23" s="184">
        <f>'Step 2_Metric 7'!Y65</f>
        <v>13916.560747213429</v>
      </c>
      <c r="AI23" s="38" t="str">
        <f t="shared" si="1"/>
        <v>30_Priority Metric_Post_NPS-1A</v>
      </c>
      <c r="AJ23" s="38">
        <f>'Step 2_Metric 30'!Q65</f>
        <v>8</v>
      </c>
      <c r="AK23" s="38" t="str">
        <f>'Step 2_Metric 30'!R65</f>
        <v>NPS-1A</v>
      </c>
      <c r="AL23" s="38">
        <f>'Step 2_Metric 30'!S65</f>
        <v>30</v>
      </c>
      <c r="AM23" s="38" t="str">
        <f>'Step 2_Metric 30'!T65</f>
        <v>Total Crop Acreage Impacted</v>
      </c>
      <c r="AN23" s="38">
        <f>'Step 2_Metric 30'!U65</f>
        <v>1</v>
      </c>
      <c r="AO23" s="38" t="str">
        <f>'Step 2_Metric 30'!V65</f>
        <v>Priority Metric</v>
      </c>
      <c r="AP23" s="38" t="str">
        <f>'Step 2_Metric 30'!W65</f>
        <v>Post</v>
      </c>
      <c r="AQ23" s="195">
        <f>'Step 2_Metric 30'!X65</f>
        <v>0</v>
      </c>
      <c r="AR23" s="195">
        <f>'Step 2_Metric 30'!Y65</f>
        <v>0</v>
      </c>
      <c r="AT23" s="38" t="str">
        <f t="shared" si="2"/>
        <v>31_Priority Metric_Post_NPS-1A</v>
      </c>
      <c r="AU23" s="38">
        <f>'Step 2_Metric 31'!Q65</f>
        <v>8</v>
      </c>
      <c r="AV23" s="38" t="str">
        <f>'Step 2_Metric 31'!R65</f>
        <v>NPS-1A</v>
      </c>
      <c r="AW23" s="75">
        <f>'Step 2_Metric 31'!S65</f>
        <v>31</v>
      </c>
      <c r="AX23" s="38" t="str">
        <f>'Step 2_Metric 31'!T65</f>
        <v>Total Crop Acreage Impacted</v>
      </c>
      <c r="AY23" s="38">
        <f>'Step 2_Metric 31'!U65</f>
        <v>1</v>
      </c>
      <c r="AZ23" s="38" t="str">
        <f>'Step 2_Metric 31'!V65</f>
        <v>Priority Metric</v>
      </c>
      <c r="BA23" s="38" t="str">
        <f>'Step 2_Metric 31'!W65</f>
        <v>Post</v>
      </c>
      <c r="BB23" s="102">
        <f>'Step 2_Metric 31'!X65</f>
        <v>0</v>
      </c>
      <c r="BC23" s="102">
        <f>'Step 2_Metric 31'!Y65</f>
        <v>0</v>
      </c>
    </row>
    <row r="24" spans="2:55" x14ac:dyDescent="0.25">
      <c r="B24" s="283"/>
      <c r="C24" s="283"/>
      <c r="D24" s="284"/>
      <c r="E24" s="38">
        <f>'Step 2_Metric 17'!$Q31</f>
        <v>17</v>
      </c>
      <c r="F24" s="76" t="str">
        <f>'Step 2_Metric 17'!$R31</f>
        <v>Transportation Econ Losses</v>
      </c>
      <c r="G24" s="40">
        <f>'Step 2_Metric 17'!$S31</f>
        <v>1</v>
      </c>
      <c r="H24" s="38" t="str">
        <f>'Step 2_Metric 17'!$T31</f>
        <v>Priority Metric</v>
      </c>
      <c r="I24" s="38" t="str">
        <f>'Step 2_Metric 17'!$U31</f>
        <v>Post</v>
      </c>
      <c r="J24" s="102">
        <f>'Step 2_Metric 17'!$V31</f>
        <v>1213.6629335549053</v>
      </c>
      <c r="K24" s="103">
        <f>'Step 2_Metric 17'!$W31</f>
        <v>611.32165308366893</v>
      </c>
      <c r="M24" s="38" t="str">
        <f t="shared" si="0"/>
        <v>7_Metric_Pre_NFWF-43986</v>
      </c>
      <c r="N24" s="38">
        <f>'Step 2_Metric 7'!Q66</f>
        <v>3</v>
      </c>
      <c r="O24" s="38" t="str">
        <f>'Step 2_Metric 7'!R66</f>
        <v>NFWF-43986</v>
      </c>
      <c r="P24" s="38">
        <f>'Step 2_Metric 7'!S66</f>
        <v>7</v>
      </c>
      <c r="Q24" s="38" t="str">
        <f>'Step 2_Metric 7'!T66</f>
        <v>Proprietor's Income</v>
      </c>
      <c r="R24" s="38">
        <f>'Step 2_Metric 7'!U66</f>
        <v>10</v>
      </c>
      <c r="S24" s="38" t="str">
        <f>'Step 2_Metric 7'!V66</f>
        <v>Metric</v>
      </c>
      <c r="T24" s="38" t="str">
        <f>'Step 2_Metric 7'!W66</f>
        <v>Pre</v>
      </c>
      <c r="U24" s="184">
        <f>'Step 2_Metric 7'!X66</f>
        <v>69034.060479822117</v>
      </c>
      <c r="V24" s="184" t="str">
        <f>'Step 2_Metric 7'!Y66</f>
        <v/>
      </c>
      <c r="AI24" s="38" t="str">
        <f t="shared" si="1"/>
        <v>30_Priority Metric_Pre_USFWS-15</v>
      </c>
      <c r="AJ24" s="38">
        <f>'Step 2_Metric 30'!Q66</f>
        <v>9</v>
      </c>
      <c r="AK24" s="38" t="str">
        <f>'Step 2_Metric 30'!R66</f>
        <v>USFWS-15</v>
      </c>
      <c r="AL24" s="38">
        <f>'Step 2_Metric 30'!S66</f>
        <v>30</v>
      </c>
      <c r="AM24" s="38" t="str">
        <f>'Step 2_Metric 30'!T66</f>
        <v>Total Crop Acreage Impacted</v>
      </c>
      <c r="AN24" s="38">
        <f>'Step 2_Metric 30'!U66</f>
        <v>1</v>
      </c>
      <c r="AO24" s="38" t="str">
        <f>'Step 2_Metric 30'!V66</f>
        <v>Priority Metric</v>
      </c>
      <c r="AP24" s="38" t="str">
        <f>'Step 2_Metric 30'!W66</f>
        <v>Pre</v>
      </c>
      <c r="AQ24" s="195">
        <f>'Step 2_Metric 30'!X66</f>
        <v>11.711083095225</v>
      </c>
      <c r="AR24" s="195" t="str">
        <f>'Step 2_Metric 30'!Y66</f>
        <v/>
      </c>
      <c r="AT24" s="38" t="str">
        <f t="shared" si="2"/>
        <v>31_Priority Metric_Pre_USFWS-15</v>
      </c>
      <c r="AU24" s="38">
        <f>'Step 2_Metric 31'!Q66</f>
        <v>9</v>
      </c>
      <c r="AV24" s="38" t="str">
        <f>'Step 2_Metric 31'!R66</f>
        <v>USFWS-15</v>
      </c>
      <c r="AW24" s="75">
        <f>'Step 2_Metric 31'!S66</f>
        <v>31</v>
      </c>
      <c r="AX24" s="38" t="str">
        <f>'Step 2_Metric 31'!T66</f>
        <v>Total Crop Acreage Impacted</v>
      </c>
      <c r="AY24" s="38">
        <f>'Step 2_Metric 31'!U66</f>
        <v>1</v>
      </c>
      <c r="AZ24" s="38" t="str">
        <f>'Step 2_Metric 31'!V66</f>
        <v>Priority Metric</v>
      </c>
      <c r="BA24" s="38" t="str">
        <f>'Step 2_Metric 31'!W66</f>
        <v>Pre</v>
      </c>
      <c r="BB24" s="102">
        <f>'Step 2_Metric 31'!X66</f>
        <v>349.50699814428793</v>
      </c>
      <c r="BC24" s="102" t="str">
        <f>'Step 2_Metric 31'!Y66</f>
        <v/>
      </c>
    </row>
    <row r="25" spans="2:55" x14ac:dyDescent="0.25">
      <c r="M25" s="38" t="str">
        <f t="shared" si="0"/>
        <v>7_Metric_Post_NFWF-43986</v>
      </c>
      <c r="N25" s="38">
        <f>'Step 2_Metric 7'!Q67</f>
        <v>3</v>
      </c>
      <c r="O25" s="38" t="str">
        <f>'Step 2_Metric 7'!R67</f>
        <v>NFWF-43986</v>
      </c>
      <c r="P25" s="38">
        <f>'Step 2_Metric 7'!S67</f>
        <v>7</v>
      </c>
      <c r="Q25" s="38" t="str">
        <f>'Step 2_Metric 7'!T67</f>
        <v>Proprietor's Income</v>
      </c>
      <c r="R25" s="38">
        <f>'Step 2_Metric 7'!U67</f>
        <v>10</v>
      </c>
      <c r="S25" s="38" t="str">
        <f>'Step 2_Metric 7'!V67</f>
        <v>Metric</v>
      </c>
      <c r="T25" s="38" t="str">
        <f>'Step 2_Metric 7'!W67</f>
        <v>Post</v>
      </c>
      <c r="U25" s="184">
        <f>'Step 2_Metric 7'!X67</f>
        <v>35955.239833240696</v>
      </c>
      <c r="V25" s="184">
        <f>'Step 2_Metric 7'!Y67</f>
        <v>33078.820646581422</v>
      </c>
      <c r="AI25" s="38" t="str">
        <f t="shared" si="1"/>
        <v>30_Priority Metric_Post_USFWS-15</v>
      </c>
      <c r="AJ25" s="38">
        <f>'Step 2_Metric 30'!Q67</f>
        <v>9</v>
      </c>
      <c r="AK25" s="38" t="str">
        <f>'Step 2_Metric 30'!R67</f>
        <v>USFWS-15</v>
      </c>
      <c r="AL25" s="38">
        <f>'Step 2_Metric 30'!S67</f>
        <v>30</v>
      </c>
      <c r="AM25" s="38" t="str">
        <f>'Step 2_Metric 30'!T67</f>
        <v>Total Crop Acreage Impacted</v>
      </c>
      <c r="AN25" s="38">
        <f>'Step 2_Metric 30'!U67</f>
        <v>1</v>
      </c>
      <c r="AO25" s="38" t="str">
        <f>'Step 2_Metric 30'!V67</f>
        <v>Priority Metric</v>
      </c>
      <c r="AP25" s="38" t="str">
        <f>'Step 2_Metric 30'!W67</f>
        <v>Post</v>
      </c>
      <c r="AQ25" s="195">
        <f>'Step 2_Metric 30'!X67</f>
        <v>11.66424310695</v>
      </c>
      <c r="AR25" s="195">
        <f>'Step 2_Metric 30'!Y67</f>
        <v>4.6839988274999911E-2</v>
      </c>
      <c r="AT25" s="38" t="str">
        <f t="shared" si="2"/>
        <v>31_Priority Metric_Post_USFWS-15</v>
      </c>
      <c r="AU25" s="38">
        <f>'Step 2_Metric 31'!Q67</f>
        <v>9</v>
      </c>
      <c r="AV25" s="38" t="str">
        <f>'Step 2_Metric 31'!R67</f>
        <v>USFWS-15</v>
      </c>
      <c r="AW25" s="75">
        <f>'Step 2_Metric 31'!S67</f>
        <v>31</v>
      </c>
      <c r="AX25" s="38" t="str">
        <f>'Step 2_Metric 31'!T67</f>
        <v>Total Crop Acreage Impacted</v>
      </c>
      <c r="AY25" s="38">
        <f>'Step 2_Metric 31'!U67</f>
        <v>1</v>
      </c>
      <c r="AZ25" s="38" t="str">
        <f>'Step 2_Metric 31'!V67</f>
        <v>Priority Metric</v>
      </c>
      <c r="BA25" s="38" t="str">
        <f>'Step 2_Metric 31'!W67</f>
        <v>Post</v>
      </c>
      <c r="BB25" s="102">
        <f>'Step 2_Metric 31'!X67</f>
        <v>348.44810171775458</v>
      </c>
      <c r="BC25" s="102">
        <f>'Step 2_Metric 31'!Y67</f>
        <v>1.0588964265333516</v>
      </c>
    </row>
    <row r="26" spans="2:55" x14ac:dyDescent="0.25">
      <c r="M26" s="38" t="str">
        <f t="shared" si="0"/>
        <v>7_Metric_Pre_NFWF-43986</v>
      </c>
      <c r="N26" s="38">
        <f>'Step 2_Metric 7'!Q68</f>
        <v>3</v>
      </c>
      <c r="O26" s="38" t="str">
        <f>'Step 2_Metric 7'!R68</f>
        <v>NFWF-43986</v>
      </c>
      <c r="P26" s="38">
        <f>'Step 2_Metric 7'!S68</f>
        <v>7</v>
      </c>
      <c r="Q26" s="38" t="str">
        <f>'Step 2_Metric 7'!T68</f>
        <v>Labor Income</v>
      </c>
      <c r="R26" s="38">
        <f>'Step 2_Metric 7'!U68</f>
        <v>11</v>
      </c>
      <c r="S26" s="38" t="str">
        <f>'Step 2_Metric 7'!V68</f>
        <v>Metric</v>
      </c>
      <c r="T26" s="38" t="str">
        <f>'Step 2_Metric 7'!W68</f>
        <v>Pre</v>
      </c>
      <c r="U26" s="184">
        <f>'Step 2_Metric 7'!X68</f>
        <v>55227.248383857703</v>
      </c>
      <c r="V26" s="184" t="str">
        <f>'Step 2_Metric 7'!Y68</f>
        <v/>
      </c>
      <c r="AI26" s="38" t="str">
        <f t="shared" si="1"/>
        <v>30_Priority Metric_Pre_0</v>
      </c>
      <c r="AJ26" s="38">
        <f>'Step 2_Metric 30'!Q68</f>
        <v>10</v>
      </c>
      <c r="AK26" s="38">
        <f>'Step 2_Metric 30'!R68</f>
        <v>0</v>
      </c>
      <c r="AL26" s="38">
        <f>'Step 2_Metric 30'!S68</f>
        <v>30</v>
      </c>
      <c r="AM26" s="38" t="str">
        <f>'Step 2_Metric 30'!T68</f>
        <v>Total Crop Acreage Impacted</v>
      </c>
      <c r="AN26" s="38">
        <f>'Step 2_Metric 30'!U68</f>
        <v>1</v>
      </c>
      <c r="AO26" s="38" t="str">
        <f>'Step 2_Metric 30'!V68</f>
        <v>Priority Metric</v>
      </c>
      <c r="AP26" s="38" t="str">
        <f>'Step 2_Metric 30'!W68</f>
        <v>Pre</v>
      </c>
      <c r="AQ26" s="195" t="str">
        <f>'Step 2_Metric 30'!X68</f>
        <v/>
      </c>
      <c r="AR26" s="195" t="str">
        <f>'Step 2_Metric 30'!Y68</f>
        <v/>
      </c>
      <c r="AT26" s="38" t="str">
        <f t="shared" si="2"/>
        <v>31_Priority Metric_Pre_0</v>
      </c>
      <c r="AU26" s="38">
        <f>'Step 2_Metric 31'!Q68</f>
        <v>10</v>
      </c>
      <c r="AV26" s="38">
        <f>'Step 2_Metric 31'!R68</f>
        <v>0</v>
      </c>
      <c r="AW26" s="75">
        <f>'Step 2_Metric 31'!S68</f>
        <v>31</v>
      </c>
      <c r="AX26" s="38" t="str">
        <f>'Step 2_Metric 31'!T68</f>
        <v>Total Crop Acreage Impacted</v>
      </c>
      <c r="AY26" s="38">
        <f>'Step 2_Metric 31'!U68</f>
        <v>1</v>
      </c>
      <c r="AZ26" s="38" t="str">
        <f>'Step 2_Metric 31'!V68</f>
        <v>Priority Metric</v>
      </c>
      <c r="BA26" s="38" t="str">
        <f>'Step 2_Metric 31'!W68</f>
        <v>Pre</v>
      </c>
      <c r="BB26" s="102" t="str">
        <f>'Step 2_Metric 31'!X68</f>
        <v/>
      </c>
      <c r="BC26" s="102" t="str">
        <f>'Step 2_Metric 31'!Y68</f>
        <v/>
      </c>
    </row>
    <row r="27" spans="2:55" x14ac:dyDescent="0.25">
      <c r="M27" s="38" t="str">
        <f t="shared" si="0"/>
        <v>7_Metric_Post_NFWF-43986</v>
      </c>
      <c r="N27" s="38">
        <f>'Step 2_Metric 7'!Q69</f>
        <v>3</v>
      </c>
      <c r="O27" s="38" t="str">
        <f>'Step 2_Metric 7'!R69</f>
        <v>NFWF-43986</v>
      </c>
      <c r="P27" s="38">
        <f>'Step 2_Metric 7'!S69</f>
        <v>7</v>
      </c>
      <c r="Q27" s="38" t="str">
        <f>'Step 2_Metric 7'!T69</f>
        <v>Labor Income</v>
      </c>
      <c r="R27" s="38">
        <f>'Step 2_Metric 7'!U69</f>
        <v>11</v>
      </c>
      <c r="S27" s="38" t="str">
        <f>'Step 2_Metric 7'!V69</f>
        <v>Metric</v>
      </c>
      <c r="T27" s="38" t="str">
        <f>'Step 2_Metric 7'!W69</f>
        <v>Post</v>
      </c>
      <c r="U27" s="184">
        <f>'Step 2_Metric 7'!X69</f>
        <v>28764.191866592562</v>
      </c>
      <c r="V27" s="184">
        <f>'Step 2_Metric 7'!Y69</f>
        <v>26463.05651726514</v>
      </c>
      <c r="AI27" s="38" t="str">
        <f t="shared" si="1"/>
        <v>30_Priority Metric_Post_0</v>
      </c>
      <c r="AJ27" s="38">
        <f>'Step 2_Metric 30'!Q69</f>
        <v>10</v>
      </c>
      <c r="AK27" s="38">
        <f>'Step 2_Metric 30'!R69</f>
        <v>0</v>
      </c>
      <c r="AL27" s="38">
        <f>'Step 2_Metric 30'!S69</f>
        <v>30</v>
      </c>
      <c r="AM27" s="38" t="str">
        <f>'Step 2_Metric 30'!T69</f>
        <v>Total Crop Acreage Impacted</v>
      </c>
      <c r="AN27" s="38">
        <f>'Step 2_Metric 30'!U69</f>
        <v>1</v>
      </c>
      <c r="AO27" s="38" t="str">
        <f>'Step 2_Metric 30'!V69</f>
        <v>Priority Metric</v>
      </c>
      <c r="AP27" s="38" t="str">
        <f>'Step 2_Metric 30'!W69</f>
        <v>Post</v>
      </c>
      <c r="AQ27" s="195" t="str">
        <f>'Step 2_Metric 30'!X69</f>
        <v/>
      </c>
      <c r="AR27" s="195" t="str">
        <f>'Step 2_Metric 30'!Y69</f>
        <v/>
      </c>
      <c r="AT27" s="38" t="str">
        <f t="shared" si="2"/>
        <v>31_Priority Metric_Post_0</v>
      </c>
      <c r="AU27" s="38">
        <f>'Step 2_Metric 31'!Q69</f>
        <v>10</v>
      </c>
      <c r="AV27" s="38">
        <f>'Step 2_Metric 31'!R69</f>
        <v>0</v>
      </c>
      <c r="AW27" s="75">
        <f>'Step 2_Metric 31'!S69</f>
        <v>31</v>
      </c>
      <c r="AX27" s="38" t="str">
        <f>'Step 2_Metric 31'!T69</f>
        <v>Total Crop Acreage Impacted</v>
      </c>
      <c r="AY27" s="38">
        <f>'Step 2_Metric 31'!U69</f>
        <v>1</v>
      </c>
      <c r="AZ27" s="38" t="str">
        <f>'Step 2_Metric 31'!V69</f>
        <v>Priority Metric</v>
      </c>
      <c r="BA27" s="38" t="str">
        <f>'Step 2_Metric 31'!W69</f>
        <v>Post</v>
      </c>
      <c r="BB27" s="102" t="str">
        <f>'Step 2_Metric 31'!X69</f>
        <v/>
      </c>
      <c r="BC27" s="102" t="str">
        <f>'Step 2_Metric 31'!Y69</f>
        <v/>
      </c>
    </row>
    <row r="28" spans="2:55" x14ac:dyDescent="0.25">
      <c r="M28" s="38" t="str">
        <f t="shared" si="0"/>
        <v>7_Metric_Pre_NFWF-43986</v>
      </c>
      <c r="N28" s="38">
        <f>'Step 2_Metric 7'!Q70</f>
        <v>3</v>
      </c>
      <c r="O28" s="38" t="str">
        <f>'Step 2_Metric 7'!R70</f>
        <v>NFWF-43986</v>
      </c>
      <c r="P28" s="38">
        <f>'Step 2_Metric 7'!S70</f>
        <v>7</v>
      </c>
      <c r="Q28" s="38" t="str">
        <f>'Step 2_Metric 7'!T70</f>
        <v>Employment</v>
      </c>
      <c r="R28" s="38">
        <f>'Step 2_Metric 7'!U70</f>
        <v>12</v>
      </c>
      <c r="S28" s="38" t="str">
        <f>'Step 2_Metric 7'!V70</f>
        <v>Metric</v>
      </c>
      <c r="T28" s="38" t="str">
        <f>'Step 2_Metric 7'!W70</f>
        <v>Pre</v>
      </c>
      <c r="U28" s="184">
        <f>'Step 2_Metric 7'!X70</f>
        <v>0</v>
      </c>
      <c r="V28" s="184" t="str">
        <f>'Step 2_Metric 7'!Y70</f>
        <v/>
      </c>
      <c r="AI28" s="38" t="str">
        <f t="shared" si="1"/>
        <v>30_Priority Metric_Pre_</v>
      </c>
      <c r="AJ28" s="38">
        <f>'Step 2_Metric 30'!Q70</f>
        <v>11</v>
      </c>
      <c r="AK28" s="38" t="str">
        <f>'Step 2_Metric 30'!R70</f>
        <v/>
      </c>
      <c r="AL28" s="38">
        <f>'Step 2_Metric 30'!S70</f>
        <v>30</v>
      </c>
      <c r="AM28" s="38" t="str">
        <f>'Step 2_Metric 30'!T70</f>
        <v>Total Crop Acreage Impacted</v>
      </c>
      <c r="AN28" s="38">
        <f>'Step 2_Metric 30'!U70</f>
        <v>1</v>
      </c>
      <c r="AO28" s="38" t="str">
        <f>'Step 2_Metric 30'!V70</f>
        <v>Priority Metric</v>
      </c>
      <c r="AP28" s="38" t="str">
        <f>'Step 2_Metric 30'!W70</f>
        <v>Pre</v>
      </c>
      <c r="AQ28" s="195" t="str">
        <f>'Step 2_Metric 30'!X70</f>
        <v/>
      </c>
      <c r="AR28" s="195" t="str">
        <f>'Step 2_Metric 30'!Y70</f>
        <v/>
      </c>
      <c r="AT28" s="38" t="str">
        <f t="shared" si="2"/>
        <v>31_Priority Metric_Pre_</v>
      </c>
      <c r="AU28" s="38">
        <f>'Step 2_Metric 31'!Q70</f>
        <v>11</v>
      </c>
      <c r="AV28" s="38" t="str">
        <f>'Step 2_Metric 31'!R70</f>
        <v/>
      </c>
      <c r="AW28" s="75">
        <f>'Step 2_Metric 31'!S70</f>
        <v>31</v>
      </c>
      <c r="AX28" s="38" t="str">
        <f>'Step 2_Metric 31'!T70</f>
        <v>Total Crop Acreage Impacted</v>
      </c>
      <c r="AY28" s="38">
        <f>'Step 2_Metric 31'!U70</f>
        <v>1</v>
      </c>
      <c r="AZ28" s="38" t="str">
        <f>'Step 2_Metric 31'!V70</f>
        <v>Priority Metric</v>
      </c>
      <c r="BA28" s="38" t="str">
        <f>'Step 2_Metric 31'!W70</f>
        <v>Pre</v>
      </c>
      <c r="BB28" s="102" t="str">
        <f>'Step 2_Metric 31'!X70</f>
        <v/>
      </c>
      <c r="BC28" s="102" t="str">
        <f>'Step 2_Metric 31'!Y70</f>
        <v/>
      </c>
    </row>
    <row r="29" spans="2:55" x14ac:dyDescent="0.25">
      <c r="M29" s="38" t="str">
        <f t="shared" si="0"/>
        <v>7_Metric_Post_NFWF-43986</v>
      </c>
      <c r="N29" s="38">
        <f>'Step 2_Metric 7'!Q71</f>
        <v>3</v>
      </c>
      <c r="O29" s="38" t="str">
        <f>'Step 2_Metric 7'!R71</f>
        <v>NFWF-43986</v>
      </c>
      <c r="P29" s="38">
        <f>'Step 2_Metric 7'!S71</f>
        <v>7</v>
      </c>
      <c r="Q29" s="38" t="str">
        <f>'Step 2_Metric 7'!T71</f>
        <v>Employment</v>
      </c>
      <c r="R29" s="38">
        <f>'Step 2_Metric 7'!U71</f>
        <v>12</v>
      </c>
      <c r="S29" s="38" t="str">
        <f>'Step 2_Metric 7'!V71</f>
        <v>Metric</v>
      </c>
      <c r="T29" s="38" t="str">
        <f>'Step 2_Metric 7'!W71</f>
        <v>Post</v>
      </c>
      <c r="U29" s="184">
        <f>'Step 2_Metric 7'!X71</f>
        <v>0</v>
      </c>
      <c r="V29" s="184">
        <f>'Step 2_Metric 7'!Y71</f>
        <v>0</v>
      </c>
      <c r="AI29" s="38" t="str">
        <f t="shared" si="1"/>
        <v>30_Priority Metric_Post_</v>
      </c>
      <c r="AJ29" s="38">
        <f>'Step 2_Metric 30'!Q71</f>
        <v>11</v>
      </c>
      <c r="AK29" s="38" t="str">
        <f>'Step 2_Metric 30'!R71</f>
        <v/>
      </c>
      <c r="AL29" s="38">
        <f>'Step 2_Metric 30'!S71</f>
        <v>30</v>
      </c>
      <c r="AM29" s="38" t="str">
        <f>'Step 2_Metric 30'!T71</f>
        <v>Total Crop Acreage Impacted</v>
      </c>
      <c r="AN29" s="38">
        <f>'Step 2_Metric 30'!U71</f>
        <v>1</v>
      </c>
      <c r="AO29" s="38" t="str">
        <f>'Step 2_Metric 30'!V71</f>
        <v>Priority Metric</v>
      </c>
      <c r="AP29" s="38" t="str">
        <f>'Step 2_Metric 30'!W71</f>
        <v>Post</v>
      </c>
      <c r="AQ29" s="195" t="str">
        <f>'Step 2_Metric 30'!X71</f>
        <v/>
      </c>
      <c r="AR29" s="195" t="str">
        <f>'Step 2_Metric 30'!Y71</f>
        <v/>
      </c>
      <c r="AT29" s="38" t="str">
        <f t="shared" si="2"/>
        <v>31_Priority Metric_Post_</v>
      </c>
      <c r="AU29" s="38">
        <f>'Step 2_Metric 31'!Q71</f>
        <v>11</v>
      </c>
      <c r="AV29" s="38" t="str">
        <f>'Step 2_Metric 31'!R71</f>
        <v/>
      </c>
      <c r="AW29" s="75">
        <f>'Step 2_Metric 31'!S71</f>
        <v>31</v>
      </c>
      <c r="AX29" s="38" t="str">
        <f>'Step 2_Metric 31'!T71</f>
        <v>Total Crop Acreage Impacted</v>
      </c>
      <c r="AY29" s="38">
        <f>'Step 2_Metric 31'!U71</f>
        <v>1</v>
      </c>
      <c r="AZ29" s="38" t="str">
        <f>'Step 2_Metric 31'!V71</f>
        <v>Priority Metric</v>
      </c>
      <c r="BA29" s="38" t="str">
        <f>'Step 2_Metric 31'!W71</f>
        <v>Post</v>
      </c>
      <c r="BB29" s="102" t="str">
        <f>'Step 2_Metric 31'!X71</f>
        <v/>
      </c>
      <c r="BC29" s="102" t="str">
        <f>'Step 2_Metric 31'!Y71</f>
        <v/>
      </c>
    </row>
    <row r="30" spans="2:55" x14ac:dyDescent="0.25">
      <c r="M30" s="38" t="str">
        <f t="shared" si="0"/>
        <v>7_Priority Metric_Pre_NFWF-43986</v>
      </c>
      <c r="N30" s="38">
        <f>'Step 2_Metric 7'!Q72</f>
        <v>3</v>
      </c>
      <c r="O30" s="38" t="str">
        <f>'Step 2_Metric 7'!R72</f>
        <v>NFWF-43986</v>
      </c>
      <c r="P30" s="38">
        <f>'Step 2_Metric 7'!S72</f>
        <v>7</v>
      </c>
      <c r="Q30" s="38" t="str">
        <f>'Step 2_Metric 7'!T72</f>
        <v>Output</v>
      </c>
      <c r="R30" s="38">
        <f>'Step 2_Metric 7'!U72</f>
        <v>1</v>
      </c>
      <c r="S30" s="38" t="str">
        <f>'Step 2_Metric 7'!V72</f>
        <v>Priority Metric</v>
      </c>
      <c r="T30" s="38" t="str">
        <f>'Step 2_Metric 7'!W72</f>
        <v>Pre</v>
      </c>
      <c r="U30" s="184">
        <f>'Step 2_Metric 7'!X72</f>
        <v>124261.30886367985</v>
      </c>
      <c r="V30" s="184" t="str">
        <f>'Step 2_Metric 7'!Y72</f>
        <v/>
      </c>
      <c r="AI30" s="38" t="str">
        <f t="shared" si="1"/>
        <v>30_Priority Metric_Pre_</v>
      </c>
      <c r="AJ30" s="38">
        <f>'Step 2_Metric 30'!Q72</f>
        <v>12</v>
      </c>
      <c r="AK30" s="38" t="str">
        <f>'Step 2_Metric 30'!R72</f>
        <v/>
      </c>
      <c r="AL30" s="38">
        <f>'Step 2_Metric 30'!S72</f>
        <v>30</v>
      </c>
      <c r="AM30" s="38" t="str">
        <f>'Step 2_Metric 30'!T72</f>
        <v>Total Crop Acreage Impacted</v>
      </c>
      <c r="AN30" s="38">
        <f>'Step 2_Metric 30'!U72</f>
        <v>1</v>
      </c>
      <c r="AO30" s="38" t="str">
        <f>'Step 2_Metric 30'!V72</f>
        <v>Priority Metric</v>
      </c>
      <c r="AP30" s="38" t="str">
        <f>'Step 2_Metric 30'!W72</f>
        <v>Pre</v>
      </c>
      <c r="AQ30" s="195" t="str">
        <f>'Step 2_Metric 30'!X72</f>
        <v/>
      </c>
      <c r="AR30" s="195" t="str">
        <f>'Step 2_Metric 30'!Y72</f>
        <v/>
      </c>
      <c r="AT30" s="38" t="str">
        <f t="shared" si="2"/>
        <v>31_Priority Metric_Pre_</v>
      </c>
      <c r="AU30" s="38">
        <f>'Step 2_Metric 31'!Q72</f>
        <v>12</v>
      </c>
      <c r="AV30" s="38" t="str">
        <f>'Step 2_Metric 31'!R72</f>
        <v/>
      </c>
      <c r="AW30" s="75">
        <f>'Step 2_Metric 31'!S72</f>
        <v>31</v>
      </c>
      <c r="AX30" s="38" t="str">
        <f>'Step 2_Metric 31'!T72</f>
        <v>Total Crop Acreage Impacted</v>
      </c>
      <c r="AY30" s="38">
        <f>'Step 2_Metric 31'!U72</f>
        <v>1</v>
      </c>
      <c r="AZ30" s="38" t="str">
        <f>'Step 2_Metric 31'!V72</f>
        <v>Priority Metric</v>
      </c>
      <c r="BA30" s="38" t="str">
        <f>'Step 2_Metric 31'!W72</f>
        <v>Pre</v>
      </c>
      <c r="BB30" s="102" t="str">
        <f>'Step 2_Metric 31'!X72</f>
        <v/>
      </c>
      <c r="BC30" s="102" t="str">
        <f>'Step 2_Metric 31'!Y72</f>
        <v/>
      </c>
    </row>
    <row r="31" spans="2:55" x14ac:dyDescent="0.25">
      <c r="M31" s="38" t="str">
        <f t="shared" si="0"/>
        <v>7_Priority Metric_Post_NFWF-43986</v>
      </c>
      <c r="N31" s="38">
        <f>'Step 2_Metric 7'!Q73</f>
        <v>3</v>
      </c>
      <c r="O31" s="38" t="str">
        <f>'Step 2_Metric 7'!R73</f>
        <v>NFWF-43986</v>
      </c>
      <c r="P31" s="38">
        <f>'Step 2_Metric 7'!S73</f>
        <v>7</v>
      </c>
      <c r="Q31" s="38" t="str">
        <f>'Step 2_Metric 7'!T73</f>
        <v>Output</v>
      </c>
      <c r="R31" s="38">
        <f>'Step 2_Metric 7'!U73</f>
        <v>1</v>
      </c>
      <c r="S31" s="38" t="str">
        <f>'Step 2_Metric 7'!V73</f>
        <v>Priority Metric</v>
      </c>
      <c r="T31" s="38" t="str">
        <f>'Step 2_Metric 7'!W73</f>
        <v>Post</v>
      </c>
      <c r="U31" s="184">
        <f>'Step 2_Metric 7'!X73</f>
        <v>64719.431699833265</v>
      </c>
      <c r="V31" s="184">
        <f>'Step 2_Metric 7'!Y73</f>
        <v>59541.877163846584</v>
      </c>
      <c r="AI31" s="38" t="str">
        <f t="shared" si="1"/>
        <v>30_Priority Metric_Post_</v>
      </c>
      <c r="AJ31" s="38">
        <f>'Step 2_Metric 30'!Q73</f>
        <v>12</v>
      </c>
      <c r="AK31" s="38" t="str">
        <f>'Step 2_Metric 30'!R73</f>
        <v/>
      </c>
      <c r="AL31" s="38">
        <f>'Step 2_Metric 30'!S73</f>
        <v>30</v>
      </c>
      <c r="AM31" s="38" t="str">
        <f>'Step 2_Metric 30'!T73</f>
        <v>Total Crop Acreage Impacted</v>
      </c>
      <c r="AN31" s="38">
        <f>'Step 2_Metric 30'!U73</f>
        <v>1</v>
      </c>
      <c r="AO31" s="38" t="str">
        <f>'Step 2_Metric 30'!V73</f>
        <v>Priority Metric</v>
      </c>
      <c r="AP31" s="38" t="str">
        <f>'Step 2_Metric 30'!W73</f>
        <v>Post</v>
      </c>
      <c r="AQ31" s="195" t="str">
        <f>'Step 2_Metric 30'!X73</f>
        <v/>
      </c>
      <c r="AR31" s="195" t="str">
        <f>'Step 2_Metric 30'!Y73</f>
        <v/>
      </c>
      <c r="AT31" s="38" t="str">
        <f t="shared" si="2"/>
        <v>31_Priority Metric_Post_</v>
      </c>
      <c r="AU31" s="38">
        <f>'Step 2_Metric 31'!Q73</f>
        <v>12</v>
      </c>
      <c r="AV31" s="38" t="str">
        <f>'Step 2_Metric 31'!R73</f>
        <v/>
      </c>
      <c r="AW31" s="75">
        <f>'Step 2_Metric 31'!S73</f>
        <v>31</v>
      </c>
      <c r="AX31" s="38" t="str">
        <f>'Step 2_Metric 31'!T73</f>
        <v>Total Crop Acreage Impacted</v>
      </c>
      <c r="AY31" s="38">
        <f>'Step 2_Metric 31'!U73</f>
        <v>1</v>
      </c>
      <c r="AZ31" s="38" t="str">
        <f>'Step 2_Metric 31'!V73</f>
        <v>Priority Metric</v>
      </c>
      <c r="BA31" s="38" t="str">
        <f>'Step 2_Metric 31'!W73</f>
        <v>Post</v>
      </c>
      <c r="BB31" s="102" t="str">
        <f>'Step 2_Metric 31'!X73</f>
        <v/>
      </c>
      <c r="BC31" s="102" t="str">
        <f>'Step 2_Metric 31'!Y73</f>
        <v/>
      </c>
    </row>
    <row r="32" spans="2:55" x14ac:dyDescent="0.25">
      <c r="M32" s="38" t="str">
        <f t="shared" si="0"/>
        <v>7_Metric_Pre_NFWF-43429</v>
      </c>
      <c r="N32" s="38">
        <f>'Step 2_Metric 7'!Q74</f>
        <v>4</v>
      </c>
      <c r="O32" s="38" t="str">
        <f>'Step 2_Metric 7'!R74</f>
        <v>NFWF-43429</v>
      </c>
      <c r="P32" s="38">
        <f>'Step 2_Metric 7'!S74</f>
        <v>7</v>
      </c>
      <c r="Q32" s="38" t="str">
        <f>'Step 2_Metric 7'!T74</f>
        <v>Proprietor's Income</v>
      </c>
      <c r="R32" s="38">
        <f>'Step 2_Metric 7'!U74</f>
        <v>10</v>
      </c>
      <c r="S32" s="38" t="str">
        <f>'Step 2_Metric 7'!V74</f>
        <v>Metric</v>
      </c>
      <c r="T32" s="38" t="str">
        <f>'Step 2_Metric 7'!W74</f>
        <v>Pre</v>
      </c>
      <c r="U32" s="184">
        <f>'Step 2_Metric 7'!X74</f>
        <v>0</v>
      </c>
      <c r="V32" s="184" t="str">
        <f>'Step 2_Metric 7'!Y74</f>
        <v/>
      </c>
      <c r="AI32" s="38" t="str">
        <f t="shared" si="1"/>
        <v>30_Priority Metric_Pre_</v>
      </c>
      <c r="AJ32" s="38">
        <f>'Step 2_Metric 30'!Q74</f>
        <v>13</v>
      </c>
      <c r="AK32" s="38" t="str">
        <f>'Step 2_Metric 30'!R74</f>
        <v/>
      </c>
      <c r="AL32" s="38">
        <f>'Step 2_Metric 30'!S74</f>
        <v>30</v>
      </c>
      <c r="AM32" s="38" t="str">
        <f>'Step 2_Metric 30'!T74</f>
        <v>Total Crop Acreage Impacted</v>
      </c>
      <c r="AN32" s="38">
        <f>'Step 2_Metric 30'!U74</f>
        <v>1</v>
      </c>
      <c r="AO32" s="38" t="str">
        <f>'Step 2_Metric 30'!V74</f>
        <v>Priority Metric</v>
      </c>
      <c r="AP32" s="38" t="str">
        <f>'Step 2_Metric 30'!W74</f>
        <v>Pre</v>
      </c>
      <c r="AQ32" s="195" t="str">
        <f>'Step 2_Metric 30'!X74</f>
        <v/>
      </c>
      <c r="AR32" s="195" t="str">
        <f>'Step 2_Metric 30'!Y74</f>
        <v/>
      </c>
      <c r="AT32" s="38" t="str">
        <f t="shared" si="2"/>
        <v>31_Priority Metric_Pre_</v>
      </c>
      <c r="AU32" s="38">
        <f>'Step 2_Metric 31'!Q74</f>
        <v>13</v>
      </c>
      <c r="AV32" s="38" t="str">
        <f>'Step 2_Metric 31'!R74</f>
        <v/>
      </c>
      <c r="AW32" s="75">
        <f>'Step 2_Metric 31'!S74</f>
        <v>31</v>
      </c>
      <c r="AX32" s="38" t="str">
        <f>'Step 2_Metric 31'!T74</f>
        <v>Total Crop Acreage Impacted</v>
      </c>
      <c r="AY32" s="38">
        <f>'Step 2_Metric 31'!U74</f>
        <v>1</v>
      </c>
      <c r="AZ32" s="38" t="str">
        <f>'Step 2_Metric 31'!V74</f>
        <v>Priority Metric</v>
      </c>
      <c r="BA32" s="38" t="str">
        <f>'Step 2_Metric 31'!W74</f>
        <v>Pre</v>
      </c>
      <c r="BB32" s="102" t="str">
        <f>'Step 2_Metric 31'!X74</f>
        <v/>
      </c>
      <c r="BC32" s="102" t="str">
        <f>'Step 2_Metric 31'!Y74</f>
        <v/>
      </c>
    </row>
    <row r="33" spans="13:55" x14ac:dyDescent="0.25">
      <c r="M33" s="38" t="str">
        <f t="shared" si="0"/>
        <v>7_Metric_Post_NFWF-43429</v>
      </c>
      <c r="N33" s="38">
        <f>'Step 2_Metric 7'!Q75</f>
        <v>4</v>
      </c>
      <c r="O33" s="38" t="str">
        <f>'Step 2_Metric 7'!R75</f>
        <v>NFWF-43429</v>
      </c>
      <c r="P33" s="38">
        <f>'Step 2_Metric 7'!S75</f>
        <v>7</v>
      </c>
      <c r="Q33" s="38" t="str">
        <f>'Step 2_Metric 7'!T75</f>
        <v>Proprietor's Income</v>
      </c>
      <c r="R33" s="38">
        <f>'Step 2_Metric 7'!U75</f>
        <v>10</v>
      </c>
      <c r="S33" s="38" t="str">
        <f>'Step 2_Metric 7'!V75</f>
        <v>Metric</v>
      </c>
      <c r="T33" s="38" t="str">
        <f>'Step 2_Metric 7'!W75</f>
        <v>Post</v>
      </c>
      <c r="U33" s="184">
        <f>'Step 2_Metric 7'!X75</f>
        <v>0</v>
      </c>
      <c r="V33" s="184">
        <f>'Step 2_Metric 7'!Y75</f>
        <v>0</v>
      </c>
      <c r="AI33" s="38" t="str">
        <f t="shared" si="1"/>
        <v>30_Priority Metric_Post_</v>
      </c>
      <c r="AJ33" s="38">
        <f>'Step 2_Metric 30'!Q75</f>
        <v>13</v>
      </c>
      <c r="AK33" s="38" t="str">
        <f>'Step 2_Metric 30'!R75</f>
        <v/>
      </c>
      <c r="AL33" s="38">
        <f>'Step 2_Metric 30'!S75</f>
        <v>30</v>
      </c>
      <c r="AM33" s="38" t="str">
        <f>'Step 2_Metric 30'!T75</f>
        <v>Total Crop Acreage Impacted</v>
      </c>
      <c r="AN33" s="38">
        <f>'Step 2_Metric 30'!U75</f>
        <v>1</v>
      </c>
      <c r="AO33" s="38" t="str">
        <f>'Step 2_Metric 30'!V75</f>
        <v>Priority Metric</v>
      </c>
      <c r="AP33" s="38" t="str">
        <f>'Step 2_Metric 30'!W75</f>
        <v>Post</v>
      </c>
      <c r="AQ33" s="195" t="str">
        <f>'Step 2_Metric 30'!X75</f>
        <v/>
      </c>
      <c r="AR33" s="195" t="str">
        <f>'Step 2_Metric 30'!Y75</f>
        <v/>
      </c>
      <c r="AT33" s="38" t="str">
        <f t="shared" si="2"/>
        <v>31_Priority Metric_Post_</v>
      </c>
      <c r="AU33" s="38">
        <f>'Step 2_Metric 31'!Q75</f>
        <v>13</v>
      </c>
      <c r="AV33" s="38" t="str">
        <f>'Step 2_Metric 31'!R75</f>
        <v/>
      </c>
      <c r="AW33" s="75">
        <f>'Step 2_Metric 31'!S75</f>
        <v>31</v>
      </c>
      <c r="AX33" s="38" t="str">
        <f>'Step 2_Metric 31'!T75</f>
        <v>Total Crop Acreage Impacted</v>
      </c>
      <c r="AY33" s="38">
        <f>'Step 2_Metric 31'!U75</f>
        <v>1</v>
      </c>
      <c r="AZ33" s="38" t="str">
        <f>'Step 2_Metric 31'!V75</f>
        <v>Priority Metric</v>
      </c>
      <c r="BA33" s="38" t="str">
        <f>'Step 2_Metric 31'!W75</f>
        <v>Post</v>
      </c>
      <c r="BB33" s="102" t="str">
        <f>'Step 2_Metric 31'!X75</f>
        <v/>
      </c>
      <c r="BC33" s="102" t="str">
        <f>'Step 2_Metric 31'!Y75</f>
        <v/>
      </c>
    </row>
    <row r="34" spans="13:55" x14ac:dyDescent="0.25">
      <c r="M34" s="38" t="str">
        <f t="shared" si="0"/>
        <v>7_Metric_Pre_NFWF-43429</v>
      </c>
      <c r="N34" s="38">
        <f>'Step 2_Metric 7'!Q76</f>
        <v>4</v>
      </c>
      <c r="O34" s="38" t="str">
        <f>'Step 2_Metric 7'!R76</f>
        <v>NFWF-43429</v>
      </c>
      <c r="P34" s="38">
        <f>'Step 2_Metric 7'!S76</f>
        <v>7</v>
      </c>
      <c r="Q34" s="38" t="str">
        <f>'Step 2_Metric 7'!T76</f>
        <v>Labor Income</v>
      </c>
      <c r="R34" s="38">
        <f>'Step 2_Metric 7'!U76</f>
        <v>11</v>
      </c>
      <c r="S34" s="38" t="str">
        <f>'Step 2_Metric 7'!V76</f>
        <v>Metric</v>
      </c>
      <c r="T34" s="38" t="str">
        <f>'Step 2_Metric 7'!W76</f>
        <v>Pre</v>
      </c>
      <c r="U34" s="184">
        <f>'Step 2_Metric 7'!X76</f>
        <v>0</v>
      </c>
      <c r="V34" s="184" t="str">
        <f>'Step 2_Metric 7'!Y76</f>
        <v/>
      </c>
      <c r="AI34" s="38" t="str">
        <f t="shared" si="1"/>
        <v>30_Priority Metric_Pre_</v>
      </c>
      <c r="AJ34" s="38">
        <f>'Step 2_Metric 30'!Q76</f>
        <v>14</v>
      </c>
      <c r="AK34" s="38" t="str">
        <f>'Step 2_Metric 30'!R76</f>
        <v/>
      </c>
      <c r="AL34" s="38">
        <f>'Step 2_Metric 30'!S76</f>
        <v>30</v>
      </c>
      <c r="AM34" s="38" t="str">
        <f>'Step 2_Metric 30'!T76</f>
        <v>Total Crop Acreage Impacted</v>
      </c>
      <c r="AN34" s="38">
        <f>'Step 2_Metric 30'!U76</f>
        <v>1</v>
      </c>
      <c r="AO34" s="38" t="str">
        <f>'Step 2_Metric 30'!V76</f>
        <v>Priority Metric</v>
      </c>
      <c r="AP34" s="38" t="str">
        <f>'Step 2_Metric 30'!W76</f>
        <v>Pre</v>
      </c>
      <c r="AQ34" s="195" t="str">
        <f>'Step 2_Metric 30'!X76</f>
        <v/>
      </c>
      <c r="AR34" s="195" t="str">
        <f>'Step 2_Metric 30'!Y76</f>
        <v/>
      </c>
      <c r="AT34" s="38" t="str">
        <f t="shared" si="2"/>
        <v>31_Priority Metric_Pre_</v>
      </c>
      <c r="AU34" s="38">
        <f>'Step 2_Metric 31'!Q76</f>
        <v>14</v>
      </c>
      <c r="AV34" s="38" t="str">
        <f>'Step 2_Metric 31'!R76</f>
        <v/>
      </c>
      <c r="AW34" s="75">
        <f>'Step 2_Metric 31'!S76</f>
        <v>31</v>
      </c>
      <c r="AX34" s="38" t="str">
        <f>'Step 2_Metric 31'!T76</f>
        <v>Total Crop Acreage Impacted</v>
      </c>
      <c r="AY34" s="38">
        <f>'Step 2_Metric 31'!U76</f>
        <v>1</v>
      </c>
      <c r="AZ34" s="38" t="str">
        <f>'Step 2_Metric 31'!V76</f>
        <v>Priority Metric</v>
      </c>
      <c r="BA34" s="38" t="str">
        <f>'Step 2_Metric 31'!W76</f>
        <v>Pre</v>
      </c>
      <c r="BB34" s="102" t="str">
        <f>'Step 2_Metric 31'!X76</f>
        <v/>
      </c>
      <c r="BC34" s="102" t="str">
        <f>'Step 2_Metric 31'!Y76</f>
        <v/>
      </c>
    </row>
    <row r="35" spans="13:55" x14ac:dyDescent="0.25">
      <c r="M35" s="38" t="str">
        <f t="shared" si="0"/>
        <v>7_Metric_Post_NFWF-43429</v>
      </c>
      <c r="N35" s="38">
        <f>'Step 2_Metric 7'!Q77</f>
        <v>4</v>
      </c>
      <c r="O35" s="38" t="str">
        <f>'Step 2_Metric 7'!R77</f>
        <v>NFWF-43429</v>
      </c>
      <c r="P35" s="38">
        <f>'Step 2_Metric 7'!S77</f>
        <v>7</v>
      </c>
      <c r="Q35" s="38" t="str">
        <f>'Step 2_Metric 7'!T77</f>
        <v>Labor Income</v>
      </c>
      <c r="R35" s="38">
        <f>'Step 2_Metric 7'!U77</f>
        <v>11</v>
      </c>
      <c r="S35" s="38" t="str">
        <f>'Step 2_Metric 7'!V77</f>
        <v>Metric</v>
      </c>
      <c r="T35" s="38" t="str">
        <f>'Step 2_Metric 7'!W77</f>
        <v>Post</v>
      </c>
      <c r="U35" s="184">
        <f>'Step 2_Metric 7'!X77</f>
        <v>0</v>
      </c>
      <c r="V35" s="184">
        <f>'Step 2_Metric 7'!Y77</f>
        <v>0</v>
      </c>
      <c r="AI35" s="38" t="str">
        <f t="shared" si="1"/>
        <v>30_Priority Metric_Post_</v>
      </c>
      <c r="AJ35" s="38">
        <f>'Step 2_Metric 30'!Q77</f>
        <v>14</v>
      </c>
      <c r="AK35" s="38" t="str">
        <f>'Step 2_Metric 30'!R77</f>
        <v/>
      </c>
      <c r="AL35" s="38">
        <f>'Step 2_Metric 30'!S77</f>
        <v>30</v>
      </c>
      <c r="AM35" s="38" t="str">
        <f>'Step 2_Metric 30'!T77</f>
        <v>Total Crop Acreage Impacted</v>
      </c>
      <c r="AN35" s="38">
        <f>'Step 2_Metric 30'!U77</f>
        <v>1</v>
      </c>
      <c r="AO35" s="38" t="str">
        <f>'Step 2_Metric 30'!V77</f>
        <v>Priority Metric</v>
      </c>
      <c r="AP35" s="38" t="str">
        <f>'Step 2_Metric 30'!W77</f>
        <v>Post</v>
      </c>
      <c r="AQ35" s="195" t="str">
        <f>'Step 2_Metric 30'!X77</f>
        <v/>
      </c>
      <c r="AR35" s="195" t="str">
        <f>'Step 2_Metric 30'!Y77</f>
        <v/>
      </c>
      <c r="AT35" s="38" t="str">
        <f t="shared" si="2"/>
        <v>31_Priority Metric_Post_</v>
      </c>
      <c r="AU35" s="38">
        <f>'Step 2_Metric 31'!Q77</f>
        <v>14</v>
      </c>
      <c r="AV35" s="38" t="str">
        <f>'Step 2_Metric 31'!R77</f>
        <v/>
      </c>
      <c r="AW35" s="75">
        <f>'Step 2_Metric 31'!S77</f>
        <v>31</v>
      </c>
      <c r="AX35" s="38" t="str">
        <f>'Step 2_Metric 31'!T77</f>
        <v>Total Crop Acreage Impacted</v>
      </c>
      <c r="AY35" s="38">
        <f>'Step 2_Metric 31'!U77</f>
        <v>1</v>
      </c>
      <c r="AZ35" s="38" t="str">
        <f>'Step 2_Metric 31'!V77</f>
        <v>Priority Metric</v>
      </c>
      <c r="BA35" s="38" t="str">
        <f>'Step 2_Metric 31'!W77</f>
        <v>Post</v>
      </c>
      <c r="BB35" s="102" t="str">
        <f>'Step 2_Metric 31'!X77</f>
        <v/>
      </c>
      <c r="BC35" s="102" t="str">
        <f>'Step 2_Metric 31'!Y77</f>
        <v/>
      </c>
    </row>
    <row r="36" spans="13:55" x14ac:dyDescent="0.25">
      <c r="M36" s="38" t="str">
        <f t="shared" si="0"/>
        <v>7_Metric_Pre_NFWF-43429</v>
      </c>
      <c r="N36" s="38">
        <f>'Step 2_Metric 7'!Q78</f>
        <v>4</v>
      </c>
      <c r="O36" s="38" t="str">
        <f>'Step 2_Metric 7'!R78</f>
        <v>NFWF-43429</v>
      </c>
      <c r="P36" s="38">
        <f>'Step 2_Metric 7'!S78</f>
        <v>7</v>
      </c>
      <c r="Q36" s="38" t="str">
        <f>'Step 2_Metric 7'!T78</f>
        <v>Employment</v>
      </c>
      <c r="R36" s="38">
        <f>'Step 2_Metric 7'!U78</f>
        <v>12</v>
      </c>
      <c r="S36" s="38" t="str">
        <f>'Step 2_Metric 7'!V78</f>
        <v>Metric</v>
      </c>
      <c r="T36" s="38" t="str">
        <f>'Step 2_Metric 7'!W78</f>
        <v>Pre</v>
      </c>
      <c r="U36" s="184">
        <f>'Step 2_Metric 7'!X78</f>
        <v>0</v>
      </c>
      <c r="V36" s="184" t="str">
        <f>'Step 2_Metric 7'!Y78</f>
        <v/>
      </c>
      <c r="AI36" s="38" t="str">
        <f t="shared" si="1"/>
        <v>30_Priority Metric_Pre_</v>
      </c>
      <c r="AJ36" s="38">
        <f>'Step 2_Metric 30'!Q78</f>
        <v>15</v>
      </c>
      <c r="AK36" s="38" t="str">
        <f>'Step 2_Metric 30'!R78</f>
        <v/>
      </c>
      <c r="AL36" s="38">
        <f>'Step 2_Metric 30'!S78</f>
        <v>30</v>
      </c>
      <c r="AM36" s="38" t="str">
        <f>'Step 2_Metric 30'!T78</f>
        <v>Total Crop Acreage Impacted</v>
      </c>
      <c r="AN36" s="38">
        <f>'Step 2_Metric 30'!U78</f>
        <v>1</v>
      </c>
      <c r="AO36" s="38" t="str">
        <f>'Step 2_Metric 30'!V78</f>
        <v>Priority Metric</v>
      </c>
      <c r="AP36" s="38" t="str">
        <f>'Step 2_Metric 30'!W78</f>
        <v>Pre</v>
      </c>
      <c r="AQ36" s="195" t="str">
        <f>'Step 2_Metric 30'!X78</f>
        <v/>
      </c>
      <c r="AR36" s="195" t="str">
        <f>'Step 2_Metric 30'!Y78</f>
        <v/>
      </c>
      <c r="AT36" s="38" t="str">
        <f t="shared" si="2"/>
        <v>31_Priority Metric_Pre_</v>
      </c>
      <c r="AU36" s="38">
        <f>'Step 2_Metric 31'!Q78</f>
        <v>15</v>
      </c>
      <c r="AV36" s="38" t="str">
        <f>'Step 2_Metric 31'!R78</f>
        <v/>
      </c>
      <c r="AW36" s="75">
        <f>'Step 2_Metric 31'!S78</f>
        <v>31</v>
      </c>
      <c r="AX36" s="38" t="str">
        <f>'Step 2_Metric 31'!T78</f>
        <v>Total Crop Acreage Impacted</v>
      </c>
      <c r="AY36" s="38">
        <f>'Step 2_Metric 31'!U78</f>
        <v>1</v>
      </c>
      <c r="AZ36" s="38" t="str">
        <f>'Step 2_Metric 31'!V78</f>
        <v>Priority Metric</v>
      </c>
      <c r="BA36" s="38" t="str">
        <f>'Step 2_Metric 31'!W78</f>
        <v>Pre</v>
      </c>
      <c r="BB36" s="102" t="str">
        <f>'Step 2_Metric 31'!X78</f>
        <v/>
      </c>
      <c r="BC36" s="102" t="str">
        <f>'Step 2_Metric 31'!Y78</f>
        <v/>
      </c>
    </row>
    <row r="37" spans="13:55" x14ac:dyDescent="0.25">
      <c r="M37" s="38" t="str">
        <f t="shared" si="0"/>
        <v>7_Metric_Post_NFWF-43429</v>
      </c>
      <c r="N37" s="38">
        <f>'Step 2_Metric 7'!Q79</f>
        <v>4</v>
      </c>
      <c r="O37" s="38" t="str">
        <f>'Step 2_Metric 7'!R79</f>
        <v>NFWF-43429</v>
      </c>
      <c r="P37" s="38">
        <f>'Step 2_Metric 7'!S79</f>
        <v>7</v>
      </c>
      <c r="Q37" s="38" t="str">
        <f>'Step 2_Metric 7'!T79</f>
        <v>Employment</v>
      </c>
      <c r="R37" s="38">
        <f>'Step 2_Metric 7'!U79</f>
        <v>12</v>
      </c>
      <c r="S37" s="38" t="str">
        <f>'Step 2_Metric 7'!V79</f>
        <v>Metric</v>
      </c>
      <c r="T37" s="38" t="str">
        <f>'Step 2_Metric 7'!W79</f>
        <v>Post</v>
      </c>
      <c r="U37" s="184">
        <f>'Step 2_Metric 7'!X79</f>
        <v>0</v>
      </c>
      <c r="V37" s="184">
        <f>'Step 2_Metric 7'!Y79</f>
        <v>0</v>
      </c>
      <c r="AI37" s="38" t="str">
        <f t="shared" si="1"/>
        <v>30_Priority Metric_Post_</v>
      </c>
      <c r="AJ37" s="38">
        <f>'Step 2_Metric 30'!Q79</f>
        <v>15</v>
      </c>
      <c r="AK37" s="38" t="str">
        <f>'Step 2_Metric 30'!R79</f>
        <v/>
      </c>
      <c r="AL37" s="38">
        <f>'Step 2_Metric 30'!S79</f>
        <v>30</v>
      </c>
      <c r="AM37" s="38" t="str">
        <f>'Step 2_Metric 30'!T79</f>
        <v>Total Crop Acreage Impacted</v>
      </c>
      <c r="AN37" s="38">
        <f>'Step 2_Metric 30'!U79</f>
        <v>1</v>
      </c>
      <c r="AO37" s="38" t="str">
        <f>'Step 2_Metric 30'!V79</f>
        <v>Priority Metric</v>
      </c>
      <c r="AP37" s="38" t="str">
        <f>'Step 2_Metric 30'!W79</f>
        <v>Post</v>
      </c>
      <c r="AQ37" s="195" t="str">
        <f>'Step 2_Metric 30'!X79</f>
        <v/>
      </c>
      <c r="AR37" s="195" t="str">
        <f>'Step 2_Metric 30'!Y79</f>
        <v/>
      </c>
      <c r="AT37" s="38" t="str">
        <f t="shared" si="2"/>
        <v>31_Priority Metric_Post_</v>
      </c>
      <c r="AU37" s="38">
        <f>'Step 2_Metric 31'!Q79</f>
        <v>15</v>
      </c>
      <c r="AV37" s="38" t="str">
        <f>'Step 2_Metric 31'!R79</f>
        <v/>
      </c>
      <c r="AW37" s="75">
        <f>'Step 2_Metric 31'!S79</f>
        <v>31</v>
      </c>
      <c r="AX37" s="38" t="str">
        <f>'Step 2_Metric 31'!T79</f>
        <v>Total Crop Acreage Impacted</v>
      </c>
      <c r="AY37" s="38">
        <f>'Step 2_Metric 31'!U79</f>
        <v>1</v>
      </c>
      <c r="AZ37" s="38" t="str">
        <f>'Step 2_Metric 31'!V79</f>
        <v>Priority Metric</v>
      </c>
      <c r="BA37" s="38" t="str">
        <f>'Step 2_Metric 31'!W79</f>
        <v>Post</v>
      </c>
      <c r="BB37" s="102" t="str">
        <f>'Step 2_Metric 31'!X79</f>
        <v/>
      </c>
      <c r="BC37" s="102" t="str">
        <f>'Step 2_Metric 31'!Y79</f>
        <v/>
      </c>
    </row>
    <row r="38" spans="13:55" x14ac:dyDescent="0.25">
      <c r="M38" s="38" t="str">
        <f t="shared" si="0"/>
        <v>7_Priority Metric_Pre_NFWF-43429</v>
      </c>
      <c r="N38" s="38">
        <f>'Step 2_Metric 7'!Q80</f>
        <v>4</v>
      </c>
      <c r="O38" s="38" t="str">
        <f>'Step 2_Metric 7'!R80</f>
        <v>NFWF-43429</v>
      </c>
      <c r="P38" s="38">
        <f>'Step 2_Metric 7'!S80</f>
        <v>7</v>
      </c>
      <c r="Q38" s="38" t="str">
        <f>'Step 2_Metric 7'!T80</f>
        <v>Output</v>
      </c>
      <c r="R38" s="38">
        <f>'Step 2_Metric 7'!U80</f>
        <v>1</v>
      </c>
      <c r="S38" s="38" t="str">
        <f>'Step 2_Metric 7'!V80</f>
        <v>Priority Metric</v>
      </c>
      <c r="T38" s="38" t="str">
        <f>'Step 2_Metric 7'!W80</f>
        <v>Pre</v>
      </c>
      <c r="U38" s="184">
        <f>'Step 2_Metric 7'!X80</f>
        <v>0</v>
      </c>
      <c r="V38" s="184" t="str">
        <f>'Step 2_Metric 7'!Y80</f>
        <v/>
      </c>
      <c r="AI38" s="38" t="str">
        <f t="shared" si="1"/>
        <v>30_Priority Metric_Pre_</v>
      </c>
      <c r="AJ38" s="38">
        <f>'Step 2_Metric 30'!Q80</f>
        <v>16</v>
      </c>
      <c r="AK38" s="38" t="str">
        <f>'Step 2_Metric 30'!R80</f>
        <v/>
      </c>
      <c r="AL38" s="38">
        <f>'Step 2_Metric 30'!S80</f>
        <v>30</v>
      </c>
      <c r="AM38" s="38" t="str">
        <f>'Step 2_Metric 30'!T80</f>
        <v>Total Crop Acreage Impacted</v>
      </c>
      <c r="AN38" s="38">
        <f>'Step 2_Metric 30'!U80</f>
        <v>1</v>
      </c>
      <c r="AO38" s="38" t="str">
        <f>'Step 2_Metric 30'!V80</f>
        <v>Priority Metric</v>
      </c>
      <c r="AP38" s="38" t="str">
        <f>'Step 2_Metric 30'!W80</f>
        <v>Pre</v>
      </c>
      <c r="AQ38" s="195" t="str">
        <f>'Step 2_Metric 30'!X80</f>
        <v/>
      </c>
      <c r="AR38" s="195" t="str">
        <f>'Step 2_Metric 30'!Y80</f>
        <v/>
      </c>
      <c r="AT38" s="38" t="str">
        <f t="shared" si="2"/>
        <v>31_Priority Metric_Pre_</v>
      </c>
      <c r="AU38" s="38">
        <f>'Step 2_Metric 31'!Q80</f>
        <v>16</v>
      </c>
      <c r="AV38" s="38" t="str">
        <f>'Step 2_Metric 31'!R80</f>
        <v/>
      </c>
      <c r="AW38" s="75">
        <f>'Step 2_Metric 31'!S80</f>
        <v>31</v>
      </c>
      <c r="AX38" s="38" t="str">
        <f>'Step 2_Metric 31'!T80</f>
        <v>Total Crop Acreage Impacted</v>
      </c>
      <c r="AY38" s="38">
        <f>'Step 2_Metric 31'!U80</f>
        <v>1</v>
      </c>
      <c r="AZ38" s="38" t="str">
        <f>'Step 2_Metric 31'!V80</f>
        <v>Priority Metric</v>
      </c>
      <c r="BA38" s="38" t="str">
        <f>'Step 2_Metric 31'!W80</f>
        <v>Pre</v>
      </c>
      <c r="BB38" s="102" t="str">
        <f>'Step 2_Metric 31'!X80</f>
        <v/>
      </c>
      <c r="BC38" s="102" t="str">
        <f>'Step 2_Metric 31'!Y80</f>
        <v/>
      </c>
    </row>
    <row r="39" spans="13:55" x14ac:dyDescent="0.25">
      <c r="M39" s="38" t="str">
        <f t="shared" si="0"/>
        <v>7_Priority Metric_Post_NFWF-43429</v>
      </c>
      <c r="N39" s="38">
        <f>'Step 2_Metric 7'!Q81</f>
        <v>4</v>
      </c>
      <c r="O39" s="38" t="str">
        <f>'Step 2_Metric 7'!R81</f>
        <v>NFWF-43429</v>
      </c>
      <c r="P39" s="38">
        <f>'Step 2_Metric 7'!S81</f>
        <v>7</v>
      </c>
      <c r="Q39" s="38" t="str">
        <f>'Step 2_Metric 7'!T81</f>
        <v>Output</v>
      </c>
      <c r="R39" s="38">
        <f>'Step 2_Metric 7'!U81</f>
        <v>1</v>
      </c>
      <c r="S39" s="38" t="str">
        <f>'Step 2_Metric 7'!V81</f>
        <v>Priority Metric</v>
      </c>
      <c r="T39" s="38" t="str">
        <f>'Step 2_Metric 7'!W81</f>
        <v>Post</v>
      </c>
      <c r="U39" s="184">
        <f>'Step 2_Metric 7'!X81</f>
        <v>0</v>
      </c>
      <c r="V39" s="184">
        <f>'Step 2_Metric 7'!Y81</f>
        <v>0</v>
      </c>
      <c r="AI39" s="38" t="str">
        <f t="shared" si="1"/>
        <v>30_Priority Metric_Post_</v>
      </c>
      <c r="AJ39" s="38">
        <f>'Step 2_Metric 30'!Q81</f>
        <v>16</v>
      </c>
      <c r="AK39" s="38" t="str">
        <f>'Step 2_Metric 30'!R81</f>
        <v/>
      </c>
      <c r="AL39" s="38">
        <f>'Step 2_Metric 30'!S81</f>
        <v>30</v>
      </c>
      <c r="AM39" s="38" t="str">
        <f>'Step 2_Metric 30'!T81</f>
        <v>Total Crop Acreage Impacted</v>
      </c>
      <c r="AN39" s="38">
        <f>'Step 2_Metric 30'!U81</f>
        <v>1</v>
      </c>
      <c r="AO39" s="38" t="str">
        <f>'Step 2_Metric 30'!V81</f>
        <v>Priority Metric</v>
      </c>
      <c r="AP39" s="38" t="str">
        <f>'Step 2_Metric 30'!W81</f>
        <v>Post</v>
      </c>
      <c r="AQ39" s="195" t="str">
        <f>'Step 2_Metric 30'!X81</f>
        <v/>
      </c>
      <c r="AR39" s="195" t="str">
        <f>'Step 2_Metric 30'!Y81</f>
        <v/>
      </c>
      <c r="AT39" s="38" t="str">
        <f t="shared" si="2"/>
        <v>31_Priority Metric_Post_</v>
      </c>
      <c r="AU39" s="38">
        <f>'Step 2_Metric 31'!Q81</f>
        <v>16</v>
      </c>
      <c r="AV39" s="38" t="str">
        <f>'Step 2_Metric 31'!R81</f>
        <v/>
      </c>
      <c r="AW39" s="75">
        <f>'Step 2_Metric 31'!S81</f>
        <v>31</v>
      </c>
      <c r="AX39" s="38" t="str">
        <f>'Step 2_Metric 31'!T81</f>
        <v>Total Crop Acreage Impacted</v>
      </c>
      <c r="AY39" s="38">
        <f>'Step 2_Metric 31'!U81</f>
        <v>1</v>
      </c>
      <c r="AZ39" s="38" t="str">
        <f>'Step 2_Metric 31'!V81</f>
        <v>Priority Metric</v>
      </c>
      <c r="BA39" s="38" t="str">
        <f>'Step 2_Metric 31'!W81</f>
        <v>Post</v>
      </c>
      <c r="BB39" s="102" t="str">
        <f>'Step 2_Metric 31'!X81</f>
        <v/>
      </c>
      <c r="BC39" s="102" t="str">
        <f>'Step 2_Metric 31'!Y81</f>
        <v/>
      </c>
    </row>
    <row r="40" spans="13:55" x14ac:dyDescent="0.25">
      <c r="M40" s="38" t="str">
        <f t="shared" si="0"/>
        <v>7_Metric_Pre_NFWF-44225</v>
      </c>
      <c r="N40" s="38">
        <f>'Step 2_Metric 7'!Q82</f>
        <v>5</v>
      </c>
      <c r="O40" s="38" t="str">
        <f>'Step 2_Metric 7'!R82</f>
        <v>NFWF-44225</v>
      </c>
      <c r="P40" s="38">
        <f>'Step 2_Metric 7'!S82</f>
        <v>7</v>
      </c>
      <c r="Q40" s="38" t="str">
        <f>'Step 2_Metric 7'!T82</f>
        <v>Proprietor's Income</v>
      </c>
      <c r="R40" s="38">
        <f>'Step 2_Metric 7'!U82</f>
        <v>10</v>
      </c>
      <c r="S40" s="38" t="str">
        <f>'Step 2_Metric 7'!V82</f>
        <v>Metric</v>
      </c>
      <c r="T40" s="38" t="str">
        <f>'Step 2_Metric 7'!W82</f>
        <v>Pre</v>
      </c>
      <c r="U40" s="184">
        <f>'Step 2_Metric 7'!X82</f>
        <v>0</v>
      </c>
      <c r="V40" s="184" t="str">
        <f>'Step 2_Metric 7'!Y82</f>
        <v/>
      </c>
      <c r="AI40" s="38" t="str">
        <f t="shared" si="1"/>
        <v>30_Priority Metric_Pre_</v>
      </c>
      <c r="AJ40" s="38">
        <f>'Step 2_Metric 30'!Q82</f>
        <v>17</v>
      </c>
      <c r="AK40" s="38" t="str">
        <f>'Step 2_Metric 30'!R82</f>
        <v/>
      </c>
      <c r="AL40" s="38">
        <f>'Step 2_Metric 30'!S82</f>
        <v>30</v>
      </c>
      <c r="AM40" s="38" t="str">
        <f>'Step 2_Metric 30'!T82</f>
        <v>Total Crop Acreage Impacted</v>
      </c>
      <c r="AN40" s="38">
        <f>'Step 2_Metric 30'!U82</f>
        <v>1</v>
      </c>
      <c r="AO40" s="38" t="str">
        <f>'Step 2_Metric 30'!V82</f>
        <v>Priority Metric</v>
      </c>
      <c r="AP40" s="38" t="str">
        <f>'Step 2_Metric 30'!W82</f>
        <v>Pre</v>
      </c>
      <c r="AQ40" s="195" t="str">
        <f>'Step 2_Metric 30'!X82</f>
        <v/>
      </c>
      <c r="AR40" s="195" t="str">
        <f>'Step 2_Metric 30'!Y82</f>
        <v/>
      </c>
      <c r="AT40" s="38" t="str">
        <f t="shared" ref="AT40:AT41" si="3">CONCATENATE(AW40,"_",AZ40,"_",BA40,"_",AV40)</f>
        <v>31_Priority Metric_Pre_</v>
      </c>
      <c r="AU40" s="38">
        <f>'Step 2_Metric 31'!Q82</f>
        <v>17</v>
      </c>
      <c r="AV40" s="38" t="str">
        <f>'Step 2_Metric 31'!R82</f>
        <v/>
      </c>
      <c r="AW40" s="75">
        <f>'Step 2_Metric 31'!S82</f>
        <v>31</v>
      </c>
      <c r="AX40" s="38" t="str">
        <f>'Step 2_Metric 31'!T82</f>
        <v>Total Crop Acreage Impacted</v>
      </c>
      <c r="AY40" s="38">
        <f>'Step 2_Metric 31'!U82</f>
        <v>1</v>
      </c>
      <c r="AZ40" s="38" t="str">
        <f>'Step 2_Metric 31'!V82</f>
        <v>Priority Metric</v>
      </c>
      <c r="BA40" s="38" t="str">
        <f>'Step 2_Metric 31'!W82</f>
        <v>Pre</v>
      </c>
      <c r="BB40" s="102" t="str">
        <f>'Step 2_Metric 31'!X82</f>
        <v/>
      </c>
      <c r="BC40" s="102" t="str">
        <f>'Step 2_Metric 31'!Y82</f>
        <v/>
      </c>
    </row>
    <row r="41" spans="13:55" x14ac:dyDescent="0.25">
      <c r="M41" s="38" t="str">
        <f t="shared" si="0"/>
        <v>7_Metric_Post_NFWF-44225</v>
      </c>
      <c r="N41" s="38">
        <f>'Step 2_Metric 7'!Q83</f>
        <v>5</v>
      </c>
      <c r="O41" s="38" t="str">
        <f>'Step 2_Metric 7'!R83</f>
        <v>NFWF-44225</v>
      </c>
      <c r="P41" s="38">
        <f>'Step 2_Metric 7'!S83</f>
        <v>7</v>
      </c>
      <c r="Q41" s="38" t="str">
        <f>'Step 2_Metric 7'!T83</f>
        <v>Proprietor's Income</v>
      </c>
      <c r="R41" s="38">
        <f>'Step 2_Metric 7'!U83</f>
        <v>10</v>
      </c>
      <c r="S41" s="38" t="str">
        <f>'Step 2_Metric 7'!V83</f>
        <v>Metric</v>
      </c>
      <c r="T41" s="38" t="str">
        <f>'Step 2_Metric 7'!W83</f>
        <v>Post</v>
      </c>
      <c r="U41" s="184">
        <f>'Step 2_Metric 7'!X83</f>
        <v>0</v>
      </c>
      <c r="V41" s="184">
        <f>'Step 2_Metric 7'!Y83</f>
        <v>0</v>
      </c>
      <c r="AI41" s="38" t="str">
        <f t="shared" si="1"/>
        <v>30_Priority Metric_Post_</v>
      </c>
      <c r="AJ41" s="38">
        <f>'Step 2_Metric 30'!Q83</f>
        <v>17</v>
      </c>
      <c r="AK41" s="38" t="str">
        <f>'Step 2_Metric 30'!R83</f>
        <v/>
      </c>
      <c r="AL41" s="38">
        <f>'Step 2_Metric 30'!S83</f>
        <v>30</v>
      </c>
      <c r="AM41" s="38" t="str">
        <f>'Step 2_Metric 30'!T83</f>
        <v>Total Crop Acreage Impacted</v>
      </c>
      <c r="AN41" s="38">
        <f>'Step 2_Metric 30'!U83</f>
        <v>1</v>
      </c>
      <c r="AO41" s="38" t="str">
        <f>'Step 2_Metric 30'!V83</f>
        <v>Priority Metric</v>
      </c>
      <c r="AP41" s="38" t="str">
        <f>'Step 2_Metric 30'!W83</f>
        <v>Post</v>
      </c>
      <c r="AQ41" s="195" t="str">
        <f>'Step 2_Metric 30'!X83</f>
        <v/>
      </c>
      <c r="AR41" s="195" t="str">
        <f>'Step 2_Metric 30'!Y83</f>
        <v/>
      </c>
      <c r="AT41" s="38" t="str">
        <f t="shared" si="3"/>
        <v>31_Priority Metric_Post_</v>
      </c>
      <c r="AU41" s="38">
        <f>'Step 2_Metric 31'!Q83</f>
        <v>17</v>
      </c>
      <c r="AV41" s="38" t="str">
        <f>'Step 2_Metric 31'!R83</f>
        <v/>
      </c>
      <c r="AW41" s="75">
        <f>'Step 2_Metric 31'!S83</f>
        <v>31</v>
      </c>
      <c r="AX41" s="38" t="str">
        <f>'Step 2_Metric 31'!T83</f>
        <v>Total Crop Acreage Impacted</v>
      </c>
      <c r="AY41" s="38">
        <f>'Step 2_Metric 31'!U83</f>
        <v>1</v>
      </c>
      <c r="AZ41" s="38" t="str">
        <f>'Step 2_Metric 31'!V83</f>
        <v>Priority Metric</v>
      </c>
      <c r="BA41" s="38" t="str">
        <f>'Step 2_Metric 31'!W83</f>
        <v>Post</v>
      </c>
      <c r="BB41" s="102" t="str">
        <f>'Step 2_Metric 31'!X83</f>
        <v/>
      </c>
      <c r="BC41" s="102" t="str">
        <f>'Step 2_Metric 31'!Y83</f>
        <v/>
      </c>
    </row>
    <row r="42" spans="13:55" x14ac:dyDescent="0.25">
      <c r="M42" s="38" t="str">
        <f t="shared" si="0"/>
        <v>7_Metric_Pre_NFWF-44225</v>
      </c>
      <c r="N42" s="38">
        <f>'Step 2_Metric 7'!Q84</f>
        <v>5</v>
      </c>
      <c r="O42" s="38" t="str">
        <f>'Step 2_Metric 7'!R84</f>
        <v>NFWF-44225</v>
      </c>
      <c r="P42" s="38">
        <f>'Step 2_Metric 7'!S84</f>
        <v>7</v>
      </c>
      <c r="Q42" s="38" t="str">
        <f>'Step 2_Metric 7'!T84</f>
        <v>Labor Income</v>
      </c>
      <c r="R42" s="38">
        <f>'Step 2_Metric 7'!U84</f>
        <v>11</v>
      </c>
      <c r="S42" s="38" t="str">
        <f>'Step 2_Metric 7'!V84</f>
        <v>Metric</v>
      </c>
      <c r="T42" s="38" t="str">
        <f>'Step 2_Metric 7'!W84</f>
        <v>Pre</v>
      </c>
      <c r="U42" s="184">
        <f>'Step 2_Metric 7'!X84</f>
        <v>0</v>
      </c>
      <c r="V42" s="184" t="str">
        <f>'Step 2_Metric 7'!Y84</f>
        <v/>
      </c>
      <c r="AI42" s="38" t="str">
        <f t="shared" ref="AI42:AI85" si="4">CONCATENATE(AL42,"_",AO42,"_",AP42,"_",AK42)</f>
        <v>30_Priority Metric_Pre_</v>
      </c>
      <c r="AJ42" s="38">
        <f>'Step 2_Metric 30'!Q84</f>
        <v>18</v>
      </c>
      <c r="AK42" s="38" t="str">
        <f>'Step 2_Metric 30'!R84</f>
        <v/>
      </c>
      <c r="AL42" s="38">
        <f>'Step 2_Metric 30'!S84</f>
        <v>30</v>
      </c>
      <c r="AM42" s="38" t="str">
        <f>'Step 2_Metric 30'!T84</f>
        <v>Total Crop Acreage Impacted</v>
      </c>
      <c r="AN42" s="38">
        <f>'Step 2_Metric 30'!U84</f>
        <v>1</v>
      </c>
      <c r="AO42" s="38" t="str">
        <f>'Step 2_Metric 30'!V84</f>
        <v>Priority Metric</v>
      </c>
      <c r="AP42" s="38" t="str">
        <f>'Step 2_Metric 30'!W84</f>
        <v>Pre</v>
      </c>
      <c r="AQ42" s="195" t="str">
        <f>'Step 2_Metric 30'!X84</f>
        <v/>
      </c>
      <c r="AR42" s="195" t="str">
        <f>'Step 2_Metric 30'!Y84</f>
        <v/>
      </c>
      <c r="AT42" s="38" t="str">
        <f t="shared" ref="AT42:AT85" si="5">CONCATENATE(AW42,"_",AZ42,"_",BA42,"_",AV42)</f>
        <v>31_Priority Metric_Pre_</v>
      </c>
      <c r="AU42" s="38">
        <f>'Step 2_Metric 31'!Q84</f>
        <v>18</v>
      </c>
      <c r="AV42" s="38" t="str">
        <f>'Step 2_Metric 31'!R84</f>
        <v/>
      </c>
      <c r="AW42" s="75">
        <f>'Step 2_Metric 31'!S84</f>
        <v>31</v>
      </c>
      <c r="AX42" s="38" t="str">
        <f>'Step 2_Metric 31'!T84</f>
        <v>Total Crop Acreage Impacted</v>
      </c>
      <c r="AY42" s="38">
        <f>'Step 2_Metric 31'!U84</f>
        <v>1</v>
      </c>
      <c r="AZ42" s="38" t="str">
        <f>'Step 2_Metric 31'!V84</f>
        <v>Priority Metric</v>
      </c>
      <c r="BA42" s="38" t="str">
        <f>'Step 2_Metric 31'!W84</f>
        <v>Pre</v>
      </c>
      <c r="BB42" s="102" t="str">
        <f>'Step 2_Metric 31'!X84</f>
        <v/>
      </c>
      <c r="BC42" s="102" t="str">
        <f>'Step 2_Metric 31'!Y84</f>
        <v/>
      </c>
    </row>
    <row r="43" spans="13:55" x14ac:dyDescent="0.25">
      <c r="M43" s="38" t="str">
        <f t="shared" si="0"/>
        <v>7_Metric_Post_NFWF-44225</v>
      </c>
      <c r="N43" s="38">
        <f>'Step 2_Metric 7'!Q85</f>
        <v>5</v>
      </c>
      <c r="O43" s="38" t="str">
        <f>'Step 2_Metric 7'!R85</f>
        <v>NFWF-44225</v>
      </c>
      <c r="P43" s="38">
        <f>'Step 2_Metric 7'!S85</f>
        <v>7</v>
      </c>
      <c r="Q43" s="38" t="str">
        <f>'Step 2_Metric 7'!T85</f>
        <v>Labor Income</v>
      </c>
      <c r="R43" s="38">
        <f>'Step 2_Metric 7'!U85</f>
        <v>11</v>
      </c>
      <c r="S43" s="38" t="str">
        <f>'Step 2_Metric 7'!V85</f>
        <v>Metric</v>
      </c>
      <c r="T43" s="38" t="str">
        <f>'Step 2_Metric 7'!W85</f>
        <v>Post</v>
      </c>
      <c r="U43" s="184">
        <f>'Step 2_Metric 7'!X85</f>
        <v>0</v>
      </c>
      <c r="V43" s="184">
        <f>'Step 2_Metric 7'!Y85</f>
        <v>0</v>
      </c>
      <c r="AI43" s="38" t="str">
        <f t="shared" si="4"/>
        <v>30_Priority Metric_Post_</v>
      </c>
      <c r="AJ43" s="38">
        <f>'Step 2_Metric 30'!Q85</f>
        <v>18</v>
      </c>
      <c r="AK43" s="38" t="str">
        <f>'Step 2_Metric 30'!R85</f>
        <v/>
      </c>
      <c r="AL43" s="38">
        <f>'Step 2_Metric 30'!S85</f>
        <v>30</v>
      </c>
      <c r="AM43" s="38" t="str">
        <f>'Step 2_Metric 30'!T85</f>
        <v>Total Crop Acreage Impacted</v>
      </c>
      <c r="AN43" s="38">
        <f>'Step 2_Metric 30'!U85</f>
        <v>1</v>
      </c>
      <c r="AO43" s="38" t="str">
        <f>'Step 2_Metric 30'!V85</f>
        <v>Priority Metric</v>
      </c>
      <c r="AP43" s="38" t="str">
        <f>'Step 2_Metric 30'!W85</f>
        <v>Post</v>
      </c>
      <c r="AQ43" s="195" t="str">
        <f>'Step 2_Metric 30'!X85</f>
        <v/>
      </c>
      <c r="AR43" s="195" t="str">
        <f>'Step 2_Metric 30'!Y85</f>
        <v/>
      </c>
      <c r="AT43" s="38" t="str">
        <f t="shared" si="5"/>
        <v>31_Priority Metric_Post_</v>
      </c>
      <c r="AU43" s="38">
        <f>'Step 2_Metric 31'!Q85</f>
        <v>18</v>
      </c>
      <c r="AV43" s="38" t="str">
        <f>'Step 2_Metric 31'!R85</f>
        <v/>
      </c>
      <c r="AW43" s="75">
        <f>'Step 2_Metric 31'!S85</f>
        <v>31</v>
      </c>
      <c r="AX43" s="38" t="str">
        <f>'Step 2_Metric 31'!T85</f>
        <v>Total Crop Acreage Impacted</v>
      </c>
      <c r="AY43" s="38">
        <f>'Step 2_Metric 31'!U85</f>
        <v>1</v>
      </c>
      <c r="AZ43" s="38" t="str">
        <f>'Step 2_Metric 31'!V85</f>
        <v>Priority Metric</v>
      </c>
      <c r="BA43" s="38" t="str">
        <f>'Step 2_Metric 31'!W85</f>
        <v>Post</v>
      </c>
      <c r="BB43" s="102" t="str">
        <f>'Step 2_Metric 31'!X85</f>
        <v/>
      </c>
      <c r="BC43" s="102" t="str">
        <f>'Step 2_Metric 31'!Y85</f>
        <v/>
      </c>
    </row>
    <row r="44" spans="13:55" x14ac:dyDescent="0.25">
      <c r="M44" s="38" t="str">
        <f t="shared" si="0"/>
        <v>7_Metric_Pre_NFWF-44225</v>
      </c>
      <c r="N44" s="38">
        <f>'Step 2_Metric 7'!Q86</f>
        <v>5</v>
      </c>
      <c r="O44" s="38" t="str">
        <f>'Step 2_Metric 7'!R86</f>
        <v>NFWF-44225</v>
      </c>
      <c r="P44" s="38">
        <f>'Step 2_Metric 7'!S86</f>
        <v>7</v>
      </c>
      <c r="Q44" s="38" t="str">
        <f>'Step 2_Metric 7'!T86</f>
        <v>Employment</v>
      </c>
      <c r="R44" s="38">
        <f>'Step 2_Metric 7'!U86</f>
        <v>12</v>
      </c>
      <c r="S44" s="38" t="str">
        <f>'Step 2_Metric 7'!V86</f>
        <v>Metric</v>
      </c>
      <c r="T44" s="38" t="str">
        <f>'Step 2_Metric 7'!W86</f>
        <v>Pre</v>
      </c>
      <c r="U44" s="184">
        <f>'Step 2_Metric 7'!X86</f>
        <v>0</v>
      </c>
      <c r="V44" s="184" t="str">
        <f>'Step 2_Metric 7'!Y86</f>
        <v/>
      </c>
      <c r="AI44" s="38" t="str">
        <f t="shared" si="4"/>
        <v>30_Priority Metric_Pre_</v>
      </c>
      <c r="AJ44" s="38">
        <f>'Step 2_Metric 30'!Q86</f>
        <v>19</v>
      </c>
      <c r="AK44" s="38" t="str">
        <f>'Step 2_Metric 30'!R86</f>
        <v/>
      </c>
      <c r="AL44" s="38">
        <f>'Step 2_Metric 30'!S86</f>
        <v>30</v>
      </c>
      <c r="AM44" s="38" t="str">
        <f>'Step 2_Metric 30'!T86</f>
        <v>Total Crop Acreage Impacted</v>
      </c>
      <c r="AN44" s="38">
        <f>'Step 2_Metric 30'!U86</f>
        <v>1</v>
      </c>
      <c r="AO44" s="38" t="str">
        <f>'Step 2_Metric 30'!V86</f>
        <v>Priority Metric</v>
      </c>
      <c r="AP44" s="38" t="str">
        <f>'Step 2_Metric 30'!W86</f>
        <v>Pre</v>
      </c>
      <c r="AQ44" s="195" t="str">
        <f>'Step 2_Metric 30'!X86</f>
        <v/>
      </c>
      <c r="AR44" s="195" t="str">
        <f>'Step 2_Metric 30'!Y86</f>
        <v/>
      </c>
      <c r="AT44" s="38" t="str">
        <f t="shared" si="5"/>
        <v>31_Priority Metric_Pre_</v>
      </c>
      <c r="AU44" s="38">
        <f>'Step 2_Metric 31'!Q86</f>
        <v>19</v>
      </c>
      <c r="AV44" s="38" t="str">
        <f>'Step 2_Metric 31'!R86</f>
        <v/>
      </c>
      <c r="AW44" s="75">
        <f>'Step 2_Metric 31'!S86</f>
        <v>31</v>
      </c>
      <c r="AX44" s="38" t="str">
        <f>'Step 2_Metric 31'!T86</f>
        <v>Total Crop Acreage Impacted</v>
      </c>
      <c r="AY44" s="38">
        <f>'Step 2_Metric 31'!U86</f>
        <v>1</v>
      </c>
      <c r="AZ44" s="38" t="str">
        <f>'Step 2_Metric 31'!V86</f>
        <v>Priority Metric</v>
      </c>
      <c r="BA44" s="38" t="str">
        <f>'Step 2_Metric 31'!W86</f>
        <v>Pre</v>
      </c>
      <c r="BB44" s="102" t="str">
        <f>'Step 2_Metric 31'!X86</f>
        <v/>
      </c>
      <c r="BC44" s="102" t="str">
        <f>'Step 2_Metric 31'!Y86</f>
        <v/>
      </c>
    </row>
    <row r="45" spans="13:55" x14ac:dyDescent="0.25">
      <c r="M45" s="38" t="str">
        <f t="shared" si="0"/>
        <v>7_Metric_Post_NFWF-44225</v>
      </c>
      <c r="N45" s="38">
        <f>'Step 2_Metric 7'!Q87</f>
        <v>5</v>
      </c>
      <c r="O45" s="38" t="str">
        <f>'Step 2_Metric 7'!R87</f>
        <v>NFWF-44225</v>
      </c>
      <c r="P45" s="38">
        <f>'Step 2_Metric 7'!S87</f>
        <v>7</v>
      </c>
      <c r="Q45" s="38" t="str">
        <f>'Step 2_Metric 7'!T87</f>
        <v>Employment</v>
      </c>
      <c r="R45" s="38">
        <f>'Step 2_Metric 7'!U87</f>
        <v>12</v>
      </c>
      <c r="S45" s="38" t="str">
        <f>'Step 2_Metric 7'!V87</f>
        <v>Metric</v>
      </c>
      <c r="T45" s="38" t="str">
        <f>'Step 2_Metric 7'!W87</f>
        <v>Post</v>
      </c>
      <c r="U45" s="184">
        <f>'Step 2_Metric 7'!X87</f>
        <v>0</v>
      </c>
      <c r="V45" s="184">
        <f>'Step 2_Metric 7'!Y87</f>
        <v>0</v>
      </c>
      <c r="AI45" s="38" t="str">
        <f t="shared" si="4"/>
        <v>30_Priority Metric_Post_</v>
      </c>
      <c r="AJ45" s="38">
        <f>'Step 2_Metric 30'!Q87</f>
        <v>19</v>
      </c>
      <c r="AK45" s="38" t="str">
        <f>'Step 2_Metric 30'!R87</f>
        <v/>
      </c>
      <c r="AL45" s="38">
        <f>'Step 2_Metric 30'!S87</f>
        <v>30</v>
      </c>
      <c r="AM45" s="38" t="str">
        <f>'Step 2_Metric 30'!T87</f>
        <v>Total Crop Acreage Impacted</v>
      </c>
      <c r="AN45" s="38">
        <f>'Step 2_Metric 30'!U87</f>
        <v>1</v>
      </c>
      <c r="AO45" s="38" t="str">
        <f>'Step 2_Metric 30'!V87</f>
        <v>Priority Metric</v>
      </c>
      <c r="AP45" s="38" t="str">
        <f>'Step 2_Metric 30'!W87</f>
        <v>Post</v>
      </c>
      <c r="AQ45" s="195" t="str">
        <f>'Step 2_Metric 30'!X87</f>
        <v/>
      </c>
      <c r="AR45" s="195" t="str">
        <f>'Step 2_Metric 30'!Y87</f>
        <v/>
      </c>
      <c r="AT45" s="38" t="str">
        <f t="shared" si="5"/>
        <v>31_Priority Metric_Post_</v>
      </c>
      <c r="AU45" s="38">
        <f>'Step 2_Metric 31'!Q87</f>
        <v>19</v>
      </c>
      <c r="AV45" s="38" t="str">
        <f>'Step 2_Metric 31'!R87</f>
        <v/>
      </c>
      <c r="AW45" s="75">
        <f>'Step 2_Metric 31'!S87</f>
        <v>31</v>
      </c>
      <c r="AX45" s="38" t="str">
        <f>'Step 2_Metric 31'!T87</f>
        <v>Total Crop Acreage Impacted</v>
      </c>
      <c r="AY45" s="38">
        <f>'Step 2_Metric 31'!U87</f>
        <v>1</v>
      </c>
      <c r="AZ45" s="38" t="str">
        <f>'Step 2_Metric 31'!V87</f>
        <v>Priority Metric</v>
      </c>
      <c r="BA45" s="38" t="str">
        <f>'Step 2_Metric 31'!W87</f>
        <v>Post</v>
      </c>
      <c r="BB45" s="102" t="str">
        <f>'Step 2_Metric 31'!X87</f>
        <v/>
      </c>
      <c r="BC45" s="102" t="str">
        <f>'Step 2_Metric 31'!Y87</f>
        <v/>
      </c>
    </row>
    <row r="46" spans="13:55" x14ac:dyDescent="0.25">
      <c r="M46" s="38" t="str">
        <f t="shared" si="0"/>
        <v>7_Priority Metric_Pre_NFWF-44225</v>
      </c>
      <c r="N46" s="38">
        <f>'Step 2_Metric 7'!Q88</f>
        <v>5</v>
      </c>
      <c r="O46" s="38" t="str">
        <f>'Step 2_Metric 7'!R88</f>
        <v>NFWF-44225</v>
      </c>
      <c r="P46" s="38">
        <f>'Step 2_Metric 7'!S88</f>
        <v>7</v>
      </c>
      <c r="Q46" s="38" t="str">
        <f>'Step 2_Metric 7'!T88</f>
        <v>Output</v>
      </c>
      <c r="R46" s="38">
        <f>'Step 2_Metric 7'!U88</f>
        <v>1</v>
      </c>
      <c r="S46" s="38" t="str">
        <f>'Step 2_Metric 7'!V88</f>
        <v>Priority Metric</v>
      </c>
      <c r="T46" s="38" t="str">
        <f>'Step 2_Metric 7'!W88</f>
        <v>Pre</v>
      </c>
      <c r="U46" s="184">
        <f>'Step 2_Metric 7'!X88</f>
        <v>0</v>
      </c>
      <c r="V46" s="184" t="str">
        <f>'Step 2_Metric 7'!Y88</f>
        <v/>
      </c>
      <c r="AI46" s="38" t="str">
        <f t="shared" si="4"/>
        <v>30_Priority Metric_Pre_</v>
      </c>
      <c r="AJ46" s="38">
        <f>'Step 2_Metric 30'!Q88</f>
        <v>20</v>
      </c>
      <c r="AK46" s="38" t="str">
        <f>'Step 2_Metric 30'!R88</f>
        <v/>
      </c>
      <c r="AL46" s="38">
        <f>'Step 2_Metric 30'!S88</f>
        <v>30</v>
      </c>
      <c r="AM46" s="38" t="str">
        <f>'Step 2_Metric 30'!T88</f>
        <v>Total Crop Acreage Impacted</v>
      </c>
      <c r="AN46" s="38">
        <f>'Step 2_Metric 30'!U88</f>
        <v>1</v>
      </c>
      <c r="AO46" s="38" t="str">
        <f>'Step 2_Metric 30'!V88</f>
        <v>Priority Metric</v>
      </c>
      <c r="AP46" s="38" t="str">
        <f>'Step 2_Metric 30'!W88</f>
        <v>Pre</v>
      </c>
      <c r="AQ46" s="195" t="str">
        <f>'Step 2_Metric 30'!X88</f>
        <v/>
      </c>
      <c r="AR46" s="195" t="str">
        <f>'Step 2_Metric 30'!Y88</f>
        <v/>
      </c>
      <c r="AT46" s="38" t="str">
        <f t="shared" si="5"/>
        <v>31_Priority Metric_Pre_</v>
      </c>
      <c r="AU46" s="38">
        <f>'Step 2_Metric 31'!Q88</f>
        <v>20</v>
      </c>
      <c r="AV46" s="38" t="str">
        <f>'Step 2_Metric 31'!R88</f>
        <v/>
      </c>
      <c r="AW46" s="75">
        <f>'Step 2_Metric 31'!S88</f>
        <v>31</v>
      </c>
      <c r="AX46" s="38" t="str">
        <f>'Step 2_Metric 31'!T88</f>
        <v>Total Crop Acreage Impacted</v>
      </c>
      <c r="AY46" s="38">
        <f>'Step 2_Metric 31'!U88</f>
        <v>1</v>
      </c>
      <c r="AZ46" s="38" t="str">
        <f>'Step 2_Metric 31'!V88</f>
        <v>Priority Metric</v>
      </c>
      <c r="BA46" s="38" t="str">
        <f>'Step 2_Metric 31'!W88</f>
        <v>Pre</v>
      </c>
      <c r="BB46" s="102" t="str">
        <f>'Step 2_Metric 31'!X88</f>
        <v/>
      </c>
      <c r="BC46" s="102" t="str">
        <f>'Step 2_Metric 31'!Y88</f>
        <v/>
      </c>
    </row>
    <row r="47" spans="13:55" x14ac:dyDescent="0.25">
      <c r="M47" s="38" t="str">
        <f t="shared" si="0"/>
        <v>7_Priority Metric_Post_NFWF-44225</v>
      </c>
      <c r="N47" s="38">
        <f>'Step 2_Metric 7'!Q89</f>
        <v>5</v>
      </c>
      <c r="O47" s="38" t="str">
        <f>'Step 2_Metric 7'!R89</f>
        <v>NFWF-44225</v>
      </c>
      <c r="P47" s="38">
        <f>'Step 2_Metric 7'!S89</f>
        <v>7</v>
      </c>
      <c r="Q47" s="38" t="str">
        <f>'Step 2_Metric 7'!T89</f>
        <v>Output</v>
      </c>
      <c r="R47" s="38">
        <f>'Step 2_Metric 7'!U89</f>
        <v>1</v>
      </c>
      <c r="S47" s="38" t="str">
        <f>'Step 2_Metric 7'!V89</f>
        <v>Priority Metric</v>
      </c>
      <c r="T47" s="38" t="str">
        <f>'Step 2_Metric 7'!W89</f>
        <v>Post</v>
      </c>
      <c r="U47" s="184">
        <f>'Step 2_Metric 7'!X89</f>
        <v>0</v>
      </c>
      <c r="V47" s="184">
        <f>'Step 2_Metric 7'!Y89</f>
        <v>0</v>
      </c>
      <c r="AI47" s="38" t="str">
        <f t="shared" si="4"/>
        <v>30_Priority Metric_Post_</v>
      </c>
      <c r="AJ47" s="38">
        <f>'Step 2_Metric 30'!Q89</f>
        <v>20</v>
      </c>
      <c r="AK47" s="38" t="str">
        <f>'Step 2_Metric 30'!R89</f>
        <v/>
      </c>
      <c r="AL47" s="38">
        <f>'Step 2_Metric 30'!S89</f>
        <v>30</v>
      </c>
      <c r="AM47" s="38" t="str">
        <f>'Step 2_Metric 30'!T89</f>
        <v>Total Crop Acreage Impacted</v>
      </c>
      <c r="AN47" s="38">
        <f>'Step 2_Metric 30'!U89</f>
        <v>1</v>
      </c>
      <c r="AO47" s="38" t="str">
        <f>'Step 2_Metric 30'!V89</f>
        <v>Priority Metric</v>
      </c>
      <c r="AP47" s="38" t="str">
        <f>'Step 2_Metric 30'!W89</f>
        <v>Post</v>
      </c>
      <c r="AQ47" s="195" t="str">
        <f>'Step 2_Metric 30'!X89</f>
        <v/>
      </c>
      <c r="AR47" s="195" t="str">
        <f>'Step 2_Metric 30'!Y89</f>
        <v/>
      </c>
      <c r="AT47" s="38" t="str">
        <f t="shared" si="5"/>
        <v>31_Priority Metric_Post_</v>
      </c>
      <c r="AU47" s="38">
        <f>'Step 2_Metric 31'!Q89</f>
        <v>20</v>
      </c>
      <c r="AV47" s="38" t="str">
        <f>'Step 2_Metric 31'!R89</f>
        <v/>
      </c>
      <c r="AW47" s="75">
        <f>'Step 2_Metric 31'!S89</f>
        <v>31</v>
      </c>
      <c r="AX47" s="38" t="str">
        <f>'Step 2_Metric 31'!T89</f>
        <v>Total Crop Acreage Impacted</v>
      </c>
      <c r="AY47" s="38">
        <f>'Step 2_Metric 31'!U89</f>
        <v>1</v>
      </c>
      <c r="AZ47" s="38" t="str">
        <f>'Step 2_Metric 31'!V89</f>
        <v>Priority Metric</v>
      </c>
      <c r="BA47" s="38" t="str">
        <f>'Step 2_Metric 31'!W89</f>
        <v>Post</v>
      </c>
      <c r="BB47" s="102" t="str">
        <f>'Step 2_Metric 31'!X89</f>
        <v/>
      </c>
      <c r="BC47" s="102" t="str">
        <f>'Step 2_Metric 31'!Y89</f>
        <v/>
      </c>
    </row>
    <row r="48" spans="13:55" x14ac:dyDescent="0.25">
      <c r="M48" s="38" t="str">
        <f t="shared" si="0"/>
        <v>7_Metric_Pre_NFWF-43322</v>
      </c>
      <c r="N48" s="38">
        <f>'Step 2_Metric 7'!Q90</f>
        <v>6</v>
      </c>
      <c r="O48" s="38" t="str">
        <f>'Step 2_Metric 7'!R90</f>
        <v>NFWF-43322</v>
      </c>
      <c r="P48" s="38">
        <f>'Step 2_Metric 7'!S90</f>
        <v>7</v>
      </c>
      <c r="Q48" s="38" t="str">
        <f>'Step 2_Metric 7'!T90</f>
        <v>Proprietor's Income</v>
      </c>
      <c r="R48" s="38">
        <f>'Step 2_Metric 7'!U90</f>
        <v>10</v>
      </c>
      <c r="S48" s="38" t="str">
        <f>'Step 2_Metric 7'!V90</f>
        <v>Metric</v>
      </c>
      <c r="T48" s="38" t="str">
        <f>'Step 2_Metric 7'!W90</f>
        <v>Pre</v>
      </c>
      <c r="U48" s="184">
        <f>'Step 2_Metric 7'!X90</f>
        <v>0</v>
      </c>
      <c r="V48" s="184" t="str">
        <f>'Step 2_Metric 7'!Y90</f>
        <v/>
      </c>
      <c r="AI48" s="38" t="str">
        <f t="shared" si="4"/>
        <v>30_Priority Metric_Pre_</v>
      </c>
      <c r="AJ48" s="38">
        <f>'Step 2_Metric 30'!Q90</f>
        <v>21</v>
      </c>
      <c r="AK48" s="38" t="str">
        <f>'Step 2_Metric 30'!R90</f>
        <v/>
      </c>
      <c r="AL48" s="38">
        <f>'Step 2_Metric 30'!S90</f>
        <v>30</v>
      </c>
      <c r="AM48" s="38" t="str">
        <f>'Step 2_Metric 30'!T90</f>
        <v>Total Crop Acreage Impacted</v>
      </c>
      <c r="AN48" s="38">
        <f>'Step 2_Metric 30'!U90</f>
        <v>1</v>
      </c>
      <c r="AO48" s="38" t="str">
        <f>'Step 2_Metric 30'!V90</f>
        <v>Priority Metric</v>
      </c>
      <c r="AP48" s="38" t="str">
        <f>'Step 2_Metric 30'!W90</f>
        <v>Pre</v>
      </c>
      <c r="AQ48" s="195" t="str">
        <f>'Step 2_Metric 30'!X90</f>
        <v/>
      </c>
      <c r="AR48" s="195" t="str">
        <f>'Step 2_Metric 30'!Y90</f>
        <v/>
      </c>
      <c r="AT48" s="38" t="str">
        <f t="shared" si="5"/>
        <v>31_Priority Metric_Pre_</v>
      </c>
      <c r="AU48" s="38">
        <f>'Step 2_Metric 31'!Q90</f>
        <v>21</v>
      </c>
      <c r="AV48" s="38" t="str">
        <f>'Step 2_Metric 31'!R90</f>
        <v/>
      </c>
      <c r="AW48" s="75">
        <f>'Step 2_Metric 31'!S90</f>
        <v>31</v>
      </c>
      <c r="AX48" s="38" t="str">
        <f>'Step 2_Metric 31'!T90</f>
        <v>Total Crop Acreage Impacted</v>
      </c>
      <c r="AY48" s="38">
        <f>'Step 2_Metric 31'!U90</f>
        <v>1</v>
      </c>
      <c r="AZ48" s="38" t="str">
        <f>'Step 2_Metric 31'!V90</f>
        <v>Priority Metric</v>
      </c>
      <c r="BA48" s="38" t="str">
        <f>'Step 2_Metric 31'!W90</f>
        <v>Pre</v>
      </c>
      <c r="BB48" s="102" t="str">
        <f>'Step 2_Metric 31'!X90</f>
        <v/>
      </c>
      <c r="BC48" s="102" t="str">
        <f>'Step 2_Metric 31'!Y90</f>
        <v/>
      </c>
    </row>
    <row r="49" spans="13:55" x14ac:dyDescent="0.25">
      <c r="M49" s="38" t="str">
        <f t="shared" si="0"/>
        <v>7_Metric_Post_NFWF-43322</v>
      </c>
      <c r="N49" s="38">
        <f>'Step 2_Metric 7'!Q91</f>
        <v>6</v>
      </c>
      <c r="O49" s="38" t="str">
        <f>'Step 2_Metric 7'!R91</f>
        <v>NFWF-43322</v>
      </c>
      <c r="P49" s="38">
        <f>'Step 2_Metric 7'!S91</f>
        <v>7</v>
      </c>
      <c r="Q49" s="38" t="str">
        <f>'Step 2_Metric 7'!T91</f>
        <v>Proprietor's Income</v>
      </c>
      <c r="R49" s="38">
        <f>'Step 2_Metric 7'!U91</f>
        <v>10</v>
      </c>
      <c r="S49" s="38" t="str">
        <f>'Step 2_Metric 7'!V91</f>
        <v>Metric</v>
      </c>
      <c r="T49" s="38" t="str">
        <f>'Step 2_Metric 7'!W91</f>
        <v>Post</v>
      </c>
      <c r="U49" s="184">
        <f>'Step 2_Metric 7'!X91</f>
        <v>0</v>
      </c>
      <c r="V49" s="184">
        <f>'Step 2_Metric 7'!Y91</f>
        <v>0</v>
      </c>
      <c r="AI49" s="38" t="str">
        <f t="shared" si="4"/>
        <v>30_Priority Metric_Post_</v>
      </c>
      <c r="AJ49" s="38">
        <f>'Step 2_Metric 30'!Q91</f>
        <v>21</v>
      </c>
      <c r="AK49" s="38" t="str">
        <f>'Step 2_Metric 30'!R91</f>
        <v/>
      </c>
      <c r="AL49" s="38">
        <f>'Step 2_Metric 30'!S91</f>
        <v>30</v>
      </c>
      <c r="AM49" s="38" t="str">
        <f>'Step 2_Metric 30'!T91</f>
        <v>Total Crop Acreage Impacted</v>
      </c>
      <c r="AN49" s="38">
        <f>'Step 2_Metric 30'!U91</f>
        <v>1</v>
      </c>
      <c r="AO49" s="38" t="str">
        <f>'Step 2_Metric 30'!V91</f>
        <v>Priority Metric</v>
      </c>
      <c r="AP49" s="38" t="str">
        <f>'Step 2_Metric 30'!W91</f>
        <v>Post</v>
      </c>
      <c r="AQ49" s="195" t="str">
        <f>'Step 2_Metric 30'!X91</f>
        <v/>
      </c>
      <c r="AR49" s="195" t="str">
        <f>'Step 2_Metric 30'!Y91</f>
        <v/>
      </c>
      <c r="AT49" s="38" t="str">
        <f t="shared" si="5"/>
        <v>31_Priority Metric_Post_</v>
      </c>
      <c r="AU49" s="38">
        <f>'Step 2_Metric 31'!Q91</f>
        <v>21</v>
      </c>
      <c r="AV49" s="38" t="str">
        <f>'Step 2_Metric 31'!R91</f>
        <v/>
      </c>
      <c r="AW49" s="75">
        <f>'Step 2_Metric 31'!S91</f>
        <v>31</v>
      </c>
      <c r="AX49" s="38" t="str">
        <f>'Step 2_Metric 31'!T91</f>
        <v>Total Crop Acreage Impacted</v>
      </c>
      <c r="AY49" s="38">
        <f>'Step 2_Metric 31'!U91</f>
        <v>1</v>
      </c>
      <c r="AZ49" s="38" t="str">
        <f>'Step 2_Metric 31'!V91</f>
        <v>Priority Metric</v>
      </c>
      <c r="BA49" s="38" t="str">
        <f>'Step 2_Metric 31'!W91</f>
        <v>Post</v>
      </c>
      <c r="BB49" s="102" t="str">
        <f>'Step 2_Metric 31'!X91</f>
        <v/>
      </c>
      <c r="BC49" s="102" t="str">
        <f>'Step 2_Metric 31'!Y91</f>
        <v/>
      </c>
    </row>
    <row r="50" spans="13:55" x14ac:dyDescent="0.25">
      <c r="M50" s="38" t="str">
        <f t="shared" si="0"/>
        <v>7_Metric_Pre_NFWF-43322</v>
      </c>
      <c r="N50" s="38">
        <f>'Step 2_Metric 7'!Q92</f>
        <v>6</v>
      </c>
      <c r="O50" s="38" t="str">
        <f>'Step 2_Metric 7'!R92</f>
        <v>NFWF-43322</v>
      </c>
      <c r="P50" s="38">
        <f>'Step 2_Metric 7'!S92</f>
        <v>7</v>
      </c>
      <c r="Q50" s="38" t="str">
        <f>'Step 2_Metric 7'!T92</f>
        <v>Labor Income</v>
      </c>
      <c r="R50" s="38">
        <f>'Step 2_Metric 7'!U92</f>
        <v>11</v>
      </c>
      <c r="S50" s="38" t="str">
        <f>'Step 2_Metric 7'!V92</f>
        <v>Metric</v>
      </c>
      <c r="T50" s="38" t="str">
        <f>'Step 2_Metric 7'!W92</f>
        <v>Pre</v>
      </c>
      <c r="U50" s="184">
        <f>'Step 2_Metric 7'!X92</f>
        <v>0</v>
      </c>
      <c r="V50" s="184" t="str">
        <f>'Step 2_Metric 7'!Y92</f>
        <v/>
      </c>
      <c r="AI50" s="38" t="str">
        <f t="shared" si="4"/>
        <v>30_Priority Metric_Pre_</v>
      </c>
      <c r="AJ50" s="38">
        <f>'Step 2_Metric 30'!Q92</f>
        <v>22</v>
      </c>
      <c r="AK50" s="38" t="str">
        <f>'Step 2_Metric 30'!R92</f>
        <v/>
      </c>
      <c r="AL50" s="38">
        <f>'Step 2_Metric 30'!S92</f>
        <v>30</v>
      </c>
      <c r="AM50" s="38" t="str">
        <f>'Step 2_Metric 30'!T92</f>
        <v>Total Crop Acreage Impacted</v>
      </c>
      <c r="AN50" s="38">
        <f>'Step 2_Metric 30'!U92</f>
        <v>1</v>
      </c>
      <c r="AO50" s="38" t="str">
        <f>'Step 2_Metric 30'!V92</f>
        <v>Priority Metric</v>
      </c>
      <c r="AP50" s="38" t="str">
        <f>'Step 2_Metric 30'!W92</f>
        <v>Pre</v>
      </c>
      <c r="AQ50" s="195" t="str">
        <f>'Step 2_Metric 30'!X92</f>
        <v/>
      </c>
      <c r="AR50" s="195" t="str">
        <f>'Step 2_Metric 30'!Y92</f>
        <v/>
      </c>
      <c r="AT50" s="38" t="str">
        <f t="shared" si="5"/>
        <v>31_Priority Metric_Pre_</v>
      </c>
      <c r="AU50" s="38">
        <f>'Step 2_Metric 31'!Q92</f>
        <v>22</v>
      </c>
      <c r="AV50" s="38" t="str">
        <f>'Step 2_Metric 31'!R92</f>
        <v/>
      </c>
      <c r="AW50" s="75">
        <f>'Step 2_Metric 31'!S92</f>
        <v>31</v>
      </c>
      <c r="AX50" s="38" t="str">
        <f>'Step 2_Metric 31'!T92</f>
        <v>Total Crop Acreage Impacted</v>
      </c>
      <c r="AY50" s="38">
        <f>'Step 2_Metric 31'!U92</f>
        <v>1</v>
      </c>
      <c r="AZ50" s="38" t="str">
        <f>'Step 2_Metric 31'!V92</f>
        <v>Priority Metric</v>
      </c>
      <c r="BA50" s="38" t="str">
        <f>'Step 2_Metric 31'!W92</f>
        <v>Pre</v>
      </c>
      <c r="BB50" s="102" t="str">
        <f>'Step 2_Metric 31'!X92</f>
        <v/>
      </c>
      <c r="BC50" s="102" t="str">
        <f>'Step 2_Metric 31'!Y92</f>
        <v/>
      </c>
    </row>
    <row r="51" spans="13:55" x14ac:dyDescent="0.25">
      <c r="M51" s="38" t="str">
        <f t="shared" si="0"/>
        <v>7_Metric_Post_NFWF-43322</v>
      </c>
      <c r="N51" s="38">
        <f>'Step 2_Metric 7'!Q93</f>
        <v>6</v>
      </c>
      <c r="O51" s="38" t="str">
        <f>'Step 2_Metric 7'!R93</f>
        <v>NFWF-43322</v>
      </c>
      <c r="P51" s="38">
        <f>'Step 2_Metric 7'!S93</f>
        <v>7</v>
      </c>
      <c r="Q51" s="38" t="str">
        <f>'Step 2_Metric 7'!T93</f>
        <v>Labor Income</v>
      </c>
      <c r="R51" s="38">
        <f>'Step 2_Metric 7'!U93</f>
        <v>11</v>
      </c>
      <c r="S51" s="38" t="str">
        <f>'Step 2_Metric 7'!V93</f>
        <v>Metric</v>
      </c>
      <c r="T51" s="38" t="str">
        <f>'Step 2_Metric 7'!W93</f>
        <v>Post</v>
      </c>
      <c r="U51" s="184">
        <f>'Step 2_Metric 7'!X93</f>
        <v>0</v>
      </c>
      <c r="V51" s="184">
        <f>'Step 2_Metric 7'!Y93</f>
        <v>0</v>
      </c>
      <c r="AI51" s="38" t="str">
        <f t="shared" si="4"/>
        <v>30_Priority Metric_Post_</v>
      </c>
      <c r="AJ51" s="38">
        <f>'Step 2_Metric 30'!Q93</f>
        <v>22</v>
      </c>
      <c r="AK51" s="38" t="str">
        <f>'Step 2_Metric 30'!R93</f>
        <v/>
      </c>
      <c r="AL51" s="38">
        <f>'Step 2_Metric 30'!S93</f>
        <v>30</v>
      </c>
      <c r="AM51" s="38" t="str">
        <f>'Step 2_Metric 30'!T93</f>
        <v>Total Crop Acreage Impacted</v>
      </c>
      <c r="AN51" s="38">
        <f>'Step 2_Metric 30'!U93</f>
        <v>1</v>
      </c>
      <c r="AO51" s="38" t="str">
        <f>'Step 2_Metric 30'!V93</f>
        <v>Priority Metric</v>
      </c>
      <c r="AP51" s="38" t="str">
        <f>'Step 2_Metric 30'!W93</f>
        <v>Post</v>
      </c>
      <c r="AQ51" s="195" t="str">
        <f>'Step 2_Metric 30'!X93</f>
        <v/>
      </c>
      <c r="AR51" s="195" t="str">
        <f>'Step 2_Metric 30'!Y93</f>
        <v/>
      </c>
      <c r="AT51" s="38" t="str">
        <f t="shared" si="5"/>
        <v>31_Priority Metric_Post_</v>
      </c>
      <c r="AU51" s="38">
        <f>'Step 2_Metric 31'!Q93</f>
        <v>22</v>
      </c>
      <c r="AV51" s="38" t="str">
        <f>'Step 2_Metric 31'!R93</f>
        <v/>
      </c>
      <c r="AW51" s="75">
        <f>'Step 2_Metric 31'!S93</f>
        <v>31</v>
      </c>
      <c r="AX51" s="38" t="str">
        <f>'Step 2_Metric 31'!T93</f>
        <v>Total Crop Acreage Impacted</v>
      </c>
      <c r="AY51" s="38">
        <f>'Step 2_Metric 31'!U93</f>
        <v>1</v>
      </c>
      <c r="AZ51" s="38" t="str">
        <f>'Step 2_Metric 31'!V93</f>
        <v>Priority Metric</v>
      </c>
      <c r="BA51" s="38" t="str">
        <f>'Step 2_Metric 31'!W93</f>
        <v>Post</v>
      </c>
      <c r="BB51" s="102" t="str">
        <f>'Step 2_Metric 31'!X93</f>
        <v/>
      </c>
      <c r="BC51" s="102" t="str">
        <f>'Step 2_Metric 31'!Y93</f>
        <v/>
      </c>
    </row>
    <row r="52" spans="13:55" x14ac:dyDescent="0.25">
      <c r="M52" s="38" t="str">
        <f t="shared" si="0"/>
        <v>7_Metric_Pre_NFWF-43322</v>
      </c>
      <c r="N52" s="38">
        <f>'Step 2_Metric 7'!Q94</f>
        <v>6</v>
      </c>
      <c r="O52" s="38" t="str">
        <f>'Step 2_Metric 7'!R94</f>
        <v>NFWF-43322</v>
      </c>
      <c r="P52" s="38">
        <f>'Step 2_Metric 7'!S94</f>
        <v>7</v>
      </c>
      <c r="Q52" s="38" t="str">
        <f>'Step 2_Metric 7'!T94</f>
        <v>Employment</v>
      </c>
      <c r="R52" s="38">
        <f>'Step 2_Metric 7'!U94</f>
        <v>12</v>
      </c>
      <c r="S52" s="38" t="str">
        <f>'Step 2_Metric 7'!V94</f>
        <v>Metric</v>
      </c>
      <c r="T52" s="38" t="str">
        <f>'Step 2_Metric 7'!W94</f>
        <v>Pre</v>
      </c>
      <c r="U52" s="184">
        <f>'Step 2_Metric 7'!X94</f>
        <v>0</v>
      </c>
      <c r="V52" s="184" t="str">
        <f>'Step 2_Metric 7'!Y94</f>
        <v/>
      </c>
      <c r="AI52" s="38" t="str">
        <f t="shared" si="4"/>
        <v>30_Priority Metric_Pre_</v>
      </c>
      <c r="AJ52" s="38">
        <f>'Step 2_Metric 30'!Q94</f>
        <v>23</v>
      </c>
      <c r="AK52" s="38" t="str">
        <f>'Step 2_Metric 30'!R94</f>
        <v/>
      </c>
      <c r="AL52" s="38">
        <f>'Step 2_Metric 30'!S94</f>
        <v>30</v>
      </c>
      <c r="AM52" s="38" t="str">
        <f>'Step 2_Metric 30'!T94</f>
        <v>Total Crop Acreage Impacted</v>
      </c>
      <c r="AN52" s="38">
        <f>'Step 2_Metric 30'!U94</f>
        <v>1</v>
      </c>
      <c r="AO52" s="38" t="str">
        <f>'Step 2_Metric 30'!V94</f>
        <v>Priority Metric</v>
      </c>
      <c r="AP52" s="38" t="str">
        <f>'Step 2_Metric 30'!W94</f>
        <v>Pre</v>
      </c>
      <c r="AQ52" s="195" t="str">
        <f>'Step 2_Metric 30'!X94</f>
        <v/>
      </c>
      <c r="AR52" s="195" t="str">
        <f>'Step 2_Metric 30'!Y94</f>
        <v/>
      </c>
      <c r="AT52" s="38" t="str">
        <f t="shared" si="5"/>
        <v>31_Priority Metric_Pre_</v>
      </c>
      <c r="AU52" s="38">
        <f>'Step 2_Metric 31'!Q94</f>
        <v>23</v>
      </c>
      <c r="AV52" s="38" t="str">
        <f>'Step 2_Metric 31'!R94</f>
        <v/>
      </c>
      <c r="AW52" s="75">
        <f>'Step 2_Metric 31'!S94</f>
        <v>31</v>
      </c>
      <c r="AX52" s="38" t="str">
        <f>'Step 2_Metric 31'!T94</f>
        <v>Total Crop Acreage Impacted</v>
      </c>
      <c r="AY52" s="38">
        <f>'Step 2_Metric 31'!U94</f>
        <v>1</v>
      </c>
      <c r="AZ52" s="38" t="str">
        <f>'Step 2_Metric 31'!V94</f>
        <v>Priority Metric</v>
      </c>
      <c r="BA52" s="38" t="str">
        <f>'Step 2_Metric 31'!W94</f>
        <v>Pre</v>
      </c>
      <c r="BB52" s="102" t="str">
        <f>'Step 2_Metric 31'!X94</f>
        <v/>
      </c>
      <c r="BC52" s="102" t="str">
        <f>'Step 2_Metric 31'!Y94</f>
        <v/>
      </c>
    </row>
    <row r="53" spans="13:55" x14ac:dyDescent="0.25">
      <c r="M53" s="38" t="str">
        <f t="shared" si="0"/>
        <v>7_Metric_Post_NFWF-43322</v>
      </c>
      <c r="N53" s="38">
        <f>'Step 2_Metric 7'!Q95</f>
        <v>6</v>
      </c>
      <c r="O53" s="38" t="str">
        <f>'Step 2_Metric 7'!R95</f>
        <v>NFWF-43322</v>
      </c>
      <c r="P53" s="38">
        <f>'Step 2_Metric 7'!S95</f>
        <v>7</v>
      </c>
      <c r="Q53" s="38" t="str">
        <f>'Step 2_Metric 7'!T95</f>
        <v>Employment</v>
      </c>
      <c r="R53" s="38">
        <f>'Step 2_Metric 7'!U95</f>
        <v>12</v>
      </c>
      <c r="S53" s="38" t="str">
        <f>'Step 2_Metric 7'!V95</f>
        <v>Metric</v>
      </c>
      <c r="T53" s="38" t="str">
        <f>'Step 2_Metric 7'!W95</f>
        <v>Post</v>
      </c>
      <c r="U53" s="184">
        <f>'Step 2_Metric 7'!X95</f>
        <v>0</v>
      </c>
      <c r="V53" s="184">
        <f>'Step 2_Metric 7'!Y95</f>
        <v>0</v>
      </c>
      <c r="AI53" s="38" t="str">
        <f t="shared" si="4"/>
        <v>30_Priority Metric_Post_</v>
      </c>
      <c r="AJ53" s="38">
        <f>'Step 2_Metric 30'!Q95</f>
        <v>23</v>
      </c>
      <c r="AK53" s="38" t="str">
        <f>'Step 2_Metric 30'!R95</f>
        <v/>
      </c>
      <c r="AL53" s="38">
        <f>'Step 2_Metric 30'!S95</f>
        <v>30</v>
      </c>
      <c r="AM53" s="38" t="str">
        <f>'Step 2_Metric 30'!T95</f>
        <v>Total Crop Acreage Impacted</v>
      </c>
      <c r="AN53" s="38">
        <f>'Step 2_Metric 30'!U95</f>
        <v>1</v>
      </c>
      <c r="AO53" s="38" t="str">
        <f>'Step 2_Metric 30'!V95</f>
        <v>Priority Metric</v>
      </c>
      <c r="AP53" s="38" t="str">
        <f>'Step 2_Metric 30'!W95</f>
        <v>Post</v>
      </c>
      <c r="AQ53" s="195" t="str">
        <f>'Step 2_Metric 30'!X95</f>
        <v/>
      </c>
      <c r="AR53" s="195" t="str">
        <f>'Step 2_Metric 30'!Y95</f>
        <v/>
      </c>
      <c r="AT53" s="38" t="str">
        <f t="shared" si="5"/>
        <v>31_Priority Metric_Post_</v>
      </c>
      <c r="AU53" s="38">
        <f>'Step 2_Metric 31'!Q95</f>
        <v>23</v>
      </c>
      <c r="AV53" s="38" t="str">
        <f>'Step 2_Metric 31'!R95</f>
        <v/>
      </c>
      <c r="AW53" s="75">
        <f>'Step 2_Metric 31'!S95</f>
        <v>31</v>
      </c>
      <c r="AX53" s="38" t="str">
        <f>'Step 2_Metric 31'!T95</f>
        <v>Total Crop Acreage Impacted</v>
      </c>
      <c r="AY53" s="38">
        <f>'Step 2_Metric 31'!U95</f>
        <v>1</v>
      </c>
      <c r="AZ53" s="38" t="str">
        <f>'Step 2_Metric 31'!V95</f>
        <v>Priority Metric</v>
      </c>
      <c r="BA53" s="38" t="str">
        <f>'Step 2_Metric 31'!W95</f>
        <v>Post</v>
      </c>
      <c r="BB53" s="102" t="str">
        <f>'Step 2_Metric 31'!X95</f>
        <v/>
      </c>
      <c r="BC53" s="102" t="str">
        <f>'Step 2_Metric 31'!Y95</f>
        <v/>
      </c>
    </row>
    <row r="54" spans="13:55" x14ac:dyDescent="0.25">
      <c r="M54" s="38" t="str">
        <f t="shared" si="0"/>
        <v>7_Priority Metric_Pre_NFWF-43322</v>
      </c>
      <c r="N54" s="38">
        <f>'Step 2_Metric 7'!Q96</f>
        <v>6</v>
      </c>
      <c r="O54" s="38" t="str">
        <f>'Step 2_Metric 7'!R96</f>
        <v>NFWF-43322</v>
      </c>
      <c r="P54" s="38">
        <f>'Step 2_Metric 7'!S96</f>
        <v>7</v>
      </c>
      <c r="Q54" s="38" t="str">
        <f>'Step 2_Metric 7'!T96</f>
        <v>Output</v>
      </c>
      <c r="R54" s="38">
        <f>'Step 2_Metric 7'!U96</f>
        <v>1</v>
      </c>
      <c r="S54" s="38" t="str">
        <f>'Step 2_Metric 7'!V96</f>
        <v>Priority Metric</v>
      </c>
      <c r="T54" s="38" t="str">
        <f>'Step 2_Metric 7'!W96</f>
        <v>Pre</v>
      </c>
      <c r="U54" s="184">
        <f>'Step 2_Metric 7'!X96</f>
        <v>0</v>
      </c>
      <c r="V54" s="184" t="str">
        <f>'Step 2_Metric 7'!Y96</f>
        <v/>
      </c>
      <c r="AI54" s="38" t="str">
        <f t="shared" si="4"/>
        <v>30_Priority Metric_Pre_</v>
      </c>
      <c r="AJ54" s="38">
        <f>'Step 2_Metric 30'!Q96</f>
        <v>24</v>
      </c>
      <c r="AK54" s="38" t="str">
        <f>'Step 2_Metric 30'!R96</f>
        <v/>
      </c>
      <c r="AL54" s="38">
        <f>'Step 2_Metric 30'!S96</f>
        <v>30</v>
      </c>
      <c r="AM54" s="38" t="str">
        <f>'Step 2_Metric 30'!T96</f>
        <v>Total Crop Acreage Impacted</v>
      </c>
      <c r="AN54" s="38">
        <f>'Step 2_Metric 30'!U96</f>
        <v>1</v>
      </c>
      <c r="AO54" s="38" t="str">
        <f>'Step 2_Metric 30'!V96</f>
        <v>Priority Metric</v>
      </c>
      <c r="AP54" s="38" t="str">
        <f>'Step 2_Metric 30'!W96</f>
        <v>Pre</v>
      </c>
      <c r="AQ54" s="195" t="str">
        <f>'Step 2_Metric 30'!X96</f>
        <v/>
      </c>
      <c r="AR54" s="195" t="str">
        <f>'Step 2_Metric 30'!Y96</f>
        <v/>
      </c>
      <c r="AT54" s="38" t="str">
        <f t="shared" si="5"/>
        <v>31_Priority Metric_Pre_</v>
      </c>
      <c r="AU54" s="38">
        <f>'Step 2_Metric 31'!Q96</f>
        <v>24</v>
      </c>
      <c r="AV54" s="38" t="str">
        <f>'Step 2_Metric 31'!R96</f>
        <v/>
      </c>
      <c r="AW54" s="75">
        <f>'Step 2_Metric 31'!S96</f>
        <v>31</v>
      </c>
      <c r="AX54" s="38" t="str">
        <f>'Step 2_Metric 31'!T96</f>
        <v>Total Crop Acreage Impacted</v>
      </c>
      <c r="AY54" s="38">
        <f>'Step 2_Metric 31'!U96</f>
        <v>1</v>
      </c>
      <c r="AZ54" s="38" t="str">
        <f>'Step 2_Metric 31'!V96</f>
        <v>Priority Metric</v>
      </c>
      <c r="BA54" s="38" t="str">
        <f>'Step 2_Metric 31'!W96</f>
        <v>Pre</v>
      </c>
      <c r="BB54" s="102" t="str">
        <f>'Step 2_Metric 31'!X96</f>
        <v/>
      </c>
      <c r="BC54" s="102" t="str">
        <f>'Step 2_Metric 31'!Y96</f>
        <v/>
      </c>
    </row>
    <row r="55" spans="13:55" x14ac:dyDescent="0.25">
      <c r="M55" s="38" t="str">
        <f t="shared" si="0"/>
        <v>7_Priority Metric_Post_NFWF-43322</v>
      </c>
      <c r="N55" s="38">
        <f>'Step 2_Metric 7'!Q97</f>
        <v>6</v>
      </c>
      <c r="O55" s="38" t="str">
        <f>'Step 2_Metric 7'!R97</f>
        <v>NFWF-43322</v>
      </c>
      <c r="P55" s="38">
        <f>'Step 2_Metric 7'!S97</f>
        <v>7</v>
      </c>
      <c r="Q55" s="38" t="str">
        <f>'Step 2_Metric 7'!T97</f>
        <v>Output</v>
      </c>
      <c r="R55" s="38">
        <f>'Step 2_Metric 7'!U97</f>
        <v>1</v>
      </c>
      <c r="S55" s="38" t="str">
        <f>'Step 2_Metric 7'!V97</f>
        <v>Priority Metric</v>
      </c>
      <c r="T55" s="38" t="str">
        <f>'Step 2_Metric 7'!W97</f>
        <v>Post</v>
      </c>
      <c r="U55" s="184">
        <f>'Step 2_Metric 7'!X97</f>
        <v>0</v>
      </c>
      <c r="V55" s="184">
        <f>'Step 2_Metric 7'!Y97</f>
        <v>0</v>
      </c>
      <c r="AI55" s="38" t="str">
        <f t="shared" si="4"/>
        <v>30_Priority Metric_Post_</v>
      </c>
      <c r="AJ55" s="38">
        <f>'Step 2_Metric 30'!Q97</f>
        <v>24</v>
      </c>
      <c r="AK55" s="38" t="str">
        <f>'Step 2_Metric 30'!R97</f>
        <v/>
      </c>
      <c r="AL55" s="38">
        <f>'Step 2_Metric 30'!S97</f>
        <v>30</v>
      </c>
      <c r="AM55" s="38" t="str">
        <f>'Step 2_Metric 30'!T97</f>
        <v>Total Crop Acreage Impacted</v>
      </c>
      <c r="AN55" s="38">
        <f>'Step 2_Metric 30'!U97</f>
        <v>1</v>
      </c>
      <c r="AO55" s="38" t="str">
        <f>'Step 2_Metric 30'!V97</f>
        <v>Priority Metric</v>
      </c>
      <c r="AP55" s="38" t="str">
        <f>'Step 2_Metric 30'!W97</f>
        <v>Post</v>
      </c>
      <c r="AQ55" s="195" t="str">
        <f>'Step 2_Metric 30'!X97</f>
        <v/>
      </c>
      <c r="AR55" s="195" t="str">
        <f>'Step 2_Metric 30'!Y97</f>
        <v/>
      </c>
      <c r="AT55" s="38" t="str">
        <f t="shared" si="5"/>
        <v>31_Priority Metric_Post_</v>
      </c>
      <c r="AU55" s="38">
        <f>'Step 2_Metric 31'!Q97</f>
        <v>24</v>
      </c>
      <c r="AV55" s="38" t="str">
        <f>'Step 2_Metric 31'!R97</f>
        <v/>
      </c>
      <c r="AW55" s="75">
        <f>'Step 2_Metric 31'!S97</f>
        <v>31</v>
      </c>
      <c r="AX55" s="38" t="str">
        <f>'Step 2_Metric 31'!T97</f>
        <v>Total Crop Acreage Impacted</v>
      </c>
      <c r="AY55" s="38">
        <f>'Step 2_Metric 31'!U97</f>
        <v>1</v>
      </c>
      <c r="AZ55" s="38" t="str">
        <f>'Step 2_Metric 31'!V97</f>
        <v>Priority Metric</v>
      </c>
      <c r="BA55" s="38" t="str">
        <f>'Step 2_Metric 31'!W97</f>
        <v>Post</v>
      </c>
      <c r="BB55" s="102" t="str">
        <f>'Step 2_Metric 31'!X97</f>
        <v/>
      </c>
      <c r="BC55" s="102" t="str">
        <f>'Step 2_Metric 31'!Y97</f>
        <v/>
      </c>
    </row>
    <row r="56" spans="13:55" x14ac:dyDescent="0.25">
      <c r="M56" s="38" t="str">
        <f t="shared" si="0"/>
        <v>7_Metric_Pre_NFWF-44167</v>
      </c>
      <c r="N56" s="38">
        <f>'Step 2_Metric 7'!Q98</f>
        <v>7</v>
      </c>
      <c r="O56" s="38" t="str">
        <f>'Step 2_Metric 7'!R98</f>
        <v>NFWF-44167</v>
      </c>
      <c r="P56" s="38">
        <f>'Step 2_Metric 7'!S98</f>
        <v>7</v>
      </c>
      <c r="Q56" s="38" t="str">
        <f>'Step 2_Metric 7'!T98</f>
        <v>Proprietor's Income</v>
      </c>
      <c r="R56" s="38">
        <f>'Step 2_Metric 7'!U98</f>
        <v>10</v>
      </c>
      <c r="S56" s="38" t="str">
        <f>'Step 2_Metric 7'!V98</f>
        <v>Metric</v>
      </c>
      <c r="T56" s="38" t="str">
        <f>'Step 2_Metric 7'!W98</f>
        <v>Pre</v>
      </c>
      <c r="U56" s="184">
        <f>'Step 2_Metric 7'!X98</f>
        <v>0</v>
      </c>
      <c r="V56" s="184" t="str">
        <f>'Step 2_Metric 7'!Y98</f>
        <v/>
      </c>
      <c r="AI56" s="38" t="str">
        <f t="shared" si="4"/>
        <v>30_Priority Metric_Pre_</v>
      </c>
      <c r="AJ56" s="38">
        <f>'Step 2_Metric 30'!Q98</f>
        <v>25</v>
      </c>
      <c r="AK56" s="38" t="str">
        <f>'Step 2_Metric 30'!R98</f>
        <v/>
      </c>
      <c r="AL56" s="38">
        <f>'Step 2_Metric 30'!S98</f>
        <v>30</v>
      </c>
      <c r="AM56" s="38" t="str">
        <f>'Step 2_Metric 30'!T98</f>
        <v>Total Crop Acreage Impacted</v>
      </c>
      <c r="AN56" s="38">
        <f>'Step 2_Metric 30'!U98</f>
        <v>1</v>
      </c>
      <c r="AO56" s="38" t="str">
        <f>'Step 2_Metric 30'!V98</f>
        <v>Priority Metric</v>
      </c>
      <c r="AP56" s="38" t="str">
        <f>'Step 2_Metric 30'!W98</f>
        <v>Pre</v>
      </c>
      <c r="AQ56" s="195" t="str">
        <f>'Step 2_Metric 30'!X98</f>
        <v/>
      </c>
      <c r="AR56" s="195" t="str">
        <f>'Step 2_Metric 30'!Y98</f>
        <v/>
      </c>
      <c r="AT56" s="38" t="str">
        <f t="shared" si="5"/>
        <v>31_Priority Metric_Pre_</v>
      </c>
      <c r="AU56" s="38">
        <f>'Step 2_Metric 31'!Q98</f>
        <v>25</v>
      </c>
      <c r="AV56" s="38" t="str">
        <f>'Step 2_Metric 31'!R98</f>
        <v/>
      </c>
      <c r="AW56" s="75">
        <f>'Step 2_Metric 31'!S98</f>
        <v>31</v>
      </c>
      <c r="AX56" s="38" t="str">
        <f>'Step 2_Metric 31'!T98</f>
        <v>Total Crop Acreage Impacted</v>
      </c>
      <c r="AY56" s="38">
        <f>'Step 2_Metric 31'!U98</f>
        <v>1</v>
      </c>
      <c r="AZ56" s="38" t="str">
        <f>'Step 2_Metric 31'!V98</f>
        <v>Priority Metric</v>
      </c>
      <c r="BA56" s="38" t="str">
        <f>'Step 2_Metric 31'!W98</f>
        <v>Pre</v>
      </c>
      <c r="BB56" s="102" t="str">
        <f>'Step 2_Metric 31'!X98</f>
        <v/>
      </c>
      <c r="BC56" s="102" t="str">
        <f>'Step 2_Metric 31'!Y98</f>
        <v/>
      </c>
    </row>
    <row r="57" spans="13:55" x14ac:dyDescent="0.25">
      <c r="M57" s="38" t="str">
        <f t="shared" si="0"/>
        <v>7_Metric_Post_NFWF-44167</v>
      </c>
      <c r="N57" s="38">
        <f>'Step 2_Metric 7'!Q99</f>
        <v>7</v>
      </c>
      <c r="O57" s="38" t="str">
        <f>'Step 2_Metric 7'!R99</f>
        <v>NFWF-44167</v>
      </c>
      <c r="P57" s="38">
        <f>'Step 2_Metric 7'!S99</f>
        <v>7</v>
      </c>
      <c r="Q57" s="38" t="str">
        <f>'Step 2_Metric 7'!T99</f>
        <v>Proprietor's Income</v>
      </c>
      <c r="R57" s="38">
        <f>'Step 2_Metric 7'!U99</f>
        <v>10</v>
      </c>
      <c r="S57" s="38" t="str">
        <f>'Step 2_Metric 7'!V99</f>
        <v>Metric</v>
      </c>
      <c r="T57" s="38" t="str">
        <f>'Step 2_Metric 7'!W99</f>
        <v>Post</v>
      </c>
      <c r="U57" s="184">
        <f>'Step 2_Metric 7'!X99</f>
        <v>0</v>
      </c>
      <c r="V57" s="184">
        <f>'Step 2_Metric 7'!Y99</f>
        <v>0</v>
      </c>
      <c r="AI57" s="38" t="str">
        <f t="shared" si="4"/>
        <v>30_Priority Metric_Post_</v>
      </c>
      <c r="AJ57" s="38">
        <f>'Step 2_Metric 30'!Q99</f>
        <v>25</v>
      </c>
      <c r="AK57" s="38" t="str">
        <f>'Step 2_Metric 30'!R99</f>
        <v/>
      </c>
      <c r="AL57" s="38">
        <f>'Step 2_Metric 30'!S99</f>
        <v>30</v>
      </c>
      <c r="AM57" s="38" t="str">
        <f>'Step 2_Metric 30'!T99</f>
        <v>Total Crop Acreage Impacted</v>
      </c>
      <c r="AN57" s="38">
        <f>'Step 2_Metric 30'!U99</f>
        <v>1</v>
      </c>
      <c r="AO57" s="38" t="str">
        <f>'Step 2_Metric 30'!V99</f>
        <v>Priority Metric</v>
      </c>
      <c r="AP57" s="38" t="str">
        <f>'Step 2_Metric 30'!W99</f>
        <v>Post</v>
      </c>
      <c r="AQ57" s="195" t="str">
        <f>'Step 2_Metric 30'!X99</f>
        <v/>
      </c>
      <c r="AR57" s="195" t="str">
        <f>'Step 2_Metric 30'!Y99</f>
        <v/>
      </c>
      <c r="AT57" s="38" t="str">
        <f t="shared" si="5"/>
        <v>31_Priority Metric_Post_</v>
      </c>
      <c r="AU57" s="38">
        <f>'Step 2_Metric 31'!Q99</f>
        <v>25</v>
      </c>
      <c r="AV57" s="38" t="str">
        <f>'Step 2_Metric 31'!R99</f>
        <v/>
      </c>
      <c r="AW57" s="75">
        <f>'Step 2_Metric 31'!S99</f>
        <v>31</v>
      </c>
      <c r="AX57" s="38" t="str">
        <f>'Step 2_Metric 31'!T99</f>
        <v>Total Crop Acreage Impacted</v>
      </c>
      <c r="AY57" s="38">
        <f>'Step 2_Metric 31'!U99</f>
        <v>1</v>
      </c>
      <c r="AZ57" s="38" t="str">
        <f>'Step 2_Metric 31'!V99</f>
        <v>Priority Metric</v>
      </c>
      <c r="BA57" s="38" t="str">
        <f>'Step 2_Metric 31'!W99</f>
        <v>Post</v>
      </c>
      <c r="BB57" s="102" t="str">
        <f>'Step 2_Metric 31'!X99</f>
        <v/>
      </c>
      <c r="BC57" s="102" t="str">
        <f>'Step 2_Metric 31'!Y99</f>
        <v/>
      </c>
    </row>
    <row r="58" spans="13:55" x14ac:dyDescent="0.25">
      <c r="M58" s="38" t="str">
        <f t="shared" si="0"/>
        <v>7_Metric_Pre_NFWF-44167</v>
      </c>
      <c r="N58" s="38">
        <f>'Step 2_Metric 7'!Q100</f>
        <v>7</v>
      </c>
      <c r="O58" s="38" t="str">
        <f>'Step 2_Metric 7'!R100</f>
        <v>NFWF-44167</v>
      </c>
      <c r="P58" s="38">
        <f>'Step 2_Metric 7'!S100</f>
        <v>7</v>
      </c>
      <c r="Q58" s="38" t="str">
        <f>'Step 2_Metric 7'!T100</f>
        <v>Labor Income</v>
      </c>
      <c r="R58" s="38">
        <f>'Step 2_Metric 7'!U100</f>
        <v>11</v>
      </c>
      <c r="S58" s="38" t="str">
        <f>'Step 2_Metric 7'!V100</f>
        <v>Metric</v>
      </c>
      <c r="T58" s="38" t="str">
        <f>'Step 2_Metric 7'!W100</f>
        <v>Pre</v>
      </c>
      <c r="U58" s="184">
        <f>'Step 2_Metric 7'!X100</f>
        <v>0</v>
      </c>
      <c r="V58" s="184" t="str">
        <f>'Step 2_Metric 7'!Y100</f>
        <v/>
      </c>
      <c r="AI58" s="38" t="str">
        <f t="shared" si="4"/>
        <v>30_Priority Metric_Pre_</v>
      </c>
      <c r="AJ58" s="38">
        <f>'Step 2_Metric 30'!Q100</f>
        <v>26</v>
      </c>
      <c r="AK58" s="38" t="str">
        <f>'Step 2_Metric 30'!R100</f>
        <v/>
      </c>
      <c r="AL58" s="38">
        <f>'Step 2_Metric 30'!S100</f>
        <v>30</v>
      </c>
      <c r="AM58" s="38" t="str">
        <f>'Step 2_Metric 30'!T100</f>
        <v>Total Crop Acreage Impacted</v>
      </c>
      <c r="AN58" s="38">
        <f>'Step 2_Metric 30'!U100</f>
        <v>1</v>
      </c>
      <c r="AO58" s="38" t="str">
        <f>'Step 2_Metric 30'!V100</f>
        <v>Priority Metric</v>
      </c>
      <c r="AP58" s="38" t="str">
        <f>'Step 2_Metric 30'!W100</f>
        <v>Pre</v>
      </c>
      <c r="AQ58" s="195" t="str">
        <f>'Step 2_Metric 30'!X100</f>
        <v/>
      </c>
      <c r="AR58" s="195" t="str">
        <f>'Step 2_Metric 30'!Y100</f>
        <v/>
      </c>
      <c r="AT58" s="38" t="str">
        <f t="shared" si="5"/>
        <v>31_Priority Metric_Pre_</v>
      </c>
      <c r="AU58" s="38">
        <f>'Step 2_Metric 31'!Q100</f>
        <v>26</v>
      </c>
      <c r="AV58" s="38" t="str">
        <f>'Step 2_Metric 31'!R100</f>
        <v/>
      </c>
      <c r="AW58" s="75">
        <f>'Step 2_Metric 31'!S100</f>
        <v>31</v>
      </c>
      <c r="AX58" s="38" t="str">
        <f>'Step 2_Metric 31'!T100</f>
        <v>Total Crop Acreage Impacted</v>
      </c>
      <c r="AY58" s="38">
        <f>'Step 2_Metric 31'!U100</f>
        <v>1</v>
      </c>
      <c r="AZ58" s="38" t="str">
        <f>'Step 2_Metric 31'!V100</f>
        <v>Priority Metric</v>
      </c>
      <c r="BA58" s="38" t="str">
        <f>'Step 2_Metric 31'!W100</f>
        <v>Pre</v>
      </c>
      <c r="BB58" s="102" t="str">
        <f>'Step 2_Metric 31'!X100</f>
        <v/>
      </c>
      <c r="BC58" s="102" t="str">
        <f>'Step 2_Metric 31'!Y100</f>
        <v/>
      </c>
    </row>
    <row r="59" spans="13:55" x14ac:dyDescent="0.25">
      <c r="M59" s="38" t="str">
        <f t="shared" si="0"/>
        <v>7_Metric_Post_NFWF-44167</v>
      </c>
      <c r="N59" s="38">
        <f>'Step 2_Metric 7'!Q101</f>
        <v>7</v>
      </c>
      <c r="O59" s="38" t="str">
        <f>'Step 2_Metric 7'!R101</f>
        <v>NFWF-44167</v>
      </c>
      <c r="P59" s="38">
        <f>'Step 2_Metric 7'!S101</f>
        <v>7</v>
      </c>
      <c r="Q59" s="38" t="str">
        <f>'Step 2_Metric 7'!T101</f>
        <v>Labor Income</v>
      </c>
      <c r="R59" s="38">
        <f>'Step 2_Metric 7'!U101</f>
        <v>11</v>
      </c>
      <c r="S59" s="38" t="str">
        <f>'Step 2_Metric 7'!V101</f>
        <v>Metric</v>
      </c>
      <c r="T59" s="38" t="str">
        <f>'Step 2_Metric 7'!W101</f>
        <v>Post</v>
      </c>
      <c r="U59" s="184">
        <f>'Step 2_Metric 7'!X101</f>
        <v>0</v>
      </c>
      <c r="V59" s="184">
        <f>'Step 2_Metric 7'!Y101</f>
        <v>0</v>
      </c>
      <c r="AI59" s="38" t="str">
        <f t="shared" si="4"/>
        <v>30_Priority Metric_Post_</v>
      </c>
      <c r="AJ59" s="38">
        <f>'Step 2_Metric 30'!Q101</f>
        <v>26</v>
      </c>
      <c r="AK59" s="38" t="str">
        <f>'Step 2_Metric 30'!R101</f>
        <v/>
      </c>
      <c r="AL59" s="38">
        <f>'Step 2_Metric 30'!S101</f>
        <v>30</v>
      </c>
      <c r="AM59" s="38" t="str">
        <f>'Step 2_Metric 30'!T101</f>
        <v>Total Crop Acreage Impacted</v>
      </c>
      <c r="AN59" s="38">
        <f>'Step 2_Metric 30'!U101</f>
        <v>1</v>
      </c>
      <c r="AO59" s="38" t="str">
        <f>'Step 2_Metric 30'!V101</f>
        <v>Priority Metric</v>
      </c>
      <c r="AP59" s="38" t="str">
        <f>'Step 2_Metric 30'!W101</f>
        <v>Post</v>
      </c>
      <c r="AQ59" s="195" t="str">
        <f>'Step 2_Metric 30'!X101</f>
        <v/>
      </c>
      <c r="AR59" s="195" t="str">
        <f>'Step 2_Metric 30'!Y101</f>
        <v/>
      </c>
      <c r="AT59" s="38" t="str">
        <f t="shared" si="5"/>
        <v>31_Priority Metric_Post_</v>
      </c>
      <c r="AU59" s="38">
        <f>'Step 2_Metric 31'!Q101</f>
        <v>26</v>
      </c>
      <c r="AV59" s="38" t="str">
        <f>'Step 2_Metric 31'!R101</f>
        <v/>
      </c>
      <c r="AW59" s="75">
        <f>'Step 2_Metric 31'!S101</f>
        <v>31</v>
      </c>
      <c r="AX59" s="38" t="str">
        <f>'Step 2_Metric 31'!T101</f>
        <v>Total Crop Acreage Impacted</v>
      </c>
      <c r="AY59" s="38">
        <f>'Step 2_Metric 31'!U101</f>
        <v>1</v>
      </c>
      <c r="AZ59" s="38" t="str">
        <f>'Step 2_Metric 31'!V101</f>
        <v>Priority Metric</v>
      </c>
      <c r="BA59" s="38" t="str">
        <f>'Step 2_Metric 31'!W101</f>
        <v>Post</v>
      </c>
      <c r="BB59" s="102" t="str">
        <f>'Step 2_Metric 31'!X101</f>
        <v/>
      </c>
      <c r="BC59" s="102" t="str">
        <f>'Step 2_Metric 31'!Y101</f>
        <v/>
      </c>
    </row>
    <row r="60" spans="13:55" x14ac:dyDescent="0.25">
      <c r="M60" s="38" t="str">
        <f t="shared" si="0"/>
        <v>7_Metric_Pre_NFWF-44167</v>
      </c>
      <c r="N60" s="38">
        <f>'Step 2_Metric 7'!Q102</f>
        <v>7</v>
      </c>
      <c r="O60" s="38" t="str">
        <f>'Step 2_Metric 7'!R102</f>
        <v>NFWF-44167</v>
      </c>
      <c r="P60" s="38">
        <f>'Step 2_Metric 7'!S102</f>
        <v>7</v>
      </c>
      <c r="Q60" s="38" t="str">
        <f>'Step 2_Metric 7'!T102</f>
        <v>Employment</v>
      </c>
      <c r="R60" s="38">
        <f>'Step 2_Metric 7'!U102</f>
        <v>12</v>
      </c>
      <c r="S60" s="38" t="str">
        <f>'Step 2_Metric 7'!V102</f>
        <v>Metric</v>
      </c>
      <c r="T60" s="38" t="str">
        <f>'Step 2_Metric 7'!W102</f>
        <v>Pre</v>
      </c>
      <c r="U60" s="184">
        <f>'Step 2_Metric 7'!X102</f>
        <v>0</v>
      </c>
      <c r="V60" s="184" t="str">
        <f>'Step 2_Metric 7'!Y102</f>
        <v/>
      </c>
      <c r="AI60" s="38" t="str">
        <f t="shared" si="4"/>
        <v>30_Priority Metric_Pre_</v>
      </c>
      <c r="AJ60" s="38">
        <f>'Step 2_Metric 30'!Q102</f>
        <v>27</v>
      </c>
      <c r="AK60" s="38" t="str">
        <f>'Step 2_Metric 30'!R102</f>
        <v/>
      </c>
      <c r="AL60" s="38">
        <f>'Step 2_Metric 30'!S102</f>
        <v>30</v>
      </c>
      <c r="AM60" s="38" t="str">
        <f>'Step 2_Metric 30'!T102</f>
        <v>Total Crop Acreage Impacted</v>
      </c>
      <c r="AN60" s="38">
        <f>'Step 2_Metric 30'!U102</f>
        <v>1</v>
      </c>
      <c r="AO60" s="38" t="str">
        <f>'Step 2_Metric 30'!V102</f>
        <v>Priority Metric</v>
      </c>
      <c r="AP60" s="38" t="str">
        <f>'Step 2_Metric 30'!W102</f>
        <v>Pre</v>
      </c>
      <c r="AQ60" s="195" t="str">
        <f>'Step 2_Metric 30'!X102</f>
        <v/>
      </c>
      <c r="AR60" s="195" t="str">
        <f>'Step 2_Metric 30'!Y102</f>
        <v/>
      </c>
      <c r="AT60" s="38" t="str">
        <f t="shared" si="5"/>
        <v>31_Priority Metric_Pre_</v>
      </c>
      <c r="AU60" s="38">
        <f>'Step 2_Metric 31'!Q102</f>
        <v>27</v>
      </c>
      <c r="AV60" s="38" t="str">
        <f>'Step 2_Metric 31'!R102</f>
        <v/>
      </c>
      <c r="AW60" s="75">
        <f>'Step 2_Metric 31'!S102</f>
        <v>31</v>
      </c>
      <c r="AX60" s="38" t="str">
        <f>'Step 2_Metric 31'!T102</f>
        <v>Total Crop Acreage Impacted</v>
      </c>
      <c r="AY60" s="38">
        <f>'Step 2_Metric 31'!U102</f>
        <v>1</v>
      </c>
      <c r="AZ60" s="38" t="str">
        <f>'Step 2_Metric 31'!V102</f>
        <v>Priority Metric</v>
      </c>
      <c r="BA60" s="38" t="str">
        <f>'Step 2_Metric 31'!W102</f>
        <v>Pre</v>
      </c>
      <c r="BB60" s="102" t="str">
        <f>'Step 2_Metric 31'!X102</f>
        <v/>
      </c>
      <c r="BC60" s="102" t="str">
        <f>'Step 2_Metric 31'!Y102</f>
        <v/>
      </c>
    </row>
    <row r="61" spans="13:55" x14ac:dyDescent="0.25">
      <c r="M61" s="38" t="str">
        <f t="shared" si="0"/>
        <v>7_Metric_Post_NFWF-44167</v>
      </c>
      <c r="N61" s="38">
        <f>'Step 2_Metric 7'!Q103</f>
        <v>7</v>
      </c>
      <c r="O61" s="38" t="str">
        <f>'Step 2_Metric 7'!R103</f>
        <v>NFWF-44167</v>
      </c>
      <c r="P61" s="38">
        <f>'Step 2_Metric 7'!S103</f>
        <v>7</v>
      </c>
      <c r="Q61" s="38" t="str">
        <f>'Step 2_Metric 7'!T103</f>
        <v>Employment</v>
      </c>
      <c r="R61" s="38">
        <f>'Step 2_Metric 7'!U103</f>
        <v>12</v>
      </c>
      <c r="S61" s="38" t="str">
        <f>'Step 2_Metric 7'!V103</f>
        <v>Metric</v>
      </c>
      <c r="T61" s="38" t="str">
        <f>'Step 2_Metric 7'!W103</f>
        <v>Post</v>
      </c>
      <c r="U61" s="184">
        <f>'Step 2_Metric 7'!X103</f>
        <v>0</v>
      </c>
      <c r="V61" s="184">
        <f>'Step 2_Metric 7'!Y103</f>
        <v>0</v>
      </c>
      <c r="AI61" s="38" t="str">
        <f t="shared" si="4"/>
        <v>30_Priority Metric_Post_</v>
      </c>
      <c r="AJ61" s="38">
        <f>'Step 2_Metric 30'!Q103</f>
        <v>27</v>
      </c>
      <c r="AK61" s="38" t="str">
        <f>'Step 2_Metric 30'!R103</f>
        <v/>
      </c>
      <c r="AL61" s="38">
        <f>'Step 2_Metric 30'!S103</f>
        <v>30</v>
      </c>
      <c r="AM61" s="38" t="str">
        <f>'Step 2_Metric 30'!T103</f>
        <v>Total Crop Acreage Impacted</v>
      </c>
      <c r="AN61" s="38">
        <f>'Step 2_Metric 30'!U103</f>
        <v>1</v>
      </c>
      <c r="AO61" s="38" t="str">
        <f>'Step 2_Metric 30'!V103</f>
        <v>Priority Metric</v>
      </c>
      <c r="AP61" s="38" t="str">
        <f>'Step 2_Metric 30'!W103</f>
        <v>Post</v>
      </c>
      <c r="AQ61" s="195" t="str">
        <f>'Step 2_Metric 30'!X103</f>
        <v/>
      </c>
      <c r="AR61" s="195" t="str">
        <f>'Step 2_Metric 30'!Y103</f>
        <v/>
      </c>
      <c r="AT61" s="38" t="str">
        <f t="shared" si="5"/>
        <v>31_Priority Metric_Post_</v>
      </c>
      <c r="AU61" s="38">
        <f>'Step 2_Metric 31'!Q103</f>
        <v>27</v>
      </c>
      <c r="AV61" s="38" t="str">
        <f>'Step 2_Metric 31'!R103</f>
        <v/>
      </c>
      <c r="AW61" s="75">
        <f>'Step 2_Metric 31'!S103</f>
        <v>31</v>
      </c>
      <c r="AX61" s="38" t="str">
        <f>'Step 2_Metric 31'!T103</f>
        <v>Total Crop Acreage Impacted</v>
      </c>
      <c r="AY61" s="38">
        <f>'Step 2_Metric 31'!U103</f>
        <v>1</v>
      </c>
      <c r="AZ61" s="38" t="str">
        <f>'Step 2_Metric 31'!V103</f>
        <v>Priority Metric</v>
      </c>
      <c r="BA61" s="38" t="str">
        <f>'Step 2_Metric 31'!W103</f>
        <v>Post</v>
      </c>
      <c r="BB61" s="102" t="str">
        <f>'Step 2_Metric 31'!X103</f>
        <v/>
      </c>
      <c r="BC61" s="102" t="str">
        <f>'Step 2_Metric 31'!Y103</f>
        <v/>
      </c>
    </row>
    <row r="62" spans="13:55" x14ac:dyDescent="0.25">
      <c r="M62" s="38" t="str">
        <f t="shared" si="0"/>
        <v>7_Priority Metric_Pre_NFWF-44167</v>
      </c>
      <c r="N62" s="38">
        <f>'Step 2_Metric 7'!Q104</f>
        <v>7</v>
      </c>
      <c r="O62" s="38" t="str">
        <f>'Step 2_Metric 7'!R104</f>
        <v>NFWF-44167</v>
      </c>
      <c r="P62" s="38">
        <f>'Step 2_Metric 7'!S104</f>
        <v>7</v>
      </c>
      <c r="Q62" s="38" t="str">
        <f>'Step 2_Metric 7'!T104</f>
        <v>Output</v>
      </c>
      <c r="R62" s="38">
        <f>'Step 2_Metric 7'!U104</f>
        <v>1</v>
      </c>
      <c r="S62" s="38" t="str">
        <f>'Step 2_Metric 7'!V104</f>
        <v>Priority Metric</v>
      </c>
      <c r="T62" s="38" t="str">
        <f>'Step 2_Metric 7'!W104</f>
        <v>Pre</v>
      </c>
      <c r="U62" s="184">
        <f>'Step 2_Metric 7'!X104</f>
        <v>0</v>
      </c>
      <c r="V62" s="184" t="str">
        <f>'Step 2_Metric 7'!Y104</f>
        <v/>
      </c>
      <c r="AI62" s="38" t="str">
        <f t="shared" si="4"/>
        <v>30_Priority Metric_Pre_</v>
      </c>
      <c r="AJ62" s="38">
        <f>'Step 2_Metric 30'!Q104</f>
        <v>28</v>
      </c>
      <c r="AK62" s="38" t="str">
        <f>'Step 2_Metric 30'!R104</f>
        <v/>
      </c>
      <c r="AL62" s="38">
        <f>'Step 2_Metric 30'!S104</f>
        <v>30</v>
      </c>
      <c r="AM62" s="38" t="str">
        <f>'Step 2_Metric 30'!T104</f>
        <v>Total Crop Acreage Impacted</v>
      </c>
      <c r="AN62" s="38">
        <f>'Step 2_Metric 30'!U104</f>
        <v>1</v>
      </c>
      <c r="AO62" s="38" t="str">
        <f>'Step 2_Metric 30'!V104</f>
        <v>Priority Metric</v>
      </c>
      <c r="AP62" s="38" t="str">
        <f>'Step 2_Metric 30'!W104</f>
        <v>Pre</v>
      </c>
      <c r="AQ62" s="195" t="str">
        <f>'Step 2_Metric 30'!X104</f>
        <v/>
      </c>
      <c r="AR62" s="195" t="str">
        <f>'Step 2_Metric 30'!Y104</f>
        <v/>
      </c>
      <c r="AT62" s="38" t="str">
        <f t="shared" si="5"/>
        <v>31_Priority Metric_Pre_</v>
      </c>
      <c r="AU62" s="38">
        <f>'Step 2_Metric 31'!Q104</f>
        <v>28</v>
      </c>
      <c r="AV62" s="38" t="str">
        <f>'Step 2_Metric 31'!R104</f>
        <v/>
      </c>
      <c r="AW62" s="75">
        <f>'Step 2_Metric 31'!S104</f>
        <v>31</v>
      </c>
      <c r="AX62" s="38" t="str">
        <f>'Step 2_Metric 31'!T104</f>
        <v>Total Crop Acreage Impacted</v>
      </c>
      <c r="AY62" s="38">
        <f>'Step 2_Metric 31'!U104</f>
        <v>1</v>
      </c>
      <c r="AZ62" s="38" t="str">
        <f>'Step 2_Metric 31'!V104</f>
        <v>Priority Metric</v>
      </c>
      <c r="BA62" s="38" t="str">
        <f>'Step 2_Metric 31'!W104</f>
        <v>Pre</v>
      </c>
      <c r="BB62" s="102" t="str">
        <f>'Step 2_Metric 31'!X104</f>
        <v/>
      </c>
      <c r="BC62" s="102" t="str">
        <f>'Step 2_Metric 31'!Y104</f>
        <v/>
      </c>
    </row>
    <row r="63" spans="13:55" x14ac:dyDescent="0.25">
      <c r="M63" s="38" t="str">
        <f t="shared" si="0"/>
        <v>7_Priority Metric_Post_NFWF-44167</v>
      </c>
      <c r="N63" s="38">
        <f>'Step 2_Metric 7'!Q105</f>
        <v>7</v>
      </c>
      <c r="O63" s="38" t="str">
        <f>'Step 2_Metric 7'!R105</f>
        <v>NFWF-44167</v>
      </c>
      <c r="P63" s="38">
        <f>'Step 2_Metric 7'!S105</f>
        <v>7</v>
      </c>
      <c r="Q63" s="38" t="str">
        <f>'Step 2_Metric 7'!T105</f>
        <v>Output</v>
      </c>
      <c r="R63" s="38">
        <f>'Step 2_Metric 7'!U105</f>
        <v>1</v>
      </c>
      <c r="S63" s="38" t="str">
        <f>'Step 2_Metric 7'!V105</f>
        <v>Priority Metric</v>
      </c>
      <c r="T63" s="38" t="str">
        <f>'Step 2_Metric 7'!W105</f>
        <v>Post</v>
      </c>
      <c r="U63" s="184">
        <f>'Step 2_Metric 7'!X105</f>
        <v>0</v>
      </c>
      <c r="V63" s="184">
        <f>'Step 2_Metric 7'!Y105</f>
        <v>0</v>
      </c>
      <c r="AI63" s="38" t="str">
        <f t="shared" si="4"/>
        <v>30_Priority Metric_Post_</v>
      </c>
      <c r="AJ63" s="38">
        <f>'Step 2_Metric 30'!Q105</f>
        <v>28</v>
      </c>
      <c r="AK63" s="38" t="str">
        <f>'Step 2_Metric 30'!R105</f>
        <v/>
      </c>
      <c r="AL63" s="38">
        <f>'Step 2_Metric 30'!S105</f>
        <v>30</v>
      </c>
      <c r="AM63" s="38" t="str">
        <f>'Step 2_Metric 30'!T105</f>
        <v>Total Crop Acreage Impacted</v>
      </c>
      <c r="AN63" s="38">
        <f>'Step 2_Metric 30'!U105</f>
        <v>1</v>
      </c>
      <c r="AO63" s="38" t="str">
        <f>'Step 2_Metric 30'!V105</f>
        <v>Priority Metric</v>
      </c>
      <c r="AP63" s="38" t="str">
        <f>'Step 2_Metric 30'!W105</f>
        <v>Post</v>
      </c>
      <c r="AQ63" s="195" t="str">
        <f>'Step 2_Metric 30'!X105</f>
        <v/>
      </c>
      <c r="AR63" s="195" t="str">
        <f>'Step 2_Metric 30'!Y105</f>
        <v/>
      </c>
      <c r="AT63" s="38" t="str">
        <f t="shared" si="5"/>
        <v>31_Priority Metric_Post_</v>
      </c>
      <c r="AU63" s="38">
        <f>'Step 2_Metric 31'!Q105</f>
        <v>28</v>
      </c>
      <c r="AV63" s="38" t="str">
        <f>'Step 2_Metric 31'!R105</f>
        <v/>
      </c>
      <c r="AW63" s="75">
        <f>'Step 2_Metric 31'!S105</f>
        <v>31</v>
      </c>
      <c r="AX63" s="38" t="str">
        <f>'Step 2_Metric 31'!T105</f>
        <v>Total Crop Acreage Impacted</v>
      </c>
      <c r="AY63" s="38">
        <f>'Step 2_Metric 31'!U105</f>
        <v>1</v>
      </c>
      <c r="AZ63" s="38" t="str">
        <f>'Step 2_Metric 31'!V105</f>
        <v>Priority Metric</v>
      </c>
      <c r="BA63" s="38" t="str">
        <f>'Step 2_Metric 31'!W105</f>
        <v>Post</v>
      </c>
      <c r="BB63" s="102" t="str">
        <f>'Step 2_Metric 31'!X105</f>
        <v/>
      </c>
      <c r="BC63" s="102" t="str">
        <f>'Step 2_Metric 31'!Y105</f>
        <v/>
      </c>
    </row>
    <row r="64" spans="13:55" x14ac:dyDescent="0.25">
      <c r="M64" s="38" t="str">
        <f t="shared" ref="M64:M127" si="6">CONCATENATE(P64,"_",S64,"_",T64,"_",O64)</f>
        <v>7_Metric_Pre_NFWF-44109</v>
      </c>
      <c r="N64" s="38">
        <f>'Step 2_Metric 7'!Q106</f>
        <v>8</v>
      </c>
      <c r="O64" s="38" t="str">
        <f>'Step 2_Metric 7'!R106</f>
        <v>NFWF-44109</v>
      </c>
      <c r="P64" s="38">
        <f>'Step 2_Metric 7'!S106</f>
        <v>7</v>
      </c>
      <c r="Q64" s="38" t="str">
        <f>'Step 2_Metric 7'!T106</f>
        <v>Proprietor's Income</v>
      </c>
      <c r="R64" s="38">
        <f>'Step 2_Metric 7'!U106</f>
        <v>10</v>
      </c>
      <c r="S64" s="38" t="str">
        <f>'Step 2_Metric 7'!V106</f>
        <v>Metric</v>
      </c>
      <c r="T64" s="38" t="str">
        <f>'Step 2_Metric 7'!W106</f>
        <v>Pre</v>
      </c>
      <c r="U64" s="184">
        <f>'Step 2_Metric 7'!X106</f>
        <v>0</v>
      </c>
      <c r="V64" s="184" t="str">
        <f>'Step 2_Metric 7'!Y106</f>
        <v/>
      </c>
      <c r="AI64" s="38" t="str">
        <f t="shared" si="4"/>
        <v>30_Priority Metric_Pre_</v>
      </c>
      <c r="AJ64" s="38">
        <f>'Step 2_Metric 30'!Q106</f>
        <v>29</v>
      </c>
      <c r="AK64" s="38" t="str">
        <f>'Step 2_Metric 30'!R106</f>
        <v/>
      </c>
      <c r="AL64" s="38">
        <f>'Step 2_Metric 30'!S106</f>
        <v>30</v>
      </c>
      <c r="AM64" s="38" t="str">
        <f>'Step 2_Metric 30'!T106</f>
        <v>Total Crop Acreage Impacted</v>
      </c>
      <c r="AN64" s="38">
        <f>'Step 2_Metric 30'!U106</f>
        <v>1</v>
      </c>
      <c r="AO64" s="38" t="str">
        <f>'Step 2_Metric 30'!V106</f>
        <v>Priority Metric</v>
      </c>
      <c r="AP64" s="38" t="str">
        <f>'Step 2_Metric 30'!W106</f>
        <v>Pre</v>
      </c>
      <c r="AQ64" s="195" t="str">
        <f>'Step 2_Metric 30'!X106</f>
        <v/>
      </c>
      <c r="AR64" s="195" t="str">
        <f>'Step 2_Metric 30'!Y106</f>
        <v/>
      </c>
      <c r="AT64" s="38" t="str">
        <f t="shared" si="5"/>
        <v>31_Priority Metric_Pre_</v>
      </c>
      <c r="AU64" s="38">
        <f>'Step 2_Metric 31'!Q106</f>
        <v>29</v>
      </c>
      <c r="AV64" s="38" t="str">
        <f>'Step 2_Metric 31'!R106</f>
        <v/>
      </c>
      <c r="AW64" s="75">
        <f>'Step 2_Metric 31'!S106</f>
        <v>31</v>
      </c>
      <c r="AX64" s="38" t="str">
        <f>'Step 2_Metric 31'!T106</f>
        <v>Total Crop Acreage Impacted</v>
      </c>
      <c r="AY64" s="38">
        <f>'Step 2_Metric 31'!U106</f>
        <v>1</v>
      </c>
      <c r="AZ64" s="38" t="str">
        <f>'Step 2_Metric 31'!V106</f>
        <v>Priority Metric</v>
      </c>
      <c r="BA64" s="38" t="str">
        <f>'Step 2_Metric 31'!W106</f>
        <v>Pre</v>
      </c>
      <c r="BB64" s="102" t="str">
        <f>'Step 2_Metric 31'!X106</f>
        <v/>
      </c>
      <c r="BC64" s="102" t="str">
        <f>'Step 2_Metric 31'!Y106</f>
        <v/>
      </c>
    </row>
    <row r="65" spans="13:55" x14ac:dyDescent="0.25">
      <c r="M65" s="38" t="str">
        <f t="shared" si="6"/>
        <v>7_Metric_Post_NFWF-44109</v>
      </c>
      <c r="N65" s="38">
        <f>'Step 2_Metric 7'!Q107</f>
        <v>8</v>
      </c>
      <c r="O65" s="38" t="str">
        <f>'Step 2_Metric 7'!R107</f>
        <v>NFWF-44109</v>
      </c>
      <c r="P65" s="38">
        <f>'Step 2_Metric 7'!S107</f>
        <v>7</v>
      </c>
      <c r="Q65" s="38" t="str">
        <f>'Step 2_Metric 7'!T107</f>
        <v>Proprietor's Income</v>
      </c>
      <c r="R65" s="38">
        <f>'Step 2_Metric 7'!U107</f>
        <v>10</v>
      </c>
      <c r="S65" s="38" t="str">
        <f>'Step 2_Metric 7'!V107</f>
        <v>Metric</v>
      </c>
      <c r="T65" s="38" t="str">
        <f>'Step 2_Metric 7'!W107</f>
        <v>Post</v>
      </c>
      <c r="U65" s="184">
        <f>'Step 2_Metric 7'!X107</f>
        <v>0</v>
      </c>
      <c r="V65" s="184">
        <f>'Step 2_Metric 7'!Y107</f>
        <v>0</v>
      </c>
      <c r="AI65" s="38" t="str">
        <f t="shared" si="4"/>
        <v>30_Priority Metric_Post_</v>
      </c>
      <c r="AJ65" s="38">
        <f>'Step 2_Metric 30'!Q107</f>
        <v>29</v>
      </c>
      <c r="AK65" s="38" t="str">
        <f>'Step 2_Metric 30'!R107</f>
        <v/>
      </c>
      <c r="AL65" s="38">
        <f>'Step 2_Metric 30'!S107</f>
        <v>30</v>
      </c>
      <c r="AM65" s="38" t="str">
        <f>'Step 2_Metric 30'!T107</f>
        <v>Total Crop Acreage Impacted</v>
      </c>
      <c r="AN65" s="38">
        <f>'Step 2_Metric 30'!U107</f>
        <v>1</v>
      </c>
      <c r="AO65" s="38" t="str">
        <f>'Step 2_Metric 30'!V107</f>
        <v>Priority Metric</v>
      </c>
      <c r="AP65" s="38" t="str">
        <f>'Step 2_Metric 30'!W107</f>
        <v>Post</v>
      </c>
      <c r="AQ65" s="195" t="str">
        <f>'Step 2_Metric 30'!X107</f>
        <v/>
      </c>
      <c r="AR65" s="195" t="str">
        <f>'Step 2_Metric 30'!Y107</f>
        <v/>
      </c>
      <c r="AT65" s="38" t="str">
        <f t="shared" si="5"/>
        <v>31_Priority Metric_Post_</v>
      </c>
      <c r="AU65" s="38">
        <f>'Step 2_Metric 31'!Q107</f>
        <v>29</v>
      </c>
      <c r="AV65" s="38" t="str">
        <f>'Step 2_Metric 31'!R107</f>
        <v/>
      </c>
      <c r="AW65" s="75">
        <f>'Step 2_Metric 31'!S107</f>
        <v>31</v>
      </c>
      <c r="AX65" s="38" t="str">
        <f>'Step 2_Metric 31'!T107</f>
        <v>Total Crop Acreage Impacted</v>
      </c>
      <c r="AY65" s="38">
        <f>'Step 2_Metric 31'!U107</f>
        <v>1</v>
      </c>
      <c r="AZ65" s="38" t="str">
        <f>'Step 2_Metric 31'!V107</f>
        <v>Priority Metric</v>
      </c>
      <c r="BA65" s="38" t="str">
        <f>'Step 2_Metric 31'!W107</f>
        <v>Post</v>
      </c>
      <c r="BB65" s="102" t="str">
        <f>'Step 2_Metric 31'!X107</f>
        <v/>
      </c>
      <c r="BC65" s="102" t="str">
        <f>'Step 2_Metric 31'!Y107</f>
        <v/>
      </c>
    </row>
    <row r="66" spans="13:55" x14ac:dyDescent="0.25">
      <c r="M66" s="38" t="str">
        <f t="shared" si="6"/>
        <v>7_Metric_Pre_NFWF-44109</v>
      </c>
      <c r="N66" s="38">
        <f>'Step 2_Metric 7'!Q108</f>
        <v>8</v>
      </c>
      <c r="O66" s="38" t="str">
        <f>'Step 2_Metric 7'!R108</f>
        <v>NFWF-44109</v>
      </c>
      <c r="P66" s="38">
        <f>'Step 2_Metric 7'!S108</f>
        <v>7</v>
      </c>
      <c r="Q66" s="38" t="str">
        <f>'Step 2_Metric 7'!T108</f>
        <v>Labor Income</v>
      </c>
      <c r="R66" s="38">
        <f>'Step 2_Metric 7'!U108</f>
        <v>11</v>
      </c>
      <c r="S66" s="38" t="str">
        <f>'Step 2_Metric 7'!V108</f>
        <v>Metric</v>
      </c>
      <c r="T66" s="38" t="str">
        <f>'Step 2_Metric 7'!W108</f>
        <v>Pre</v>
      </c>
      <c r="U66" s="184">
        <f>'Step 2_Metric 7'!X108</f>
        <v>0</v>
      </c>
      <c r="V66" s="184" t="str">
        <f>'Step 2_Metric 7'!Y108</f>
        <v/>
      </c>
      <c r="AI66" s="38" t="str">
        <f t="shared" si="4"/>
        <v>30_Priority Metric_Pre_</v>
      </c>
      <c r="AJ66" s="38">
        <f>'Step 2_Metric 30'!Q108</f>
        <v>30</v>
      </c>
      <c r="AK66" s="38" t="str">
        <f>'Step 2_Metric 30'!R108</f>
        <v/>
      </c>
      <c r="AL66" s="38">
        <f>'Step 2_Metric 30'!S108</f>
        <v>30</v>
      </c>
      <c r="AM66" s="38" t="str">
        <f>'Step 2_Metric 30'!T108</f>
        <v>Total Crop Acreage Impacted</v>
      </c>
      <c r="AN66" s="38">
        <f>'Step 2_Metric 30'!U108</f>
        <v>1</v>
      </c>
      <c r="AO66" s="38" t="str">
        <f>'Step 2_Metric 30'!V108</f>
        <v>Priority Metric</v>
      </c>
      <c r="AP66" s="38" t="str">
        <f>'Step 2_Metric 30'!W108</f>
        <v>Pre</v>
      </c>
      <c r="AQ66" s="195" t="str">
        <f>'Step 2_Metric 30'!X108</f>
        <v/>
      </c>
      <c r="AR66" s="195" t="str">
        <f>'Step 2_Metric 30'!Y108</f>
        <v/>
      </c>
      <c r="AT66" s="38" t="str">
        <f t="shared" si="5"/>
        <v>31_Priority Metric_Pre_</v>
      </c>
      <c r="AU66" s="38">
        <f>'Step 2_Metric 31'!Q108</f>
        <v>30</v>
      </c>
      <c r="AV66" s="38" t="str">
        <f>'Step 2_Metric 31'!R108</f>
        <v/>
      </c>
      <c r="AW66" s="75">
        <f>'Step 2_Metric 31'!S108</f>
        <v>31</v>
      </c>
      <c r="AX66" s="38" t="str">
        <f>'Step 2_Metric 31'!T108</f>
        <v>Total Crop Acreage Impacted</v>
      </c>
      <c r="AY66" s="38">
        <f>'Step 2_Metric 31'!U108</f>
        <v>1</v>
      </c>
      <c r="AZ66" s="38" t="str">
        <f>'Step 2_Metric 31'!V108</f>
        <v>Priority Metric</v>
      </c>
      <c r="BA66" s="38" t="str">
        <f>'Step 2_Metric 31'!W108</f>
        <v>Pre</v>
      </c>
      <c r="BB66" s="102" t="str">
        <f>'Step 2_Metric 31'!X108</f>
        <v/>
      </c>
      <c r="BC66" s="102" t="str">
        <f>'Step 2_Metric 31'!Y108</f>
        <v/>
      </c>
    </row>
    <row r="67" spans="13:55" x14ac:dyDescent="0.25">
      <c r="M67" s="38" t="str">
        <f t="shared" si="6"/>
        <v>7_Metric_Post_NFWF-44109</v>
      </c>
      <c r="N67" s="38">
        <f>'Step 2_Metric 7'!Q109</f>
        <v>8</v>
      </c>
      <c r="O67" s="38" t="str">
        <f>'Step 2_Metric 7'!R109</f>
        <v>NFWF-44109</v>
      </c>
      <c r="P67" s="38">
        <f>'Step 2_Metric 7'!S109</f>
        <v>7</v>
      </c>
      <c r="Q67" s="38" t="str">
        <f>'Step 2_Metric 7'!T109</f>
        <v>Labor Income</v>
      </c>
      <c r="R67" s="38">
        <f>'Step 2_Metric 7'!U109</f>
        <v>11</v>
      </c>
      <c r="S67" s="38" t="str">
        <f>'Step 2_Metric 7'!V109</f>
        <v>Metric</v>
      </c>
      <c r="T67" s="38" t="str">
        <f>'Step 2_Metric 7'!W109</f>
        <v>Post</v>
      </c>
      <c r="U67" s="184">
        <f>'Step 2_Metric 7'!X109</f>
        <v>0</v>
      </c>
      <c r="V67" s="184">
        <f>'Step 2_Metric 7'!Y109</f>
        <v>0</v>
      </c>
      <c r="AI67" s="38" t="str">
        <f t="shared" si="4"/>
        <v>30_Priority Metric_Post_</v>
      </c>
      <c r="AJ67" s="38">
        <f>'Step 2_Metric 30'!Q109</f>
        <v>30</v>
      </c>
      <c r="AK67" s="38" t="str">
        <f>'Step 2_Metric 30'!R109</f>
        <v/>
      </c>
      <c r="AL67" s="38">
        <f>'Step 2_Metric 30'!S109</f>
        <v>30</v>
      </c>
      <c r="AM67" s="38" t="str">
        <f>'Step 2_Metric 30'!T109</f>
        <v>Total Crop Acreage Impacted</v>
      </c>
      <c r="AN67" s="38">
        <f>'Step 2_Metric 30'!U109</f>
        <v>1</v>
      </c>
      <c r="AO67" s="38" t="str">
        <f>'Step 2_Metric 30'!V109</f>
        <v>Priority Metric</v>
      </c>
      <c r="AP67" s="38" t="str">
        <f>'Step 2_Metric 30'!W109</f>
        <v>Post</v>
      </c>
      <c r="AQ67" s="195" t="str">
        <f>'Step 2_Metric 30'!X109</f>
        <v/>
      </c>
      <c r="AR67" s="195" t="str">
        <f>'Step 2_Metric 30'!Y109</f>
        <v/>
      </c>
      <c r="AT67" s="38" t="str">
        <f t="shared" si="5"/>
        <v>31_Priority Metric_Post_</v>
      </c>
      <c r="AU67" s="38">
        <f>'Step 2_Metric 31'!Q109</f>
        <v>30</v>
      </c>
      <c r="AV67" s="38" t="str">
        <f>'Step 2_Metric 31'!R109</f>
        <v/>
      </c>
      <c r="AW67" s="75">
        <f>'Step 2_Metric 31'!S109</f>
        <v>31</v>
      </c>
      <c r="AX67" s="38" t="str">
        <f>'Step 2_Metric 31'!T109</f>
        <v>Total Crop Acreage Impacted</v>
      </c>
      <c r="AY67" s="38">
        <f>'Step 2_Metric 31'!U109</f>
        <v>1</v>
      </c>
      <c r="AZ67" s="38" t="str">
        <f>'Step 2_Metric 31'!V109</f>
        <v>Priority Metric</v>
      </c>
      <c r="BA67" s="38" t="str">
        <f>'Step 2_Metric 31'!W109</f>
        <v>Post</v>
      </c>
      <c r="BB67" s="102" t="str">
        <f>'Step 2_Metric 31'!X109</f>
        <v/>
      </c>
      <c r="BC67" s="102" t="str">
        <f>'Step 2_Metric 31'!Y109</f>
        <v/>
      </c>
    </row>
    <row r="68" spans="13:55" x14ac:dyDescent="0.25">
      <c r="M68" s="38" t="str">
        <f t="shared" si="6"/>
        <v>7_Metric_Pre_NFWF-44109</v>
      </c>
      <c r="N68" s="38">
        <f>'Step 2_Metric 7'!Q110</f>
        <v>8</v>
      </c>
      <c r="O68" s="38" t="str">
        <f>'Step 2_Metric 7'!R110</f>
        <v>NFWF-44109</v>
      </c>
      <c r="P68" s="38">
        <f>'Step 2_Metric 7'!S110</f>
        <v>7</v>
      </c>
      <c r="Q68" s="38" t="str">
        <f>'Step 2_Metric 7'!T110</f>
        <v>Employment</v>
      </c>
      <c r="R68" s="38">
        <f>'Step 2_Metric 7'!U110</f>
        <v>12</v>
      </c>
      <c r="S68" s="38" t="str">
        <f>'Step 2_Metric 7'!V110</f>
        <v>Metric</v>
      </c>
      <c r="T68" s="38" t="str">
        <f>'Step 2_Metric 7'!W110</f>
        <v>Pre</v>
      </c>
      <c r="U68" s="184">
        <f>'Step 2_Metric 7'!X110</f>
        <v>0</v>
      </c>
      <c r="V68" s="184" t="str">
        <f>'Step 2_Metric 7'!Y110</f>
        <v/>
      </c>
      <c r="AI68" s="38" t="str">
        <f t="shared" si="4"/>
        <v>30_Priority Metric_Pre_</v>
      </c>
      <c r="AJ68" s="38">
        <f>'Step 2_Metric 30'!Q110</f>
        <v>31</v>
      </c>
      <c r="AK68" s="38" t="str">
        <f>'Step 2_Metric 30'!R110</f>
        <v/>
      </c>
      <c r="AL68" s="38">
        <f>'Step 2_Metric 30'!S110</f>
        <v>30</v>
      </c>
      <c r="AM68" s="38" t="str">
        <f>'Step 2_Metric 30'!T110</f>
        <v>Total Crop Acreage Impacted</v>
      </c>
      <c r="AN68" s="38">
        <f>'Step 2_Metric 30'!U110</f>
        <v>1</v>
      </c>
      <c r="AO68" s="38" t="str">
        <f>'Step 2_Metric 30'!V110</f>
        <v>Priority Metric</v>
      </c>
      <c r="AP68" s="38" t="str">
        <f>'Step 2_Metric 30'!W110</f>
        <v>Pre</v>
      </c>
      <c r="AQ68" s="195" t="str">
        <f>'Step 2_Metric 30'!X110</f>
        <v/>
      </c>
      <c r="AR68" s="195" t="str">
        <f>'Step 2_Metric 30'!Y110</f>
        <v/>
      </c>
      <c r="AT68" s="38" t="str">
        <f t="shared" si="5"/>
        <v>31_Priority Metric_Pre_</v>
      </c>
      <c r="AU68" s="38">
        <f>'Step 2_Metric 31'!Q110</f>
        <v>31</v>
      </c>
      <c r="AV68" s="38" t="str">
        <f>'Step 2_Metric 31'!R110</f>
        <v/>
      </c>
      <c r="AW68" s="75">
        <f>'Step 2_Metric 31'!S110</f>
        <v>31</v>
      </c>
      <c r="AX68" s="38" t="str">
        <f>'Step 2_Metric 31'!T110</f>
        <v>Total Crop Acreage Impacted</v>
      </c>
      <c r="AY68" s="38">
        <f>'Step 2_Metric 31'!U110</f>
        <v>1</v>
      </c>
      <c r="AZ68" s="38" t="str">
        <f>'Step 2_Metric 31'!V110</f>
        <v>Priority Metric</v>
      </c>
      <c r="BA68" s="38" t="str">
        <f>'Step 2_Metric 31'!W110</f>
        <v>Pre</v>
      </c>
      <c r="BB68" s="102" t="str">
        <f>'Step 2_Metric 31'!X110</f>
        <v/>
      </c>
      <c r="BC68" s="102" t="str">
        <f>'Step 2_Metric 31'!Y110</f>
        <v/>
      </c>
    </row>
    <row r="69" spans="13:55" x14ac:dyDescent="0.25">
      <c r="M69" s="38" t="str">
        <f t="shared" si="6"/>
        <v>7_Metric_Post_NFWF-44109</v>
      </c>
      <c r="N69" s="38">
        <f>'Step 2_Metric 7'!Q111</f>
        <v>8</v>
      </c>
      <c r="O69" s="38" t="str">
        <f>'Step 2_Metric 7'!R111</f>
        <v>NFWF-44109</v>
      </c>
      <c r="P69" s="38">
        <f>'Step 2_Metric 7'!S111</f>
        <v>7</v>
      </c>
      <c r="Q69" s="38" t="str">
        <f>'Step 2_Metric 7'!T111</f>
        <v>Employment</v>
      </c>
      <c r="R69" s="38">
        <f>'Step 2_Metric 7'!U111</f>
        <v>12</v>
      </c>
      <c r="S69" s="38" t="str">
        <f>'Step 2_Metric 7'!V111</f>
        <v>Metric</v>
      </c>
      <c r="T69" s="38" t="str">
        <f>'Step 2_Metric 7'!W111</f>
        <v>Post</v>
      </c>
      <c r="U69" s="184">
        <f>'Step 2_Metric 7'!X111</f>
        <v>0</v>
      </c>
      <c r="V69" s="184">
        <f>'Step 2_Metric 7'!Y111</f>
        <v>0</v>
      </c>
      <c r="AI69" s="38" t="str">
        <f t="shared" si="4"/>
        <v>30_Priority Metric_Post_</v>
      </c>
      <c r="AJ69" s="38">
        <f>'Step 2_Metric 30'!Q111</f>
        <v>31</v>
      </c>
      <c r="AK69" s="38" t="str">
        <f>'Step 2_Metric 30'!R111</f>
        <v/>
      </c>
      <c r="AL69" s="38">
        <f>'Step 2_Metric 30'!S111</f>
        <v>30</v>
      </c>
      <c r="AM69" s="38" t="str">
        <f>'Step 2_Metric 30'!T111</f>
        <v>Total Crop Acreage Impacted</v>
      </c>
      <c r="AN69" s="38">
        <f>'Step 2_Metric 30'!U111</f>
        <v>1</v>
      </c>
      <c r="AO69" s="38" t="str">
        <f>'Step 2_Metric 30'!V111</f>
        <v>Priority Metric</v>
      </c>
      <c r="AP69" s="38" t="str">
        <f>'Step 2_Metric 30'!W111</f>
        <v>Post</v>
      </c>
      <c r="AQ69" s="195" t="str">
        <f>'Step 2_Metric 30'!X111</f>
        <v/>
      </c>
      <c r="AR69" s="195" t="str">
        <f>'Step 2_Metric 30'!Y111</f>
        <v/>
      </c>
      <c r="AT69" s="38" t="str">
        <f t="shared" si="5"/>
        <v>31_Priority Metric_Post_</v>
      </c>
      <c r="AU69" s="38">
        <f>'Step 2_Metric 31'!Q111</f>
        <v>31</v>
      </c>
      <c r="AV69" s="38" t="str">
        <f>'Step 2_Metric 31'!R111</f>
        <v/>
      </c>
      <c r="AW69" s="75">
        <f>'Step 2_Metric 31'!S111</f>
        <v>31</v>
      </c>
      <c r="AX69" s="38" t="str">
        <f>'Step 2_Metric 31'!T111</f>
        <v>Total Crop Acreage Impacted</v>
      </c>
      <c r="AY69" s="38">
        <f>'Step 2_Metric 31'!U111</f>
        <v>1</v>
      </c>
      <c r="AZ69" s="38" t="str">
        <f>'Step 2_Metric 31'!V111</f>
        <v>Priority Metric</v>
      </c>
      <c r="BA69" s="38" t="str">
        <f>'Step 2_Metric 31'!W111</f>
        <v>Post</v>
      </c>
      <c r="BB69" s="102" t="str">
        <f>'Step 2_Metric 31'!X111</f>
        <v/>
      </c>
      <c r="BC69" s="102" t="str">
        <f>'Step 2_Metric 31'!Y111</f>
        <v/>
      </c>
    </row>
    <row r="70" spans="13:55" x14ac:dyDescent="0.25">
      <c r="M70" s="38" t="str">
        <f t="shared" si="6"/>
        <v>7_Priority Metric_Pre_NFWF-44109</v>
      </c>
      <c r="N70" s="38">
        <f>'Step 2_Metric 7'!Q112</f>
        <v>8</v>
      </c>
      <c r="O70" s="38" t="str">
        <f>'Step 2_Metric 7'!R112</f>
        <v>NFWF-44109</v>
      </c>
      <c r="P70" s="38">
        <f>'Step 2_Metric 7'!S112</f>
        <v>7</v>
      </c>
      <c r="Q70" s="38" t="str">
        <f>'Step 2_Metric 7'!T112</f>
        <v>Output</v>
      </c>
      <c r="R70" s="38">
        <f>'Step 2_Metric 7'!U112</f>
        <v>1</v>
      </c>
      <c r="S70" s="38" t="str">
        <f>'Step 2_Metric 7'!V112</f>
        <v>Priority Metric</v>
      </c>
      <c r="T70" s="38" t="str">
        <f>'Step 2_Metric 7'!W112</f>
        <v>Pre</v>
      </c>
      <c r="U70" s="184">
        <f>'Step 2_Metric 7'!X112</f>
        <v>0</v>
      </c>
      <c r="V70" s="184" t="str">
        <f>'Step 2_Metric 7'!Y112</f>
        <v/>
      </c>
      <c r="AI70" s="38" t="str">
        <f t="shared" si="4"/>
        <v>30_Priority Metric_Pre_</v>
      </c>
      <c r="AJ70" s="38">
        <f>'Step 2_Metric 30'!Q112</f>
        <v>32</v>
      </c>
      <c r="AK70" s="38" t="str">
        <f>'Step 2_Metric 30'!R112</f>
        <v/>
      </c>
      <c r="AL70" s="38">
        <f>'Step 2_Metric 30'!S112</f>
        <v>30</v>
      </c>
      <c r="AM70" s="38" t="str">
        <f>'Step 2_Metric 30'!T112</f>
        <v>Total Crop Acreage Impacted</v>
      </c>
      <c r="AN70" s="38">
        <f>'Step 2_Metric 30'!U112</f>
        <v>1</v>
      </c>
      <c r="AO70" s="38" t="str">
        <f>'Step 2_Metric 30'!V112</f>
        <v>Priority Metric</v>
      </c>
      <c r="AP70" s="38" t="str">
        <f>'Step 2_Metric 30'!W112</f>
        <v>Pre</v>
      </c>
      <c r="AQ70" s="195" t="str">
        <f>'Step 2_Metric 30'!X112</f>
        <v/>
      </c>
      <c r="AR70" s="195" t="str">
        <f>'Step 2_Metric 30'!Y112</f>
        <v/>
      </c>
      <c r="AT70" s="38" t="str">
        <f t="shared" si="5"/>
        <v>31_Priority Metric_Pre_</v>
      </c>
      <c r="AU70" s="38">
        <f>'Step 2_Metric 31'!Q112</f>
        <v>32</v>
      </c>
      <c r="AV70" s="38" t="str">
        <f>'Step 2_Metric 31'!R112</f>
        <v/>
      </c>
      <c r="AW70" s="75">
        <f>'Step 2_Metric 31'!S112</f>
        <v>31</v>
      </c>
      <c r="AX70" s="38" t="str">
        <f>'Step 2_Metric 31'!T112</f>
        <v>Total Crop Acreage Impacted</v>
      </c>
      <c r="AY70" s="38">
        <f>'Step 2_Metric 31'!U112</f>
        <v>1</v>
      </c>
      <c r="AZ70" s="38" t="str">
        <f>'Step 2_Metric 31'!V112</f>
        <v>Priority Metric</v>
      </c>
      <c r="BA70" s="38" t="str">
        <f>'Step 2_Metric 31'!W112</f>
        <v>Pre</v>
      </c>
      <c r="BB70" s="102" t="str">
        <f>'Step 2_Metric 31'!X112</f>
        <v/>
      </c>
      <c r="BC70" s="102" t="str">
        <f>'Step 2_Metric 31'!Y112</f>
        <v/>
      </c>
    </row>
    <row r="71" spans="13:55" x14ac:dyDescent="0.25">
      <c r="M71" s="38" t="str">
        <f t="shared" si="6"/>
        <v>7_Priority Metric_Post_NFWF-44109</v>
      </c>
      <c r="N71" s="38">
        <f>'Step 2_Metric 7'!Q113</f>
        <v>8</v>
      </c>
      <c r="O71" s="38" t="str">
        <f>'Step 2_Metric 7'!R113</f>
        <v>NFWF-44109</v>
      </c>
      <c r="P71" s="38">
        <f>'Step 2_Metric 7'!S113</f>
        <v>7</v>
      </c>
      <c r="Q71" s="38" t="str">
        <f>'Step 2_Metric 7'!T113</f>
        <v>Output</v>
      </c>
      <c r="R71" s="38">
        <f>'Step 2_Metric 7'!U113</f>
        <v>1</v>
      </c>
      <c r="S71" s="38" t="str">
        <f>'Step 2_Metric 7'!V113</f>
        <v>Priority Metric</v>
      </c>
      <c r="T71" s="38" t="str">
        <f>'Step 2_Metric 7'!W113</f>
        <v>Post</v>
      </c>
      <c r="U71" s="184">
        <f>'Step 2_Metric 7'!X113</f>
        <v>0</v>
      </c>
      <c r="V71" s="184">
        <f>'Step 2_Metric 7'!Y113</f>
        <v>0</v>
      </c>
      <c r="AI71" s="38" t="str">
        <f t="shared" si="4"/>
        <v>30_Priority Metric_Post_</v>
      </c>
      <c r="AJ71" s="38">
        <f>'Step 2_Metric 30'!Q113</f>
        <v>32</v>
      </c>
      <c r="AK71" s="38" t="str">
        <f>'Step 2_Metric 30'!R113</f>
        <v/>
      </c>
      <c r="AL71" s="38">
        <f>'Step 2_Metric 30'!S113</f>
        <v>30</v>
      </c>
      <c r="AM71" s="38" t="str">
        <f>'Step 2_Metric 30'!T113</f>
        <v>Total Crop Acreage Impacted</v>
      </c>
      <c r="AN71" s="38">
        <f>'Step 2_Metric 30'!U113</f>
        <v>1</v>
      </c>
      <c r="AO71" s="38" t="str">
        <f>'Step 2_Metric 30'!V113</f>
        <v>Priority Metric</v>
      </c>
      <c r="AP71" s="38" t="str">
        <f>'Step 2_Metric 30'!W113</f>
        <v>Post</v>
      </c>
      <c r="AQ71" s="195" t="str">
        <f>'Step 2_Metric 30'!X113</f>
        <v/>
      </c>
      <c r="AR71" s="195" t="str">
        <f>'Step 2_Metric 30'!Y113</f>
        <v/>
      </c>
      <c r="AT71" s="38" t="str">
        <f t="shared" si="5"/>
        <v>31_Priority Metric_Post_</v>
      </c>
      <c r="AU71" s="38">
        <f>'Step 2_Metric 31'!Q113</f>
        <v>32</v>
      </c>
      <c r="AV71" s="38" t="str">
        <f>'Step 2_Metric 31'!R113</f>
        <v/>
      </c>
      <c r="AW71" s="75">
        <f>'Step 2_Metric 31'!S113</f>
        <v>31</v>
      </c>
      <c r="AX71" s="38" t="str">
        <f>'Step 2_Metric 31'!T113</f>
        <v>Total Crop Acreage Impacted</v>
      </c>
      <c r="AY71" s="38">
        <f>'Step 2_Metric 31'!U113</f>
        <v>1</v>
      </c>
      <c r="AZ71" s="38" t="str">
        <f>'Step 2_Metric 31'!V113</f>
        <v>Priority Metric</v>
      </c>
      <c r="BA71" s="38" t="str">
        <f>'Step 2_Metric 31'!W113</f>
        <v>Post</v>
      </c>
      <c r="BB71" s="102" t="str">
        <f>'Step 2_Metric 31'!X113</f>
        <v/>
      </c>
      <c r="BC71" s="102" t="str">
        <f>'Step 2_Metric 31'!Y113</f>
        <v/>
      </c>
    </row>
    <row r="72" spans="13:55" x14ac:dyDescent="0.25">
      <c r="M72" s="38" t="str">
        <f t="shared" si="6"/>
        <v>7_Metric_Pre_NFWF-43281</v>
      </c>
      <c r="N72" s="38">
        <f>'Step 2_Metric 7'!Q114</f>
        <v>9</v>
      </c>
      <c r="O72" s="38" t="str">
        <f>'Step 2_Metric 7'!R114</f>
        <v>NFWF-43281</v>
      </c>
      <c r="P72" s="38">
        <f>'Step 2_Metric 7'!S114</f>
        <v>7</v>
      </c>
      <c r="Q72" s="38" t="str">
        <f>'Step 2_Metric 7'!T114</f>
        <v>Proprietor's Income</v>
      </c>
      <c r="R72" s="38">
        <f>'Step 2_Metric 7'!U114</f>
        <v>10</v>
      </c>
      <c r="S72" s="38" t="str">
        <f>'Step 2_Metric 7'!V114</f>
        <v>Metric</v>
      </c>
      <c r="T72" s="38" t="str">
        <f>'Step 2_Metric 7'!W114</f>
        <v>Pre</v>
      </c>
      <c r="U72" s="184">
        <f>'Step 2_Metric 7'!X114</f>
        <v>2525.3531145522793</v>
      </c>
      <c r="V72" s="184" t="str">
        <f>'Step 2_Metric 7'!Y114</f>
        <v/>
      </c>
      <c r="AI72" s="38" t="str">
        <f t="shared" si="4"/>
        <v>30_Priority Metric_Pre_</v>
      </c>
      <c r="AJ72" s="38">
        <f>'Step 2_Metric 30'!Q114</f>
        <v>33</v>
      </c>
      <c r="AK72" s="38" t="str">
        <f>'Step 2_Metric 30'!R114</f>
        <v/>
      </c>
      <c r="AL72" s="38">
        <f>'Step 2_Metric 30'!S114</f>
        <v>30</v>
      </c>
      <c r="AM72" s="38" t="str">
        <f>'Step 2_Metric 30'!T114</f>
        <v>Total Crop Acreage Impacted</v>
      </c>
      <c r="AN72" s="38">
        <f>'Step 2_Metric 30'!U114</f>
        <v>1</v>
      </c>
      <c r="AO72" s="38" t="str">
        <f>'Step 2_Metric 30'!V114</f>
        <v>Priority Metric</v>
      </c>
      <c r="AP72" s="38" t="str">
        <f>'Step 2_Metric 30'!W114</f>
        <v>Pre</v>
      </c>
      <c r="AQ72" s="195" t="str">
        <f>'Step 2_Metric 30'!X114</f>
        <v/>
      </c>
      <c r="AR72" s="195" t="str">
        <f>'Step 2_Metric 30'!Y114</f>
        <v/>
      </c>
      <c r="AT72" s="38" t="str">
        <f t="shared" si="5"/>
        <v>31_Priority Metric_Pre_</v>
      </c>
      <c r="AU72" s="38">
        <f>'Step 2_Metric 31'!Q114</f>
        <v>33</v>
      </c>
      <c r="AV72" s="38" t="str">
        <f>'Step 2_Metric 31'!R114</f>
        <v/>
      </c>
      <c r="AW72" s="75">
        <f>'Step 2_Metric 31'!S114</f>
        <v>31</v>
      </c>
      <c r="AX72" s="38" t="str">
        <f>'Step 2_Metric 31'!T114</f>
        <v>Total Crop Acreage Impacted</v>
      </c>
      <c r="AY72" s="38">
        <f>'Step 2_Metric 31'!U114</f>
        <v>1</v>
      </c>
      <c r="AZ72" s="38" t="str">
        <f>'Step 2_Metric 31'!V114</f>
        <v>Priority Metric</v>
      </c>
      <c r="BA72" s="38" t="str">
        <f>'Step 2_Metric 31'!W114</f>
        <v>Pre</v>
      </c>
      <c r="BB72" s="102" t="str">
        <f>'Step 2_Metric 31'!X114</f>
        <v/>
      </c>
      <c r="BC72" s="102" t="str">
        <f>'Step 2_Metric 31'!Y114</f>
        <v/>
      </c>
    </row>
    <row r="73" spans="13:55" x14ac:dyDescent="0.25">
      <c r="M73" s="38" t="str">
        <f t="shared" si="6"/>
        <v>7_Metric_Post_NFWF-43281</v>
      </c>
      <c r="N73" s="38">
        <f>'Step 2_Metric 7'!Q115</f>
        <v>9</v>
      </c>
      <c r="O73" s="38" t="str">
        <f>'Step 2_Metric 7'!R115</f>
        <v>NFWF-43281</v>
      </c>
      <c r="P73" s="38">
        <f>'Step 2_Metric 7'!S115</f>
        <v>7</v>
      </c>
      <c r="Q73" s="38" t="str">
        <f>'Step 2_Metric 7'!T115</f>
        <v>Proprietor's Income</v>
      </c>
      <c r="R73" s="38">
        <f>'Step 2_Metric 7'!U115</f>
        <v>10</v>
      </c>
      <c r="S73" s="38" t="str">
        <f>'Step 2_Metric 7'!V115</f>
        <v>Metric</v>
      </c>
      <c r="T73" s="38" t="str">
        <f>'Step 2_Metric 7'!W115</f>
        <v>Post</v>
      </c>
      <c r="U73" s="184">
        <f>'Step 2_Metric 7'!X115</f>
        <v>2601.7612712822179</v>
      </c>
      <c r="V73" s="184">
        <f>'Step 2_Metric 7'!Y115</f>
        <v>-76.408156729938582</v>
      </c>
      <c r="AI73" s="38" t="str">
        <f t="shared" si="4"/>
        <v>30_Priority Metric_Post_</v>
      </c>
      <c r="AJ73" s="38">
        <f>'Step 2_Metric 30'!Q115</f>
        <v>33</v>
      </c>
      <c r="AK73" s="38" t="str">
        <f>'Step 2_Metric 30'!R115</f>
        <v/>
      </c>
      <c r="AL73" s="38">
        <f>'Step 2_Metric 30'!S115</f>
        <v>30</v>
      </c>
      <c r="AM73" s="38" t="str">
        <f>'Step 2_Metric 30'!T115</f>
        <v>Total Crop Acreage Impacted</v>
      </c>
      <c r="AN73" s="38">
        <f>'Step 2_Metric 30'!U115</f>
        <v>1</v>
      </c>
      <c r="AO73" s="38" t="str">
        <f>'Step 2_Metric 30'!V115</f>
        <v>Priority Metric</v>
      </c>
      <c r="AP73" s="38" t="str">
        <f>'Step 2_Metric 30'!W115</f>
        <v>Post</v>
      </c>
      <c r="AQ73" s="195" t="str">
        <f>'Step 2_Metric 30'!X115</f>
        <v/>
      </c>
      <c r="AR73" s="195" t="str">
        <f>'Step 2_Metric 30'!Y115</f>
        <v/>
      </c>
      <c r="AT73" s="38" t="str">
        <f t="shared" si="5"/>
        <v>31_Priority Metric_Post_</v>
      </c>
      <c r="AU73" s="38">
        <f>'Step 2_Metric 31'!Q115</f>
        <v>33</v>
      </c>
      <c r="AV73" s="38" t="str">
        <f>'Step 2_Metric 31'!R115</f>
        <v/>
      </c>
      <c r="AW73" s="75">
        <f>'Step 2_Metric 31'!S115</f>
        <v>31</v>
      </c>
      <c r="AX73" s="38" t="str">
        <f>'Step 2_Metric 31'!T115</f>
        <v>Total Crop Acreage Impacted</v>
      </c>
      <c r="AY73" s="38">
        <f>'Step 2_Metric 31'!U115</f>
        <v>1</v>
      </c>
      <c r="AZ73" s="38" t="str">
        <f>'Step 2_Metric 31'!V115</f>
        <v>Priority Metric</v>
      </c>
      <c r="BA73" s="38" t="str">
        <f>'Step 2_Metric 31'!W115</f>
        <v>Post</v>
      </c>
      <c r="BB73" s="102" t="str">
        <f>'Step 2_Metric 31'!X115</f>
        <v/>
      </c>
      <c r="BC73" s="102" t="str">
        <f>'Step 2_Metric 31'!Y115</f>
        <v/>
      </c>
    </row>
    <row r="74" spans="13:55" x14ac:dyDescent="0.25">
      <c r="M74" s="38" t="str">
        <f t="shared" si="6"/>
        <v>7_Metric_Pre_NFWF-43281</v>
      </c>
      <c r="N74" s="38">
        <f>'Step 2_Metric 7'!Q116</f>
        <v>9</v>
      </c>
      <c r="O74" s="38" t="str">
        <f>'Step 2_Metric 7'!R116</f>
        <v>NFWF-43281</v>
      </c>
      <c r="P74" s="38">
        <f>'Step 2_Metric 7'!S116</f>
        <v>7</v>
      </c>
      <c r="Q74" s="38" t="str">
        <f>'Step 2_Metric 7'!T116</f>
        <v>Labor Income</v>
      </c>
      <c r="R74" s="38">
        <f>'Step 2_Metric 7'!U116</f>
        <v>11</v>
      </c>
      <c r="S74" s="38" t="str">
        <f>'Step 2_Metric 7'!V116</f>
        <v>Metric</v>
      </c>
      <c r="T74" s="38" t="str">
        <f>'Step 2_Metric 7'!W116</f>
        <v>Pre</v>
      </c>
      <c r="U74" s="184">
        <f>'Step 2_Metric 7'!X116</f>
        <v>51143.825973294981</v>
      </c>
      <c r="V74" s="184" t="str">
        <f>'Step 2_Metric 7'!Y116</f>
        <v/>
      </c>
      <c r="AI74" s="38" t="str">
        <f t="shared" si="4"/>
        <v>30_Priority Metric_Pre_</v>
      </c>
      <c r="AJ74" s="38">
        <f>'Step 2_Metric 30'!Q116</f>
        <v>34</v>
      </c>
      <c r="AK74" s="38" t="str">
        <f>'Step 2_Metric 30'!R116</f>
        <v/>
      </c>
      <c r="AL74" s="38">
        <f>'Step 2_Metric 30'!S116</f>
        <v>30</v>
      </c>
      <c r="AM74" s="38" t="str">
        <f>'Step 2_Metric 30'!T116</f>
        <v>Total Crop Acreage Impacted</v>
      </c>
      <c r="AN74" s="38">
        <f>'Step 2_Metric 30'!U116</f>
        <v>1</v>
      </c>
      <c r="AO74" s="38" t="str">
        <f>'Step 2_Metric 30'!V116</f>
        <v>Priority Metric</v>
      </c>
      <c r="AP74" s="38" t="str">
        <f>'Step 2_Metric 30'!W116</f>
        <v>Pre</v>
      </c>
      <c r="AQ74" s="195" t="str">
        <f>'Step 2_Metric 30'!X116</f>
        <v/>
      </c>
      <c r="AR74" s="195" t="str">
        <f>'Step 2_Metric 30'!Y116</f>
        <v/>
      </c>
      <c r="AT74" s="38" t="str">
        <f t="shared" si="5"/>
        <v>31_Priority Metric_Pre_</v>
      </c>
      <c r="AU74" s="38">
        <f>'Step 2_Metric 31'!Q116</f>
        <v>34</v>
      </c>
      <c r="AV74" s="38" t="str">
        <f>'Step 2_Metric 31'!R116</f>
        <v/>
      </c>
      <c r="AW74" s="75">
        <f>'Step 2_Metric 31'!S116</f>
        <v>31</v>
      </c>
      <c r="AX74" s="38" t="str">
        <f>'Step 2_Metric 31'!T116</f>
        <v>Total Crop Acreage Impacted</v>
      </c>
      <c r="AY74" s="38">
        <f>'Step 2_Metric 31'!U116</f>
        <v>1</v>
      </c>
      <c r="AZ74" s="38" t="str">
        <f>'Step 2_Metric 31'!V116</f>
        <v>Priority Metric</v>
      </c>
      <c r="BA74" s="38" t="str">
        <f>'Step 2_Metric 31'!W116</f>
        <v>Pre</v>
      </c>
      <c r="BB74" s="102" t="str">
        <f>'Step 2_Metric 31'!X116</f>
        <v/>
      </c>
      <c r="BC74" s="102" t="str">
        <f>'Step 2_Metric 31'!Y116</f>
        <v/>
      </c>
    </row>
    <row r="75" spans="13:55" x14ac:dyDescent="0.25">
      <c r="M75" s="38" t="str">
        <f t="shared" si="6"/>
        <v>7_Metric_Post_NFWF-43281</v>
      </c>
      <c r="N75" s="38">
        <f>'Step 2_Metric 7'!Q117</f>
        <v>9</v>
      </c>
      <c r="O75" s="38" t="str">
        <f>'Step 2_Metric 7'!R117</f>
        <v>NFWF-43281</v>
      </c>
      <c r="P75" s="38">
        <f>'Step 2_Metric 7'!S117</f>
        <v>7</v>
      </c>
      <c r="Q75" s="38" t="str">
        <f>'Step 2_Metric 7'!T117</f>
        <v>Labor Income</v>
      </c>
      <c r="R75" s="38">
        <f>'Step 2_Metric 7'!U117</f>
        <v>11</v>
      </c>
      <c r="S75" s="38" t="str">
        <f>'Step 2_Metric 7'!V117</f>
        <v>Metric</v>
      </c>
      <c r="T75" s="38" t="str">
        <f>'Step 2_Metric 7'!W117</f>
        <v>Post</v>
      </c>
      <c r="U75" s="184">
        <f>'Step 2_Metric 7'!X117</f>
        <v>53199.900008936951</v>
      </c>
      <c r="V75" s="184">
        <f>'Step 2_Metric 7'!Y117</f>
        <v>-2056.0740356419701</v>
      </c>
      <c r="AI75" s="38" t="str">
        <f t="shared" si="4"/>
        <v>30_Priority Metric_Post_</v>
      </c>
      <c r="AJ75" s="38">
        <f>'Step 2_Metric 30'!Q117</f>
        <v>34</v>
      </c>
      <c r="AK75" s="38" t="str">
        <f>'Step 2_Metric 30'!R117</f>
        <v/>
      </c>
      <c r="AL75" s="38">
        <f>'Step 2_Metric 30'!S117</f>
        <v>30</v>
      </c>
      <c r="AM75" s="38" t="str">
        <f>'Step 2_Metric 30'!T117</f>
        <v>Total Crop Acreage Impacted</v>
      </c>
      <c r="AN75" s="38">
        <f>'Step 2_Metric 30'!U117</f>
        <v>1</v>
      </c>
      <c r="AO75" s="38" t="str">
        <f>'Step 2_Metric 30'!V117</f>
        <v>Priority Metric</v>
      </c>
      <c r="AP75" s="38" t="str">
        <f>'Step 2_Metric 30'!W117</f>
        <v>Post</v>
      </c>
      <c r="AQ75" s="195" t="str">
        <f>'Step 2_Metric 30'!X117</f>
        <v/>
      </c>
      <c r="AR75" s="195" t="str">
        <f>'Step 2_Metric 30'!Y117</f>
        <v/>
      </c>
      <c r="AT75" s="38" t="str">
        <f t="shared" si="5"/>
        <v>31_Priority Metric_Post_</v>
      </c>
      <c r="AU75" s="38">
        <f>'Step 2_Metric 31'!Q117</f>
        <v>34</v>
      </c>
      <c r="AV75" s="38" t="str">
        <f>'Step 2_Metric 31'!R117</f>
        <v/>
      </c>
      <c r="AW75" s="75">
        <f>'Step 2_Metric 31'!S117</f>
        <v>31</v>
      </c>
      <c r="AX75" s="38" t="str">
        <f>'Step 2_Metric 31'!T117</f>
        <v>Total Crop Acreage Impacted</v>
      </c>
      <c r="AY75" s="38">
        <f>'Step 2_Metric 31'!U117</f>
        <v>1</v>
      </c>
      <c r="AZ75" s="38" t="str">
        <f>'Step 2_Metric 31'!V117</f>
        <v>Priority Metric</v>
      </c>
      <c r="BA75" s="38" t="str">
        <f>'Step 2_Metric 31'!W117</f>
        <v>Post</v>
      </c>
      <c r="BB75" s="102" t="str">
        <f>'Step 2_Metric 31'!X117</f>
        <v/>
      </c>
      <c r="BC75" s="102" t="str">
        <f>'Step 2_Metric 31'!Y117</f>
        <v/>
      </c>
    </row>
    <row r="76" spans="13:55" x14ac:dyDescent="0.25">
      <c r="M76" s="38" t="str">
        <f t="shared" si="6"/>
        <v>7_Metric_Pre_NFWF-43281</v>
      </c>
      <c r="N76" s="38">
        <f>'Step 2_Metric 7'!Q118</f>
        <v>9</v>
      </c>
      <c r="O76" s="38" t="str">
        <f>'Step 2_Metric 7'!R118</f>
        <v>NFWF-43281</v>
      </c>
      <c r="P76" s="38">
        <f>'Step 2_Metric 7'!S118</f>
        <v>7</v>
      </c>
      <c r="Q76" s="38" t="str">
        <f>'Step 2_Metric 7'!T118</f>
        <v>Employment</v>
      </c>
      <c r="R76" s="38">
        <f>'Step 2_Metric 7'!U118</f>
        <v>12</v>
      </c>
      <c r="S76" s="38" t="str">
        <f>'Step 2_Metric 7'!V118</f>
        <v>Metric</v>
      </c>
      <c r="T76" s="38" t="str">
        <f>'Step 2_Metric 7'!W118</f>
        <v>Pre</v>
      </c>
      <c r="U76" s="184">
        <f>'Step 2_Metric 7'!X118</f>
        <v>4.8841547012086678E-2</v>
      </c>
      <c r="V76" s="184" t="str">
        <f>'Step 2_Metric 7'!Y118</f>
        <v/>
      </c>
      <c r="AI76" s="38" t="str">
        <f t="shared" si="4"/>
        <v>30_Priority Metric_Pre_</v>
      </c>
      <c r="AJ76" s="38">
        <f>'Step 2_Metric 30'!Q118</f>
        <v>35</v>
      </c>
      <c r="AK76" s="38" t="str">
        <f>'Step 2_Metric 30'!R118</f>
        <v/>
      </c>
      <c r="AL76" s="38">
        <f>'Step 2_Metric 30'!S118</f>
        <v>30</v>
      </c>
      <c r="AM76" s="38" t="str">
        <f>'Step 2_Metric 30'!T118</f>
        <v>Total Crop Acreage Impacted</v>
      </c>
      <c r="AN76" s="38">
        <f>'Step 2_Metric 30'!U118</f>
        <v>1</v>
      </c>
      <c r="AO76" s="38" t="str">
        <f>'Step 2_Metric 30'!V118</f>
        <v>Priority Metric</v>
      </c>
      <c r="AP76" s="38" t="str">
        <f>'Step 2_Metric 30'!W118</f>
        <v>Pre</v>
      </c>
      <c r="AQ76" s="195" t="str">
        <f>'Step 2_Metric 30'!X118</f>
        <v/>
      </c>
      <c r="AR76" s="195" t="str">
        <f>'Step 2_Metric 30'!Y118</f>
        <v/>
      </c>
      <c r="AT76" s="38" t="str">
        <f t="shared" si="5"/>
        <v>31_Priority Metric_Pre_</v>
      </c>
      <c r="AU76" s="38">
        <f>'Step 2_Metric 31'!Q118</f>
        <v>35</v>
      </c>
      <c r="AV76" s="38" t="str">
        <f>'Step 2_Metric 31'!R118</f>
        <v/>
      </c>
      <c r="AW76" s="75">
        <f>'Step 2_Metric 31'!S118</f>
        <v>31</v>
      </c>
      <c r="AX76" s="38" t="str">
        <f>'Step 2_Metric 31'!T118</f>
        <v>Total Crop Acreage Impacted</v>
      </c>
      <c r="AY76" s="38">
        <f>'Step 2_Metric 31'!U118</f>
        <v>1</v>
      </c>
      <c r="AZ76" s="38" t="str">
        <f>'Step 2_Metric 31'!V118</f>
        <v>Priority Metric</v>
      </c>
      <c r="BA76" s="38" t="str">
        <f>'Step 2_Metric 31'!W118</f>
        <v>Pre</v>
      </c>
      <c r="BB76" s="102" t="str">
        <f>'Step 2_Metric 31'!X118</f>
        <v/>
      </c>
      <c r="BC76" s="102" t="str">
        <f>'Step 2_Metric 31'!Y118</f>
        <v/>
      </c>
    </row>
    <row r="77" spans="13:55" x14ac:dyDescent="0.25">
      <c r="M77" s="38" t="str">
        <f t="shared" si="6"/>
        <v>7_Metric_Post_NFWF-43281</v>
      </c>
      <c r="N77" s="38">
        <f>'Step 2_Metric 7'!Q119</f>
        <v>9</v>
      </c>
      <c r="O77" s="38" t="str">
        <f>'Step 2_Metric 7'!R119</f>
        <v>NFWF-43281</v>
      </c>
      <c r="P77" s="38">
        <f>'Step 2_Metric 7'!S119</f>
        <v>7</v>
      </c>
      <c r="Q77" s="38" t="str">
        <f>'Step 2_Metric 7'!T119</f>
        <v>Employment</v>
      </c>
      <c r="R77" s="38">
        <f>'Step 2_Metric 7'!U119</f>
        <v>12</v>
      </c>
      <c r="S77" s="38" t="str">
        <f>'Step 2_Metric 7'!V119</f>
        <v>Metric</v>
      </c>
      <c r="T77" s="38" t="str">
        <f>'Step 2_Metric 7'!W119</f>
        <v>Post</v>
      </c>
      <c r="U77" s="184">
        <f>'Step 2_Metric 7'!X119</f>
        <v>4.8841547012086678E-2</v>
      </c>
      <c r="V77" s="184">
        <f>'Step 2_Metric 7'!Y119</f>
        <v>0</v>
      </c>
      <c r="AI77" s="38" t="str">
        <f t="shared" si="4"/>
        <v>30_Priority Metric_Post_</v>
      </c>
      <c r="AJ77" s="38">
        <f>'Step 2_Metric 30'!Q119</f>
        <v>35</v>
      </c>
      <c r="AK77" s="38" t="str">
        <f>'Step 2_Metric 30'!R119</f>
        <v/>
      </c>
      <c r="AL77" s="38">
        <f>'Step 2_Metric 30'!S119</f>
        <v>30</v>
      </c>
      <c r="AM77" s="38" t="str">
        <f>'Step 2_Metric 30'!T119</f>
        <v>Total Crop Acreage Impacted</v>
      </c>
      <c r="AN77" s="38">
        <f>'Step 2_Metric 30'!U119</f>
        <v>1</v>
      </c>
      <c r="AO77" s="38" t="str">
        <f>'Step 2_Metric 30'!V119</f>
        <v>Priority Metric</v>
      </c>
      <c r="AP77" s="38" t="str">
        <f>'Step 2_Metric 30'!W119</f>
        <v>Post</v>
      </c>
      <c r="AQ77" s="195" t="str">
        <f>'Step 2_Metric 30'!X119</f>
        <v/>
      </c>
      <c r="AR77" s="195" t="str">
        <f>'Step 2_Metric 30'!Y119</f>
        <v/>
      </c>
      <c r="AT77" s="38" t="str">
        <f t="shared" si="5"/>
        <v>31_Priority Metric_Post_</v>
      </c>
      <c r="AU77" s="38">
        <f>'Step 2_Metric 31'!Q119</f>
        <v>35</v>
      </c>
      <c r="AV77" s="38" t="str">
        <f>'Step 2_Metric 31'!R119</f>
        <v/>
      </c>
      <c r="AW77" s="75">
        <f>'Step 2_Metric 31'!S119</f>
        <v>31</v>
      </c>
      <c r="AX77" s="38" t="str">
        <f>'Step 2_Metric 31'!T119</f>
        <v>Total Crop Acreage Impacted</v>
      </c>
      <c r="AY77" s="38">
        <f>'Step 2_Metric 31'!U119</f>
        <v>1</v>
      </c>
      <c r="AZ77" s="38" t="str">
        <f>'Step 2_Metric 31'!V119</f>
        <v>Priority Metric</v>
      </c>
      <c r="BA77" s="38" t="str">
        <f>'Step 2_Metric 31'!W119</f>
        <v>Post</v>
      </c>
      <c r="BB77" s="102" t="str">
        <f>'Step 2_Metric 31'!X119</f>
        <v/>
      </c>
      <c r="BC77" s="102" t="str">
        <f>'Step 2_Metric 31'!Y119</f>
        <v/>
      </c>
    </row>
    <row r="78" spans="13:55" x14ac:dyDescent="0.25">
      <c r="M78" s="38" t="str">
        <f t="shared" si="6"/>
        <v>7_Priority Metric_Pre_NFWF-43281</v>
      </c>
      <c r="N78" s="38">
        <f>'Step 2_Metric 7'!Q120</f>
        <v>9</v>
      </c>
      <c r="O78" s="38" t="str">
        <f>'Step 2_Metric 7'!R120</f>
        <v>NFWF-43281</v>
      </c>
      <c r="P78" s="38">
        <f>'Step 2_Metric 7'!S120</f>
        <v>7</v>
      </c>
      <c r="Q78" s="38" t="str">
        <f>'Step 2_Metric 7'!T120</f>
        <v>Output</v>
      </c>
      <c r="R78" s="38">
        <f>'Step 2_Metric 7'!U120</f>
        <v>1</v>
      </c>
      <c r="S78" s="38" t="str">
        <f>'Step 2_Metric 7'!V120</f>
        <v>Priority Metric</v>
      </c>
      <c r="T78" s="38" t="str">
        <f>'Step 2_Metric 7'!W120</f>
        <v>Pre</v>
      </c>
      <c r="U78" s="184">
        <f>'Step 2_Metric 7'!X120</f>
        <v>15513.9333334847</v>
      </c>
      <c r="V78" s="184" t="str">
        <f>'Step 2_Metric 7'!Y120</f>
        <v/>
      </c>
      <c r="AI78" s="38" t="str">
        <f t="shared" si="4"/>
        <v>30_Priority Metric_Pre_</v>
      </c>
      <c r="AJ78" s="38">
        <f>'Step 2_Metric 30'!Q120</f>
        <v>36</v>
      </c>
      <c r="AK78" s="38" t="str">
        <f>'Step 2_Metric 30'!R120</f>
        <v/>
      </c>
      <c r="AL78" s="38">
        <f>'Step 2_Metric 30'!S120</f>
        <v>30</v>
      </c>
      <c r="AM78" s="38" t="str">
        <f>'Step 2_Metric 30'!T120</f>
        <v>Total Crop Acreage Impacted</v>
      </c>
      <c r="AN78" s="38">
        <f>'Step 2_Metric 30'!U120</f>
        <v>1</v>
      </c>
      <c r="AO78" s="38" t="str">
        <f>'Step 2_Metric 30'!V120</f>
        <v>Priority Metric</v>
      </c>
      <c r="AP78" s="38" t="str">
        <f>'Step 2_Metric 30'!W120</f>
        <v>Pre</v>
      </c>
      <c r="AQ78" s="195" t="str">
        <f>'Step 2_Metric 30'!X120</f>
        <v/>
      </c>
      <c r="AR78" s="195" t="str">
        <f>'Step 2_Metric 30'!Y120</f>
        <v/>
      </c>
      <c r="AT78" s="38" t="str">
        <f t="shared" si="5"/>
        <v>31_Priority Metric_Pre_</v>
      </c>
      <c r="AU78" s="38">
        <f>'Step 2_Metric 31'!Q120</f>
        <v>36</v>
      </c>
      <c r="AV78" s="38" t="str">
        <f>'Step 2_Metric 31'!R120</f>
        <v/>
      </c>
      <c r="AW78" s="75">
        <f>'Step 2_Metric 31'!S120</f>
        <v>31</v>
      </c>
      <c r="AX78" s="38" t="str">
        <f>'Step 2_Metric 31'!T120</f>
        <v>Total Crop Acreage Impacted</v>
      </c>
      <c r="AY78" s="38">
        <f>'Step 2_Metric 31'!U120</f>
        <v>1</v>
      </c>
      <c r="AZ78" s="38" t="str">
        <f>'Step 2_Metric 31'!V120</f>
        <v>Priority Metric</v>
      </c>
      <c r="BA78" s="38" t="str">
        <f>'Step 2_Metric 31'!W120</f>
        <v>Pre</v>
      </c>
      <c r="BB78" s="102" t="str">
        <f>'Step 2_Metric 31'!X120</f>
        <v/>
      </c>
      <c r="BC78" s="102" t="str">
        <f>'Step 2_Metric 31'!Y120</f>
        <v/>
      </c>
    </row>
    <row r="79" spans="13:55" x14ac:dyDescent="0.25">
      <c r="M79" s="38" t="str">
        <f t="shared" si="6"/>
        <v>7_Priority Metric_Post_NFWF-43281</v>
      </c>
      <c r="N79" s="38">
        <f>'Step 2_Metric 7'!Q121</f>
        <v>9</v>
      </c>
      <c r="O79" s="38" t="str">
        <f>'Step 2_Metric 7'!R121</f>
        <v>NFWF-43281</v>
      </c>
      <c r="P79" s="38">
        <f>'Step 2_Metric 7'!S121</f>
        <v>7</v>
      </c>
      <c r="Q79" s="38" t="str">
        <f>'Step 2_Metric 7'!T121</f>
        <v>Output</v>
      </c>
      <c r="R79" s="38">
        <f>'Step 2_Metric 7'!U121</f>
        <v>1</v>
      </c>
      <c r="S79" s="38" t="str">
        <f>'Step 2_Metric 7'!V121</f>
        <v>Priority Metric</v>
      </c>
      <c r="T79" s="38" t="str">
        <f>'Step 2_Metric 7'!W121</f>
        <v>Post</v>
      </c>
      <c r="U79" s="184">
        <f>'Step 2_Metric 7'!X121</f>
        <v>15993.220862063401</v>
      </c>
      <c r="V79" s="184">
        <f>'Step 2_Metric 7'!Y121</f>
        <v>-479.28752857870131</v>
      </c>
      <c r="AI79" s="38" t="str">
        <f t="shared" si="4"/>
        <v>30_Priority Metric_Post_</v>
      </c>
      <c r="AJ79" s="38">
        <f>'Step 2_Metric 30'!Q121</f>
        <v>36</v>
      </c>
      <c r="AK79" s="38" t="str">
        <f>'Step 2_Metric 30'!R121</f>
        <v/>
      </c>
      <c r="AL79" s="38">
        <f>'Step 2_Metric 30'!S121</f>
        <v>30</v>
      </c>
      <c r="AM79" s="38" t="str">
        <f>'Step 2_Metric 30'!T121</f>
        <v>Total Crop Acreage Impacted</v>
      </c>
      <c r="AN79" s="38">
        <f>'Step 2_Metric 30'!U121</f>
        <v>1</v>
      </c>
      <c r="AO79" s="38" t="str">
        <f>'Step 2_Metric 30'!V121</f>
        <v>Priority Metric</v>
      </c>
      <c r="AP79" s="38" t="str">
        <f>'Step 2_Metric 30'!W121</f>
        <v>Post</v>
      </c>
      <c r="AQ79" s="195" t="str">
        <f>'Step 2_Metric 30'!X121</f>
        <v/>
      </c>
      <c r="AR79" s="195" t="str">
        <f>'Step 2_Metric 30'!Y121</f>
        <v/>
      </c>
      <c r="AT79" s="38" t="str">
        <f t="shared" si="5"/>
        <v>31_Priority Metric_Post_</v>
      </c>
      <c r="AU79" s="38">
        <f>'Step 2_Metric 31'!Q121</f>
        <v>36</v>
      </c>
      <c r="AV79" s="38" t="str">
        <f>'Step 2_Metric 31'!R121</f>
        <v/>
      </c>
      <c r="AW79" s="75">
        <f>'Step 2_Metric 31'!S121</f>
        <v>31</v>
      </c>
      <c r="AX79" s="38" t="str">
        <f>'Step 2_Metric 31'!T121</f>
        <v>Total Crop Acreage Impacted</v>
      </c>
      <c r="AY79" s="38">
        <f>'Step 2_Metric 31'!U121</f>
        <v>1</v>
      </c>
      <c r="AZ79" s="38" t="str">
        <f>'Step 2_Metric 31'!V121</f>
        <v>Priority Metric</v>
      </c>
      <c r="BA79" s="38" t="str">
        <f>'Step 2_Metric 31'!W121</f>
        <v>Post</v>
      </c>
      <c r="BB79" s="102" t="str">
        <f>'Step 2_Metric 31'!X121</f>
        <v/>
      </c>
      <c r="BC79" s="102" t="str">
        <f>'Step 2_Metric 31'!Y121</f>
        <v/>
      </c>
    </row>
    <row r="80" spans="13:55" x14ac:dyDescent="0.25">
      <c r="M80" s="38" t="str">
        <f t="shared" si="6"/>
        <v>7_Metric_Pre_0</v>
      </c>
      <c r="N80" s="38">
        <f>'Step 2_Metric 7'!Q122</f>
        <v>10</v>
      </c>
      <c r="O80" s="38">
        <f>'Step 2_Metric 7'!R122</f>
        <v>0</v>
      </c>
      <c r="P80" s="38">
        <f>'Step 2_Metric 7'!S122</f>
        <v>7</v>
      </c>
      <c r="Q80" s="38" t="str">
        <f>'Step 2_Metric 7'!T122</f>
        <v>Proprietor's Income</v>
      </c>
      <c r="R80" s="38">
        <f>'Step 2_Metric 7'!U122</f>
        <v>10</v>
      </c>
      <c r="S80" s="38" t="str">
        <f>'Step 2_Metric 7'!V122</f>
        <v>Metric</v>
      </c>
      <c r="T80" s="38" t="str">
        <f>'Step 2_Metric 7'!W122</f>
        <v>Pre</v>
      </c>
      <c r="U80" s="184" t="str">
        <f>'Step 2_Metric 7'!X122</f>
        <v/>
      </c>
      <c r="V80" s="184" t="str">
        <f>'Step 2_Metric 7'!Y122</f>
        <v/>
      </c>
      <c r="AI80" s="38" t="str">
        <f t="shared" si="4"/>
        <v>30_Priority Metric_Pre_</v>
      </c>
      <c r="AJ80" s="38">
        <f>'Step 2_Metric 30'!Q122</f>
        <v>37</v>
      </c>
      <c r="AK80" s="38" t="str">
        <f>'Step 2_Metric 30'!R122</f>
        <v/>
      </c>
      <c r="AL80" s="38">
        <f>'Step 2_Metric 30'!S122</f>
        <v>30</v>
      </c>
      <c r="AM80" s="38" t="str">
        <f>'Step 2_Metric 30'!T122</f>
        <v>Total Crop Acreage Impacted</v>
      </c>
      <c r="AN80" s="38">
        <f>'Step 2_Metric 30'!U122</f>
        <v>1</v>
      </c>
      <c r="AO80" s="38" t="str">
        <f>'Step 2_Metric 30'!V122</f>
        <v>Priority Metric</v>
      </c>
      <c r="AP80" s="38" t="str">
        <f>'Step 2_Metric 30'!W122</f>
        <v>Pre</v>
      </c>
      <c r="AQ80" s="195" t="str">
        <f>'Step 2_Metric 30'!X122</f>
        <v/>
      </c>
      <c r="AR80" s="195" t="str">
        <f>'Step 2_Metric 30'!Y122</f>
        <v/>
      </c>
      <c r="AT80" s="38" t="str">
        <f t="shared" si="5"/>
        <v>31_Priority Metric_Pre_</v>
      </c>
      <c r="AU80" s="38">
        <f>'Step 2_Metric 31'!Q122</f>
        <v>37</v>
      </c>
      <c r="AV80" s="38" t="str">
        <f>'Step 2_Metric 31'!R122</f>
        <v/>
      </c>
      <c r="AW80" s="75">
        <f>'Step 2_Metric 31'!S122</f>
        <v>31</v>
      </c>
      <c r="AX80" s="38" t="str">
        <f>'Step 2_Metric 31'!T122</f>
        <v>Total Crop Acreage Impacted</v>
      </c>
      <c r="AY80" s="38">
        <f>'Step 2_Metric 31'!U122</f>
        <v>1</v>
      </c>
      <c r="AZ80" s="38" t="str">
        <f>'Step 2_Metric 31'!V122</f>
        <v>Priority Metric</v>
      </c>
      <c r="BA80" s="38" t="str">
        <f>'Step 2_Metric 31'!W122</f>
        <v>Pre</v>
      </c>
      <c r="BB80" s="102" t="str">
        <f>'Step 2_Metric 31'!X122</f>
        <v/>
      </c>
      <c r="BC80" s="102" t="str">
        <f>'Step 2_Metric 31'!Y122</f>
        <v/>
      </c>
    </row>
    <row r="81" spans="13:55" x14ac:dyDescent="0.25">
      <c r="M81" s="38" t="str">
        <f t="shared" si="6"/>
        <v>7_Metric_Post_0</v>
      </c>
      <c r="N81" s="38">
        <f>'Step 2_Metric 7'!Q123</f>
        <v>10</v>
      </c>
      <c r="O81" s="38">
        <f>'Step 2_Metric 7'!R123</f>
        <v>0</v>
      </c>
      <c r="P81" s="38">
        <f>'Step 2_Metric 7'!S123</f>
        <v>7</v>
      </c>
      <c r="Q81" s="38" t="str">
        <f>'Step 2_Metric 7'!T123</f>
        <v>Proprietor's Income</v>
      </c>
      <c r="R81" s="38">
        <f>'Step 2_Metric 7'!U123</f>
        <v>10</v>
      </c>
      <c r="S81" s="38" t="str">
        <f>'Step 2_Metric 7'!V123</f>
        <v>Metric</v>
      </c>
      <c r="T81" s="38" t="str">
        <f>'Step 2_Metric 7'!W123</f>
        <v>Post</v>
      </c>
      <c r="U81" s="184" t="str">
        <f>'Step 2_Metric 7'!X123</f>
        <v/>
      </c>
      <c r="V81" s="184" t="str">
        <f>'Step 2_Metric 7'!Y123</f>
        <v/>
      </c>
      <c r="AI81" s="38" t="str">
        <f t="shared" si="4"/>
        <v>30_Priority Metric_Post_</v>
      </c>
      <c r="AJ81" s="38">
        <f>'Step 2_Metric 30'!Q123</f>
        <v>37</v>
      </c>
      <c r="AK81" s="38" t="str">
        <f>'Step 2_Metric 30'!R123</f>
        <v/>
      </c>
      <c r="AL81" s="38">
        <f>'Step 2_Metric 30'!S123</f>
        <v>30</v>
      </c>
      <c r="AM81" s="38" t="str">
        <f>'Step 2_Metric 30'!T123</f>
        <v>Total Crop Acreage Impacted</v>
      </c>
      <c r="AN81" s="38">
        <f>'Step 2_Metric 30'!U123</f>
        <v>1</v>
      </c>
      <c r="AO81" s="38" t="str">
        <f>'Step 2_Metric 30'!V123</f>
        <v>Priority Metric</v>
      </c>
      <c r="AP81" s="38" t="str">
        <f>'Step 2_Metric 30'!W123</f>
        <v>Post</v>
      </c>
      <c r="AQ81" s="195" t="str">
        <f>'Step 2_Metric 30'!X123</f>
        <v/>
      </c>
      <c r="AR81" s="195" t="str">
        <f>'Step 2_Metric 30'!Y123</f>
        <v/>
      </c>
      <c r="AT81" s="38" t="str">
        <f t="shared" si="5"/>
        <v>31_Priority Metric_Post_</v>
      </c>
      <c r="AU81" s="38">
        <f>'Step 2_Metric 31'!Q123</f>
        <v>37</v>
      </c>
      <c r="AV81" s="38" t="str">
        <f>'Step 2_Metric 31'!R123</f>
        <v/>
      </c>
      <c r="AW81" s="75">
        <f>'Step 2_Metric 31'!S123</f>
        <v>31</v>
      </c>
      <c r="AX81" s="38" t="str">
        <f>'Step 2_Metric 31'!T123</f>
        <v>Total Crop Acreage Impacted</v>
      </c>
      <c r="AY81" s="38">
        <f>'Step 2_Metric 31'!U123</f>
        <v>1</v>
      </c>
      <c r="AZ81" s="38" t="str">
        <f>'Step 2_Metric 31'!V123</f>
        <v>Priority Metric</v>
      </c>
      <c r="BA81" s="38" t="str">
        <f>'Step 2_Metric 31'!W123</f>
        <v>Post</v>
      </c>
      <c r="BB81" s="102" t="str">
        <f>'Step 2_Metric 31'!X123</f>
        <v/>
      </c>
      <c r="BC81" s="102" t="str">
        <f>'Step 2_Metric 31'!Y123</f>
        <v/>
      </c>
    </row>
    <row r="82" spans="13:55" x14ac:dyDescent="0.25">
      <c r="M82" s="38" t="str">
        <f t="shared" si="6"/>
        <v>7_Metric_Pre_0</v>
      </c>
      <c r="N82" s="38">
        <f>'Step 2_Metric 7'!Q124</f>
        <v>10</v>
      </c>
      <c r="O82" s="38">
        <f>'Step 2_Metric 7'!R124</f>
        <v>0</v>
      </c>
      <c r="P82" s="38">
        <f>'Step 2_Metric 7'!S124</f>
        <v>7</v>
      </c>
      <c r="Q82" s="38" t="str">
        <f>'Step 2_Metric 7'!T124</f>
        <v>Labor Income</v>
      </c>
      <c r="R82" s="38">
        <f>'Step 2_Metric 7'!U124</f>
        <v>11</v>
      </c>
      <c r="S82" s="38" t="str">
        <f>'Step 2_Metric 7'!V124</f>
        <v>Metric</v>
      </c>
      <c r="T82" s="38" t="str">
        <f>'Step 2_Metric 7'!W124</f>
        <v>Pre</v>
      </c>
      <c r="U82" s="184" t="str">
        <f>'Step 2_Metric 7'!X124</f>
        <v/>
      </c>
      <c r="V82" s="184" t="str">
        <f>'Step 2_Metric 7'!Y124</f>
        <v/>
      </c>
      <c r="AI82" s="38" t="str">
        <f t="shared" si="4"/>
        <v>30_Priority Metric_Pre_</v>
      </c>
      <c r="AJ82" s="38">
        <f>'Step 2_Metric 30'!Q124</f>
        <v>38</v>
      </c>
      <c r="AK82" s="38" t="str">
        <f>'Step 2_Metric 30'!R124</f>
        <v/>
      </c>
      <c r="AL82" s="38">
        <f>'Step 2_Metric 30'!S124</f>
        <v>30</v>
      </c>
      <c r="AM82" s="38" t="str">
        <f>'Step 2_Metric 30'!T124</f>
        <v>Total Crop Acreage Impacted</v>
      </c>
      <c r="AN82" s="38">
        <f>'Step 2_Metric 30'!U124</f>
        <v>1</v>
      </c>
      <c r="AO82" s="38" t="str">
        <f>'Step 2_Metric 30'!V124</f>
        <v>Priority Metric</v>
      </c>
      <c r="AP82" s="38" t="str">
        <f>'Step 2_Metric 30'!W124</f>
        <v>Pre</v>
      </c>
      <c r="AQ82" s="195" t="str">
        <f>'Step 2_Metric 30'!X124</f>
        <v/>
      </c>
      <c r="AR82" s="195" t="str">
        <f>'Step 2_Metric 30'!Y124</f>
        <v/>
      </c>
      <c r="AT82" s="38" t="str">
        <f t="shared" si="5"/>
        <v>31_Priority Metric_Pre_</v>
      </c>
      <c r="AU82" s="38">
        <f>'Step 2_Metric 31'!Q124</f>
        <v>38</v>
      </c>
      <c r="AV82" s="38" t="str">
        <f>'Step 2_Metric 31'!R124</f>
        <v/>
      </c>
      <c r="AW82" s="75">
        <f>'Step 2_Metric 31'!S124</f>
        <v>31</v>
      </c>
      <c r="AX82" s="38" t="str">
        <f>'Step 2_Metric 31'!T124</f>
        <v>Total Crop Acreage Impacted</v>
      </c>
      <c r="AY82" s="38">
        <f>'Step 2_Metric 31'!U124</f>
        <v>1</v>
      </c>
      <c r="AZ82" s="38" t="str">
        <f>'Step 2_Metric 31'!V124</f>
        <v>Priority Metric</v>
      </c>
      <c r="BA82" s="38" t="str">
        <f>'Step 2_Metric 31'!W124</f>
        <v>Pre</v>
      </c>
      <c r="BB82" s="102" t="str">
        <f>'Step 2_Metric 31'!X124</f>
        <v/>
      </c>
      <c r="BC82" s="102" t="str">
        <f>'Step 2_Metric 31'!Y124</f>
        <v/>
      </c>
    </row>
    <row r="83" spans="13:55" x14ac:dyDescent="0.25">
      <c r="M83" s="38" t="str">
        <f t="shared" si="6"/>
        <v>7_Metric_Post_0</v>
      </c>
      <c r="N83" s="38">
        <f>'Step 2_Metric 7'!Q125</f>
        <v>10</v>
      </c>
      <c r="O83" s="38">
        <f>'Step 2_Metric 7'!R125</f>
        <v>0</v>
      </c>
      <c r="P83" s="38">
        <f>'Step 2_Metric 7'!S125</f>
        <v>7</v>
      </c>
      <c r="Q83" s="38" t="str">
        <f>'Step 2_Metric 7'!T125</f>
        <v>Labor Income</v>
      </c>
      <c r="R83" s="38">
        <f>'Step 2_Metric 7'!U125</f>
        <v>11</v>
      </c>
      <c r="S83" s="38" t="str">
        <f>'Step 2_Metric 7'!V125</f>
        <v>Metric</v>
      </c>
      <c r="T83" s="38" t="str">
        <f>'Step 2_Metric 7'!W125</f>
        <v>Post</v>
      </c>
      <c r="U83" s="184" t="str">
        <f>'Step 2_Metric 7'!X125</f>
        <v/>
      </c>
      <c r="V83" s="184" t="str">
        <f>'Step 2_Metric 7'!Y125</f>
        <v/>
      </c>
      <c r="AI83" s="38" t="str">
        <f t="shared" si="4"/>
        <v>30_Priority Metric_Post_</v>
      </c>
      <c r="AJ83" s="38">
        <f>'Step 2_Metric 30'!Q125</f>
        <v>38</v>
      </c>
      <c r="AK83" s="38" t="str">
        <f>'Step 2_Metric 30'!R125</f>
        <v/>
      </c>
      <c r="AL83" s="38">
        <f>'Step 2_Metric 30'!S125</f>
        <v>30</v>
      </c>
      <c r="AM83" s="38" t="str">
        <f>'Step 2_Metric 30'!T125</f>
        <v>Total Crop Acreage Impacted</v>
      </c>
      <c r="AN83" s="38">
        <f>'Step 2_Metric 30'!U125</f>
        <v>1</v>
      </c>
      <c r="AO83" s="38" t="str">
        <f>'Step 2_Metric 30'!V125</f>
        <v>Priority Metric</v>
      </c>
      <c r="AP83" s="38" t="str">
        <f>'Step 2_Metric 30'!W125</f>
        <v>Post</v>
      </c>
      <c r="AQ83" s="195" t="str">
        <f>'Step 2_Metric 30'!X125</f>
        <v/>
      </c>
      <c r="AR83" s="195" t="str">
        <f>'Step 2_Metric 30'!Y125</f>
        <v/>
      </c>
      <c r="AT83" s="38" t="str">
        <f t="shared" si="5"/>
        <v>31_Priority Metric_Post_</v>
      </c>
      <c r="AU83" s="38">
        <f>'Step 2_Metric 31'!Q125</f>
        <v>38</v>
      </c>
      <c r="AV83" s="38" t="str">
        <f>'Step 2_Metric 31'!R125</f>
        <v/>
      </c>
      <c r="AW83" s="75">
        <f>'Step 2_Metric 31'!S125</f>
        <v>31</v>
      </c>
      <c r="AX83" s="38" t="str">
        <f>'Step 2_Metric 31'!T125</f>
        <v>Total Crop Acreage Impacted</v>
      </c>
      <c r="AY83" s="38">
        <f>'Step 2_Metric 31'!U125</f>
        <v>1</v>
      </c>
      <c r="AZ83" s="38" t="str">
        <f>'Step 2_Metric 31'!V125</f>
        <v>Priority Metric</v>
      </c>
      <c r="BA83" s="38" t="str">
        <f>'Step 2_Metric 31'!W125</f>
        <v>Post</v>
      </c>
      <c r="BB83" s="102" t="str">
        <f>'Step 2_Metric 31'!X125</f>
        <v/>
      </c>
      <c r="BC83" s="102" t="str">
        <f>'Step 2_Metric 31'!Y125</f>
        <v/>
      </c>
    </row>
    <row r="84" spans="13:55" x14ac:dyDescent="0.25">
      <c r="M84" s="38" t="str">
        <f t="shared" si="6"/>
        <v>7_Metric_Pre_0</v>
      </c>
      <c r="N84" s="38">
        <f>'Step 2_Metric 7'!Q126</f>
        <v>10</v>
      </c>
      <c r="O84" s="38">
        <f>'Step 2_Metric 7'!R126</f>
        <v>0</v>
      </c>
      <c r="P84" s="38">
        <f>'Step 2_Metric 7'!S126</f>
        <v>7</v>
      </c>
      <c r="Q84" s="38" t="str">
        <f>'Step 2_Metric 7'!T126</f>
        <v>Employment</v>
      </c>
      <c r="R84" s="38">
        <f>'Step 2_Metric 7'!U126</f>
        <v>12</v>
      </c>
      <c r="S84" s="38" t="str">
        <f>'Step 2_Metric 7'!V126</f>
        <v>Metric</v>
      </c>
      <c r="T84" s="38" t="str">
        <f>'Step 2_Metric 7'!W126</f>
        <v>Pre</v>
      </c>
      <c r="U84" s="184" t="str">
        <f>'Step 2_Metric 7'!X126</f>
        <v/>
      </c>
      <c r="V84" s="184" t="str">
        <f>'Step 2_Metric 7'!Y126</f>
        <v/>
      </c>
      <c r="AI84" s="38" t="str">
        <f t="shared" si="4"/>
        <v>30_Priority Metric_Pre_</v>
      </c>
      <c r="AJ84" s="38">
        <f>'Step 2_Metric 30'!Q126</f>
        <v>39</v>
      </c>
      <c r="AK84" s="38" t="str">
        <f>'Step 2_Metric 30'!R126</f>
        <v/>
      </c>
      <c r="AL84" s="38">
        <f>'Step 2_Metric 30'!S126</f>
        <v>30</v>
      </c>
      <c r="AM84" s="38" t="str">
        <f>'Step 2_Metric 30'!T126</f>
        <v>Total Crop Acreage Impacted</v>
      </c>
      <c r="AN84" s="38">
        <f>'Step 2_Metric 30'!U126</f>
        <v>1</v>
      </c>
      <c r="AO84" s="38" t="str">
        <f>'Step 2_Metric 30'!V126</f>
        <v>Priority Metric</v>
      </c>
      <c r="AP84" s="38" t="str">
        <f>'Step 2_Metric 30'!W126</f>
        <v>Pre</v>
      </c>
      <c r="AQ84" s="195" t="str">
        <f>'Step 2_Metric 30'!X126</f>
        <v/>
      </c>
      <c r="AR84" s="195" t="str">
        <f>'Step 2_Metric 30'!Y126</f>
        <v/>
      </c>
      <c r="AT84" s="38" t="str">
        <f t="shared" si="5"/>
        <v>31_Priority Metric_Pre_</v>
      </c>
      <c r="AU84" s="38">
        <f>'Step 2_Metric 31'!Q126</f>
        <v>39</v>
      </c>
      <c r="AV84" s="38" t="str">
        <f>'Step 2_Metric 31'!R126</f>
        <v/>
      </c>
      <c r="AW84" s="75">
        <f>'Step 2_Metric 31'!S126</f>
        <v>31</v>
      </c>
      <c r="AX84" s="38" t="str">
        <f>'Step 2_Metric 31'!T126</f>
        <v>Total Crop Acreage Impacted</v>
      </c>
      <c r="AY84" s="38">
        <f>'Step 2_Metric 31'!U126</f>
        <v>1</v>
      </c>
      <c r="AZ84" s="38" t="str">
        <f>'Step 2_Metric 31'!V126</f>
        <v>Priority Metric</v>
      </c>
      <c r="BA84" s="38" t="str">
        <f>'Step 2_Metric 31'!W126</f>
        <v>Pre</v>
      </c>
      <c r="BB84" s="102" t="str">
        <f>'Step 2_Metric 31'!X126</f>
        <v/>
      </c>
      <c r="BC84" s="102" t="str">
        <f>'Step 2_Metric 31'!Y126</f>
        <v/>
      </c>
    </row>
    <row r="85" spans="13:55" x14ac:dyDescent="0.25">
      <c r="M85" s="38" t="str">
        <f t="shared" si="6"/>
        <v>7_Metric_Post_0</v>
      </c>
      <c r="N85" s="38">
        <f>'Step 2_Metric 7'!Q127</f>
        <v>10</v>
      </c>
      <c r="O85" s="38">
        <f>'Step 2_Metric 7'!R127</f>
        <v>0</v>
      </c>
      <c r="P85" s="38">
        <f>'Step 2_Metric 7'!S127</f>
        <v>7</v>
      </c>
      <c r="Q85" s="38" t="str">
        <f>'Step 2_Metric 7'!T127</f>
        <v>Employment</v>
      </c>
      <c r="R85" s="38">
        <f>'Step 2_Metric 7'!U127</f>
        <v>12</v>
      </c>
      <c r="S85" s="38" t="str">
        <f>'Step 2_Metric 7'!V127</f>
        <v>Metric</v>
      </c>
      <c r="T85" s="38" t="str">
        <f>'Step 2_Metric 7'!W127</f>
        <v>Post</v>
      </c>
      <c r="U85" s="184" t="str">
        <f>'Step 2_Metric 7'!X127</f>
        <v/>
      </c>
      <c r="V85" s="184" t="str">
        <f>'Step 2_Metric 7'!Y127</f>
        <v/>
      </c>
      <c r="AI85" s="38" t="str">
        <f t="shared" si="4"/>
        <v>30_Priority Metric_Post_</v>
      </c>
      <c r="AJ85" s="38">
        <f>'Step 2_Metric 30'!Q127</f>
        <v>39</v>
      </c>
      <c r="AK85" s="38" t="str">
        <f>'Step 2_Metric 30'!R127</f>
        <v/>
      </c>
      <c r="AL85" s="38">
        <f>'Step 2_Metric 30'!S127</f>
        <v>30</v>
      </c>
      <c r="AM85" s="38" t="str">
        <f>'Step 2_Metric 30'!T127</f>
        <v>Total Crop Acreage Impacted</v>
      </c>
      <c r="AN85" s="38">
        <f>'Step 2_Metric 30'!U127</f>
        <v>1</v>
      </c>
      <c r="AO85" s="38" t="str">
        <f>'Step 2_Metric 30'!V127</f>
        <v>Priority Metric</v>
      </c>
      <c r="AP85" s="38" t="str">
        <f>'Step 2_Metric 30'!W127</f>
        <v>Post</v>
      </c>
      <c r="AQ85" s="195" t="str">
        <f>'Step 2_Metric 30'!X127</f>
        <v/>
      </c>
      <c r="AR85" s="195" t="str">
        <f>'Step 2_Metric 30'!Y127</f>
        <v/>
      </c>
      <c r="AT85" s="38" t="str">
        <f t="shared" si="5"/>
        <v>31_Priority Metric_Post_</v>
      </c>
      <c r="AU85" s="38">
        <f>'Step 2_Metric 31'!Q127</f>
        <v>39</v>
      </c>
      <c r="AV85" s="38" t="str">
        <f>'Step 2_Metric 31'!R127</f>
        <v/>
      </c>
      <c r="AW85" s="75">
        <f>'Step 2_Metric 31'!S127</f>
        <v>31</v>
      </c>
      <c r="AX85" s="38" t="str">
        <f>'Step 2_Metric 31'!T127</f>
        <v>Total Crop Acreage Impacted</v>
      </c>
      <c r="AY85" s="38">
        <f>'Step 2_Metric 31'!U127</f>
        <v>1</v>
      </c>
      <c r="AZ85" s="38" t="str">
        <f>'Step 2_Metric 31'!V127</f>
        <v>Priority Metric</v>
      </c>
      <c r="BA85" s="38" t="str">
        <f>'Step 2_Metric 31'!W127</f>
        <v>Post</v>
      </c>
      <c r="BB85" s="102" t="str">
        <f>'Step 2_Metric 31'!X127</f>
        <v/>
      </c>
      <c r="BC85" s="102" t="str">
        <f>'Step 2_Metric 31'!Y127</f>
        <v/>
      </c>
    </row>
    <row r="86" spans="13:55" x14ac:dyDescent="0.25">
      <c r="M86" s="38" t="str">
        <f t="shared" si="6"/>
        <v>7_Priority Metric_Pre_0</v>
      </c>
      <c r="N86" s="38">
        <f>'Step 2_Metric 7'!Q128</f>
        <v>10</v>
      </c>
      <c r="O86" s="38">
        <f>'Step 2_Metric 7'!R128</f>
        <v>0</v>
      </c>
      <c r="P86" s="38">
        <f>'Step 2_Metric 7'!S128</f>
        <v>7</v>
      </c>
      <c r="Q86" s="38" t="str">
        <f>'Step 2_Metric 7'!T128</f>
        <v>Output</v>
      </c>
      <c r="R86" s="38">
        <f>'Step 2_Metric 7'!U128</f>
        <v>1</v>
      </c>
      <c r="S86" s="38" t="str">
        <f>'Step 2_Metric 7'!V128</f>
        <v>Priority Metric</v>
      </c>
      <c r="T86" s="38" t="str">
        <f>'Step 2_Metric 7'!W128</f>
        <v>Pre</v>
      </c>
      <c r="U86" s="184" t="str">
        <f>'Step 2_Metric 7'!X128</f>
        <v/>
      </c>
      <c r="V86" s="184" t="str">
        <f>'Step 2_Metric 7'!Y128</f>
        <v/>
      </c>
    </row>
    <row r="87" spans="13:55" x14ac:dyDescent="0.25">
      <c r="M87" s="38" t="str">
        <f t="shared" si="6"/>
        <v>7_Priority Metric_Post_0</v>
      </c>
      <c r="N87" s="38">
        <f>'Step 2_Metric 7'!Q129</f>
        <v>10</v>
      </c>
      <c r="O87" s="38">
        <f>'Step 2_Metric 7'!R129</f>
        <v>0</v>
      </c>
      <c r="P87" s="38">
        <f>'Step 2_Metric 7'!S129</f>
        <v>7</v>
      </c>
      <c r="Q87" s="38" t="str">
        <f>'Step 2_Metric 7'!T129</f>
        <v>Output</v>
      </c>
      <c r="R87" s="38">
        <f>'Step 2_Metric 7'!U129</f>
        <v>1</v>
      </c>
      <c r="S87" s="38" t="str">
        <f>'Step 2_Metric 7'!V129</f>
        <v>Priority Metric</v>
      </c>
      <c r="T87" s="38" t="str">
        <f>'Step 2_Metric 7'!W129</f>
        <v>Post</v>
      </c>
      <c r="U87" s="184" t="str">
        <f>'Step 2_Metric 7'!X129</f>
        <v/>
      </c>
      <c r="V87" s="184" t="str">
        <f>'Step 2_Metric 7'!Y129</f>
        <v/>
      </c>
    </row>
    <row r="88" spans="13:55" x14ac:dyDescent="0.25">
      <c r="M88" s="38" t="str">
        <f t="shared" si="6"/>
        <v>7_Metric_Pre_</v>
      </c>
      <c r="N88" s="38">
        <f>'Step 2_Metric 7'!Q130</f>
        <v>11</v>
      </c>
      <c r="O88" s="38" t="str">
        <f>'Step 2_Metric 7'!R130</f>
        <v/>
      </c>
      <c r="P88" s="38">
        <f>'Step 2_Metric 7'!S130</f>
        <v>7</v>
      </c>
      <c r="Q88" s="38" t="str">
        <f>'Step 2_Metric 7'!T130</f>
        <v>Proprietor's Income</v>
      </c>
      <c r="R88" s="38">
        <f>'Step 2_Metric 7'!U130</f>
        <v>10</v>
      </c>
      <c r="S88" s="38" t="str">
        <f>'Step 2_Metric 7'!V130</f>
        <v>Metric</v>
      </c>
      <c r="T88" s="38" t="str">
        <f>'Step 2_Metric 7'!W130</f>
        <v>Pre</v>
      </c>
      <c r="U88" s="184" t="str">
        <f>'Step 2_Metric 7'!X130</f>
        <v/>
      </c>
      <c r="V88" s="184" t="str">
        <f>'Step 2_Metric 7'!Y130</f>
        <v/>
      </c>
    </row>
    <row r="89" spans="13:55" x14ac:dyDescent="0.25">
      <c r="M89" s="38" t="str">
        <f t="shared" si="6"/>
        <v>7_Metric_Post_</v>
      </c>
      <c r="N89" s="38">
        <f>'Step 2_Metric 7'!Q131</f>
        <v>11</v>
      </c>
      <c r="O89" s="38" t="str">
        <f>'Step 2_Metric 7'!R131</f>
        <v/>
      </c>
      <c r="P89" s="38">
        <f>'Step 2_Metric 7'!S131</f>
        <v>7</v>
      </c>
      <c r="Q89" s="38" t="str">
        <f>'Step 2_Metric 7'!T131</f>
        <v>Proprietor's Income</v>
      </c>
      <c r="R89" s="38">
        <f>'Step 2_Metric 7'!U131</f>
        <v>10</v>
      </c>
      <c r="S89" s="38" t="str">
        <f>'Step 2_Metric 7'!V131</f>
        <v>Metric</v>
      </c>
      <c r="T89" s="38" t="str">
        <f>'Step 2_Metric 7'!W131</f>
        <v>Post</v>
      </c>
      <c r="U89" s="184" t="str">
        <f>'Step 2_Metric 7'!X131</f>
        <v/>
      </c>
      <c r="V89" s="184" t="str">
        <f>'Step 2_Metric 7'!Y131</f>
        <v/>
      </c>
    </row>
    <row r="90" spans="13:55" x14ac:dyDescent="0.25">
      <c r="M90" s="38" t="str">
        <f t="shared" si="6"/>
        <v>7_Metric_Pre_</v>
      </c>
      <c r="N90" s="38">
        <f>'Step 2_Metric 7'!Q132</f>
        <v>11</v>
      </c>
      <c r="O90" s="38" t="str">
        <f>'Step 2_Metric 7'!R132</f>
        <v/>
      </c>
      <c r="P90" s="38">
        <f>'Step 2_Metric 7'!S132</f>
        <v>7</v>
      </c>
      <c r="Q90" s="38" t="str">
        <f>'Step 2_Metric 7'!T132</f>
        <v>Labor Income</v>
      </c>
      <c r="R90" s="38">
        <f>'Step 2_Metric 7'!U132</f>
        <v>11</v>
      </c>
      <c r="S90" s="38" t="str">
        <f>'Step 2_Metric 7'!V132</f>
        <v>Metric</v>
      </c>
      <c r="T90" s="38" t="str">
        <f>'Step 2_Metric 7'!W132</f>
        <v>Pre</v>
      </c>
      <c r="U90" s="184" t="str">
        <f>'Step 2_Metric 7'!X132</f>
        <v/>
      </c>
      <c r="V90" s="184" t="str">
        <f>'Step 2_Metric 7'!Y132</f>
        <v/>
      </c>
    </row>
    <row r="91" spans="13:55" x14ac:dyDescent="0.25">
      <c r="M91" s="38" t="str">
        <f t="shared" si="6"/>
        <v>7_Metric_Post_</v>
      </c>
      <c r="N91" s="38">
        <f>'Step 2_Metric 7'!Q133</f>
        <v>11</v>
      </c>
      <c r="O91" s="38" t="str">
        <f>'Step 2_Metric 7'!R133</f>
        <v/>
      </c>
      <c r="P91" s="38">
        <f>'Step 2_Metric 7'!S133</f>
        <v>7</v>
      </c>
      <c r="Q91" s="38" t="str">
        <f>'Step 2_Metric 7'!T133</f>
        <v>Labor Income</v>
      </c>
      <c r="R91" s="38">
        <f>'Step 2_Metric 7'!U133</f>
        <v>11</v>
      </c>
      <c r="S91" s="38" t="str">
        <f>'Step 2_Metric 7'!V133</f>
        <v>Metric</v>
      </c>
      <c r="T91" s="38" t="str">
        <f>'Step 2_Metric 7'!W133</f>
        <v>Post</v>
      </c>
      <c r="U91" s="184" t="str">
        <f>'Step 2_Metric 7'!X133</f>
        <v/>
      </c>
      <c r="V91" s="184" t="str">
        <f>'Step 2_Metric 7'!Y133</f>
        <v/>
      </c>
    </row>
    <row r="92" spans="13:55" x14ac:dyDescent="0.25">
      <c r="M92" s="38" t="str">
        <f t="shared" si="6"/>
        <v>7_Metric_Pre_</v>
      </c>
      <c r="N92" s="38">
        <f>'Step 2_Metric 7'!Q134</f>
        <v>11</v>
      </c>
      <c r="O92" s="38" t="str">
        <f>'Step 2_Metric 7'!R134</f>
        <v/>
      </c>
      <c r="P92" s="38">
        <f>'Step 2_Metric 7'!S134</f>
        <v>7</v>
      </c>
      <c r="Q92" s="38" t="str">
        <f>'Step 2_Metric 7'!T134</f>
        <v>Employment</v>
      </c>
      <c r="R92" s="38">
        <f>'Step 2_Metric 7'!U134</f>
        <v>12</v>
      </c>
      <c r="S92" s="38" t="str">
        <f>'Step 2_Metric 7'!V134</f>
        <v>Metric</v>
      </c>
      <c r="T92" s="38" t="str">
        <f>'Step 2_Metric 7'!W134</f>
        <v>Pre</v>
      </c>
      <c r="U92" s="184" t="str">
        <f>'Step 2_Metric 7'!X134</f>
        <v/>
      </c>
      <c r="V92" s="184" t="str">
        <f>'Step 2_Metric 7'!Y134</f>
        <v/>
      </c>
    </row>
    <row r="93" spans="13:55" x14ac:dyDescent="0.25">
      <c r="M93" s="38" t="str">
        <f t="shared" si="6"/>
        <v>7_Metric_Post_</v>
      </c>
      <c r="N93" s="38">
        <f>'Step 2_Metric 7'!Q135</f>
        <v>11</v>
      </c>
      <c r="O93" s="38" t="str">
        <f>'Step 2_Metric 7'!R135</f>
        <v/>
      </c>
      <c r="P93" s="38">
        <f>'Step 2_Metric 7'!S135</f>
        <v>7</v>
      </c>
      <c r="Q93" s="38" t="str">
        <f>'Step 2_Metric 7'!T135</f>
        <v>Employment</v>
      </c>
      <c r="R93" s="38">
        <f>'Step 2_Metric 7'!U135</f>
        <v>12</v>
      </c>
      <c r="S93" s="38" t="str">
        <f>'Step 2_Metric 7'!V135</f>
        <v>Metric</v>
      </c>
      <c r="T93" s="38" t="str">
        <f>'Step 2_Metric 7'!W135</f>
        <v>Post</v>
      </c>
      <c r="U93" s="184" t="str">
        <f>'Step 2_Metric 7'!X135</f>
        <v/>
      </c>
      <c r="V93" s="184" t="str">
        <f>'Step 2_Metric 7'!Y135</f>
        <v/>
      </c>
    </row>
    <row r="94" spans="13:55" x14ac:dyDescent="0.25">
      <c r="M94" s="38" t="str">
        <f t="shared" si="6"/>
        <v>7_Priority Metric_Pre_</v>
      </c>
      <c r="N94" s="38">
        <f>'Step 2_Metric 7'!Q136</f>
        <v>11</v>
      </c>
      <c r="O94" s="38" t="str">
        <f>'Step 2_Metric 7'!R136</f>
        <v/>
      </c>
      <c r="P94" s="38">
        <f>'Step 2_Metric 7'!S136</f>
        <v>7</v>
      </c>
      <c r="Q94" s="38" t="str">
        <f>'Step 2_Metric 7'!T136</f>
        <v>Output</v>
      </c>
      <c r="R94" s="38">
        <f>'Step 2_Metric 7'!U136</f>
        <v>1</v>
      </c>
      <c r="S94" s="38" t="str">
        <f>'Step 2_Metric 7'!V136</f>
        <v>Priority Metric</v>
      </c>
      <c r="T94" s="38" t="str">
        <f>'Step 2_Metric 7'!W136</f>
        <v>Pre</v>
      </c>
      <c r="U94" s="184" t="str">
        <f>'Step 2_Metric 7'!X136</f>
        <v/>
      </c>
      <c r="V94" s="184" t="str">
        <f>'Step 2_Metric 7'!Y136</f>
        <v/>
      </c>
    </row>
    <row r="95" spans="13:55" x14ac:dyDescent="0.25">
      <c r="M95" s="38" t="str">
        <f t="shared" si="6"/>
        <v>7_Priority Metric_Post_</v>
      </c>
      <c r="N95" s="38">
        <f>'Step 2_Metric 7'!Q137</f>
        <v>11</v>
      </c>
      <c r="O95" s="38" t="str">
        <f>'Step 2_Metric 7'!R137</f>
        <v/>
      </c>
      <c r="P95" s="38">
        <f>'Step 2_Metric 7'!S137</f>
        <v>7</v>
      </c>
      <c r="Q95" s="38" t="str">
        <f>'Step 2_Metric 7'!T137</f>
        <v>Output</v>
      </c>
      <c r="R95" s="38">
        <f>'Step 2_Metric 7'!U137</f>
        <v>1</v>
      </c>
      <c r="S95" s="38" t="str">
        <f>'Step 2_Metric 7'!V137</f>
        <v>Priority Metric</v>
      </c>
      <c r="T95" s="38" t="str">
        <f>'Step 2_Metric 7'!W137</f>
        <v>Post</v>
      </c>
      <c r="U95" s="184" t="str">
        <f>'Step 2_Metric 7'!X137</f>
        <v/>
      </c>
      <c r="V95" s="184" t="str">
        <f>'Step 2_Metric 7'!Y137</f>
        <v/>
      </c>
    </row>
    <row r="96" spans="13:55" x14ac:dyDescent="0.25">
      <c r="M96" s="38" t="str">
        <f t="shared" si="6"/>
        <v>7_Metric_Pre_</v>
      </c>
      <c r="N96" s="38">
        <f>'Step 2_Metric 7'!Q138</f>
        <v>12</v>
      </c>
      <c r="O96" s="38" t="str">
        <f>'Step 2_Metric 7'!R138</f>
        <v/>
      </c>
      <c r="P96" s="38">
        <f>'Step 2_Metric 7'!S138</f>
        <v>7</v>
      </c>
      <c r="Q96" s="38" t="str">
        <f>'Step 2_Metric 7'!T138</f>
        <v>Proprietor's Income</v>
      </c>
      <c r="R96" s="38">
        <f>'Step 2_Metric 7'!U138</f>
        <v>10</v>
      </c>
      <c r="S96" s="38" t="str">
        <f>'Step 2_Metric 7'!V138</f>
        <v>Metric</v>
      </c>
      <c r="T96" s="38" t="str">
        <f>'Step 2_Metric 7'!W138</f>
        <v>Pre</v>
      </c>
      <c r="U96" s="184" t="str">
        <f>'Step 2_Metric 7'!X138</f>
        <v/>
      </c>
      <c r="V96" s="184" t="str">
        <f>'Step 2_Metric 7'!Y138</f>
        <v/>
      </c>
    </row>
    <row r="97" spans="13:22" x14ac:dyDescent="0.25">
      <c r="M97" s="38" t="str">
        <f t="shared" si="6"/>
        <v>7_Metric_Post_</v>
      </c>
      <c r="N97" s="38">
        <f>'Step 2_Metric 7'!Q139</f>
        <v>12</v>
      </c>
      <c r="O97" s="38" t="str">
        <f>'Step 2_Metric 7'!R139</f>
        <v/>
      </c>
      <c r="P97" s="38">
        <f>'Step 2_Metric 7'!S139</f>
        <v>7</v>
      </c>
      <c r="Q97" s="38" t="str">
        <f>'Step 2_Metric 7'!T139</f>
        <v>Proprietor's Income</v>
      </c>
      <c r="R97" s="38">
        <f>'Step 2_Metric 7'!U139</f>
        <v>10</v>
      </c>
      <c r="S97" s="38" t="str">
        <f>'Step 2_Metric 7'!V139</f>
        <v>Metric</v>
      </c>
      <c r="T97" s="38" t="str">
        <f>'Step 2_Metric 7'!W139</f>
        <v>Post</v>
      </c>
      <c r="U97" s="184" t="str">
        <f>'Step 2_Metric 7'!X139</f>
        <v/>
      </c>
      <c r="V97" s="184" t="str">
        <f>'Step 2_Metric 7'!Y139</f>
        <v/>
      </c>
    </row>
    <row r="98" spans="13:22" x14ac:dyDescent="0.25">
      <c r="M98" s="38" t="str">
        <f t="shared" si="6"/>
        <v>7_Metric_Pre_</v>
      </c>
      <c r="N98" s="38">
        <f>'Step 2_Metric 7'!Q140</f>
        <v>12</v>
      </c>
      <c r="O98" s="38" t="str">
        <f>'Step 2_Metric 7'!R140</f>
        <v/>
      </c>
      <c r="P98" s="38">
        <f>'Step 2_Metric 7'!S140</f>
        <v>7</v>
      </c>
      <c r="Q98" s="38" t="str">
        <f>'Step 2_Metric 7'!T140</f>
        <v>Labor Income</v>
      </c>
      <c r="R98" s="38">
        <f>'Step 2_Metric 7'!U140</f>
        <v>11</v>
      </c>
      <c r="S98" s="38" t="str">
        <f>'Step 2_Metric 7'!V140</f>
        <v>Metric</v>
      </c>
      <c r="T98" s="38" t="str">
        <f>'Step 2_Metric 7'!W140</f>
        <v>Pre</v>
      </c>
      <c r="U98" s="184" t="str">
        <f>'Step 2_Metric 7'!X140</f>
        <v/>
      </c>
      <c r="V98" s="184" t="str">
        <f>'Step 2_Metric 7'!Y140</f>
        <v/>
      </c>
    </row>
    <row r="99" spans="13:22" x14ac:dyDescent="0.25">
      <c r="M99" s="38" t="str">
        <f t="shared" si="6"/>
        <v>7_Metric_Post_</v>
      </c>
      <c r="N99" s="38">
        <f>'Step 2_Metric 7'!Q141</f>
        <v>12</v>
      </c>
      <c r="O99" s="38" t="str">
        <f>'Step 2_Metric 7'!R141</f>
        <v/>
      </c>
      <c r="P99" s="38">
        <f>'Step 2_Metric 7'!S141</f>
        <v>7</v>
      </c>
      <c r="Q99" s="38" t="str">
        <f>'Step 2_Metric 7'!T141</f>
        <v>Labor Income</v>
      </c>
      <c r="R99" s="38">
        <f>'Step 2_Metric 7'!U141</f>
        <v>11</v>
      </c>
      <c r="S99" s="38" t="str">
        <f>'Step 2_Metric 7'!V141</f>
        <v>Metric</v>
      </c>
      <c r="T99" s="38" t="str">
        <f>'Step 2_Metric 7'!W141</f>
        <v>Post</v>
      </c>
      <c r="U99" s="184" t="str">
        <f>'Step 2_Metric 7'!X141</f>
        <v/>
      </c>
      <c r="V99" s="184" t="str">
        <f>'Step 2_Metric 7'!Y141</f>
        <v/>
      </c>
    </row>
    <row r="100" spans="13:22" x14ac:dyDescent="0.25">
      <c r="M100" s="38" t="str">
        <f t="shared" si="6"/>
        <v>7_Metric_Pre_</v>
      </c>
      <c r="N100" s="38">
        <f>'Step 2_Metric 7'!Q142</f>
        <v>12</v>
      </c>
      <c r="O100" s="38" t="str">
        <f>'Step 2_Metric 7'!R142</f>
        <v/>
      </c>
      <c r="P100" s="38">
        <f>'Step 2_Metric 7'!S142</f>
        <v>7</v>
      </c>
      <c r="Q100" s="38" t="str">
        <f>'Step 2_Metric 7'!T142</f>
        <v>Employment</v>
      </c>
      <c r="R100" s="38">
        <f>'Step 2_Metric 7'!U142</f>
        <v>12</v>
      </c>
      <c r="S100" s="38" t="str">
        <f>'Step 2_Metric 7'!V142</f>
        <v>Metric</v>
      </c>
      <c r="T100" s="38" t="str">
        <f>'Step 2_Metric 7'!W142</f>
        <v>Pre</v>
      </c>
      <c r="U100" s="184" t="str">
        <f>'Step 2_Metric 7'!X142</f>
        <v/>
      </c>
      <c r="V100" s="184" t="str">
        <f>'Step 2_Metric 7'!Y142</f>
        <v/>
      </c>
    </row>
    <row r="101" spans="13:22" x14ac:dyDescent="0.25">
      <c r="M101" s="38" t="str">
        <f t="shared" si="6"/>
        <v>7_Metric_Post_</v>
      </c>
      <c r="N101" s="38">
        <f>'Step 2_Metric 7'!Q143</f>
        <v>12</v>
      </c>
      <c r="O101" s="38" t="str">
        <f>'Step 2_Metric 7'!R143</f>
        <v/>
      </c>
      <c r="P101" s="38">
        <f>'Step 2_Metric 7'!S143</f>
        <v>7</v>
      </c>
      <c r="Q101" s="38" t="str">
        <f>'Step 2_Metric 7'!T143</f>
        <v>Employment</v>
      </c>
      <c r="R101" s="38">
        <f>'Step 2_Metric 7'!U143</f>
        <v>12</v>
      </c>
      <c r="S101" s="38" t="str">
        <f>'Step 2_Metric 7'!V143</f>
        <v>Metric</v>
      </c>
      <c r="T101" s="38" t="str">
        <f>'Step 2_Metric 7'!W143</f>
        <v>Post</v>
      </c>
      <c r="U101" s="184" t="str">
        <f>'Step 2_Metric 7'!X143</f>
        <v/>
      </c>
      <c r="V101" s="184" t="str">
        <f>'Step 2_Metric 7'!Y143</f>
        <v/>
      </c>
    </row>
    <row r="102" spans="13:22" x14ac:dyDescent="0.25">
      <c r="M102" s="38" t="str">
        <f t="shared" si="6"/>
        <v>7_Priority Metric_Pre_</v>
      </c>
      <c r="N102" s="38">
        <f>'Step 2_Metric 7'!Q144</f>
        <v>12</v>
      </c>
      <c r="O102" s="38" t="str">
        <f>'Step 2_Metric 7'!R144</f>
        <v/>
      </c>
      <c r="P102" s="38">
        <f>'Step 2_Metric 7'!S144</f>
        <v>7</v>
      </c>
      <c r="Q102" s="38" t="str">
        <f>'Step 2_Metric 7'!T144</f>
        <v>Output</v>
      </c>
      <c r="R102" s="38">
        <f>'Step 2_Metric 7'!U144</f>
        <v>1</v>
      </c>
      <c r="S102" s="38" t="str">
        <f>'Step 2_Metric 7'!V144</f>
        <v>Priority Metric</v>
      </c>
      <c r="T102" s="38" t="str">
        <f>'Step 2_Metric 7'!W144</f>
        <v>Pre</v>
      </c>
      <c r="U102" s="184" t="str">
        <f>'Step 2_Metric 7'!X144</f>
        <v/>
      </c>
      <c r="V102" s="184" t="str">
        <f>'Step 2_Metric 7'!Y144</f>
        <v/>
      </c>
    </row>
    <row r="103" spans="13:22" x14ac:dyDescent="0.25">
      <c r="M103" s="38" t="str">
        <f t="shared" si="6"/>
        <v>7_Priority Metric_Post_</v>
      </c>
      <c r="N103" s="38">
        <f>'Step 2_Metric 7'!Q145</f>
        <v>12</v>
      </c>
      <c r="O103" s="38" t="str">
        <f>'Step 2_Metric 7'!R145</f>
        <v/>
      </c>
      <c r="P103" s="38">
        <f>'Step 2_Metric 7'!S145</f>
        <v>7</v>
      </c>
      <c r="Q103" s="38" t="str">
        <f>'Step 2_Metric 7'!T145</f>
        <v>Output</v>
      </c>
      <c r="R103" s="38">
        <f>'Step 2_Metric 7'!U145</f>
        <v>1</v>
      </c>
      <c r="S103" s="38" t="str">
        <f>'Step 2_Metric 7'!V145</f>
        <v>Priority Metric</v>
      </c>
      <c r="T103" s="38" t="str">
        <f>'Step 2_Metric 7'!W145</f>
        <v>Post</v>
      </c>
      <c r="U103" s="184" t="str">
        <f>'Step 2_Metric 7'!X145</f>
        <v/>
      </c>
      <c r="V103" s="184" t="str">
        <f>'Step 2_Metric 7'!Y145</f>
        <v/>
      </c>
    </row>
    <row r="104" spans="13:22" x14ac:dyDescent="0.25">
      <c r="M104" s="38" t="str">
        <f t="shared" si="6"/>
        <v>7_Metric_Pre_</v>
      </c>
      <c r="N104" s="38">
        <f>'Step 2_Metric 7'!Q146</f>
        <v>13</v>
      </c>
      <c r="O104" s="38" t="str">
        <f>'Step 2_Metric 7'!R146</f>
        <v/>
      </c>
      <c r="P104" s="38">
        <f>'Step 2_Metric 7'!S146</f>
        <v>7</v>
      </c>
      <c r="Q104" s="38" t="str">
        <f>'Step 2_Metric 7'!T146</f>
        <v>Proprietor's Income</v>
      </c>
      <c r="R104" s="38">
        <f>'Step 2_Metric 7'!U146</f>
        <v>10</v>
      </c>
      <c r="S104" s="38" t="str">
        <f>'Step 2_Metric 7'!V146</f>
        <v>Metric</v>
      </c>
      <c r="T104" s="38" t="str">
        <f>'Step 2_Metric 7'!W146</f>
        <v>Pre</v>
      </c>
      <c r="U104" s="184" t="str">
        <f>'Step 2_Metric 7'!X146</f>
        <v/>
      </c>
      <c r="V104" s="184" t="str">
        <f>'Step 2_Metric 7'!Y146</f>
        <v/>
      </c>
    </row>
    <row r="105" spans="13:22" x14ac:dyDescent="0.25">
      <c r="M105" s="38" t="str">
        <f t="shared" si="6"/>
        <v>7_Metric_Post_</v>
      </c>
      <c r="N105" s="38">
        <f>'Step 2_Metric 7'!Q147</f>
        <v>13</v>
      </c>
      <c r="O105" s="38" t="str">
        <f>'Step 2_Metric 7'!R147</f>
        <v/>
      </c>
      <c r="P105" s="38">
        <f>'Step 2_Metric 7'!S147</f>
        <v>7</v>
      </c>
      <c r="Q105" s="38" t="str">
        <f>'Step 2_Metric 7'!T147</f>
        <v>Proprietor's Income</v>
      </c>
      <c r="R105" s="38">
        <f>'Step 2_Metric 7'!U147</f>
        <v>10</v>
      </c>
      <c r="S105" s="38" t="str">
        <f>'Step 2_Metric 7'!V147</f>
        <v>Metric</v>
      </c>
      <c r="T105" s="38" t="str">
        <f>'Step 2_Metric 7'!W147</f>
        <v>Post</v>
      </c>
      <c r="U105" s="184" t="str">
        <f>'Step 2_Metric 7'!X147</f>
        <v/>
      </c>
      <c r="V105" s="184" t="str">
        <f>'Step 2_Metric 7'!Y147</f>
        <v/>
      </c>
    </row>
    <row r="106" spans="13:22" x14ac:dyDescent="0.25">
      <c r="M106" s="38" t="str">
        <f t="shared" si="6"/>
        <v>7_Metric_Pre_</v>
      </c>
      <c r="N106" s="38">
        <f>'Step 2_Metric 7'!Q148</f>
        <v>13</v>
      </c>
      <c r="O106" s="38" t="str">
        <f>'Step 2_Metric 7'!R148</f>
        <v/>
      </c>
      <c r="P106" s="38">
        <f>'Step 2_Metric 7'!S148</f>
        <v>7</v>
      </c>
      <c r="Q106" s="38" t="str">
        <f>'Step 2_Metric 7'!T148</f>
        <v>Labor Income</v>
      </c>
      <c r="R106" s="38">
        <f>'Step 2_Metric 7'!U148</f>
        <v>11</v>
      </c>
      <c r="S106" s="38" t="str">
        <f>'Step 2_Metric 7'!V148</f>
        <v>Metric</v>
      </c>
      <c r="T106" s="38" t="str">
        <f>'Step 2_Metric 7'!W148</f>
        <v>Pre</v>
      </c>
      <c r="U106" s="184" t="str">
        <f>'Step 2_Metric 7'!X148</f>
        <v/>
      </c>
      <c r="V106" s="184" t="str">
        <f>'Step 2_Metric 7'!Y148</f>
        <v/>
      </c>
    </row>
    <row r="107" spans="13:22" x14ac:dyDescent="0.25">
      <c r="M107" s="38" t="str">
        <f t="shared" si="6"/>
        <v>7_Metric_Post_</v>
      </c>
      <c r="N107" s="38">
        <f>'Step 2_Metric 7'!Q149</f>
        <v>13</v>
      </c>
      <c r="O107" s="38" t="str">
        <f>'Step 2_Metric 7'!R149</f>
        <v/>
      </c>
      <c r="P107" s="38">
        <f>'Step 2_Metric 7'!S149</f>
        <v>7</v>
      </c>
      <c r="Q107" s="38" t="str">
        <f>'Step 2_Metric 7'!T149</f>
        <v>Labor Income</v>
      </c>
      <c r="R107" s="38">
        <f>'Step 2_Metric 7'!U149</f>
        <v>11</v>
      </c>
      <c r="S107" s="38" t="str">
        <f>'Step 2_Metric 7'!V149</f>
        <v>Metric</v>
      </c>
      <c r="T107" s="38" t="str">
        <f>'Step 2_Metric 7'!W149</f>
        <v>Post</v>
      </c>
      <c r="U107" s="184" t="str">
        <f>'Step 2_Metric 7'!X149</f>
        <v/>
      </c>
      <c r="V107" s="184" t="str">
        <f>'Step 2_Metric 7'!Y149</f>
        <v/>
      </c>
    </row>
    <row r="108" spans="13:22" x14ac:dyDescent="0.25">
      <c r="M108" s="38" t="str">
        <f t="shared" si="6"/>
        <v>7_Metric_Pre_</v>
      </c>
      <c r="N108" s="38">
        <f>'Step 2_Metric 7'!Q150</f>
        <v>13</v>
      </c>
      <c r="O108" s="38" t="str">
        <f>'Step 2_Metric 7'!R150</f>
        <v/>
      </c>
      <c r="P108" s="38">
        <f>'Step 2_Metric 7'!S150</f>
        <v>7</v>
      </c>
      <c r="Q108" s="38" t="str">
        <f>'Step 2_Metric 7'!T150</f>
        <v>Employment</v>
      </c>
      <c r="R108" s="38">
        <f>'Step 2_Metric 7'!U150</f>
        <v>12</v>
      </c>
      <c r="S108" s="38" t="str">
        <f>'Step 2_Metric 7'!V150</f>
        <v>Metric</v>
      </c>
      <c r="T108" s="38" t="str">
        <f>'Step 2_Metric 7'!W150</f>
        <v>Pre</v>
      </c>
      <c r="U108" s="184" t="str">
        <f>'Step 2_Metric 7'!X150</f>
        <v/>
      </c>
      <c r="V108" s="184" t="str">
        <f>'Step 2_Metric 7'!Y150</f>
        <v/>
      </c>
    </row>
    <row r="109" spans="13:22" x14ac:dyDescent="0.25">
      <c r="M109" s="38" t="str">
        <f t="shared" si="6"/>
        <v>7_Metric_Post_</v>
      </c>
      <c r="N109" s="38">
        <f>'Step 2_Metric 7'!Q151</f>
        <v>13</v>
      </c>
      <c r="O109" s="38" t="str">
        <f>'Step 2_Metric 7'!R151</f>
        <v/>
      </c>
      <c r="P109" s="38">
        <f>'Step 2_Metric 7'!S151</f>
        <v>7</v>
      </c>
      <c r="Q109" s="38" t="str">
        <f>'Step 2_Metric 7'!T151</f>
        <v>Employment</v>
      </c>
      <c r="R109" s="38">
        <f>'Step 2_Metric 7'!U151</f>
        <v>12</v>
      </c>
      <c r="S109" s="38" t="str">
        <f>'Step 2_Metric 7'!V151</f>
        <v>Metric</v>
      </c>
      <c r="T109" s="38" t="str">
        <f>'Step 2_Metric 7'!W151</f>
        <v>Post</v>
      </c>
      <c r="U109" s="184" t="str">
        <f>'Step 2_Metric 7'!X151</f>
        <v/>
      </c>
      <c r="V109" s="184" t="str">
        <f>'Step 2_Metric 7'!Y151</f>
        <v/>
      </c>
    </row>
    <row r="110" spans="13:22" x14ac:dyDescent="0.25">
      <c r="M110" s="38" t="str">
        <f t="shared" si="6"/>
        <v>7_Priority Metric_Pre_</v>
      </c>
      <c r="N110" s="38">
        <f>'Step 2_Metric 7'!Q152</f>
        <v>13</v>
      </c>
      <c r="O110" s="38" t="str">
        <f>'Step 2_Metric 7'!R152</f>
        <v/>
      </c>
      <c r="P110" s="38">
        <f>'Step 2_Metric 7'!S152</f>
        <v>7</v>
      </c>
      <c r="Q110" s="38" t="str">
        <f>'Step 2_Metric 7'!T152</f>
        <v>Output</v>
      </c>
      <c r="R110" s="38">
        <f>'Step 2_Metric 7'!U152</f>
        <v>1</v>
      </c>
      <c r="S110" s="38" t="str">
        <f>'Step 2_Metric 7'!V152</f>
        <v>Priority Metric</v>
      </c>
      <c r="T110" s="38" t="str">
        <f>'Step 2_Metric 7'!W152</f>
        <v>Pre</v>
      </c>
      <c r="U110" s="184" t="str">
        <f>'Step 2_Metric 7'!X152</f>
        <v/>
      </c>
      <c r="V110" s="184" t="str">
        <f>'Step 2_Metric 7'!Y152</f>
        <v/>
      </c>
    </row>
    <row r="111" spans="13:22" x14ac:dyDescent="0.25">
      <c r="M111" s="38" t="str">
        <f t="shared" si="6"/>
        <v>7_Priority Metric_Post_</v>
      </c>
      <c r="N111" s="38">
        <f>'Step 2_Metric 7'!Q153</f>
        <v>13</v>
      </c>
      <c r="O111" s="38" t="str">
        <f>'Step 2_Metric 7'!R153</f>
        <v/>
      </c>
      <c r="P111" s="38">
        <f>'Step 2_Metric 7'!S153</f>
        <v>7</v>
      </c>
      <c r="Q111" s="38" t="str">
        <f>'Step 2_Metric 7'!T153</f>
        <v>Output</v>
      </c>
      <c r="R111" s="38">
        <f>'Step 2_Metric 7'!U153</f>
        <v>1</v>
      </c>
      <c r="S111" s="38" t="str">
        <f>'Step 2_Metric 7'!V153</f>
        <v>Priority Metric</v>
      </c>
      <c r="T111" s="38" t="str">
        <f>'Step 2_Metric 7'!W153</f>
        <v>Post</v>
      </c>
      <c r="U111" s="184" t="str">
        <f>'Step 2_Metric 7'!X153</f>
        <v/>
      </c>
      <c r="V111" s="184" t="str">
        <f>'Step 2_Metric 7'!Y153</f>
        <v/>
      </c>
    </row>
    <row r="112" spans="13:22" x14ac:dyDescent="0.25">
      <c r="M112" s="38" t="str">
        <f t="shared" si="6"/>
        <v>7_Metric_Pre_</v>
      </c>
      <c r="N112" s="38">
        <f>'Step 2_Metric 7'!Q154</f>
        <v>14</v>
      </c>
      <c r="O112" s="38" t="str">
        <f>'Step 2_Metric 7'!R154</f>
        <v/>
      </c>
      <c r="P112" s="38">
        <f>'Step 2_Metric 7'!S154</f>
        <v>7</v>
      </c>
      <c r="Q112" s="38" t="str">
        <f>'Step 2_Metric 7'!T154</f>
        <v>Proprietor's Income</v>
      </c>
      <c r="R112" s="38">
        <f>'Step 2_Metric 7'!U154</f>
        <v>10</v>
      </c>
      <c r="S112" s="38" t="str">
        <f>'Step 2_Metric 7'!V154</f>
        <v>Metric</v>
      </c>
      <c r="T112" s="38" t="str">
        <f>'Step 2_Metric 7'!W154</f>
        <v>Pre</v>
      </c>
      <c r="U112" s="184" t="str">
        <f>'Step 2_Metric 7'!X154</f>
        <v/>
      </c>
      <c r="V112" s="184" t="str">
        <f>'Step 2_Metric 7'!Y154</f>
        <v/>
      </c>
    </row>
    <row r="113" spans="13:22" x14ac:dyDescent="0.25">
      <c r="M113" s="38" t="str">
        <f t="shared" si="6"/>
        <v>7_Metric_Post_</v>
      </c>
      <c r="N113" s="38">
        <f>'Step 2_Metric 7'!Q155</f>
        <v>14</v>
      </c>
      <c r="O113" s="38" t="str">
        <f>'Step 2_Metric 7'!R155</f>
        <v/>
      </c>
      <c r="P113" s="38">
        <f>'Step 2_Metric 7'!S155</f>
        <v>7</v>
      </c>
      <c r="Q113" s="38" t="str">
        <f>'Step 2_Metric 7'!T155</f>
        <v>Proprietor's Income</v>
      </c>
      <c r="R113" s="38">
        <f>'Step 2_Metric 7'!U155</f>
        <v>10</v>
      </c>
      <c r="S113" s="38" t="str">
        <f>'Step 2_Metric 7'!V155</f>
        <v>Metric</v>
      </c>
      <c r="T113" s="38" t="str">
        <f>'Step 2_Metric 7'!W155</f>
        <v>Post</v>
      </c>
      <c r="U113" s="184" t="str">
        <f>'Step 2_Metric 7'!X155</f>
        <v/>
      </c>
      <c r="V113" s="184" t="str">
        <f>'Step 2_Metric 7'!Y155</f>
        <v/>
      </c>
    </row>
    <row r="114" spans="13:22" x14ac:dyDescent="0.25">
      <c r="M114" s="38" t="str">
        <f t="shared" si="6"/>
        <v>7_Metric_Pre_</v>
      </c>
      <c r="N114" s="38">
        <f>'Step 2_Metric 7'!Q156</f>
        <v>14</v>
      </c>
      <c r="O114" s="38" t="str">
        <f>'Step 2_Metric 7'!R156</f>
        <v/>
      </c>
      <c r="P114" s="38">
        <f>'Step 2_Metric 7'!S156</f>
        <v>7</v>
      </c>
      <c r="Q114" s="38" t="str">
        <f>'Step 2_Metric 7'!T156</f>
        <v>Labor Income</v>
      </c>
      <c r="R114" s="38">
        <f>'Step 2_Metric 7'!U156</f>
        <v>11</v>
      </c>
      <c r="S114" s="38" t="str">
        <f>'Step 2_Metric 7'!V156</f>
        <v>Metric</v>
      </c>
      <c r="T114" s="38" t="str">
        <f>'Step 2_Metric 7'!W156</f>
        <v>Pre</v>
      </c>
      <c r="U114" s="184" t="str">
        <f>'Step 2_Metric 7'!X156</f>
        <v/>
      </c>
      <c r="V114" s="184" t="str">
        <f>'Step 2_Metric 7'!Y156</f>
        <v/>
      </c>
    </row>
    <row r="115" spans="13:22" x14ac:dyDescent="0.25">
      <c r="M115" s="38" t="str">
        <f t="shared" si="6"/>
        <v>7_Metric_Post_</v>
      </c>
      <c r="N115" s="38">
        <f>'Step 2_Metric 7'!Q157</f>
        <v>14</v>
      </c>
      <c r="O115" s="38" t="str">
        <f>'Step 2_Metric 7'!R157</f>
        <v/>
      </c>
      <c r="P115" s="38">
        <f>'Step 2_Metric 7'!S157</f>
        <v>7</v>
      </c>
      <c r="Q115" s="38" t="str">
        <f>'Step 2_Metric 7'!T157</f>
        <v>Labor Income</v>
      </c>
      <c r="R115" s="38">
        <f>'Step 2_Metric 7'!U157</f>
        <v>11</v>
      </c>
      <c r="S115" s="38" t="str">
        <f>'Step 2_Metric 7'!V157</f>
        <v>Metric</v>
      </c>
      <c r="T115" s="38" t="str">
        <f>'Step 2_Metric 7'!W157</f>
        <v>Post</v>
      </c>
      <c r="U115" s="184" t="str">
        <f>'Step 2_Metric 7'!X157</f>
        <v/>
      </c>
      <c r="V115" s="184" t="str">
        <f>'Step 2_Metric 7'!Y157</f>
        <v/>
      </c>
    </row>
    <row r="116" spans="13:22" x14ac:dyDescent="0.25">
      <c r="M116" s="38" t="str">
        <f t="shared" si="6"/>
        <v>7_Metric_Pre_</v>
      </c>
      <c r="N116" s="38">
        <f>'Step 2_Metric 7'!Q158</f>
        <v>14</v>
      </c>
      <c r="O116" s="38" t="str">
        <f>'Step 2_Metric 7'!R158</f>
        <v/>
      </c>
      <c r="P116" s="38">
        <f>'Step 2_Metric 7'!S158</f>
        <v>7</v>
      </c>
      <c r="Q116" s="38" t="str">
        <f>'Step 2_Metric 7'!T158</f>
        <v>Employment</v>
      </c>
      <c r="R116" s="38">
        <f>'Step 2_Metric 7'!U158</f>
        <v>12</v>
      </c>
      <c r="S116" s="38" t="str">
        <f>'Step 2_Metric 7'!V158</f>
        <v>Metric</v>
      </c>
      <c r="T116" s="38" t="str">
        <f>'Step 2_Metric 7'!W158</f>
        <v>Pre</v>
      </c>
      <c r="U116" s="184" t="str">
        <f>'Step 2_Metric 7'!X158</f>
        <v/>
      </c>
      <c r="V116" s="184" t="str">
        <f>'Step 2_Metric 7'!Y158</f>
        <v/>
      </c>
    </row>
    <row r="117" spans="13:22" x14ac:dyDescent="0.25">
      <c r="M117" s="38" t="str">
        <f t="shared" si="6"/>
        <v>7_Metric_Post_</v>
      </c>
      <c r="N117" s="38">
        <f>'Step 2_Metric 7'!Q159</f>
        <v>14</v>
      </c>
      <c r="O117" s="38" t="str">
        <f>'Step 2_Metric 7'!R159</f>
        <v/>
      </c>
      <c r="P117" s="38">
        <f>'Step 2_Metric 7'!S159</f>
        <v>7</v>
      </c>
      <c r="Q117" s="38" t="str">
        <f>'Step 2_Metric 7'!T159</f>
        <v>Employment</v>
      </c>
      <c r="R117" s="38">
        <f>'Step 2_Metric 7'!U159</f>
        <v>12</v>
      </c>
      <c r="S117" s="38" t="str">
        <f>'Step 2_Metric 7'!V159</f>
        <v>Metric</v>
      </c>
      <c r="T117" s="38" t="str">
        <f>'Step 2_Metric 7'!W159</f>
        <v>Post</v>
      </c>
      <c r="U117" s="184" t="str">
        <f>'Step 2_Metric 7'!X159</f>
        <v/>
      </c>
      <c r="V117" s="184" t="str">
        <f>'Step 2_Metric 7'!Y159</f>
        <v/>
      </c>
    </row>
    <row r="118" spans="13:22" x14ac:dyDescent="0.25">
      <c r="M118" s="38" t="str">
        <f t="shared" si="6"/>
        <v>7_Priority Metric_Pre_</v>
      </c>
      <c r="N118" s="38">
        <f>'Step 2_Metric 7'!Q160</f>
        <v>14</v>
      </c>
      <c r="O118" s="38" t="str">
        <f>'Step 2_Metric 7'!R160</f>
        <v/>
      </c>
      <c r="P118" s="38">
        <f>'Step 2_Metric 7'!S160</f>
        <v>7</v>
      </c>
      <c r="Q118" s="38" t="str">
        <f>'Step 2_Metric 7'!T160</f>
        <v>Output</v>
      </c>
      <c r="R118" s="38">
        <f>'Step 2_Metric 7'!U160</f>
        <v>1</v>
      </c>
      <c r="S118" s="38" t="str">
        <f>'Step 2_Metric 7'!V160</f>
        <v>Priority Metric</v>
      </c>
      <c r="T118" s="38" t="str">
        <f>'Step 2_Metric 7'!W160</f>
        <v>Pre</v>
      </c>
      <c r="U118" s="184" t="str">
        <f>'Step 2_Metric 7'!X160</f>
        <v/>
      </c>
      <c r="V118" s="184" t="str">
        <f>'Step 2_Metric 7'!Y160</f>
        <v/>
      </c>
    </row>
    <row r="119" spans="13:22" x14ac:dyDescent="0.25">
      <c r="M119" s="38" t="str">
        <f t="shared" si="6"/>
        <v>7_Priority Metric_Post_</v>
      </c>
      <c r="N119" s="38">
        <f>'Step 2_Metric 7'!Q161</f>
        <v>14</v>
      </c>
      <c r="O119" s="38" t="str">
        <f>'Step 2_Metric 7'!R161</f>
        <v/>
      </c>
      <c r="P119" s="38">
        <f>'Step 2_Metric 7'!S161</f>
        <v>7</v>
      </c>
      <c r="Q119" s="38" t="str">
        <f>'Step 2_Metric 7'!T161</f>
        <v>Output</v>
      </c>
      <c r="R119" s="38">
        <f>'Step 2_Metric 7'!U161</f>
        <v>1</v>
      </c>
      <c r="S119" s="38" t="str">
        <f>'Step 2_Metric 7'!V161</f>
        <v>Priority Metric</v>
      </c>
      <c r="T119" s="38" t="str">
        <f>'Step 2_Metric 7'!W161</f>
        <v>Post</v>
      </c>
      <c r="U119" s="184" t="str">
        <f>'Step 2_Metric 7'!X161</f>
        <v/>
      </c>
      <c r="V119" s="184" t="str">
        <f>'Step 2_Metric 7'!Y161</f>
        <v/>
      </c>
    </row>
    <row r="120" spans="13:22" x14ac:dyDescent="0.25">
      <c r="M120" s="38" t="str">
        <f t="shared" si="6"/>
        <v>7_Metric_Pre_</v>
      </c>
      <c r="N120" s="38">
        <f>'Step 2_Metric 7'!Q162</f>
        <v>15</v>
      </c>
      <c r="O120" s="38" t="str">
        <f>'Step 2_Metric 7'!R162</f>
        <v/>
      </c>
      <c r="P120" s="38">
        <f>'Step 2_Metric 7'!S162</f>
        <v>7</v>
      </c>
      <c r="Q120" s="38" t="str">
        <f>'Step 2_Metric 7'!T162</f>
        <v>Proprietor's Income</v>
      </c>
      <c r="R120" s="38">
        <f>'Step 2_Metric 7'!U162</f>
        <v>10</v>
      </c>
      <c r="S120" s="38" t="str">
        <f>'Step 2_Metric 7'!V162</f>
        <v>Metric</v>
      </c>
      <c r="T120" s="38" t="str">
        <f>'Step 2_Metric 7'!W162</f>
        <v>Pre</v>
      </c>
      <c r="U120" s="184" t="str">
        <f>'Step 2_Metric 7'!X162</f>
        <v/>
      </c>
      <c r="V120" s="184" t="str">
        <f>'Step 2_Metric 7'!Y162</f>
        <v/>
      </c>
    </row>
    <row r="121" spans="13:22" x14ac:dyDescent="0.25">
      <c r="M121" s="38" t="str">
        <f t="shared" si="6"/>
        <v>7_Metric_Post_</v>
      </c>
      <c r="N121" s="38">
        <f>'Step 2_Metric 7'!Q163</f>
        <v>15</v>
      </c>
      <c r="O121" s="38" t="str">
        <f>'Step 2_Metric 7'!R163</f>
        <v/>
      </c>
      <c r="P121" s="38">
        <f>'Step 2_Metric 7'!S163</f>
        <v>7</v>
      </c>
      <c r="Q121" s="38" t="str">
        <f>'Step 2_Metric 7'!T163</f>
        <v>Proprietor's Income</v>
      </c>
      <c r="R121" s="38">
        <f>'Step 2_Metric 7'!U163</f>
        <v>10</v>
      </c>
      <c r="S121" s="38" t="str">
        <f>'Step 2_Metric 7'!V163</f>
        <v>Metric</v>
      </c>
      <c r="T121" s="38" t="str">
        <f>'Step 2_Metric 7'!W163</f>
        <v>Post</v>
      </c>
      <c r="U121" s="184" t="str">
        <f>'Step 2_Metric 7'!X163</f>
        <v/>
      </c>
      <c r="V121" s="184" t="str">
        <f>'Step 2_Metric 7'!Y163</f>
        <v/>
      </c>
    </row>
    <row r="122" spans="13:22" x14ac:dyDescent="0.25">
      <c r="M122" s="38" t="str">
        <f t="shared" si="6"/>
        <v>7_Metric_Pre_</v>
      </c>
      <c r="N122" s="38">
        <f>'Step 2_Metric 7'!Q164</f>
        <v>15</v>
      </c>
      <c r="O122" s="38" t="str">
        <f>'Step 2_Metric 7'!R164</f>
        <v/>
      </c>
      <c r="P122" s="38">
        <f>'Step 2_Metric 7'!S164</f>
        <v>7</v>
      </c>
      <c r="Q122" s="38" t="str">
        <f>'Step 2_Metric 7'!T164</f>
        <v>Labor Income</v>
      </c>
      <c r="R122" s="38">
        <f>'Step 2_Metric 7'!U164</f>
        <v>11</v>
      </c>
      <c r="S122" s="38" t="str">
        <f>'Step 2_Metric 7'!V164</f>
        <v>Metric</v>
      </c>
      <c r="T122" s="38" t="str">
        <f>'Step 2_Metric 7'!W164</f>
        <v>Pre</v>
      </c>
      <c r="U122" s="184" t="str">
        <f>'Step 2_Metric 7'!X164</f>
        <v/>
      </c>
      <c r="V122" s="184" t="str">
        <f>'Step 2_Metric 7'!Y164</f>
        <v/>
      </c>
    </row>
    <row r="123" spans="13:22" x14ac:dyDescent="0.25">
      <c r="M123" s="38" t="str">
        <f t="shared" si="6"/>
        <v>7_Metric_Post_</v>
      </c>
      <c r="N123" s="38">
        <f>'Step 2_Metric 7'!Q165</f>
        <v>15</v>
      </c>
      <c r="O123" s="38" t="str">
        <f>'Step 2_Metric 7'!R165</f>
        <v/>
      </c>
      <c r="P123" s="38">
        <f>'Step 2_Metric 7'!S165</f>
        <v>7</v>
      </c>
      <c r="Q123" s="38" t="str">
        <f>'Step 2_Metric 7'!T165</f>
        <v>Labor Income</v>
      </c>
      <c r="R123" s="38">
        <f>'Step 2_Metric 7'!U165</f>
        <v>11</v>
      </c>
      <c r="S123" s="38" t="str">
        <f>'Step 2_Metric 7'!V165</f>
        <v>Metric</v>
      </c>
      <c r="T123" s="38" t="str">
        <f>'Step 2_Metric 7'!W165</f>
        <v>Post</v>
      </c>
      <c r="U123" s="184" t="str">
        <f>'Step 2_Metric 7'!X165</f>
        <v/>
      </c>
      <c r="V123" s="184" t="str">
        <f>'Step 2_Metric 7'!Y165</f>
        <v/>
      </c>
    </row>
    <row r="124" spans="13:22" x14ac:dyDescent="0.25">
      <c r="M124" s="38" t="str">
        <f t="shared" si="6"/>
        <v>7_Metric_Pre_</v>
      </c>
      <c r="N124" s="38">
        <f>'Step 2_Metric 7'!Q166</f>
        <v>15</v>
      </c>
      <c r="O124" s="38" t="str">
        <f>'Step 2_Metric 7'!R166</f>
        <v/>
      </c>
      <c r="P124" s="38">
        <f>'Step 2_Metric 7'!S166</f>
        <v>7</v>
      </c>
      <c r="Q124" s="38" t="str">
        <f>'Step 2_Metric 7'!T166</f>
        <v>Employment</v>
      </c>
      <c r="R124" s="38">
        <f>'Step 2_Metric 7'!U166</f>
        <v>12</v>
      </c>
      <c r="S124" s="38" t="str">
        <f>'Step 2_Metric 7'!V166</f>
        <v>Metric</v>
      </c>
      <c r="T124" s="38" t="str">
        <f>'Step 2_Metric 7'!W166</f>
        <v>Pre</v>
      </c>
      <c r="U124" s="184" t="str">
        <f>'Step 2_Metric 7'!X166</f>
        <v/>
      </c>
      <c r="V124" s="184" t="str">
        <f>'Step 2_Metric 7'!Y166</f>
        <v/>
      </c>
    </row>
    <row r="125" spans="13:22" x14ac:dyDescent="0.25">
      <c r="M125" s="38" t="str">
        <f t="shared" si="6"/>
        <v>7_Metric_Post_</v>
      </c>
      <c r="N125" s="38">
        <f>'Step 2_Metric 7'!Q167</f>
        <v>15</v>
      </c>
      <c r="O125" s="38" t="str">
        <f>'Step 2_Metric 7'!R167</f>
        <v/>
      </c>
      <c r="P125" s="38">
        <f>'Step 2_Metric 7'!S167</f>
        <v>7</v>
      </c>
      <c r="Q125" s="38" t="str">
        <f>'Step 2_Metric 7'!T167</f>
        <v>Employment</v>
      </c>
      <c r="R125" s="38">
        <f>'Step 2_Metric 7'!U167</f>
        <v>12</v>
      </c>
      <c r="S125" s="38" t="str">
        <f>'Step 2_Metric 7'!V167</f>
        <v>Metric</v>
      </c>
      <c r="T125" s="38" t="str">
        <f>'Step 2_Metric 7'!W167</f>
        <v>Post</v>
      </c>
      <c r="U125" s="184" t="str">
        <f>'Step 2_Metric 7'!X167</f>
        <v/>
      </c>
      <c r="V125" s="184" t="str">
        <f>'Step 2_Metric 7'!Y167</f>
        <v/>
      </c>
    </row>
    <row r="126" spans="13:22" x14ac:dyDescent="0.25">
      <c r="M126" s="38" t="str">
        <f t="shared" si="6"/>
        <v>7_Priority Metric_Pre_</v>
      </c>
      <c r="N126" s="38">
        <f>'Step 2_Metric 7'!Q168</f>
        <v>15</v>
      </c>
      <c r="O126" s="38" t="str">
        <f>'Step 2_Metric 7'!R168</f>
        <v/>
      </c>
      <c r="P126" s="38">
        <f>'Step 2_Metric 7'!S168</f>
        <v>7</v>
      </c>
      <c r="Q126" s="38" t="str">
        <f>'Step 2_Metric 7'!T168</f>
        <v>Output</v>
      </c>
      <c r="R126" s="38">
        <f>'Step 2_Metric 7'!U168</f>
        <v>1</v>
      </c>
      <c r="S126" s="38" t="str">
        <f>'Step 2_Metric 7'!V168</f>
        <v>Priority Metric</v>
      </c>
      <c r="T126" s="38" t="str">
        <f>'Step 2_Metric 7'!W168</f>
        <v>Pre</v>
      </c>
      <c r="U126" s="184" t="str">
        <f>'Step 2_Metric 7'!X168</f>
        <v/>
      </c>
      <c r="V126" s="184" t="str">
        <f>'Step 2_Metric 7'!Y168</f>
        <v/>
      </c>
    </row>
    <row r="127" spans="13:22" x14ac:dyDescent="0.25">
      <c r="M127" s="38" t="str">
        <f t="shared" si="6"/>
        <v>7_Priority Metric_Post_</v>
      </c>
      <c r="N127" s="38">
        <f>'Step 2_Metric 7'!Q169</f>
        <v>15</v>
      </c>
      <c r="O127" s="38" t="str">
        <f>'Step 2_Metric 7'!R169</f>
        <v/>
      </c>
      <c r="P127" s="38">
        <f>'Step 2_Metric 7'!S169</f>
        <v>7</v>
      </c>
      <c r="Q127" s="38" t="str">
        <f>'Step 2_Metric 7'!T169</f>
        <v>Output</v>
      </c>
      <c r="R127" s="38">
        <f>'Step 2_Metric 7'!U169</f>
        <v>1</v>
      </c>
      <c r="S127" s="38" t="str">
        <f>'Step 2_Metric 7'!V169</f>
        <v>Priority Metric</v>
      </c>
      <c r="T127" s="38" t="str">
        <f>'Step 2_Metric 7'!W169</f>
        <v>Post</v>
      </c>
      <c r="U127" s="184" t="str">
        <f>'Step 2_Metric 7'!X169</f>
        <v/>
      </c>
      <c r="V127" s="184" t="str">
        <f>'Step 2_Metric 7'!Y169</f>
        <v/>
      </c>
    </row>
    <row r="128" spans="13:22" x14ac:dyDescent="0.25">
      <c r="M128" s="38" t="str">
        <f t="shared" ref="M128:M191" si="7">CONCATENATE(P128,"_",S128,"_",T128,"_",O128)</f>
        <v>7_Metric_Pre_</v>
      </c>
      <c r="N128" s="38">
        <f>'Step 2_Metric 7'!Q170</f>
        <v>16</v>
      </c>
      <c r="O128" s="38" t="str">
        <f>'Step 2_Metric 7'!R170</f>
        <v/>
      </c>
      <c r="P128" s="38">
        <f>'Step 2_Metric 7'!S170</f>
        <v>7</v>
      </c>
      <c r="Q128" s="38" t="str">
        <f>'Step 2_Metric 7'!T170</f>
        <v>Proprietor's Income</v>
      </c>
      <c r="R128" s="38">
        <f>'Step 2_Metric 7'!U170</f>
        <v>10</v>
      </c>
      <c r="S128" s="38" t="str">
        <f>'Step 2_Metric 7'!V170</f>
        <v>Metric</v>
      </c>
      <c r="T128" s="38" t="str">
        <f>'Step 2_Metric 7'!W170</f>
        <v>Pre</v>
      </c>
      <c r="U128" s="184" t="str">
        <f>'Step 2_Metric 7'!X170</f>
        <v/>
      </c>
      <c r="V128" s="184" t="str">
        <f>'Step 2_Metric 7'!Y170</f>
        <v/>
      </c>
    </row>
    <row r="129" spans="13:22" x14ac:dyDescent="0.25">
      <c r="M129" s="38" t="str">
        <f t="shared" si="7"/>
        <v>7_Metric_Post_</v>
      </c>
      <c r="N129" s="38">
        <f>'Step 2_Metric 7'!Q171</f>
        <v>16</v>
      </c>
      <c r="O129" s="38" t="str">
        <f>'Step 2_Metric 7'!R171</f>
        <v/>
      </c>
      <c r="P129" s="38">
        <f>'Step 2_Metric 7'!S171</f>
        <v>7</v>
      </c>
      <c r="Q129" s="38" t="str">
        <f>'Step 2_Metric 7'!T171</f>
        <v>Proprietor's Income</v>
      </c>
      <c r="R129" s="38">
        <f>'Step 2_Metric 7'!U171</f>
        <v>10</v>
      </c>
      <c r="S129" s="38" t="str">
        <f>'Step 2_Metric 7'!V171</f>
        <v>Metric</v>
      </c>
      <c r="T129" s="38" t="str">
        <f>'Step 2_Metric 7'!W171</f>
        <v>Post</v>
      </c>
      <c r="U129" s="184" t="str">
        <f>'Step 2_Metric 7'!X171</f>
        <v/>
      </c>
      <c r="V129" s="184" t="str">
        <f>'Step 2_Metric 7'!Y171</f>
        <v/>
      </c>
    </row>
    <row r="130" spans="13:22" x14ac:dyDescent="0.25">
      <c r="M130" s="38" t="str">
        <f t="shared" si="7"/>
        <v>7_Metric_Pre_</v>
      </c>
      <c r="N130" s="38">
        <f>'Step 2_Metric 7'!Q172</f>
        <v>16</v>
      </c>
      <c r="O130" s="38" t="str">
        <f>'Step 2_Metric 7'!R172</f>
        <v/>
      </c>
      <c r="P130" s="38">
        <f>'Step 2_Metric 7'!S172</f>
        <v>7</v>
      </c>
      <c r="Q130" s="38" t="str">
        <f>'Step 2_Metric 7'!T172</f>
        <v>Labor Income</v>
      </c>
      <c r="R130" s="38">
        <f>'Step 2_Metric 7'!U172</f>
        <v>11</v>
      </c>
      <c r="S130" s="38" t="str">
        <f>'Step 2_Metric 7'!V172</f>
        <v>Metric</v>
      </c>
      <c r="T130" s="38" t="str">
        <f>'Step 2_Metric 7'!W172</f>
        <v>Pre</v>
      </c>
      <c r="U130" s="184" t="str">
        <f>'Step 2_Metric 7'!X172</f>
        <v/>
      </c>
      <c r="V130" s="184" t="str">
        <f>'Step 2_Metric 7'!Y172</f>
        <v/>
      </c>
    </row>
    <row r="131" spans="13:22" x14ac:dyDescent="0.25">
      <c r="M131" s="38" t="str">
        <f t="shared" si="7"/>
        <v>7_Metric_Post_</v>
      </c>
      <c r="N131" s="38">
        <f>'Step 2_Metric 7'!Q173</f>
        <v>16</v>
      </c>
      <c r="O131" s="38" t="str">
        <f>'Step 2_Metric 7'!R173</f>
        <v/>
      </c>
      <c r="P131" s="38">
        <f>'Step 2_Metric 7'!S173</f>
        <v>7</v>
      </c>
      <c r="Q131" s="38" t="str">
        <f>'Step 2_Metric 7'!T173</f>
        <v>Labor Income</v>
      </c>
      <c r="R131" s="38">
        <f>'Step 2_Metric 7'!U173</f>
        <v>11</v>
      </c>
      <c r="S131" s="38" t="str">
        <f>'Step 2_Metric 7'!V173</f>
        <v>Metric</v>
      </c>
      <c r="T131" s="38" t="str">
        <f>'Step 2_Metric 7'!W173</f>
        <v>Post</v>
      </c>
      <c r="U131" s="184" t="str">
        <f>'Step 2_Metric 7'!X173</f>
        <v/>
      </c>
      <c r="V131" s="184" t="str">
        <f>'Step 2_Metric 7'!Y173</f>
        <v/>
      </c>
    </row>
    <row r="132" spans="13:22" x14ac:dyDescent="0.25">
      <c r="M132" s="38" t="str">
        <f t="shared" si="7"/>
        <v>7_Metric_Pre_</v>
      </c>
      <c r="N132" s="38">
        <f>'Step 2_Metric 7'!Q174</f>
        <v>16</v>
      </c>
      <c r="O132" s="38" t="str">
        <f>'Step 2_Metric 7'!R174</f>
        <v/>
      </c>
      <c r="P132" s="38">
        <f>'Step 2_Metric 7'!S174</f>
        <v>7</v>
      </c>
      <c r="Q132" s="38" t="str">
        <f>'Step 2_Metric 7'!T174</f>
        <v>Employment</v>
      </c>
      <c r="R132" s="38">
        <f>'Step 2_Metric 7'!U174</f>
        <v>12</v>
      </c>
      <c r="S132" s="38" t="str">
        <f>'Step 2_Metric 7'!V174</f>
        <v>Metric</v>
      </c>
      <c r="T132" s="38" t="str">
        <f>'Step 2_Metric 7'!W174</f>
        <v>Pre</v>
      </c>
      <c r="U132" s="184" t="str">
        <f>'Step 2_Metric 7'!X174</f>
        <v/>
      </c>
      <c r="V132" s="184" t="str">
        <f>'Step 2_Metric 7'!Y174</f>
        <v/>
      </c>
    </row>
    <row r="133" spans="13:22" x14ac:dyDescent="0.25">
      <c r="M133" s="38" t="str">
        <f t="shared" si="7"/>
        <v>7_Metric_Post_</v>
      </c>
      <c r="N133" s="38">
        <f>'Step 2_Metric 7'!Q175</f>
        <v>16</v>
      </c>
      <c r="O133" s="38" t="str">
        <f>'Step 2_Metric 7'!R175</f>
        <v/>
      </c>
      <c r="P133" s="38">
        <f>'Step 2_Metric 7'!S175</f>
        <v>7</v>
      </c>
      <c r="Q133" s="38" t="str">
        <f>'Step 2_Metric 7'!T175</f>
        <v>Employment</v>
      </c>
      <c r="R133" s="38">
        <f>'Step 2_Metric 7'!U175</f>
        <v>12</v>
      </c>
      <c r="S133" s="38" t="str">
        <f>'Step 2_Metric 7'!V175</f>
        <v>Metric</v>
      </c>
      <c r="T133" s="38" t="str">
        <f>'Step 2_Metric 7'!W175</f>
        <v>Post</v>
      </c>
      <c r="U133" s="184" t="str">
        <f>'Step 2_Metric 7'!X175</f>
        <v/>
      </c>
      <c r="V133" s="184" t="str">
        <f>'Step 2_Metric 7'!Y175</f>
        <v/>
      </c>
    </row>
    <row r="134" spans="13:22" x14ac:dyDescent="0.25">
      <c r="M134" s="38" t="str">
        <f t="shared" si="7"/>
        <v>7_Priority Metric_Pre_</v>
      </c>
      <c r="N134" s="38">
        <f>'Step 2_Metric 7'!Q176</f>
        <v>16</v>
      </c>
      <c r="O134" s="38" t="str">
        <f>'Step 2_Metric 7'!R176</f>
        <v/>
      </c>
      <c r="P134" s="38">
        <f>'Step 2_Metric 7'!S176</f>
        <v>7</v>
      </c>
      <c r="Q134" s="38" t="str">
        <f>'Step 2_Metric 7'!T176</f>
        <v>Output</v>
      </c>
      <c r="R134" s="38">
        <f>'Step 2_Metric 7'!U176</f>
        <v>1</v>
      </c>
      <c r="S134" s="38" t="str">
        <f>'Step 2_Metric 7'!V176</f>
        <v>Priority Metric</v>
      </c>
      <c r="T134" s="38" t="str">
        <f>'Step 2_Metric 7'!W176</f>
        <v>Pre</v>
      </c>
      <c r="U134" s="184" t="str">
        <f>'Step 2_Metric 7'!X176</f>
        <v/>
      </c>
      <c r="V134" s="184" t="str">
        <f>'Step 2_Metric 7'!Y176</f>
        <v/>
      </c>
    </row>
    <row r="135" spans="13:22" x14ac:dyDescent="0.25">
      <c r="M135" s="38" t="str">
        <f t="shared" si="7"/>
        <v>7_Priority Metric_Post_</v>
      </c>
      <c r="N135" s="38">
        <f>'Step 2_Metric 7'!Q177</f>
        <v>16</v>
      </c>
      <c r="O135" s="38" t="str">
        <f>'Step 2_Metric 7'!R177</f>
        <v/>
      </c>
      <c r="P135" s="38">
        <f>'Step 2_Metric 7'!S177</f>
        <v>7</v>
      </c>
      <c r="Q135" s="38" t="str">
        <f>'Step 2_Metric 7'!T177</f>
        <v>Output</v>
      </c>
      <c r="R135" s="38">
        <f>'Step 2_Metric 7'!U177</f>
        <v>1</v>
      </c>
      <c r="S135" s="38" t="str">
        <f>'Step 2_Metric 7'!V177</f>
        <v>Priority Metric</v>
      </c>
      <c r="T135" s="38" t="str">
        <f>'Step 2_Metric 7'!W177</f>
        <v>Post</v>
      </c>
      <c r="U135" s="184" t="str">
        <f>'Step 2_Metric 7'!X177</f>
        <v/>
      </c>
      <c r="V135" s="184" t="str">
        <f>'Step 2_Metric 7'!Y177</f>
        <v/>
      </c>
    </row>
    <row r="136" spans="13:22" x14ac:dyDescent="0.25">
      <c r="M136" s="38" t="str">
        <f t="shared" si="7"/>
        <v>7_Metric_Pre_</v>
      </c>
      <c r="N136" s="38">
        <f>'Step 2_Metric 7'!Q178</f>
        <v>17</v>
      </c>
      <c r="O136" s="38" t="str">
        <f>'Step 2_Metric 7'!R178</f>
        <v/>
      </c>
      <c r="P136" s="38">
        <f>'Step 2_Metric 7'!S178</f>
        <v>7</v>
      </c>
      <c r="Q136" s="38" t="str">
        <f>'Step 2_Metric 7'!T178</f>
        <v>Proprietor's Income</v>
      </c>
      <c r="R136" s="38">
        <f>'Step 2_Metric 7'!U178</f>
        <v>10</v>
      </c>
      <c r="S136" s="38" t="str">
        <f>'Step 2_Metric 7'!V178</f>
        <v>Metric</v>
      </c>
      <c r="T136" s="38" t="str">
        <f>'Step 2_Metric 7'!W178</f>
        <v>Pre</v>
      </c>
      <c r="U136" s="184" t="str">
        <f>'Step 2_Metric 7'!X178</f>
        <v/>
      </c>
      <c r="V136" s="184" t="str">
        <f>'Step 2_Metric 7'!Y178</f>
        <v/>
      </c>
    </row>
    <row r="137" spans="13:22" x14ac:dyDescent="0.25">
      <c r="M137" s="38" t="str">
        <f t="shared" si="7"/>
        <v>7_Metric_Post_</v>
      </c>
      <c r="N137" s="38">
        <f>'Step 2_Metric 7'!Q179</f>
        <v>17</v>
      </c>
      <c r="O137" s="38" t="str">
        <f>'Step 2_Metric 7'!R179</f>
        <v/>
      </c>
      <c r="P137" s="38">
        <f>'Step 2_Metric 7'!S179</f>
        <v>7</v>
      </c>
      <c r="Q137" s="38" t="str">
        <f>'Step 2_Metric 7'!T179</f>
        <v>Proprietor's Income</v>
      </c>
      <c r="R137" s="38">
        <f>'Step 2_Metric 7'!U179</f>
        <v>10</v>
      </c>
      <c r="S137" s="38" t="str">
        <f>'Step 2_Metric 7'!V179</f>
        <v>Metric</v>
      </c>
      <c r="T137" s="38" t="str">
        <f>'Step 2_Metric 7'!W179</f>
        <v>Post</v>
      </c>
      <c r="U137" s="184" t="str">
        <f>'Step 2_Metric 7'!X179</f>
        <v/>
      </c>
      <c r="V137" s="184" t="str">
        <f>'Step 2_Metric 7'!Y179</f>
        <v/>
      </c>
    </row>
    <row r="138" spans="13:22" x14ac:dyDescent="0.25">
      <c r="M138" s="38" t="str">
        <f t="shared" si="7"/>
        <v>7_Metric_Pre_</v>
      </c>
      <c r="N138" s="38">
        <f>'Step 2_Metric 7'!Q180</f>
        <v>17</v>
      </c>
      <c r="O138" s="38" t="str">
        <f>'Step 2_Metric 7'!R180</f>
        <v/>
      </c>
      <c r="P138" s="38">
        <f>'Step 2_Metric 7'!S180</f>
        <v>7</v>
      </c>
      <c r="Q138" s="38" t="str">
        <f>'Step 2_Metric 7'!T180</f>
        <v>Labor Income</v>
      </c>
      <c r="R138" s="38">
        <f>'Step 2_Metric 7'!U180</f>
        <v>11</v>
      </c>
      <c r="S138" s="38" t="str">
        <f>'Step 2_Metric 7'!V180</f>
        <v>Metric</v>
      </c>
      <c r="T138" s="38" t="str">
        <f>'Step 2_Metric 7'!W180</f>
        <v>Pre</v>
      </c>
      <c r="U138" s="184" t="str">
        <f>'Step 2_Metric 7'!X180</f>
        <v/>
      </c>
      <c r="V138" s="184" t="str">
        <f>'Step 2_Metric 7'!Y180</f>
        <v/>
      </c>
    </row>
    <row r="139" spans="13:22" x14ac:dyDescent="0.25">
      <c r="M139" s="38" t="str">
        <f t="shared" si="7"/>
        <v>7_Metric_Post_</v>
      </c>
      <c r="N139" s="38">
        <f>'Step 2_Metric 7'!Q181</f>
        <v>17</v>
      </c>
      <c r="O139" s="38" t="str">
        <f>'Step 2_Metric 7'!R181</f>
        <v/>
      </c>
      <c r="P139" s="38">
        <f>'Step 2_Metric 7'!S181</f>
        <v>7</v>
      </c>
      <c r="Q139" s="38" t="str">
        <f>'Step 2_Metric 7'!T181</f>
        <v>Labor Income</v>
      </c>
      <c r="R139" s="38">
        <f>'Step 2_Metric 7'!U181</f>
        <v>11</v>
      </c>
      <c r="S139" s="38" t="str">
        <f>'Step 2_Metric 7'!V181</f>
        <v>Metric</v>
      </c>
      <c r="T139" s="38" t="str">
        <f>'Step 2_Metric 7'!W181</f>
        <v>Post</v>
      </c>
      <c r="U139" s="184" t="str">
        <f>'Step 2_Metric 7'!X181</f>
        <v/>
      </c>
      <c r="V139" s="184" t="str">
        <f>'Step 2_Metric 7'!Y181</f>
        <v/>
      </c>
    </row>
    <row r="140" spans="13:22" x14ac:dyDescent="0.25">
      <c r="M140" s="38" t="str">
        <f t="shared" si="7"/>
        <v>7_Metric_Pre_</v>
      </c>
      <c r="N140" s="38">
        <f>'Step 2_Metric 7'!Q182</f>
        <v>17</v>
      </c>
      <c r="O140" s="38" t="str">
        <f>'Step 2_Metric 7'!R182</f>
        <v/>
      </c>
      <c r="P140" s="38">
        <f>'Step 2_Metric 7'!S182</f>
        <v>7</v>
      </c>
      <c r="Q140" s="38" t="str">
        <f>'Step 2_Metric 7'!T182</f>
        <v>Employment</v>
      </c>
      <c r="R140" s="38">
        <f>'Step 2_Metric 7'!U182</f>
        <v>12</v>
      </c>
      <c r="S140" s="38" t="str">
        <f>'Step 2_Metric 7'!V182</f>
        <v>Metric</v>
      </c>
      <c r="T140" s="38" t="str">
        <f>'Step 2_Metric 7'!W182</f>
        <v>Pre</v>
      </c>
      <c r="U140" s="184" t="str">
        <f>'Step 2_Metric 7'!X182</f>
        <v/>
      </c>
      <c r="V140" s="184" t="str">
        <f>'Step 2_Metric 7'!Y182</f>
        <v/>
      </c>
    </row>
    <row r="141" spans="13:22" x14ac:dyDescent="0.25">
      <c r="M141" s="38" t="str">
        <f t="shared" si="7"/>
        <v>7_Metric_Post_</v>
      </c>
      <c r="N141" s="38">
        <f>'Step 2_Metric 7'!Q183</f>
        <v>17</v>
      </c>
      <c r="O141" s="38" t="str">
        <f>'Step 2_Metric 7'!R183</f>
        <v/>
      </c>
      <c r="P141" s="38">
        <f>'Step 2_Metric 7'!S183</f>
        <v>7</v>
      </c>
      <c r="Q141" s="38" t="str">
        <f>'Step 2_Metric 7'!T183</f>
        <v>Employment</v>
      </c>
      <c r="R141" s="38">
        <f>'Step 2_Metric 7'!U183</f>
        <v>12</v>
      </c>
      <c r="S141" s="38" t="str">
        <f>'Step 2_Metric 7'!V183</f>
        <v>Metric</v>
      </c>
      <c r="T141" s="38" t="str">
        <f>'Step 2_Metric 7'!W183</f>
        <v>Post</v>
      </c>
      <c r="U141" s="184" t="str">
        <f>'Step 2_Metric 7'!X183</f>
        <v/>
      </c>
      <c r="V141" s="184" t="str">
        <f>'Step 2_Metric 7'!Y183</f>
        <v/>
      </c>
    </row>
    <row r="142" spans="13:22" x14ac:dyDescent="0.25">
      <c r="M142" s="38" t="str">
        <f t="shared" si="7"/>
        <v>7_Priority Metric_Pre_</v>
      </c>
      <c r="N142" s="38">
        <f>'Step 2_Metric 7'!Q184</f>
        <v>17</v>
      </c>
      <c r="O142" s="38" t="str">
        <f>'Step 2_Metric 7'!R184</f>
        <v/>
      </c>
      <c r="P142" s="38">
        <f>'Step 2_Metric 7'!S184</f>
        <v>7</v>
      </c>
      <c r="Q142" s="38" t="str">
        <f>'Step 2_Metric 7'!T184</f>
        <v>Output</v>
      </c>
      <c r="R142" s="38">
        <f>'Step 2_Metric 7'!U184</f>
        <v>1</v>
      </c>
      <c r="S142" s="38" t="str">
        <f>'Step 2_Metric 7'!V184</f>
        <v>Priority Metric</v>
      </c>
      <c r="T142" s="38" t="str">
        <f>'Step 2_Metric 7'!W184</f>
        <v>Pre</v>
      </c>
      <c r="U142" s="184" t="str">
        <f>'Step 2_Metric 7'!X184</f>
        <v/>
      </c>
      <c r="V142" s="184" t="str">
        <f>'Step 2_Metric 7'!Y184</f>
        <v/>
      </c>
    </row>
    <row r="143" spans="13:22" x14ac:dyDescent="0.25">
      <c r="M143" s="38" t="str">
        <f t="shared" si="7"/>
        <v>7_Priority Metric_Post_</v>
      </c>
      <c r="N143" s="38">
        <f>'Step 2_Metric 7'!Q185</f>
        <v>17</v>
      </c>
      <c r="O143" s="38" t="str">
        <f>'Step 2_Metric 7'!R185</f>
        <v/>
      </c>
      <c r="P143" s="38">
        <f>'Step 2_Metric 7'!S185</f>
        <v>7</v>
      </c>
      <c r="Q143" s="38" t="str">
        <f>'Step 2_Metric 7'!T185</f>
        <v>Output</v>
      </c>
      <c r="R143" s="38">
        <f>'Step 2_Metric 7'!U185</f>
        <v>1</v>
      </c>
      <c r="S143" s="38" t="str">
        <f>'Step 2_Metric 7'!V185</f>
        <v>Priority Metric</v>
      </c>
      <c r="T143" s="38" t="str">
        <f>'Step 2_Metric 7'!W185</f>
        <v>Post</v>
      </c>
      <c r="U143" s="184" t="str">
        <f>'Step 2_Metric 7'!X185</f>
        <v/>
      </c>
      <c r="V143" s="184" t="str">
        <f>'Step 2_Metric 7'!Y185</f>
        <v/>
      </c>
    </row>
    <row r="144" spans="13:22" x14ac:dyDescent="0.25">
      <c r="M144" s="38" t="str">
        <f t="shared" si="7"/>
        <v>7_Metric_Pre_</v>
      </c>
      <c r="N144" s="38">
        <f>'Step 2_Metric 7'!Q186</f>
        <v>18</v>
      </c>
      <c r="O144" s="38" t="str">
        <f>'Step 2_Metric 7'!R186</f>
        <v/>
      </c>
      <c r="P144" s="38">
        <f>'Step 2_Metric 7'!S186</f>
        <v>7</v>
      </c>
      <c r="Q144" s="38" t="str">
        <f>'Step 2_Metric 7'!T186</f>
        <v>Proprietor's Income</v>
      </c>
      <c r="R144" s="38">
        <f>'Step 2_Metric 7'!U186</f>
        <v>10</v>
      </c>
      <c r="S144" s="38" t="str">
        <f>'Step 2_Metric 7'!V186</f>
        <v>Metric</v>
      </c>
      <c r="T144" s="38" t="str">
        <f>'Step 2_Metric 7'!W186</f>
        <v>Pre</v>
      </c>
      <c r="U144" s="184" t="str">
        <f>'Step 2_Metric 7'!X186</f>
        <v/>
      </c>
      <c r="V144" s="184" t="str">
        <f>'Step 2_Metric 7'!Y186</f>
        <v/>
      </c>
    </row>
    <row r="145" spans="13:22" x14ac:dyDescent="0.25">
      <c r="M145" s="38" t="str">
        <f t="shared" si="7"/>
        <v>7_Metric_Post_</v>
      </c>
      <c r="N145" s="38">
        <f>'Step 2_Metric 7'!Q187</f>
        <v>18</v>
      </c>
      <c r="O145" s="38" t="str">
        <f>'Step 2_Metric 7'!R187</f>
        <v/>
      </c>
      <c r="P145" s="38">
        <f>'Step 2_Metric 7'!S187</f>
        <v>7</v>
      </c>
      <c r="Q145" s="38" t="str">
        <f>'Step 2_Metric 7'!T187</f>
        <v>Proprietor's Income</v>
      </c>
      <c r="R145" s="38">
        <f>'Step 2_Metric 7'!U187</f>
        <v>10</v>
      </c>
      <c r="S145" s="38" t="str">
        <f>'Step 2_Metric 7'!V187</f>
        <v>Metric</v>
      </c>
      <c r="T145" s="38" t="str">
        <f>'Step 2_Metric 7'!W187</f>
        <v>Post</v>
      </c>
      <c r="U145" s="184" t="str">
        <f>'Step 2_Metric 7'!X187</f>
        <v/>
      </c>
      <c r="V145" s="184" t="str">
        <f>'Step 2_Metric 7'!Y187</f>
        <v/>
      </c>
    </row>
    <row r="146" spans="13:22" x14ac:dyDescent="0.25">
      <c r="M146" s="38" t="str">
        <f t="shared" si="7"/>
        <v>7_Metric_Pre_</v>
      </c>
      <c r="N146" s="38">
        <f>'Step 2_Metric 7'!Q188</f>
        <v>18</v>
      </c>
      <c r="O146" s="38" t="str">
        <f>'Step 2_Metric 7'!R188</f>
        <v/>
      </c>
      <c r="P146" s="38">
        <f>'Step 2_Metric 7'!S188</f>
        <v>7</v>
      </c>
      <c r="Q146" s="38" t="str">
        <f>'Step 2_Metric 7'!T188</f>
        <v>Labor Income</v>
      </c>
      <c r="R146" s="38">
        <f>'Step 2_Metric 7'!U188</f>
        <v>11</v>
      </c>
      <c r="S146" s="38" t="str">
        <f>'Step 2_Metric 7'!V188</f>
        <v>Metric</v>
      </c>
      <c r="T146" s="38" t="str">
        <f>'Step 2_Metric 7'!W188</f>
        <v>Pre</v>
      </c>
      <c r="U146" s="184" t="str">
        <f>'Step 2_Metric 7'!X188</f>
        <v/>
      </c>
      <c r="V146" s="184" t="str">
        <f>'Step 2_Metric 7'!Y188</f>
        <v/>
      </c>
    </row>
    <row r="147" spans="13:22" x14ac:dyDescent="0.25">
      <c r="M147" s="38" t="str">
        <f t="shared" si="7"/>
        <v>7_Metric_Post_</v>
      </c>
      <c r="N147" s="38">
        <f>'Step 2_Metric 7'!Q189</f>
        <v>18</v>
      </c>
      <c r="O147" s="38" t="str">
        <f>'Step 2_Metric 7'!R189</f>
        <v/>
      </c>
      <c r="P147" s="38">
        <f>'Step 2_Metric 7'!S189</f>
        <v>7</v>
      </c>
      <c r="Q147" s="38" t="str">
        <f>'Step 2_Metric 7'!T189</f>
        <v>Labor Income</v>
      </c>
      <c r="R147" s="38">
        <f>'Step 2_Metric 7'!U189</f>
        <v>11</v>
      </c>
      <c r="S147" s="38" t="str">
        <f>'Step 2_Metric 7'!V189</f>
        <v>Metric</v>
      </c>
      <c r="T147" s="38" t="str">
        <f>'Step 2_Metric 7'!W189</f>
        <v>Post</v>
      </c>
      <c r="U147" s="184" t="str">
        <f>'Step 2_Metric 7'!X189</f>
        <v/>
      </c>
      <c r="V147" s="184" t="str">
        <f>'Step 2_Metric 7'!Y189</f>
        <v/>
      </c>
    </row>
    <row r="148" spans="13:22" x14ac:dyDescent="0.25">
      <c r="M148" s="38" t="str">
        <f t="shared" si="7"/>
        <v>7_Metric_Pre_</v>
      </c>
      <c r="N148" s="38">
        <f>'Step 2_Metric 7'!Q190</f>
        <v>18</v>
      </c>
      <c r="O148" s="38" t="str">
        <f>'Step 2_Metric 7'!R190</f>
        <v/>
      </c>
      <c r="P148" s="38">
        <f>'Step 2_Metric 7'!S190</f>
        <v>7</v>
      </c>
      <c r="Q148" s="38" t="str">
        <f>'Step 2_Metric 7'!T190</f>
        <v>Employment</v>
      </c>
      <c r="R148" s="38">
        <f>'Step 2_Metric 7'!U190</f>
        <v>12</v>
      </c>
      <c r="S148" s="38" t="str">
        <f>'Step 2_Metric 7'!V190</f>
        <v>Metric</v>
      </c>
      <c r="T148" s="38" t="str">
        <f>'Step 2_Metric 7'!W190</f>
        <v>Pre</v>
      </c>
      <c r="U148" s="184" t="str">
        <f>'Step 2_Metric 7'!X190</f>
        <v/>
      </c>
      <c r="V148" s="184" t="str">
        <f>'Step 2_Metric 7'!Y190</f>
        <v/>
      </c>
    </row>
    <row r="149" spans="13:22" x14ac:dyDescent="0.25">
      <c r="M149" s="38" t="str">
        <f t="shared" si="7"/>
        <v>7_Metric_Post_</v>
      </c>
      <c r="N149" s="38">
        <f>'Step 2_Metric 7'!Q191</f>
        <v>18</v>
      </c>
      <c r="O149" s="38" t="str">
        <f>'Step 2_Metric 7'!R191</f>
        <v/>
      </c>
      <c r="P149" s="38">
        <f>'Step 2_Metric 7'!S191</f>
        <v>7</v>
      </c>
      <c r="Q149" s="38" t="str">
        <f>'Step 2_Metric 7'!T191</f>
        <v>Employment</v>
      </c>
      <c r="R149" s="38">
        <f>'Step 2_Metric 7'!U191</f>
        <v>12</v>
      </c>
      <c r="S149" s="38" t="str">
        <f>'Step 2_Metric 7'!V191</f>
        <v>Metric</v>
      </c>
      <c r="T149" s="38" t="str">
        <f>'Step 2_Metric 7'!W191</f>
        <v>Post</v>
      </c>
      <c r="U149" s="184" t="str">
        <f>'Step 2_Metric 7'!X191</f>
        <v/>
      </c>
      <c r="V149" s="184" t="str">
        <f>'Step 2_Metric 7'!Y191</f>
        <v/>
      </c>
    </row>
    <row r="150" spans="13:22" x14ac:dyDescent="0.25">
      <c r="M150" s="38" t="str">
        <f t="shared" si="7"/>
        <v>7_Priority Metric_Pre_</v>
      </c>
      <c r="N150" s="38">
        <f>'Step 2_Metric 7'!Q192</f>
        <v>18</v>
      </c>
      <c r="O150" s="38" t="str">
        <f>'Step 2_Metric 7'!R192</f>
        <v/>
      </c>
      <c r="P150" s="38">
        <f>'Step 2_Metric 7'!S192</f>
        <v>7</v>
      </c>
      <c r="Q150" s="38" t="str">
        <f>'Step 2_Metric 7'!T192</f>
        <v>Output</v>
      </c>
      <c r="R150" s="38">
        <f>'Step 2_Metric 7'!U192</f>
        <v>1</v>
      </c>
      <c r="S150" s="38" t="str">
        <f>'Step 2_Metric 7'!V192</f>
        <v>Priority Metric</v>
      </c>
      <c r="T150" s="38" t="str">
        <f>'Step 2_Metric 7'!W192</f>
        <v>Pre</v>
      </c>
      <c r="U150" s="184" t="str">
        <f>'Step 2_Metric 7'!X192</f>
        <v/>
      </c>
      <c r="V150" s="184" t="str">
        <f>'Step 2_Metric 7'!Y192</f>
        <v/>
      </c>
    </row>
    <row r="151" spans="13:22" x14ac:dyDescent="0.25">
      <c r="M151" s="38" t="str">
        <f t="shared" si="7"/>
        <v>7_Priority Metric_Post_</v>
      </c>
      <c r="N151" s="38">
        <f>'Step 2_Metric 7'!Q193</f>
        <v>18</v>
      </c>
      <c r="O151" s="38" t="str">
        <f>'Step 2_Metric 7'!R193</f>
        <v/>
      </c>
      <c r="P151" s="38">
        <f>'Step 2_Metric 7'!S193</f>
        <v>7</v>
      </c>
      <c r="Q151" s="38" t="str">
        <f>'Step 2_Metric 7'!T193</f>
        <v>Output</v>
      </c>
      <c r="R151" s="38">
        <f>'Step 2_Metric 7'!U193</f>
        <v>1</v>
      </c>
      <c r="S151" s="38" t="str">
        <f>'Step 2_Metric 7'!V193</f>
        <v>Priority Metric</v>
      </c>
      <c r="T151" s="38" t="str">
        <f>'Step 2_Metric 7'!W193</f>
        <v>Post</v>
      </c>
      <c r="U151" s="184" t="str">
        <f>'Step 2_Metric 7'!X193</f>
        <v/>
      </c>
      <c r="V151" s="184" t="str">
        <f>'Step 2_Metric 7'!Y193</f>
        <v/>
      </c>
    </row>
    <row r="152" spans="13:22" x14ac:dyDescent="0.25">
      <c r="M152" s="38" t="str">
        <f t="shared" si="7"/>
        <v>7_Metric_Pre_</v>
      </c>
      <c r="N152" s="38">
        <f>'Step 2_Metric 7'!Q194</f>
        <v>19</v>
      </c>
      <c r="O152" s="38" t="str">
        <f>'Step 2_Metric 7'!R194</f>
        <v/>
      </c>
      <c r="P152" s="38">
        <f>'Step 2_Metric 7'!S194</f>
        <v>7</v>
      </c>
      <c r="Q152" s="38" t="str">
        <f>'Step 2_Metric 7'!T194</f>
        <v>Proprietor's Income</v>
      </c>
      <c r="R152" s="38">
        <f>'Step 2_Metric 7'!U194</f>
        <v>10</v>
      </c>
      <c r="S152" s="38" t="str">
        <f>'Step 2_Metric 7'!V194</f>
        <v>Metric</v>
      </c>
      <c r="T152" s="38" t="str">
        <f>'Step 2_Metric 7'!W194</f>
        <v>Pre</v>
      </c>
      <c r="U152" s="184" t="str">
        <f>'Step 2_Metric 7'!X194</f>
        <v/>
      </c>
      <c r="V152" s="184" t="str">
        <f>'Step 2_Metric 7'!Y194</f>
        <v/>
      </c>
    </row>
    <row r="153" spans="13:22" x14ac:dyDescent="0.25">
      <c r="M153" s="38" t="str">
        <f t="shared" si="7"/>
        <v>7_Metric_Post_</v>
      </c>
      <c r="N153" s="38">
        <f>'Step 2_Metric 7'!Q195</f>
        <v>19</v>
      </c>
      <c r="O153" s="38" t="str">
        <f>'Step 2_Metric 7'!R195</f>
        <v/>
      </c>
      <c r="P153" s="38">
        <f>'Step 2_Metric 7'!S195</f>
        <v>7</v>
      </c>
      <c r="Q153" s="38" t="str">
        <f>'Step 2_Metric 7'!T195</f>
        <v>Proprietor's Income</v>
      </c>
      <c r="R153" s="38">
        <f>'Step 2_Metric 7'!U195</f>
        <v>10</v>
      </c>
      <c r="S153" s="38" t="str">
        <f>'Step 2_Metric 7'!V195</f>
        <v>Metric</v>
      </c>
      <c r="T153" s="38" t="str">
        <f>'Step 2_Metric 7'!W195</f>
        <v>Post</v>
      </c>
      <c r="U153" s="184" t="str">
        <f>'Step 2_Metric 7'!X195</f>
        <v/>
      </c>
      <c r="V153" s="184" t="str">
        <f>'Step 2_Metric 7'!Y195</f>
        <v/>
      </c>
    </row>
    <row r="154" spans="13:22" x14ac:dyDescent="0.25">
      <c r="M154" s="38" t="str">
        <f t="shared" si="7"/>
        <v>7_Metric_Pre_</v>
      </c>
      <c r="N154" s="38">
        <f>'Step 2_Metric 7'!Q196</f>
        <v>19</v>
      </c>
      <c r="O154" s="38" t="str">
        <f>'Step 2_Metric 7'!R196</f>
        <v/>
      </c>
      <c r="P154" s="38">
        <f>'Step 2_Metric 7'!S196</f>
        <v>7</v>
      </c>
      <c r="Q154" s="38" t="str">
        <f>'Step 2_Metric 7'!T196</f>
        <v>Labor Income</v>
      </c>
      <c r="R154" s="38">
        <f>'Step 2_Metric 7'!U196</f>
        <v>11</v>
      </c>
      <c r="S154" s="38" t="str">
        <f>'Step 2_Metric 7'!V196</f>
        <v>Metric</v>
      </c>
      <c r="T154" s="38" t="str">
        <f>'Step 2_Metric 7'!W196</f>
        <v>Pre</v>
      </c>
      <c r="U154" s="184" t="str">
        <f>'Step 2_Metric 7'!X196</f>
        <v/>
      </c>
      <c r="V154" s="184" t="str">
        <f>'Step 2_Metric 7'!Y196</f>
        <v/>
      </c>
    </row>
    <row r="155" spans="13:22" x14ac:dyDescent="0.25">
      <c r="M155" s="38" t="str">
        <f t="shared" si="7"/>
        <v>7_Metric_Post_</v>
      </c>
      <c r="N155" s="38">
        <f>'Step 2_Metric 7'!Q197</f>
        <v>19</v>
      </c>
      <c r="O155" s="38" t="str">
        <f>'Step 2_Metric 7'!R197</f>
        <v/>
      </c>
      <c r="P155" s="38">
        <f>'Step 2_Metric 7'!S197</f>
        <v>7</v>
      </c>
      <c r="Q155" s="38" t="str">
        <f>'Step 2_Metric 7'!T197</f>
        <v>Labor Income</v>
      </c>
      <c r="R155" s="38">
        <f>'Step 2_Metric 7'!U197</f>
        <v>11</v>
      </c>
      <c r="S155" s="38" t="str">
        <f>'Step 2_Metric 7'!V197</f>
        <v>Metric</v>
      </c>
      <c r="T155" s="38" t="str">
        <f>'Step 2_Metric 7'!W197</f>
        <v>Post</v>
      </c>
      <c r="U155" s="184" t="str">
        <f>'Step 2_Metric 7'!X197</f>
        <v/>
      </c>
      <c r="V155" s="184" t="str">
        <f>'Step 2_Metric 7'!Y197</f>
        <v/>
      </c>
    </row>
    <row r="156" spans="13:22" x14ac:dyDescent="0.25">
      <c r="M156" s="38" t="str">
        <f t="shared" si="7"/>
        <v>7_Metric_Pre_</v>
      </c>
      <c r="N156" s="38">
        <f>'Step 2_Metric 7'!Q198</f>
        <v>19</v>
      </c>
      <c r="O156" s="38" t="str">
        <f>'Step 2_Metric 7'!R198</f>
        <v/>
      </c>
      <c r="P156" s="38">
        <f>'Step 2_Metric 7'!S198</f>
        <v>7</v>
      </c>
      <c r="Q156" s="38" t="str">
        <f>'Step 2_Metric 7'!T198</f>
        <v>Employment</v>
      </c>
      <c r="R156" s="38">
        <f>'Step 2_Metric 7'!U198</f>
        <v>12</v>
      </c>
      <c r="S156" s="38" t="str">
        <f>'Step 2_Metric 7'!V198</f>
        <v>Metric</v>
      </c>
      <c r="T156" s="38" t="str">
        <f>'Step 2_Metric 7'!W198</f>
        <v>Pre</v>
      </c>
      <c r="U156" s="184" t="str">
        <f>'Step 2_Metric 7'!X198</f>
        <v/>
      </c>
      <c r="V156" s="184" t="str">
        <f>'Step 2_Metric 7'!Y198</f>
        <v/>
      </c>
    </row>
    <row r="157" spans="13:22" x14ac:dyDescent="0.25">
      <c r="M157" s="38" t="str">
        <f t="shared" si="7"/>
        <v>7_Metric_Post_</v>
      </c>
      <c r="N157" s="38">
        <f>'Step 2_Metric 7'!Q199</f>
        <v>19</v>
      </c>
      <c r="O157" s="38" t="str">
        <f>'Step 2_Metric 7'!R199</f>
        <v/>
      </c>
      <c r="P157" s="38">
        <f>'Step 2_Metric 7'!S199</f>
        <v>7</v>
      </c>
      <c r="Q157" s="38" t="str">
        <f>'Step 2_Metric 7'!T199</f>
        <v>Employment</v>
      </c>
      <c r="R157" s="38">
        <f>'Step 2_Metric 7'!U199</f>
        <v>12</v>
      </c>
      <c r="S157" s="38" t="str">
        <f>'Step 2_Metric 7'!V199</f>
        <v>Metric</v>
      </c>
      <c r="T157" s="38" t="str">
        <f>'Step 2_Metric 7'!W199</f>
        <v>Post</v>
      </c>
      <c r="U157" s="184" t="str">
        <f>'Step 2_Metric 7'!X199</f>
        <v/>
      </c>
      <c r="V157" s="184" t="str">
        <f>'Step 2_Metric 7'!Y199</f>
        <v/>
      </c>
    </row>
    <row r="158" spans="13:22" x14ac:dyDescent="0.25">
      <c r="M158" s="38" t="str">
        <f t="shared" si="7"/>
        <v>7_Priority Metric_Pre_</v>
      </c>
      <c r="N158" s="38">
        <f>'Step 2_Metric 7'!Q200</f>
        <v>19</v>
      </c>
      <c r="O158" s="38" t="str">
        <f>'Step 2_Metric 7'!R200</f>
        <v/>
      </c>
      <c r="P158" s="38">
        <f>'Step 2_Metric 7'!S200</f>
        <v>7</v>
      </c>
      <c r="Q158" s="38" t="str">
        <f>'Step 2_Metric 7'!T200</f>
        <v>Output</v>
      </c>
      <c r="R158" s="38">
        <f>'Step 2_Metric 7'!U200</f>
        <v>1</v>
      </c>
      <c r="S158" s="38" t="str">
        <f>'Step 2_Metric 7'!V200</f>
        <v>Priority Metric</v>
      </c>
      <c r="T158" s="38" t="str">
        <f>'Step 2_Metric 7'!W200</f>
        <v>Pre</v>
      </c>
      <c r="U158" s="184" t="str">
        <f>'Step 2_Metric 7'!X200</f>
        <v/>
      </c>
      <c r="V158" s="184" t="str">
        <f>'Step 2_Metric 7'!Y200</f>
        <v/>
      </c>
    </row>
    <row r="159" spans="13:22" x14ac:dyDescent="0.25">
      <c r="M159" s="38" t="str">
        <f t="shared" si="7"/>
        <v>7_Priority Metric_Post_</v>
      </c>
      <c r="N159" s="38">
        <f>'Step 2_Metric 7'!Q201</f>
        <v>19</v>
      </c>
      <c r="O159" s="38" t="str">
        <f>'Step 2_Metric 7'!R201</f>
        <v/>
      </c>
      <c r="P159" s="38">
        <f>'Step 2_Metric 7'!S201</f>
        <v>7</v>
      </c>
      <c r="Q159" s="38" t="str">
        <f>'Step 2_Metric 7'!T201</f>
        <v>Output</v>
      </c>
      <c r="R159" s="38">
        <f>'Step 2_Metric 7'!U201</f>
        <v>1</v>
      </c>
      <c r="S159" s="38" t="str">
        <f>'Step 2_Metric 7'!V201</f>
        <v>Priority Metric</v>
      </c>
      <c r="T159" s="38" t="str">
        <f>'Step 2_Metric 7'!W201</f>
        <v>Post</v>
      </c>
      <c r="U159" s="184" t="str">
        <f>'Step 2_Metric 7'!X201</f>
        <v/>
      </c>
      <c r="V159" s="184" t="str">
        <f>'Step 2_Metric 7'!Y201</f>
        <v/>
      </c>
    </row>
    <row r="160" spans="13:22" x14ac:dyDescent="0.25">
      <c r="M160" s="38" t="str">
        <f t="shared" si="7"/>
        <v>7_Metric_Pre_</v>
      </c>
      <c r="N160" s="38">
        <f>'Step 2_Metric 7'!Q202</f>
        <v>20</v>
      </c>
      <c r="O160" s="38" t="str">
        <f>'Step 2_Metric 7'!R202</f>
        <v/>
      </c>
      <c r="P160" s="38">
        <f>'Step 2_Metric 7'!S202</f>
        <v>7</v>
      </c>
      <c r="Q160" s="38" t="str">
        <f>'Step 2_Metric 7'!T202</f>
        <v>Proprietor's Income</v>
      </c>
      <c r="R160" s="38">
        <f>'Step 2_Metric 7'!U202</f>
        <v>10</v>
      </c>
      <c r="S160" s="38" t="str">
        <f>'Step 2_Metric 7'!V202</f>
        <v>Metric</v>
      </c>
      <c r="T160" s="38" t="str">
        <f>'Step 2_Metric 7'!W202</f>
        <v>Pre</v>
      </c>
      <c r="U160" s="184" t="str">
        <f>'Step 2_Metric 7'!X202</f>
        <v/>
      </c>
      <c r="V160" s="184" t="str">
        <f>'Step 2_Metric 7'!Y202</f>
        <v/>
      </c>
    </row>
    <row r="161" spans="13:22" x14ac:dyDescent="0.25">
      <c r="M161" s="38" t="str">
        <f t="shared" si="7"/>
        <v>7_Metric_Post_</v>
      </c>
      <c r="N161" s="38">
        <f>'Step 2_Metric 7'!Q203</f>
        <v>20</v>
      </c>
      <c r="O161" s="38" t="str">
        <f>'Step 2_Metric 7'!R203</f>
        <v/>
      </c>
      <c r="P161" s="38">
        <f>'Step 2_Metric 7'!S203</f>
        <v>7</v>
      </c>
      <c r="Q161" s="38" t="str">
        <f>'Step 2_Metric 7'!T203</f>
        <v>Proprietor's Income</v>
      </c>
      <c r="R161" s="38">
        <f>'Step 2_Metric 7'!U203</f>
        <v>10</v>
      </c>
      <c r="S161" s="38" t="str">
        <f>'Step 2_Metric 7'!V203</f>
        <v>Metric</v>
      </c>
      <c r="T161" s="38" t="str">
        <f>'Step 2_Metric 7'!W203</f>
        <v>Post</v>
      </c>
      <c r="U161" s="184" t="str">
        <f>'Step 2_Metric 7'!X203</f>
        <v/>
      </c>
      <c r="V161" s="184" t="str">
        <f>'Step 2_Metric 7'!Y203</f>
        <v/>
      </c>
    </row>
    <row r="162" spans="13:22" x14ac:dyDescent="0.25">
      <c r="M162" s="38" t="str">
        <f t="shared" si="7"/>
        <v>7_Metric_Pre_</v>
      </c>
      <c r="N162" s="38">
        <f>'Step 2_Metric 7'!Q204</f>
        <v>20</v>
      </c>
      <c r="O162" s="38" t="str">
        <f>'Step 2_Metric 7'!R204</f>
        <v/>
      </c>
      <c r="P162" s="38">
        <f>'Step 2_Metric 7'!S204</f>
        <v>7</v>
      </c>
      <c r="Q162" s="38" t="str">
        <f>'Step 2_Metric 7'!T204</f>
        <v>Labor Income</v>
      </c>
      <c r="R162" s="38">
        <f>'Step 2_Metric 7'!U204</f>
        <v>11</v>
      </c>
      <c r="S162" s="38" t="str">
        <f>'Step 2_Metric 7'!V204</f>
        <v>Metric</v>
      </c>
      <c r="T162" s="38" t="str">
        <f>'Step 2_Metric 7'!W204</f>
        <v>Pre</v>
      </c>
      <c r="U162" s="184" t="str">
        <f>'Step 2_Metric 7'!X204</f>
        <v/>
      </c>
      <c r="V162" s="184" t="str">
        <f>'Step 2_Metric 7'!Y204</f>
        <v/>
      </c>
    </row>
    <row r="163" spans="13:22" x14ac:dyDescent="0.25">
      <c r="M163" s="38" t="str">
        <f t="shared" si="7"/>
        <v>7_Metric_Post_</v>
      </c>
      <c r="N163" s="38">
        <f>'Step 2_Metric 7'!Q205</f>
        <v>20</v>
      </c>
      <c r="O163" s="38" t="str">
        <f>'Step 2_Metric 7'!R205</f>
        <v/>
      </c>
      <c r="P163" s="38">
        <f>'Step 2_Metric 7'!S205</f>
        <v>7</v>
      </c>
      <c r="Q163" s="38" t="str">
        <f>'Step 2_Metric 7'!T205</f>
        <v>Labor Income</v>
      </c>
      <c r="R163" s="38">
        <f>'Step 2_Metric 7'!U205</f>
        <v>11</v>
      </c>
      <c r="S163" s="38" t="str">
        <f>'Step 2_Metric 7'!V205</f>
        <v>Metric</v>
      </c>
      <c r="T163" s="38" t="str">
        <f>'Step 2_Metric 7'!W205</f>
        <v>Post</v>
      </c>
      <c r="U163" s="184" t="str">
        <f>'Step 2_Metric 7'!X205</f>
        <v/>
      </c>
      <c r="V163" s="184" t="str">
        <f>'Step 2_Metric 7'!Y205</f>
        <v/>
      </c>
    </row>
    <row r="164" spans="13:22" x14ac:dyDescent="0.25">
      <c r="M164" s="38" t="str">
        <f t="shared" si="7"/>
        <v>7_Metric_Pre_</v>
      </c>
      <c r="N164" s="38">
        <f>'Step 2_Metric 7'!Q206</f>
        <v>20</v>
      </c>
      <c r="O164" s="38" t="str">
        <f>'Step 2_Metric 7'!R206</f>
        <v/>
      </c>
      <c r="P164" s="38">
        <f>'Step 2_Metric 7'!S206</f>
        <v>7</v>
      </c>
      <c r="Q164" s="38" t="str">
        <f>'Step 2_Metric 7'!T206</f>
        <v>Employment</v>
      </c>
      <c r="R164" s="38">
        <f>'Step 2_Metric 7'!U206</f>
        <v>12</v>
      </c>
      <c r="S164" s="38" t="str">
        <f>'Step 2_Metric 7'!V206</f>
        <v>Metric</v>
      </c>
      <c r="T164" s="38" t="str">
        <f>'Step 2_Metric 7'!W206</f>
        <v>Pre</v>
      </c>
      <c r="U164" s="184" t="str">
        <f>'Step 2_Metric 7'!X206</f>
        <v/>
      </c>
      <c r="V164" s="184" t="str">
        <f>'Step 2_Metric 7'!Y206</f>
        <v/>
      </c>
    </row>
    <row r="165" spans="13:22" x14ac:dyDescent="0.25">
      <c r="M165" s="38" t="str">
        <f t="shared" si="7"/>
        <v>7_Metric_Post_</v>
      </c>
      <c r="N165" s="38">
        <f>'Step 2_Metric 7'!Q207</f>
        <v>20</v>
      </c>
      <c r="O165" s="38" t="str">
        <f>'Step 2_Metric 7'!R207</f>
        <v/>
      </c>
      <c r="P165" s="38">
        <f>'Step 2_Metric 7'!S207</f>
        <v>7</v>
      </c>
      <c r="Q165" s="38" t="str">
        <f>'Step 2_Metric 7'!T207</f>
        <v>Employment</v>
      </c>
      <c r="R165" s="38">
        <f>'Step 2_Metric 7'!U207</f>
        <v>12</v>
      </c>
      <c r="S165" s="38" t="str">
        <f>'Step 2_Metric 7'!V207</f>
        <v>Metric</v>
      </c>
      <c r="T165" s="38" t="str">
        <f>'Step 2_Metric 7'!W207</f>
        <v>Post</v>
      </c>
      <c r="U165" s="184" t="str">
        <f>'Step 2_Metric 7'!X207</f>
        <v/>
      </c>
      <c r="V165" s="184" t="str">
        <f>'Step 2_Metric 7'!Y207</f>
        <v/>
      </c>
    </row>
    <row r="166" spans="13:22" x14ac:dyDescent="0.25">
      <c r="M166" s="38" t="str">
        <f t="shared" si="7"/>
        <v>7_Priority Metric_Pre_</v>
      </c>
      <c r="N166" s="38">
        <f>'Step 2_Metric 7'!Q208</f>
        <v>20</v>
      </c>
      <c r="O166" s="38" t="str">
        <f>'Step 2_Metric 7'!R208</f>
        <v/>
      </c>
      <c r="P166" s="38">
        <f>'Step 2_Metric 7'!S208</f>
        <v>7</v>
      </c>
      <c r="Q166" s="38" t="str">
        <f>'Step 2_Metric 7'!T208</f>
        <v>Output</v>
      </c>
      <c r="R166" s="38">
        <f>'Step 2_Metric 7'!U208</f>
        <v>1</v>
      </c>
      <c r="S166" s="38" t="str">
        <f>'Step 2_Metric 7'!V208</f>
        <v>Priority Metric</v>
      </c>
      <c r="T166" s="38" t="str">
        <f>'Step 2_Metric 7'!W208</f>
        <v>Pre</v>
      </c>
      <c r="U166" s="184" t="str">
        <f>'Step 2_Metric 7'!X208</f>
        <v/>
      </c>
      <c r="V166" s="184" t="str">
        <f>'Step 2_Metric 7'!Y208</f>
        <v/>
      </c>
    </row>
    <row r="167" spans="13:22" x14ac:dyDescent="0.25">
      <c r="M167" s="38" t="str">
        <f t="shared" si="7"/>
        <v>7_Priority Metric_Post_</v>
      </c>
      <c r="N167" s="38">
        <f>'Step 2_Metric 7'!Q209</f>
        <v>20</v>
      </c>
      <c r="O167" s="38" t="str">
        <f>'Step 2_Metric 7'!R209</f>
        <v/>
      </c>
      <c r="P167" s="38">
        <f>'Step 2_Metric 7'!S209</f>
        <v>7</v>
      </c>
      <c r="Q167" s="38" t="str">
        <f>'Step 2_Metric 7'!T209</f>
        <v>Output</v>
      </c>
      <c r="R167" s="38">
        <f>'Step 2_Metric 7'!U209</f>
        <v>1</v>
      </c>
      <c r="S167" s="38" t="str">
        <f>'Step 2_Metric 7'!V209</f>
        <v>Priority Metric</v>
      </c>
      <c r="T167" s="38" t="str">
        <f>'Step 2_Metric 7'!W209</f>
        <v>Post</v>
      </c>
      <c r="U167" s="184" t="str">
        <f>'Step 2_Metric 7'!X209</f>
        <v/>
      </c>
      <c r="V167" s="184" t="str">
        <f>'Step 2_Metric 7'!Y209</f>
        <v/>
      </c>
    </row>
    <row r="168" spans="13:22" x14ac:dyDescent="0.25">
      <c r="M168" s="38" t="str">
        <f t="shared" si="7"/>
        <v>7_Metric_Pre_</v>
      </c>
      <c r="N168" s="38">
        <f>'Step 2_Metric 7'!Q210</f>
        <v>21</v>
      </c>
      <c r="O168" s="38" t="str">
        <f>'Step 2_Metric 7'!R210</f>
        <v/>
      </c>
      <c r="P168" s="38">
        <f>'Step 2_Metric 7'!S210</f>
        <v>7</v>
      </c>
      <c r="Q168" s="38" t="str">
        <f>'Step 2_Metric 7'!T210</f>
        <v>Proprietor's Income</v>
      </c>
      <c r="R168" s="38">
        <f>'Step 2_Metric 7'!U210</f>
        <v>10</v>
      </c>
      <c r="S168" s="38" t="str">
        <f>'Step 2_Metric 7'!V210</f>
        <v>Metric</v>
      </c>
      <c r="T168" s="38" t="str">
        <f>'Step 2_Metric 7'!W210</f>
        <v>Pre</v>
      </c>
      <c r="U168" s="184" t="str">
        <f>'Step 2_Metric 7'!X210</f>
        <v/>
      </c>
      <c r="V168" s="184" t="str">
        <f>'Step 2_Metric 7'!Y210</f>
        <v/>
      </c>
    </row>
    <row r="169" spans="13:22" x14ac:dyDescent="0.25">
      <c r="M169" s="38" t="str">
        <f t="shared" si="7"/>
        <v>7_Metric_Post_</v>
      </c>
      <c r="N169" s="38">
        <f>'Step 2_Metric 7'!Q211</f>
        <v>21</v>
      </c>
      <c r="O169" s="38" t="str">
        <f>'Step 2_Metric 7'!R211</f>
        <v/>
      </c>
      <c r="P169" s="38">
        <f>'Step 2_Metric 7'!S211</f>
        <v>7</v>
      </c>
      <c r="Q169" s="38" t="str">
        <f>'Step 2_Metric 7'!T211</f>
        <v>Proprietor's Income</v>
      </c>
      <c r="R169" s="38">
        <f>'Step 2_Metric 7'!U211</f>
        <v>10</v>
      </c>
      <c r="S169" s="38" t="str">
        <f>'Step 2_Metric 7'!V211</f>
        <v>Metric</v>
      </c>
      <c r="T169" s="38" t="str">
        <f>'Step 2_Metric 7'!W211</f>
        <v>Post</v>
      </c>
      <c r="U169" s="184" t="str">
        <f>'Step 2_Metric 7'!X211</f>
        <v/>
      </c>
      <c r="V169" s="184" t="str">
        <f>'Step 2_Metric 7'!Y211</f>
        <v/>
      </c>
    </row>
    <row r="170" spans="13:22" x14ac:dyDescent="0.25">
      <c r="M170" s="38" t="str">
        <f t="shared" si="7"/>
        <v>7_Metric_Pre_</v>
      </c>
      <c r="N170" s="38">
        <f>'Step 2_Metric 7'!Q212</f>
        <v>21</v>
      </c>
      <c r="O170" s="38" t="str">
        <f>'Step 2_Metric 7'!R212</f>
        <v/>
      </c>
      <c r="P170" s="38">
        <f>'Step 2_Metric 7'!S212</f>
        <v>7</v>
      </c>
      <c r="Q170" s="38" t="str">
        <f>'Step 2_Metric 7'!T212</f>
        <v>Labor Income</v>
      </c>
      <c r="R170" s="38">
        <f>'Step 2_Metric 7'!U212</f>
        <v>11</v>
      </c>
      <c r="S170" s="38" t="str">
        <f>'Step 2_Metric 7'!V212</f>
        <v>Metric</v>
      </c>
      <c r="T170" s="38" t="str">
        <f>'Step 2_Metric 7'!W212</f>
        <v>Pre</v>
      </c>
      <c r="U170" s="184" t="str">
        <f>'Step 2_Metric 7'!X212</f>
        <v/>
      </c>
      <c r="V170" s="184" t="str">
        <f>'Step 2_Metric 7'!Y212</f>
        <v/>
      </c>
    </row>
    <row r="171" spans="13:22" x14ac:dyDescent="0.25">
      <c r="M171" s="38" t="str">
        <f t="shared" si="7"/>
        <v>7_Metric_Post_</v>
      </c>
      <c r="N171" s="38">
        <f>'Step 2_Metric 7'!Q213</f>
        <v>21</v>
      </c>
      <c r="O171" s="38" t="str">
        <f>'Step 2_Metric 7'!R213</f>
        <v/>
      </c>
      <c r="P171" s="38">
        <f>'Step 2_Metric 7'!S213</f>
        <v>7</v>
      </c>
      <c r="Q171" s="38" t="str">
        <f>'Step 2_Metric 7'!T213</f>
        <v>Labor Income</v>
      </c>
      <c r="R171" s="38">
        <f>'Step 2_Metric 7'!U213</f>
        <v>11</v>
      </c>
      <c r="S171" s="38" t="str">
        <f>'Step 2_Metric 7'!V213</f>
        <v>Metric</v>
      </c>
      <c r="T171" s="38" t="str">
        <f>'Step 2_Metric 7'!W213</f>
        <v>Post</v>
      </c>
      <c r="U171" s="184" t="str">
        <f>'Step 2_Metric 7'!X213</f>
        <v/>
      </c>
      <c r="V171" s="184" t="str">
        <f>'Step 2_Metric 7'!Y213</f>
        <v/>
      </c>
    </row>
    <row r="172" spans="13:22" x14ac:dyDescent="0.25">
      <c r="M172" s="38" t="str">
        <f t="shared" si="7"/>
        <v>7_Metric_Pre_</v>
      </c>
      <c r="N172" s="38">
        <f>'Step 2_Metric 7'!Q214</f>
        <v>21</v>
      </c>
      <c r="O172" s="38" t="str">
        <f>'Step 2_Metric 7'!R214</f>
        <v/>
      </c>
      <c r="P172" s="38">
        <f>'Step 2_Metric 7'!S214</f>
        <v>7</v>
      </c>
      <c r="Q172" s="38" t="str">
        <f>'Step 2_Metric 7'!T214</f>
        <v>Employment</v>
      </c>
      <c r="R172" s="38">
        <f>'Step 2_Metric 7'!U214</f>
        <v>12</v>
      </c>
      <c r="S172" s="38" t="str">
        <f>'Step 2_Metric 7'!V214</f>
        <v>Metric</v>
      </c>
      <c r="T172" s="38" t="str">
        <f>'Step 2_Metric 7'!W214</f>
        <v>Pre</v>
      </c>
      <c r="U172" s="184" t="str">
        <f>'Step 2_Metric 7'!X214</f>
        <v/>
      </c>
      <c r="V172" s="184" t="str">
        <f>'Step 2_Metric 7'!Y214</f>
        <v/>
      </c>
    </row>
    <row r="173" spans="13:22" x14ac:dyDescent="0.25">
      <c r="M173" s="38" t="str">
        <f t="shared" si="7"/>
        <v>7_Metric_Post_</v>
      </c>
      <c r="N173" s="38">
        <f>'Step 2_Metric 7'!Q215</f>
        <v>21</v>
      </c>
      <c r="O173" s="38" t="str">
        <f>'Step 2_Metric 7'!R215</f>
        <v/>
      </c>
      <c r="P173" s="38">
        <f>'Step 2_Metric 7'!S215</f>
        <v>7</v>
      </c>
      <c r="Q173" s="38" t="str">
        <f>'Step 2_Metric 7'!T215</f>
        <v>Employment</v>
      </c>
      <c r="R173" s="38">
        <f>'Step 2_Metric 7'!U215</f>
        <v>12</v>
      </c>
      <c r="S173" s="38" t="str">
        <f>'Step 2_Metric 7'!V215</f>
        <v>Metric</v>
      </c>
      <c r="T173" s="38" t="str">
        <f>'Step 2_Metric 7'!W215</f>
        <v>Post</v>
      </c>
      <c r="U173" s="184" t="str">
        <f>'Step 2_Metric 7'!X215</f>
        <v/>
      </c>
      <c r="V173" s="184" t="str">
        <f>'Step 2_Metric 7'!Y215</f>
        <v/>
      </c>
    </row>
    <row r="174" spans="13:22" x14ac:dyDescent="0.25">
      <c r="M174" s="38" t="str">
        <f t="shared" si="7"/>
        <v>7_Priority Metric_Pre_</v>
      </c>
      <c r="N174" s="38">
        <f>'Step 2_Metric 7'!Q216</f>
        <v>21</v>
      </c>
      <c r="O174" s="38" t="str">
        <f>'Step 2_Metric 7'!R216</f>
        <v/>
      </c>
      <c r="P174" s="38">
        <f>'Step 2_Metric 7'!S216</f>
        <v>7</v>
      </c>
      <c r="Q174" s="38" t="str">
        <f>'Step 2_Metric 7'!T216</f>
        <v>Output</v>
      </c>
      <c r="R174" s="38">
        <f>'Step 2_Metric 7'!U216</f>
        <v>1</v>
      </c>
      <c r="S174" s="38" t="str">
        <f>'Step 2_Metric 7'!V216</f>
        <v>Priority Metric</v>
      </c>
      <c r="T174" s="38" t="str">
        <f>'Step 2_Metric 7'!W216</f>
        <v>Pre</v>
      </c>
      <c r="U174" s="184" t="str">
        <f>'Step 2_Metric 7'!X216</f>
        <v/>
      </c>
      <c r="V174" s="184" t="str">
        <f>'Step 2_Metric 7'!Y216</f>
        <v/>
      </c>
    </row>
    <row r="175" spans="13:22" x14ac:dyDescent="0.25">
      <c r="M175" s="38" t="str">
        <f t="shared" si="7"/>
        <v>7_Priority Metric_Post_</v>
      </c>
      <c r="N175" s="38">
        <f>'Step 2_Metric 7'!Q217</f>
        <v>21</v>
      </c>
      <c r="O175" s="38" t="str">
        <f>'Step 2_Metric 7'!R217</f>
        <v/>
      </c>
      <c r="P175" s="38">
        <f>'Step 2_Metric 7'!S217</f>
        <v>7</v>
      </c>
      <c r="Q175" s="38" t="str">
        <f>'Step 2_Metric 7'!T217</f>
        <v>Output</v>
      </c>
      <c r="R175" s="38">
        <f>'Step 2_Metric 7'!U217</f>
        <v>1</v>
      </c>
      <c r="S175" s="38" t="str">
        <f>'Step 2_Metric 7'!V217</f>
        <v>Priority Metric</v>
      </c>
      <c r="T175" s="38" t="str">
        <f>'Step 2_Metric 7'!W217</f>
        <v>Post</v>
      </c>
      <c r="U175" s="184" t="str">
        <f>'Step 2_Metric 7'!X217</f>
        <v/>
      </c>
      <c r="V175" s="184" t="str">
        <f>'Step 2_Metric 7'!Y217</f>
        <v/>
      </c>
    </row>
    <row r="176" spans="13:22" x14ac:dyDescent="0.25">
      <c r="M176" s="38" t="str">
        <f t="shared" si="7"/>
        <v>7_Metric_Pre_</v>
      </c>
      <c r="N176" s="38">
        <f>'Step 2_Metric 7'!Q218</f>
        <v>22</v>
      </c>
      <c r="O176" s="38" t="str">
        <f>'Step 2_Metric 7'!R218</f>
        <v/>
      </c>
      <c r="P176" s="38">
        <f>'Step 2_Metric 7'!S218</f>
        <v>7</v>
      </c>
      <c r="Q176" s="38" t="str">
        <f>'Step 2_Metric 7'!T218</f>
        <v>Proprietor's Income</v>
      </c>
      <c r="R176" s="38">
        <f>'Step 2_Metric 7'!U218</f>
        <v>10</v>
      </c>
      <c r="S176" s="38" t="str">
        <f>'Step 2_Metric 7'!V218</f>
        <v>Metric</v>
      </c>
      <c r="T176" s="38" t="str">
        <f>'Step 2_Metric 7'!W218</f>
        <v>Pre</v>
      </c>
      <c r="U176" s="184" t="str">
        <f>'Step 2_Metric 7'!X218</f>
        <v/>
      </c>
      <c r="V176" s="184" t="str">
        <f>'Step 2_Metric 7'!Y218</f>
        <v/>
      </c>
    </row>
    <row r="177" spans="13:22" x14ac:dyDescent="0.25">
      <c r="M177" s="38" t="str">
        <f t="shared" si="7"/>
        <v>7_Metric_Post_</v>
      </c>
      <c r="N177" s="38">
        <f>'Step 2_Metric 7'!Q219</f>
        <v>22</v>
      </c>
      <c r="O177" s="38" t="str">
        <f>'Step 2_Metric 7'!R219</f>
        <v/>
      </c>
      <c r="P177" s="38">
        <f>'Step 2_Metric 7'!S219</f>
        <v>7</v>
      </c>
      <c r="Q177" s="38" t="str">
        <f>'Step 2_Metric 7'!T219</f>
        <v>Proprietor's Income</v>
      </c>
      <c r="R177" s="38">
        <f>'Step 2_Metric 7'!U219</f>
        <v>10</v>
      </c>
      <c r="S177" s="38" t="str">
        <f>'Step 2_Metric 7'!V219</f>
        <v>Metric</v>
      </c>
      <c r="T177" s="38" t="str">
        <f>'Step 2_Metric 7'!W219</f>
        <v>Post</v>
      </c>
      <c r="U177" s="184" t="str">
        <f>'Step 2_Metric 7'!X219</f>
        <v/>
      </c>
      <c r="V177" s="184" t="str">
        <f>'Step 2_Metric 7'!Y219</f>
        <v/>
      </c>
    </row>
    <row r="178" spans="13:22" x14ac:dyDescent="0.25">
      <c r="M178" s="38" t="str">
        <f t="shared" si="7"/>
        <v>7_Metric_Pre_</v>
      </c>
      <c r="N178" s="38">
        <f>'Step 2_Metric 7'!Q220</f>
        <v>22</v>
      </c>
      <c r="O178" s="38" t="str">
        <f>'Step 2_Metric 7'!R220</f>
        <v/>
      </c>
      <c r="P178" s="38">
        <f>'Step 2_Metric 7'!S220</f>
        <v>7</v>
      </c>
      <c r="Q178" s="38" t="str">
        <f>'Step 2_Metric 7'!T220</f>
        <v>Labor Income</v>
      </c>
      <c r="R178" s="38">
        <f>'Step 2_Metric 7'!U220</f>
        <v>11</v>
      </c>
      <c r="S178" s="38" t="str">
        <f>'Step 2_Metric 7'!V220</f>
        <v>Metric</v>
      </c>
      <c r="T178" s="38" t="str">
        <f>'Step 2_Metric 7'!W220</f>
        <v>Pre</v>
      </c>
      <c r="U178" s="184" t="str">
        <f>'Step 2_Metric 7'!X220</f>
        <v/>
      </c>
      <c r="V178" s="184" t="str">
        <f>'Step 2_Metric 7'!Y220</f>
        <v/>
      </c>
    </row>
    <row r="179" spans="13:22" x14ac:dyDescent="0.25">
      <c r="M179" s="38" t="str">
        <f t="shared" si="7"/>
        <v>7_Metric_Post_</v>
      </c>
      <c r="N179" s="38">
        <f>'Step 2_Metric 7'!Q221</f>
        <v>22</v>
      </c>
      <c r="O179" s="38" t="str">
        <f>'Step 2_Metric 7'!R221</f>
        <v/>
      </c>
      <c r="P179" s="38">
        <f>'Step 2_Metric 7'!S221</f>
        <v>7</v>
      </c>
      <c r="Q179" s="38" t="str">
        <f>'Step 2_Metric 7'!T221</f>
        <v>Labor Income</v>
      </c>
      <c r="R179" s="38">
        <f>'Step 2_Metric 7'!U221</f>
        <v>11</v>
      </c>
      <c r="S179" s="38" t="str">
        <f>'Step 2_Metric 7'!V221</f>
        <v>Metric</v>
      </c>
      <c r="T179" s="38" t="str">
        <f>'Step 2_Metric 7'!W221</f>
        <v>Post</v>
      </c>
      <c r="U179" s="184" t="str">
        <f>'Step 2_Metric 7'!X221</f>
        <v/>
      </c>
      <c r="V179" s="184" t="str">
        <f>'Step 2_Metric 7'!Y221</f>
        <v/>
      </c>
    </row>
    <row r="180" spans="13:22" x14ac:dyDescent="0.25">
      <c r="M180" s="38" t="str">
        <f t="shared" si="7"/>
        <v>7_Metric_Pre_</v>
      </c>
      <c r="N180" s="38">
        <f>'Step 2_Metric 7'!Q222</f>
        <v>22</v>
      </c>
      <c r="O180" s="38" t="str">
        <f>'Step 2_Metric 7'!R222</f>
        <v/>
      </c>
      <c r="P180" s="38">
        <f>'Step 2_Metric 7'!S222</f>
        <v>7</v>
      </c>
      <c r="Q180" s="38" t="str">
        <f>'Step 2_Metric 7'!T222</f>
        <v>Employment</v>
      </c>
      <c r="R180" s="38">
        <f>'Step 2_Metric 7'!U222</f>
        <v>12</v>
      </c>
      <c r="S180" s="38" t="str">
        <f>'Step 2_Metric 7'!V222</f>
        <v>Metric</v>
      </c>
      <c r="T180" s="38" t="str">
        <f>'Step 2_Metric 7'!W222</f>
        <v>Pre</v>
      </c>
      <c r="U180" s="184" t="str">
        <f>'Step 2_Metric 7'!X222</f>
        <v/>
      </c>
      <c r="V180" s="184" t="str">
        <f>'Step 2_Metric 7'!Y222</f>
        <v/>
      </c>
    </row>
    <row r="181" spans="13:22" x14ac:dyDescent="0.25">
      <c r="M181" s="38" t="str">
        <f t="shared" si="7"/>
        <v>7_Metric_Post_</v>
      </c>
      <c r="N181" s="38">
        <f>'Step 2_Metric 7'!Q223</f>
        <v>22</v>
      </c>
      <c r="O181" s="38" t="str">
        <f>'Step 2_Metric 7'!R223</f>
        <v/>
      </c>
      <c r="P181" s="38">
        <f>'Step 2_Metric 7'!S223</f>
        <v>7</v>
      </c>
      <c r="Q181" s="38" t="str">
        <f>'Step 2_Metric 7'!T223</f>
        <v>Employment</v>
      </c>
      <c r="R181" s="38">
        <f>'Step 2_Metric 7'!U223</f>
        <v>12</v>
      </c>
      <c r="S181" s="38" t="str">
        <f>'Step 2_Metric 7'!V223</f>
        <v>Metric</v>
      </c>
      <c r="T181" s="38" t="str">
        <f>'Step 2_Metric 7'!W223</f>
        <v>Post</v>
      </c>
      <c r="U181" s="184" t="str">
        <f>'Step 2_Metric 7'!X223</f>
        <v/>
      </c>
      <c r="V181" s="184" t="str">
        <f>'Step 2_Metric 7'!Y223</f>
        <v/>
      </c>
    </row>
    <row r="182" spans="13:22" x14ac:dyDescent="0.25">
      <c r="M182" s="38" t="str">
        <f t="shared" si="7"/>
        <v>7_Priority Metric_Pre_</v>
      </c>
      <c r="N182" s="38">
        <f>'Step 2_Metric 7'!Q224</f>
        <v>22</v>
      </c>
      <c r="O182" s="38" t="str">
        <f>'Step 2_Metric 7'!R224</f>
        <v/>
      </c>
      <c r="P182" s="38">
        <f>'Step 2_Metric 7'!S224</f>
        <v>7</v>
      </c>
      <c r="Q182" s="38" t="str">
        <f>'Step 2_Metric 7'!T224</f>
        <v>Output</v>
      </c>
      <c r="R182" s="38">
        <f>'Step 2_Metric 7'!U224</f>
        <v>1</v>
      </c>
      <c r="S182" s="38" t="str">
        <f>'Step 2_Metric 7'!V224</f>
        <v>Priority Metric</v>
      </c>
      <c r="T182" s="38" t="str">
        <f>'Step 2_Metric 7'!W224</f>
        <v>Pre</v>
      </c>
      <c r="U182" s="184" t="str">
        <f>'Step 2_Metric 7'!X224</f>
        <v/>
      </c>
      <c r="V182" s="184" t="str">
        <f>'Step 2_Metric 7'!Y224</f>
        <v/>
      </c>
    </row>
    <row r="183" spans="13:22" x14ac:dyDescent="0.25">
      <c r="M183" s="38" t="str">
        <f t="shared" si="7"/>
        <v>7_Priority Metric_Post_</v>
      </c>
      <c r="N183" s="38">
        <f>'Step 2_Metric 7'!Q225</f>
        <v>22</v>
      </c>
      <c r="O183" s="38" t="str">
        <f>'Step 2_Metric 7'!R225</f>
        <v/>
      </c>
      <c r="P183" s="38">
        <f>'Step 2_Metric 7'!S225</f>
        <v>7</v>
      </c>
      <c r="Q183" s="38" t="str">
        <f>'Step 2_Metric 7'!T225</f>
        <v>Output</v>
      </c>
      <c r="R183" s="38">
        <f>'Step 2_Metric 7'!U225</f>
        <v>1</v>
      </c>
      <c r="S183" s="38" t="str">
        <f>'Step 2_Metric 7'!V225</f>
        <v>Priority Metric</v>
      </c>
      <c r="T183" s="38" t="str">
        <f>'Step 2_Metric 7'!W225</f>
        <v>Post</v>
      </c>
      <c r="U183" s="184" t="str">
        <f>'Step 2_Metric 7'!X225</f>
        <v/>
      </c>
      <c r="V183" s="184" t="str">
        <f>'Step 2_Metric 7'!Y225</f>
        <v/>
      </c>
    </row>
    <row r="184" spans="13:22" x14ac:dyDescent="0.25">
      <c r="M184" s="38" t="str">
        <f t="shared" si="7"/>
        <v>7_Metric_Pre_</v>
      </c>
      <c r="N184" s="38">
        <f>'Step 2_Metric 7'!Q226</f>
        <v>23</v>
      </c>
      <c r="O184" s="38" t="str">
        <f>'Step 2_Metric 7'!R226</f>
        <v/>
      </c>
      <c r="P184" s="38">
        <f>'Step 2_Metric 7'!S226</f>
        <v>7</v>
      </c>
      <c r="Q184" s="38" t="str">
        <f>'Step 2_Metric 7'!T226</f>
        <v>Proprietor's Income</v>
      </c>
      <c r="R184" s="38">
        <f>'Step 2_Metric 7'!U226</f>
        <v>10</v>
      </c>
      <c r="S184" s="38" t="str">
        <f>'Step 2_Metric 7'!V226</f>
        <v>Metric</v>
      </c>
      <c r="T184" s="38" t="str">
        <f>'Step 2_Metric 7'!W226</f>
        <v>Pre</v>
      </c>
      <c r="U184" s="184" t="str">
        <f>'Step 2_Metric 7'!X226</f>
        <v/>
      </c>
      <c r="V184" s="184" t="str">
        <f>'Step 2_Metric 7'!Y226</f>
        <v/>
      </c>
    </row>
    <row r="185" spans="13:22" x14ac:dyDescent="0.25">
      <c r="M185" s="38" t="str">
        <f t="shared" si="7"/>
        <v>7_Metric_Post_</v>
      </c>
      <c r="N185" s="38">
        <f>'Step 2_Metric 7'!Q227</f>
        <v>23</v>
      </c>
      <c r="O185" s="38" t="str">
        <f>'Step 2_Metric 7'!R227</f>
        <v/>
      </c>
      <c r="P185" s="38">
        <f>'Step 2_Metric 7'!S227</f>
        <v>7</v>
      </c>
      <c r="Q185" s="38" t="str">
        <f>'Step 2_Metric 7'!T227</f>
        <v>Proprietor's Income</v>
      </c>
      <c r="R185" s="38">
        <f>'Step 2_Metric 7'!U227</f>
        <v>10</v>
      </c>
      <c r="S185" s="38" t="str">
        <f>'Step 2_Metric 7'!V227</f>
        <v>Metric</v>
      </c>
      <c r="T185" s="38" t="str">
        <f>'Step 2_Metric 7'!W227</f>
        <v>Post</v>
      </c>
      <c r="U185" s="184" t="str">
        <f>'Step 2_Metric 7'!X227</f>
        <v/>
      </c>
      <c r="V185" s="184" t="str">
        <f>'Step 2_Metric 7'!Y227</f>
        <v/>
      </c>
    </row>
    <row r="186" spans="13:22" x14ac:dyDescent="0.25">
      <c r="M186" s="38" t="str">
        <f t="shared" si="7"/>
        <v>7_Metric_Pre_</v>
      </c>
      <c r="N186" s="38">
        <f>'Step 2_Metric 7'!Q228</f>
        <v>23</v>
      </c>
      <c r="O186" s="38" t="str">
        <f>'Step 2_Metric 7'!R228</f>
        <v/>
      </c>
      <c r="P186" s="38">
        <f>'Step 2_Metric 7'!S228</f>
        <v>7</v>
      </c>
      <c r="Q186" s="38" t="str">
        <f>'Step 2_Metric 7'!T228</f>
        <v>Labor Income</v>
      </c>
      <c r="R186" s="38">
        <f>'Step 2_Metric 7'!U228</f>
        <v>11</v>
      </c>
      <c r="S186" s="38" t="str">
        <f>'Step 2_Metric 7'!V228</f>
        <v>Metric</v>
      </c>
      <c r="T186" s="38" t="str">
        <f>'Step 2_Metric 7'!W228</f>
        <v>Pre</v>
      </c>
      <c r="U186" s="184" t="str">
        <f>'Step 2_Metric 7'!X228</f>
        <v/>
      </c>
      <c r="V186" s="184" t="str">
        <f>'Step 2_Metric 7'!Y228</f>
        <v/>
      </c>
    </row>
    <row r="187" spans="13:22" x14ac:dyDescent="0.25">
      <c r="M187" s="38" t="str">
        <f t="shared" si="7"/>
        <v>7_Metric_Post_</v>
      </c>
      <c r="N187" s="38">
        <f>'Step 2_Metric 7'!Q229</f>
        <v>23</v>
      </c>
      <c r="O187" s="38" t="str">
        <f>'Step 2_Metric 7'!R229</f>
        <v/>
      </c>
      <c r="P187" s="38">
        <f>'Step 2_Metric 7'!S229</f>
        <v>7</v>
      </c>
      <c r="Q187" s="38" t="str">
        <f>'Step 2_Metric 7'!T229</f>
        <v>Labor Income</v>
      </c>
      <c r="R187" s="38">
        <f>'Step 2_Metric 7'!U229</f>
        <v>11</v>
      </c>
      <c r="S187" s="38" t="str">
        <f>'Step 2_Metric 7'!V229</f>
        <v>Metric</v>
      </c>
      <c r="T187" s="38" t="str">
        <f>'Step 2_Metric 7'!W229</f>
        <v>Post</v>
      </c>
      <c r="U187" s="184" t="str">
        <f>'Step 2_Metric 7'!X229</f>
        <v/>
      </c>
      <c r="V187" s="184" t="str">
        <f>'Step 2_Metric 7'!Y229</f>
        <v/>
      </c>
    </row>
    <row r="188" spans="13:22" x14ac:dyDescent="0.25">
      <c r="M188" s="38" t="str">
        <f t="shared" si="7"/>
        <v>7_Metric_Pre_</v>
      </c>
      <c r="N188" s="38">
        <f>'Step 2_Metric 7'!Q230</f>
        <v>23</v>
      </c>
      <c r="O188" s="38" t="str">
        <f>'Step 2_Metric 7'!R230</f>
        <v/>
      </c>
      <c r="P188" s="38">
        <f>'Step 2_Metric 7'!S230</f>
        <v>7</v>
      </c>
      <c r="Q188" s="38" t="str">
        <f>'Step 2_Metric 7'!T230</f>
        <v>Employment</v>
      </c>
      <c r="R188" s="38">
        <f>'Step 2_Metric 7'!U230</f>
        <v>12</v>
      </c>
      <c r="S188" s="38" t="str">
        <f>'Step 2_Metric 7'!V230</f>
        <v>Metric</v>
      </c>
      <c r="T188" s="38" t="str">
        <f>'Step 2_Metric 7'!W230</f>
        <v>Pre</v>
      </c>
      <c r="U188" s="184" t="str">
        <f>'Step 2_Metric 7'!X230</f>
        <v/>
      </c>
      <c r="V188" s="184" t="str">
        <f>'Step 2_Metric 7'!Y230</f>
        <v/>
      </c>
    </row>
    <row r="189" spans="13:22" x14ac:dyDescent="0.25">
      <c r="M189" s="38" t="str">
        <f t="shared" si="7"/>
        <v>7_Metric_Post_</v>
      </c>
      <c r="N189" s="38">
        <f>'Step 2_Metric 7'!Q231</f>
        <v>23</v>
      </c>
      <c r="O189" s="38" t="str">
        <f>'Step 2_Metric 7'!R231</f>
        <v/>
      </c>
      <c r="P189" s="38">
        <f>'Step 2_Metric 7'!S231</f>
        <v>7</v>
      </c>
      <c r="Q189" s="38" t="str">
        <f>'Step 2_Metric 7'!T231</f>
        <v>Employment</v>
      </c>
      <c r="R189" s="38">
        <f>'Step 2_Metric 7'!U231</f>
        <v>12</v>
      </c>
      <c r="S189" s="38" t="str">
        <f>'Step 2_Metric 7'!V231</f>
        <v>Metric</v>
      </c>
      <c r="T189" s="38" t="str">
        <f>'Step 2_Metric 7'!W231</f>
        <v>Post</v>
      </c>
      <c r="U189" s="184" t="str">
        <f>'Step 2_Metric 7'!X231</f>
        <v/>
      </c>
      <c r="V189" s="184" t="str">
        <f>'Step 2_Metric 7'!Y231</f>
        <v/>
      </c>
    </row>
    <row r="190" spans="13:22" x14ac:dyDescent="0.25">
      <c r="M190" s="38" t="str">
        <f t="shared" si="7"/>
        <v>7_Priority Metric_Pre_</v>
      </c>
      <c r="N190" s="38">
        <f>'Step 2_Metric 7'!Q232</f>
        <v>23</v>
      </c>
      <c r="O190" s="38" t="str">
        <f>'Step 2_Metric 7'!R232</f>
        <v/>
      </c>
      <c r="P190" s="38">
        <f>'Step 2_Metric 7'!S232</f>
        <v>7</v>
      </c>
      <c r="Q190" s="38" t="str">
        <f>'Step 2_Metric 7'!T232</f>
        <v>Output</v>
      </c>
      <c r="R190" s="38">
        <f>'Step 2_Metric 7'!U232</f>
        <v>1</v>
      </c>
      <c r="S190" s="38" t="str">
        <f>'Step 2_Metric 7'!V232</f>
        <v>Priority Metric</v>
      </c>
      <c r="T190" s="38" t="str">
        <f>'Step 2_Metric 7'!W232</f>
        <v>Pre</v>
      </c>
      <c r="U190" s="184" t="str">
        <f>'Step 2_Metric 7'!X232</f>
        <v/>
      </c>
      <c r="V190" s="184" t="str">
        <f>'Step 2_Metric 7'!Y232</f>
        <v/>
      </c>
    </row>
    <row r="191" spans="13:22" x14ac:dyDescent="0.25">
      <c r="M191" s="38" t="str">
        <f t="shared" si="7"/>
        <v>7_Priority Metric_Post_</v>
      </c>
      <c r="N191" s="38">
        <f>'Step 2_Metric 7'!Q233</f>
        <v>23</v>
      </c>
      <c r="O191" s="38" t="str">
        <f>'Step 2_Metric 7'!R233</f>
        <v/>
      </c>
      <c r="P191" s="38">
        <f>'Step 2_Metric 7'!S233</f>
        <v>7</v>
      </c>
      <c r="Q191" s="38" t="str">
        <f>'Step 2_Metric 7'!T233</f>
        <v>Output</v>
      </c>
      <c r="R191" s="38">
        <f>'Step 2_Metric 7'!U233</f>
        <v>1</v>
      </c>
      <c r="S191" s="38" t="str">
        <f>'Step 2_Metric 7'!V233</f>
        <v>Priority Metric</v>
      </c>
      <c r="T191" s="38" t="str">
        <f>'Step 2_Metric 7'!W233</f>
        <v>Post</v>
      </c>
      <c r="U191" s="184" t="str">
        <f>'Step 2_Metric 7'!X233</f>
        <v/>
      </c>
      <c r="V191" s="184" t="str">
        <f>'Step 2_Metric 7'!Y233</f>
        <v/>
      </c>
    </row>
    <row r="192" spans="13:22" x14ac:dyDescent="0.25">
      <c r="M192" s="38" t="str">
        <f t="shared" ref="M192:M255" si="8">CONCATENATE(P192,"_",S192,"_",T192,"_",O192)</f>
        <v>7_Metric_Pre_</v>
      </c>
      <c r="N192" s="38">
        <f>'Step 2_Metric 7'!Q234</f>
        <v>24</v>
      </c>
      <c r="O192" s="38" t="str">
        <f>'Step 2_Metric 7'!R234</f>
        <v/>
      </c>
      <c r="P192" s="38">
        <f>'Step 2_Metric 7'!S234</f>
        <v>7</v>
      </c>
      <c r="Q192" s="38" t="str">
        <f>'Step 2_Metric 7'!T234</f>
        <v>Proprietor's Income</v>
      </c>
      <c r="R192" s="38">
        <f>'Step 2_Metric 7'!U234</f>
        <v>10</v>
      </c>
      <c r="S192" s="38" t="str">
        <f>'Step 2_Metric 7'!V234</f>
        <v>Metric</v>
      </c>
      <c r="T192" s="38" t="str">
        <f>'Step 2_Metric 7'!W234</f>
        <v>Pre</v>
      </c>
      <c r="U192" s="184" t="str">
        <f>'Step 2_Metric 7'!X234</f>
        <v/>
      </c>
      <c r="V192" s="184" t="str">
        <f>'Step 2_Metric 7'!Y234</f>
        <v/>
      </c>
    </row>
    <row r="193" spans="13:22" x14ac:dyDescent="0.25">
      <c r="M193" s="38" t="str">
        <f t="shared" si="8"/>
        <v>7_Metric_Post_</v>
      </c>
      <c r="N193" s="38">
        <f>'Step 2_Metric 7'!Q235</f>
        <v>24</v>
      </c>
      <c r="O193" s="38" t="str">
        <f>'Step 2_Metric 7'!R235</f>
        <v/>
      </c>
      <c r="P193" s="38">
        <f>'Step 2_Metric 7'!S235</f>
        <v>7</v>
      </c>
      <c r="Q193" s="38" t="str">
        <f>'Step 2_Metric 7'!T235</f>
        <v>Proprietor's Income</v>
      </c>
      <c r="R193" s="38">
        <f>'Step 2_Metric 7'!U235</f>
        <v>10</v>
      </c>
      <c r="S193" s="38" t="str">
        <f>'Step 2_Metric 7'!V235</f>
        <v>Metric</v>
      </c>
      <c r="T193" s="38" t="str">
        <f>'Step 2_Metric 7'!W235</f>
        <v>Post</v>
      </c>
      <c r="U193" s="184" t="str">
        <f>'Step 2_Metric 7'!X235</f>
        <v/>
      </c>
      <c r="V193" s="184" t="str">
        <f>'Step 2_Metric 7'!Y235</f>
        <v/>
      </c>
    </row>
    <row r="194" spans="13:22" x14ac:dyDescent="0.25">
      <c r="M194" s="38" t="str">
        <f t="shared" si="8"/>
        <v>7_Metric_Pre_</v>
      </c>
      <c r="N194" s="38">
        <f>'Step 2_Metric 7'!Q236</f>
        <v>24</v>
      </c>
      <c r="O194" s="38" t="str">
        <f>'Step 2_Metric 7'!R236</f>
        <v/>
      </c>
      <c r="P194" s="38">
        <f>'Step 2_Metric 7'!S236</f>
        <v>7</v>
      </c>
      <c r="Q194" s="38" t="str">
        <f>'Step 2_Metric 7'!T236</f>
        <v>Labor Income</v>
      </c>
      <c r="R194" s="38">
        <f>'Step 2_Metric 7'!U236</f>
        <v>11</v>
      </c>
      <c r="S194" s="38" t="str">
        <f>'Step 2_Metric 7'!V236</f>
        <v>Metric</v>
      </c>
      <c r="T194" s="38" t="str">
        <f>'Step 2_Metric 7'!W236</f>
        <v>Pre</v>
      </c>
      <c r="U194" s="184" t="str">
        <f>'Step 2_Metric 7'!X236</f>
        <v/>
      </c>
      <c r="V194" s="184" t="str">
        <f>'Step 2_Metric 7'!Y236</f>
        <v/>
      </c>
    </row>
    <row r="195" spans="13:22" x14ac:dyDescent="0.25">
      <c r="M195" s="38" t="str">
        <f t="shared" si="8"/>
        <v>7_Metric_Post_</v>
      </c>
      <c r="N195" s="38">
        <f>'Step 2_Metric 7'!Q237</f>
        <v>24</v>
      </c>
      <c r="O195" s="38" t="str">
        <f>'Step 2_Metric 7'!R237</f>
        <v/>
      </c>
      <c r="P195" s="38">
        <f>'Step 2_Metric 7'!S237</f>
        <v>7</v>
      </c>
      <c r="Q195" s="38" t="str">
        <f>'Step 2_Metric 7'!T237</f>
        <v>Labor Income</v>
      </c>
      <c r="R195" s="38">
        <f>'Step 2_Metric 7'!U237</f>
        <v>11</v>
      </c>
      <c r="S195" s="38" t="str">
        <f>'Step 2_Metric 7'!V237</f>
        <v>Metric</v>
      </c>
      <c r="T195" s="38" t="str">
        <f>'Step 2_Metric 7'!W237</f>
        <v>Post</v>
      </c>
      <c r="U195" s="184" t="str">
        <f>'Step 2_Metric 7'!X237</f>
        <v/>
      </c>
      <c r="V195" s="184" t="str">
        <f>'Step 2_Metric 7'!Y237</f>
        <v/>
      </c>
    </row>
    <row r="196" spans="13:22" x14ac:dyDescent="0.25">
      <c r="M196" s="38" t="str">
        <f t="shared" si="8"/>
        <v>7_Metric_Pre_</v>
      </c>
      <c r="N196" s="38">
        <f>'Step 2_Metric 7'!Q238</f>
        <v>24</v>
      </c>
      <c r="O196" s="38" t="str">
        <f>'Step 2_Metric 7'!R238</f>
        <v/>
      </c>
      <c r="P196" s="38">
        <f>'Step 2_Metric 7'!S238</f>
        <v>7</v>
      </c>
      <c r="Q196" s="38" t="str">
        <f>'Step 2_Metric 7'!T238</f>
        <v>Employment</v>
      </c>
      <c r="R196" s="38">
        <f>'Step 2_Metric 7'!U238</f>
        <v>12</v>
      </c>
      <c r="S196" s="38" t="str">
        <f>'Step 2_Metric 7'!V238</f>
        <v>Metric</v>
      </c>
      <c r="T196" s="38" t="str">
        <f>'Step 2_Metric 7'!W238</f>
        <v>Pre</v>
      </c>
      <c r="U196" s="184" t="str">
        <f>'Step 2_Metric 7'!X238</f>
        <v/>
      </c>
      <c r="V196" s="184" t="str">
        <f>'Step 2_Metric 7'!Y238</f>
        <v/>
      </c>
    </row>
    <row r="197" spans="13:22" x14ac:dyDescent="0.25">
      <c r="M197" s="38" t="str">
        <f t="shared" si="8"/>
        <v>7_Metric_Post_</v>
      </c>
      <c r="N197" s="38">
        <f>'Step 2_Metric 7'!Q239</f>
        <v>24</v>
      </c>
      <c r="O197" s="38" t="str">
        <f>'Step 2_Metric 7'!R239</f>
        <v/>
      </c>
      <c r="P197" s="38">
        <f>'Step 2_Metric 7'!S239</f>
        <v>7</v>
      </c>
      <c r="Q197" s="38" t="str">
        <f>'Step 2_Metric 7'!T239</f>
        <v>Employment</v>
      </c>
      <c r="R197" s="38">
        <f>'Step 2_Metric 7'!U239</f>
        <v>12</v>
      </c>
      <c r="S197" s="38" t="str">
        <f>'Step 2_Metric 7'!V239</f>
        <v>Metric</v>
      </c>
      <c r="T197" s="38" t="str">
        <f>'Step 2_Metric 7'!W239</f>
        <v>Post</v>
      </c>
      <c r="U197" s="184" t="str">
        <f>'Step 2_Metric 7'!X239</f>
        <v/>
      </c>
      <c r="V197" s="184" t="str">
        <f>'Step 2_Metric 7'!Y239</f>
        <v/>
      </c>
    </row>
    <row r="198" spans="13:22" x14ac:dyDescent="0.25">
      <c r="M198" s="38" t="str">
        <f t="shared" si="8"/>
        <v>7_Priority Metric_Pre_</v>
      </c>
      <c r="N198" s="38">
        <f>'Step 2_Metric 7'!Q240</f>
        <v>24</v>
      </c>
      <c r="O198" s="38" t="str">
        <f>'Step 2_Metric 7'!R240</f>
        <v/>
      </c>
      <c r="P198" s="38">
        <f>'Step 2_Metric 7'!S240</f>
        <v>7</v>
      </c>
      <c r="Q198" s="38" t="str">
        <f>'Step 2_Metric 7'!T240</f>
        <v>Output</v>
      </c>
      <c r="R198" s="38">
        <f>'Step 2_Metric 7'!U240</f>
        <v>1</v>
      </c>
      <c r="S198" s="38" t="str">
        <f>'Step 2_Metric 7'!V240</f>
        <v>Priority Metric</v>
      </c>
      <c r="T198" s="38" t="str">
        <f>'Step 2_Metric 7'!W240</f>
        <v>Pre</v>
      </c>
      <c r="U198" s="184" t="str">
        <f>'Step 2_Metric 7'!X240</f>
        <v/>
      </c>
      <c r="V198" s="184" t="str">
        <f>'Step 2_Metric 7'!Y240</f>
        <v/>
      </c>
    </row>
    <row r="199" spans="13:22" x14ac:dyDescent="0.25">
      <c r="M199" s="38" t="str">
        <f t="shared" si="8"/>
        <v>7_Priority Metric_Post_</v>
      </c>
      <c r="N199" s="38">
        <f>'Step 2_Metric 7'!Q241</f>
        <v>24</v>
      </c>
      <c r="O199" s="38" t="str">
        <f>'Step 2_Metric 7'!R241</f>
        <v/>
      </c>
      <c r="P199" s="38">
        <f>'Step 2_Metric 7'!S241</f>
        <v>7</v>
      </c>
      <c r="Q199" s="38" t="str">
        <f>'Step 2_Metric 7'!T241</f>
        <v>Output</v>
      </c>
      <c r="R199" s="38">
        <f>'Step 2_Metric 7'!U241</f>
        <v>1</v>
      </c>
      <c r="S199" s="38" t="str">
        <f>'Step 2_Metric 7'!V241</f>
        <v>Priority Metric</v>
      </c>
      <c r="T199" s="38" t="str">
        <f>'Step 2_Metric 7'!W241</f>
        <v>Post</v>
      </c>
      <c r="U199" s="184" t="str">
        <f>'Step 2_Metric 7'!X241</f>
        <v/>
      </c>
      <c r="V199" s="184" t="str">
        <f>'Step 2_Metric 7'!Y241</f>
        <v/>
      </c>
    </row>
    <row r="200" spans="13:22" x14ac:dyDescent="0.25">
      <c r="M200" s="38" t="str">
        <f t="shared" si="8"/>
        <v>7_Metric_Pre_</v>
      </c>
      <c r="N200" s="38">
        <f>'Step 2_Metric 7'!Q242</f>
        <v>25</v>
      </c>
      <c r="O200" s="38" t="str">
        <f>'Step 2_Metric 7'!R242</f>
        <v/>
      </c>
      <c r="P200" s="38">
        <f>'Step 2_Metric 7'!S242</f>
        <v>7</v>
      </c>
      <c r="Q200" s="38" t="str">
        <f>'Step 2_Metric 7'!T242</f>
        <v>Proprietor's Income</v>
      </c>
      <c r="R200" s="38">
        <f>'Step 2_Metric 7'!U242</f>
        <v>10</v>
      </c>
      <c r="S200" s="38" t="str">
        <f>'Step 2_Metric 7'!V242</f>
        <v>Metric</v>
      </c>
      <c r="T200" s="38" t="str">
        <f>'Step 2_Metric 7'!W242</f>
        <v>Pre</v>
      </c>
      <c r="U200" s="184" t="str">
        <f>'Step 2_Metric 7'!X242</f>
        <v/>
      </c>
      <c r="V200" s="184" t="str">
        <f>'Step 2_Metric 7'!Y242</f>
        <v/>
      </c>
    </row>
    <row r="201" spans="13:22" x14ac:dyDescent="0.25">
      <c r="M201" s="38" t="str">
        <f t="shared" si="8"/>
        <v>7_Metric_Post_</v>
      </c>
      <c r="N201" s="38">
        <f>'Step 2_Metric 7'!Q243</f>
        <v>25</v>
      </c>
      <c r="O201" s="38" t="str">
        <f>'Step 2_Metric 7'!R243</f>
        <v/>
      </c>
      <c r="P201" s="38">
        <f>'Step 2_Metric 7'!S243</f>
        <v>7</v>
      </c>
      <c r="Q201" s="38" t="str">
        <f>'Step 2_Metric 7'!T243</f>
        <v>Proprietor's Income</v>
      </c>
      <c r="R201" s="38">
        <f>'Step 2_Metric 7'!U243</f>
        <v>10</v>
      </c>
      <c r="S201" s="38" t="str">
        <f>'Step 2_Metric 7'!V243</f>
        <v>Metric</v>
      </c>
      <c r="T201" s="38" t="str">
        <f>'Step 2_Metric 7'!W243</f>
        <v>Post</v>
      </c>
      <c r="U201" s="184" t="str">
        <f>'Step 2_Metric 7'!X243</f>
        <v/>
      </c>
      <c r="V201" s="184" t="str">
        <f>'Step 2_Metric 7'!Y243</f>
        <v/>
      </c>
    </row>
    <row r="202" spans="13:22" x14ac:dyDescent="0.25">
      <c r="M202" s="38" t="str">
        <f t="shared" si="8"/>
        <v>7_Metric_Pre_</v>
      </c>
      <c r="N202" s="38">
        <f>'Step 2_Metric 7'!Q244</f>
        <v>25</v>
      </c>
      <c r="O202" s="38" t="str">
        <f>'Step 2_Metric 7'!R244</f>
        <v/>
      </c>
      <c r="P202" s="38">
        <f>'Step 2_Metric 7'!S244</f>
        <v>7</v>
      </c>
      <c r="Q202" s="38" t="str">
        <f>'Step 2_Metric 7'!T244</f>
        <v>Labor Income</v>
      </c>
      <c r="R202" s="38">
        <f>'Step 2_Metric 7'!U244</f>
        <v>11</v>
      </c>
      <c r="S202" s="38" t="str">
        <f>'Step 2_Metric 7'!V244</f>
        <v>Metric</v>
      </c>
      <c r="T202" s="38" t="str">
        <f>'Step 2_Metric 7'!W244</f>
        <v>Pre</v>
      </c>
      <c r="U202" s="184" t="str">
        <f>'Step 2_Metric 7'!X244</f>
        <v/>
      </c>
      <c r="V202" s="184" t="str">
        <f>'Step 2_Metric 7'!Y244</f>
        <v/>
      </c>
    </row>
    <row r="203" spans="13:22" x14ac:dyDescent="0.25">
      <c r="M203" s="38" t="str">
        <f t="shared" si="8"/>
        <v>7_Metric_Post_</v>
      </c>
      <c r="N203" s="38">
        <f>'Step 2_Metric 7'!Q245</f>
        <v>25</v>
      </c>
      <c r="O203" s="38" t="str">
        <f>'Step 2_Metric 7'!R245</f>
        <v/>
      </c>
      <c r="P203" s="38">
        <f>'Step 2_Metric 7'!S245</f>
        <v>7</v>
      </c>
      <c r="Q203" s="38" t="str">
        <f>'Step 2_Metric 7'!T245</f>
        <v>Labor Income</v>
      </c>
      <c r="R203" s="38">
        <f>'Step 2_Metric 7'!U245</f>
        <v>11</v>
      </c>
      <c r="S203" s="38" t="str">
        <f>'Step 2_Metric 7'!V245</f>
        <v>Metric</v>
      </c>
      <c r="T203" s="38" t="str">
        <f>'Step 2_Metric 7'!W245</f>
        <v>Post</v>
      </c>
      <c r="U203" s="184" t="str">
        <f>'Step 2_Metric 7'!X245</f>
        <v/>
      </c>
      <c r="V203" s="184" t="str">
        <f>'Step 2_Metric 7'!Y245</f>
        <v/>
      </c>
    </row>
    <row r="204" spans="13:22" x14ac:dyDescent="0.25">
      <c r="M204" s="38" t="str">
        <f t="shared" si="8"/>
        <v>7_Metric_Pre_</v>
      </c>
      <c r="N204" s="38">
        <f>'Step 2_Metric 7'!Q246</f>
        <v>25</v>
      </c>
      <c r="O204" s="38" t="str">
        <f>'Step 2_Metric 7'!R246</f>
        <v/>
      </c>
      <c r="P204" s="38">
        <f>'Step 2_Metric 7'!S246</f>
        <v>7</v>
      </c>
      <c r="Q204" s="38" t="str">
        <f>'Step 2_Metric 7'!T246</f>
        <v>Employment</v>
      </c>
      <c r="R204" s="38">
        <f>'Step 2_Metric 7'!U246</f>
        <v>12</v>
      </c>
      <c r="S204" s="38" t="str">
        <f>'Step 2_Metric 7'!V246</f>
        <v>Metric</v>
      </c>
      <c r="T204" s="38" t="str">
        <f>'Step 2_Metric 7'!W246</f>
        <v>Pre</v>
      </c>
      <c r="U204" s="184" t="str">
        <f>'Step 2_Metric 7'!X246</f>
        <v/>
      </c>
      <c r="V204" s="184" t="str">
        <f>'Step 2_Metric 7'!Y246</f>
        <v/>
      </c>
    </row>
    <row r="205" spans="13:22" x14ac:dyDescent="0.25">
      <c r="M205" s="38" t="str">
        <f t="shared" si="8"/>
        <v>7_Metric_Post_</v>
      </c>
      <c r="N205" s="38">
        <f>'Step 2_Metric 7'!Q247</f>
        <v>25</v>
      </c>
      <c r="O205" s="38" t="str">
        <f>'Step 2_Metric 7'!R247</f>
        <v/>
      </c>
      <c r="P205" s="38">
        <f>'Step 2_Metric 7'!S247</f>
        <v>7</v>
      </c>
      <c r="Q205" s="38" t="str">
        <f>'Step 2_Metric 7'!T247</f>
        <v>Employment</v>
      </c>
      <c r="R205" s="38">
        <f>'Step 2_Metric 7'!U247</f>
        <v>12</v>
      </c>
      <c r="S205" s="38" t="str">
        <f>'Step 2_Metric 7'!V247</f>
        <v>Metric</v>
      </c>
      <c r="T205" s="38" t="str">
        <f>'Step 2_Metric 7'!W247</f>
        <v>Post</v>
      </c>
      <c r="U205" s="184" t="str">
        <f>'Step 2_Metric 7'!X247</f>
        <v/>
      </c>
      <c r="V205" s="184" t="str">
        <f>'Step 2_Metric 7'!Y247</f>
        <v/>
      </c>
    </row>
    <row r="206" spans="13:22" x14ac:dyDescent="0.25">
      <c r="M206" s="38" t="str">
        <f t="shared" si="8"/>
        <v>7_Priority Metric_Pre_</v>
      </c>
      <c r="N206" s="38">
        <f>'Step 2_Metric 7'!Q248</f>
        <v>25</v>
      </c>
      <c r="O206" s="38" t="str">
        <f>'Step 2_Metric 7'!R248</f>
        <v/>
      </c>
      <c r="P206" s="38">
        <f>'Step 2_Metric 7'!S248</f>
        <v>7</v>
      </c>
      <c r="Q206" s="38" t="str">
        <f>'Step 2_Metric 7'!T248</f>
        <v>Output</v>
      </c>
      <c r="R206" s="38">
        <f>'Step 2_Metric 7'!U248</f>
        <v>1</v>
      </c>
      <c r="S206" s="38" t="str">
        <f>'Step 2_Metric 7'!V248</f>
        <v>Priority Metric</v>
      </c>
      <c r="T206" s="38" t="str">
        <f>'Step 2_Metric 7'!W248</f>
        <v>Pre</v>
      </c>
      <c r="U206" s="184" t="str">
        <f>'Step 2_Metric 7'!X248</f>
        <v/>
      </c>
      <c r="V206" s="184" t="str">
        <f>'Step 2_Metric 7'!Y248</f>
        <v/>
      </c>
    </row>
    <row r="207" spans="13:22" x14ac:dyDescent="0.25">
      <c r="M207" s="38" t="str">
        <f t="shared" si="8"/>
        <v>7_Priority Metric_Post_</v>
      </c>
      <c r="N207" s="38">
        <f>'Step 2_Metric 7'!Q249</f>
        <v>25</v>
      </c>
      <c r="O207" s="38" t="str">
        <f>'Step 2_Metric 7'!R249</f>
        <v/>
      </c>
      <c r="P207" s="38">
        <f>'Step 2_Metric 7'!S249</f>
        <v>7</v>
      </c>
      <c r="Q207" s="38" t="str">
        <f>'Step 2_Metric 7'!T249</f>
        <v>Output</v>
      </c>
      <c r="R207" s="38">
        <f>'Step 2_Metric 7'!U249</f>
        <v>1</v>
      </c>
      <c r="S207" s="38" t="str">
        <f>'Step 2_Metric 7'!V249</f>
        <v>Priority Metric</v>
      </c>
      <c r="T207" s="38" t="str">
        <f>'Step 2_Metric 7'!W249</f>
        <v>Post</v>
      </c>
      <c r="U207" s="184" t="str">
        <f>'Step 2_Metric 7'!X249</f>
        <v/>
      </c>
      <c r="V207" s="184" t="str">
        <f>'Step 2_Metric 7'!Y249</f>
        <v/>
      </c>
    </row>
    <row r="208" spans="13:22" x14ac:dyDescent="0.25">
      <c r="M208" s="38" t="str">
        <f t="shared" si="8"/>
        <v>7_Metric_Pre_</v>
      </c>
      <c r="N208" s="38">
        <f>'Step 2_Metric 7'!Q250</f>
        <v>26</v>
      </c>
      <c r="O208" s="38" t="str">
        <f>'Step 2_Metric 7'!R250</f>
        <v/>
      </c>
      <c r="P208" s="38">
        <f>'Step 2_Metric 7'!S250</f>
        <v>7</v>
      </c>
      <c r="Q208" s="38" t="str">
        <f>'Step 2_Metric 7'!T250</f>
        <v>Proprietor's Income</v>
      </c>
      <c r="R208" s="38">
        <f>'Step 2_Metric 7'!U250</f>
        <v>10</v>
      </c>
      <c r="S208" s="38" t="str">
        <f>'Step 2_Metric 7'!V250</f>
        <v>Metric</v>
      </c>
      <c r="T208" s="38" t="str">
        <f>'Step 2_Metric 7'!W250</f>
        <v>Pre</v>
      </c>
      <c r="U208" s="184" t="str">
        <f>'Step 2_Metric 7'!X250</f>
        <v/>
      </c>
      <c r="V208" s="184" t="str">
        <f>'Step 2_Metric 7'!Y250</f>
        <v/>
      </c>
    </row>
    <row r="209" spans="13:22" x14ac:dyDescent="0.25">
      <c r="M209" s="38" t="str">
        <f t="shared" si="8"/>
        <v>7_Metric_Post_</v>
      </c>
      <c r="N209" s="38">
        <f>'Step 2_Metric 7'!Q251</f>
        <v>26</v>
      </c>
      <c r="O209" s="38" t="str">
        <f>'Step 2_Metric 7'!R251</f>
        <v/>
      </c>
      <c r="P209" s="38">
        <f>'Step 2_Metric 7'!S251</f>
        <v>7</v>
      </c>
      <c r="Q209" s="38" t="str">
        <f>'Step 2_Metric 7'!T251</f>
        <v>Proprietor's Income</v>
      </c>
      <c r="R209" s="38">
        <f>'Step 2_Metric 7'!U251</f>
        <v>10</v>
      </c>
      <c r="S209" s="38" t="str">
        <f>'Step 2_Metric 7'!V251</f>
        <v>Metric</v>
      </c>
      <c r="T209" s="38" t="str">
        <f>'Step 2_Metric 7'!W251</f>
        <v>Post</v>
      </c>
      <c r="U209" s="184" t="str">
        <f>'Step 2_Metric 7'!X251</f>
        <v/>
      </c>
      <c r="V209" s="184" t="str">
        <f>'Step 2_Metric 7'!Y251</f>
        <v/>
      </c>
    </row>
    <row r="210" spans="13:22" x14ac:dyDescent="0.25">
      <c r="M210" s="38" t="str">
        <f t="shared" si="8"/>
        <v>7_Metric_Pre_</v>
      </c>
      <c r="N210" s="38">
        <f>'Step 2_Metric 7'!Q252</f>
        <v>26</v>
      </c>
      <c r="O210" s="38" t="str">
        <f>'Step 2_Metric 7'!R252</f>
        <v/>
      </c>
      <c r="P210" s="38">
        <f>'Step 2_Metric 7'!S252</f>
        <v>7</v>
      </c>
      <c r="Q210" s="38" t="str">
        <f>'Step 2_Metric 7'!T252</f>
        <v>Labor Income</v>
      </c>
      <c r="R210" s="38">
        <f>'Step 2_Metric 7'!U252</f>
        <v>11</v>
      </c>
      <c r="S210" s="38" t="str">
        <f>'Step 2_Metric 7'!V252</f>
        <v>Metric</v>
      </c>
      <c r="T210" s="38" t="str">
        <f>'Step 2_Metric 7'!W252</f>
        <v>Pre</v>
      </c>
      <c r="U210" s="184" t="str">
        <f>'Step 2_Metric 7'!X252</f>
        <v/>
      </c>
      <c r="V210" s="184" t="str">
        <f>'Step 2_Metric 7'!Y252</f>
        <v/>
      </c>
    </row>
    <row r="211" spans="13:22" x14ac:dyDescent="0.25">
      <c r="M211" s="38" t="str">
        <f t="shared" si="8"/>
        <v>7_Metric_Post_</v>
      </c>
      <c r="N211" s="38">
        <f>'Step 2_Metric 7'!Q253</f>
        <v>26</v>
      </c>
      <c r="O211" s="38" t="str">
        <f>'Step 2_Metric 7'!R253</f>
        <v/>
      </c>
      <c r="P211" s="38">
        <f>'Step 2_Metric 7'!S253</f>
        <v>7</v>
      </c>
      <c r="Q211" s="38" t="str">
        <f>'Step 2_Metric 7'!T253</f>
        <v>Labor Income</v>
      </c>
      <c r="R211" s="38">
        <f>'Step 2_Metric 7'!U253</f>
        <v>11</v>
      </c>
      <c r="S211" s="38" t="str">
        <f>'Step 2_Metric 7'!V253</f>
        <v>Metric</v>
      </c>
      <c r="T211" s="38" t="str">
        <f>'Step 2_Metric 7'!W253</f>
        <v>Post</v>
      </c>
      <c r="U211" s="184" t="str">
        <f>'Step 2_Metric 7'!X253</f>
        <v/>
      </c>
      <c r="V211" s="184" t="str">
        <f>'Step 2_Metric 7'!Y253</f>
        <v/>
      </c>
    </row>
    <row r="212" spans="13:22" x14ac:dyDescent="0.25">
      <c r="M212" s="38" t="str">
        <f t="shared" si="8"/>
        <v>7_Metric_Pre_</v>
      </c>
      <c r="N212" s="38">
        <f>'Step 2_Metric 7'!Q254</f>
        <v>26</v>
      </c>
      <c r="O212" s="38" t="str">
        <f>'Step 2_Metric 7'!R254</f>
        <v/>
      </c>
      <c r="P212" s="38">
        <f>'Step 2_Metric 7'!S254</f>
        <v>7</v>
      </c>
      <c r="Q212" s="38" t="str">
        <f>'Step 2_Metric 7'!T254</f>
        <v>Employment</v>
      </c>
      <c r="R212" s="38">
        <f>'Step 2_Metric 7'!U254</f>
        <v>12</v>
      </c>
      <c r="S212" s="38" t="str">
        <f>'Step 2_Metric 7'!V254</f>
        <v>Metric</v>
      </c>
      <c r="T212" s="38" t="str">
        <f>'Step 2_Metric 7'!W254</f>
        <v>Pre</v>
      </c>
      <c r="U212" s="184" t="str">
        <f>'Step 2_Metric 7'!X254</f>
        <v/>
      </c>
      <c r="V212" s="184" t="str">
        <f>'Step 2_Metric 7'!Y254</f>
        <v/>
      </c>
    </row>
    <row r="213" spans="13:22" x14ac:dyDescent="0.25">
      <c r="M213" s="38" t="str">
        <f t="shared" si="8"/>
        <v>7_Metric_Post_</v>
      </c>
      <c r="N213" s="38">
        <f>'Step 2_Metric 7'!Q255</f>
        <v>26</v>
      </c>
      <c r="O213" s="38" t="str">
        <f>'Step 2_Metric 7'!R255</f>
        <v/>
      </c>
      <c r="P213" s="38">
        <f>'Step 2_Metric 7'!S255</f>
        <v>7</v>
      </c>
      <c r="Q213" s="38" t="str">
        <f>'Step 2_Metric 7'!T255</f>
        <v>Employment</v>
      </c>
      <c r="R213" s="38">
        <f>'Step 2_Metric 7'!U255</f>
        <v>12</v>
      </c>
      <c r="S213" s="38" t="str">
        <f>'Step 2_Metric 7'!V255</f>
        <v>Metric</v>
      </c>
      <c r="T213" s="38" t="str">
        <f>'Step 2_Metric 7'!W255</f>
        <v>Post</v>
      </c>
      <c r="U213" s="184" t="str">
        <f>'Step 2_Metric 7'!X255</f>
        <v/>
      </c>
      <c r="V213" s="184" t="str">
        <f>'Step 2_Metric 7'!Y255</f>
        <v/>
      </c>
    </row>
    <row r="214" spans="13:22" x14ac:dyDescent="0.25">
      <c r="M214" s="38" t="str">
        <f t="shared" si="8"/>
        <v>7_Priority Metric_Pre_</v>
      </c>
      <c r="N214" s="38">
        <f>'Step 2_Metric 7'!Q256</f>
        <v>26</v>
      </c>
      <c r="O214" s="38" t="str">
        <f>'Step 2_Metric 7'!R256</f>
        <v/>
      </c>
      <c r="P214" s="38">
        <f>'Step 2_Metric 7'!S256</f>
        <v>7</v>
      </c>
      <c r="Q214" s="38" t="str">
        <f>'Step 2_Metric 7'!T256</f>
        <v>Output</v>
      </c>
      <c r="R214" s="38">
        <f>'Step 2_Metric 7'!U256</f>
        <v>1</v>
      </c>
      <c r="S214" s="38" t="str">
        <f>'Step 2_Metric 7'!V256</f>
        <v>Priority Metric</v>
      </c>
      <c r="T214" s="38" t="str">
        <f>'Step 2_Metric 7'!W256</f>
        <v>Pre</v>
      </c>
      <c r="U214" s="184" t="str">
        <f>'Step 2_Metric 7'!X256</f>
        <v/>
      </c>
      <c r="V214" s="184" t="str">
        <f>'Step 2_Metric 7'!Y256</f>
        <v/>
      </c>
    </row>
    <row r="215" spans="13:22" x14ac:dyDescent="0.25">
      <c r="M215" s="38" t="str">
        <f t="shared" si="8"/>
        <v>7_Priority Metric_Post_</v>
      </c>
      <c r="N215" s="38">
        <f>'Step 2_Metric 7'!Q257</f>
        <v>26</v>
      </c>
      <c r="O215" s="38" t="str">
        <f>'Step 2_Metric 7'!R257</f>
        <v/>
      </c>
      <c r="P215" s="38">
        <f>'Step 2_Metric 7'!S257</f>
        <v>7</v>
      </c>
      <c r="Q215" s="38" t="str">
        <f>'Step 2_Metric 7'!T257</f>
        <v>Output</v>
      </c>
      <c r="R215" s="38">
        <f>'Step 2_Metric 7'!U257</f>
        <v>1</v>
      </c>
      <c r="S215" s="38" t="str">
        <f>'Step 2_Metric 7'!V257</f>
        <v>Priority Metric</v>
      </c>
      <c r="T215" s="38" t="str">
        <f>'Step 2_Metric 7'!W257</f>
        <v>Post</v>
      </c>
      <c r="U215" s="184" t="str">
        <f>'Step 2_Metric 7'!X257</f>
        <v/>
      </c>
      <c r="V215" s="184" t="str">
        <f>'Step 2_Metric 7'!Y257</f>
        <v/>
      </c>
    </row>
    <row r="216" spans="13:22" x14ac:dyDescent="0.25">
      <c r="M216" s="38" t="str">
        <f t="shared" si="8"/>
        <v>7_Metric_Pre_</v>
      </c>
      <c r="N216" s="38">
        <f>'Step 2_Metric 7'!Q258</f>
        <v>27</v>
      </c>
      <c r="O216" s="38" t="str">
        <f>'Step 2_Metric 7'!R258</f>
        <v/>
      </c>
      <c r="P216" s="38">
        <f>'Step 2_Metric 7'!S258</f>
        <v>7</v>
      </c>
      <c r="Q216" s="38" t="str">
        <f>'Step 2_Metric 7'!T258</f>
        <v>Proprietor's Income</v>
      </c>
      <c r="R216" s="38">
        <f>'Step 2_Metric 7'!U258</f>
        <v>10</v>
      </c>
      <c r="S216" s="38" t="str">
        <f>'Step 2_Metric 7'!V258</f>
        <v>Metric</v>
      </c>
      <c r="T216" s="38" t="str">
        <f>'Step 2_Metric 7'!W258</f>
        <v>Pre</v>
      </c>
      <c r="U216" s="184" t="str">
        <f>'Step 2_Metric 7'!X258</f>
        <v/>
      </c>
      <c r="V216" s="184" t="str">
        <f>'Step 2_Metric 7'!Y258</f>
        <v/>
      </c>
    </row>
    <row r="217" spans="13:22" x14ac:dyDescent="0.25">
      <c r="M217" s="38" t="str">
        <f t="shared" si="8"/>
        <v>7_Metric_Post_</v>
      </c>
      <c r="N217" s="38">
        <f>'Step 2_Metric 7'!Q259</f>
        <v>27</v>
      </c>
      <c r="O217" s="38" t="str">
        <f>'Step 2_Metric 7'!R259</f>
        <v/>
      </c>
      <c r="P217" s="38">
        <f>'Step 2_Metric 7'!S259</f>
        <v>7</v>
      </c>
      <c r="Q217" s="38" t="str">
        <f>'Step 2_Metric 7'!T259</f>
        <v>Proprietor's Income</v>
      </c>
      <c r="R217" s="38">
        <f>'Step 2_Metric 7'!U259</f>
        <v>10</v>
      </c>
      <c r="S217" s="38" t="str">
        <f>'Step 2_Metric 7'!V259</f>
        <v>Metric</v>
      </c>
      <c r="T217" s="38" t="str">
        <f>'Step 2_Metric 7'!W259</f>
        <v>Post</v>
      </c>
      <c r="U217" s="184" t="str">
        <f>'Step 2_Metric 7'!X259</f>
        <v/>
      </c>
      <c r="V217" s="184" t="str">
        <f>'Step 2_Metric 7'!Y259</f>
        <v/>
      </c>
    </row>
    <row r="218" spans="13:22" x14ac:dyDescent="0.25">
      <c r="M218" s="38" t="str">
        <f t="shared" si="8"/>
        <v>7_Metric_Pre_</v>
      </c>
      <c r="N218" s="38">
        <f>'Step 2_Metric 7'!Q260</f>
        <v>27</v>
      </c>
      <c r="O218" s="38" t="str">
        <f>'Step 2_Metric 7'!R260</f>
        <v/>
      </c>
      <c r="P218" s="38">
        <f>'Step 2_Metric 7'!S260</f>
        <v>7</v>
      </c>
      <c r="Q218" s="38" t="str">
        <f>'Step 2_Metric 7'!T260</f>
        <v>Labor Income</v>
      </c>
      <c r="R218" s="38">
        <f>'Step 2_Metric 7'!U260</f>
        <v>11</v>
      </c>
      <c r="S218" s="38" t="str">
        <f>'Step 2_Metric 7'!V260</f>
        <v>Metric</v>
      </c>
      <c r="T218" s="38" t="str">
        <f>'Step 2_Metric 7'!W260</f>
        <v>Pre</v>
      </c>
      <c r="U218" s="184" t="str">
        <f>'Step 2_Metric 7'!X260</f>
        <v/>
      </c>
      <c r="V218" s="184" t="str">
        <f>'Step 2_Metric 7'!Y260</f>
        <v/>
      </c>
    </row>
    <row r="219" spans="13:22" x14ac:dyDescent="0.25">
      <c r="M219" s="38" t="str">
        <f t="shared" si="8"/>
        <v>7_Metric_Post_</v>
      </c>
      <c r="N219" s="38">
        <f>'Step 2_Metric 7'!Q261</f>
        <v>27</v>
      </c>
      <c r="O219" s="38" t="str">
        <f>'Step 2_Metric 7'!R261</f>
        <v/>
      </c>
      <c r="P219" s="38">
        <f>'Step 2_Metric 7'!S261</f>
        <v>7</v>
      </c>
      <c r="Q219" s="38" t="str">
        <f>'Step 2_Metric 7'!T261</f>
        <v>Labor Income</v>
      </c>
      <c r="R219" s="38">
        <f>'Step 2_Metric 7'!U261</f>
        <v>11</v>
      </c>
      <c r="S219" s="38" t="str">
        <f>'Step 2_Metric 7'!V261</f>
        <v>Metric</v>
      </c>
      <c r="T219" s="38" t="str">
        <f>'Step 2_Metric 7'!W261</f>
        <v>Post</v>
      </c>
      <c r="U219" s="184" t="str">
        <f>'Step 2_Metric 7'!X261</f>
        <v/>
      </c>
      <c r="V219" s="184" t="str">
        <f>'Step 2_Metric 7'!Y261</f>
        <v/>
      </c>
    </row>
    <row r="220" spans="13:22" x14ac:dyDescent="0.25">
      <c r="M220" s="38" t="str">
        <f t="shared" si="8"/>
        <v>7_Metric_Pre_</v>
      </c>
      <c r="N220" s="38">
        <f>'Step 2_Metric 7'!Q262</f>
        <v>27</v>
      </c>
      <c r="O220" s="38" t="str">
        <f>'Step 2_Metric 7'!R262</f>
        <v/>
      </c>
      <c r="P220" s="38">
        <f>'Step 2_Metric 7'!S262</f>
        <v>7</v>
      </c>
      <c r="Q220" s="38" t="str">
        <f>'Step 2_Metric 7'!T262</f>
        <v>Employment</v>
      </c>
      <c r="R220" s="38">
        <f>'Step 2_Metric 7'!U262</f>
        <v>12</v>
      </c>
      <c r="S220" s="38" t="str">
        <f>'Step 2_Metric 7'!V262</f>
        <v>Metric</v>
      </c>
      <c r="T220" s="38" t="str">
        <f>'Step 2_Metric 7'!W262</f>
        <v>Pre</v>
      </c>
      <c r="U220" s="184" t="str">
        <f>'Step 2_Metric 7'!X262</f>
        <v/>
      </c>
      <c r="V220" s="184" t="str">
        <f>'Step 2_Metric 7'!Y262</f>
        <v/>
      </c>
    </row>
    <row r="221" spans="13:22" x14ac:dyDescent="0.25">
      <c r="M221" s="38" t="str">
        <f t="shared" si="8"/>
        <v>7_Metric_Post_</v>
      </c>
      <c r="N221" s="38">
        <f>'Step 2_Metric 7'!Q263</f>
        <v>27</v>
      </c>
      <c r="O221" s="38" t="str">
        <f>'Step 2_Metric 7'!R263</f>
        <v/>
      </c>
      <c r="P221" s="38">
        <f>'Step 2_Metric 7'!S263</f>
        <v>7</v>
      </c>
      <c r="Q221" s="38" t="str">
        <f>'Step 2_Metric 7'!T263</f>
        <v>Employment</v>
      </c>
      <c r="R221" s="38">
        <f>'Step 2_Metric 7'!U263</f>
        <v>12</v>
      </c>
      <c r="S221" s="38" t="str">
        <f>'Step 2_Metric 7'!V263</f>
        <v>Metric</v>
      </c>
      <c r="T221" s="38" t="str">
        <f>'Step 2_Metric 7'!W263</f>
        <v>Post</v>
      </c>
      <c r="U221" s="184" t="str">
        <f>'Step 2_Metric 7'!X263</f>
        <v/>
      </c>
      <c r="V221" s="184" t="str">
        <f>'Step 2_Metric 7'!Y263</f>
        <v/>
      </c>
    </row>
    <row r="222" spans="13:22" x14ac:dyDescent="0.25">
      <c r="M222" s="38" t="str">
        <f t="shared" si="8"/>
        <v>7_Priority Metric_Pre_</v>
      </c>
      <c r="N222" s="38">
        <f>'Step 2_Metric 7'!Q264</f>
        <v>27</v>
      </c>
      <c r="O222" s="38" t="str">
        <f>'Step 2_Metric 7'!R264</f>
        <v/>
      </c>
      <c r="P222" s="38">
        <f>'Step 2_Metric 7'!S264</f>
        <v>7</v>
      </c>
      <c r="Q222" s="38" t="str">
        <f>'Step 2_Metric 7'!T264</f>
        <v>Output</v>
      </c>
      <c r="R222" s="38">
        <f>'Step 2_Metric 7'!U264</f>
        <v>1</v>
      </c>
      <c r="S222" s="38" t="str">
        <f>'Step 2_Metric 7'!V264</f>
        <v>Priority Metric</v>
      </c>
      <c r="T222" s="38" t="str">
        <f>'Step 2_Metric 7'!W264</f>
        <v>Pre</v>
      </c>
      <c r="U222" s="184" t="str">
        <f>'Step 2_Metric 7'!X264</f>
        <v/>
      </c>
      <c r="V222" s="184" t="str">
        <f>'Step 2_Metric 7'!Y264</f>
        <v/>
      </c>
    </row>
    <row r="223" spans="13:22" x14ac:dyDescent="0.25">
      <c r="M223" s="38" t="str">
        <f t="shared" si="8"/>
        <v>7_Priority Metric_Post_</v>
      </c>
      <c r="N223" s="38">
        <f>'Step 2_Metric 7'!Q265</f>
        <v>27</v>
      </c>
      <c r="O223" s="38" t="str">
        <f>'Step 2_Metric 7'!R265</f>
        <v/>
      </c>
      <c r="P223" s="38">
        <f>'Step 2_Metric 7'!S265</f>
        <v>7</v>
      </c>
      <c r="Q223" s="38" t="str">
        <f>'Step 2_Metric 7'!T265</f>
        <v>Output</v>
      </c>
      <c r="R223" s="38">
        <f>'Step 2_Metric 7'!U265</f>
        <v>1</v>
      </c>
      <c r="S223" s="38" t="str">
        <f>'Step 2_Metric 7'!V265</f>
        <v>Priority Metric</v>
      </c>
      <c r="T223" s="38" t="str">
        <f>'Step 2_Metric 7'!W265</f>
        <v>Post</v>
      </c>
      <c r="U223" s="184" t="str">
        <f>'Step 2_Metric 7'!X265</f>
        <v/>
      </c>
      <c r="V223" s="184" t="str">
        <f>'Step 2_Metric 7'!Y265</f>
        <v/>
      </c>
    </row>
    <row r="224" spans="13:22" x14ac:dyDescent="0.25">
      <c r="M224" s="38" t="str">
        <f t="shared" si="8"/>
        <v>7_Metric_Pre_</v>
      </c>
      <c r="N224" s="38">
        <f>'Step 2_Metric 7'!Q266</f>
        <v>28</v>
      </c>
      <c r="O224" s="38" t="str">
        <f>'Step 2_Metric 7'!R266</f>
        <v/>
      </c>
      <c r="P224" s="38">
        <f>'Step 2_Metric 7'!S266</f>
        <v>7</v>
      </c>
      <c r="Q224" s="38" t="str">
        <f>'Step 2_Metric 7'!T266</f>
        <v>Proprietor's Income</v>
      </c>
      <c r="R224" s="38">
        <f>'Step 2_Metric 7'!U266</f>
        <v>10</v>
      </c>
      <c r="S224" s="38" t="str">
        <f>'Step 2_Metric 7'!V266</f>
        <v>Metric</v>
      </c>
      <c r="T224" s="38" t="str">
        <f>'Step 2_Metric 7'!W266</f>
        <v>Pre</v>
      </c>
      <c r="U224" s="184" t="str">
        <f>'Step 2_Metric 7'!X266</f>
        <v/>
      </c>
      <c r="V224" s="184" t="str">
        <f>'Step 2_Metric 7'!Y266</f>
        <v/>
      </c>
    </row>
    <row r="225" spans="13:22" x14ac:dyDescent="0.25">
      <c r="M225" s="38" t="str">
        <f t="shared" si="8"/>
        <v>7_Metric_Post_</v>
      </c>
      <c r="N225" s="38">
        <f>'Step 2_Metric 7'!Q267</f>
        <v>28</v>
      </c>
      <c r="O225" s="38" t="str">
        <f>'Step 2_Metric 7'!R267</f>
        <v/>
      </c>
      <c r="P225" s="38">
        <f>'Step 2_Metric 7'!S267</f>
        <v>7</v>
      </c>
      <c r="Q225" s="38" t="str">
        <f>'Step 2_Metric 7'!T267</f>
        <v>Proprietor's Income</v>
      </c>
      <c r="R225" s="38">
        <f>'Step 2_Metric 7'!U267</f>
        <v>10</v>
      </c>
      <c r="S225" s="38" t="str">
        <f>'Step 2_Metric 7'!V267</f>
        <v>Metric</v>
      </c>
      <c r="T225" s="38" t="str">
        <f>'Step 2_Metric 7'!W267</f>
        <v>Post</v>
      </c>
      <c r="U225" s="184" t="str">
        <f>'Step 2_Metric 7'!X267</f>
        <v/>
      </c>
      <c r="V225" s="184" t="str">
        <f>'Step 2_Metric 7'!Y267</f>
        <v/>
      </c>
    </row>
    <row r="226" spans="13:22" x14ac:dyDescent="0.25">
      <c r="M226" s="38" t="str">
        <f t="shared" si="8"/>
        <v>7_Metric_Pre_</v>
      </c>
      <c r="N226" s="38">
        <f>'Step 2_Metric 7'!Q268</f>
        <v>28</v>
      </c>
      <c r="O226" s="38" t="str">
        <f>'Step 2_Metric 7'!R268</f>
        <v/>
      </c>
      <c r="P226" s="38">
        <f>'Step 2_Metric 7'!S268</f>
        <v>7</v>
      </c>
      <c r="Q226" s="38" t="str">
        <f>'Step 2_Metric 7'!T268</f>
        <v>Labor Income</v>
      </c>
      <c r="R226" s="38">
        <f>'Step 2_Metric 7'!U268</f>
        <v>11</v>
      </c>
      <c r="S226" s="38" t="str">
        <f>'Step 2_Metric 7'!V268</f>
        <v>Metric</v>
      </c>
      <c r="T226" s="38" t="str">
        <f>'Step 2_Metric 7'!W268</f>
        <v>Pre</v>
      </c>
      <c r="U226" s="184" t="str">
        <f>'Step 2_Metric 7'!X268</f>
        <v/>
      </c>
      <c r="V226" s="184" t="str">
        <f>'Step 2_Metric 7'!Y268</f>
        <v/>
      </c>
    </row>
    <row r="227" spans="13:22" x14ac:dyDescent="0.25">
      <c r="M227" s="38" t="str">
        <f t="shared" si="8"/>
        <v>7_Metric_Post_</v>
      </c>
      <c r="N227" s="38">
        <f>'Step 2_Metric 7'!Q269</f>
        <v>28</v>
      </c>
      <c r="O227" s="38" t="str">
        <f>'Step 2_Metric 7'!R269</f>
        <v/>
      </c>
      <c r="P227" s="38">
        <f>'Step 2_Metric 7'!S269</f>
        <v>7</v>
      </c>
      <c r="Q227" s="38" t="str">
        <f>'Step 2_Metric 7'!T269</f>
        <v>Labor Income</v>
      </c>
      <c r="R227" s="38">
        <f>'Step 2_Metric 7'!U269</f>
        <v>11</v>
      </c>
      <c r="S227" s="38" t="str">
        <f>'Step 2_Metric 7'!V269</f>
        <v>Metric</v>
      </c>
      <c r="T227" s="38" t="str">
        <f>'Step 2_Metric 7'!W269</f>
        <v>Post</v>
      </c>
      <c r="U227" s="184" t="str">
        <f>'Step 2_Metric 7'!X269</f>
        <v/>
      </c>
      <c r="V227" s="184" t="str">
        <f>'Step 2_Metric 7'!Y269</f>
        <v/>
      </c>
    </row>
    <row r="228" spans="13:22" x14ac:dyDescent="0.25">
      <c r="M228" s="38" t="str">
        <f t="shared" si="8"/>
        <v>7_Metric_Pre_</v>
      </c>
      <c r="N228" s="38">
        <f>'Step 2_Metric 7'!Q270</f>
        <v>28</v>
      </c>
      <c r="O228" s="38" t="str">
        <f>'Step 2_Metric 7'!R270</f>
        <v/>
      </c>
      <c r="P228" s="38">
        <f>'Step 2_Metric 7'!S270</f>
        <v>7</v>
      </c>
      <c r="Q228" s="38" t="str">
        <f>'Step 2_Metric 7'!T270</f>
        <v>Employment</v>
      </c>
      <c r="R228" s="38">
        <f>'Step 2_Metric 7'!U270</f>
        <v>12</v>
      </c>
      <c r="S228" s="38" t="str">
        <f>'Step 2_Metric 7'!V270</f>
        <v>Metric</v>
      </c>
      <c r="T228" s="38" t="str">
        <f>'Step 2_Metric 7'!W270</f>
        <v>Pre</v>
      </c>
      <c r="U228" s="184" t="str">
        <f>'Step 2_Metric 7'!X270</f>
        <v/>
      </c>
      <c r="V228" s="184" t="str">
        <f>'Step 2_Metric 7'!Y270</f>
        <v/>
      </c>
    </row>
    <row r="229" spans="13:22" x14ac:dyDescent="0.25">
      <c r="M229" s="38" t="str">
        <f t="shared" si="8"/>
        <v>7_Metric_Post_</v>
      </c>
      <c r="N229" s="38">
        <f>'Step 2_Metric 7'!Q271</f>
        <v>28</v>
      </c>
      <c r="O229" s="38" t="str">
        <f>'Step 2_Metric 7'!R271</f>
        <v/>
      </c>
      <c r="P229" s="38">
        <f>'Step 2_Metric 7'!S271</f>
        <v>7</v>
      </c>
      <c r="Q229" s="38" t="str">
        <f>'Step 2_Metric 7'!T271</f>
        <v>Employment</v>
      </c>
      <c r="R229" s="38">
        <f>'Step 2_Metric 7'!U271</f>
        <v>12</v>
      </c>
      <c r="S229" s="38" t="str">
        <f>'Step 2_Metric 7'!V271</f>
        <v>Metric</v>
      </c>
      <c r="T229" s="38" t="str">
        <f>'Step 2_Metric 7'!W271</f>
        <v>Post</v>
      </c>
      <c r="U229" s="184" t="str">
        <f>'Step 2_Metric 7'!X271</f>
        <v/>
      </c>
      <c r="V229" s="184" t="str">
        <f>'Step 2_Metric 7'!Y271</f>
        <v/>
      </c>
    </row>
    <row r="230" spans="13:22" x14ac:dyDescent="0.25">
      <c r="M230" s="38" t="str">
        <f t="shared" si="8"/>
        <v>7_Priority Metric_Pre_</v>
      </c>
      <c r="N230" s="38">
        <f>'Step 2_Metric 7'!Q272</f>
        <v>28</v>
      </c>
      <c r="O230" s="38" t="str">
        <f>'Step 2_Metric 7'!R272</f>
        <v/>
      </c>
      <c r="P230" s="38">
        <f>'Step 2_Metric 7'!S272</f>
        <v>7</v>
      </c>
      <c r="Q230" s="38" t="str">
        <f>'Step 2_Metric 7'!T272</f>
        <v>Output</v>
      </c>
      <c r="R230" s="38">
        <f>'Step 2_Metric 7'!U272</f>
        <v>1</v>
      </c>
      <c r="S230" s="38" t="str">
        <f>'Step 2_Metric 7'!V272</f>
        <v>Priority Metric</v>
      </c>
      <c r="T230" s="38" t="str">
        <f>'Step 2_Metric 7'!W272</f>
        <v>Pre</v>
      </c>
      <c r="U230" s="184" t="str">
        <f>'Step 2_Metric 7'!X272</f>
        <v/>
      </c>
      <c r="V230" s="184" t="str">
        <f>'Step 2_Metric 7'!Y272</f>
        <v/>
      </c>
    </row>
    <row r="231" spans="13:22" x14ac:dyDescent="0.25">
      <c r="M231" s="38" t="str">
        <f t="shared" si="8"/>
        <v>7_Priority Metric_Post_</v>
      </c>
      <c r="N231" s="38">
        <f>'Step 2_Metric 7'!Q273</f>
        <v>28</v>
      </c>
      <c r="O231" s="38" t="str">
        <f>'Step 2_Metric 7'!R273</f>
        <v/>
      </c>
      <c r="P231" s="38">
        <f>'Step 2_Metric 7'!S273</f>
        <v>7</v>
      </c>
      <c r="Q231" s="38" t="str">
        <f>'Step 2_Metric 7'!T273</f>
        <v>Output</v>
      </c>
      <c r="R231" s="38">
        <f>'Step 2_Metric 7'!U273</f>
        <v>1</v>
      </c>
      <c r="S231" s="38" t="str">
        <f>'Step 2_Metric 7'!V273</f>
        <v>Priority Metric</v>
      </c>
      <c r="T231" s="38" t="str">
        <f>'Step 2_Metric 7'!W273</f>
        <v>Post</v>
      </c>
      <c r="U231" s="184" t="str">
        <f>'Step 2_Metric 7'!X273</f>
        <v/>
      </c>
      <c r="V231" s="184" t="str">
        <f>'Step 2_Metric 7'!Y273</f>
        <v/>
      </c>
    </row>
    <row r="232" spans="13:22" x14ac:dyDescent="0.25">
      <c r="M232" s="38" t="str">
        <f t="shared" si="8"/>
        <v>7_Metric_Pre_</v>
      </c>
      <c r="N232" s="38">
        <f>'Step 2_Metric 7'!Q274</f>
        <v>29</v>
      </c>
      <c r="O232" s="38" t="str">
        <f>'Step 2_Metric 7'!R274</f>
        <v/>
      </c>
      <c r="P232" s="38">
        <f>'Step 2_Metric 7'!S274</f>
        <v>7</v>
      </c>
      <c r="Q232" s="38" t="str">
        <f>'Step 2_Metric 7'!T274</f>
        <v>Proprietor's Income</v>
      </c>
      <c r="R232" s="38">
        <f>'Step 2_Metric 7'!U274</f>
        <v>10</v>
      </c>
      <c r="S232" s="38" t="str">
        <f>'Step 2_Metric 7'!V274</f>
        <v>Metric</v>
      </c>
      <c r="T232" s="38" t="str">
        <f>'Step 2_Metric 7'!W274</f>
        <v>Pre</v>
      </c>
      <c r="U232" s="184" t="str">
        <f>'Step 2_Metric 7'!X274</f>
        <v/>
      </c>
      <c r="V232" s="184" t="str">
        <f>'Step 2_Metric 7'!Y274</f>
        <v/>
      </c>
    </row>
    <row r="233" spans="13:22" x14ac:dyDescent="0.25">
      <c r="M233" s="38" t="str">
        <f t="shared" si="8"/>
        <v>7_Metric_Post_</v>
      </c>
      <c r="N233" s="38">
        <f>'Step 2_Metric 7'!Q275</f>
        <v>29</v>
      </c>
      <c r="O233" s="38" t="str">
        <f>'Step 2_Metric 7'!R275</f>
        <v/>
      </c>
      <c r="P233" s="38">
        <f>'Step 2_Metric 7'!S275</f>
        <v>7</v>
      </c>
      <c r="Q233" s="38" t="str">
        <f>'Step 2_Metric 7'!T275</f>
        <v>Proprietor's Income</v>
      </c>
      <c r="R233" s="38">
        <f>'Step 2_Metric 7'!U275</f>
        <v>10</v>
      </c>
      <c r="S233" s="38" t="str">
        <f>'Step 2_Metric 7'!V275</f>
        <v>Metric</v>
      </c>
      <c r="T233" s="38" t="str">
        <f>'Step 2_Metric 7'!W275</f>
        <v>Post</v>
      </c>
      <c r="U233" s="184" t="str">
        <f>'Step 2_Metric 7'!X275</f>
        <v/>
      </c>
      <c r="V233" s="184" t="str">
        <f>'Step 2_Metric 7'!Y275</f>
        <v/>
      </c>
    </row>
    <row r="234" spans="13:22" x14ac:dyDescent="0.25">
      <c r="M234" s="38" t="str">
        <f t="shared" si="8"/>
        <v>7_Metric_Pre_</v>
      </c>
      <c r="N234" s="38">
        <f>'Step 2_Metric 7'!Q276</f>
        <v>29</v>
      </c>
      <c r="O234" s="38" t="str">
        <f>'Step 2_Metric 7'!R276</f>
        <v/>
      </c>
      <c r="P234" s="38">
        <f>'Step 2_Metric 7'!S276</f>
        <v>7</v>
      </c>
      <c r="Q234" s="38" t="str">
        <f>'Step 2_Metric 7'!T276</f>
        <v>Labor Income</v>
      </c>
      <c r="R234" s="38">
        <f>'Step 2_Metric 7'!U276</f>
        <v>11</v>
      </c>
      <c r="S234" s="38" t="str">
        <f>'Step 2_Metric 7'!V276</f>
        <v>Metric</v>
      </c>
      <c r="T234" s="38" t="str">
        <f>'Step 2_Metric 7'!W276</f>
        <v>Pre</v>
      </c>
      <c r="U234" s="184" t="str">
        <f>'Step 2_Metric 7'!X276</f>
        <v/>
      </c>
      <c r="V234" s="184" t="str">
        <f>'Step 2_Metric 7'!Y276</f>
        <v/>
      </c>
    </row>
    <row r="235" spans="13:22" x14ac:dyDescent="0.25">
      <c r="M235" s="38" t="str">
        <f t="shared" si="8"/>
        <v>7_Metric_Post_</v>
      </c>
      <c r="N235" s="38">
        <f>'Step 2_Metric 7'!Q277</f>
        <v>29</v>
      </c>
      <c r="O235" s="38" t="str">
        <f>'Step 2_Metric 7'!R277</f>
        <v/>
      </c>
      <c r="P235" s="38">
        <f>'Step 2_Metric 7'!S277</f>
        <v>7</v>
      </c>
      <c r="Q235" s="38" t="str">
        <f>'Step 2_Metric 7'!T277</f>
        <v>Labor Income</v>
      </c>
      <c r="R235" s="38">
        <f>'Step 2_Metric 7'!U277</f>
        <v>11</v>
      </c>
      <c r="S235" s="38" t="str">
        <f>'Step 2_Metric 7'!V277</f>
        <v>Metric</v>
      </c>
      <c r="T235" s="38" t="str">
        <f>'Step 2_Metric 7'!W277</f>
        <v>Post</v>
      </c>
      <c r="U235" s="184" t="str">
        <f>'Step 2_Metric 7'!X277</f>
        <v/>
      </c>
      <c r="V235" s="184" t="str">
        <f>'Step 2_Metric 7'!Y277</f>
        <v/>
      </c>
    </row>
    <row r="236" spans="13:22" x14ac:dyDescent="0.25">
      <c r="M236" s="38" t="str">
        <f t="shared" si="8"/>
        <v>7_Metric_Pre_</v>
      </c>
      <c r="N236" s="38">
        <f>'Step 2_Metric 7'!Q278</f>
        <v>29</v>
      </c>
      <c r="O236" s="38" t="str">
        <f>'Step 2_Metric 7'!R278</f>
        <v/>
      </c>
      <c r="P236" s="38">
        <f>'Step 2_Metric 7'!S278</f>
        <v>7</v>
      </c>
      <c r="Q236" s="38" t="str">
        <f>'Step 2_Metric 7'!T278</f>
        <v>Employment</v>
      </c>
      <c r="R236" s="38">
        <f>'Step 2_Metric 7'!U278</f>
        <v>12</v>
      </c>
      <c r="S236" s="38" t="str">
        <f>'Step 2_Metric 7'!V278</f>
        <v>Metric</v>
      </c>
      <c r="T236" s="38" t="str">
        <f>'Step 2_Metric 7'!W278</f>
        <v>Pre</v>
      </c>
      <c r="U236" s="184" t="str">
        <f>'Step 2_Metric 7'!X278</f>
        <v/>
      </c>
      <c r="V236" s="184" t="str">
        <f>'Step 2_Metric 7'!Y278</f>
        <v/>
      </c>
    </row>
    <row r="237" spans="13:22" x14ac:dyDescent="0.25">
      <c r="M237" s="38" t="str">
        <f t="shared" si="8"/>
        <v>7_Metric_Post_</v>
      </c>
      <c r="N237" s="38">
        <f>'Step 2_Metric 7'!Q279</f>
        <v>29</v>
      </c>
      <c r="O237" s="38" t="str">
        <f>'Step 2_Metric 7'!R279</f>
        <v/>
      </c>
      <c r="P237" s="38">
        <f>'Step 2_Metric 7'!S279</f>
        <v>7</v>
      </c>
      <c r="Q237" s="38" t="str">
        <f>'Step 2_Metric 7'!T279</f>
        <v>Employment</v>
      </c>
      <c r="R237" s="38">
        <f>'Step 2_Metric 7'!U279</f>
        <v>12</v>
      </c>
      <c r="S237" s="38" t="str">
        <f>'Step 2_Metric 7'!V279</f>
        <v>Metric</v>
      </c>
      <c r="T237" s="38" t="str">
        <f>'Step 2_Metric 7'!W279</f>
        <v>Post</v>
      </c>
      <c r="U237" s="184" t="str">
        <f>'Step 2_Metric 7'!X279</f>
        <v/>
      </c>
      <c r="V237" s="184" t="str">
        <f>'Step 2_Metric 7'!Y279</f>
        <v/>
      </c>
    </row>
    <row r="238" spans="13:22" x14ac:dyDescent="0.25">
      <c r="M238" s="38" t="str">
        <f t="shared" si="8"/>
        <v>7_Priority Metric_Pre_</v>
      </c>
      <c r="N238" s="38">
        <f>'Step 2_Metric 7'!Q280</f>
        <v>29</v>
      </c>
      <c r="O238" s="38" t="str">
        <f>'Step 2_Metric 7'!R280</f>
        <v/>
      </c>
      <c r="P238" s="38">
        <f>'Step 2_Metric 7'!S280</f>
        <v>7</v>
      </c>
      <c r="Q238" s="38" t="str">
        <f>'Step 2_Metric 7'!T280</f>
        <v>Output</v>
      </c>
      <c r="R238" s="38">
        <f>'Step 2_Metric 7'!U280</f>
        <v>1</v>
      </c>
      <c r="S238" s="38" t="str">
        <f>'Step 2_Metric 7'!V280</f>
        <v>Priority Metric</v>
      </c>
      <c r="T238" s="38" t="str">
        <f>'Step 2_Metric 7'!W280</f>
        <v>Pre</v>
      </c>
      <c r="U238" s="184" t="str">
        <f>'Step 2_Metric 7'!X280</f>
        <v/>
      </c>
      <c r="V238" s="184" t="str">
        <f>'Step 2_Metric 7'!Y280</f>
        <v/>
      </c>
    </row>
    <row r="239" spans="13:22" x14ac:dyDescent="0.25">
      <c r="M239" s="38" t="str">
        <f t="shared" si="8"/>
        <v>7_Priority Metric_Post_</v>
      </c>
      <c r="N239" s="38">
        <f>'Step 2_Metric 7'!Q281</f>
        <v>29</v>
      </c>
      <c r="O239" s="38" t="str">
        <f>'Step 2_Metric 7'!R281</f>
        <v/>
      </c>
      <c r="P239" s="38">
        <f>'Step 2_Metric 7'!S281</f>
        <v>7</v>
      </c>
      <c r="Q239" s="38" t="str">
        <f>'Step 2_Metric 7'!T281</f>
        <v>Output</v>
      </c>
      <c r="R239" s="38">
        <f>'Step 2_Metric 7'!U281</f>
        <v>1</v>
      </c>
      <c r="S239" s="38" t="str">
        <f>'Step 2_Metric 7'!V281</f>
        <v>Priority Metric</v>
      </c>
      <c r="T239" s="38" t="str">
        <f>'Step 2_Metric 7'!W281</f>
        <v>Post</v>
      </c>
      <c r="U239" s="184" t="str">
        <f>'Step 2_Metric 7'!X281</f>
        <v/>
      </c>
      <c r="V239" s="184" t="str">
        <f>'Step 2_Metric 7'!Y281</f>
        <v/>
      </c>
    </row>
    <row r="240" spans="13:22" x14ac:dyDescent="0.25">
      <c r="M240" s="38" t="str">
        <f t="shared" si="8"/>
        <v>7_Metric_Pre_</v>
      </c>
      <c r="N240" s="38">
        <f>'Step 2_Metric 7'!Q282</f>
        <v>30</v>
      </c>
      <c r="O240" s="38" t="str">
        <f>'Step 2_Metric 7'!R282</f>
        <v/>
      </c>
      <c r="P240" s="38">
        <f>'Step 2_Metric 7'!S282</f>
        <v>7</v>
      </c>
      <c r="Q240" s="38" t="str">
        <f>'Step 2_Metric 7'!T282</f>
        <v>Proprietor's Income</v>
      </c>
      <c r="R240" s="38">
        <f>'Step 2_Metric 7'!U282</f>
        <v>10</v>
      </c>
      <c r="S240" s="38" t="str">
        <f>'Step 2_Metric 7'!V282</f>
        <v>Metric</v>
      </c>
      <c r="T240" s="38" t="str">
        <f>'Step 2_Metric 7'!W282</f>
        <v>Pre</v>
      </c>
      <c r="U240" s="184" t="str">
        <f>'Step 2_Metric 7'!X282</f>
        <v/>
      </c>
      <c r="V240" s="184" t="str">
        <f>'Step 2_Metric 7'!Y282</f>
        <v/>
      </c>
    </row>
    <row r="241" spans="13:22" x14ac:dyDescent="0.25">
      <c r="M241" s="38" t="str">
        <f t="shared" si="8"/>
        <v>7_Metric_Post_</v>
      </c>
      <c r="N241" s="38">
        <f>'Step 2_Metric 7'!Q283</f>
        <v>30</v>
      </c>
      <c r="O241" s="38" t="str">
        <f>'Step 2_Metric 7'!R283</f>
        <v/>
      </c>
      <c r="P241" s="38">
        <f>'Step 2_Metric 7'!S283</f>
        <v>7</v>
      </c>
      <c r="Q241" s="38" t="str">
        <f>'Step 2_Metric 7'!T283</f>
        <v>Proprietor's Income</v>
      </c>
      <c r="R241" s="38">
        <f>'Step 2_Metric 7'!U283</f>
        <v>10</v>
      </c>
      <c r="S241" s="38" t="str">
        <f>'Step 2_Metric 7'!V283</f>
        <v>Metric</v>
      </c>
      <c r="T241" s="38" t="str">
        <f>'Step 2_Metric 7'!W283</f>
        <v>Post</v>
      </c>
      <c r="U241" s="184" t="str">
        <f>'Step 2_Metric 7'!X283</f>
        <v/>
      </c>
      <c r="V241" s="184" t="str">
        <f>'Step 2_Metric 7'!Y283</f>
        <v/>
      </c>
    </row>
    <row r="242" spans="13:22" x14ac:dyDescent="0.25">
      <c r="M242" s="38" t="str">
        <f t="shared" si="8"/>
        <v>7_Metric_Pre_</v>
      </c>
      <c r="N242" s="38">
        <f>'Step 2_Metric 7'!Q284</f>
        <v>30</v>
      </c>
      <c r="O242" s="38" t="str">
        <f>'Step 2_Metric 7'!R284</f>
        <v/>
      </c>
      <c r="P242" s="38">
        <f>'Step 2_Metric 7'!S284</f>
        <v>7</v>
      </c>
      <c r="Q242" s="38" t="str">
        <f>'Step 2_Metric 7'!T284</f>
        <v>Labor Income</v>
      </c>
      <c r="R242" s="38">
        <f>'Step 2_Metric 7'!U284</f>
        <v>11</v>
      </c>
      <c r="S242" s="38" t="str">
        <f>'Step 2_Metric 7'!V284</f>
        <v>Metric</v>
      </c>
      <c r="T242" s="38" t="str">
        <f>'Step 2_Metric 7'!W284</f>
        <v>Pre</v>
      </c>
      <c r="U242" s="184" t="str">
        <f>'Step 2_Metric 7'!X284</f>
        <v/>
      </c>
      <c r="V242" s="184" t="str">
        <f>'Step 2_Metric 7'!Y284</f>
        <v/>
      </c>
    </row>
    <row r="243" spans="13:22" x14ac:dyDescent="0.25">
      <c r="M243" s="38" t="str">
        <f t="shared" si="8"/>
        <v>7_Metric_Post_</v>
      </c>
      <c r="N243" s="38">
        <f>'Step 2_Metric 7'!Q285</f>
        <v>30</v>
      </c>
      <c r="O243" s="38" t="str">
        <f>'Step 2_Metric 7'!R285</f>
        <v/>
      </c>
      <c r="P243" s="38">
        <f>'Step 2_Metric 7'!S285</f>
        <v>7</v>
      </c>
      <c r="Q243" s="38" t="str">
        <f>'Step 2_Metric 7'!T285</f>
        <v>Labor Income</v>
      </c>
      <c r="R243" s="38">
        <f>'Step 2_Metric 7'!U285</f>
        <v>11</v>
      </c>
      <c r="S243" s="38" t="str">
        <f>'Step 2_Metric 7'!V285</f>
        <v>Metric</v>
      </c>
      <c r="T243" s="38" t="str">
        <f>'Step 2_Metric 7'!W285</f>
        <v>Post</v>
      </c>
      <c r="U243" s="184" t="str">
        <f>'Step 2_Metric 7'!X285</f>
        <v/>
      </c>
      <c r="V243" s="184" t="str">
        <f>'Step 2_Metric 7'!Y285</f>
        <v/>
      </c>
    </row>
    <row r="244" spans="13:22" x14ac:dyDescent="0.25">
      <c r="M244" s="38" t="str">
        <f t="shared" si="8"/>
        <v>7_Metric_Pre_</v>
      </c>
      <c r="N244" s="38">
        <f>'Step 2_Metric 7'!Q286</f>
        <v>30</v>
      </c>
      <c r="O244" s="38" t="str">
        <f>'Step 2_Metric 7'!R286</f>
        <v/>
      </c>
      <c r="P244" s="38">
        <f>'Step 2_Metric 7'!S286</f>
        <v>7</v>
      </c>
      <c r="Q244" s="38" t="str">
        <f>'Step 2_Metric 7'!T286</f>
        <v>Employment</v>
      </c>
      <c r="R244" s="38">
        <f>'Step 2_Metric 7'!U286</f>
        <v>12</v>
      </c>
      <c r="S244" s="38" t="str">
        <f>'Step 2_Metric 7'!V286</f>
        <v>Metric</v>
      </c>
      <c r="T244" s="38" t="str">
        <f>'Step 2_Metric 7'!W286</f>
        <v>Pre</v>
      </c>
      <c r="U244" s="184" t="str">
        <f>'Step 2_Metric 7'!X286</f>
        <v/>
      </c>
      <c r="V244" s="184" t="str">
        <f>'Step 2_Metric 7'!Y286</f>
        <v/>
      </c>
    </row>
    <row r="245" spans="13:22" x14ac:dyDescent="0.25">
      <c r="M245" s="38" t="str">
        <f t="shared" si="8"/>
        <v>7_Metric_Post_</v>
      </c>
      <c r="N245" s="38">
        <f>'Step 2_Metric 7'!Q287</f>
        <v>30</v>
      </c>
      <c r="O245" s="38" t="str">
        <f>'Step 2_Metric 7'!R287</f>
        <v/>
      </c>
      <c r="P245" s="38">
        <f>'Step 2_Metric 7'!S287</f>
        <v>7</v>
      </c>
      <c r="Q245" s="38" t="str">
        <f>'Step 2_Metric 7'!T287</f>
        <v>Employment</v>
      </c>
      <c r="R245" s="38">
        <f>'Step 2_Metric 7'!U287</f>
        <v>12</v>
      </c>
      <c r="S245" s="38" t="str">
        <f>'Step 2_Metric 7'!V287</f>
        <v>Metric</v>
      </c>
      <c r="T245" s="38" t="str">
        <f>'Step 2_Metric 7'!W287</f>
        <v>Post</v>
      </c>
      <c r="U245" s="184" t="str">
        <f>'Step 2_Metric 7'!X287</f>
        <v/>
      </c>
      <c r="V245" s="184" t="str">
        <f>'Step 2_Metric 7'!Y287</f>
        <v/>
      </c>
    </row>
    <row r="246" spans="13:22" x14ac:dyDescent="0.25">
      <c r="M246" s="38" t="str">
        <f t="shared" si="8"/>
        <v>7_Priority Metric_Pre_</v>
      </c>
      <c r="N246" s="38">
        <f>'Step 2_Metric 7'!Q288</f>
        <v>30</v>
      </c>
      <c r="O246" s="38" t="str">
        <f>'Step 2_Metric 7'!R288</f>
        <v/>
      </c>
      <c r="P246" s="38">
        <f>'Step 2_Metric 7'!S288</f>
        <v>7</v>
      </c>
      <c r="Q246" s="38" t="str">
        <f>'Step 2_Metric 7'!T288</f>
        <v>Output</v>
      </c>
      <c r="R246" s="38">
        <f>'Step 2_Metric 7'!U288</f>
        <v>1</v>
      </c>
      <c r="S246" s="38" t="str">
        <f>'Step 2_Metric 7'!V288</f>
        <v>Priority Metric</v>
      </c>
      <c r="T246" s="38" t="str">
        <f>'Step 2_Metric 7'!W288</f>
        <v>Pre</v>
      </c>
      <c r="U246" s="184" t="str">
        <f>'Step 2_Metric 7'!X288</f>
        <v/>
      </c>
      <c r="V246" s="184" t="str">
        <f>'Step 2_Metric 7'!Y288</f>
        <v/>
      </c>
    </row>
    <row r="247" spans="13:22" x14ac:dyDescent="0.25">
      <c r="M247" s="38" t="str">
        <f t="shared" si="8"/>
        <v>7_Priority Metric_Post_</v>
      </c>
      <c r="N247" s="38">
        <f>'Step 2_Metric 7'!Q289</f>
        <v>30</v>
      </c>
      <c r="O247" s="38" t="str">
        <f>'Step 2_Metric 7'!R289</f>
        <v/>
      </c>
      <c r="P247" s="38">
        <f>'Step 2_Metric 7'!S289</f>
        <v>7</v>
      </c>
      <c r="Q247" s="38" t="str">
        <f>'Step 2_Metric 7'!T289</f>
        <v>Output</v>
      </c>
      <c r="R247" s="38">
        <f>'Step 2_Metric 7'!U289</f>
        <v>1</v>
      </c>
      <c r="S247" s="38" t="str">
        <f>'Step 2_Metric 7'!V289</f>
        <v>Priority Metric</v>
      </c>
      <c r="T247" s="38" t="str">
        <f>'Step 2_Metric 7'!W289</f>
        <v>Post</v>
      </c>
      <c r="U247" s="184" t="str">
        <f>'Step 2_Metric 7'!X289</f>
        <v/>
      </c>
      <c r="V247" s="184" t="str">
        <f>'Step 2_Metric 7'!Y289</f>
        <v/>
      </c>
    </row>
    <row r="248" spans="13:22" x14ac:dyDescent="0.25">
      <c r="M248" s="38" t="str">
        <f t="shared" si="8"/>
        <v>7_Metric_Pre_</v>
      </c>
      <c r="N248" s="38">
        <f>'Step 2_Metric 7'!Q290</f>
        <v>31</v>
      </c>
      <c r="O248" s="38" t="str">
        <f>'Step 2_Metric 7'!R290</f>
        <v/>
      </c>
      <c r="P248" s="38">
        <f>'Step 2_Metric 7'!S290</f>
        <v>7</v>
      </c>
      <c r="Q248" s="38" t="str">
        <f>'Step 2_Metric 7'!T290</f>
        <v>Proprietor's Income</v>
      </c>
      <c r="R248" s="38">
        <f>'Step 2_Metric 7'!U290</f>
        <v>10</v>
      </c>
      <c r="S248" s="38" t="str">
        <f>'Step 2_Metric 7'!V290</f>
        <v>Metric</v>
      </c>
      <c r="T248" s="38" t="str">
        <f>'Step 2_Metric 7'!W290</f>
        <v>Pre</v>
      </c>
      <c r="U248" s="184" t="str">
        <f>'Step 2_Metric 7'!X290</f>
        <v/>
      </c>
      <c r="V248" s="184" t="str">
        <f>'Step 2_Metric 7'!Y290</f>
        <v/>
      </c>
    </row>
    <row r="249" spans="13:22" x14ac:dyDescent="0.25">
      <c r="M249" s="38" t="str">
        <f t="shared" si="8"/>
        <v>7_Metric_Post_</v>
      </c>
      <c r="N249" s="38">
        <f>'Step 2_Metric 7'!Q291</f>
        <v>31</v>
      </c>
      <c r="O249" s="38" t="str">
        <f>'Step 2_Metric 7'!R291</f>
        <v/>
      </c>
      <c r="P249" s="38">
        <f>'Step 2_Metric 7'!S291</f>
        <v>7</v>
      </c>
      <c r="Q249" s="38" t="str">
        <f>'Step 2_Metric 7'!T291</f>
        <v>Proprietor's Income</v>
      </c>
      <c r="R249" s="38">
        <f>'Step 2_Metric 7'!U291</f>
        <v>10</v>
      </c>
      <c r="S249" s="38" t="str">
        <f>'Step 2_Metric 7'!V291</f>
        <v>Metric</v>
      </c>
      <c r="T249" s="38" t="str">
        <f>'Step 2_Metric 7'!W291</f>
        <v>Post</v>
      </c>
      <c r="U249" s="184" t="str">
        <f>'Step 2_Metric 7'!X291</f>
        <v/>
      </c>
      <c r="V249" s="184" t="str">
        <f>'Step 2_Metric 7'!Y291</f>
        <v/>
      </c>
    </row>
    <row r="250" spans="13:22" x14ac:dyDescent="0.25">
      <c r="M250" s="38" t="str">
        <f t="shared" si="8"/>
        <v>7_Metric_Pre_</v>
      </c>
      <c r="N250" s="38">
        <f>'Step 2_Metric 7'!Q292</f>
        <v>31</v>
      </c>
      <c r="O250" s="38" t="str">
        <f>'Step 2_Metric 7'!R292</f>
        <v/>
      </c>
      <c r="P250" s="38">
        <f>'Step 2_Metric 7'!S292</f>
        <v>7</v>
      </c>
      <c r="Q250" s="38" t="str">
        <f>'Step 2_Metric 7'!T292</f>
        <v>Labor Income</v>
      </c>
      <c r="R250" s="38">
        <f>'Step 2_Metric 7'!U292</f>
        <v>11</v>
      </c>
      <c r="S250" s="38" t="str">
        <f>'Step 2_Metric 7'!V292</f>
        <v>Metric</v>
      </c>
      <c r="T250" s="38" t="str">
        <f>'Step 2_Metric 7'!W292</f>
        <v>Pre</v>
      </c>
      <c r="U250" s="184" t="str">
        <f>'Step 2_Metric 7'!X292</f>
        <v/>
      </c>
      <c r="V250" s="184" t="str">
        <f>'Step 2_Metric 7'!Y292</f>
        <v/>
      </c>
    </row>
    <row r="251" spans="13:22" x14ac:dyDescent="0.25">
      <c r="M251" s="38" t="str">
        <f t="shared" si="8"/>
        <v>7_Metric_Post_</v>
      </c>
      <c r="N251" s="38">
        <f>'Step 2_Metric 7'!Q293</f>
        <v>31</v>
      </c>
      <c r="O251" s="38" t="str">
        <f>'Step 2_Metric 7'!R293</f>
        <v/>
      </c>
      <c r="P251" s="38">
        <f>'Step 2_Metric 7'!S293</f>
        <v>7</v>
      </c>
      <c r="Q251" s="38" t="str">
        <f>'Step 2_Metric 7'!T293</f>
        <v>Labor Income</v>
      </c>
      <c r="R251" s="38">
        <f>'Step 2_Metric 7'!U293</f>
        <v>11</v>
      </c>
      <c r="S251" s="38" t="str">
        <f>'Step 2_Metric 7'!V293</f>
        <v>Metric</v>
      </c>
      <c r="T251" s="38" t="str">
        <f>'Step 2_Metric 7'!W293</f>
        <v>Post</v>
      </c>
      <c r="U251" s="184" t="str">
        <f>'Step 2_Metric 7'!X293</f>
        <v/>
      </c>
      <c r="V251" s="184" t="str">
        <f>'Step 2_Metric 7'!Y293</f>
        <v/>
      </c>
    </row>
    <row r="252" spans="13:22" x14ac:dyDescent="0.25">
      <c r="M252" s="38" t="str">
        <f t="shared" si="8"/>
        <v>7_Metric_Pre_</v>
      </c>
      <c r="N252" s="38">
        <f>'Step 2_Metric 7'!Q294</f>
        <v>31</v>
      </c>
      <c r="O252" s="38" t="str">
        <f>'Step 2_Metric 7'!R294</f>
        <v/>
      </c>
      <c r="P252" s="38">
        <f>'Step 2_Metric 7'!S294</f>
        <v>7</v>
      </c>
      <c r="Q252" s="38" t="str">
        <f>'Step 2_Metric 7'!T294</f>
        <v>Employment</v>
      </c>
      <c r="R252" s="38">
        <f>'Step 2_Metric 7'!U294</f>
        <v>12</v>
      </c>
      <c r="S252" s="38" t="str">
        <f>'Step 2_Metric 7'!V294</f>
        <v>Metric</v>
      </c>
      <c r="T252" s="38" t="str">
        <f>'Step 2_Metric 7'!W294</f>
        <v>Pre</v>
      </c>
      <c r="U252" s="184" t="str">
        <f>'Step 2_Metric 7'!X294</f>
        <v/>
      </c>
      <c r="V252" s="184" t="str">
        <f>'Step 2_Metric 7'!Y294</f>
        <v/>
      </c>
    </row>
    <row r="253" spans="13:22" x14ac:dyDescent="0.25">
      <c r="M253" s="38" t="str">
        <f t="shared" si="8"/>
        <v>7_Metric_Post_</v>
      </c>
      <c r="N253" s="38">
        <f>'Step 2_Metric 7'!Q295</f>
        <v>31</v>
      </c>
      <c r="O253" s="38" t="str">
        <f>'Step 2_Metric 7'!R295</f>
        <v/>
      </c>
      <c r="P253" s="38">
        <f>'Step 2_Metric 7'!S295</f>
        <v>7</v>
      </c>
      <c r="Q253" s="38" t="str">
        <f>'Step 2_Metric 7'!T295</f>
        <v>Employment</v>
      </c>
      <c r="R253" s="38">
        <f>'Step 2_Metric 7'!U295</f>
        <v>12</v>
      </c>
      <c r="S253" s="38" t="str">
        <f>'Step 2_Metric 7'!V295</f>
        <v>Metric</v>
      </c>
      <c r="T253" s="38" t="str">
        <f>'Step 2_Metric 7'!W295</f>
        <v>Post</v>
      </c>
      <c r="U253" s="184" t="str">
        <f>'Step 2_Metric 7'!X295</f>
        <v/>
      </c>
      <c r="V253" s="184" t="str">
        <f>'Step 2_Metric 7'!Y295</f>
        <v/>
      </c>
    </row>
    <row r="254" spans="13:22" x14ac:dyDescent="0.25">
      <c r="M254" s="38" t="str">
        <f t="shared" si="8"/>
        <v>7_Priority Metric_Pre_</v>
      </c>
      <c r="N254" s="38">
        <f>'Step 2_Metric 7'!Q296</f>
        <v>31</v>
      </c>
      <c r="O254" s="38" t="str">
        <f>'Step 2_Metric 7'!R296</f>
        <v/>
      </c>
      <c r="P254" s="38">
        <f>'Step 2_Metric 7'!S296</f>
        <v>7</v>
      </c>
      <c r="Q254" s="38" t="str">
        <f>'Step 2_Metric 7'!T296</f>
        <v>Output</v>
      </c>
      <c r="R254" s="38">
        <f>'Step 2_Metric 7'!U296</f>
        <v>1</v>
      </c>
      <c r="S254" s="38" t="str">
        <f>'Step 2_Metric 7'!V296</f>
        <v>Priority Metric</v>
      </c>
      <c r="T254" s="38" t="str">
        <f>'Step 2_Metric 7'!W296</f>
        <v>Pre</v>
      </c>
      <c r="U254" s="184" t="str">
        <f>'Step 2_Metric 7'!X296</f>
        <v/>
      </c>
      <c r="V254" s="184" t="str">
        <f>'Step 2_Metric 7'!Y296</f>
        <v/>
      </c>
    </row>
    <row r="255" spans="13:22" x14ac:dyDescent="0.25">
      <c r="M255" s="38" t="str">
        <f t="shared" si="8"/>
        <v>7_Priority Metric_Post_</v>
      </c>
      <c r="N255" s="38">
        <f>'Step 2_Metric 7'!Q297</f>
        <v>31</v>
      </c>
      <c r="O255" s="38" t="str">
        <f>'Step 2_Metric 7'!R297</f>
        <v/>
      </c>
      <c r="P255" s="38">
        <f>'Step 2_Metric 7'!S297</f>
        <v>7</v>
      </c>
      <c r="Q255" s="38" t="str">
        <f>'Step 2_Metric 7'!T297</f>
        <v>Output</v>
      </c>
      <c r="R255" s="38">
        <f>'Step 2_Metric 7'!U297</f>
        <v>1</v>
      </c>
      <c r="S255" s="38" t="str">
        <f>'Step 2_Metric 7'!V297</f>
        <v>Priority Metric</v>
      </c>
      <c r="T255" s="38" t="str">
        <f>'Step 2_Metric 7'!W297</f>
        <v>Post</v>
      </c>
      <c r="U255" s="184" t="str">
        <f>'Step 2_Metric 7'!X297</f>
        <v/>
      </c>
      <c r="V255" s="184" t="str">
        <f>'Step 2_Metric 7'!Y297</f>
        <v/>
      </c>
    </row>
    <row r="256" spans="13:22" x14ac:dyDescent="0.25">
      <c r="M256" s="38" t="str">
        <f t="shared" ref="M256:M319" si="9">CONCATENATE(P256,"_",S256,"_",T256,"_",O256)</f>
        <v>7_Metric_Pre_</v>
      </c>
      <c r="N256" s="38">
        <f>'Step 2_Metric 7'!Q298</f>
        <v>32</v>
      </c>
      <c r="O256" s="38" t="str">
        <f>'Step 2_Metric 7'!R298</f>
        <v/>
      </c>
      <c r="P256" s="38">
        <f>'Step 2_Metric 7'!S298</f>
        <v>7</v>
      </c>
      <c r="Q256" s="38" t="str">
        <f>'Step 2_Metric 7'!T298</f>
        <v>Proprietor's Income</v>
      </c>
      <c r="R256" s="38">
        <f>'Step 2_Metric 7'!U298</f>
        <v>10</v>
      </c>
      <c r="S256" s="38" t="str">
        <f>'Step 2_Metric 7'!V298</f>
        <v>Metric</v>
      </c>
      <c r="T256" s="38" t="str">
        <f>'Step 2_Metric 7'!W298</f>
        <v>Pre</v>
      </c>
      <c r="U256" s="184" t="str">
        <f>'Step 2_Metric 7'!X298</f>
        <v/>
      </c>
      <c r="V256" s="184" t="str">
        <f>'Step 2_Metric 7'!Y298</f>
        <v/>
      </c>
    </row>
    <row r="257" spans="13:22" x14ac:dyDescent="0.25">
      <c r="M257" s="38" t="str">
        <f t="shared" si="9"/>
        <v>7_Metric_Post_</v>
      </c>
      <c r="N257" s="38">
        <f>'Step 2_Metric 7'!Q299</f>
        <v>32</v>
      </c>
      <c r="O257" s="38" t="str">
        <f>'Step 2_Metric 7'!R299</f>
        <v/>
      </c>
      <c r="P257" s="38">
        <f>'Step 2_Metric 7'!S299</f>
        <v>7</v>
      </c>
      <c r="Q257" s="38" t="str">
        <f>'Step 2_Metric 7'!T299</f>
        <v>Proprietor's Income</v>
      </c>
      <c r="R257" s="38">
        <f>'Step 2_Metric 7'!U299</f>
        <v>10</v>
      </c>
      <c r="S257" s="38" t="str">
        <f>'Step 2_Metric 7'!V299</f>
        <v>Metric</v>
      </c>
      <c r="T257" s="38" t="str">
        <f>'Step 2_Metric 7'!W299</f>
        <v>Post</v>
      </c>
      <c r="U257" s="184" t="str">
        <f>'Step 2_Metric 7'!X299</f>
        <v/>
      </c>
      <c r="V257" s="184" t="str">
        <f>'Step 2_Metric 7'!Y299</f>
        <v/>
      </c>
    </row>
    <row r="258" spans="13:22" x14ac:dyDescent="0.25">
      <c r="M258" s="38" t="str">
        <f t="shared" si="9"/>
        <v>7_Metric_Pre_</v>
      </c>
      <c r="N258" s="38">
        <f>'Step 2_Metric 7'!Q300</f>
        <v>32</v>
      </c>
      <c r="O258" s="38" t="str">
        <f>'Step 2_Metric 7'!R300</f>
        <v/>
      </c>
      <c r="P258" s="38">
        <f>'Step 2_Metric 7'!S300</f>
        <v>7</v>
      </c>
      <c r="Q258" s="38" t="str">
        <f>'Step 2_Metric 7'!T300</f>
        <v>Labor Income</v>
      </c>
      <c r="R258" s="38">
        <f>'Step 2_Metric 7'!U300</f>
        <v>11</v>
      </c>
      <c r="S258" s="38" t="str">
        <f>'Step 2_Metric 7'!V300</f>
        <v>Metric</v>
      </c>
      <c r="T258" s="38" t="str">
        <f>'Step 2_Metric 7'!W300</f>
        <v>Pre</v>
      </c>
      <c r="U258" s="184" t="str">
        <f>'Step 2_Metric 7'!X300</f>
        <v/>
      </c>
      <c r="V258" s="184" t="str">
        <f>'Step 2_Metric 7'!Y300</f>
        <v/>
      </c>
    </row>
    <row r="259" spans="13:22" x14ac:dyDescent="0.25">
      <c r="M259" s="38" t="str">
        <f t="shared" si="9"/>
        <v>7_Metric_Post_</v>
      </c>
      <c r="N259" s="38">
        <f>'Step 2_Metric 7'!Q301</f>
        <v>32</v>
      </c>
      <c r="O259" s="38" t="str">
        <f>'Step 2_Metric 7'!R301</f>
        <v/>
      </c>
      <c r="P259" s="38">
        <f>'Step 2_Metric 7'!S301</f>
        <v>7</v>
      </c>
      <c r="Q259" s="38" t="str">
        <f>'Step 2_Metric 7'!T301</f>
        <v>Labor Income</v>
      </c>
      <c r="R259" s="38">
        <f>'Step 2_Metric 7'!U301</f>
        <v>11</v>
      </c>
      <c r="S259" s="38" t="str">
        <f>'Step 2_Metric 7'!V301</f>
        <v>Metric</v>
      </c>
      <c r="T259" s="38" t="str">
        <f>'Step 2_Metric 7'!W301</f>
        <v>Post</v>
      </c>
      <c r="U259" s="184" t="str">
        <f>'Step 2_Metric 7'!X301</f>
        <v/>
      </c>
      <c r="V259" s="184" t="str">
        <f>'Step 2_Metric 7'!Y301</f>
        <v/>
      </c>
    </row>
    <row r="260" spans="13:22" x14ac:dyDescent="0.25">
      <c r="M260" s="38" t="str">
        <f t="shared" si="9"/>
        <v>7_Metric_Pre_</v>
      </c>
      <c r="N260" s="38">
        <f>'Step 2_Metric 7'!Q302</f>
        <v>32</v>
      </c>
      <c r="O260" s="38" t="str">
        <f>'Step 2_Metric 7'!R302</f>
        <v/>
      </c>
      <c r="P260" s="38">
        <f>'Step 2_Metric 7'!S302</f>
        <v>7</v>
      </c>
      <c r="Q260" s="38" t="str">
        <f>'Step 2_Metric 7'!T302</f>
        <v>Employment</v>
      </c>
      <c r="R260" s="38">
        <f>'Step 2_Metric 7'!U302</f>
        <v>12</v>
      </c>
      <c r="S260" s="38" t="str">
        <f>'Step 2_Metric 7'!V302</f>
        <v>Metric</v>
      </c>
      <c r="T260" s="38" t="str">
        <f>'Step 2_Metric 7'!W302</f>
        <v>Pre</v>
      </c>
      <c r="U260" s="184" t="str">
        <f>'Step 2_Metric 7'!X302</f>
        <v/>
      </c>
      <c r="V260" s="184" t="str">
        <f>'Step 2_Metric 7'!Y302</f>
        <v/>
      </c>
    </row>
    <row r="261" spans="13:22" x14ac:dyDescent="0.25">
      <c r="M261" s="38" t="str">
        <f t="shared" si="9"/>
        <v>7_Metric_Post_</v>
      </c>
      <c r="N261" s="38">
        <f>'Step 2_Metric 7'!Q303</f>
        <v>32</v>
      </c>
      <c r="O261" s="38" t="str">
        <f>'Step 2_Metric 7'!R303</f>
        <v/>
      </c>
      <c r="P261" s="38">
        <f>'Step 2_Metric 7'!S303</f>
        <v>7</v>
      </c>
      <c r="Q261" s="38" t="str">
        <f>'Step 2_Metric 7'!T303</f>
        <v>Employment</v>
      </c>
      <c r="R261" s="38">
        <f>'Step 2_Metric 7'!U303</f>
        <v>12</v>
      </c>
      <c r="S261" s="38" t="str">
        <f>'Step 2_Metric 7'!V303</f>
        <v>Metric</v>
      </c>
      <c r="T261" s="38" t="str">
        <f>'Step 2_Metric 7'!W303</f>
        <v>Post</v>
      </c>
      <c r="U261" s="184" t="str">
        <f>'Step 2_Metric 7'!X303</f>
        <v/>
      </c>
      <c r="V261" s="184" t="str">
        <f>'Step 2_Metric 7'!Y303</f>
        <v/>
      </c>
    </row>
    <row r="262" spans="13:22" x14ac:dyDescent="0.25">
      <c r="M262" s="38" t="str">
        <f t="shared" si="9"/>
        <v>7_Priority Metric_Pre_</v>
      </c>
      <c r="N262" s="38">
        <f>'Step 2_Metric 7'!Q304</f>
        <v>32</v>
      </c>
      <c r="O262" s="38" t="str">
        <f>'Step 2_Metric 7'!R304</f>
        <v/>
      </c>
      <c r="P262" s="38">
        <f>'Step 2_Metric 7'!S304</f>
        <v>7</v>
      </c>
      <c r="Q262" s="38" t="str">
        <f>'Step 2_Metric 7'!T304</f>
        <v>Output</v>
      </c>
      <c r="R262" s="38">
        <f>'Step 2_Metric 7'!U304</f>
        <v>1</v>
      </c>
      <c r="S262" s="38" t="str">
        <f>'Step 2_Metric 7'!V304</f>
        <v>Priority Metric</v>
      </c>
      <c r="T262" s="38" t="str">
        <f>'Step 2_Metric 7'!W304</f>
        <v>Pre</v>
      </c>
      <c r="U262" s="184" t="str">
        <f>'Step 2_Metric 7'!X304</f>
        <v/>
      </c>
      <c r="V262" s="184" t="str">
        <f>'Step 2_Metric 7'!Y304</f>
        <v/>
      </c>
    </row>
    <row r="263" spans="13:22" x14ac:dyDescent="0.25">
      <c r="M263" s="38" t="str">
        <f t="shared" si="9"/>
        <v>7_Priority Metric_Post_</v>
      </c>
      <c r="N263" s="38">
        <f>'Step 2_Metric 7'!Q305</f>
        <v>32</v>
      </c>
      <c r="O263" s="38" t="str">
        <f>'Step 2_Metric 7'!R305</f>
        <v/>
      </c>
      <c r="P263" s="38">
        <f>'Step 2_Metric 7'!S305</f>
        <v>7</v>
      </c>
      <c r="Q263" s="38" t="str">
        <f>'Step 2_Metric 7'!T305</f>
        <v>Output</v>
      </c>
      <c r="R263" s="38">
        <f>'Step 2_Metric 7'!U305</f>
        <v>1</v>
      </c>
      <c r="S263" s="38" t="str">
        <f>'Step 2_Metric 7'!V305</f>
        <v>Priority Metric</v>
      </c>
      <c r="T263" s="38" t="str">
        <f>'Step 2_Metric 7'!W305</f>
        <v>Post</v>
      </c>
      <c r="U263" s="184" t="str">
        <f>'Step 2_Metric 7'!X305</f>
        <v/>
      </c>
      <c r="V263" s="184" t="str">
        <f>'Step 2_Metric 7'!Y305</f>
        <v/>
      </c>
    </row>
    <row r="264" spans="13:22" x14ac:dyDescent="0.25">
      <c r="M264" s="38" t="str">
        <f t="shared" si="9"/>
        <v>7_Metric_Pre_</v>
      </c>
      <c r="N264" s="38">
        <f>'Step 2_Metric 7'!Q306</f>
        <v>33</v>
      </c>
      <c r="O264" s="38" t="str">
        <f>'Step 2_Metric 7'!R306</f>
        <v/>
      </c>
      <c r="P264" s="38">
        <f>'Step 2_Metric 7'!S306</f>
        <v>7</v>
      </c>
      <c r="Q264" s="38" t="str">
        <f>'Step 2_Metric 7'!T306</f>
        <v>Proprietor's Income</v>
      </c>
      <c r="R264" s="38">
        <f>'Step 2_Metric 7'!U306</f>
        <v>10</v>
      </c>
      <c r="S264" s="38" t="str">
        <f>'Step 2_Metric 7'!V306</f>
        <v>Metric</v>
      </c>
      <c r="T264" s="38" t="str">
        <f>'Step 2_Metric 7'!W306</f>
        <v>Pre</v>
      </c>
      <c r="U264" s="184" t="str">
        <f>'Step 2_Metric 7'!X306</f>
        <v/>
      </c>
      <c r="V264" s="184" t="str">
        <f>'Step 2_Metric 7'!Y306</f>
        <v/>
      </c>
    </row>
    <row r="265" spans="13:22" x14ac:dyDescent="0.25">
      <c r="M265" s="38" t="str">
        <f t="shared" si="9"/>
        <v>7_Metric_Post_</v>
      </c>
      <c r="N265" s="38">
        <f>'Step 2_Metric 7'!Q307</f>
        <v>33</v>
      </c>
      <c r="O265" s="38" t="str">
        <f>'Step 2_Metric 7'!R307</f>
        <v/>
      </c>
      <c r="P265" s="38">
        <f>'Step 2_Metric 7'!S307</f>
        <v>7</v>
      </c>
      <c r="Q265" s="38" t="str">
        <f>'Step 2_Metric 7'!T307</f>
        <v>Proprietor's Income</v>
      </c>
      <c r="R265" s="38">
        <f>'Step 2_Metric 7'!U307</f>
        <v>10</v>
      </c>
      <c r="S265" s="38" t="str">
        <f>'Step 2_Metric 7'!V307</f>
        <v>Metric</v>
      </c>
      <c r="T265" s="38" t="str">
        <f>'Step 2_Metric 7'!W307</f>
        <v>Post</v>
      </c>
      <c r="U265" s="184" t="str">
        <f>'Step 2_Metric 7'!X307</f>
        <v/>
      </c>
      <c r="V265" s="184" t="str">
        <f>'Step 2_Metric 7'!Y307</f>
        <v/>
      </c>
    </row>
    <row r="266" spans="13:22" x14ac:dyDescent="0.25">
      <c r="M266" s="38" t="str">
        <f t="shared" si="9"/>
        <v>7_Metric_Pre_</v>
      </c>
      <c r="N266" s="38">
        <f>'Step 2_Metric 7'!Q308</f>
        <v>33</v>
      </c>
      <c r="O266" s="38" t="str">
        <f>'Step 2_Metric 7'!R308</f>
        <v/>
      </c>
      <c r="P266" s="38">
        <f>'Step 2_Metric 7'!S308</f>
        <v>7</v>
      </c>
      <c r="Q266" s="38" t="str">
        <f>'Step 2_Metric 7'!T308</f>
        <v>Labor Income</v>
      </c>
      <c r="R266" s="38">
        <f>'Step 2_Metric 7'!U308</f>
        <v>11</v>
      </c>
      <c r="S266" s="38" t="str">
        <f>'Step 2_Metric 7'!V308</f>
        <v>Metric</v>
      </c>
      <c r="T266" s="38" t="str">
        <f>'Step 2_Metric 7'!W308</f>
        <v>Pre</v>
      </c>
      <c r="U266" s="184" t="str">
        <f>'Step 2_Metric 7'!X308</f>
        <v/>
      </c>
      <c r="V266" s="184" t="str">
        <f>'Step 2_Metric 7'!Y308</f>
        <v/>
      </c>
    </row>
    <row r="267" spans="13:22" x14ac:dyDescent="0.25">
      <c r="M267" s="38" t="str">
        <f t="shared" si="9"/>
        <v>7_Metric_Post_</v>
      </c>
      <c r="N267" s="38">
        <f>'Step 2_Metric 7'!Q309</f>
        <v>33</v>
      </c>
      <c r="O267" s="38" t="str">
        <f>'Step 2_Metric 7'!R309</f>
        <v/>
      </c>
      <c r="P267" s="38">
        <f>'Step 2_Metric 7'!S309</f>
        <v>7</v>
      </c>
      <c r="Q267" s="38" t="str">
        <f>'Step 2_Metric 7'!T309</f>
        <v>Labor Income</v>
      </c>
      <c r="R267" s="38">
        <f>'Step 2_Metric 7'!U309</f>
        <v>11</v>
      </c>
      <c r="S267" s="38" t="str">
        <f>'Step 2_Metric 7'!V309</f>
        <v>Metric</v>
      </c>
      <c r="T267" s="38" t="str">
        <f>'Step 2_Metric 7'!W309</f>
        <v>Post</v>
      </c>
      <c r="U267" s="184" t="str">
        <f>'Step 2_Metric 7'!X309</f>
        <v/>
      </c>
      <c r="V267" s="184" t="str">
        <f>'Step 2_Metric 7'!Y309</f>
        <v/>
      </c>
    </row>
    <row r="268" spans="13:22" x14ac:dyDescent="0.25">
      <c r="M268" s="38" t="str">
        <f t="shared" si="9"/>
        <v>7_Metric_Pre_</v>
      </c>
      <c r="N268" s="38">
        <f>'Step 2_Metric 7'!Q310</f>
        <v>33</v>
      </c>
      <c r="O268" s="38" t="str">
        <f>'Step 2_Metric 7'!R310</f>
        <v/>
      </c>
      <c r="P268" s="38">
        <f>'Step 2_Metric 7'!S310</f>
        <v>7</v>
      </c>
      <c r="Q268" s="38" t="str">
        <f>'Step 2_Metric 7'!T310</f>
        <v>Employment</v>
      </c>
      <c r="R268" s="38">
        <f>'Step 2_Metric 7'!U310</f>
        <v>12</v>
      </c>
      <c r="S268" s="38" t="str">
        <f>'Step 2_Metric 7'!V310</f>
        <v>Metric</v>
      </c>
      <c r="T268" s="38" t="str">
        <f>'Step 2_Metric 7'!W310</f>
        <v>Pre</v>
      </c>
      <c r="U268" s="184" t="str">
        <f>'Step 2_Metric 7'!X310</f>
        <v/>
      </c>
      <c r="V268" s="184" t="str">
        <f>'Step 2_Metric 7'!Y310</f>
        <v/>
      </c>
    </row>
    <row r="269" spans="13:22" x14ac:dyDescent="0.25">
      <c r="M269" s="38" t="str">
        <f t="shared" si="9"/>
        <v>7_Metric_Post_</v>
      </c>
      <c r="N269" s="38">
        <f>'Step 2_Metric 7'!Q311</f>
        <v>33</v>
      </c>
      <c r="O269" s="38" t="str">
        <f>'Step 2_Metric 7'!R311</f>
        <v/>
      </c>
      <c r="P269" s="38">
        <f>'Step 2_Metric 7'!S311</f>
        <v>7</v>
      </c>
      <c r="Q269" s="38" t="str">
        <f>'Step 2_Metric 7'!T311</f>
        <v>Employment</v>
      </c>
      <c r="R269" s="38">
        <f>'Step 2_Metric 7'!U311</f>
        <v>12</v>
      </c>
      <c r="S269" s="38" t="str">
        <f>'Step 2_Metric 7'!V311</f>
        <v>Metric</v>
      </c>
      <c r="T269" s="38" t="str">
        <f>'Step 2_Metric 7'!W311</f>
        <v>Post</v>
      </c>
      <c r="U269" s="184" t="str">
        <f>'Step 2_Metric 7'!X311</f>
        <v/>
      </c>
      <c r="V269" s="184" t="str">
        <f>'Step 2_Metric 7'!Y311</f>
        <v/>
      </c>
    </row>
    <row r="270" spans="13:22" x14ac:dyDescent="0.25">
      <c r="M270" s="38" t="str">
        <f t="shared" si="9"/>
        <v>7_Priority Metric_Pre_</v>
      </c>
      <c r="N270" s="38">
        <f>'Step 2_Metric 7'!Q312</f>
        <v>33</v>
      </c>
      <c r="O270" s="38" t="str">
        <f>'Step 2_Metric 7'!R312</f>
        <v/>
      </c>
      <c r="P270" s="38">
        <f>'Step 2_Metric 7'!S312</f>
        <v>7</v>
      </c>
      <c r="Q270" s="38" t="str">
        <f>'Step 2_Metric 7'!T312</f>
        <v>Output</v>
      </c>
      <c r="R270" s="38">
        <f>'Step 2_Metric 7'!U312</f>
        <v>1</v>
      </c>
      <c r="S270" s="38" t="str">
        <f>'Step 2_Metric 7'!V312</f>
        <v>Priority Metric</v>
      </c>
      <c r="T270" s="38" t="str">
        <f>'Step 2_Metric 7'!W312</f>
        <v>Pre</v>
      </c>
      <c r="U270" s="184" t="str">
        <f>'Step 2_Metric 7'!X312</f>
        <v/>
      </c>
      <c r="V270" s="184" t="str">
        <f>'Step 2_Metric 7'!Y312</f>
        <v/>
      </c>
    </row>
    <row r="271" spans="13:22" x14ac:dyDescent="0.25">
      <c r="M271" s="38" t="str">
        <f t="shared" si="9"/>
        <v>7_Priority Metric_Post_</v>
      </c>
      <c r="N271" s="38">
        <f>'Step 2_Metric 7'!Q313</f>
        <v>33</v>
      </c>
      <c r="O271" s="38" t="str">
        <f>'Step 2_Metric 7'!R313</f>
        <v/>
      </c>
      <c r="P271" s="38">
        <f>'Step 2_Metric 7'!S313</f>
        <v>7</v>
      </c>
      <c r="Q271" s="38" t="str">
        <f>'Step 2_Metric 7'!T313</f>
        <v>Output</v>
      </c>
      <c r="R271" s="38">
        <f>'Step 2_Metric 7'!U313</f>
        <v>1</v>
      </c>
      <c r="S271" s="38" t="str">
        <f>'Step 2_Metric 7'!V313</f>
        <v>Priority Metric</v>
      </c>
      <c r="T271" s="38" t="str">
        <f>'Step 2_Metric 7'!W313</f>
        <v>Post</v>
      </c>
      <c r="U271" s="184" t="str">
        <f>'Step 2_Metric 7'!X313</f>
        <v/>
      </c>
      <c r="V271" s="184" t="str">
        <f>'Step 2_Metric 7'!Y313</f>
        <v/>
      </c>
    </row>
    <row r="272" spans="13:22" x14ac:dyDescent="0.25">
      <c r="M272" s="38" t="str">
        <f t="shared" si="9"/>
        <v>7_Metric_Pre_</v>
      </c>
      <c r="N272" s="38">
        <f>'Step 2_Metric 7'!Q314</f>
        <v>34</v>
      </c>
      <c r="O272" s="38" t="str">
        <f>'Step 2_Metric 7'!R314</f>
        <v/>
      </c>
      <c r="P272" s="38">
        <f>'Step 2_Metric 7'!S314</f>
        <v>7</v>
      </c>
      <c r="Q272" s="38" t="str">
        <f>'Step 2_Metric 7'!T314</f>
        <v>Proprietor's Income</v>
      </c>
      <c r="R272" s="38">
        <f>'Step 2_Metric 7'!U314</f>
        <v>10</v>
      </c>
      <c r="S272" s="38" t="str">
        <f>'Step 2_Metric 7'!V314</f>
        <v>Metric</v>
      </c>
      <c r="T272" s="38" t="str">
        <f>'Step 2_Metric 7'!W314</f>
        <v>Pre</v>
      </c>
      <c r="U272" s="184" t="str">
        <f>'Step 2_Metric 7'!X314</f>
        <v/>
      </c>
      <c r="V272" s="184" t="str">
        <f>'Step 2_Metric 7'!Y314</f>
        <v/>
      </c>
    </row>
    <row r="273" spans="13:22" x14ac:dyDescent="0.25">
      <c r="M273" s="38" t="str">
        <f t="shared" si="9"/>
        <v>7_Metric_Post_</v>
      </c>
      <c r="N273" s="38">
        <f>'Step 2_Metric 7'!Q315</f>
        <v>34</v>
      </c>
      <c r="O273" s="38" t="str">
        <f>'Step 2_Metric 7'!R315</f>
        <v/>
      </c>
      <c r="P273" s="38">
        <f>'Step 2_Metric 7'!S315</f>
        <v>7</v>
      </c>
      <c r="Q273" s="38" t="str">
        <f>'Step 2_Metric 7'!T315</f>
        <v>Proprietor's Income</v>
      </c>
      <c r="R273" s="38">
        <f>'Step 2_Metric 7'!U315</f>
        <v>10</v>
      </c>
      <c r="S273" s="38" t="str">
        <f>'Step 2_Metric 7'!V315</f>
        <v>Metric</v>
      </c>
      <c r="T273" s="38" t="str">
        <f>'Step 2_Metric 7'!W315</f>
        <v>Post</v>
      </c>
      <c r="U273" s="184" t="str">
        <f>'Step 2_Metric 7'!X315</f>
        <v/>
      </c>
      <c r="V273" s="184" t="str">
        <f>'Step 2_Metric 7'!Y315</f>
        <v/>
      </c>
    </row>
    <row r="274" spans="13:22" x14ac:dyDescent="0.25">
      <c r="M274" s="38" t="str">
        <f t="shared" si="9"/>
        <v>7_Metric_Pre_</v>
      </c>
      <c r="N274" s="38">
        <f>'Step 2_Metric 7'!Q316</f>
        <v>34</v>
      </c>
      <c r="O274" s="38" t="str">
        <f>'Step 2_Metric 7'!R316</f>
        <v/>
      </c>
      <c r="P274" s="38">
        <f>'Step 2_Metric 7'!S316</f>
        <v>7</v>
      </c>
      <c r="Q274" s="38" t="str">
        <f>'Step 2_Metric 7'!T316</f>
        <v>Labor Income</v>
      </c>
      <c r="R274" s="38">
        <f>'Step 2_Metric 7'!U316</f>
        <v>11</v>
      </c>
      <c r="S274" s="38" t="str">
        <f>'Step 2_Metric 7'!V316</f>
        <v>Metric</v>
      </c>
      <c r="T274" s="38" t="str">
        <f>'Step 2_Metric 7'!W316</f>
        <v>Pre</v>
      </c>
      <c r="U274" s="184" t="str">
        <f>'Step 2_Metric 7'!X316</f>
        <v/>
      </c>
      <c r="V274" s="184" t="str">
        <f>'Step 2_Metric 7'!Y316</f>
        <v/>
      </c>
    </row>
    <row r="275" spans="13:22" x14ac:dyDescent="0.25">
      <c r="M275" s="38" t="str">
        <f t="shared" si="9"/>
        <v>7_Metric_Post_</v>
      </c>
      <c r="N275" s="38">
        <f>'Step 2_Metric 7'!Q317</f>
        <v>34</v>
      </c>
      <c r="O275" s="38" t="str">
        <f>'Step 2_Metric 7'!R317</f>
        <v/>
      </c>
      <c r="P275" s="38">
        <f>'Step 2_Metric 7'!S317</f>
        <v>7</v>
      </c>
      <c r="Q275" s="38" t="str">
        <f>'Step 2_Metric 7'!T317</f>
        <v>Labor Income</v>
      </c>
      <c r="R275" s="38">
        <f>'Step 2_Metric 7'!U317</f>
        <v>11</v>
      </c>
      <c r="S275" s="38" t="str">
        <f>'Step 2_Metric 7'!V317</f>
        <v>Metric</v>
      </c>
      <c r="T275" s="38" t="str">
        <f>'Step 2_Metric 7'!W317</f>
        <v>Post</v>
      </c>
      <c r="U275" s="184" t="str">
        <f>'Step 2_Metric 7'!X317</f>
        <v/>
      </c>
      <c r="V275" s="184" t="str">
        <f>'Step 2_Metric 7'!Y317</f>
        <v/>
      </c>
    </row>
    <row r="276" spans="13:22" x14ac:dyDescent="0.25">
      <c r="M276" s="38" t="str">
        <f t="shared" si="9"/>
        <v>7_Metric_Pre_</v>
      </c>
      <c r="N276" s="38">
        <f>'Step 2_Metric 7'!Q318</f>
        <v>34</v>
      </c>
      <c r="O276" s="38" t="str">
        <f>'Step 2_Metric 7'!R318</f>
        <v/>
      </c>
      <c r="P276" s="38">
        <f>'Step 2_Metric 7'!S318</f>
        <v>7</v>
      </c>
      <c r="Q276" s="38" t="str">
        <f>'Step 2_Metric 7'!T318</f>
        <v>Employment</v>
      </c>
      <c r="R276" s="38">
        <f>'Step 2_Metric 7'!U318</f>
        <v>12</v>
      </c>
      <c r="S276" s="38" t="str">
        <f>'Step 2_Metric 7'!V318</f>
        <v>Metric</v>
      </c>
      <c r="T276" s="38" t="str">
        <f>'Step 2_Metric 7'!W318</f>
        <v>Pre</v>
      </c>
      <c r="U276" s="184" t="str">
        <f>'Step 2_Metric 7'!X318</f>
        <v/>
      </c>
      <c r="V276" s="184" t="str">
        <f>'Step 2_Metric 7'!Y318</f>
        <v/>
      </c>
    </row>
    <row r="277" spans="13:22" x14ac:dyDescent="0.25">
      <c r="M277" s="38" t="str">
        <f t="shared" si="9"/>
        <v>7_Metric_Post_</v>
      </c>
      <c r="N277" s="38">
        <f>'Step 2_Metric 7'!Q319</f>
        <v>34</v>
      </c>
      <c r="O277" s="38" t="str">
        <f>'Step 2_Metric 7'!R319</f>
        <v/>
      </c>
      <c r="P277" s="38">
        <f>'Step 2_Metric 7'!S319</f>
        <v>7</v>
      </c>
      <c r="Q277" s="38" t="str">
        <f>'Step 2_Metric 7'!T319</f>
        <v>Employment</v>
      </c>
      <c r="R277" s="38">
        <f>'Step 2_Metric 7'!U319</f>
        <v>12</v>
      </c>
      <c r="S277" s="38" t="str">
        <f>'Step 2_Metric 7'!V319</f>
        <v>Metric</v>
      </c>
      <c r="T277" s="38" t="str">
        <f>'Step 2_Metric 7'!W319</f>
        <v>Post</v>
      </c>
      <c r="U277" s="184" t="str">
        <f>'Step 2_Metric 7'!X319</f>
        <v/>
      </c>
      <c r="V277" s="184" t="str">
        <f>'Step 2_Metric 7'!Y319</f>
        <v/>
      </c>
    </row>
    <row r="278" spans="13:22" x14ac:dyDescent="0.25">
      <c r="M278" s="38" t="str">
        <f t="shared" si="9"/>
        <v>7_Priority Metric_Pre_</v>
      </c>
      <c r="N278" s="38">
        <f>'Step 2_Metric 7'!Q320</f>
        <v>34</v>
      </c>
      <c r="O278" s="38" t="str">
        <f>'Step 2_Metric 7'!R320</f>
        <v/>
      </c>
      <c r="P278" s="38">
        <f>'Step 2_Metric 7'!S320</f>
        <v>7</v>
      </c>
      <c r="Q278" s="38" t="str">
        <f>'Step 2_Metric 7'!T320</f>
        <v>Output</v>
      </c>
      <c r="R278" s="38">
        <f>'Step 2_Metric 7'!U320</f>
        <v>1</v>
      </c>
      <c r="S278" s="38" t="str">
        <f>'Step 2_Metric 7'!V320</f>
        <v>Priority Metric</v>
      </c>
      <c r="T278" s="38" t="str">
        <f>'Step 2_Metric 7'!W320</f>
        <v>Pre</v>
      </c>
      <c r="U278" s="184" t="str">
        <f>'Step 2_Metric 7'!X320</f>
        <v/>
      </c>
      <c r="V278" s="184" t="str">
        <f>'Step 2_Metric 7'!Y320</f>
        <v/>
      </c>
    </row>
    <row r="279" spans="13:22" x14ac:dyDescent="0.25">
      <c r="M279" s="38" t="str">
        <f t="shared" si="9"/>
        <v>7_Priority Metric_Post_</v>
      </c>
      <c r="N279" s="38">
        <f>'Step 2_Metric 7'!Q321</f>
        <v>34</v>
      </c>
      <c r="O279" s="38" t="str">
        <f>'Step 2_Metric 7'!R321</f>
        <v/>
      </c>
      <c r="P279" s="38">
        <f>'Step 2_Metric 7'!S321</f>
        <v>7</v>
      </c>
      <c r="Q279" s="38" t="str">
        <f>'Step 2_Metric 7'!T321</f>
        <v>Output</v>
      </c>
      <c r="R279" s="38">
        <f>'Step 2_Metric 7'!U321</f>
        <v>1</v>
      </c>
      <c r="S279" s="38" t="str">
        <f>'Step 2_Metric 7'!V321</f>
        <v>Priority Metric</v>
      </c>
      <c r="T279" s="38" t="str">
        <f>'Step 2_Metric 7'!W321</f>
        <v>Post</v>
      </c>
      <c r="U279" s="184" t="str">
        <f>'Step 2_Metric 7'!X321</f>
        <v/>
      </c>
      <c r="V279" s="184" t="str">
        <f>'Step 2_Metric 7'!Y321</f>
        <v/>
      </c>
    </row>
    <row r="280" spans="13:22" x14ac:dyDescent="0.25">
      <c r="M280" s="38" t="str">
        <f t="shared" si="9"/>
        <v>7_Metric_Pre_</v>
      </c>
      <c r="N280" s="38">
        <f>'Step 2_Metric 7'!Q322</f>
        <v>35</v>
      </c>
      <c r="O280" s="38" t="str">
        <f>'Step 2_Metric 7'!R322</f>
        <v/>
      </c>
      <c r="P280" s="38">
        <f>'Step 2_Metric 7'!S322</f>
        <v>7</v>
      </c>
      <c r="Q280" s="38" t="str">
        <f>'Step 2_Metric 7'!T322</f>
        <v>Proprietor's Income</v>
      </c>
      <c r="R280" s="38">
        <f>'Step 2_Metric 7'!U322</f>
        <v>10</v>
      </c>
      <c r="S280" s="38" t="str">
        <f>'Step 2_Metric 7'!V322</f>
        <v>Metric</v>
      </c>
      <c r="T280" s="38" t="str">
        <f>'Step 2_Metric 7'!W322</f>
        <v>Pre</v>
      </c>
      <c r="U280" s="184" t="str">
        <f>'Step 2_Metric 7'!X322</f>
        <v/>
      </c>
      <c r="V280" s="184" t="str">
        <f>'Step 2_Metric 7'!Y322</f>
        <v/>
      </c>
    </row>
    <row r="281" spans="13:22" x14ac:dyDescent="0.25">
      <c r="M281" s="38" t="str">
        <f t="shared" si="9"/>
        <v>7_Metric_Post_</v>
      </c>
      <c r="N281" s="38">
        <f>'Step 2_Metric 7'!Q323</f>
        <v>35</v>
      </c>
      <c r="O281" s="38" t="str">
        <f>'Step 2_Metric 7'!R323</f>
        <v/>
      </c>
      <c r="P281" s="38">
        <f>'Step 2_Metric 7'!S323</f>
        <v>7</v>
      </c>
      <c r="Q281" s="38" t="str">
        <f>'Step 2_Metric 7'!T323</f>
        <v>Proprietor's Income</v>
      </c>
      <c r="R281" s="38">
        <f>'Step 2_Metric 7'!U323</f>
        <v>10</v>
      </c>
      <c r="S281" s="38" t="str">
        <f>'Step 2_Metric 7'!V323</f>
        <v>Metric</v>
      </c>
      <c r="T281" s="38" t="str">
        <f>'Step 2_Metric 7'!W323</f>
        <v>Post</v>
      </c>
      <c r="U281" s="184" t="str">
        <f>'Step 2_Metric 7'!X323</f>
        <v/>
      </c>
      <c r="V281" s="184" t="str">
        <f>'Step 2_Metric 7'!Y323</f>
        <v/>
      </c>
    </row>
    <row r="282" spans="13:22" x14ac:dyDescent="0.25">
      <c r="M282" s="38" t="str">
        <f t="shared" si="9"/>
        <v>7_Metric_Pre_</v>
      </c>
      <c r="N282" s="38">
        <f>'Step 2_Metric 7'!Q324</f>
        <v>35</v>
      </c>
      <c r="O282" s="38" t="str">
        <f>'Step 2_Metric 7'!R324</f>
        <v/>
      </c>
      <c r="P282" s="38">
        <f>'Step 2_Metric 7'!S324</f>
        <v>7</v>
      </c>
      <c r="Q282" s="38" t="str">
        <f>'Step 2_Metric 7'!T324</f>
        <v>Labor Income</v>
      </c>
      <c r="R282" s="38">
        <f>'Step 2_Metric 7'!U324</f>
        <v>11</v>
      </c>
      <c r="S282" s="38" t="str">
        <f>'Step 2_Metric 7'!V324</f>
        <v>Metric</v>
      </c>
      <c r="T282" s="38" t="str">
        <f>'Step 2_Metric 7'!W324</f>
        <v>Pre</v>
      </c>
      <c r="U282" s="184" t="str">
        <f>'Step 2_Metric 7'!X324</f>
        <v/>
      </c>
      <c r="V282" s="184" t="str">
        <f>'Step 2_Metric 7'!Y324</f>
        <v/>
      </c>
    </row>
    <row r="283" spans="13:22" x14ac:dyDescent="0.25">
      <c r="M283" s="38" t="str">
        <f t="shared" si="9"/>
        <v>7_Metric_Post_</v>
      </c>
      <c r="N283" s="38">
        <f>'Step 2_Metric 7'!Q325</f>
        <v>35</v>
      </c>
      <c r="O283" s="38" t="str">
        <f>'Step 2_Metric 7'!R325</f>
        <v/>
      </c>
      <c r="P283" s="38">
        <f>'Step 2_Metric 7'!S325</f>
        <v>7</v>
      </c>
      <c r="Q283" s="38" t="str">
        <f>'Step 2_Metric 7'!T325</f>
        <v>Labor Income</v>
      </c>
      <c r="R283" s="38">
        <f>'Step 2_Metric 7'!U325</f>
        <v>11</v>
      </c>
      <c r="S283" s="38" t="str">
        <f>'Step 2_Metric 7'!V325</f>
        <v>Metric</v>
      </c>
      <c r="T283" s="38" t="str">
        <f>'Step 2_Metric 7'!W325</f>
        <v>Post</v>
      </c>
      <c r="U283" s="184" t="str">
        <f>'Step 2_Metric 7'!X325</f>
        <v/>
      </c>
      <c r="V283" s="184" t="str">
        <f>'Step 2_Metric 7'!Y325</f>
        <v/>
      </c>
    </row>
    <row r="284" spans="13:22" x14ac:dyDescent="0.25">
      <c r="M284" s="38" t="str">
        <f t="shared" si="9"/>
        <v>7_Metric_Pre_</v>
      </c>
      <c r="N284" s="38">
        <f>'Step 2_Metric 7'!Q326</f>
        <v>35</v>
      </c>
      <c r="O284" s="38" t="str">
        <f>'Step 2_Metric 7'!R326</f>
        <v/>
      </c>
      <c r="P284" s="38">
        <f>'Step 2_Metric 7'!S326</f>
        <v>7</v>
      </c>
      <c r="Q284" s="38" t="str">
        <f>'Step 2_Metric 7'!T326</f>
        <v>Employment</v>
      </c>
      <c r="R284" s="38">
        <f>'Step 2_Metric 7'!U326</f>
        <v>12</v>
      </c>
      <c r="S284" s="38" t="str">
        <f>'Step 2_Metric 7'!V326</f>
        <v>Metric</v>
      </c>
      <c r="T284" s="38" t="str">
        <f>'Step 2_Metric 7'!W326</f>
        <v>Pre</v>
      </c>
      <c r="U284" s="184" t="str">
        <f>'Step 2_Metric 7'!X326</f>
        <v/>
      </c>
      <c r="V284" s="184" t="str">
        <f>'Step 2_Metric 7'!Y326</f>
        <v/>
      </c>
    </row>
    <row r="285" spans="13:22" x14ac:dyDescent="0.25">
      <c r="M285" s="38" t="str">
        <f t="shared" si="9"/>
        <v>7_Metric_Post_</v>
      </c>
      <c r="N285" s="38">
        <f>'Step 2_Metric 7'!Q327</f>
        <v>35</v>
      </c>
      <c r="O285" s="38" t="str">
        <f>'Step 2_Metric 7'!R327</f>
        <v/>
      </c>
      <c r="P285" s="38">
        <f>'Step 2_Metric 7'!S327</f>
        <v>7</v>
      </c>
      <c r="Q285" s="38" t="str">
        <f>'Step 2_Metric 7'!T327</f>
        <v>Employment</v>
      </c>
      <c r="R285" s="38">
        <f>'Step 2_Metric 7'!U327</f>
        <v>12</v>
      </c>
      <c r="S285" s="38" t="str">
        <f>'Step 2_Metric 7'!V327</f>
        <v>Metric</v>
      </c>
      <c r="T285" s="38" t="str">
        <f>'Step 2_Metric 7'!W327</f>
        <v>Post</v>
      </c>
      <c r="U285" s="184" t="str">
        <f>'Step 2_Metric 7'!X327</f>
        <v/>
      </c>
      <c r="V285" s="184" t="str">
        <f>'Step 2_Metric 7'!Y327</f>
        <v/>
      </c>
    </row>
    <row r="286" spans="13:22" x14ac:dyDescent="0.25">
      <c r="M286" s="38" t="str">
        <f t="shared" si="9"/>
        <v>7_Priority Metric_Pre_</v>
      </c>
      <c r="N286" s="38">
        <f>'Step 2_Metric 7'!Q328</f>
        <v>35</v>
      </c>
      <c r="O286" s="38" t="str">
        <f>'Step 2_Metric 7'!R328</f>
        <v/>
      </c>
      <c r="P286" s="38">
        <f>'Step 2_Metric 7'!S328</f>
        <v>7</v>
      </c>
      <c r="Q286" s="38" t="str">
        <f>'Step 2_Metric 7'!T328</f>
        <v>Output</v>
      </c>
      <c r="R286" s="38">
        <f>'Step 2_Metric 7'!U328</f>
        <v>1</v>
      </c>
      <c r="S286" s="38" t="str">
        <f>'Step 2_Metric 7'!V328</f>
        <v>Priority Metric</v>
      </c>
      <c r="T286" s="38" t="str">
        <f>'Step 2_Metric 7'!W328</f>
        <v>Pre</v>
      </c>
      <c r="U286" s="184" t="str">
        <f>'Step 2_Metric 7'!X328</f>
        <v/>
      </c>
      <c r="V286" s="184" t="str">
        <f>'Step 2_Metric 7'!Y328</f>
        <v/>
      </c>
    </row>
    <row r="287" spans="13:22" x14ac:dyDescent="0.25">
      <c r="M287" s="38" t="str">
        <f t="shared" si="9"/>
        <v>7_Priority Metric_Post_</v>
      </c>
      <c r="N287" s="38">
        <f>'Step 2_Metric 7'!Q329</f>
        <v>35</v>
      </c>
      <c r="O287" s="38" t="str">
        <f>'Step 2_Metric 7'!R329</f>
        <v/>
      </c>
      <c r="P287" s="38">
        <f>'Step 2_Metric 7'!S329</f>
        <v>7</v>
      </c>
      <c r="Q287" s="38" t="str">
        <f>'Step 2_Metric 7'!T329</f>
        <v>Output</v>
      </c>
      <c r="R287" s="38">
        <f>'Step 2_Metric 7'!U329</f>
        <v>1</v>
      </c>
      <c r="S287" s="38" t="str">
        <f>'Step 2_Metric 7'!V329</f>
        <v>Priority Metric</v>
      </c>
      <c r="T287" s="38" t="str">
        <f>'Step 2_Metric 7'!W329</f>
        <v>Post</v>
      </c>
      <c r="U287" s="184" t="str">
        <f>'Step 2_Metric 7'!X329</f>
        <v/>
      </c>
      <c r="V287" s="184" t="str">
        <f>'Step 2_Metric 7'!Y329</f>
        <v/>
      </c>
    </row>
    <row r="288" spans="13:22" x14ac:dyDescent="0.25">
      <c r="M288" s="38" t="str">
        <f t="shared" si="9"/>
        <v>7_Metric_Pre_</v>
      </c>
      <c r="N288" s="38">
        <f>'Step 2_Metric 7'!Q330</f>
        <v>36</v>
      </c>
      <c r="O288" s="38" t="str">
        <f>'Step 2_Metric 7'!R330</f>
        <v/>
      </c>
      <c r="P288" s="38">
        <f>'Step 2_Metric 7'!S330</f>
        <v>7</v>
      </c>
      <c r="Q288" s="38" t="str">
        <f>'Step 2_Metric 7'!T330</f>
        <v>Proprietor's Income</v>
      </c>
      <c r="R288" s="38">
        <f>'Step 2_Metric 7'!U330</f>
        <v>10</v>
      </c>
      <c r="S288" s="38" t="str">
        <f>'Step 2_Metric 7'!V330</f>
        <v>Metric</v>
      </c>
      <c r="T288" s="38" t="str">
        <f>'Step 2_Metric 7'!W330</f>
        <v>Pre</v>
      </c>
      <c r="U288" s="184" t="str">
        <f>'Step 2_Metric 7'!X330</f>
        <v/>
      </c>
      <c r="V288" s="184" t="str">
        <f>'Step 2_Metric 7'!Y330</f>
        <v/>
      </c>
    </row>
    <row r="289" spans="13:22" x14ac:dyDescent="0.25">
      <c r="M289" s="38" t="str">
        <f t="shared" si="9"/>
        <v>7_Metric_Post_</v>
      </c>
      <c r="N289" s="38">
        <f>'Step 2_Metric 7'!Q331</f>
        <v>36</v>
      </c>
      <c r="O289" s="38" t="str">
        <f>'Step 2_Metric 7'!R331</f>
        <v/>
      </c>
      <c r="P289" s="38">
        <f>'Step 2_Metric 7'!S331</f>
        <v>7</v>
      </c>
      <c r="Q289" s="38" t="str">
        <f>'Step 2_Metric 7'!T331</f>
        <v>Proprietor's Income</v>
      </c>
      <c r="R289" s="38">
        <f>'Step 2_Metric 7'!U331</f>
        <v>10</v>
      </c>
      <c r="S289" s="38" t="str">
        <f>'Step 2_Metric 7'!V331</f>
        <v>Metric</v>
      </c>
      <c r="T289" s="38" t="str">
        <f>'Step 2_Metric 7'!W331</f>
        <v>Post</v>
      </c>
      <c r="U289" s="184" t="str">
        <f>'Step 2_Metric 7'!X331</f>
        <v/>
      </c>
      <c r="V289" s="184" t="str">
        <f>'Step 2_Metric 7'!Y331</f>
        <v/>
      </c>
    </row>
    <row r="290" spans="13:22" x14ac:dyDescent="0.25">
      <c r="M290" s="38" t="str">
        <f t="shared" si="9"/>
        <v>7_Metric_Pre_</v>
      </c>
      <c r="N290" s="38">
        <f>'Step 2_Metric 7'!Q332</f>
        <v>36</v>
      </c>
      <c r="O290" s="38" t="str">
        <f>'Step 2_Metric 7'!R332</f>
        <v/>
      </c>
      <c r="P290" s="38">
        <f>'Step 2_Metric 7'!S332</f>
        <v>7</v>
      </c>
      <c r="Q290" s="38" t="str">
        <f>'Step 2_Metric 7'!T332</f>
        <v>Labor Income</v>
      </c>
      <c r="R290" s="38">
        <f>'Step 2_Metric 7'!U332</f>
        <v>11</v>
      </c>
      <c r="S290" s="38" t="str">
        <f>'Step 2_Metric 7'!V332</f>
        <v>Metric</v>
      </c>
      <c r="T290" s="38" t="str">
        <f>'Step 2_Metric 7'!W332</f>
        <v>Pre</v>
      </c>
      <c r="U290" s="184" t="str">
        <f>'Step 2_Metric 7'!X332</f>
        <v/>
      </c>
      <c r="V290" s="184" t="str">
        <f>'Step 2_Metric 7'!Y332</f>
        <v/>
      </c>
    </row>
    <row r="291" spans="13:22" x14ac:dyDescent="0.25">
      <c r="M291" s="38" t="str">
        <f t="shared" si="9"/>
        <v>7_Metric_Post_</v>
      </c>
      <c r="N291" s="38">
        <f>'Step 2_Metric 7'!Q333</f>
        <v>36</v>
      </c>
      <c r="O291" s="38" t="str">
        <f>'Step 2_Metric 7'!R333</f>
        <v/>
      </c>
      <c r="P291" s="38">
        <f>'Step 2_Metric 7'!S333</f>
        <v>7</v>
      </c>
      <c r="Q291" s="38" t="str">
        <f>'Step 2_Metric 7'!T333</f>
        <v>Labor Income</v>
      </c>
      <c r="R291" s="38">
        <f>'Step 2_Metric 7'!U333</f>
        <v>11</v>
      </c>
      <c r="S291" s="38" t="str">
        <f>'Step 2_Metric 7'!V333</f>
        <v>Metric</v>
      </c>
      <c r="T291" s="38" t="str">
        <f>'Step 2_Metric 7'!W333</f>
        <v>Post</v>
      </c>
      <c r="U291" s="184" t="str">
        <f>'Step 2_Metric 7'!X333</f>
        <v/>
      </c>
      <c r="V291" s="184" t="str">
        <f>'Step 2_Metric 7'!Y333</f>
        <v/>
      </c>
    </row>
    <row r="292" spans="13:22" x14ac:dyDescent="0.25">
      <c r="M292" s="38" t="str">
        <f t="shared" si="9"/>
        <v>7_Metric_Pre_</v>
      </c>
      <c r="N292" s="38">
        <f>'Step 2_Metric 7'!Q334</f>
        <v>36</v>
      </c>
      <c r="O292" s="38" t="str">
        <f>'Step 2_Metric 7'!R334</f>
        <v/>
      </c>
      <c r="P292" s="38">
        <f>'Step 2_Metric 7'!S334</f>
        <v>7</v>
      </c>
      <c r="Q292" s="38" t="str">
        <f>'Step 2_Metric 7'!T334</f>
        <v>Employment</v>
      </c>
      <c r="R292" s="38">
        <f>'Step 2_Metric 7'!U334</f>
        <v>12</v>
      </c>
      <c r="S292" s="38" t="str">
        <f>'Step 2_Metric 7'!V334</f>
        <v>Metric</v>
      </c>
      <c r="T292" s="38" t="str">
        <f>'Step 2_Metric 7'!W334</f>
        <v>Pre</v>
      </c>
      <c r="U292" s="184" t="str">
        <f>'Step 2_Metric 7'!X334</f>
        <v/>
      </c>
      <c r="V292" s="184" t="str">
        <f>'Step 2_Metric 7'!Y334</f>
        <v/>
      </c>
    </row>
    <row r="293" spans="13:22" x14ac:dyDescent="0.25">
      <c r="M293" s="38" t="str">
        <f t="shared" si="9"/>
        <v>7_Metric_Post_</v>
      </c>
      <c r="N293" s="38">
        <f>'Step 2_Metric 7'!Q335</f>
        <v>36</v>
      </c>
      <c r="O293" s="38" t="str">
        <f>'Step 2_Metric 7'!R335</f>
        <v/>
      </c>
      <c r="P293" s="38">
        <f>'Step 2_Metric 7'!S335</f>
        <v>7</v>
      </c>
      <c r="Q293" s="38" t="str">
        <f>'Step 2_Metric 7'!T335</f>
        <v>Employment</v>
      </c>
      <c r="R293" s="38">
        <f>'Step 2_Metric 7'!U335</f>
        <v>12</v>
      </c>
      <c r="S293" s="38" t="str">
        <f>'Step 2_Metric 7'!V335</f>
        <v>Metric</v>
      </c>
      <c r="T293" s="38" t="str">
        <f>'Step 2_Metric 7'!W335</f>
        <v>Post</v>
      </c>
      <c r="U293" s="184" t="str">
        <f>'Step 2_Metric 7'!X335</f>
        <v/>
      </c>
      <c r="V293" s="184" t="str">
        <f>'Step 2_Metric 7'!Y335</f>
        <v/>
      </c>
    </row>
    <row r="294" spans="13:22" x14ac:dyDescent="0.25">
      <c r="M294" s="38" t="str">
        <f t="shared" si="9"/>
        <v>7_Priority Metric_Pre_</v>
      </c>
      <c r="N294" s="38">
        <f>'Step 2_Metric 7'!Q336</f>
        <v>36</v>
      </c>
      <c r="O294" s="38" t="str">
        <f>'Step 2_Metric 7'!R336</f>
        <v/>
      </c>
      <c r="P294" s="38">
        <f>'Step 2_Metric 7'!S336</f>
        <v>7</v>
      </c>
      <c r="Q294" s="38" t="str">
        <f>'Step 2_Metric 7'!T336</f>
        <v>Output</v>
      </c>
      <c r="R294" s="38">
        <f>'Step 2_Metric 7'!U336</f>
        <v>1</v>
      </c>
      <c r="S294" s="38" t="str">
        <f>'Step 2_Metric 7'!V336</f>
        <v>Priority Metric</v>
      </c>
      <c r="T294" s="38" t="str">
        <f>'Step 2_Metric 7'!W336</f>
        <v>Pre</v>
      </c>
      <c r="U294" s="184" t="str">
        <f>'Step 2_Metric 7'!X336</f>
        <v/>
      </c>
      <c r="V294" s="184" t="str">
        <f>'Step 2_Metric 7'!Y336</f>
        <v/>
      </c>
    </row>
    <row r="295" spans="13:22" x14ac:dyDescent="0.25">
      <c r="M295" s="38" t="str">
        <f t="shared" si="9"/>
        <v>7_Priority Metric_Post_</v>
      </c>
      <c r="N295" s="38">
        <f>'Step 2_Metric 7'!Q337</f>
        <v>36</v>
      </c>
      <c r="O295" s="38" t="str">
        <f>'Step 2_Metric 7'!R337</f>
        <v/>
      </c>
      <c r="P295" s="38">
        <f>'Step 2_Metric 7'!S337</f>
        <v>7</v>
      </c>
      <c r="Q295" s="38" t="str">
        <f>'Step 2_Metric 7'!T337</f>
        <v>Output</v>
      </c>
      <c r="R295" s="38">
        <f>'Step 2_Metric 7'!U337</f>
        <v>1</v>
      </c>
      <c r="S295" s="38" t="str">
        <f>'Step 2_Metric 7'!V337</f>
        <v>Priority Metric</v>
      </c>
      <c r="T295" s="38" t="str">
        <f>'Step 2_Metric 7'!W337</f>
        <v>Post</v>
      </c>
      <c r="U295" s="184" t="str">
        <f>'Step 2_Metric 7'!X337</f>
        <v/>
      </c>
      <c r="V295" s="184" t="str">
        <f>'Step 2_Metric 7'!Y337</f>
        <v/>
      </c>
    </row>
    <row r="296" spans="13:22" x14ac:dyDescent="0.25">
      <c r="M296" s="38" t="str">
        <f t="shared" si="9"/>
        <v>7_Metric_Pre_</v>
      </c>
      <c r="N296" s="38">
        <f>'Step 2_Metric 7'!Q338</f>
        <v>37</v>
      </c>
      <c r="O296" s="38" t="str">
        <f>'Step 2_Metric 7'!R338</f>
        <v/>
      </c>
      <c r="P296" s="38">
        <f>'Step 2_Metric 7'!S338</f>
        <v>7</v>
      </c>
      <c r="Q296" s="38" t="str">
        <f>'Step 2_Metric 7'!T338</f>
        <v>Proprietor's Income</v>
      </c>
      <c r="R296" s="38">
        <f>'Step 2_Metric 7'!U338</f>
        <v>10</v>
      </c>
      <c r="S296" s="38" t="str">
        <f>'Step 2_Metric 7'!V338</f>
        <v>Metric</v>
      </c>
      <c r="T296" s="38" t="str">
        <f>'Step 2_Metric 7'!W338</f>
        <v>Pre</v>
      </c>
      <c r="U296" s="184" t="str">
        <f>'Step 2_Metric 7'!X338</f>
        <v/>
      </c>
      <c r="V296" s="184" t="str">
        <f>'Step 2_Metric 7'!Y338</f>
        <v/>
      </c>
    </row>
    <row r="297" spans="13:22" x14ac:dyDescent="0.25">
      <c r="M297" s="38" t="str">
        <f t="shared" si="9"/>
        <v>7_Metric_Post_</v>
      </c>
      <c r="N297" s="38">
        <f>'Step 2_Metric 7'!Q339</f>
        <v>37</v>
      </c>
      <c r="O297" s="38" t="str">
        <f>'Step 2_Metric 7'!R339</f>
        <v/>
      </c>
      <c r="P297" s="38">
        <f>'Step 2_Metric 7'!S339</f>
        <v>7</v>
      </c>
      <c r="Q297" s="38" t="str">
        <f>'Step 2_Metric 7'!T339</f>
        <v>Proprietor's Income</v>
      </c>
      <c r="R297" s="38">
        <f>'Step 2_Metric 7'!U339</f>
        <v>10</v>
      </c>
      <c r="S297" s="38" t="str">
        <f>'Step 2_Metric 7'!V339</f>
        <v>Metric</v>
      </c>
      <c r="T297" s="38" t="str">
        <f>'Step 2_Metric 7'!W339</f>
        <v>Post</v>
      </c>
      <c r="U297" s="184" t="str">
        <f>'Step 2_Metric 7'!X339</f>
        <v/>
      </c>
      <c r="V297" s="184" t="str">
        <f>'Step 2_Metric 7'!Y339</f>
        <v/>
      </c>
    </row>
    <row r="298" spans="13:22" x14ac:dyDescent="0.25">
      <c r="M298" s="38" t="str">
        <f t="shared" si="9"/>
        <v>7_Metric_Pre_</v>
      </c>
      <c r="N298" s="38">
        <f>'Step 2_Metric 7'!Q340</f>
        <v>37</v>
      </c>
      <c r="O298" s="38" t="str">
        <f>'Step 2_Metric 7'!R340</f>
        <v/>
      </c>
      <c r="P298" s="38">
        <f>'Step 2_Metric 7'!S340</f>
        <v>7</v>
      </c>
      <c r="Q298" s="38" t="str">
        <f>'Step 2_Metric 7'!T340</f>
        <v>Labor Income</v>
      </c>
      <c r="R298" s="38">
        <f>'Step 2_Metric 7'!U340</f>
        <v>11</v>
      </c>
      <c r="S298" s="38" t="str">
        <f>'Step 2_Metric 7'!V340</f>
        <v>Metric</v>
      </c>
      <c r="T298" s="38" t="str">
        <f>'Step 2_Metric 7'!W340</f>
        <v>Pre</v>
      </c>
      <c r="U298" s="184" t="str">
        <f>'Step 2_Metric 7'!X340</f>
        <v/>
      </c>
      <c r="V298" s="184" t="str">
        <f>'Step 2_Metric 7'!Y340</f>
        <v/>
      </c>
    </row>
    <row r="299" spans="13:22" x14ac:dyDescent="0.25">
      <c r="M299" s="38" t="str">
        <f t="shared" si="9"/>
        <v>7_Metric_Post_</v>
      </c>
      <c r="N299" s="38">
        <f>'Step 2_Metric 7'!Q341</f>
        <v>37</v>
      </c>
      <c r="O299" s="38" t="str">
        <f>'Step 2_Metric 7'!R341</f>
        <v/>
      </c>
      <c r="P299" s="38">
        <f>'Step 2_Metric 7'!S341</f>
        <v>7</v>
      </c>
      <c r="Q299" s="38" t="str">
        <f>'Step 2_Metric 7'!T341</f>
        <v>Labor Income</v>
      </c>
      <c r="R299" s="38">
        <f>'Step 2_Metric 7'!U341</f>
        <v>11</v>
      </c>
      <c r="S299" s="38" t="str">
        <f>'Step 2_Metric 7'!V341</f>
        <v>Metric</v>
      </c>
      <c r="T299" s="38" t="str">
        <f>'Step 2_Metric 7'!W341</f>
        <v>Post</v>
      </c>
      <c r="U299" s="184" t="str">
        <f>'Step 2_Metric 7'!X341</f>
        <v/>
      </c>
      <c r="V299" s="184" t="str">
        <f>'Step 2_Metric 7'!Y341</f>
        <v/>
      </c>
    </row>
    <row r="300" spans="13:22" x14ac:dyDescent="0.25">
      <c r="M300" s="38" t="str">
        <f t="shared" si="9"/>
        <v>7_Metric_Pre_</v>
      </c>
      <c r="N300" s="38">
        <f>'Step 2_Metric 7'!Q342</f>
        <v>37</v>
      </c>
      <c r="O300" s="38" t="str">
        <f>'Step 2_Metric 7'!R342</f>
        <v/>
      </c>
      <c r="P300" s="38">
        <f>'Step 2_Metric 7'!S342</f>
        <v>7</v>
      </c>
      <c r="Q300" s="38" t="str">
        <f>'Step 2_Metric 7'!T342</f>
        <v>Employment</v>
      </c>
      <c r="R300" s="38">
        <f>'Step 2_Metric 7'!U342</f>
        <v>12</v>
      </c>
      <c r="S300" s="38" t="str">
        <f>'Step 2_Metric 7'!V342</f>
        <v>Metric</v>
      </c>
      <c r="T300" s="38" t="str">
        <f>'Step 2_Metric 7'!W342</f>
        <v>Pre</v>
      </c>
      <c r="U300" s="184" t="str">
        <f>'Step 2_Metric 7'!X342</f>
        <v/>
      </c>
      <c r="V300" s="184" t="str">
        <f>'Step 2_Metric 7'!Y342</f>
        <v/>
      </c>
    </row>
    <row r="301" spans="13:22" x14ac:dyDescent="0.25">
      <c r="M301" s="38" t="str">
        <f t="shared" si="9"/>
        <v>7_Metric_Post_</v>
      </c>
      <c r="N301" s="38">
        <f>'Step 2_Metric 7'!Q343</f>
        <v>37</v>
      </c>
      <c r="O301" s="38" t="str">
        <f>'Step 2_Metric 7'!R343</f>
        <v/>
      </c>
      <c r="P301" s="38">
        <f>'Step 2_Metric 7'!S343</f>
        <v>7</v>
      </c>
      <c r="Q301" s="38" t="str">
        <f>'Step 2_Metric 7'!T343</f>
        <v>Employment</v>
      </c>
      <c r="R301" s="38">
        <f>'Step 2_Metric 7'!U343</f>
        <v>12</v>
      </c>
      <c r="S301" s="38" t="str">
        <f>'Step 2_Metric 7'!V343</f>
        <v>Metric</v>
      </c>
      <c r="T301" s="38" t="str">
        <f>'Step 2_Metric 7'!W343</f>
        <v>Post</v>
      </c>
      <c r="U301" s="184" t="str">
        <f>'Step 2_Metric 7'!X343</f>
        <v/>
      </c>
      <c r="V301" s="184" t="str">
        <f>'Step 2_Metric 7'!Y343</f>
        <v/>
      </c>
    </row>
    <row r="302" spans="13:22" x14ac:dyDescent="0.25">
      <c r="M302" s="38" t="str">
        <f t="shared" si="9"/>
        <v>7_Priority Metric_Pre_</v>
      </c>
      <c r="N302" s="38">
        <f>'Step 2_Metric 7'!Q344</f>
        <v>37</v>
      </c>
      <c r="O302" s="38" t="str">
        <f>'Step 2_Metric 7'!R344</f>
        <v/>
      </c>
      <c r="P302" s="38">
        <f>'Step 2_Metric 7'!S344</f>
        <v>7</v>
      </c>
      <c r="Q302" s="38" t="str">
        <f>'Step 2_Metric 7'!T344</f>
        <v>Output</v>
      </c>
      <c r="R302" s="38">
        <f>'Step 2_Metric 7'!U344</f>
        <v>1</v>
      </c>
      <c r="S302" s="38" t="str">
        <f>'Step 2_Metric 7'!V344</f>
        <v>Priority Metric</v>
      </c>
      <c r="T302" s="38" t="str">
        <f>'Step 2_Metric 7'!W344</f>
        <v>Pre</v>
      </c>
      <c r="U302" s="184" t="str">
        <f>'Step 2_Metric 7'!X344</f>
        <v/>
      </c>
      <c r="V302" s="184" t="str">
        <f>'Step 2_Metric 7'!Y344</f>
        <v/>
      </c>
    </row>
    <row r="303" spans="13:22" x14ac:dyDescent="0.25">
      <c r="M303" s="38" t="str">
        <f t="shared" si="9"/>
        <v>7_Priority Metric_Post_</v>
      </c>
      <c r="N303" s="38">
        <f>'Step 2_Metric 7'!Q345</f>
        <v>37</v>
      </c>
      <c r="O303" s="38" t="str">
        <f>'Step 2_Metric 7'!R345</f>
        <v/>
      </c>
      <c r="P303" s="38">
        <f>'Step 2_Metric 7'!S345</f>
        <v>7</v>
      </c>
      <c r="Q303" s="38" t="str">
        <f>'Step 2_Metric 7'!T345</f>
        <v>Output</v>
      </c>
      <c r="R303" s="38">
        <f>'Step 2_Metric 7'!U345</f>
        <v>1</v>
      </c>
      <c r="S303" s="38" t="str">
        <f>'Step 2_Metric 7'!V345</f>
        <v>Priority Metric</v>
      </c>
      <c r="T303" s="38" t="str">
        <f>'Step 2_Metric 7'!W345</f>
        <v>Post</v>
      </c>
      <c r="U303" s="184" t="str">
        <f>'Step 2_Metric 7'!X345</f>
        <v/>
      </c>
      <c r="V303" s="184" t="str">
        <f>'Step 2_Metric 7'!Y345</f>
        <v/>
      </c>
    </row>
    <row r="304" spans="13:22" x14ac:dyDescent="0.25">
      <c r="M304" s="38" t="str">
        <f t="shared" si="9"/>
        <v>7_Metric_Pre_</v>
      </c>
      <c r="N304" s="38">
        <f>'Step 2_Metric 7'!Q346</f>
        <v>38</v>
      </c>
      <c r="O304" s="38" t="str">
        <f>'Step 2_Metric 7'!R346</f>
        <v/>
      </c>
      <c r="P304" s="38">
        <f>'Step 2_Metric 7'!S346</f>
        <v>7</v>
      </c>
      <c r="Q304" s="38" t="str">
        <f>'Step 2_Metric 7'!T346</f>
        <v>Proprietor's Income</v>
      </c>
      <c r="R304" s="38">
        <f>'Step 2_Metric 7'!U346</f>
        <v>10</v>
      </c>
      <c r="S304" s="38" t="str">
        <f>'Step 2_Metric 7'!V346</f>
        <v>Metric</v>
      </c>
      <c r="T304" s="38" t="str">
        <f>'Step 2_Metric 7'!W346</f>
        <v>Pre</v>
      </c>
      <c r="U304" s="184" t="str">
        <f>'Step 2_Metric 7'!X346</f>
        <v/>
      </c>
      <c r="V304" s="184" t="str">
        <f>'Step 2_Metric 7'!Y346</f>
        <v/>
      </c>
    </row>
    <row r="305" spans="13:22" x14ac:dyDescent="0.25">
      <c r="M305" s="38" t="str">
        <f t="shared" si="9"/>
        <v>7_Metric_Post_</v>
      </c>
      <c r="N305" s="38">
        <f>'Step 2_Metric 7'!Q347</f>
        <v>38</v>
      </c>
      <c r="O305" s="38" t="str">
        <f>'Step 2_Metric 7'!R347</f>
        <v/>
      </c>
      <c r="P305" s="38">
        <f>'Step 2_Metric 7'!S347</f>
        <v>7</v>
      </c>
      <c r="Q305" s="38" t="str">
        <f>'Step 2_Metric 7'!T347</f>
        <v>Proprietor's Income</v>
      </c>
      <c r="R305" s="38">
        <f>'Step 2_Metric 7'!U347</f>
        <v>10</v>
      </c>
      <c r="S305" s="38" t="str">
        <f>'Step 2_Metric 7'!V347</f>
        <v>Metric</v>
      </c>
      <c r="T305" s="38" t="str">
        <f>'Step 2_Metric 7'!W347</f>
        <v>Post</v>
      </c>
      <c r="U305" s="184" t="str">
        <f>'Step 2_Metric 7'!X347</f>
        <v/>
      </c>
      <c r="V305" s="184" t="str">
        <f>'Step 2_Metric 7'!Y347</f>
        <v/>
      </c>
    </row>
    <row r="306" spans="13:22" x14ac:dyDescent="0.25">
      <c r="M306" s="38" t="str">
        <f t="shared" si="9"/>
        <v>7_Metric_Pre_</v>
      </c>
      <c r="N306" s="38">
        <f>'Step 2_Metric 7'!Q348</f>
        <v>38</v>
      </c>
      <c r="O306" s="38" t="str">
        <f>'Step 2_Metric 7'!R348</f>
        <v/>
      </c>
      <c r="P306" s="38">
        <f>'Step 2_Metric 7'!S348</f>
        <v>7</v>
      </c>
      <c r="Q306" s="38" t="str">
        <f>'Step 2_Metric 7'!T348</f>
        <v>Labor Income</v>
      </c>
      <c r="R306" s="38">
        <f>'Step 2_Metric 7'!U348</f>
        <v>11</v>
      </c>
      <c r="S306" s="38" t="str">
        <f>'Step 2_Metric 7'!V348</f>
        <v>Metric</v>
      </c>
      <c r="T306" s="38" t="str">
        <f>'Step 2_Metric 7'!W348</f>
        <v>Pre</v>
      </c>
      <c r="U306" s="184" t="str">
        <f>'Step 2_Metric 7'!X348</f>
        <v/>
      </c>
      <c r="V306" s="184" t="str">
        <f>'Step 2_Metric 7'!Y348</f>
        <v/>
      </c>
    </row>
    <row r="307" spans="13:22" x14ac:dyDescent="0.25">
      <c r="M307" s="38" t="str">
        <f t="shared" si="9"/>
        <v>7_Metric_Post_</v>
      </c>
      <c r="N307" s="38">
        <f>'Step 2_Metric 7'!Q349</f>
        <v>38</v>
      </c>
      <c r="O307" s="38" t="str">
        <f>'Step 2_Metric 7'!R349</f>
        <v/>
      </c>
      <c r="P307" s="38">
        <f>'Step 2_Metric 7'!S349</f>
        <v>7</v>
      </c>
      <c r="Q307" s="38" t="str">
        <f>'Step 2_Metric 7'!T349</f>
        <v>Labor Income</v>
      </c>
      <c r="R307" s="38">
        <f>'Step 2_Metric 7'!U349</f>
        <v>11</v>
      </c>
      <c r="S307" s="38" t="str">
        <f>'Step 2_Metric 7'!V349</f>
        <v>Metric</v>
      </c>
      <c r="T307" s="38" t="str">
        <f>'Step 2_Metric 7'!W349</f>
        <v>Post</v>
      </c>
      <c r="U307" s="184" t="str">
        <f>'Step 2_Metric 7'!X349</f>
        <v/>
      </c>
      <c r="V307" s="184" t="str">
        <f>'Step 2_Metric 7'!Y349</f>
        <v/>
      </c>
    </row>
    <row r="308" spans="13:22" x14ac:dyDescent="0.25">
      <c r="M308" s="38" t="str">
        <f t="shared" si="9"/>
        <v>7_Metric_Pre_</v>
      </c>
      <c r="N308" s="38">
        <f>'Step 2_Metric 7'!Q350</f>
        <v>38</v>
      </c>
      <c r="O308" s="38" t="str">
        <f>'Step 2_Metric 7'!R350</f>
        <v/>
      </c>
      <c r="P308" s="38">
        <f>'Step 2_Metric 7'!S350</f>
        <v>7</v>
      </c>
      <c r="Q308" s="38" t="str">
        <f>'Step 2_Metric 7'!T350</f>
        <v>Employment</v>
      </c>
      <c r="R308" s="38">
        <f>'Step 2_Metric 7'!U350</f>
        <v>12</v>
      </c>
      <c r="S308" s="38" t="str">
        <f>'Step 2_Metric 7'!V350</f>
        <v>Metric</v>
      </c>
      <c r="T308" s="38" t="str">
        <f>'Step 2_Metric 7'!W350</f>
        <v>Pre</v>
      </c>
      <c r="U308" s="184" t="str">
        <f>'Step 2_Metric 7'!X350</f>
        <v/>
      </c>
      <c r="V308" s="184" t="str">
        <f>'Step 2_Metric 7'!Y350</f>
        <v/>
      </c>
    </row>
    <row r="309" spans="13:22" x14ac:dyDescent="0.25">
      <c r="M309" s="38" t="str">
        <f t="shared" si="9"/>
        <v>7_Metric_Post_</v>
      </c>
      <c r="N309" s="38">
        <f>'Step 2_Metric 7'!Q351</f>
        <v>38</v>
      </c>
      <c r="O309" s="38" t="str">
        <f>'Step 2_Metric 7'!R351</f>
        <v/>
      </c>
      <c r="P309" s="38">
        <f>'Step 2_Metric 7'!S351</f>
        <v>7</v>
      </c>
      <c r="Q309" s="38" t="str">
        <f>'Step 2_Metric 7'!T351</f>
        <v>Employment</v>
      </c>
      <c r="R309" s="38">
        <f>'Step 2_Metric 7'!U351</f>
        <v>12</v>
      </c>
      <c r="S309" s="38" t="str">
        <f>'Step 2_Metric 7'!V351</f>
        <v>Metric</v>
      </c>
      <c r="T309" s="38" t="str">
        <f>'Step 2_Metric 7'!W351</f>
        <v>Post</v>
      </c>
      <c r="U309" s="184" t="str">
        <f>'Step 2_Metric 7'!X351</f>
        <v/>
      </c>
      <c r="V309" s="184" t="str">
        <f>'Step 2_Metric 7'!Y351</f>
        <v/>
      </c>
    </row>
    <row r="310" spans="13:22" x14ac:dyDescent="0.25">
      <c r="M310" s="38" t="str">
        <f t="shared" si="9"/>
        <v>7_Priority Metric_Pre_</v>
      </c>
      <c r="N310" s="38">
        <f>'Step 2_Metric 7'!Q352</f>
        <v>38</v>
      </c>
      <c r="O310" s="38" t="str">
        <f>'Step 2_Metric 7'!R352</f>
        <v/>
      </c>
      <c r="P310" s="38">
        <f>'Step 2_Metric 7'!S352</f>
        <v>7</v>
      </c>
      <c r="Q310" s="38" t="str">
        <f>'Step 2_Metric 7'!T352</f>
        <v>Output</v>
      </c>
      <c r="R310" s="38">
        <f>'Step 2_Metric 7'!U352</f>
        <v>1</v>
      </c>
      <c r="S310" s="38" t="str">
        <f>'Step 2_Metric 7'!V352</f>
        <v>Priority Metric</v>
      </c>
      <c r="T310" s="38" t="str">
        <f>'Step 2_Metric 7'!W352</f>
        <v>Pre</v>
      </c>
      <c r="U310" s="184" t="str">
        <f>'Step 2_Metric 7'!X352</f>
        <v/>
      </c>
      <c r="V310" s="184" t="str">
        <f>'Step 2_Metric 7'!Y352</f>
        <v/>
      </c>
    </row>
    <row r="311" spans="13:22" x14ac:dyDescent="0.25">
      <c r="M311" s="38" t="str">
        <f t="shared" si="9"/>
        <v>7_Priority Metric_Post_</v>
      </c>
      <c r="N311" s="38">
        <f>'Step 2_Metric 7'!Q353</f>
        <v>38</v>
      </c>
      <c r="O311" s="38" t="str">
        <f>'Step 2_Metric 7'!R353</f>
        <v/>
      </c>
      <c r="P311" s="38">
        <f>'Step 2_Metric 7'!S353</f>
        <v>7</v>
      </c>
      <c r="Q311" s="38" t="str">
        <f>'Step 2_Metric 7'!T353</f>
        <v>Output</v>
      </c>
      <c r="R311" s="38">
        <f>'Step 2_Metric 7'!U353</f>
        <v>1</v>
      </c>
      <c r="S311" s="38" t="str">
        <f>'Step 2_Metric 7'!V353</f>
        <v>Priority Metric</v>
      </c>
      <c r="T311" s="38" t="str">
        <f>'Step 2_Metric 7'!W353</f>
        <v>Post</v>
      </c>
      <c r="U311" s="184" t="str">
        <f>'Step 2_Metric 7'!X353</f>
        <v/>
      </c>
      <c r="V311" s="184" t="str">
        <f>'Step 2_Metric 7'!Y353</f>
        <v/>
      </c>
    </row>
    <row r="312" spans="13:22" x14ac:dyDescent="0.25">
      <c r="M312" s="38" t="str">
        <f t="shared" si="9"/>
        <v>7_Metric_Pre_</v>
      </c>
      <c r="N312" s="38">
        <f>'Step 2_Metric 7'!Q354</f>
        <v>39</v>
      </c>
      <c r="O312" s="38" t="str">
        <f>'Step 2_Metric 7'!R354</f>
        <v/>
      </c>
      <c r="P312" s="38">
        <f>'Step 2_Metric 7'!S354</f>
        <v>7</v>
      </c>
      <c r="Q312" s="38" t="str">
        <f>'Step 2_Metric 7'!T354</f>
        <v>Proprietor's Income</v>
      </c>
      <c r="R312" s="38">
        <f>'Step 2_Metric 7'!U354</f>
        <v>10</v>
      </c>
      <c r="S312" s="38" t="str">
        <f>'Step 2_Metric 7'!V354</f>
        <v>Metric</v>
      </c>
      <c r="T312" s="38" t="str">
        <f>'Step 2_Metric 7'!W354</f>
        <v>Pre</v>
      </c>
      <c r="U312" s="184" t="str">
        <f>'Step 2_Metric 7'!X354</f>
        <v/>
      </c>
      <c r="V312" s="184" t="str">
        <f>'Step 2_Metric 7'!Y354</f>
        <v/>
      </c>
    </row>
    <row r="313" spans="13:22" x14ac:dyDescent="0.25">
      <c r="M313" s="38" t="str">
        <f t="shared" si="9"/>
        <v>7_Metric_Post_</v>
      </c>
      <c r="N313" s="38">
        <f>'Step 2_Metric 7'!Q355</f>
        <v>39</v>
      </c>
      <c r="O313" s="38" t="str">
        <f>'Step 2_Metric 7'!R355</f>
        <v/>
      </c>
      <c r="P313" s="38">
        <f>'Step 2_Metric 7'!S355</f>
        <v>7</v>
      </c>
      <c r="Q313" s="38" t="str">
        <f>'Step 2_Metric 7'!T355</f>
        <v>Proprietor's Income</v>
      </c>
      <c r="R313" s="38">
        <f>'Step 2_Metric 7'!U355</f>
        <v>10</v>
      </c>
      <c r="S313" s="38" t="str">
        <f>'Step 2_Metric 7'!V355</f>
        <v>Metric</v>
      </c>
      <c r="T313" s="38" t="str">
        <f>'Step 2_Metric 7'!W355</f>
        <v>Post</v>
      </c>
      <c r="U313" s="184" t="str">
        <f>'Step 2_Metric 7'!X355</f>
        <v/>
      </c>
      <c r="V313" s="184" t="str">
        <f>'Step 2_Metric 7'!Y355</f>
        <v/>
      </c>
    </row>
    <row r="314" spans="13:22" x14ac:dyDescent="0.25">
      <c r="M314" s="38" t="str">
        <f t="shared" si="9"/>
        <v>7_Metric_Pre_</v>
      </c>
      <c r="N314" s="38">
        <f>'Step 2_Metric 7'!Q356</f>
        <v>39</v>
      </c>
      <c r="O314" s="38" t="str">
        <f>'Step 2_Metric 7'!R356</f>
        <v/>
      </c>
      <c r="P314" s="38">
        <f>'Step 2_Metric 7'!S356</f>
        <v>7</v>
      </c>
      <c r="Q314" s="38" t="str">
        <f>'Step 2_Metric 7'!T356</f>
        <v>Labor Income</v>
      </c>
      <c r="R314" s="38">
        <f>'Step 2_Metric 7'!U356</f>
        <v>11</v>
      </c>
      <c r="S314" s="38" t="str">
        <f>'Step 2_Metric 7'!V356</f>
        <v>Metric</v>
      </c>
      <c r="T314" s="38" t="str">
        <f>'Step 2_Metric 7'!W356</f>
        <v>Pre</v>
      </c>
      <c r="U314" s="184" t="str">
        <f>'Step 2_Metric 7'!X356</f>
        <v/>
      </c>
      <c r="V314" s="184" t="str">
        <f>'Step 2_Metric 7'!Y356</f>
        <v/>
      </c>
    </row>
    <row r="315" spans="13:22" x14ac:dyDescent="0.25">
      <c r="M315" s="38" t="str">
        <f t="shared" si="9"/>
        <v>7_Metric_Post_</v>
      </c>
      <c r="N315" s="38">
        <f>'Step 2_Metric 7'!Q357</f>
        <v>39</v>
      </c>
      <c r="O315" s="38" t="str">
        <f>'Step 2_Metric 7'!R357</f>
        <v/>
      </c>
      <c r="P315" s="38">
        <f>'Step 2_Metric 7'!S357</f>
        <v>7</v>
      </c>
      <c r="Q315" s="38" t="str">
        <f>'Step 2_Metric 7'!T357</f>
        <v>Labor Income</v>
      </c>
      <c r="R315" s="38">
        <f>'Step 2_Metric 7'!U357</f>
        <v>11</v>
      </c>
      <c r="S315" s="38" t="str">
        <f>'Step 2_Metric 7'!V357</f>
        <v>Metric</v>
      </c>
      <c r="T315" s="38" t="str">
        <f>'Step 2_Metric 7'!W357</f>
        <v>Post</v>
      </c>
      <c r="U315" s="184" t="str">
        <f>'Step 2_Metric 7'!X357</f>
        <v/>
      </c>
      <c r="V315" s="184" t="str">
        <f>'Step 2_Metric 7'!Y357</f>
        <v/>
      </c>
    </row>
    <row r="316" spans="13:22" x14ac:dyDescent="0.25">
      <c r="M316" s="38" t="str">
        <f t="shared" si="9"/>
        <v>7_Metric_Pre_</v>
      </c>
      <c r="N316" s="38">
        <f>'Step 2_Metric 7'!Q358</f>
        <v>39</v>
      </c>
      <c r="O316" s="38" t="str">
        <f>'Step 2_Metric 7'!R358</f>
        <v/>
      </c>
      <c r="P316" s="38">
        <f>'Step 2_Metric 7'!S358</f>
        <v>7</v>
      </c>
      <c r="Q316" s="38" t="str">
        <f>'Step 2_Metric 7'!T358</f>
        <v>Employment</v>
      </c>
      <c r="R316" s="38">
        <f>'Step 2_Metric 7'!U358</f>
        <v>12</v>
      </c>
      <c r="S316" s="38" t="str">
        <f>'Step 2_Metric 7'!V358</f>
        <v>Metric</v>
      </c>
      <c r="T316" s="38" t="str">
        <f>'Step 2_Metric 7'!W358</f>
        <v>Pre</v>
      </c>
      <c r="U316" s="184" t="str">
        <f>'Step 2_Metric 7'!X358</f>
        <v/>
      </c>
      <c r="V316" s="184" t="str">
        <f>'Step 2_Metric 7'!Y358</f>
        <v/>
      </c>
    </row>
    <row r="317" spans="13:22" x14ac:dyDescent="0.25">
      <c r="M317" s="38" t="str">
        <f t="shared" si="9"/>
        <v>7_Metric_Post_</v>
      </c>
      <c r="N317" s="38">
        <f>'Step 2_Metric 7'!Q359</f>
        <v>39</v>
      </c>
      <c r="O317" s="38" t="str">
        <f>'Step 2_Metric 7'!R359</f>
        <v/>
      </c>
      <c r="P317" s="38">
        <f>'Step 2_Metric 7'!S359</f>
        <v>7</v>
      </c>
      <c r="Q317" s="38" t="str">
        <f>'Step 2_Metric 7'!T359</f>
        <v>Employment</v>
      </c>
      <c r="R317" s="38">
        <f>'Step 2_Metric 7'!U359</f>
        <v>12</v>
      </c>
      <c r="S317" s="38" t="str">
        <f>'Step 2_Metric 7'!V359</f>
        <v>Metric</v>
      </c>
      <c r="T317" s="38" t="str">
        <f>'Step 2_Metric 7'!W359</f>
        <v>Post</v>
      </c>
      <c r="U317" s="184" t="str">
        <f>'Step 2_Metric 7'!X359</f>
        <v/>
      </c>
      <c r="V317" s="184" t="str">
        <f>'Step 2_Metric 7'!Y359</f>
        <v/>
      </c>
    </row>
    <row r="318" spans="13:22" x14ac:dyDescent="0.25">
      <c r="M318" s="38" t="str">
        <f t="shared" si="9"/>
        <v>7_Priority Metric_Pre_</v>
      </c>
      <c r="N318" s="38">
        <f>'Step 2_Metric 7'!Q360</f>
        <v>39</v>
      </c>
      <c r="O318" s="38" t="str">
        <f>'Step 2_Metric 7'!R360</f>
        <v/>
      </c>
      <c r="P318" s="38">
        <f>'Step 2_Metric 7'!S360</f>
        <v>7</v>
      </c>
      <c r="Q318" s="38" t="str">
        <f>'Step 2_Metric 7'!T360</f>
        <v>Output</v>
      </c>
      <c r="R318" s="38">
        <f>'Step 2_Metric 7'!U360</f>
        <v>1</v>
      </c>
      <c r="S318" s="38" t="str">
        <f>'Step 2_Metric 7'!V360</f>
        <v>Priority Metric</v>
      </c>
      <c r="T318" s="38" t="str">
        <f>'Step 2_Metric 7'!W360</f>
        <v>Pre</v>
      </c>
      <c r="U318" s="184" t="str">
        <f>'Step 2_Metric 7'!X360</f>
        <v/>
      </c>
      <c r="V318" s="184" t="str">
        <f>'Step 2_Metric 7'!Y360</f>
        <v/>
      </c>
    </row>
    <row r="319" spans="13:22" x14ac:dyDescent="0.25">
      <c r="M319" s="38" t="str">
        <f t="shared" si="9"/>
        <v>7_Priority Metric_Post_</v>
      </c>
      <c r="N319" s="38">
        <f>'Step 2_Metric 7'!Q361</f>
        <v>39</v>
      </c>
      <c r="O319" s="38" t="str">
        <f>'Step 2_Metric 7'!R361</f>
        <v/>
      </c>
      <c r="P319" s="38">
        <f>'Step 2_Metric 7'!S361</f>
        <v>7</v>
      </c>
      <c r="Q319" s="38" t="str">
        <f>'Step 2_Metric 7'!T361</f>
        <v>Output</v>
      </c>
      <c r="R319" s="38">
        <f>'Step 2_Metric 7'!U361</f>
        <v>1</v>
      </c>
      <c r="S319" s="38" t="str">
        <f>'Step 2_Metric 7'!V361</f>
        <v>Priority Metric</v>
      </c>
      <c r="T319" s="38" t="str">
        <f>'Step 2_Metric 7'!W361</f>
        <v>Post</v>
      </c>
      <c r="U319" s="184" t="str">
        <f>'Step 2_Metric 7'!X361</f>
        <v/>
      </c>
      <c r="V319" s="184" t="str">
        <f>'Step 2_Metric 7'!Y361</f>
        <v/>
      </c>
    </row>
  </sheetData>
  <autoFilter ref="N7:V63"/>
  <mergeCells count="2">
    <mergeCell ref="Y8:AG9"/>
    <mergeCell ref="B23:D2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C22"/>
  <sheetViews>
    <sheetView workbookViewId="0"/>
  </sheetViews>
  <sheetFormatPr defaultRowHeight="15" x14ac:dyDescent="0.25"/>
  <cols>
    <col min="3" max="3" width="11.85546875" customWidth="1"/>
  </cols>
  <sheetData>
    <row r="6" spans="2:3" x14ac:dyDescent="0.25">
      <c r="B6" s="39" t="s">
        <v>645</v>
      </c>
      <c r="C6" s="165" t="s">
        <v>566</v>
      </c>
    </row>
    <row r="7" spans="2:3" x14ac:dyDescent="0.25">
      <c r="B7" s="38">
        <v>1</v>
      </c>
      <c r="C7" s="38">
        <v>1110</v>
      </c>
    </row>
    <row r="8" spans="2:3" x14ac:dyDescent="0.25">
      <c r="B8" s="38">
        <f>B7+1</f>
        <v>2</v>
      </c>
      <c r="C8" s="38">
        <v>1111</v>
      </c>
    </row>
    <row r="9" spans="2:3" x14ac:dyDescent="0.25">
      <c r="B9" s="38">
        <f t="shared" ref="B9:B22" si="0">B8+1</f>
        <v>3</v>
      </c>
      <c r="C9" s="38"/>
    </row>
    <row r="10" spans="2:3" x14ac:dyDescent="0.25">
      <c r="B10" s="38">
        <f t="shared" si="0"/>
        <v>4</v>
      </c>
      <c r="C10" s="38"/>
    </row>
    <row r="11" spans="2:3" x14ac:dyDescent="0.25">
      <c r="B11" s="38">
        <f t="shared" si="0"/>
        <v>5</v>
      </c>
      <c r="C11" s="38"/>
    </row>
    <row r="12" spans="2:3" x14ac:dyDescent="0.25">
      <c r="B12" s="38">
        <f t="shared" si="0"/>
        <v>6</v>
      </c>
      <c r="C12" s="38"/>
    </row>
    <row r="13" spans="2:3" x14ac:dyDescent="0.25">
      <c r="B13" s="38">
        <f t="shared" si="0"/>
        <v>7</v>
      </c>
      <c r="C13" s="38"/>
    </row>
    <row r="14" spans="2:3" x14ac:dyDescent="0.25">
      <c r="B14" s="38">
        <f t="shared" si="0"/>
        <v>8</v>
      </c>
      <c r="C14" s="38"/>
    </row>
    <row r="15" spans="2:3" x14ac:dyDescent="0.25">
      <c r="B15" s="38">
        <f t="shared" si="0"/>
        <v>9</v>
      </c>
      <c r="C15" s="38"/>
    </row>
    <row r="16" spans="2:3" x14ac:dyDescent="0.25">
      <c r="B16" s="38">
        <f t="shared" si="0"/>
        <v>10</v>
      </c>
      <c r="C16" s="38"/>
    </row>
    <row r="17" spans="2:3" x14ac:dyDescent="0.25">
      <c r="B17" s="38">
        <f t="shared" si="0"/>
        <v>11</v>
      </c>
      <c r="C17" s="38"/>
    </row>
    <row r="18" spans="2:3" x14ac:dyDescent="0.25">
      <c r="B18" s="38">
        <f t="shared" si="0"/>
        <v>12</v>
      </c>
      <c r="C18" s="38"/>
    </row>
    <row r="19" spans="2:3" x14ac:dyDescent="0.25">
      <c r="B19" s="38">
        <f t="shared" si="0"/>
        <v>13</v>
      </c>
      <c r="C19" s="38"/>
    </row>
    <row r="20" spans="2:3" x14ac:dyDescent="0.25">
      <c r="B20" s="38">
        <f t="shared" si="0"/>
        <v>14</v>
      </c>
      <c r="C20" s="38"/>
    </row>
    <row r="21" spans="2:3" x14ac:dyDescent="0.25">
      <c r="B21" s="38">
        <f t="shared" si="0"/>
        <v>15</v>
      </c>
      <c r="C21" s="38"/>
    </row>
    <row r="22" spans="2:3" x14ac:dyDescent="0.25">
      <c r="B22" s="38">
        <f t="shared" si="0"/>
        <v>16</v>
      </c>
      <c r="C22" s="3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3:F53"/>
  <sheetViews>
    <sheetView workbookViewId="0"/>
  </sheetViews>
  <sheetFormatPr defaultRowHeight="15" x14ac:dyDescent="0.25"/>
  <cols>
    <col min="2" max="2" width="32" customWidth="1"/>
    <col min="3" max="3" width="15.5703125" customWidth="1"/>
    <col min="4" max="4" width="29.28515625" customWidth="1"/>
    <col min="5" max="5" width="17.85546875" bestFit="1" customWidth="1"/>
    <col min="6" max="6" width="77.28515625" customWidth="1"/>
  </cols>
  <sheetData>
    <row r="3" spans="2:6" ht="23.25" x14ac:dyDescent="0.35">
      <c r="B3" s="55" t="s">
        <v>364</v>
      </c>
    </row>
    <row r="5" spans="2:6" x14ac:dyDescent="0.25">
      <c r="B5" s="39" t="s">
        <v>365</v>
      </c>
      <c r="C5" s="39" t="s">
        <v>366</v>
      </c>
      <c r="D5" s="39" t="s">
        <v>367</v>
      </c>
      <c r="E5" s="39" t="s">
        <v>368</v>
      </c>
      <c r="F5" s="39" t="s">
        <v>17</v>
      </c>
    </row>
    <row r="6" spans="2:6" x14ac:dyDescent="0.25">
      <c r="B6" s="65" t="s">
        <v>369</v>
      </c>
      <c r="C6" s="66">
        <v>44028</v>
      </c>
      <c r="D6" s="65" t="s">
        <v>370</v>
      </c>
      <c r="E6" s="38" t="s">
        <v>371</v>
      </c>
      <c r="F6" s="38" t="s">
        <v>372</v>
      </c>
    </row>
    <row r="7" spans="2:6" x14ac:dyDescent="0.25">
      <c r="B7" s="38"/>
      <c r="C7" s="38"/>
      <c r="D7" s="38"/>
      <c r="E7" s="38"/>
      <c r="F7" s="38"/>
    </row>
    <row r="8" spans="2:6" x14ac:dyDescent="0.25">
      <c r="B8" s="38"/>
      <c r="C8" s="38"/>
      <c r="D8" s="38"/>
      <c r="E8" s="38"/>
      <c r="F8" s="38"/>
    </row>
    <row r="9" spans="2:6" x14ac:dyDescent="0.25">
      <c r="B9" s="38"/>
      <c r="C9" s="38"/>
      <c r="D9" s="38"/>
      <c r="E9" s="38"/>
      <c r="F9" s="38"/>
    </row>
    <row r="10" spans="2:6" x14ac:dyDescent="0.25">
      <c r="B10" s="38"/>
      <c r="C10" s="38"/>
      <c r="D10" s="38"/>
      <c r="E10" s="38"/>
      <c r="F10" s="38"/>
    </row>
    <row r="11" spans="2:6" x14ac:dyDescent="0.25">
      <c r="B11" s="38"/>
      <c r="C11" s="38"/>
      <c r="D11" s="38"/>
      <c r="E11" s="38"/>
      <c r="F11" s="38"/>
    </row>
    <row r="12" spans="2:6" x14ac:dyDescent="0.25">
      <c r="B12" s="38"/>
      <c r="C12" s="38"/>
      <c r="D12" s="38"/>
      <c r="E12" s="38"/>
      <c r="F12" s="38"/>
    </row>
    <row r="13" spans="2:6" x14ac:dyDescent="0.25">
      <c r="B13" s="38"/>
      <c r="C13" s="38"/>
      <c r="D13" s="38"/>
      <c r="E13" s="38"/>
      <c r="F13" s="38"/>
    </row>
    <row r="14" spans="2:6" x14ac:dyDescent="0.25">
      <c r="B14" s="38"/>
      <c r="C14" s="38"/>
      <c r="D14" s="38"/>
      <c r="E14" s="38"/>
      <c r="F14" s="38"/>
    </row>
    <row r="15" spans="2:6" x14ac:dyDescent="0.25">
      <c r="B15" s="38"/>
      <c r="C15" s="38"/>
      <c r="D15" s="38"/>
      <c r="E15" s="38"/>
      <c r="F15" s="38"/>
    </row>
    <row r="16" spans="2:6" x14ac:dyDescent="0.25">
      <c r="B16" s="38"/>
      <c r="C16" s="38"/>
      <c r="D16" s="38"/>
      <c r="E16" s="38"/>
      <c r="F16" s="38"/>
    </row>
    <row r="17" spans="2:6" x14ac:dyDescent="0.25">
      <c r="B17" s="38"/>
      <c r="C17" s="38"/>
      <c r="D17" s="38"/>
      <c r="E17" s="38"/>
      <c r="F17" s="38"/>
    </row>
    <row r="18" spans="2:6" x14ac:dyDescent="0.25">
      <c r="B18" s="38"/>
      <c r="C18" s="38"/>
      <c r="D18" s="38"/>
      <c r="E18" s="38"/>
      <c r="F18" s="38"/>
    </row>
    <row r="19" spans="2:6" x14ac:dyDescent="0.25">
      <c r="B19" s="38"/>
      <c r="C19" s="38"/>
      <c r="D19" s="38"/>
      <c r="E19" s="38"/>
      <c r="F19" s="38"/>
    </row>
    <row r="20" spans="2:6" x14ac:dyDescent="0.25">
      <c r="B20" s="38"/>
      <c r="C20" s="38"/>
      <c r="D20" s="38"/>
      <c r="E20" s="38"/>
      <c r="F20" s="38"/>
    </row>
    <row r="21" spans="2:6" x14ac:dyDescent="0.25">
      <c r="B21" s="38"/>
      <c r="C21" s="38"/>
      <c r="D21" s="38"/>
      <c r="E21" s="38"/>
      <c r="F21" s="38"/>
    </row>
    <row r="22" spans="2:6" x14ac:dyDescent="0.25">
      <c r="B22" s="38"/>
      <c r="C22" s="38"/>
      <c r="D22" s="38"/>
      <c r="E22" s="38"/>
      <c r="F22" s="38"/>
    </row>
    <row r="23" spans="2:6" x14ac:dyDescent="0.25">
      <c r="B23" s="38"/>
      <c r="C23" s="38"/>
      <c r="D23" s="38"/>
      <c r="E23" s="38"/>
      <c r="F23" s="38"/>
    </row>
    <row r="24" spans="2:6" x14ac:dyDescent="0.25">
      <c r="B24" s="38"/>
      <c r="C24" s="38"/>
      <c r="D24" s="38"/>
      <c r="E24" s="38"/>
      <c r="F24" s="38"/>
    </row>
    <row r="25" spans="2:6" x14ac:dyDescent="0.25">
      <c r="B25" s="38"/>
      <c r="C25" s="38"/>
      <c r="D25" s="38"/>
      <c r="E25" s="38"/>
      <c r="F25" s="38"/>
    </row>
    <row r="26" spans="2:6" x14ac:dyDescent="0.25">
      <c r="B26" s="38"/>
      <c r="C26" s="38"/>
      <c r="D26" s="38"/>
      <c r="E26" s="38"/>
      <c r="F26" s="38"/>
    </row>
    <row r="27" spans="2:6" x14ac:dyDescent="0.25">
      <c r="B27" s="38"/>
      <c r="C27" s="38"/>
      <c r="D27" s="38"/>
      <c r="E27" s="38"/>
      <c r="F27" s="38"/>
    </row>
    <row r="28" spans="2:6" x14ac:dyDescent="0.25">
      <c r="B28" s="38"/>
      <c r="C28" s="38"/>
      <c r="D28" s="38"/>
      <c r="E28" s="38"/>
      <c r="F28" s="38"/>
    </row>
    <row r="29" spans="2:6" x14ac:dyDescent="0.25">
      <c r="B29" s="38"/>
      <c r="C29" s="38"/>
      <c r="D29" s="38"/>
      <c r="E29" s="38"/>
      <c r="F29" s="38"/>
    </row>
    <row r="30" spans="2:6" x14ac:dyDescent="0.25">
      <c r="B30" s="38"/>
      <c r="C30" s="38"/>
      <c r="D30" s="38"/>
      <c r="E30" s="38"/>
      <c r="F30" s="38"/>
    </row>
    <row r="31" spans="2:6" x14ac:dyDescent="0.25">
      <c r="B31" s="38"/>
      <c r="C31" s="38"/>
      <c r="D31" s="38"/>
      <c r="E31" s="38"/>
      <c r="F31" s="38"/>
    </row>
    <row r="32" spans="2:6" x14ac:dyDescent="0.25">
      <c r="B32" s="38"/>
      <c r="C32" s="38"/>
      <c r="D32" s="38"/>
      <c r="E32" s="38"/>
      <c r="F32" s="38"/>
    </row>
    <row r="33" spans="2:6" x14ac:dyDescent="0.25">
      <c r="B33" s="38"/>
      <c r="C33" s="38"/>
      <c r="D33" s="38"/>
      <c r="E33" s="38"/>
      <c r="F33" s="38"/>
    </row>
    <row r="34" spans="2:6" x14ac:dyDescent="0.25">
      <c r="B34" s="38"/>
      <c r="C34" s="38"/>
      <c r="D34" s="38"/>
      <c r="E34" s="38"/>
      <c r="F34" s="38"/>
    </row>
    <row r="35" spans="2:6" x14ac:dyDescent="0.25">
      <c r="B35" s="38"/>
      <c r="C35" s="38"/>
      <c r="D35" s="38"/>
      <c r="E35" s="38"/>
      <c r="F35" s="38"/>
    </row>
    <row r="36" spans="2:6" x14ac:dyDescent="0.25">
      <c r="B36" s="38"/>
      <c r="C36" s="38"/>
      <c r="D36" s="38"/>
      <c r="E36" s="38"/>
      <c r="F36" s="38"/>
    </row>
    <row r="37" spans="2:6" x14ac:dyDescent="0.25">
      <c r="B37" s="38"/>
      <c r="C37" s="38"/>
      <c r="D37" s="38"/>
      <c r="E37" s="38"/>
      <c r="F37" s="38"/>
    </row>
    <row r="38" spans="2:6" x14ac:dyDescent="0.25">
      <c r="B38" s="38"/>
      <c r="C38" s="38"/>
      <c r="D38" s="38"/>
      <c r="E38" s="38"/>
      <c r="F38" s="38"/>
    </row>
    <row r="39" spans="2:6" x14ac:dyDescent="0.25">
      <c r="B39" s="38"/>
      <c r="C39" s="38"/>
      <c r="D39" s="38"/>
      <c r="E39" s="38"/>
      <c r="F39" s="38"/>
    </row>
    <row r="40" spans="2:6" x14ac:dyDescent="0.25">
      <c r="B40" s="38"/>
      <c r="C40" s="38"/>
      <c r="D40" s="38"/>
      <c r="E40" s="38"/>
      <c r="F40" s="38"/>
    </row>
    <row r="41" spans="2:6" x14ac:dyDescent="0.25">
      <c r="B41" s="38"/>
      <c r="C41" s="38"/>
      <c r="D41" s="38"/>
      <c r="E41" s="38"/>
      <c r="F41" s="38"/>
    </row>
    <row r="42" spans="2:6" x14ac:dyDescent="0.25">
      <c r="B42" s="38"/>
      <c r="C42" s="38"/>
      <c r="D42" s="38"/>
      <c r="E42" s="38"/>
      <c r="F42" s="38"/>
    </row>
    <row r="43" spans="2:6" x14ac:dyDescent="0.25">
      <c r="B43" s="38"/>
      <c r="C43" s="38"/>
      <c r="D43" s="38"/>
      <c r="E43" s="38"/>
      <c r="F43" s="38"/>
    </row>
    <row r="44" spans="2:6" x14ac:dyDescent="0.25">
      <c r="B44" s="38"/>
      <c r="C44" s="38"/>
      <c r="D44" s="38"/>
      <c r="E44" s="38"/>
      <c r="F44" s="38"/>
    </row>
    <row r="45" spans="2:6" x14ac:dyDescent="0.25">
      <c r="B45" s="38"/>
      <c r="C45" s="38"/>
      <c r="D45" s="38"/>
      <c r="E45" s="38"/>
      <c r="F45" s="38"/>
    </row>
    <row r="46" spans="2:6" x14ac:dyDescent="0.25">
      <c r="B46" s="38"/>
      <c r="C46" s="38"/>
      <c r="D46" s="38"/>
      <c r="E46" s="38"/>
      <c r="F46" s="38"/>
    </row>
    <row r="47" spans="2:6" x14ac:dyDescent="0.25">
      <c r="B47" s="38"/>
      <c r="C47" s="38"/>
      <c r="D47" s="38"/>
      <c r="E47" s="38"/>
      <c r="F47" s="38"/>
    </row>
    <row r="48" spans="2:6" x14ac:dyDescent="0.25">
      <c r="B48" s="38"/>
      <c r="C48" s="38"/>
      <c r="D48" s="38"/>
      <c r="E48" s="38"/>
      <c r="F48" s="38"/>
    </row>
    <row r="49" spans="2:6" x14ac:dyDescent="0.25">
      <c r="B49" s="38"/>
      <c r="C49" s="38"/>
      <c r="D49" s="38"/>
      <c r="E49" s="38"/>
      <c r="F49" s="38"/>
    </row>
    <row r="50" spans="2:6" x14ac:dyDescent="0.25">
      <c r="B50" s="38"/>
      <c r="C50" s="38"/>
      <c r="D50" s="38"/>
      <c r="E50" s="38"/>
      <c r="F50" s="38"/>
    </row>
    <row r="51" spans="2:6" x14ac:dyDescent="0.25">
      <c r="B51" s="38"/>
      <c r="C51" s="38"/>
      <c r="D51" s="38"/>
      <c r="E51" s="38"/>
      <c r="F51" s="38"/>
    </row>
    <row r="52" spans="2:6" x14ac:dyDescent="0.25">
      <c r="B52" s="38"/>
      <c r="C52" s="38"/>
      <c r="D52" s="38"/>
      <c r="E52" s="38"/>
      <c r="F52" s="38"/>
    </row>
    <row r="53" spans="2:6" x14ac:dyDescent="0.25">
      <c r="B53" s="38"/>
      <c r="C53" s="38"/>
      <c r="D53" s="38"/>
      <c r="E53" s="38"/>
      <c r="F53" s="3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C1:K51"/>
  <sheetViews>
    <sheetView zoomScale="55" zoomScaleNormal="55" workbookViewId="0">
      <selection activeCell="G5" sqref="G5"/>
    </sheetView>
  </sheetViews>
  <sheetFormatPr defaultRowHeight="15" x14ac:dyDescent="0.25"/>
  <cols>
    <col min="3" max="3" width="23.85546875" customWidth="1"/>
    <col min="5" max="5" width="15" bestFit="1" customWidth="1"/>
    <col min="7" max="8" width="16.5703125" customWidth="1"/>
    <col min="9" max="9" width="13.28515625" customWidth="1"/>
    <col min="10" max="10" width="43.7109375" bestFit="1" customWidth="1"/>
    <col min="11" max="11" width="11.140625" customWidth="1"/>
  </cols>
  <sheetData>
    <row r="1" spans="3:11" ht="90" customHeight="1" x14ac:dyDescent="0.25">
      <c r="C1" s="1" t="s">
        <v>378</v>
      </c>
      <c r="G1" s="1" t="s">
        <v>380</v>
      </c>
    </row>
    <row r="2" spans="3:11" ht="53.25" customHeight="1" x14ac:dyDescent="0.25">
      <c r="C2" s="285" t="s">
        <v>379</v>
      </c>
      <c r="D2" s="285"/>
      <c r="E2" s="285"/>
      <c r="G2" s="285" t="s">
        <v>381</v>
      </c>
      <c r="H2" s="285"/>
      <c r="I2" s="285"/>
      <c r="J2" s="285"/>
      <c r="K2" s="285"/>
    </row>
    <row r="3" spans="3:11" ht="34.5" customHeight="1" x14ac:dyDescent="0.25">
      <c r="C3" s="39" t="s">
        <v>250</v>
      </c>
      <c r="D3" s="39" t="s">
        <v>248</v>
      </c>
      <c r="E3" s="39" t="s">
        <v>249</v>
      </c>
      <c r="G3" s="50" t="s">
        <v>323</v>
      </c>
      <c r="H3" s="50" t="s">
        <v>322</v>
      </c>
      <c r="I3" s="50" t="s">
        <v>256</v>
      </c>
      <c r="J3" s="50" t="s">
        <v>257</v>
      </c>
      <c r="K3" s="56" t="s">
        <v>340</v>
      </c>
    </row>
    <row r="4" spans="3:11" x14ac:dyDescent="0.25">
      <c r="C4" s="41" t="s">
        <v>246</v>
      </c>
      <c r="D4" s="41">
        <v>10</v>
      </c>
      <c r="E4" s="41" t="s">
        <v>247</v>
      </c>
      <c r="G4" s="41"/>
      <c r="H4" s="41" t="s">
        <v>260</v>
      </c>
      <c r="I4" s="40" t="s">
        <v>25</v>
      </c>
      <c r="J4" s="38" t="s">
        <v>261</v>
      </c>
      <c r="K4" s="68">
        <v>1</v>
      </c>
    </row>
    <row r="5" spans="3:11" x14ac:dyDescent="0.25">
      <c r="C5" s="41" t="s">
        <v>402</v>
      </c>
      <c r="D5" s="75">
        <f>'GDP Deflators'!R73</f>
        <v>1.2749305169538634</v>
      </c>
      <c r="E5" s="41" t="s">
        <v>403</v>
      </c>
      <c r="G5" s="41"/>
      <c r="H5" s="41" t="s">
        <v>260</v>
      </c>
      <c r="I5" s="40" t="s">
        <v>262</v>
      </c>
      <c r="J5" s="38" t="s">
        <v>263</v>
      </c>
      <c r="K5" s="68">
        <v>2</v>
      </c>
    </row>
    <row r="6" spans="3:11" x14ac:dyDescent="0.25">
      <c r="C6" s="41" t="s">
        <v>1216</v>
      </c>
      <c r="D6" s="41">
        <f>365/12</f>
        <v>30.416666666666668</v>
      </c>
      <c r="E6" s="41" t="s">
        <v>1217</v>
      </c>
      <c r="G6" s="41"/>
      <c r="H6" s="41" t="s">
        <v>260</v>
      </c>
      <c r="I6" s="40" t="s">
        <v>264</v>
      </c>
      <c r="J6" s="38" t="s">
        <v>265</v>
      </c>
      <c r="K6" s="68">
        <v>3</v>
      </c>
    </row>
    <row r="7" spans="3:11" x14ac:dyDescent="0.25">
      <c r="C7" s="41"/>
      <c r="D7" s="41"/>
      <c r="E7" s="41"/>
      <c r="G7" s="41"/>
      <c r="H7" s="41" t="s">
        <v>260</v>
      </c>
      <c r="I7" s="40" t="s">
        <v>266</v>
      </c>
      <c r="J7" s="38" t="s">
        <v>267</v>
      </c>
      <c r="K7" s="68">
        <v>4</v>
      </c>
    </row>
    <row r="8" spans="3:11" x14ac:dyDescent="0.25">
      <c r="C8" s="41"/>
      <c r="D8" s="41"/>
      <c r="E8" s="41"/>
      <c r="G8" s="41"/>
      <c r="H8" s="41" t="s">
        <v>260</v>
      </c>
      <c r="I8" s="40" t="s">
        <v>268</v>
      </c>
      <c r="J8" s="38" t="s">
        <v>269</v>
      </c>
      <c r="K8" s="68">
        <v>5</v>
      </c>
    </row>
    <row r="9" spans="3:11" x14ac:dyDescent="0.25">
      <c r="C9" s="41"/>
      <c r="D9" s="41"/>
      <c r="E9" s="41"/>
      <c r="G9" s="41"/>
      <c r="H9" s="41" t="s">
        <v>260</v>
      </c>
      <c r="I9" s="40" t="s">
        <v>270</v>
      </c>
      <c r="J9" s="38" t="s">
        <v>271</v>
      </c>
      <c r="K9" s="68">
        <v>6</v>
      </c>
    </row>
    <row r="10" spans="3:11" x14ac:dyDescent="0.25">
      <c r="C10" s="41"/>
      <c r="D10" s="41"/>
      <c r="E10" s="41"/>
      <c r="G10" s="41"/>
      <c r="H10" s="41" t="s">
        <v>260</v>
      </c>
      <c r="I10" s="40" t="s">
        <v>272</v>
      </c>
      <c r="J10" s="38" t="s">
        <v>273</v>
      </c>
      <c r="K10" s="68">
        <v>7</v>
      </c>
    </row>
    <row r="11" spans="3:11" x14ac:dyDescent="0.25">
      <c r="G11" s="41"/>
      <c r="H11" s="41" t="s">
        <v>260</v>
      </c>
      <c r="I11" s="40" t="s">
        <v>274</v>
      </c>
      <c r="J11" s="38" t="s">
        <v>275</v>
      </c>
      <c r="K11" s="68">
        <v>8</v>
      </c>
    </row>
    <row r="12" spans="3:11" x14ac:dyDescent="0.25">
      <c r="G12" s="41"/>
      <c r="H12" s="41" t="s">
        <v>260</v>
      </c>
      <c r="I12" s="40" t="s">
        <v>276</v>
      </c>
      <c r="J12" s="38" t="s">
        <v>277</v>
      </c>
      <c r="K12" s="68">
        <v>9</v>
      </c>
    </row>
    <row r="13" spans="3:11" x14ac:dyDescent="0.25">
      <c r="G13" s="41"/>
      <c r="H13" s="41" t="s">
        <v>260</v>
      </c>
      <c r="I13" s="40" t="s">
        <v>278</v>
      </c>
      <c r="J13" s="38" t="s">
        <v>279</v>
      </c>
      <c r="K13" s="68">
        <v>10</v>
      </c>
    </row>
    <row r="14" spans="3:11" x14ac:dyDescent="0.25">
      <c r="G14" s="41"/>
      <c r="H14" s="41" t="s">
        <v>260</v>
      </c>
      <c r="I14" s="40" t="s">
        <v>280</v>
      </c>
      <c r="J14" s="38" t="s">
        <v>281</v>
      </c>
      <c r="K14" s="68">
        <v>11</v>
      </c>
    </row>
    <row r="15" spans="3:11" x14ac:dyDescent="0.25">
      <c r="G15" s="41"/>
      <c r="H15" s="41" t="s">
        <v>259</v>
      </c>
      <c r="I15" s="40" t="s">
        <v>282</v>
      </c>
      <c r="J15" s="38" t="s">
        <v>283</v>
      </c>
      <c r="K15" s="68">
        <v>12</v>
      </c>
    </row>
    <row r="16" spans="3:11" x14ac:dyDescent="0.25">
      <c r="G16" s="41"/>
      <c r="H16" s="41" t="s">
        <v>259</v>
      </c>
      <c r="I16" s="40" t="s">
        <v>284</v>
      </c>
      <c r="J16" s="38" t="s">
        <v>285</v>
      </c>
      <c r="K16" s="68">
        <v>13</v>
      </c>
    </row>
    <row r="17" spans="7:11" x14ac:dyDescent="0.25">
      <c r="G17" s="41"/>
      <c r="H17" s="41" t="s">
        <v>259</v>
      </c>
      <c r="I17" s="40" t="s">
        <v>286</v>
      </c>
      <c r="J17" s="38" t="s">
        <v>287</v>
      </c>
      <c r="K17" s="68">
        <v>14</v>
      </c>
    </row>
    <row r="18" spans="7:11" x14ac:dyDescent="0.25">
      <c r="G18" s="41"/>
      <c r="H18" s="41" t="s">
        <v>259</v>
      </c>
      <c r="I18" s="40" t="s">
        <v>288</v>
      </c>
      <c r="J18" s="38" t="s">
        <v>289</v>
      </c>
      <c r="K18" s="68">
        <v>15</v>
      </c>
    </row>
    <row r="19" spans="7:11" x14ac:dyDescent="0.25">
      <c r="G19" s="41"/>
      <c r="H19" s="41" t="s">
        <v>259</v>
      </c>
      <c r="I19" s="40" t="s">
        <v>290</v>
      </c>
      <c r="J19" s="38" t="s">
        <v>291</v>
      </c>
      <c r="K19" s="68">
        <v>16</v>
      </c>
    </row>
    <row r="20" spans="7:11" x14ac:dyDescent="0.25">
      <c r="G20" s="41"/>
      <c r="H20" s="41" t="s">
        <v>259</v>
      </c>
      <c r="I20" s="40" t="s">
        <v>292</v>
      </c>
      <c r="J20" s="38" t="s">
        <v>293</v>
      </c>
      <c r="K20" s="68">
        <v>17</v>
      </c>
    </row>
    <row r="21" spans="7:11" x14ac:dyDescent="0.25">
      <c r="G21" s="41"/>
      <c r="H21" s="41" t="s">
        <v>259</v>
      </c>
      <c r="I21" s="40" t="s">
        <v>294</v>
      </c>
      <c r="J21" s="38" t="s">
        <v>295</v>
      </c>
      <c r="K21" s="68">
        <v>18</v>
      </c>
    </row>
    <row r="22" spans="7:11" x14ac:dyDescent="0.25">
      <c r="G22" s="41" t="s">
        <v>10</v>
      </c>
      <c r="H22" s="41" t="s">
        <v>259</v>
      </c>
      <c r="I22" s="40" t="s">
        <v>296</v>
      </c>
      <c r="J22" s="38" t="s">
        <v>297</v>
      </c>
      <c r="K22" s="68">
        <v>19</v>
      </c>
    </row>
    <row r="23" spans="7:11" x14ac:dyDescent="0.25">
      <c r="G23" s="41"/>
      <c r="H23" s="41" t="s">
        <v>259</v>
      </c>
      <c r="I23" s="40" t="s">
        <v>298</v>
      </c>
      <c r="J23" s="38" t="s">
        <v>299</v>
      </c>
      <c r="K23" s="68">
        <v>20</v>
      </c>
    </row>
    <row r="24" spans="7:11" x14ac:dyDescent="0.25">
      <c r="G24" s="41"/>
      <c r="H24" s="41" t="s">
        <v>259</v>
      </c>
      <c r="I24" s="40" t="s">
        <v>300</v>
      </c>
      <c r="J24" s="38" t="s">
        <v>301</v>
      </c>
      <c r="K24" s="68">
        <v>21</v>
      </c>
    </row>
    <row r="25" spans="7:11" x14ac:dyDescent="0.25">
      <c r="G25" s="41"/>
      <c r="H25" s="41" t="s">
        <v>259</v>
      </c>
      <c r="I25" s="40" t="s">
        <v>302</v>
      </c>
      <c r="J25" s="38" t="s">
        <v>303</v>
      </c>
      <c r="K25" s="68">
        <v>22</v>
      </c>
    </row>
    <row r="26" spans="7:11" x14ac:dyDescent="0.25">
      <c r="G26" s="41"/>
      <c r="H26" s="41" t="s">
        <v>259</v>
      </c>
      <c r="I26" s="40" t="s">
        <v>304</v>
      </c>
      <c r="J26" s="38" t="s">
        <v>305</v>
      </c>
      <c r="K26" s="68">
        <v>23</v>
      </c>
    </row>
    <row r="27" spans="7:11" x14ac:dyDescent="0.25">
      <c r="G27" s="41"/>
      <c r="H27" s="41" t="s">
        <v>259</v>
      </c>
      <c r="I27" s="40" t="s">
        <v>306</v>
      </c>
      <c r="J27" s="38" t="s">
        <v>307</v>
      </c>
      <c r="K27" s="68">
        <v>24</v>
      </c>
    </row>
    <row r="28" spans="7:11" x14ac:dyDescent="0.25">
      <c r="G28" s="41"/>
      <c r="H28" s="41" t="s">
        <v>259</v>
      </c>
      <c r="I28" s="40" t="s">
        <v>308</v>
      </c>
      <c r="J28" s="38" t="s">
        <v>309</v>
      </c>
      <c r="K28" s="68">
        <v>25</v>
      </c>
    </row>
    <row r="29" spans="7:11" x14ac:dyDescent="0.25">
      <c r="G29" s="41"/>
      <c r="H29" s="41" t="s">
        <v>259</v>
      </c>
      <c r="I29" s="40" t="s">
        <v>310</v>
      </c>
      <c r="J29" s="38" t="s">
        <v>311</v>
      </c>
      <c r="K29" s="68">
        <v>26</v>
      </c>
    </row>
    <row r="30" spans="7:11" x14ac:dyDescent="0.25">
      <c r="G30" s="41"/>
      <c r="H30" s="41" t="s">
        <v>259</v>
      </c>
      <c r="I30" s="40" t="s">
        <v>312</v>
      </c>
      <c r="J30" s="38" t="s">
        <v>313</v>
      </c>
      <c r="K30" s="68">
        <v>27</v>
      </c>
    </row>
    <row r="31" spans="7:11" x14ac:dyDescent="0.25">
      <c r="G31" s="41"/>
      <c r="H31" s="41" t="s">
        <v>259</v>
      </c>
      <c r="I31" s="40" t="s">
        <v>314</v>
      </c>
      <c r="J31" s="38" t="s">
        <v>315</v>
      </c>
      <c r="K31" s="68">
        <v>28</v>
      </c>
    </row>
    <row r="32" spans="7:11" x14ac:dyDescent="0.25">
      <c r="G32" s="41"/>
      <c r="H32" s="41" t="s">
        <v>258</v>
      </c>
      <c r="I32" s="40" t="s">
        <v>316</v>
      </c>
      <c r="J32" s="38" t="s">
        <v>317</v>
      </c>
      <c r="K32" s="68">
        <v>29</v>
      </c>
    </row>
    <row r="33" spans="7:11" x14ac:dyDescent="0.25">
      <c r="G33" s="41"/>
      <c r="H33" s="41" t="s">
        <v>258</v>
      </c>
      <c r="I33" s="40" t="s">
        <v>332</v>
      </c>
      <c r="J33" s="38" t="s">
        <v>334</v>
      </c>
      <c r="K33" s="68">
        <v>30</v>
      </c>
    </row>
    <row r="34" spans="7:11" x14ac:dyDescent="0.25">
      <c r="G34" s="41"/>
      <c r="H34" s="41" t="s">
        <v>258</v>
      </c>
      <c r="I34" s="40" t="s">
        <v>333</v>
      </c>
      <c r="J34" s="38" t="s">
        <v>335</v>
      </c>
      <c r="K34" s="68">
        <v>31</v>
      </c>
    </row>
    <row r="35" spans="7:11" x14ac:dyDescent="0.25">
      <c r="G35" s="41"/>
      <c r="H35" s="41" t="s">
        <v>258</v>
      </c>
      <c r="I35" s="40" t="s">
        <v>318</v>
      </c>
      <c r="J35" s="38" t="s">
        <v>319</v>
      </c>
      <c r="K35" s="68">
        <v>32</v>
      </c>
    </row>
    <row r="36" spans="7:11" x14ac:dyDescent="0.25">
      <c r="G36" s="41"/>
      <c r="H36" s="41" t="s">
        <v>258</v>
      </c>
      <c r="I36" s="40" t="s">
        <v>320</v>
      </c>
      <c r="J36" s="38" t="s">
        <v>321</v>
      </c>
      <c r="K36" s="68">
        <v>33</v>
      </c>
    </row>
    <row r="38" spans="7:11" x14ac:dyDescent="0.25">
      <c r="G38" s="1" t="s">
        <v>382</v>
      </c>
    </row>
    <row r="39" spans="7:11" ht="79.5" customHeight="1" x14ac:dyDescent="0.25">
      <c r="G39" s="285" t="s">
        <v>383</v>
      </c>
      <c r="H39" s="285"/>
    </row>
    <row r="40" spans="7:11" ht="45" x14ac:dyDescent="0.25">
      <c r="G40" s="50" t="s">
        <v>327</v>
      </c>
      <c r="H40" s="50" t="s">
        <v>328</v>
      </c>
    </row>
    <row r="41" spans="7:11" x14ac:dyDescent="0.25">
      <c r="G41" s="41" t="s">
        <v>260</v>
      </c>
      <c r="H41" s="41" t="s">
        <v>329</v>
      </c>
    </row>
    <row r="42" spans="7:11" x14ac:dyDescent="0.25">
      <c r="G42" s="41" t="s">
        <v>259</v>
      </c>
      <c r="H42" s="41" t="s">
        <v>329</v>
      </c>
    </row>
    <row r="43" spans="7:11" x14ac:dyDescent="0.25">
      <c r="G43" s="41" t="s">
        <v>258</v>
      </c>
      <c r="H43" s="41" t="s">
        <v>329</v>
      </c>
    </row>
    <row r="44" spans="7:11" x14ac:dyDescent="0.25">
      <c r="G44" s="41" t="s">
        <v>10</v>
      </c>
      <c r="H44" s="41" t="s">
        <v>330</v>
      </c>
    </row>
    <row r="47" spans="7:11" x14ac:dyDescent="0.25">
      <c r="G47" s="100" t="s">
        <v>542</v>
      </c>
    </row>
    <row r="48" spans="7:11" ht="30" x14ac:dyDescent="0.25">
      <c r="G48" s="50" t="s">
        <v>544</v>
      </c>
      <c r="H48" s="50" t="s">
        <v>543</v>
      </c>
    </row>
    <row r="49" spans="7:8" x14ac:dyDescent="0.25">
      <c r="G49" s="41">
        <v>100</v>
      </c>
      <c r="H49" s="41">
        <f>1/100</f>
        <v>0.01</v>
      </c>
    </row>
    <row r="50" spans="7:8" x14ac:dyDescent="0.25">
      <c r="G50" s="41">
        <v>20</v>
      </c>
      <c r="H50" s="41">
        <f>1/20</f>
        <v>0.05</v>
      </c>
    </row>
    <row r="51" spans="7:8" x14ac:dyDescent="0.25">
      <c r="G51" s="41">
        <v>2</v>
      </c>
      <c r="H51" s="41">
        <f>1/2</f>
        <v>0.5</v>
      </c>
    </row>
  </sheetData>
  <mergeCells count="3">
    <mergeCell ref="C2:E2"/>
    <mergeCell ref="G2:K2"/>
    <mergeCell ref="G39:H39"/>
  </mergeCells>
  <dataValidations count="2">
    <dataValidation type="list" allowBlank="1" showInputMessage="1" showErrorMessage="1" sqref="G4:G36">
      <formula1>$G$44</formula1>
    </dataValidation>
    <dataValidation type="list" allowBlank="1" showInputMessage="1" showErrorMessage="1" sqref="H4:H36">
      <formula1>$G$41:$G$43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G1040"/>
  <sheetViews>
    <sheetView zoomScale="55" zoomScaleNormal="55" workbookViewId="0"/>
  </sheetViews>
  <sheetFormatPr defaultRowHeight="15" x14ac:dyDescent="0.25"/>
  <cols>
    <col min="2" max="2" width="15" customWidth="1"/>
    <col min="3" max="3" width="14.140625" customWidth="1"/>
    <col min="4" max="4" width="25.28515625" customWidth="1"/>
    <col min="5" max="5" width="14.140625" customWidth="1"/>
    <col min="6" max="6" width="18.7109375" bestFit="1" customWidth="1"/>
    <col min="7" max="7" width="16.85546875" bestFit="1" customWidth="1"/>
    <col min="8" max="8" width="17.85546875" bestFit="1" customWidth="1"/>
    <col min="9" max="9" width="10.42578125" bestFit="1" customWidth="1"/>
    <col min="10" max="10" width="15.28515625" bestFit="1" customWidth="1"/>
    <col min="11" max="12" width="38.7109375" customWidth="1"/>
    <col min="13" max="15" width="29.5703125" customWidth="1"/>
    <col min="16" max="16" width="40.7109375" customWidth="1"/>
    <col min="17" max="17" width="41.28515625" bestFit="1" customWidth="1"/>
    <col min="18" max="18" width="30" customWidth="1"/>
    <col min="19" max="19" width="30" bestFit="1" customWidth="1"/>
    <col min="20" max="21" width="30" customWidth="1"/>
    <col min="23" max="23" width="26.7109375" customWidth="1"/>
    <col min="24" max="24" width="24.85546875" customWidth="1"/>
    <col min="25" max="25" width="18.140625" bestFit="1" customWidth="1"/>
    <col min="26" max="26" width="19" bestFit="1" customWidth="1"/>
    <col min="27" max="27" width="17" bestFit="1" customWidth="1"/>
    <col min="28" max="28" width="18" bestFit="1" customWidth="1"/>
    <col min="29" max="29" width="17.5703125" bestFit="1" customWidth="1"/>
    <col min="30" max="30" width="18.42578125" bestFit="1" customWidth="1"/>
  </cols>
  <sheetData>
    <row r="1" spans="1:33" x14ac:dyDescent="0.25">
      <c r="W1" t="str">
        <f>CONCATENATE(W3," - ",W2)</f>
        <v>Pre - Proprietor's Income</v>
      </c>
      <c r="X1" t="str">
        <f t="shared" ref="X1:AD1" si="0">CONCATENATE(X3," - ",X2)</f>
        <v>Post - Proprietor's Income</v>
      </c>
      <c r="Y1" t="str">
        <f t="shared" si="0"/>
        <v>Pre - Labor Income</v>
      </c>
      <c r="Z1" t="str">
        <f t="shared" si="0"/>
        <v>Post - Labor Income</v>
      </c>
      <c r="AA1" t="str">
        <f t="shared" si="0"/>
        <v>Pre - Employment</v>
      </c>
      <c r="AB1" t="str">
        <f t="shared" si="0"/>
        <v>Post - Employment</v>
      </c>
      <c r="AC1" t="str">
        <f t="shared" si="0"/>
        <v>Pre - Output</v>
      </c>
      <c r="AD1" t="str">
        <f t="shared" si="0"/>
        <v>Post - Output</v>
      </c>
    </row>
    <row r="2" spans="1:33" x14ac:dyDescent="0.25">
      <c r="M2" s="37" t="s">
        <v>519</v>
      </c>
      <c r="N2" s="37" t="s">
        <v>519</v>
      </c>
      <c r="O2" s="37" t="s">
        <v>519</v>
      </c>
      <c r="U2" t="s">
        <v>519</v>
      </c>
      <c r="W2" s="99" t="s">
        <v>513</v>
      </c>
      <c r="X2" s="99" t="s">
        <v>513</v>
      </c>
      <c r="Y2" s="99" t="s">
        <v>514</v>
      </c>
      <c r="Z2" s="99" t="s">
        <v>514</v>
      </c>
      <c r="AA2" s="99" t="s">
        <v>515</v>
      </c>
      <c r="AB2" s="99" t="s">
        <v>515</v>
      </c>
      <c r="AC2" s="99" t="s">
        <v>536</v>
      </c>
      <c r="AD2" s="99" t="s">
        <v>536</v>
      </c>
    </row>
    <row r="3" spans="1:33" x14ac:dyDescent="0.25">
      <c r="C3" s="1" t="s">
        <v>535</v>
      </c>
      <c r="D3" s="1" t="s">
        <v>387</v>
      </c>
      <c r="E3" s="1" t="s">
        <v>388</v>
      </c>
      <c r="F3" s="1" t="s">
        <v>0</v>
      </c>
      <c r="G3" s="1" t="s">
        <v>244</v>
      </c>
      <c r="H3" s="1" t="s">
        <v>245</v>
      </c>
      <c r="I3" s="1" t="s">
        <v>14</v>
      </c>
      <c r="J3" s="1" t="s">
        <v>243</v>
      </c>
      <c r="K3" s="1" t="s">
        <v>254</v>
      </c>
      <c r="L3" s="1" t="s">
        <v>255</v>
      </c>
      <c r="M3" s="88" t="s">
        <v>401</v>
      </c>
      <c r="N3" s="88" t="s">
        <v>518</v>
      </c>
      <c r="O3" s="88" t="s">
        <v>520</v>
      </c>
      <c r="P3" s="89" t="s">
        <v>511</v>
      </c>
      <c r="Q3" s="89" t="s">
        <v>512</v>
      </c>
      <c r="R3" s="90" t="s">
        <v>522</v>
      </c>
      <c r="S3" s="90" t="s">
        <v>516</v>
      </c>
      <c r="T3" s="90" t="s">
        <v>517</v>
      </c>
      <c r="U3" s="95" t="s">
        <v>521</v>
      </c>
      <c r="W3" s="1" t="s">
        <v>252</v>
      </c>
      <c r="X3" s="1" t="s">
        <v>253</v>
      </c>
      <c r="Y3" s="1" t="s">
        <v>252</v>
      </c>
      <c r="Z3" s="1" t="s">
        <v>253</v>
      </c>
      <c r="AA3" s="1" t="s">
        <v>252</v>
      </c>
      <c r="AB3" s="1" t="s">
        <v>253</v>
      </c>
      <c r="AC3" s="1" t="s">
        <v>252</v>
      </c>
      <c r="AD3" s="1" t="s">
        <v>253</v>
      </c>
      <c r="AG3" s="1"/>
    </row>
    <row r="4" spans="1:33" x14ac:dyDescent="0.25">
      <c r="A4">
        <f>IF(B4=1,A3+1,A3)</f>
        <v>1</v>
      </c>
      <c r="B4">
        <f>COUNTIF($D$4:D4,D4)</f>
        <v>1</v>
      </c>
      <c r="C4">
        <f>'Building Structure Data'!B5</f>
        <v>2</v>
      </c>
      <c r="D4" t="str">
        <f>'Building Structure Data'!C5</f>
        <v>USFWS-15</v>
      </c>
      <c r="E4">
        <f>'Building Structure Data'!D5</f>
        <v>0</v>
      </c>
      <c r="F4" t="str">
        <f>'Building Structure Data'!E5</f>
        <v>DE_USFWS_15_0001</v>
      </c>
      <c r="G4" s="43">
        <f>'Building Structure Data'!O5</f>
        <v>1.7261253833200001</v>
      </c>
      <c r="H4" s="43">
        <f>'Building Structure Data'!P5</f>
        <v>1.0043405833199999</v>
      </c>
      <c r="I4" t="b">
        <f>IF(OR('Building Structure Data'!M5="C",'Building Structure Data'!M5="R"),TRUE,FALSE)</f>
        <v>1</v>
      </c>
      <c r="J4" t="str">
        <f>'Building Structure Data'!Y5</f>
        <v>RES1</v>
      </c>
      <c r="K4" s="77">
        <f>'Building Structure Data'!AN5</f>
        <v>1316.4658512921999</v>
      </c>
      <c r="L4" s="77">
        <f>'Building Structure Data'!AO5</f>
        <v>1316.4658512921999</v>
      </c>
      <c r="M4" s="163">
        <f>IFERROR('Inputs_Metric 7'!$D$5*INDEX('HAZUS Table FL 14.14'!$F$5:$F$40,MATCH($J4,'HAZUS Table FL 14.14'!$C$5:$C$40,0)),"no data")</f>
        <v>0</v>
      </c>
      <c r="N4" s="163">
        <f>IFERROR('Inputs_Metric 7'!$D$5*INDEX('HAZUS Table FL 14.14'!$G$5:$G$40,MATCH($J4,'HAZUS Table FL 14.14'!$C$5:$C$40,0)),"no data")</f>
        <v>0</v>
      </c>
      <c r="O4" s="163">
        <f>IFERROR('Inputs_Metric 7'!$D$5*INDEX('HAZUS Table FL 14.14'!$I$5:$I$40,MATCH($J4,'HAZUS Table FL 14.14'!$C$5:$C$40,0)),"no data")</f>
        <v>0</v>
      </c>
      <c r="P4" s="37" t="str">
        <f>IFERROR(AVERAGEIFS('HAZUS Table FL 14.12'!$S$4:$S$325,'HAZUS Table FL 14.12'!$N$4:$N$325,$J4,'HAZUS Table FL 14.12'!$R$4:$R$325,$I4,'HAZUS Table FL 14.12'!$P$4:$P$325,"&lt;="&amp;$G4,'HAZUS Table FL 14.12'!$Q$4:$Q$325,"&gt;"&amp;$G4)*'Inputs_Metric 7'!$D$6,"no data")</f>
        <v>no data</v>
      </c>
      <c r="Q4" s="157" t="str">
        <f>IFERROR(AVERAGEIFS('HAZUS Table FL 14.12'!$S$4:$S$325,'HAZUS Table FL 14.12'!$N$4:$N$325,$J4,'HAZUS Table FL 14.12'!$R$4:$R$325,$I4,'HAZUS Table FL 14.12'!$P$4:$P$325,"&lt;="&amp;$H4,'HAZUS Table FL 14.12'!$Q$4:$Q$325,"&gt;"&amp;$H4)*'Inputs_Metric 7'!$D$6,"no data")</f>
        <v>no data</v>
      </c>
      <c r="R4" s="37">
        <f>IFERROR(INDEX('HAZUS Table FL 14.16'!$D$3:$D$30,MATCH($J4,'HAZUS Table FL 14.16'!$C$3:$C$30,0)),"no data")</f>
        <v>0</v>
      </c>
      <c r="S4" s="37">
        <f>IFERROR(INDEX('HAZUS Table FL 14.16'!$F$3:$F$30,MATCH($J4,'HAZUS Table FL 14.16'!$C$3:$C$30,0)),"no data")</f>
        <v>0</v>
      </c>
      <c r="T4" s="37">
        <f>IFERROR(INDEX('HAZUS Table FL 14.16'!$G$3:$G$30,MATCH($J4,'HAZUS Table FL 14.16'!$C$3:$C$30,0)),"no data")</f>
        <v>0</v>
      </c>
      <c r="U4" s="164" t="str">
        <f>IFERROR('Inputs_Metric 7'!$D$5*INDEX('HAZUS Table FL 14.8'!$E$4:$E$14,MATCH('Step 1_Metric 7'!$J4,'HAZUS Table FL 14.8'!$C$4:$C$14,0)),"no data")</f>
        <v>no data</v>
      </c>
      <c r="W4" s="92" t="str">
        <f>IFERROR(K4*M4*P4*(1-S4),"")</f>
        <v/>
      </c>
      <c r="X4" s="92" t="str">
        <f>IFERROR(L4*M4*Q4*(1-S4),"")</f>
        <v/>
      </c>
      <c r="Y4" s="92" t="str">
        <f>IFERROR(K4*$N4*P4*(1-$R4),"")</f>
        <v/>
      </c>
      <c r="Z4" s="92" t="str">
        <f>IFERROR(L4*$N4*Q4*(1-$R4),"")</f>
        <v/>
      </c>
      <c r="AA4" s="153" t="str">
        <f>IFERROR(AC4/$U4,"")</f>
        <v/>
      </c>
      <c r="AB4" s="153" t="str">
        <f>IFERROR(AD4/$U4,"")</f>
        <v/>
      </c>
      <c r="AC4" s="92" t="str">
        <f>IFERROR(K4*$O4*P4*(1-$T4),"")</f>
        <v/>
      </c>
      <c r="AD4" s="92" t="str">
        <f>IFERROR(L4*$O4*Q4*(1-$T4),"")</f>
        <v/>
      </c>
    </row>
    <row r="5" spans="1:33" x14ac:dyDescent="0.25">
      <c r="A5">
        <f t="shared" ref="A5:A30" si="1">IF(B5=1,A4+1,A4)</f>
        <v>1</v>
      </c>
      <c r="B5">
        <f>COUNTIF($D$4:D5,D5)</f>
        <v>2</v>
      </c>
      <c r="C5">
        <f>'Building Structure Data'!B6</f>
        <v>2</v>
      </c>
      <c r="D5" t="str">
        <f>'Building Structure Data'!C6</f>
        <v>USFWS-15</v>
      </c>
      <c r="E5">
        <f>'Building Structure Data'!D6</f>
        <v>0</v>
      </c>
      <c r="F5" t="str">
        <f>'Building Structure Data'!E6</f>
        <v>DE_USFWS_15_0004</v>
      </c>
      <c r="G5" s="43">
        <f>'Building Structure Data'!O6</f>
        <v>0.33239174292000001</v>
      </c>
      <c r="H5" s="43">
        <f>'Building Structure Data'!P6</f>
        <v>-0.38939305707999999</v>
      </c>
      <c r="I5" t="b">
        <f>IF(OR('Building Structure Data'!M6="C",'Building Structure Data'!M6="R"),TRUE,FALSE)</f>
        <v>1</v>
      </c>
      <c r="J5" t="str">
        <f>'Building Structure Data'!Y6</f>
        <v>RES1</v>
      </c>
      <c r="K5" s="77">
        <f>'Building Structure Data'!AN6</f>
        <v>0</v>
      </c>
      <c r="L5" s="77">
        <f>'Building Structure Data'!AO6</f>
        <v>0</v>
      </c>
      <c r="M5" s="163">
        <f>IFERROR('Inputs_Metric 7'!$D$5*INDEX('HAZUS Table FL 14.14'!$F$5:$F$40,MATCH($J5,'HAZUS Table FL 14.14'!$C$5:$C$40,0)),"no data")</f>
        <v>0</v>
      </c>
      <c r="N5" s="163">
        <f>IFERROR('Inputs_Metric 7'!$D$5*INDEX('HAZUS Table FL 14.14'!$G$5:$G$40,MATCH($J5,'HAZUS Table FL 14.14'!$C$5:$C$40,0)),"no data")</f>
        <v>0</v>
      </c>
      <c r="O5" s="163">
        <f>IFERROR('Inputs_Metric 7'!$D$5*INDEX('HAZUS Table FL 14.14'!$I$5:$I$40,MATCH($J5,'HAZUS Table FL 14.14'!$C$5:$C$40,0)),"no data")</f>
        <v>0</v>
      </c>
      <c r="P5" s="200" t="str">
        <f>IFERROR(AVERAGEIFS('HAZUS Table FL 14.12'!$S$4:$S$325,'HAZUS Table FL 14.12'!$N$4:$N$325,$J5,'HAZUS Table FL 14.12'!$R$4:$R$325,$I5,'HAZUS Table FL 14.12'!$P$4:$P$325,"&lt;="&amp;$G5,'HAZUS Table FL 14.12'!$Q$4:$Q$325,"&gt;"&amp;$G5)*'Inputs_Metric 7'!$D$6,"no data")</f>
        <v>no data</v>
      </c>
      <c r="Q5" s="200" t="str">
        <f>IFERROR(AVERAGEIFS('HAZUS Table FL 14.12'!$S$4:$S$325,'HAZUS Table FL 14.12'!$N$4:$N$325,$J5,'HAZUS Table FL 14.12'!$R$4:$R$325,$I5,'HAZUS Table FL 14.12'!$P$4:$P$325,"&lt;="&amp;$H5,'HAZUS Table FL 14.12'!$Q$4:$Q$325,"&gt;"&amp;$H5)*'Inputs_Metric 7'!$D$6,"no data")</f>
        <v>no data</v>
      </c>
      <c r="R5" s="37">
        <f>IFERROR(INDEX('HAZUS Table FL 14.16'!$D$3:$D$30,MATCH($J5,'HAZUS Table FL 14.16'!$C$3:$C$30,0)),"no data")</f>
        <v>0</v>
      </c>
      <c r="S5" s="37">
        <f>IFERROR(INDEX('HAZUS Table FL 14.16'!$F$3:$F$30,MATCH($J5,'HAZUS Table FL 14.16'!$C$3:$C$30,0)),"no data")</f>
        <v>0</v>
      </c>
      <c r="T5" s="37">
        <f>IFERROR(INDEX('HAZUS Table FL 14.16'!$G$3:$G$30,MATCH($J5,'HAZUS Table FL 14.16'!$C$3:$C$30,0)),"no data")</f>
        <v>0</v>
      </c>
      <c r="U5" s="164" t="str">
        <f>IFERROR('Inputs_Metric 7'!$D$5*INDEX('HAZUS Table FL 14.8'!$E$4:$E$14,MATCH('Step 1_Metric 7'!$J5,'HAZUS Table FL 14.8'!$C$4:$C$14,0)),"no data")</f>
        <v>no data</v>
      </c>
      <c r="W5" s="92" t="str">
        <f>IFERROR(K5*M5*P5*(1-S5),"")</f>
        <v/>
      </c>
      <c r="X5" s="92" t="str">
        <f t="shared" ref="X5:X30" si="2">IFERROR(L5*M5*Q5*(1-S5),"")</f>
        <v/>
      </c>
      <c r="Y5" s="92" t="str">
        <f t="shared" ref="Y5:Y30" si="3">IFERROR(K5*$N5*P5*(1-$R5),"")</f>
        <v/>
      </c>
      <c r="Z5" s="92" t="str">
        <f t="shared" ref="Z5:Z30" si="4">IFERROR(L5*$N5*Q5*(1-$R5),"")</f>
        <v/>
      </c>
      <c r="AA5" s="153" t="str">
        <f t="shared" ref="AA5:AA30" si="5">IFERROR(AC5/$U5,"")</f>
        <v/>
      </c>
      <c r="AB5" s="153" t="str">
        <f t="shared" ref="AB5:AB30" si="6">IFERROR(AD5/$U5,"")</f>
        <v/>
      </c>
      <c r="AC5" s="92" t="str">
        <f t="shared" ref="AC5:AC30" si="7">IFERROR(K5*$O5*P5*(1-$T5),"")</f>
        <v/>
      </c>
      <c r="AD5" s="92" t="str">
        <f t="shared" ref="AD5:AD30" si="8">IFERROR(L5*$O5*Q5*(1-$T5),"")</f>
        <v/>
      </c>
    </row>
    <row r="6" spans="1:33" x14ac:dyDescent="0.25">
      <c r="A6">
        <f t="shared" si="1"/>
        <v>1</v>
      </c>
      <c r="B6">
        <f>COUNTIF($D$4:D6,D6)</f>
        <v>3</v>
      </c>
      <c r="C6">
        <f>'Building Structure Data'!B7</f>
        <v>20</v>
      </c>
      <c r="D6" t="str">
        <f>'Building Structure Data'!C7</f>
        <v>USFWS-15</v>
      </c>
      <c r="E6">
        <f>'Building Structure Data'!D7</f>
        <v>0</v>
      </c>
      <c r="F6" t="str">
        <f>'Building Structure Data'!E7</f>
        <v>DE_USFWS_15_0001</v>
      </c>
      <c r="G6" s="43">
        <f>'Building Structure Data'!O7</f>
        <v>4.2851805833199998</v>
      </c>
      <c r="H6" s="43">
        <f>'Building Structure Data'!P7</f>
        <v>2.7759941833199999</v>
      </c>
      <c r="I6" t="b">
        <f>IF(OR('Building Structure Data'!M7="C",'Building Structure Data'!M7="R"),TRUE,FALSE)</f>
        <v>1</v>
      </c>
      <c r="J6" t="str">
        <f>'Building Structure Data'!Y7</f>
        <v>RES1</v>
      </c>
      <c r="K6" s="77">
        <f>'Building Structure Data'!AN7</f>
        <v>1316.4658512921999</v>
      </c>
      <c r="L6" s="77">
        <f>'Building Structure Data'!AO7</f>
        <v>1316.4658512921999</v>
      </c>
      <c r="M6" s="163">
        <f>IFERROR('Inputs_Metric 7'!$D$5*INDEX('HAZUS Table FL 14.14'!$F$5:$F$40,MATCH($J6,'HAZUS Table FL 14.14'!$C$5:$C$40,0)),"no data")</f>
        <v>0</v>
      </c>
      <c r="N6" s="163">
        <f>IFERROR('Inputs_Metric 7'!$D$5*INDEX('HAZUS Table FL 14.14'!$G$5:$G$40,MATCH($J6,'HAZUS Table FL 14.14'!$C$5:$C$40,0)),"no data")</f>
        <v>0</v>
      </c>
      <c r="O6" s="163">
        <f>IFERROR('Inputs_Metric 7'!$D$5*INDEX('HAZUS Table FL 14.14'!$I$5:$I$40,MATCH($J6,'HAZUS Table FL 14.14'!$C$5:$C$40,0)),"no data")</f>
        <v>0</v>
      </c>
      <c r="P6" s="200" t="str">
        <f>IFERROR(AVERAGEIFS('HAZUS Table FL 14.12'!$S$4:$S$325,'HAZUS Table FL 14.12'!$N$4:$N$325,$J6,'HAZUS Table FL 14.12'!$R$4:$R$325,$I6,'HAZUS Table FL 14.12'!$P$4:$P$325,"&lt;="&amp;$G6,'HAZUS Table FL 14.12'!$Q$4:$Q$325,"&gt;"&amp;$G6)*'Inputs_Metric 7'!$D$6,"no data")</f>
        <v>no data</v>
      </c>
      <c r="Q6" s="200" t="str">
        <f>IFERROR(AVERAGEIFS('HAZUS Table FL 14.12'!$S$4:$S$325,'HAZUS Table FL 14.12'!$N$4:$N$325,$J6,'HAZUS Table FL 14.12'!$R$4:$R$325,$I6,'HAZUS Table FL 14.12'!$P$4:$P$325,"&lt;="&amp;$H6,'HAZUS Table FL 14.12'!$Q$4:$Q$325,"&gt;"&amp;$H6)*'Inputs_Metric 7'!$D$6,"no data")</f>
        <v>no data</v>
      </c>
      <c r="R6" s="37">
        <f>IFERROR(INDEX('HAZUS Table FL 14.16'!$D$3:$D$30,MATCH($J6,'HAZUS Table FL 14.16'!$C$3:$C$30,0)),"no data")</f>
        <v>0</v>
      </c>
      <c r="S6" s="37">
        <f>IFERROR(INDEX('HAZUS Table FL 14.16'!$F$3:$F$30,MATCH($J6,'HAZUS Table FL 14.16'!$C$3:$C$30,0)),"no data")</f>
        <v>0</v>
      </c>
      <c r="T6" s="37">
        <f>IFERROR(INDEX('HAZUS Table FL 14.16'!$G$3:$G$30,MATCH($J6,'HAZUS Table FL 14.16'!$C$3:$C$30,0)),"no data")</f>
        <v>0</v>
      </c>
      <c r="U6" s="164" t="str">
        <f>IFERROR('Inputs_Metric 7'!$D$5*INDEX('HAZUS Table FL 14.8'!$E$4:$E$14,MATCH('Step 1_Metric 7'!$J6,'HAZUS Table FL 14.8'!$C$4:$C$14,0)),"no data")</f>
        <v>no data</v>
      </c>
      <c r="W6" s="92" t="str">
        <f t="shared" ref="W6:W30" si="9">IFERROR(K6*M6*P6*(1-S6),"")</f>
        <v/>
      </c>
      <c r="X6" s="92" t="str">
        <f t="shared" si="2"/>
        <v/>
      </c>
      <c r="Y6" s="92" t="str">
        <f t="shared" si="3"/>
        <v/>
      </c>
      <c r="Z6" s="92" t="str">
        <f t="shared" si="4"/>
        <v/>
      </c>
      <c r="AA6" s="153" t="str">
        <f t="shared" si="5"/>
        <v/>
      </c>
      <c r="AB6" s="153" t="str">
        <f t="shared" si="6"/>
        <v/>
      </c>
      <c r="AC6" s="92" t="str">
        <f t="shared" si="7"/>
        <v/>
      </c>
      <c r="AD6" s="92" t="str">
        <f t="shared" si="8"/>
        <v/>
      </c>
    </row>
    <row r="7" spans="1:33" x14ac:dyDescent="0.25">
      <c r="A7">
        <f t="shared" si="1"/>
        <v>1</v>
      </c>
      <c r="B7">
        <f>COUNTIF($D$4:D7,D7)</f>
        <v>4</v>
      </c>
      <c r="C7">
        <f>'Building Structure Data'!B8</f>
        <v>20</v>
      </c>
      <c r="D7" t="str">
        <f>'Building Structure Data'!C8</f>
        <v>USFWS-15</v>
      </c>
      <c r="E7">
        <f>'Building Structure Data'!D8</f>
        <v>0</v>
      </c>
      <c r="F7" t="str">
        <f>'Building Structure Data'!E8</f>
        <v>DE_USFWS_15_0002</v>
      </c>
      <c r="G7" s="43">
        <f>'Building Structure Data'!O8</f>
        <v>1.4451214373200001</v>
      </c>
      <c r="H7" s="43">
        <f>'Building Structure Data'!P8</f>
        <v>0.39525263731999999</v>
      </c>
      <c r="I7" t="b">
        <f>IF(OR('Building Structure Data'!M8="C",'Building Structure Data'!M8="R"),TRUE,FALSE)</f>
        <v>1</v>
      </c>
      <c r="J7" t="str">
        <f>'Building Structure Data'!Y8</f>
        <v>GOV1</v>
      </c>
      <c r="K7" s="77">
        <f>'Building Structure Data'!AN8</f>
        <v>4693.1760365777</v>
      </c>
      <c r="L7" s="77">
        <f>'Building Structure Data'!AO8</f>
        <v>0</v>
      </c>
      <c r="M7" s="163">
        <f>IFERROR('Inputs_Metric 7'!$D$5*INDEX('HAZUS Table FL 14.14'!$F$5:$F$40,MATCH($J7,'HAZUS Table FL 14.14'!$C$5:$C$40,0)),"no data")</f>
        <v>0.14024235686492498</v>
      </c>
      <c r="N7" s="163">
        <f>IFERROR('Inputs_Metric 7'!$D$5*INDEX('HAZUS Table FL 14.14'!$G$5:$G$40,MATCH($J7,'HAZUS Table FL 14.14'!$C$5:$C$40,0)),"no data")</f>
        <v>3.7737943301834358</v>
      </c>
      <c r="O7" s="163">
        <f>IFERROR('Inputs_Metric 7'!$D$5*INDEX('HAZUS Table FL 14.14'!$I$5:$I$40,MATCH($J7,'HAZUS Table FL 14.14'!$C$5:$C$40,0)),"no data")</f>
        <v>0.8797020566981657</v>
      </c>
      <c r="P7" s="200">
        <f>IFERROR(AVERAGEIFS('HAZUS Table FL 14.12'!$S$4:$S$325,'HAZUS Table FL 14.12'!$N$4:$N$325,$J7,'HAZUS Table FL 14.12'!$R$4:$R$325,$I7,'HAZUS Table FL 14.12'!$P$4:$P$325,"&lt;="&amp;$G7,'HAZUS Table FL 14.12'!$Q$4:$Q$325,"&gt;"&amp;$G7)*'Inputs_Metric 7'!$D$6,"no data")</f>
        <v>486.66666666666669</v>
      </c>
      <c r="Q7" s="200">
        <f>IFERROR(AVERAGEIFS('HAZUS Table FL 14.12'!$S$4:$S$325,'HAZUS Table FL 14.12'!$N$4:$N$325,$J7,'HAZUS Table FL 14.12'!$R$4:$R$325,$I7,'HAZUS Table FL 14.12'!$P$4:$P$325,"&lt;="&amp;$H7,'HAZUS Table FL 14.12'!$Q$4:$Q$325,"&gt;"&amp;$H7)*'Inputs_Metric 7'!$D$6,"no data")</f>
        <v>486.66666666666669</v>
      </c>
      <c r="R7" s="37">
        <f>IFERROR(INDEX('HAZUS Table FL 14.16'!$D$3:$D$30,MATCH($J7,'HAZUS Table FL 14.16'!$C$3:$C$30,0)),"no data")</f>
        <v>0.8</v>
      </c>
      <c r="S7" s="37">
        <f>IFERROR(INDEX('HAZUS Table FL 14.16'!$F$3:$F$30,MATCH($J7,'HAZUS Table FL 14.16'!$C$3:$C$30,0)),"no data")</f>
        <v>0.8</v>
      </c>
      <c r="T7" s="37">
        <f>IFERROR(INDEX('HAZUS Table FL 14.16'!$G$3:$G$30,MATCH($J7,'HAZUS Table FL 14.16'!$C$3:$C$30,0)),"no data")</f>
        <v>0.8</v>
      </c>
      <c r="U7" s="164" t="str">
        <f>IFERROR('Inputs_Metric 7'!$D$5*INDEX('HAZUS Table FL 14.8'!$E$4:$E$14,MATCH('Step 1_Metric 7'!$J7,'HAZUS Table FL 14.8'!$C$4:$C$14,0)),"no data")</f>
        <v>no data</v>
      </c>
      <c r="W7" s="92">
        <f t="shared" si="9"/>
        <v>64063.054672359998</v>
      </c>
      <c r="X7" s="92">
        <f t="shared" si="2"/>
        <v>0</v>
      </c>
      <c r="Y7" s="92">
        <f t="shared" si="3"/>
        <v>1723878.5620925967</v>
      </c>
      <c r="Z7" s="92">
        <f t="shared" si="4"/>
        <v>0</v>
      </c>
      <c r="AA7" s="153" t="str">
        <f t="shared" si="5"/>
        <v/>
      </c>
      <c r="AB7" s="153" t="str">
        <f t="shared" si="6"/>
        <v/>
      </c>
      <c r="AC7" s="92">
        <f t="shared" si="7"/>
        <v>401850.07021753088</v>
      </c>
      <c r="AD7" s="92">
        <f t="shared" si="8"/>
        <v>0</v>
      </c>
    </row>
    <row r="8" spans="1:33" x14ac:dyDescent="0.25">
      <c r="A8">
        <f t="shared" si="1"/>
        <v>1</v>
      </c>
      <c r="B8">
        <f>COUNTIF($D$4:D8,D8)</f>
        <v>5</v>
      </c>
      <c r="C8">
        <f>'Building Structure Data'!B9</f>
        <v>20</v>
      </c>
      <c r="D8" t="str">
        <f>'Building Structure Data'!C9</f>
        <v>USFWS-15</v>
      </c>
      <c r="E8">
        <f>'Building Structure Data'!D9</f>
        <v>0</v>
      </c>
      <c r="F8" t="str">
        <f>'Building Structure Data'!E9</f>
        <v>DE_USFWS_15_0004</v>
      </c>
      <c r="G8" s="43">
        <f>'Building Structure Data'!O9</f>
        <v>2.89144694292</v>
      </c>
      <c r="H8" s="43">
        <f>'Building Structure Data'!P9</f>
        <v>1.3822605429199999</v>
      </c>
      <c r="I8" t="b">
        <f>IF(OR('Building Structure Data'!M9="C",'Building Structure Data'!M9="R"),TRUE,FALSE)</f>
        <v>1</v>
      </c>
      <c r="J8" t="str">
        <f>'Building Structure Data'!Y9</f>
        <v>RES1</v>
      </c>
      <c r="K8" s="77">
        <f>'Building Structure Data'!AN9</f>
        <v>1800</v>
      </c>
      <c r="L8" s="77">
        <f>'Building Structure Data'!AO9</f>
        <v>1800</v>
      </c>
      <c r="M8" s="163">
        <f>IFERROR('Inputs_Metric 7'!$D$5*INDEX('HAZUS Table FL 14.14'!$F$5:$F$40,MATCH($J8,'HAZUS Table FL 14.14'!$C$5:$C$40,0)),"no data")</f>
        <v>0</v>
      </c>
      <c r="N8" s="163">
        <f>IFERROR('Inputs_Metric 7'!$D$5*INDEX('HAZUS Table FL 14.14'!$G$5:$G$40,MATCH($J8,'HAZUS Table FL 14.14'!$C$5:$C$40,0)),"no data")</f>
        <v>0</v>
      </c>
      <c r="O8" s="163">
        <f>IFERROR('Inputs_Metric 7'!$D$5*INDEX('HAZUS Table FL 14.14'!$I$5:$I$40,MATCH($J8,'HAZUS Table FL 14.14'!$C$5:$C$40,0)),"no data")</f>
        <v>0</v>
      </c>
      <c r="P8" s="200" t="str">
        <f>IFERROR(AVERAGEIFS('HAZUS Table FL 14.12'!$S$4:$S$325,'HAZUS Table FL 14.12'!$N$4:$N$325,$J8,'HAZUS Table FL 14.12'!$R$4:$R$325,$I8,'HAZUS Table FL 14.12'!$P$4:$P$325,"&lt;="&amp;$G8,'HAZUS Table FL 14.12'!$Q$4:$Q$325,"&gt;"&amp;$G8)*'Inputs_Metric 7'!$D$6,"no data")</f>
        <v>no data</v>
      </c>
      <c r="Q8" s="200" t="str">
        <f>IFERROR(AVERAGEIFS('HAZUS Table FL 14.12'!$S$4:$S$325,'HAZUS Table FL 14.12'!$N$4:$N$325,$J8,'HAZUS Table FL 14.12'!$R$4:$R$325,$I8,'HAZUS Table FL 14.12'!$P$4:$P$325,"&lt;="&amp;$H8,'HAZUS Table FL 14.12'!$Q$4:$Q$325,"&gt;"&amp;$H8)*'Inputs_Metric 7'!$D$6,"no data")</f>
        <v>no data</v>
      </c>
      <c r="R8" s="37">
        <f>IFERROR(INDEX('HAZUS Table FL 14.16'!$D$3:$D$30,MATCH($J8,'HAZUS Table FL 14.16'!$C$3:$C$30,0)),"no data")</f>
        <v>0</v>
      </c>
      <c r="S8" s="37">
        <f>IFERROR(INDEX('HAZUS Table FL 14.16'!$F$3:$F$30,MATCH($J8,'HAZUS Table FL 14.16'!$C$3:$C$30,0)),"no data")</f>
        <v>0</v>
      </c>
      <c r="T8" s="37">
        <f>IFERROR(INDEX('HAZUS Table FL 14.16'!$G$3:$G$30,MATCH($J8,'HAZUS Table FL 14.16'!$C$3:$C$30,0)),"no data")</f>
        <v>0</v>
      </c>
      <c r="U8" s="164" t="str">
        <f>IFERROR('Inputs_Metric 7'!$D$5*INDEX('HAZUS Table FL 14.8'!$E$4:$E$14,MATCH('Step 1_Metric 7'!$J8,'HAZUS Table FL 14.8'!$C$4:$C$14,0)),"no data")</f>
        <v>no data</v>
      </c>
      <c r="W8" s="92" t="str">
        <f t="shared" si="9"/>
        <v/>
      </c>
      <c r="X8" s="92" t="str">
        <f t="shared" si="2"/>
        <v/>
      </c>
      <c r="Y8" s="92" t="str">
        <f t="shared" si="3"/>
        <v/>
      </c>
      <c r="Z8" s="92" t="str">
        <f t="shared" si="4"/>
        <v/>
      </c>
      <c r="AA8" s="153" t="str">
        <f t="shared" si="5"/>
        <v/>
      </c>
      <c r="AB8" s="153" t="str">
        <f t="shared" si="6"/>
        <v/>
      </c>
      <c r="AC8" s="92" t="str">
        <f t="shared" si="7"/>
        <v/>
      </c>
      <c r="AD8" s="92" t="str">
        <f t="shared" si="8"/>
        <v/>
      </c>
    </row>
    <row r="9" spans="1:33" x14ac:dyDescent="0.25">
      <c r="A9">
        <f t="shared" si="1"/>
        <v>1</v>
      </c>
      <c r="B9">
        <f>COUNTIF($D$4:D9,D9)</f>
        <v>6</v>
      </c>
      <c r="C9">
        <f>'Building Structure Data'!B10</f>
        <v>100</v>
      </c>
      <c r="D9" t="str">
        <f>'Building Structure Data'!C10</f>
        <v>USFWS-15</v>
      </c>
      <c r="E9">
        <f>'Building Structure Data'!D10</f>
        <v>0</v>
      </c>
      <c r="F9" t="str">
        <f>'Building Structure Data'!E10</f>
        <v>DE_USFWS_15_0001</v>
      </c>
      <c r="G9" s="43">
        <f>'Building Structure Data'!O10</f>
        <v>7.5660205833199994</v>
      </c>
      <c r="H9" s="43">
        <f>'Building Structure Data'!P10</f>
        <v>5.2694325833199995</v>
      </c>
      <c r="I9" t="b">
        <f>IF(OR('Building Structure Data'!M10="C",'Building Structure Data'!M10="R"),TRUE,FALSE)</f>
        <v>1</v>
      </c>
      <c r="J9" t="str">
        <f>'Building Structure Data'!Y10</f>
        <v>RES1</v>
      </c>
      <c r="K9" s="77">
        <f>'Building Structure Data'!AN10</f>
        <v>1316.4658512921999</v>
      </c>
      <c r="L9" s="77">
        <f>'Building Structure Data'!AO10</f>
        <v>1316.4658512921999</v>
      </c>
      <c r="M9" s="163">
        <f>IFERROR('Inputs_Metric 7'!$D$5*INDEX('HAZUS Table FL 14.14'!$F$5:$F$40,MATCH($J9,'HAZUS Table FL 14.14'!$C$5:$C$40,0)),"no data")</f>
        <v>0</v>
      </c>
      <c r="N9" s="163">
        <f>IFERROR('Inputs_Metric 7'!$D$5*INDEX('HAZUS Table FL 14.14'!$G$5:$G$40,MATCH($J9,'HAZUS Table FL 14.14'!$C$5:$C$40,0)),"no data")</f>
        <v>0</v>
      </c>
      <c r="O9" s="163">
        <f>IFERROR('Inputs_Metric 7'!$D$5*INDEX('HAZUS Table FL 14.14'!$I$5:$I$40,MATCH($J9,'HAZUS Table FL 14.14'!$C$5:$C$40,0)),"no data")</f>
        <v>0</v>
      </c>
      <c r="P9" s="200" t="str">
        <f>IFERROR(AVERAGEIFS('HAZUS Table FL 14.12'!$S$4:$S$325,'HAZUS Table FL 14.12'!$N$4:$N$325,$J9,'HAZUS Table FL 14.12'!$R$4:$R$325,$I9,'HAZUS Table FL 14.12'!$P$4:$P$325,"&lt;="&amp;$G9,'HAZUS Table FL 14.12'!$Q$4:$Q$325,"&gt;"&amp;$G9)*'Inputs_Metric 7'!$D$6,"no data")</f>
        <v>no data</v>
      </c>
      <c r="Q9" s="200" t="str">
        <f>IFERROR(AVERAGEIFS('HAZUS Table FL 14.12'!$S$4:$S$325,'HAZUS Table FL 14.12'!$N$4:$N$325,$J9,'HAZUS Table FL 14.12'!$R$4:$R$325,$I9,'HAZUS Table FL 14.12'!$P$4:$P$325,"&lt;="&amp;$H9,'HAZUS Table FL 14.12'!$Q$4:$Q$325,"&gt;"&amp;$H9)*'Inputs_Metric 7'!$D$6,"no data")</f>
        <v>no data</v>
      </c>
      <c r="R9" s="37">
        <f>IFERROR(INDEX('HAZUS Table FL 14.16'!$D$3:$D$30,MATCH($J9,'HAZUS Table FL 14.16'!$C$3:$C$30,0)),"no data")</f>
        <v>0</v>
      </c>
      <c r="S9" s="37">
        <f>IFERROR(INDEX('HAZUS Table FL 14.16'!$F$3:$F$30,MATCH($J9,'HAZUS Table FL 14.16'!$C$3:$C$30,0)),"no data")</f>
        <v>0</v>
      </c>
      <c r="T9" s="37">
        <f>IFERROR(INDEX('HAZUS Table FL 14.16'!$G$3:$G$30,MATCH($J9,'HAZUS Table FL 14.16'!$C$3:$C$30,0)),"no data")</f>
        <v>0</v>
      </c>
      <c r="U9" s="164" t="str">
        <f>IFERROR('Inputs_Metric 7'!$D$5*INDEX('HAZUS Table FL 14.8'!$E$4:$E$14,MATCH('Step 1_Metric 7'!$J9,'HAZUS Table FL 14.8'!$C$4:$C$14,0)),"no data")</f>
        <v>no data</v>
      </c>
      <c r="W9" s="92" t="str">
        <f t="shared" si="9"/>
        <v/>
      </c>
      <c r="X9" s="92" t="str">
        <f t="shared" si="2"/>
        <v/>
      </c>
      <c r="Y9" s="92" t="str">
        <f t="shared" si="3"/>
        <v/>
      </c>
      <c r="Z9" s="92" t="str">
        <f t="shared" si="4"/>
        <v/>
      </c>
      <c r="AA9" s="153" t="str">
        <f t="shared" si="5"/>
        <v/>
      </c>
      <c r="AB9" s="153" t="str">
        <f t="shared" si="6"/>
        <v/>
      </c>
      <c r="AC9" s="92" t="str">
        <f t="shared" si="7"/>
        <v/>
      </c>
      <c r="AD9" s="92" t="str">
        <f t="shared" si="8"/>
        <v/>
      </c>
    </row>
    <row r="10" spans="1:33" x14ac:dyDescent="0.25">
      <c r="A10">
        <f t="shared" si="1"/>
        <v>1</v>
      </c>
      <c r="B10">
        <f>COUNTIF($D$4:D10,D10)</f>
        <v>7</v>
      </c>
      <c r="C10">
        <f>'Building Structure Data'!B11</f>
        <v>100</v>
      </c>
      <c r="D10" t="str">
        <f>'Building Structure Data'!C11</f>
        <v>USFWS-15</v>
      </c>
      <c r="E10">
        <f>'Building Structure Data'!D11</f>
        <v>0</v>
      </c>
      <c r="F10" t="str">
        <f>'Building Structure Data'!E11</f>
        <v>DE_USFWS_15_0002</v>
      </c>
      <c r="G10" s="43">
        <f>'Building Structure Data'!O11</f>
        <v>4.8143275818799998</v>
      </c>
      <c r="H10" s="43">
        <f>'Building Structure Data'!P11</f>
        <v>3.0426739818799997</v>
      </c>
      <c r="I10" t="b">
        <f>IF(OR('Building Structure Data'!M11="C",'Building Structure Data'!M11="R"),TRUE,FALSE)</f>
        <v>1</v>
      </c>
      <c r="J10" t="str">
        <f>'Building Structure Data'!Y11</f>
        <v>GOV1</v>
      </c>
      <c r="K10" s="77">
        <f>'Building Structure Data'!AN11</f>
        <v>4693.1760365777</v>
      </c>
      <c r="L10" s="77">
        <f>'Building Structure Data'!AO11</f>
        <v>4693.1760365777</v>
      </c>
      <c r="M10" s="163">
        <f>IFERROR('Inputs_Metric 7'!$D$5*INDEX('HAZUS Table FL 14.14'!$F$5:$F$40,MATCH($J10,'HAZUS Table FL 14.14'!$C$5:$C$40,0)),"no data")</f>
        <v>0.14024235686492498</v>
      </c>
      <c r="N10" s="163">
        <f>IFERROR('Inputs_Metric 7'!$D$5*INDEX('HAZUS Table FL 14.14'!$G$5:$G$40,MATCH($J10,'HAZUS Table FL 14.14'!$C$5:$C$40,0)),"no data")</f>
        <v>3.7737943301834358</v>
      </c>
      <c r="O10" s="163">
        <f>IFERROR('Inputs_Metric 7'!$D$5*INDEX('HAZUS Table FL 14.14'!$I$5:$I$40,MATCH($J10,'HAZUS Table FL 14.14'!$C$5:$C$40,0)),"no data")</f>
        <v>0.8797020566981657</v>
      </c>
      <c r="P10" s="200">
        <f>IFERROR(AVERAGEIFS('HAZUS Table FL 14.12'!$S$4:$S$325,'HAZUS Table FL 14.12'!$N$4:$N$325,$J10,'HAZUS Table FL 14.12'!$R$4:$R$325,$I10,'HAZUS Table FL 14.12'!$P$4:$P$325,"&lt;="&amp;$G10,'HAZUS Table FL 14.12'!$Q$4:$Q$325,"&gt;"&amp;$G10)*'Inputs_Metric 7'!$D$6,"no data")</f>
        <v>638.75</v>
      </c>
      <c r="Q10" s="200">
        <f>IFERROR(AVERAGEIFS('HAZUS Table FL 14.12'!$S$4:$S$325,'HAZUS Table FL 14.12'!$N$4:$N$325,$J10,'HAZUS Table FL 14.12'!$R$4:$R$325,$I10,'HAZUS Table FL 14.12'!$P$4:$P$325,"&lt;="&amp;$H10,'HAZUS Table FL 14.12'!$Q$4:$Q$325,"&gt;"&amp;$H10)*'Inputs_Metric 7'!$D$6,"no data")</f>
        <v>486.66666666666669</v>
      </c>
      <c r="R10" s="37">
        <f>IFERROR(INDEX('HAZUS Table FL 14.16'!$D$3:$D$30,MATCH($J10,'HAZUS Table FL 14.16'!$C$3:$C$30,0)),"no data")</f>
        <v>0.8</v>
      </c>
      <c r="S10" s="37">
        <f>IFERROR(INDEX('HAZUS Table FL 14.16'!$F$3:$F$30,MATCH($J10,'HAZUS Table FL 14.16'!$C$3:$C$30,0)),"no data")</f>
        <v>0.8</v>
      </c>
      <c r="T10" s="37">
        <f>IFERROR(INDEX('HAZUS Table FL 14.16'!$G$3:$G$30,MATCH($J10,'HAZUS Table FL 14.16'!$C$3:$C$30,0)),"no data")</f>
        <v>0.8</v>
      </c>
      <c r="U10" s="164" t="str">
        <f>IFERROR('Inputs_Metric 7'!$D$5*INDEX('HAZUS Table FL 14.8'!$E$4:$E$14,MATCH('Step 1_Metric 7'!$J10,'HAZUS Table FL 14.8'!$C$4:$C$14,0)),"no data")</f>
        <v>no data</v>
      </c>
      <c r="W10" s="92">
        <f t="shared" si="9"/>
        <v>84082.759257472499</v>
      </c>
      <c r="X10" s="92">
        <f t="shared" si="2"/>
        <v>64063.054672359998</v>
      </c>
      <c r="Y10" s="92">
        <f t="shared" si="3"/>
        <v>2262590.612746533</v>
      </c>
      <c r="Z10" s="92">
        <f t="shared" si="4"/>
        <v>1723878.5620925967</v>
      </c>
      <c r="AA10" s="153" t="str">
        <f t="shared" si="5"/>
        <v/>
      </c>
      <c r="AB10" s="153" t="str">
        <f t="shared" si="6"/>
        <v/>
      </c>
      <c r="AC10" s="92">
        <f t="shared" si="7"/>
        <v>527428.21716050932</v>
      </c>
      <c r="AD10" s="92">
        <f t="shared" si="8"/>
        <v>401850.07021753088</v>
      </c>
    </row>
    <row r="11" spans="1:33" x14ac:dyDescent="0.25">
      <c r="A11">
        <f t="shared" si="1"/>
        <v>1</v>
      </c>
      <c r="B11">
        <f>COUNTIF($D$4:D11,D11)</f>
        <v>8</v>
      </c>
      <c r="C11">
        <f>'Building Structure Data'!B12</f>
        <v>100</v>
      </c>
      <c r="D11" t="str">
        <f>'Building Structure Data'!C12</f>
        <v>USFWS-15</v>
      </c>
      <c r="E11">
        <f>'Building Structure Data'!D12</f>
        <v>0</v>
      </c>
      <c r="F11" t="str">
        <f>'Building Structure Data'!E12</f>
        <v>DE_USFWS_15_0003</v>
      </c>
      <c r="G11" s="43">
        <f>'Building Structure Data'!O12</f>
        <v>5.1915913734800005</v>
      </c>
      <c r="H11" s="43">
        <f>'Building Structure Data'!P12</f>
        <v>3.4199377734800001</v>
      </c>
      <c r="I11" t="b">
        <f>IF(OR('Building Structure Data'!M12="C",'Building Structure Data'!M12="R"),TRUE,FALSE)</f>
        <v>1</v>
      </c>
      <c r="J11" t="str">
        <f>'Building Structure Data'!Y12</f>
        <v>GOV1</v>
      </c>
      <c r="K11" s="77">
        <f>'Building Structure Data'!AN12</f>
        <v>768.45971790069996</v>
      </c>
      <c r="L11" s="77">
        <f>'Building Structure Data'!AO12</f>
        <v>768.45971790069996</v>
      </c>
      <c r="M11" s="163">
        <f>IFERROR('Inputs_Metric 7'!$D$5*INDEX('HAZUS Table FL 14.14'!$F$5:$F$40,MATCH($J11,'HAZUS Table FL 14.14'!$C$5:$C$40,0)),"no data")</f>
        <v>0.14024235686492498</v>
      </c>
      <c r="N11" s="163">
        <f>IFERROR('Inputs_Metric 7'!$D$5*INDEX('HAZUS Table FL 14.14'!$G$5:$G$40,MATCH($J11,'HAZUS Table FL 14.14'!$C$5:$C$40,0)),"no data")</f>
        <v>3.7737943301834358</v>
      </c>
      <c r="O11" s="163">
        <f>IFERROR('Inputs_Metric 7'!$D$5*INDEX('HAZUS Table FL 14.14'!$I$5:$I$40,MATCH($J11,'HAZUS Table FL 14.14'!$C$5:$C$40,0)),"no data")</f>
        <v>0.8797020566981657</v>
      </c>
      <c r="P11" s="200">
        <f>IFERROR(AVERAGEIFS('HAZUS Table FL 14.12'!$S$4:$S$325,'HAZUS Table FL 14.12'!$N$4:$N$325,$J11,'HAZUS Table FL 14.12'!$R$4:$R$325,$I11,'HAZUS Table FL 14.12'!$P$4:$P$325,"&lt;="&amp;$G11,'HAZUS Table FL 14.12'!$Q$4:$Q$325,"&gt;"&amp;$G11)*'Inputs_Metric 7'!$D$6,"no data")</f>
        <v>638.75</v>
      </c>
      <c r="Q11" s="200">
        <f>IFERROR(AVERAGEIFS('HAZUS Table FL 14.12'!$S$4:$S$325,'HAZUS Table FL 14.12'!$N$4:$N$325,$J11,'HAZUS Table FL 14.12'!$R$4:$R$325,$I11,'HAZUS Table FL 14.12'!$P$4:$P$325,"&lt;="&amp;$H11,'HAZUS Table FL 14.12'!$Q$4:$Q$325,"&gt;"&amp;$H11)*'Inputs_Metric 7'!$D$6,"no data")</f>
        <v>486.66666666666669</v>
      </c>
      <c r="R11" s="37">
        <f>IFERROR(INDEX('HAZUS Table FL 14.16'!$D$3:$D$30,MATCH($J11,'HAZUS Table FL 14.16'!$C$3:$C$30,0)),"no data")</f>
        <v>0.8</v>
      </c>
      <c r="S11" s="37">
        <f>IFERROR(INDEX('HAZUS Table FL 14.16'!$F$3:$F$30,MATCH($J11,'HAZUS Table FL 14.16'!$C$3:$C$30,0)),"no data")</f>
        <v>0.8</v>
      </c>
      <c r="T11" s="37">
        <f>IFERROR(INDEX('HAZUS Table FL 14.16'!$G$3:$G$30,MATCH($J11,'HAZUS Table FL 14.16'!$C$3:$C$30,0)),"no data")</f>
        <v>0.8</v>
      </c>
      <c r="U11" s="164" t="str">
        <f>IFERROR('Inputs_Metric 7'!$D$5*INDEX('HAZUS Table FL 14.8'!$E$4:$E$14,MATCH('Step 1_Metric 7'!$J11,'HAZUS Table FL 14.8'!$C$4:$C$14,0)),"no data")</f>
        <v>no data</v>
      </c>
      <c r="W11" s="92">
        <f t="shared" si="9"/>
        <v>13767.694404752601</v>
      </c>
      <c r="X11" s="92">
        <f t="shared" si="2"/>
        <v>10489.671927430554</v>
      </c>
      <c r="Y11" s="92">
        <f t="shared" si="3"/>
        <v>370476.14034606999</v>
      </c>
      <c r="Z11" s="92">
        <f t="shared" si="4"/>
        <v>282267.53550176765</v>
      </c>
      <c r="AA11" s="153" t="str">
        <f t="shared" si="5"/>
        <v/>
      </c>
      <c r="AB11" s="153" t="str">
        <f t="shared" si="6"/>
        <v/>
      </c>
      <c r="AC11" s="92">
        <f t="shared" si="7"/>
        <v>86360.992175266307</v>
      </c>
      <c r="AD11" s="92">
        <f t="shared" si="8"/>
        <v>65798.851181155274</v>
      </c>
    </row>
    <row r="12" spans="1:33" x14ac:dyDescent="0.25">
      <c r="A12">
        <f t="shared" si="1"/>
        <v>1</v>
      </c>
      <c r="B12">
        <f>COUNTIF($D$4:D12,D12)</f>
        <v>9</v>
      </c>
      <c r="C12">
        <f>'Building Structure Data'!B13</f>
        <v>100</v>
      </c>
      <c r="D12" t="str">
        <f>'Building Structure Data'!C13</f>
        <v>USFWS-15</v>
      </c>
      <c r="E12">
        <f>'Building Structure Data'!D13</f>
        <v>0</v>
      </c>
      <c r="F12" t="str">
        <f>'Building Structure Data'!E13</f>
        <v>DE_USFWS_15_0004</v>
      </c>
      <c r="G12" s="43">
        <f>'Building Structure Data'!O13</f>
        <v>6.1722869429199996</v>
      </c>
      <c r="H12" s="43">
        <f>'Building Structure Data'!P13</f>
        <v>3.8756989429200002</v>
      </c>
      <c r="I12" t="b">
        <f>IF(OR('Building Structure Data'!M13="C",'Building Structure Data'!M13="R"),TRUE,FALSE)</f>
        <v>1</v>
      </c>
      <c r="J12" t="str">
        <f>'Building Structure Data'!Y13</f>
        <v>RES1</v>
      </c>
      <c r="K12" s="77">
        <f>'Building Structure Data'!AN13</f>
        <v>1800</v>
      </c>
      <c r="L12" s="77">
        <f>'Building Structure Data'!AO13</f>
        <v>1800</v>
      </c>
      <c r="M12" s="163">
        <f>IFERROR('Inputs_Metric 7'!$D$5*INDEX('HAZUS Table FL 14.14'!$F$5:$F$40,MATCH($J12,'HAZUS Table FL 14.14'!$C$5:$C$40,0)),"no data")</f>
        <v>0</v>
      </c>
      <c r="N12" s="163">
        <f>IFERROR('Inputs_Metric 7'!$D$5*INDEX('HAZUS Table FL 14.14'!$G$5:$G$40,MATCH($J12,'HAZUS Table FL 14.14'!$C$5:$C$40,0)),"no data")</f>
        <v>0</v>
      </c>
      <c r="O12" s="163">
        <f>IFERROR('Inputs_Metric 7'!$D$5*INDEX('HAZUS Table FL 14.14'!$I$5:$I$40,MATCH($J12,'HAZUS Table FL 14.14'!$C$5:$C$40,0)),"no data")</f>
        <v>0</v>
      </c>
      <c r="P12" s="200" t="str">
        <f>IFERROR(AVERAGEIFS('HAZUS Table FL 14.12'!$S$4:$S$325,'HAZUS Table FL 14.12'!$N$4:$N$325,$J12,'HAZUS Table FL 14.12'!$R$4:$R$325,$I12,'HAZUS Table FL 14.12'!$P$4:$P$325,"&lt;="&amp;$G12,'HAZUS Table FL 14.12'!$Q$4:$Q$325,"&gt;"&amp;$G12)*'Inputs_Metric 7'!$D$6,"no data")</f>
        <v>no data</v>
      </c>
      <c r="Q12" s="200" t="str">
        <f>IFERROR(AVERAGEIFS('HAZUS Table FL 14.12'!$S$4:$S$325,'HAZUS Table FL 14.12'!$N$4:$N$325,$J12,'HAZUS Table FL 14.12'!$R$4:$R$325,$I12,'HAZUS Table FL 14.12'!$P$4:$P$325,"&lt;="&amp;$H12,'HAZUS Table FL 14.12'!$Q$4:$Q$325,"&gt;"&amp;$H12)*'Inputs_Metric 7'!$D$6,"no data")</f>
        <v>no data</v>
      </c>
      <c r="R12" s="37">
        <f>IFERROR(INDEX('HAZUS Table FL 14.16'!$D$3:$D$30,MATCH($J12,'HAZUS Table FL 14.16'!$C$3:$C$30,0)),"no data")</f>
        <v>0</v>
      </c>
      <c r="S12" s="37">
        <f>IFERROR(INDEX('HAZUS Table FL 14.16'!$F$3:$F$30,MATCH($J12,'HAZUS Table FL 14.16'!$C$3:$C$30,0)),"no data")</f>
        <v>0</v>
      </c>
      <c r="T12" s="37">
        <f>IFERROR(INDEX('HAZUS Table FL 14.16'!$G$3:$G$30,MATCH($J12,'HAZUS Table FL 14.16'!$C$3:$C$30,0)),"no data")</f>
        <v>0</v>
      </c>
      <c r="U12" s="164" t="str">
        <f>IFERROR('Inputs_Metric 7'!$D$5*INDEX('HAZUS Table FL 14.8'!$E$4:$E$14,MATCH('Step 1_Metric 7'!$J12,'HAZUS Table FL 14.8'!$C$4:$C$14,0)),"no data")</f>
        <v>no data</v>
      </c>
      <c r="W12" s="92" t="str">
        <f t="shared" si="9"/>
        <v/>
      </c>
      <c r="X12" s="92" t="str">
        <f t="shared" si="2"/>
        <v/>
      </c>
      <c r="Y12" s="92" t="str">
        <f t="shared" si="3"/>
        <v/>
      </c>
      <c r="Z12" s="92" t="str">
        <f t="shared" si="4"/>
        <v/>
      </c>
      <c r="AA12" s="153" t="str">
        <f t="shared" si="5"/>
        <v/>
      </c>
      <c r="AB12" s="153" t="str">
        <f t="shared" si="6"/>
        <v/>
      </c>
      <c r="AC12" s="92" t="str">
        <f t="shared" si="7"/>
        <v/>
      </c>
      <c r="AD12" s="92" t="str">
        <f t="shared" si="8"/>
        <v/>
      </c>
    </row>
    <row r="13" spans="1:33" x14ac:dyDescent="0.25">
      <c r="A13">
        <f t="shared" si="1"/>
        <v>2</v>
      </c>
      <c r="B13">
        <f>COUNTIF($D$4:D13,D13)</f>
        <v>1</v>
      </c>
      <c r="C13">
        <f>'Building Structure Data'!B14</f>
        <v>20</v>
      </c>
      <c r="D13" t="str">
        <f>'Building Structure Data'!C14</f>
        <v>NPS-1A</v>
      </c>
      <c r="E13">
        <f>'Building Structure Data'!D14</f>
        <v>1</v>
      </c>
      <c r="F13" t="str">
        <f>'Building Structure Data'!E14</f>
        <v>NY_NPS_1A_0036</v>
      </c>
      <c r="G13" s="43">
        <f>'Building Structure Data'!O14</f>
        <v>8.4990094583199998</v>
      </c>
      <c r="H13" s="43">
        <f>'Building Structure Data'!P14</f>
        <v>-1.3107054225199999</v>
      </c>
      <c r="I13" t="b">
        <f>IF(OR('Building Structure Data'!M14="C",'Building Structure Data'!M14="R"),TRUE,FALSE)</f>
        <v>0</v>
      </c>
      <c r="J13" t="str">
        <f>'Building Structure Data'!Y14</f>
        <v>UNK</v>
      </c>
      <c r="K13" s="77" t="str">
        <f>'Building Structure Data'!AN14</f>
        <v/>
      </c>
      <c r="L13" s="77" t="str">
        <f>'Building Structure Data'!AO14</f>
        <v/>
      </c>
      <c r="M13" s="163" t="str">
        <f>IFERROR('Inputs_Metric 7'!$D$5*INDEX('HAZUS Table FL 14.14'!$F$5:$F$40,MATCH($J13,'HAZUS Table FL 14.14'!$C$5:$C$40,0)),"no data")</f>
        <v>no data</v>
      </c>
      <c r="N13" s="163" t="str">
        <f>IFERROR('Inputs_Metric 7'!$D$5*INDEX('HAZUS Table FL 14.14'!$G$5:$G$40,MATCH($J13,'HAZUS Table FL 14.14'!$C$5:$C$40,0)),"no data")</f>
        <v>no data</v>
      </c>
      <c r="O13" s="163" t="str">
        <f>IFERROR('Inputs_Metric 7'!$D$5*INDEX('HAZUS Table FL 14.14'!$I$5:$I$40,MATCH($J13,'HAZUS Table FL 14.14'!$C$5:$C$40,0)),"no data")</f>
        <v>no data</v>
      </c>
      <c r="P13" s="200" t="str">
        <f>IFERROR(AVERAGEIFS('HAZUS Table FL 14.12'!$S$4:$S$325,'HAZUS Table FL 14.12'!$N$4:$N$325,$J13,'HAZUS Table FL 14.12'!$R$4:$R$325,$I13,'HAZUS Table FL 14.12'!$P$4:$P$325,"&lt;="&amp;$G13,'HAZUS Table FL 14.12'!$Q$4:$Q$325,"&gt;"&amp;$G13)*'Inputs_Metric 7'!$D$6,"no data")</f>
        <v>no data</v>
      </c>
      <c r="Q13" s="200" t="str">
        <f>IFERROR(AVERAGEIFS('HAZUS Table FL 14.12'!$S$4:$S$325,'HAZUS Table FL 14.12'!$N$4:$N$325,$J13,'HAZUS Table FL 14.12'!$R$4:$R$325,$I13,'HAZUS Table FL 14.12'!$P$4:$P$325,"&lt;="&amp;$H13,'HAZUS Table FL 14.12'!$Q$4:$Q$325,"&gt;"&amp;$H13)*'Inputs_Metric 7'!$D$6,"no data")</f>
        <v>no data</v>
      </c>
      <c r="R13" s="37" t="str">
        <f>IFERROR(INDEX('HAZUS Table FL 14.16'!$D$3:$D$30,MATCH($J13,'HAZUS Table FL 14.16'!$C$3:$C$30,0)),"no data")</f>
        <v>no data</v>
      </c>
      <c r="S13" s="37" t="str">
        <f>IFERROR(INDEX('HAZUS Table FL 14.16'!$F$3:$F$30,MATCH($J13,'HAZUS Table FL 14.16'!$C$3:$C$30,0)),"no data")</f>
        <v>no data</v>
      </c>
      <c r="T13" s="37" t="str">
        <f>IFERROR(INDEX('HAZUS Table FL 14.16'!$G$3:$G$30,MATCH($J13,'HAZUS Table FL 14.16'!$C$3:$C$30,0)),"no data")</f>
        <v>no data</v>
      </c>
      <c r="U13" s="164" t="str">
        <f>IFERROR('Inputs_Metric 7'!$D$5*INDEX('HAZUS Table FL 14.8'!$E$4:$E$14,MATCH('Step 1_Metric 7'!$J13,'HAZUS Table FL 14.8'!$C$4:$C$14,0)),"no data")</f>
        <v>no data</v>
      </c>
      <c r="W13" s="92" t="str">
        <f t="shared" si="9"/>
        <v/>
      </c>
      <c r="X13" s="92" t="str">
        <f t="shared" si="2"/>
        <v/>
      </c>
      <c r="Y13" s="92" t="str">
        <f t="shared" si="3"/>
        <v/>
      </c>
      <c r="Z13" s="92" t="str">
        <f t="shared" si="4"/>
        <v/>
      </c>
      <c r="AA13" s="153" t="str">
        <f t="shared" si="5"/>
        <v/>
      </c>
      <c r="AB13" s="153" t="str">
        <f t="shared" si="6"/>
        <v/>
      </c>
      <c r="AC13" s="92" t="str">
        <f t="shared" si="7"/>
        <v/>
      </c>
      <c r="AD13" s="92" t="str">
        <f t="shared" si="8"/>
        <v/>
      </c>
    </row>
    <row r="14" spans="1:33" x14ac:dyDescent="0.25">
      <c r="A14">
        <f t="shared" si="1"/>
        <v>2</v>
      </c>
      <c r="B14">
        <f>COUNTIF($D$4:D14,D14)</f>
        <v>2</v>
      </c>
      <c r="C14">
        <f>'Building Structure Data'!B15</f>
        <v>20</v>
      </c>
      <c r="D14" t="str">
        <f>'Building Structure Data'!C15</f>
        <v>NPS-1A</v>
      </c>
      <c r="E14">
        <f>'Building Structure Data'!D15</f>
        <v>1</v>
      </c>
      <c r="F14" t="str">
        <f>'Building Structure Data'!E15</f>
        <v>NY_NPS_1A_0037</v>
      </c>
      <c r="G14" s="43">
        <f>'Building Structure Data'!O15</f>
        <v>8.5420737641599995</v>
      </c>
      <c r="H14" s="43">
        <f>'Building Structure Data'!P15</f>
        <v>-1.43167983584</v>
      </c>
      <c r="I14" t="b">
        <f>IF(OR('Building Structure Data'!M15="C",'Building Structure Data'!M15="R"),TRUE,FALSE)</f>
        <v>0</v>
      </c>
      <c r="J14" t="str">
        <f>'Building Structure Data'!Y15</f>
        <v>UNK</v>
      </c>
      <c r="K14" s="77" t="str">
        <f>'Building Structure Data'!AN15</f>
        <v/>
      </c>
      <c r="L14" s="77" t="str">
        <f>'Building Structure Data'!AO15</f>
        <v/>
      </c>
      <c r="M14" s="163" t="str">
        <f>IFERROR('Inputs_Metric 7'!$D$5*INDEX('HAZUS Table FL 14.14'!$F$5:$F$40,MATCH($J14,'HAZUS Table FL 14.14'!$C$5:$C$40,0)),"no data")</f>
        <v>no data</v>
      </c>
      <c r="N14" s="163" t="str">
        <f>IFERROR('Inputs_Metric 7'!$D$5*INDEX('HAZUS Table FL 14.14'!$G$5:$G$40,MATCH($J14,'HAZUS Table FL 14.14'!$C$5:$C$40,0)),"no data")</f>
        <v>no data</v>
      </c>
      <c r="O14" s="163" t="str">
        <f>IFERROR('Inputs_Metric 7'!$D$5*INDEX('HAZUS Table FL 14.14'!$I$5:$I$40,MATCH($J14,'HAZUS Table FL 14.14'!$C$5:$C$40,0)),"no data")</f>
        <v>no data</v>
      </c>
      <c r="P14" s="200" t="str">
        <f>IFERROR(AVERAGEIFS('HAZUS Table FL 14.12'!$S$4:$S$325,'HAZUS Table FL 14.12'!$N$4:$N$325,$J14,'HAZUS Table FL 14.12'!$R$4:$R$325,$I14,'HAZUS Table FL 14.12'!$P$4:$P$325,"&lt;="&amp;$G14,'HAZUS Table FL 14.12'!$Q$4:$Q$325,"&gt;"&amp;$G14)*'Inputs_Metric 7'!$D$6,"no data")</f>
        <v>no data</v>
      </c>
      <c r="Q14" s="200" t="str">
        <f>IFERROR(AVERAGEIFS('HAZUS Table FL 14.12'!$S$4:$S$325,'HAZUS Table FL 14.12'!$N$4:$N$325,$J14,'HAZUS Table FL 14.12'!$R$4:$R$325,$I14,'HAZUS Table FL 14.12'!$P$4:$P$325,"&lt;="&amp;$H14,'HAZUS Table FL 14.12'!$Q$4:$Q$325,"&gt;"&amp;$H14)*'Inputs_Metric 7'!$D$6,"no data")</f>
        <v>no data</v>
      </c>
      <c r="R14" s="37" t="str">
        <f>IFERROR(INDEX('HAZUS Table FL 14.16'!$D$3:$D$30,MATCH($J14,'HAZUS Table FL 14.16'!$C$3:$C$30,0)),"no data")</f>
        <v>no data</v>
      </c>
      <c r="S14" s="37" t="str">
        <f>IFERROR(INDEX('HAZUS Table FL 14.16'!$F$3:$F$30,MATCH($J14,'HAZUS Table FL 14.16'!$C$3:$C$30,0)),"no data")</f>
        <v>no data</v>
      </c>
      <c r="T14" s="37" t="str">
        <f>IFERROR(INDEX('HAZUS Table FL 14.16'!$G$3:$G$30,MATCH($J14,'HAZUS Table FL 14.16'!$C$3:$C$30,0)),"no data")</f>
        <v>no data</v>
      </c>
      <c r="U14" s="164" t="str">
        <f>IFERROR('Inputs_Metric 7'!$D$5*INDEX('HAZUS Table FL 14.8'!$E$4:$E$14,MATCH('Step 1_Metric 7'!$J14,'HAZUS Table FL 14.8'!$C$4:$C$14,0)),"no data")</f>
        <v>no data</v>
      </c>
      <c r="W14" s="92" t="str">
        <f t="shared" si="9"/>
        <v/>
      </c>
      <c r="X14" s="92" t="str">
        <f t="shared" si="2"/>
        <v/>
      </c>
      <c r="Y14" s="92" t="str">
        <f t="shared" si="3"/>
        <v/>
      </c>
      <c r="Z14" s="92" t="str">
        <f t="shared" si="4"/>
        <v/>
      </c>
      <c r="AA14" s="153" t="str">
        <f t="shared" si="5"/>
        <v/>
      </c>
      <c r="AB14" s="153" t="str">
        <f t="shared" si="6"/>
        <v/>
      </c>
      <c r="AC14" s="92" t="str">
        <f t="shared" si="7"/>
        <v/>
      </c>
      <c r="AD14" s="92" t="str">
        <f t="shared" si="8"/>
        <v/>
      </c>
    </row>
    <row r="15" spans="1:33" x14ac:dyDescent="0.25">
      <c r="A15">
        <f t="shared" si="1"/>
        <v>2</v>
      </c>
      <c r="B15">
        <f>COUNTIF($D$4:D15,D15)</f>
        <v>3</v>
      </c>
      <c r="C15">
        <f>'Building Structure Data'!B16</f>
        <v>20</v>
      </c>
      <c r="D15" t="str">
        <f>'Building Structure Data'!C16</f>
        <v>NPS-1A</v>
      </c>
      <c r="E15">
        <f>'Building Structure Data'!D16</f>
        <v>1</v>
      </c>
      <c r="F15" t="str">
        <f>'Building Structure Data'!E16</f>
        <v>NY_NPS_1A_0038</v>
      </c>
      <c r="G15" s="43">
        <f>'Building Structure Data'!O16</f>
        <v>7.87661114444</v>
      </c>
      <c r="H15" s="43">
        <f>'Building Structure Data'!P16</f>
        <v>7.6469523444399998</v>
      </c>
      <c r="I15" t="b">
        <f>IF(OR('Building Structure Data'!M16="C",'Building Structure Data'!M16="R"),TRUE,FALSE)</f>
        <v>0</v>
      </c>
      <c r="J15" t="str">
        <f>'Building Structure Data'!Y16</f>
        <v>COM8</v>
      </c>
      <c r="K15" s="77">
        <f>'Building Structure Data'!AN16</f>
        <v>162.90272475469999</v>
      </c>
      <c r="L15" s="77">
        <f>'Building Structure Data'!AO16</f>
        <v>162.90272475469999</v>
      </c>
      <c r="M15" s="163">
        <f>IFERROR('Inputs_Metric 7'!$D$5*INDEX('HAZUS Table FL 14.14'!$F$5:$F$40,MATCH($J15,'HAZUS Table FL 14.14'!$C$5:$C$40,0)),"no data")</f>
        <v>0.76495831017231797</v>
      </c>
      <c r="N15" s="163">
        <f>IFERROR('Inputs_Metric 7'!$D$5*INDEX('HAZUS Table FL 14.14'!$G$5:$G$40,MATCH($J15,'HAZUS Table FL 14.14'!$C$5:$C$40,0)),"no data")</f>
        <v>0.6119666481378544</v>
      </c>
      <c r="O15" s="163">
        <f>IFERROR('Inputs_Metric 7'!$D$5*INDEX('HAZUS Table FL 14.14'!$I$5:$I$40,MATCH($J15,'HAZUS Table FL 14.14'!$C$5:$C$40,0)),"no data")</f>
        <v>1.3769249583101726</v>
      </c>
      <c r="P15" s="200">
        <f>IFERROR(AVERAGEIFS('HAZUS Table FL 14.12'!$S$4:$S$325,'HAZUS Table FL 14.12'!$N$4:$N$325,$J15,'HAZUS Table FL 14.12'!$R$4:$R$325,$I15,'HAZUS Table FL 14.12'!$P$4:$P$325,"&lt;="&amp;$G15,'HAZUS Table FL 14.12'!$Q$4:$Q$325,"&gt;"&amp;$G15)*'Inputs_Metric 7'!$D$6,"no data")</f>
        <v>760.41666666666674</v>
      </c>
      <c r="Q15" s="200">
        <f>IFERROR(AVERAGEIFS('HAZUS Table FL 14.12'!$S$4:$S$325,'HAZUS Table FL 14.12'!$N$4:$N$325,$J15,'HAZUS Table FL 14.12'!$R$4:$R$325,$I15,'HAZUS Table FL 14.12'!$P$4:$P$325,"&lt;="&amp;$H15,'HAZUS Table FL 14.12'!$Q$4:$Q$325,"&gt;"&amp;$H15)*'Inputs_Metric 7'!$D$6,"no data")</f>
        <v>760.41666666666674</v>
      </c>
      <c r="R15" s="37">
        <f>IFERROR(INDEX('HAZUS Table FL 14.16'!$D$3:$D$30,MATCH($J15,'HAZUS Table FL 14.16'!$C$3:$C$30,0)),"no data")</f>
        <v>0.6</v>
      </c>
      <c r="S15" s="37">
        <f>IFERROR(INDEX('HAZUS Table FL 14.16'!$F$3:$F$30,MATCH($J15,'HAZUS Table FL 14.16'!$C$3:$C$30,0)),"no data")</f>
        <v>0.6</v>
      </c>
      <c r="T15" s="37">
        <f>IFERROR(INDEX('HAZUS Table FL 14.16'!$G$3:$G$30,MATCH($J15,'HAZUS Table FL 14.16'!$C$3:$C$30,0)),"no data")</f>
        <v>0.6</v>
      </c>
      <c r="U15" s="164" t="str">
        <f>IFERROR('Inputs_Metric 7'!$D$5*INDEX('HAZUS Table FL 14.8'!$E$4:$E$14,MATCH('Step 1_Metric 7'!$J15,'HAZUS Table FL 14.8'!$C$4:$C$14,0)),"no data")</f>
        <v>no data</v>
      </c>
      <c r="W15" s="92">
        <f t="shared" si="9"/>
        <v>37903.362052958219</v>
      </c>
      <c r="X15" s="92">
        <f t="shared" si="2"/>
        <v>37903.362052958219</v>
      </c>
      <c r="Y15" s="92">
        <f t="shared" si="3"/>
        <v>30322.689642366582</v>
      </c>
      <c r="Z15" s="92">
        <f t="shared" si="4"/>
        <v>30322.689642366582</v>
      </c>
      <c r="AA15" s="153" t="str">
        <f t="shared" si="5"/>
        <v/>
      </c>
      <c r="AB15" s="153" t="str">
        <f t="shared" si="6"/>
        <v/>
      </c>
      <c r="AC15" s="92">
        <f t="shared" si="7"/>
        <v>68226.051695324815</v>
      </c>
      <c r="AD15" s="92">
        <f t="shared" si="8"/>
        <v>68226.051695324815</v>
      </c>
    </row>
    <row r="16" spans="1:33" x14ac:dyDescent="0.25">
      <c r="A16">
        <f t="shared" si="1"/>
        <v>2</v>
      </c>
      <c r="B16">
        <f>COUNTIF($D$4:D16,D16)</f>
        <v>4</v>
      </c>
      <c r="C16">
        <f>'Building Structure Data'!B17</f>
        <v>100</v>
      </c>
      <c r="D16" t="str">
        <f>'Building Structure Data'!C17</f>
        <v>NPS-1A</v>
      </c>
      <c r="E16">
        <f>'Building Structure Data'!D17</f>
        <v>1</v>
      </c>
      <c r="F16" t="str">
        <f>'Building Structure Data'!E17</f>
        <v>NY_NPS_1A_0016</v>
      </c>
      <c r="G16" s="43">
        <f>'Building Structure Data'!O17</f>
        <v>14.383202560000001</v>
      </c>
      <c r="H16" s="43">
        <f>'Building Structure Data'!P17</f>
        <v>3.6548557600000002</v>
      </c>
      <c r="I16" t="b">
        <f>IF(OR('Building Structure Data'!M17="C",'Building Structure Data'!M17="R"),TRUE,FALSE)</f>
        <v>0</v>
      </c>
      <c r="J16" t="str">
        <f>'Building Structure Data'!Y17</f>
        <v>COM8</v>
      </c>
      <c r="K16" s="77">
        <f>'Building Structure Data'!AN17</f>
        <v>1323.8627495527001</v>
      </c>
      <c r="L16" s="77">
        <f>'Building Structure Data'!AO17</f>
        <v>1323.8627495527001</v>
      </c>
      <c r="M16" s="163">
        <f>IFERROR('Inputs_Metric 7'!$D$5*INDEX('HAZUS Table FL 14.14'!$F$5:$F$40,MATCH($J16,'HAZUS Table FL 14.14'!$C$5:$C$40,0)),"no data")</f>
        <v>0.76495831017231797</v>
      </c>
      <c r="N16" s="163">
        <f>IFERROR('Inputs_Metric 7'!$D$5*INDEX('HAZUS Table FL 14.14'!$G$5:$G$40,MATCH($J16,'HAZUS Table FL 14.14'!$C$5:$C$40,0)),"no data")</f>
        <v>0.6119666481378544</v>
      </c>
      <c r="O16" s="163">
        <f>IFERROR('Inputs_Metric 7'!$D$5*INDEX('HAZUS Table FL 14.14'!$I$5:$I$40,MATCH($J16,'HAZUS Table FL 14.14'!$C$5:$C$40,0)),"no data")</f>
        <v>1.3769249583101726</v>
      </c>
      <c r="P16" s="200">
        <f>IFERROR(AVERAGEIFS('HAZUS Table FL 14.12'!$S$4:$S$325,'HAZUS Table FL 14.12'!$N$4:$N$325,$J16,'HAZUS Table FL 14.12'!$R$4:$R$325,$I16,'HAZUS Table FL 14.12'!$P$4:$P$325,"&lt;="&amp;$G16,'HAZUS Table FL 14.12'!$Q$4:$Q$325,"&gt;"&amp;$G16)*'Inputs_Metric 7'!$D$6,"no data")</f>
        <v>547.5</v>
      </c>
      <c r="Q16" s="200">
        <f>IFERROR(AVERAGEIFS('HAZUS Table FL 14.12'!$S$4:$S$325,'HAZUS Table FL 14.12'!$N$4:$N$325,$J16,'HAZUS Table FL 14.12'!$R$4:$R$325,$I16,'HAZUS Table FL 14.12'!$P$4:$P$325,"&lt;="&amp;$H16,'HAZUS Table FL 14.12'!$Q$4:$Q$325,"&gt;"&amp;$H16)*'Inputs_Metric 7'!$D$6,"no data")</f>
        <v>577.91666666666674</v>
      </c>
      <c r="R16" s="37">
        <f>IFERROR(INDEX('HAZUS Table FL 14.16'!$D$3:$D$30,MATCH($J16,'HAZUS Table FL 14.16'!$C$3:$C$30,0)),"no data")</f>
        <v>0.6</v>
      </c>
      <c r="S16" s="37">
        <f>IFERROR(INDEX('HAZUS Table FL 14.16'!$F$3:$F$30,MATCH($J16,'HAZUS Table FL 14.16'!$C$3:$C$30,0)),"no data")</f>
        <v>0.6</v>
      </c>
      <c r="T16" s="37">
        <f>IFERROR(INDEX('HAZUS Table FL 14.16'!$G$3:$G$30,MATCH($J16,'HAZUS Table FL 14.16'!$C$3:$C$30,0)),"no data")</f>
        <v>0.6</v>
      </c>
      <c r="U16" s="164" t="str">
        <f>IFERROR('Inputs_Metric 7'!$D$5*INDEX('HAZUS Table FL 14.8'!$E$4:$E$14,MATCH('Step 1_Metric 7'!$J16,'HAZUS Table FL 14.8'!$C$4:$C$14,0)),"no data")</f>
        <v>no data</v>
      </c>
      <c r="W16" s="92">
        <f t="shared" si="9"/>
        <v>221781.25878374276</v>
      </c>
      <c r="X16" s="92">
        <f t="shared" si="2"/>
        <v>234102.43982728405</v>
      </c>
      <c r="Y16" s="92">
        <f t="shared" si="3"/>
        <v>177425.00702699419</v>
      </c>
      <c r="Z16" s="92">
        <f t="shared" si="4"/>
        <v>187281.95186182723</v>
      </c>
      <c r="AA16" s="153" t="str">
        <f t="shared" si="5"/>
        <v/>
      </c>
      <c r="AB16" s="153" t="str">
        <f t="shared" si="6"/>
        <v/>
      </c>
      <c r="AC16" s="92">
        <f t="shared" si="7"/>
        <v>399206.26581073698</v>
      </c>
      <c r="AD16" s="92">
        <f t="shared" si="8"/>
        <v>421384.3916891113</v>
      </c>
    </row>
    <row r="17" spans="1:30" x14ac:dyDescent="0.25">
      <c r="A17">
        <f t="shared" si="1"/>
        <v>2</v>
      </c>
      <c r="B17">
        <f>COUNTIF($D$4:D17,D17)</f>
        <v>5</v>
      </c>
      <c r="C17">
        <f>'Building Structure Data'!B18</f>
        <v>100</v>
      </c>
      <c r="D17" t="str">
        <f>'Building Structure Data'!C18</f>
        <v>NPS-1A</v>
      </c>
      <c r="E17">
        <f>'Building Structure Data'!D18</f>
        <v>1</v>
      </c>
      <c r="F17" t="str">
        <f>'Building Structure Data'!E18</f>
        <v>NY_NPS_1A_0017</v>
      </c>
      <c r="G17" s="43">
        <f>'Building Structure Data'!O18</f>
        <v>11.937142770439999</v>
      </c>
      <c r="H17" s="43">
        <f>'Building Structure Data'!P18</f>
        <v>0.68385828959999995</v>
      </c>
      <c r="I17" t="b">
        <f>IF(OR('Building Structure Data'!M18="C",'Building Structure Data'!M18="R"),TRUE,FALSE)</f>
        <v>0</v>
      </c>
      <c r="J17" t="str">
        <f>'Building Structure Data'!Y18</f>
        <v>GOV1</v>
      </c>
      <c r="K17" s="77">
        <f>'Building Structure Data'!AN18</f>
        <v>1787.0948176577999</v>
      </c>
      <c r="L17" s="77">
        <f>'Building Structure Data'!AO18</f>
        <v>0</v>
      </c>
      <c r="M17" s="163">
        <f>IFERROR('Inputs_Metric 7'!$D$5*INDEX('HAZUS Table FL 14.14'!$F$5:$F$40,MATCH($J17,'HAZUS Table FL 14.14'!$C$5:$C$40,0)),"no data")</f>
        <v>0.14024235686492498</v>
      </c>
      <c r="N17" s="163">
        <f>IFERROR('Inputs_Metric 7'!$D$5*INDEX('HAZUS Table FL 14.14'!$G$5:$G$40,MATCH($J17,'HAZUS Table FL 14.14'!$C$5:$C$40,0)),"no data")</f>
        <v>3.7737943301834358</v>
      </c>
      <c r="O17" s="163">
        <f>IFERROR('Inputs_Metric 7'!$D$5*INDEX('HAZUS Table FL 14.14'!$I$5:$I$40,MATCH($J17,'HAZUS Table FL 14.14'!$C$5:$C$40,0)),"no data")</f>
        <v>0.8797020566981657</v>
      </c>
      <c r="P17" s="200">
        <f>IFERROR(AVERAGEIFS('HAZUS Table FL 14.12'!$S$4:$S$325,'HAZUS Table FL 14.12'!$N$4:$N$325,$J17,'HAZUS Table FL 14.12'!$R$4:$R$325,$I17,'HAZUS Table FL 14.12'!$P$4:$P$325,"&lt;="&amp;$G17,'HAZUS Table FL 14.12'!$Q$4:$Q$325,"&gt;"&amp;$G17)*'Inputs_Metric 7'!$D$6,"no data")</f>
        <v>760.41666666666674</v>
      </c>
      <c r="Q17" s="200">
        <f>IFERROR(AVERAGEIFS('HAZUS Table FL 14.12'!$S$4:$S$325,'HAZUS Table FL 14.12'!$N$4:$N$325,$J17,'HAZUS Table FL 14.12'!$R$4:$R$325,$I17,'HAZUS Table FL 14.12'!$P$4:$P$325,"&lt;="&amp;$H17,'HAZUS Table FL 14.12'!$Q$4:$Q$325,"&gt;"&amp;$H17)*'Inputs_Metric 7'!$D$6,"no data")</f>
        <v>486.66666666666669</v>
      </c>
      <c r="R17" s="37">
        <f>IFERROR(INDEX('HAZUS Table FL 14.16'!$D$3:$D$30,MATCH($J17,'HAZUS Table FL 14.16'!$C$3:$C$30,0)),"no data")</f>
        <v>0.8</v>
      </c>
      <c r="S17" s="37">
        <f>IFERROR(INDEX('HAZUS Table FL 14.16'!$F$3:$F$30,MATCH($J17,'HAZUS Table FL 14.16'!$C$3:$C$30,0)),"no data")</f>
        <v>0.8</v>
      </c>
      <c r="T17" s="37">
        <f>IFERROR(INDEX('HAZUS Table FL 14.16'!$G$3:$G$30,MATCH($J17,'HAZUS Table FL 14.16'!$C$3:$C$30,0)),"no data")</f>
        <v>0.8</v>
      </c>
      <c r="U17" s="164" t="str">
        <f>IFERROR('Inputs_Metric 7'!$D$5*INDEX('HAZUS Table FL 14.8'!$E$4:$E$14,MATCH('Step 1_Metric 7'!$J17,'HAZUS Table FL 14.8'!$C$4:$C$14,0)),"no data")</f>
        <v>no data</v>
      </c>
      <c r="W17" s="92">
        <f t="shared" si="9"/>
        <v>38116.096686183111</v>
      </c>
      <c r="X17" s="92">
        <f t="shared" si="2"/>
        <v>0</v>
      </c>
      <c r="Y17" s="92">
        <f t="shared" si="3"/>
        <v>1025669.5108281999</v>
      </c>
      <c r="Z17" s="92">
        <f t="shared" si="4"/>
        <v>0</v>
      </c>
      <c r="AA17" s="153" t="str">
        <f t="shared" si="5"/>
        <v/>
      </c>
      <c r="AB17" s="153" t="str">
        <f t="shared" si="6"/>
        <v/>
      </c>
      <c r="AC17" s="92">
        <f t="shared" si="7"/>
        <v>239091.87921333037</v>
      </c>
      <c r="AD17" s="92">
        <f t="shared" si="8"/>
        <v>0</v>
      </c>
    </row>
    <row r="18" spans="1:30" x14ac:dyDescent="0.25">
      <c r="A18">
        <f t="shared" si="1"/>
        <v>2</v>
      </c>
      <c r="B18">
        <f>COUNTIF($D$4:D18,D18)</f>
        <v>6</v>
      </c>
      <c r="C18">
        <f>'Building Structure Data'!B19</f>
        <v>100</v>
      </c>
      <c r="D18" t="str">
        <f>'Building Structure Data'!C19</f>
        <v>NPS-1A</v>
      </c>
      <c r="E18">
        <f>'Building Structure Data'!D19</f>
        <v>1</v>
      </c>
      <c r="F18" t="str">
        <f>'Building Structure Data'!E19</f>
        <v>NY_NPS_1A_0018</v>
      </c>
      <c r="G18" s="43">
        <f>'Building Structure Data'!O19</f>
        <v>12.87401616</v>
      </c>
      <c r="H18" s="43">
        <f>'Building Structure Data'!P19</f>
        <v>12.44750696</v>
      </c>
      <c r="I18" t="b">
        <f>IF(OR('Building Structure Data'!M19="C",'Building Structure Data'!M19="R"),TRUE,FALSE)</f>
        <v>1</v>
      </c>
      <c r="J18" t="str">
        <f>'Building Structure Data'!Y19</f>
        <v>COM8</v>
      </c>
      <c r="K18" s="77">
        <f>'Building Structure Data'!AN19</f>
        <v>22945.609229168498</v>
      </c>
      <c r="L18" s="77">
        <f>'Building Structure Data'!AO19</f>
        <v>22945.609229168498</v>
      </c>
      <c r="M18" s="163">
        <f>IFERROR('Inputs_Metric 7'!$D$5*INDEX('HAZUS Table FL 14.14'!$F$5:$F$40,MATCH($J18,'HAZUS Table FL 14.14'!$C$5:$C$40,0)),"no data")</f>
        <v>0.76495831017231797</v>
      </c>
      <c r="N18" s="163">
        <f>IFERROR('Inputs_Metric 7'!$D$5*INDEX('HAZUS Table FL 14.14'!$G$5:$G$40,MATCH($J18,'HAZUS Table FL 14.14'!$C$5:$C$40,0)),"no data")</f>
        <v>0.6119666481378544</v>
      </c>
      <c r="O18" s="163">
        <f>IFERROR('Inputs_Metric 7'!$D$5*INDEX('HAZUS Table FL 14.14'!$I$5:$I$40,MATCH($J18,'HAZUS Table FL 14.14'!$C$5:$C$40,0)),"no data")</f>
        <v>1.3769249583101726</v>
      </c>
      <c r="P18" s="200">
        <f>IFERROR(AVERAGEIFS('HAZUS Table FL 14.12'!$S$4:$S$325,'HAZUS Table FL 14.12'!$N$4:$N$325,$J18,'HAZUS Table FL 14.12'!$R$4:$R$325,$I18,'HAZUS Table FL 14.12'!$P$4:$P$325,"&lt;="&amp;$G18,'HAZUS Table FL 14.12'!$Q$4:$Q$325,"&gt;"&amp;$G18)*'Inputs_Metric 7'!$D$6,"no data")</f>
        <v>730</v>
      </c>
      <c r="Q18" s="200">
        <f>IFERROR(AVERAGEIFS('HAZUS Table FL 14.12'!$S$4:$S$325,'HAZUS Table FL 14.12'!$N$4:$N$325,$J18,'HAZUS Table FL 14.12'!$R$4:$R$325,$I18,'HAZUS Table FL 14.12'!$P$4:$P$325,"&lt;="&amp;$H18,'HAZUS Table FL 14.12'!$Q$4:$Q$325,"&gt;"&amp;$H18)*'Inputs_Metric 7'!$D$6,"no data")</f>
        <v>730</v>
      </c>
      <c r="R18" s="37">
        <f>IFERROR(INDEX('HAZUS Table FL 14.16'!$D$3:$D$30,MATCH($J18,'HAZUS Table FL 14.16'!$C$3:$C$30,0)),"no data")</f>
        <v>0.6</v>
      </c>
      <c r="S18" s="37">
        <f>IFERROR(INDEX('HAZUS Table FL 14.16'!$F$3:$F$30,MATCH($J18,'HAZUS Table FL 14.16'!$C$3:$C$30,0)),"no data")</f>
        <v>0.6</v>
      </c>
      <c r="T18" s="37">
        <f>IFERROR(INDEX('HAZUS Table FL 14.16'!$G$3:$G$30,MATCH($J18,'HAZUS Table FL 14.16'!$C$3:$C$30,0)),"no data")</f>
        <v>0.6</v>
      </c>
      <c r="U18" s="164" t="str">
        <f>IFERROR('Inputs_Metric 7'!$D$5*INDEX('HAZUS Table FL 14.8'!$E$4:$E$14,MATCH('Step 1_Metric 7'!$J18,'HAZUS Table FL 14.8'!$C$4:$C$14,0)),"no data")</f>
        <v>no data</v>
      </c>
      <c r="W18" s="92">
        <f t="shared" si="9"/>
        <v>5125310.8628511708</v>
      </c>
      <c r="X18" s="92">
        <f t="shared" si="2"/>
        <v>5125310.8628511708</v>
      </c>
      <c r="Y18" s="92">
        <f t="shared" si="3"/>
        <v>4100248.6902809367</v>
      </c>
      <c r="Z18" s="92">
        <f t="shared" si="4"/>
        <v>4100248.6902809367</v>
      </c>
      <c r="AA18" s="153" t="str">
        <f t="shared" si="5"/>
        <v/>
      </c>
      <c r="AB18" s="153" t="str">
        <f t="shared" si="6"/>
        <v/>
      </c>
      <c r="AC18" s="92">
        <f t="shared" si="7"/>
        <v>9225559.5531321093</v>
      </c>
      <c r="AD18" s="92">
        <f t="shared" si="8"/>
        <v>9225559.5531321093</v>
      </c>
    </row>
    <row r="19" spans="1:30" x14ac:dyDescent="0.25">
      <c r="A19">
        <f t="shared" si="1"/>
        <v>2</v>
      </c>
      <c r="B19">
        <f>COUNTIF($D$4:D19,D19)</f>
        <v>7</v>
      </c>
      <c r="C19">
        <f>'Building Structure Data'!B20</f>
        <v>100</v>
      </c>
      <c r="D19" t="str">
        <f>'Building Structure Data'!C20</f>
        <v>NPS-1A</v>
      </c>
      <c r="E19">
        <f>'Building Structure Data'!D20</f>
        <v>1</v>
      </c>
      <c r="F19" t="str">
        <f>'Building Structure Data'!E20</f>
        <v>NY_NPS_1A_0019</v>
      </c>
      <c r="G19" s="43">
        <f>'Building Structure Data'!O20</f>
        <v>13.464429564720001</v>
      </c>
      <c r="H19" s="43">
        <f>'Building Structure Data'!P20</f>
        <v>13.398812764720001</v>
      </c>
      <c r="I19" t="b">
        <f>IF(OR('Building Structure Data'!M20="C",'Building Structure Data'!M20="R"),TRUE,FALSE)</f>
        <v>0</v>
      </c>
      <c r="J19" t="str">
        <f>'Building Structure Data'!Y20</f>
        <v>COM8</v>
      </c>
      <c r="K19" s="77">
        <f>'Building Structure Data'!AN20</f>
        <v>10622.916741274599</v>
      </c>
      <c r="L19" s="77">
        <f>'Building Structure Data'!AO20</f>
        <v>10622.916741274599</v>
      </c>
      <c r="M19" s="163">
        <f>IFERROR('Inputs_Metric 7'!$D$5*INDEX('HAZUS Table FL 14.14'!$F$5:$F$40,MATCH($J19,'HAZUS Table FL 14.14'!$C$5:$C$40,0)),"no data")</f>
        <v>0.76495831017231797</v>
      </c>
      <c r="N19" s="163">
        <f>IFERROR('Inputs_Metric 7'!$D$5*INDEX('HAZUS Table FL 14.14'!$G$5:$G$40,MATCH($J19,'HAZUS Table FL 14.14'!$C$5:$C$40,0)),"no data")</f>
        <v>0.6119666481378544</v>
      </c>
      <c r="O19" s="163">
        <f>IFERROR('Inputs_Metric 7'!$D$5*INDEX('HAZUS Table FL 14.14'!$I$5:$I$40,MATCH($J19,'HAZUS Table FL 14.14'!$C$5:$C$40,0)),"no data")</f>
        <v>1.3769249583101726</v>
      </c>
      <c r="P19" s="200">
        <f>IFERROR(AVERAGEIFS('HAZUS Table FL 14.12'!$S$4:$S$325,'HAZUS Table FL 14.12'!$N$4:$N$325,$J19,'HAZUS Table FL 14.12'!$R$4:$R$325,$I19,'HAZUS Table FL 14.12'!$P$4:$P$325,"&lt;="&amp;$G19,'HAZUS Table FL 14.12'!$Q$4:$Q$325,"&gt;"&amp;$G19)*'Inputs_Metric 7'!$D$6,"no data")</f>
        <v>547.5</v>
      </c>
      <c r="Q19" s="200">
        <f>IFERROR(AVERAGEIFS('HAZUS Table FL 14.12'!$S$4:$S$325,'HAZUS Table FL 14.12'!$N$4:$N$325,$J19,'HAZUS Table FL 14.12'!$R$4:$R$325,$I19,'HAZUS Table FL 14.12'!$P$4:$P$325,"&lt;="&amp;$H19,'HAZUS Table FL 14.12'!$Q$4:$Q$325,"&gt;"&amp;$H19)*'Inputs_Metric 7'!$D$6,"no data")</f>
        <v>547.5</v>
      </c>
      <c r="R19" s="37">
        <f>IFERROR(INDEX('HAZUS Table FL 14.16'!$D$3:$D$30,MATCH($J19,'HAZUS Table FL 14.16'!$C$3:$C$30,0)),"no data")</f>
        <v>0.6</v>
      </c>
      <c r="S19" s="37">
        <f>IFERROR(INDEX('HAZUS Table FL 14.16'!$F$3:$F$30,MATCH($J19,'HAZUS Table FL 14.16'!$C$3:$C$30,0)),"no data")</f>
        <v>0.6</v>
      </c>
      <c r="T19" s="37">
        <f>IFERROR(INDEX('HAZUS Table FL 14.16'!$G$3:$G$30,MATCH($J19,'HAZUS Table FL 14.16'!$C$3:$C$30,0)),"no data")</f>
        <v>0.6</v>
      </c>
      <c r="U19" s="164" t="str">
        <f>IFERROR('Inputs_Metric 7'!$D$5*INDEX('HAZUS Table FL 14.8'!$E$4:$E$14,MATCH('Step 1_Metric 7'!$J19,'HAZUS Table FL 14.8'!$C$4:$C$14,0)),"no data")</f>
        <v>no data</v>
      </c>
      <c r="W19" s="92">
        <f t="shared" si="9"/>
        <v>1779613.3682519551</v>
      </c>
      <c r="X19" s="92">
        <f t="shared" si="2"/>
        <v>1779613.3682519551</v>
      </c>
      <c r="Y19" s="92">
        <f t="shared" si="3"/>
        <v>1423690.6946015642</v>
      </c>
      <c r="Z19" s="92">
        <f t="shared" si="4"/>
        <v>1423690.6946015642</v>
      </c>
      <c r="AA19" s="153" t="str">
        <f t="shared" si="5"/>
        <v/>
      </c>
      <c r="AB19" s="153" t="str">
        <f t="shared" si="6"/>
        <v/>
      </c>
      <c r="AC19" s="92">
        <f t="shared" si="7"/>
        <v>3203304.0628535198</v>
      </c>
      <c r="AD19" s="92">
        <f t="shared" si="8"/>
        <v>3203304.0628535198</v>
      </c>
    </row>
    <row r="20" spans="1:30" x14ac:dyDescent="0.25">
      <c r="A20">
        <f t="shared" si="1"/>
        <v>2</v>
      </c>
      <c r="B20">
        <f>COUNTIF($D$4:D20,D20)</f>
        <v>8</v>
      </c>
      <c r="C20">
        <f>'Building Structure Data'!B21</f>
        <v>100</v>
      </c>
      <c r="D20" t="str">
        <f>'Building Structure Data'!C21</f>
        <v>NPS-1A</v>
      </c>
      <c r="E20">
        <f>'Building Structure Data'!D21</f>
        <v>1</v>
      </c>
      <c r="F20" t="str">
        <f>'Building Structure Data'!E21</f>
        <v>NY_NPS_1A_0020</v>
      </c>
      <c r="G20" s="43">
        <f>'Building Structure Data'!O21</f>
        <v>14.395679594519999</v>
      </c>
      <c r="H20" s="43">
        <f>'Building Structure Data'!P21</f>
        <v>3.6017159945200001</v>
      </c>
      <c r="I20" t="b">
        <f>IF(OR('Building Structure Data'!M21="C",'Building Structure Data'!M21="R"),TRUE,FALSE)</f>
        <v>0</v>
      </c>
      <c r="J20" t="str">
        <f>'Building Structure Data'!Y21</f>
        <v>UNK</v>
      </c>
      <c r="K20" s="77" t="str">
        <f>'Building Structure Data'!AN21</f>
        <v/>
      </c>
      <c r="L20" s="77" t="str">
        <f>'Building Structure Data'!AO21</f>
        <v/>
      </c>
      <c r="M20" s="163" t="str">
        <f>IFERROR('Inputs_Metric 7'!$D$5*INDEX('HAZUS Table FL 14.14'!$F$5:$F$40,MATCH($J20,'HAZUS Table FL 14.14'!$C$5:$C$40,0)),"no data")</f>
        <v>no data</v>
      </c>
      <c r="N20" s="163" t="str">
        <f>IFERROR('Inputs_Metric 7'!$D$5*INDEX('HAZUS Table FL 14.14'!$G$5:$G$40,MATCH($J20,'HAZUS Table FL 14.14'!$C$5:$C$40,0)),"no data")</f>
        <v>no data</v>
      </c>
      <c r="O20" s="163" t="str">
        <f>IFERROR('Inputs_Metric 7'!$D$5*INDEX('HAZUS Table FL 14.14'!$I$5:$I$40,MATCH($J20,'HAZUS Table FL 14.14'!$C$5:$C$40,0)),"no data")</f>
        <v>no data</v>
      </c>
      <c r="P20" s="200" t="str">
        <f>IFERROR(AVERAGEIFS('HAZUS Table FL 14.12'!$S$4:$S$325,'HAZUS Table FL 14.12'!$N$4:$N$325,$J20,'HAZUS Table FL 14.12'!$R$4:$R$325,$I20,'HAZUS Table FL 14.12'!$P$4:$P$325,"&lt;="&amp;$G20,'HAZUS Table FL 14.12'!$Q$4:$Q$325,"&gt;"&amp;$G20)*'Inputs_Metric 7'!$D$6,"no data")</f>
        <v>no data</v>
      </c>
      <c r="Q20" s="200" t="str">
        <f>IFERROR(AVERAGEIFS('HAZUS Table FL 14.12'!$S$4:$S$325,'HAZUS Table FL 14.12'!$N$4:$N$325,$J20,'HAZUS Table FL 14.12'!$R$4:$R$325,$I20,'HAZUS Table FL 14.12'!$P$4:$P$325,"&lt;="&amp;$H20,'HAZUS Table FL 14.12'!$Q$4:$Q$325,"&gt;"&amp;$H20)*'Inputs_Metric 7'!$D$6,"no data")</f>
        <v>no data</v>
      </c>
      <c r="R20" s="37" t="str">
        <f>IFERROR(INDEX('HAZUS Table FL 14.16'!$D$3:$D$30,MATCH($J20,'HAZUS Table FL 14.16'!$C$3:$C$30,0)),"no data")</f>
        <v>no data</v>
      </c>
      <c r="S20" s="37" t="str">
        <f>IFERROR(INDEX('HAZUS Table FL 14.16'!$F$3:$F$30,MATCH($J20,'HAZUS Table FL 14.16'!$C$3:$C$30,0)),"no data")</f>
        <v>no data</v>
      </c>
      <c r="T20" s="37" t="str">
        <f>IFERROR(INDEX('HAZUS Table FL 14.16'!$G$3:$G$30,MATCH($J20,'HAZUS Table FL 14.16'!$C$3:$C$30,0)),"no data")</f>
        <v>no data</v>
      </c>
      <c r="U20" s="164" t="str">
        <f>IFERROR('Inputs_Metric 7'!$D$5*INDEX('HAZUS Table FL 14.8'!$E$4:$E$14,MATCH('Step 1_Metric 7'!$J20,'HAZUS Table FL 14.8'!$C$4:$C$14,0)),"no data")</f>
        <v>no data</v>
      </c>
      <c r="W20" s="92" t="str">
        <f t="shared" si="9"/>
        <v/>
      </c>
      <c r="X20" s="92" t="str">
        <f t="shared" si="2"/>
        <v/>
      </c>
      <c r="Y20" s="92" t="str">
        <f t="shared" si="3"/>
        <v/>
      </c>
      <c r="Z20" s="92" t="str">
        <f t="shared" si="4"/>
        <v/>
      </c>
      <c r="AA20" s="153" t="str">
        <f t="shared" si="5"/>
        <v/>
      </c>
      <c r="AB20" s="153" t="str">
        <f t="shared" si="6"/>
        <v/>
      </c>
      <c r="AC20" s="92" t="str">
        <f t="shared" si="7"/>
        <v/>
      </c>
      <c r="AD20" s="92" t="str">
        <f t="shared" si="8"/>
        <v/>
      </c>
    </row>
    <row r="21" spans="1:30" x14ac:dyDescent="0.25">
      <c r="A21">
        <f t="shared" si="1"/>
        <v>2</v>
      </c>
      <c r="B21">
        <f>COUNTIF($D$4:D21,D21)</f>
        <v>9</v>
      </c>
      <c r="C21">
        <f>'Building Structure Data'!B22</f>
        <v>100</v>
      </c>
      <c r="D21" t="str">
        <f>'Building Structure Data'!C22</f>
        <v>NPS-1A</v>
      </c>
      <c r="E21">
        <f>'Building Structure Data'!D22</f>
        <v>1</v>
      </c>
      <c r="F21" t="str">
        <f>'Building Structure Data'!E22</f>
        <v>NY_NPS_1A_0021</v>
      </c>
      <c r="G21" s="43">
        <f>'Building Structure Data'!O22</f>
        <v>11.40589275344</v>
      </c>
      <c r="H21" s="43">
        <f>'Building Structure Data'!P22</f>
        <v>0.67754595344000002</v>
      </c>
      <c r="I21" t="b">
        <f>IF(OR('Building Structure Data'!M22="C",'Building Structure Data'!M22="R"),TRUE,FALSE)</f>
        <v>0</v>
      </c>
      <c r="J21" t="str">
        <f>'Building Structure Data'!Y22</f>
        <v>RES1</v>
      </c>
      <c r="K21" s="77">
        <f>'Building Structure Data'!AN22</f>
        <v>3601.2044625074</v>
      </c>
      <c r="L21" s="77">
        <f>'Building Structure Data'!AO22</f>
        <v>0</v>
      </c>
      <c r="M21" s="163">
        <f>IFERROR('Inputs_Metric 7'!$D$5*INDEX('HAZUS Table FL 14.14'!$F$5:$F$40,MATCH($J21,'HAZUS Table FL 14.14'!$C$5:$C$40,0)),"no data")</f>
        <v>0</v>
      </c>
      <c r="N21" s="163">
        <f>IFERROR('Inputs_Metric 7'!$D$5*INDEX('HAZUS Table FL 14.14'!$G$5:$G$40,MATCH($J21,'HAZUS Table FL 14.14'!$C$5:$C$40,0)),"no data")</f>
        <v>0</v>
      </c>
      <c r="O21" s="163">
        <f>IFERROR('Inputs_Metric 7'!$D$5*INDEX('HAZUS Table FL 14.14'!$I$5:$I$40,MATCH($J21,'HAZUS Table FL 14.14'!$C$5:$C$40,0)),"no data")</f>
        <v>0</v>
      </c>
      <c r="P21" s="200" t="str">
        <f>IFERROR(AVERAGEIFS('HAZUS Table FL 14.12'!$S$4:$S$325,'HAZUS Table FL 14.12'!$N$4:$N$325,$J21,'HAZUS Table FL 14.12'!$R$4:$R$325,$I21,'HAZUS Table FL 14.12'!$P$4:$P$325,"&lt;="&amp;$G21,'HAZUS Table FL 14.12'!$Q$4:$Q$325,"&gt;"&amp;$G21)*'Inputs_Metric 7'!$D$6,"no data")</f>
        <v>no data</v>
      </c>
      <c r="Q21" s="200" t="str">
        <f>IFERROR(AVERAGEIFS('HAZUS Table FL 14.12'!$S$4:$S$325,'HAZUS Table FL 14.12'!$N$4:$N$325,$J21,'HAZUS Table FL 14.12'!$R$4:$R$325,$I21,'HAZUS Table FL 14.12'!$P$4:$P$325,"&lt;="&amp;$H21,'HAZUS Table FL 14.12'!$Q$4:$Q$325,"&gt;"&amp;$H21)*'Inputs_Metric 7'!$D$6,"no data")</f>
        <v>no data</v>
      </c>
      <c r="R21" s="37">
        <f>IFERROR(INDEX('HAZUS Table FL 14.16'!$D$3:$D$30,MATCH($J21,'HAZUS Table FL 14.16'!$C$3:$C$30,0)),"no data")</f>
        <v>0</v>
      </c>
      <c r="S21" s="37">
        <f>IFERROR(INDEX('HAZUS Table FL 14.16'!$F$3:$F$30,MATCH($J21,'HAZUS Table FL 14.16'!$C$3:$C$30,0)),"no data")</f>
        <v>0</v>
      </c>
      <c r="T21" s="37">
        <f>IFERROR(INDEX('HAZUS Table FL 14.16'!$G$3:$G$30,MATCH($J21,'HAZUS Table FL 14.16'!$C$3:$C$30,0)),"no data")</f>
        <v>0</v>
      </c>
      <c r="U21" s="164" t="str">
        <f>IFERROR('Inputs_Metric 7'!$D$5*INDEX('HAZUS Table FL 14.8'!$E$4:$E$14,MATCH('Step 1_Metric 7'!$J21,'HAZUS Table FL 14.8'!$C$4:$C$14,0)),"no data")</f>
        <v>no data</v>
      </c>
      <c r="W21" s="92" t="str">
        <f t="shared" si="9"/>
        <v/>
      </c>
      <c r="X21" s="92" t="str">
        <f t="shared" si="2"/>
        <v/>
      </c>
      <c r="Y21" s="92" t="str">
        <f t="shared" si="3"/>
        <v/>
      </c>
      <c r="Z21" s="92" t="str">
        <f t="shared" si="4"/>
        <v/>
      </c>
      <c r="AA21" s="153" t="str">
        <f t="shared" si="5"/>
        <v/>
      </c>
      <c r="AB21" s="153" t="str">
        <f t="shared" si="6"/>
        <v/>
      </c>
      <c r="AC21" s="92" t="str">
        <f t="shared" si="7"/>
        <v/>
      </c>
      <c r="AD21" s="92" t="str">
        <f t="shared" si="8"/>
        <v/>
      </c>
    </row>
    <row r="22" spans="1:30" x14ac:dyDescent="0.25">
      <c r="A22">
        <f t="shared" si="1"/>
        <v>2</v>
      </c>
      <c r="B22">
        <f>COUNTIF($D$4:D22,D22)</f>
        <v>10</v>
      </c>
      <c r="C22">
        <f>'Building Structure Data'!B23</f>
        <v>100</v>
      </c>
      <c r="D22" t="str">
        <f>'Building Structure Data'!C23</f>
        <v>NPS-1A</v>
      </c>
      <c r="E22">
        <f>'Building Structure Data'!D23</f>
        <v>1</v>
      </c>
      <c r="F22" t="str">
        <f>'Building Structure Data'!E23</f>
        <v>NY_NPS_1A_0023</v>
      </c>
      <c r="G22" s="43">
        <f>'Building Structure Data'!O23</f>
        <v>11.93862571012</v>
      </c>
      <c r="H22" s="43">
        <f>'Building Structure Data'!P23</f>
        <v>0.6525361101199999</v>
      </c>
      <c r="I22" t="b">
        <f>IF(OR('Building Structure Data'!M23="C",'Building Structure Data'!M23="R"),TRUE,FALSE)</f>
        <v>0</v>
      </c>
      <c r="J22" t="str">
        <f>'Building Structure Data'!Y23</f>
        <v>GOV1</v>
      </c>
      <c r="K22" s="77">
        <f>'Building Structure Data'!AN23</f>
        <v>928.35905622179996</v>
      </c>
      <c r="L22" s="77">
        <f>'Building Structure Data'!AO23</f>
        <v>0</v>
      </c>
      <c r="M22" s="163">
        <f>IFERROR('Inputs_Metric 7'!$D$5*INDEX('HAZUS Table FL 14.14'!$F$5:$F$40,MATCH($J22,'HAZUS Table FL 14.14'!$C$5:$C$40,0)),"no data")</f>
        <v>0.14024235686492498</v>
      </c>
      <c r="N22" s="163">
        <f>IFERROR('Inputs_Metric 7'!$D$5*INDEX('HAZUS Table FL 14.14'!$G$5:$G$40,MATCH($J22,'HAZUS Table FL 14.14'!$C$5:$C$40,0)),"no data")</f>
        <v>3.7737943301834358</v>
      </c>
      <c r="O22" s="163">
        <f>IFERROR('Inputs_Metric 7'!$D$5*INDEX('HAZUS Table FL 14.14'!$I$5:$I$40,MATCH($J22,'HAZUS Table FL 14.14'!$C$5:$C$40,0)),"no data")</f>
        <v>0.8797020566981657</v>
      </c>
      <c r="P22" s="200">
        <f>IFERROR(AVERAGEIFS('HAZUS Table FL 14.12'!$S$4:$S$325,'HAZUS Table FL 14.12'!$N$4:$N$325,$J22,'HAZUS Table FL 14.12'!$R$4:$R$325,$I22,'HAZUS Table FL 14.12'!$P$4:$P$325,"&lt;="&amp;$G22,'HAZUS Table FL 14.12'!$Q$4:$Q$325,"&gt;"&amp;$G22)*'Inputs_Metric 7'!$D$6,"no data")</f>
        <v>760.41666666666674</v>
      </c>
      <c r="Q22" s="200">
        <f>IFERROR(AVERAGEIFS('HAZUS Table FL 14.12'!$S$4:$S$325,'HAZUS Table FL 14.12'!$N$4:$N$325,$J22,'HAZUS Table FL 14.12'!$R$4:$R$325,$I22,'HAZUS Table FL 14.12'!$P$4:$P$325,"&lt;="&amp;$H22,'HAZUS Table FL 14.12'!$Q$4:$Q$325,"&gt;"&amp;$H22)*'Inputs_Metric 7'!$D$6,"no data")</f>
        <v>486.66666666666669</v>
      </c>
      <c r="R22" s="37">
        <f>IFERROR(INDEX('HAZUS Table FL 14.16'!$D$3:$D$30,MATCH($J22,'HAZUS Table FL 14.16'!$C$3:$C$30,0)),"no data")</f>
        <v>0.8</v>
      </c>
      <c r="S22" s="37">
        <f>IFERROR(INDEX('HAZUS Table FL 14.16'!$F$3:$F$30,MATCH($J22,'HAZUS Table FL 14.16'!$C$3:$C$30,0)),"no data")</f>
        <v>0.8</v>
      </c>
      <c r="T22" s="37">
        <f>IFERROR(INDEX('HAZUS Table FL 14.16'!$G$3:$G$30,MATCH($J22,'HAZUS Table FL 14.16'!$C$3:$C$30,0)),"no data")</f>
        <v>0.8</v>
      </c>
      <c r="U22" s="164" t="str">
        <f>IFERROR('Inputs_Metric 7'!$D$5*INDEX('HAZUS Table FL 14.8'!$E$4:$E$14,MATCH('Step 1_Metric 7'!$J22,'HAZUS Table FL 14.8'!$C$4:$C$14,0)),"no data")</f>
        <v>no data</v>
      </c>
      <c r="W22" s="92">
        <f t="shared" si="9"/>
        <v>19800.529438511065</v>
      </c>
      <c r="X22" s="92">
        <f t="shared" si="2"/>
        <v>0</v>
      </c>
      <c r="Y22" s="92">
        <f t="shared" si="3"/>
        <v>532814.246709025</v>
      </c>
      <c r="Z22" s="92">
        <f t="shared" si="4"/>
        <v>0</v>
      </c>
      <c r="AA22" s="153" t="str">
        <f t="shared" si="5"/>
        <v/>
      </c>
      <c r="AB22" s="153" t="str">
        <f t="shared" si="6"/>
        <v/>
      </c>
      <c r="AC22" s="92">
        <f t="shared" si="7"/>
        <v>124203.32102338756</v>
      </c>
      <c r="AD22" s="92">
        <f t="shared" si="8"/>
        <v>0</v>
      </c>
    </row>
    <row r="23" spans="1:30" x14ac:dyDescent="0.25">
      <c r="A23">
        <f t="shared" si="1"/>
        <v>2</v>
      </c>
      <c r="B23">
        <f>COUNTIF($D$4:D23,D23)</f>
        <v>11</v>
      </c>
      <c r="C23">
        <f>'Building Structure Data'!B24</f>
        <v>100</v>
      </c>
      <c r="D23" t="str">
        <f>'Building Structure Data'!C24</f>
        <v>NPS-1A</v>
      </c>
      <c r="E23">
        <f>'Building Structure Data'!D24</f>
        <v>1</v>
      </c>
      <c r="F23" t="str">
        <f>'Building Structure Data'!E24</f>
        <v>NY_NPS_1A_0026</v>
      </c>
      <c r="G23" s="43">
        <f>'Building Structure Data'!O24</f>
        <v>12.8681598606</v>
      </c>
      <c r="H23" s="43">
        <f>'Building Structure Data'!P24</f>
        <v>1.5164534606</v>
      </c>
      <c r="I23" t="b">
        <f>IF(OR('Building Structure Data'!M24="C",'Building Structure Data'!M24="R"),TRUE,FALSE)</f>
        <v>0</v>
      </c>
      <c r="J23" t="str">
        <f>'Building Structure Data'!Y24</f>
        <v>GOV1</v>
      </c>
      <c r="K23" s="77">
        <f>'Building Structure Data'!AN24</f>
        <v>11470.410696314499</v>
      </c>
      <c r="L23" s="77">
        <f>'Building Structure Data'!AO24</f>
        <v>11470.410696314499</v>
      </c>
      <c r="M23" s="163">
        <f>IFERROR('Inputs_Metric 7'!$D$5*INDEX('HAZUS Table FL 14.14'!$F$5:$F$40,MATCH($J23,'HAZUS Table FL 14.14'!$C$5:$C$40,0)),"no data")</f>
        <v>0.14024235686492498</v>
      </c>
      <c r="N23" s="163">
        <f>IFERROR('Inputs_Metric 7'!$D$5*INDEX('HAZUS Table FL 14.14'!$G$5:$G$40,MATCH($J23,'HAZUS Table FL 14.14'!$C$5:$C$40,0)),"no data")</f>
        <v>3.7737943301834358</v>
      </c>
      <c r="O23" s="163">
        <f>IFERROR('Inputs_Metric 7'!$D$5*INDEX('HAZUS Table FL 14.14'!$I$5:$I$40,MATCH($J23,'HAZUS Table FL 14.14'!$C$5:$C$40,0)),"no data")</f>
        <v>0.8797020566981657</v>
      </c>
      <c r="P23" s="200">
        <f>IFERROR(AVERAGEIFS('HAZUS Table FL 14.12'!$S$4:$S$325,'HAZUS Table FL 14.12'!$N$4:$N$325,$J23,'HAZUS Table FL 14.12'!$R$4:$R$325,$I23,'HAZUS Table FL 14.12'!$P$4:$P$325,"&lt;="&amp;$G23,'HAZUS Table FL 14.12'!$Q$4:$Q$325,"&gt;"&amp;$G23)*'Inputs_Metric 7'!$D$6,"no data")</f>
        <v>547.5</v>
      </c>
      <c r="Q23" s="200">
        <f>IFERROR(AVERAGEIFS('HAZUS Table FL 14.12'!$S$4:$S$325,'HAZUS Table FL 14.12'!$N$4:$N$325,$J23,'HAZUS Table FL 14.12'!$R$4:$R$325,$I23,'HAZUS Table FL 14.12'!$P$4:$P$325,"&lt;="&amp;$H23,'HAZUS Table FL 14.12'!$Q$4:$Q$325,"&gt;"&amp;$H23)*'Inputs_Metric 7'!$D$6,"no data")</f>
        <v>486.66666666666669</v>
      </c>
      <c r="R23" s="37">
        <f>IFERROR(INDEX('HAZUS Table FL 14.16'!$D$3:$D$30,MATCH($J23,'HAZUS Table FL 14.16'!$C$3:$C$30,0)),"no data")</f>
        <v>0.8</v>
      </c>
      <c r="S23" s="37">
        <f>IFERROR(INDEX('HAZUS Table FL 14.16'!$F$3:$F$30,MATCH($J23,'HAZUS Table FL 14.16'!$C$3:$C$30,0)),"no data")</f>
        <v>0.8</v>
      </c>
      <c r="T23" s="37">
        <f>IFERROR(INDEX('HAZUS Table FL 14.16'!$G$3:$G$30,MATCH($J23,'HAZUS Table FL 14.16'!$C$3:$C$30,0)),"no data")</f>
        <v>0.8</v>
      </c>
      <c r="U23" s="164" t="str">
        <f>IFERROR('Inputs_Metric 7'!$D$5*INDEX('HAZUS Table FL 14.8'!$E$4:$E$14,MATCH('Step 1_Metric 7'!$J23,'HAZUS Table FL 14.8'!$C$4:$C$14,0)),"no data")</f>
        <v>no data</v>
      </c>
      <c r="W23" s="92">
        <f t="shared" si="9"/>
        <v>176145.79861344703</v>
      </c>
      <c r="X23" s="92">
        <f t="shared" si="2"/>
        <v>156574.0432119529</v>
      </c>
      <c r="Y23" s="92">
        <f t="shared" si="3"/>
        <v>4739923.3081436651</v>
      </c>
      <c r="Z23" s="92">
        <f t="shared" si="4"/>
        <v>4213265.1627943693</v>
      </c>
      <c r="AA23" s="153" t="str">
        <f t="shared" si="5"/>
        <v/>
      </c>
      <c r="AB23" s="153" t="str">
        <f t="shared" si="6"/>
        <v/>
      </c>
      <c r="AC23" s="92">
        <f t="shared" si="7"/>
        <v>1104914.5549388949</v>
      </c>
      <c r="AD23" s="92">
        <f t="shared" si="8"/>
        <v>982146.27105679549</v>
      </c>
    </row>
    <row r="24" spans="1:30" x14ac:dyDescent="0.25">
      <c r="A24">
        <f t="shared" si="1"/>
        <v>2</v>
      </c>
      <c r="B24">
        <f>COUNTIF($D$4:D24,D24)</f>
        <v>12</v>
      </c>
      <c r="C24">
        <f>'Building Structure Data'!B25</f>
        <v>100</v>
      </c>
      <c r="D24" t="str">
        <f>'Building Structure Data'!C25</f>
        <v>NPS-1A</v>
      </c>
      <c r="E24">
        <f>'Building Structure Data'!D25</f>
        <v>1</v>
      </c>
      <c r="F24" t="str">
        <f>'Building Structure Data'!E25</f>
        <v>NY_NPS_1A_0027</v>
      </c>
      <c r="G24" s="43">
        <f>'Building Structure Data'!O25</f>
        <v>9.5914209106000001</v>
      </c>
      <c r="H24" s="43">
        <f>'Building Structure Data'!P25</f>
        <v>1.1976378336</v>
      </c>
      <c r="I24" t="b">
        <f>IF(OR('Building Structure Data'!M25="C",'Building Structure Data'!M25="R"),TRUE,FALSE)</f>
        <v>0</v>
      </c>
      <c r="J24" t="str">
        <f>'Building Structure Data'!Y25</f>
        <v>RES1</v>
      </c>
      <c r="K24" s="77">
        <f>'Building Structure Data'!AN25</f>
        <v>1494</v>
      </c>
      <c r="L24" s="77">
        <f>'Building Structure Data'!AO25</f>
        <v>0</v>
      </c>
      <c r="M24" s="163">
        <f>IFERROR('Inputs_Metric 7'!$D$5*INDEX('HAZUS Table FL 14.14'!$F$5:$F$40,MATCH($J24,'HAZUS Table FL 14.14'!$C$5:$C$40,0)),"no data")</f>
        <v>0</v>
      </c>
      <c r="N24" s="163">
        <f>IFERROR('Inputs_Metric 7'!$D$5*INDEX('HAZUS Table FL 14.14'!$G$5:$G$40,MATCH($J24,'HAZUS Table FL 14.14'!$C$5:$C$40,0)),"no data")</f>
        <v>0</v>
      </c>
      <c r="O24" s="163">
        <f>IFERROR('Inputs_Metric 7'!$D$5*INDEX('HAZUS Table FL 14.14'!$I$5:$I$40,MATCH($J24,'HAZUS Table FL 14.14'!$C$5:$C$40,0)),"no data")</f>
        <v>0</v>
      </c>
      <c r="P24" s="200" t="str">
        <f>IFERROR(AVERAGEIFS('HAZUS Table FL 14.12'!$S$4:$S$325,'HAZUS Table FL 14.12'!$N$4:$N$325,$J24,'HAZUS Table FL 14.12'!$R$4:$R$325,$I24,'HAZUS Table FL 14.12'!$P$4:$P$325,"&lt;="&amp;$G24,'HAZUS Table FL 14.12'!$Q$4:$Q$325,"&gt;"&amp;$G24)*'Inputs_Metric 7'!$D$6,"no data")</f>
        <v>no data</v>
      </c>
      <c r="Q24" s="200" t="str">
        <f>IFERROR(AVERAGEIFS('HAZUS Table FL 14.12'!$S$4:$S$325,'HAZUS Table FL 14.12'!$N$4:$N$325,$J24,'HAZUS Table FL 14.12'!$R$4:$R$325,$I24,'HAZUS Table FL 14.12'!$P$4:$P$325,"&lt;="&amp;$H24,'HAZUS Table FL 14.12'!$Q$4:$Q$325,"&gt;"&amp;$H24)*'Inputs_Metric 7'!$D$6,"no data")</f>
        <v>no data</v>
      </c>
      <c r="R24" s="37">
        <f>IFERROR(INDEX('HAZUS Table FL 14.16'!$D$3:$D$30,MATCH($J24,'HAZUS Table FL 14.16'!$C$3:$C$30,0)),"no data")</f>
        <v>0</v>
      </c>
      <c r="S24" s="37">
        <f>IFERROR(INDEX('HAZUS Table FL 14.16'!$F$3:$F$30,MATCH($J24,'HAZUS Table FL 14.16'!$C$3:$C$30,0)),"no data")</f>
        <v>0</v>
      </c>
      <c r="T24" s="37">
        <f>IFERROR(INDEX('HAZUS Table FL 14.16'!$G$3:$G$30,MATCH($J24,'HAZUS Table FL 14.16'!$C$3:$C$30,0)),"no data")</f>
        <v>0</v>
      </c>
      <c r="U24" s="164" t="str">
        <f>IFERROR('Inputs_Metric 7'!$D$5*INDEX('HAZUS Table FL 14.8'!$E$4:$E$14,MATCH('Step 1_Metric 7'!$J24,'HAZUS Table FL 14.8'!$C$4:$C$14,0)),"no data")</f>
        <v>no data</v>
      </c>
      <c r="W24" s="92" t="str">
        <f t="shared" si="9"/>
        <v/>
      </c>
      <c r="X24" s="92" t="str">
        <f t="shared" si="2"/>
        <v/>
      </c>
      <c r="Y24" s="92" t="str">
        <f t="shared" si="3"/>
        <v/>
      </c>
      <c r="Z24" s="92" t="str">
        <f t="shared" si="4"/>
        <v/>
      </c>
      <c r="AA24" s="153" t="str">
        <f t="shared" si="5"/>
        <v/>
      </c>
      <c r="AB24" s="153" t="str">
        <f t="shared" si="6"/>
        <v/>
      </c>
      <c r="AC24" s="92" t="str">
        <f t="shared" si="7"/>
        <v/>
      </c>
      <c r="AD24" s="92" t="str">
        <f t="shared" si="8"/>
        <v/>
      </c>
    </row>
    <row r="25" spans="1:30" x14ac:dyDescent="0.25">
      <c r="A25">
        <f t="shared" si="1"/>
        <v>2</v>
      </c>
      <c r="B25">
        <f>COUNTIF($D$4:D25,D25)</f>
        <v>13</v>
      </c>
      <c r="C25">
        <f>'Building Structure Data'!B26</f>
        <v>100</v>
      </c>
      <c r="D25" t="str">
        <f>'Building Structure Data'!C26</f>
        <v>NPS-1A</v>
      </c>
      <c r="E25">
        <f>'Building Structure Data'!D26</f>
        <v>1</v>
      </c>
      <c r="F25" t="str">
        <f>'Building Structure Data'!E26</f>
        <v>NY_NPS_1A_0028</v>
      </c>
      <c r="G25" s="43">
        <f>'Building Structure Data'!O26</f>
        <v>13.03805816</v>
      </c>
      <c r="H25" s="43">
        <f>'Building Structure Data'!P26</f>
        <v>2.3097113599999997</v>
      </c>
      <c r="I25" t="b">
        <f>IF(OR('Building Structure Data'!M26="C",'Building Structure Data'!M26="R"),TRUE,FALSE)</f>
        <v>0</v>
      </c>
      <c r="J25" t="str">
        <f>'Building Structure Data'!Y26</f>
        <v>RES1</v>
      </c>
      <c r="K25" s="77">
        <f>'Building Structure Data'!AN26</f>
        <v>1975.0089602445998</v>
      </c>
      <c r="L25" s="77">
        <f>'Building Structure Data'!AO26</f>
        <v>0</v>
      </c>
      <c r="M25" s="163">
        <f>IFERROR('Inputs_Metric 7'!$D$5*INDEX('HAZUS Table FL 14.14'!$F$5:$F$40,MATCH($J25,'HAZUS Table FL 14.14'!$C$5:$C$40,0)),"no data")</f>
        <v>0</v>
      </c>
      <c r="N25" s="163">
        <f>IFERROR('Inputs_Metric 7'!$D$5*INDEX('HAZUS Table FL 14.14'!$G$5:$G$40,MATCH($J25,'HAZUS Table FL 14.14'!$C$5:$C$40,0)),"no data")</f>
        <v>0</v>
      </c>
      <c r="O25" s="163">
        <f>IFERROR('Inputs_Metric 7'!$D$5*INDEX('HAZUS Table FL 14.14'!$I$5:$I$40,MATCH($J25,'HAZUS Table FL 14.14'!$C$5:$C$40,0)),"no data")</f>
        <v>0</v>
      </c>
      <c r="P25" s="200" t="str">
        <f>IFERROR(AVERAGEIFS('HAZUS Table FL 14.12'!$S$4:$S$325,'HAZUS Table FL 14.12'!$N$4:$N$325,$J25,'HAZUS Table FL 14.12'!$R$4:$R$325,$I25,'HAZUS Table FL 14.12'!$P$4:$P$325,"&lt;="&amp;$G25,'HAZUS Table FL 14.12'!$Q$4:$Q$325,"&gt;"&amp;$G25)*'Inputs_Metric 7'!$D$6,"no data")</f>
        <v>no data</v>
      </c>
      <c r="Q25" s="200" t="str">
        <f>IFERROR(AVERAGEIFS('HAZUS Table FL 14.12'!$S$4:$S$325,'HAZUS Table FL 14.12'!$N$4:$N$325,$J25,'HAZUS Table FL 14.12'!$R$4:$R$325,$I25,'HAZUS Table FL 14.12'!$P$4:$P$325,"&lt;="&amp;$H25,'HAZUS Table FL 14.12'!$Q$4:$Q$325,"&gt;"&amp;$H25)*'Inputs_Metric 7'!$D$6,"no data")</f>
        <v>no data</v>
      </c>
      <c r="R25" s="37">
        <f>IFERROR(INDEX('HAZUS Table FL 14.16'!$D$3:$D$30,MATCH($J25,'HAZUS Table FL 14.16'!$C$3:$C$30,0)),"no data")</f>
        <v>0</v>
      </c>
      <c r="S25" s="37">
        <f>IFERROR(INDEX('HAZUS Table FL 14.16'!$F$3:$F$30,MATCH($J25,'HAZUS Table FL 14.16'!$C$3:$C$30,0)),"no data")</f>
        <v>0</v>
      </c>
      <c r="T25" s="37">
        <f>IFERROR(INDEX('HAZUS Table FL 14.16'!$G$3:$G$30,MATCH($J25,'HAZUS Table FL 14.16'!$C$3:$C$30,0)),"no data")</f>
        <v>0</v>
      </c>
      <c r="U25" s="164" t="str">
        <f>IFERROR('Inputs_Metric 7'!$D$5*INDEX('HAZUS Table FL 14.8'!$E$4:$E$14,MATCH('Step 1_Metric 7'!$J25,'HAZUS Table FL 14.8'!$C$4:$C$14,0)),"no data")</f>
        <v>no data</v>
      </c>
      <c r="W25" s="92" t="str">
        <f t="shared" si="9"/>
        <v/>
      </c>
      <c r="X25" s="92" t="str">
        <f t="shared" si="2"/>
        <v/>
      </c>
      <c r="Y25" s="92" t="str">
        <f t="shared" si="3"/>
        <v/>
      </c>
      <c r="Z25" s="92" t="str">
        <f t="shared" si="4"/>
        <v/>
      </c>
      <c r="AA25" s="153" t="str">
        <f t="shared" si="5"/>
        <v/>
      </c>
      <c r="AB25" s="153" t="str">
        <f t="shared" si="6"/>
        <v/>
      </c>
      <c r="AC25" s="92" t="str">
        <f t="shared" si="7"/>
        <v/>
      </c>
      <c r="AD25" s="92" t="str">
        <f t="shared" si="8"/>
        <v/>
      </c>
    </row>
    <row r="26" spans="1:30" x14ac:dyDescent="0.25">
      <c r="A26">
        <f t="shared" si="1"/>
        <v>2</v>
      </c>
      <c r="B26">
        <f>COUNTIF($D$4:D26,D26)</f>
        <v>14</v>
      </c>
      <c r="C26">
        <f>'Building Structure Data'!B27</f>
        <v>100</v>
      </c>
      <c r="D26" t="str">
        <f>'Building Structure Data'!C27</f>
        <v>NPS-1A</v>
      </c>
      <c r="E26">
        <f>'Building Structure Data'!D27</f>
        <v>1</v>
      </c>
      <c r="F26" t="str">
        <f>'Building Structure Data'!E27</f>
        <v>NY_NPS_1A_0030</v>
      </c>
      <c r="G26" s="43">
        <f>'Building Structure Data'!O27</f>
        <v>12.775590960000001</v>
      </c>
      <c r="H26" s="43">
        <f>'Building Structure Data'!P27</f>
        <v>12.74278256</v>
      </c>
      <c r="I26" t="b">
        <f>IF(OR('Building Structure Data'!M27="C",'Building Structure Data'!M27="R"),TRUE,FALSE)</f>
        <v>0</v>
      </c>
      <c r="J26" t="str">
        <f>'Building Structure Data'!Y27</f>
        <v>COM8</v>
      </c>
      <c r="K26" s="77">
        <f>'Building Structure Data'!AN27</f>
        <v>5150.7618471183005</v>
      </c>
      <c r="L26" s="77">
        <f>'Building Structure Data'!AO27</f>
        <v>5150.7618471183005</v>
      </c>
      <c r="M26" s="163">
        <f>IFERROR('Inputs_Metric 7'!$D$5*INDEX('HAZUS Table FL 14.14'!$F$5:$F$40,MATCH($J26,'HAZUS Table FL 14.14'!$C$5:$C$40,0)),"no data")</f>
        <v>0.76495831017231797</v>
      </c>
      <c r="N26" s="163">
        <f>IFERROR('Inputs_Metric 7'!$D$5*INDEX('HAZUS Table FL 14.14'!$G$5:$G$40,MATCH($J26,'HAZUS Table FL 14.14'!$C$5:$C$40,0)),"no data")</f>
        <v>0.6119666481378544</v>
      </c>
      <c r="O26" s="163">
        <f>IFERROR('Inputs_Metric 7'!$D$5*INDEX('HAZUS Table FL 14.14'!$I$5:$I$40,MATCH($J26,'HAZUS Table FL 14.14'!$C$5:$C$40,0)),"no data")</f>
        <v>1.3769249583101726</v>
      </c>
      <c r="P26" s="200">
        <f>IFERROR(AVERAGEIFS('HAZUS Table FL 14.12'!$S$4:$S$325,'HAZUS Table FL 14.12'!$N$4:$N$325,$J26,'HAZUS Table FL 14.12'!$R$4:$R$325,$I26,'HAZUS Table FL 14.12'!$P$4:$P$325,"&lt;="&amp;$G26,'HAZUS Table FL 14.12'!$Q$4:$Q$325,"&gt;"&amp;$G26)*'Inputs_Metric 7'!$D$6,"no data")</f>
        <v>547.5</v>
      </c>
      <c r="Q26" s="200">
        <f>IFERROR(AVERAGEIFS('HAZUS Table FL 14.12'!$S$4:$S$325,'HAZUS Table FL 14.12'!$N$4:$N$325,$J26,'HAZUS Table FL 14.12'!$R$4:$R$325,$I26,'HAZUS Table FL 14.12'!$P$4:$P$325,"&lt;="&amp;$H26,'HAZUS Table FL 14.12'!$Q$4:$Q$325,"&gt;"&amp;$H26)*'Inputs_Metric 7'!$D$6,"no data")</f>
        <v>547.5</v>
      </c>
      <c r="R26" s="37">
        <f>IFERROR(INDEX('HAZUS Table FL 14.16'!$D$3:$D$30,MATCH($J26,'HAZUS Table FL 14.16'!$C$3:$C$30,0)),"no data")</f>
        <v>0.6</v>
      </c>
      <c r="S26" s="91">
        <f>IFERROR(INDEX('HAZUS Table FL 14.16'!$F$3:$F$30,MATCH($J26,'HAZUS Table FL 14.16'!$C$3:$C$30,0)),"no data")</f>
        <v>0.6</v>
      </c>
      <c r="T26" s="37">
        <f>IFERROR(INDEX('HAZUS Table FL 14.16'!$G$3:$G$30,MATCH($J26,'HAZUS Table FL 14.16'!$C$3:$C$30,0)),"no data")</f>
        <v>0.6</v>
      </c>
      <c r="U26" s="164" t="str">
        <f>IFERROR('Inputs_Metric 7'!$D$5*INDEX('HAZUS Table FL 14.8'!$E$4:$E$14,MATCH('Step 1_Metric 7'!$J26,'HAZUS Table FL 14.8'!$C$4:$C$14,0)),"no data")</f>
        <v>no data</v>
      </c>
      <c r="W26" s="92">
        <f t="shared" si="9"/>
        <v>862885.859229094</v>
      </c>
      <c r="X26" s="92">
        <f t="shared" si="2"/>
        <v>862885.859229094</v>
      </c>
      <c r="Y26" s="92">
        <f t="shared" si="3"/>
        <v>690308.68738327525</v>
      </c>
      <c r="Z26" s="92">
        <f t="shared" si="4"/>
        <v>690308.68738327525</v>
      </c>
      <c r="AA26" s="153" t="str">
        <f t="shared" si="5"/>
        <v/>
      </c>
      <c r="AB26" s="153" t="str">
        <f t="shared" si="6"/>
        <v/>
      </c>
      <c r="AC26" s="92">
        <f t="shared" si="7"/>
        <v>1553194.5466123696</v>
      </c>
      <c r="AD26" s="92">
        <f t="shared" si="8"/>
        <v>1553194.5466123696</v>
      </c>
    </row>
    <row r="27" spans="1:30" x14ac:dyDescent="0.25">
      <c r="A27">
        <f t="shared" si="1"/>
        <v>2</v>
      </c>
      <c r="B27">
        <f>COUNTIF($D$4:D27,D27)</f>
        <v>15</v>
      </c>
      <c r="C27">
        <f>'Building Structure Data'!B28</f>
        <v>100</v>
      </c>
      <c r="D27" t="str">
        <f>'Building Structure Data'!C28</f>
        <v>NPS-1A</v>
      </c>
      <c r="E27">
        <f>'Building Structure Data'!D28</f>
        <v>1</v>
      </c>
      <c r="F27" t="str">
        <f>'Building Structure Data'!E28</f>
        <v>NY_NPS_1A_0032</v>
      </c>
      <c r="G27" s="43">
        <f>'Building Structure Data'!O28</f>
        <v>12.98737246284</v>
      </c>
      <c r="H27" s="43">
        <f>'Building Structure Data'!P28</f>
        <v>2.2590256628400001</v>
      </c>
      <c r="I27" t="b">
        <f>IF(OR('Building Structure Data'!M28="C",'Building Structure Data'!M28="R"),TRUE,FALSE)</f>
        <v>0</v>
      </c>
      <c r="J27" t="str">
        <f>'Building Structure Data'!Y28</f>
        <v>UNK</v>
      </c>
      <c r="K27" s="77" t="str">
        <f>'Building Structure Data'!AN28</f>
        <v/>
      </c>
      <c r="L27" s="77" t="str">
        <f>'Building Structure Data'!AO28</f>
        <v/>
      </c>
      <c r="M27" s="163" t="str">
        <f>IFERROR('Inputs_Metric 7'!$D$5*INDEX('HAZUS Table FL 14.14'!$F$5:$F$40,MATCH($J27,'HAZUS Table FL 14.14'!$C$5:$C$40,0)),"no data")</f>
        <v>no data</v>
      </c>
      <c r="N27" s="163" t="str">
        <f>IFERROR('Inputs_Metric 7'!$D$5*INDEX('HAZUS Table FL 14.14'!$G$5:$G$40,MATCH($J27,'HAZUS Table FL 14.14'!$C$5:$C$40,0)),"no data")</f>
        <v>no data</v>
      </c>
      <c r="O27" s="163" t="str">
        <f>IFERROR('Inputs_Metric 7'!$D$5*INDEX('HAZUS Table FL 14.14'!$I$5:$I$40,MATCH($J27,'HAZUS Table FL 14.14'!$C$5:$C$40,0)),"no data")</f>
        <v>no data</v>
      </c>
      <c r="P27" s="200" t="str">
        <f>IFERROR(AVERAGEIFS('HAZUS Table FL 14.12'!$S$4:$S$325,'HAZUS Table FL 14.12'!$N$4:$N$325,$J27,'HAZUS Table FL 14.12'!$R$4:$R$325,$I27,'HAZUS Table FL 14.12'!$P$4:$P$325,"&lt;="&amp;$G27,'HAZUS Table FL 14.12'!$Q$4:$Q$325,"&gt;"&amp;$G27)*'Inputs_Metric 7'!$D$6,"no data")</f>
        <v>no data</v>
      </c>
      <c r="Q27" s="200" t="str">
        <f>IFERROR(AVERAGEIFS('HAZUS Table FL 14.12'!$S$4:$S$325,'HAZUS Table FL 14.12'!$N$4:$N$325,$J27,'HAZUS Table FL 14.12'!$R$4:$R$325,$I27,'HAZUS Table FL 14.12'!$P$4:$P$325,"&lt;="&amp;$H27,'HAZUS Table FL 14.12'!$Q$4:$Q$325,"&gt;"&amp;$H27)*'Inputs_Metric 7'!$D$6,"no data")</f>
        <v>no data</v>
      </c>
      <c r="R27" s="37" t="str">
        <f>IFERROR(INDEX('HAZUS Table FL 14.16'!$D$3:$D$30,MATCH($J27,'HAZUS Table FL 14.16'!$C$3:$C$30,0)),"no data")</f>
        <v>no data</v>
      </c>
      <c r="S27" s="91" t="str">
        <f>IFERROR(INDEX('HAZUS Table FL 14.16'!$F$3:$F$30,MATCH($J27,'HAZUS Table FL 14.16'!$C$3:$C$30,0)),"no data")</f>
        <v>no data</v>
      </c>
      <c r="T27" s="37" t="str">
        <f>IFERROR(INDEX('HAZUS Table FL 14.16'!$G$3:$G$30,MATCH($J27,'HAZUS Table FL 14.16'!$C$3:$C$30,0)),"no data")</f>
        <v>no data</v>
      </c>
      <c r="U27" s="164" t="str">
        <f>IFERROR('Inputs_Metric 7'!$D$5*INDEX('HAZUS Table FL 14.8'!$E$4:$E$14,MATCH('Step 1_Metric 7'!$J27,'HAZUS Table FL 14.8'!$C$4:$C$14,0)),"no data")</f>
        <v>no data</v>
      </c>
      <c r="W27" s="92" t="str">
        <f t="shared" si="9"/>
        <v/>
      </c>
      <c r="X27" s="92" t="str">
        <f t="shared" si="2"/>
        <v/>
      </c>
      <c r="Y27" s="92" t="str">
        <f t="shared" si="3"/>
        <v/>
      </c>
      <c r="Z27" s="92" t="str">
        <f t="shared" si="4"/>
        <v/>
      </c>
      <c r="AA27" s="153" t="str">
        <f t="shared" si="5"/>
        <v/>
      </c>
      <c r="AB27" s="153" t="str">
        <f t="shared" si="6"/>
        <v/>
      </c>
      <c r="AC27" s="92" t="str">
        <f t="shared" si="7"/>
        <v/>
      </c>
      <c r="AD27" s="92" t="str">
        <f t="shared" si="8"/>
        <v/>
      </c>
    </row>
    <row r="28" spans="1:30" x14ac:dyDescent="0.25">
      <c r="A28">
        <f t="shared" si="1"/>
        <v>2</v>
      </c>
      <c r="B28">
        <f>COUNTIF($D$4:D28,D28)</f>
        <v>16</v>
      </c>
      <c r="C28">
        <f>'Building Structure Data'!B29</f>
        <v>100</v>
      </c>
      <c r="D28" t="str">
        <f>'Building Structure Data'!C29</f>
        <v>NPS-1A</v>
      </c>
      <c r="E28">
        <f>'Building Structure Data'!D29</f>
        <v>1</v>
      </c>
      <c r="F28" t="str">
        <f>'Building Structure Data'!E29</f>
        <v>NY_NPS_1A_0033</v>
      </c>
      <c r="G28" s="43">
        <f>'Building Structure Data'!O29</f>
        <v>11.361870442320001</v>
      </c>
      <c r="H28" s="43">
        <f>'Building Structure Data'!P29</f>
        <v>11.263445242320001</v>
      </c>
      <c r="I28" t="b">
        <f>IF(OR('Building Structure Data'!M29="C",'Building Structure Data'!M29="R"),TRUE,FALSE)</f>
        <v>0</v>
      </c>
      <c r="J28" t="str">
        <f>'Building Structure Data'!Y29</f>
        <v>UNK</v>
      </c>
      <c r="K28" s="77" t="str">
        <f>'Building Structure Data'!AN29</f>
        <v/>
      </c>
      <c r="L28" s="77" t="str">
        <f>'Building Structure Data'!AO29</f>
        <v/>
      </c>
      <c r="M28" s="163" t="str">
        <f>IFERROR('Inputs_Metric 7'!$D$5*INDEX('HAZUS Table FL 14.14'!$F$5:$F$40,MATCH($J28,'HAZUS Table FL 14.14'!$C$5:$C$40,0)),"no data")</f>
        <v>no data</v>
      </c>
      <c r="N28" s="163" t="str">
        <f>IFERROR('Inputs_Metric 7'!$D$5*INDEX('HAZUS Table FL 14.14'!$G$5:$G$40,MATCH($J28,'HAZUS Table FL 14.14'!$C$5:$C$40,0)),"no data")</f>
        <v>no data</v>
      </c>
      <c r="O28" s="163" t="str">
        <f>IFERROR('Inputs_Metric 7'!$D$5*INDEX('HAZUS Table FL 14.14'!$I$5:$I$40,MATCH($J28,'HAZUS Table FL 14.14'!$C$5:$C$40,0)),"no data")</f>
        <v>no data</v>
      </c>
      <c r="P28" s="200" t="str">
        <f>IFERROR(AVERAGEIFS('HAZUS Table FL 14.12'!$S$4:$S$325,'HAZUS Table FL 14.12'!$N$4:$N$325,$J28,'HAZUS Table FL 14.12'!$R$4:$R$325,$I28,'HAZUS Table FL 14.12'!$P$4:$P$325,"&lt;="&amp;$G28,'HAZUS Table FL 14.12'!$Q$4:$Q$325,"&gt;"&amp;$G28)*'Inputs_Metric 7'!$D$6,"no data")</f>
        <v>no data</v>
      </c>
      <c r="Q28" s="200" t="str">
        <f>IFERROR(AVERAGEIFS('HAZUS Table FL 14.12'!$S$4:$S$325,'HAZUS Table FL 14.12'!$N$4:$N$325,$J28,'HAZUS Table FL 14.12'!$R$4:$R$325,$I28,'HAZUS Table FL 14.12'!$P$4:$P$325,"&lt;="&amp;$H28,'HAZUS Table FL 14.12'!$Q$4:$Q$325,"&gt;"&amp;$H28)*'Inputs_Metric 7'!$D$6,"no data")</f>
        <v>no data</v>
      </c>
      <c r="R28" s="37" t="str">
        <f>IFERROR(INDEX('HAZUS Table FL 14.16'!$D$3:$D$30,MATCH($J28,'HAZUS Table FL 14.16'!$C$3:$C$30,0)),"no data")</f>
        <v>no data</v>
      </c>
      <c r="S28" s="91" t="str">
        <f>IFERROR(INDEX('HAZUS Table FL 14.16'!$F$3:$F$30,MATCH($J28,'HAZUS Table FL 14.16'!$C$3:$C$30,0)),"no data")</f>
        <v>no data</v>
      </c>
      <c r="T28" s="37" t="str">
        <f>IFERROR(INDEX('HAZUS Table FL 14.16'!$G$3:$G$30,MATCH($J28,'HAZUS Table FL 14.16'!$C$3:$C$30,0)),"no data")</f>
        <v>no data</v>
      </c>
      <c r="U28" s="164" t="str">
        <f>IFERROR('Inputs_Metric 7'!$D$5*INDEX('HAZUS Table FL 14.8'!$E$4:$E$14,MATCH('Step 1_Metric 7'!$J28,'HAZUS Table FL 14.8'!$C$4:$C$14,0)),"no data")</f>
        <v>no data</v>
      </c>
      <c r="W28" s="92" t="str">
        <f t="shared" si="9"/>
        <v/>
      </c>
      <c r="X28" s="92" t="str">
        <f t="shared" si="2"/>
        <v/>
      </c>
      <c r="Y28" s="92" t="str">
        <f t="shared" si="3"/>
        <v/>
      </c>
      <c r="Z28" s="92" t="str">
        <f t="shared" si="4"/>
        <v/>
      </c>
      <c r="AA28" s="153" t="str">
        <f t="shared" si="5"/>
        <v/>
      </c>
      <c r="AB28" s="153" t="str">
        <f t="shared" si="6"/>
        <v/>
      </c>
      <c r="AC28" s="92" t="str">
        <f t="shared" si="7"/>
        <v/>
      </c>
      <c r="AD28" s="92" t="str">
        <f t="shared" si="8"/>
        <v/>
      </c>
    </row>
    <row r="29" spans="1:30" x14ac:dyDescent="0.25">
      <c r="A29">
        <f t="shared" si="1"/>
        <v>2</v>
      </c>
      <c r="B29">
        <f>COUNTIF($D$4:D29,D29)</f>
        <v>17</v>
      </c>
      <c r="C29">
        <f>'Building Structure Data'!B30</f>
        <v>100</v>
      </c>
      <c r="D29" t="str">
        <f>'Building Structure Data'!C30</f>
        <v>NPS-1A</v>
      </c>
      <c r="E29">
        <f>'Building Structure Data'!D30</f>
        <v>1</v>
      </c>
      <c r="F29" t="str">
        <f>'Building Structure Data'!E30</f>
        <v>NY_NPS_1A_0034</v>
      </c>
      <c r="G29" s="43">
        <f>'Building Structure Data'!O30</f>
        <v>11.62728711748</v>
      </c>
      <c r="H29" s="43">
        <f>'Building Structure Data'!P30</f>
        <v>11.528858636640001</v>
      </c>
      <c r="I29" t="b">
        <f>IF(OR('Building Structure Data'!M30="C",'Building Structure Data'!M30="R"),TRUE,FALSE)</f>
        <v>0</v>
      </c>
      <c r="J29" t="str">
        <f>'Building Structure Data'!Y30</f>
        <v>UNK</v>
      </c>
      <c r="K29" s="77" t="str">
        <f>'Building Structure Data'!AN30</f>
        <v/>
      </c>
      <c r="L29" s="77" t="str">
        <f>'Building Structure Data'!AO30</f>
        <v/>
      </c>
      <c r="M29" s="163" t="str">
        <f>IFERROR('Inputs_Metric 7'!$D$5*INDEX('HAZUS Table FL 14.14'!$F$5:$F$40,MATCH($J29,'HAZUS Table FL 14.14'!$C$5:$C$40,0)),"no data")</f>
        <v>no data</v>
      </c>
      <c r="N29" s="163" t="str">
        <f>IFERROR('Inputs_Metric 7'!$D$5*INDEX('HAZUS Table FL 14.14'!$G$5:$G$40,MATCH($J29,'HAZUS Table FL 14.14'!$C$5:$C$40,0)),"no data")</f>
        <v>no data</v>
      </c>
      <c r="O29" s="163" t="str">
        <f>IFERROR('Inputs_Metric 7'!$D$5*INDEX('HAZUS Table FL 14.14'!$I$5:$I$40,MATCH($J29,'HAZUS Table FL 14.14'!$C$5:$C$40,0)),"no data")</f>
        <v>no data</v>
      </c>
      <c r="P29" s="200" t="str">
        <f>IFERROR(AVERAGEIFS('HAZUS Table FL 14.12'!$S$4:$S$325,'HAZUS Table FL 14.12'!$N$4:$N$325,$J29,'HAZUS Table FL 14.12'!$R$4:$R$325,$I29,'HAZUS Table FL 14.12'!$P$4:$P$325,"&lt;="&amp;$G29,'HAZUS Table FL 14.12'!$Q$4:$Q$325,"&gt;"&amp;$G29)*'Inputs_Metric 7'!$D$6,"no data")</f>
        <v>no data</v>
      </c>
      <c r="Q29" s="200" t="str">
        <f>IFERROR(AVERAGEIFS('HAZUS Table FL 14.12'!$S$4:$S$325,'HAZUS Table FL 14.12'!$N$4:$N$325,$J29,'HAZUS Table FL 14.12'!$R$4:$R$325,$I29,'HAZUS Table FL 14.12'!$P$4:$P$325,"&lt;="&amp;$H29,'HAZUS Table FL 14.12'!$Q$4:$Q$325,"&gt;"&amp;$H29)*'Inputs_Metric 7'!$D$6,"no data")</f>
        <v>no data</v>
      </c>
      <c r="R29" s="37" t="str">
        <f>IFERROR(INDEX('HAZUS Table FL 14.16'!$D$3:$D$30,MATCH($J29,'HAZUS Table FL 14.16'!$C$3:$C$30,0)),"no data")</f>
        <v>no data</v>
      </c>
      <c r="S29" s="37" t="str">
        <f>IFERROR(INDEX('HAZUS Table FL 14.16'!$F$3:$F$30,MATCH($J29,'HAZUS Table FL 14.16'!$C$3:$C$30,0)),"no data")</f>
        <v>no data</v>
      </c>
      <c r="T29" s="37" t="str">
        <f>IFERROR(INDEX('HAZUS Table FL 14.16'!$G$3:$G$30,MATCH($J29,'HAZUS Table FL 14.16'!$C$3:$C$30,0)),"no data")</f>
        <v>no data</v>
      </c>
      <c r="U29" s="164" t="str">
        <f>IFERROR('Inputs_Metric 7'!$D$5*INDEX('HAZUS Table FL 14.8'!$E$4:$E$14,MATCH('Step 1_Metric 7'!$J29,'HAZUS Table FL 14.8'!$C$4:$C$14,0)),"no data")</f>
        <v>no data</v>
      </c>
      <c r="W29" s="92" t="str">
        <f t="shared" si="9"/>
        <v/>
      </c>
      <c r="X29" s="92" t="str">
        <f t="shared" si="2"/>
        <v/>
      </c>
      <c r="Y29" s="92" t="str">
        <f t="shared" si="3"/>
        <v/>
      </c>
      <c r="Z29" s="92" t="str">
        <f t="shared" si="4"/>
        <v/>
      </c>
      <c r="AA29" s="153" t="str">
        <f t="shared" si="5"/>
        <v/>
      </c>
      <c r="AB29" s="153" t="str">
        <f t="shared" si="6"/>
        <v/>
      </c>
      <c r="AC29" s="92" t="str">
        <f t="shared" si="7"/>
        <v/>
      </c>
      <c r="AD29" s="92" t="str">
        <f t="shared" si="8"/>
        <v/>
      </c>
    </row>
    <row r="30" spans="1:30" x14ac:dyDescent="0.25">
      <c r="A30">
        <f t="shared" si="1"/>
        <v>2</v>
      </c>
      <c r="B30">
        <f>COUNTIF($D$4:D30,D30)</f>
        <v>18</v>
      </c>
      <c r="C30">
        <f>'Building Structure Data'!B31</f>
        <v>100</v>
      </c>
      <c r="D30" t="str">
        <f>'Building Structure Data'!C31</f>
        <v>NPS-1A</v>
      </c>
      <c r="E30">
        <f>'Building Structure Data'!D31</f>
        <v>1</v>
      </c>
      <c r="F30" t="str">
        <f>'Building Structure Data'!E31</f>
        <v>NY_NPS_1A_0036</v>
      </c>
      <c r="G30" s="43">
        <f>'Building Structure Data'!O31</f>
        <v>12.11777269748</v>
      </c>
      <c r="H30" s="43">
        <f>'Building Structure Data'!P31</f>
        <v>12.052155897479999</v>
      </c>
      <c r="I30" t="b">
        <f>IF(OR('Building Structure Data'!M31="C",'Building Structure Data'!M31="R"),TRUE,FALSE)</f>
        <v>0</v>
      </c>
      <c r="J30" t="str">
        <f>'Building Structure Data'!Y31</f>
        <v>UNK</v>
      </c>
      <c r="K30" s="77" t="str">
        <f>'Building Structure Data'!AN31</f>
        <v/>
      </c>
      <c r="L30" s="77" t="str">
        <f>'Building Structure Data'!AO31</f>
        <v/>
      </c>
      <c r="M30" s="163" t="str">
        <f>IFERROR('Inputs_Metric 7'!$D$5*INDEX('HAZUS Table FL 14.14'!$F$5:$F$40,MATCH($J30,'HAZUS Table FL 14.14'!$C$5:$C$40,0)),"no data")</f>
        <v>no data</v>
      </c>
      <c r="N30" s="163" t="str">
        <f>IFERROR('Inputs_Metric 7'!$D$5*INDEX('HAZUS Table FL 14.14'!$G$5:$G$40,MATCH($J30,'HAZUS Table FL 14.14'!$C$5:$C$40,0)),"no data")</f>
        <v>no data</v>
      </c>
      <c r="O30" s="163" t="str">
        <f>IFERROR('Inputs_Metric 7'!$D$5*INDEX('HAZUS Table FL 14.14'!$I$5:$I$40,MATCH($J30,'HAZUS Table FL 14.14'!$C$5:$C$40,0)),"no data")</f>
        <v>no data</v>
      </c>
      <c r="P30" s="200" t="str">
        <f>IFERROR(AVERAGEIFS('HAZUS Table FL 14.12'!$S$4:$S$325,'HAZUS Table FL 14.12'!$N$4:$N$325,$J30,'HAZUS Table FL 14.12'!$R$4:$R$325,$I30,'HAZUS Table FL 14.12'!$P$4:$P$325,"&lt;="&amp;$G30,'HAZUS Table FL 14.12'!$Q$4:$Q$325,"&gt;"&amp;$G30)*'Inputs_Metric 7'!$D$6,"no data")</f>
        <v>no data</v>
      </c>
      <c r="Q30" s="200" t="str">
        <f>IFERROR(AVERAGEIFS('HAZUS Table FL 14.12'!$S$4:$S$325,'HAZUS Table FL 14.12'!$N$4:$N$325,$J30,'HAZUS Table FL 14.12'!$R$4:$R$325,$I30,'HAZUS Table FL 14.12'!$P$4:$P$325,"&lt;="&amp;$H30,'HAZUS Table FL 14.12'!$Q$4:$Q$325,"&gt;"&amp;$H30)*'Inputs_Metric 7'!$D$6,"no data")</f>
        <v>no data</v>
      </c>
      <c r="R30" s="37" t="str">
        <f>IFERROR(INDEX('HAZUS Table FL 14.16'!$D$3:$D$30,MATCH($J30,'HAZUS Table FL 14.16'!$C$3:$C$30,0)),"no data")</f>
        <v>no data</v>
      </c>
      <c r="S30" s="37" t="str">
        <f>IFERROR(INDEX('HAZUS Table FL 14.16'!$F$3:$F$30,MATCH($J30,'HAZUS Table FL 14.16'!$C$3:$C$30,0)),"no data")</f>
        <v>no data</v>
      </c>
      <c r="T30" s="37" t="str">
        <f>IFERROR(INDEX('HAZUS Table FL 14.16'!$G$3:$G$30,MATCH($J30,'HAZUS Table FL 14.16'!$C$3:$C$30,0)),"no data")</f>
        <v>no data</v>
      </c>
      <c r="U30" s="164" t="str">
        <f>IFERROR('Inputs_Metric 7'!$D$5*INDEX('HAZUS Table FL 14.8'!$E$4:$E$14,MATCH('Step 1_Metric 7'!$J30,'HAZUS Table FL 14.8'!$C$4:$C$14,0)),"no data")</f>
        <v>no data</v>
      </c>
      <c r="W30" s="92" t="str">
        <f t="shared" si="9"/>
        <v/>
      </c>
      <c r="X30" s="92" t="str">
        <f t="shared" si="2"/>
        <v/>
      </c>
      <c r="Y30" s="92" t="str">
        <f t="shared" si="3"/>
        <v/>
      </c>
      <c r="Z30" s="92" t="str">
        <f t="shared" si="4"/>
        <v/>
      </c>
      <c r="AA30" s="153" t="str">
        <f t="shared" si="5"/>
        <v/>
      </c>
      <c r="AB30" s="153" t="str">
        <f t="shared" si="6"/>
        <v/>
      </c>
      <c r="AC30" s="92" t="str">
        <f t="shared" si="7"/>
        <v/>
      </c>
      <c r="AD30" s="92" t="str">
        <f t="shared" si="8"/>
        <v/>
      </c>
    </row>
    <row r="31" spans="1:30" x14ac:dyDescent="0.25">
      <c r="A31">
        <f t="shared" ref="A31:A94" si="10">IF(B31=1,A30+1,A30)</f>
        <v>2</v>
      </c>
      <c r="B31">
        <f>COUNTIF($D$4:D31,D31)</f>
        <v>19</v>
      </c>
      <c r="C31">
        <f>'Building Structure Data'!B32</f>
        <v>100</v>
      </c>
      <c r="D31" t="str">
        <f>'Building Structure Data'!C32</f>
        <v>NPS-1A</v>
      </c>
      <c r="E31">
        <f>'Building Structure Data'!D32</f>
        <v>1</v>
      </c>
      <c r="F31" t="str">
        <f>'Building Structure Data'!E32</f>
        <v>NY_NPS_1A_0037</v>
      </c>
      <c r="G31" s="43">
        <f>'Building Structure Data'!O32</f>
        <v>12.160843564999999</v>
      </c>
      <c r="H31" s="43">
        <f>'Building Structure Data'!P32</f>
        <v>12.09522348416</v>
      </c>
      <c r="I31" t="b">
        <f>IF(OR('Building Structure Data'!M32="C",'Building Structure Data'!M32="R"),TRUE,FALSE)</f>
        <v>0</v>
      </c>
      <c r="J31" t="str">
        <f>'Building Structure Data'!Y32</f>
        <v>UNK</v>
      </c>
      <c r="K31" s="77" t="str">
        <f>'Building Structure Data'!AN32</f>
        <v/>
      </c>
      <c r="L31" s="77" t="str">
        <f>'Building Structure Data'!AO32</f>
        <v/>
      </c>
      <c r="M31" s="163" t="str">
        <f>IFERROR('Inputs_Metric 7'!$D$5*INDEX('HAZUS Table FL 14.14'!$F$5:$F$40,MATCH($J31,'HAZUS Table FL 14.14'!$C$5:$C$40,0)),"no data")</f>
        <v>no data</v>
      </c>
      <c r="N31" s="163" t="str">
        <f>IFERROR('Inputs_Metric 7'!$D$5*INDEX('HAZUS Table FL 14.14'!$G$5:$G$40,MATCH($J31,'HAZUS Table FL 14.14'!$C$5:$C$40,0)),"no data")</f>
        <v>no data</v>
      </c>
      <c r="O31" s="163" t="str">
        <f>IFERROR('Inputs_Metric 7'!$D$5*INDEX('HAZUS Table FL 14.14'!$I$5:$I$40,MATCH($J31,'HAZUS Table FL 14.14'!$C$5:$C$40,0)),"no data")</f>
        <v>no data</v>
      </c>
      <c r="P31" s="200" t="str">
        <f>IFERROR(AVERAGEIFS('HAZUS Table FL 14.12'!$S$4:$S$325,'HAZUS Table FL 14.12'!$N$4:$N$325,$J31,'HAZUS Table FL 14.12'!$R$4:$R$325,$I31,'HAZUS Table FL 14.12'!$P$4:$P$325,"&lt;="&amp;$G31,'HAZUS Table FL 14.12'!$Q$4:$Q$325,"&gt;"&amp;$G31)*'Inputs_Metric 7'!$D$6,"no data")</f>
        <v>no data</v>
      </c>
      <c r="Q31" s="200" t="str">
        <f>IFERROR(AVERAGEIFS('HAZUS Table FL 14.12'!$S$4:$S$325,'HAZUS Table FL 14.12'!$N$4:$N$325,$J31,'HAZUS Table FL 14.12'!$R$4:$R$325,$I31,'HAZUS Table FL 14.12'!$P$4:$P$325,"&lt;="&amp;$H31,'HAZUS Table FL 14.12'!$Q$4:$Q$325,"&gt;"&amp;$H31)*'Inputs_Metric 7'!$D$6,"no data")</f>
        <v>no data</v>
      </c>
      <c r="R31" s="200" t="str">
        <f>IFERROR(INDEX('HAZUS Table FL 14.16'!$D$3:$D$30,MATCH($J31,'HAZUS Table FL 14.16'!$C$3:$C$30,0)),"no data")</f>
        <v>no data</v>
      </c>
      <c r="S31" s="200" t="str">
        <f>IFERROR(INDEX('HAZUS Table FL 14.16'!$F$3:$F$30,MATCH($J31,'HAZUS Table FL 14.16'!$C$3:$C$30,0)),"no data")</f>
        <v>no data</v>
      </c>
      <c r="T31" s="200" t="str">
        <f>IFERROR(INDEX('HAZUS Table FL 14.16'!$G$3:$G$30,MATCH($J31,'HAZUS Table FL 14.16'!$C$3:$C$30,0)),"no data")</f>
        <v>no data</v>
      </c>
      <c r="U31" s="164" t="str">
        <f>IFERROR('Inputs_Metric 7'!$D$5*INDEX('HAZUS Table FL 14.8'!$E$4:$E$14,MATCH('Step 1_Metric 7'!$J31,'HAZUS Table FL 14.8'!$C$4:$C$14,0)),"no data")</f>
        <v>no data</v>
      </c>
      <c r="W31" s="92" t="str">
        <f t="shared" ref="W31:W94" si="11">IFERROR(K31*M31*P31*(1-S31),"")</f>
        <v/>
      </c>
      <c r="X31" s="92" t="str">
        <f t="shared" ref="X31:X94" si="12">IFERROR(L31*M31*Q31*(1-S31),"")</f>
        <v/>
      </c>
      <c r="Y31" s="92" t="str">
        <f t="shared" ref="Y31:Y94" si="13">IFERROR(K31*$N31*P31*(1-$R31),"")</f>
        <v/>
      </c>
      <c r="Z31" s="92" t="str">
        <f t="shared" ref="Z31:Z94" si="14">IFERROR(L31*$N31*Q31*(1-$R31),"")</f>
        <v/>
      </c>
      <c r="AA31" s="153" t="str">
        <f t="shared" ref="AA31:AA94" si="15">IFERROR(AC31/$U31,"")</f>
        <v/>
      </c>
      <c r="AB31" s="153" t="str">
        <f t="shared" ref="AB31:AB94" si="16">IFERROR(AD31/$U31,"")</f>
        <v/>
      </c>
      <c r="AC31" s="92" t="str">
        <f t="shared" ref="AC31:AC94" si="17">IFERROR(K31*$O31*P31*(1-$T31),"")</f>
        <v/>
      </c>
      <c r="AD31" s="92" t="str">
        <f t="shared" ref="AD31:AD94" si="18">IFERROR(L31*$O31*Q31*(1-$T31),"")</f>
        <v/>
      </c>
    </row>
    <row r="32" spans="1:30" x14ac:dyDescent="0.25">
      <c r="A32">
        <f t="shared" si="10"/>
        <v>2</v>
      </c>
      <c r="B32">
        <f>COUNTIF($D$4:D32,D32)</f>
        <v>20</v>
      </c>
      <c r="C32">
        <f>'Building Structure Data'!B33</f>
        <v>100</v>
      </c>
      <c r="D32" t="str">
        <f>'Building Structure Data'!C33</f>
        <v>NPS-1A</v>
      </c>
      <c r="E32">
        <f>'Building Structure Data'!D33</f>
        <v>1</v>
      </c>
      <c r="F32" t="str">
        <f>'Building Structure Data'!E33</f>
        <v>NY_NPS_1A_0038</v>
      </c>
      <c r="G32" s="43">
        <f>'Building Structure Data'!O33</f>
        <v>11.495377664439999</v>
      </c>
      <c r="H32" s="43">
        <f>'Building Structure Data'!P33</f>
        <v>11.462569264439999</v>
      </c>
      <c r="I32" t="b">
        <f>IF(OR('Building Structure Data'!M33="C",'Building Structure Data'!M33="R"),TRUE,FALSE)</f>
        <v>0</v>
      </c>
      <c r="J32" t="str">
        <f>'Building Structure Data'!Y33</f>
        <v>COM8</v>
      </c>
      <c r="K32" s="77">
        <f>'Building Structure Data'!AN33</f>
        <v>162.90272475469999</v>
      </c>
      <c r="L32" s="77">
        <f>'Building Structure Data'!AO33</f>
        <v>162.90272475469999</v>
      </c>
      <c r="M32" s="163">
        <f>IFERROR('Inputs_Metric 7'!$D$5*INDEX('HAZUS Table FL 14.14'!$F$5:$F$40,MATCH($J32,'HAZUS Table FL 14.14'!$C$5:$C$40,0)),"no data")</f>
        <v>0.76495831017231797</v>
      </c>
      <c r="N32" s="163">
        <f>IFERROR('Inputs_Metric 7'!$D$5*INDEX('HAZUS Table FL 14.14'!$G$5:$G$40,MATCH($J32,'HAZUS Table FL 14.14'!$C$5:$C$40,0)),"no data")</f>
        <v>0.6119666481378544</v>
      </c>
      <c r="O32" s="163">
        <f>IFERROR('Inputs_Metric 7'!$D$5*INDEX('HAZUS Table FL 14.14'!$I$5:$I$40,MATCH($J32,'HAZUS Table FL 14.14'!$C$5:$C$40,0)),"no data")</f>
        <v>1.3769249583101726</v>
      </c>
      <c r="P32" s="200">
        <f>IFERROR(AVERAGEIFS('HAZUS Table FL 14.12'!$S$4:$S$325,'HAZUS Table FL 14.12'!$N$4:$N$325,$J32,'HAZUS Table FL 14.12'!$R$4:$R$325,$I32,'HAZUS Table FL 14.12'!$P$4:$P$325,"&lt;="&amp;$G32,'HAZUS Table FL 14.12'!$Q$4:$Q$325,"&gt;"&amp;$G32)*'Inputs_Metric 7'!$D$6,"no data")</f>
        <v>547.5</v>
      </c>
      <c r="Q32" s="200">
        <f>IFERROR(AVERAGEIFS('HAZUS Table FL 14.12'!$S$4:$S$325,'HAZUS Table FL 14.12'!$N$4:$N$325,$J32,'HAZUS Table FL 14.12'!$R$4:$R$325,$I32,'HAZUS Table FL 14.12'!$P$4:$P$325,"&lt;="&amp;$H32,'HAZUS Table FL 14.12'!$Q$4:$Q$325,"&gt;"&amp;$H32)*'Inputs_Metric 7'!$D$6,"no data")</f>
        <v>547.5</v>
      </c>
      <c r="R32" s="200">
        <f>IFERROR(INDEX('HAZUS Table FL 14.16'!$D$3:$D$30,MATCH($J32,'HAZUS Table FL 14.16'!$C$3:$C$30,0)),"no data")</f>
        <v>0.6</v>
      </c>
      <c r="S32" s="200">
        <f>IFERROR(INDEX('HAZUS Table FL 14.16'!$F$3:$F$30,MATCH($J32,'HAZUS Table FL 14.16'!$C$3:$C$30,0)),"no data")</f>
        <v>0.6</v>
      </c>
      <c r="T32" s="200">
        <f>IFERROR(INDEX('HAZUS Table FL 14.16'!$G$3:$G$30,MATCH($J32,'HAZUS Table FL 14.16'!$C$3:$C$30,0)),"no data")</f>
        <v>0.6</v>
      </c>
      <c r="U32" s="164" t="str">
        <f>IFERROR('Inputs_Metric 7'!$D$5*INDEX('HAZUS Table FL 14.8'!$E$4:$E$14,MATCH('Step 1_Metric 7'!$J32,'HAZUS Table FL 14.8'!$C$4:$C$14,0)),"no data")</f>
        <v>no data</v>
      </c>
      <c r="W32" s="92">
        <f t="shared" si="11"/>
        <v>27290.420678129914</v>
      </c>
      <c r="X32" s="92">
        <f t="shared" si="12"/>
        <v>27290.420678129914</v>
      </c>
      <c r="Y32" s="92">
        <f t="shared" si="13"/>
        <v>21832.336542503937</v>
      </c>
      <c r="Z32" s="92">
        <f t="shared" si="14"/>
        <v>21832.336542503937</v>
      </c>
      <c r="AA32" s="153" t="str">
        <f t="shared" si="15"/>
        <v/>
      </c>
      <c r="AB32" s="153" t="str">
        <f t="shared" si="16"/>
        <v/>
      </c>
      <c r="AC32" s="92">
        <f t="shared" si="17"/>
        <v>49122.757220633859</v>
      </c>
      <c r="AD32" s="92">
        <f t="shared" si="18"/>
        <v>49122.757220633859</v>
      </c>
    </row>
    <row r="33" spans="1:30" x14ac:dyDescent="0.25">
      <c r="A33">
        <f t="shared" si="10"/>
        <v>3</v>
      </c>
      <c r="B33">
        <f>COUNTIF($D$4:D33,D33)</f>
        <v>1</v>
      </c>
      <c r="C33">
        <f>'Building Structure Data'!B34</f>
        <v>100</v>
      </c>
      <c r="D33" t="str">
        <f>'Building Structure Data'!C34</f>
        <v>NFWF-43986</v>
      </c>
      <c r="E33">
        <f>'Building Structure Data'!D34</f>
        <v>1</v>
      </c>
      <c r="F33" t="str">
        <f>'Building Structure Data'!E34</f>
        <v>NJ_NFWF_43986_1_0001</v>
      </c>
      <c r="G33" s="43">
        <f>'Building Structure Data'!O34</f>
        <v>11.62028908576</v>
      </c>
      <c r="H33" s="43">
        <f>'Building Structure Data'!P34</f>
        <v>6.4365618857599998</v>
      </c>
      <c r="I33" t="b">
        <f>IF(OR('Building Structure Data'!M34="C",'Building Structure Data'!M34="R"),TRUE,FALSE)</f>
        <v>0</v>
      </c>
      <c r="J33" t="str">
        <f>'Building Structure Data'!Y34</f>
        <v>RES1</v>
      </c>
      <c r="K33" s="77">
        <f>'Building Structure Data'!AN34</f>
        <v>3190</v>
      </c>
      <c r="L33" s="77">
        <f>'Building Structure Data'!AO34</f>
        <v>1595</v>
      </c>
      <c r="M33" s="163">
        <f>IFERROR('Inputs_Metric 7'!$D$5*INDEX('HAZUS Table FL 14.14'!$F$5:$F$40,MATCH($J33,'HAZUS Table FL 14.14'!$C$5:$C$40,0)),"no data")</f>
        <v>0</v>
      </c>
      <c r="N33" s="163">
        <f>IFERROR('Inputs_Metric 7'!$D$5*INDEX('HAZUS Table FL 14.14'!$G$5:$G$40,MATCH($J33,'HAZUS Table FL 14.14'!$C$5:$C$40,0)),"no data")</f>
        <v>0</v>
      </c>
      <c r="O33" s="163">
        <f>IFERROR('Inputs_Metric 7'!$D$5*INDEX('HAZUS Table FL 14.14'!$I$5:$I$40,MATCH($J33,'HAZUS Table FL 14.14'!$C$5:$C$40,0)),"no data")</f>
        <v>0</v>
      </c>
      <c r="P33" s="200" t="str">
        <f>IFERROR(AVERAGEIFS('HAZUS Table FL 14.12'!$S$4:$S$325,'HAZUS Table FL 14.12'!$N$4:$N$325,$J33,'HAZUS Table FL 14.12'!$R$4:$R$325,$I33,'HAZUS Table FL 14.12'!$P$4:$P$325,"&lt;="&amp;$G33,'HAZUS Table FL 14.12'!$Q$4:$Q$325,"&gt;"&amp;$G33)*'Inputs_Metric 7'!$D$6,"no data")</f>
        <v>no data</v>
      </c>
      <c r="Q33" s="200" t="str">
        <f>IFERROR(AVERAGEIFS('HAZUS Table FL 14.12'!$S$4:$S$325,'HAZUS Table FL 14.12'!$N$4:$N$325,$J33,'HAZUS Table FL 14.12'!$R$4:$R$325,$I33,'HAZUS Table FL 14.12'!$P$4:$P$325,"&lt;="&amp;$H33,'HAZUS Table FL 14.12'!$Q$4:$Q$325,"&gt;"&amp;$H33)*'Inputs_Metric 7'!$D$6,"no data")</f>
        <v>no data</v>
      </c>
      <c r="R33" s="200">
        <f>IFERROR(INDEX('HAZUS Table FL 14.16'!$D$3:$D$30,MATCH($J33,'HAZUS Table FL 14.16'!$C$3:$C$30,0)),"no data")</f>
        <v>0</v>
      </c>
      <c r="S33" s="200">
        <f>IFERROR(INDEX('HAZUS Table FL 14.16'!$F$3:$F$30,MATCH($J33,'HAZUS Table FL 14.16'!$C$3:$C$30,0)),"no data")</f>
        <v>0</v>
      </c>
      <c r="T33" s="200">
        <f>IFERROR(INDEX('HAZUS Table FL 14.16'!$G$3:$G$30,MATCH($J33,'HAZUS Table FL 14.16'!$C$3:$C$30,0)),"no data")</f>
        <v>0</v>
      </c>
      <c r="U33" s="164" t="str">
        <f>IFERROR('Inputs_Metric 7'!$D$5*INDEX('HAZUS Table FL 14.8'!$E$4:$E$14,MATCH('Step 1_Metric 7'!$J33,'HAZUS Table FL 14.8'!$C$4:$C$14,0)),"no data")</f>
        <v>no data</v>
      </c>
      <c r="W33" s="92" t="str">
        <f t="shared" si="11"/>
        <v/>
      </c>
      <c r="X33" s="92" t="str">
        <f t="shared" si="12"/>
        <v/>
      </c>
      <c r="Y33" s="92" t="str">
        <f t="shared" si="13"/>
        <v/>
      </c>
      <c r="Z33" s="92" t="str">
        <f t="shared" si="14"/>
        <v/>
      </c>
      <c r="AA33" s="153" t="str">
        <f t="shared" si="15"/>
        <v/>
      </c>
      <c r="AB33" s="153" t="str">
        <f t="shared" si="16"/>
        <v/>
      </c>
      <c r="AC33" s="92" t="str">
        <f t="shared" si="17"/>
        <v/>
      </c>
      <c r="AD33" s="92" t="str">
        <f t="shared" si="18"/>
        <v/>
      </c>
    </row>
    <row r="34" spans="1:30" x14ac:dyDescent="0.25">
      <c r="A34">
        <f t="shared" si="10"/>
        <v>3</v>
      </c>
      <c r="B34">
        <f>COUNTIF($D$4:D34,D34)</f>
        <v>2</v>
      </c>
      <c r="C34">
        <f>'Building Structure Data'!B35</f>
        <v>100</v>
      </c>
      <c r="D34" t="str">
        <f>'Building Structure Data'!C35</f>
        <v>NFWF-43986</v>
      </c>
      <c r="E34">
        <f>'Building Structure Data'!D35</f>
        <v>1</v>
      </c>
      <c r="F34" t="str">
        <f>'Building Structure Data'!E35</f>
        <v>NJ_NFWF_43986_1_0002</v>
      </c>
      <c r="G34" s="43">
        <f>'Building Structure Data'!O35</f>
        <v>11.035984605119999</v>
      </c>
      <c r="H34" s="43">
        <f>'Building Structure Data'!P35</f>
        <v>5.8522574051199996</v>
      </c>
      <c r="I34" t="b">
        <f>IF(OR('Building Structure Data'!M35="C",'Building Structure Data'!M35="R"),TRUE,FALSE)</f>
        <v>0</v>
      </c>
      <c r="J34" t="str">
        <f>'Building Structure Data'!Y35</f>
        <v>RES1</v>
      </c>
      <c r="K34" s="77">
        <f>'Building Structure Data'!AN35</f>
        <v>4400</v>
      </c>
      <c r="L34" s="77">
        <f>'Building Structure Data'!AO35</f>
        <v>2200</v>
      </c>
      <c r="M34" s="163">
        <f>IFERROR('Inputs_Metric 7'!$D$5*INDEX('HAZUS Table FL 14.14'!$F$5:$F$40,MATCH($J34,'HAZUS Table FL 14.14'!$C$5:$C$40,0)),"no data")</f>
        <v>0</v>
      </c>
      <c r="N34" s="163">
        <f>IFERROR('Inputs_Metric 7'!$D$5*INDEX('HAZUS Table FL 14.14'!$G$5:$G$40,MATCH($J34,'HAZUS Table FL 14.14'!$C$5:$C$40,0)),"no data")</f>
        <v>0</v>
      </c>
      <c r="O34" s="163">
        <f>IFERROR('Inputs_Metric 7'!$D$5*INDEX('HAZUS Table FL 14.14'!$I$5:$I$40,MATCH($J34,'HAZUS Table FL 14.14'!$C$5:$C$40,0)),"no data")</f>
        <v>0</v>
      </c>
      <c r="P34" s="200" t="str">
        <f>IFERROR(AVERAGEIFS('HAZUS Table FL 14.12'!$S$4:$S$325,'HAZUS Table FL 14.12'!$N$4:$N$325,$J34,'HAZUS Table FL 14.12'!$R$4:$R$325,$I34,'HAZUS Table FL 14.12'!$P$4:$P$325,"&lt;="&amp;$G34,'HAZUS Table FL 14.12'!$Q$4:$Q$325,"&gt;"&amp;$G34)*'Inputs_Metric 7'!$D$6,"no data")</f>
        <v>no data</v>
      </c>
      <c r="Q34" s="200" t="str">
        <f>IFERROR(AVERAGEIFS('HAZUS Table FL 14.12'!$S$4:$S$325,'HAZUS Table FL 14.12'!$N$4:$N$325,$J34,'HAZUS Table FL 14.12'!$R$4:$R$325,$I34,'HAZUS Table FL 14.12'!$P$4:$P$325,"&lt;="&amp;$H34,'HAZUS Table FL 14.12'!$Q$4:$Q$325,"&gt;"&amp;$H34)*'Inputs_Metric 7'!$D$6,"no data")</f>
        <v>no data</v>
      </c>
      <c r="R34" s="200">
        <f>IFERROR(INDEX('HAZUS Table FL 14.16'!$D$3:$D$30,MATCH($J34,'HAZUS Table FL 14.16'!$C$3:$C$30,0)),"no data")</f>
        <v>0</v>
      </c>
      <c r="S34" s="200">
        <f>IFERROR(INDEX('HAZUS Table FL 14.16'!$F$3:$F$30,MATCH($J34,'HAZUS Table FL 14.16'!$C$3:$C$30,0)),"no data")</f>
        <v>0</v>
      </c>
      <c r="T34" s="200">
        <f>IFERROR(INDEX('HAZUS Table FL 14.16'!$G$3:$G$30,MATCH($J34,'HAZUS Table FL 14.16'!$C$3:$C$30,0)),"no data")</f>
        <v>0</v>
      </c>
      <c r="U34" s="164" t="str">
        <f>IFERROR('Inputs_Metric 7'!$D$5*INDEX('HAZUS Table FL 14.8'!$E$4:$E$14,MATCH('Step 1_Metric 7'!$J34,'HAZUS Table FL 14.8'!$C$4:$C$14,0)),"no data")</f>
        <v>no data</v>
      </c>
      <c r="W34" s="92" t="str">
        <f t="shared" si="11"/>
        <v/>
      </c>
      <c r="X34" s="92" t="str">
        <f t="shared" si="12"/>
        <v/>
      </c>
      <c r="Y34" s="92" t="str">
        <f t="shared" si="13"/>
        <v/>
      </c>
      <c r="Z34" s="92" t="str">
        <f t="shared" si="14"/>
        <v/>
      </c>
      <c r="AA34" s="153" t="str">
        <f t="shared" si="15"/>
        <v/>
      </c>
      <c r="AB34" s="153" t="str">
        <f t="shared" si="16"/>
        <v/>
      </c>
      <c r="AC34" s="92" t="str">
        <f t="shared" si="17"/>
        <v/>
      </c>
      <c r="AD34" s="92" t="str">
        <f t="shared" si="18"/>
        <v/>
      </c>
    </row>
    <row r="35" spans="1:30" x14ac:dyDescent="0.25">
      <c r="A35">
        <f t="shared" si="10"/>
        <v>3</v>
      </c>
      <c r="B35">
        <f>COUNTIF($D$4:D35,D35)</f>
        <v>3</v>
      </c>
      <c r="C35">
        <f>'Building Structure Data'!B36</f>
        <v>100</v>
      </c>
      <c r="D35" t="str">
        <f>'Building Structure Data'!C36</f>
        <v>NFWF-43986</v>
      </c>
      <c r="E35">
        <f>'Building Structure Data'!D36</f>
        <v>1</v>
      </c>
      <c r="F35" t="str">
        <f>'Building Structure Data'!E36</f>
        <v>NJ_NFWF_43986_1_0003</v>
      </c>
      <c r="G35" s="43">
        <f>'Building Structure Data'!O36</f>
        <v>12.25044986708</v>
      </c>
      <c r="H35" s="43">
        <f>'Building Structure Data'!P36</f>
        <v>7.0667226670799996</v>
      </c>
      <c r="I35" t="b">
        <f>IF(OR('Building Structure Data'!M36="C",'Building Structure Data'!M36="R"),TRUE,FALSE)</f>
        <v>0</v>
      </c>
      <c r="J35" t="str">
        <f>'Building Structure Data'!Y36</f>
        <v>RES1</v>
      </c>
      <c r="K35" s="77">
        <f>'Building Structure Data'!AN36</f>
        <v>1955.3333333333333</v>
      </c>
      <c r="L35" s="77">
        <f>'Building Structure Data'!AO36</f>
        <v>0</v>
      </c>
      <c r="M35" s="163">
        <f>IFERROR('Inputs_Metric 7'!$D$5*INDEX('HAZUS Table FL 14.14'!$F$5:$F$40,MATCH($J35,'HAZUS Table FL 14.14'!$C$5:$C$40,0)),"no data")</f>
        <v>0</v>
      </c>
      <c r="N35" s="163">
        <f>IFERROR('Inputs_Metric 7'!$D$5*INDEX('HAZUS Table FL 14.14'!$G$5:$G$40,MATCH($J35,'HAZUS Table FL 14.14'!$C$5:$C$40,0)),"no data")</f>
        <v>0</v>
      </c>
      <c r="O35" s="163">
        <f>IFERROR('Inputs_Metric 7'!$D$5*INDEX('HAZUS Table FL 14.14'!$I$5:$I$40,MATCH($J35,'HAZUS Table FL 14.14'!$C$5:$C$40,0)),"no data")</f>
        <v>0</v>
      </c>
      <c r="P35" s="200" t="str">
        <f>IFERROR(AVERAGEIFS('HAZUS Table FL 14.12'!$S$4:$S$325,'HAZUS Table FL 14.12'!$N$4:$N$325,$J35,'HAZUS Table FL 14.12'!$R$4:$R$325,$I35,'HAZUS Table FL 14.12'!$P$4:$P$325,"&lt;="&amp;$G35,'HAZUS Table FL 14.12'!$Q$4:$Q$325,"&gt;"&amp;$G35)*'Inputs_Metric 7'!$D$6,"no data")</f>
        <v>no data</v>
      </c>
      <c r="Q35" s="200" t="str">
        <f>IFERROR(AVERAGEIFS('HAZUS Table FL 14.12'!$S$4:$S$325,'HAZUS Table FL 14.12'!$N$4:$N$325,$J35,'HAZUS Table FL 14.12'!$R$4:$R$325,$I35,'HAZUS Table FL 14.12'!$P$4:$P$325,"&lt;="&amp;$H35,'HAZUS Table FL 14.12'!$Q$4:$Q$325,"&gt;"&amp;$H35)*'Inputs_Metric 7'!$D$6,"no data")</f>
        <v>no data</v>
      </c>
      <c r="R35" s="200">
        <f>IFERROR(INDEX('HAZUS Table FL 14.16'!$D$3:$D$30,MATCH($J35,'HAZUS Table FL 14.16'!$C$3:$C$30,0)),"no data")</f>
        <v>0</v>
      </c>
      <c r="S35" s="200">
        <f>IFERROR(INDEX('HAZUS Table FL 14.16'!$F$3:$F$30,MATCH($J35,'HAZUS Table FL 14.16'!$C$3:$C$30,0)),"no data")</f>
        <v>0</v>
      </c>
      <c r="T35" s="200">
        <f>IFERROR(INDEX('HAZUS Table FL 14.16'!$G$3:$G$30,MATCH($J35,'HAZUS Table FL 14.16'!$C$3:$C$30,0)),"no data")</f>
        <v>0</v>
      </c>
      <c r="U35" s="164" t="str">
        <f>IFERROR('Inputs_Metric 7'!$D$5*INDEX('HAZUS Table FL 14.8'!$E$4:$E$14,MATCH('Step 1_Metric 7'!$J35,'HAZUS Table FL 14.8'!$C$4:$C$14,0)),"no data")</f>
        <v>no data</v>
      </c>
      <c r="W35" s="92" t="str">
        <f t="shared" si="11"/>
        <v/>
      </c>
      <c r="X35" s="92" t="str">
        <f t="shared" si="12"/>
        <v/>
      </c>
      <c r="Y35" s="92" t="str">
        <f t="shared" si="13"/>
        <v/>
      </c>
      <c r="Z35" s="92" t="str">
        <f t="shared" si="14"/>
        <v/>
      </c>
      <c r="AA35" s="153" t="str">
        <f t="shared" si="15"/>
        <v/>
      </c>
      <c r="AB35" s="153" t="str">
        <f t="shared" si="16"/>
        <v/>
      </c>
      <c r="AC35" s="92" t="str">
        <f t="shared" si="17"/>
        <v/>
      </c>
      <c r="AD35" s="92" t="str">
        <f t="shared" si="18"/>
        <v/>
      </c>
    </row>
    <row r="36" spans="1:30" x14ac:dyDescent="0.25">
      <c r="A36">
        <f t="shared" si="10"/>
        <v>3</v>
      </c>
      <c r="B36">
        <f>COUNTIF($D$4:D36,D36)</f>
        <v>4</v>
      </c>
      <c r="C36">
        <f>'Building Structure Data'!B37</f>
        <v>100</v>
      </c>
      <c r="D36" t="str">
        <f>'Building Structure Data'!C37</f>
        <v>NFWF-43986</v>
      </c>
      <c r="E36">
        <f>'Building Structure Data'!D37</f>
        <v>1</v>
      </c>
      <c r="F36" t="str">
        <f>'Building Structure Data'!E37</f>
        <v>NJ_NFWF_43986_1_0004</v>
      </c>
      <c r="G36" s="43">
        <f>'Building Structure Data'!O37</f>
        <v>11.78463292304</v>
      </c>
      <c r="H36" s="43">
        <f>'Building Structure Data'!P37</f>
        <v>6.6009057230400003</v>
      </c>
      <c r="I36" t="b">
        <f>IF(OR('Building Structure Data'!M37="C",'Building Structure Data'!M37="R"),TRUE,FALSE)</f>
        <v>1</v>
      </c>
      <c r="J36" t="str">
        <f>'Building Structure Data'!Y37</f>
        <v>COM8</v>
      </c>
      <c r="K36" s="77">
        <f>'Building Structure Data'!AN37</f>
        <v>10302</v>
      </c>
      <c r="L36" s="77">
        <f>'Building Structure Data'!AO37</f>
        <v>5151</v>
      </c>
      <c r="M36" s="163">
        <f>IFERROR('Inputs_Metric 7'!$D$5*INDEX('HAZUS Table FL 14.14'!$F$5:$F$40,MATCH($J36,'HAZUS Table FL 14.14'!$C$5:$C$40,0)),"no data")</f>
        <v>0.76495831017231797</v>
      </c>
      <c r="N36" s="163">
        <f>IFERROR('Inputs_Metric 7'!$D$5*INDEX('HAZUS Table FL 14.14'!$G$5:$G$40,MATCH($J36,'HAZUS Table FL 14.14'!$C$5:$C$40,0)),"no data")</f>
        <v>0.6119666481378544</v>
      </c>
      <c r="O36" s="163">
        <f>IFERROR('Inputs_Metric 7'!$D$5*INDEX('HAZUS Table FL 14.14'!$I$5:$I$40,MATCH($J36,'HAZUS Table FL 14.14'!$C$5:$C$40,0)),"no data")</f>
        <v>1.3769249583101726</v>
      </c>
      <c r="P36" s="200">
        <f>IFERROR(AVERAGEIFS('HAZUS Table FL 14.12'!$S$4:$S$325,'HAZUS Table FL 14.12'!$N$4:$N$325,$J36,'HAZUS Table FL 14.12'!$R$4:$R$325,$I36,'HAZUS Table FL 14.12'!$P$4:$P$325,"&lt;="&amp;$G36,'HAZUS Table FL 14.12'!$Q$4:$Q$325,"&gt;"&amp;$G36)*'Inputs_Metric 7'!$D$6,"no data")</f>
        <v>730</v>
      </c>
      <c r="Q36" s="200">
        <f>IFERROR(AVERAGEIFS('HAZUS Table FL 14.12'!$S$4:$S$325,'HAZUS Table FL 14.12'!$N$4:$N$325,$J36,'HAZUS Table FL 14.12'!$R$4:$R$325,$I36,'HAZUS Table FL 14.12'!$P$4:$P$325,"&lt;="&amp;$H36,'HAZUS Table FL 14.12'!$Q$4:$Q$325,"&gt;"&amp;$H36)*'Inputs_Metric 7'!$D$6,"no data")</f>
        <v>760.41666666666674</v>
      </c>
      <c r="R36" s="200">
        <f>IFERROR(INDEX('HAZUS Table FL 14.16'!$D$3:$D$30,MATCH($J36,'HAZUS Table FL 14.16'!$C$3:$C$30,0)),"no data")</f>
        <v>0.6</v>
      </c>
      <c r="S36" s="200">
        <f>IFERROR(INDEX('HAZUS Table FL 14.16'!$F$3:$F$30,MATCH($J36,'HAZUS Table FL 14.16'!$C$3:$C$30,0)),"no data")</f>
        <v>0.6</v>
      </c>
      <c r="T36" s="200">
        <f>IFERROR(INDEX('HAZUS Table FL 14.16'!$G$3:$G$30,MATCH($J36,'HAZUS Table FL 14.16'!$C$3:$C$30,0)),"no data")</f>
        <v>0.6</v>
      </c>
      <c r="U36" s="164" t="str">
        <f>IFERROR('Inputs_Metric 7'!$D$5*INDEX('HAZUS Table FL 14.8'!$E$4:$E$14,MATCH('Step 1_Metric 7'!$J36,'HAZUS Table FL 14.8'!$C$4:$C$14,0)),"no data")</f>
        <v>no data</v>
      </c>
      <c r="W36" s="92">
        <f t="shared" si="11"/>
        <v>2301135.3493274041</v>
      </c>
      <c r="X36" s="92">
        <f t="shared" si="12"/>
        <v>1198507.9944413565</v>
      </c>
      <c r="Y36" s="92">
        <f t="shared" si="13"/>
        <v>1840908.2794619233</v>
      </c>
      <c r="Z36" s="92">
        <f t="shared" si="14"/>
        <v>958806.39555308525</v>
      </c>
      <c r="AA36" s="153" t="str">
        <f t="shared" si="15"/>
        <v/>
      </c>
      <c r="AB36" s="153" t="str">
        <f t="shared" si="16"/>
        <v/>
      </c>
      <c r="AC36" s="92">
        <f t="shared" si="17"/>
        <v>4142043.628789328</v>
      </c>
      <c r="AD36" s="92">
        <f t="shared" si="18"/>
        <v>2157314.389994442</v>
      </c>
    </row>
    <row r="37" spans="1:30" x14ac:dyDescent="0.25">
      <c r="A37">
        <f t="shared" si="10"/>
        <v>3</v>
      </c>
      <c r="B37">
        <f>COUNTIF($D$4:D37,D37)</f>
        <v>5</v>
      </c>
      <c r="C37">
        <f>'Building Structure Data'!B38</f>
        <v>100</v>
      </c>
      <c r="D37" t="str">
        <f>'Building Structure Data'!C38</f>
        <v>NFWF-43986</v>
      </c>
      <c r="E37">
        <f>'Building Structure Data'!D38</f>
        <v>1</v>
      </c>
      <c r="F37" t="str">
        <f>'Building Structure Data'!E38</f>
        <v>NJ_NFWF_43986_1_0005</v>
      </c>
      <c r="G37" s="43">
        <f>'Building Structure Data'!O38</f>
        <v>10.7052004738</v>
      </c>
      <c r="H37" s="43">
        <f>'Building Structure Data'!P38</f>
        <v>5.5214732737999999</v>
      </c>
      <c r="I37" t="b">
        <f>IF(OR('Building Structure Data'!M38="C",'Building Structure Data'!M38="R"),TRUE,FALSE)</f>
        <v>0</v>
      </c>
      <c r="J37" t="str">
        <f>'Building Structure Data'!Y38</f>
        <v>RES1</v>
      </c>
      <c r="K37" s="77">
        <f>'Building Structure Data'!AN38</f>
        <v>909.66666666666663</v>
      </c>
      <c r="L37" s="77">
        <f>'Building Structure Data'!AO38</f>
        <v>909.66666666666663</v>
      </c>
      <c r="M37" s="163">
        <f>IFERROR('Inputs_Metric 7'!$D$5*INDEX('HAZUS Table FL 14.14'!$F$5:$F$40,MATCH($J37,'HAZUS Table FL 14.14'!$C$5:$C$40,0)),"no data")</f>
        <v>0</v>
      </c>
      <c r="N37" s="163">
        <f>IFERROR('Inputs_Metric 7'!$D$5*INDEX('HAZUS Table FL 14.14'!$G$5:$G$40,MATCH($J37,'HAZUS Table FL 14.14'!$C$5:$C$40,0)),"no data")</f>
        <v>0</v>
      </c>
      <c r="O37" s="163">
        <f>IFERROR('Inputs_Metric 7'!$D$5*INDEX('HAZUS Table FL 14.14'!$I$5:$I$40,MATCH($J37,'HAZUS Table FL 14.14'!$C$5:$C$40,0)),"no data")</f>
        <v>0</v>
      </c>
      <c r="P37" s="200" t="str">
        <f>IFERROR(AVERAGEIFS('HAZUS Table FL 14.12'!$S$4:$S$325,'HAZUS Table FL 14.12'!$N$4:$N$325,$J37,'HAZUS Table FL 14.12'!$R$4:$R$325,$I37,'HAZUS Table FL 14.12'!$P$4:$P$325,"&lt;="&amp;$G37,'HAZUS Table FL 14.12'!$Q$4:$Q$325,"&gt;"&amp;$G37)*'Inputs_Metric 7'!$D$6,"no data")</f>
        <v>no data</v>
      </c>
      <c r="Q37" s="200" t="str">
        <f>IFERROR(AVERAGEIFS('HAZUS Table FL 14.12'!$S$4:$S$325,'HAZUS Table FL 14.12'!$N$4:$N$325,$J37,'HAZUS Table FL 14.12'!$R$4:$R$325,$I37,'HAZUS Table FL 14.12'!$P$4:$P$325,"&lt;="&amp;$H37,'HAZUS Table FL 14.12'!$Q$4:$Q$325,"&gt;"&amp;$H37)*'Inputs_Metric 7'!$D$6,"no data")</f>
        <v>no data</v>
      </c>
      <c r="R37" s="200">
        <f>IFERROR(INDEX('HAZUS Table FL 14.16'!$D$3:$D$30,MATCH($J37,'HAZUS Table FL 14.16'!$C$3:$C$30,0)),"no data")</f>
        <v>0</v>
      </c>
      <c r="S37" s="200">
        <f>IFERROR(INDEX('HAZUS Table FL 14.16'!$F$3:$F$30,MATCH($J37,'HAZUS Table FL 14.16'!$C$3:$C$30,0)),"no data")</f>
        <v>0</v>
      </c>
      <c r="T37" s="200">
        <f>IFERROR(INDEX('HAZUS Table FL 14.16'!$G$3:$G$30,MATCH($J37,'HAZUS Table FL 14.16'!$C$3:$C$30,0)),"no data")</f>
        <v>0</v>
      </c>
      <c r="U37" s="164" t="str">
        <f>IFERROR('Inputs_Metric 7'!$D$5*INDEX('HAZUS Table FL 14.8'!$E$4:$E$14,MATCH('Step 1_Metric 7'!$J37,'HAZUS Table FL 14.8'!$C$4:$C$14,0)),"no data")</f>
        <v>no data</v>
      </c>
      <c r="W37" s="92" t="str">
        <f t="shared" si="11"/>
        <v/>
      </c>
      <c r="X37" s="92" t="str">
        <f t="shared" si="12"/>
        <v/>
      </c>
      <c r="Y37" s="92" t="str">
        <f t="shared" si="13"/>
        <v/>
      </c>
      <c r="Z37" s="92" t="str">
        <f t="shared" si="14"/>
        <v/>
      </c>
      <c r="AA37" s="153" t="str">
        <f t="shared" si="15"/>
        <v/>
      </c>
      <c r="AB37" s="153" t="str">
        <f t="shared" si="16"/>
        <v/>
      </c>
      <c r="AC37" s="92" t="str">
        <f t="shared" si="17"/>
        <v/>
      </c>
      <c r="AD37" s="92" t="str">
        <f t="shared" si="18"/>
        <v/>
      </c>
    </row>
    <row r="38" spans="1:30" x14ac:dyDescent="0.25">
      <c r="A38">
        <f t="shared" si="10"/>
        <v>4</v>
      </c>
      <c r="B38">
        <f>COUNTIF($D$4:D38,D38)</f>
        <v>1</v>
      </c>
      <c r="C38">
        <f>'Building Structure Data'!B39</f>
        <v>2</v>
      </c>
      <c r="D38" s="244" t="str">
        <f>'Building Structure Data'!C39</f>
        <v>NFWF-43429</v>
      </c>
      <c r="E38">
        <f>'Building Structure Data'!D39</f>
        <v>2</v>
      </c>
      <c r="F38" t="str">
        <f>'Building Structure Data'!E39</f>
        <v>NJ_NFWF_43429_2_0001</v>
      </c>
      <c r="G38" s="43">
        <f>'Building Structure Data'!O39</f>
        <v>0.63460960035999991</v>
      </c>
      <c r="H38" s="43">
        <f>'Building Structure Data'!P39</f>
        <v>4.6700428003600001</v>
      </c>
      <c r="I38" t="b">
        <f>IF(OR('Building Structure Data'!M39="C",'Building Structure Data'!M39="R"),TRUE,FALSE)</f>
        <v>1</v>
      </c>
      <c r="J38" t="str">
        <f>'Building Structure Data'!Y39</f>
        <v>RES1</v>
      </c>
      <c r="K38" s="77">
        <f>'Building Structure Data'!AN39</f>
        <v>0</v>
      </c>
      <c r="L38" s="77">
        <f>'Building Structure Data'!AO39</f>
        <v>1343.3886579028999</v>
      </c>
      <c r="M38" s="163">
        <f>IFERROR('Inputs_Metric 7'!$D$5*INDEX('HAZUS Table FL 14.14'!$F$5:$F$40,MATCH($J38,'HAZUS Table FL 14.14'!$C$5:$C$40,0)),"no data")</f>
        <v>0</v>
      </c>
      <c r="N38" s="163">
        <f>IFERROR('Inputs_Metric 7'!$D$5*INDEX('HAZUS Table FL 14.14'!$G$5:$G$40,MATCH($J38,'HAZUS Table FL 14.14'!$C$5:$C$40,0)),"no data")</f>
        <v>0</v>
      </c>
      <c r="O38" s="163">
        <f>IFERROR('Inputs_Metric 7'!$D$5*INDEX('HAZUS Table FL 14.14'!$I$5:$I$40,MATCH($J38,'HAZUS Table FL 14.14'!$C$5:$C$40,0)),"no data")</f>
        <v>0</v>
      </c>
      <c r="P38" s="200" t="str">
        <f>IFERROR(AVERAGEIFS('HAZUS Table FL 14.12'!$S$4:$S$325,'HAZUS Table FL 14.12'!$N$4:$N$325,$J38,'HAZUS Table FL 14.12'!$R$4:$R$325,$I38,'HAZUS Table FL 14.12'!$P$4:$P$325,"&lt;="&amp;$G38,'HAZUS Table FL 14.12'!$Q$4:$Q$325,"&gt;"&amp;$G38)*'Inputs_Metric 7'!$D$6,"no data")</f>
        <v>no data</v>
      </c>
      <c r="Q38" s="200" t="str">
        <f>IFERROR(AVERAGEIFS('HAZUS Table FL 14.12'!$S$4:$S$325,'HAZUS Table FL 14.12'!$N$4:$N$325,$J38,'HAZUS Table FL 14.12'!$R$4:$R$325,$I38,'HAZUS Table FL 14.12'!$P$4:$P$325,"&lt;="&amp;$H38,'HAZUS Table FL 14.12'!$Q$4:$Q$325,"&gt;"&amp;$H38)*'Inputs_Metric 7'!$D$6,"no data")</f>
        <v>no data</v>
      </c>
      <c r="R38" s="200">
        <f>IFERROR(INDEX('HAZUS Table FL 14.16'!$D$3:$D$30,MATCH($J38,'HAZUS Table FL 14.16'!$C$3:$C$30,0)),"no data")</f>
        <v>0</v>
      </c>
      <c r="S38" s="200">
        <f>IFERROR(INDEX('HAZUS Table FL 14.16'!$F$3:$F$30,MATCH($J38,'HAZUS Table FL 14.16'!$C$3:$C$30,0)),"no data")</f>
        <v>0</v>
      </c>
      <c r="T38" s="200">
        <f>IFERROR(INDEX('HAZUS Table FL 14.16'!$G$3:$G$30,MATCH($J38,'HAZUS Table FL 14.16'!$C$3:$C$30,0)),"no data")</f>
        <v>0</v>
      </c>
      <c r="U38" s="164" t="str">
        <f>IFERROR('Inputs_Metric 7'!$D$5*INDEX('HAZUS Table FL 14.8'!$E$4:$E$14,MATCH('Step 1_Metric 7'!$J38,'HAZUS Table FL 14.8'!$C$4:$C$14,0)),"no data")</f>
        <v>no data</v>
      </c>
      <c r="W38" s="92" t="str">
        <f t="shared" si="11"/>
        <v/>
      </c>
      <c r="X38" s="92" t="str">
        <f t="shared" si="12"/>
        <v/>
      </c>
      <c r="Y38" s="92" t="str">
        <f t="shared" si="13"/>
        <v/>
      </c>
      <c r="Z38" s="92" t="str">
        <f t="shared" si="14"/>
        <v/>
      </c>
      <c r="AA38" s="153" t="str">
        <f t="shared" si="15"/>
        <v/>
      </c>
      <c r="AB38" s="153" t="str">
        <f t="shared" si="16"/>
        <v/>
      </c>
      <c r="AC38" s="92" t="str">
        <f t="shared" si="17"/>
        <v/>
      </c>
      <c r="AD38" s="92" t="str">
        <f t="shared" si="18"/>
        <v/>
      </c>
    </row>
    <row r="39" spans="1:30" x14ac:dyDescent="0.25">
      <c r="A39">
        <f t="shared" si="10"/>
        <v>5</v>
      </c>
      <c r="B39">
        <f>COUNTIF($D$4:D39,D39)</f>
        <v>1</v>
      </c>
      <c r="C39">
        <f>'Building Structure Data'!B40</f>
        <v>2</v>
      </c>
      <c r="D39" s="244" t="str">
        <f>'Building Structure Data'!C40</f>
        <v>NFWF-44225</v>
      </c>
      <c r="E39">
        <f>'Building Structure Data'!D40</f>
        <v>2</v>
      </c>
      <c r="F39" t="str">
        <f>'Building Structure Data'!E40</f>
        <v>NY_NFWF_44225_2_0001</v>
      </c>
      <c r="G39" s="43">
        <f>'Building Structure Data'!O40</f>
        <v>0.28838583600000001</v>
      </c>
      <c r="H39" s="43">
        <f>'Building Structure Data'!P40</f>
        <v>-1.9097769639999997</v>
      </c>
      <c r="I39" t="b">
        <f>IF(OR('Building Structure Data'!M40="C",'Building Structure Data'!M40="R"),TRUE,FALSE)</f>
        <v>1</v>
      </c>
      <c r="J39" t="str">
        <f>'Building Structure Data'!Y40</f>
        <v>RES1</v>
      </c>
      <c r="K39" s="77">
        <f>'Building Structure Data'!AN40</f>
        <v>0</v>
      </c>
      <c r="L39" s="77">
        <f>'Building Structure Data'!AO40</f>
        <v>0</v>
      </c>
      <c r="M39" s="163">
        <f>IFERROR('Inputs_Metric 7'!$D$5*INDEX('HAZUS Table FL 14.14'!$F$5:$F$40,MATCH($J39,'HAZUS Table FL 14.14'!$C$5:$C$40,0)),"no data")</f>
        <v>0</v>
      </c>
      <c r="N39" s="163">
        <f>IFERROR('Inputs_Metric 7'!$D$5*INDEX('HAZUS Table FL 14.14'!$G$5:$G$40,MATCH($J39,'HAZUS Table FL 14.14'!$C$5:$C$40,0)),"no data")</f>
        <v>0</v>
      </c>
      <c r="O39" s="163">
        <f>IFERROR('Inputs_Metric 7'!$D$5*INDEX('HAZUS Table FL 14.14'!$I$5:$I$40,MATCH($J39,'HAZUS Table FL 14.14'!$C$5:$C$40,0)),"no data")</f>
        <v>0</v>
      </c>
      <c r="P39" s="200" t="str">
        <f>IFERROR(AVERAGEIFS('HAZUS Table FL 14.12'!$S$4:$S$325,'HAZUS Table FL 14.12'!$N$4:$N$325,$J39,'HAZUS Table FL 14.12'!$R$4:$R$325,$I39,'HAZUS Table FL 14.12'!$P$4:$P$325,"&lt;="&amp;$G39,'HAZUS Table FL 14.12'!$Q$4:$Q$325,"&gt;"&amp;$G39)*'Inputs_Metric 7'!$D$6,"no data")</f>
        <v>no data</v>
      </c>
      <c r="Q39" s="200" t="str">
        <f>IFERROR(AVERAGEIFS('HAZUS Table FL 14.12'!$S$4:$S$325,'HAZUS Table FL 14.12'!$N$4:$N$325,$J39,'HAZUS Table FL 14.12'!$R$4:$R$325,$I39,'HAZUS Table FL 14.12'!$P$4:$P$325,"&lt;="&amp;$H39,'HAZUS Table FL 14.12'!$Q$4:$Q$325,"&gt;"&amp;$H39)*'Inputs_Metric 7'!$D$6,"no data")</f>
        <v>no data</v>
      </c>
      <c r="R39" s="200">
        <f>IFERROR(INDEX('HAZUS Table FL 14.16'!$D$3:$D$30,MATCH($J39,'HAZUS Table FL 14.16'!$C$3:$C$30,0)),"no data")</f>
        <v>0</v>
      </c>
      <c r="S39" s="200">
        <f>IFERROR(INDEX('HAZUS Table FL 14.16'!$F$3:$F$30,MATCH($J39,'HAZUS Table FL 14.16'!$C$3:$C$30,0)),"no data")</f>
        <v>0</v>
      </c>
      <c r="T39" s="200">
        <f>IFERROR(INDEX('HAZUS Table FL 14.16'!$G$3:$G$30,MATCH($J39,'HAZUS Table FL 14.16'!$C$3:$C$30,0)),"no data")</f>
        <v>0</v>
      </c>
      <c r="U39" s="164" t="str">
        <f>IFERROR('Inputs_Metric 7'!$D$5*INDEX('HAZUS Table FL 14.8'!$E$4:$E$14,MATCH('Step 1_Metric 7'!$J39,'HAZUS Table FL 14.8'!$C$4:$C$14,0)),"no data")</f>
        <v>no data</v>
      </c>
      <c r="W39" s="92" t="str">
        <f t="shared" si="11"/>
        <v/>
      </c>
      <c r="X39" s="92" t="str">
        <f t="shared" si="12"/>
        <v/>
      </c>
      <c r="Y39" s="92" t="str">
        <f t="shared" si="13"/>
        <v/>
      </c>
      <c r="Z39" s="92" t="str">
        <f t="shared" si="14"/>
        <v/>
      </c>
      <c r="AA39" s="153" t="str">
        <f t="shared" si="15"/>
        <v/>
      </c>
      <c r="AB39" s="153" t="str">
        <f t="shared" si="16"/>
        <v/>
      </c>
      <c r="AC39" s="92" t="str">
        <f t="shared" si="17"/>
        <v/>
      </c>
      <c r="AD39" s="92" t="str">
        <f t="shared" si="18"/>
        <v/>
      </c>
    </row>
    <row r="40" spans="1:30" x14ac:dyDescent="0.25">
      <c r="A40">
        <f t="shared" si="10"/>
        <v>5</v>
      </c>
      <c r="B40">
        <f>COUNTIF($D$4:D40,D40)</f>
        <v>2</v>
      </c>
      <c r="C40">
        <f>'Building Structure Data'!B41</f>
        <v>2</v>
      </c>
      <c r="D40" s="244" t="str">
        <f>'Building Structure Data'!C41</f>
        <v>NFWF-44225</v>
      </c>
      <c r="E40">
        <f>'Building Structure Data'!D41</f>
        <v>2</v>
      </c>
      <c r="F40" t="str">
        <f>'Building Structure Data'!E41</f>
        <v>NY_NFWF_44225_2_0002</v>
      </c>
      <c r="G40" s="43">
        <f>'Building Structure Data'!O41</f>
        <v>0.30795276576000002</v>
      </c>
      <c r="H40" s="43">
        <f>'Building Structure Data'!P41</f>
        <v>-1.82009192176</v>
      </c>
      <c r="I40" t="b">
        <f>IF(OR('Building Structure Data'!M41="C",'Building Structure Data'!M41="R"),TRUE,FALSE)</f>
        <v>1</v>
      </c>
      <c r="J40" t="str">
        <f>'Building Structure Data'!Y41</f>
        <v>RES1</v>
      </c>
      <c r="K40" s="77">
        <f>'Building Structure Data'!AN41</f>
        <v>0</v>
      </c>
      <c r="L40" s="77">
        <f>'Building Structure Data'!AO41</f>
        <v>0</v>
      </c>
      <c r="M40" s="163">
        <f>IFERROR('Inputs_Metric 7'!$D$5*INDEX('HAZUS Table FL 14.14'!$F$5:$F$40,MATCH($J40,'HAZUS Table FL 14.14'!$C$5:$C$40,0)),"no data")</f>
        <v>0</v>
      </c>
      <c r="N40" s="163">
        <f>IFERROR('Inputs_Metric 7'!$D$5*INDEX('HAZUS Table FL 14.14'!$G$5:$G$40,MATCH($J40,'HAZUS Table FL 14.14'!$C$5:$C$40,0)),"no data")</f>
        <v>0</v>
      </c>
      <c r="O40" s="163">
        <f>IFERROR('Inputs_Metric 7'!$D$5*INDEX('HAZUS Table FL 14.14'!$I$5:$I$40,MATCH($J40,'HAZUS Table FL 14.14'!$C$5:$C$40,0)),"no data")</f>
        <v>0</v>
      </c>
      <c r="P40" s="200" t="str">
        <f>IFERROR(AVERAGEIFS('HAZUS Table FL 14.12'!$S$4:$S$325,'HAZUS Table FL 14.12'!$N$4:$N$325,$J40,'HAZUS Table FL 14.12'!$R$4:$R$325,$I40,'HAZUS Table FL 14.12'!$P$4:$P$325,"&lt;="&amp;$G40,'HAZUS Table FL 14.12'!$Q$4:$Q$325,"&gt;"&amp;$G40)*'Inputs_Metric 7'!$D$6,"no data")</f>
        <v>no data</v>
      </c>
      <c r="Q40" s="200" t="str">
        <f>IFERROR(AVERAGEIFS('HAZUS Table FL 14.12'!$S$4:$S$325,'HAZUS Table FL 14.12'!$N$4:$N$325,$J40,'HAZUS Table FL 14.12'!$R$4:$R$325,$I40,'HAZUS Table FL 14.12'!$P$4:$P$325,"&lt;="&amp;$H40,'HAZUS Table FL 14.12'!$Q$4:$Q$325,"&gt;"&amp;$H40)*'Inputs_Metric 7'!$D$6,"no data")</f>
        <v>no data</v>
      </c>
      <c r="R40" s="200">
        <f>IFERROR(INDEX('HAZUS Table FL 14.16'!$D$3:$D$30,MATCH($J40,'HAZUS Table FL 14.16'!$C$3:$C$30,0)),"no data")</f>
        <v>0</v>
      </c>
      <c r="S40" s="200">
        <f>IFERROR(INDEX('HAZUS Table FL 14.16'!$F$3:$F$30,MATCH($J40,'HAZUS Table FL 14.16'!$C$3:$C$30,0)),"no data")</f>
        <v>0</v>
      </c>
      <c r="T40" s="200">
        <f>IFERROR(INDEX('HAZUS Table FL 14.16'!$G$3:$G$30,MATCH($J40,'HAZUS Table FL 14.16'!$C$3:$C$30,0)),"no data")</f>
        <v>0</v>
      </c>
      <c r="U40" s="164" t="str">
        <f>IFERROR('Inputs_Metric 7'!$D$5*INDEX('HAZUS Table FL 14.8'!$E$4:$E$14,MATCH('Step 1_Metric 7'!$J40,'HAZUS Table FL 14.8'!$C$4:$C$14,0)),"no data")</f>
        <v>no data</v>
      </c>
      <c r="W40" s="92" t="str">
        <f t="shared" si="11"/>
        <v/>
      </c>
      <c r="X40" s="92" t="str">
        <f t="shared" si="12"/>
        <v/>
      </c>
      <c r="Y40" s="92" t="str">
        <f t="shared" si="13"/>
        <v/>
      </c>
      <c r="Z40" s="92" t="str">
        <f t="shared" si="14"/>
        <v/>
      </c>
      <c r="AA40" s="153" t="str">
        <f t="shared" si="15"/>
        <v/>
      </c>
      <c r="AB40" s="153" t="str">
        <f t="shared" si="16"/>
        <v/>
      </c>
      <c r="AC40" s="92" t="str">
        <f t="shared" si="17"/>
        <v/>
      </c>
      <c r="AD40" s="92" t="str">
        <f t="shared" si="18"/>
        <v/>
      </c>
    </row>
    <row r="41" spans="1:30" x14ac:dyDescent="0.25">
      <c r="A41">
        <f t="shared" si="10"/>
        <v>5</v>
      </c>
      <c r="B41">
        <f>COUNTIF($D$4:D41,D41)</f>
        <v>3</v>
      </c>
      <c r="C41">
        <f>'Building Structure Data'!B42</f>
        <v>2</v>
      </c>
      <c r="D41" s="244" t="str">
        <f>'Building Structure Data'!C42</f>
        <v>NFWF-44225</v>
      </c>
      <c r="E41">
        <f>'Building Structure Data'!D42</f>
        <v>2</v>
      </c>
      <c r="F41" t="str">
        <f>'Building Structure Data'!E42</f>
        <v>NY_NFWF_44225_2_0003</v>
      </c>
      <c r="G41" s="43">
        <f>'Building Structure Data'!O42</f>
        <v>0.65147311795999996</v>
      </c>
      <c r="H41" s="43">
        <f>'Building Structure Data'!P42</f>
        <v>-1.5138812820399998</v>
      </c>
      <c r="I41" t="b">
        <f>IF(OR('Building Structure Data'!M42="C",'Building Structure Data'!M42="R"),TRUE,FALSE)</f>
        <v>1</v>
      </c>
      <c r="J41" t="str">
        <f>'Building Structure Data'!Y42</f>
        <v>RES1</v>
      </c>
      <c r="K41" s="77">
        <f>'Building Structure Data'!AN42</f>
        <v>0</v>
      </c>
      <c r="L41" s="77">
        <f>'Building Structure Data'!AO42</f>
        <v>0</v>
      </c>
      <c r="M41" s="163">
        <f>IFERROR('Inputs_Metric 7'!$D$5*INDEX('HAZUS Table FL 14.14'!$F$5:$F$40,MATCH($J41,'HAZUS Table FL 14.14'!$C$5:$C$40,0)),"no data")</f>
        <v>0</v>
      </c>
      <c r="N41" s="163">
        <f>IFERROR('Inputs_Metric 7'!$D$5*INDEX('HAZUS Table FL 14.14'!$G$5:$G$40,MATCH($J41,'HAZUS Table FL 14.14'!$C$5:$C$40,0)),"no data")</f>
        <v>0</v>
      </c>
      <c r="O41" s="163">
        <f>IFERROR('Inputs_Metric 7'!$D$5*INDEX('HAZUS Table FL 14.14'!$I$5:$I$40,MATCH($J41,'HAZUS Table FL 14.14'!$C$5:$C$40,0)),"no data")</f>
        <v>0</v>
      </c>
      <c r="P41" s="200" t="str">
        <f>IFERROR(AVERAGEIFS('HAZUS Table FL 14.12'!$S$4:$S$325,'HAZUS Table FL 14.12'!$N$4:$N$325,$J41,'HAZUS Table FL 14.12'!$R$4:$R$325,$I41,'HAZUS Table FL 14.12'!$P$4:$P$325,"&lt;="&amp;$G41,'HAZUS Table FL 14.12'!$Q$4:$Q$325,"&gt;"&amp;$G41)*'Inputs_Metric 7'!$D$6,"no data")</f>
        <v>no data</v>
      </c>
      <c r="Q41" s="200" t="str">
        <f>IFERROR(AVERAGEIFS('HAZUS Table FL 14.12'!$S$4:$S$325,'HAZUS Table FL 14.12'!$N$4:$N$325,$J41,'HAZUS Table FL 14.12'!$R$4:$R$325,$I41,'HAZUS Table FL 14.12'!$P$4:$P$325,"&lt;="&amp;$H41,'HAZUS Table FL 14.12'!$Q$4:$Q$325,"&gt;"&amp;$H41)*'Inputs_Metric 7'!$D$6,"no data")</f>
        <v>no data</v>
      </c>
      <c r="R41" s="200">
        <f>IFERROR(INDEX('HAZUS Table FL 14.16'!$D$3:$D$30,MATCH($J41,'HAZUS Table FL 14.16'!$C$3:$C$30,0)),"no data")</f>
        <v>0</v>
      </c>
      <c r="S41" s="200">
        <f>IFERROR(INDEX('HAZUS Table FL 14.16'!$F$3:$F$30,MATCH($J41,'HAZUS Table FL 14.16'!$C$3:$C$30,0)),"no data")</f>
        <v>0</v>
      </c>
      <c r="T41" s="200">
        <f>IFERROR(INDEX('HAZUS Table FL 14.16'!$G$3:$G$30,MATCH($J41,'HAZUS Table FL 14.16'!$C$3:$C$30,0)),"no data")</f>
        <v>0</v>
      </c>
      <c r="U41" s="164" t="str">
        <f>IFERROR('Inputs_Metric 7'!$D$5*INDEX('HAZUS Table FL 14.8'!$E$4:$E$14,MATCH('Step 1_Metric 7'!$J41,'HAZUS Table FL 14.8'!$C$4:$C$14,0)),"no data")</f>
        <v>no data</v>
      </c>
      <c r="W41" s="92" t="str">
        <f t="shared" si="11"/>
        <v/>
      </c>
      <c r="X41" s="92" t="str">
        <f t="shared" si="12"/>
        <v/>
      </c>
      <c r="Y41" s="92" t="str">
        <f t="shared" si="13"/>
        <v/>
      </c>
      <c r="Z41" s="92" t="str">
        <f t="shared" si="14"/>
        <v/>
      </c>
      <c r="AA41" s="153" t="str">
        <f t="shared" si="15"/>
        <v/>
      </c>
      <c r="AB41" s="153" t="str">
        <f t="shared" si="16"/>
        <v/>
      </c>
      <c r="AC41" s="92" t="str">
        <f t="shared" si="17"/>
        <v/>
      </c>
      <c r="AD41" s="92" t="str">
        <f t="shared" si="18"/>
        <v/>
      </c>
    </row>
    <row r="42" spans="1:30" x14ac:dyDescent="0.25">
      <c r="A42">
        <f t="shared" si="10"/>
        <v>5</v>
      </c>
      <c r="B42">
        <f>COUNTIF($D$4:D42,D42)</f>
        <v>4</v>
      </c>
      <c r="C42">
        <f>'Building Structure Data'!B43</f>
        <v>20</v>
      </c>
      <c r="D42" s="244" t="str">
        <f>'Building Structure Data'!C43</f>
        <v>NFWF-44225</v>
      </c>
      <c r="E42">
        <f>'Building Structure Data'!D43</f>
        <v>2</v>
      </c>
      <c r="F42" t="str">
        <f>'Building Structure Data'!E43</f>
        <v>NY_NFWF_44225_2_0001</v>
      </c>
      <c r="G42" s="43">
        <f>'Building Structure Data'!O43</f>
        <v>3.6184384359999999</v>
      </c>
      <c r="H42" s="43">
        <f>'Building Structure Data'!P43</f>
        <v>1.6171260359999999</v>
      </c>
      <c r="I42" t="b">
        <f>IF(OR('Building Structure Data'!M43="C",'Building Structure Data'!M43="R"),TRUE,FALSE)</f>
        <v>1</v>
      </c>
      <c r="J42" t="str">
        <f>'Building Structure Data'!Y43</f>
        <v>RES1</v>
      </c>
      <c r="K42" s="77">
        <f>'Building Structure Data'!AN43</f>
        <v>1833.7761297338</v>
      </c>
      <c r="L42" s="77">
        <f>'Building Structure Data'!AO43</f>
        <v>1833.7761297338</v>
      </c>
      <c r="M42" s="163">
        <f>IFERROR('Inputs_Metric 7'!$D$5*INDEX('HAZUS Table FL 14.14'!$F$5:$F$40,MATCH($J42,'HAZUS Table FL 14.14'!$C$5:$C$40,0)),"no data")</f>
        <v>0</v>
      </c>
      <c r="N42" s="163">
        <f>IFERROR('Inputs_Metric 7'!$D$5*INDEX('HAZUS Table FL 14.14'!$G$5:$G$40,MATCH($J42,'HAZUS Table FL 14.14'!$C$5:$C$40,0)),"no data")</f>
        <v>0</v>
      </c>
      <c r="O42" s="163">
        <f>IFERROR('Inputs_Metric 7'!$D$5*INDEX('HAZUS Table FL 14.14'!$I$5:$I$40,MATCH($J42,'HAZUS Table FL 14.14'!$C$5:$C$40,0)),"no data")</f>
        <v>0</v>
      </c>
      <c r="P42" s="200" t="str">
        <f>IFERROR(AVERAGEIFS('HAZUS Table FL 14.12'!$S$4:$S$325,'HAZUS Table FL 14.12'!$N$4:$N$325,$J42,'HAZUS Table FL 14.12'!$R$4:$R$325,$I42,'HAZUS Table FL 14.12'!$P$4:$P$325,"&lt;="&amp;$G42,'HAZUS Table FL 14.12'!$Q$4:$Q$325,"&gt;"&amp;$G42)*'Inputs_Metric 7'!$D$6,"no data")</f>
        <v>no data</v>
      </c>
      <c r="Q42" s="200" t="str">
        <f>IFERROR(AVERAGEIFS('HAZUS Table FL 14.12'!$S$4:$S$325,'HAZUS Table FL 14.12'!$N$4:$N$325,$J42,'HAZUS Table FL 14.12'!$R$4:$R$325,$I42,'HAZUS Table FL 14.12'!$P$4:$P$325,"&lt;="&amp;$H42,'HAZUS Table FL 14.12'!$Q$4:$Q$325,"&gt;"&amp;$H42)*'Inputs_Metric 7'!$D$6,"no data")</f>
        <v>no data</v>
      </c>
      <c r="R42" s="200">
        <f>IFERROR(INDEX('HAZUS Table FL 14.16'!$D$3:$D$30,MATCH($J42,'HAZUS Table FL 14.16'!$C$3:$C$30,0)),"no data")</f>
        <v>0</v>
      </c>
      <c r="S42" s="200">
        <f>IFERROR(INDEX('HAZUS Table FL 14.16'!$F$3:$F$30,MATCH($J42,'HAZUS Table FL 14.16'!$C$3:$C$30,0)),"no data")</f>
        <v>0</v>
      </c>
      <c r="T42" s="200">
        <f>IFERROR(INDEX('HAZUS Table FL 14.16'!$G$3:$G$30,MATCH($J42,'HAZUS Table FL 14.16'!$C$3:$C$30,0)),"no data")</f>
        <v>0</v>
      </c>
      <c r="U42" s="164" t="str">
        <f>IFERROR('Inputs_Metric 7'!$D$5*INDEX('HAZUS Table FL 14.8'!$E$4:$E$14,MATCH('Step 1_Metric 7'!$J42,'HAZUS Table FL 14.8'!$C$4:$C$14,0)),"no data")</f>
        <v>no data</v>
      </c>
      <c r="W42" s="92" t="str">
        <f t="shared" si="11"/>
        <v/>
      </c>
      <c r="X42" s="92" t="str">
        <f t="shared" si="12"/>
        <v/>
      </c>
      <c r="Y42" s="92" t="str">
        <f t="shared" si="13"/>
        <v/>
      </c>
      <c r="Z42" s="92" t="str">
        <f t="shared" si="14"/>
        <v/>
      </c>
      <c r="AA42" s="153" t="str">
        <f t="shared" si="15"/>
        <v/>
      </c>
      <c r="AB42" s="153" t="str">
        <f t="shared" si="16"/>
        <v/>
      </c>
      <c r="AC42" s="92" t="str">
        <f t="shared" si="17"/>
        <v/>
      </c>
      <c r="AD42" s="92" t="str">
        <f t="shared" si="18"/>
        <v/>
      </c>
    </row>
    <row r="43" spans="1:30" x14ac:dyDescent="0.25">
      <c r="A43">
        <f t="shared" si="10"/>
        <v>5</v>
      </c>
      <c r="B43">
        <f>COUNTIF($D$4:D43,D43)</f>
        <v>5</v>
      </c>
      <c r="C43">
        <f>'Building Structure Data'!B44</f>
        <v>20</v>
      </c>
      <c r="D43" s="244" t="str">
        <f>'Building Structure Data'!C44</f>
        <v>NFWF-44225</v>
      </c>
      <c r="E43">
        <f>'Building Structure Data'!D44</f>
        <v>2</v>
      </c>
      <c r="F43" t="str">
        <f>'Building Structure Data'!E44</f>
        <v>NY_NFWF_44225_2_0002</v>
      </c>
      <c r="G43" s="43">
        <f>'Building Structure Data'!O44</f>
        <v>4.2658662782399999</v>
      </c>
      <c r="H43" s="43">
        <f>'Building Structure Data'!P44</f>
        <v>2.2973622782400001</v>
      </c>
      <c r="I43" t="b">
        <f>IF(OR('Building Structure Data'!M44="C",'Building Structure Data'!M44="R"),TRUE,FALSE)</f>
        <v>1</v>
      </c>
      <c r="J43" t="str">
        <f>'Building Structure Data'!Y44</f>
        <v>RES1</v>
      </c>
      <c r="K43" s="77">
        <f>'Building Structure Data'!AN44</f>
        <v>1466.5941409853999</v>
      </c>
      <c r="L43" s="77">
        <f>'Building Structure Data'!AO44</f>
        <v>1466.5941409853999</v>
      </c>
      <c r="M43" s="163">
        <f>IFERROR('Inputs_Metric 7'!$D$5*INDEX('HAZUS Table FL 14.14'!$F$5:$F$40,MATCH($J43,'HAZUS Table FL 14.14'!$C$5:$C$40,0)),"no data")</f>
        <v>0</v>
      </c>
      <c r="N43" s="163">
        <f>IFERROR('Inputs_Metric 7'!$D$5*INDEX('HAZUS Table FL 14.14'!$G$5:$G$40,MATCH($J43,'HAZUS Table FL 14.14'!$C$5:$C$40,0)),"no data")</f>
        <v>0</v>
      </c>
      <c r="O43" s="163">
        <f>IFERROR('Inputs_Metric 7'!$D$5*INDEX('HAZUS Table FL 14.14'!$I$5:$I$40,MATCH($J43,'HAZUS Table FL 14.14'!$C$5:$C$40,0)),"no data")</f>
        <v>0</v>
      </c>
      <c r="P43" s="200" t="str">
        <f>IFERROR(AVERAGEIFS('HAZUS Table FL 14.12'!$S$4:$S$325,'HAZUS Table FL 14.12'!$N$4:$N$325,$J43,'HAZUS Table FL 14.12'!$R$4:$R$325,$I43,'HAZUS Table FL 14.12'!$P$4:$P$325,"&lt;="&amp;$G43,'HAZUS Table FL 14.12'!$Q$4:$Q$325,"&gt;"&amp;$G43)*'Inputs_Metric 7'!$D$6,"no data")</f>
        <v>no data</v>
      </c>
      <c r="Q43" s="200" t="str">
        <f>IFERROR(AVERAGEIFS('HAZUS Table FL 14.12'!$S$4:$S$325,'HAZUS Table FL 14.12'!$N$4:$N$325,$J43,'HAZUS Table FL 14.12'!$R$4:$R$325,$I43,'HAZUS Table FL 14.12'!$P$4:$P$325,"&lt;="&amp;$H43,'HAZUS Table FL 14.12'!$Q$4:$Q$325,"&gt;"&amp;$H43)*'Inputs_Metric 7'!$D$6,"no data")</f>
        <v>no data</v>
      </c>
      <c r="R43" s="200">
        <f>IFERROR(INDEX('HAZUS Table FL 14.16'!$D$3:$D$30,MATCH($J43,'HAZUS Table FL 14.16'!$C$3:$C$30,0)),"no data")</f>
        <v>0</v>
      </c>
      <c r="S43" s="200">
        <f>IFERROR(INDEX('HAZUS Table FL 14.16'!$F$3:$F$30,MATCH($J43,'HAZUS Table FL 14.16'!$C$3:$C$30,0)),"no data")</f>
        <v>0</v>
      </c>
      <c r="T43" s="200">
        <f>IFERROR(INDEX('HAZUS Table FL 14.16'!$G$3:$G$30,MATCH($J43,'HAZUS Table FL 14.16'!$C$3:$C$30,0)),"no data")</f>
        <v>0</v>
      </c>
      <c r="U43" s="164" t="str">
        <f>IFERROR('Inputs_Metric 7'!$D$5*INDEX('HAZUS Table FL 14.8'!$E$4:$E$14,MATCH('Step 1_Metric 7'!$J43,'HAZUS Table FL 14.8'!$C$4:$C$14,0)),"no data")</f>
        <v>no data</v>
      </c>
      <c r="W43" s="92" t="str">
        <f t="shared" si="11"/>
        <v/>
      </c>
      <c r="X43" s="92" t="str">
        <f t="shared" si="12"/>
        <v/>
      </c>
      <c r="Y43" s="92" t="str">
        <f t="shared" si="13"/>
        <v/>
      </c>
      <c r="Z43" s="92" t="str">
        <f t="shared" si="14"/>
        <v/>
      </c>
      <c r="AA43" s="153" t="str">
        <f t="shared" si="15"/>
        <v/>
      </c>
      <c r="AB43" s="153" t="str">
        <f t="shared" si="16"/>
        <v/>
      </c>
      <c r="AC43" s="92" t="str">
        <f t="shared" si="17"/>
        <v/>
      </c>
      <c r="AD43" s="92" t="str">
        <f t="shared" si="18"/>
        <v/>
      </c>
    </row>
    <row r="44" spans="1:30" x14ac:dyDescent="0.25">
      <c r="A44">
        <f t="shared" si="10"/>
        <v>5</v>
      </c>
      <c r="B44">
        <f>COUNTIF($D$4:D44,D44)</f>
        <v>6</v>
      </c>
      <c r="C44">
        <f>'Building Structure Data'!B45</f>
        <v>20</v>
      </c>
      <c r="D44" s="244" t="str">
        <f>'Building Structure Data'!C45</f>
        <v>NFWF-44225</v>
      </c>
      <c r="E44">
        <f>'Building Structure Data'!D45</f>
        <v>2</v>
      </c>
      <c r="F44" t="str">
        <f>'Building Structure Data'!E45</f>
        <v>NY_NFWF_44225_2_0003</v>
      </c>
      <c r="G44" s="43">
        <f>'Building Structure Data'!O45</f>
        <v>3.9815257179599994</v>
      </c>
      <c r="H44" s="43">
        <f>'Building Structure Data'!P45</f>
        <v>2.0130217179600001</v>
      </c>
      <c r="I44" t="b">
        <f>IF(OR('Building Structure Data'!M45="C",'Building Structure Data'!M45="R"),TRUE,FALSE)</f>
        <v>1</v>
      </c>
      <c r="J44" t="str">
        <f>'Building Structure Data'!Y45</f>
        <v>RES1</v>
      </c>
      <c r="K44" s="77">
        <f>'Building Structure Data'!AN45</f>
        <v>1059.4393762525999</v>
      </c>
      <c r="L44" s="77">
        <f>'Building Structure Data'!AO45</f>
        <v>1059.4393762525999</v>
      </c>
      <c r="M44" s="163">
        <f>IFERROR('Inputs_Metric 7'!$D$5*INDEX('HAZUS Table FL 14.14'!$F$5:$F$40,MATCH($J44,'HAZUS Table FL 14.14'!$C$5:$C$40,0)),"no data")</f>
        <v>0</v>
      </c>
      <c r="N44" s="163">
        <f>IFERROR('Inputs_Metric 7'!$D$5*INDEX('HAZUS Table FL 14.14'!$G$5:$G$40,MATCH($J44,'HAZUS Table FL 14.14'!$C$5:$C$40,0)),"no data")</f>
        <v>0</v>
      </c>
      <c r="O44" s="163">
        <f>IFERROR('Inputs_Metric 7'!$D$5*INDEX('HAZUS Table FL 14.14'!$I$5:$I$40,MATCH($J44,'HAZUS Table FL 14.14'!$C$5:$C$40,0)),"no data")</f>
        <v>0</v>
      </c>
      <c r="P44" s="200" t="str">
        <f>IFERROR(AVERAGEIFS('HAZUS Table FL 14.12'!$S$4:$S$325,'HAZUS Table FL 14.12'!$N$4:$N$325,$J44,'HAZUS Table FL 14.12'!$R$4:$R$325,$I44,'HAZUS Table FL 14.12'!$P$4:$P$325,"&lt;="&amp;$G44,'HAZUS Table FL 14.12'!$Q$4:$Q$325,"&gt;"&amp;$G44)*'Inputs_Metric 7'!$D$6,"no data")</f>
        <v>no data</v>
      </c>
      <c r="Q44" s="200" t="str">
        <f>IFERROR(AVERAGEIFS('HAZUS Table FL 14.12'!$S$4:$S$325,'HAZUS Table FL 14.12'!$N$4:$N$325,$J44,'HAZUS Table FL 14.12'!$R$4:$R$325,$I44,'HAZUS Table FL 14.12'!$P$4:$P$325,"&lt;="&amp;$H44,'HAZUS Table FL 14.12'!$Q$4:$Q$325,"&gt;"&amp;$H44)*'Inputs_Metric 7'!$D$6,"no data")</f>
        <v>no data</v>
      </c>
      <c r="R44" s="200">
        <f>IFERROR(INDEX('HAZUS Table FL 14.16'!$D$3:$D$30,MATCH($J44,'HAZUS Table FL 14.16'!$C$3:$C$30,0)),"no data")</f>
        <v>0</v>
      </c>
      <c r="S44" s="200">
        <f>IFERROR(INDEX('HAZUS Table FL 14.16'!$F$3:$F$30,MATCH($J44,'HAZUS Table FL 14.16'!$C$3:$C$30,0)),"no data")</f>
        <v>0</v>
      </c>
      <c r="T44" s="200">
        <f>IFERROR(INDEX('HAZUS Table FL 14.16'!$G$3:$G$30,MATCH($J44,'HAZUS Table FL 14.16'!$C$3:$C$30,0)),"no data")</f>
        <v>0</v>
      </c>
      <c r="U44" s="164" t="str">
        <f>IFERROR('Inputs_Metric 7'!$D$5*INDEX('HAZUS Table FL 14.8'!$E$4:$E$14,MATCH('Step 1_Metric 7'!$J44,'HAZUS Table FL 14.8'!$C$4:$C$14,0)),"no data")</f>
        <v>no data</v>
      </c>
      <c r="W44" s="92" t="str">
        <f t="shared" si="11"/>
        <v/>
      </c>
      <c r="X44" s="92" t="str">
        <f t="shared" si="12"/>
        <v/>
      </c>
      <c r="Y44" s="92" t="str">
        <f t="shared" si="13"/>
        <v/>
      </c>
      <c r="Z44" s="92" t="str">
        <f t="shared" si="14"/>
        <v/>
      </c>
      <c r="AA44" s="153" t="str">
        <f t="shared" si="15"/>
        <v/>
      </c>
      <c r="AB44" s="153" t="str">
        <f t="shared" si="16"/>
        <v/>
      </c>
      <c r="AC44" s="92" t="str">
        <f t="shared" si="17"/>
        <v/>
      </c>
      <c r="AD44" s="92" t="str">
        <f t="shared" si="18"/>
        <v/>
      </c>
    </row>
    <row r="45" spans="1:30" x14ac:dyDescent="0.25">
      <c r="A45">
        <f t="shared" si="10"/>
        <v>5</v>
      </c>
      <c r="B45">
        <f>COUNTIF($D$4:D45,D45)</f>
        <v>7</v>
      </c>
      <c r="C45">
        <f>'Building Structure Data'!B46</f>
        <v>100</v>
      </c>
      <c r="D45" s="244" t="str">
        <f>'Building Structure Data'!C46</f>
        <v>NFWF-44225</v>
      </c>
      <c r="E45">
        <f>'Building Structure Data'!D46</f>
        <v>2</v>
      </c>
      <c r="F45" t="str">
        <f>'Building Structure Data'!E46</f>
        <v>NY_NFWF_44225_2_0001</v>
      </c>
      <c r="G45" s="43">
        <f>'Building Structure Data'!O46</f>
        <v>5.7116143559999992</v>
      </c>
      <c r="H45" s="43">
        <f>'Building Structure Data'!P46</f>
        <v>3.2837927559999995</v>
      </c>
      <c r="I45" t="b">
        <f>IF(OR('Building Structure Data'!M46="C",'Building Structure Data'!M46="R"),TRUE,FALSE)</f>
        <v>1</v>
      </c>
      <c r="J45" t="str">
        <f>'Building Structure Data'!Y46</f>
        <v>RES1</v>
      </c>
      <c r="K45" s="77">
        <f>'Building Structure Data'!AN46</f>
        <v>1833.7761297338</v>
      </c>
      <c r="L45" s="77">
        <f>'Building Structure Data'!AO46</f>
        <v>1833.7761297338</v>
      </c>
      <c r="M45" s="163">
        <f>IFERROR('Inputs_Metric 7'!$D$5*INDEX('HAZUS Table FL 14.14'!$F$5:$F$40,MATCH($J45,'HAZUS Table FL 14.14'!$C$5:$C$40,0)),"no data")</f>
        <v>0</v>
      </c>
      <c r="N45" s="163">
        <f>IFERROR('Inputs_Metric 7'!$D$5*INDEX('HAZUS Table FL 14.14'!$G$5:$G$40,MATCH($J45,'HAZUS Table FL 14.14'!$C$5:$C$40,0)),"no data")</f>
        <v>0</v>
      </c>
      <c r="O45" s="163">
        <f>IFERROR('Inputs_Metric 7'!$D$5*INDEX('HAZUS Table FL 14.14'!$I$5:$I$40,MATCH($J45,'HAZUS Table FL 14.14'!$C$5:$C$40,0)),"no data")</f>
        <v>0</v>
      </c>
      <c r="P45" s="200" t="str">
        <f>IFERROR(AVERAGEIFS('HAZUS Table FL 14.12'!$S$4:$S$325,'HAZUS Table FL 14.12'!$N$4:$N$325,$J45,'HAZUS Table FL 14.12'!$R$4:$R$325,$I45,'HAZUS Table FL 14.12'!$P$4:$P$325,"&lt;="&amp;$G45,'HAZUS Table FL 14.12'!$Q$4:$Q$325,"&gt;"&amp;$G45)*'Inputs_Metric 7'!$D$6,"no data")</f>
        <v>no data</v>
      </c>
      <c r="Q45" s="200" t="str">
        <f>IFERROR(AVERAGEIFS('HAZUS Table FL 14.12'!$S$4:$S$325,'HAZUS Table FL 14.12'!$N$4:$N$325,$J45,'HAZUS Table FL 14.12'!$R$4:$R$325,$I45,'HAZUS Table FL 14.12'!$P$4:$P$325,"&lt;="&amp;$H45,'HAZUS Table FL 14.12'!$Q$4:$Q$325,"&gt;"&amp;$H45)*'Inputs_Metric 7'!$D$6,"no data")</f>
        <v>no data</v>
      </c>
      <c r="R45" s="200">
        <f>IFERROR(INDEX('HAZUS Table FL 14.16'!$D$3:$D$30,MATCH($J45,'HAZUS Table FL 14.16'!$C$3:$C$30,0)),"no data")</f>
        <v>0</v>
      </c>
      <c r="S45" s="200">
        <f>IFERROR(INDEX('HAZUS Table FL 14.16'!$F$3:$F$30,MATCH($J45,'HAZUS Table FL 14.16'!$C$3:$C$30,0)),"no data")</f>
        <v>0</v>
      </c>
      <c r="T45" s="200">
        <f>IFERROR(INDEX('HAZUS Table FL 14.16'!$G$3:$G$30,MATCH($J45,'HAZUS Table FL 14.16'!$C$3:$C$30,0)),"no data")</f>
        <v>0</v>
      </c>
      <c r="U45" s="164" t="str">
        <f>IFERROR('Inputs_Metric 7'!$D$5*INDEX('HAZUS Table FL 14.8'!$E$4:$E$14,MATCH('Step 1_Metric 7'!$J45,'HAZUS Table FL 14.8'!$C$4:$C$14,0)),"no data")</f>
        <v>no data</v>
      </c>
      <c r="W45" s="92" t="str">
        <f t="shared" si="11"/>
        <v/>
      </c>
      <c r="X45" s="92" t="str">
        <f t="shared" si="12"/>
        <v/>
      </c>
      <c r="Y45" s="92" t="str">
        <f t="shared" si="13"/>
        <v/>
      </c>
      <c r="Z45" s="92" t="str">
        <f t="shared" si="14"/>
        <v/>
      </c>
      <c r="AA45" s="153" t="str">
        <f t="shared" si="15"/>
        <v/>
      </c>
      <c r="AB45" s="153" t="str">
        <f t="shared" si="16"/>
        <v/>
      </c>
      <c r="AC45" s="92" t="str">
        <f t="shared" si="17"/>
        <v/>
      </c>
      <c r="AD45" s="92" t="str">
        <f t="shared" si="18"/>
        <v/>
      </c>
    </row>
    <row r="46" spans="1:30" x14ac:dyDescent="0.25">
      <c r="A46">
        <f t="shared" si="10"/>
        <v>5</v>
      </c>
      <c r="B46">
        <f>COUNTIF($D$4:D46,D46)</f>
        <v>8</v>
      </c>
      <c r="C46">
        <f>'Building Structure Data'!B47</f>
        <v>100</v>
      </c>
      <c r="D46" s="244" t="str">
        <f>'Building Structure Data'!C47</f>
        <v>NFWF-44225</v>
      </c>
      <c r="E46">
        <f>'Building Structure Data'!D47</f>
        <v>2</v>
      </c>
      <c r="F46" t="str">
        <f>'Building Structure Data'!E47</f>
        <v>NY_NFWF_44225_2_0002</v>
      </c>
      <c r="G46" s="43">
        <f>'Building Structure Data'!O47</f>
        <v>6.3590421982400001</v>
      </c>
      <c r="H46" s="43">
        <f>'Building Structure Data'!P47</f>
        <v>3.9640289982400003</v>
      </c>
      <c r="I46" t="b">
        <f>IF(OR('Building Structure Data'!M47="C",'Building Structure Data'!M47="R"),TRUE,FALSE)</f>
        <v>1</v>
      </c>
      <c r="J46" t="str">
        <f>'Building Structure Data'!Y47</f>
        <v>RES1</v>
      </c>
      <c r="K46" s="77">
        <f>'Building Structure Data'!AN47</f>
        <v>1466.5941409853999</v>
      </c>
      <c r="L46" s="77">
        <f>'Building Structure Data'!AO47</f>
        <v>1466.5941409853999</v>
      </c>
      <c r="M46" s="163">
        <f>IFERROR('Inputs_Metric 7'!$D$5*INDEX('HAZUS Table FL 14.14'!$F$5:$F$40,MATCH($J46,'HAZUS Table FL 14.14'!$C$5:$C$40,0)),"no data")</f>
        <v>0</v>
      </c>
      <c r="N46" s="163">
        <f>IFERROR('Inputs_Metric 7'!$D$5*INDEX('HAZUS Table FL 14.14'!$G$5:$G$40,MATCH($J46,'HAZUS Table FL 14.14'!$C$5:$C$40,0)),"no data")</f>
        <v>0</v>
      </c>
      <c r="O46" s="163">
        <f>IFERROR('Inputs_Metric 7'!$D$5*INDEX('HAZUS Table FL 14.14'!$I$5:$I$40,MATCH($J46,'HAZUS Table FL 14.14'!$C$5:$C$40,0)),"no data")</f>
        <v>0</v>
      </c>
      <c r="P46" s="200" t="str">
        <f>IFERROR(AVERAGEIFS('HAZUS Table FL 14.12'!$S$4:$S$325,'HAZUS Table FL 14.12'!$N$4:$N$325,$J46,'HAZUS Table FL 14.12'!$R$4:$R$325,$I46,'HAZUS Table FL 14.12'!$P$4:$P$325,"&lt;="&amp;$G46,'HAZUS Table FL 14.12'!$Q$4:$Q$325,"&gt;"&amp;$G46)*'Inputs_Metric 7'!$D$6,"no data")</f>
        <v>no data</v>
      </c>
      <c r="Q46" s="200" t="str">
        <f>IFERROR(AVERAGEIFS('HAZUS Table FL 14.12'!$S$4:$S$325,'HAZUS Table FL 14.12'!$N$4:$N$325,$J46,'HAZUS Table FL 14.12'!$R$4:$R$325,$I46,'HAZUS Table FL 14.12'!$P$4:$P$325,"&lt;="&amp;$H46,'HAZUS Table FL 14.12'!$Q$4:$Q$325,"&gt;"&amp;$H46)*'Inputs_Metric 7'!$D$6,"no data")</f>
        <v>no data</v>
      </c>
      <c r="R46" s="200">
        <f>IFERROR(INDEX('HAZUS Table FL 14.16'!$D$3:$D$30,MATCH($J46,'HAZUS Table FL 14.16'!$C$3:$C$30,0)),"no data")</f>
        <v>0</v>
      </c>
      <c r="S46" s="200">
        <f>IFERROR(INDEX('HAZUS Table FL 14.16'!$F$3:$F$30,MATCH($J46,'HAZUS Table FL 14.16'!$C$3:$C$30,0)),"no data")</f>
        <v>0</v>
      </c>
      <c r="T46" s="200">
        <f>IFERROR(INDEX('HAZUS Table FL 14.16'!$G$3:$G$30,MATCH($J46,'HAZUS Table FL 14.16'!$C$3:$C$30,0)),"no data")</f>
        <v>0</v>
      </c>
      <c r="U46" s="164" t="str">
        <f>IFERROR('Inputs_Metric 7'!$D$5*INDEX('HAZUS Table FL 14.8'!$E$4:$E$14,MATCH('Step 1_Metric 7'!$J46,'HAZUS Table FL 14.8'!$C$4:$C$14,0)),"no data")</f>
        <v>no data</v>
      </c>
      <c r="W46" s="92" t="str">
        <f t="shared" si="11"/>
        <v/>
      </c>
      <c r="X46" s="92" t="str">
        <f t="shared" si="12"/>
        <v/>
      </c>
      <c r="Y46" s="92" t="str">
        <f t="shared" si="13"/>
        <v/>
      </c>
      <c r="Z46" s="92" t="str">
        <f t="shared" si="14"/>
        <v/>
      </c>
      <c r="AA46" s="153" t="str">
        <f t="shared" si="15"/>
        <v/>
      </c>
      <c r="AB46" s="153" t="str">
        <f t="shared" si="16"/>
        <v/>
      </c>
      <c r="AC46" s="92" t="str">
        <f t="shared" si="17"/>
        <v/>
      </c>
      <c r="AD46" s="92" t="str">
        <f t="shared" si="18"/>
        <v/>
      </c>
    </row>
    <row r="47" spans="1:30" x14ac:dyDescent="0.25">
      <c r="A47">
        <f t="shared" si="10"/>
        <v>5</v>
      </c>
      <c r="B47">
        <f>COUNTIF($D$4:D47,D47)</f>
        <v>9</v>
      </c>
      <c r="C47">
        <f>'Building Structure Data'!B48</f>
        <v>100</v>
      </c>
      <c r="D47" s="244" t="str">
        <f>'Building Structure Data'!C48</f>
        <v>NFWF-44225</v>
      </c>
      <c r="E47">
        <f>'Building Structure Data'!D48</f>
        <v>2</v>
      </c>
      <c r="F47" t="str">
        <f>'Building Structure Data'!E48</f>
        <v>NY_NFWF_44225_2_0003</v>
      </c>
      <c r="G47" s="43">
        <f>'Building Structure Data'!O48</f>
        <v>6.0418932379600001</v>
      </c>
      <c r="H47" s="43">
        <f>'Building Structure Data'!P48</f>
        <v>3.7124968379600003</v>
      </c>
      <c r="I47" t="b">
        <f>IF(OR('Building Structure Data'!M48="C",'Building Structure Data'!M48="R"),TRUE,FALSE)</f>
        <v>1</v>
      </c>
      <c r="J47" t="str">
        <f>'Building Structure Data'!Y48</f>
        <v>RES1</v>
      </c>
      <c r="K47" s="77">
        <f>'Building Structure Data'!AN48</f>
        <v>1059.4393762525999</v>
      </c>
      <c r="L47" s="77">
        <f>'Building Structure Data'!AO48</f>
        <v>1059.4393762525999</v>
      </c>
      <c r="M47" s="163">
        <f>IFERROR('Inputs_Metric 7'!$D$5*INDEX('HAZUS Table FL 14.14'!$F$5:$F$40,MATCH($J47,'HAZUS Table FL 14.14'!$C$5:$C$40,0)),"no data")</f>
        <v>0</v>
      </c>
      <c r="N47" s="163">
        <f>IFERROR('Inputs_Metric 7'!$D$5*INDEX('HAZUS Table FL 14.14'!$G$5:$G$40,MATCH($J47,'HAZUS Table FL 14.14'!$C$5:$C$40,0)),"no data")</f>
        <v>0</v>
      </c>
      <c r="O47" s="163">
        <f>IFERROR('Inputs_Metric 7'!$D$5*INDEX('HAZUS Table FL 14.14'!$I$5:$I$40,MATCH($J47,'HAZUS Table FL 14.14'!$C$5:$C$40,0)),"no data")</f>
        <v>0</v>
      </c>
      <c r="P47" s="200" t="str">
        <f>IFERROR(AVERAGEIFS('HAZUS Table FL 14.12'!$S$4:$S$325,'HAZUS Table FL 14.12'!$N$4:$N$325,$J47,'HAZUS Table FL 14.12'!$R$4:$R$325,$I47,'HAZUS Table FL 14.12'!$P$4:$P$325,"&lt;="&amp;$G47,'HAZUS Table FL 14.12'!$Q$4:$Q$325,"&gt;"&amp;$G47)*'Inputs_Metric 7'!$D$6,"no data")</f>
        <v>no data</v>
      </c>
      <c r="Q47" s="200" t="str">
        <f>IFERROR(AVERAGEIFS('HAZUS Table FL 14.12'!$S$4:$S$325,'HAZUS Table FL 14.12'!$N$4:$N$325,$J47,'HAZUS Table FL 14.12'!$R$4:$R$325,$I47,'HAZUS Table FL 14.12'!$P$4:$P$325,"&lt;="&amp;$H47,'HAZUS Table FL 14.12'!$Q$4:$Q$325,"&gt;"&amp;$H47)*'Inputs_Metric 7'!$D$6,"no data")</f>
        <v>no data</v>
      </c>
      <c r="R47" s="200">
        <f>IFERROR(INDEX('HAZUS Table FL 14.16'!$D$3:$D$30,MATCH($J47,'HAZUS Table FL 14.16'!$C$3:$C$30,0)),"no data")</f>
        <v>0</v>
      </c>
      <c r="S47" s="200">
        <f>IFERROR(INDEX('HAZUS Table FL 14.16'!$F$3:$F$30,MATCH($J47,'HAZUS Table FL 14.16'!$C$3:$C$30,0)),"no data")</f>
        <v>0</v>
      </c>
      <c r="T47" s="200">
        <f>IFERROR(INDEX('HAZUS Table FL 14.16'!$G$3:$G$30,MATCH($J47,'HAZUS Table FL 14.16'!$C$3:$C$30,0)),"no data")</f>
        <v>0</v>
      </c>
      <c r="U47" s="164" t="str">
        <f>IFERROR('Inputs_Metric 7'!$D$5*INDEX('HAZUS Table FL 14.8'!$E$4:$E$14,MATCH('Step 1_Metric 7'!$J47,'HAZUS Table FL 14.8'!$C$4:$C$14,0)),"no data")</f>
        <v>no data</v>
      </c>
      <c r="W47" s="92" t="str">
        <f t="shared" si="11"/>
        <v/>
      </c>
      <c r="X47" s="92" t="str">
        <f t="shared" si="12"/>
        <v/>
      </c>
      <c r="Y47" s="92" t="str">
        <f t="shared" si="13"/>
        <v/>
      </c>
      <c r="Z47" s="92" t="str">
        <f t="shared" si="14"/>
        <v/>
      </c>
      <c r="AA47" s="153" t="str">
        <f t="shared" si="15"/>
        <v/>
      </c>
      <c r="AB47" s="153" t="str">
        <f t="shared" si="16"/>
        <v/>
      </c>
      <c r="AC47" s="92" t="str">
        <f t="shared" si="17"/>
        <v/>
      </c>
      <c r="AD47" s="92" t="str">
        <f t="shared" si="18"/>
        <v/>
      </c>
    </row>
    <row r="48" spans="1:30" x14ac:dyDescent="0.25">
      <c r="A48">
        <f t="shared" si="10"/>
        <v>6</v>
      </c>
      <c r="B48">
        <f>COUNTIF($D$4:D48,D48)</f>
        <v>1</v>
      </c>
      <c r="C48">
        <f>'Building Structure Data'!B49</f>
        <v>20</v>
      </c>
      <c r="D48" t="str">
        <f>'Building Structure Data'!C49</f>
        <v>NFWF-43322</v>
      </c>
      <c r="E48">
        <f>'Building Structure Data'!D49</f>
        <v>3</v>
      </c>
      <c r="F48" t="str">
        <f>'Building Structure Data'!E49</f>
        <v>MA_NFWF_43322_3_0002</v>
      </c>
      <c r="G48" s="43">
        <f>'Building Structure Data'!O49</f>
        <v>3.8275198075199999</v>
      </c>
      <c r="H48" s="43">
        <f>'Building Structure Data'!P49</f>
        <v>2.1542914075200001</v>
      </c>
      <c r="I48" t="b">
        <f>IF(OR('Building Structure Data'!M49="C",'Building Structure Data'!M49="R"),TRUE,FALSE)</f>
        <v>1</v>
      </c>
      <c r="J48" t="str">
        <f>'Building Structure Data'!Y49</f>
        <v>RES1</v>
      </c>
      <c r="K48" s="77">
        <f>'Building Structure Data'!AN49</f>
        <v>484</v>
      </c>
      <c r="L48" s="77">
        <f>'Building Structure Data'!AO49</f>
        <v>484</v>
      </c>
      <c r="M48" s="163">
        <f>IFERROR('Inputs_Metric 7'!$D$5*INDEX('HAZUS Table FL 14.14'!$F$5:$F$40,MATCH($J48,'HAZUS Table FL 14.14'!$C$5:$C$40,0)),"no data")</f>
        <v>0</v>
      </c>
      <c r="N48" s="163">
        <f>IFERROR('Inputs_Metric 7'!$D$5*INDEX('HAZUS Table FL 14.14'!$G$5:$G$40,MATCH($J48,'HAZUS Table FL 14.14'!$C$5:$C$40,0)),"no data")</f>
        <v>0</v>
      </c>
      <c r="O48" s="163">
        <f>IFERROR('Inputs_Metric 7'!$D$5*INDEX('HAZUS Table FL 14.14'!$I$5:$I$40,MATCH($J48,'HAZUS Table FL 14.14'!$C$5:$C$40,0)),"no data")</f>
        <v>0</v>
      </c>
      <c r="P48" s="200" t="str">
        <f>IFERROR(AVERAGEIFS('HAZUS Table FL 14.12'!$S$4:$S$325,'HAZUS Table FL 14.12'!$N$4:$N$325,$J48,'HAZUS Table FL 14.12'!$R$4:$R$325,$I48,'HAZUS Table FL 14.12'!$P$4:$P$325,"&lt;="&amp;$G48,'HAZUS Table FL 14.12'!$Q$4:$Q$325,"&gt;"&amp;$G48)*'Inputs_Metric 7'!$D$6,"no data")</f>
        <v>no data</v>
      </c>
      <c r="Q48" s="200" t="str">
        <f>IFERROR(AVERAGEIFS('HAZUS Table FL 14.12'!$S$4:$S$325,'HAZUS Table FL 14.12'!$N$4:$N$325,$J48,'HAZUS Table FL 14.12'!$R$4:$R$325,$I48,'HAZUS Table FL 14.12'!$P$4:$P$325,"&lt;="&amp;$H48,'HAZUS Table FL 14.12'!$Q$4:$Q$325,"&gt;"&amp;$H48)*'Inputs_Metric 7'!$D$6,"no data")</f>
        <v>no data</v>
      </c>
      <c r="R48" s="200">
        <f>IFERROR(INDEX('HAZUS Table FL 14.16'!$D$3:$D$30,MATCH($J48,'HAZUS Table FL 14.16'!$C$3:$C$30,0)),"no data")</f>
        <v>0</v>
      </c>
      <c r="S48" s="200">
        <f>IFERROR(INDEX('HAZUS Table FL 14.16'!$F$3:$F$30,MATCH($J48,'HAZUS Table FL 14.16'!$C$3:$C$30,0)),"no data")</f>
        <v>0</v>
      </c>
      <c r="T48" s="200">
        <f>IFERROR(INDEX('HAZUS Table FL 14.16'!$G$3:$G$30,MATCH($J48,'HAZUS Table FL 14.16'!$C$3:$C$30,0)),"no data")</f>
        <v>0</v>
      </c>
      <c r="U48" s="164" t="str">
        <f>IFERROR('Inputs_Metric 7'!$D$5*INDEX('HAZUS Table FL 14.8'!$E$4:$E$14,MATCH('Step 1_Metric 7'!$J48,'HAZUS Table FL 14.8'!$C$4:$C$14,0)),"no data")</f>
        <v>no data</v>
      </c>
      <c r="W48" s="92" t="str">
        <f t="shared" si="11"/>
        <v/>
      </c>
      <c r="X48" s="92" t="str">
        <f t="shared" si="12"/>
        <v/>
      </c>
      <c r="Y48" s="92" t="str">
        <f t="shared" si="13"/>
        <v/>
      </c>
      <c r="Z48" s="92" t="str">
        <f t="shared" si="14"/>
        <v/>
      </c>
      <c r="AA48" s="153" t="str">
        <f t="shared" si="15"/>
        <v/>
      </c>
      <c r="AB48" s="153" t="str">
        <f t="shared" si="16"/>
        <v/>
      </c>
      <c r="AC48" s="92" t="str">
        <f t="shared" si="17"/>
        <v/>
      </c>
      <c r="AD48" s="92" t="str">
        <f t="shared" si="18"/>
        <v/>
      </c>
    </row>
    <row r="49" spans="1:30" x14ac:dyDescent="0.25">
      <c r="A49">
        <f t="shared" si="10"/>
        <v>6</v>
      </c>
      <c r="B49">
        <f>COUNTIF($D$4:D49,D49)</f>
        <v>2</v>
      </c>
      <c r="C49">
        <f>'Building Structure Data'!B50</f>
        <v>100</v>
      </c>
      <c r="D49" t="str">
        <f>'Building Structure Data'!C50</f>
        <v>NFWF-43322</v>
      </c>
      <c r="E49">
        <f>'Building Structure Data'!D50</f>
        <v>3</v>
      </c>
      <c r="F49" t="str">
        <f>'Building Structure Data'!E50</f>
        <v>MA_NFWF_43322_3_0003</v>
      </c>
      <c r="G49" s="43">
        <f>'Building Structure Data'!O50</f>
        <v>8.68320893928</v>
      </c>
      <c r="H49" s="43">
        <f>'Building Structure Data'!P50</f>
        <v>7.6005317392799991</v>
      </c>
      <c r="I49" t="b">
        <f>IF(OR('Building Structure Data'!M50="C",'Building Structure Data'!M50="R"),TRUE,FALSE)</f>
        <v>1</v>
      </c>
      <c r="J49" t="str">
        <f>'Building Structure Data'!Y50</f>
        <v>RES1</v>
      </c>
      <c r="K49" s="77">
        <f>'Building Structure Data'!AN50</f>
        <v>512</v>
      </c>
      <c r="L49" s="77">
        <f>'Building Structure Data'!AO50</f>
        <v>512</v>
      </c>
      <c r="M49" s="163">
        <f>IFERROR('Inputs_Metric 7'!$D$5*INDEX('HAZUS Table FL 14.14'!$F$5:$F$40,MATCH($J49,'HAZUS Table FL 14.14'!$C$5:$C$40,0)),"no data")</f>
        <v>0</v>
      </c>
      <c r="N49" s="163">
        <f>IFERROR('Inputs_Metric 7'!$D$5*INDEX('HAZUS Table FL 14.14'!$G$5:$G$40,MATCH($J49,'HAZUS Table FL 14.14'!$C$5:$C$40,0)),"no data")</f>
        <v>0</v>
      </c>
      <c r="O49" s="163">
        <f>IFERROR('Inputs_Metric 7'!$D$5*INDEX('HAZUS Table FL 14.14'!$I$5:$I$40,MATCH($J49,'HAZUS Table FL 14.14'!$C$5:$C$40,0)),"no data")</f>
        <v>0</v>
      </c>
      <c r="P49" s="200" t="str">
        <f>IFERROR(AVERAGEIFS('HAZUS Table FL 14.12'!$S$4:$S$325,'HAZUS Table FL 14.12'!$N$4:$N$325,$J49,'HAZUS Table FL 14.12'!$R$4:$R$325,$I49,'HAZUS Table FL 14.12'!$P$4:$P$325,"&lt;="&amp;$G49,'HAZUS Table FL 14.12'!$Q$4:$Q$325,"&gt;"&amp;$G49)*'Inputs_Metric 7'!$D$6,"no data")</f>
        <v>no data</v>
      </c>
      <c r="Q49" s="200" t="str">
        <f>IFERROR(AVERAGEIFS('HAZUS Table FL 14.12'!$S$4:$S$325,'HAZUS Table FL 14.12'!$N$4:$N$325,$J49,'HAZUS Table FL 14.12'!$R$4:$R$325,$I49,'HAZUS Table FL 14.12'!$P$4:$P$325,"&lt;="&amp;$H49,'HAZUS Table FL 14.12'!$Q$4:$Q$325,"&gt;"&amp;$H49)*'Inputs_Metric 7'!$D$6,"no data")</f>
        <v>no data</v>
      </c>
      <c r="R49" s="200">
        <f>IFERROR(INDEX('HAZUS Table FL 14.16'!$D$3:$D$30,MATCH($J49,'HAZUS Table FL 14.16'!$C$3:$C$30,0)),"no data")</f>
        <v>0</v>
      </c>
      <c r="S49" s="200">
        <f>IFERROR(INDEX('HAZUS Table FL 14.16'!$F$3:$F$30,MATCH($J49,'HAZUS Table FL 14.16'!$C$3:$C$30,0)),"no data")</f>
        <v>0</v>
      </c>
      <c r="T49" s="200">
        <f>IFERROR(INDEX('HAZUS Table FL 14.16'!$G$3:$G$30,MATCH($J49,'HAZUS Table FL 14.16'!$C$3:$C$30,0)),"no data")</f>
        <v>0</v>
      </c>
      <c r="U49" s="164" t="str">
        <f>IFERROR('Inputs_Metric 7'!$D$5*INDEX('HAZUS Table FL 14.8'!$E$4:$E$14,MATCH('Step 1_Metric 7'!$J49,'HAZUS Table FL 14.8'!$C$4:$C$14,0)),"no data")</f>
        <v>no data</v>
      </c>
      <c r="W49" s="92" t="str">
        <f t="shared" si="11"/>
        <v/>
      </c>
      <c r="X49" s="92" t="str">
        <f t="shared" si="12"/>
        <v/>
      </c>
      <c r="Y49" s="92" t="str">
        <f t="shared" si="13"/>
        <v/>
      </c>
      <c r="Z49" s="92" t="str">
        <f t="shared" si="14"/>
        <v/>
      </c>
      <c r="AA49" s="153" t="str">
        <f t="shared" si="15"/>
        <v/>
      </c>
      <c r="AB49" s="153" t="str">
        <f t="shared" si="16"/>
        <v/>
      </c>
      <c r="AC49" s="92" t="str">
        <f t="shared" si="17"/>
        <v/>
      </c>
      <c r="AD49" s="92" t="str">
        <f t="shared" si="18"/>
        <v/>
      </c>
    </row>
    <row r="50" spans="1:30" x14ac:dyDescent="0.25">
      <c r="A50">
        <f t="shared" si="10"/>
        <v>6</v>
      </c>
      <c r="B50">
        <f>COUNTIF($D$4:D50,D50)</f>
        <v>3</v>
      </c>
      <c r="C50">
        <f>'Building Structure Data'!B51</f>
        <v>100</v>
      </c>
      <c r="D50" t="str">
        <f>'Building Structure Data'!C51</f>
        <v>NFWF-43322</v>
      </c>
      <c r="E50">
        <f>'Building Structure Data'!D51</f>
        <v>3</v>
      </c>
      <c r="F50" t="str">
        <f>'Building Structure Data'!E51</f>
        <v>MA_NFWF_43322_3_0005</v>
      </c>
      <c r="G50" s="43">
        <f>'Building Structure Data'!O51</f>
        <v>6.9709844750399999</v>
      </c>
      <c r="H50" s="43">
        <f>'Building Structure Data'!P51</f>
        <v>5.8883039942000002</v>
      </c>
      <c r="I50" t="b">
        <f>IF(OR('Building Structure Data'!M51="C",'Building Structure Data'!M51="R"),TRUE,FALSE)</f>
        <v>1</v>
      </c>
      <c r="J50" t="str">
        <f>'Building Structure Data'!Y51</f>
        <v>RES1</v>
      </c>
      <c r="K50" s="77">
        <f>'Building Structure Data'!AN51</f>
        <v>400</v>
      </c>
      <c r="L50" s="77">
        <f>'Building Structure Data'!AO51</f>
        <v>400</v>
      </c>
      <c r="M50" s="163">
        <f>IFERROR('Inputs_Metric 7'!$D$5*INDEX('HAZUS Table FL 14.14'!$F$5:$F$40,MATCH($J50,'HAZUS Table FL 14.14'!$C$5:$C$40,0)),"no data")</f>
        <v>0</v>
      </c>
      <c r="N50" s="163">
        <f>IFERROR('Inputs_Metric 7'!$D$5*INDEX('HAZUS Table FL 14.14'!$G$5:$G$40,MATCH($J50,'HAZUS Table FL 14.14'!$C$5:$C$40,0)),"no data")</f>
        <v>0</v>
      </c>
      <c r="O50" s="163">
        <f>IFERROR('Inputs_Metric 7'!$D$5*INDEX('HAZUS Table FL 14.14'!$I$5:$I$40,MATCH($J50,'HAZUS Table FL 14.14'!$C$5:$C$40,0)),"no data")</f>
        <v>0</v>
      </c>
      <c r="P50" s="200" t="str">
        <f>IFERROR(AVERAGEIFS('HAZUS Table FL 14.12'!$S$4:$S$325,'HAZUS Table FL 14.12'!$N$4:$N$325,$J50,'HAZUS Table FL 14.12'!$R$4:$R$325,$I50,'HAZUS Table FL 14.12'!$P$4:$P$325,"&lt;="&amp;$G50,'HAZUS Table FL 14.12'!$Q$4:$Q$325,"&gt;"&amp;$G50)*'Inputs_Metric 7'!$D$6,"no data")</f>
        <v>no data</v>
      </c>
      <c r="Q50" s="200" t="str">
        <f>IFERROR(AVERAGEIFS('HAZUS Table FL 14.12'!$S$4:$S$325,'HAZUS Table FL 14.12'!$N$4:$N$325,$J50,'HAZUS Table FL 14.12'!$R$4:$R$325,$I50,'HAZUS Table FL 14.12'!$P$4:$P$325,"&lt;="&amp;$H50,'HAZUS Table FL 14.12'!$Q$4:$Q$325,"&gt;"&amp;$H50)*'Inputs_Metric 7'!$D$6,"no data")</f>
        <v>no data</v>
      </c>
      <c r="R50" s="200">
        <f>IFERROR(INDEX('HAZUS Table FL 14.16'!$D$3:$D$30,MATCH($J50,'HAZUS Table FL 14.16'!$C$3:$C$30,0)),"no data")</f>
        <v>0</v>
      </c>
      <c r="S50" s="200">
        <f>IFERROR(INDEX('HAZUS Table FL 14.16'!$F$3:$F$30,MATCH($J50,'HAZUS Table FL 14.16'!$C$3:$C$30,0)),"no data")</f>
        <v>0</v>
      </c>
      <c r="T50" s="200">
        <f>IFERROR(INDEX('HAZUS Table FL 14.16'!$G$3:$G$30,MATCH($J50,'HAZUS Table FL 14.16'!$C$3:$C$30,0)),"no data")</f>
        <v>0</v>
      </c>
      <c r="U50" s="164" t="str">
        <f>IFERROR('Inputs_Metric 7'!$D$5*INDEX('HAZUS Table FL 14.8'!$E$4:$E$14,MATCH('Step 1_Metric 7'!$J50,'HAZUS Table FL 14.8'!$C$4:$C$14,0)),"no data")</f>
        <v>no data</v>
      </c>
      <c r="W50" s="92" t="str">
        <f t="shared" si="11"/>
        <v/>
      </c>
      <c r="X50" s="92" t="str">
        <f t="shared" si="12"/>
        <v/>
      </c>
      <c r="Y50" s="92" t="str">
        <f t="shared" si="13"/>
        <v/>
      </c>
      <c r="Z50" s="92" t="str">
        <f t="shared" si="14"/>
        <v/>
      </c>
      <c r="AA50" s="101" t="str">
        <f t="shared" si="15"/>
        <v/>
      </c>
      <c r="AB50" s="101" t="str">
        <f t="shared" si="16"/>
        <v/>
      </c>
      <c r="AC50" s="92" t="str">
        <f t="shared" si="17"/>
        <v/>
      </c>
      <c r="AD50" s="92" t="str">
        <f t="shared" si="18"/>
        <v/>
      </c>
    </row>
    <row r="51" spans="1:30" x14ac:dyDescent="0.25">
      <c r="A51">
        <f t="shared" si="10"/>
        <v>6</v>
      </c>
      <c r="B51">
        <f>COUNTIF($D$4:D51,D51)</f>
        <v>4</v>
      </c>
      <c r="C51">
        <f>'Building Structure Data'!B52</f>
        <v>100</v>
      </c>
      <c r="D51" t="str">
        <f>'Building Structure Data'!C52</f>
        <v>NFWF-43322</v>
      </c>
      <c r="E51">
        <f>'Building Structure Data'!D52</f>
        <v>3</v>
      </c>
      <c r="F51" t="str">
        <f>'Building Structure Data'!E52</f>
        <v>MA_NFWF_43322_3_0002</v>
      </c>
      <c r="G51" s="43">
        <f>'Building Structure Data'!O52</f>
        <v>6.6705415520399995</v>
      </c>
      <c r="H51" s="43">
        <f>'Building Structure Data'!P52</f>
        <v>5.5222475520400005</v>
      </c>
      <c r="I51" t="b">
        <f>IF(OR('Building Structure Data'!M52="C",'Building Structure Data'!M52="R"),TRUE,FALSE)</f>
        <v>1</v>
      </c>
      <c r="J51" t="str">
        <f>'Building Structure Data'!Y52</f>
        <v>RES1</v>
      </c>
      <c r="K51" s="77">
        <f>'Building Structure Data'!AN52</f>
        <v>484</v>
      </c>
      <c r="L51" s="77">
        <f>'Building Structure Data'!AO52</f>
        <v>484</v>
      </c>
      <c r="M51" s="163">
        <f>IFERROR('Inputs_Metric 7'!$D$5*INDEX('HAZUS Table FL 14.14'!$F$5:$F$40,MATCH($J51,'HAZUS Table FL 14.14'!$C$5:$C$40,0)),"no data")</f>
        <v>0</v>
      </c>
      <c r="N51" s="163">
        <f>IFERROR('Inputs_Metric 7'!$D$5*INDEX('HAZUS Table FL 14.14'!$G$5:$G$40,MATCH($J51,'HAZUS Table FL 14.14'!$C$5:$C$40,0)),"no data")</f>
        <v>0</v>
      </c>
      <c r="O51" s="163">
        <f>IFERROR('Inputs_Metric 7'!$D$5*INDEX('HAZUS Table FL 14.14'!$I$5:$I$40,MATCH($J51,'HAZUS Table FL 14.14'!$C$5:$C$40,0)),"no data")</f>
        <v>0</v>
      </c>
      <c r="P51" s="200" t="str">
        <f>IFERROR(AVERAGEIFS('HAZUS Table FL 14.12'!$S$4:$S$325,'HAZUS Table FL 14.12'!$N$4:$N$325,$J51,'HAZUS Table FL 14.12'!$R$4:$R$325,$I51,'HAZUS Table FL 14.12'!$P$4:$P$325,"&lt;="&amp;$G51,'HAZUS Table FL 14.12'!$Q$4:$Q$325,"&gt;"&amp;$G51)*'Inputs_Metric 7'!$D$6,"no data")</f>
        <v>no data</v>
      </c>
      <c r="Q51" s="200" t="str">
        <f>IFERROR(AVERAGEIFS('HAZUS Table FL 14.12'!$S$4:$S$325,'HAZUS Table FL 14.12'!$N$4:$N$325,$J51,'HAZUS Table FL 14.12'!$R$4:$R$325,$I51,'HAZUS Table FL 14.12'!$P$4:$P$325,"&lt;="&amp;$H51,'HAZUS Table FL 14.12'!$Q$4:$Q$325,"&gt;"&amp;$H51)*'Inputs_Metric 7'!$D$6,"no data")</f>
        <v>no data</v>
      </c>
      <c r="R51" s="200">
        <f>IFERROR(INDEX('HAZUS Table FL 14.16'!$D$3:$D$30,MATCH($J51,'HAZUS Table FL 14.16'!$C$3:$C$30,0)),"no data")</f>
        <v>0</v>
      </c>
      <c r="S51" s="200">
        <f>IFERROR(INDEX('HAZUS Table FL 14.16'!$F$3:$F$30,MATCH($J51,'HAZUS Table FL 14.16'!$C$3:$C$30,0)),"no data")</f>
        <v>0</v>
      </c>
      <c r="T51" s="200">
        <f>IFERROR(INDEX('HAZUS Table FL 14.16'!$G$3:$G$30,MATCH($J51,'HAZUS Table FL 14.16'!$C$3:$C$30,0)),"no data")</f>
        <v>0</v>
      </c>
      <c r="U51" s="164" t="str">
        <f>IFERROR('Inputs_Metric 7'!$D$5*INDEX('HAZUS Table FL 14.8'!$E$4:$E$14,MATCH('Step 1_Metric 7'!$J51,'HAZUS Table FL 14.8'!$C$4:$C$14,0)),"no data")</f>
        <v>no data</v>
      </c>
      <c r="W51" s="92" t="str">
        <f t="shared" si="11"/>
        <v/>
      </c>
      <c r="X51" s="92" t="str">
        <f t="shared" si="12"/>
        <v/>
      </c>
      <c r="Y51" s="92" t="str">
        <f t="shared" si="13"/>
        <v/>
      </c>
      <c r="Z51" s="92" t="str">
        <f t="shared" si="14"/>
        <v/>
      </c>
      <c r="AA51" s="101" t="str">
        <f t="shared" si="15"/>
        <v/>
      </c>
      <c r="AB51" s="101" t="str">
        <f t="shared" si="16"/>
        <v/>
      </c>
      <c r="AC51" s="92" t="str">
        <f t="shared" si="17"/>
        <v/>
      </c>
      <c r="AD51" s="92" t="str">
        <f t="shared" si="18"/>
        <v/>
      </c>
    </row>
    <row r="52" spans="1:30" x14ac:dyDescent="0.25">
      <c r="A52">
        <f t="shared" si="10"/>
        <v>7</v>
      </c>
      <c r="B52">
        <f>COUNTIF($D$4:D52,D52)</f>
        <v>1</v>
      </c>
      <c r="C52">
        <f>'Building Structure Data'!B53</f>
        <v>2</v>
      </c>
      <c r="D52" t="str">
        <f>'Building Structure Data'!C53</f>
        <v>NFWF-44167</v>
      </c>
      <c r="E52">
        <f>'Building Structure Data'!D53</f>
        <v>1</v>
      </c>
      <c r="F52" t="str">
        <f>'Building Structure Data'!E53</f>
        <v>MD_NFWF_44167_1_0001</v>
      </c>
      <c r="G52" s="43">
        <f>'Building Structure Data'!O53</f>
        <v>1.83568575428</v>
      </c>
      <c r="H52" s="43">
        <f>'Building Structure Data'!P53</f>
        <v>-0.69056104571999999</v>
      </c>
      <c r="I52" t="b">
        <f>IF(OR('Building Structure Data'!M53="C",'Building Structure Data'!M53="R"),TRUE,FALSE)</f>
        <v>1</v>
      </c>
      <c r="J52" t="str">
        <f>'Building Structure Data'!Y53</f>
        <v>RES1</v>
      </c>
      <c r="K52" s="77">
        <f>'Building Structure Data'!AN53</f>
        <v>768</v>
      </c>
      <c r="L52" s="77">
        <f>'Building Structure Data'!AO53</f>
        <v>0</v>
      </c>
      <c r="M52" s="163">
        <f>IFERROR('Inputs_Metric 7'!$D$5*INDEX('HAZUS Table FL 14.14'!$F$5:$F$40,MATCH($J52,'HAZUS Table FL 14.14'!$C$5:$C$40,0)),"no data")</f>
        <v>0</v>
      </c>
      <c r="N52" s="163">
        <f>IFERROR('Inputs_Metric 7'!$D$5*INDEX('HAZUS Table FL 14.14'!$G$5:$G$40,MATCH($J52,'HAZUS Table FL 14.14'!$C$5:$C$40,0)),"no data")</f>
        <v>0</v>
      </c>
      <c r="O52" s="163">
        <f>IFERROR('Inputs_Metric 7'!$D$5*INDEX('HAZUS Table FL 14.14'!$I$5:$I$40,MATCH($J52,'HAZUS Table FL 14.14'!$C$5:$C$40,0)),"no data")</f>
        <v>0</v>
      </c>
      <c r="P52" s="200" t="str">
        <f>IFERROR(AVERAGEIFS('HAZUS Table FL 14.12'!$S$4:$S$325,'HAZUS Table FL 14.12'!$N$4:$N$325,$J52,'HAZUS Table FL 14.12'!$R$4:$R$325,$I52,'HAZUS Table FL 14.12'!$P$4:$P$325,"&lt;="&amp;$G52,'HAZUS Table FL 14.12'!$Q$4:$Q$325,"&gt;"&amp;$G52)*'Inputs_Metric 7'!$D$6,"no data")</f>
        <v>no data</v>
      </c>
      <c r="Q52" s="200" t="str">
        <f>IFERROR(AVERAGEIFS('HAZUS Table FL 14.12'!$S$4:$S$325,'HAZUS Table FL 14.12'!$N$4:$N$325,$J52,'HAZUS Table FL 14.12'!$R$4:$R$325,$I52,'HAZUS Table FL 14.12'!$P$4:$P$325,"&lt;="&amp;$H52,'HAZUS Table FL 14.12'!$Q$4:$Q$325,"&gt;"&amp;$H52)*'Inputs_Metric 7'!$D$6,"no data")</f>
        <v>no data</v>
      </c>
      <c r="R52" s="200">
        <f>IFERROR(INDEX('HAZUS Table FL 14.16'!$D$3:$D$30,MATCH($J52,'HAZUS Table FL 14.16'!$C$3:$C$30,0)),"no data")</f>
        <v>0</v>
      </c>
      <c r="S52" s="200">
        <f>IFERROR(INDEX('HAZUS Table FL 14.16'!$F$3:$F$30,MATCH($J52,'HAZUS Table FL 14.16'!$C$3:$C$30,0)),"no data")</f>
        <v>0</v>
      </c>
      <c r="T52" s="200">
        <f>IFERROR(INDEX('HAZUS Table FL 14.16'!$G$3:$G$30,MATCH($J52,'HAZUS Table FL 14.16'!$C$3:$C$30,0)),"no data")</f>
        <v>0</v>
      </c>
      <c r="U52" s="164" t="str">
        <f>IFERROR('Inputs_Metric 7'!$D$5*INDEX('HAZUS Table FL 14.8'!$E$4:$E$14,MATCH('Step 1_Metric 7'!$J52,'HAZUS Table FL 14.8'!$C$4:$C$14,0)),"no data")</f>
        <v>no data</v>
      </c>
      <c r="W52" s="92" t="str">
        <f t="shared" si="11"/>
        <v/>
      </c>
      <c r="X52" s="92" t="str">
        <f t="shared" si="12"/>
        <v/>
      </c>
      <c r="Y52" s="92" t="str">
        <f t="shared" si="13"/>
        <v/>
      </c>
      <c r="Z52" s="92" t="str">
        <f t="shared" si="14"/>
        <v/>
      </c>
      <c r="AA52" s="101" t="str">
        <f t="shared" si="15"/>
        <v/>
      </c>
      <c r="AB52" s="101" t="str">
        <f t="shared" si="16"/>
        <v/>
      </c>
      <c r="AC52" s="92" t="str">
        <f t="shared" si="17"/>
        <v/>
      </c>
      <c r="AD52" s="92" t="str">
        <f t="shared" si="18"/>
        <v/>
      </c>
    </row>
    <row r="53" spans="1:30" x14ac:dyDescent="0.25">
      <c r="A53">
        <f t="shared" si="10"/>
        <v>7</v>
      </c>
      <c r="B53">
        <f>COUNTIF($D$4:D53,D53)</f>
        <v>2</v>
      </c>
      <c r="C53">
        <f>'Building Structure Data'!B54</f>
        <v>20</v>
      </c>
      <c r="D53" t="str">
        <f>'Building Structure Data'!C54</f>
        <v>NFWF-44167</v>
      </c>
      <c r="E53">
        <f>'Building Structure Data'!D54</f>
        <v>1</v>
      </c>
      <c r="F53" t="str">
        <f>'Building Structure Data'!E54</f>
        <v>MD_NFWF_44167_1_0001</v>
      </c>
      <c r="G53" s="43">
        <f>'Building Structure Data'!O54</f>
        <v>7.1197541648399998</v>
      </c>
      <c r="H53" s="43">
        <f>'Building Structure Data'!P54</f>
        <v>7.0213322456800009</v>
      </c>
      <c r="I53" t="b">
        <f>IF(OR('Building Structure Data'!M54="C",'Building Structure Data'!M54="R"),TRUE,FALSE)</f>
        <v>1</v>
      </c>
      <c r="J53" t="str">
        <f>'Building Structure Data'!Y54</f>
        <v>RES1</v>
      </c>
      <c r="K53" s="77">
        <f>'Building Structure Data'!AN54</f>
        <v>768</v>
      </c>
      <c r="L53" s="77">
        <f>'Building Structure Data'!AO54</f>
        <v>768</v>
      </c>
      <c r="M53" s="163">
        <f>IFERROR('Inputs_Metric 7'!$D$5*INDEX('HAZUS Table FL 14.14'!$F$5:$F$40,MATCH($J53,'HAZUS Table FL 14.14'!$C$5:$C$40,0)),"no data")</f>
        <v>0</v>
      </c>
      <c r="N53" s="163">
        <f>IFERROR('Inputs_Metric 7'!$D$5*INDEX('HAZUS Table FL 14.14'!$G$5:$G$40,MATCH($J53,'HAZUS Table FL 14.14'!$C$5:$C$40,0)),"no data")</f>
        <v>0</v>
      </c>
      <c r="O53" s="163">
        <f>IFERROR('Inputs_Metric 7'!$D$5*INDEX('HAZUS Table FL 14.14'!$I$5:$I$40,MATCH($J53,'HAZUS Table FL 14.14'!$C$5:$C$40,0)),"no data")</f>
        <v>0</v>
      </c>
      <c r="P53" s="200" t="str">
        <f>IFERROR(AVERAGEIFS('HAZUS Table FL 14.12'!$S$4:$S$325,'HAZUS Table FL 14.12'!$N$4:$N$325,$J53,'HAZUS Table FL 14.12'!$R$4:$R$325,$I53,'HAZUS Table FL 14.12'!$P$4:$P$325,"&lt;="&amp;$G53,'HAZUS Table FL 14.12'!$Q$4:$Q$325,"&gt;"&amp;$G53)*'Inputs_Metric 7'!$D$6,"no data")</f>
        <v>no data</v>
      </c>
      <c r="Q53" s="200" t="str">
        <f>IFERROR(AVERAGEIFS('HAZUS Table FL 14.12'!$S$4:$S$325,'HAZUS Table FL 14.12'!$N$4:$N$325,$J53,'HAZUS Table FL 14.12'!$R$4:$R$325,$I53,'HAZUS Table FL 14.12'!$P$4:$P$325,"&lt;="&amp;$H53,'HAZUS Table FL 14.12'!$Q$4:$Q$325,"&gt;"&amp;$H53)*'Inputs_Metric 7'!$D$6,"no data")</f>
        <v>no data</v>
      </c>
      <c r="R53" s="200">
        <f>IFERROR(INDEX('HAZUS Table FL 14.16'!$D$3:$D$30,MATCH($J53,'HAZUS Table FL 14.16'!$C$3:$C$30,0)),"no data")</f>
        <v>0</v>
      </c>
      <c r="S53" s="200">
        <f>IFERROR(INDEX('HAZUS Table FL 14.16'!$F$3:$F$30,MATCH($J53,'HAZUS Table FL 14.16'!$C$3:$C$30,0)),"no data")</f>
        <v>0</v>
      </c>
      <c r="T53" s="200">
        <f>IFERROR(INDEX('HAZUS Table FL 14.16'!$G$3:$G$30,MATCH($J53,'HAZUS Table FL 14.16'!$C$3:$C$30,0)),"no data")</f>
        <v>0</v>
      </c>
      <c r="U53" s="164" t="str">
        <f>IFERROR('Inputs_Metric 7'!$D$5*INDEX('HAZUS Table FL 14.8'!$E$4:$E$14,MATCH('Step 1_Metric 7'!$J53,'HAZUS Table FL 14.8'!$C$4:$C$14,0)),"no data")</f>
        <v>no data</v>
      </c>
      <c r="W53" s="92" t="str">
        <f t="shared" si="11"/>
        <v/>
      </c>
      <c r="X53" s="92" t="str">
        <f t="shared" si="12"/>
        <v/>
      </c>
      <c r="Y53" s="92" t="str">
        <f t="shared" si="13"/>
        <v/>
      </c>
      <c r="Z53" s="92" t="str">
        <f t="shared" si="14"/>
        <v/>
      </c>
      <c r="AA53" s="101" t="str">
        <f t="shared" si="15"/>
        <v/>
      </c>
      <c r="AB53" s="101" t="str">
        <f t="shared" si="16"/>
        <v/>
      </c>
      <c r="AC53" s="92" t="str">
        <f t="shared" si="17"/>
        <v/>
      </c>
      <c r="AD53" s="92" t="str">
        <f t="shared" si="18"/>
        <v/>
      </c>
    </row>
    <row r="54" spans="1:30" x14ac:dyDescent="0.25">
      <c r="A54">
        <f t="shared" si="10"/>
        <v>7</v>
      </c>
      <c r="B54">
        <f>COUNTIF($D$4:D54,D54)</f>
        <v>3</v>
      </c>
      <c r="C54">
        <f>'Building Structure Data'!B55</f>
        <v>100</v>
      </c>
      <c r="D54" t="str">
        <f>'Building Structure Data'!C55</f>
        <v>NFWF-44167</v>
      </c>
      <c r="E54">
        <f>'Building Structure Data'!D55</f>
        <v>1</v>
      </c>
      <c r="F54" t="str">
        <f>'Building Structure Data'!E55</f>
        <v>MD_NFWF_44167_1_0001</v>
      </c>
      <c r="G54" s="43">
        <f>'Building Structure Data'!O55</f>
        <v>9.7181794448400005</v>
      </c>
      <c r="H54" s="43">
        <f>'Building Structure Data'!P55</f>
        <v>9.4885239256799991</v>
      </c>
      <c r="I54" t="b">
        <f>IF(OR('Building Structure Data'!M55="C",'Building Structure Data'!M55="R"),TRUE,FALSE)</f>
        <v>1</v>
      </c>
      <c r="J54" t="str">
        <f>'Building Structure Data'!Y55</f>
        <v>RES1</v>
      </c>
      <c r="K54" s="77">
        <f>'Building Structure Data'!AN55</f>
        <v>768</v>
      </c>
      <c r="L54" s="77">
        <f>'Building Structure Data'!AO55</f>
        <v>768</v>
      </c>
      <c r="M54" s="163">
        <f>IFERROR('Inputs_Metric 7'!$D$5*INDEX('HAZUS Table FL 14.14'!$F$5:$F$40,MATCH($J54,'HAZUS Table FL 14.14'!$C$5:$C$40,0)),"no data")</f>
        <v>0</v>
      </c>
      <c r="N54" s="163">
        <f>IFERROR('Inputs_Metric 7'!$D$5*INDEX('HAZUS Table FL 14.14'!$G$5:$G$40,MATCH($J54,'HAZUS Table FL 14.14'!$C$5:$C$40,0)),"no data")</f>
        <v>0</v>
      </c>
      <c r="O54" s="163">
        <f>IFERROR('Inputs_Metric 7'!$D$5*INDEX('HAZUS Table FL 14.14'!$I$5:$I$40,MATCH($J54,'HAZUS Table FL 14.14'!$C$5:$C$40,0)),"no data")</f>
        <v>0</v>
      </c>
      <c r="P54" s="200" t="str">
        <f>IFERROR(AVERAGEIFS('HAZUS Table FL 14.12'!$S$4:$S$325,'HAZUS Table FL 14.12'!$N$4:$N$325,$J54,'HAZUS Table FL 14.12'!$R$4:$R$325,$I54,'HAZUS Table FL 14.12'!$P$4:$P$325,"&lt;="&amp;$G54,'HAZUS Table FL 14.12'!$Q$4:$Q$325,"&gt;"&amp;$G54)*'Inputs_Metric 7'!$D$6,"no data")</f>
        <v>no data</v>
      </c>
      <c r="Q54" s="200" t="str">
        <f>IFERROR(AVERAGEIFS('HAZUS Table FL 14.12'!$S$4:$S$325,'HAZUS Table FL 14.12'!$N$4:$N$325,$J54,'HAZUS Table FL 14.12'!$R$4:$R$325,$I54,'HAZUS Table FL 14.12'!$P$4:$P$325,"&lt;="&amp;$H54,'HAZUS Table FL 14.12'!$Q$4:$Q$325,"&gt;"&amp;$H54)*'Inputs_Metric 7'!$D$6,"no data")</f>
        <v>no data</v>
      </c>
      <c r="R54" s="200">
        <f>IFERROR(INDEX('HAZUS Table FL 14.16'!$D$3:$D$30,MATCH($J54,'HAZUS Table FL 14.16'!$C$3:$C$30,0)),"no data")</f>
        <v>0</v>
      </c>
      <c r="S54" s="200">
        <f>IFERROR(INDEX('HAZUS Table FL 14.16'!$F$3:$F$30,MATCH($J54,'HAZUS Table FL 14.16'!$C$3:$C$30,0)),"no data")</f>
        <v>0</v>
      </c>
      <c r="T54" s="200">
        <f>IFERROR(INDEX('HAZUS Table FL 14.16'!$G$3:$G$30,MATCH($J54,'HAZUS Table FL 14.16'!$C$3:$C$30,0)),"no data")</f>
        <v>0</v>
      </c>
      <c r="U54" s="164" t="str">
        <f>IFERROR('Inputs_Metric 7'!$D$5*INDEX('HAZUS Table FL 14.8'!$E$4:$E$14,MATCH('Step 1_Metric 7'!$J54,'HAZUS Table FL 14.8'!$C$4:$C$14,0)),"no data")</f>
        <v>no data</v>
      </c>
      <c r="W54" s="92" t="str">
        <f t="shared" si="11"/>
        <v/>
      </c>
      <c r="X54" s="92" t="str">
        <f t="shared" si="12"/>
        <v/>
      </c>
      <c r="Y54" s="92" t="str">
        <f t="shared" si="13"/>
        <v/>
      </c>
      <c r="Z54" s="92" t="str">
        <f t="shared" si="14"/>
        <v/>
      </c>
      <c r="AA54" s="101" t="str">
        <f t="shared" si="15"/>
        <v/>
      </c>
      <c r="AB54" s="101" t="str">
        <f t="shared" si="16"/>
        <v/>
      </c>
      <c r="AC54" s="92" t="str">
        <f t="shared" si="17"/>
        <v/>
      </c>
      <c r="AD54" s="92" t="str">
        <f t="shared" si="18"/>
        <v/>
      </c>
    </row>
    <row r="55" spans="1:30" x14ac:dyDescent="0.25">
      <c r="A55">
        <f t="shared" si="10"/>
        <v>7</v>
      </c>
      <c r="B55">
        <f>COUNTIF($D$4:D55,D55)</f>
        <v>4</v>
      </c>
      <c r="C55">
        <f>'Building Structure Data'!B56</f>
        <v>20</v>
      </c>
      <c r="D55" t="str">
        <f>'Building Structure Data'!C56</f>
        <v>NFWF-44167</v>
      </c>
      <c r="E55">
        <f>'Building Structure Data'!D56</f>
        <v>1</v>
      </c>
      <c r="F55" t="str">
        <f>'Building Structure Data'!E56</f>
        <v>MD_NFWF_44167_1_0002</v>
      </c>
      <c r="G55" s="43">
        <f>'Building Structure Data'!O56</f>
        <v>3.1504233291600001</v>
      </c>
      <c r="H55" s="43">
        <f>'Building Structure Data'!P56</f>
        <v>3.0191897291599998</v>
      </c>
      <c r="I55" t="b">
        <f>IF(OR('Building Structure Data'!M56="C",'Building Structure Data'!M56="R"),TRUE,FALSE)</f>
        <v>1</v>
      </c>
      <c r="J55" t="str">
        <f>'Building Structure Data'!Y56</f>
        <v>RES1</v>
      </c>
      <c r="K55" s="77">
        <f>'Building Structure Data'!AN56</f>
        <v>1391.6494000815001</v>
      </c>
      <c r="L55" s="77">
        <f>'Building Structure Data'!AO56</f>
        <v>1391.6494000815001</v>
      </c>
      <c r="M55" s="163">
        <f>IFERROR('Inputs_Metric 7'!$D$5*INDEX('HAZUS Table FL 14.14'!$F$5:$F$40,MATCH($J55,'HAZUS Table FL 14.14'!$C$5:$C$40,0)),"no data")</f>
        <v>0</v>
      </c>
      <c r="N55" s="163">
        <f>IFERROR('Inputs_Metric 7'!$D$5*INDEX('HAZUS Table FL 14.14'!$G$5:$G$40,MATCH($J55,'HAZUS Table FL 14.14'!$C$5:$C$40,0)),"no data")</f>
        <v>0</v>
      </c>
      <c r="O55" s="163">
        <f>IFERROR('Inputs_Metric 7'!$D$5*INDEX('HAZUS Table FL 14.14'!$I$5:$I$40,MATCH($J55,'HAZUS Table FL 14.14'!$C$5:$C$40,0)),"no data")</f>
        <v>0</v>
      </c>
      <c r="P55" s="200" t="str">
        <f>IFERROR(AVERAGEIFS('HAZUS Table FL 14.12'!$S$4:$S$325,'HAZUS Table FL 14.12'!$N$4:$N$325,$J55,'HAZUS Table FL 14.12'!$R$4:$R$325,$I55,'HAZUS Table FL 14.12'!$P$4:$P$325,"&lt;="&amp;$G55,'HAZUS Table FL 14.12'!$Q$4:$Q$325,"&gt;"&amp;$G55)*'Inputs_Metric 7'!$D$6,"no data")</f>
        <v>no data</v>
      </c>
      <c r="Q55" s="200" t="str">
        <f>IFERROR(AVERAGEIFS('HAZUS Table FL 14.12'!$S$4:$S$325,'HAZUS Table FL 14.12'!$N$4:$N$325,$J55,'HAZUS Table FL 14.12'!$R$4:$R$325,$I55,'HAZUS Table FL 14.12'!$P$4:$P$325,"&lt;="&amp;$H55,'HAZUS Table FL 14.12'!$Q$4:$Q$325,"&gt;"&amp;$H55)*'Inputs_Metric 7'!$D$6,"no data")</f>
        <v>no data</v>
      </c>
      <c r="R55" s="200">
        <f>IFERROR(INDEX('HAZUS Table FL 14.16'!$D$3:$D$30,MATCH($J55,'HAZUS Table FL 14.16'!$C$3:$C$30,0)),"no data")</f>
        <v>0</v>
      </c>
      <c r="S55" s="200">
        <f>IFERROR(INDEX('HAZUS Table FL 14.16'!$F$3:$F$30,MATCH($J55,'HAZUS Table FL 14.16'!$C$3:$C$30,0)),"no data")</f>
        <v>0</v>
      </c>
      <c r="T55" s="200">
        <f>IFERROR(INDEX('HAZUS Table FL 14.16'!$G$3:$G$30,MATCH($J55,'HAZUS Table FL 14.16'!$C$3:$C$30,0)),"no data")</f>
        <v>0</v>
      </c>
      <c r="U55" s="164" t="str">
        <f>IFERROR('Inputs_Metric 7'!$D$5*INDEX('HAZUS Table FL 14.8'!$E$4:$E$14,MATCH('Step 1_Metric 7'!$J55,'HAZUS Table FL 14.8'!$C$4:$C$14,0)),"no data")</f>
        <v>no data</v>
      </c>
      <c r="W55" s="92" t="str">
        <f t="shared" si="11"/>
        <v/>
      </c>
      <c r="X55" s="92" t="str">
        <f t="shared" si="12"/>
        <v/>
      </c>
      <c r="Y55" s="92" t="str">
        <f t="shared" si="13"/>
        <v/>
      </c>
      <c r="Z55" s="92" t="str">
        <f t="shared" si="14"/>
        <v/>
      </c>
      <c r="AA55" s="101" t="str">
        <f t="shared" si="15"/>
        <v/>
      </c>
      <c r="AB55" s="101" t="str">
        <f t="shared" si="16"/>
        <v/>
      </c>
      <c r="AC55" s="92" t="str">
        <f t="shared" si="17"/>
        <v/>
      </c>
      <c r="AD55" s="92" t="str">
        <f t="shared" si="18"/>
        <v/>
      </c>
    </row>
    <row r="56" spans="1:30" x14ac:dyDescent="0.25">
      <c r="A56">
        <f t="shared" si="10"/>
        <v>7</v>
      </c>
      <c r="B56">
        <f>COUNTIF($D$4:D56,D56)</f>
        <v>5</v>
      </c>
      <c r="C56">
        <f>'Building Structure Data'!B57</f>
        <v>100</v>
      </c>
      <c r="D56" t="str">
        <f>'Building Structure Data'!C57</f>
        <v>NFWF-44167</v>
      </c>
      <c r="E56">
        <f>'Building Structure Data'!D57</f>
        <v>1</v>
      </c>
      <c r="F56" t="str">
        <f>'Building Structure Data'!E57</f>
        <v>MD_NFWF_44167_1_0002</v>
      </c>
      <c r="G56" s="43">
        <f>'Building Structure Data'!O57</f>
        <v>5.7816537283200002</v>
      </c>
      <c r="H56" s="43">
        <f>'Building Structure Data'!P57</f>
        <v>5.5191865283199997</v>
      </c>
      <c r="I56" t="b">
        <f>IF(OR('Building Structure Data'!M57="C",'Building Structure Data'!M57="R"),TRUE,FALSE)</f>
        <v>1</v>
      </c>
      <c r="J56" t="str">
        <f>'Building Structure Data'!Y57</f>
        <v>RES1</v>
      </c>
      <c r="K56" s="77">
        <f>'Building Structure Data'!AN57</f>
        <v>1391.6494000815001</v>
      </c>
      <c r="L56" s="77">
        <f>'Building Structure Data'!AO57</f>
        <v>1391.6494000815001</v>
      </c>
      <c r="M56" s="163">
        <f>IFERROR('Inputs_Metric 7'!$D$5*INDEX('HAZUS Table FL 14.14'!$F$5:$F$40,MATCH($J56,'HAZUS Table FL 14.14'!$C$5:$C$40,0)),"no data")</f>
        <v>0</v>
      </c>
      <c r="N56" s="163">
        <f>IFERROR('Inputs_Metric 7'!$D$5*INDEX('HAZUS Table FL 14.14'!$G$5:$G$40,MATCH($J56,'HAZUS Table FL 14.14'!$C$5:$C$40,0)),"no data")</f>
        <v>0</v>
      </c>
      <c r="O56" s="163">
        <f>IFERROR('Inputs_Metric 7'!$D$5*INDEX('HAZUS Table FL 14.14'!$I$5:$I$40,MATCH($J56,'HAZUS Table FL 14.14'!$C$5:$C$40,0)),"no data")</f>
        <v>0</v>
      </c>
      <c r="P56" s="200" t="str">
        <f>IFERROR(AVERAGEIFS('HAZUS Table FL 14.12'!$S$4:$S$325,'HAZUS Table FL 14.12'!$N$4:$N$325,$J56,'HAZUS Table FL 14.12'!$R$4:$R$325,$I56,'HAZUS Table FL 14.12'!$P$4:$P$325,"&lt;="&amp;$G56,'HAZUS Table FL 14.12'!$Q$4:$Q$325,"&gt;"&amp;$G56)*'Inputs_Metric 7'!$D$6,"no data")</f>
        <v>no data</v>
      </c>
      <c r="Q56" s="200" t="str">
        <f>IFERROR(AVERAGEIFS('HAZUS Table FL 14.12'!$S$4:$S$325,'HAZUS Table FL 14.12'!$N$4:$N$325,$J56,'HAZUS Table FL 14.12'!$R$4:$R$325,$I56,'HAZUS Table FL 14.12'!$P$4:$P$325,"&lt;="&amp;$H56,'HAZUS Table FL 14.12'!$Q$4:$Q$325,"&gt;"&amp;$H56)*'Inputs_Metric 7'!$D$6,"no data")</f>
        <v>no data</v>
      </c>
      <c r="R56" s="200">
        <f>IFERROR(INDEX('HAZUS Table FL 14.16'!$D$3:$D$30,MATCH($J56,'HAZUS Table FL 14.16'!$C$3:$C$30,0)),"no data")</f>
        <v>0</v>
      </c>
      <c r="S56" s="200">
        <f>IFERROR(INDEX('HAZUS Table FL 14.16'!$F$3:$F$30,MATCH($J56,'HAZUS Table FL 14.16'!$C$3:$C$30,0)),"no data")</f>
        <v>0</v>
      </c>
      <c r="T56" s="200">
        <f>IFERROR(INDEX('HAZUS Table FL 14.16'!$G$3:$G$30,MATCH($J56,'HAZUS Table FL 14.16'!$C$3:$C$30,0)),"no data")</f>
        <v>0</v>
      </c>
      <c r="U56" s="164" t="str">
        <f>IFERROR('Inputs_Metric 7'!$D$5*INDEX('HAZUS Table FL 14.8'!$E$4:$E$14,MATCH('Step 1_Metric 7'!$J56,'HAZUS Table FL 14.8'!$C$4:$C$14,0)),"no data")</f>
        <v>no data</v>
      </c>
      <c r="W56" s="92" t="str">
        <f t="shared" si="11"/>
        <v/>
      </c>
      <c r="X56" s="92" t="str">
        <f t="shared" si="12"/>
        <v/>
      </c>
      <c r="Y56" s="92" t="str">
        <f t="shared" si="13"/>
        <v/>
      </c>
      <c r="Z56" s="92" t="str">
        <f t="shared" si="14"/>
        <v/>
      </c>
      <c r="AA56" s="101" t="str">
        <f t="shared" si="15"/>
        <v/>
      </c>
      <c r="AB56" s="101" t="str">
        <f t="shared" si="16"/>
        <v/>
      </c>
      <c r="AC56" s="92" t="str">
        <f t="shared" si="17"/>
        <v/>
      </c>
      <c r="AD56" s="92" t="str">
        <f t="shared" si="18"/>
        <v/>
      </c>
    </row>
    <row r="57" spans="1:30" x14ac:dyDescent="0.25">
      <c r="A57">
        <f t="shared" si="10"/>
        <v>7</v>
      </c>
      <c r="B57">
        <f>COUNTIF($D$4:D57,D57)</f>
        <v>6</v>
      </c>
      <c r="C57">
        <f>'Building Structure Data'!B58</f>
        <v>20</v>
      </c>
      <c r="D57" t="str">
        <f>'Building Structure Data'!C58</f>
        <v>NFWF-44167</v>
      </c>
      <c r="E57">
        <f>'Building Structure Data'!D58</f>
        <v>1</v>
      </c>
      <c r="F57" t="str">
        <f>'Building Structure Data'!E58</f>
        <v>MD_NFWF_44167_1_0003</v>
      </c>
      <c r="G57" s="43">
        <f>'Building Structure Data'!O58</f>
        <v>2.2721457420000002</v>
      </c>
      <c r="H57" s="43">
        <f>'Building Structure Data'!P58</f>
        <v>2.1409121419999999</v>
      </c>
      <c r="I57" t="b">
        <f>IF(OR('Building Structure Data'!M58="C",'Building Structure Data'!M58="R"),TRUE,FALSE)</f>
        <v>1</v>
      </c>
      <c r="J57" t="str">
        <f>'Building Structure Data'!Y58</f>
        <v>RES1</v>
      </c>
      <c r="K57" s="77">
        <f>'Building Structure Data'!AN58</f>
        <v>720</v>
      </c>
      <c r="L57" s="77">
        <f>'Building Structure Data'!AO58</f>
        <v>720</v>
      </c>
      <c r="M57" s="163">
        <f>IFERROR('Inputs_Metric 7'!$D$5*INDEX('HAZUS Table FL 14.14'!$F$5:$F$40,MATCH($J57,'HAZUS Table FL 14.14'!$C$5:$C$40,0)),"no data")</f>
        <v>0</v>
      </c>
      <c r="N57" s="163">
        <f>IFERROR('Inputs_Metric 7'!$D$5*INDEX('HAZUS Table FL 14.14'!$G$5:$G$40,MATCH($J57,'HAZUS Table FL 14.14'!$C$5:$C$40,0)),"no data")</f>
        <v>0</v>
      </c>
      <c r="O57" s="163">
        <f>IFERROR('Inputs_Metric 7'!$D$5*INDEX('HAZUS Table FL 14.14'!$I$5:$I$40,MATCH($J57,'HAZUS Table FL 14.14'!$C$5:$C$40,0)),"no data")</f>
        <v>0</v>
      </c>
      <c r="P57" s="200" t="str">
        <f>IFERROR(AVERAGEIFS('HAZUS Table FL 14.12'!$S$4:$S$325,'HAZUS Table FL 14.12'!$N$4:$N$325,$J57,'HAZUS Table FL 14.12'!$R$4:$R$325,$I57,'HAZUS Table FL 14.12'!$P$4:$P$325,"&lt;="&amp;$G57,'HAZUS Table FL 14.12'!$Q$4:$Q$325,"&gt;"&amp;$G57)*'Inputs_Metric 7'!$D$6,"no data")</f>
        <v>no data</v>
      </c>
      <c r="Q57" s="200" t="str">
        <f>IFERROR(AVERAGEIFS('HAZUS Table FL 14.12'!$S$4:$S$325,'HAZUS Table FL 14.12'!$N$4:$N$325,$J57,'HAZUS Table FL 14.12'!$R$4:$R$325,$I57,'HAZUS Table FL 14.12'!$P$4:$P$325,"&lt;="&amp;$H57,'HAZUS Table FL 14.12'!$Q$4:$Q$325,"&gt;"&amp;$H57)*'Inputs_Metric 7'!$D$6,"no data")</f>
        <v>no data</v>
      </c>
      <c r="R57" s="200">
        <f>IFERROR(INDEX('HAZUS Table FL 14.16'!$D$3:$D$30,MATCH($J57,'HAZUS Table FL 14.16'!$C$3:$C$30,0)),"no data")</f>
        <v>0</v>
      </c>
      <c r="S57" s="200">
        <f>IFERROR(INDEX('HAZUS Table FL 14.16'!$F$3:$F$30,MATCH($J57,'HAZUS Table FL 14.16'!$C$3:$C$30,0)),"no data")</f>
        <v>0</v>
      </c>
      <c r="T57" s="200">
        <f>IFERROR(INDEX('HAZUS Table FL 14.16'!$G$3:$G$30,MATCH($J57,'HAZUS Table FL 14.16'!$C$3:$C$30,0)),"no data")</f>
        <v>0</v>
      </c>
      <c r="U57" s="164" t="str">
        <f>IFERROR('Inputs_Metric 7'!$D$5*INDEX('HAZUS Table FL 14.8'!$E$4:$E$14,MATCH('Step 1_Metric 7'!$J57,'HAZUS Table FL 14.8'!$C$4:$C$14,0)),"no data")</f>
        <v>no data</v>
      </c>
      <c r="W57" s="92" t="str">
        <f t="shared" si="11"/>
        <v/>
      </c>
      <c r="X57" s="92" t="str">
        <f t="shared" si="12"/>
        <v/>
      </c>
      <c r="Y57" s="92" t="str">
        <f t="shared" si="13"/>
        <v/>
      </c>
      <c r="Z57" s="92" t="str">
        <f t="shared" si="14"/>
        <v/>
      </c>
      <c r="AA57" s="101" t="str">
        <f t="shared" si="15"/>
        <v/>
      </c>
      <c r="AB57" s="101" t="str">
        <f t="shared" si="16"/>
        <v/>
      </c>
      <c r="AC57" s="92" t="str">
        <f t="shared" si="17"/>
        <v/>
      </c>
      <c r="AD57" s="92" t="str">
        <f t="shared" si="18"/>
        <v/>
      </c>
    </row>
    <row r="58" spans="1:30" x14ac:dyDescent="0.25">
      <c r="A58">
        <f t="shared" si="10"/>
        <v>7</v>
      </c>
      <c r="B58">
        <f>COUNTIF($D$4:D58,D58)</f>
        <v>7</v>
      </c>
      <c r="C58">
        <f>'Building Structure Data'!B59</f>
        <v>100</v>
      </c>
      <c r="D58" t="str">
        <f>'Building Structure Data'!C59</f>
        <v>NFWF-44167</v>
      </c>
      <c r="E58">
        <f>'Building Structure Data'!D59</f>
        <v>1</v>
      </c>
      <c r="F58" t="str">
        <f>'Building Structure Data'!E59</f>
        <v>MD_NFWF_44167_1_0003</v>
      </c>
      <c r="G58" s="43">
        <f>'Building Structure Data'!O59</f>
        <v>4.9033794220000004</v>
      </c>
      <c r="H58" s="43">
        <f>'Building Structure Data'!P59</f>
        <v>4.6409122219999999</v>
      </c>
      <c r="I58" t="b">
        <f>IF(OR('Building Structure Data'!M59="C",'Building Structure Data'!M59="R"),TRUE,FALSE)</f>
        <v>1</v>
      </c>
      <c r="J58" t="str">
        <f>'Building Structure Data'!Y59</f>
        <v>RES1</v>
      </c>
      <c r="K58" s="77">
        <f>'Building Structure Data'!AN59</f>
        <v>720</v>
      </c>
      <c r="L58" s="77">
        <f>'Building Structure Data'!AO59</f>
        <v>720</v>
      </c>
      <c r="M58" s="163">
        <f>IFERROR('Inputs_Metric 7'!$D$5*INDEX('HAZUS Table FL 14.14'!$F$5:$F$40,MATCH($J58,'HAZUS Table FL 14.14'!$C$5:$C$40,0)),"no data")</f>
        <v>0</v>
      </c>
      <c r="N58" s="163">
        <f>IFERROR('Inputs_Metric 7'!$D$5*INDEX('HAZUS Table FL 14.14'!$G$5:$G$40,MATCH($J58,'HAZUS Table FL 14.14'!$C$5:$C$40,0)),"no data")</f>
        <v>0</v>
      </c>
      <c r="O58" s="163">
        <f>IFERROR('Inputs_Metric 7'!$D$5*INDEX('HAZUS Table FL 14.14'!$I$5:$I$40,MATCH($J58,'HAZUS Table FL 14.14'!$C$5:$C$40,0)),"no data")</f>
        <v>0</v>
      </c>
      <c r="P58" s="200" t="str">
        <f>IFERROR(AVERAGEIFS('HAZUS Table FL 14.12'!$S$4:$S$325,'HAZUS Table FL 14.12'!$N$4:$N$325,$J58,'HAZUS Table FL 14.12'!$R$4:$R$325,$I58,'HAZUS Table FL 14.12'!$P$4:$P$325,"&lt;="&amp;$G58,'HAZUS Table FL 14.12'!$Q$4:$Q$325,"&gt;"&amp;$G58)*'Inputs_Metric 7'!$D$6,"no data")</f>
        <v>no data</v>
      </c>
      <c r="Q58" s="200" t="str">
        <f>IFERROR(AVERAGEIFS('HAZUS Table FL 14.12'!$S$4:$S$325,'HAZUS Table FL 14.12'!$N$4:$N$325,$J58,'HAZUS Table FL 14.12'!$R$4:$R$325,$I58,'HAZUS Table FL 14.12'!$P$4:$P$325,"&lt;="&amp;$H58,'HAZUS Table FL 14.12'!$Q$4:$Q$325,"&gt;"&amp;$H58)*'Inputs_Metric 7'!$D$6,"no data")</f>
        <v>no data</v>
      </c>
      <c r="R58" s="200">
        <f>IFERROR(INDEX('HAZUS Table FL 14.16'!$D$3:$D$30,MATCH($J58,'HAZUS Table FL 14.16'!$C$3:$C$30,0)),"no data")</f>
        <v>0</v>
      </c>
      <c r="S58" s="200">
        <f>IFERROR(INDEX('HAZUS Table FL 14.16'!$F$3:$F$30,MATCH($J58,'HAZUS Table FL 14.16'!$C$3:$C$30,0)),"no data")</f>
        <v>0</v>
      </c>
      <c r="T58" s="200">
        <f>IFERROR(INDEX('HAZUS Table FL 14.16'!$G$3:$G$30,MATCH($J58,'HAZUS Table FL 14.16'!$C$3:$C$30,0)),"no data")</f>
        <v>0</v>
      </c>
      <c r="U58" s="164" t="str">
        <f>IFERROR('Inputs_Metric 7'!$D$5*INDEX('HAZUS Table FL 14.8'!$E$4:$E$14,MATCH('Step 1_Metric 7'!$J58,'HAZUS Table FL 14.8'!$C$4:$C$14,0)),"no data")</f>
        <v>no data</v>
      </c>
      <c r="W58" s="92" t="str">
        <f t="shared" si="11"/>
        <v/>
      </c>
      <c r="X58" s="92" t="str">
        <f t="shared" si="12"/>
        <v/>
      </c>
      <c r="Y58" s="92" t="str">
        <f t="shared" si="13"/>
        <v/>
      </c>
      <c r="Z58" s="92" t="str">
        <f t="shared" si="14"/>
        <v/>
      </c>
      <c r="AA58" s="101" t="str">
        <f t="shared" si="15"/>
        <v/>
      </c>
      <c r="AB58" s="101" t="str">
        <f t="shared" si="16"/>
        <v/>
      </c>
      <c r="AC58" s="92" t="str">
        <f t="shared" si="17"/>
        <v/>
      </c>
      <c r="AD58" s="92" t="str">
        <f t="shared" si="18"/>
        <v/>
      </c>
    </row>
    <row r="59" spans="1:30" x14ac:dyDescent="0.25">
      <c r="A59">
        <f t="shared" si="10"/>
        <v>7</v>
      </c>
      <c r="B59">
        <f>COUNTIF($D$4:D59,D59)</f>
        <v>8</v>
      </c>
      <c r="C59">
        <f>'Building Structure Data'!B60</f>
        <v>100</v>
      </c>
      <c r="D59" t="str">
        <f>'Building Structure Data'!C60</f>
        <v>NFWF-44167</v>
      </c>
      <c r="E59">
        <f>'Building Structure Data'!D60</f>
        <v>1</v>
      </c>
      <c r="F59" t="str">
        <f>'Building Structure Data'!E60</f>
        <v>MD_NFWF_44167_1_0004</v>
      </c>
      <c r="G59" s="43">
        <f>'Building Structure Data'!O60</f>
        <v>9.883064620719999</v>
      </c>
      <c r="H59" s="43">
        <f>'Building Structure Data'!P60</f>
        <v>9.4565554207199991</v>
      </c>
      <c r="I59" t="b">
        <f>IF(OR('Building Structure Data'!M60="C",'Building Structure Data'!M60="R"),TRUE,FALSE)</f>
        <v>1</v>
      </c>
      <c r="J59" t="str">
        <f>'Building Structure Data'!Y60</f>
        <v>RES1</v>
      </c>
      <c r="K59" s="77">
        <f>'Building Structure Data'!AN60</f>
        <v>1310</v>
      </c>
      <c r="L59" s="77">
        <f>'Building Structure Data'!AO60</f>
        <v>1310</v>
      </c>
      <c r="M59" s="163">
        <f>IFERROR('Inputs_Metric 7'!$D$5*INDEX('HAZUS Table FL 14.14'!$F$5:$F$40,MATCH($J59,'HAZUS Table FL 14.14'!$C$5:$C$40,0)),"no data")</f>
        <v>0</v>
      </c>
      <c r="N59" s="163">
        <f>IFERROR('Inputs_Metric 7'!$D$5*INDEX('HAZUS Table FL 14.14'!$G$5:$G$40,MATCH($J59,'HAZUS Table FL 14.14'!$C$5:$C$40,0)),"no data")</f>
        <v>0</v>
      </c>
      <c r="O59" s="163">
        <f>IFERROR('Inputs_Metric 7'!$D$5*INDEX('HAZUS Table FL 14.14'!$I$5:$I$40,MATCH($J59,'HAZUS Table FL 14.14'!$C$5:$C$40,0)),"no data")</f>
        <v>0</v>
      </c>
      <c r="P59" s="200" t="str">
        <f>IFERROR(AVERAGEIFS('HAZUS Table FL 14.12'!$S$4:$S$325,'HAZUS Table FL 14.12'!$N$4:$N$325,$J59,'HAZUS Table FL 14.12'!$R$4:$R$325,$I59,'HAZUS Table FL 14.12'!$P$4:$P$325,"&lt;="&amp;$G59,'HAZUS Table FL 14.12'!$Q$4:$Q$325,"&gt;"&amp;$G59)*'Inputs_Metric 7'!$D$6,"no data")</f>
        <v>no data</v>
      </c>
      <c r="Q59" s="200" t="str">
        <f>IFERROR(AVERAGEIFS('HAZUS Table FL 14.12'!$S$4:$S$325,'HAZUS Table FL 14.12'!$N$4:$N$325,$J59,'HAZUS Table FL 14.12'!$R$4:$R$325,$I59,'HAZUS Table FL 14.12'!$P$4:$P$325,"&lt;="&amp;$H59,'HAZUS Table FL 14.12'!$Q$4:$Q$325,"&gt;"&amp;$H59)*'Inputs_Metric 7'!$D$6,"no data")</f>
        <v>no data</v>
      </c>
      <c r="R59" s="200">
        <f>IFERROR(INDEX('HAZUS Table FL 14.16'!$D$3:$D$30,MATCH($J59,'HAZUS Table FL 14.16'!$C$3:$C$30,0)),"no data")</f>
        <v>0</v>
      </c>
      <c r="S59" s="200">
        <f>IFERROR(INDEX('HAZUS Table FL 14.16'!$F$3:$F$30,MATCH($J59,'HAZUS Table FL 14.16'!$C$3:$C$30,0)),"no data")</f>
        <v>0</v>
      </c>
      <c r="T59" s="200">
        <f>IFERROR(INDEX('HAZUS Table FL 14.16'!$G$3:$G$30,MATCH($J59,'HAZUS Table FL 14.16'!$C$3:$C$30,0)),"no data")</f>
        <v>0</v>
      </c>
      <c r="U59" s="164" t="str">
        <f>IFERROR('Inputs_Metric 7'!$D$5*INDEX('HAZUS Table FL 14.8'!$E$4:$E$14,MATCH('Step 1_Metric 7'!$J59,'HAZUS Table FL 14.8'!$C$4:$C$14,0)),"no data")</f>
        <v>no data</v>
      </c>
      <c r="W59" s="92" t="str">
        <f t="shared" si="11"/>
        <v/>
      </c>
      <c r="X59" s="92" t="str">
        <f t="shared" si="12"/>
        <v/>
      </c>
      <c r="Y59" s="92" t="str">
        <f t="shared" si="13"/>
        <v/>
      </c>
      <c r="Z59" s="92" t="str">
        <f t="shared" si="14"/>
        <v/>
      </c>
      <c r="AA59" s="101" t="str">
        <f t="shared" si="15"/>
        <v/>
      </c>
      <c r="AB59" s="101" t="str">
        <f t="shared" si="16"/>
        <v/>
      </c>
      <c r="AC59" s="92" t="str">
        <f t="shared" si="17"/>
        <v/>
      </c>
      <c r="AD59" s="92" t="str">
        <f t="shared" si="18"/>
        <v/>
      </c>
    </row>
    <row r="60" spans="1:30" x14ac:dyDescent="0.25">
      <c r="A60">
        <f t="shared" si="10"/>
        <v>7</v>
      </c>
      <c r="B60">
        <f>COUNTIF($D$4:D60,D60)</f>
        <v>9</v>
      </c>
      <c r="C60">
        <f>'Building Structure Data'!B61</f>
        <v>100</v>
      </c>
      <c r="D60" t="str">
        <f>'Building Structure Data'!C61</f>
        <v>NFWF-44167</v>
      </c>
      <c r="E60">
        <f>'Building Structure Data'!D61</f>
        <v>1</v>
      </c>
      <c r="F60" t="str">
        <f>'Building Structure Data'!E61</f>
        <v>MD_NFWF_44167_1_0004</v>
      </c>
      <c r="G60" s="43">
        <f>'Building Structure Data'!O61</f>
        <v>9.883064620719999</v>
      </c>
      <c r="H60" s="43">
        <f>'Building Structure Data'!P61</f>
        <v>9.4565554207199991</v>
      </c>
      <c r="I60" t="b">
        <f>IF(OR('Building Structure Data'!M61="C",'Building Structure Data'!M61="R"),TRUE,FALSE)</f>
        <v>1</v>
      </c>
      <c r="J60" t="str">
        <f>'Building Structure Data'!Y61</f>
        <v>RES1</v>
      </c>
      <c r="K60" s="77">
        <f>'Building Structure Data'!AN61</f>
        <v>1100</v>
      </c>
      <c r="L60" s="77">
        <f>'Building Structure Data'!AO61</f>
        <v>1100</v>
      </c>
      <c r="M60" s="163">
        <f>IFERROR('Inputs_Metric 7'!$D$5*INDEX('HAZUS Table FL 14.14'!$F$5:$F$40,MATCH($J60,'HAZUS Table FL 14.14'!$C$5:$C$40,0)),"no data")</f>
        <v>0</v>
      </c>
      <c r="N60" s="163">
        <f>IFERROR('Inputs_Metric 7'!$D$5*INDEX('HAZUS Table FL 14.14'!$G$5:$G$40,MATCH($J60,'HAZUS Table FL 14.14'!$C$5:$C$40,0)),"no data")</f>
        <v>0</v>
      </c>
      <c r="O60" s="163">
        <f>IFERROR('Inputs_Metric 7'!$D$5*INDEX('HAZUS Table FL 14.14'!$I$5:$I$40,MATCH($J60,'HAZUS Table FL 14.14'!$C$5:$C$40,0)),"no data")</f>
        <v>0</v>
      </c>
      <c r="P60" s="200" t="str">
        <f>IFERROR(AVERAGEIFS('HAZUS Table FL 14.12'!$S$4:$S$325,'HAZUS Table FL 14.12'!$N$4:$N$325,$J60,'HAZUS Table FL 14.12'!$R$4:$R$325,$I60,'HAZUS Table FL 14.12'!$P$4:$P$325,"&lt;="&amp;$G60,'HAZUS Table FL 14.12'!$Q$4:$Q$325,"&gt;"&amp;$G60)*'Inputs_Metric 7'!$D$6,"no data")</f>
        <v>no data</v>
      </c>
      <c r="Q60" s="200" t="str">
        <f>IFERROR(AVERAGEIFS('HAZUS Table FL 14.12'!$S$4:$S$325,'HAZUS Table FL 14.12'!$N$4:$N$325,$J60,'HAZUS Table FL 14.12'!$R$4:$R$325,$I60,'HAZUS Table FL 14.12'!$P$4:$P$325,"&lt;="&amp;$H60,'HAZUS Table FL 14.12'!$Q$4:$Q$325,"&gt;"&amp;$H60)*'Inputs_Metric 7'!$D$6,"no data")</f>
        <v>no data</v>
      </c>
      <c r="R60" s="200">
        <f>IFERROR(INDEX('HAZUS Table FL 14.16'!$D$3:$D$30,MATCH($J60,'HAZUS Table FL 14.16'!$C$3:$C$30,0)),"no data")</f>
        <v>0</v>
      </c>
      <c r="S60" s="200">
        <f>IFERROR(INDEX('HAZUS Table FL 14.16'!$F$3:$F$30,MATCH($J60,'HAZUS Table FL 14.16'!$C$3:$C$30,0)),"no data")</f>
        <v>0</v>
      </c>
      <c r="T60" s="200">
        <f>IFERROR(INDEX('HAZUS Table FL 14.16'!$G$3:$G$30,MATCH($J60,'HAZUS Table FL 14.16'!$C$3:$C$30,0)),"no data")</f>
        <v>0</v>
      </c>
      <c r="U60" s="164" t="str">
        <f>IFERROR('Inputs_Metric 7'!$D$5*INDEX('HAZUS Table FL 14.8'!$E$4:$E$14,MATCH('Step 1_Metric 7'!$J60,'HAZUS Table FL 14.8'!$C$4:$C$14,0)),"no data")</f>
        <v>no data</v>
      </c>
      <c r="W60" s="92" t="str">
        <f t="shared" si="11"/>
        <v/>
      </c>
      <c r="X60" s="92" t="str">
        <f t="shared" si="12"/>
        <v/>
      </c>
      <c r="Y60" s="92" t="str">
        <f t="shared" si="13"/>
        <v/>
      </c>
      <c r="Z60" s="92" t="str">
        <f t="shared" si="14"/>
        <v/>
      </c>
      <c r="AA60" s="101" t="str">
        <f t="shared" si="15"/>
        <v/>
      </c>
      <c r="AB60" s="101" t="str">
        <f t="shared" si="16"/>
        <v/>
      </c>
      <c r="AC60" s="92" t="str">
        <f t="shared" si="17"/>
        <v/>
      </c>
      <c r="AD60" s="92" t="str">
        <f t="shared" si="18"/>
        <v/>
      </c>
    </row>
    <row r="61" spans="1:30" x14ac:dyDescent="0.25">
      <c r="A61">
        <f t="shared" si="10"/>
        <v>7</v>
      </c>
      <c r="B61">
        <f>COUNTIF($D$4:D61,D61)</f>
        <v>10</v>
      </c>
      <c r="C61">
        <f>'Building Structure Data'!B62</f>
        <v>100</v>
      </c>
      <c r="D61" t="str">
        <f>'Building Structure Data'!C62</f>
        <v>NFWF-44167</v>
      </c>
      <c r="E61">
        <f>'Building Structure Data'!D62</f>
        <v>1</v>
      </c>
      <c r="F61" t="str">
        <f>'Building Structure Data'!E62</f>
        <v>MD_NFWF_44167_1_0005</v>
      </c>
      <c r="G61" s="43">
        <f>'Building Structure Data'!O62</f>
        <v>9.7735009689199988</v>
      </c>
      <c r="H61" s="43">
        <f>'Building Structure Data'!P62</f>
        <v>9.3469917689199988</v>
      </c>
      <c r="I61" t="b">
        <f>IF(OR('Building Structure Data'!M62="C",'Building Structure Data'!M62="R"),TRUE,FALSE)</f>
        <v>1</v>
      </c>
      <c r="J61" t="str">
        <f>'Building Structure Data'!Y62</f>
        <v>RES1</v>
      </c>
      <c r="K61" s="77">
        <f>'Building Structure Data'!AN62</f>
        <v>890</v>
      </c>
      <c r="L61" s="77">
        <f>'Building Structure Data'!AO62</f>
        <v>890</v>
      </c>
      <c r="M61" s="163">
        <f>IFERROR('Inputs_Metric 7'!$D$5*INDEX('HAZUS Table FL 14.14'!$F$5:$F$40,MATCH($J61,'HAZUS Table FL 14.14'!$C$5:$C$40,0)),"no data")</f>
        <v>0</v>
      </c>
      <c r="N61" s="163">
        <f>IFERROR('Inputs_Metric 7'!$D$5*INDEX('HAZUS Table FL 14.14'!$G$5:$G$40,MATCH($J61,'HAZUS Table FL 14.14'!$C$5:$C$40,0)),"no data")</f>
        <v>0</v>
      </c>
      <c r="O61" s="163">
        <f>IFERROR('Inputs_Metric 7'!$D$5*INDEX('HAZUS Table FL 14.14'!$I$5:$I$40,MATCH($J61,'HAZUS Table FL 14.14'!$C$5:$C$40,0)),"no data")</f>
        <v>0</v>
      </c>
      <c r="P61" s="200" t="str">
        <f>IFERROR(AVERAGEIFS('HAZUS Table FL 14.12'!$S$4:$S$325,'HAZUS Table FL 14.12'!$N$4:$N$325,$J61,'HAZUS Table FL 14.12'!$R$4:$R$325,$I61,'HAZUS Table FL 14.12'!$P$4:$P$325,"&lt;="&amp;$G61,'HAZUS Table FL 14.12'!$Q$4:$Q$325,"&gt;"&amp;$G61)*'Inputs_Metric 7'!$D$6,"no data")</f>
        <v>no data</v>
      </c>
      <c r="Q61" s="200" t="str">
        <f>IFERROR(AVERAGEIFS('HAZUS Table FL 14.12'!$S$4:$S$325,'HAZUS Table FL 14.12'!$N$4:$N$325,$J61,'HAZUS Table FL 14.12'!$R$4:$R$325,$I61,'HAZUS Table FL 14.12'!$P$4:$P$325,"&lt;="&amp;$H61,'HAZUS Table FL 14.12'!$Q$4:$Q$325,"&gt;"&amp;$H61)*'Inputs_Metric 7'!$D$6,"no data")</f>
        <v>no data</v>
      </c>
      <c r="R61" s="200">
        <f>IFERROR(INDEX('HAZUS Table FL 14.16'!$D$3:$D$30,MATCH($J61,'HAZUS Table FL 14.16'!$C$3:$C$30,0)),"no data")</f>
        <v>0</v>
      </c>
      <c r="S61" s="200">
        <f>IFERROR(INDEX('HAZUS Table FL 14.16'!$F$3:$F$30,MATCH($J61,'HAZUS Table FL 14.16'!$C$3:$C$30,0)),"no data")</f>
        <v>0</v>
      </c>
      <c r="T61" s="200">
        <f>IFERROR(INDEX('HAZUS Table FL 14.16'!$G$3:$G$30,MATCH($J61,'HAZUS Table FL 14.16'!$C$3:$C$30,0)),"no data")</f>
        <v>0</v>
      </c>
      <c r="U61" s="164" t="str">
        <f>IFERROR('Inputs_Metric 7'!$D$5*INDEX('HAZUS Table FL 14.8'!$E$4:$E$14,MATCH('Step 1_Metric 7'!$J61,'HAZUS Table FL 14.8'!$C$4:$C$14,0)),"no data")</f>
        <v>no data</v>
      </c>
      <c r="W61" s="92" t="str">
        <f t="shared" si="11"/>
        <v/>
      </c>
      <c r="X61" s="92" t="str">
        <f t="shared" si="12"/>
        <v/>
      </c>
      <c r="Y61" s="92" t="str">
        <f t="shared" si="13"/>
        <v/>
      </c>
      <c r="Z61" s="92" t="str">
        <f t="shared" si="14"/>
        <v/>
      </c>
      <c r="AA61" s="101" t="str">
        <f t="shared" si="15"/>
        <v/>
      </c>
      <c r="AB61" s="101" t="str">
        <f t="shared" si="16"/>
        <v/>
      </c>
      <c r="AC61" s="92" t="str">
        <f t="shared" si="17"/>
        <v/>
      </c>
      <c r="AD61" s="92" t="str">
        <f t="shared" si="18"/>
        <v/>
      </c>
    </row>
    <row r="62" spans="1:30" x14ac:dyDescent="0.25">
      <c r="A62">
        <f t="shared" si="10"/>
        <v>7</v>
      </c>
      <c r="B62">
        <f>COUNTIF($D$4:D62,D62)</f>
        <v>11</v>
      </c>
      <c r="C62">
        <f>'Building Structure Data'!B63</f>
        <v>100</v>
      </c>
      <c r="D62" t="str">
        <f>'Building Structure Data'!C63</f>
        <v>NFWF-44167</v>
      </c>
      <c r="E62">
        <f>'Building Structure Data'!D63</f>
        <v>1</v>
      </c>
      <c r="F62" t="str">
        <f>'Building Structure Data'!E63</f>
        <v>MD_NFWF_44167_1_0005</v>
      </c>
      <c r="G62" s="43">
        <f>'Building Structure Data'!O63</f>
        <v>9.7735009689199988</v>
      </c>
      <c r="H62" s="43">
        <f>'Building Structure Data'!P63</f>
        <v>9.3469917689199988</v>
      </c>
      <c r="I62" t="b">
        <f>IF(OR('Building Structure Data'!M63="C",'Building Structure Data'!M63="R"),TRUE,FALSE)</f>
        <v>1</v>
      </c>
      <c r="J62" t="str">
        <f>'Building Structure Data'!Y63</f>
        <v>RES1</v>
      </c>
      <c r="K62" s="77">
        <f>'Building Structure Data'!AN63</f>
        <v>755</v>
      </c>
      <c r="L62" s="77">
        <f>'Building Structure Data'!AO63</f>
        <v>755</v>
      </c>
      <c r="M62" s="163">
        <f>IFERROR('Inputs_Metric 7'!$D$5*INDEX('HAZUS Table FL 14.14'!$F$5:$F$40,MATCH($J62,'HAZUS Table FL 14.14'!$C$5:$C$40,0)),"no data")</f>
        <v>0</v>
      </c>
      <c r="N62" s="163">
        <f>IFERROR('Inputs_Metric 7'!$D$5*INDEX('HAZUS Table FL 14.14'!$G$5:$G$40,MATCH($J62,'HAZUS Table FL 14.14'!$C$5:$C$40,0)),"no data")</f>
        <v>0</v>
      </c>
      <c r="O62" s="163">
        <f>IFERROR('Inputs_Metric 7'!$D$5*INDEX('HAZUS Table FL 14.14'!$I$5:$I$40,MATCH($J62,'HAZUS Table FL 14.14'!$C$5:$C$40,0)),"no data")</f>
        <v>0</v>
      </c>
      <c r="P62" s="200" t="str">
        <f>IFERROR(AVERAGEIFS('HAZUS Table FL 14.12'!$S$4:$S$325,'HAZUS Table FL 14.12'!$N$4:$N$325,$J62,'HAZUS Table FL 14.12'!$R$4:$R$325,$I62,'HAZUS Table FL 14.12'!$P$4:$P$325,"&lt;="&amp;$G62,'HAZUS Table FL 14.12'!$Q$4:$Q$325,"&gt;"&amp;$G62)*'Inputs_Metric 7'!$D$6,"no data")</f>
        <v>no data</v>
      </c>
      <c r="Q62" s="200" t="str">
        <f>IFERROR(AVERAGEIFS('HAZUS Table FL 14.12'!$S$4:$S$325,'HAZUS Table FL 14.12'!$N$4:$N$325,$J62,'HAZUS Table FL 14.12'!$R$4:$R$325,$I62,'HAZUS Table FL 14.12'!$P$4:$P$325,"&lt;="&amp;$H62,'HAZUS Table FL 14.12'!$Q$4:$Q$325,"&gt;"&amp;$H62)*'Inputs_Metric 7'!$D$6,"no data")</f>
        <v>no data</v>
      </c>
      <c r="R62" s="200">
        <f>IFERROR(INDEX('HAZUS Table FL 14.16'!$D$3:$D$30,MATCH($J62,'HAZUS Table FL 14.16'!$C$3:$C$30,0)),"no data")</f>
        <v>0</v>
      </c>
      <c r="S62" s="200">
        <f>IFERROR(INDEX('HAZUS Table FL 14.16'!$F$3:$F$30,MATCH($J62,'HAZUS Table FL 14.16'!$C$3:$C$30,0)),"no data")</f>
        <v>0</v>
      </c>
      <c r="T62" s="200">
        <f>IFERROR(INDEX('HAZUS Table FL 14.16'!$G$3:$G$30,MATCH($J62,'HAZUS Table FL 14.16'!$C$3:$C$30,0)),"no data")</f>
        <v>0</v>
      </c>
      <c r="U62" s="164" t="str">
        <f>IFERROR('Inputs_Metric 7'!$D$5*INDEX('HAZUS Table FL 14.8'!$E$4:$E$14,MATCH('Step 1_Metric 7'!$J62,'HAZUS Table FL 14.8'!$C$4:$C$14,0)),"no data")</f>
        <v>no data</v>
      </c>
      <c r="W62" s="92" t="str">
        <f t="shared" si="11"/>
        <v/>
      </c>
      <c r="X62" s="92" t="str">
        <f t="shared" si="12"/>
        <v/>
      </c>
      <c r="Y62" s="92" t="str">
        <f t="shared" si="13"/>
        <v/>
      </c>
      <c r="Z62" s="92" t="str">
        <f t="shared" si="14"/>
        <v/>
      </c>
      <c r="AA62" s="101" t="str">
        <f t="shared" si="15"/>
        <v/>
      </c>
      <c r="AB62" s="101" t="str">
        <f t="shared" si="16"/>
        <v/>
      </c>
      <c r="AC62" s="92" t="str">
        <f t="shared" si="17"/>
        <v/>
      </c>
      <c r="AD62" s="92" t="str">
        <f t="shared" si="18"/>
        <v/>
      </c>
    </row>
    <row r="63" spans="1:30" x14ac:dyDescent="0.25">
      <c r="A63">
        <f t="shared" si="10"/>
        <v>8</v>
      </c>
      <c r="B63">
        <f>COUNTIF($D$4:D63,D63)</f>
        <v>1</v>
      </c>
      <c r="C63">
        <f>'Building Structure Data'!B64</f>
        <v>2</v>
      </c>
      <c r="D63" t="str">
        <f>'Building Structure Data'!C64</f>
        <v>NFWF-44109</v>
      </c>
      <c r="E63">
        <f>'Building Structure Data'!D64</f>
        <v>1</v>
      </c>
      <c r="F63" t="str">
        <f>'Building Structure Data'!E64</f>
        <v>NJ_NFWF_44109_1_0001</v>
      </c>
      <c r="G63" s="43">
        <f>'Building Structure Data'!O64</f>
        <v>3.2912697903600003</v>
      </c>
      <c r="H63" s="43">
        <f>'Building Structure Data'!P64</f>
        <v>3.1600361903600001</v>
      </c>
      <c r="I63" t="b">
        <f>IF(OR('Building Structure Data'!M64="C",'Building Structure Data'!M64="R"),TRUE,FALSE)</f>
        <v>1</v>
      </c>
      <c r="J63" t="str">
        <f>'Building Structure Data'!Y64</f>
        <v>RES1</v>
      </c>
      <c r="K63" s="77">
        <f>'Building Structure Data'!AN64</f>
        <v>0</v>
      </c>
      <c r="L63" s="77">
        <f>'Building Structure Data'!AO64</f>
        <v>0</v>
      </c>
      <c r="M63" s="163">
        <f>IFERROR('Inputs_Metric 7'!$D$5*INDEX('HAZUS Table FL 14.14'!$F$5:$F$40,MATCH($J63,'HAZUS Table FL 14.14'!$C$5:$C$40,0)),"no data")</f>
        <v>0</v>
      </c>
      <c r="N63" s="163">
        <f>IFERROR('Inputs_Metric 7'!$D$5*INDEX('HAZUS Table FL 14.14'!$G$5:$G$40,MATCH($J63,'HAZUS Table FL 14.14'!$C$5:$C$40,0)),"no data")</f>
        <v>0</v>
      </c>
      <c r="O63" s="163">
        <f>IFERROR('Inputs_Metric 7'!$D$5*INDEX('HAZUS Table FL 14.14'!$I$5:$I$40,MATCH($J63,'HAZUS Table FL 14.14'!$C$5:$C$40,0)),"no data")</f>
        <v>0</v>
      </c>
      <c r="P63" s="200" t="str">
        <f>IFERROR(AVERAGEIFS('HAZUS Table FL 14.12'!$S$4:$S$325,'HAZUS Table FL 14.12'!$N$4:$N$325,$J63,'HAZUS Table FL 14.12'!$R$4:$R$325,$I63,'HAZUS Table FL 14.12'!$P$4:$P$325,"&lt;="&amp;$G63,'HAZUS Table FL 14.12'!$Q$4:$Q$325,"&gt;"&amp;$G63)*'Inputs_Metric 7'!$D$6,"no data")</f>
        <v>no data</v>
      </c>
      <c r="Q63" s="200" t="str">
        <f>IFERROR(AVERAGEIFS('HAZUS Table FL 14.12'!$S$4:$S$325,'HAZUS Table FL 14.12'!$N$4:$N$325,$J63,'HAZUS Table FL 14.12'!$R$4:$R$325,$I63,'HAZUS Table FL 14.12'!$P$4:$P$325,"&lt;="&amp;$H63,'HAZUS Table FL 14.12'!$Q$4:$Q$325,"&gt;"&amp;$H63)*'Inputs_Metric 7'!$D$6,"no data")</f>
        <v>no data</v>
      </c>
      <c r="R63" s="200">
        <f>IFERROR(INDEX('HAZUS Table FL 14.16'!$D$3:$D$30,MATCH($J63,'HAZUS Table FL 14.16'!$C$3:$C$30,0)),"no data")</f>
        <v>0</v>
      </c>
      <c r="S63" s="200">
        <f>IFERROR(INDEX('HAZUS Table FL 14.16'!$F$3:$F$30,MATCH($J63,'HAZUS Table FL 14.16'!$C$3:$C$30,0)),"no data")</f>
        <v>0</v>
      </c>
      <c r="T63" s="200">
        <f>IFERROR(INDEX('HAZUS Table FL 14.16'!$G$3:$G$30,MATCH($J63,'HAZUS Table FL 14.16'!$C$3:$C$30,0)),"no data")</f>
        <v>0</v>
      </c>
      <c r="U63" s="164" t="str">
        <f>IFERROR('Inputs_Metric 7'!$D$5*INDEX('HAZUS Table FL 14.8'!$E$4:$E$14,MATCH('Step 1_Metric 7'!$J63,'HAZUS Table FL 14.8'!$C$4:$C$14,0)),"no data")</f>
        <v>no data</v>
      </c>
      <c r="W63" s="92" t="str">
        <f t="shared" si="11"/>
        <v/>
      </c>
      <c r="X63" s="92" t="str">
        <f t="shared" si="12"/>
        <v/>
      </c>
      <c r="Y63" s="92" t="str">
        <f t="shared" si="13"/>
        <v/>
      </c>
      <c r="Z63" s="92" t="str">
        <f t="shared" si="14"/>
        <v/>
      </c>
      <c r="AA63" s="101" t="str">
        <f t="shared" si="15"/>
        <v/>
      </c>
      <c r="AB63" s="101" t="str">
        <f t="shared" si="16"/>
        <v/>
      </c>
      <c r="AC63" s="92" t="str">
        <f t="shared" si="17"/>
        <v/>
      </c>
      <c r="AD63" s="92" t="str">
        <f t="shared" si="18"/>
        <v/>
      </c>
    </row>
    <row r="64" spans="1:30" x14ac:dyDescent="0.25">
      <c r="A64">
        <f t="shared" si="10"/>
        <v>8</v>
      </c>
      <c r="B64">
        <f>COUNTIF($D$4:D64,D64)</f>
        <v>2</v>
      </c>
      <c r="C64">
        <f>'Building Structure Data'!B65</f>
        <v>2</v>
      </c>
      <c r="D64" t="str">
        <f>'Building Structure Data'!C65</f>
        <v>NFWF-44109</v>
      </c>
      <c r="E64">
        <f>'Building Structure Data'!D65</f>
        <v>1</v>
      </c>
      <c r="F64" t="str">
        <f>'Building Structure Data'!E65</f>
        <v>NJ_NFWF_44109_1_0002</v>
      </c>
      <c r="G64" s="43">
        <f>'Building Structure Data'!O65</f>
        <v>2.7965420842399999</v>
      </c>
      <c r="H64" s="43">
        <f>'Building Structure Data'!P65</f>
        <v>2.76373368424</v>
      </c>
      <c r="I64" t="b">
        <f>IF(OR('Building Structure Data'!M65="C",'Building Structure Data'!M65="R"),TRUE,FALSE)</f>
        <v>1</v>
      </c>
      <c r="J64" t="str">
        <f>'Building Structure Data'!Y65</f>
        <v>RES1</v>
      </c>
      <c r="K64" s="77">
        <f>'Building Structure Data'!AN65</f>
        <v>0</v>
      </c>
      <c r="L64" s="77">
        <f>'Building Structure Data'!AO65</f>
        <v>0</v>
      </c>
      <c r="M64" s="163">
        <f>IFERROR('Inputs_Metric 7'!$D$5*INDEX('HAZUS Table FL 14.14'!$F$5:$F$40,MATCH($J64,'HAZUS Table FL 14.14'!$C$5:$C$40,0)),"no data")</f>
        <v>0</v>
      </c>
      <c r="N64" s="163">
        <f>IFERROR('Inputs_Metric 7'!$D$5*INDEX('HAZUS Table FL 14.14'!$G$5:$G$40,MATCH($J64,'HAZUS Table FL 14.14'!$C$5:$C$40,0)),"no data")</f>
        <v>0</v>
      </c>
      <c r="O64" s="163">
        <f>IFERROR('Inputs_Metric 7'!$D$5*INDEX('HAZUS Table FL 14.14'!$I$5:$I$40,MATCH($J64,'HAZUS Table FL 14.14'!$C$5:$C$40,0)),"no data")</f>
        <v>0</v>
      </c>
      <c r="P64" s="200" t="str">
        <f>IFERROR(AVERAGEIFS('HAZUS Table FL 14.12'!$S$4:$S$325,'HAZUS Table FL 14.12'!$N$4:$N$325,$J64,'HAZUS Table FL 14.12'!$R$4:$R$325,$I64,'HAZUS Table FL 14.12'!$P$4:$P$325,"&lt;="&amp;$G64,'HAZUS Table FL 14.12'!$Q$4:$Q$325,"&gt;"&amp;$G64)*'Inputs_Metric 7'!$D$6,"no data")</f>
        <v>no data</v>
      </c>
      <c r="Q64" s="200" t="str">
        <f>IFERROR(AVERAGEIFS('HAZUS Table FL 14.12'!$S$4:$S$325,'HAZUS Table FL 14.12'!$N$4:$N$325,$J64,'HAZUS Table FL 14.12'!$R$4:$R$325,$I64,'HAZUS Table FL 14.12'!$P$4:$P$325,"&lt;="&amp;$H64,'HAZUS Table FL 14.12'!$Q$4:$Q$325,"&gt;"&amp;$H64)*'Inputs_Metric 7'!$D$6,"no data")</f>
        <v>no data</v>
      </c>
      <c r="R64" s="200">
        <f>IFERROR(INDEX('HAZUS Table FL 14.16'!$D$3:$D$30,MATCH($J64,'HAZUS Table FL 14.16'!$C$3:$C$30,0)),"no data")</f>
        <v>0</v>
      </c>
      <c r="S64" s="200">
        <f>IFERROR(INDEX('HAZUS Table FL 14.16'!$F$3:$F$30,MATCH($J64,'HAZUS Table FL 14.16'!$C$3:$C$30,0)),"no data")</f>
        <v>0</v>
      </c>
      <c r="T64" s="200">
        <f>IFERROR(INDEX('HAZUS Table FL 14.16'!$G$3:$G$30,MATCH($J64,'HAZUS Table FL 14.16'!$C$3:$C$30,0)),"no data")</f>
        <v>0</v>
      </c>
      <c r="U64" s="164" t="str">
        <f>IFERROR('Inputs_Metric 7'!$D$5*INDEX('HAZUS Table FL 14.8'!$E$4:$E$14,MATCH('Step 1_Metric 7'!$J64,'HAZUS Table FL 14.8'!$C$4:$C$14,0)),"no data")</f>
        <v>no data</v>
      </c>
      <c r="W64" s="92" t="str">
        <f t="shared" si="11"/>
        <v/>
      </c>
      <c r="X64" s="92" t="str">
        <f t="shared" si="12"/>
        <v/>
      </c>
      <c r="Y64" s="92" t="str">
        <f t="shared" si="13"/>
        <v/>
      </c>
      <c r="Z64" s="92" t="str">
        <f t="shared" si="14"/>
        <v/>
      </c>
      <c r="AA64" s="101" t="str">
        <f t="shared" si="15"/>
        <v/>
      </c>
      <c r="AB64" s="101" t="str">
        <f t="shared" si="16"/>
        <v/>
      </c>
      <c r="AC64" s="92" t="str">
        <f t="shared" si="17"/>
        <v/>
      </c>
      <c r="AD64" s="92" t="str">
        <f t="shared" si="18"/>
        <v/>
      </c>
    </row>
    <row r="65" spans="1:30" x14ac:dyDescent="0.25">
      <c r="A65">
        <f t="shared" si="10"/>
        <v>8</v>
      </c>
      <c r="B65">
        <f>COUNTIF($D$4:D65,D65)</f>
        <v>3</v>
      </c>
      <c r="C65">
        <f>'Building Structure Data'!B66</f>
        <v>2</v>
      </c>
      <c r="D65" t="str">
        <f>'Building Structure Data'!C66</f>
        <v>NFWF-44109</v>
      </c>
      <c r="E65">
        <f>'Building Structure Data'!D66</f>
        <v>1</v>
      </c>
      <c r="F65" t="str">
        <f>'Building Structure Data'!E66</f>
        <v>NJ_NFWF_44109_1_0003</v>
      </c>
      <c r="G65" s="43">
        <f>'Building Structure Data'!O66</f>
        <v>2.9569521943600003</v>
      </c>
      <c r="H65" s="43">
        <f>'Building Structure Data'!P66</f>
        <v>2.6616765943599998</v>
      </c>
      <c r="I65" t="b">
        <f>IF(OR('Building Structure Data'!M66="C",'Building Structure Data'!M66="R"),TRUE,FALSE)</f>
        <v>1</v>
      </c>
      <c r="J65" t="str">
        <f>'Building Structure Data'!Y66</f>
        <v>RES1</v>
      </c>
      <c r="K65" s="77">
        <f>'Building Structure Data'!AN66</f>
        <v>1131</v>
      </c>
      <c r="L65" s="77">
        <f>'Building Structure Data'!AO66</f>
        <v>1131</v>
      </c>
      <c r="M65" s="163">
        <f>IFERROR('Inputs_Metric 7'!$D$5*INDEX('HAZUS Table FL 14.14'!$F$5:$F$40,MATCH($J65,'HAZUS Table FL 14.14'!$C$5:$C$40,0)),"no data")</f>
        <v>0</v>
      </c>
      <c r="N65" s="163">
        <f>IFERROR('Inputs_Metric 7'!$D$5*INDEX('HAZUS Table FL 14.14'!$G$5:$G$40,MATCH($J65,'HAZUS Table FL 14.14'!$C$5:$C$40,0)),"no data")</f>
        <v>0</v>
      </c>
      <c r="O65" s="163">
        <f>IFERROR('Inputs_Metric 7'!$D$5*INDEX('HAZUS Table FL 14.14'!$I$5:$I$40,MATCH($J65,'HAZUS Table FL 14.14'!$C$5:$C$40,0)),"no data")</f>
        <v>0</v>
      </c>
      <c r="P65" s="200" t="str">
        <f>IFERROR(AVERAGEIFS('HAZUS Table FL 14.12'!$S$4:$S$325,'HAZUS Table FL 14.12'!$N$4:$N$325,$J65,'HAZUS Table FL 14.12'!$R$4:$R$325,$I65,'HAZUS Table FL 14.12'!$P$4:$P$325,"&lt;="&amp;$G65,'HAZUS Table FL 14.12'!$Q$4:$Q$325,"&gt;"&amp;$G65)*'Inputs_Metric 7'!$D$6,"no data")</f>
        <v>no data</v>
      </c>
      <c r="Q65" s="200" t="str">
        <f>IFERROR(AVERAGEIFS('HAZUS Table FL 14.12'!$S$4:$S$325,'HAZUS Table FL 14.12'!$N$4:$N$325,$J65,'HAZUS Table FL 14.12'!$R$4:$R$325,$I65,'HAZUS Table FL 14.12'!$P$4:$P$325,"&lt;="&amp;$H65,'HAZUS Table FL 14.12'!$Q$4:$Q$325,"&gt;"&amp;$H65)*'Inputs_Metric 7'!$D$6,"no data")</f>
        <v>no data</v>
      </c>
      <c r="R65" s="200">
        <f>IFERROR(INDEX('HAZUS Table FL 14.16'!$D$3:$D$30,MATCH($J65,'HAZUS Table FL 14.16'!$C$3:$C$30,0)),"no data")</f>
        <v>0</v>
      </c>
      <c r="S65" s="200">
        <f>IFERROR(INDEX('HAZUS Table FL 14.16'!$F$3:$F$30,MATCH($J65,'HAZUS Table FL 14.16'!$C$3:$C$30,0)),"no data")</f>
        <v>0</v>
      </c>
      <c r="T65" s="200">
        <f>IFERROR(INDEX('HAZUS Table FL 14.16'!$G$3:$G$30,MATCH($J65,'HAZUS Table FL 14.16'!$C$3:$C$30,0)),"no data")</f>
        <v>0</v>
      </c>
      <c r="U65" s="164" t="str">
        <f>IFERROR('Inputs_Metric 7'!$D$5*INDEX('HAZUS Table FL 14.8'!$E$4:$E$14,MATCH('Step 1_Metric 7'!$J65,'HAZUS Table FL 14.8'!$C$4:$C$14,0)),"no data")</f>
        <v>no data</v>
      </c>
      <c r="W65" s="92" t="str">
        <f t="shared" si="11"/>
        <v/>
      </c>
      <c r="X65" s="92" t="str">
        <f t="shared" si="12"/>
        <v/>
      </c>
      <c r="Y65" s="92" t="str">
        <f t="shared" si="13"/>
        <v/>
      </c>
      <c r="Z65" s="92" t="str">
        <f t="shared" si="14"/>
        <v/>
      </c>
      <c r="AA65" s="101" t="str">
        <f t="shared" si="15"/>
        <v/>
      </c>
      <c r="AB65" s="101" t="str">
        <f t="shared" si="16"/>
        <v/>
      </c>
      <c r="AC65" s="92" t="str">
        <f t="shared" si="17"/>
        <v/>
      </c>
      <c r="AD65" s="92" t="str">
        <f t="shared" si="18"/>
        <v/>
      </c>
    </row>
    <row r="66" spans="1:30" x14ac:dyDescent="0.25">
      <c r="A66">
        <f t="shared" si="10"/>
        <v>8</v>
      </c>
      <c r="B66">
        <f>COUNTIF($D$4:D66,D66)</f>
        <v>4</v>
      </c>
      <c r="C66">
        <f>'Building Structure Data'!B67</f>
        <v>2</v>
      </c>
      <c r="D66" t="str">
        <f>'Building Structure Data'!C67</f>
        <v>NFWF-44109</v>
      </c>
      <c r="E66">
        <f>'Building Structure Data'!D67</f>
        <v>1</v>
      </c>
      <c r="F66" t="str">
        <f>'Building Structure Data'!E67</f>
        <v>NJ_NFWF_44109_1_0004</v>
      </c>
      <c r="G66" s="43">
        <f>'Building Structure Data'!O67</f>
        <v>4.0343898928800002</v>
      </c>
      <c r="H66" s="43">
        <f>'Building Structure Data'!P67</f>
        <v>3.9031562928799999</v>
      </c>
      <c r="I66" t="b">
        <f>IF(OR('Building Structure Data'!M67="C",'Building Structure Data'!M67="R"),TRUE,FALSE)</f>
        <v>1</v>
      </c>
      <c r="J66" t="str">
        <f>'Building Structure Data'!Y67</f>
        <v>RES1</v>
      </c>
      <c r="K66" s="77">
        <f>'Building Structure Data'!AN67</f>
        <v>0</v>
      </c>
      <c r="L66" s="77">
        <f>'Building Structure Data'!AO67</f>
        <v>0</v>
      </c>
      <c r="M66" s="163">
        <f>IFERROR('Inputs_Metric 7'!$D$5*INDEX('HAZUS Table FL 14.14'!$F$5:$F$40,MATCH($J66,'HAZUS Table FL 14.14'!$C$5:$C$40,0)),"no data")</f>
        <v>0</v>
      </c>
      <c r="N66" s="163">
        <f>IFERROR('Inputs_Metric 7'!$D$5*INDEX('HAZUS Table FL 14.14'!$G$5:$G$40,MATCH($J66,'HAZUS Table FL 14.14'!$C$5:$C$40,0)),"no data")</f>
        <v>0</v>
      </c>
      <c r="O66" s="163">
        <f>IFERROR('Inputs_Metric 7'!$D$5*INDEX('HAZUS Table FL 14.14'!$I$5:$I$40,MATCH($J66,'HAZUS Table FL 14.14'!$C$5:$C$40,0)),"no data")</f>
        <v>0</v>
      </c>
      <c r="P66" s="200" t="str">
        <f>IFERROR(AVERAGEIFS('HAZUS Table FL 14.12'!$S$4:$S$325,'HAZUS Table FL 14.12'!$N$4:$N$325,$J66,'HAZUS Table FL 14.12'!$R$4:$R$325,$I66,'HAZUS Table FL 14.12'!$P$4:$P$325,"&lt;="&amp;$G66,'HAZUS Table FL 14.12'!$Q$4:$Q$325,"&gt;"&amp;$G66)*'Inputs_Metric 7'!$D$6,"no data")</f>
        <v>no data</v>
      </c>
      <c r="Q66" s="200" t="str">
        <f>IFERROR(AVERAGEIFS('HAZUS Table FL 14.12'!$S$4:$S$325,'HAZUS Table FL 14.12'!$N$4:$N$325,$J66,'HAZUS Table FL 14.12'!$R$4:$R$325,$I66,'HAZUS Table FL 14.12'!$P$4:$P$325,"&lt;="&amp;$H66,'HAZUS Table FL 14.12'!$Q$4:$Q$325,"&gt;"&amp;$H66)*'Inputs_Metric 7'!$D$6,"no data")</f>
        <v>no data</v>
      </c>
      <c r="R66" s="200">
        <f>IFERROR(INDEX('HAZUS Table FL 14.16'!$D$3:$D$30,MATCH($J66,'HAZUS Table FL 14.16'!$C$3:$C$30,0)),"no data")</f>
        <v>0</v>
      </c>
      <c r="S66" s="200">
        <f>IFERROR(INDEX('HAZUS Table FL 14.16'!$F$3:$F$30,MATCH($J66,'HAZUS Table FL 14.16'!$C$3:$C$30,0)),"no data")</f>
        <v>0</v>
      </c>
      <c r="T66" s="200">
        <f>IFERROR(INDEX('HAZUS Table FL 14.16'!$G$3:$G$30,MATCH($J66,'HAZUS Table FL 14.16'!$C$3:$C$30,0)),"no data")</f>
        <v>0</v>
      </c>
      <c r="U66" s="164" t="str">
        <f>IFERROR('Inputs_Metric 7'!$D$5*INDEX('HAZUS Table FL 14.8'!$E$4:$E$14,MATCH('Step 1_Metric 7'!$J66,'HAZUS Table FL 14.8'!$C$4:$C$14,0)),"no data")</f>
        <v>no data</v>
      </c>
      <c r="W66" s="92" t="str">
        <f t="shared" si="11"/>
        <v/>
      </c>
      <c r="X66" s="92" t="str">
        <f t="shared" si="12"/>
        <v/>
      </c>
      <c r="Y66" s="92" t="str">
        <f t="shared" si="13"/>
        <v/>
      </c>
      <c r="Z66" s="92" t="str">
        <f t="shared" si="14"/>
        <v/>
      </c>
      <c r="AA66" s="101" t="str">
        <f t="shared" si="15"/>
        <v/>
      </c>
      <c r="AB66" s="101" t="str">
        <f t="shared" si="16"/>
        <v/>
      </c>
      <c r="AC66" s="92" t="str">
        <f t="shared" si="17"/>
        <v/>
      </c>
      <c r="AD66" s="92" t="str">
        <f t="shared" si="18"/>
        <v/>
      </c>
    </row>
    <row r="67" spans="1:30" x14ac:dyDescent="0.25">
      <c r="A67">
        <f t="shared" si="10"/>
        <v>8</v>
      </c>
      <c r="B67">
        <f>COUNTIF($D$4:D67,D67)</f>
        <v>5</v>
      </c>
      <c r="C67">
        <f>'Building Structure Data'!B68</f>
        <v>2</v>
      </c>
      <c r="D67" t="str">
        <f>'Building Structure Data'!C68</f>
        <v>NFWF-44109</v>
      </c>
      <c r="E67">
        <f>'Building Structure Data'!D68</f>
        <v>1</v>
      </c>
      <c r="F67" t="str">
        <f>'Building Structure Data'!E68</f>
        <v>NJ_NFWF_44109_1_0005</v>
      </c>
      <c r="G67" s="43">
        <f>'Building Structure Data'!O68</f>
        <v>4.3803839984399993</v>
      </c>
      <c r="H67" s="43">
        <f>'Building Structure Data'!P68</f>
        <v>3.6914075984399997</v>
      </c>
      <c r="I67" t="b">
        <f>IF(OR('Building Structure Data'!M68="C",'Building Structure Data'!M68="R"),TRUE,FALSE)</f>
        <v>1</v>
      </c>
      <c r="J67" t="str">
        <f>'Building Structure Data'!Y68</f>
        <v>RES1</v>
      </c>
      <c r="K67" s="77">
        <f>'Building Structure Data'!AN68</f>
        <v>0</v>
      </c>
      <c r="L67" s="77">
        <f>'Building Structure Data'!AO68</f>
        <v>0</v>
      </c>
      <c r="M67" s="163">
        <f>IFERROR('Inputs_Metric 7'!$D$5*INDEX('HAZUS Table FL 14.14'!$F$5:$F$40,MATCH($J67,'HAZUS Table FL 14.14'!$C$5:$C$40,0)),"no data")</f>
        <v>0</v>
      </c>
      <c r="N67" s="163">
        <f>IFERROR('Inputs_Metric 7'!$D$5*INDEX('HAZUS Table FL 14.14'!$G$5:$G$40,MATCH($J67,'HAZUS Table FL 14.14'!$C$5:$C$40,0)),"no data")</f>
        <v>0</v>
      </c>
      <c r="O67" s="163">
        <f>IFERROR('Inputs_Metric 7'!$D$5*INDEX('HAZUS Table FL 14.14'!$I$5:$I$40,MATCH($J67,'HAZUS Table FL 14.14'!$C$5:$C$40,0)),"no data")</f>
        <v>0</v>
      </c>
      <c r="P67" s="200" t="str">
        <f>IFERROR(AVERAGEIFS('HAZUS Table FL 14.12'!$S$4:$S$325,'HAZUS Table FL 14.12'!$N$4:$N$325,$J67,'HAZUS Table FL 14.12'!$R$4:$R$325,$I67,'HAZUS Table FL 14.12'!$P$4:$P$325,"&lt;="&amp;$G67,'HAZUS Table FL 14.12'!$Q$4:$Q$325,"&gt;"&amp;$G67)*'Inputs_Metric 7'!$D$6,"no data")</f>
        <v>no data</v>
      </c>
      <c r="Q67" s="200" t="str">
        <f>IFERROR(AVERAGEIFS('HAZUS Table FL 14.12'!$S$4:$S$325,'HAZUS Table FL 14.12'!$N$4:$N$325,$J67,'HAZUS Table FL 14.12'!$R$4:$R$325,$I67,'HAZUS Table FL 14.12'!$P$4:$P$325,"&lt;="&amp;$H67,'HAZUS Table FL 14.12'!$Q$4:$Q$325,"&gt;"&amp;$H67)*'Inputs_Metric 7'!$D$6,"no data")</f>
        <v>no data</v>
      </c>
      <c r="R67" s="200">
        <f>IFERROR(INDEX('HAZUS Table FL 14.16'!$D$3:$D$30,MATCH($J67,'HAZUS Table FL 14.16'!$C$3:$C$30,0)),"no data")</f>
        <v>0</v>
      </c>
      <c r="S67" s="200">
        <f>IFERROR(INDEX('HAZUS Table FL 14.16'!$F$3:$F$30,MATCH($J67,'HAZUS Table FL 14.16'!$C$3:$C$30,0)),"no data")</f>
        <v>0</v>
      </c>
      <c r="T67" s="200">
        <f>IFERROR(INDEX('HAZUS Table FL 14.16'!$G$3:$G$30,MATCH($J67,'HAZUS Table FL 14.16'!$C$3:$C$30,0)),"no data")</f>
        <v>0</v>
      </c>
      <c r="U67" s="164" t="str">
        <f>IFERROR('Inputs_Metric 7'!$D$5*INDEX('HAZUS Table FL 14.8'!$E$4:$E$14,MATCH('Step 1_Metric 7'!$J67,'HAZUS Table FL 14.8'!$C$4:$C$14,0)),"no data")</f>
        <v>no data</v>
      </c>
      <c r="W67" s="92" t="str">
        <f t="shared" si="11"/>
        <v/>
      </c>
      <c r="X67" s="92" t="str">
        <f t="shared" si="12"/>
        <v/>
      </c>
      <c r="Y67" s="92" t="str">
        <f t="shared" si="13"/>
        <v/>
      </c>
      <c r="Z67" s="92" t="str">
        <f t="shared" si="14"/>
        <v/>
      </c>
      <c r="AA67" s="101" t="str">
        <f t="shared" si="15"/>
        <v/>
      </c>
      <c r="AB67" s="101" t="str">
        <f t="shared" si="16"/>
        <v/>
      </c>
      <c r="AC67" s="92" t="str">
        <f t="shared" si="17"/>
        <v/>
      </c>
      <c r="AD67" s="92" t="str">
        <f t="shared" si="18"/>
        <v/>
      </c>
    </row>
    <row r="68" spans="1:30" x14ac:dyDescent="0.25">
      <c r="A68">
        <f t="shared" si="10"/>
        <v>8</v>
      </c>
      <c r="B68">
        <f>COUNTIF($D$4:D68,D68)</f>
        <v>6</v>
      </c>
      <c r="C68">
        <f>'Building Structure Data'!B69</f>
        <v>2</v>
      </c>
      <c r="D68" t="str">
        <f>'Building Structure Data'!C69</f>
        <v>NFWF-44109</v>
      </c>
      <c r="E68">
        <f>'Building Structure Data'!D69</f>
        <v>1</v>
      </c>
      <c r="F68" t="str">
        <f>'Building Structure Data'!E69</f>
        <v>NJ_NFWF_44109_1_0006</v>
      </c>
      <c r="G68" s="43">
        <f>'Building Structure Data'!O69</f>
        <v>3.6641405371999998</v>
      </c>
      <c r="H68" s="43">
        <f>'Building Structure Data'!P69</f>
        <v>2.9751641372000002</v>
      </c>
      <c r="I68" t="b">
        <f>IF(OR('Building Structure Data'!M69="C",'Building Structure Data'!M69="R"),TRUE,FALSE)</f>
        <v>1</v>
      </c>
      <c r="J68" t="str">
        <f>'Building Structure Data'!Y69</f>
        <v>RES1</v>
      </c>
      <c r="K68" s="77">
        <f>'Building Structure Data'!AN69</f>
        <v>0</v>
      </c>
      <c r="L68" s="77">
        <f>'Building Structure Data'!AO69</f>
        <v>0</v>
      </c>
      <c r="M68" s="163">
        <f>IFERROR('Inputs_Metric 7'!$D$5*INDEX('HAZUS Table FL 14.14'!$F$5:$F$40,MATCH($J68,'HAZUS Table FL 14.14'!$C$5:$C$40,0)),"no data")</f>
        <v>0</v>
      </c>
      <c r="N68" s="163">
        <f>IFERROR('Inputs_Metric 7'!$D$5*INDEX('HAZUS Table FL 14.14'!$G$5:$G$40,MATCH($J68,'HAZUS Table FL 14.14'!$C$5:$C$40,0)),"no data")</f>
        <v>0</v>
      </c>
      <c r="O68" s="163">
        <f>IFERROR('Inputs_Metric 7'!$D$5*INDEX('HAZUS Table FL 14.14'!$I$5:$I$40,MATCH($J68,'HAZUS Table FL 14.14'!$C$5:$C$40,0)),"no data")</f>
        <v>0</v>
      </c>
      <c r="P68" s="200" t="str">
        <f>IFERROR(AVERAGEIFS('HAZUS Table FL 14.12'!$S$4:$S$325,'HAZUS Table FL 14.12'!$N$4:$N$325,$J68,'HAZUS Table FL 14.12'!$R$4:$R$325,$I68,'HAZUS Table FL 14.12'!$P$4:$P$325,"&lt;="&amp;$G68,'HAZUS Table FL 14.12'!$Q$4:$Q$325,"&gt;"&amp;$G68)*'Inputs_Metric 7'!$D$6,"no data")</f>
        <v>no data</v>
      </c>
      <c r="Q68" s="200" t="str">
        <f>IFERROR(AVERAGEIFS('HAZUS Table FL 14.12'!$S$4:$S$325,'HAZUS Table FL 14.12'!$N$4:$N$325,$J68,'HAZUS Table FL 14.12'!$R$4:$R$325,$I68,'HAZUS Table FL 14.12'!$P$4:$P$325,"&lt;="&amp;$H68,'HAZUS Table FL 14.12'!$Q$4:$Q$325,"&gt;"&amp;$H68)*'Inputs_Metric 7'!$D$6,"no data")</f>
        <v>no data</v>
      </c>
      <c r="R68" s="200">
        <f>IFERROR(INDEX('HAZUS Table FL 14.16'!$D$3:$D$30,MATCH($J68,'HAZUS Table FL 14.16'!$C$3:$C$30,0)),"no data")</f>
        <v>0</v>
      </c>
      <c r="S68" s="200">
        <f>IFERROR(INDEX('HAZUS Table FL 14.16'!$F$3:$F$30,MATCH($J68,'HAZUS Table FL 14.16'!$C$3:$C$30,0)),"no data")</f>
        <v>0</v>
      </c>
      <c r="T68" s="200">
        <f>IFERROR(INDEX('HAZUS Table FL 14.16'!$G$3:$G$30,MATCH($J68,'HAZUS Table FL 14.16'!$C$3:$C$30,0)),"no data")</f>
        <v>0</v>
      </c>
      <c r="U68" s="164" t="str">
        <f>IFERROR('Inputs_Metric 7'!$D$5*INDEX('HAZUS Table FL 14.8'!$E$4:$E$14,MATCH('Step 1_Metric 7'!$J68,'HAZUS Table FL 14.8'!$C$4:$C$14,0)),"no data")</f>
        <v>no data</v>
      </c>
      <c r="W68" s="92" t="str">
        <f t="shared" si="11"/>
        <v/>
      </c>
      <c r="X68" s="92" t="str">
        <f t="shared" si="12"/>
        <v/>
      </c>
      <c r="Y68" s="92" t="str">
        <f t="shared" si="13"/>
        <v/>
      </c>
      <c r="Z68" s="92" t="str">
        <f t="shared" si="14"/>
        <v/>
      </c>
      <c r="AA68" s="101" t="str">
        <f t="shared" si="15"/>
        <v/>
      </c>
      <c r="AB68" s="101" t="str">
        <f t="shared" si="16"/>
        <v/>
      </c>
      <c r="AC68" s="92" t="str">
        <f t="shared" si="17"/>
        <v/>
      </c>
      <c r="AD68" s="92" t="str">
        <f t="shared" si="18"/>
        <v/>
      </c>
    </row>
    <row r="69" spans="1:30" x14ac:dyDescent="0.25">
      <c r="A69">
        <f t="shared" si="10"/>
        <v>8</v>
      </c>
      <c r="B69">
        <f>COUNTIF($D$4:D69,D69)</f>
        <v>7</v>
      </c>
      <c r="C69">
        <f>'Building Structure Data'!B70</f>
        <v>2</v>
      </c>
      <c r="D69" t="str">
        <f>'Building Structure Data'!C70</f>
        <v>NFWF-44109</v>
      </c>
      <c r="E69">
        <f>'Building Structure Data'!D70</f>
        <v>1</v>
      </c>
      <c r="F69" t="str">
        <f>'Building Structure Data'!E70</f>
        <v>NJ_NFWF_44109_1_0007</v>
      </c>
      <c r="G69" s="43">
        <f>'Building Structure Data'!O70</f>
        <v>3.7178413263199999</v>
      </c>
      <c r="H69" s="43">
        <f>'Building Structure Data'!P70</f>
        <v>3.5866077263199996</v>
      </c>
      <c r="I69" t="b">
        <f>IF(OR('Building Structure Data'!M70="C",'Building Structure Data'!M70="R"),TRUE,FALSE)</f>
        <v>1</v>
      </c>
      <c r="J69" t="str">
        <f>'Building Structure Data'!Y70</f>
        <v>RES1</v>
      </c>
      <c r="K69" s="77" t="e">
        <f>'Building Structure Data'!AN70</f>
        <v>#DIV/0!</v>
      </c>
      <c r="L69" s="77" t="e">
        <f>'Building Structure Data'!AO70</f>
        <v>#DIV/0!</v>
      </c>
      <c r="M69" s="163">
        <f>IFERROR('Inputs_Metric 7'!$D$5*INDEX('HAZUS Table FL 14.14'!$F$5:$F$40,MATCH($J69,'HAZUS Table FL 14.14'!$C$5:$C$40,0)),"no data")</f>
        <v>0</v>
      </c>
      <c r="N69" s="163">
        <f>IFERROR('Inputs_Metric 7'!$D$5*INDEX('HAZUS Table FL 14.14'!$G$5:$G$40,MATCH($J69,'HAZUS Table FL 14.14'!$C$5:$C$40,0)),"no data")</f>
        <v>0</v>
      </c>
      <c r="O69" s="163">
        <f>IFERROR('Inputs_Metric 7'!$D$5*INDEX('HAZUS Table FL 14.14'!$I$5:$I$40,MATCH($J69,'HAZUS Table FL 14.14'!$C$5:$C$40,0)),"no data")</f>
        <v>0</v>
      </c>
      <c r="P69" s="200" t="str">
        <f>IFERROR(AVERAGEIFS('HAZUS Table FL 14.12'!$S$4:$S$325,'HAZUS Table FL 14.12'!$N$4:$N$325,$J69,'HAZUS Table FL 14.12'!$R$4:$R$325,$I69,'HAZUS Table FL 14.12'!$P$4:$P$325,"&lt;="&amp;$G69,'HAZUS Table FL 14.12'!$Q$4:$Q$325,"&gt;"&amp;$G69)*'Inputs_Metric 7'!$D$6,"no data")</f>
        <v>no data</v>
      </c>
      <c r="Q69" s="200" t="str">
        <f>IFERROR(AVERAGEIFS('HAZUS Table FL 14.12'!$S$4:$S$325,'HAZUS Table FL 14.12'!$N$4:$N$325,$J69,'HAZUS Table FL 14.12'!$R$4:$R$325,$I69,'HAZUS Table FL 14.12'!$P$4:$P$325,"&lt;="&amp;$H69,'HAZUS Table FL 14.12'!$Q$4:$Q$325,"&gt;"&amp;$H69)*'Inputs_Metric 7'!$D$6,"no data")</f>
        <v>no data</v>
      </c>
      <c r="R69" s="200">
        <f>IFERROR(INDEX('HAZUS Table FL 14.16'!$D$3:$D$30,MATCH($J69,'HAZUS Table FL 14.16'!$C$3:$C$30,0)),"no data")</f>
        <v>0</v>
      </c>
      <c r="S69" s="200">
        <f>IFERROR(INDEX('HAZUS Table FL 14.16'!$F$3:$F$30,MATCH($J69,'HAZUS Table FL 14.16'!$C$3:$C$30,0)),"no data")</f>
        <v>0</v>
      </c>
      <c r="T69" s="200">
        <f>IFERROR(INDEX('HAZUS Table FL 14.16'!$G$3:$G$30,MATCH($J69,'HAZUS Table FL 14.16'!$C$3:$C$30,0)),"no data")</f>
        <v>0</v>
      </c>
      <c r="U69" s="164" t="str">
        <f>IFERROR('Inputs_Metric 7'!$D$5*INDEX('HAZUS Table FL 14.8'!$E$4:$E$14,MATCH('Step 1_Metric 7'!$J69,'HAZUS Table FL 14.8'!$C$4:$C$14,0)),"no data")</f>
        <v>no data</v>
      </c>
      <c r="W69" s="92" t="str">
        <f t="shared" si="11"/>
        <v/>
      </c>
      <c r="X69" s="92" t="str">
        <f t="shared" si="12"/>
        <v/>
      </c>
      <c r="Y69" s="92" t="str">
        <f t="shared" si="13"/>
        <v/>
      </c>
      <c r="Z69" s="92" t="str">
        <f t="shared" si="14"/>
        <v/>
      </c>
      <c r="AA69" s="101" t="str">
        <f t="shared" si="15"/>
        <v/>
      </c>
      <c r="AB69" s="101" t="str">
        <f t="shared" si="16"/>
        <v/>
      </c>
      <c r="AC69" s="92" t="str">
        <f t="shared" si="17"/>
        <v/>
      </c>
      <c r="AD69" s="92" t="str">
        <f t="shared" si="18"/>
        <v/>
      </c>
    </row>
    <row r="70" spans="1:30" x14ac:dyDescent="0.25">
      <c r="A70">
        <f t="shared" si="10"/>
        <v>8</v>
      </c>
      <c r="B70">
        <f>COUNTIF($D$4:D70,D70)</f>
        <v>8</v>
      </c>
      <c r="C70">
        <f>'Building Structure Data'!B71</f>
        <v>2</v>
      </c>
      <c r="D70" t="str">
        <f>'Building Structure Data'!C71</f>
        <v>NFWF-44109</v>
      </c>
      <c r="E70">
        <f>'Building Structure Data'!D71</f>
        <v>1</v>
      </c>
      <c r="F70" t="str">
        <f>'Building Structure Data'!E71</f>
        <v>NJ_NFWF_44109_1_0008</v>
      </c>
      <c r="G70" s="43">
        <f>'Building Structure Data'!O71</f>
        <v>2.88167332056</v>
      </c>
      <c r="H70" s="43">
        <f>'Building Structure Data'!P71</f>
        <v>2.2255053205599999</v>
      </c>
      <c r="I70" t="b">
        <f>IF(OR('Building Structure Data'!M71="C",'Building Structure Data'!M71="R"),TRUE,FALSE)</f>
        <v>1</v>
      </c>
      <c r="J70" t="str">
        <f>'Building Structure Data'!Y71</f>
        <v>RES1</v>
      </c>
      <c r="K70" s="77">
        <f>'Building Structure Data'!AN71</f>
        <v>1132</v>
      </c>
      <c r="L70" s="77">
        <f>'Building Structure Data'!AO71</f>
        <v>1132</v>
      </c>
      <c r="M70" s="163">
        <f>IFERROR('Inputs_Metric 7'!$D$5*INDEX('HAZUS Table FL 14.14'!$F$5:$F$40,MATCH($J70,'HAZUS Table FL 14.14'!$C$5:$C$40,0)),"no data")</f>
        <v>0</v>
      </c>
      <c r="N70" s="163">
        <f>IFERROR('Inputs_Metric 7'!$D$5*INDEX('HAZUS Table FL 14.14'!$G$5:$G$40,MATCH($J70,'HAZUS Table FL 14.14'!$C$5:$C$40,0)),"no data")</f>
        <v>0</v>
      </c>
      <c r="O70" s="163">
        <f>IFERROR('Inputs_Metric 7'!$D$5*INDEX('HAZUS Table FL 14.14'!$I$5:$I$40,MATCH($J70,'HAZUS Table FL 14.14'!$C$5:$C$40,0)),"no data")</f>
        <v>0</v>
      </c>
      <c r="P70" s="200" t="str">
        <f>IFERROR(AVERAGEIFS('HAZUS Table FL 14.12'!$S$4:$S$325,'HAZUS Table FL 14.12'!$N$4:$N$325,$J70,'HAZUS Table FL 14.12'!$R$4:$R$325,$I70,'HAZUS Table FL 14.12'!$P$4:$P$325,"&lt;="&amp;$G70,'HAZUS Table FL 14.12'!$Q$4:$Q$325,"&gt;"&amp;$G70)*'Inputs_Metric 7'!$D$6,"no data")</f>
        <v>no data</v>
      </c>
      <c r="Q70" s="200" t="str">
        <f>IFERROR(AVERAGEIFS('HAZUS Table FL 14.12'!$S$4:$S$325,'HAZUS Table FL 14.12'!$N$4:$N$325,$J70,'HAZUS Table FL 14.12'!$R$4:$R$325,$I70,'HAZUS Table FL 14.12'!$P$4:$P$325,"&lt;="&amp;$H70,'HAZUS Table FL 14.12'!$Q$4:$Q$325,"&gt;"&amp;$H70)*'Inputs_Metric 7'!$D$6,"no data")</f>
        <v>no data</v>
      </c>
      <c r="R70" s="200">
        <f>IFERROR(INDEX('HAZUS Table FL 14.16'!$D$3:$D$30,MATCH($J70,'HAZUS Table FL 14.16'!$C$3:$C$30,0)),"no data")</f>
        <v>0</v>
      </c>
      <c r="S70" s="200">
        <f>IFERROR(INDEX('HAZUS Table FL 14.16'!$F$3:$F$30,MATCH($J70,'HAZUS Table FL 14.16'!$C$3:$C$30,0)),"no data")</f>
        <v>0</v>
      </c>
      <c r="T70" s="200">
        <f>IFERROR(INDEX('HAZUS Table FL 14.16'!$G$3:$G$30,MATCH($J70,'HAZUS Table FL 14.16'!$C$3:$C$30,0)),"no data")</f>
        <v>0</v>
      </c>
      <c r="U70" s="164" t="str">
        <f>IFERROR('Inputs_Metric 7'!$D$5*INDEX('HAZUS Table FL 14.8'!$E$4:$E$14,MATCH('Step 1_Metric 7'!$J70,'HAZUS Table FL 14.8'!$C$4:$C$14,0)),"no data")</f>
        <v>no data</v>
      </c>
      <c r="W70" s="92" t="str">
        <f t="shared" si="11"/>
        <v/>
      </c>
      <c r="X70" s="92" t="str">
        <f t="shared" si="12"/>
        <v/>
      </c>
      <c r="Y70" s="92" t="str">
        <f t="shared" si="13"/>
        <v/>
      </c>
      <c r="Z70" s="92" t="str">
        <f t="shared" si="14"/>
        <v/>
      </c>
      <c r="AA70" s="101" t="str">
        <f t="shared" si="15"/>
        <v/>
      </c>
      <c r="AB70" s="101" t="str">
        <f t="shared" si="16"/>
        <v/>
      </c>
      <c r="AC70" s="92" t="str">
        <f t="shared" si="17"/>
        <v/>
      </c>
      <c r="AD70" s="92" t="str">
        <f t="shared" si="18"/>
        <v/>
      </c>
    </row>
    <row r="71" spans="1:30" x14ac:dyDescent="0.25">
      <c r="A71">
        <f t="shared" si="10"/>
        <v>8</v>
      </c>
      <c r="B71">
        <f>COUNTIF($D$4:D71,D71)</f>
        <v>9</v>
      </c>
      <c r="C71">
        <f>'Building Structure Data'!B72</f>
        <v>2</v>
      </c>
      <c r="D71" t="str">
        <f>'Building Structure Data'!C72</f>
        <v>NFWF-44109</v>
      </c>
      <c r="E71">
        <f>'Building Structure Data'!D72</f>
        <v>1</v>
      </c>
      <c r="F71" t="str">
        <f>'Building Structure Data'!E72</f>
        <v>NJ_NFWF_44109_1_0009</v>
      </c>
      <c r="G71" s="43">
        <f>'Building Structure Data'!O72</f>
        <v>3.4069784554799996</v>
      </c>
      <c r="H71" s="43">
        <f>'Building Structure Data'!P72</f>
        <v>2.68519365548</v>
      </c>
      <c r="I71" t="b">
        <f>IF(OR('Building Structure Data'!M72="C",'Building Structure Data'!M72="R"),TRUE,FALSE)</f>
        <v>1</v>
      </c>
      <c r="J71" t="str">
        <f>'Building Structure Data'!Y72</f>
        <v>RES1</v>
      </c>
      <c r="K71" s="77">
        <f>'Building Structure Data'!AN72</f>
        <v>0</v>
      </c>
      <c r="L71" s="77">
        <f>'Building Structure Data'!AO72</f>
        <v>0</v>
      </c>
      <c r="M71" s="163">
        <f>IFERROR('Inputs_Metric 7'!$D$5*INDEX('HAZUS Table FL 14.14'!$F$5:$F$40,MATCH($J71,'HAZUS Table FL 14.14'!$C$5:$C$40,0)),"no data")</f>
        <v>0</v>
      </c>
      <c r="N71" s="163">
        <f>IFERROR('Inputs_Metric 7'!$D$5*INDEX('HAZUS Table FL 14.14'!$G$5:$G$40,MATCH($J71,'HAZUS Table FL 14.14'!$C$5:$C$40,0)),"no data")</f>
        <v>0</v>
      </c>
      <c r="O71" s="163">
        <f>IFERROR('Inputs_Metric 7'!$D$5*INDEX('HAZUS Table FL 14.14'!$I$5:$I$40,MATCH($J71,'HAZUS Table FL 14.14'!$C$5:$C$40,0)),"no data")</f>
        <v>0</v>
      </c>
      <c r="P71" s="200" t="str">
        <f>IFERROR(AVERAGEIFS('HAZUS Table FL 14.12'!$S$4:$S$325,'HAZUS Table FL 14.12'!$N$4:$N$325,$J71,'HAZUS Table FL 14.12'!$R$4:$R$325,$I71,'HAZUS Table FL 14.12'!$P$4:$P$325,"&lt;="&amp;$G71,'HAZUS Table FL 14.12'!$Q$4:$Q$325,"&gt;"&amp;$G71)*'Inputs_Metric 7'!$D$6,"no data")</f>
        <v>no data</v>
      </c>
      <c r="Q71" s="200" t="str">
        <f>IFERROR(AVERAGEIFS('HAZUS Table FL 14.12'!$S$4:$S$325,'HAZUS Table FL 14.12'!$N$4:$N$325,$J71,'HAZUS Table FL 14.12'!$R$4:$R$325,$I71,'HAZUS Table FL 14.12'!$P$4:$P$325,"&lt;="&amp;$H71,'HAZUS Table FL 14.12'!$Q$4:$Q$325,"&gt;"&amp;$H71)*'Inputs_Metric 7'!$D$6,"no data")</f>
        <v>no data</v>
      </c>
      <c r="R71" s="200">
        <f>IFERROR(INDEX('HAZUS Table FL 14.16'!$D$3:$D$30,MATCH($J71,'HAZUS Table FL 14.16'!$C$3:$C$30,0)),"no data")</f>
        <v>0</v>
      </c>
      <c r="S71" s="200">
        <f>IFERROR(INDEX('HAZUS Table FL 14.16'!$F$3:$F$30,MATCH($J71,'HAZUS Table FL 14.16'!$C$3:$C$30,0)),"no data")</f>
        <v>0</v>
      </c>
      <c r="T71" s="200">
        <f>IFERROR(INDEX('HAZUS Table FL 14.16'!$G$3:$G$30,MATCH($J71,'HAZUS Table FL 14.16'!$C$3:$C$30,0)),"no data")</f>
        <v>0</v>
      </c>
      <c r="U71" s="164" t="str">
        <f>IFERROR('Inputs_Metric 7'!$D$5*INDEX('HAZUS Table FL 14.8'!$E$4:$E$14,MATCH('Step 1_Metric 7'!$J71,'HAZUS Table FL 14.8'!$C$4:$C$14,0)),"no data")</f>
        <v>no data</v>
      </c>
      <c r="W71" s="92" t="str">
        <f t="shared" si="11"/>
        <v/>
      </c>
      <c r="X71" s="92" t="str">
        <f t="shared" si="12"/>
        <v/>
      </c>
      <c r="Y71" s="92" t="str">
        <f t="shared" si="13"/>
        <v/>
      </c>
      <c r="Z71" s="92" t="str">
        <f t="shared" si="14"/>
        <v/>
      </c>
      <c r="AA71" s="101" t="str">
        <f t="shared" si="15"/>
        <v/>
      </c>
      <c r="AB71" s="101" t="str">
        <f t="shared" si="16"/>
        <v/>
      </c>
      <c r="AC71" s="92" t="str">
        <f t="shared" si="17"/>
        <v/>
      </c>
      <c r="AD71" s="92" t="str">
        <f t="shared" si="18"/>
        <v/>
      </c>
    </row>
    <row r="72" spans="1:30" x14ac:dyDescent="0.25">
      <c r="A72">
        <f t="shared" si="10"/>
        <v>8</v>
      </c>
      <c r="B72">
        <f>COUNTIF($D$4:D72,D72)</f>
        <v>10</v>
      </c>
      <c r="C72">
        <f>'Building Structure Data'!B73</f>
        <v>20</v>
      </c>
      <c r="D72" t="str">
        <f>'Building Structure Data'!C73</f>
        <v>NFWF-44109</v>
      </c>
      <c r="E72">
        <f>'Building Structure Data'!D73</f>
        <v>1</v>
      </c>
      <c r="F72" t="str">
        <f>'Building Structure Data'!E73</f>
        <v>NJ_NFWF_44109_1_0003</v>
      </c>
      <c r="G72" s="43">
        <f>'Building Structure Data'!O73</f>
        <v>6.3099739552000003</v>
      </c>
      <c r="H72" s="43">
        <f>'Building Structure Data'!P73</f>
        <v>6.2443571552000003</v>
      </c>
      <c r="I72" t="b">
        <f>IF(OR('Building Structure Data'!M73="C",'Building Structure Data'!M73="R"),TRUE,FALSE)</f>
        <v>1</v>
      </c>
      <c r="J72" t="str">
        <f>'Building Structure Data'!Y73</f>
        <v>RES1</v>
      </c>
      <c r="K72" s="77">
        <f>'Building Structure Data'!AN73</f>
        <v>1131</v>
      </c>
      <c r="L72" s="77">
        <f>'Building Structure Data'!AO73</f>
        <v>1131</v>
      </c>
      <c r="M72" s="163">
        <f>IFERROR('Inputs_Metric 7'!$D$5*INDEX('HAZUS Table FL 14.14'!$F$5:$F$40,MATCH($J72,'HAZUS Table FL 14.14'!$C$5:$C$40,0)),"no data")</f>
        <v>0</v>
      </c>
      <c r="N72" s="163">
        <f>IFERROR('Inputs_Metric 7'!$D$5*INDEX('HAZUS Table FL 14.14'!$G$5:$G$40,MATCH($J72,'HAZUS Table FL 14.14'!$C$5:$C$40,0)),"no data")</f>
        <v>0</v>
      </c>
      <c r="O72" s="163">
        <f>IFERROR('Inputs_Metric 7'!$D$5*INDEX('HAZUS Table FL 14.14'!$I$5:$I$40,MATCH($J72,'HAZUS Table FL 14.14'!$C$5:$C$40,0)),"no data")</f>
        <v>0</v>
      </c>
      <c r="P72" s="200" t="str">
        <f>IFERROR(AVERAGEIFS('HAZUS Table FL 14.12'!$S$4:$S$325,'HAZUS Table FL 14.12'!$N$4:$N$325,$J72,'HAZUS Table FL 14.12'!$R$4:$R$325,$I72,'HAZUS Table FL 14.12'!$P$4:$P$325,"&lt;="&amp;$G72,'HAZUS Table FL 14.12'!$Q$4:$Q$325,"&gt;"&amp;$G72)*'Inputs_Metric 7'!$D$6,"no data")</f>
        <v>no data</v>
      </c>
      <c r="Q72" s="200" t="str">
        <f>IFERROR(AVERAGEIFS('HAZUS Table FL 14.12'!$S$4:$S$325,'HAZUS Table FL 14.12'!$N$4:$N$325,$J72,'HAZUS Table FL 14.12'!$R$4:$R$325,$I72,'HAZUS Table FL 14.12'!$P$4:$P$325,"&lt;="&amp;$H72,'HAZUS Table FL 14.12'!$Q$4:$Q$325,"&gt;"&amp;$H72)*'Inputs_Metric 7'!$D$6,"no data")</f>
        <v>no data</v>
      </c>
      <c r="R72" s="200">
        <f>IFERROR(INDEX('HAZUS Table FL 14.16'!$D$3:$D$30,MATCH($J72,'HAZUS Table FL 14.16'!$C$3:$C$30,0)),"no data")</f>
        <v>0</v>
      </c>
      <c r="S72" s="200">
        <f>IFERROR(INDEX('HAZUS Table FL 14.16'!$F$3:$F$30,MATCH($J72,'HAZUS Table FL 14.16'!$C$3:$C$30,0)),"no data")</f>
        <v>0</v>
      </c>
      <c r="T72" s="200">
        <f>IFERROR(INDEX('HAZUS Table FL 14.16'!$G$3:$G$30,MATCH($J72,'HAZUS Table FL 14.16'!$C$3:$C$30,0)),"no data")</f>
        <v>0</v>
      </c>
      <c r="U72" s="164" t="str">
        <f>IFERROR('Inputs_Metric 7'!$D$5*INDEX('HAZUS Table FL 14.8'!$E$4:$E$14,MATCH('Step 1_Metric 7'!$J72,'HAZUS Table FL 14.8'!$C$4:$C$14,0)),"no data")</f>
        <v>no data</v>
      </c>
      <c r="W72" s="92" t="str">
        <f t="shared" si="11"/>
        <v/>
      </c>
      <c r="X72" s="92" t="str">
        <f t="shared" si="12"/>
        <v/>
      </c>
      <c r="Y72" s="92" t="str">
        <f t="shared" si="13"/>
        <v/>
      </c>
      <c r="Z72" s="92" t="str">
        <f t="shared" si="14"/>
        <v/>
      </c>
      <c r="AA72" s="101" t="str">
        <f t="shared" si="15"/>
        <v/>
      </c>
      <c r="AB72" s="101" t="str">
        <f t="shared" si="16"/>
        <v/>
      </c>
      <c r="AC72" s="92" t="str">
        <f t="shared" si="17"/>
        <v/>
      </c>
      <c r="AD72" s="92" t="str">
        <f t="shared" si="18"/>
        <v/>
      </c>
    </row>
    <row r="73" spans="1:30" x14ac:dyDescent="0.25">
      <c r="A73">
        <f t="shared" si="10"/>
        <v>8</v>
      </c>
      <c r="B73">
        <f>COUNTIF($D$4:D73,D73)</f>
        <v>11</v>
      </c>
      <c r="C73">
        <f>'Building Structure Data'!B74</f>
        <v>20</v>
      </c>
      <c r="D73" t="str">
        <f>'Building Structure Data'!C74</f>
        <v>NFWF-44109</v>
      </c>
      <c r="E73">
        <f>'Building Structure Data'!D74</f>
        <v>1</v>
      </c>
      <c r="F73" t="str">
        <f>'Building Structure Data'!E74</f>
        <v>NJ_NFWF_44109_1_0005</v>
      </c>
      <c r="G73" s="43">
        <f>'Building Structure Data'!O74</f>
        <v>7.7334024784399995</v>
      </c>
      <c r="H73" s="43">
        <f>'Building Structure Data'!P74</f>
        <v>7.5365520784399997</v>
      </c>
      <c r="I73" t="b">
        <f>IF(OR('Building Structure Data'!M74="C",'Building Structure Data'!M74="R"),TRUE,FALSE)</f>
        <v>1</v>
      </c>
      <c r="J73" t="str">
        <f>'Building Structure Data'!Y74</f>
        <v>RES1</v>
      </c>
      <c r="K73" s="77">
        <f>'Building Structure Data'!AN74</f>
        <v>0</v>
      </c>
      <c r="L73" s="77">
        <f>'Building Structure Data'!AO74</f>
        <v>0</v>
      </c>
      <c r="M73" s="163">
        <f>IFERROR('Inputs_Metric 7'!$D$5*INDEX('HAZUS Table FL 14.14'!$F$5:$F$40,MATCH($J73,'HAZUS Table FL 14.14'!$C$5:$C$40,0)),"no data")</f>
        <v>0</v>
      </c>
      <c r="N73" s="163">
        <f>IFERROR('Inputs_Metric 7'!$D$5*INDEX('HAZUS Table FL 14.14'!$G$5:$G$40,MATCH($J73,'HAZUS Table FL 14.14'!$C$5:$C$40,0)),"no data")</f>
        <v>0</v>
      </c>
      <c r="O73" s="163">
        <f>IFERROR('Inputs_Metric 7'!$D$5*INDEX('HAZUS Table FL 14.14'!$I$5:$I$40,MATCH($J73,'HAZUS Table FL 14.14'!$C$5:$C$40,0)),"no data")</f>
        <v>0</v>
      </c>
      <c r="P73" s="200" t="str">
        <f>IFERROR(AVERAGEIFS('HAZUS Table FL 14.12'!$S$4:$S$325,'HAZUS Table FL 14.12'!$N$4:$N$325,$J73,'HAZUS Table FL 14.12'!$R$4:$R$325,$I73,'HAZUS Table FL 14.12'!$P$4:$P$325,"&lt;="&amp;$G73,'HAZUS Table FL 14.12'!$Q$4:$Q$325,"&gt;"&amp;$G73)*'Inputs_Metric 7'!$D$6,"no data")</f>
        <v>no data</v>
      </c>
      <c r="Q73" s="200" t="str">
        <f>IFERROR(AVERAGEIFS('HAZUS Table FL 14.12'!$S$4:$S$325,'HAZUS Table FL 14.12'!$N$4:$N$325,$J73,'HAZUS Table FL 14.12'!$R$4:$R$325,$I73,'HAZUS Table FL 14.12'!$P$4:$P$325,"&lt;="&amp;$H73,'HAZUS Table FL 14.12'!$Q$4:$Q$325,"&gt;"&amp;$H73)*'Inputs_Metric 7'!$D$6,"no data")</f>
        <v>no data</v>
      </c>
      <c r="R73" s="200">
        <f>IFERROR(INDEX('HAZUS Table FL 14.16'!$D$3:$D$30,MATCH($J73,'HAZUS Table FL 14.16'!$C$3:$C$30,0)),"no data")</f>
        <v>0</v>
      </c>
      <c r="S73" s="200">
        <f>IFERROR(INDEX('HAZUS Table FL 14.16'!$F$3:$F$30,MATCH($J73,'HAZUS Table FL 14.16'!$C$3:$C$30,0)),"no data")</f>
        <v>0</v>
      </c>
      <c r="T73" s="200">
        <f>IFERROR(INDEX('HAZUS Table FL 14.16'!$G$3:$G$30,MATCH($J73,'HAZUS Table FL 14.16'!$C$3:$C$30,0)),"no data")</f>
        <v>0</v>
      </c>
      <c r="U73" s="164" t="str">
        <f>IFERROR('Inputs_Metric 7'!$D$5*INDEX('HAZUS Table FL 14.8'!$E$4:$E$14,MATCH('Step 1_Metric 7'!$J73,'HAZUS Table FL 14.8'!$C$4:$C$14,0)),"no data")</f>
        <v>no data</v>
      </c>
      <c r="W73" s="92" t="str">
        <f t="shared" si="11"/>
        <v/>
      </c>
      <c r="X73" s="92" t="str">
        <f t="shared" si="12"/>
        <v/>
      </c>
      <c r="Y73" s="92" t="str">
        <f t="shared" si="13"/>
        <v/>
      </c>
      <c r="Z73" s="92" t="str">
        <f t="shared" si="14"/>
        <v/>
      </c>
      <c r="AA73" s="101" t="str">
        <f t="shared" si="15"/>
        <v/>
      </c>
      <c r="AB73" s="101" t="str">
        <f t="shared" si="16"/>
        <v/>
      </c>
      <c r="AC73" s="92" t="str">
        <f t="shared" si="17"/>
        <v/>
      </c>
      <c r="AD73" s="92" t="str">
        <f t="shared" si="18"/>
        <v/>
      </c>
    </row>
    <row r="74" spans="1:30" x14ac:dyDescent="0.25">
      <c r="A74">
        <f t="shared" si="10"/>
        <v>8</v>
      </c>
      <c r="B74">
        <f>COUNTIF($D$4:D74,D74)</f>
        <v>12</v>
      </c>
      <c r="C74">
        <f>'Building Structure Data'!B75</f>
        <v>20</v>
      </c>
      <c r="D74" t="str">
        <f>'Building Structure Data'!C75</f>
        <v>NFWF-44109</v>
      </c>
      <c r="E74">
        <f>'Building Structure Data'!D75</f>
        <v>1</v>
      </c>
      <c r="F74" t="str">
        <f>'Building Structure Data'!E75</f>
        <v>NJ_NFWF_44109_1_0006</v>
      </c>
      <c r="G74" s="43">
        <f>'Building Structure Data'!O75</f>
        <v>7.0171590172</v>
      </c>
      <c r="H74" s="43">
        <f>'Building Structure Data'!P75</f>
        <v>6.8203086171999994</v>
      </c>
      <c r="I74" t="b">
        <f>IF(OR('Building Structure Data'!M75="C",'Building Structure Data'!M75="R"),TRUE,FALSE)</f>
        <v>1</v>
      </c>
      <c r="J74" t="str">
        <f>'Building Structure Data'!Y75</f>
        <v>RES1</v>
      </c>
      <c r="K74" s="77">
        <f>'Building Structure Data'!AN75</f>
        <v>0</v>
      </c>
      <c r="L74" s="77">
        <f>'Building Structure Data'!AO75</f>
        <v>0</v>
      </c>
      <c r="M74" s="163">
        <f>IFERROR('Inputs_Metric 7'!$D$5*INDEX('HAZUS Table FL 14.14'!$F$5:$F$40,MATCH($J74,'HAZUS Table FL 14.14'!$C$5:$C$40,0)),"no data")</f>
        <v>0</v>
      </c>
      <c r="N74" s="163">
        <f>IFERROR('Inputs_Metric 7'!$D$5*INDEX('HAZUS Table FL 14.14'!$G$5:$G$40,MATCH($J74,'HAZUS Table FL 14.14'!$C$5:$C$40,0)),"no data")</f>
        <v>0</v>
      </c>
      <c r="O74" s="163">
        <f>IFERROR('Inputs_Metric 7'!$D$5*INDEX('HAZUS Table FL 14.14'!$I$5:$I$40,MATCH($J74,'HAZUS Table FL 14.14'!$C$5:$C$40,0)),"no data")</f>
        <v>0</v>
      </c>
      <c r="P74" s="200" t="str">
        <f>IFERROR(AVERAGEIFS('HAZUS Table FL 14.12'!$S$4:$S$325,'HAZUS Table FL 14.12'!$N$4:$N$325,$J74,'HAZUS Table FL 14.12'!$R$4:$R$325,$I74,'HAZUS Table FL 14.12'!$P$4:$P$325,"&lt;="&amp;$G74,'HAZUS Table FL 14.12'!$Q$4:$Q$325,"&gt;"&amp;$G74)*'Inputs_Metric 7'!$D$6,"no data")</f>
        <v>no data</v>
      </c>
      <c r="Q74" s="200" t="str">
        <f>IFERROR(AVERAGEIFS('HAZUS Table FL 14.12'!$S$4:$S$325,'HAZUS Table FL 14.12'!$N$4:$N$325,$J74,'HAZUS Table FL 14.12'!$R$4:$R$325,$I74,'HAZUS Table FL 14.12'!$P$4:$P$325,"&lt;="&amp;$H74,'HAZUS Table FL 14.12'!$Q$4:$Q$325,"&gt;"&amp;$H74)*'Inputs_Metric 7'!$D$6,"no data")</f>
        <v>no data</v>
      </c>
      <c r="R74" s="200">
        <f>IFERROR(INDEX('HAZUS Table FL 14.16'!$D$3:$D$30,MATCH($J74,'HAZUS Table FL 14.16'!$C$3:$C$30,0)),"no data")</f>
        <v>0</v>
      </c>
      <c r="S74" s="200">
        <f>IFERROR(INDEX('HAZUS Table FL 14.16'!$F$3:$F$30,MATCH($J74,'HAZUS Table FL 14.16'!$C$3:$C$30,0)),"no data")</f>
        <v>0</v>
      </c>
      <c r="T74" s="200">
        <f>IFERROR(INDEX('HAZUS Table FL 14.16'!$G$3:$G$30,MATCH($J74,'HAZUS Table FL 14.16'!$C$3:$C$30,0)),"no data")</f>
        <v>0</v>
      </c>
      <c r="U74" s="164" t="str">
        <f>IFERROR('Inputs_Metric 7'!$D$5*INDEX('HAZUS Table FL 14.8'!$E$4:$E$14,MATCH('Step 1_Metric 7'!$J74,'HAZUS Table FL 14.8'!$C$4:$C$14,0)),"no data")</f>
        <v>no data</v>
      </c>
      <c r="W74" s="92" t="str">
        <f t="shared" si="11"/>
        <v/>
      </c>
      <c r="X74" s="92" t="str">
        <f t="shared" si="12"/>
        <v/>
      </c>
      <c r="Y74" s="92" t="str">
        <f t="shared" si="13"/>
        <v/>
      </c>
      <c r="Z74" s="92" t="str">
        <f t="shared" si="14"/>
        <v/>
      </c>
      <c r="AA74" s="101" t="str">
        <f t="shared" si="15"/>
        <v/>
      </c>
      <c r="AB74" s="101" t="str">
        <f t="shared" si="16"/>
        <v/>
      </c>
      <c r="AC74" s="92" t="str">
        <f t="shared" si="17"/>
        <v/>
      </c>
      <c r="AD74" s="92" t="str">
        <f t="shared" si="18"/>
        <v/>
      </c>
    </row>
    <row r="75" spans="1:30" x14ac:dyDescent="0.25">
      <c r="A75">
        <f t="shared" si="10"/>
        <v>8</v>
      </c>
      <c r="B75">
        <f>COUNTIF($D$4:D75,D75)</f>
        <v>13</v>
      </c>
      <c r="C75">
        <f>'Building Structure Data'!B76</f>
        <v>20</v>
      </c>
      <c r="D75" t="str">
        <f>'Building Structure Data'!C76</f>
        <v>NFWF-44109</v>
      </c>
      <c r="E75">
        <f>'Building Structure Data'!D76</f>
        <v>1</v>
      </c>
      <c r="F75" t="str">
        <f>'Building Structure Data'!E76</f>
        <v>NJ_NFWF_44109_1_0008</v>
      </c>
      <c r="G75" s="43">
        <f>'Building Structure Data'!O76</f>
        <v>6.2346918005600003</v>
      </c>
      <c r="H75" s="43">
        <f>'Building Structure Data'!P76</f>
        <v>6.0378446814000002</v>
      </c>
      <c r="I75" t="b">
        <f>IF(OR('Building Structure Data'!M76="C",'Building Structure Data'!M76="R"),TRUE,FALSE)</f>
        <v>1</v>
      </c>
      <c r="J75" t="str">
        <f>'Building Structure Data'!Y76</f>
        <v>RES1</v>
      </c>
      <c r="K75" s="77">
        <f>'Building Structure Data'!AN76</f>
        <v>1132</v>
      </c>
      <c r="L75" s="77">
        <f>'Building Structure Data'!AO76</f>
        <v>1132</v>
      </c>
      <c r="M75" s="163">
        <f>IFERROR('Inputs_Metric 7'!$D$5*INDEX('HAZUS Table FL 14.14'!$F$5:$F$40,MATCH($J75,'HAZUS Table FL 14.14'!$C$5:$C$40,0)),"no data")</f>
        <v>0</v>
      </c>
      <c r="N75" s="163">
        <f>IFERROR('Inputs_Metric 7'!$D$5*INDEX('HAZUS Table FL 14.14'!$G$5:$G$40,MATCH($J75,'HAZUS Table FL 14.14'!$C$5:$C$40,0)),"no data")</f>
        <v>0</v>
      </c>
      <c r="O75" s="163">
        <f>IFERROR('Inputs_Metric 7'!$D$5*INDEX('HAZUS Table FL 14.14'!$I$5:$I$40,MATCH($J75,'HAZUS Table FL 14.14'!$C$5:$C$40,0)),"no data")</f>
        <v>0</v>
      </c>
      <c r="P75" s="200" t="str">
        <f>IFERROR(AVERAGEIFS('HAZUS Table FL 14.12'!$S$4:$S$325,'HAZUS Table FL 14.12'!$N$4:$N$325,$J75,'HAZUS Table FL 14.12'!$R$4:$R$325,$I75,'HAZUS Table FL 14.12'!$P$4:$P$325,"&lt;="&amp;$G75,'HAZUS Table FL 14.12'!$Q$4:$Q$325,"&gt;"&amp;$G75)*'Inputs_Metric 7'!$D$6,"no data")</f>
        <v>no data</v>
      </c>
      <c r="Q75" s="200" t="str">
        <f>IFERROR(AVERAGEIFS('HAZUS Table FL 14.12'!$S$4:$S$325,'HAZUS Table FL 14.12'!$N$4:$N$325,$J75,'HAZUS Table FL 14.12'!$R$4:$R$325,$I75,'HAZUS Table FL 14.12'!$P$4:$P$325,"&lt;="&amp;$H75,'HAZUS Table FL 14.12'!$Q$4:$Q$325,"&gt;"&amp;$H75)*'Inputs_Metric 7'!$D$6,"no data")</f>
        <v>no data</v>
      </c>
      <c r="R75" s="200">
        <f>IFERROR(INDEX('HAZUS Table FL 14.16'!$D$3:$D$30,MATCH($J75,'HAZUS Table FL 14.16'!$C$3:$C$30,0)),"no data")</f>
        <v>0</v>
      </c>
      <c r="S75" s="200">
        <f>IFERROR(INDEX('HAZUS Table FL 14.16'!$F$3:$F$30,MATCH($J75,'HAZUS Table FL 14.16'!$C$3:$C$30,0)),"no data")</f>
        <v>0</v>
      </c>
      <c r="T75" s="200">
        <f>IFERROR(INDEX('HAZUS Table FL 14.16'!$G$3:$G$30,MATCH($J75,'HAZUS Table FL 14.16'!$C$3:$C$30,0)),"no data")</f>
        <v>0</v>
      </c>
      <c r="U75" s="164" t="str">
        <f>IFERROR('Inputs_Metric 7'!$D$5*INDEX('HAZUS Table FL 14.8'!$E$4:$E$14,MATCH('Step 1_Metric 7'!$J75,'HAZUS Table FL 14.8'!$C$4:$C$14,0)),"no data")</f>
        <v>no data</v>
      </c>
      <c r="W75" s="92" t="str">
        <f t="shared" si="11"/>
        <v/>
      </c>
      <c r="X75" s="92" t="str">
        <f t="shared" si="12"/>
        <v/>
      </c>
      <c r="Y75" s="92" t="str">
        <f t="shared" si="13"/>
        <v/>
      </c>
      <c r="Z75" s="92" t="str">
        <f t="shared" si="14"/>
        <v/>
      </c>
      <c r="AA75" s="101" t="str">
        <f t="shared" si="15"/>
        <v/>
      </c>
      <c r="AB75" s="101" t="str">
        <f t="shared" si="16"/>
        <v/>
      </c>
      <c r="AC75" s="92" t="str">
        <f t="shared" si="17"/>
        <v/>
      </c>
      <c r="AD75" s="92" t="str">
        <f t="shared" si="18"/>
        <v/>
      </c>
    </row>
    <row r="76" spans="1:30" x14ac:dyDescent="0.25">
      <c r="A76">
        <f t="shared" si="10"/>
        <v>8</v>
      </c>
      <c r="B76">
        <f>COUNTIF($D$4:D76,D76)</f>
        <v>14</v>
      </c>
      <c r="C76">
        <f>'Building Structure Data'!B77</f>
        <v>20</v>
      </c>
      <c r="D76" t="str">
        <f>'Building Structure Data'!C77</f>
        <v>NFWF-44109</v>
      </c>
      <c r="E76">
        <f>'Building Structure Data'!D77</f>
        <v>1</v>
      </c>
      <c r="F76" t="str">
        <f>'Building Structure Data'!E77</f>
        <v>NJ_NFWF_44109_1_0009</v>
      </c>
      <c r="G76" s="43">
        <f>'Building Structure Data'!O77</f>
        <v>6.7599969354799994</v>
      </c>
      <c r="H76" s="43">
        <f>'Building Structure Data'!P77</f>
        <v>6.5303381354800001</v>
      </c>
      <c r="I76" t="b">
        <f>IF(OR('Building Structure Data'!M77="C",'Building Structure Data'!M77="R"),TRUE,FALSE)</f>
        <v>1</v>
      </c>
      <c r="J76" t="str">
        <f>'Building Structure Data'!Y77</f>
        <v>RES1</v>
      </c>
      <c r="K76" s="77">
        <f>'Building Structure Data'!AN77</f>
        <v>0</v>
      </c>
      <c r="L76" s="77">
        <f>'Building Structure Data'!AO77</f>
        <v>0</v>
      </c>
      <c r="M76" s="163">
        <f>IFERROR('Inputs_Metric 7'!$D$5*INDEX('HAZUS Table FL 14.14'!$F$5:$F$40,MATCH($J76,'HAZUS Table FL 14.14'!$C$5:$C$40,0)),"no data")</f>
        <v>0</v>
      </c>
      <c r="N76" s="163">
        <f>IFERROR('Inputs_Metric 7'!$D$5*INDEX('HAZUS Table FL 14.14'!$G$5:$G$40,MATCH($J76,'HAZUS Table FL 14.14'!$C$5:$C$40,0)),"no data")</f>
        <v>0</v>
      </c>
      <c r="O76" s="163">
        <f>IFERROR('Inputs_Metric 7'!$D$5*INDEX('HAZUS Table FL 14.14'!$I$5:$I$40,MATCH($J76,'HAZUS Table FL 14.14'!$C$5:$C$40,0)),"no data")</f>
        <v>0</v>
      </c>
      <c r="P76" s="200" t="str">
        <f>IFERROR(AVERAGEIFS('HAZUS Table FL 14.12'!$S$4:$S$325,'HAZUS Table FL 14.12'!$N$4:$N$325,$J76,'HAZUS Table FL 14.12'!$R$4:$R$325,$I76,'HAZUS Table FL 14.12'!$P$4:$P$325,"&lt;="&amp;$G76,'HAZUS Table FL 14.12'!$Q$4:$Q$325,"&gt;"&amp;$G76)*'Inputs_Metric 7'!$D$6,"no data")</f>
        <v>no data</v>
      </c>
      <c r="Q76" s="200" t="str">
        <f>IFERROR(AVERAGEIFS('HAZUS Table FL 14.12'!$S$4:$S$325,'HAZUS Table FL 14.12'!$N$4:$N$325,$J76,'HAZUS Table FL 14.12'!$R$4:$R$325,$I76,'HAZUS Table FL 14.12'!$P$4:$P$325,"&lt;="&amp;$H76,'HAZUS Table FL 14.12'!$Q$4:$Q$325,"&gt;"&amp;$H76)*'Inputs_Metric 7'!$D$6,"no data")</f>
        <v>no data</v>
      </c>
      <c r="R76" s="200">
        <f>IFERROR(INDEX('HAZUS Table FL 14.16'!$D$3:$D$30,MATCH($J76,'HAZUS Table FL 14.16'!$C$3:$C$30,0)),"no data")</f>
        <v>0</v>
      </c>
      <c r="S76" s="200">
        <f>IFERROR(INDEX('HAZUS Table FL 14.16'!$F$3:$F$30,MATCH($J76,'HAZUS Table FL 14.16'!$C$3:$C$30,0)),"no data")</f>
        <v>0</v>
      </c>
      <c r="T76" s="200">
        <f>IFERROR(INDEX('HAZUS Table FL 14.16'!$G$3:$G$30,MATCH($J76,'HAZUS Table FL 14.16'!$C$3:$C$30,0)),"no data")</f>
        <v>0</v>
      </c>
      <c r="U76" s="164" t="str">
        <f>IFERROR('Inputs_Metric 7'!$D$5*INDEX('HAZUS Table FL 14.8'!$E$4:$E$14,MATCH('Step 1_Metric 7'!$J76,'HAZUS Table FL 14.8'!$C$4:$C$14,0)),"no data")</f>
        <v>no data</v>
      </c>
      <c r="W76" s="92" t="str">
        <f t="shared" si="11"/>
        <v/>
      </c>
      <c r="X76" s="92" t="str">
        <f t="shared" si="12"/>
        <v/>
      </c>
      <c r="Y76" s="92" t="str">
        <f t="shared" si="13"/>
        <v/>
      </c>
      <c r="Z76" s="92" t="str">
        <f t="shared" si="14"/>
        <v/>
      </c>
      <c r="AA76" s="101" t="str">
        <f t="shared" si="15"/>
        <v/>
      </c>
      <c r="AB76" s="101" t="str">
        <f t="shared" si="16"/>
        <v/>
      </c>
      <c r="AC76" s="92" t="str">
        <f t="shared" si="17"/>
        <v/>
      </c>
      <c r="AD76" s="92" t="str">
        <f t="shared" si="18"/>
        <v/>
      </c>
    </row>
    <row r="77" spans="1:30" x14ac:dyDescent="0.25">
      <c r="A77">
        <f t="shared" si="10"/>
        <v>8</v>
      </c>
      <c r="B77">
        <f>COUNTIF($D$4:D77,D77)</f>
        <v>15</v>
      </c>
      <c r="C77">
        <f>'Building Structure Data'!B78</f>
        <v>100</v>
      </c>
      <c r="D77" t="str">
        <f>'Building Structure Data'!C78</f>
        <v>NFWF-44109</v>
      </c>
      <c r="E77">
        <f>'Building Structure Data'!D78</f>
        <v>1</v>
      </c>
      <c r="F77" t="str">
        <f>'Building Structure Data'!E78</f>
        <v>NJ_NFWF_44109_1_0003</v>
      </c>
      <c r="G77" s="43">
        <f>'Building Structure Data'!O78</f>
        <v>8.7181072343599997</v>
      </c>
      <c r="H77" s="43">
        <f>'Building Structure Data'!P78</f>
        <v>8.685302115199999</v>
      </c>
      <c r="I77" t="b">
        <f>IF(OR('Building Structure Data'!M78="C",'Building Structure Data'!M78="R"),TRUE,FALSE)</f>
        <v>1</v>
      </c>
      <c r="J77" t="str">
        <f>'Building Structure Data'!Y78</f>
        <v>RES1</v>
      </c>
      <c r="K77" s="77">
        <f>'Building Structure Data'!AN78</f>
        <v>1131</v>
      </c>
      <c r="L77" s="77">
        <f>'Building Structure Data'!AO78</f>
        <v>1131</v>
      </c>
      <c r="M77" s="163">
        <f>IFERROR('Inputs_Metric 7'!$D$5*INDEX('HAZUS Table FL 14.14'!$F$5:$F$40,MATCH($J77,'HAZUS Table FL 14.14'!$C$5:$C$40,0)),"no data")</f>
        <v>0</v>
      </c>
      <c r="N77" s="163">
        <f>IFERROR('Inputs_Metric 7'!$D$5*INDEX('HAZUS Table FL 14.14'!$G$5:$G$40,MATCH($J77,'HAZUS Table FL 14.14'!$C$5:$C$40,0)),"no data")</f>
        <v>0</v>
      </c>
      <c r="O77" s="163">
        <f>IFERROR('Inputs_Metric 7'!$D$5*INDEX('HAZUS Table FL 14.14'!$I$5:$I$40,MATCH($J77,'HAZUS Table FL 14.14'!$C$5:$C$40,0)),"no data")</f>
        <v>0</v>
      </c>
      <c r="P77" s="200" t="str">
        <f>IFERROR(AVERAGEIFS('HAZUS Table FL 14.12'!$S$4:$S$325,'HAZUS Table FL 14.12'!$N$4:$N$325,$J77,'HAZUS Table FL 14.12'!$R$4:$R$325,$I77,'HAZUS Table FL 14.12'!$P$4:$P$325,"&lt;="&amp;$G77,'HAZUS Table FL 14.12'!$Q$4:$Q$325,"&gt;"&amp;$G77)*'Inputs_Metric 7'!$D$6,"no data")</f>
        <v>no data</v>
      </c>
      <c r="Q77" s="200" t="str">
        <f>IFERROR(AVERAGEIFS('HAZUS Table FL 14.12'!$S$4:$S$325,'HAZUS Table FL 14.12'!$N$4:$N$325,$J77,'HAZUS Table FL 14.12'!$R$4:$R$325,$I77,'HAZUS Table FL 14.12'!$P$4:$P$325,"&lt;="&amp;$H77,'HAZUS Table FL 14.12'!$Q$4:$Q$325,"&gt;"&amp;$H77)*'Inputs_Metric 7'!$D$6,"no data")</f>
        <v>no data</v>
      </c>
      <c r="R77" s="200">
        <f>IFERROR(INDEX('HAZUS Table FL 14.16'!$D$3:$D$30,MATCH($J77,'HAZUS Table FL 14.16'!$C$3:$C$30,0)),"no data")</f>
        <v>0</v>
      </c>
      <c r="S77" s="200">
        <f>IFERROR(INDEX('HAZUS Table FL 14.16'!$F$3:$F$30,MATCH($J77,'HAZUS Table FL 14.16'!$C$3:$C$30,0)),"no data")</f>
        <v>0</v>
      </c>
      <c r="T77" s="200">
        <f>IFERROR(INDEX('HAZUS Table FL 14.16'!$G$3:$G$30,MATCH($J77,'HAZUS Table FL 14.16'!$C$3:$C$30,0)),"no data")</f>
        <v>0</v>
      </c>
      <c r="U77" s="164" t="str">
        <f>IFERROR('Inputs_Metric 7'!$D$5*INDEX('HAZUS Table FL 14.8'!$E$4:$E$14,MATCH('Step 1_Metric 7'!$J77,'HAZUS Table FL 14.8'!$C$4:$C$14,0)),"no data")</f>
        <v>no data</v>
      </c>
      <c r="W77" s="92" t="str">
        <f t="shared" si="11"/>
        <v/>
      </c>
      <c r="X77" s="92" t="str">
        <f t="shared" si="12"/>
        <v/>
      </c>
      <c r="Y77" s="92" t="str">
        <f t="shared" si="13"/>
        <v/>
      </c>
      <c r="Z77" s="92" t="str">
        <f t="shared" si="14"/>
        <v/>
      </c>
      <c r="AA77" s="101" t="str">
        <f t="shared" si="15"/>
        <v/>
      </c>
      <c r="AB77" s="101" t="str">
        <f t="shared" si="16"/>
        <v/>
      </c>
      <c r="AC77" s="92" t="str">
        <f t="shared" si="17"/>
        <v/>
      </c>
      <c r="AD77" s="92" t="str">
        <f t="shared" si="18"/>
        <v/>
      </c>
    </row>
    <row r="78" spans="1:30" x14ac:dyDescent="0.25">
      <c r="A78">
        <f t="shared" si="10"/>
        <v>8</v>
      </c>
      <c r="B78">
        <f>COUNTIF($D$4:D78,D78)</f>
        <v>16</v>
      </c>
      <c r="C78">
        <f>'Building Structure Data'!B79</f>
        <v>100</v>
      </c>
      <c r="D78" t="str">
        <f>'Building Structure Data'!C79</f>
        <v>NFWF-44109</v>
      </c>
      <c r="E78">
        <f>'Building Structure Data'!D79</f>
        <v>1</v>
      </c>
      <c r="F78" t="str">
        <f>'Building Structure Data'!E79</f>
        <v>NJ_NFWF_44109_1_0005</v>
      </c>
      <c r="G78" s="43">
        <f>'Building Structure Data'!O79</f>
        <v>10.141539038439999</v>
      </c>
      <c r="H78" s="43">
        <f>'Building Structure Data'!P79</f>
        <v>10.07592223844</v>
      </c>
      <c r="I78" t="b">
        <f>IF(OR('Building Structure Data'!M79="C",'Building Structure Data'!M79="R"),TRUE,FALSE)</f>
        <v>1</v>
      </c>
      <c r="J78" t="str">
        <f>'Building Structure Data'!Y79</f>
        <v>RES1</v>
      </c>
      <c r="K78" s="77">
        <f>'Building Structure Data'!AN79</f>
        <v>1944.1799450878</v>
      </c>
      <c r="L78" s="77">
        <f>'Building Structure Data'!AO79</f>
        <v>1944.1799450878</v>
      </c>
      <c r="M78" s="163">
        <f>IFERROR('Inputs_Metric 7'!$D$5*INDEX('HAZUS Table FL 14.14'!$F$5:$F$40,MATCH($J78,'HAZUS Table FL 14.14'!$C$5:$C$40,0)),"no data")</f>
        <v>0</v>
      </c>
      <c r="N78" s="163">
        <f>IFERROR('Inputs_Metric 7'!$D$5*INDEX('HAZUS Table FL 14.14'!$G$5:$G$40,MATCH($J78,'HAZUS Table FL 14.14'!$C$5:$C$40,0)),"no data")</f>
        <v>0</v>
      </c>
      <c r="O78" s="163">
        <f>IFERROR('Inputs_Metric 7'!$D$5*INDEX('HAZUS Table FL 14.14'!$I$5:$I$40,MATCH($J78,'HAZUS Table FL 14.14'!$C$5:$C$40,0)),"no data")</f>
        <v>0</v>
      </c>
      <c r="P78" s="200" t="str">
        <f>IFERROR(AVERAGEIFS('HAZUS Table FL 14.12'!$S$4:$S$325,'HAZUS Table FL 14.12'!$N$4:$N$325,$J78,'HAZUS Table FL 14.12'!$R$4:$R$325,$I78,'HAZUS Table FL 14.12'!$P$4:$P$325,"&lt;="&amp;$G78,'HAZUS Table FL 14.12'!$Q$4:$Q$325,"&gt;"&amp;$G78)*'Inputs_Metric 7'!$D$6,"no data")</f>
        <v>no data</v>
      </c>
      <c r="Q78" s="200" t="str">
        <f>IFERROR(AVERAGEIFS('HAZUS Table FL 14.12'!$S$4:$S$325,'HAZUS Table FL 14.12'!$N$4:$N$325,$J78,'HAZUS Table FL 14.12'!$R$4:$R$325,$I78,'HAZUS Table FL 14.12'!$P$4:$P$325,"&lt;="&amp;$H78,'HAZUS Table FL 14.12'!$Q$4:$Q$325,"&gt;"&amp;$H78)*'Inputs_Metric 7'!$D$6,"no data")</f>
        <v>no data</v>
      </c>
      <c r="R78" s="200">
        <f>IFERROR(INDEX('HAZUS Table FL 14.16'!$D$3:$D$30,MATCH($J78,'HAZUS Table FL 14.16'!$C$3:$C$30,0)),"no data")</f>
        <v>0</v>
      </c>
      <c r="S78" s="200">
        <f>IFERROR(INDEX('HAZUS Table FL 14.16'!$F$3:$F$30,MATCH($J78,'HAZUS Table FL 14.16'!$C$3:$C$30,0)),"no data")</f>
        <v>0</v>
      </c>
      <c r="T78" s="200">
        <f>IFERROR(INDEX('HAZUS Table FL 14.16'!$G$3:$G$30,MATCH($J78,'HAZUS Table FL 14.16'!$C$3:$C$30,0)),"no data")</f>
        <v>0</v>
      </c>
      <c r="U78" s="164" t="str">
        <f>IFERROR('Inputs_Metric 7'!$D$5*INDEX('HAZUS Table FL 14.8'!$E$4:$E$14,MATCH('Step 1_Metric 7'!$J78,'HAZUS Table FL 14.8'!$C$4:$C$14,0)),"no data")</f>
        <v>no data</v>
      </c>
      <c r="W78" s="92" t="str">
        <f t="shared" si="11"/>
        <v/>
      </c>
      <c r="X78" s="92" t="str">
        <f t="shared" si="12"/>
        <v/>
      </c>
      <c r="Y78" s="92" t="str">
        <f t="shared" si="13"/>
        <v/>
      </c>
      <c r="Z78" s="92" t="str">
        <f t="shared" si="14"/>
        <v/>
      </c>
      <c r="AA78" s="101" t="str">
        <f t="shared" si="15"/>
        <v/>
      </c>
      <c r="AB78" s="101" t="str">
        <f t="shared" si="16"/>
        <v/>
      </c>
      <c r="AC78" s="92" t="str">
        <f t="shared" si="17"/>
        <v/>
      </c>
      <c r="AD78" s="92" t="str">
        <f t="shared" si="18"/>
        <v/>
      </c>
    </row>
    <row r="79" spans="1:30" x14ac:dyDescent="0.25">
      <c r="A79">
        <f t="shared" si="10"/>
        <v>8</v>
      </c>
      <c r="B79">
        <f>COUNTIF($D$4:D79,D79)</f>
        <v>17</v>
      </c>
      <c r="C79">
        <f>'Building Structure Data'!B80</f>
        <v>100</v>
      </c>
      <c r="D79" t="str">
        <f>'Building Structure Data'!C80</f>
        <v>NFWF-44109</v>
      </c>
      <c r="E79">
        <f>'Building Structure Data'!D80</f>
        <v>1</v>
      </c>
      <c r="F79" t="str">
        <f>'Building Structure Data'!E80</f>
        <v>NJ_NFWF_44109_1_0006</v>
      </c>
      <c r="G79" s="43">
        <f>'Building Structure Data'!O80</f>
        <v>9.4252955772</v>
      </c>
      <c r="H79" s="43">
        <f>'Building Structure Data'!P80</f>
        <v>9.3596787771999992</v>
      </c>
      <c r="I79" t="b">
        <f>IF(OR('Building Structure Data'!M80="C",'Building Structure Data'!M80="R"),TRUE,FALSE)</f>
        <v>1</v>
      </c>
      <c r="J79" t="str">
        <f>'Building Structure Data'!Y80</f>
        <v>RES1</v>
      </c>
      <c r="K79" s="77">
        <f>'Building Structure Data'!AN80</f>
        <v>1035</v>
      </c>
      <c r="L79" s="77">
        <f>'Building Structure Data'!AO80</f>
        <v>1035</v>
      </c>
      <c r="M79" s="163">
        <f>IFERROR('Inputs_Metric 7'!$D$5*INDEX('HAZUS Table FL 14.14'!$F$5:$F$40,MATCH($J79,'HAZUS Table FL 14.14'!$C$5:$C$40,0)),"no data")</f>
        <v>0</v>
      </c>
      <c r="N79" s="163">
        <f>IFERROR('Inputs_Metric 7'!$D$5*INDEX('HAZUS Table FL 14.14'!$G$5:$G$40,MATCH($J79,'HAZUS Table FL 14.14'!$C$5:$C$40,0)),"no data")</f>
        <v>0</v>
      </c>
      <c r="O79" s="163">
        <f>IFERROR('Inputs_Metric 7'!$D$5*INDEX('HAZUS Table FL 14.14'!$I$5:$I$40,MATCH($J79,'HAZUS Table FL 14.14'!$C$5:$C$40,0)),"no data")</f>
        <v>0</v>
      </c>
      <c r="P79" s="200" t="str">
        <f>IFERROR(AVERAGEIFS('HAZUS Table FL 14.12'!$S$4:$S$325,'HAZUS Table FL 14.12'!$N$4:$N$325,$J79,'HAZUS Table FL 14.12'!$R$4:$R$325,$I79,'HAZUS Table FL 14.12'!$P$4:$P$325,"&lt;="&amp;$G79,'HAZUS Table FL 14.12'!$Q$4:$Q$325,"&gt;"&amp;$G79)*'Inputs_Metric 7'!$D$6,"no data")</f>
        <v>no data</v>
      </c>
      <c r="Q79" s="200" t="str">
        <f>IFERROR(AVERAGEIFS('HAZUS Table FL 14.12'!$S$4:$S$325,'HAZUS Table FL 14.12'!$N$4:$N$325,$J79,'HAZUS Table FL 14.12'!$R$4:$R$325,$I79,'HAZUS Table FL 14.12'!$P$4:$P$325,"&lt;="&amp;$H79,'HAZUS Table FL 14.12'!$Q$4:$Q$325,"&gt;"&amp;$H79)*'Inputs_Metric 7'!$D$6,"no data")</f>
        <v>no data</v>
      </c>
      <c r="R79" s="200">
        <f>IFERROR(INDEX('HAZUS Table FL 14.16'!$D$3:$D$30,MATCH($J79,'HAZUS Table FL 14.16'!$C$3:$C$30,0)),"no data")</f>
        <v>0</v>
      </c>
      <c r="S79" s="200">
        <f>IFERROR(INDEX('HAZUS Table FL 14.16'!$F$3:$F$30,MATCH($J79,'HAZUS Table FL 14.16'!$C$3:$C$30,0)),"no data")</f>
        <v>0</v>
      </c>
      <c r="T79" s="200">
        <f>IFERROR(INDEX('HAZUS Table FL 14.16'!$G$3:$G$30,MATCH($J79,'HAZUS Table FL 14.16'!$C$3:$C$30,0)),"no data")</f>
        <v>0</v>
      </c>
      <c r="U79" s="164" t="str">
        <f>IFERROR('Inputs_Metric 7'!$D$5*INDEX('HAZUS Table FL 14.8'!$E$4:$E$14,MATCH('Step 1_Metric 7'!$J79,'HAZUS Table FL 14.8'!$C$4:$C$14,0)),"no data")</f>
        <v>no data</v>
      </c>
      <c r="W79" s="92" t="str">
        <f t="shared" si="11"/>
        <v/>
      </c>
      <c r="X79" s="92" t="str">
        <f t="shared" si="12"/>
        <v/>
      </c>
      <c r="Y79" s="92" t="str">
        <f t="shared" si="13"/>
        <v/>
      </c>
      <c r="Z79" s="92" t="str">
        <f t="shared" si="14"/>
        <v/>
      </c>
      <c r="AA79" s="101" t="str">
        <f t="shared" si="15"/>
        <v/>
      </c>
      <c r="AB79" s="101" t="str">
        <f t="shared" si="16"/>
        <v/>
      </c>
      <c r="AC79" s="92" t="str">
        <f t="shared" si="17"/>
        <v/>
      </c>
      <c r="AD79" s="92" t="str">
        <f t="shared" si="18"/>
        <v/>
      </c>
    </row>
    <row r="80" spans="1:30" x14ac:dyDescent="0.25">
      <c r="A80">
        <f t="shared" si="10"/>
        <v>8</v>
      </c>
      <c r="B80">
        <f>COUNTIF($D$4:D80,D80)</f>
        <v>18</v>
      </c>
      <c r="C80">
        <f>'Building Structure Data'!B81</f>
        <v>100</v>
      </c>
      <c r="D80" t="str">
        <f>'Building Structure Data'!C81</f>
        <v>NFWF-44109</v>
      </c>
      <c r="E80">
        <f>'Building Structure Data'!D81</f>
        <v>1</v>
      </c>
      <c r="F80" t="str">
        <f>'Building Structure Data'!E81</f>
        <v>NJ_NFWF_44109_1_0008</v>
      </c>
      <c r="G80" s="43">
        <f>'Building Structure Data'!O81</f>
        <v>8.6428283605599994</v>
      </c>
      <c r="H80" s="43">
        <f>'Building Structure Data'!P81</f>
        <v>8.5772115605600003</v>
      </c>
      <c r="I80" t="b">
        <f>IF(OR('Building Structure Data'!M81="C",'Building Structure Data'!M81="R"),TRUE,FALSE)</f>
        <v>1</v>
      </c>
      <c r="J80" t="str">
        <f>'Building Structure Data'!Y81</f>
        <v>RES1</v>
      </c>
      <c r="K80" s="77">
        <f>'Building Structure Data'!AN81</f>
        <v>1132</v>
      </c>
      <c r="L80" s="77">
        <f>'Building Structure Data'!AO81</f>
        <v>1132</v>
      </c>
      <c r="M80" s="163">
        <f>IFERROR('Inputs_Metric 7'!$D$5*INDEX('HAZUS Table FL 14.14'!$F$5:$F$40,MATCH($J80,'HAZUS Table FL 14.14'!$C$5:$C$40,0)),"no data")</f>
        <v>0</v>
      </c>
      <c r="N80" s="163">
        <f>IFERROR('Inputs_Metric 7'!$D$5*INDEX('HAZUS Table FL 14.14'!$G$5:$G$40,MATCH($J80,'HAZUS Table FL 14.14'!$C$5:$C$40,0)),"no data")</f>
        <v>0</v>
      </c>
      <c r="O80" s="163">
        <f>IFERROR('Inputs_Metric 7'!$D$5*INDEX('HAZUS Table FL 14.14'!$I$5:$I$40,MATCH($J80,'HAZUS Table FL 14.14'!$C$5:$C$40,0)),"no data")</f>
        <v>0</v>
      </c>
      <c r="P80" s="200" t="str">
        <f>IFERROR(AVERAGEIFS('HAZUS Table FL 14.12'!$S$4:$S$325,'HAZUS Table FL 14.12'!$N$4:$N$325,$J80,'HAZUS Table FL 14.12'!$R$4:$R$325,$I80,'HAZUS Table FL 14.12'!$P$4:$P$325,"&lt;="&amp;$G80,'HAZUS Table FL 14.12'!$Q$4:$Q$325,"&gt;"&amp;$G80)*'Inputs_Metric 7'!$D$6,"no data")</f>
        <v>no data</v>
      </c>
      <c r="Q80" s="200" t="str">
        <f>IFERROR(AVERAGEIFS('HAZUS Table FL 14.12'!$S$4:$S$325,'HAZUS Table FL 14.12'!$N$4:$N$325,$J80,'HAZUS Table FL 14.12'!$R$4:$R$325,$I80,'HAZUS Table FL 14.12'!$P$4:$P$325,"&lt;="&amp;$H80,'HAZUS Table FL 14.12'!$Q$4:$Q$325,"&gt;"&amp;$H80)*'Inputs_Metric 7'!$D$6,"no data")</f>
        <v>no data</v>
      </c>
      <c r="R80" s="200">
        <f>IFERROR(INDEX('HAZUS Table FL 14.16'!$D$3:$D$30,MATCH($J80,'HAZUS Table FL 14.16'!$C$3:$C$30,0)),"no data")</f>
        <v>0</v>
      </c>
      <c r="S80" s="200">
        <f>IFERROR(INDEX('HAZUS Table FL 14.16'!$F$3:$F$30,MATCH($J80,'HAZUS Table FL 14.16'!$C$3:$C$30,0)),"no data")</f>
        <v>0</v>
      </c>
      <c r="T80" s="200">
        <f>IFERROR(INDEX('HAZUS Table FL 14.16'!$G$3:$G$30,MATCH($J80,'HAZUS Table FL 14.16'!$C$3:$C$30,0)),"no data")</f>
        <v>0</v>
      </c>
      <c r="U80" s="164" t="str">
        <f>IFERROR('Inputs_Metric 7'!$D$5*INDEX('HAZUS Table FL 14.8'!$E$4:$E$14,MATCH('Step 1_Metric 7'!$J80,'HAZUS Table FL 14.8'!$C$4:$C$14,0)),"no data")</f>
        <v>no data</v>
      </c>
      <c r="W80" s="92" t="str">
        <f t="shared" si="11"/>
        <v/>
      </c>
      <c r="X80" s="92" t="str">
        <f t="shared" si="12"/>
        <v/>
      </c>
      <c r="Y80" s="92" t="str">
        <f t="shared" si="13"/>
        <v/>
      </c>
      <c r="Z80" s="92" t="str">
        <f t="shared" si="14"/>
        <v/>
      </c>
      <c r="AA80" s="101" t="str">
        <f t="shared" si="15"/>
        <v/>
      </c>
      <c r="AB80" s="101" t="str">
        <f t="shared" si="16"/>
        <v/>
      </c>
      <c r="AC80" s="92" t="str">
        <f t="shared" si="17"/>
        <v/>
      </c>
      <c r="AD80" s="92" t="str">
        <f t="shared" si="18"/>
        <v/>
      </c>
    </row>
    <row r="81" spans="1:30" x14ac:dyDescent="0.25">
      <c r="A81">
        <f t="shared" si="10"/>
        <v>8</v>
      </c>
      <c r="B81">
        <f>COUNTIF($D$4:D81,D81)</f>
        <v>19</v>
      </c>
      <c r="C81">
        <f>'Building Structure Data'!B82</f>
        <v>100</v>
      </c>
      <c r="D81" t="str">
        <f>'Building Structure Data'!C82</f>
        <v>NFWF-44109</v>
      </c>
      <c r="E81">
        <f>'Building Structure Data'!D82</f>
        <v>1</v>
      </c>
      <c r="F81" t="str">
        <f>'Building Structure Data'!E82</f>
        <v>NJ_NFWF_44109_1_0009</v>
      </c>
      <c r="G81" s="43">
        <f>'Building Structure Data'!O82</f>
        <v>9.1681334954799993</v>
      </c>
      <c r="H81" s="43">
        <f>'Building Structure Data'!P82</f>
        <v>9.1025166954800003</v>
      </c>
      <c r="I81" t="b">
        <f>IF(OR('Building Structure Data'!M82="C",'Building Structure Data'!M82="R"),TRUE,FALSE)</f>
        <v>1</v>
      </c>
      <c r="J81" t="str">
        <f>'Building Structure Data'!Y82</f>
        <v>RES1</v>
      </c>
      <c r="K81" s="77">
        <f>'Building Structure Data'!AN82</f>
        <v>857.5</v>
      </c>
      <c r="L81" s="77">
        <f>'Building Structure Data'!AO82</f>
        <v>857.5</v>
      </c>
      <c r="M81" s="163">
        <f>IFERROR('Inputs_Metric 7'!$D$5*INDEX('HAZUS Table FL 14.14'!$F$5:$F$40,MATCH($J81,'HAZUS Table FL 14.14'!$C$5:$C$40,0)),"no data")</f>
        <v>0</v>
      </c>
      <c r="N81" s="163">
        <f>IFERROR('Inputs_Metric 7'!$D$5*INDEX('HAZUS Table FL 14.14'!$G$5:$G$40,MATCH($J81,'HAZUS Table FL 14.14'!$C$5:$C$40,0)),"no data")</f>
        <v>0</v>
      </c>
      <c r="O81" s="163">
        <f>IFERROR('Inputs_Metric 7'!$D$5*INDEX('HAZUS Table FL 14.14'!$I$5:$I$40,MATCH($J81,'HAZUS Table FL 14.14'!$C$5:$C$40,0)),"no data")</f>
        <v>0</v>
      </c>
      <c r="P81" s="200" t="str">
        <f>IFERROR(AVERAGEIFS('HAZUS Table FL 14.12'!$S$4:$S$325,'HAZUS Table FL 14.12'!$N$4:$N$325,$J81,'HAZUS Table FL 14.12'!$R$4:$R$325,$I81,'HAZUS Table FL 14.12'!$P$4:$P$325,"&lt;="&amp;$G81,'HAZUS Table FL 14.12'!$Q$4:$Q$325,"&gt;"&amp;$G81)*'Inputs_Metric 7'!$D$6,"no data")</f>
        <v>no data</v>
      </c>
      <c r="Q81" s="200" t="str">
        <f>IFERROR(AVERAGEIFS('HAZUS Table FL 14.12'!$S$4:$S$325,'HAZUS Table FL 14.12'!$N$4:$N$325,$J81,'HAZUS Table FL 14.12'!$R$4:$R$325,$I81,'HAZUS Table FL 14.12'!$P$4:$P$325,"&lt;="&amp;$H81,'HAZUS Table FL 14.12'!$Q$4:$Q$325,"&gt;"&amp;$H81)*'Inputs_Metric 7'!$D$6,"no data")</f>
        <v>no data</v>
      </c>
      <c r="R81" s="200">
        <f>IFERROR(INDEX('HAZUS Table FL 14.16'!$D$3:$D$30,MATCH($J81,'HAZUS Table FL 14.16'!$C$3:$C$30,0)),"no data")</f>
        <v>0</v>
      </c>
      <c r="S81" s="200">
        <f>IFERROR(INDEX('HAZUS Table FL 14.16'!$F$3:$F$30,MATCH($J81,'HAZUS Table FL 14.16'!$C$3:$C$30,0)),"no data")</f>
        <v>0</v>
      </c>
      <c r="T81" s="200">
        <f>IFERROR(INDEX('HAZUS Table FL 14.16'!$G$3:$G$30,MATCH($J81,'HAZUS Table FL 14.16'!$C$3:$C$30,0)),"no data")</f>
        <v>0</v>
      </c>
      <c r="U81" s="164" t="str">
        <f>IFERROR('Inputs_Metric 7'!$D$5*INDEX('HAZUS Table FL 14.8'!$E$4:$E$14,MATCH('Step 1_Metric 7'!$J81,'HAZUS Table FL 14.8'!$C$4:$C$14,0)),"no data")</f>
        <v>no data</v>
      </c>
      <c r="W81" s="92" t="str">
        <f t="shared" si="11"/>
        <v/>
      </c>
      <c r="X81" s="92" t="str">
        <f t="shared" si="12"/>
        <v/>
      </c>
      <c r="Y81" s="92" t="str">
        <f t="shared" si="13"/>
        <v/>
      </c>
      <c r="Z81" s="92" t="str">
        <f t="shared" si="14"/>
        <v/>
      </c>
      <c r="AA81" s="101" t="str">
        <f t="shared" si="15"/>
        <v/>
      </c>
      <c r="AB81" s="101" t="str">
        <f t="shared" si="16"/>
        <v/>
      </c>
      <c r="AC81" s="92" t="str">
        <f t="shared" si="17"/>
        <v/>
      </c>
      <c r="AD81" s="92" t="str">
        <f t="shared" si="18"/>
        <v/>
      </c>
    </row>
    <row r="82" spans="1:30" x14ac:dyDescent="0.25">
      <c r="A82">
        <f t="shared" si="10"/>
        <v>9</v>
      </c>
      <c r="B82">
        <f>COUNTIF($D$4:D82,D82)</f>
        <v>1</v>
      </c>
      <c r="C82">
        <f>'Building Structure Data'!B83</f>
        <v>100</v>
      </c>
      <c r="D82" t="str">
        <f>'Building Structure Data'!C83</f>
        <v>NFWF-43281</v>
      </c>
      <c r="E82">
        <f>'Building Structure Data'!D83</f>
        <v>1</v>
      </c>
      <c r="F82" t="str">
        <f>'Building Structure Data'!E83</f>
        <v>DE_NFWF_43281_1_0001</v>
      </c>
      <c r="G82" s="43">
        <f>'Building Structure Data'!O83</f>
        <v>15.158533949639999</v>
      </c>
      <c r="H82" s="43">
        <f>'Building Structure Data'!P83</f>
        <v>10.860633549639999</v>
      </c>
      <c r="I82" t="b">
        <f>IF(OR('Building Structure Data'!M83="C",'Building Structure Data'!M83="R"),TRUE,FALSE)</f>
        <v>1</v>
      </c>
      <c r="J82" t="str">
        <f>'Building Structure Data'!Y83</f>
        <v>GOV1</v>
      </c>
      <c r="K82" s="77">
        <f>'Building Structure Data'!AN83</f>
        <v>2985.3664809709999</v>
      </c>
      <c r="L82" s="77">
        <f>'Building Structure Data'!AO83</f>
        <v>2985.3664809709999</v>
      </c>
      <c r="M82" s="163">
        <f>IFERROR('Inputs_Metric 7'!$D$5*INDEX('HAZUS Table FL 14.14'!$F$5:$F$40,MATCH($J82,'HAZUS Table FL 14.14'!$C$5:$C$40,0)),"no data")</f>
        <v>0.14024235686492498</v>
      </c>
      <c r="N82" s="163">
        <f>IFERROR('Inputs_Metric 7'!$D$5*INDEX('HAZUS Table FL 14.14'!$G$5:$G$40,MATCH($J82,'HAZUS Table FL 14.14'!$C$5:$C$40,0)),"no data")</f>
        <v>3.7737943301834358</v>
      </c>
      <c r="O82" s="163">
        <f>IFERROR('Inputs_Metric 7'!$D$5*INDEX('HAZUS Table FL 14.14'!$I$5:$I$40,MATCH($J82,'HAZUS Table FL 14.14'!$C$5:$C$40,0)),"no data")</f>
        <v>0.8797020566981657</v>
      </c>
      <c r="P82" s="200">
        <f>IFERROR(AVERAGEIFS('HAZUS Table FL 14.12'!$S$4:$S$325,'HAZUS Table FL 14.12'!$N$4:$N$325,$J82,'HAZUS Table FL 14.12'!$R$4:$R$325,$I82,'HAZUS Table FL 14.12'!$P$4:$P$325,"&lt;="&amp;$G82,'HAZUS Table FL 14.12'!$Q$4:$Q$325,"&gt;"&amp;$G82)*'Inputs_Metric 7'!$D$6,"no data")</f>
        <v>730</v>
      </c>
      <c r="Q82" s="200">
        <f>IFERROR(AVERAGEIFS('HAZUS Table FL 14.12'!$S$4:$S$325,'HAZUS Table FL 14.12'!$N$4:$N$325,$J82,'HAZUS Table FL 14.12'!$R$4:$R$325,$I82,'HAZUS Table FL 14.12'!$P$4:$P$325,"&lt;="&amp;$H82,'HAZUS Table FL 14.12'!$Q$4:$Q$325,"&gt;"&amp;$H82)*'Inputs_Metric 7'!$D$6,"no data")</f>
        <v>760.41666666666674</v>
      </c>
      <c r="R82" s="200">
        <f>IFERROR(INDEX('HAZUS Table FL 14.16'!$D$3:$D$30,MATCH($J82,'HAZUS Table FL 14.16'!$C$3:$C$30,0)),"no data")</f>
        <v>0.8</v>
      </c>
      <c r="S82" s="200">
        <f>IFERROR(INDEX('HAZUS Table FL 14.16'!$F$3:$F$30,MATCH($J82,'HAZUS Table FL 14.16'!$C$3:$C$30,0)),"no data")</f>
        <v>0.8</v>
      </c>
      <c r="T82" s="200">
        <f>IFERROR(INDEX('HAZUS Table FL 14.16'!$G$3:$G$30,MATCH($J82,'HAZUS Table FL 14.16'!$C$3:$C$30,0)),"no data")</f>
        <v>0.8</v>
      </c>
      <c r="U82" s="164" t="str">
        <f>IFERROR('Inputs_Metric 7'!$D$5*INDEX('HAZUS Table FL 14.8'!$E$4:$E$14,MATCH('Step 1_Metric 7'!$J82,'HAZUS Table FL 14.8'!$C$4:$C$14,0)),"no data")</f>
        <v>no data</v>
      </c>
      <c r="W82" s="92">
        <f t="shared" si="11"/>
        <v>61126.525383950335</v>
      </c>
      <c r="X82" s="92">
        <f t="shared" si="12"/>
        <v>63673.463941614944</v>
      </c>
      <c r="Y82" s="92">
        <f t="shared" si="13"/>
        <v>1644859.2285135728</v>
      </c>
      <c r="Z82" s="92">
        <f t="shared" si="14"/>
        <v>1713395.0297016385</v>
      </c>
      <c r="AA82" s="101" t="str">
        <f t="shared" si="15"/>
        <v/>
      </c>
      <c r="AB82" s="101" t="str">
        <f t="shared" si="16"/>
        <v/>
      </c>
      <c r="AC82" s="92">
        <f t="shared" si="17"/>
        <v>383430.02286296122</v>
      </c>
      <c r="AD82" s="92">
        <f t="shared" si="18"/>
        <v>399406.2738155846</v>
      </c>
    </row>
    <row r="83" spans="1:30" x14ac:dyDescent="0.25">
      <c r="A83">
        <f t="shared" si="10"/>
        <v>9</v>
      </c>
      <c r="B83">
        <f>COUNTIF($D$4:D83,D83)</f>
        <v>2</v>
      </c>
      <c r="C83">
        <f>'Building Structure Data'!B84</f>
        <v>100</v>
      </c>
      <c r="D83" t="str">
        <f>'Building Structure Data'!C84</f>
        <v>NFWF-43281</v>
      </c>
      <c r="E83">
        <f>'Building Structure Data'!D84</f>
        <v>1</v>
      </c>
      <c r="F83" t="str">
        <f>'Building Structure Data'!E84</f>
        <v>DE_NFWF_43281_1_0002</v>
      </c>
      <c r="G83" s="43">
        <f>'Building Structure Data'!O84</f>
        <v>14.457316735599999</v>
      </c>
      <c r="H83" s="43">
        <f>'Building Structure Data'!P84</f>
        <v>10.553120416440001</v>
      </c>
      <c r="I83" t="b">
        <f>IF(OR('Building Structure Data'!M84="C",'Building Structure Data'!M84="R"),TRUE,FALSE)</f>
        <v>1</v>
      </c>
      <c r="J83" t="str">
        <f>'Building Structure Data'!Y84</f>
        <v>COM2</v>
      </c>
      <c r="K83" s="77">
        <f>'Building Structure Data'!AN84</f>
        <v>1905.2598677594999</v>
      </c>
      <c r="L83" s="77">
        <f>'Building Structure Data'!AO84</f>
        <v>1905.2598677594999</v>
      </c>
      <c r="M83" s="163">
        <f>IFERROR('Inputs_Metric 7'!$D$5*INDEX('HAZUS Table FL 14.14'!$F$5:$F$40,MATCH($J83,'HAZUS Table FL 14.14'!$C$5:$C$40,0)),"no data")</f>
        <v>0.12749305169538636</v>
      </c>
      <c r="N83" s="163">
        <f>IFERROR('Inputs_Metric 7'!$D$5*INDEX('HAZUS Table FL 14.14'!$G$5:$G$40,MATCH($J83,'HAZUS Table FL 14.14'!$C$5:$C$40,0)),"no data")</f>
        <v>0.3314819344080045</v>
      </c>
      <c r="O83" s="163">
        <f>IFERROR('Inputs_Metric 7'!$D$5*INDEX('HAZUS Table FL 14.14'!$I$5:$I$40,MATCH($J83,'HAZUS Table FL 14.14'!$C$5:$C$40,0)),"no data")</f>
        <v>0.73945969983324067</v>
      </c>
      <c r="P83" s="200">
        <f>IFERROR(AVERAGEIFS('HAZUS Table FL 14.12'!$S$4:$S$325,'HAZUS Table FL 14.12'!$N$4:$N$325,$J83,'HAZUS Table FL 14.12'!$R$4:$R$325,$I83,'HAZUS Table FL 14.12'!$P$4:$P$325,"&lt;="&amp;$G83,'HAZUS Table FL 14.12'!$Q$4:$Q$325,"&gt;"&amp;$G83)*'Inputs_Metric 7'!$D$6,"no data")</f>
        <v>730</v>
      </c>
      <c r="Q83" s="200">
        <f>IFERROR(AVERAGEIFS('HAZUS Table FL 14.12'!$S$4:$S$325,'HAZUS Table FL 14.12'!$N$4:$N$325,$J83,'HAZUS Table FL 14.12'!$R$4:$R$325,$I83,'HAZUS Table FL 14.12'!$P$4:$P$325,"&lt;="&amp;$H83,'HAZUS Table FL 14.12'!$Q$4:$Q$325,"&gt;"&amp;$H83)*'Inputs_Metric 7'!$D$6,"no data")</f>
        <v>730</v>
      </c>
      <c r="R83" s="200">
        <f>IFERROR(INDEX('HAZUS Table FL 14.16'!$D$3:$D$30,MATCH($J83,'HAZUS Table FL 14.16'!$C$3:$C$30,0)),"no data")</f>
        <v>0.87</v>
      </c>
      <c r="S83" s="200">
        <f>IFERROR(INDEX('HAZUS Table FL 14.16'!$F$3:$F$30,MATCH($J83,'HAZUS Table FL 14.16'!$C$3:$C$30,0)),"no data")</f>
        <v>0.87</v>
      </c>
      <c r="T83" s="200">
        <f>IFERROR(INDEX('HAZUS Table FL 14.16'!$G$3:$G$30,MATCH($J83,'HAZUS Table FL 14.16'!$C$3:$C$30,0)),"no data")</f>
        <v>0.87</v>
      </c>
      <c r="U83" s="164">
        <f>IFERROR('Inputs_Metric 7'!$D$5*INDEX('HAZUS Table FL 14.8'!$E$4:$E$14,MATCH('Step 1_Metric 7'!$J83,'HAZUS Table FL 14.8'!$C$4:$C$14,0)),"no data")</f>
        <v>82123.374319066163</v>
      </c>
      <c r="W83" s="92">
        <f t="shared" si="11"/>
        <v>23051.911767792317</v>
      </c>
      <c r="X83" s="92">
        <f t="shared" si="12"/>
        <v>23051.911767792317</v>
      </c>
      <c r="Y83" s="92">
        <f t="shared" si="13"/>
        <v>59934.970596260013</v>
      </c>
      <c r="Z83" s="92">
        <f t="shared" si="14"/>
        <v>59934.970596260013</v>
      </c>
      <c r="AA83" s="101">
        <f t="shared" si="15"/>
        <v>1.6280515670695559</v>
      </c>
      <c r="AB83" s="101">
        <f t="shared" si="16"/>
        <v>1.6280515670695559</v>
      </c>
      <c r="AC83" s="92">
        <f t="shared" si="17"/>
        <v>133701.0882531954</v>
      </c>
      <c r="AD83" s="92">
        <f t="shared" si="18"/>
        <v>133701.0882531954</v>
      </c>
    </row>
    <row r="84" spans="1:30" x14ac:dyDescent="0.25">
      <c r="A84">
        <f t="shared" si="10"/>
        <v>10</v>
      </c>
      <c r="B84">
        <f>COUNTIF($D$4:D84,D84)</f>
        <v>1</v>
      </c>
      <c r="C84">
        <f>'Building Structure Data'!B85</f>
        <v>0</v>
      </c>
      <c r="D84">
        <f>'Building Structure Data'!C85</f>
        <v>0</v>
      </c>
      <c r="E84">
        <f>'Building Structure Data'!D85</f>
        <v>0</v>
      </c>
      <c r="F84">
        <f>'Building Structure Data'!E85</f>
        <v>0</v>
      </c>
      <c r="G84" s="43">
        <f>'Building Structure Data'!O85</f>
        <v>0</v>
      </c>
      <c r="H84" s="43">
        <f>'Building Structure Data'!P85</f>
        <v>0</v>
      </c>
      <c r="I84" t="b">
        <f>IF(OR('Building Structure Data'!M85="C",'Building Structure Data'!M85="R"),TRUE,FALSE)</f>
        <v>0</v>
      </c>
      <c r="J84">
        <f>'Building Structure Data'!Y85</f>
        <v>0</v>
      </c>
      <c r="K84" s="77" t="e">
        <f>'Building Structure Data'!AN85</f>
        <v>#DIV/0!</v>
      </c>
      <c r="L84" s="77" t="e">
        <f>'Building Structure Data'!AO85</f>
        <v>#DIV/0!</v>
      </c>
      <c r="M84" s="163" t="str">
        <f>IFERROR('Inputs_Metric 7'!$D$5*INDEX('HAZUS Table FL 14.14'!$F$5:$F$40,MATCH($J84,'HAZUS Table FL 14.14'!$C$5:$C$40,0)),"no data")</f>
        <v>no data</v>
      </c>
      <c r="N84" s="163" t="str">
        <f>IFERROR('Inputs_Metric 7'!$D$5*INDEX('HAZUS Table FL 14.14'!$G$5:$G$40,MATCH($J84,'HAZUS Table FL 14.14'!$C$5:$C$40,0)),"no data")</f>
        <v>no data</v>
      </c>
      <c r="O84" s="163" t="str">
        <f>IFERROR('Inputs_Metric 7'!$D$5*INDEX('HAZUS Table FL 14.14'!$I$5:$I$40,MATCH($J84,'HAZUS Table FL 14.14'!$C$5:$C$40,0)),"no data")</f>
        <v>no data</v>
      </c>
      <c r="P84" s="200" t="str">
        <f>IFERROR(AVERAGEIFS('HAZUS Table FL 14.12'!$S$4:$S$325,'HAZUS Table FL 14.12'!$N$4:$N$325,$J84,'HAZUS Table FL 14.12'!$R$4:$R$325,$I84,'HAZUS Table FL 14.12'!$P$4:$P$325,"&lt;="&amp;$G84,'HAZUS Table FL 14.12'!$Q$4:$Q$325,"&gt;"&amp;$G84)*'Inputs_Metric 7'!$D$6,"no data")</f>
        <v>no data</v>
      </c>
      <c r="Q84" s="200" t="str">
        <f>IFERROR(AVERAGEIFS('HAZUS Table FL 14.12'!$S$4:$S$325,'HAZUS Table FL 14.12'!$N$4:$N$325,$J84,'HAZUS Table FL 14.12'!$R$4:$R$325,$I84,'HAZUS Table FL 14.12'!$P$4:$P$325,"&lt;="&amp;$H84,'HAZUS Table FL 14.12'!$Q$4:$Q$325,"&gt;"&amp;$H84)*'Inputs_Metric 7'!$D$6,"no data")</f>
        <v>no data</v>
      </c>
      <c r="R84" s="200" t="str">
        <f>IFERROR(INDEX('HAZUS Table FL 14.16'!$D$3:$D$30,MATCH($J84,'HAZUS Table FL 14.16'!$C$3:$C$30,0)),"no data")</f>
        <v>no data</v>
      </c>
      <c r="S84" s="200" t="str">
        <f>IFERROR(INDEX('HAZUS Table FL 14.16'!$F$3:$F$30,MATCH($J84,'HAZUS Table FL 14.16'!$C$3:$C$30,0)),"no data")</f>
        <v>no data</v>
      </c>
      <c r="T84" s="200" t="str">
        <f>IFERROR(INDEX('HAZUS Table FL 14.16'!$G$3:$G$30,MATCH($J84,'HAZUS Table FL 14.16'!$C$3:$C$30,0)),"no data")</f>
        <v>no data</v>
      </c>
      <c r="U84" s="164" t="str">
        <f>IFERROR('Inputs_Metric 7'!$D$5*INDEX('HAZUS Table FL 14.8'!$E$4:$E$14,MATCH('Step 1_Metric 7'!$J84,'HAZUS Table FL 14.8'!$C$4:$C$14,0)),"no data")</f>
        <v>no data</v>
      </c>
      <c r="W84" s="92" t="str">
        <f t="shared" si="11"/>
        <v/>
      </c>
      <c r="X84" s="92" t="str">
        <f t="shared" si="12"/>
        <v/>
      </c>
      <c r="Y84" s="92" t="str">
        <f t="shared" si="13"/>
        <v/>
      </c>
      <c r="Z84" s="92" t="str">
        <f t="shared" si="14"/>
        <v/>
      </c>
      <c r="AA84" s="101" t="str">
        <f t="shared" si="15"/>
        <v/>
      </c>
      <c r="AB84" s="101" t="str">
        <f t="shared" si="16"/>
        <v/>
      </c>
      <c r="AC84" s="92" t="str">
        <f t="shared" si="17"/>
        <v/>
      </c>
      <c r="AD84" s="92" t="str">
        <f t="shared" si="18"/>
        <v/>
      </c>
    </row>
    <row r="85" spans="1:30" x14ac:dyDescent="0.25">
      <c r="A85">
        <f t="shared" si="10"/>
        <v>10</v>
      </c>
      <c r="B85">
        <f>COUNTIF($D$4:D85,D85)</f>
        <v>2</v>
      </c>
      <c r="C85">
        <f>'Building Structure Data'!B86</f>
        <v>0</v>
      </c>
      <c r="D85">
        <f>'Building Structure Data'!C86</f>
        <v>0</v>
      </c>
      <c r="E85">
        <f>'Building Structure Data'!D86</f>
        <v>0</v>
      </c>
      <c r="F85">
        <f>'Building Structure Data'!E86</f>
        <v>0</v>
      </c>
      <c r="G85" s="43">
        <f>'Building Structure Data'!O86</f>
        <v>0</v>
      </c>
      <c r="H85" s="43">
        <f>'Building Structure Data'!P86</f>
        <v>0</v>
      </c>
      <c r="I85" t="b">
        <f>IF(OR('Building Structure Data'!M86="C",'Building Structure Data'!M86="R"),TRUE,FALSE)</f>
        <v>0</v>
      </c>
      <c r="J85">
        <f>'Building Structure Data'!Y86</f>
        <v>0</v>
      </c>
      <c r="K85" s="77" t="e">
        <f>'Building Structure Data'!AN86</f>
        <v>#DIV/0!</v>
      </c>
      <c r="L85" s="77" t="e">
        <f>'Building Structure Data'!AO86</f>
        <v>#DIV/0!</v>
      </c>
      <c r="M85" s="163" t="str">
        <f>IFERROR('Inputs_Metric 7'!$D$5*INDEX('HAZUS Table FL 14.14'!$F$5:$F$40,MATCH($J85,'HAZUS Table FL 14.14'!$C$5:$C$40,0)),"no data")</f>
        <v>no data</v>
      </c>
      <c r="N85" s="163" t="str">
        <f>IFERROR('Inputs_Metric 7'!$D$5*INDEX('HAZUS Table FL 14.14'!$G$5:$G$40,MATCH($J85,'HAZUS Table FL 14.14'!$C$5:$C$40,0)),"no data")</f>
        <v>no data</v>
      </c>
      <c r="O85" s="163" t="str">
        <f>IFERROR('Inputs_Metric 7'!$D$5*INDEX('HAZUS Table FL 14.14'!$I$5:$I$40,MATCH($J85,'HAZUS Table FL 14.14'!$C$5:$C$40,0)),"no data")</f>
        <v>no data</v>
      </c>
      <c r="P85" s="200" t="str">
        <f>IFERROR(AVERAGEIFS('HAZUS Table FL 14.12'!$S$4:$S$325,'HAZUS Table FL 14.12'!$N$4:$N$325,$J85,'HAZUS Table FL 14.12'!$R$4:$R$325,$I85,'HAZUS Table FL 14.12'!$P$4:$P$325,"&lt;="&amp;$G85,'HAZUS Table FL 14.12'!$Q$4:$Q$325,"&gt;"&amp;$G85)*'Inputs_Metric 7'!$D$6,"no data")</f>
        <v>no data</v>
      </c>
      <c r="Q85" s="200" t="str">
        <f>IFERROR(AVERAGEIFS('HAZUS Table FL 14.12'!$S$4:$S$325,'HAZUS Table FL 14.12'!$N$4:$N$325,$J85,'HAZUS Table FL 14.12'!$R$4:$R$325,$I85,'HAZUS Table FL 14.12'!$P$4:$P$325,"&lt;="&amp;$H85,'HAZUS Table FL 14.12'!$Q$4:$Q$325,"&gt;"&amp;$H85)*'Inputs_Metric 7'!$D$6,"no data")</f>
        <v>no data</v>
      </c>
      <c r="R85" s="200" t="str">
        <f>IFERROR(INDEX('HAZUS Table FL 14.16'!$D$3:$D$30,MATCH($J85,'HAZUS Table FL 14.16'!$C$3:$C$30,0)),"no data")</f>
        <v>no data</v>
      </c>
      <c r="S85" s="200" t="str">
        <f>IFERROR(INDEX('HAZUS Table FL 14.16'!$F$3:$F$30,MATCH($J85,'HAZUS Table FL 14.16'!$C$3:$C$30,0)),"no data")</f>
        <v>no data</v>
      </c>
      <c r="T85" s="200" t="str">
        <f>IFERROR(INDEX('HAZUS Table FL 14.16'!$G$3:$G$30,MATCH($J85,'HAZUS Table FL 14.16'!$C$3:$C$30,0)),"no data")</f>
        <v>no data</v>
      </c>
      <c r="U85" s="164" t="str">
        <f>IFERROR('Inputs_Metric 7'!$D$5*INDEX('HAZUS Table FL 14.8'!$E$4:$E$14,MATCH('Step 1_Metric 7'!$J85,'HAZUS Table FL 14.8'!$C$4:$C$14,0)),"no data")</f>
        <v>no data</v>
      </c>
      <c r="W85" s="92" t="str">
        <f t="shared" si="11"/>
        <v/>
      </c>
      <c r="X85" s="92" t="str">
        <f t="shared" si="12"/>
        <v/>
      </c>
      <c r="Y85" s="92" t="str">
        <f t="shared" si="13"/>
        <v/>
      </c>
      <c r="Z85" s="92" t="str">
        <f t="shared" si="14"/>
        <v/>
      </c>
      <c r="AA85" s="101" t="str">
        <f t="shared" si="15"/>
        <v/>
      </c>
      <c r="AB85" s="101" t="str">
        <f t="shared" si="16"/>
        <v/>
      </c>
      <c r="AC85" s="92" t="str">
        <f t="shared" si="17"/>
        <v/>
      </c>
      <c r="AD85" s="92" t="str">
        <f t="shared" si="18"/>
        <v/>
      </c>
    </row>
    <row r="86" spans="1:30" x14ac:dyDescent="0.25">
      <c r="A86">
        <f t="shared" si="10"/>
        <v>10</v>
      </c>
      <c r="B86">
        <f>COUNTIF($D$4:D86,D86)</f>
        <v>3</v>
      </c>
      <c r="C86">
        <f>'Building Structure Data'!B87</f>
        <v>0</v>
      </c>
      <c r="D86">
        <f>'Building Structure Data'!C87</f>
        <v>0</v>
      </c>
      <c r="E86">
        <f>'Building Structure Data'!D87</f>
        <v>0</v>
      </c>
      <c r="F86">
        <f>'Building Structure Data'!E87</f>
        <v>0</v>
      </c>
      <c r="G86" s="43">
        <f>'Building Structure Data'!O87</f>
        <v>0</v>
      </c>
      <c r="H86" s="43">
        <f>'Building Structure Data'!P87</f>
        <v>0</v>
      </c>
      <c r="I86" t="b">
        <f>IF(OR('Building Structure Data'!M87="C",'Building Structure Data'!M87="R"),TRUE,FALSE)</f>
        <v>0</v>
      </c>
      <c r="J86">
        <f>'Building Structure Data'!Y87</f>
        <v>0</v>
      </c>
      <c r="K86" s="77" t="e">
        <f>'Building Structure Data'!AN87</f>
        <v>#DIV/0!</v>
      </c>
      <c r="L86" s="77" t="e">
        <f>'Building Structure Data'!AO87</f>
        <v>#DIV/0!</v>
      </c>
      <c r="M86" s="163" t="str">
        <f>IFERROR('Inputs_Metric 7'!$D$5*INDEX('HAZUS Table FL 14.14'!$F$5:$F$40,MATCH($J86,'HAZUS Table FL 14.14'!$C$5:$C$40,0)),"no data")</f>
        <v>no data</v>
      </c>
      <c r="N86" s="163" t="str">
        <f>IFERROR('Inputs_Metric 7'!$D$5*INDEX('HAZUS Table FL 14.14'!$G$5:$G$40,MATCH($J86,'HAZUS Table FL 14.14'!$C$5:$C$40,0)),"no data")</f>
        <v>no data</v>
      </c>
      <c r="O86" s="163" t="str">
        <f>IFERROR('Inputs_Metric 7'!$D$5*INDEX('HAZUS Table FL 14.14'!$I$5:$I$40,MATCH($J86,'HAZUS Table FL 14.14'!$C$5:$C$40,0)),"no data")</f>
        <v>no data</v>
      </c>
      <c r="P86" s="200" t="str">
        <f>IFERROR(AVERAGEIFS('HAZUS Table FL 14.12'!$S$4:$S$325,'HAZUS Table FL 14.12'!$N$4:$N$325,$J86,'HAZUS Table FL 14.12'!$R$4:$R$325,$I86,'HAZUS Table FL 14.12'!$P$4:$P$325,"&lt;="&amp;$G86,'HAZUS Table FL 14.12'!$Q$4:$Q$325,"&gt;"&amp;$G86)*'Inputs_Metric 7'!$D$6,"no data")</f>
        <v>no data</v>
      </c>
      <c r="Q86" s="200" t="str">
        <f>IFERROR(AVERAGEIFS('HAZUS Table FL 14.12'!$S$4:$S$325,'HAZUS Table FL 14.12'!$N$4:$N$325,$J86,'HAZUS Table FL 14.12'!$R$4:$R$325,$I86,'HAZUS Table FL 14.12'!$P$4:$P$325,"&lt;="&amp;$H86,'HAZUS Table FL 14.12'!$Q$4:$Q$325,"&gt;"&amp;$H86)*'Inputs_Metric 7'!$D$6,"no data")</f>
        <v>no data</v>
      </c>
      <c r="R86" s="200" t="str">
        <f>IFERROR(INDEX('HAZUS Table FL 14.16'!$D$3:$D$30,MATCH($J86,'HAZUS Table FL 14.16'!$C$3:$C$30,0)),"no data")</f>
        <v>no data</v>
      </c>
      <c r="S86" s="200" t="str">
        <f>IFERROR(INDEX('HAZUS Table FL 14.16'!$F$3:$F$30,MATCH($J86,'HAZUS Table FL 14.16'!$C$3:$C$30,0)),"no data")</f>
        <v>no data</v>
      </c>
      <c r="T86" s="200" t="str">
        <f>IFERROR(INDEX('HAZUS Table FL 14.16'!$G$3:$G$30,MATCH($J86,'HAZUS Table FL 14.16'!$C$3:$C$30,0)),"no data")</f>
        <v>no data</v>
      </c>
      <c r="U86" s="164" t="str">
        <f>IFERROR('Inputs_Metric 7'!$D$5*INDEX('HAZUS Table FL 14.8'!$E$4:$E$14,MATCH('Step 1_Metric 7'!$J86,'HAZUS Table FL 14.8'!$C$4:$C$14,0)),"no data")</f>
        <v>no data</v>
      </c>
      <c r="W86" s="92" t="str">
        <f t="shared" si="11"/>
        <v/>
      </c>
      <c r="X86" s="92" t="str">
        <f t="shared" si="12"/>
        <v/>
      </c>
      <c r="Y86" s="92" t="str">
        <f t="shared" si="13"/>
        <v/>
      </c>
      <c r="Z86" s="92" t="str">
        <f t="shared" si="14"/>
        <v/>
      </c>
      <c r="AA86" s="101" t="str">
        <f t="shared" si="15"/>
        <v/>
      </c>
      <c r="AB86" s="101" t="str">
        <f t="shared" si="16"/>
        <v/>
      </c>
      <c r="AC86" s="92" t="str">
        <f t="shared" si="17"/>
        <v/>
      </c>
      <c r="AD86" s="92" t="str">
        <f t="shared" si="18"/>
        <v/>
      </c>
    </row>
    <row r="87" spans="1:30" x14ac:dyDescent="0.25">
      <c r="A87">
        <f t="shared" si="10"/>
        <v>10</v>
      </c>
      <c r="B87">
        <f>COUNTIF($D$4:D87,D87)</f>
        <v>4</v>
      </c>
      <c r="C87">
        <f>'Building Structure Data'!B88</f>
        <v>0</v>
      </c>
      <c r="D87">
        <f>'Building Structure Data'!C88</f>
        <v>0</v>
      </c>
      <c r="E87">
        <f>'Building Structure Data'!D88</f>
        <v>0</v>
      </c>
      <c r="F87">
        <f>'Building Structure Data'!E88</f>
        <v>0</v>
      </c>
      <c r="G87" s="43">
        <f>'Building Structure Data'!O88</f>
        <v>0</v>
      </c>
      <c r="H87" s="43">
        <f>'Building Structure Data'!P88</f>
        <v>0</v>
      </c>
      <c r="I87" t="b">
        <f>IF(OR('Building Structure Data'!M88="C",'Building Structure Data'!M88="R"),TRUE,FALSE)</f>
        <v>0</v>
      </c>
      <c r="J87">
        <f>'Building Structure Data'!Y88</f>
        <v>0</v>
      </c>
      <c r="K87" s="77" t="e">
        <f>'Building Structure Data'!AN88</f>
        <v>#DIV/0!</v>
      </c>
      <c r="L87" s="77" t="e">
        <f>'Building Structure Data'!AO88</f>
        <v>#DIV/0!</v>
      </c>
      <c r="M87" s="163" t="str">
        <f>IFERROR('Inputs_Metric 7'!$D$5*INDEX('HAZUS Table FL 14.14'!$F$5:$F$40,MATCH($J87,'HAZUS Table FL 14.14'!$C$5:$C$40,0)),"no data")</f>
        <v>no data</v>
      </c>
      <c r="N87" s="163" t="str">
        <f>IFERROR('Inputs_Metric 7'!$D$5*INDEX('HAZUS Table FL 14.14'!$G$5:$G$40,MATCH($J87,'HAZUS Table FL 14.14'!$C$5:$C$40,0)),"no data")</f>
        <v>no data</v>
      </c>
      <c r="O87" s="163" t="str">
        <f>IFERROR('Inputs_Metric 7'!$D$5*INDEX('HAZUS Table FL 14.14'!$I$5:$I$40,MATCH($J87,'HAZUS Table FL 14.14'!$C$5:$C$40,0)),"no data")</f>
        <v>no data</v>
      </c>
      <c r="P87" s="200" t="str">
        <f>IFERROR(AVERAGEIFS('HAZUS Table FL 14.12'!$S$4:$S$325,'HAZUS Table FL 14.12'!$N$4:$N$325,$J87,'HAZUS Table FL 14.12'!$R$4:$R$325,$I87,'HAZUS Table FL 14.12'!$P$4:$P$325,"&lt;="&amp;$G87,'HAZUS Table FL 14.12'!$Q$4:$Q$325,"&gt;"&amp;$G87)*'Inputs_Metric 7'!$D$6,"no data")</f>
        <v>no data</v>
      </c>
      <c r="Q87" s="200" t="str">
        <f>IFERROR(AVERAGEIFS('HAZUS Table FL 14.12'!$S$4:$S$325,'HAZUS Table FL 14.12'!$N$4:$N$325,$J87,'HAZUS Table FL 14.12'!$R$4:$R$325,$I87,'HAZUS Table FL 14.12'!$P$4:$P$325,"&lt;="&amp;$H87,'HAZUS Table FL 14.12'!$Q$4:$Q$325,"&gt;"&amp;$H87)*'Inputs_Metric 7'!$D$6,"no data")</f>
        <v>no data</v>
      </c>
      <c r="R87" s="200" t="str">
        <f>IFERROR(INDEX('HAZUS Table FL 14.16'!$D$3:$D$30,MATCH($J87,'HAZUS Table FL 14.16'!$C$3:$C$30,0)),"no data")</f>
        <v>no data</v>
      </c>
      <c r="S87" s="200" t="str">
        <f>IFERROR(INDEX('HAZUS Table FL 14.16'!$F$3:$F$30,MATCH($J87,'HAZUS Table FL 14.16'!$C$3:$C$30,0)),"no data")</f>
        <v>no data</v>
      </c>
      <c r="T87" s="200" t="str">
        <f>IFERROR(INDEX('HAZUS Table FL 14.16'!$G$3:$G$30,MATCH($J87,'HAZUS Table FL 14.16'!$C$3:$C$30,0)),"no data")</f>
        <v>no data</v>
      </c>
      <c r="U87" s="164" t="str">
        <f>IFERROR('Inputs_Metric 7'!$D$5*INDEX('HAZUS Table FL 14.8'!$E$4:$E$14,MATCH('Step 1_Metric 7'!$J87,'HAZUS Table FL 14.8'!$C$4:$C$14,0)),"no data")</f>
        <v>no data</v>
      </c>
      <c r="W87" s="92" t="str">
        <f t="shared" si="11"/>
        <v/>
      </c>
      <c r="X87" s="92" t="str">
        <f t="shared" si="12"/>
        <v/>
      </c>
      <c r="Y87" s="92" t="str">
        <f t="shared" si="13"/>
        <v/>
      </c>
      <c r="Z87" s="92" t="str">
        <f t="shared" si="14"/>
        <v/>
      </c>
      <c r="AA87" s="101" t="str">
        <f t="shared" si="15"/>
        <v/>
      </c>
      <c r="AB87" s="101" t="str">
        <f t="shared" si="16"/>
        <v/>
      </c>
      <c r="AC87" s="92" t="str">
        <f t="shared" si="17"/>
        <v/>
      </c>
      <c r="AD87" s="92" t="str">
        <f t="shared" si="18"/>
        <v/>
      </c>
    </row>
    <row r="88" spans="1:30" x14ac:dyDescent="0.25">
      <c r="A88">
        <f t="shared" si="10"/>
        <v>10</v>
      </c>
      <c r="B88">
        <f>COUNTIF($D$4:D88,D88)</f>
        <v>5</v>
      </c>
      <c r="C88">
        <f>'Building Structure Data'!B89</f>
        <v>0</v>
      </c>
      <c r="D88">
        <f>'Building Structure Data'!C89</f>
        <v>0</v>
      </c>
      <c r="E88">
        <f>'Building Structure Data'!D89</f>
        <v>0</v>
      </c>
      <c r="F88">
        <f>'Building Structure Data'!E89</f>
        <v>0</v>
      </c>
      <c r="G88" s="43">
        <f>'Building Structure Data'!O89</f>
        <v>0</v>
      </c>
      <c r="H88" s="43">
        <f>'Building Structure Data'!P89</f>
        <v>0</v>
      </c>
      <c r="I88" t="b">
        <f>IF(OR('Building Structure Data'!M89="C",'Building Structure Data'!M89="R"),TRUE,FALSE)</f>
        <v>0</v>
      </c>
      <c r="J88">
        <f>'Building Structure Data'!Y89</f>
        <v>0</v>
      </c>
      <c r="K88" s="77" t="e">
        <f>'Building Structure Data'!AN89</f>
        <v>#DIV/0!</v>
      </c>
      <c r="L88" s="77" t="e">
        <f>'Building Structure Data'!AO89</f>
        <v>#DIV/0!</v>
      </c>
      <c r="M88" s="163" t="str">
        <f>IFERROR('Inputs_Metric 7'!$D$5*INDEX('HAZUS Table FL 14.14'!$F$5:$F$40,MATCH($J88,'HAZUS Table FL 14.14'!$C$5:$C$40,0)),"no data")</f>
        <v>no data</v>
      </c>
      <c r="N88" s="163" t="str">
        <f>IFERROR('Inputs_Metric 7'!$D$5*INDEX('HAZUS Table FL 14.14'!$G$5:$G$40,MATCH($J88,'HAZUS Table FL 14.14'!$C$5:$C$40,0)),"no data")</f>
        <v>no data</v>
      </c>
      <c r="O88" s="163" t="str">
        <f>IFERROR('Inputs_Metric 7'!$D$5*INDEX('HAZUS Table FL 14.14'!$I$5:$I$40,MATCH($J88,'HAZUS Table FL 14.14'!$C$5:$C$40,0)),"no data")</f>
        <v>no data</v>
      </c>
      <c r="P88" s="200" t="str">
        <f>IFERROR(AVERAGEIFS('HAZUS Table FL 14.12'!$S$4:$S$325,'HAZUS Table FL 14.12'!$N$4:$N$325,$J88,'HAZUS Table FL 14.12'!$R$4:$R$325,$I88,'HAZUS Table FL 14.12'!$P$4:$P$325,"&lt;="&amp;$G88,'HAZUS Table FL 14.12'!$Q$4:$Q$325,"&gt;"&amp;$G88)*'Inputs_Metric 7'!$D$6,"no data")</f>
        <v>no data</v>
      </c>
      <c r="Q88" s="200" t="str">
        <f>IFERROR(AVERAGEIFS('HAZUS Table FL 14.12'!$S$4:$S$325,'HAZUS Table FL 14.12'!$N$4:$N$325,$J88,'HAZUS Table FL 14.12'!$R$4:$R$325,$I88,'HAZUS Table FL 14.12'!$P$4:$P$325,"&lt;="&amp;$H88,'HAZUS Table FL 14.12'!$Q$4:$Q$325,"&gt;"&amp;$H88)*'Inputs_Metric 7'!$D$6,"no data")</f>
        <v>no data</v>
      </c>
      <c r="R88" s="200" t="str">
        <f>IFERROR(INDEX('HAZUS Table FL 14.16'!$D$3:$D$30,MATCH($J88,'HAZUS Table FL 14.16'!$C$3:$C$30,0)),"no data")</f>
        <v>no data</v>
      </c>
      <c r="S88" s="200" t="str">
        <f>IFERROR(INDEX('HAZUS Table FL 14.16'!$F$3:$F$30,MATCH($J88,'HAZUS Table FL 14.16'!$C$3:$C$30,0)),"no data")</f>
        <v>no data</v>
      </c>
      <c r="T88" s="200" t="str">
        <f>IFERROR(INDEX('HAZUS Table FL 14.16'!$G$3:$G$30,MATCH($J88,'HAZUS Table FL 14.16'!$C$3:$C$30,0)),"no data")</f>
        <v>no data</v>
      </c>
      <c r="U88" s="164" t="str">
        <f>IFERROR('Inputs_Metric 7'!$D$5*INDEX('HAZUS Table FL 14.8'!$E$4:$E$14,MATCH('Step 1_Metric 7'!$J88,'HAZUS Table FL 14.8'!$C$4:$C$14,0)),"no data")</f>
        <v>no data</v>
      </c>
      <c r="W88" s="92" t="str">
        <f t="shared" si="11"/>
        <v/>
      </c>
      <c r="X88" s="92" t="str">
        <f t="shared" si="12"/>
        <v/>
      </c>
      <c r="Y88" s="92" t="str">
        <f t="shared" si="13"/>
        <v/>
      </c>
      <c r="Z88" s="92" t="str">
        <f t="shared" si="14"/>
        <v/>
      </c>
      <c r="AA88" s="101" t="str">
        <f t="shared" si="15"/>
        <v/>
      </c>
      <c r="AB88" s="101" t="str">
        <f t="shared" si="16"/>
        <v/>
      </c>
      <c r="AC88" s="92" t="str">
        <f t="shared" si="17"/>
        <v/>
      </c>
      <c r="AD88" s="92" t="str">
        <f t="shared" si="18"/>
        <v/>
      </c>
    </row>
    <row r="89" spans="1:30" x14ac:dyDescent="0.25">
      <c r="A89">
        <f t="shared" si="10"/>
        <v>10</v>
      </c>
      <c r="B89">
        <f>COUNTIF($D$4:D89,D89)</f>
        <v>6</v>
      </c>
      <c r="C89">
        <f>'Building Structure Data'!B90</f>
        <v>0</v>
      </c>
      <c r="D89">
        <f>'Building Structure Data'!C90</f>
        <v>0</v>
      </c>
      <c r="E89">
        <f>'Building Structure Data'!D90</f>
        <v>0</v>
      </c>
      <c r="F89">
        <f>'Building Structure Data'!E90</f>
        <v>0</v>
      </c>
      <c r="G89" s="43">
        <f>'Building Structure Data'!O90</f>
        <v>0</v>
      </c>
      <c r="H89" s="43">
        <f>'Building Structure Data'!P90</f>
        <v>0</v>
      </c>
      <c r="I89" t="b">
        <f>IF(OR('Building Structure Data'!M90="C",'Building Structure Data'!M90="R"),TRUE,FALSE)</f>
        <v>0</v>
      </c>
      <c r="J89">
        <f>'Building Structure Data'!Y90</f>
        <v>0</v>
      </c>
      <c r="K89" s="77" t="e">
        <f>'Building Structure Data'!AN90</f>
        <v>#DIV/0!</v>
      </c>
      <c r="L89" s="77" t="e">
        <f>'Building Structure Data'!AO90</f>
        <v>#DIV/0!</v>
      </c>
      <c r="M89" s="163" t="str">
        <f>IFERROR('Inputs_Metric 7'!$D$5*INDEX('HAZUS Table FL 14.14'!$F$5:$F$40,MATCH($J89,'HAZUS Table FL 14.14'!$C$5:$C$40,0)),"no data")</f>
        <v>no data</v>
      </c>
      <c r="N89" s="163" t="str">
        <f>IFERROR('Inputs_Metric 7'!$D$5*INDEX('HAZUS Table FL 14.14'!$G$5:$G$40,MATCH($J89,'HAZUS Table FL 14.14'!$C$5:$C$40,0)),"no data")</f>
        <v>no data</v>
      </c>
      <c r="O89" s="163" t="str">
        <f>IFERROR('Inputs_Metric 7'!$D$5*INDEX('HAZUS Table FL 14.14'!$I$5:$I$40,MATCH($J89,'HAZUS Table FL 14.14'!$C$5:$C$40,0)),"no data")</f>
        <v>no data</v>
      </c>
      <c r="P89" s="200" t="str">
        <f>IFERROR(AVERAGEIFS('HAZUS Table FL 14.12'!$S$4:$S$325,'HAZUS Table FL 14.12'!$N$4:$N$325,$J89,'HAZUS Table FL 14.12'!$R$4:$R$325,$I89,'HAZUS Table FL 14.12'!$P$4:$P$325,"&lt;="&amp;$G89,'HAZUS Table FL 14.12'!$Q$4:$Q$325,"&gt;"&amp;$G89)*'Inputs_Metric 7'!$D$6,"no data")</f>
        <v>no data</v>
      </c>
      <c r="Q89" s="200" t="str">
        <f>IFERROR(AVERAGEIFS('HAZUS Table FL 14.12'!$S$4:$S$325,'HAZUS Table FL 14.12'!$N$4:$N$325,$J89,'HAZUS Table FL 14.12'!$R$4:$R$325,$I89,'HAZUS Table FL 14.12'!$P$4:$P$325,"&lt;="&amp;$H89,'HAZUS Table FL 14.12'!$Q$4:$Q$325,"&gt;"&amp;$H89)*'Inputs_Metric 7'!$D$6,"no data")</f>
        <v>no data</v>
      </c>
      <c r="R89" s="200" t="str">
        <f>IFERROR(INDEX('HAZUS Table FL 14.16'!$D$3:$D$30,MATCH($J89,'HAZUS Table FL 14.16'!$C$3:$C$30,0)),"no data")</f>
        <v>no data</v>
      </c>
      <c r="S89" s="200" t="str">
        <f>IFERROR(INDEX('HAZUS Table FL 14.16'!$F$3:$F$30,MATCH($J89,'HAZUS Table FL 14.16'!$C$3:$C$30,0)),"no data")</f>
        <v>no data</v>
      </c>
      <c r="T89" s="200" t="str">
        <f>IFERROR(INDEX('HAZUS Table FL 14.16'!$G$3:$G$30,MATCH($J89,'HAZUS Table FL 14.16'!$C$3:$C$30,0)),"no data")</f>
        <v>no data</v>
      </c>
      <c r="U89" s="164" t="str">
        <f>IFERROR('Inputs_Metric 7'!$D$5*INDEX('HAZUS Table FL 14.8'!$E$4:$E$14,MATCH('Step 1_Metric 7'!$J89,'HAZUS Table FL 14.8'!$C$4:$C$14,0)),"no data")</f>
        <v>no data</v>
      </c>
      <c r="W89" s="92" t="str">
        <f t="shared" si="11"/>
        <v/>
      </c>
      <c r="X89" s="92" t="str">
        <f t="shared" si="12"/>
        <v/>
      </c>
      <c r="Y89" s="92" t="str">
        <f t="shared" si="13"/>
        <v/>
      </c>
      <c r="Z89" s="92" t="str">
        <f t="shared" si="14"/>
        <v/>
      </c>
      <c r="AA89" s="101" t="str">
        <f t="shared" si="15"/>
        <v/>
      </c>
      <c r="AB89" s="101" t="str">
        <f t="shared" si="16"/>
        <v/>
      </c>
      <c r="AC89" s="92" t="str">
        <f t="shared" si="17"/>
        <v/>
      </c>
      <c r="AD89" s="92" t="str">
        <f t="shared" si="18"/>
        <v/>
      </c>
    </row>
    <row r="90" spans="1:30" x14ac:dyDescent="0.25">
      <c r="A90">
        <f t="shared" si="10"/>
        <v>10</v>
      </c>
      <c r="B90">
        <f>COUNTIF($D$4:D90,D90)</f>
        <v>7</v>
      </c>
      <c r="C90">
        <f>'Building Structure Data'!B91</f>
        <v>0</v>
      </c>
      <c r="D90">
        <f>'Building Structure Data'!C91</f>
        <v>0</v>
      </c>
      <c r="E90">
        <f>'Building Structure Data'!D91</f>
        <v>0</v>
      </c>
      <c r="F90">
        <f>'Building Structure Data'!E91</f>
        <v>0</v>
      </c>
      <c r="G90" s="43">
        <f>'Building Structure Data'!O91</f>
        <v>0</v>
      </c>
      <c r="H90" s="43">
        <f>'Building Structure Data'!P91</f>
        <v>0</v>
      </c>
      <c r="I90" t="b">
        <f>IF(OR('Building Structure Data'!M91="C",'Building Structure Data'!M91="R"),TRUE,FALSE)</f>
        <v>0</v>
      </c>
      <c r="J90">
        <f>'Building Structure Data'!Y91</f>
        <v>0</v>
      </c>
      <c r="K90" s="77" t="e">
        <f>'Building Structure Data'!AN91</f>
        <v>#DIV/0!</v>
      </c>
      <c r="L90" s="77" t="e">
        <f>'Building Structure Data'!AO91</f>
        <v>#DIV/0!</v>
      </c>
      <c r="M90" s="163" t="str">
        <f>IFERROR('Inputs_Metric 7'!$D$5*INDEX('HAZUS Table FL 14.14'!$F$5:$F$40,MATCH($J90,'HAZUS Table FL 14.14'!$C$5:$C$40,0)),"no data")</f>
        <v>no data</v>
      </c>
      <c r="N90" s="163" t="str">
        <f>IFERROR('Inputs_Metric 7'!$D$5*INDEX('HAZUS Table FL 14.14'!$G$5:$G$40,MATCH($J90,'HAZUS Table FL 14.14'!$C$5:$C$40,0)),"no data")</f>
        <v>no data</v>
      </c>
      <c r="O90" s="163" t="str">
        <f>IFERROR('Inputs_Metric 7'!$D$5*INDEX('HAZUS Table FL 14.14'!$I$5:$I$40,MATCH($J90,'HAZUS Table FL 14.14'!$C$5:$C$40,0)),"no data")</f>
        <v>no data</v>
      </c>
      <c r="P90" s="200" t="str">
        <f>IFERROR(AVERAGEIFS('HAZUS Table FL 14.12'!$S$4:$S$325,'HAZUS Table FL 14.12'!$N$4:$N$325,$J90,'HAZUS Table FL 14.12'!$R$4:$R$325,$I90,'HAZUS Table FL 14.12'!$P$4:$P$325,"&lt;="&amp;$G90,'HAZUS Table FL 14.12'!$Q$4:$Q$325,"&gt;"&amp;$G90)*'Inputs_Metric 7'!$D$6,"no data")</f>
        <v>no data</v>
      </c>
      <c r="Q90" s="200" t="str">
        <f>IFERROR(AVERAGEIFS('HAZUS Table FL 14.12'!$S$4:$S$325,'HAZUS Table FL 14.12'!$N$4:$N$325,$J90,'HAZUS Table FL 14.12'!$R$4:$R$325,$I90,'HAZUS Table FL 14.12'!$P$4:$P$325,"&lt;="&amp;$H90,'HAZUS Table FL 14.12'!$Q$4:$Q$325,"&gt;"&amp;$H90)*'Inputs_Metric 7'!$D$6,"no data")</f>
        <v>no data</v>
      </c>
      <c r="R90" s="200" t="str">
        <f>IFERROR(INDEX('HAZUS Table FL 14.16'!$D$3:$D$30,MATCH($J90,'HAZUS Table FL 14.16'!$C$3:$C$30,0)),"no data")</f>
        <v>no data</v>
      </c>
      <c r="S90" s="200" t="str">
        <f>IFERROR(INDEX('HAZUS Table FL 14.16'!$F$3:$F$30,MATCH($J90,'HAZUS Table FL 14.16'!$C$3:$C$30,0)),"no data")</f>
        <v>no data</v>
      </c>
      <c r="T90" s="200" t="str">
        <f>IFERROR(INDEX('HAZUS Table FL 14.16'!$G$3:$G$30,MATCH($J90,'HAZUS Table FL 14.16'!$C$3:$C$30,0)),"no data")</f>
        <v>no data</v>
      </c>
      <c r="U90" s="164" t="str">
        <f>IFERROR('Inputs_Metric 7'!$D$5*INDEX('HAZUS Table FL 14.8'!$E$4:$E$14,MATCH('Step 1_Metric 7'!$J90,'HAZUS Table FL 14.8'!$C$4:$C$14,0)),"no data")</f>
        <v>no data</v>
      </c>
      <c r="W90" s="92" t="str">
        <f t="shared" si="11"/>
        <v/>
      </c>
      <c r="X90" s="92" t="str">
        <f t="shared" si="12"/>
        <v/>
      </c>
      <c r="Y90" s="92" t="str">
        <f t="shared" si="13"/>
        <v/>
      </c>
      <c r="Z90" s="92" t="str">
        <f t="shared" si="14"/>
        <v/>
      </c>
      <c r="AA90" s="101" t="str">
        <f t="shared" si="15"/>
        <v/>
      </c>
      <c r="AB90" s="101" t="str">
        <f t="shared" si="16"/>
        <v/>
      </c>
      <c r="AC90" s="92" t="str">
        <f t="shared" si="17"/>
        <v/>
      </c>
      <c r="AD90" s="92" t="str">
        <f t="shared" si="18"/>
        <v/>
      </c>
    </row>
    <row r="91" spans="1:30" x14ac:dyDescent="0.25">
      <c r="A91">
        <f t="shared" si="10"/>
        <v>10</v>
      </c>
      <c r="B91">
        <f>COUNTIF($D$4:D91,D91)</f>
        <v>8</v>
      </c>
      <c r="C91">
        <f>'Building Structure Data'!B92</f>
        <v>0</v>
      </c>
      <c r="D91">
        <f>'Building Structure Data'!C92</f>
        <v>0</v>
      </c>
      <c r="E91">
        <f>'Building Structure Data'!D92</f>
        <v>0</v>
      </c>
      <c r="F91">
        <f>'Building Structure Data'!E92</f>
        <v>0</v>
      </c>
      <c r="G91" s="43">
        <f>'Building Structure Data'!O92</f>
        <v>0</v>
      </c>
      <c r="H91" s="43">
        <f>'Building Structure Data'!P92</f>
        <v>0</v>
      </c>
      <c r="I91" t="b">
        <f>IF(OR('Building Structure Data'!M92="C",'Building Structure Data'!M92="R"),TRUE,FALSE)</f>
        <v>0</v>
      </c>
      <c r="J91">
        <f>'Building Structure Data'!Y92</f>
        <v>0</v>
      </c>
      <c r="K91" s="77" t="e">
        <f>'Building Structure Data'!AN92</f>
        <v>#DIV/0!</v>
      </c>
      <c r="L91" s="77" t="e">
        <f>'Building Structure Data'!AO92</f>
        <v>#DIV/0!</v>
      </c>
      <c r="M91" s="163" t="str">
        <f>IFERROR('Inputs_Metric 7'!$D$5*INDEX('HAZUS Table FL 14.14'!$F$5:$F$40,MATCH($J91,'HAZUS Table FL 14.14'!$C$5:$C$40,0)),"no data")</f>
        <v>no data</v>
      </c>
      <c r="N91" s="163" t="str">
        <f>IFERROR('Inputs_Metric 7'!$D$5*INDEX('HAZUS Table FL 14.14'!$G$5:$G$40,MATCH($J91,'HAZUS Table FL 14.14'!$C$5:$C$40,0)),"no data")</f>
        <v>no data</v>
      </c>
      <c r="O91" s="163" t="str">
        <f>IFERROR('Inputs_Metric 7'!$D$5*INDEX('HAZUS Table FL 14.14'!$I$5:$I$40,MATCH($J91,'HAZUS Table FL 14.14'!$C$5:$C$40,0)),"no data")</f>
        <v>no data</v>
      </c>
      <c r="P91" s="200" t="str">
        <f>IFERROR(AVERAGEIFS('HAZUS Table FL 14.12'!$S$4:$S$325,'HAZUS Table FL 14.12'!$N$4:$N$325,$J91,'HAZUS Table FL 14.12'!$R$4:$R$325,$I91,'HAZUS Table FL 14.12'!$P$4:$P$325,"&lt;="&amp;$G91,'HAZUS Table FL 14.12'!$Q$4:$Q$325,"&gt;"&amp;$G91)*'Inputs_Metric 7'!$D$6,"no data")</f>
        <v>no data</v>
      </c>
      <c r="Q91" s="200" t="str">
        <f>IFERROR(AVERAGEIFS('HAZUS Table FL 14.12'!$S$4:$S$325,'HAZUS Table FL 14.12'!$N$4:$N$325,$J91,'HAZUS Table FL 14.12'!$R$4:$R$325,$I91,'HAZUS Table FL 14.12'!$P$4:$P$325,"&lt;="&amp;$H91,'HAZUS Table FL 14.12'!$Q$4:$Q$325,"&gt;"&amp;$H91)*'Inputs_Metric 7'!$D$6,"no data")</f>
        <v>no data</v>
      </c>
      <c r="R91" s="200" t="str">
        <f>IFERROR(INDEX('HAZUS Table FL 14.16'!$D$3:$D$30,MATCH($J91,'HAZUS Table FL 14.16'!$C$3:$C$30,0)),"no data")</f>
        <v>no data</v>
      </c>
      <c r="S91" s="200" t="str">
        <f>IFERROR(INDEX('HAZUS Table FL 14.16'!$F$3:$F$30,MATCH($J91,'HAZUS Table FL 14.16'!$C$3:$C$30,0)),"no data")</f>
        <v>no data</v>
      </c>
      <c r="T91" s="200" t="str">
        <f>IFERROR(INDEX('HAZUS Table FL 14.16'!$G$3:$G$30,MATCH($J91,'HAZUS Table FL 14.16'!$C$3:$C$30,0)),"no data")</f>
        <v>no data</v>
      </c>
      <c r="U91" s="164" t="str">
        <f>IFERROR('Inputs_Metric 7'!$D$5*INDEX('HAZUS Table FL 14.8'!$E$4:$E$14,MATCH('Step 1_Metric 7'!$J91,'HAZUS Table FL 14.8'!$C$4:$C$14,0)),"no data")</f>
        <v>no data</v>
      </c>
      <c r="W91" s="92" t="str">
        <f t="shared" si="11"/>
        <v/>
      </c>
      <c r="X91" s="92" t="str">
        <f t="shared" si="12"/>
        <v/>
      </c>
      <c r="Y91" s="92" t="str">
        <f t="shared" si="13"/>
        <v/>
      </c>
      <c r="Z91" s="92" t="str">
        <f t="shared" si="14"/>
        <v/>
      </c>
      <c r="AA91" s="101" t="str">
        <f t="shared" si="15"/>
        <v/>
      </c>
      <c r="AB91" s="101" t="str">
        <f t="shared" si="16"/>
        <v/>
      </c>
      <c r="AC91" s="92" t="str">
        <f t="shared" si="17"/>
        <v/>
      </c>
      <c r="AD91" s="92" t="str">
        <f t="shared" si="18"/>
        <v/>
      </c>
    </row>
    <row r="92" spans="1:30" x14ac:dyDescent="0.25">
      <c r="A92">
        <f t="shared" si="10"/>
        <v>10</v>
      </c>
      <c r="B92">
        <f>COUNTIF($D$4:D92,D92)</f>
        <v>9</v>
      </c>
      <c r="C92">
        <f>'Building Structure Data'!B93</f>
        <v>0</v>
      </c>
      <c r="D92">
        <f>'Building Structure Data'!C93</f>
        <v>0</v>
      </c>
      <c r="E92">
        <f>'Building Structure Data'!D93</f>
        <v>0</v>
      </c>
      <c r="F92">
        <f>'Building Structure Data'!E93</f>
        <v>0</v>
      </c>
      <c r="G92" s="43">
        <f>'Building Structure Data'!O93</f>
        <v>0</v>
      </c>
      <c r="H92" s="43">
        <f>'Building Structure Data'!P93</f>
        <v>0</v>
      </c>
      <c r="I92" t="b">
        <f>IF(OR('Building Structure Data'!M93="C",'Building Structure Data'!M93="R"),TRUE,FALSE)</f>
        <v>0</v>
      </c>
      <c r="J92">
        <f>'Building Structure Data'!Y93</f>
        <v>0</v>
      </c>
      <c r="K92" s="77" t="e">
        <f>'Building Structure Data'!AN93</f>
        <v>#DIV/0!</v>
      </c>
      <c r="L92" s="77" t="e">
        <f>'Building Structure Data'!AO93</f>
        <v>#DIV/0!</v>
      </c>
      <c r="M92" s="163" t="str">
        <f>IFERROR('Inputs_Metric 7'!$D$5*INDEX('HAZUS Table FL 14.14'!$F$5:$F$40,MATCH($J92,'HAZUS Table FL 14.14'!$C$5:$C$40,0)),"no data")</f>
        <v>no data</v>
      </c>
      <c r="N92" s="163" t="str">
        <f>IFERROR('Inputs_Metric 7'!$D$5*INDEX('HAZUS Table FL 14.14'!$G$5:$G$40,MATCH($J92,'HAZUS Table FL 14.14'!$C$5:$C$40,0)),"no data")</f>
        <v>no data</v>
      </c>
      <c r="O92" s="163" t="str">
        <f>IFERROR('Inputs_Metric 7'!$D$5*INDEX('HAZUS Table FL 14.14'!$I$5:$I$40,MATCH($J92,'HAZUS Table FL 14.14'!$C$5:$C$40,0)),"no data")</f>
        <v>no data</v>
      </c>
      <c r="P92" s="200" t="str">
        <f>IFERROR(AVERAGEIFS('HAZUS Table FL 14.12'!$S$4:$S$325,'HAZUS Table FL 14.12'!$N$4:$N$325,$J92,'HAZUS Table FL 14.12'!$R$4:$R$325,$I92,'HAZUS Table FL 14.12'!$P$4:$P$325,"&lt;="&amp;$G92,'HAZUS Table FL 14.12'!$Q$4:$Q$325,"&gt;"&amp;$G92)*'Inputs_Metric 7'!$D$6,"no data")</f>
        <v>no data</v>
      </c>
      <c r="Q92" s="200" t="str">
        <f>IFERROR(AVERAGEIFS('HAZUS Table FL 14.12'!$S$4:$S$325,'HAZUS Table FL 14.12'!$N$4:$N$325,$J92,'HAZUS Table FL 14.12'!$R$4:$R$325,$I92,'HAZUS Table FL 14.12'!$P$4:$P$325,"&lt;="&amp;$H92,'HAZUS Table FL 14.12'!$Q$4:$Q$325,"&gt;"&amp;$H92)*'Inputs_Metric 7'!$D$6,"no data")</f>
        <v>no data</v>
      </c>
      <c r="R92" s="200" t="str">
        <f>IFERROR(INDEX('HAZUS Table FL 14.16'!$D$3:$D$30,MATCH($J92,'HAZUS Table FL 14.16'!$C$3:$C$30,0)),"no data")</f>
        <v>no data</v>
      </c>
      <c r="S92" s="200" t="str">
        <f>IFERROR(INDEX('HAZUS Table FL 14.16'!$F$3:$F$30,MATCH($J92,'HAZUS Table FL 14.16'!$C$3:$C$30,0)),"no data")</f>
        <v>no data</v>
      </c>
      <c r="T92" s="200" t="str">
        <f>IFERROR(INDEX('HAZUS Table FL 14.16'!$G$3:$G$30,MATCH($J92,'HAZUS Table FL 14.16'!$C$3:$C$30,0)),"no data")</f>
        <v>no data</v>
      </c>
      <c r="U92" s="164" t="str">
        <f>IFERROR('Inputs_Metric 7'!$D$5*INDEX('HAZUS Table FL 14.8'!$E$4:$E$14,MATCH('Step 1_Metric 7'!$J92,'HAZUS Table FL 14.8'!$C$4:$C$14,0)),"no data")</f>
        <v>no data</v>
      </c>
      <c r="W92" s="92" t="str">
        <f t="shared" si="11"/>
        <v/>
      </c>
      <c r="X92" s="92" t="str">
        <f t="shared" si="12"/>
        <v/>
      </c>
      <c r="Y92" s="92" t="str">
        <f t="shared" si="13"/>
        <v/>
      </c>
      <c r="Z92" s="92" t="str">
        <f t="shared" si="14"/>
        <v/>
      </c>
      <c r="AA92" s="101" t="str">
        <f t="shared" si="15"/>
        <v/>
      </c>
      <c r="AB92" s="101" t="str">
        <f t="shared" si="16"/>
        <v/>
      </c>
      <c r="AC92" s="92" t="str">
        <f t="shared" si="17"/>
        <v/>
      </c>
      <c r="AD92" s="92" t="str">
        <f t="shared" si="18"/>
        <v/>
      </c>
    </row>
    <row r="93" spans="1:30" x14ac:dyDescent="0.25">
      <c r="A93">
        <f t="shared" si="10"/>
        <v>10</v>
      </c>
      <c r="B93">
        <f>COUNTIF($D$4:D93,D93)</f>
        <v>10</v>
      </c>
      <c r="C93">
        <f>'Building Structure Data'!B94</f>
        <v>0</v>
      </c>
      <c r="D93">
        <f>'Building Structure Data'!C94</f>
        <v>0</v>
      </c>
      <c r="E93">
        <f>'Building Structure Data'!D94</f>
        <v>0</v>
      </c>
      <c r="F93">
        <f>'Building Structure Data'!E94</f>
        <v>0</v>
      </c>
      <c r="G93" s="43">
        <f>'Building Structure Data'!O94</f>
        <v>0</v>
      </c>
      <c r="H93" s="43">
        <f>'Building Structure Data'!P94</f>
        <v>0</v>
      </c>
      <c r="I93" t="b">
        <f>IF(OR('Building Structure Data'!M94="C",'Building Structure Data'!M94="R"),TRUE,FALSE)</f>
        <v>0</v>
      </c>
      <c r="J93">
        <f>'Building Structure Data'!Y94</f>
        <v>0</v>
      </c>
      <c r="K93" s="77" t="e">
        <f>'Building Structure Data'!AN94</f>
        <v>#DIV/0!</v>
      </c>
      <c r="L93" s="77" t="e">
        <f>'Building Structure Data'!AO94</f>
        <v>#DIV/0!</v>
      </c>
      <c r="M93" s="163" t="str">
        <f>IFERROR('Inputs_Metric 7'!$D$5*INDEX('HAZUS Table FL 14.14'!$F$5:$F$40,MATCH($J93,'HAZUS Table FL 14.14'!$C$5:$C$40,0)),"no data")</f>
        <v>no data</v>
      </c>
      <c r="N93" s="163" t="str">
        <f>IFERROR('Inputs_Metric 7'!$D$5*INDEX('HAZUS Table FL 14.14'!$G$5:$G$40,MATCH($J93,'HAZUS Table FL 14.14'!$C$5:$C$40,0)),"no data")</f>
        <v>no data</v>
      </c>
      <c r="O93" s="163" t="str">
        <f>IFERROR('Inputs_Metric 7'!$D$5*INDEX('HAZUS Table FL 14.14'!$I$5:$I$40,MATCH($J93,'HAZUS Table FL 14.14'!$C$5:$C$40,0)),"no data")</f>
        <v>no data</v>
      </c>
      <c r="P93" s="200" t="str">
        <f>IFERROR(AVERAGEIFS('HAZUS Table FL 14.12'!$S$4:$S$325,'HAZUS Table FL 14.12'!$N$4:$N$325,$J93,'HAZUS Table FL 14.12'!$R$4:$R$325,$I93,'HAZUS Table FL 14.12'!$P$4:$P$325,"&lt;="&amp;$G93,'HAZUS Table FL 14.12'!$Q$4:$Q$325,"&gt;"&amp;$G93)*'Inputs_Metric 7'!$D$6,"no data")</f>
        <v>no data</v>
      </c>
      <c r="Q93" s="200" t="str">
        <f>IFERROR(AVERAGEIFS('HAZUS Table FL 14.12'!$S$4:$S$325,'HAZUS Table FL 14.12'!$N$4:$N$325,$J93,'HAZUS Table FL 14.12'!$R$4:$R$325,$I93,'HAZUS Table FL 14.12'!$P$4:$P$325,"&lt;="&amp;$H93,'HAZUS Table FL 14.12'!$Q$4:$Q$325,"&gt;"&amp;$H93)*'Inputs_Metric 7'!$D$6,"no data")</f>
        <v>no data</v>
      </c>
      <c r="R93" s="200" t="str">
        <f>IFERROR(INDEX('HAZUS Table FL 14.16'!$D$3:$D$30,MATCH($J93,'HAZUS Table FL 14.16'!$C$3:$C$30,0)),"no data")</f>
        <v>no data</v>
      </c>
      <c r="S93" s="200" t="str">
        <f>IFERROR(INDEX('HAZUS Table FL 14.16'!$F$3:$F$30,MATCH($J93,'HAZUS Table FL 14.16'!$C$3:$C$30,0)),"no data")</f>
        <v>no data</v>
      </c>
      <c r="T93" s="200" t="str">
        <f>IFERROR(INDEX('HAZUS Table FL 14.16'!$G$3:$G$30,MATCH($J93,'HAZUS Table FL 14.16'!$C$3:$C$30,0)),"no data")</f>
        <v>no data</v>
      </c>
      <c r="U93" s="164" t="str">
        <f>IFERROR('Inputs_Metric 7'!$D$5*INDEX('HAZUS Table FL 14.8'!$E$4:$E$14,MATCH('Step 1_Metric 7'!$J93,'HAZUS Table FL 14.8'!$C$4:$C$14,0)),"no data")</f>
        <v>no data</v>
      </c>
      <c r="W93" s="92" t="str">
        <f t="shared" si="11"/>
        <v/>
      </c>
      <c r="X93" s="92" t="str">
        <f t="shared" si="12"/>
        <v/>
      </c>
      <c r="Y93" s="92" t="str">
        <f t="shared" si="13"/>
        <v/>
      </c>
      <c r="Z93" s="92" t="str">
        <f t="shared" si="14"/>
        <v/>
      </c>
      <c r="AA93" s="101" t="str">
        <f t="shared" si="15"/>
        <v/>
      </c>
      <c r="AB93" s="101" t="str">
        <f t="shared" si="16"/>
        <v/>
      </c>
      <c r="AC93" s="92" t="str">
        <f t="shared" si="17"/>
        <v/>
      </c>
      <c r="AD93" s="92" t="str">
        <f t="shared" si="18"/>
        <v/>
      </c>
    </row>
    <row r="94" spans="1:30" x14ac:dyDescent="0.25">
      <c r="A94">
        <f t="shared" si="10"/>
        <v>10</v>
      </c>
      <c r="B94">
        <f>COUNTIF($D$4:D94,D94)</f>
        <v>11</v>
      </c>
      <c r="C94">
        <f>'Building Structure Data'!B95</f>
        <v>0</v>
      </c>
      <c r="D94">
        <f>'Building Structure Data'!C95</f>
        <v>0</v>
      </c>
      <c r="E94">
        <f>'Building Structure Data'!D95</f>
        <v>0</v>
      </c>
      <c r="F94">
        <f>'Building Structure Data'!E95</f>
        <v>0</v>
      </c>
      <c r="G94" s="43">
        <f>'Building Structure Data'!O95</f>
        <v>0</v>
      </c>
      <c r="H94" s="43">
        <f>'Building Structure Data'!P95</f>
        <v>0</v>
      </c>
      <c r="I94" t="b">
        <f>IF(OR('Building Structure Data'!M95="C",'Building Structure Data'!M95="R"),TRUE,FALSE)</f>
        <v>0</v>
      </c>
      <c r="J94">
        <f>'Building Structure Data'!Y95</f>
        <v>0</v>
      </c>
      <c r="K94" s="77" t="e">
        <f>'Building Structure Data'!AN95</f>
        <v>#DIV/0!</v>
      </c>
      <c r="L94" s="77" t="e">
        <f>'Building Structure Data'!AO95</f>
        <v>#DIV/0!</v>
      </c>
      <c r="M94" s="163" t="str">
        <f>IFERROR('Inputs_Metric 7'!$D$5*INDEX('HAZUS Table FL 14.14'!$F$5:$F$40,MATCH($J94,'HAZUS Table FL 14.14'!$C$5:$C$40,0)),"no data")</f>
        <v>no data</v>
      </c>
      <c r="N94" s="163" t="str">
        <f>IFERROR('Inputs_Metric 7'!$D$5*INDEX('HAZUS Table FL 14.14'!$G$5:$G$40,MATCH($J94,'HAZUS Table FL 14.14'!$C$5:$C$40,0)),"no data")</f>
        <v>no data</v>
      </c>
      <c r="O94" s="163" t="str">
        <f>IFERROR('Inputs_Metric 7'!$D$5*INDEX('HAZUS Table FL 14.14'!$I$5:$I$40,MATCH($J94,'HAZUS Table FL 14.14'!$C$5:$C$40,0)),"no data")</f>
        <v>no data</v>
      </c>
      <c r="P94" s="200" t="str">
        <f>IFERROR(AVERAGEIFS('HAZUS Table FL 14.12'!$S$4:$S$325,'HAZUS Table FL 14.12'!$N$4:$N$325,$J94,'HAZUS Table FL 14.12'!$R$4:$R$325,$I94,'HAZUS Table FL 14.12'!$P$4:$P$325,"&lt;="&amp;$G94,'HAZUS Table FL 14.12'!$Q$4:$Q$325,"&gt;"&amp;$G94)*'Inputs_Metric 7'!$D$6,"no data")</f>
        <v>no data</v>
      </c>
      <c r="Q94" s="200" t="str">
        <f>IFERROR(AVERAGEIFS('HAZUS Table FL 14.12'!$S$4:$S$325,'HAZUS Table FL 14.12'!$N$4:$N$325,$J94,'HAZUS Table FL 14.12'!$R$4:$R$325,$I94,'HAZUS Table FL 14.12'!$P$4:$P$325,"&lt;="&amp;$H94,'HAZUS Table FL 14.12'!$Q$4:$Q$325,"&gt;"&amp;$H94)*'Inputs_Metric 7'!$D$6,"no data")</f>
        <v>no data</v>
      </c>
      <c r="R94" s="200" t="str">
        <f>IFERROR(INDEX('HAZUS Table FL 14.16'!$D$3:$D$30,MATCH($J94,'HAZUS Table FL 14.16'!$C$3:$C$30,0)),"no data")</f>
        <v>no data</v>
      </c>
      <c r="S94" s="200" t="str">
        <f>IFERROR(INDEX('HAZUS Table FL 14.16'!$F$3:$F$30,MATCH($J94,'HAZUS Table FL 14.16'!$C$3:$C$30,0)),"no data")</f>
        <v>no data</v>
      </c>
      <c r="T94" s="200" t="str">
        <f>IFERROR(INDEX('HAZUS Table FL 14.16'!$G$3:$G$30,MATCH($J94,'HAZUS Table FL 14.16'!$C$3:$C$30,0)),"no data")</f>
        <v>no data</v>
      </c>
      <c r="U94" s="164" t="str">
        <f>IFERROR('Inputs_Metric 7'!$D$5*INDEX('HAZUS Table FL 14.8'!$E$4:$E$14,MATCH('Step 1_Metric 7'!$J94,'HAZUS Table FL 14.8'!$C$4:$C$14,0)),"no data")</f>
        <v>no data</v>
      </c>
      <c r="W94" s="92" t="str">
        <f t="shared" si="11"/>
        <v/>
      </c>
      <c r="X94" s="92" t="str">
        <f t="shared" si="12"/>
        <v/>
      </c>
      <c r="Y94" s="92" t="str">
        <f t="shared" si="13"/>
        <v/>
      </c>
      <c r="Z94" s="92" t="str">
        <f t="shared" si="14"/>
        <v/>
      </c>
      <c r="AA94" s="101" t="str">
        <f t="shared" si="15"/>
        <v/>
      </c>
      <c r="AB94" s="101" t="str">
        <f t="shared" si="16"/>
        <v/>
      </c>
      <c r="AC94" s="92" t="str">
        <f t="shared" si="17"/>
        <v/>
      </c>
      <c r="AD94" s="92" t="str">
        <f t="shared" si="18"/>
        <v/>
      </c>
    </row>
    <row r="95" spans="1:30" x14ac:dyDescent="0.25">
      <c r="A95">
        <f t="shared" ref="A95:A156" si="19">IF(B95=1,A94+1,A94)</f>
        <v>10</v>
      </c>
      <c r="B95">
        <f>COUNTIF($D$4:D95,D95)</f>
        <v>12</v>
      </c>
      <c r="C95">
        <f>'Building Structure Data'!B96</f>
        <v>0</v>
      </c>
      <c r="D95">
        <f>'Building Structure Data'!C96</f>
        <v>0</v>
      </c>
      <c r="E95">
        <f>'Building Structure Data'!D96</f>
        <v>0</v>
      </c>
      <c r="F95">
        <f>'Building Structure Data'!E96</f>
        <v>0</v>
      </c>
      <c r="G95" s="43">
        <f>'Building Structure Data'!O96</f>
        <v>0</v>
      </c>
      <c r="H95" s="43">
        <f>'Building Structure Data'!P96</f>
        <v>0</v>
      </c>
      <c r="I95" t="b">
        <f>IF(OR('Building Structure Data'!M96="C",'Building Structure Data'!M96="R"),TRUE,FALSE)</f>
        <v>0</v>
      </c>
      <c r="J95">
        <f>'Building Structure Data'!Y96</f>
        <v>0</v>
      </c>
      <c r="K95" s="77" t="e">
        <f>'Building Structure Data'!AN96</f>
        <v>#DIV/0!</v>
      </c>
      <c r="L95" s="77" t="e">
        <f>'Building Structure Data'!AO96</f>
        <v>#DIV/0!</v>
      </c>
      <c r="M95" s="163" t="str">
        <f>IFERROR('Inputs_Metric 7'!$D$5*INDEX('HAZUS Table FL 14.14'!$F$5:$F$40,MATCH($J95,'HAZUS Table FL 14.14'!$C$5:$C$40,0)),"no data")</f>
        <v>no data</v>
      </c>
      <c r="N95" s="163" t="str">
        <f>IFERROR('Inputs_Metric 7'!$D$5*INDEX('HAZUS Table FL 14.14'!$G$5:$G$40,MATCH($J95,'HAZUS Table FL 14.14'!$C$5:$C$40,0)),"no data")</f>
        <v>no data</v>
      </c>
      <c r="O95" s="163" t="str">
        <f>IFERROR('Inputs_Metric 7'!$D$5*INDEX('HAZUS Table FL 14.14'!$I$5:$I$40,MATCH($J95,'HAZUS Table FL 14.14'!$C$5:$C$40,0)),"no data")</f>
        <v>no data</v>
      </c>
      <c r="P95" s="200" t="str">
        <f>IFERROR(AVERAGEIFS('HAZUS Table FL 14.12'!$S$4:$S$325,'HAZUS Table FL 14.12'!$N$4:$N$325,$J95,'HAZUS Table FL 14.12'!$R$4:$R$325,$I95,'HAZUS Table FL 14.12'!$P$4:$P$325,"&lt;="&amp;$G95,'HAZUS Table FL 14.12'!$Q$4:$Q$325,"&gt;"&amp;$G95)*'Inputs_Metric 7'!$D$6,"no data")</f>
        <v>no data</v>
      </c>
      <c r="Q95" s="200" t="str">
        <f>IFERROR(AVERAGEIFS('HAZUS Table FL 14.12'!$S$4:$S$325,'HAZUS Table FL 14.12'!$N$4:$N$325,$J95,'HAZUS Table FL 14.12'!$R$4:$R$325,$I95,'HAZUS Table FL 14.12'!$P$4:$P$325,"&lt;="&amp;$H95,'HAZUS Table FL 14.12'!$Q$4:$Q$325,"&gt;"&amp;$H95)*'Inputs_Metric 7'!$D$6,"no data")</f>
        <v>no data</v>
      </c>
      <c r="R95" s="200" t="str">
        <f>IFERROR(INDEX('HAZUS Table FL 14.16'!$D$3:$D$30,MATCH($J95,'HAZUS Table FL 14.16'!$C$3:$C$30,0)),"no data")</f>
        <v>no data</v>
      </c>
      <c r="S95" s="200" t="str">
        <f>IFERROR(INDEX('HAZUS Table FL 14.16'!$F$3:$F$30,MATCH($J95,'HAZUS Table FL 14.16'!$C$3:$C$30,0)),"no data")</f>
        <v>no data</v>
      </c>
      <c r="T95" s="200" t="str">
        <f>IFERROR(INDEX('HAZUS Table FL 14.16'!$G$3:$G$30,MATCH($J95,'HAZUS Table FL 14.16'!$C$3:$C$30,0)),"no data")</f>
        <v>no data</v>
      </c>
      <c r="U95" s="164" t="str">
        <f>IFERROR('Inputs_Metric 7'!$D$5*INDEX('HAZUS Table FL 14.8'!$E$4:$E$14,MATCH('Step 1_Metric 7'!$J95,'HAZUS Table FL 14.8'!$C$4:$C$14,0)),"no data")</f>
        <v>no data</v>
      </c>
      <c r="W95" s="92" t="str">
        <f t="shared" ref="W95:W156" si="20">IFERROR(K95*M95*P95*(1-S95),"")</f>
        <v/>
      </c>
      <c r="X95" s="92" t="str">
        <f t="shared" ref="X95:X156" si="21">IFERROR(L95*M95*Q95*(1-S95),"")</f>
        <v/>
      </c>
      <c r="Y95" s="92" t="str">
        <f t="shared" ref="Y95:Y156" si="22">IFERROR(K95*$N95*P95*(1-$R95),"")</f>
        <v/>
      </c>
      <c r="Z95" s="92" t="str">
        <f t="shared" ref="Z95:Z156" si="23">IFERROR(L95*$N95*Q95*(1-$R95),"")</f>
        <v/>
      </c>
      <c r="AA95" s="101" t="str">
        <f t="shared" ref="AA95:AA156" si="24">IFERROR(AC95/$U95,"")</f>
        <v/>
      </c>
      <c r="AB95" s="101" t="str">
        <f t="shared" ref="AB95:AB156" si="25">IFERROR(AD95/$U95,"")</f>
        <v/>
      </c>
      <c r="AC95" s="92" t="str">
        <f t="shared" ref="AC95:AC156" si="26">IFERROR(K95*$O95*P95*(1-$T95),"")</f>
        <v/>
      </c>
      <c r="AD95" s="92" t="str">
        <f t="shared" ref="AD95:AD156" si="27">IFERROR(L95*$O95*Q95*(1-$T95),"")</f>
        <v/>
      </c>
    </row>
    <row r="96" spans="1:30" x14ac:dyDescent="0.25">
      <c r="A96">
        <f t="shared" si="19"/>
        <v>10</v>
      </c>
      <c r="B96">
        <f>COUNTIF($D$4:D96,D96)</f>
        <v>13</v>
      </c>
      <c r="C96">
        <f>'Building Structure Data'!B97</f>
        <v>0</v>
      </c>
      <c r="D96">
        <f>'Building Structure Data'!C97</f>
        <v>0</v>
      </c>
      <c r="E96">
        <f>'Building Structure Data'!D97</f>
        <v>0</v>
      </c>
      <c r="F96">
        <f>'Building Structure Data'!E97</f>
        <v>0</v>
      </c>
      <c r="G96" s="43">
        <f>'Building Structure Data'!O97</f>
        <v>0</v>
      </c>
      <c r="H96" s="43">
        <f>'Building Structure Data'!P97</f>
        <v>0</v>
      </c>
      <c r="I96" t="b">
        <f>IF(OR('Building Structure Data'!M97="C",'Building Structure Data'!M97="R"),TRUE,FALSE)</f>
        <v>0</v>
      </c>
      <c r="J96">
        <f>'Building Structure Data'!Y97</f>
        <v>0</v>
      </c>
      <c r="K96" s="77" t="e">
        <f>'Building Structure Data'!AN97</f>
        <v>#DIV/0!</v>
      </c>
      <c r="L96" s="77" t="e">
        <f>'Building Structure Data'!AO97</f>
        <v>#DIV/0!</v>
      </c>
      <c r="M96" s="163" t="str">
        <f>IFERROR('Inputs_Metric 7'!$D$5*INDEX('HAZUS Table FL 14.14'!$F$5:$F$40,MATCH($J96,'HAZUS Table FL 14.14'!$C$5:$C$40,0)),"no data")</f>
        <v>no data</v>
      </c>
      <c r="N96" s="163" t="str">
        <f>IFERROR('Inputs_Metric 7'!$D$5*INDEX('HAZUS Table FL 14.14'!$G$5:$G$40,MATCH($J96,'HAZUS Table FL 14.14'!$C$5:$C$40,0)),"no data")</f>
        <v>no data</v>
      </c>
      <c r="O96" s="163" t="str">
        <f>IFERROR('Inputs_Metric 7'!$D$5*INDEX('HAZUS Table FL 14.14'!$I$5:$I$40,MATCH($J96,'HAZUS Table FL 14.14'!$C$5:$C$40,0)),"no data")</f>
        <v>no data</v>
      </c>
      <c r="P96" s="200" t="str">
        <f>IFERROR(AVERAGEIFS('HAZUS Table FL 14.12'!$S$4:$S$325,'HAZUS Table FL 14.12'!$N$4:$N$325,$J96,'HAZUS Table FL 14.12'!$R$4:$R$325,$I96,'HAZUS Table FL 14.12'!$P$4:$P$325,"&lt;="&amp;$G96,'HAZUS Table FL 14.12'!$Q$4:$Q$325,"&gt;"&amp;$G96)*'Inputs_Metric 7'!$D$6,"no data")</f>
        <v>no data</v>
      </c>
      <c r="Q96" s="200" t="str">
        <f>IFERROR(AVERAGEIFS('HAZUS Table FL 14.12'!$S$4:$S$325,'HAZUS Table FL 14.12'!$N$4:$N$325,$J96,'HAZUS Table FL 14.12'!$R$4:$R$325,$I96,'HAZUS Table FL 14.12'!$P$4:$P$325,"&lt;="&amp;$H96,'HAZUS Table FL 14.12'!$Q$4:$Q$325,"&gt;"&amp;$H96)*'Inputs_Metric 7'!$D$6,"no data")</f>
        <v>no data</v>
      </c>
      <c r="R96" s="200" t="str">
        <f>IFERROR(INDEX('HAZUS Table FL 14.16'!$D$3:$D$30,MATCH($J96,'HAZUS Table FL 14.16'!$C$3:$C$30,0)),"no data")</f>
        <v>no data</v>
      </c>
      <c r="S96" s="200" t="str">
        <f>IFERROR(INDEX('HAZUS Table FL 14.16'!$F$3:$F$30,MATCH($J96,'HAZUS Table FL 14.16'!$C$3:$C$30,0)),"no data")</f>
        <v>no data</v>
      </c>
      <c r="T96" s="200" t="str">
        <f>IFERROR(INDEX('HAZUS Table FL 14.16'!$G$3:$G$30,MATCH($J96,'HAZUS Table FL 14.16'!$C$3:$C$30,0)),"no data")</f>
        <v>no data</v>
      </c>
      <c r="U96" s="164" t="str">
        <f>IFERROR('Inputs_Metric 7'!$D$5*INDEX('HAZUS Table FL 14.8'!$E$4:$E$14,MATCH('Step 1_Metric 7'!$J96,'HAZUS Table FL 14.8'!$C$4:$C$14,0)),"no data")</f>
        <v>no data</v>
      </c>
      <c r="W96" s="92" t="str">
        <f t="shared" si="20"/>
        <v/>
      </c>
      <c r="X96" s="92" t="str">
        <f t="shared" si="21"/>
        <v/>
      </c>
      <c r="Y96" s="92" t="str">
        <f t="shared" si="22"/>
        <v/>
      </c>
      <c r="Z96" s="92" t="str">
        <f t="shared" si="23"/>
        <v/>
      </c>
      <c r="AA96" s="101" t="str">
        <f t="shared" si="24"/>
        <v/>
      </c>
      <c r="AB96" s="101" t="str">
        <f t="shared" si="25"/>
        <v/>
      </c>
      <c r="AC96" s="92" t="str">
        <f t="shared" si="26"/>
        <v/>
      </c>
      <c r="AD96" s="92" t="str">
        <f t="shared" si="27"/>
        <v/>
      </c>
    </row>
    <row r="97" spans="1:30" x14ac:dyDescent="0.25">
      <c r="A97">
        <f t="shared" si="19"/>
        <v>10</v>
      </c>
      <c r="B97">
        <f>COUNTIF($D$4:D97,D97)</f>
        <v>14</v>
      </c>
      <c r="C97">
        <f>'Building Structure Data'!B98</f>
        <v>0</v>
      </c>
      <c r="D97">
        <f>'Building Structure Data'!C98</f>
        <v>0</v>
      </c>
      <c r="E97">
        <f>'Building Structure Data'!D98</f>
        <v>0</v>
      </c>
      <c r="F97">
        <f>'Building Structure Data'!E98</f>
        <v>0</v>
      </c>
      <c r="G97" s="43">
        <f>'Building Structure Data'!O98</f>
        <v>0</v>
      </c>
      <c r="H97" s="43">
        <f>'Building Structure Data'!P98</f>
        <v>0</v>
      </c>
      <c r="I97" t="b">
        <f>IF(OR('Building Structure Data'!M98="C",'Building Structure Data'!M98="R"),TRUE,FALSE)</f>
        <v>0</v>
      </c>
      <c r="J97">
        <f>'Building Structure Data'!Y98</f>
        <v>0</v>
      </c>
      <c r="K97" s="77" t="e">
        <f>'Building Structure Data'!AN98</f>
        <v>#DIV/0!</v>
      </c>
      <c r="L97" s="77" t="e">
        <f>'Building Structure Data'!AO98</f>
        <v>#DIV/0!</v>
      </c>
      <c r="M97" s="163" t="str">
        <f>IFERROR('Inputs_Metric 7'!$D$5*INDEX('HAZUS Table FL 14.14'!$F$5:$F$40,MATCH($J97,'HAZUS Table FL 14.14'!$C$5:$C$40,0)),"no data")</f>
        <v>no data</v>
      </c>
      <c r="N97" s="163" t="str">
        <f>IFERROR('Inputs_Metric 7'!$D$5*INDEX('HAZUS Table FL 14.14'!$G$5:$G$40,MATCH($J97,'HAZUS Table FL 14.14'!$C$5:$C$40,0)),"no data")</f>
        <v>no data</v>
      </c>
      <c r="O97" s="163" t="str">
        <f>IFERROR('Inputs_Metric 7'!$D$5*INDEX('HAZUS Table FL 14.14'!$I$5:$I$40,MATCH($J97,'HAZUS Table FL 14.14'!$C$5:$C$40,0)),"no data")</f>
        <v>no data</v>
      </c>
      <c r="P97" s="200" t="str">
        <f>IFERROR(AVERAGEIFS('HAZUS Table FL 14.12'!$S$4:$S$325,'HAZUS Table FL 14.12'!$N$4:$N$325,$J97,'HAZUS Table FL 14.12'!$R$4:$R$325,$I97,'HAZUS Table FL 14.12'!$P$4:$P$325,"&lt;="&amp;$G97,'HAZUS Table FL 14.12'!$Q$4:$Q$325,"&gt;"&amp;$G97)*'Inputs_Metric 7'!$D$6,"no data")</f>
        <v>no data</v>
      </c>
      <c r="Q97" s="200" t="str">
        <f>IFERROR(AVERAGEIFS('HAZUS Table FL 14.12'!$S$4:$S$325,'HAZUS Table FL 14.12'!$N$4:$N$325,$J97,'HAZUS Table FL 14.12'!$R$4:$R$325,$I97,'HAZUS Table FL 14.12'!$P$4:$P$325,"&lt;="&amp;$H97,'HAZUS Table FL 14.12'!$Q$4:$Q$325,"&gt;"&amp;$H97)*'Inputs_Metric 7'!$D$6,"no data")</f>
        <v>no data</v>
      </c>
      <c r="R97" s="200" t="str">
        <f>IFERROR(INDEX('HAZUS Table FL 14.16'!$D$3:$D$30,MATCH($J97,'HAZUS Table FL 14.16'!$C$3:$C$30,0)),"no data")</f>
        <v>no data</v>
      </c>
      <c r="S97" s="200" t="str">
        <f>IFERROR(INDEX('HAZUS Table FL 14.16'!$F$3:$F$30,MATCH($J97,'HAZUS Table FL 14.16'!$C$3:$C$30,0)),"no data")</f>
        <v>no data</v>
      </c>
      <c r="T97" s="200" t="str">
        <f>IFERROR(INDEX('HAZUS Table FL 14.16'!$G$3:$G$30,MATCH($J97,'HAZUS Table FL 14.16'!$C$3:$C$30,0)),"no data")</f>
        <v>no data</v>
      </c>
      <c r="U97" s="164" t="str">
        <f>IFERROR('Inputs_Metric 7'!$D$5*INDEX('HAZUS Table FL 14.8'!$E$4:$E$14,MATCH('Step 1_Metric 7'!$J97,'HAZUS Table FL 14.8'!$C$4:$C$14,0)),"no data")</f>
        <v>no data</v>
      </c>
      <c r="W97" s="92" t="str">
        <f t="shared" si="20"/>
        <v/>
      </c>
      <c r="X97" s="92" t="str">
        <f t="shared" si="21"/>
        <v/>
      </c>
      <c r="Y97" s="92" t="str">
        <f t="shared" si="22"/>
        <v/>
      </c>
      <c r="Z97" s="92" t="str">
        <f t="shared" si="23"/>
        <v/>
      </c>
      <c r="AA97" s="101" t="str">
        <f t="shared" si="24"/>
        <v/>
      </c>
      <c r="AB97" s="101" t="str">
        <f t="shared" si="25"/>
        <v/>
      </c>
      <c r="AC97" s="92" t="str">
        <f t="shared" si="26"/>
        <v/>
      </c>
      <c r="AD97" s="92" t="str">
        <f t="shared" si="27"/>
        <v/>
      </c>
    </row>
    <row r="98" spans="1:30" x14ac:dyDescent="0.25">
      <c r="A98">
        <f t="shared" si="19"/>
        <v>10</v>
      </c>
      <c r="B98">
        <f>COUNTIF($D$4:D98,D98)</f>
        <v>15</v>
      </c>
      <c r="C98">
        <f>'Building Structure Data'!B99</f>
        <v>0</v>
      </c>
      <c r="D98">
        <f>'Building Structure Data'!C99</f>
        <v>0</v>
      </c>
      <c r="E98">
        <f>'Building Structure Data'!D99</f>
        <v>0</v>
      </c>
      <c r="F98">
        <f>'Building Structure Data'!E99</f>
        <v>0</v>
      </c>
      <c r="G98" s="43">
        <f>'Building Structure Data'!O99</f>
        <v>0</v>
      </c>
      <c r="H98" s="43">
        <f>'Building Structure Data'!P99</f>
        <v>0</v>
      </c>
      <c r="I98" t="b">
        <f>IF(OR('Building Structure Data'!M99="C",'Building Structure Data'!M99="R"),TRUE,FALSE)</f>
        <v>0</v>
      </c>
      <c r="J98">
        <f>'Building Structure Data'!Y99</f>
        <v>0</v>
      </c>
      <c r="K98" s="77" t="e">
        <f>'Building Structure Data'!AN99</f>
        <v>#DIV/0!</v>
      </c>
      <c r="L98" s="77" t="e">
        <f>'Building Structure Data'!AO99</f>
        <v>#DIV/0!</v>
      </c>
      <c r="M98" s="163" t="str">
        <f>IFERROR('Inputs_Metric 7'!$D$5*INDEX('HAZUS Table FL 14.14'!$F$5:$F$40,MATCH($J98,'HAZUS Table FL 14.14'!$C$5:$C$40,0)),"no data")</f>
        <v>no data</v>
      </c>
      <c r="N98" s="163" t="str">
        <f>IFERROR('Inputs_Metric 7'!$D$5*INDEX('HAZUS Table FL 14.14'!$G$5:$G$40,MATCH($J98,'HAZUS Table FL 14.14'!$C$5:$C$40,0)),"no data")</f>
        <v>no data</v>
      </c>
      <c r="O98" s="163" t="str">
        <f>IFERROR('Inputs_Metric 7'!$D$5*INDEX('HAZUS Table FL 14.14'!$I$5:$I$40,MATCH($J98,'HAZUS Table FL 14.14'!$C$5:$C$40,0)),"no data")</f>
        <v>no data</v>
      </c>
      <c r="P98" s="200" t="str">
        <f>IFERROR(AVERAGEIFS('HAZUS Table FL 14.12'!$S$4:$S$325,'HAZUS Table FL 14.12'!$N$4:$N$325,$J98,'HAZUS Table FL 14.12'!$R$4:$R$325,$I98,'HAZUS Table FL 14.12'!$P$4:$P$325,"&lt;="&amp;$G98,'HAZUS Table FL 14.12'!$Q$4:$Q$325,"&gt;"&amp;$G98)*'Inputs_Metric 7'!$D$6,"no data")</f>
        <v>no data</v>
      </c>
      <c r="Q98" s="200" t="str">
        <f>IFERROR(AVERAGEIFS('HAZUS Table FL 14.12'!$S$4:$S$325,'HAZUS Table FL 14.12'!$N$4:$N$325,$J98,'HAZUS Table FL 14.12'!$R$4:$R$325,$I98,'HAZUS Table FL 14.12'!$P$4:$P$325,"&lt;="&amp;$H98,'HAZUS Table FL 14.12'!$Q$4:$Q$325,"&gt;"&amp;$H98)*'Inputs_Metric 7'!$D$6,"no data")</f>
        <v>no data</v>
      </c>
      <c r="R98" s="200" t="str">
        <f>IFERROR(INDEX('HAZUS Table FL 14.16'!$D$3:$D$30,MATCH($J98,'HAZUS Table FL 14.16'!$C$3:$C$30,0)),"no data")</f>
        <v>no data</v>
      </c>
      <c r="S98" s="200" t="str">
        <f>IFERROR(INDEX('HAZUS Table FL 14.16'!$F$3:$F$30,MATCH($J98,'HAZUS Table FL 14.16'!$C$3:$C$30,0)),"no data")</f>
        <v>no data</v>
      </c>
      <c r="T98" s="200" t="str">
        <f>IFERROR(INDEX('HAZUS Table FL 14.16'!$G$3:$G$30,MATCH($J98,'HAZUS Table FL 14.16'!$C$3:$C$30,0)),"no data")</f>
        <v>no data</v>
      </c>
      <c r="U98" s="164" t="str">
        <f>IFERROR('Inputs_Metric 7'!$D$5*INDEX('HAZUS Table FL 14.8'!$E$4:$E$14,MATCH('Step 1_Metric 7'!$J98,'HAZUS Table FL 14.8'!$C$4:$C$14,0)),"no data")</f>
        <v>no data</v>
      </c>
      <c r="W98" s="92" t="str">
        <f t="shared" si="20"/>
        <v/>
      </c>
      <c r="X98" s="92" t="str">
        <f t="shared" si="21"/>
        <v/>
      </c>
      <c r="Y98" s="92" t="str">
        <f t="shared" si="22"/>
        <v/>
      </c>
      <c r="Z98" s="92" t="str">
        <f t="shared" si="23"/>
        <v/>
      </c>
      <c r="AA98" s="101" t="str">
        <f t="shared" si="24"/>
        <v/>
      </c>
      <c r="AB98" s="101" t="str">
        <f t="shared" si="25"/>
        <v/>
      </c>
      <c r="AC98" s="92" t="str">
        <f t="shared" si="26"/>
        <v/>
      </c>
      <c r="AD98" s="92" t="str">
        <f t="shared" si="27"/>
        <v/>
      </c>
    </row>
    <row r="99" spans="1:30" x14ac:dyDescent="0.25">
      <c r="A99">
        <f t="shared" si="19"/>
        <v>10</v>
      </c>
      <c r="B99">
        <f>COUNTIF($D$4:D99,D99)</f>
        <v>16</v>
      </c>
      <c r="C99">
        <f>'Building Structure Data'!B100</f>
        <v>0</v>
      </c>
      <c r="D99">
        <f>'Building Structure Data'!C100</f>
        <v>0</v>
      </c>
      <c r="E99">
        <f>'Building Structure Data'!D100</f>
        <v>0</v>
      </c>
      <c r="F99">
        <f>'Building Structure Data'!E100</f>
        <v>0</v>
      </c>
      <c r="G99" s="43">
        <f>'Building Structure Data'!O100</f>
        <v>0</v>
      </c>
      <c r="H99" s="43">
        <f>'Building Structure Data'!P100</f>
        <v>0</v>
      </c>
      <c r="I99" t="b">
        <f>IF(OR('Building Structure Data'!M100="C",'Building Structure Data'!M100="R"),TRUE,FALSE)</f>
        <v>0</v>
      </c>
      <c r="J99">
        <f>'Building Structure Data'!Y100</f>
        <v>0</v>
      </c>
      <c r="K99" s="77" t="e">
        <f>'Building Structure Data'!AN100</f>
        <v>#DIV/0!</v>
      </c>
      <c r="L99" s="77" t="e">
        <f>'Building Structure Data'!AO100</f>
        <v>#DIV/0!</v>
      </c>
      <c r="M99" s="163" t="str">
        <f>IFERROR('Inputs_Metric 7'!$D$5*INDEX('HAZUS Table FL 14.14'!$F$5:$F$40,MATCH($J99,'HAZUS Table FL 14.14'!$C$5:$C$40,0)),"no data")</f>
        <v>no data</v>
      </c>
      <c r="N99" s="163" t="str">
        <f>IFERROR('Inputs_Metric 7'!$D$5*INDEX('HAZUS Table FL 14.14'!$G$5:$G$40,MATCH($J99,'HAZUS Table FL 14.14'!$C$5:$C$40,0)),"no data")</f>
        <v>no data</v>
      </c>
      <c r="O99" s="163" t="str">
        <f>IFERROR('Inputs_Metric 7'!$D$5*INDEX('HAZUS Table FL 14.14'!$I$5:$I$40,MATCH($J99,'HAZUS Table FL 14.14'!$C$5:$C$40,0)),"no data")</f>
        <v>no data</v>
      </c>
      <c r="P99" s="200" t="str">
        <f>IFERROR(AVERAGEIFS('HAZUS Table FL 14.12'!$S$4:$S$325,'HAZUS Table FL 14.12'!$N$4:$N$325,$J99,'HAZUS Table FL 14.12'!$R$4:$R$325,$I99,'HAZUS Table FL 14.12'!$P$4:$P$325,"&lt;="&amp;$G99,'HAZUS Table FL 14.12'!$Q$4:$Q$325,"&gt;"&amp;$G99)*'Inputs_Metric 7'!$D$6,"no data")</f>
        <v>no data</v>
      </c>
      <c r="Q99" s="200" t="str">
        <f>IFERROR(AVERAGEIFS('HAZUS Table FL 14.12'!$S$4:$S$325,'HAZUS Table FL 14.12'!$N$4:$N$325,$J99,'HAZUS Table FL 14.12'!$R$4:$R$325,$I99,'HAZUS Table FL 14.12'!$P$4:$P$325,"&lt;="&amp;$H99,'HAZUS Table FL 14.12'!$Q$4:$Q$325,"&gt;"&amp;$H99)*'Inputs_Metric 7'!$D$6,"no data")</f>
        <v>no data</v>
      </c>
      <c r="R99" s="200" t="str">
        <f>IFERROR(INDEX('HAZUS Table FL 14.16'!$D$3:$D$30,MATCH($J99,'HAZUS Table FL 14.16'!$C$3:$C$30,0)),"no data")</f>
        <v>no data</v>
      </c>
      <c r="S99" s="200" t="str">
        <f>IFERROR(INDEX('HAZUS Table FL 14.16'!$F$3:$F$30,MATCH($J99,'HAZUS Table FL 14.16'!$C$3:$C$30,0)),"no data")</f>
        <v>no data</v>
      </c>
      <c r="T99" s="200" t="str">
        <f>IFERROR(INDEX('HAZUS Table FL 14.16'!$G$3:$G$30,MATCH($J99,'HAZUS Table FL 14.16'!$C$3:$C$30,0)),"no data")</f>
        <v>no data</v>
      </c>
      <c r="U99" s="164" t="str">
        <f>IFERROR('Inputs_Metric 7'!$D$5*INDEX('HAZUS Table FL 14.8'!$E$4:$E$14,MATCH('Step 1_Metric 7'!$J99,'HAZUS Table FL 14.8'!$C$4:$C$14,0)),"no data")</f>
        <v>no data</v>
      </c>
      <c r="W99" s="92" t="str">
        <f t="shared" si="20"/>
        <v/>
      </c>
      <c r="X99" s="92" t="str">
        <f t="shared" si="21"/>
        <v/>
      </c>
      <c r="Y99" s="92" t="str">
        <f t="shared" si="22"/>
        <v/>
      </c>
      <c r="Z99" s="92" t="str">
        <f t="shared" si="23"/>
        <v/>
      </c>
      <c r="AA99" s="101" t="str">
        <f t="shared" si="24"/>
        <v/>
      </c>
      <c r="AB99" s="101" t="str">
        <f t="shared" si="25"/>
        <v/>
      </c>
      <c r="AC99" s="92" t="str">
        <f t="shared" si="26"/>
        <v/>
      </c>
      <c r="AD99" s="92" t="str">
        <f t="shared" si="27"/>
        <v/>
      </c>
    </row>
    <row r="100" spans="1:30" x14ac:dyDescent="0.25">
      <c r="A100">
        <f t="shared" si="19"/>
        <v>10</v>
      </c>
      <c r="B100">
        <f>COUNTIF($D$4:D100,D100)</f>
        <v>17</v>
      </c>
      <c r="C100">
        <f>'Building Structure Data'!B101</f>
        <v>0</v>
      </c>
      <c r="D100">
        <f>'Building Structure Data'!C101</f>
        <v>0</v>
      </c>
      <c r="E100">
        <f>'Building Structure Data'!D101</f>
        <v>0</v>
      </c>
      <c r="F100">
        <f>'Building Structure Data'!E101</f>
        <v>0</v>
      </c>
      <c r="G100" s="43">
        <f>'Building Structure Data'!O101</f>
        <v>0</v>
      </c>
      <c r="H100" s="43">
        <f>'Building Structure Data'!P101</f>
        <v>0</v>
      </c>
      <c r="I100" t="b">
        <f>IF(OR('Building Structure Data'!M101="C",'Building Structure Data'!M101="R"),TRUE,FALSE)</f>
        <v>0</v>
      </c>
      <c r="J100">
        <f>'Building Structure Data'!Y101</f>
        <v>0</v>
      </c>
      <c r="K100" s="77" t="e">
        <f>'Building Structure Data'!AN101</f>
        <v>#DIV/0!</v>
      </c>
      <c r="L100" s="77" t="e">
        <f>'Building Structure Data'!AO101</f>
        <v>#DIV/0!</v>
      </c>
      <c r="M100" s="163" t="str">
        <f>IFERROR('Inputs_Metric 7'!$D$5*INDEX('HAZUS Table FL 14.14'!$F$5:$F$40,MATCH($J100,'HAZUS Table FL 14.14'!$C$5:$C$40,0)),"no data")</f>
        <v>no data</v>
      </c>
      <c r="N100" s="163" t="str">
        <f>IFERROR('Inputs_Metric 7'!$D$5*INDEX('HAZUS Table FL 14.14'!$G$5:$G$40,MATCH($J100,'HAZUS Table FL 14.14'!$C$5:$C$40,0)),"no data")</f>
        <v>no data</v>
      </c>
      <c r="O100" s="163" t="str">
        <f>IFERROR('Inputs_Metric 7'!$D$5*INDEX('HAZUS Table FL 14.14'!$I$5:$I$40,MATCH($J100,'HAZUS Table FL 14.14'!$C$5:$C$40,0)),"no data")</f>
        <v>no data</v>
      </c>
      <c r="P100" s="200" t="str">
        <f>IFERROR(AVERAGEIFS('HAZUS Table FL 14.12'!$S$4:$S$325,'HAZUS Table FL 14.12'!$N$4:$N$325,$J100,'HAZUS Table FL 14.12'!$R$4:$R$325,$I100,'HAZUS Table FL 14.12'!$P$4:$P$325,"&lt;="&amp;$G100,'HAZUS Table FL 14.12'!$Q$4:$Q$325,"&gt;"&amp;$G100)*'Inputs_Metric 7'!$D$6,"no data")</f>
        <v>no data</v>
      </c>
      <c r="Q100" s="200" t="str">
        <f>IFERROR(AVERAGEIFS('HAZUS Table FL 14.12'!$S$4:$S$325,'HAZUS Table FL 14.12'!$N$4:$N$325,$J100,'HAZUS Table FL 14.12'!$R$4:$R$325,$I100,'HAZUS Table FL 14.12'!$P$4:$P$325,"&lt;="&amp;$H100,'HAZUS Table FL 14.12'!$Q$4:$Q$325,"&gt;"&amp;$H100)*'Inputs_Metric 7'!$D$6,"no data")</f>
        <v>no data</v>
      </c>
      <c r="R100" s="200" t="str">
        <f>IFERROR(INDEX('HAZUS Table FL 14.16'!$D$3:$D$30,MATCH($J100,'HAZUS Table FL 14.16'!$C$3:$C$30,0)),"no data")</f>
        <v>no data</v>
      </c>
      <c r="S100" s="200" t="str">
        <f>IFERROR(INDEX('HAZUS Table FL 14.16'!$F$3:$F$30,MATCH($J100,'HAZUS Table FL 14.16'!$C$3:$C$30,0)),"no data")</f>
        <v>no data</v>
      </c>
      <c r="T100" s="200" t="str">
        <f>IFERROR(INDEX('HAZUS Table FL 14.16'!$G$3:$G$30,MATCH($J100,'HAZUS Table FL 14.16'!$C$3:$C$30,0)),"no data")</f>
        <v>no data</v>
      </c>
      <c r="U100" s="164" t="str">
        <f>IFERROR('Inputs_Metric 7'!$D$5*INDEX('HAZUS Table FL 14.8'!$E$4:$E$14,MATCH('Step 1_Metric 7'!$J100,'HAZUS Table FL 14.8'!$C$4:$C$14,0)),"no data")</f>
        <v>no data</v>
      </c>
      <c r="W100" s="92" t="str">
        <f t="shared" si="20"/>
        <v/>
      </c>
      <c r="X100" s="92" t="str">
        <f t="shared" si="21"/>
        <v/>
      </c>
      <c r="Y100" s="92" t="str">
        <f t="shared" si="22"/>
        <v/>
      </c>
      <c r="Z100" s="92" t="str">
        <f t="shared" si="23"/>
        <v/>
      </c>
      <c r="AA100" s="101" t="str">
        <f t="shared" si="24"/>
        <v/>
      </c>
      <c r="AB100" s="101" t="str">
        <f t="shared" si="25"/>
        <v/>
      </c>
      <c r="AC100" s="92" t="str">
        <f t="shared" si="26"/>
        <v/>
      </c>
      <c r="AD100" s="92" t="str">
        <f t="shared" si="27"/>
        <v/>
      </c>
    </row>
    <row r="101" spans="1:30" x14ac:dyDescent="0.25">
      <c r="A101">
        <f t="shared" si="19"/>
        <v>10</v>
      </c>
      <c r="B101">
        <f>COUNTIF($D$4:D101,D101)</f>
        <v>18</v>
      </c>
      <c r="C101">
        <f>'Building Structure Data'!B102</f>
        <v>0</v>
      </c>
      <c r="D101">
        <f>'Building Structure Data'!C102</f>
        <v>0</v>
      </c>
      <c r="E101">
        <f>'Building Structure Data'!D102</f>
        <v>0</v>
      </c>
      <c r="F101">
        <f>'Building Structure Data'!E102</f>
        <v>0</v>
      </c>
      <c r="G101" s="43">
        <f>'Building Structure Data'!O102</f>
        <v>0</v>
      </c>
      <c r="H101" s="43">
        <f>'Building Structure Data'!P102</f>
        <v>0</v>
      </c>
      <c r="I101" t="b">
        <f>IF(OR('Building Structure Data'!M102="C",'Building Structure Data'!M102="R"),TRUE,FALSE)</f>
        <v>0</v>
      </c>
      <c r="J101">
        <f>'Building Structure Data'!Y102</f>
        <v>0</v>
      </c>
      <c r="K101" s="77" t="e">
        <f>'Building Structure Data'!AN102</f>
        <v>#DIV/0!</v>
      </c>
      <c r="L101" s="77" t="e">
        <f>'Building Structure Data'!AO102</f>
        <v>#DIV/0!</v>
      </c>
      <c r="M101" s="163" t="str">
        <f>IFERROR('Inputs_Metric 7'!$D$5*INDEX('HAZUS Table FL 14.14'!$F$5:$F$40,MATCH($J101,'HAZUS Table FL 14.14'!$C$5:$C$40,0)),"no data")</f>
        <v>no data</v>
      </c>
      <c r="N101" s="163" t="str">
        <f>IFERROR('Inputs_Metric 7'!$D$5*INDEX('HAZUS Table FL 14.14'!$G$5:$G$40,MATCH($J101,'HAZUS Table FL 14.14'!$C$5:$C$40,0)),"no data")</f>
        <v>no data</v>
      </c>
      <c r="O101" s="163" t="str">
        <f>IFERROR('Inputs_Metric 7'!$D$5*INDEX('HAZUS Table FL 14.14'!$I$5:$I$40,MATCH($J101,'HAZUS Table FL 14.14'!$C$5:$C$40,0)),"no data")</f>
        <v>no data</v>
      </c>
      <c r="P101" s="200" t="str">
        <f>IFERROR(AVERAGEIFS('HAZUS Table FL 14.12'!$S$4:$S$325,'HAZUS Table FL 14.12'!$N$4:$N$325,$J101,'HAZUS Table FL 14.12'!$R$4:$R$325,$I101,'HAZUS Table FL 14.12'!$P$4:$P$325,"&lt;="&amp;$G101,'HAZUS Table FL 14.12'!$Q$4:$Q$325,"&gt;"&amp;$G101)*'Inputs_Metric 7'!$D$6,"no data")</f>
        <v>no data</v>
      </c>
      <c r="Q101" s="200" t="str">
        <f>IFERROR(AVERAGEIFS('HAZUS Table FL 14.12'!$S$4:$S$325,'HAZUS Table FL 14.12'!$N$4:$N$325,$J101,'HAZUS Table FL 14.12'!$R$4:$R$325,$I101,'HAZUS Table FL 14.12'!$P$4:$P$325,"&lt;="&amp;$H101,'HAZUS Table FL 14.12'!$Q$4:$Q$325,"&gt;"&amp;$H101)*'Inputs_Metric 7'!$D$6,"no data")</f>
        <v>no data</v>
      </c>
      <c r="R101" s="200" t="str">
        <f>IFERROR(INDEX('HAZUS Table FL 14.16'!$D$3:$D$30,MATCH($J101,'HAZUS Table FL 14.16'!$C$3:$C$30,0)),"no data")</f>
        <v>no data</v>
      </c>
      <c r="S101" s="200" t="str">
        <f>IFERROR(INDEX('HAZUS Table FL 14.16'!$F$3:$F$30,MATCH($J101,'HAZUS Table FL 14.16'!$C$3:$C$30,0)),"no data")</f>
        <v>no data</v>
      </c>
      <c r="T101" s="200" t="str">
        <f>IFERROR(INDEX('HAZUS Table FL 14.16'!$G$3:$G$30,MATCH($J101,'HAZUS Table FL 14.16'!$C$3:$C$30,0)),"no data")</f>
        <v>no data</v>
      </c>
      <c r="U101" s="164" t="str">
        <f>IFERROR('Inputs_Metric 7'!$D$5*INDEX('HAZUS Table FL 14.8'!$E$4:$E$14,MATCH('Step 1_Metric 7'!$J101,'HAZUS Table FL 14.8'!$C$4:$C$14,0)),"no data")</f>
        <v>no data</v>
      </c>
      <c r="W101" s="92" t="str">
        <f t="shared" si="20"/>
        <v/>
      </c>
      <c r="X101" s="92" t="str">
        <f t="shared" si="21"/>
        <v/>
      </c>
      <c r="Y101" s="92" t="str">
        <f t="shared" si="22"/>
        <v/>
      </c>
      <c r="Z101" s="92" t="str">
        <f t="shared" si="23"/>
        <v/>
      </c>
      <c r="AA101" s="101" t="str">
        <f t="shared" si="24"/>
        <v/>
      </c>
      <c r="AB101" s="101" t="str">
        <f t="shared" si="25"/>
        <v/>
      </c>
      <c r="AC101" s="92" t="str">
        <f t="shared" si="26"/>
        <v/>
      </c>
      <c r="AD101" s="92" t="str">
        <f t="shared" si="27"/>
        <v/>
      </c>
    </row>
    <row r="102" spans="1:30" x14ac:dyDescent="0.25">
      <c r="A102">
        <f t="shared" si="19"/>
        <v>10</v>
      </c>
      <c r="B102">
        <f>COUNTIF($D$4:D102,D102)</f>
        <v>19</v>
      </c>
      <c r="C102">
        <f>'Building Structure Data'!B103</f>
        <v>0</v>
      </c>
      <c r="D102">
        <f>'Building Structure Data'!C103</f>
        <v>0</v>
      </c>
      <c r="E102">
        <f>'Building Structure Data'!D103</f>
        <v>0</v>
      </c>
      <c r="F102">
        <f>'Building Structure Data'!E103</f>
        <v>0</v>
      </c>
      <c r="G102" s="43">
        <f>'Building Structure Data'!O103</f>
        <v>0</v>
      </c>
      <c r="H102" s="43">
        <f>'Building Structure Data'!P103</f>
        <v>0</v>
      </c>
      <c r="I102" t="b">
        <f>IF(OR('Building Structure Data'!M103="C",'Building Structure Data'!M103="R"),TRUE,FALSE)</f>
        <v>0</v>
      </c>
      <c r="J102">
        <f>'Building Structure Data'!Y103</f>
        <v>0</v>
      </c>
      <c r="K102" s="77" t="e">
        <f>'Building Structure Data'!AN103</f>
        <v>#DIV/0!</v>
      </c>
      <c r="L102" s="77" t="e">
        <f>'Building Structure Data'!AO103</f>
        <v>#DIV/0!</v>
      </c>
      <c r="M102" s="163" t="str">
        <f>IFERROR('Inputs_Metric 7'!$D$5*INDEX('HAZUS Table FL 14.14'!$F$5:$F$40,MATCH($J102,'HAZUS Table FL 14.14'!$C$5:$C$40,0)),"no data")</f>
        <v>no data</v>
      </c>
      <c r="N102" s="163" t="str">
        <f>IFERROR('Inputs_Metric 7'!$D$5*INDEX('HAZUS Table FL 14.14'!$G$5:$G$40,MATCH($J102,'HAZUS Table FL 14.14'!$C$5:$C$40,0)),"no data")</f>
        <v>no data</v>
      </c>
      <c r="O102" s="163" t="str">
        <f>IFERROR('Inputs_Metric 7'!$D$5*INDEX('HAZUS Table FL 14.14'!$I$5:$I$40,MATCH($J102,'HAZUS Table FL 14.14'!$C$5:$C$40,0)),"no data")</f>
        <v>no data</v>
      </c>
      <c r="P102" s="200" t="str">
        <f>IFERROR(AVERAGEIFS('HAZUS Table FL 14.12'!$S$4:$S$325,'HAZUS Table FL 14.12'!$N$4:$N$325,$J102,'HAZUS Table FL 14.12'!$R$4:$R$325,$I102,'HAZUS Table FL 14.12'!$P$4:$P$325,"&lt;="&amp;$G102,'HAZUS Table FL 14.12'!$Q$4:$Q$325,"&gt;"&amp;$G102)*'Inputs_Metric 7'!$D$6,"no data")</f>
        <v>no data</v>
      </c>
      <c r="Q102" s="200" t="str">
        <f>IFERROR(AVERAGEIFS('HAZUS Table FL 14.12'!$S$4:$S$325,'HAZUS Table FL 14.12'!$N$4:$N$325,$J102,'HAZUS Table FL 14.12'!$R$4:$R$325,$I102,'HAZUS Table FL 14.12'!$P$4:$P$325,"&lt;="&amp;$H102,'HAZUS Table FL 14.12'!$Q$4:$Q$325,"&gt;"&amp;$H102)*'Inputs_Metric 7'!$D$6,"no data")</f>
        <v>no data</v>
      </c>
      <c r="R102" s="200" t="str">
        <f>IFERROR(INDEX('HAZUS Table FL 14.16'!$D$3:$D$30,MATCH($J102,'HAZUS Table FL 14.16'!$C$3:$C$30,0)),"no data")</f>
        <v>no data</v>
      </c>
      <c r="S102" s="200" t="str">
        <f>IFERROR(INDEX('HAZUS Table FL 14.16'!$F$3:$F$30,MATCH($J102,'HAZUS Table FL 14.16'!$C$3:$C$30,0)),"no data")</f>
        <v>no data</v>
      </c>
      <c r="T102" s="200" t="str">
        <f>IFERROR(INDEX('HAZUS Table FL 14.16'!$G$3:$G$30,MATCH($J102,'HAZUS Table FL 14.16'!$C$3:$C$30,0)),"no data")</f>
        <v>no data</v>
      </c>
      <c r="U102" s="164" t="str">
        <f>IFERROR('Inputs_Metric 7'!$D$5*INDEX('HAZUS Table FL 14.8'!$E$4:$E$14,MATCH('Step 1_Metric 7'!$J102,'HAZUS Table FL 14.8'!$C$4:$C$14,0)),"no data")</f>
        <v>no data</v>
      </c>
      <c r="W102" s="92" t="str">
        <f t="shared" si="20"/>
        <v/>
      </c>
      <c r="X102" s="92" t="str">
        <f t="shared" si="21"/>
        <v/>
      </c>
      <c r="Y102" s="92" t="str">
        <f t="shared" si="22"/>
        <v/>
      </c>
      <c r="Z102" s="92" t="str">
        <f t="shared" si="23"/>
        <v/>
      </c>
      <c r="AA102" s="101" t="str">
        <f t="shared" si="24"/>
        <v/>
      </c>
      <c r="AB102" s="101" t="str">
        <f t="shared" si="25"/>
        <v/>
      </c>
      <c r="AC102" s="92" t="str">
        <f t="shared" si="26"/>
        <v/>
      </c>
      <c r="AD102" s="92" t="str">
        <f t="shared" si="27"/>
        <v/>
      </c>
    </row>
    <row r="103" spans="1:30" x14ac:dyDescent="0.25">
      <c r="A103">
        <f t="shared" si="19"/>
        <v>10</v>
      </c>
      <c r="B103">
        <f>COUNTIF($D$4:D103,D103)</f>
        <v>20</v>
      </c>
      <c r="C103">
        <f>'Building Structure Data'!B104</f>
        <v>0</v>
      </c>
      <c r="D103">
        <f>'Building Structure Data'!C104</f>
        <v>0</v>
      </c>
      <c r="E103">
        <f>'Building Structure Data'!D104</f>
        <v>0</v>
      </c>
      <c r="F103">
        <f>'Building Structure Data'!E104</f>
        <v>0</v>
      </c>
      <c r="G103" s="43">
        <f>'Building Structure Data'!O104</f>
        <v>0</v>
      </c>
      <c r="H103" s="43">
        <f>'Building Structure Data'!P104</f>
        <v>0</v>
      </c>
      <c r="I103" t="b">
        <f>IF(OR('Building Structure Data'!M104="C",'Building Structure Data'!M104="R"),TRUE,FALSE)</f>
        <v>0</v>
      </c>
      <c r="J103">
        <f>'Building Structure Data'!Y104</f>
        <v>0</v>
      </c>
      <c r="K103" s="77" t="e">
        <f>'Building Structure Data'!AN104</f>
        <v>#DIV/0!</v>
      </c>
      <c r="L103" s="77" t="e">
        <f>'Building Structure Data'!AO104</f>
        <v>#DIV/0!</v>
      </c>
      <c r="M103" s="163" t="str">
        <f>IFERROR('Inputs_Metric 7'!$D$5*INDEX('HAZUS Table FL 14.14'!$F$5:$F$40,MATCH($J103,'HAZUS Table FL 14.14'!$C$5:$C$40,0)),"no data")</f>
        <v>no data</v>
      </c>
      <c r="N103" s="163" t="str">
        <f>IFERROR('Inputs_Metric 7'!$D$5*INDEX('HAZUS Table FL 14.14'!$G$5:$G$40,MATCH($J103,'HAZUS Table FL 14.14'!$C$5:$C$40,0)),"no data")</f>
        <v>no data</v>
      </c>
      <c r="O103" s="163" t="str">
        <f>IFERROR('Inputs_Metric 7'!$D$5*INDEX('HAZUS Table FL 14.14'!$I$5:$I$40,MATCH($J103,'HAZUS Table FL 14.14'!$C$5:$C$40,0)),"no data")</f>
        <v>no data</v>
      </c>
      <c r="P103" s="200" t="str">
        <f>IFERROR(AVERAGEIFS('HAZUS Table FL 14.12'!$S$4:$S$325,'HAZUS Table FL 14.12'!$N$4:$N$325,$J103,'HAZUS Table FL 14.12'!$R$4:$R$325,$I103,'HAZUS Table FL 14.12'!$P$4:$P$325,"&lt;="&amp;$G103,'HAZUS Table FL 14.12'!$Q$4:$Q$325,"&gt;"&amp;$G103)*'Inputs_Metric 7'!$D$6,"no data")</f>
        <v>no data</v>
      </c>
      <c r="Q103" s="200" t="str">
        <f>IFERROR(AVERAGEIFS('HAZUS Table FL 14.12'!$S$4:$S$325,'HAZUS Table FL 14.12'!$N$4:$N$325,$J103,'HAZUS Table FL 14.12'!$R$4:$R$325,$I103,'HAZUS Table FL 14.12'!$P$4:$P$325,"&lt;="&amp;$H103,'HAZUS Table FL 14.12'!$Q$4:$Q$325,"&gt;"&amp;$H103)*'Inputs_Metric 7'!$D$6,"no data")</f>
        <v>no data</v>
      </c>
      <c r="R103" s="200" t="str">
        <f>IFERROR(INDEX('HAZUS Table FL 14.16'!$D$3:$D$30,MATCH($J103,'HAZUS Table FL 14.16'!$C$3:$C$30,0)),"no data")</f>
        <v>no data</v>
      </c>
      <c r="S103" s="200" t="str">
        <f>IFERROR(INDEX('HAZUS Table FL 14.16'!$F$3:$F$30,MATCH($J103,'HAZUS Table FL 14.16'!$C$3:$C$30,0)),"no data")</f>
        <v>no data</v>
      </c>
      <c r="T103" s="200" t="str">
        <f>IFERROR(INDEX('HAZUS Table FL 14.16'!$G$3:$G$30,MATCH($J103,'HAZUS Table FL 14.16'!$C$3:$C$30,0)),"no data")</f>
        <v>no data</v>
      </c>
      <c r="U103" s="164" t="str">
        <f>IFERROR('Inputs_Metric 7'!$D$5*INDEX('HAZUS Table FL 14.8'!$E$4:$E$14,MATCH('Step 1_Metric 7'!$J103,'HAZUS Table FL 14.8'!$C$4:$C$14,0)),"no data")</f>
        <v>no data</v>
      </c>
      <c r="W103" s="92" t="str">
        <f t="shared" si="20"/>
        <v/>
      </c>
      <c r="X103" s="92" t="str">
        <f t="shared" si="21"/>
        <v/>
      </c>
      <c r="Y103" s="92" t="str">
        <f t="shared" si="22"/>
        <v/>
      </c>
      <c r="Z103" s="92" t="str">
        <f t="shared" si="23"/>
        <v/>
      </c>
      <c r="AA103" s="101" t="str">
        <f t="shared" si="24"/>
        <v/>
      </c>
      <c r="AB103" s="101" t="str">
        <f t="shared" si="25"/>
        <v/>
      </c>
      <c r="AC103" s="92" t="str">
        <f t="shared" si="26"/>
        <v/>
      </c>
      <c r="AD103" s="92" t="str">
        <f t="shared" si="27"/>
        <v/>
      </c>
    </row>
    <row r="104" spans="1:30" x14ac:dyDescent="0.25">
      <c r="A104">
        <f t="shared" si="19"/>
        <v>10</v>
      </c>
      <c r="B104">
        <f>COUNTIF($D$4:D104,D104)</f>
        <v>21</v>
      </c>
      <c r="C104">
        <f>'Building Structure Data'!B105</f>
        <v>0</v>
      </c>
      <c r="D104">
        <f>'Building Structure Data'!C105</f>
        <v>0</v>
      </c>
      <c r="E104">
        <f>'Building Structure Data'!D105</f>
        <v>0</v>
      </c>
      <c r="F104">
        <f>'Building Structure Data'!E105</f>
        <v>0</v>
      </c>
      <c r="G104" s="43">
        <f>'Building Structure Data'!O105</f>
        <v>0</v>
      </c>
      <c r="H104" s="43">
        <f>'Building Structure Data'!P105</f>
        <v>0</v>
      </c>
      <c r="I104" t="b">
        <f>IF(OR('Building Structure Data'!M105="C",'Building Structure Data'!M105="R"),TRUE,FALSE)</f>
        <v>0</v>
      </c>
      <c r="J104">
        <f>'Building Structure Data'!Y105</f>
        <v>0</v>
      </c>
      <c r="K104" s="77" t="e">
        <f>'Building Structure Data'!AN105</f>
        <v>#DIV/0!</v>
      </c>
      <c r="L104" s="77" t="e">
        <f>'Building Structure Data'!AO105</f>
        <v>#DIV/0!</v>
      </c>
      <c r="M104" s="163" t="str">
        <f>IFERROR('Inputs_Metric 7'!$D$5*INDEX('HAZUS Table FL 14.14'!$F$5:$F$40,MATCH($J104,'HAZUS Table FL 14.14'!$C$5:$C$40,0)),"no data")</f>
        <v>no data</v>
      </c>
      <c r="N104" s="163" t="str">
        <f>IFERROR('Inputs_Metric 7'!$D$5*INDEX('HAZUS Table FL 14.14'!$G$5:$G$40,MATCH($J104,'HAZUS Table FL 14.14'!$C$5:$C$40,0)),"no data")</f>
        <v>no data</v>
      </c>
      <c r="O104" s="163" t="str">
        <f>IFERROR('Inputs_Metric 7'!$D$5*INDEX('HAZUS Table FL 14.14'!$I$5:$I$40,MATCH($J104,'HAZUS Table FL 14.14'!$C$5:$C$40,0)),"no data")</f>
        <v>no data</v>
      </c>
      <c r="P104" s="200" t="str">
        <f>IFERROR(AVERAGEIFS('HAZUS Table FL 14.12'!$S$4:$S$325,'HAZUS Table FL 14.12'!$N$4:$N$325,$J104,'HAZUS Table FL 14.12'!$R$4:$R$325,$I104,'HAZUS Table FL 14.12'!$P$4:$P$325,"&lt;="&amp;$G104,'HAZUS Table FL 14.12'!$Q$4:$Q$325,"&gt;"&amp;$G104)*'Inputs_Metric 7'!$D$6,"no data")</f>
        <v>no data</v>
      </c>
      <c r="Q104" s="200" t="str">
        <f>IFERROR(AVERAGEIFS('HAZUS Table FL 14.12'!$S$4:$S$325,'HAZUS Table FL 14.12'!$N$4:$N$325,$J104,'HAZUS Table FL 14.12'!$R$4:$R$325,$I104,'HAZUS Table FL 14.12'!$P$4:$P$325,"&lt;="&amp;$H104,'HAZUS Table FL 14.12'!$Q$4:$Q$325,"&gt;"&amp;$H104)*'Inputs_Metric 7'!$D$6,"no data")</f>
        <v>no data</v>
      </c>
      <c r="R104" s="200" t="str">
        <f>IFERROR(INDEX('HAZUS Table FL 14.16'!$D$3:$D$30,MATCH($J104,'HAZUS Table FL 14.16'!$C$3:$C$30,0)),"no data")</f>
        <v>no data</v>
      </c>
      <c r="S104" s="200" t="str">
        <f>IFERROR(INDEX('HAZUS Table FL 14.16'!$F$3:$F$30,MATCH($J104,'HAZUS Table FL 14.16'!$C$3:$C$30,0)),"no data")</f>
        <v>no data</v>
      </c>
      <c r="T104" s="200" t="str">
        <f>IFERROR(INDEX('HAZUS Table FL 14.16'!$G$3:$G$30,MATCH($J104,'HAZUS Table FL 14.16'!$C$3:$C$30,0)),"no data")</f>
        <v>no data</v>
      </c>
      <c r="U104" s="164" t="str">
        <f>IFERROR('Inputs_Metric 7'!$D$5*INDEX('HAZUS Table FL 14.8'!$E$4:$E$14,MATCH('Step 1_Metric 7'!$J104,'HAZUS Table FL 14.8'!$C$4:$C$14,0)),"no data")</f>
        <v>no data</v>
      </c>
      <c r="W104" s="92" t="str">
        <f t="shared" si="20"/>
        <v/>
      </c>
      <c r="X104" s="92" t="str">
        <f t="shared" si="21"/>
        <v/>
      </c>
      <c r="Y104" s="92" t="str">
        <f t="shared" si="22"/>
        <v/>
      </c>
      <c r="Z104" s="92" t="str">
        <f t="shared" si="23"/>
        <v/>
      </c>
      <c r="AA104" s="101" t="str">
        <f t="shared" si="24"/>
        <v/>
      </c>
      <c r="AB104" s="101" t="str">
        <f t="shared" si="25"/>
        <v/>
      </c>
      <c r="AC104" s="92" t="str">
        <f t="shared" si="26"/>
        <v/>
      </c>
      <c r="AD104" s="92" t="str">
        <f t="shared" si="27"/>
        <v/>
      </c>
    </row>
    <row r="105" spans="1:30" x14ac:dyDescent="0.25">
      <c r="A105">
        <f t="shared" si="19"/>
        <v>10</v>
      </c>
      <c r="B105">
        <f>COUNTIF($D$4:D105,D105)</f>
        <v>22</v>
      </c>
      <c r="C105">
        <f>'Building Structure Data'!B106</f>
        <v>0</v>
      </c>
      <c r="D105">
        <f>'Building Structure Data'!C106</f>
        <v>0</v>
      </c>
      <c r="E105">
        <f>'Building Structure Data'!D106</f>
        <v>0</v>
      </c>
      <c r="F105">
        <f>'Building Structure Data'!E106</f>
        <v>0</v>
      </c>
      <c r="G105" s="43">
        <f>'Building Structure Data'!O106</f>
        <v>0</v>
      </c>
      <c r="H105" s="43">
        <f>'Building Structure Data'!P106</f>
        <v>0</v>
      </c>
      <c r="I105" t="b">
        <f>IF(OR('Building Structure Data'!M106="C",'Building Structure Data'!M106="R"),TRUE,FALSE)</f>
        <v>0</v>
      </c>
      <c r="J105">
        <f>'Building Structure Data'!Y106</f>
        <v>0</v>
      </c>
      <c r="K105" s="77" t="e">
        <f>'Building Structure Data'!AN106</f>
        <v>#DIV/0!</v>
      </c>
      <c r="L105" s="77" t="e">
        <f>'Building Structure Data'!AO106</f>
        <v>#DIV/0!</v>
      </c>
      <c r="M105" s="163" t="str">
        <f>IFERROR('Inputs_Metric 7'!$D$5*INDEX('HAZUS Table FL 14.14'!$F$5:$F$40,MATCH($J105,'HAZUS Table FL 14.14'!$C$5:$C$40,0)),"no data")</f>
        <v>no data</v>
      </c>
      <c r="N105" s="163" t="str">
        <f>IFERROR('Inputs_Metric 7'!$D$5*INDEX('HAZUS Table FL 14.14'!$G$5:$G$40,MATCH($J105,'HAZUS Table FL 14.14'!$C$5:$C$40,0)),"no data")</f>
        <v>no data</v>
      </c>
      <c r="O105" s="163" t="str">
        <f>IFERROR('Inputs_Metric 7'!$D$5*INDEX('HAZUS Table FL 14.14'!$I$5:$I$40,MATCH($J105,'HAZUS Table FL 14.14'!$C$5:$C$40,0)),"no data")</f>
        <v>no data</v>
      </c>
      <c r="P105" s="200" t="str">
        <f>IFERROR(AVERAGEIFS('HAZUS Table FL 14.12'!$S$4:$S$325,'HAZUS Table FL 14.12'!$N$4:$N$325,$J105,'HAZUS Table FL 14.12'!$R$4:$R$325,$I105,'HAZUS Table FL 14.12'!$P$4:$P$325,"&lt;="&amp;$G105,'HAZUS Table FL 14.12'!$Q$4:$Q$325,"&gt;"&amp;$G105)*'Inputs_Metric 7'!$D$6,"no data")</f>
        <v>no data</v>
      </c>
      <c r="Q105" s="200" t="str">
        <f>IFERROR(AVERAGEIFS('HAZUS Table FL 14.12'!$S$4:$S$325,'HAZUS Table FL 14.12'!$N$4:$N$325,$J105,'HAZUS Table FL 14.12'!$R$4:$R$325,$I105,'HAZUS Table FL 14.12'!$P$4:$P$325,"&lt;="&amp;$H105,'HAZUS Table FL 14.12'!$Q$4:$Q$325,"&gt;"&amp;$H105)*'Inputs_Metric 7'!$D$6,"no data")</f>
        <v>no data</v>
      </c>
      <c r="R105" s="200" t="str">
        <f>IFERROR(INDEX('HAZUS Table FL 14.16'!$D$3:$D$30,MATCH($J105,'HAZUS Table FL 14.16'!$C$3:$C$30,0)),"no data")</f>
        <v>no data</v>
      </c>
      <c r="S105" s="200" t="str">
        <f>IFERROR(INDEX('HAZUS Table FL 14.16'!$F$3:$F$30,MATCH($J105,'HAZUS Table FL 14.16'!$C$3:$C$30,0)),"no data")</f>
        <v>no data</v>
      </c>
      <c r="T105" s="200" t="str">
        <f>IFERROR(INDEX('HAZUS Table FL 14.16'!$G$3:$G$30,MATCH($J105,'HAZUS Table FL 14.16'!$C$3:$C$30,0)),"no data")</f>
        <v>no data</v>
      </c>
      <c r="U105" s="164" t="str">
        <f>IFERROR('Inputs_Metric 7'!$D$5*INDEX('HAZUS Table FL 14.8'!$E$4:$E$14,MATCH('Step 1_Metric 7'!$J105,'HAZUS Table FL 14.8'!$C$4:$C$14,0)),"no data")</f>
        <v>no data</v>
      </c>
      <c r="W105" s="92" t="str">
        <f t="shared" si="20"/>
        <v/>
      </c>
      <c r="X105" s="92" t="str">
        <f t="shared" si="21"/>
        <v/>
      </c>
      <c r="Y105" s="92" t="str">
        <f t="shared" si="22"/>
        <v/>
      </c>
      <c r="Z105" s="92" t="str">
        <f t="shared" si="23"/>
        <v/>
      </c>
      <c r="AA105" s="101" t="str">
        <f t="shared" si="24"/>
        <v/>
      </c>
      <c r="AB105" s="101" t="str">
        <f t="shared" si="25"/>
        <v/>
      </c>
      <c r="AC105" s="92" t="str">
        <f t="shared" si="26"/>
        <v/>
      </c>
      <c r="AD105" s="92" t="str">
        <f t="shared" si="27"/>
        <v/>
      </c>
    </row>
    <row r="106" spans="1:30" x14ac:dyDescent="0.25">
      <c r="A106">
        <f t="shared" si="19"/>
        <v>10</v>
      </c>
      <c r="B106">
        <f>COUNTIF($D$4:D106,D106)</f>
        <v>23</v>
      </c>
      <c r="C106">
        <f>'Building Structure Data'!B107</f>
        <v>0</v>
      </c>
      <c r="D106">
        <f>'Building Structure Data'!C107</f>
        <v>0</v>
      </c>
      <c r="E106">
        <f>'Building Structure Data'!D107</f>
        <v>0</v>
      </c>
      <c r="F106">
        <f>'Building Structure Data'!E107</f>
        <v>0</v>
      </c>
      <c r="G106" s="43">
        <f>'Building Structure Data'!O107</f>
        <v>0</v>
      </c>
      <c r="H106" s="43">
        <f>'Building Structure Data'!P107</f>
        <v>0</v>
      </c>
      <c r="I106" t="b">
        <f>IF(OR('Building Structure Data'!M107="C",'Building Structure Data'!M107="R"),TRUE,FALSE)</f>
        <v>0</v>
      </c>
      <c r="J106">
        <f>'Building Structure Data'!Y107</f>
        <v>0</v>
      </c>
      <c r="K106" s="77" t="e">
        <f>'Building Structure Data'!AN107</f>
        <v>#DIV/0!</v>
      </c>
      <c r="L106" s="77" t="e">
        <f>'Building Structure Data'!AO107</f>
        <v>#DIV/0!</v>
      </c>
      <c r="M106" s="163" t="str">
        <f>IFERROR('Inputs_Metric 7'!$D$5*INDEX('HAZUS Table FL 14.14'!$F$5:$F$40,MATCH($J106,'HAZUS Table FL 14.14'!$C$5:$C$40,0)),"no data")</f>
        <v>no data</v>
      </c>
      <c r="N106" s="163" t="str">
        <f>IFERROR('Inputs_Metric 7'!$D$5*INDEX('HAZUS Table FL 14.14'!$G$5:$G$40,MATCH($J106,'HAZUS Table FL 14.14'!$C$5:$C$40,0)),"no data")</f>
        <v>no data</v>
      </c>
      <c r="O106" s="163" t="str">
        <f>IFERROR('Inputs_Metric 7'!$D$5*INDEX('HAZUS Table FL 14.14'!$I$5:$I$40,MATCH($J106,'HAZUS Table FL 14.14'!$C$5:$C$40,0)),"no data")</f>
        <v>no data</v>
      </c>
      <c r="P106" s="200" t="str">
        <f>IFERROR(AVERAGEIFS('HAZUS Table FL 14.12'!$S$4:$S$325,'HAZUS Table FL 14.12'!$N$4:$N$325,$J106,'HAZUS Table FL 14.12'!$R$4:$R$325,$I106,'HAZUS Table FL 14.12'!$P$4:$P$325,"&lt;="&amp;$G106,'HAZUS Table FL 14.12'!$Q$4:$Q$325,"&gt;"&amp;$G106)*'Inputs_Metric 7'!$D$6,"no data")</f>
        <v>no data</v>
      </c>
      <c r="Q106" s="200" t="str">
        <f>IFERROR(AVERAGEIFS('HAZUS Table FL 14.12'!$S$4:$S$325,'HAZUS Table FL 14.12'!$N$4:$N$325,$J106,'HAZUS Table FL 14.12'!$R$4:$R$325,$I106,'HAZUS Table FL 14.12'!$P$4:$P$325,"&lt;="&amp;$H106,'HAZUS Table FL 14.12'!$Q$4:$Q$325,"&gt;"&amp;$H106)*'Inputs_Metric 7'!$D$6,"no data")</f>
        <v>no data</v>
      </c>
      <c r="R106" s="200" t="str">
        <f>IFERROR(INDEX('HAZUS Table FL 14.16'!$D$3:$D$30,MATCH($J106,'HAZUS Table FL 14.16'!$C$3:$C$30,0)),"no data")</f>
        <v>no data</v>
      </c>
      <c r="S106" s="200" t="str">
        <f>IFERROR(INDEX('HAZUS Table FL 14.16'!$F$3:$F$30,MATCH($J106,'HAZUS Table FL 14.16'!$C$3:$C$30,0)),"no data")</f>
        <v>no data</v>
      </c>
      <c r="T106" s="200" t="str">
        <f>IFERROR(INDEX('HAZUS Table FL 14.16'!$G$3:$G$30,MATCH($J106,'HAZUS Table FL 14.16'!$C$3:$C$30,0)),"no data")</f>
        <v>no data</v>
      </c>
      <c r="U106" s="164" t="str">
        <f>IFERROR('Inputs_Metric 7'!$D$5*INDEX('HAZUS Table FL 14.8'!$E$4:$E$14,MATCH('Step 1_Metric 7'!$J106,'HAZUS Table FL 14.8'!$C$4:$C$14,0)),"no data")</f>
        <v>no data</v>
      </c>
      <c r="W106" s="92" t="str">
        <f t="shared" si="20"/>
        <v/>
      </c>
      <c r="X106" s="92" t="str">
        <f t="shared" si="21"/>
        <v/>
      </c>
      <c r="Y106" s="92" t="str">
        <f t="shared" si="22"/>
        <v/>
      </c>
      <c r="Z106" s="92" t="str">
        <f t="shared" si="23"/>
        <v/>
      </c>
      <c r="AA106" s="101" t="str">
        <f t="shared" si="24"/>
        <v/>
      </c>
      <c r="AB106" s="101" t="str">
        <f t="shared" si="25"/>
        <v/>
      </c>
      <c r="AC106" s="92" t="str">
        <f t="shared" si="26"/>
        <v/>
      </c>
      <c r="AD106" s="92" t="str">
        <f t="shared" si="27"/>
        <v/>
      </c>
    </row>
    <row r="107" spans="1:30" x14ac:dyDescent="0.25">
      <c r="A107">
        <f t="shared" si="19"/>
        <v>10</v>
      </c>
      <c r="B107">
        <f>COUNTIF($D$4:D107,D107)</f>
        <v>24</v>
      </c>
      <c r="C107">
        <f>'Building Structure Data'!B108</f>
        <v>0</v>
      </c>
      <c r="D107">
        <f>'Building Structure Data'!C108</f>
        <v>0</v>
      </c>
      <c r="E107">
        <f>'Building Structure Data'!D108</f>
        <v>0</v>
      </c>
      <c r="F107">
        <f>'Building Structure Data'!E108</f>
        <v>0</v>
      </c>
      <c r="G107" s="43">
        <f>'Building Structure Data'!O108</f>
        <v>0</v>
      </c>
      <c r="H107" s="43">
        <f>'Building Structure Data'!P108</f>
        <v>0</v>
      </c>
      <c r="I107" t="b">
        <f>IF(OR('Building Structure Data'!M108="C",'Building Structure Data'!M108="R"),TRUE,FALSE)</f>
        <v>0</v>
      </c>
      <c r="J107">
        <f>'Building Structure Data'!Y108</f>
        <v>0</v>
      </c>
      <c r="K107" s="77" t="e">
        <f>'Building Structure Data'!AN108</f>
        <v>#DIV/0!</v>
      </c>
      <c r="L107" s="77" t="e">
        <f>'Building Structure Data'!AO108</f>
        <v>#DIV/0!</v>
      </c>
      <c r="M107" s="163" t="str">
        <f>IFERROR('Inputs_Metric 7'!$D$5*INDEX('HAZUS Table FL 14.14'!$F$5:$F$40,MATCH($J107,'HAZUS Table FL 14.14'!$C$5:$C$40,0)),"no data")</f>
        <v>no data</v>
      </c>
      <c r="N107" s="163" t="str">
        <f>IFERROR('Inputs_Metric 7'!$D$5*INDEX('HAZUS Table FL 14.14'!$G$5:$G$40,MATCH($J107,'HAZUS Table FL 14.14'!$C$5:$C$40,0)),"no data")</f>
        <v>no data</v>
      </c>
      <c r="O107" s="163" t="str">
        <f>IFERROR('Inputs_Metric 7'!$D$5*INDEX('HAZUS Table FL 14.14'!$I$5:$I$40,MATCH($J107,'HAZUS Table FL 14.14'!$C$5:$C$40,0)),"no data")</f>
        <v>no data</v>
      </c>
      <c r="P107" s="200" t="str">
        <f>IFERROR(AVERAGEIFS('HAZUS Table FL 14.12'!$S$4:$S$325,'HAZUS Table FL 14.12'!$N$4:$N$325,$J107,'HAZUS Table FL 14.12'!$R$4:$R$325,$I107,'HAZUS Table FL 14.12'!$P$4:$P$325,"&lt;="&amp;$G107,'HAZUS Table FL 14.12'!$Q$4:$Q$325,"&gt;"&amp;$G107)*'Inputs_Metric 7'!$D$6,"no data")</f>
        <v>no data</v>
      </c>
      <c r="Q107" s="200" t="str">
        <f>IFERROR(AVERAGEIFS('HAZUS Table FL 14.12'!$S$4:$S$325,'HAZUS Table FL 14.12'!$N$4:$N$325,$J107,'HAZUS Table FL 14.12'!$R$4:$R$325,$I107,'HAZUS Table FL 14.12'!$P$4:$P$325,"&lt;="&amp;$H107,'HAZUS Table FL 14.12'!$Q$4:$Q$325,"&gt;"&amp;$H107)*'Inputs_Metric 7'!$D$6,"no data")</f>
        <v>no data</v>
      </c>
      <c r="R107" s="200" t="str">
        <f>IFERROR(INDEX('HAZUS Table FL 14.16'!$D$3:$D$30,MATCH($J107,'HAZUS Table FL 14.16'!$C$3:$C$30,0)),"no data")</f>
        <v>no data</v>
      </c>
      <c r="S107" s="200" t="str">
        <f>IFERROR(INDEX('HAZUS Table FL 14.16'!$F$3:$F$30,MATCH($J107,'HAZUS Table FL 14.16'!$C$3:$C$30,0)),"no data")</f>
        <v>no data</v>
      </c>
      <c r="T107" s="200" t="str">
        <f>IFERROR(INDEX('HAZUS Table FL 14.16'!$G$3:$G$30,MATCH($J107,'HAZUS Table FL 14.16'!$C$3:$C$30,0)),"no data")</f>
        <v>no data</v>
      </c>
      <c r="U107" s="164" t="str">
        <f>IFERROR('Inputs_Metric 7'!$D$5*INDEX('HAZUS Table FL 14.8'!$E$4:$E$14,MATCH('Step 1_Metric 7'!$J107,'HAZUS Table FL 14.8'!$C$4:$C$14,0)),"no data")</f>
        <v>no data</v>
      </c>
      <c r="W107" s="92" t="str">
        <f t="shared" si="20"/>
        <v/>
      </c>
      <c r="X107" s="92" t="str">
        <f t="shared" si="21"/>
        <v/>
      </c>
      <c r="Y107" s="92" t="str">
        <f t="shared" si="22"/>
        <v/>
      </c>
      <c r="Z107" s="92" t="str">
        <f t="shared" si="23"/>
        <v/>
      </c>
      <c r="AA107" s="101" t="str">
        <f t="shared" si="24"/>
        <v/>
      </c>
      <c r="AB107" s="101" t="str">
        <f t="shared" si="25"/>
        <v/>
      </c>
      <c r="AC107" s="92" t="str">
        <f t="shared" si="26"/>
        <v/>
      </c>
      <c r="AD107" s="92" t="str">
        <f t="shared" si="27"/>
        <v/>
      </c>
    </row>
    <row r="108" spans="1:30" x14ac:dyDescent="0.25">
      <c r="A108">
        <f t="shared" si="19"/>
        <v>10</v>
      </c>
      <c r="B108">
        <f>COUNTIF($D$4:D108,D108)</f>
        <v>25</v>
      </c>
      <c r="C108">
        <f>'Building Structure Data'!B109</f>
        <v>0</v>
      </c>
      <c r="D108">
        <f>'Building Structure Data'!C109</f>
        <v>0</v>
      </c>
      <c r="E108">
        <f>'Building Structure Data'!D109</f>
        <v>0</v>
      </c>
      <c r="F108">
        <f>'Building Structure Data'!E109</f>
        <v>0</v>
      </c>
      <c r="G108" s="43">
        <f>'Building Structure Data'!O109</f>
        <v>0</v>
      </c>
      <c r="H108" s="43">
        <f>'Building Structure Data'!P109</f>
        <v>0</v>
      </c>
      <c r="I108" t="b">
        <f>IF(OR('Building Structure Data'!M109="C",'Building Structure Data'!M109="R"),TRUE,FALSE)</f>
        <v>0</v>
      </c>
      <c r="J108">
        <f>'Building Structure Data'!Y109</f>
        <v>0</v>
      </c>
      <c r="K108" s="77" t="e">
        <f>'Building Structure Data'!AN109</f>
        <v>#DIV/0!</v>
      </c>
      <c r="L108" s="77" t="e">
        <f>'Building Structure Data'!AO109</f>
        <v>#DIV/0!</v>
      </c>
      <c r="M108" s="163" t="str">
        <f>IFERROR('Inputs_Metric 7'!$D$5*INDEX('HAZUS Table FL 14.14'!$F$5:$F$40,MATCH($J108,'HAZUS Table FL 14.14'!$C$5:$C$40,0)),"no data")</f>
        <v>no data</v>
      </c>
      <c r="N108" s="163" t="str">
        <f>IFERROR('Inputs_Metric 7'!$D$5*INDEX('HAZUS Table FL 14.14'!$G$5:$G$40,MATCH($J108,'HAZUS Table FL 14.14'!$C$5:$C$40,0)),"no data")</f>
        <v>no data</v>
      </c>
      <c r="O108" s="163" t="str">
        <f>IFERROR('Inputs_Metric 7'!$D$5*INDEX('HAZUS Table FL 14.14'!$I$5:$I$40,MATCH($J108,'HAZUS Table FL 14.14'!$C$5:$C$40,0)),"no data")</f>
        <v>no data</v>
      </c>
      <c r="P108" s="200" t="str">
        <f>IFERROR(AVERAGEIFS('HAZUS Table FL 14.12'!$S$4:$S$325,'HAZUS Table FL 14.12'!$N$4:$N$325,$J108,'HAZUS Table FL 14.12'!$R$4:$R$325,$I108,'HAZUS Table FL 14.12'!$P$4:$P$325,"&lt;="&amp;$G108,'HAZUS Table FL 14.12'!$Q$4:$Q$325,"&gt;"&amp;$G108)*'Inputs_Metric 7'!$D$6,"no data")</f>
        <v>no data</v>
      </c>
      <c r="Q108" s="200" t="str">
        <f>IFERROR(AVERAGEIFS('HAZUS Table FL 14.12'!$S$4:$S$325,'HAZUS Table FL 14.12'!$N$4:$N$325,$J108,'HAZUS Table FL 14.12'!$R$4:$R$325,$I108,'HAZUS Table FL 14.12'!$P$4:$P$325,"&lt;="&amp;$H108,'HAZUS Table FL 14.12'!$Q$4:$Q$325,"&gt;"&amp;$H108)*'Inputs_Metric 7'!$D$6,"no data")</f>
        <v>no data</v>
      </c>
      <c r="R108" s="200" t="str">
        <f>IFERROR(INDEX('HAZUS Table FL 14.16'!$D$3:$D$30,MATCH($J108,'HAZUS Table FL 14.16'!$C$3:$C$30,0)),"no data")</f>
        <v>no data</v>
      </c>
      <c r="S108" s="200" t="str">
        <f>IFERROR(INDEX('HAZUS Table FL 14.16'!$F$3:$F$30,MATCH($J108,'HAZUS Table FL 14.16'!$C$3:$C$30,0)),"no data")</f>
        <v>no data</v>
      </c>
      <c r="T108" s="200" t="str">
        <f>IFERROR(INDEX('HAZUS Table FL 14.16'!$G$3:$G$30,MATCH($J108,'HAZUS Table FL 14.16'!$C$3:$C$30,0)),"no data")</f>
        <v>no data</v>
      </c>
      <c r="U108" s="164" t="str">
        <f>IFERROR('Inputs_Metric 7'!$D$5*INDEX('HAZUS Table FL 14.8'!$E$4:$E$14,MATCH('Step 1_Metric 7'!$J108,'HAZUS Table FL 14.8'!$C$4:$C$14,0)),"no data")</f>
        <v>no data</v>
      </c>
      <c r="W108" s="92" t="str">
        <f t="shared" si="20"/>
        <v/>
      </c>
      <c r="X108" s="92" t="str">
        <f t="shared" si="21"/>
        <v/>
      </c>
      <c r="Y108" s="92" t="str">
        <f t="shared" si="22"/>
        <v/>
      </c>
      <c r="Z108" s="92" t="str">
        <f t="shared" si="23"/>
        <v/>
      </c>
      <c r="AA108" s="101" t="str">
        <f t="shared" si="24"/>
        <v/>
      </c>
      <c r="AB108" s="101" t="str">
        <f t="shared" si="25"/>
        <v/>
      </c>
      <c r="AC108" s="92" t="str">
        <f t="shared" si="26"/>
        <v/>
      </c>
      <c r="AD108" s="92" t="str">
        <f t="shared" si="27"/>
        <v/>
      </c>
    </row>
    <row r="109" spans="1:30" x14ac:dyDescent="0.25">
      <c r="A109">
        <f t="shared" si="19"/>
        <v>10</v>
      </c>
      <c r="B109">
        <f>COUNTIF($D$4:D109,D109)</f>
        <v>26</v>
      </c>
      <c r="C109">
        <f>'Building Structure Data'!B110</f>
        <v>0</v>
      </c>
      <c r="D109">
        <f>'Building Structure Data'!C110</f>
        <v>0</v>
      </c>
      <c r="E109">
        <f>'Building Structure Data'!D110</f>
        <v>0</v>
      </c>
      <c r="F109">
        <f>'Building Structure Data'!E110</f>
        <v>0</v>
      </c>
      <c r="G109" s="43">
        <f>'Building Structure Data'!O110</f>
        <v>0</v>
      </c>
      <c r="H109" s="43">
        <f>'Building Structure Data'!P110</f>
        <v>0</v>
      </c>
      <c r="I109" t="b">
        <f>IF(OR('Building Structure Data'!M110="C",'Building Structure Data'!M110="R"),TRUE,FALSE)</f>
        <v>0</v>
      </c>
      <c r="J109">
        <f>'Building Structure Data'!Y110</f>
        <v>0</v>
      </c>
      <c r="K109" s="77" t="e">
        <f>'Building Structure Data'!AN110</f>
        <v>#DIV/0!</v>
      </c>
      <c r="L109" s="77" t="e">
        <f>'Building Structure Data'!AO110</f>
        <v>#DIV/0!</v>
      </c>
      <c r="M109" s="163" t="str">
        <f>IFERROR('Inputs_Metric 7'!$D$5*INDEX('HAZUS Table FL 14.14'!$F$5:$F$40,MATCH($J109,'HAZUS Table FL 14.14'!$C$5:$C$40,0)),"no data")</f>
        <v>no data</v>
      </c>
      <c r="N109" s="163" t="str">
        <f>IFERROR('Inputs_Metric 7'!$D$5*INDEX('HAZUS Table FL 14.14'!$G$5:$G$40,MATCH($J109,'HAZUS Table FL 14.14'!$C$5:$C$40,0)),"no data")</f>
        <v>no data</v>
      </c>
      <c r="O109" s="163" t="str">
        <f>IFERROR('Inputs_Metric 7'!$D$5*INDEX('HAZUS Table FL 14.14'!$I$5:$I$40,MATCH($J109,'HAZUS Table FL 14.14'!$C$5:$C$40,0)),"no data")</f>
        <v>no data</v>
      </c>
      <c r="P109" s="200" t="str">
        <f>IFERROR(AVERAGEIFS('HAZUS Table FL 14.12'!$S$4:$S$325,'HAZUS Table FL 14.12'!$N$4:$N$325,$J109,'HAZUS Table FL 14.12'!$R$4:$R$325,$I109,'HAZUS Table FL 14.12'!$P$4:$P$325,"&lt;="&amp;$G109,'HAZUS Table FL 14.12'!$Q$4:$Q$325,"&gt;"&amp;$G109)*'Inputs_Metric 7'!$D$6,"no data")</f>
        <v>no data</v>
      </c>
      <c r="Q109" s="200" t="str">
        <f>IFERROR(AVERAGEIFS('HAZUS Table FL 14.12'!$S$4:$S$325,'HAZUS Table FL 14.12'!$N$4:$N$325,$J109,'HAZUS Table FL 14.12'!$R$4:$R$325,$I109,'HAZUS Table FL 14.12'!$P$4:$P$325,"&lt;="&amp;$H109,'HAZUS Table FL 14.12'!$Q$4:$Q$325,"&gt;"&amp;$H109)*'Inputs_Metric 7'!$D$6,"no data")</f>
        <v>no data</v>
      </c>
      <c r="R109" s="200" t="str">
        <f>IFERROR(INDEX('HAZUS Table FL 14.16'!$D$3:$D$30,MATCH($J109,'HAZUS Table FL 14.16'!$C$3:$C$30,0)),"no data")</f>
        <v>no data</v>
      </c>
      <c r="S109" s="200" t="str">
        <f>IFERROR(INDEX('HAZUS Table FL 14.16'!$F$3:$F$30,MATCH($J109,'HAZUS Table FL 14.16'!$C$3:$C$30,0)),"no data")</f>
        <v>no data</v>
      </c>
      <c r="T109" s="200" t="str">
        <f>IFERROR(INDEX('HAZUS Table FL 14.16'!$G$3:$G$30,MATCH($J109,'HAZUS Table FL 14.16'!$C$3:$C$30,0)),"no data")</f>
        <v>no data</v>
      </c>
      <c r="U109" s="164" t="str">
        <f>IFERROR('Inputs_Metric 7'!$D$5*INDEX('HAZUS Table FL 14.8'!$E$4:$E$14,MATCH('Step 1_Metric 7'!$J109,'HAZUS Table FL 14.8'!$C$4:$C$14,0)),"no data")</f>
        <v>no data</v>
      </c>
      <c r="W109" s="92" t="str">
        <f t="shared" si="20"/>
        <v/>
      </c>
      <c r="X109" s="92" t="str">
        <f t="shared" si="21"/>
        <v/>
      </c>
      <c r="Y109" s="92" t="str">
        <f t="shared" si="22"/>
        <v/>
      </c>
      <c r="Z109" s="92" t="str">
        <f t="shared" si="23"/>
        <v/>
      </c>
      <c r="AA109" s="101" t="str">
        <f t="shared" si="24"/>
        <v/>
      </c>
      <c r="AB109" s="101" t="str">
        <f t="shared" si="25"/>
        <v/>
      </c>
      <c r="AC109" s="92" t="str">
        <f t="shared" si="26"/>
        <v/>
      </c>
      <c r="AD109" s="92" t="str">
        <f t="shared" si="27"/>
        <v/>
      </c>
    </row>
    <row r="110" spans="1:30" x14ac:dyDescent="0.25">
      <c r="A110">
        <f t="shared" si="19"/>
        <v>10</v>
      </c>
      <c r="B110">
        <f>COUNTIF($D$4:D110,D110)</f>
        <v>27</v>
      </c>
      <c r="C110">
        <f>'Building Structure Data'!B111</f>
        <v>0</v>
      </c>
      <c r="D110">
        <f>'Building Structure Data'!C111</f>
        <v>0</v>
      </c>
      <c r="E110">
        <f>'Building Structure Data'!D111</f>
        <v>0</v>
      </c>
      <c r="F110">
        <f>'Building Structure Data'!E111</f>
        <v>0</v>
      </c>
      <c r="G110" s="43">
        <f>'Building Structure Data'!O111</f>
        <v>0</v>
      </c>
      <c r="H110" s="43">
        <f>'Building Structure Data'!P111</f>
        <v>0</v>
      </c>
      <c r="I110" t="b">
        <f>IF(OR('Building Structure Data'!M111="C",'Building Structure Data'!M111="R"),TRUE,FALSE)</f>
        <v>0</v>
      </c>
      <c r="J110">
        <f>'Building Structure Data'!Y111</f>
        <v>0</v>
      </c>
      <c r="K110" s="77" t="e">
        <f>'Building Structure Data'!AN111</f>
        <v>#DIV/0!</v>
      </c>
      <c r="L110" s="77" t="e">
        <f>'Building Structure Data'!AO111</f>
        <v>#DIV/0!</v>
      </c>
      <c r="M110" s="163" t="str">
        <f>IFERROR('Inputs_Metric 7'!$D$5*INDEX('HAZUS Table FL 14.14'!$F$5:$F$40,MATCH($J110,'HAZUS Table FL 14.14'!$C$5:$C$40,0)),"no data")</f>
        <v>no data</v>
      </c>
      <c r="N110" s="163" t="str">
        <f>IFERROR('Inputs_Metric 7'!$D$5*INDEX('HAZUS Table FL 14.14'!$G$5:$G$40,MATCH($J110,'HAZUS Table FL 14.14'!$C$5:$C$40,0)),"no data")</f>
        <v>no data</v>
      </c>
      <c r="O110" s="163" t="str">
        <f>IFERROR('Inputs_Metric 7'!$D$5*INDEX('HAZUS Table FL 14.14'!$I$5:$I$40,MATCH($J110,'HAZUS Table FL 14.14'!$C$5:$C$40,0)),"no data")</f>
        <v>no data</v>
      </c>
      <c r="P110" s="200" t="str">
        <f>IFERROR(AVERAGEIFS('HAZUS Table FL 14.12'!$S$4:$S$325,'HAZUS Table FL 14.12'!$N$4:$N$325,$J110,'HAZUS Table FL 14.12'!$R$4:$R$325,$I110,'HAZUS Table FL 14.12'!$P$4:$P$325,"&lt;="&amp;$G110,'HAZUS Table FL 14.12'!$Q$4:$Q$325,"&gt;"&amp;$G110)*'Inputs_Metric 7'!$D$6,"no data")</f>
        <v>no data</v>
      </c>
      <c r="Q110" s="200" t="str">
        <f>IFERROR(AVERAGEIFS('HAZUS Table FL 14.12'!$S$4:$S$325,'HAZUS Table FL 14.12'!$N$4:$N$325,$J110,'HAZUS Table FL 14.12'!$R$4:$R$325,$I110,'HAZUS Table FL 14.12'!$P$4:$P$325,"&lt;="&amp;$H110,'HAZUS Table FL 14.12'!$Q$4:$Q$325,"&gt;"&amp;$H110)*'Inputs_Metric 7'!$D$6,"no data")</f>
        <v>no data</v>
      </c>
      <c r="R110" s="200" t="str">
        <f>IFERROR(INDEX('HAZUS Table FL 14.16'!$D$3:$D$30,MATCH($J110,'HAZUS Table FL 14.16'!$C$3:$C$30,0)),"no data")</f>
        <v>no data</v>
      </c>
      <c r="S110" s="200" t="str">
        <f>IFERROR(INDEX('HAZUS Table FL 14.16'!$F$3:$F$30,MATCH($J110,'HAZUS Table FL 14.16'!$C$3:$C$30,0)),"no data")</f>
        <v>no data</v>
      </c>
      <c r="T110" s="200" t="str">
        <f>IFERROR(INDEX('HAZUS Table FL 14.16'!$G$3:$G$30,MATCH($J110,'HAZUS Table FL 14.16'!$C$3:$C$30,0)),"no data")</f>
        <v>no data</v>
      </c>
      <c r="U110" s="164" t="str">
        <f>IFERROR('Inputs_Metric 7'!$D$5*INDEX('HAZUS Table FL 14.8'!$E$4:$E$14,MATCH('Step 1_Metric 7'!$J110,'HAZUS Table FL 14.8'!$C$4:$C$14,0)),"no data")</f>
        <v>no data</v>
      </c>
      <c r="W110" s="92" t="str">
        <f t="shared" si="20"/>
        <v/>
      </c>
      <c r="X110" s="92" t="str">
        <f t="shared" si="21"/>
        <v/>
      </c>
      <c r="Y110" s="92" t="str">
        <f t="shared" si="22"/>
        <v/>
      </c>
      <c r="Z110" s="92" t="str">
        <f t="shared" si="23"/>
        <v/>
      </c>
      <c r="AA110" s="101" t="str">
        <f t="shared" si="24"/>
        <v/>
      </c>
      <c r="AB110" s="101" t="str">
        <f t="shared" si="25"/>
        <v/>
      </c>
      <c r="AC110" s="92" t="str">
        <f t="shared" si="26"/>
        <v/>
      </c>
      <c r="AD110" s="92" t="str">
        <f t="shared" si="27"/>
        <v/>
      </c>
    </row>
    <row r="111" spans="1:30" x14ac:dyDescent="0.25">
      <c r="A111">
        <f t="shared" si="19"/>
        <v>10</v>
      </c>
      <c r="B111">
        <f>COUNTIF($D$4:D111,D111)</f>
        <v>28</v>
      </c>
      <c r="C111">
        <f>'Building Structure Data'!B112</f>
        <v>0</v>
      </c>
      <c r="D111">
        <f>'Building Structure Data'!C112</f>
        <v>0</v>
      </c>
      <c r="E111">
        <f>'Building Structure Data'!D112</f>
        <v>0</v>
      </c>
      <c r="F111">
        <f>'Building Structure Data'!E112</f>
        <v>0</v>
      </c>
      <c r="G111" s="43">
        <f>'Building Structure Data'!O112</f>
        <v>0</v>
      </c>
      <c r="H111" s="43">
        <f>'Building Structure Data'!P112</f>
        <v>0</v>
      </c>
      <c r="I111" t="b">
        <f>IF(OR('Building Structure Data'!M112="C",'Building Structure Data'!M112="R"),TRUE,FALSE)</f>
        <v>0</v>
      </c>
      <c r="J111">
        <f>'Building Structure Data'!Y112</f>
        <v>0</v>
      </c>
      <c r="K111" s="77" t="e">
        <f>'Building Structure Data'!AN112</f>
        <v>#DIV/0!</v>
      </c>
      <c r="L111" s="77" t="e">
        <f>'Building Structure Data'!AO112</f>
        <v>#DIV/0!</v>
      </c>
      <c r="M111" s="163" t="str">
        <f>IFERROR('Inputs_Metric 7'!$D$5*INDEX('HAZUS Table FL 14.14'!$F$5:$F$40,MATCH($J111,'HAZUS Table FL 14.14'!$C$5:$C$40,0)),"no data")</f>
        <v>no data</v>
      </c>
      <c r="N111" s="163" t="str">
        <f>IFERROR('Inputs_Metric 7'!$D$5*INDEX('HAZUS Table FL 14.14'!$G$5:$G$40,MATCH($J111,'HAZUS Table FL 14.14'!$C$5:$C$40,0)),"no data")</f>
        <v>no data</v>
      </c>
      <c r="O111" s="163" t="str">
        <f>IFERROR('Inputs_Metric 7'!$D$5*INDEX('HAZUS Table FL 14.14'!$I$5:$I$40,MATCH($J111,'HAZUS Table FL 14.14'!$C$5:$C$40,0)),"no data")</f>
        <v>no data</v>
      </c>
      <c r="P111" s="200" t="str">
        <f>IFERROR(AVERAGEIFS('HAZUS Table FL 14.12'!$S$4:$S$325,'HAZUS Table FL 14.12'!$N$4:$N$325,$J111,'HAZUS Table FL 14.12'!$R$4:$R$325,$I111,'HAZUS Table FL 14.12'!$P$4:$P$325,"&lt;="&amp;$G111,'HAZUS Table FL 14.12'!$Q$4:$Q$325,"&gt;"&amp;$G111)*'Inputs_Metric 7'!$D$6,"no data")</f>
        <v>no data</v>
      </c>
      <c r="Q111" s="200" t="str">
        <f>IFERROR(AVERAGEIFS('HAZUS Table FL 14.12'!$S$4:$S$325,'HAZUS Table FL 14.12'!$N$4:$N$325,$J111,'HAZUS Table FL 14.12'!$R$4:$R$325,$I111,'HAZUS Table FL 14.12'!$P$4:$P$325,"&lt;="&amp;$H111,'HAZUS Table FL 14.12'!$Q$4:$Q$325,"&gt;"&amp;$H111)*'Inputs_Metric 7'!$D$6,"no data")</f>
        <v>no data</v>
      </c>
      <c r="R111" s="200" t="str">
        <f>IFERROR(INDEX('HAZUS Table FL 14.16'!$D$3:$D$30,MATCH($J111,'HAZUS Table FL 14.16'!$C$3:$C$30,0)),"no data")</f>
        <v>no data</v>
      </c>
      <c r="S111" s="200" t="str">
        <f>IFERROR(INDEX('HAZUS Table FL 14.16'!$F$3:$F$30,MATCH($J111,'HAZUS Table FL 14.16'!$C$3:$C$30,0)),"no data")</f>
        <v>no data</v>
      </c>
      <c r="T111" s="200" t="str">
        <f>IFERROR(INDEX('HAZUS Table FL 14.16'!$G$3:$G$30,MATCH($J111,'HAZUS Table FL 14.16'!$C$3:$C$30,0)),"no data")</f>
        <v>no data</v>
      </c>
      <c r="U111" s="164" t="str">
        <f>IFERROR('Inputs_Metric 7'!$D$5*INDEX('HAZUS Table FL 14.8'!$E$4:$E$14,MATCH('Step 1_Metric 7'!$J111,'HAZUS Table FL 14.8'!$C$4:$C$14,0)),"no data")</f>
        <v>no data</v>
      </c>
      <c r="W111" s="92" t="str">
        <f t="shared" si="20"/>
        <v/>
      </c>
      <c r="X111" s="92" t="str">
        <f t="shared" si="21"/>
        <v/>
      </c>
      <c r="Y111" s="92" t="str">
        <f t="shared" si="22"/>
        <v/>
      </c>
      <c r="Z111" s="92" t="str">
        <f t="shared" si="23"/>
        <v/>
      </c>
      <c r="AA111" s="101" t="str">
        <f t="shared" si="24"/>
        <v/>
      </c>
      <c r="AB111" s="101" t="str">
        <f t="shared" si="25"/>
        <v/>
      </c>
      <c r="AC111" s="92" t="str">
        <f t="shared" si="26"/>
        <v/>
      </c>
      <c r="AD111" s="92" t="str">
        <f t="shared" si="27"/>
        <v/>
      </c>
    </row>
    <row r="112" spans="1:30" x14ac:dyDescent="0.25">
      <c r="A112">
        <f t="shared" si="19"/>
        <v>10</v>
      </c>
      <c r="B112">
        <f>COUNTIF($D$4:D112,D112)</f>
        <v>29</v>
      </c>
      <c r="C112">
        <f>'Building Structure Data'!B113</f>
        <v>0</v>
      </c>
      <c r="D112">
        <f>'Building Structure Data'!C113</f>
        <v>0</v>
      </c>
      <c r="E112">
        <f>'Building Structure Data'!D113</f>
        <v>0</v>
      </c>
      <c r="F112">
        <f>'Building Structure Data'!E113</f>
        <v>0</v>
      </c>
      <c r="G112" s="43">
        <f>'Building Structure Data'!O113</f>
        <v>0</v>
      </c>
      <c r="H112" s="43">
        <f>'Building Structure Data'!P113</f>
        <v>0</v>
      </c>
      <c r="I112" t="b">
        <f>IF(OR('Building Structure Data'!M113="C",'Building Structure Data'!M113="R"),TRUE,FALSE)</f>
        <v>0</v>
      </c>
      <c r="J112">
        <f>'Building Structure Data'!Y113</f>
        <v>0</v>
      </c>
      <c r="K112" s="77" t="e">
        <f>'Building Structure Data'!AN113</f>
        <v>#DIV/0!</v>
      </c>
      <c r="L112" s="77" t="e">
        <f>'Building Structure Data'!AO113</f>
        <v>#DIV/0!</v>
      </c>
      <c r="M112" s="163" t="str">
        <f>IFERROR('Inputs_Metric 7'!$D$5*INDEX('HAZUS Table FL 14.14'!$F$5:$F$40,MATCH($J112,'HAZUS Table FL 14.14'!$C$5:$C$40,0)),"no data")</f>
        <v>no data</v>
      </c>
      <c r="N112" s="163" t="str">
        <f>IFERROR('Inputs_Metric 7'!$D$5*INDEX('HAZUS Table FL 14.14'!$G$5:$G$40,MATCH($J112,'HAZUS Table FL 14.14'!$C$5:$C$40,0)),"no data")</f>
        <v>no data</v>
      </c>
      <c r="O112" s="163" t="str">
        <f>IFERROR('Inputs_Metric 7'!$D$5*INDEX('HAZUS Table FL 14.14'!$I$5:$I$40,MATCH($J112,'HAZUS Table FL 14.14'!$C$5:$C$40,0)),"no data")</f>
        <v>no data</v>
      </c>
      <c r="P112" s="200" t="str">
        <f>IFERROR(AVERAGEIFS('HAZUS Table FL 14.12'!$S$4:$S$325,'HAZUS Table FL 14.12'!$N$4:$N$325,$J112,'HAZUS Table FL 14.12'!$R$4:$R$325,$I112,'HAZUS Table FL 14.12'!$P$4:$P$325,"&lt;="&amp;$G112,'HAZUS Table FL 14.12'!$Q$4:$Q$325,"&gt;"&amp;$G112)*'Inputs_Metric 7'!$D$6,"no data")</f>
        <v>no data</v>
      </c>
      <c r="Q112" s="200" t="str">
        <f>IFERROR(AVERAGEIFS('HAZUS Table FL 14.12'!$S$4:$S$325,'HAZUS Table FL 14.12'!$N$4:$N$325,$J112,'HAZUS Table FL 14.12'!$R$4:$R$325,$I112,'HAZUS Table FL 14.12'!$P$4:$P$325,"&lt;="&amp;$H112,'HAZUS Table FL 14.12'!$Q$4:$Q$325,"&gt;"&amp;$H112)*'Inputs_Metric 7'!$D$6,"no data")</f>
        <v>no data</v>
      </c>
      <c r="R112" s="200" t="str">
        <f>IFERROR(INDEX('HAZUS Table FL 14.16'!$D$3:$D$30,MATCH($J112,'HAZUS Table FL 14.16'!$C$3:$C$30,0)),"no data")</f>
        <v>no data</v>
      </c>
      <c r="S112" s="200" t="str">
        <f>IFERROR(INDEX('HAZUS Table FL 14.16'!$F$3:$F$30,MATCH($J112,'HAZUS Table FL 14.16'!$C$3:$C$30,0)),"no data")</f>
        <v>no data</v>
      </c>
      <c r="T112" s="200" t="str">
        <f>IFERROR(INDEX('HAZUS Table FL 14.16'!$G$3:$G$30,MATCH($J112,'HAZUS Table FL 14.16'!$C$3:$C$30,0)),"no data")</f>
        <v>no data</v>
      </c>
      <c r="U112" s="164" t="str">
        <f>IFERROR('Inputs_Metric 7'!$D$5*INDEX('HAZUS Table FL 14.8'!$E$4:$E$14,MATCH('Step 1_Metric 7'!$J112,'HAZUS Table FL 14.8'!$C$4:$C$14,0)),"no data")</f>
        <v>no data</v>
      </c>
      <c r="W112" s="92" t="str">
        <f t="shared" si="20"/>
        <v/>
      </c>
      <c r="X112" s="92" t="str">
        <f t="shared" si="21"/>
        <v/>
      </c>
      <c r="Y112" s="92" t="str">
        <f t="shared" si="22"/>
        <v/>
      </c>
      <c r="Z112" s="92" t="str">
        <f t="shared" si="23"/>
        <v/>
      </c>
      <c r="AA112" s="101" t="str">
        <f t="shared" si="24"/>
        <v/>
      </c>
      <c r="AB112" s="101" t="str">
        <f t="shared" si="25"/>
        <v/>
      </c>
      <c r="AC112" s="92" t="str">
        <f t="shared" si="26"/>
        <v/>
      </c>
      <c r="AD112" s="92" t="str">
        <f t="shared" si="27"/>
        <v/>
      </c>
    </row>
    <row r="113" spans="1:30" x14ac:dyDescent="0.25">
      <c r="A113">
        <f t="shared" si="19"/>
        <v>10</v>
      </c>
      <c r="B113">
        <f>COUNTIF($D$4:D113,D113)</f>
        <v>30</v>
      </c>
      <c r="C113">
        <f>'Building Structure Data'!B114</f>
        <v>0</v>
      </c>
      <c r="D113">
        <f>'Building Structure Data'!C114</f>
        <v>0</v>
      </c>
      <c r="E113">
        <f>'Building Structure Data'!D114</f>
        <v>0</v>
      </c>
      <c r="F113">
        <f>'Building Structure Data'!E114</f>
        <v>0</v>
      </c>
      <c r="G113" s="43">
        <f>'Building Structure Data'!O114</f>
        <v>0</v>
      </c>
      <c r="H113" s="43">
        <f>'Building Structure Data'!P114</f>
        <v>0</v>
      </c>
      <c r="I113" t="b">
        <f>IF(OR('Building Structure Data'!M114="C",'Building Structure Data'!M114="R"),TRUE,FALSE)</f>
        <v>0</v>
      </c>
      <c r="J113">
        <f>'Building Structure Data'!Y114</f>
        <v>0</v>
      </c>
      <c r="K113" s="77" t="e">
        <f>'Building Structure Data'!AN114</f>
        <v>#DIV/0!</v>
      </c>
      <c r="L113" s="77" t="e">
        <f>'Building Structure Data'!AO114</f>
        <v>#DIV/0!</v>
      </c>
      <c r="M113" s="163" t="str">
        <f>IFERROR('Inputs_Metric 7'!$D$5*INDEX('HAZUS Table FL 14.14'!$F$5:$F$40,MATCH($J113,'HAZUS Table FL 14.14'!$C$5:$C$40,0)),"no data")</f>
        <v>no data</v>
      </c>
      <c r="N113" s="163" t="str">
        <f>IFERROR('Inputs_Metric 7'!$D$5*INDEX('HAZUS Table FL 14.14'!$G$5:$G$40,MATCH($J113,'HAZUS Table FL 14.14'!$C$5:$C$40,0)),"no data")</f>
        <v>no data</v>
      </c>
      <c r="O113" s="163" t="str">
        <f>IFERROR('Inputs_Metric 7'!$D$5*INDEX('HAZUS Table FL 14.14'!$I$5:$I$40,MATCH($J113,'HAZUS Table FL 14.14'!$C$5:$C$40,0)),"no data")</f>
        <v>no data</v>
      </c>
      <c r="P113" s="200" t="str">
        <f>IFERROR(AVERAGEIFS('HAZUS Table FL 14.12'!$S$4:$S$325,'HAZUS Table FL 14.12'!$N$4:$N$325,$J113,'HAZUS Table FL 14.12'!$R$4:$R$325,$I113,'HAZUS Table FL 14.12'!$P$4:$P$325,"&lt;="&amp;$G113,'HAZUS Table FL 14.12'!$Q$4:$Q$325,"&gt;"&amp;$G113)*'Inputs_Metric 7'!$D$6,"no data")</f>
        <v>no data</v>
      </c>
      <c r="Q113" s="200" t="str">
        <f>IFERROR(AVERAGEIFS('HAZUS Table FL 14.12'!$S$4:$S$325,'HAZUS Table FL 14.12'!$N$4:$N$325,$J113,'HAZUS Table FL 14.12'!$R$4:$R$325,$I113,'HAZUS Table FL 14.12'!$P$4:$P$325,"&lt;="&amp;$H113,'HAZUS Table FL 14.12'!$Q$4:$Q$325,"&gt;"&amp;$H113)*'Inputs_Metric 7'!$D$6,"no data")</f>
        <v>no data</v>
      </c>
      <c r="R113" s="200" t="str">
        <f>IFERROR(INDEX('HAZUS Table FL 14.16'!$D$3:$D$30,MATCH($J113,'HAZUS Table FL 14.16'!$C$3:$C$30,0)),"no data")</f>
        <v>no data</v>
      </c>
      <c r="S113" s="200" t="str">
        <f>IFERROR(INDEX('HAZUS Table FL 14.16'!$F$3:$F$30,MATCH($J113,'HAZUS Table FL 14.16'!$C$3:$C$30,0)),"no data")</f>
        <v>no data</v>
      </c>
      <c r="T113" s="200" t="str">
        <f>IFERROR(INDEX('HAZUS Table FL 14.16'!$G$3:$G$30,MATCH($J113,'HAZUS Table FL 14.16'!$C$3:$C$30,0)),"no data")</f>
        <v>no data</v>
      </c>
      <c r="U113" s="164" t="str">
        <f>IFERROR('Inputs_Metric 7'!$D$5*INDEX('HAZUS Table FL 14.8'!$E$4:$E$14,MATCH('Step 1_Metric 7'!$J113,'HAZUS Table FL 14.8'!$C$4:$C$14,0)),"no data")</f>
        <v>no data</v>
      </c>
      <c r="W113" s="92" t="str">
        <f t="shared" si="20"/>
        <v/>
      </c>
      <c r="X113" s="92" t="str">
        <f t="shared" si="21"/>
        <v/>
      </c>
      <c r="Y113" s="92" t="str">
        <f t="shared" si="22"/>
        <v/>
      </c>
      <c r="Z113" s="92" t="str">
        <f t="shared" si="23"/>
        <v/>
      </c>
      <c r="AA113" s="101" t="str">
        <f t="shared" si="24"/>
        <v/>
      </c>
      <c r="AB113" s="101" t="str">
        <f t="shared" si="25"/>
        <v/>
      </c>
      <c r="AC113" s="92" t="str">
        <f t="shared" si="26"/>
        <v/>
      </c>
      <c r="AD113" s="92" t="str">
        <f t="shared" si="27"/>
        <v/>
      </c>
    </row>
    <row r="114" spans="1:30" x14ac:dyDescent="0.25">
      <c r="A114">
        <f t="shared" si="19"/>
        <v>10</v>
      </c>
      <c r="B114">
        <f>COUNTIF($D$4:D114,D114)</f>
        <v>31</v>
      </c>
      <c r="C114">
        <f>'Building Structure Data'!B115</f>
        <v>0</v>
      </c>
      <c r="D114">
        <f>'Building Structure Data'!C115</f>
        <v>0</v>
      </c>
      <c r="E114">
        <f>'Building Structure Data'!D115</f>
        <v>0</v>
      </c>
      <c r="F114">
        <f>'Building Structure Data'!E115</f>
        <v>0</v>
      </c>
      <c r="G114" s="43">
        <f>'Building Structure Data'!O115</f>
        <v>0</v>
      </c>
      <c r="H114" s="43">
        <f>'Building Structure Data'!P115</f>
        <v>0</v>
      </c>
      <c r="I114" t="b">
        <f>IF(OR('Building Structure Data'!M115="C",'Building Structure Data'!M115="R"),TRUE,FALSE)</f>
        <v>0</v>
      </c>
      <c r="J114">
        <f>'Building Structure Data'!Y115</f>
        <v>0</v>
      </c>
      <c r="K114" s="77" t="e">
        <f>'Building Structure Data'!AN115</f>
        <v>#DIV/0!</v>
      </c>
      <c r="L114" s="77" t="e">
        <f>'Building Structure Data'!AO115</f>
        <v>#DIV/0!</v>
      </c>
      <c r="M114" s="163" t="str">
        <f>IFERROR('Inputs_Metric 7'!$D$5*INDEX('HAZUS Table FL 14.14'!$F$5:$F$40,MATCH($J114,'HAZUS Table FL 14.14'!$C$5:$C$40,0)),"no data")</f>
        <v>no data</v>
      </c>
      <c r="N114" s="163" t="str">
        <f>IFERROR('Inputs_Metric 7'!$D$5*INDEX('HAZUS Table FL 14.14'!$G$5:$G$40,MATCH($J114,'HAZUS Table FL 14.14'!$C$5:$C$40,0)),"no data")</f>
        <v>no data</v>
      </c>
      <c r="O114" s="163" t="str">
        <f>IFERROR('Inputs_Metric 7'!$D$5*INDEX('HAZUS Table FL 14.14'!$I$5:$I$40,MATCH($J114,'HAZUS Table FL 14.14'!$C$5:$C$40,0)),"no data")</f>
        <v>no data</v>
      </c>
      <c r="P114" s="200" t="str">
        <f>IFERROR(AVERAGEIFS('HAZUS Table FL 14.12'!$S$4:$S$325,'HAZUS Table FL 14.12'!$N$4:$N$325,$J114,'HAZUS Table FL 14.12'!$R$4:$R$325,$I114,'HAZUS Table FL 14.12'!$P$4:$P$325,"&lt;="&amp;$G114,'HAZUS Table FL 14.12'!$Q$4:$Q$325,"&gt;"&amp;$G114)*'Inputs_Metric 7'!$D$6,"no data")</f>
        <v>no data</v>
      </c>
      <c r="Q114" s="200" t="str">
        <f>IFERROR(AVERAGEIFS('HAZUS Table FL 14.12'!$S$4:$S$325,'HAZUS Table FL 14.12'!$N$4:$N$325,$J114,'HAZUS Table FL 14.12'!$R$4:$R$325,$I114,'HAZUS Table FL 14.12'!$P$4:$P$325,"&lt;="&amp;$H114,'HAZUS Table FL 14.12'!$Q$4:$Q$325,"&gt;"&amp;$H114)*'Inputs_Metric 7'!$D$6,"no data")</f>
        <v>no data</v>
      </c>
      <c r="R114" s="200" t="str">
        <f>IFERROR(INDEX('HAZUS Table FL 14.16'!$D$3:$D$30,MATCH($J114,'HAZUS Table FL 14.16'!$C$3:$C$30,0)),"no data")</f>
        <v>no data</v>
      </c>
      <c r="S114" s="200" t="str">
        <f>IFERROR(INDEX('HAZUS Table FL 14.16'!$F$3:$F$30,MATCH($J114,'HAZUS Table FL 14.16'!$C$3:$C$30,0)),"no data")</f>
        <v>no data</v>
      </c>
      <c r="T114" s="200" t="str">
        <f>IFERROR(INDEX('HAZUS Table FL 14.16'!$G$3:$G$30,MATCH($J114,'HAZUS Table FL 14.16'!$C$3:$C$30,0)),"no data")</f>
        <v>no data</v>
      </c>
      <c r="U114" s="164" t="str">
        <f>IFERROR('Inputs_Metric 7'!$D$5*INDEX('HAZUS Table FL 14.8'!$E$4:$E$14,MATCH('Step 1_Metric 7'!$J114,'HAZUS Table FL 14.8'!$C$4:$C$14,0)),"no data")</f>
        <v>no data</v>
      </c>
      <c r="W114" s="92" t="str">
        <f t="shared" si="20"/>
        <v/>
      </c>
      <c r="X114" s="92" t="str">
        <f t="shared" si="21"/>
        <v/>
      </c>
      <c r="Y114" s="92" t="str">
        <f t="shared" si="22"/>
        <v/>
      </c>
      <c r="Z114" s="92" t="str">
        <f t="shared" si="23"/>
        <v/>
      </c>
      <c r="AA114" s="101" t="str">
        <f t="shared" si="24"/>
        <v/>
      </c>
      <c r="AB114" s="101" t="str">
        <f t="shared" si="25"/>
        <v/>
      </c>
      <c r="AC114" s="92" t="str">
        <f t="shared" si="26"/>
        <v/>
      </c>
      <c r="AD114" s="92" t="str">
        <f t="shared" si="27"/>
        <v/>
      </c>
    </row>
    <row r="115" spans="1:30" x14ac:dyDescent="0.25">
      <c r="A115">
        <f t="shared" si="19"/>
        <v>10</v>
      </c>
      <c r="B115">
        <f>COUNTIF($D$4:D115,D115)</f>
        <v>32</v>
      </c>
      <c r="C115">
        <f>'Building Structure Data'!B116</f>
        <v>0</v>
      </c>
      <c r="D115">
        <f>'Building Structure Data'!C116</f>
        <v>0</v>
      </c>
      <c r="E115">
        <f>'Building Structure Data'!D116</f>
        <v>0</v>
      </c>
      <c r="F115">
        <f>'Building Structure Data'!E116</f>
        <v>0</v>
      </c>
      <c r="G115" s="43">
        <f>'Building Structure Data'!O116</f>
        <v>0</v>
      </c>
      <c r="H115" s="43">
        <f>'Building Structure Data'!P116</f>
        <v>0</v>
      </c>
      <c r="I115" t="b">
        <f>IF(OR('Building Structure Data'!M116="C",'Building Structure Data'!M116="R"),TRUE,FALSE)</f>
        <v>0</v>
      </c>
      <c r="J115">
        <f>'Building Structure Data'!Y116</f>
        <v>0</v>
      </c>
      <c r="K115" s="77" t="e">
        <f>'Building Structure Data'!AN116</f>
        <v>#DIV/0!</v>
      </c>
      <c r="L115" s="77" t="e">
        <f>'Building Structure Data'!AO116</f>
        <v>#DIV/0!</v>
      </c>
      <c r="M115" s="163" t="str">
        <f>IFERROR('Inputs_Metric 7'!$D$5*INDEX('HAZUS Table FL 14.14'!$F$5:$F$40,MATCH($J115,'HAZUS Table FL 14.14'!$C$5:$C$40,0)),"no data")</f>
        <v>no data</v>
      </c>
      <c r="N115" s="163" t="str">
        <f>IFERROR('Inputs_Metric 7'!$D$5*INDEX('HAZUS Table FL 14.14'!$G$5:$G$40,MATCH($J115,'HAZUS Table FL 14.14'!$C$5:$C$40,0)),"no data")</f>
        <v>no data</v>
      </c>
      <c r="O115" s="163" t="str">
        <f>IFERROR('Inputs_Metric 7'!$D$5*INDEX('HAZUS Table FL 14.14'!$I$5:$I$40,MATCH($J115,'HAZUS Table FL 14.14'!$C$5:$C$40,0)),"no data")</f>
        <v>no data</v>
      </c>
      <c r="P115" s="200" t="str">
        <f>IFERROR(AVERAGEIFS('HAZUS Table FL 14.12'!$S$4:$S$325,'HAZUS Table FL 14.12'!$N$4:$N$325,$J115,'HAZUS Table FL 14.12'!$R$4:$R$325,$I115,'HAZUS Table FL 14.12'!$P$4:$P$325,"&lt;="&amp;$G115,'HAZUS Table FL 14.12'!$Q$4:$Q$325,"&gt;"&amp;$G115)*'Inputs_Metric 7'!$D$6,"no data")</f>
        <v>no data</v>
      </c>
      <c r="Q115" s="200" t="str">
        <f>IFERROR(AVERAGEIFS('HAZUS Table FL 14.12'!$S$4:$S$325,'HAZUS Table FL 14.12'!$N$4:$N$325,$J115,'HAZUS Table FL 14.12'!$R$4:$R$325,$I115,'HAZUS Table FL 14.12'!$P$4:$P$325,"&lt;="&amp;$H115,'HAZUS Table FL 14.12'!$Q$4:$Q$325,"&gt;"&amp;$H115)*'Inputs_Metric 7'!$D$6,"no data")</f>
        <v>no data</v>
      </c>
      <c r="R115" s="200" t="str">
        <f>IFERROR(INDEX('HAZUS Table FL 14.16'!$D$3:$D$30,MATCH($J115,'HAZUS Table FL 14.16'!$C$3:$C$30,0)),"no data")</f>
        <v>no data</v>
      </c>
      <c r="S115" s="200" t="str">
        <f>IFERROR(INDEX('HAZUS Table FL 14.16'!$F$3:$F$30,MATCH($J115,'HAZUS Table FL 14.16'!$C$3:$C$30,0)),"no data")</f>
        <v>no data</v>
      </c>
      <c r="T115" s="200" t="str">
        <f>IFERROR(INDEX('HAZUS Table FL 14.16'!$G$3:$G$30,MATCH($J115,'HAZUS Table FL 14.16'!$C$3:$C$30,0)),"no data")</f>
        <v>no data</v>
      </c>
      <c r="U115" s="164" t="str">
        <f>IFERROR('Inputs_Metric 7'!$D$5*INDEX('HAZUS Table FL 14.8'!$E$4:$E$14,MATCH('Step 1_Metric 7'!$J115,'HAZUS Table FL 14.8'!$C$4:$C$14,0)),"no data")</f>
        <v>no data</v>
      </c>
      <c r="W115" s="92" t="str">
        <f t="shared" si="20"/>
        <v/>
      </c>
      <c r="X115" s="92" t="str">
        <f t="shared" si="21"/>
        <v/>
      </c>
      <c r="Y115" s="92" t="str">
        <f t="shared" si="22"/>
        <v/>
      </c>
      <c r="Z115" s="92" t="str">
        <f t="shared" si="23"/>
        <v/>
      </c>
      <c r="AA115" s="101" t="str">
        <f t="shared" si="24"/>
        <v/>
      </c>
      <c r="AB115" s="101" t="str">
        <f t="shared" si="25"/>
        <v/>
      </c>
      <c r="AC115" s="92" t="str">
        <f t="shared" si="26"/>
        <v/>
      </c>
      <c r="AD115" s="92" t="str">
        <f t="shared" si="27"/>
        <v/>
      </c>
    </row>
    <row r="116" spans="1:30" x14ac:dyDescent="0.25">
      <c r="A116">
        <f t="shared" si="19"/>
        <v>10</v>
      </c>
      <c r="B116">
        <f>COUNTIF($D$4:D116,D116)</f>
        <v>33</v>
      </c>
      <c r="C116">
        <f>'Building Structure Data'!B117</f>
        <v>0</v>
      </c>
      <c r="D116">
        <f>'Building Structure Data'!C117</f>
        <v>0</v>
      </c>
      <c r="E116">
        <f>'Building Structure Data'!D117</f>
        <v>0</v>
      </c>
      <c r="F116">
        <f>'Building Structure Data'!E117</f>
        <v>0</v>
      </c>
      <c r="G116" s="43">
        <f>'Building Structure Data'!O117</f>
        <v>0</v>
      </c>
      <c r="H116" s="43">
        <f>'Building Structure Data'!P117</f>
        <v>0</v>
      </c>
      <c r="I116" t="b">
        <f>IF(OR('Building Structure Data'!M117="C",'Building Structure Data'!M117="R"),TRUE,FALSE)</f>
        <v>0</v>
      </c>
      <c r="J116">
        <f>'Building Structure Data'!Y117</f>
        <v>0</v>
      </c>
      <c r="K116" s="77" t="e">
        <f>'Building Structure Data'!AN117</f>
        <v>#DIV/0!</v>
      </c>
      <c r="L116" s="77" t="e">
        <f>'Building Structure Data'!AO117</f>
        <v>#DIV/0!</v>
      </c>
      <c r="M116" s="163" t="str">
        <f>IFERROR('Inputs_Metric 7'!$D$5*INDEX('HAZUS Table FL 14.14'!$F$5:$F$40,MATCH($J116,'HAZUS Table FL 14.14'!$C$5:$C$40,0)),"no data")</f>
        <v>no data</v>
      </c>
      <c r="N116" s="163" t="str">
        <f>IFERROR('Inputs_Metric 7'!$D$5*INDEX('HAZUS Table FL 14.14'!$G$5:$G$40,MATCH($J116,'HAZUS Table FL 14.14'!$C$5:$C$40,0)),"no data")</f>
        <v>no data</v>
      </c>
      <c r="O116" s="163" t="str">
        <f>IFERROR('Inputs_Metric 7'!$D$5*INDEX('HAZUS Table FL 14.14'!$I$5:$I$40,MATCH($J116,'HAZUS Table FL 14.14'!$C$5:$C$40,0)),"no data")</f>
        <v>no data</v>
      </c>
      <c r="P116" s="200" t="str">
        <f>IFERROR(AVERAGEIFS('HAZUS Table FL 14.12'!$S$4:$S$325,'HAZUS Table FL 14.12'!$N$4:$N$325,$J116,'HAZUS Table FL 14.12'!$R$4:$R$325,$I116,'HAZUS Table FL 14.12'!$P$4:$P$325,"&lt;="&amp;$G116,'HAZUS Table FL 14.12'!$Q$4:$Q$325,"&gt;"&amp;$G116)*'Inputs_Metric 7'!$D$6,"no data")</f>
        <v>no data</v>
      </c>
      <c r="Q116" s="200" t="str">
        <f>IFERROR(AVERAGEIFS('HAZUS Table FL 14.12'!$S$4:$S$325,'HAZUS Table FL 14.12'!$N$4:$N$325,$J116,'HAZUS Table FL 14.12'!$R$4:$R$325,$I116,'HAZUS Table FL 14.12'!$P$4:$P$325,"&lt;="&amp;$H116,'HAZUS Table FL 14.12'!$Q$4:$Q$325,"&gt;"&amp;$H116)*'Inputs_Metric 7'!$D$6,"no data")</f>
        <v>no data</v>
      </c>
      <c r="R116" s="200" t="str">
        <f>IFERROR(INDEX('HAZUS Table FL 14.16'!$D$3:$D$30,MATCH($J116,'HAZUS Table FL 14.16'!$C$3:$C$30,0)),"no data")</f>
        <v>no data</v>
      </c>
      <c r="S116" s="200" t="str">
        <f>IFERROR(INDEX('HAZUS Table FL 14.16'!$F$3:$F$30,MATCH($J116,'HAZUS Table FL 14.16'!$C$3:$C$30,0)),"no data")</f>
        <v>no data</v>
      </c>
      <c r="T116" s="200" t="str">
        <f>IFERROR(INDEX('HAZUS Table FL 14.16'!$G$3:$G$30,MATCH($J116,'HAZUS Table FL 14.16'!$C$3:$C$30,0)),"no data")</f>
        <v>no data</v>
      </c>
      <c r="U116" s="164" t="str">
        <f>IFERROR('Inputs_Metric 7'!$D$5*INDEX('HAZUS Table FL 14.8'!$E$4:$E$14,MATCH('Step 1_Metric 7'!$J116,'HAZUS Table FL 14.8'!$C$4:$C$14,0)),"no data")</f>
        <v>no data</v>
      </c>
      <c r="W116" s="92" t="str">
        <f t="shared" si="20"/>
        <v/>
      </c>
      <c r="X116" s="92" t="str">
        <f t="shared" si="21"/>
        <v/>
      </c>
      <c r="Y116" s="92" t="str">
        <f t="shared" si="22"/>
        <v/>
      </c>
      <c r="Z116" s="92" t="str">
        <f t="shared" si="23"/>
        <v/>
      </c>
      <c r="AA116" s="101" t="str">
        <f t="shared" si="24"/>
        <v/>
      </c>
      <c r="AB116" s="101" t="str">
        <f t="shared" si="25"/>
        <v/>
      </c>
      <c r="AC116" s="92" t="str">
        <f t="shared" si="26"/>
        <v/>
      </c>
      <c r="AD116" s="92" t="str">
        <f t="shared" si="27"/>
        <v/>
      </c>
    </row>
    <row r="117" spans="1:30" x14ac:dyDescent="0.25">
      <c r="A117">
        <f t="shared" si="19"/>
        <v>10</v>
      </c>
      <c r="B117">
        <f>COUNTIF($D$4:D117,D117)</f>
        <v>34</v>
      </c>
      <c r="C117">
        <f>'Building Structure Data'!B118</f>
        <v>0</v>
      </c>
      <c r="D117">
        <f>'Building Structure Data'!C118</f>
        <v>0</v>
      </c>
      <c r="E117">
        <f>'Building Structure Data'!D118</f>
        <v>0</v>
      </c>
      <c r="F117">
        <f>'Building Structure Data'!E118</f>
        <v>0</v>
      </c>
      <c r="G117" s="43">
        <f>'Building Structure Data'!O118</f>
        <v>0</v>
      </c>
      <c r="H117" s="43">
        <f>'Building Structure Data'!P118</f>
        <v>0</v>
      </c>
      <c r="I117" t="b">
        <f>IF(OR('Building Structure Data'!M118="C",'Building Structure Data'!M118="R"),TRUE,FALSE)</f>
        <v>0</v>
      </c>
      <c r="J117">
        <f>'Building Structure Data'!Y118</f>
        <v>0</v>
      </c>
      <c r="K117" s="77" t="e">
        <f>'Building Structure Data'!AN118</f>
        <v>#DIV/0!</v>
      </c>
      <c r="L117" s="77" t="e">
        <f>'Building Structure Data'!AO118</f>
        <v>#DIV/0!</v>
      </c>
      <c r="M117" s="163" t="str">
        <f>IFERROR('Inputs_Metric 7'!$D$5*INDEX('HAZUS Table FL 14.14'!$F$5:$F$40,MATCH($J117,'HAZUS Table FL 14.14'!$C$5:$C$40,0)),"no data")</f>
        <v>no data</v>
      </c>
      <c r="N117" s="163" t="str">
        <f>IFERROR('Inputs_Metric 7'!$D$5*INDEX('HAZUS Table FL 14.14'!$G$5:$G$40,MATCH($J117,'HAZUS Table FL 14.14'!$C$5:$C$40,0)),"no data")</f>
        <v>no data</v>
      </c>
      <c r="O117" s="163" t="str">
        <f>IFERROR('Inputs_Metric 7'!$D$5*INDEX('HAZUS Table FL 14.14'!$I$5:$I$40,MATCH($J117,'HAZUS Table FL 14.14'!$C$5:$C$40,0)),"no data")</f>
        <v>no data</v>
      </c>
      <c r="P117" s="200" t="str">
        <f>IFERROR(AVERAGEIFS('HAZUS Table FL 14.12'!$S$4:$S$325,'HAZUS Table FL 14.12'!$N$4:$N$325,$J117,'HAZUS Table FL 14.12'!$R$4:$R$325,$I117,'HAZUS Table FL 14.12'!$P$4:$P$325,"&lt;="&amp;$G117,'HAZUS Table FL 14.12'!$Q$4:$Q$325,"&gt;"&amp;$G117)*'Inputs_Metric 7'!$D$6,"no data")</f>
        <v>no data</v>
      </c>
      <c r="Q117" s="200" t="str">
        <f>IFERROR(AVERAGEIFS('HAZUS Table FL 14.12'!$S$4:$S$325,'HAZUS Table FL 14.12'!$N$4:$N$325,$J117,'HAZUS Table FL 14.12'!$R$4:$R$325,$I117,'HAZUS Table FL 14.12'!$P$4:$P$325,"&lt;="&amp;$H117,'HAZUS Table FL 14.12'!$Q$4:$Q$325,"&gt;"&amp;$H117)*'Inputs_Metric 7'!$D$6,"no data")</f>
        <v>no data</v>
      </c>
      <c r="R117" s="200" t="str">
        <f>IFERROR(INDEX('HAZUS Table FL 14.16'!$D$3:$D$30,MATCH($J117,'HAZUS Table FL 14.16'!$C$3:$C$30,0)),"no data")</f>
        <v>no data</v>
      </c>
      <c r="S117" s="200" t="str">
        <f>IFERROR(INDEX('HAZUS Table FL 14.16'!$F$3:$F$30,MATCH($J117,'HAZUS Table FL 14.16'!$C$3:$C$30,0)),"no data")</f>
        <v>no data</v>
      </c>
      <c r="T117" s="200" t="str">
        <f>IFERROR(INDEX('HAZUS Table FL 14.16'!$G$3:$G$30,MATCH($J117,'HAZUS Table FL 14.16'!$C$3:$C$30,0)),"no data")</f>
        <v>no data</v>
      </c>
      <c r="U117" s="164" t="str">
        <f>IFERROR('Inputs_Metric 7'!$D$5*INDEX('HAZUS Table FL 14.8'!$E$4:$E$14,MATCH('Step 1_Metric 7'!$J117,'HAZUS Table FL 14.8'!$C$4:$C$14,0)),"no data")</f>
        <v>no data</v>
      </c>
      <c r="W117" s="92" t="str">
        <f t="shared" si="20"/>
        <v/>
      </c>
      <c r="X117" s="92" t="str">
        <f t="shared" si="21"/>
        <v/>
      </c>
      <c r="Y117" s="92" t="str">
        <f t="shared" si="22"/>
        <v/>
      </c>
      <c r="Z117" s="92" t="str">
        <f t="shared" si="23"/>
        <v/>
      </c>
      <c r="AA117" s="101" t="str">
        <f t="shared" si="24"/>
        <v/>
      </c>
      <c r="AB117" s="101" t="str">
        <f t="shared" si="25"/>
        <v/>
      </c>
      <c r="AC117" s="92" t="str">
        <f t="shared" si="26"/>
        <v/>
      </c>
      <c r="AD117" s="92" t="str">
        <f t="shared" si="27"/>
        <v/>
      </c>
    </row>
    <row r="118" spans="1:30" x14ac:dyDescent="0.25">
      <c r="A118">
        <f t="shared" si="19"/>
        <v>10</v>
      </c>
      <c r="B118">
        <f>COUNTIF($D$4:D118,D118)</f>
        <v>35</v>
      </c>
      <c r="C118">
        <f>'Building Structure Data'!B119</f>
        <v>0</v>
      </c>
      <c r="D118">
        <f>'Building Structure Data'!C119</f>
        <v>0</v>
      </c>
      <c r="E118">
        <f>'Building Structure Data'!D119</f>
        <v>0</v>
      </c>
      <c r="F118">
        <f>'Building Structure Data'!E119</f>
        <v>0</v>
      </c>
      <c r="G118" s="43">
        <f>'Building Structure Data'!O119</f>
        <v>0</v>
      </c>
      <c r="H118" s="43">
        <f>'Building Structure Data'!P119</f>
        <v>0</v>
      </c>
      <c r="I118" t="b">
        <f>IF(OR('Building Structure Data'!M119="C",'Building Structure Data'!M119="R"),TRUE,FALSE)</f>
        <v>0</v>
      </c>
      <c r="J118">
        <f>'Building Structure Data'!Y119</f>
        <v>0</v>
      </c>
      <c r="K118" s="77" t="e">
        <f>'Building Structure Data'!AN119</f>
        <v>#DIV/0!</v>
      </c>
      <c r="L118" s="77" t="e">
        <f>'Building Structure Data'!AO119</f>
        <v>#DIV/0!</v>
      </c>
      <c r="M118" s="163" t="str">
        <f>IFERROR('Inputs_Metric 7'!$D$5*INDEX('HAZUS Table FL 14.14'!$F$5:$F$40,MATCH($J118,'HAZUS Table FL 14.14'!$C$5:$C$40,0)),"no data")</f>
        <v>no data</v>
      </c>
      <c r="N118" s="163" t="str">
        <f>IFERROR('Inputs_Metric 7'!$D$5*INDEX('HAZUS Table FL 14.14'!$G$5:$G$40,MATCH($J118,'HAZUS Table FL 14.14'!$C$5:$C$40,0)),"no data")</f>
        <v>no data</v>
      </c>
      <c r="O118" s="163" t="str">
        <f>IFERROR('Inputs_Metric 7'!$D$5*INDEX('HAZUS Table FL 14.14'!$I$5:$I$40,MATCH($J118,'HAZUS Table FL 14.14'!$C$5:$C$40,0)),"no data")</f>
        <v>no data</v>
      </c>
      <c r="P118" s="200" t="str">
        <f>IFERROR(AVERAGEIFS('HAZUS Table FL 14.12'!$S$4:$S$325,'HAZUS Table FL 14.12'!$N$4:$N$325,$J118,'HAZUS Table FL 14.12'!$R$4:$R$325,$I118,'HAZUS Table FL 14.12'!$P$4:$P$325,"&lt;="&amp;$G118,'HAZUS Table FL 14.12'!$Q$4:$Q$325,"&gt;"&amp;$G118)*'Inputs_Metric 7'!$D$6,"no data")</f>
        <v>no data</v>
      </c>
      <c r="Q118" s="200" t="str">
        <f>IFERROR(AVERAGEIFS('HAZUS Table FL 14.12'!$S$4:$S$325,'HAZUS Table FL 14.12'!$N$4:$N$325,$J118,'HAZUS Table FL 14.12'!$R$4:$R$325,$I118,'HAZUS Table FL 14.12'!$P$4:$P$325,"&lt;="&amp;$H118,'HAZUS Table FL 14.12'!$Q$4:$Q$325,"&gt;"&amp;$H118)*'Inputs_Metric 7'!$D$6,"no data")</f>
        <v>no data</v>
      </c>
      <c r="R118" s="200" t="str">
        <f>IFERROR(INDEX('HAZUS Table FL 14.16'!$D$3:$D$30,MATCH($J118,'HAZUS Table FL 14.16'!$C$3:$C$30,0)),"no data")</f>
        <v>no data</v>
      </c>
      <c r="S118" s="200" t="str">
        <f>IFERROR(INDEX('HAZUS Table FL 14.16'!$F$3:$F$30,MATCH($J118,'HAZUS Table FL 14.16'!$C$3:$C$30,0)),"no data")</f>
        <v>no data</v>
      </c>
      <c r="T118" s="200" t="str">
        <f>IFERROR(INDEX('HAZUS Table FL 14.16'!$G$3:$G$30,MATCH($J118,'HAZUS Table FL 14.16'!$C$3:$C$30,0)),"no data")</f>
        <v>no data</v>
      </c>
      <c r="U118" s="164" t="str">
        <f>IFERROR('Inputs_Metric 7'!$D$5*INDEX('HAZUS Table FL 14.8'!$E$4:$E$14,MATCH('Step 1_Metric 7'!$J118,'HAZUS Table FL 14.8'!$C$4:$C$14,0)),"no data")</f>
        <v>no data</v>
      </c>
      <c r="W118" s="92" t="str">
        <f t="shared" si="20"/>
        <v/>
      </c>
      <c r="X118" s="92" t="str">
        <f t="shared" si="21"/>
        <v/>
      </c>
      <c r="Y118" s="92" t="str">
        <f t="shared" si="22"/>
        <v/>
      </c>
      <c r="Z118" s="92" t="str">
        <f t="shared" si="23"/>
        <v/>
      </c>
      <c r="AA118" s="101" t="str">
        <f t="shared" si="24"/>
        <v/>
      </c>
      <c r="AB118" s="101" t="str">
        <f t="shared" si="25"/>
        <v/>
      </c>
      <c r="AC118" s="92" t="str">
        <f t="shared" si="26"/>
        <v/>
      </c>
      <c r="AD118" s="92" t="str">
        <f t="shared" si="27"/>
        <v/>
      </c>
    </row>
    <row r="119" spans="1:30" x14ac:dyDescent="0.25">
      <c r="A119">
        <f t="shared" si="19"/>
        <v>10</v>
      </c>
      <c r="B119">
        <f>COUNTIF($D$4:D119,D119)</f>
        <v>36</v>
      </c>
      <c r="C119">
        <f>'Building Structure Data'!B120</f>
        <v>0</v>
      </c>
      <c r="D119">
        <f>'Building Structure Data'!C120</f>
        <v>0</v>
      </c>
      <c r="E119">
        <f>'Building Structure Data'!D120</f>
        <v>0</v>
      </c>
      <c r="F119">
        <f>'Building Structure Data'!E120</f>
        <v>0</v>
      </c>
      <c r="G119" s="43">
        <f>'Building Structure Data'!O120</f>
        <v>0</v>
      </c>
      <c r="H119" s="43">
        <f>'Building Structure Data'!P120</f>
        <v>0</v>
      </c>
      <c r="I119" t="b">
        <f>IF(OR('Building Structure Data'!M120="C",'Building Structure Data'!M120="R"),TRUE,FALSE)</f>
        <v>0</v>
      </c>
      <c r="J119">
        <f>'Building Structure Data'!Y120</f>
        <v>0</v>
      </c>
      <c r="K119" s="77" t="e">
        <f>'Building Structure Data'!AN120</f>
        <v>#DIV/0!</v>
      </c>
      <c r="L119" s="77" t="e">
        <f>'Building Structure Data'!AO120</f>
        <v>#DIV/0!</v>
      </c>
      <c r="M119" s="163" t="str">
        <f>IFERROR('Inputs_Metric 7'!$D$5*INDEX('HAZUS Table FL 14.14'!$F$5:$F$40,MATCH($J119,'HAZUS Table FL 14.14'!$C$5:$C$40,0)),"no data")</f>
        <v>no data</v>
      </c>
      <c r="N119" s="163" t="str">
        <f>IFERROR('Inputs_Metric 7'!$D$5*INDEX('HAZUS Table FL 14.14'!$G$5:$G$40,MATCH($J119,'HAZUS Table FL 14.14'!$C$5:$C$40,0)),"no data")</f>
        <v>no data</v>
      </c>
      <c r="O119" s="163" t="str">
        <f>IFERROR('Inputs_Metric 7'!$D$5*INDEX('HAZUS Table FL 14.14'!$I$5:$I$40,MATCH($J119,'HAZUS Table FL 14.14'!$C$5:$C$40,0)),"no data")</f>
        <v>no data</v>
      </c>
      <c r="P119" s="200" t="str">
        <f>IFERROR(AVERAGEIFS('HAZUS Table FL 14.12'!$S$4:$S$325,'HAZUS Table FL 14.12'!$N$4:$N$325,$J119,'HAZUS Table FL 14.12'!$R$4:$R$325,$I119,'HAZUS Table FL 14.12'!$P$4:$P$325,"&lt;="&amp;$G119,'HAZUS Table FL 14.12'!$Q$4:$Q$325,"&gt;"&amp;$G119)*'Inputs_Metric 7'!$D$6,"no data")</f>
        <v>no data</v>
      </c>
      <c r="Q119" s="200" t="str">
        <f>IFERROR(AVERAGEIFS('HAZUS Table FL 14.12'!$S$4:$S$325,'HAZUS Table FL 14.12'!$N$4:$N$325,$J119,'HAZUS Table FL 14.12'!$R$4:$R$325,$I119,'HAZUS Table FL 14.12'!$P$4:$P$325,"&lt;="&amp;$H119,'HAZUS Table FL 14.12'!$Q$4:$Q$325,"&gt;"&amp;$H119)*'Inputs_Metric 7'!$D$6,"no data")</f>
        <v>no data</v>
      </c>
      <c r="R119" s="200" t="str">
        <f>IFERROR(INDEX('HAZUS Table FL 14.16'!$D$3:$D$30,MATCH($J119,'HAZUS Table FL 14.16'!$C$3:$C$30,0)),"no data")</f>
        <v>no data</v>
      </c>
      <c r="S119" s="200" t="str">
        <f>IFERROR(INDEX('HAZUS Table FL 14.16'!$F$3:$F$30,MATCH($J119,'HAZUS Table FL 14.16'!$C$3:$C$30,0)),"no data")</f>
        <v>no data</v>
      </c>
      <c r="T119" s="200" t="str">
        <f>IFERROR(INDEX('HAZUS Table FL 14.16'!$G$3:$G$30,MATCH($J119,'HAZUS Table FL 14.16'!$C$3:$C$30,0)),"no data")</f>
        <v>no data</v>
      </c>
      <c r="U119" s="164" t="str">
        <f>IFERROR('Inputs_Metric 7'!$D$5*INDEX('HAZUS Table FL 14.8'!$E$4:$E$14,MATCH('Step 1_Metric 7'!$J119,'HAZUS Table FL 14.8'!$C$4:$C$14,0)),"no data")</f>
        <v>no data</v>
      </c>
      <c r="W119" s="92" t="str">
        <f t="shared" si="20"/>
        <v/>
      </c>
      <c r="X119" s="92" t="str">
        <f t="shared" si="21"/>
        <v/>
      </c>
      <c r="Y119" s="92" t="str">
        <f t="shared" si="22"/>
        <v/>
      </c>
      <c r="Z119" s="92" t="str">
        <f t="shared" si="23"/>
        <v/>
      </c>
      <c r="AA119" s="101" t="str">
        <f t="shared" si="24"/>
        <v/>
      </c>
      <c r="AB119" s="101" t="str">
        <f t="shared" si="25"/>
        <v/>
      </c>
      <c r="AC119" s="92" t="str">
        <f t="shared" si="26"/>
        <v/>
      </c>
      <c r="AD119" s="92" t="str">
        <f t="shared" si="27"/>
        <v/>
      </c>
    </row>
    <row r="120" spans="1:30" x14ac:dyDescent="0.25">
      <c r="A120">
        <f t="shared" si="19"/>
        <v>10</v>
      </c>
      <c r="B120">
        <f>COUNTIF($D$4:D120,D120)</f>
        <v>37</v>
      </c>
      <c r="C120">
        <f>'Building Structure Data'!B121</f>
        <v>0</v>
      </c>
      <c r="D120">
        <f>'Building Structure Data'!C121</f>
        <v>0</v>
      </c>
      <c r="E120">
        <f>'Building Structure Data'!D121</f>
        <v>0</v>
      </c>
      <c r="F120">
        <f>'Building Structure Data'!E121</f>
        <v>0</v>
      </c>
      <c r="G120" s="43">
        <f>'Building Structure Data'!O121</f>
        <v>0</v>
      </c>
      <c r="H120" s="43">
        <f>'Building Structure Data'!P121</f>
        <v>0</v>
      </c>
      <c r="I120" t="b">
        <f>IF(OR('Building Structure Data'!M121="C",'Building Structure Data'!M121="R"),TRUE,FALSE)</f>
        <v>0</v>
      </c>
      <c r="J120">
        <f>'Building Structure Data'!Y121</f>
        <v>0</v>
      </c>
      <c r="K120" s="77" t="e">
        <f>'Building Structure Data'!AN121</f>
        <v>#DIV/0!</v>
      </c>
      <c r="L120" s="77" t="e">
        <f>'Building Structure Data'!AO121</f>
        <v>#DIV/0!</v>
      </c>
      <c r="M120" s="163" t="str">
        <f>IFERROR('Inputs_Metric 7'!$D$5*INDEX('HAZUS Table FL 14.14'!$F$5:$F$40,MATCH($J120,'HAZUS Table FL 14.14'!$C$5:$C$40,0)),"no data")</f>
        <v>no data</v>
      </c>
      <c r="N120" s="163" t="str">
        <f>IFERROR('Inputs_Metric 7'!$D$5*INDEX('HAZUS Table FL 14.14'!$G$5:$G$40,MATCH($J120,'HAZUS Table FL 14.14'!$C$5:$C$40,0)),"no data")</f>
        <v>no data</v>
      </c>
      <c r="O120" s="163" t="str">
        <f>IFERROR('Inputs_Metric 7'!$D$5*INDEX('HAZUS Table FL 14.14'!$I$5:$I$40,MATCH($J120,'HAZUS Table FL 14.14'!$C$5:$C$40,0)),"no data")</f>
        <v>no data</v>
      </c>
      <c r="P120" s="200" t="str">
        <f>IFERROR(AVERAGEIFS('HAZUS Table FL 14.12'!$S$4:$S$325,'HAZUS Table FL 14.12'!$N$4:$N$325,$J120,'HAZUS Table FL 14.12'!$R$4:$R$325,$I120,'HAZUS Table FL 14.12'!$P$4:$P$325,"&lt;="&amp;$G120,'HAZUS Table FL 14.12'!$Q$4:$Q$325,"&gt;"&amp;$G120)*'Inputs_Metric 7'!$D$6,"no data")</f>
        <v>no data</v>
      </c>
      <c r="Q120" s="200" t="str">
        <f>IFERROR(AVERAGEIFS('HAZUS Table FL 14.12'!$S$4:$S$325,'HAZUS Table FL 14.12'!$N$4:$N$325,$J120,'HAZUS Table FL 14.12'!$R$4:$R$325,$I120,'HAZUS Table FL 14.12'!$P$4:$P$325,"&lt;="&amp;$H120,'HAZUS Table FL 14.12'!$Q$4:$Q$325,"&gt;"&amp;$H120)*'Inputs_Metric 7'!$D$6,"no data")</f>
        <v>no data</v>
      </c>
      <c r="R120" s="200" t="str">
        <f>IFERROR(INDEX('HAZUS Table FL 14.16'!$D$3:$D$30,MATCH($J120,'HAZUS Table FL 14.16'!$C$3:$C$30,0)),"no data")</f>
        <v>no data</v>
      </c>
      <c r="S120" s="200" t="str">
        <f>IFERROR(INDEX('HAZUS Table FL 14.16'!$F$3:$F$30,MATCH($J120,'HAZUS Table FL 14.16'!$C$3:$C$30,0)),"no data")</f>
        <v>no data</v>
      </c>
      <c r="T120" s="200" t="str">
        <f>IFERROR(INDEX('HAZUS Table FL 14.16'!$G$3:$G$30,MATCH($J120,'HAZUS Table FL 14.16'!$C$3:$C$30,0)),"no data")</f>
        <v>no data</v>
      </c>
      <c r="U120" s="164" t="str">
        <f>IFERROR('Inputs_Metric 7'!$D$5*INDEX('HAZUS Table FL 14.8'!$E$4:$E$14,MATCH('Step 1_Metric 7'!$J120,'HAZUS Table FL 14.8'!$C$4:$C$14,0)),"no data")</f>
        <v>no data</v>
      </c>
      <c r="W120" s="92" t="str">
        <f t="shared" si="20"/>
        <v/>
      </c>
      <c r="X120" s="92" t="str">
        <f t="shared" si="21"/>
        <v/>
      </c>
      <c r="Y120" s="92" t="str">
        <f t="shared" si="22"/>
        <v/>
      </c>
      <c r="Z120" s="92" t="str">
        <f t="shared" si="23"/>
        <v/>
      </c>
      <c r="AA120" s="101" t="str">
        <f t="shared" si="24"/>
        <v/>
      </c>
      <c r="AB120" s="101" t="str">
        <f t="shared" si="25"/>
        <v/>
      </c>
      <c r="AC120" s="92" t="str">
        <f t="shared" si="26"/>
        <v/>
      </c>
      <c r="AD120" s="92" t="str">
        <f t="shared" si="27"/>
        <v/>
      </c>
    </row>
    <row r="121" spans="1:30" x14ac:dyDescent="0.25">
      <c r="A121">
        <f t="shared" si="19"/>
        <v>10</v>
      </c>
      <c r="B121">
        <f>COUNTIF($D$4:D121,D121)</f>
        <v>38</v>
      </c>
      <c r="C121">
        <f>'Building Structure Data'!B122</f>
        <v>0</v>
      </c>
      <c r="D121">
        <f>'Building Structure Data'!C122</f>
        <v>0</v>
      </c>
      <c r="E121">
        <f>'Building Structure Data'!D122</f>
        <v>0</v>
      </c>
      <c r="F121">
        <f>'Building Structure Data'!E122</f>
        <v>0</v>
      </c>
      <c r="G121" s="43">
        <f>'Building Structure Data'!O122</f>
        <v>0</v>
      </c>
      <c r="H121" s="43">
        <f>'Building Structure Data'!P122</f>
        <v>0</v>
      </c>
      <c r="I121" t="b">
        <f>IF(OR('Building Structure Data'!M122="C",'Building Structure Data'!M122="R"),TRUE,FALSE)</f>
        <v>0</v>
      </c>
      <c r="J121">
        <f>'Building Structure Data'!Y122</f>
        <v>0</v>
      </c>
      <c r="K121" s="77" t="e">
        <f>'Building Structure Data'!AN122</f>
        <v>#DIV/0!</v>
      </c>
      <c r="L121" s="77" t="e">
        <f>'Building Structure Data'!AO122</f>
        <v>#DIV/0!</v>
      </c>
      <c r="M121" s="163" t="str">
        <f>IFERROR('Inputs_Metric 7'!$D$5*INDEX('HAZUS Table FL 14.14'!$F$5:$F$40,MATCH($J121,'HAZUS Table FL 14.14'!$C$5:$C$40,0)),"no data")</f>
        <v>no data</v>
      </c>
      <c r="N121" s="163" t="str">
        <f>IFERROR('Inputs_Metric 7'!$D$5*INDEX('HAZUS Table FL 14.14'!$G$5:$G$40,MATCH($J121,'HAZUS Table FL 14.14'!$C$5:$C$40,0)),"no data")</f>
        <v>no data</v>
      </c>
      <c r="O121" s="163" t="str">
        <f>IFERROR('Inputs_Metric 7'!$D$5*INDEX('HAZUS Table FL 14.14'!$I$5:$I$40,MATCH($J121,'HAZUS Table FL 14.14'!$C$5:$C$40,0)),"no data")</f>
        <v>no data</v>
      </c>
      <c r="P121" s="200" t="str">
        <f>IFERROR(AVERAGEIFS('HAZUS Table FL 14.12'!$S$4:$S$325,'HAZUS Table FL 14.12'!$N$4:$N$325,$J121,'HAZUS Table FL 14.12'!$R$4:$R$325,$I121,'HAZUS Table FL 14.12'!$P$4:$P$325,"&lt;="&amp;$G121,'HAZUS Table FL 14.12'!$Q$4:$Q$325,"&gt;"&amp;$G121)*'Inputs_Metric 7'!$D$6,"no data")</f>
        <v>no data</v>
      </c>
      <c r="Q121" s="200" t="str">
        <f>IFERROR(AVERAGEIFS('HAZUS Table FL 14.12'!$S$4:$S$325,'HAZUS Table FL 14.12'!$N$4:$N$325,$J121,'HAZUS Table FL 14.12'!$R$4:$R$325,$I121,'HAZUS Table FL 14.12'!$P$4:$P$325,"&lt;="&amp;$H121,'HAZUS Table FL 14.12'!$Q$4:$Q$325,"&gt;"&amp;$H121)*'Inputs_Metric 7'!$D$6,"no data")</f>
        <v>no data</v>
      </c>
      <c r="R121" s="200" t="str">
        <f>IFERROR(INDEX('HAZUS Table FL 14.16'!$D$3:$D$30,MATCH($J121,'HAZUS Table FL 14.16'!$C$3:$C$30,0)),"no data")</f>
        <v>no data</v>
      </c>
      <c r="S121" s="200" t="str">
        <f>IFERROR(INDEX('HAZUS Table FL 14.16'!$F$3:$F$30,MATCH($J121,'HAZUS Table FL 14.16'!$C$3:$C$30,0)),"no data")</f>
        <v>no data</v>
      </c>
      <c r="T121" s="200" t="str">
        <f>IFERROR(INDEX('HAZUS Table FL 14.16'!$G$3:$G$30,MATCH($J121,'HAZUS Table FL 14.16'!$C$3:$C$30,0)),"no data")</f>
        <v>no data</v>
      </c>
      <c r="U121" s="164" t="str">
        <f>IFERROR('Inputs_Metric 7'!$D$5*INDEX('HAZUS Table FL 14.8'!$E$4:$E$14,MATCH('Step 1_Metric 7'!$J121,'HAZUS Table FL 14.8'!$C$4:$C$14,0)),"no data")</f>
        <v>no data</v>
      </c>
      <c r="W121" s="92" t="str">
        <f t="shared" si="20"/>
        <v/>
      </c>
      <c r="X121" s="92" t="str">
        <f t="shared" si="21"/>
        <v/>
      </c>
      <c r="Y121" s="92" t="str">
        <f t="shared" si="22"/>
        <v/>
      </c>
      <c r="Z121" s="92" t="str">
        <f t="shared" si="23"/>
        <v/>
      </c>
      <c r="AA121" s="101" t="str">
        <f t="shared" si="24"/>
        <v/>
      </c>
      <c r="AB121" s="101" t="str">
        <f t="shared" si="25"/>
        <v/>
      </c>
      <c r="AC121" s="92" t="str">
        <f t="shared" si="26"/>
        <v/>
      </c>
      <c r="AD121" s="92" t="str">
        <f t="shared" si="27"/>
        <v/>
      </c>
    </row>
    <row r="122" spans="1:30" x14ac:dyDescent="0.25">
      <c r="A122">
        <f t="shared" si="19"/>
        <v>10</v>
      </c>
      <c r="B122">
        <f>COUNTIF($D$4:D122,D122)</f>
        <v>39</v>
      </c>
      <c r="C122">
        <f>'Building Structure Data'!B123</f>
        <v>0</v>
      </c>
      <c r="D122">
        <f>'Building Structure Data'!C123</f>
        <v>0</v>
      </c>
      <c r="E122">
        <f>'Building Structure Data'!D123</f>
        <v>0</v>
      </c>
      <c r="F122">
        <f>'Building Structure Data'!E123</f>
        <v>0</v>
      </c>
      <c r="G122" s="43">
        <f>'Building Structure Data'!O123</f>
        <v>0</v>
      </c>
      <c r="H122" s="43">
        <f>'Building Structure Data'!P123</f>
        <v>0</v>
      </c>
      <c r="I122" t="b">
        <f>IF(OR('Building Structure Data'!M123="C",'Building Structure Data'!M123="R"),TRUE,FALSE)</f>
        <v>0</v>
      </c>
      <c r="J122">
        <f>'Building Structure Data'!Y123</f>
        <v>0</v>
      </c>
      <c r="K122" s="77" t="e">
        <f>'Building Structure Data'!AN123</f>
        <v>#DIV/0!</v>
      </c>
      <c r="L122" s="77" t="e">
        <f>'Building Structure Data'!AO123</f>
        <v>#DIV/0!</v>
      </c>
      <c r="M122" s="163" t="str">
        <f>IFERROR('Inputs_Metric 7'!$D$5*INDEX('HAZUS Table FL 14.14'!$F$5:$F$40,MATCH($J122,'HAZUS Table FL 14.14'!$C$5:$C$40,0)),"no data")</f>
        <v>no data</v>
      </c>
      <c r="N122" s="163" t="str">
        <f>IFERROR('Inputs_Metric 7'!$D$5*INDEX('HAZUS Table FL 14.14'!$G$5:$G$40,MATCH($J122,'HAZUS Table FL 14.14'!$C$5:$C$40,0)),"no data")</f>
        <v>no data</v>
      </c>
      <c r="O122" s="163" t="str">
        <f>IFERROR('Inputs_Metric 7'!$D$5*INDEX('HAZUS Table FL 14.14'!$I$5:$I$40,MATCH($J122,'HAZUS Table FL 14.14'!$C$5:$C$40,0)),"no data")</f>
        <v>no data</v>
      </c>
      <c r="P122" s="200" t="str">
        <f>IFERROR(AVERAGEIFS('HAZUS Table FL 14.12'!$S$4:$S$325,'HAZUS Table FL 14.12'!$N$4:$N$325,$J122,'HAZUS Table FL 14.12'!$R$4:$R$325,$I122,'HAZUS Table FL 14.12'!$P$4:$P$325,"&lt;="&amp;$G122,'HAZUS Table FL 14.12'!$Q$4:$Q$325,"&gt;"&amp;$G122)*'Inputs_Metric 7'!$D$6,"no data")</f>
        <v>no data</v>
      </c>
      <c r="Q122" s="200" t="str">
        <f>IFERROR(AVERAGEIFS('HAZUS Table FL 14.12'!$S$4:$S$325,'HAZUS Table FL 14.12'!$N$4:$N$325,$J122,'HAZUS Table FL 14.12'!$R$4:$R$325,$I122,'HAZUS Table FL 14.12'!$P$4:$P$325,"&lt;="&amp;$H122,'HAZUS Table FL 14.12'!$Q$4:$Q$325,"&gt;"&amp;$H122)*'Inputs_Metric 7'!$D$6,"no data")</f>
        <v>no data</v>
      </c>
      <c r="R122" s="200" t="str">
        <f>IFERROR(INDEX('HAZUS Table FL 14.16'!$D$3:$D$30,MATCH($J122,'HAZUS Table FL 14.16'!$C$3:$C$30,0)),"no data")</f>
        <v>no data</v>
      </c>
      <c r="S122" s="200" t="str">
        <f>IFERROR(INDEX('HAZUS Table FL 14.16'!$F$3:$F$30,MATCH($J122,'HAZUS Table FL 14.16'!$C$3:$C$30,0)),"no data")</f>
        <v>no data</v>
      </c>
      <c r="T122" s="200" t="str">
        <f>IFERROR(INDEX('HAZUS Table FL 14.16'!$G$3:$G$30,MATCH($J122,'HAZUS Table FL 14.16'!$C$3:$C$30,0)),"no data")</f>
        <v>no data</v>
      </c>
      <c r="U122" s="164" t="str">
        <f>IFERROR('Inputs_Metric 7'!$D$5*INDEX('HAZUS Table FL 14.8'!$E$4:$E$14,MATCH('Step 1_Metric 7'!$J122,'HAZUS Table FL 14.8'!$C$4:$C$14,0)),"no data")</f>
        <v>no data</v>
      </c>
      <c r="W122" s="92" t="str">
        <f t="shared" si="20"/>
        <v/>
      </c>
      <c r="X122" s="92" t="str">
        <f t="shared" si="21"/>
        <v/>
      </c>
      <c r="Y122" s="92" t="str">
        <f t="shared" si="22"/>
        <v/>
      </c>
      <c r="Z122" s="92" t="str">
        <f t="shared" si="23"/>
        <v/>
      </c>
      <c r="AA122" s="101" t="str">
        <f t="shared" si="24"/>
        <v/>
      </c>
      <c r="AB122" s="101" t="str">
        <f t="shared" si="25"/>
        <v/>
      </c>
      <c r="AC122" s="92" t="str">
        <f t="shared" si="26"/>
        <v/>
      </c>
      <c r="AD122" s="92" t="str">
        <f t="shared" si="27"/>
        <v/>
      </c>
    </row>
    <row r="123" spans="1:30" x14ac:dyDescent="0.25">
      <c r="A123">
        <f t="shared" si="19"/>
        <v>10</v>
      </c>
      <c r="B123">
        <f>COUNTIF($D$4:D123,D123)</f>
        <v>40</v>
      </c>
      <c r="C123">
        <f>'Building Structure Data'!B124</f>
        <v>0</v>
      </c>
      <c r="D123">
        <f>'Building Structure Data'!C124</f>
        <v>0</v>
      </c>
      <c r="E123">
        <f>'Building Structure Data'!D124</f>
        <v>0</v>
      </c>
      <c r="F123">
        <f>'Building Structure Data'!E124</f>
        <v>0</v>
      </c>
      <c r="G123" s="43">
        <f>'Building Structure Data'!O124</f>
        <v>0</v>
      </c>
      <c r="H123" s="43">
        <f>'Building Structure Data'!P124</f>
        <v>0</v>
      </c>
      <c r="I123" t="b">
        <f>IF(OR('Building Structure Data'!M124="C",'Building Structure Data'!M124="R"),TRUE,FALSE)</f>
        <v>0</v>
      </c>
      <c r="J123">
        <f>'Building Structure Data'!Y124</f>
        <v>0</v>
      </c>
      <c r="K123" s="77" t="e">
        <f>'Building Structure Data'!AN124</f>
        <v>#DIV/0!</v>
      </c>
      <c r="L123" s="77" t="e">
        <f>'Building Structure Data'!AO124</f>
        <v>#DIV/0!</v>
      </c>
      <c r="M123" s="163" t="str">
        <f>IFERROR('Inputs_Metric 7'!$D$5*INDEX('HAZUS Table FL 14.14'!$F$5:$F$40,MATCH($J123,'HAZUS Table FL 14.14'!$C$5:$C$40,0)),"no data")</f>
        <v>no data</v>
      </c>
      <c r="N123" s="163" t="str">
        <f>IFERROR('Inputs_Metric 7'!$D$5*INDEX('HAZUS Table FL 14.14'!$G$5:$G$40,MATCH($J123,'HAZUS Table FL 14.14'!$C$5:$C$40,0)),"no data")</f>
        <v>no data</v>
      </c>
      <c r="O123" s="163" t="str">
        <f>IFERROR('Inputs_Metric 7'!$D$5*INDEX('HAZUS Table FL 14.14'!$I$5:$I$40,MATCH($J123,'HAZUS Table FL 14.14'!$C$5:$C$40,0)),"no data")</f>
        <v>no data</v>
      </c>
      <c r="P123" s="200" t="str">
        <f>IFERROR(AVERAGEIFS('HAZUS Table FL 14.12'!$S$4:$S$325,'HAZUS Table FL 14.12'!$N$4:$N$325,$J123,'HAZUS Table FL 14.12'!$R$4:$R$325,$I123,'HAZUS Table FL 14.12'!$P$4:$P$325,"&lt;="&amp;$G123,'HAZUS Table FL 14.12'!$Q$4:$Q$325,"&gt;"&amp;$G123)*'Inputs_Metric 7'!$D$6,"no data")</f>
        <v>no data</v>
      </c>
      <c r="Q123" s="200" t="str">
        <f>IFERROR(AVERAGEIFS('HAZUS Table FL 14.12'!$S$4:$S$325,'HAZUS Table FL 14.12'!$N$4:$N$325,$J123,'HAZUS Table FL 14.12'!$R$4:$R$325,$I123,'HAZUS Table FL 14.12'!$P$4:$P$325,"&lt;="&amp;$H123,'HAZUS Table FL 14.12'!$Q$4:$Q$325,"&gt;"&amp;$H123)*'Inputs_Metric 7'!$D$6,"no data")</f>
        <v>no data</v>
      </c>
      <c r="R123" s="200" t="str">
        <f>IFERROR(INDEX('HAZUS Table FL 14.16'!$D$3:$D$30,MATCH($J123,'HAZUS Table FL 14.16'!$C$3:$C$30,0)),"no data")</f>
        <v>no data</v>
      </c>
      <c r="S123" s="200" t="str">
        <f>IFERROR(INDEX('HAZUS Table FL 14.16'!$F$3:$F$30,MATCH($J123,'HAZUS Table FL 14.16'!$C$3:$C$30,0)),"no data")</f>
        <v>no data</v>
      </c>
      <c r="T123" s="200" t="str">
        <f>IFERROR(INDEX('HAZUS Table FL 14.16'!$G$3:$G$30,MATCH($J123,'HAZUS Table FL 14.16'!$C$3:$C$30,0)),"no data")</f>
        <v>no data</v>
      </c>
      <c r="U123" s="164" t="str">
        <f>IFERROR('Inputs_Metric 7'!$D$5*INDEX('HAZUS Table FL 14.8'!$E$4:$E$14,MATCH('Step 1_Metric 7'!$J123,'HAZUS Table FL 14.8'!$C$4:$C$14,0)),"no data")</f>
        <v>no data</v>
      </c>
      <c r="W123" s="92" t="str">
        <f t="shared" si="20"/>
        <v/>
      </c>
      <c r="X123" s="92" t="str">
        <f t="shared" si="21"/>
        <v/>
      </c>
      <c r="Y123" s="92" t="str">
        <f t="shared" si="22"/>
        <v/>
      </c>
      <c r="Z123" s="92" t="str">
        <f t="shared" si="23"/>
        <v/>
      </c>
      <c r="AA123" s="101" t="str">
        <f t="shared" si="24"/>
        <v/>
      </c>
      <c r="AB123" s="101" t="str">
        <f t="shared" si="25"/>
        <v/>
      </c>
      <c r="AC123" s="92" t="str">
        <f t="shared" si="26"/>
        <v/>
      </c>
      <c r="AD123" s="92" t="str">
        <f t="shared" si="27"/>
        <v/>
      </c>
    </row>
    <row r="124" spans="1:30" x14ac:dyDescent="0.25">
      <c r="A124">
        <f t="shared" si="19"/>
        <v>10</v>
      </c>
      <c r="B124">
        <f>COUNTIF($D$4:D124,D124)</f>
        <v>41</v>
      </c>
      <c r="C124">
        <f>'Building Structure Data'!B125</f>
        <v>0</v>
      </c>
      <c r="D124">
        <f>'Building Structure Data'!C125</f>
        <v>0</v>
      </c>
      <c r="E124">
        <f>'Building Structure Data'!D125</f>
        <v>0</v>
      </c>
      <c r="F124">
        <f>'Building Structure Data'!E125</f>
        <v>0</v>
      </c>
      <c r="G124" s="43">
        <f>'Building Structure Data'!O125</f>
        <v>0</v>
      </c>
      <c r="H124" s="43">
        <f>'Building Structure Data'!P125</f>
        <v>0</v>
      </c>
      <c r="I124" t="b">
        <f>IF(OR('Building Structure Data'!M125="C",'Building Structure Data'!M125="R"),TRUE,FALSE)</f>
        <v>0</v>
      </c>
      <c r="J124">
        <f>'Building Structure Data'!Y125</f>
        <v>0</v>
      </c>
      <c r="K124" s="77" t="e">
        <f>'Building Structure Data'!AN125</f>
        <v>#DIV/0!</v>
      </c>
      <c r="L124" s="77" t="e">
        <f>'Building Structure Data'!AO125</f>
        <v>#DIV/0!</v>
      </c>
      <c r="M124" s="163" t="str">
        <f>IFERROR('Inputs_Metric 7'!$D$5*INDEX('HAZUS Table FL 14.14'!$F$5:$F$40,MATCH($J124,'HAZUS Table FL 14.14'!$C$5:$C$40,0)),"no data")</f>
        <v>no data</v>
      </c>
      <c r="N124" s="163" t="str">
        <f>IFERROR('Inputs_Metric 7'!$D$5*INDEX('HAZUS Table FL 14.14'!$G$5:$G$40,MATCH($J124,'HAZUS Table FL 14.14'!$C$5:$C$40,0)),"no data")</f>
        <v>no data</v>
      </c>
      <c r="O124" s="163" t="str">
        <f>IFERROR('Inputs_Metric 7'!$D$5*INDEX('HAZUS Table FL 14.14'!$I$5:$I$40,MATCH($J124,'HAZUS Table FL 14.14'!$C$5:$C$40,0)),"no data")</f>
        <v>no data</v>
      </c>
      <c r="P124" s="200" t="str">
        <f>IFERROR(AVERAGEIFS('HAZUS Table FL 14.12'!$S$4:$S$325,'HAZUS Table FL 14.12'!$N$4:$N$325,$J124,'HAZUS Table FL 14.12'!$R$4:$R$325,$I124,'HAZUS Table FL 14.12'!$P$4:$P$325,"&lt;="&amp;$G124,'HAZUS Table FL 14.12'!$Q$4:$Q$325,"&gt;"&amp;$G124)*'Inputs_Metric 7'!$D$6,"no data")</f>
        <v>no data</v>
      </c>
      <c r="Q124" s="200" t="str">
        <f>IFERROR(AVERAGEIFS('HAZUS Table FL 14.12'!$S$4:$S$325,'HAZUS Table FL 14.12'!$N$4:$N$325,$J124,'HAZUS Table FL 14.12'!$R$4:$R$325,$I124,'HAZUS Table FL 14.12'!$P$4:$P$325,"&lt;="&amp;$H124,'HAZUS Table FL 14.12'!$Q$4:$Q$325,"&gt;"&amp;$H124)*'Inputs_Metric 7'!$D$6,"no data")</f>
        <v>no data</v>
      </c>
      <c r="R124" s="200" t="str">
        <f>IFERROR(INDEX('HAZUS Table FL 14.16'!$D$3:$D$30,MATCH($J124,'HAZUS Table FL 14.16'!$C$3:$C$30,0)),"no data")</f>
        <v>no data</v>
      </c>
      <c r="S124" s="200" t="str">
        <f>IFERROR(INDEX('HAZUS Table FL 14.16'!$F$3:$F$30,MATCH($J124,'HAZUS Table FL 14.16'!$C$3:$C$30,0)),"no data")</f>
        <v>no data</v>
      </c>
      <c r="T124" s="200" t="str">
        <f>IFERROR(INDEX('HAZUS Table FL 14.16'!$G$3:$G$30,MATCH($J124,'HAZUS Table FL 14.16'!$C$3:$C$30,0)),"no data")</f>
        <v>no data</v>
      </c>
      <c r="U124" s="164" t="str">
        <f>IFERROR('Inputs_Metric 7'!$D$5*INDEX('HAZUS Table FL 14.8'!$E$4:$E$14,MATCH('Step 1_Metric 7'!$J124,'HAZUS Table FL 14.8'!$C$4:$C$14,0)),"no data")</f>
        <v>no data</v>
      </c>
      <c r="W124" s="92" t="str">
        <f t="shared" si="20"/>
        <v/>
      </c>
      <c r="X124" s="92" t="str">
        <f t="shared" si="21"/>
        <v/>
      </c>
      <c r="Y124" s="92" t="str">
        <f t="shared" si="22"/>
        <v/>
      </c>
      <c r="Z124" s="92" t="str">
        <f t="shared" si="23"/>
        <v/>
      </c>
      <c r="AA124" s="101" t="str">
        <f t="shared" si="24"/>
        <v/>
      </c>
      <c r="AB124" s="101" t="str">
        <f t="shared" si="25"/>
        <v/>
      </c>
      <c r="AC124" s="92" t="str">
        <f t="shared" si="26"/>
        <v/>
      </c>
      <c r="AD124" s="92" t="str">
        <f t="shared" si="27"/>
        <v/>
      </c>
    </row>
    <row r="125" spans="1:30" x14ac:dyDescent="0.25">
      <c r="A125">
        <f t="shared" si="19"/>
        <v>10</v>
      </c>
      <c r="B125">
        <f>COUNTIF($D$4:D125,D125)</f>
        <v>42</v>
      </c>
      <c r="C125">
        <f>'Building Structure Data'!B126</f>
        <v>0</v>
      </c>
      <c r="D125">
        <f>'Building Structure Data'!C126</f>
        <v>0</v>
      </c>
      <c r="E125">
        <f>'Building Structure Data'!D126</f>
        <v>0</v>
      </c>
      <c r="F125">
        <f>'Building Structure Data'!E126</f>
        <v>0</v>
      </c>
      <c r="G125" s="43">
        <f>'Building Structure Data'!O126</f>
        <v>0</v>
      </c>
      <c r="H125" s="43">
        <f>'Building Structure Data'!P126</f>
        <v>0</v>
      </c>
      <c r="I125" t="b">
        <f>IF(OR('Building Structure Data'!M126="C",'Building Structure Data'!M126="R"),TRUE,FALSE)</f>
        <v>0</v>
      </c>
      <c r="J125">
        <f>'Building Structure Data'!Y126</f>
        <v>0</v>
      </c>
      <c r="K125" s="77" t="e">
        <f>'Building Structure Data'!AN126</f>
        <v>#DIV/0!</v>
      </c>
      <c r="L125" s="77" t="e">
        <f>'Building Structure Data'!AO126</f>
        <v>#DIV/0!</v>
      </c>
      <c r="M125" s="163" t="str">
        <f>IFERROR('Inputs_Metric 7'!$D$5*INDEX('HAZUS Table FL 14.14'!$F$5:$F$40,MATCH($J125,'HAZUS Table FL 14.14'!$C$5:$C$40,0)),"no data")</f>
        <v>no data</v>
      </c>
      <c r="N125" s="163" t="str">
        <f>IFERROR('Inputs_Metric 7'!$D$5*INDEX('HAZUS Table FL 14.14'!$G$5:$G$40,MATCH($J125,'HAZUS Table FL 14.14'!$C$5:$C$40,0)),"no data")</f>
        <v>no data</v>
      </c>
      <c r="O125" s="163" t="str">
        <f>IFERROR('Inputs_Metric 7'!$D$5*INDEX('HAZUS Table FL 14.14'!$I$5:$I$40,MATCH($J125,'HAZUS Table FL 14.14'!$C$5:$C$40,0)),"no data")</f>
        <v>no data</v>
      </c>
      <c r="P125" s="200" t="str">
        <f>IFERROR(AVERAGEIFS('HAZUS Table FL 14.12'!$S$4:$S$325,'HAZUS Table FL 14.12'!$N$4:$N$325,$J125,'HAZUS Table FL 14.12'!$R$4:$R$325,$I125,'HAZUS Table FL 14.12'!$P$4:$P$325,"&lt;="&amp;$G125,'HAZUS Table FL 14.12'!$Q$4:$Q$325,"&gt;"&amp;$G125)*'Inputs_Metric 7'!$D$6,"no data")</f>
        <v>no data</v>
      </c>
      <c r="Q125" s="200" t="str">
        <f>IFERROR(AVERAGEIFS('HAZUS Table FL 14.12'!$S$4:$S$325,'HAZUS Table FL 14.12'!$N$4:$N$325,$J125,'HAZUS Table FL 14.12'!$R$4:$R$325,$I125,'HAZUS Table FL 14.12'!$P$4:$P$325,"&lt;="&amp;$H125,'HAZUS Table FL 14.12'!$Q$4:$Q$325,"&gt;"&amp;$H125)*'Inputs_Metric 7'!$D$6,"no data")</f>
        <v>no data</v>
      </c>
      <c r="R125" s="200" t="str">
        <f>IFERROR(INDEX('HAZUS Table FL 14.16'!$D$3:$D$30,MATCH($J125,'HAZUS Table FL 14.16'!$C$3:$C$30,0)),"no data")</f>
        <v>no data</v>
      </c>
      <c r="S125" s="200" t="str">
        <f>IFERROR(INDEX('HAZUS Table FL 14.16'!$F$3:$F$30,MATCH($J125,'HAZUS Table FL 14.16'!$C$3:$C$30,0)),"no data")</f>
        <v>no data</v>
      </c>
      <c r="T125" s="200" t="str">
        <f>IFERROR(INDEX('HAZUS Table FL 14.16'!$G$3:$G$30,MATCH($J125,'HAZUS Table FL 14.16'!$C$3:$C$30,0)),"no data")</f>
        <v>no data</v>
      </c>
      <c r="U125" s="164" t="str">
        <f>IFERROR('Inputs_Metric 7'!$D$5*INDEX('HAZUS Table FL 14.8'!$E$4:$E$14,MATCH('Step 1_Metric 7'!$J125,'HAZUS Table FL 14.8'!$C$4:$C$14,0)),"no data")</f>
        <v>no data</v>
      </c>
      <c r="W125" s="92" t="str">
        <f t="shared" si="20"/>
        <v/>
      </c>
      <c r="X125" s="92" t="str">
        <f t="shared" si="21"/>
        <v/>
      </c>
      <c r="Y125" s="92" t="str">
        <f t="shared" si="22"/>
        <v/>
      </c>
      <c r="Z125" s="92" t="str">
        <f t="shared" si="23"/>
        <v/>
      </c>
      <c r="AA125" s="101" t="str">
        <f t="shared" si="24"/>
        <v/>
      </c>
      <c r="AB125" s="101" t="str">
        <f t="shared" si="25"/>
        <v/>
      </c>
      <c r="AC125" s="92" t="str">
        <f t="shared" si="26"/>
        <v/>
      </c>
      <c r="AD125" s="92" t="str">
        <f t="shared" si="27"/>
        <v/>
      </c>
    </row>
    <row r="126" spans="1:30" x14ac:dyDescent="0.25">
      <c r="A126">
        <f t="shared" si="19"/>
        <v>10</v>
      </c>
      <c r="B126">
        <f>COUNTIF($D$4:D126,D126)</f>
        <v>43</v>
      </c>
      <c r="C126">
        <f>'Building Structure Data'!B127</f>
        <v>0</v>
      </c>
      <c r="D126">
        <f>'Building Structure Data'!C127</f>
        <v>0</v>
      </c>
      <c r="E126">
        <f>'Building Structure Data'!D127</f>
        <v>0</v>
      </c>
      <c r="F126">
        <f>'Building Structure Data'!E127</f>
        <v>0</v>
      </c>
      <c r="G126" s="43">
        <f>'Building Structure Data'!O127</f>
        <v>0</v>
      </c>
      <c r="H126" s="43">
        <f>'Building Structure Data'!P127</f>
        <v>0</v>
      </c>
      <c r="I126" t="b">
        <f>IF(OR('Building Structure Data'!M127="C",'Building Structure Data'!M127="R"),TRUE,FALSE)</f>
        <v>0</v>
      </c>
      <c r="J126">
        <f>'Building Structure Data'!Y127</f>
        <v>0</v>
      </c>
      <c r="K126" s="77" t="e">
        <f>'Building Structure Data'!AN127</f>
        <v>#DIV/0!</v>
      </c>
      <c r="L126" s="77" t="e">
        <f>'Building Structure Data'!AO127</f>
        <v>#DIV/0!</v>
      </c>
      <c r="M126" s="163" t="str">
        <f>IFERROR('Inputs_Metric 7'!$D$5*INDEX('HAZUS Table FL 14.14'!$F$5:$F$40,MATCH($J126,'HAZUS Table FL 14.14'!$C$5:$C$40,0)),"no data")</f>
        <v>no data</v>
      </c>
      <c r="N126" s="163" t="str">
        <f>IFERROR('Inputs_Metric 7'!$D$5*INDEX('HAZUS Table FL 14.14'!$G$5:$G$40,MATCH($J126,'HAZUS Table FL 14.14'!$C$5:$C$40,0)),"no data")</f>
        <v>no data</v>
      </c>
      <c r="O126" s="163" t="str">
        <f>IFERROR('Inputs_Metric 7'!$D$5*INDEX('HAZUS Table FL 14.14'!$I$5:$I$40,MATCH($J126,'HAZUS Table FL 14.14'!$C$5:$C$40,0)),"no data")</f>
        <v>no data</v>
      </c>
      <c r="P126" s="200" t="str">
        <f>IFERROR(AVERAGEIFS('HAZUS Table FL 14.12'!$S$4:$S$325,'HAZUS Table FL 14.12'!$N$4:$N$325,$J126,'HAZUS Table FL 14.12'!$R$4:$R$325,$I126,'HAZUS Table FL 14.12'!$P$4:$P$325,"&lt;="&amp;$G126,'HAZUS Table FL 14.12'!$Q$4:$Q$325,"&gt;"&amp;$G126)*'Inputs_Metric 7'!$D$6,"no data")</f>
        <v>no data</v>
      </c>
      <c r="Q126" s="200" t="str">
        <f>IFERROR(AVERAGEIFS('HAZUS Table FL 14.12'!$S$4:$S$325,'HAZUS Table FL 14.12'!$N$4:$N$325,$J126,'HAZUS Table FL 14.12'!$R$4:$R$325,$I126,'HAZUS Table FL 14.12'!$P$4:$P$325,"&lt;="&amp;$H126,'HAZUS Table FL 14.12'!$Q$4:$Q$325,"&gt;"&amp;$H126)*'Inputs_Metric 7'!$D$6,"no data")</f>
        <v>no data</v>
      </c>
      <c r="R126" s="200" t="str">
        <f>IFERROR(INDEX('HAZUS Table FL 14.16'!$D$3:$D$30,MATCH($J126,'HAZUS Table FL 14.16'!$C$3:$C$30,0)),"no data")</f>
        <v>no data</v>
      </c>
      <c r="S126" s="200" t="str">
        <f>IFERROR(INDEX('HAZUS Table FL 14.16'!$F$3:$F$30,MATCH($J126,'HAZUS Table FL 14.16'!$C$3:$C$30,0)),"no data")</f>
        <v>no data</v>
      </c>
      <c r="T126" s="200" t="str">
        <f>IFERROR(INDEX('HAZUS Table FL 14.16'!$G$3:$G$30,MATCH($J126,'HAZUS Table FL 14.16'!$C$3:$C$30,0)),"no data")</f>
        <v>no data</v>
      </c>
      <c r="U126" s="164" t="str">
        <f>IFERROR('Inputs_Metric 7'!$D$5*INDEX('HAZUS Table FL 14.8'!$E$4:$E$14,MATCH('Step 1_Metric 7'!$J126,'HAZUS Table FL 14.8'!$C$4:$C$14,0)),"no data")</f>
        <v>no data</v>
      </c>
      <c r="W126" s="92" t="str">
        <f t="shared" si="20"/>
        <v/>
      </c>
      <c r="X126" s="92" t="str">
        <f t="shared" si="21"/>
        <v/>
      </c>
      <c r="Y126" s="92" t="str">
        <f t="shared" si="22"/>
        <v/>
      </c>
      <c r="Z126" s="92" t="str">
        <f t="shared" si="23"/>
        <v/>
      </c>
      <c r="AA126" s="101" t="str">
        <f t="shared" si="24"/>
        <v/>
      </c>
      <c r="AB126" s="101" t="str">
        <f t="shared" si="25"/>
        <v/>
      </c>
      <c r="AC126" s="92" t="str">
        <f t="shared" si="26"/>
        <v/>
      </c>
      <c r="AD126" s="92" t="str">
        <f t="shared" si="27"/>
        <v/>
      </c>
    </row>
    <row r="127" spans="1:30" x14ac:dyDescent="0.25">
      <c r="A127">
        <f t="shared" si="19"/>
        <v>10</v>
      </c>
      <c r="B127">
        <f>COUNTIF($D$4:D127,D127)</f>
        <v>44</v>
      </c>
      <c r="C127">
        <f>'Building Structure Data'!B128</f>
        <v>0</v>
      </c>
      <c r="D127">
        <f>'Building Structure Data'!C128</f>
        <v>0</v>
      </c>
      <c r="E127">
        <f>'Building Structure Data'!D128</f>
        <v>0</v>
      </c>
      <c r="F127">
        <f>'Building Structure Data'!E128</f>
        <v>0</v>
      </c>
      <c r="G127" s="43">
        <f>'Building Structure Data'!O128</f>
        <v>0</v>
      </c>
      <c r="H127" s="43">
        <f>'Building Structure Data'!P128</f>
        <v>0</v>
      </c>
      <c r="I127" t="b">
        <f>IF(OR('Building Structure Data'!M128="C",'Building Structure Data'!M128="R"),TRUE,FALSE)</f>
        <v>0</v>
      </c>
      <c r="J127">
        <f>'Building Structure Data'!Y128</f>
        <v>0</v>
      </c>
      <c r="K127" s="77" t="e">
        <f>'Building Structure Data'!AN128</f>
        <v>#DIV/0!</v>
      </c>
      <c r="L127" s="77" t="e">
        <f>'Building Structure Data'!AO128</f>
        <v>#DIV/0!</v>
      </c>
      <c r="M127" s="163" t="str">
        <f>IFERROR('Inputs_Metric 7'!$D$5*INDEX('HAZUS Table FL 14.14'!$F$5:$F$40,MATCH($J127,'HAZUS Table FL 14.14'!$C$5:$C$40,0)),"no data")</f>
        <v>no data</v>
      </c>
      <c r="N127" s="163" t="str">
        <f>IFERROR('Inputs_Metric 7'!$D$5*INDEX('HAZUS Table FL 14.14'!$G$5:$G$40,MATCH($J127,'HAZUS Table FL 14.14'!$C$5:$C$40,0)),"no data")</f>
        <v>no data</v>
      </c>
      <c r="O127" s="163" t="str">
        <f>IFERROR('Inputs_Metric 7'!$D$5*INDEX('HAZUS Table FL 14.14'!$I$5:$I$40,MATCH($J127,'HAZUS Table FL 14.14'!$C$5:$C$40,0)),"no data")</f>
        <v>no data</v>
      </c>
      <c r="P127" s="200" t="str">
        <f>IFERROR(AVERAGEIFS('HAZUS Table FL 14.12'!$S$4:$S$325,'HAZUS Table FL 14.12'!$N$4:$N$325,$J127,'HAZUS Table FL 14.12'!$R$4:$R$325,$I127,'HAZUS Table FL 14.12'!$P$4:$P$325,"&lt;="&amp;$G127,'HAZUS Table FL 14.12'!$Q$4:$Q$325,"&gt;"&amp;$G127)*'Inputs_Metric 7'!$D$6,"no data")</f>
        <v>no data</v>
      </c>
      <c r="Q127" s="200" t="str">
        <f>IFERROR(AVERAGEIFS('HAZUS Table FL 14.12'!$S$4:$S$325,'HAZUS Table FL 14.12'!$N$4:$N$325,$J127,'HAZUS Table FL 14.12'!$R$4:$R$325,$I127,'HAZUS Table FL 14.12'!$P$4:$P$325,"&lt;="&amp;$H127,'HAZUS Table FL 14.12'!$Q$4:$Q$325,"&gt;"&amp;$H127)*'Inputs_Metric 7'!$D$6,"no data")</f>
        <v>no data</v>
      </c>
      <c r="R127" s="200" t="str">
        <f>IFERROR(INDEX('HAZUS Table FL 14.16'!$D$3:$D$30,MATCH($J127,'HAZUS Table FL 14.16'!$C$3:$C$30,0)),"no data")</f>
        <v>no data</v>
      </c>
      <c r="S127" s="200" t="str">
        <f>IFERROR(INDEX('HAZUS Table FL 14.16'!$F$3:$F$30,MATCH($J127,'HAZUS Table FL 14.16'!$C$3:$C$30,0)),"no data")</f>
        <v>no data</v>
      </c>
      <c r="T127" s="200" t="str">
        <f>IFERROR(INDEX('HAZUS Table FL 14.16'!$G$3:$G$30,MATCH($J127,'HAZUS Table FL 14.16'!$C$3:$C$30,0)),"no data")</f>
        <v>no data</v>
      </c>
      <c r="U127" s="164" t="str">
        <f>IFERROR('Inputs_Metric 7'!$D$5*INDEX('HAZUS Table FL 14.8'!$E$4:$E$14,MATCH('Step 1_Metric 7'!$J127,'HAZUS Table FL 14.8'!$C$4:$C$14,0)),"no data")</f>
        <v>no data</v>
      </c>
      <c r="W127" s="92" t="str">
        <f t="shared" si="20"/>
        <v/>
      </c>
      <c r="X127" s="92" t="str">
        <f t="shared" si="21"/>
        <v/>
      </c>
      <c r="Y127" s="92" t="str">
        <f t="shared" si="22"/>
        <v/>
      </c>
      <c r="Z127" s="92" t="str">
        <f t="shared" si="23"/>
        <v/>
      </c>
      <c r="AA127" s="101" t="str">
        <f t="shared" si="24"/>
        <v/>
      </c>
      <c r="AB127" s="101" t="str">
        <f t="shared" si="25"/>
        <v/>
      </c>
      <c r="AC127" s="92" t="str">
        <f t="shared" si="26"/>
        <v/>
      </c>
      <c r="AD127" s="92" t="str">
        <f t="shared" si="27"/>
        <v/>
      </c>
    </row>
    <row r="128" spans="1:30" x14ac:dyDescent="0.25">
      <c r="A128">
        <f t="shared" si="19"/>
        <v>10</v>
      </c>
      <c r="B128">
        <f>COUNTIF($D$4:D128,D128)</f>
        <v>45</v>
      </c>
      <c r="C128">
        <f>'Building Structure Data'!B129</f>
        <v>0</v>
      </c>
      <c r="D128">
        <f>'Building Structure Data'!C129</f>
        <v>0</v>
      </c>
      <c r="E128">
        <f>'Building Structure Data'!D129</f>
        <v>0</v>
      </c>
      <c r="F128">
        <f>'Building Structure Data'!E129</f>
        <v>0</v>
      </c>
      <c r="G128" s="43">
        <f>'Building Structure Data'!O129</f>
        <v>0</v>
      </c>
      <c r="H128" s="43">
        <f>'Building Structure Data'!P129</f>
        <v>0</v>
      </c>
      <c r="I128" t="b">
        <f>IF(OR('Building Structure Data'!M129="C",'Building Structure Data'!M129="R"),TRUE,FALSE)</f>
        <v>0</v>
      </c>
      <c r="J128">
        <f>'Building Structure Data'!Y129</f>
        <v>0</v>
      </c>
      <c r="K128" s="77" t="e">
        <f>'Building Structure Data'!AN129</f>
        <v>#DIV/0!</v>
      </c>
      <c r="L128" s="77" t="e">
        <f>'Building Structure Data'!AO129</f>
        <v>#DIV/0!</v>
      </c>
      <c r="M128" s="163" t="str">
        <f>IFERROR('Inputs_Metric 7'!$D$5*INDEX('HAZUS Table FL 14.14'!$F$5:$F$40,MATCH($J128,'HAZUS Table FL 14.14'!$C$5:$C$40,0)),"no data")</f>
        <v>no data</v>
      </c>
      <c r="N128" s="163" t="str">
        <f>IFERROR('Inputs_Metric 7'!$D$5*INDEX('HAZUS Table FL 14.14'!$G$5:$G$40,MATCH($J128,'HAZUS Table FL 14.14'!$C$5:$C$40,0)),"no data")</f>
        <v>no data</v>
      </c>
      <c r="O128" s="163" t="str">
        <f>IFERROR('Inputs_Metric 7'!$D$5*INDEX('HAZUS Table FL 14.14'!$I$5:$I$40,MATCH($J128,'HAZUS Table FL 14.14'!$C$5:$C$40,0)),"no data")</f>
        <v>no data</v>
      </c>
      <c r="P128" s="200" t="str">
        <f>IFERROR(AVERAGEIFS('HAZUS Table FL 14.12'!$S$4:$S$325,'HAZUS Table FL 14.12'!$N$4:$N$325,$J128,'HAZUS Table FL 14.12'!$R$4:$R$325,$I128,'HAZUS Table FL 14.12'!$P$4:$P$325,"&lt;="&amp;$G128,'HAZUS Table FL 14.12'!$Q$4:$Q$325,"&gt;"&amp;$G128)*'Inputs_Metric 7'!$D$6,"no data")</f>
        <v>no data</v>
      </c>
      <c r="Q128" s="200" t="str">
        <f>IFERROR(AVERAGEIFS('HAZUS Table FL 14.12'!$S$4:$S$325,'HAZUS Table FL 14.12'!$N$4:$N$325,$J128,'HAZUS Table FL 14.12'!$R$4:$R$325,$I128,'HAZUS Table FL 14.12'!$P$4:$P$325,"&lt;="&amp;$H128,'HAZUS Table FL 14.12'!$Q$4:$Q$325,"&gt;"&amp;$H128)*'Inputs_Metric 7'!$D$6,"no data")</f>
        <v>no data</v>
      </c>
      <c r="R128" s="200" t="str">
        <f>IFERROR(INDEX('HAZUS Table FL 14.16'!$D$3:$D$30,MATCH($J128,'HAZUS Table FL 14.16'!$C$3:$C$30,0)),"no data")</f>
        <v>no data</v>
      </c>
      <c r="S128" s="200" t="str">
        <f>IFERROR(INDEX('HAZUS Table FL 14.16'!$F$3:$F$30,MATCH($J128,'HAZUS Table FL 14.16'!$C$3:$C$30,0)),"no data")</f>
        <v>no data</v>
      </c>
      <c r="T128" s="200" t="str">
        <f>IFERROR(INDEX('HAZUS Table FL 14.16'!$G$3:$G$30,MATCH($J128,'HAZUS Table FL 14.16'!$C$3:$C$30,0)),"no data")</f>
        <v>no data</v>
      </c>
      <c r="U128" s="164" t="str">
        <f>IFERROR('Inputs_Metric 7'!$D$5*INDEX('HAZUS Table FL 14.8'!$E$4:$E$14,MATCH('Step 1_Metric 7'!$J128,'HAZUS Table FL 14.8'!$C$4:$C$14,0)),"no data")</f>
        <v>no data</v>
      </c>
      <c r="W128" s="92" t="str">
        <f t="shared" si="20"/>
        <v/>
      </c>
      <c r="X128" s="92" t="str">
        <f t="shared" si="21"/>
        <v/>
      </c>
      <c r="Y128" s="92" t="str">
        <f t="shared" si="22"/>
        <v/>
      </c>
      <c r="Z128" s="92" t="str">
        <f t="shared" si="23"/>
        <v/>
      </c>
      <c r="AA128" s="101" t="str">
        <f t="shared" si="24"/>
        <v/>
      </c>
      <c r="AB128" s="101" t="str">
        <f t="shared" si="25"/>
        <v/>
      </c>
      <c r="AC128" s="92" t="str">
        <f t="shared" si="26"/>
        <v/>
      </c>
      <c r="AD128" s="92" t="str">
        <f t="shared" si="27"/>
        <v/>
      </c>
    </row>
    <row r="129" spans="1:30" x14ac:dyDescent="0.25">
      <c r="A129">
        <f t="shared" si="19"/>
        <v>10</v>
      </c>
      <c r="B129">
        <f>COUNTIF($D$4:D129,D129)</f>
        <v>46</v>
      </c>
      <c r="C129">
        <f>'Building Structure Data'!B130</f>
        <v>0</v>
      </c>
      <c r="D129">
        <f>'Building Structure Data'!C130</f>
        <v>0</v>
      </c>
      <c r="E129">
        <f>'Building Structure Data'!D130</f>
        <v>0</v>
      </c>
      <c r="F129">
        <f>'Building Structure Data'!E130</f>
        <v>0</v>
      </c>
      <c r="G129" s="43">
        <f>'Building Structure Data'!O130</f>
        <v>0</v>
      </c>
      <c r="H129" s="43">
        <f>'Building Structure Data'!P130</f>
        <v>0</v>
      </c>
      <c r="I129" t="b">
        <f>IF(OR('Building Structure Data'!M130="C",'Building Structure Data'!M130="R"),TRUE,FALSE)</f>
        <v>0</v>
      </c>
      <c r="J129">
        <f>'Building Structure Data'!Y130</f>
        <v>0</v>
      </c>
      <c r="K129" s="77" t="e">
        <f>'Building Structure Data'!AN130</f>
        <v>#DIV/0!</v>
      </c>
      <c r="L129" s="77" t="e">
        <f>'Building Structure Data'!AO130</f>
        <v>#DIV/0!</v>
      </c>
      <c r="M129" s="163" t="str">
        <f>IFERROR('Inputs_Metric 7'!$D$5*INDEX('HAZUS Table FL 14.14'!$F$5:$F$40,MATCH($J129,'HAZUS Table FL 14.14'!$C$5:$C$40,0)),"no data")</f>
        <v>no data</v>
      </c>
      <c r="N129" s="163" t="str">
        <f>IFERROR('Inputs_Metric 7'!$D$5*INDEX('HAZUS Table FL 14.14'!$G$5:$G$40,MATCH($J129,'HAZUS Table FL 14.14'!$C$5:$C$40,0)),"no data")</f>
        <v>no data</v>
      </c>
      <c r="O129" s="163" t="str">
        <f>IFERROR('Inputs_Metric 7'!$D$5*INDEX('HAZUS Table FL 14.14'!$I$5:$I$40,MATCH($J129,'HAZUS Table FL 14.14'!$C$5:$C$40,0)),"no data")</f>
        <v>no data</v>
      </c>
      <c r="P129" s="200" t="str">
        <f>IFERROR(AVERAGEIFS('HAZUS Table FL 14.12'!$S$4:$S$325,'HAZUS Table FL 14.12'!$N$4:$N$325,$J129,'HAZUS Table FL 14.12'!$R$4:$R$325,$I129,'HAZUS Table FL 14.12'!$P$4:$P$325,"&lt;="&amp;$G129,'HAZUS Table FL 14.12'!$Q$4:$Q$325,"&gt;"&amp;$G129)*'Inputs_Metric 7'!$D$6,"no data")</f>
        <v>no data</v>
      </c>
      <c r="Q129" s="200" t="str">
        <f>IFERROR(AVERAGEIFS('HAZUS Table FL 14.12'!$S$4:$S$325,'HAZUS Table FL 14.12'!$N$4:$N$325,$J129,'HAZUS Table FL 14.12'!$R$4:$R$325,$I129,'HAZUS Table FL 14.12'!$P$4:$P$325,"&lt;="&amp;$H129,'HAZUS Table FL 14.12'!$Q$4:$Q$325,"&gt;"&amp;$H129)*'Inputs_Metric 7'!$D$6,"no data")</f>
        <v>no data</v>
      </c>
      <c r="R129" s="200" t="str">
        <f>IFERROR(INDEX('HAZUS Table FL 14.16'!$D$3:$D$30,MATCH($J129,'HAZUS Table FL 14.16'!$C$3:$C$30,0)),"no data")</f>
        <v>no data</v>
      </c>
      <c r="S129" s="200" t="str">
        <f>IFERROR(INDEX('HAZUS Table FL 14.16'!$F$3:$F$30,MATCH($J129,'HAZUS Table FL 14.16'!$C$3:$C$30,0)),"no data")</f>
        <v>no data</v>
      </c>
      <c r="T129" s="200" t="str">
        <f>IFERROR(INDEX('HAZUS Table FL 14.16'!$G$3:$G$30,MATCH($J129,'HAZUS Table FL 14.16'!$C$3:$C$30,0)),"no data")</f>
        <v>no data</v>
      </c>
      <c r="U129" s="164" t="str">
        <f>IFERROR('Inputs_Metric 7'!$D$5*INDEX('HAZUS Table FL 14.8'!$E$4:$E$14,MATCH('Step 1_Metric 7'!$J129,'HAZUS Table FL 14.8'!$C$4:$C$14,0)),"no data")</f>
        <v>no data</v>
      </c>
      <c r="W129" s="92" t="str">
        <f t="shared" si="20"/>
        <v/>
      </c>
      <c r="X129" s="92" t="str">
        <f t="shared" si="21"/>
        <v/>
      </c>
      <c r="Y129" s="92" t="str">
        <f t="shared" si="22"/>
        <v/>
      </c>
      <c r="Z129" s="92" t="str">
        <f t="shared" si="23"/>
        <v/>
      </c>
      <c r="AA129" s="101" t="str">
        <f t="shared" si="24"/>
        <v/>
      </c>
      <c r="AB129" s="101" t="str">
        <f t="shared" si="25"/>
        <v/>
      </c>
      <c r="AC129" s="92" t="str">
        <f t="shared" si="26"/>
        <v/>
      </c>
      <c r="AD129" s="92" t="str">
        <f t="shared" si="27"/>
        <v/>
      </c>
    </row>
    <row r="130" spans="1:30" x14ac:dyDescent="0.25">
      <c r="A130">
        <f t="shared" si="19"/>
        <v>10</v>
      </c>
      <c r="B130">
        <f>COUNTIF($D$4:D130,D130)</f>
        <v>47</v>
      </c>
      <c r="C130">
        <f>'Building Structure Data'!B131</f>
        <v>0</v>
      </c>
      <c r="D130">
        <f>'Building Structure Data'!C131</f>
        <v>0</v>
      </c>
      <c r="E130">
        <f>'Building Structure Data'!D131</f>
        <v>0</v>
      </c>
      <c r="F130">
        <f>'Building Structure Data'!E131</f>
        <v>0</v>
      </c>
      <c r="G130" s="43">
        <f>'Building Structure Data'!O131</f>
        <v>0</v>
      </c>
      <c r="H130" s="43">
        <f>'Building Structure Data'!P131</f>
        <v>0</v>
      </c>
      <c r="I130" t="b">
        <f>IF(OR('Building Structure Data'!M131="C",'Building Structure Data'!M131="R"),TRUE,FALSE)</f>
        <v>0</v>
      </c>
      <c r="J130">
        <f>'Building Structure Data'!Y131</f>
        <v>0</v>
      </c>
      <c r="K130" s="77" t="e">
        <f>'Building Structure Data'!AN131</f>
        <v>#DIV/0!</v>
      </c>
      <c r="L130" s="77" t="e">
        <f>'Building Structure Data'!AO131</f>
        <v>#DIV/0!</v>
      </c>
      <c r="M130" s="163" t="str">
        <f>IFERROR('Inputs_Metric 7'!$D$5*INDEX('HAZUS Table FL 14.14'!$F$5:$F$40,MATCH($J130,'HAZUS Table FL 14.14'!$C$5:$C$40,0)),"no data")</f>
        <v>no data</v>
      </c>
      <c r="N130" s="163" t="str">
        <f>IFERROR('Inputs_Metric 7'!$D$5*INDEX('HAZUS Table FL 14.14'!$G$5:$G$40,MATCH($J130,'HAZUS Table FL 14.14'!$C$5:$C$40,0)),"no data")</f>
        <v>no data</v>
      </c>
      <c r="O130" s="163" t="str">
        <f>IFERROR('Inputs_Metric 7'!$D$5*INDEX('HAZUS Table FL 14.14'!$I$5:$I$40,MATCH($J130,'HAZUS Table FL 14.14'!$C$5:$C$40,0)),"no data")</f>
        <v>no data</v>
      </c>
      <c r="P130" s="200" t="str">
        <f>IFERROR(AVERAGEIFS('HAZUS Table FL 14.12'!$S$4:$S$325,'HAZUS Table FL 14.12'!$N$4:$N$325,$J130,'HAZUS Table FL 14.12'!$R$4:$R$325,$I130,'HAZUS Table FL 14.12'!$P$4:$P$325,"&lt;="&amp;$G130,'HAZUS Table FL 14.12'!$Q$4:$Q$325,"&gt;"&amp;$G130)*'Inputs_Metric 7'!$D$6,"no data")</f>
        <v>no data</v>
      </c>
      <c r="Q130" s="200" t="str">
        <f>IFERROR(AVERAGEIFS('HAZUS Table FL 14.12'!$S$4:$S$325,'HAZUS Table FL 14.12'!$N$4:$N$325,$J130,'HAZUS Table FL 14.12'!$R$4:$R$325,$I130,'HAZUS Table FL 14.12'!$P$4:$P$325,"&lt;="&amp;$H130,'HAZUS Table FL 14.12'!$Q$4:$Q$325,"&gt;"&amp;$H130)*'Inputs_Metric 7'!$D$6,"no data")</f>
        <v>no data</v>
      </c>
      <c r="R130" s="200" t="str">
        <f>IFERROR(INDEX('HAZUS Table FL 14.16'!$D$3:$D$30,MATCH($J130,'HAZUS Table FL 14.16'!$C$3:$C$30,0)),"no data")</f>
        <v>no data</v>
      </c>
      <c r="S130" s="200" t="str">
        <f>IFERROR(INDEX('HAZUS Table FL 14.16'!$F$3:$F$30,MATCH($J130,'HAZUS Table FL 14.16'!$C$3:$C$30,0)),"no data")</f>
        <v>no data</v>
      </c>
      <c r="T130" s="200" t="str">
        <f>IFERROR(INDEX('HAZUS Table FL 14.16'!$G$3:$G$30,MATCH($J130,'HAZUS Table FL 14.16'!$C$3:$C$30,0)),"no data")</f>
        <v>no data</v>
      </c>
      <c r="U130" s="164" t="str">
        <f>IFERROR('Inputs_Metric 7'!$D$5*INDEX('HAZUS Table FL 14.8'!$E$4:$E$14,MATCH('Step 1_Metric 7'!$J130,'HAZUS Table FL 14.8'!$C$4:$C$14,0)),"no data")</f>
        <v>no data</v>
      </c>
      <c r="W130" s="92" t="str">
        <f t="shared" si="20"/>
        <v/>
      </c>
      <c r="X130" s="92" t="str">
        <f t="shared" si="21"/>
        <v/>
      </c>
      <c r="Y130" s="92" t="str">
        <f t="shared" si="22"/>
        <v/>
      </c>
      <c r="Z130" s="92" t="str">
        <f t="shared" si="23"/>
        <v/>
      </c>
      <c r="AA130" s="101" t="str">
        <f t="shared" si="24"/>
        <v/>
      </c>
      <c r="AB130" s="101" t="str">
        <f t="shared" si="25"/>
        <v/>
      </c>
      <c r="AC130" s="92" t="str">
        <f t="shared" si="26"/>
        <v/>
      </c>
      <c r="AD130" s="92" t="str">
        <f t="shared" si="27"/>
        <v/>
      </c>
    </row>
    <row r="131" spans="1:30" x14ac:dyDescent="0.25">
      <c r="A131">
        <f t="shared" si="19"/>
        <v>10</v>
      </c>
      <c r="B131">
        <f>COUNTIF($D$4:D131,D131)</f>
        <v>48</v>
      </c>
      <c r="C131">
        <f>'Building Structure Data'!B132</f>
        <v>0</v>
      </c>
      <c r="D131">
        <f>'Building Structure Data'!C132</f>
        <v>0</v>
      </c>
      <c r="E131">
        <f>'Building Structure Data'!D132</f>
        <v>0</v>
      </c>
      <c r="F131">
        <f>'Building Structure Data'!E132</f>
        <v>0</v>
      </c>
      <c r="G131" s="43">
        <f>'Building Structure Data'!O132</f>
        <v>0</v>
      </c>
      <c r="H131" s="43">
        <f>'Building Structure Data'!P132</f>
        <v>0</v>
      </c>
      <c r="I131" t="b">
        <f>IF(OR('Building Structure Data'!M132="C",'Building Structure Data'!M132="R"),TRUE,FALSE)</f>
        <v>0</v>
      </c>
      <c r="J131">
        <f>'Building Structure Data'!Y132</f>
        <v>0</v>
      </c>
      <c r="K131" s="77" t="e">
        <f>'Building Structure Data'!AN132</f>
        <v>#DIV/0!</v>
      </c>
      <c r="L131" s="77" t="e">
        <f>'Building Structure Data'!AO132</f>
        <v>#DIV/0!</v>
      </c>
      <c r="M131" s="163" t="str">
        <f>IFERROR('Inputs_Metric 7'!$D$5*INDEX('HAZUS Table FL 14.14'!$F$5:$F$40,MATCH($J131,'HAZUS Table FL 14.14'!$C$5:$C$40,0)),"no data")</f>
        <v>no data</v>
      </c>
      <c r="N131" s="163" t="str">
        <f>IFERROR('Inputs_Metric 7'!$D$5*INDEX('HAZUS Table FL 14.14'!$G$5:$G$40,MATCH($J131,'HAZUS Table FL 14.14'!$C$5:$C$40,0)),"no data")</f>
        <v>no data</v>
      </c>
      <c r="O131" s="163" t="str">
        <f>IFERROR('Inputs_Metric 7'!$D$5*INDEX('HAZUS Table FL 14.14'!$I$5:$I$40,MATCH($J131,'HAZUS Table FL 14.14'!$C$5:$C$40,0)),"no data")</f>
        <v>no data</v>
      </c>
      <c r="P131" s="200" t="str">
        <f>IFERROR(AVERAGEIFS('HAZUS Table FL 14.12'!$S$4:$S$325,'HAZUS Table FL 14.12'!$N$4:$N$325,$J131,'HAZUS Table FL 14.12'!$R$4:$R$325,$I131,'HAZUS Table FL 14.12'!$P$4:$P$325,"&lt;="&amp;$G131,'HAZUS Table FL 14.12'!$Q$4:$Q$325,"&gt;"&amp;$G131)*'Inputs_Metric 7'!$D$6,"no data")</f>
        <v>no data</v>
      </c>
      <c r="Q131" s="200" t="str">
        <f>IFERROR(AVERAGEIFS('HAZUS Table FL 14.12'!$S$4:$S$325,'HAZUS Table FL 14.12'!$N$4:$N$325,$J131,'HAZUS Table FL 14.12'!$R$4:$R$325,$I131,'HAZUS Table FL 14.12'!$P$4:$P$325,"&lt;="&amp;$H131,'HAZUS Table FL 14.12'!$Q$4:$Q$325,"&gt;"&amp;$H131)*'Inputs_Metric 7'!$D$6,"no data")</f>
        <v>no data</v>
      </c>
      <c r="R131" s="200" t="str">
        <f>IFERROR(INDEX('HAZUS Table FL 14.16'!$D$3:$D$30,MATCH($J131,'HAZUS Table FL 14.16'!$C$3:$C$30,0)),"no data")</f>
        <v>no data</v>
      </c>
      <c r="S131" s="200" t="str">
        <f>IFERROR(INDEX('HAZUS Table FL 14.16'!$F$3:$F$30,MATCH($J131,'HAZUS Table FL 14.16'!$C$3:$C$30,0)),"no data")</f>
        <v>no data</v>
      </c>
      <c r="T131" s="200" t="str">
        <f>IFERROR(INDEX('HAZUS Table FL 14.16'!$G$3:$G$30,MATCH($J131,'HAZUS Table FL 14.16'!$C$3:$C$30,0)),"no data")</f>
        <v>no data</v>
      </c>
      <c r="U131" s="164" t="str">
        <f>IFERROR('Inputs_Metric 7'!$D$5*INDEX('HAZUS Table FL 14.8'!$E$4:$E$14,MATCH('Step 1_Metric 7'!$J131,'HAZUS Table FL 14.8'!$C$4:$C$14,0)),"no data")</f>
        <v>no data</v>
      </c>
      <c r="W131" s="92" t="str">
        <f t="shared" si="20"/>
        <v/>
      </c>
      <c r="X131" s="92" t="str">
        <f t="shared" si="21"/>
        <v/>
      </c>
      <c r="Y131" s="92" t="str">
        <f t="shared" si="22"/>
        <v/>
      </c>
      <c r="Z131" s="92" t="str">
        <f t="shared" si="23"/>
        <v/>
      </c>
      <c r="AA131" s="101" t="str">
        <f t="shared" si="24"/>
        <v/>
      </c>
      <c r="AB131" s="101" t="str">
        <f t="shared" si="25"/>
        <v/>
      </c>
      <c r="AC131" s="92" t="str">
        <f t="shared" si="26"/>
        <v/>
      </c>
      <c r="AD131" s="92" t="str">
        <f t="shared" si="27"/>
        <v/>
      </c>
    </row>
    <row r="132" spans="1:30" x14ac:dyDescent="0.25">
      <c r="A132">
        <f t="shared" si="19"/>
        <v>10</v>
      </c>
      <c r="B132">
        <f>COUNTIF($D$4:D132,D132)</f>
        <v>49</v>
      </c>
      <c r="C132">
        <f>'Building Structure Data'!B133</f>
        <v>0</v>
      </c>
      <c r="D132">
        <f>'Building Structure Data'!C133</f>
        <v>0</v>
      </c>
      <c r="E132">
        <f>'Building Structure Data'!D133</f>
        <v>0</v>
      </c>
      <c r="F132">
        <f>'Building Structure Data'!E133</f>
        <v>0</v>
      </c>
      <c r="G132" s="43">
        <f>'Building Structure Data'!O133</f>
        <v>0</v>
      </c>
      <c r="H132" s="43">
        <f>'Building Structure Data'!P133</f>
        <v>0</v>
      </c>
      <c r="I132" t="b">
        <f>IF(OR('Building Structure Data'!M133="C",'Building Structure Data'!M133="R"),TRUE,FALSE)</f>
        <v>0</v>
      </c>
      <c r="J132">
        <f>'Building Structure Data'!Y133</f>
        <v>0</v>
      </c>
      <c r="K132" s="77" t="e">
        <f>'Building Structure Data'!AN133</f>
        <v>#DIV/0!</v>
      </c>
      <c r="L132" s="77" t="e">
        <f>'Building Structure Data'!AO133</f>
        <v>#DIV/0!</v>
      </c>
      <c r="M132" s="163" t="str">
        <f>IFERROR('Inputs_Metric 7'!$D$5*INDEX('HAZUS Table FL 14.14'!$F$5:$F$40,MATCH($J132,'HAZUS Table FL 14.14'!$C$5:$C$40,0)),"no data")</f>
        <v>no data</v>
      </c>
      <c r="N132" s="163" t="str">
        <f>IFERROR('Inputs_Metric 7'!$D$5*INDEX('HAZUS Table FL 14.14'!$G$5:$G$40,MATCH($J132,'HAZUS Table FL 14.14'!$C$5:$C$40,0)),"no data")</f>
        <v>no data</v>
      </c>
      <c r="O132" s="163" t="str">
        <f>IFERROR('Inputs_Metric 7'!$D$5*INDEX('HAZUS Table FL 14.14'!$I$5:$I$40,MATCH($J132,'HAZUS Table FL 14.14'!$C$5:$C$40,0)),"no data")</f>
        <v>no data</v>
      </c>
      <c r="P132" s="200" t="str">
        <f>IFERROR(AVERAGEIFS('HAZUS Table FL 14.12'!$S$4:$S$325,'HAZUS Table FL 14.12'!$N$4:$N$325,$J132,'HAZUS Table FL 14.12'!$R$4:$R$325,$I132,'HAZUS Table FL 14.12'!$P$4:$P$325,"&lt;="&amp;$G132,'HAZUS Table FL 14.12'!$Q$4:$Q$325,"&gt;"&amp;$G132)*'Inputs_Metric 7'!$D$6,"no data")</f>
        <v>no data</v>
      </c>
      <c r="Q132" s="200" t="str">
        <f>IFERROR(AVERAGEIFS('HAZUS Table FL 14.12'!$S$4:$S$325,'HAZUS Table FL 14.12'!$N$4:$N$325,$J132,'HAZUS Table FL 14.12'!$R$4:$R$325,$I132,'HAZUS Table FL 14.12'!$P$4:$P$325,"&lt;="&amp;$H132,'HAZUS Table FL 14.12'!$Q$4:$Q$325,"&gt;"&amp;$H132)*'Inputs_Metric 7'!$D$6,"no data")</f>
        <v>no data</v>
      </c>
      <c r="R132" s="200" t="str">
        <f>IFERROR(INDEX('HAZUS Table FL 14.16'!$D$3:$D$30,MATCH($J132,'HAZUS Table FL 14.16'!$C$3:$C$30,0)),"no data")</f>
        <v>no data</v>
      </c>
      <c r="S132" s="200" t="str">
        <f>IFERROR(INDEX('HAZUS Table FL 14.16'!$F$3:$F$30,MATCH($J132,'HAZUS Table FL 14.16'!$C$3:$C$30,0)),"no data")</f>
        <v>no data</v>
      </c>
      <c r="T132" s="200" t="str">
        <f>IFERROR(INDEX('HAZUS Table FL 14.16'!$G$3:$G$30,MATCH($J132,'HAZUS Table FL 14.16'!$C$3:$C$30,0)),"no data")</f>
        <v>no data</v>
      </c>
      <c r="U132" s="164" t="str">
        <f>IFERROR('Inputs_Metric 7'!$D$5*INDEX('HAZUS Table FL 14.8'!$E$4:$E$14,MATCH('Step 1_Metric 7'!$J132,'HAZUS Table FL 14.8'!$C$4:$C$14,0)),"no data")</f>
        <v>no data</v>
      </c>
      <c r="W132" s="92" t="str">
        <f t="shared" si="20"/>
        <v/>
      </c>
      <c r="X132" s="92" t="str">
        <f t="shared" si="21"/>
        <v/>
      </c>
      <c r="Y132" s="92" t="str">
        <f t="shared" si="22"/>
        <v/>
      </c>
      <c r="Z132" s="92" t="str">
        <f t="shared" si="23"/>
        <v/>
      </c>
      <c r="AA132" s="101" t="str">
        <f t="shared" si="24"/>
        <v/>
      </c>
      <c r="AB132" s="101" t="str">
        <f t="shared" si="25"/>
        <v/>
      </c>
      <c r="AC132" s="92" t="str">
        <f t="shared" si="26"/>
        <v/>
      </c>
      <c r="AD132" s="92" t="str">
        <f t="shared" si="27"/>
        <v/>
      </c>
    </row>
    <row r="133" spans="1:30" x14ac:dyDescent="0.25">
      <c r="A133">
        <f t="shared" si="19"/>
        <v>10</v>
      </c>
      <c r="B133">
        <f>COUNTIF($D$4:D133,D133)</f>
        <v>50</v>
      </c>
      <c r="C133">
        <f>'Building Structure Data'!B134</f>
        <v>0</v>
      </c>
      <c r="D133">
        <f>'Building Structure Data'!C134</f>
        <v>0</v>
      </c>
      <c r="E133">
        <f>'Building Structure Data'!D134</f>
        <v>0</v>
      </c>
      <c r="F133">
        <f>'Building Structure Data'!E134</f>
        <v>0</v>
      </c>
      <c r="G133" s="43">
        <f>'Building Structure Data'!O134</f>
        <v>0</v>
      </c>
      <c r="H133" s="43">
        <f>'Building Structure Data'!P134</f>
        <v>0</v>
      </c>
      <c r="I133" t="b">
        <f>IF(OR('Building Structure Data'!M134="C",'Building Structure Data'!M134="R"),TRUE,FALSE)</f>
        <v>0</v>
      </c>
      <c r="J133">
        <f>'Building Structure Data'!Y134</f>
        <v>0</v>
      </c>
      <c r="K133" s="77" t="e">
        <f>'Building Structure Data'!AN134</f>
        <v>#DIV/0!</v>
      </c>
      <c r="L133" s="77" t="e">
        <f>'Building Structure Data'!AO134</f>
        <v>#DIV/0!</v>
      </c>
      <c r="M133" s="163" t="str">
        <f>IFERROR('Inputs_Metric 7'!$D$5*INDEX('HAZUS Table FL 14.14'!$F$5:$F$40,MATCH($J133,'HAZUS Table FL 14.14'!$C$5:$C$40,0)),"no data")</f>
        <v>no data</v>
      </c>
      <c r="N133" s="163" t="str">
        <f>IFERROR('Inputs_Metric 7'!$D$5*INDEX('HAZUS Table FL 14.14'!$G$5:$G$40,MATCH($J133,'HAZUS Table FL 14.14'!$C$5:$C$40,0)),"no data")</f>
        <v>no data</v>
      </c>
      <c r="O133" s="163" t="str">
        <f>IFERROR('Inputs_Metric 7'!$D$5*INDEX('HAZUS Table FL 14.14'!$I$5:$I$40,MATCH($J133,'HAZUS Table FL 14.14'!$C$5:$C$40,0)),"no data")</f>
        <v>no data</v>
      </c>
      <c r="P133" s="200" t="str">
        <f>IFERROR(AVERAGEIFS('HAZUS Table FL 14.12'!$S$4:$S$325,'HAZUS Table FL 14.12'!$N$4:$N$325,$J133,'HAZUS Table FL 14.12'!$R$4:$R$325,$I133,'HAZUS Table FL 14.12'!$P$4:$P$325,"&lt;="&amp;$G133,'HAZUS Table FL 14.12'!$Q$4:$Q$325,"&gt;"&amp;$G133)*'Inputs_Metric 7'!$D$6,"no data")</f>
        <v>no data</v>
      </c>
      <c r="Q133" s="200" t="str">
        <f>IFERROR(AVERAGEIFS('HAZUS Table FL 14.12'!$S$4:$S$325,'HAZUS Table FL 14.12'!$N$4:$N$325,$J133,'HAZUS Table FL 14.12'!$R$4:$R$325,$I133,'HAZUS Table FL 14.12'!$P$4:$P$325,"&lt;="&amp;$H133,'HAZUS Table FL 14.12'!$Q$4:$Q$325,"&gt;"&amp;$H133)*'Inputs_Metric 7'!$D$6,"no data")</f>
        <v>no data</v>
      </c>
      <c r="R133" s="200" t="str">
        <f>IFERROR(INDEX('HAZUS Table FL 14.16'!$D$3:$D$30,MATCH($J133,'HAZUS Table FL 14.16'!$C$3:$C$30,0)),"no data")</f>
        <v>no data</v>
      </c>
      <c r="S133" s="200" t="str">
        <f>IFERROR(INDEX('HAZUS Table FL 14.16'!$F$3:$F$30,MATCH($J133,'HAZUS Table FL 14.16'!$C$3:$C$30,0)),"no data")</f>
        <v>no data</v>
      </c>
      <c r="T133" s="200" t="str">
        <f>IFERROR(INDEX('HAZUS Table FL 14.16'!$G$3:$G$30,MATCH($J133,'HAZUS Table FL 14.16'!$C$3:$C$30,0)),"no data")</f>
        <v>no data</v>
      </c>
      <c r="U133" s="164" t="str">
        <f>IFERROR('Inputs_Metric 7'!$D$5*INDEX('HAZUS Table FL 14.8'!$E$4:$E$14,MATCH('Step 1_Metric 7'!$J133,'HAZUS Table FL 14.8'!$C$4:$C$14,0)),"no data")</f>
        <v>no data</v>
      </c>
      <c r="W133" s="92" t="str">
        <f t="shared" si="20"/>
        <v/>
      </c>
      <c r="X133" s="92" t="str">
        <f t="shared" si="21"/>
        <v/>
      </c>
      <c r="Y133" s="92" t="str">
        <f t="shared" si="22"/>
        <v/>
      </c>
      <c r="Z133" s="92" t="str">
        <f t="shared" si="23"/>
        <v/>
      </c>
      <c r="AA133" s="101" t="str">
        <f t="shared" si="24"/>
        <v/>
      </c>
      <c r="AB133" s="101" t="str">
        <f t="shared" si="25"/>
        <v/>
      </c>
      <c r="AC133" s="92" t="str">
        <f t="shared" si="26"/>
        <v/>
      </c>
      <c r="AD133" s="92" t="str">
        <f t="shared" si="27"/>
        <v/>
      </c>
    </row>
    <row r="134" spans="1:30" x14ac:dyDescent="0.25">
      <c r="A134">
        <f t="shared" si="19"/>
        <v>10</v>
      </c>
      <c r="B134">
        <f>COUNTIF($D$4:D134,D134)</f>
        <v>51</v>
      </c>
      <c r="C134">
        <f>'Building Structure Data'!B135</f>
        <v>0</v>
      </c>
      <c r="D134">
        <f>'Building Structure Data'!C135</f>
        <v>0</v>
      </c>
      <c r="E134">
        <f>'Building Structure Data'!D135</f>
        <v>0</v>
      </c>
      <c r="F134">
        <f>'Building Structure Data'!E135</f>
        <v>0</v>
      </c>
      <c r="G134" s="43">
        <f>'Building Structure Data'!O135</f>
        <v>0</v>
      </c>
      <c r="H134" s="43">
        <f>'Building Structure Data'!P135</f>
        <v>0</v>
      </c>
      <c r="I134" t="b">
        <f>IF(OR('Building Structure Data'!M135="C",'Building Structure Data'!M135="R"),TRUE,FALSE)</f>
        <v>0</v>
      </c>
      <c r="J134">
        <f>'Building Structure Data'!Y135</f>
        <v>0</v>
      </c>
      <c r="K134" s="77" t="e">
        <f>'Building Structure Data'!AN135</f>
        <v>#DIV/0!</v>
      </c>
      <c r="L134" s="77" t="e">
        <f>'Building Structure Data'!AO135</f>
        <v>#DIV/0!</v>
      </c>
      <c r="M134" s="163" t="str">
        <f>IFERROR('Inputs_Metric 7'!$D$5*INDEX('HAZUS Table FL 14.14'!$F$5:$F$40,MATCH($J134,'HAZUS Table FL 14.14'!$C$5:$C$40,0)),"no data")</f>
        <v>no data</v>
      </c>
      <c r="N134" s="163" t="str">
        <f>IFERROR('Inputs_Metric 7'!$D$5*INDEX('HAZUS Table FL 14.14'!$G$5:$G$40,MATCH($J134,'HAZUS Table FL 14.14'!$C$5:$C$40,0)),"no data")</f>
        <v>no data</v>
      </c>
      <c r="O134" s="163" t="str">
        <f>IFERROR('Inputs_Metric 7'!$D$5*INDEX('HAZUS Table FL 14.14'!$I$5:$I$40,MATCH($J134,'HAZUS Table FL 14.14'!$C$5:$C$40,0)),"no data")</f>
        <v>no data</v>
      </c>
      <c r="P134" s="200" t="str">
        <f>IFERROR(AVERAGEIFS('HAZUS Table FL 14.12'!$S$4:$S$325,'HAZUS Table FL 14.12'!$N$4:$N$325,$J134,'HAZUS Table FL 14.12'!$R$4:$R$325,$I134,'HAZUS Table FL 14.12'!$P$4:$P$325,"&lt;="&amp;$G134,'HAZUS Table FL 14.12'!$Q$4:$Q$325,"&gt;"&amp;$G134)*'Inputs_Metric 7'!$D$6,"no data")</f>
        <v>no data</v>
      </c>
      <c r="Q134" s="200" t="str">
        <f>IFERROR(AVERAGEIFS('HAZUS Table FL 14.12'!$S$4:$S$325,'HAZUS Table FL 14.12'!$N$4:$N$325,$J134,'HAZUS Table FL 14.12'!$R$4:$R$325,$I134,'HAZUS Table FL 14.12'!$P$4:$P$325,"&lt;="&amp;$H134,'HAZUS Table FL 14.12'!$Q$4:$Q$325,"&gt;"&amp;$H134)*'Inputs_Metric 7'!$D$6,"no data")</f>
        <v>no data</v>
      </c>
      <c r="R134" s="200" t="str">
        <f>IFERROR(INDEX('HAZUS Table FL 14.16'!$D$3:$D$30,MATCH($J134,'HAZUS Table FL 14.16'!$C$3:$C$30,0)),"no data")</f>
        <v>no data</v>
      </c>
      <c r="S134" s="200" t="str">
        <f>IFERROR(INDEX('HAZUS Table FL 14.16'!$F$3:$F$30,MATCH($J134,'HAZUS Table FL 14.16'!$C$3:$C$30,0)),"no data")</f>
        <v>no data</v>
      </c>
      <c r="T134" s="200" t="str">
        <f>IFERROR(INDEX('HAZUS Table FL 14.16'!$G$3:$G$30,MATCH($J134,'HAZUS Table FL 14.16'!$C$3:$C$30,0)),"no data")</f>
        <v>no data</v>
      </c>
      <c r="U134" s="164" t="str">
        <f>IFERROR('Inputs_Metric 7'!$D$5*INDEX('HAZUS Table FL 14.8'!$E$4:$E$14,MATCH('Step 1_Metric 7'!$J134,'HAZUS Table FL 14.8'!$C$4:$C$14,0)),"no data")</f>
        <v>no data</v>
      </c>
      <c r="W134" s="92" t="str">
        <f t="shared" si="20"/>
        <v/>
      </c>
      <c r="X134" s="92" t="str">
        <f t="shared" si="21"/>
        <v/>
      </c>
      <c r="Y134" s="92" t="str">
        <f t="shared" si="22"/>
        <v/>
      </c>
      <c r="Z134" s="92" t="str">
        <f t="shared" si="23"/>
        <v/>
      </c>
      <c r="AA134" s="101" t="str">
        <f t="shared" si="24"/>
        <v/>
      </c>
      <c r="AB134" s="101" t="str">
        <f t="shared" si="25"/>
        <v/>
      </c>
      <c r="AC134" s="92" t="str">
        <f t="shared" si="26"/>
        <v/>
      </c>
      <c r="AD134" s="92" t="str">
        <f t="shared" si="27"/>
        <v/>
      </c>
    </row>
    <row r="135" spans="1:30" x14ac:dyDescent="0.25">
      <c r="A135">
        <f t="shared" si="19"/>
        <v>10</v>
      </c>
      <c r="B135">
        <f>COUNTIF($D$4:D135,D135)</f>
        <v>52</v>
      </c>
      <c r="C135">
        <f>'Building Structure Data'!B136</f>
        <v>0</v>
      </c>
      <c r="D135">
        <f>'Building Structure Data'!C136</f>
        <v>0</v>
      </c>
      <c r="E135">
        <f>'Building Structure Data'!D136</f>
        <v>0</v>
      </c>
      <c r="F135">
        <f>'Building Structure Data'!E136</f>
        <v>0</v>
      </c>
      <c r="G135" s="43">
        <f>'Building Structure Data'!O136</f>
        <v>0</v>
      </c>
      <c r="H135" s="43">
        <f>'Building Structure Data'!P136</f>
        <v>0</v>
      </c>
      <c r="I135" t="b">
        <f>IF(OR('Building Structure Data'!M136="C",'Building Structure Data'!M136="R"),TRUE,FALSE)</f>
        <v>0</v>
      </c>
      <c r="J135">
        <f>'Building Structure Data'!Y136</f>
        <v>0</v>
      </c>
      <c r="K135" s="77" t="e">
        <f>'Building Structure Data'!AN136</f>
        <v>#DIV/0!</v>
      </c>
      <c r="L135" s="77" t="e">
        <f>'Building Structure Data'!AO136</f>
        <v>#DIV/0!</v>
      </c>
      <c r="M135" s="163" t="str">
        <f>IFERROR('Inputs_Metric 7'!$D$5*INDEX('HAZUS Table FL 14.14'!$F$5:$F$40,MATCH($J135,'HAZUS Table FL 14.14'!$C$5:$C$40,0)),"no data")</f>
        <v>no data</v>
      </c>
      <c r="N135" s="163" t="str">
        <f>IFERROR('Inputs_Metric 7'!$D$5*INDEX('HAZUS Table FL 14.14'!$G$5:$G$40,MATCH($J135,'HAZUS Table FL 14.14'!$C$5:$C$40,0)),"no data")</f>
        <v>no data</v>
      </c>
      <c r="O135" s="163" t="str">
        <f>IFERROR('Inputs_Metric 7'!$D$5*INDEX('HAZUS Table FL 14.14'!$I$5:$I$40,MATCH($J135,'HAZUS Table FL 14.14'!$C$5:$C$40,0)),"no data")</f>
        <v>no data</v>
      </c>
      <c r="P135" s="200" t="str">
        <f>IFERROR(AVERAGEIFS('HAZUS Table FL 14.12'!$S$4:$S$325,'HAZUS Table FL 14.12'!$N$4:$N$325,$J135,'HAZUS Table FL 14.12'!$R$4:$R$325,$I135,'HAZUS Table FL 14.12'!$P$4:$P$325,"&lt;="&amp;$G135,'HAZUS Table FL 14.12'!$Q$4:$Q$325,"&gt;"&amp;$G135)*'Inputs_Metric 7'!$D$6,"no data")</f>
        <v>no data</v>
      </c>
      <c r="Q135" s="200" t="str">
        <f>IFERROR(AVERAGEIFS('HAZUS Table FL 14.12'!$S$4:$S$325,'HAZUS Table FL 14.12'!$N$4:$N$325,$J135,'HAZUS Table FL 14.12'!$R$4:$R$325,$I135,'HAZUS Table FL 14.12'!$P$4:$P$325,"&lt;="&amp;$H135,'HAZUS Table FL 14.12'!$Q$4:$Q$325,"&gt;"&amp;$H135)*'Inputs_Metric 7'!$D$6,"no data")</f>
        <v>no data</v>
      </c>
      <c r="R135" s="200" t="str">
        <f>IFERROR(INDEX('HAZUS Table FL 14.16'!$D$3:$D$30,MATCH($J135,'HAZUS Table FL 14.16'!$C$3:$C$30,0)),"no data")</f>
        <v>no data</v>
      </c>
      <c r="S135" s="200" t="str">
        <f>IFERROR(INDEX('HAZUS Table FL 14.16'!$F$3:$F$30,MATCH($J135,'HAZUS Table FL 14.16'!$C$3:$C$30,0)),"no data")</f>
        <v>no data</v>
      </c>
      <c r="T135" s="200" t="str">
        <f>IFERROR(INDEX('HAZUS Table FL 14.16'!$G$3:$G$30,MATCH($J135,'HAZUS Table FL 14.16'!$C$3:$C$30,0)),"no data")</f>
        <v>no data</v>
      </c>
      <c r="U135" s="164" t="str">
        <f>IFERROR('Inputs_Metric 7'!$D$5*INDEX('HAZUS Table FL 14.8'!$E$4:$E$14,MATCH('Step 1_Metric 7'!$J135,'HAZUS Table FL 14.8'!$C$4:$C$14,0)),"no data")</f>
        <v>no data</v>
      </c>
      <c r="W135" s="92" t="str">
        <f t="shared" si="20"/>
        <v/>
      </c>
      <c r="X135" s="92" t="str">
        <f t="shared" si="21"/>
        <v/>
      </c>
      <c r="Y135" s="92" t="str">
        <f t="shared" si="22"/>
        <v/>
      </c>
      <c r="Z135" s="92" t="str">
        <f t="shared" si="23"/>
        <v/>
      </c>
      <c r="AA135" s="101" t="str">
        <f t="shared" si="24"/>
        <v/>
      </c>
      <c r="AB135" s="101" t="str">
        <f t="shared" si="25"/>
        <v/>
      </c>
      <c r="AC135" s="92" t="str">
        <f t="shared" si="26"/>
        <v/>
      </c>
      <c r="AD135" s="92" t="str">
        <f t="shared" si="27"/>
        <v/>
      </c>
    </row>
    <row r="136" spans="1:30" x14ac:dyDescent="0.25">
      <c r="A136">
        <f t="shared" si="19"/>
        <v>10</v>
      </c>
      <c r="B136">
        <f>COUNTIF($D$4:D136,D136)</f>
        <v>53</v>
      </c>
      <c r="C136">
        <f>'Building Structure Data'!B137</f>
        <v>0</v>
      </c>
      <c r="D136">
        <f>'Building Structure Data'!C137</f>
        <v>0</v>
      </c>
      <c r="E136">
        <f>'Building Structure Data'!D137</f>
        <v>0</v>
      </c>
      <c r="F136">
        <f>'Building Structure Data'!E137</f>
        <v>0</v>
      </c>
      <c r="G136" s="43">
        <f>'Building Structure Data'!O137</f>
        <v>0</v>
      </c>
      <c r="H136" s="43">
        <f>'Building Structure Data'!P137</f>
        <v>0</v>
      </c>
      <c r="I136" t="b">
        <f>IF(OR('Building Structure Data'!M137="C",'Building Structure Data'!M137="R"),TRUE,FALSE)</f>
        <v>0</v>
      </c>
      <c r="J136">
        <f>'Building Structure Data'!Y137</f>
        <v>0</v>
      </c>
      <c r="K136" s="77" t="e">
        <f>'Building Structure Data'!AN137</f>
        <v>#DIV/0!</v>
      </c>
      <c r="L136" s="77" t="e">
        <f>'Building Structure Data'!AO137</f>
        <v>#DIV/0!</v>
      </c>
      <c r="M136" s="163" t="str">
        <f>IFERROR('Inputs_Metric 7'!$D$5*INDEX('HAZUS Table FL 14.14'!$F$5:$F$40,MATCH($J136,'HAZUS Table FL 14.14'!$C$5:$C$40,0)),"no data")</f>
        <v>no data</v>
      </c>
      <c r="N136" s="163" t="str">
        <f>IFERROR('Inputs_Metric 7'!$D$5*INDEX('HAZUS Table FL 14.14'!$G$5:$G$40,MATCH($J136,'HAZUS Table FL 14.14'!$C$5:$C$40,0)),"no data")</f>
        <v>no data</v>
      </c>
      <c r="O136" s="163" t="str">
        <f>IFERROR('Inputs_Metric 7'!$D$5*INDEX('HAZUS Table FL 14.14'!$I$5:$I$40,MATCH($J136,'HAZUS Table FL 14.14'!$C$5:$C$40,0)),"no data")</f>
        <v>no data</v>
      </c>
      <c r="P136" s="200" t="str">
        <f>IFERROR(AVERAGEIFS('HAZUS Table FL 14.12'!$S$4:$S$325,'HAZUS Table FL 14.12'!$N$4:$N$325,$J136,'HAZUS Table FL 14.12'!$R$4:$R$325,$I136,'HAZUS Table FL 14.12'!$P$4:$P$325,"&lt;="&amp;$G136,'HAZUS Table FL 14.12'!$Q$4:$Q$325,"&gt;"&amp;$G136)*'Inputs_Metric 7'!$D$6,"no data")</f>
        <v>no data</v>
      </c>
      <c r="Q136" s="200" t="str">
        <f>IFERROR(AVERAGEIFS('HAZUS Table FL 14.12'!$S$4:$S$325,'HAZUS Table FL 14.12'!$N$4:$N$325,$J136,'HAZUS Table FL 14.12'!$R$4:$R$325,$I136,'HAZUS Table FL 14.12'!$P$4:$P$325,"&lt;="&amp;$H136,'HAZUS Table FL 14.12'!$Q$4:$Q$325,"&gt;"&amp;$H136)*'Inputs_Metric 7'!$D$6,"no data")</f>
        <v>no data</v>
      </c>
      <c r="R136" s="200" t="str">
        <f>IFERROR(INDEX('HAZUS Table FL 14.16'!$D$3:$D$30,MATCH($J136,'HAZUS Table FL 14.16'!$C$3:$C$30,0)),"no data")</f>
        <v>no data</v>
      </c>
      <c r="S136" s="200" t="str">
        <f>IFERROR(INDEX('HAZUS Table FL 14.16'!$F$3:$F$30,MATCH($J136,'HAZUS Table FL 14.16'!$C$3:$C$30,0)),"no data")</f>
        <v>no data</v>
      </c>
      <c r="T136" s="200" t="str">
        <f>IFERROR(INDEX('HAZUS Table FL 14.16'!$G$3:$G$30,MATCH($J136,'HAZUS Table FL 14.16'!$C$3:$C$30,0)),"no data")</f>
        <v>no data</v>
      </c>
      <c r="U136" s="164" t="str">
        <f>IFERROR('Inputs_Metric 7'!$D$5*INDEX('HAZUS Table FL 14.8'!$E$4:$E$14,MATCH('Step 1_Metric 7'!$J136,'HAZUS Table FL 14.8'!$C$4:$C$14,0)),"no data")</f>
        <v>no data</v>
      </c>
      <c r="W136" s="92" t="str">
        <f t="shared" si="20"/>
        <v/>
      </c>
      <c r="X136" s="92" t="str">
        <f t="shared" si="21"/>
        <v/>
      </c>
      <c r="Y136" s="92" t="str">
        <f t="shared" si="22"/>
        <v/>
      </c>
      <c r="Z136" s="92" t="str">
        <f t="shared" si="23"/>
        <v/>
      </c>
      <c r="AA136" s="101" t="str">
        <f t="shared" si="24"/>
        <v/>
      </c>
      <c r="AB136" s="101" t="str">
        <f t="shared" si="25"/>
        <v/>
      </c>
      <c r="AC136" s="92" t="str">
        <f t="shared" si="26"/>
        <v/>
      </c>
      <c r="AD136" s="92" t="str">
        <f t="shared" si="27"/>
        <v/>
      </c>
    </row>
    <row r="137" spans="1:30" x14ac:dyDescent="0.25">
      <c r="A137">
        <f t="shared" si="19"/>
        <v>10</v>
      </c>
      <c r="B137">
        <f>COUNTIF($D$4:D137,D137)</f>
        <v>54</v>
      </c>
      <c r="C137">
        <f>'Building Structure Data'!B138</f>
        <v>0</v>
      </c>
      <c r="D137">
        <f>'Building Structure Data'!C138</f>
        <v>0</v>
      </c>
      <c r="E137">
        <f>'Building Structure Data'!D138</f>
        <v>0</v>
      </c>
      <c r="F137">
        <f>'Building Structure Data'!E138</f>
        <v>0</v>
      </c>
      <c r="G137" s="43">
        <f>'Building Structure Data'!O138</f>
        <v>0</v>
      </c>
      <c r="H137" s="43">
        <f>'Building Structure Data'!P138</f>
        <v>0</v>
      </c>
      <c r="I137" t="b">
        <f>IF(OR('Building Structure Data'!M138="C",'Building Structure Data'!M138="R"),TRUE,FALSE)</f>
        <v>0</v>
      </c>
      <c r="J137">
        <f>'Building Structure Data'!Y138</f>
        <v>0</v>
      </c>
      <c r="K137" s="77" t="e">
        <f>'Building Structure Data'!AN138</f>
        <v>#DIV/0!</v>
      </c>
      <c r="L137" s="77" t="e">
        <f>'Building Structure Data'!AO138</f>
        <v>#DIV/0!</v>
      </c>
      <c r="M137" s="163" t="str">
        <f>IFERROR('Inputs_Metric 7'!$D$5*INDEX('HAZUS Table FL 14.14'!$F$5:$F$40,MATCH($J137,'HAZUS Table FL 14.14'!$C$5:$C$40,0)),"no data")</f>
        <v>no data</v>
      </c>
      <c r="N137" s="163" t="str">
        <f>IFERROR('Inputs_Metric 7'!$D$5*INDEX('HAZUS Table FL 14.14'!$G$5:$G$40,MATCH($J137,'HAZUS Table FL 14.14'!$C$5:$C$40,0)),"no data")</f>
        <v>no data</v>
      </c>
      <c r="O137" s="163" t="str">
        <f>IFERROR('Inputs_Metric 7'!$D$5*INDEX('HAZUS Table FL 14.14'!$I$5:$I$40,MATCH($J137,'HAZUS Table FL 14.14'!$C$5:$C$40,0)),"no data")</f>
        <v>no data</v>
      </c>
      <c r="P137" s="200" t="str">
        <f>IFERROR(AVERAGEIFS('HAZUS Table FL 14.12'!$S$4:$S$325,'HAZUS Table FL 14.12'!$N$4:$N$325,$J137,'HAZUS Table FL 14.12'!$R$4:$R$325,$I137,'HAZUS Table FL 14.12'!$P$4:$P$325,"&lt;="&amp;$G137,'HAZUS Table FL 14.12'!$Q$4:$Q$325,"&gt;"&amp;$G137)*'Inputs_Metric 7'!$D$6,"no data")</f>
        <v>no data</v>
      </c>
      <c r="Q137" s="200" t="str">
        <f>IFERROR(AVERAGEIFS('HAZUS Table FL 14.12'!$S$4:$S$325,'HAZUS Table FL 14.12'!$N$4:$N$325,$J137,'HAZUS Table FL 14.12'!$R$4:$R$325,$I137,'HAZUS Table FL 14.12'!$P$4:$P$325,"&lt;="&amp;$H137,'HAZUS Table FL 14.12'!$Q$4:$Q$325,"&gt;"&amp;$H137)*'Inputs_Metric 7'!$D$6,"no data")</f>
        <v>no data</v>
      </c>
      <c r="R137" s="200" t="str">
        <f>IFERROR(INDEX('HAZUS Table FL 14.16'!$D$3:$D$30,MATCH($J137,'HAZUS Table FL 14.16'!$C$3:$C$30,0)),"no data")</f>
        <v>no data</v>
      </c>
      <c r="S137" s="200" t="str">
        <f>IFERROR(INDEX('HAZUS Table FL 14.16'!$F$3:$F$30,MATCH($J137,'HAZUS Table FL 14.16'!$C$3:$C$30,0)),"no data")</f>
        <v>no data</v>
      </c>
      <c r="T137" s="200" t="str">
        <f>IFERROR(INDEX('HAZUS Table FL 14.16'!$G$3:$G$30,MATCH($J137,'HAZUS Table FL 14.16'!$C$3:$C$30,0)),"no data")</f>
        <v>no data</v>
      </c>
      <c r="U137" s="164" t="str">
        <f>IFERROR('Inputs_Metric 7'!$D$5*INDEX('HAZUS Table FL 14.8'!$E$4:$E$14,MATCH('Step 1_Metric 7'!$J137,'HAZUS Table FL 14.8'!$C$4:$C$14,0)),"no data")</f>
        <v>no data</v>
      </c>
      <c r="W137" s="92" t="str">
        <f t="shared" si="20"/>
        <v/>
      </c>
      <c r="X137" s="92" t="str">
        <f t="shared" si="21"/>
        <v/>
      </c>
      <c r="Y137" s="92" t="str">
        <f t="shared" si="22"/>
        <v/>
      </c>
      <c r="Z137" s="92" t="str">
        <f t="shared" si="23"/>
        <v/>
      </c>
      <c r="AA137" s="101" t="str">
        <f t="shared" si="24"/>
        <v/>
      </c>
      <c r="AB137" s="101" t="str">
        <f t="shared" si="25"/>
        <v/>
      </c>
      <c r="AC137" s="92" t="str">
        <f t="shared" si="26"/>
        <v/>
      </c>
      <c r="AD137" s="92" t="str">
        <f t="shared" si="27"/>
        <v/>
      </c>
    </row>
    <row r="138" spans="1:30" x14ac:dyDescent="0.25">
      <c r="A138">
        <f t="shared" si="19"/>
        <v>10</v>
      </c>
      <c r="B138">
        <f>COUNTIF($D$4:D138,D138)</f>
        <v>55</v>
      </c>
      <c r="C138">
        <f>'Building Structure Data'!B139</f>
        <v>0</v>
      </c>
      <c r="D138">
        <f>'Building Structure Data'!C139</f>
        <v>0</v>
      </c>
      <c r="E138">
        <f>'Building Structure Data'!D139</f>
        <v>0</v>
      </c>
      <c r="F138">
        <f>'Building Structure Data'!E139</f>
        <v>0</v>
      </c>
      <c r="G138" s="43">
        <f>'Building Structure Data'!O139</f>
        <v>0</v>
      </c>
      <c r="H138" s="43">
        <f>'Building Structure Data'!P139</f>
        <v>0</v>
      </c>
      <c r="I138" t="b">
        <f>IF(OR('Building Structure Data'!M139="C",'Building Structure Data'!M139="R"),TRUE,FALSE)</f>
        <v>0</v>
      </c>
      <c r="J138">
        <f>'Building Structure Data'!Y139</f>
        <v>0</v>
      </c>
      <c r="K138" s="77" t="e">
        <f>'Building Structure Data'!AN139</f>
        <v>#DIV/0!</v>
      </c>
      <c r="L138" s="77" t="e">
        <f>'Building Structure Data'!AO139</f>
        <v>#DIV/0!</v>
      </c>
      <c r="M138" s="163" t="str">
        <f>IFERROR('Inputs_Metric 7'!$D$5*INDEX('HAZUS Table FL 14.14'!$F$5:$F$40,MATCH($J138,'HAZUS Table FL 14.14'!$C$5:$C$40,0)),"no data")</f>
        <v>no data</v>
      </c>
      <c r="N138" s="163" t="str">
        <f>IFERROR('Inputs_Metric 7'!$D$5*INDEX('HAZUS Table FL 14.14'!$G$5:$G$40,MATCH($J138,'HAZUS Table FL 14.14'!$C$5:$C$40,0)),"no data")</f>
        <v>no data</v>
      </c>
      <c r="O138" s="163" t="str">
        <f>IFERROR('Inputs_Metric 7'!$D$5*INDEX('HAZUS Table FL 14.14'!$I$5:$I$40,MATCH($J138,'HAZUS Table FL 14.14'!$C$5:$C$40,0)),"no data")</f>
        <v>no data</v>
      </c>
      <c r="P138" s="200" t="str">
        <f>IFERROR(AVERAGEIFS('HAZUS Table FL 14.12'!$S$4:$S$325,'HAZUS Table FL 14.12'!$N$4:$N$325,$J138,'HAZUS Table FL 14.12'!$R$4:$R$325,$I138,'HAZUS Table FL 14.12'!$P$4:$P$325,"&lt;="&amp;$G138,'HAZUS Table FL 14.12'!$Q$4:$Q$325,"&gt;"&amp;$G138)*'Inputs_Metric 7'!$D$6,"no data")</f>
        <v>no data</v>
      </c>
      <c r="Q138" s="200" t="str">
        <f>IFERROR(AVERAGEIFS('HAZUS Table FL 14.12'!$S$4:$S$325,'HAZUS Table FL 14.12'!$N$4:$N$325,$J138,'HAZUS Table FL 14.12'!$R$4:$R$325,$I138,'HAZUS Table FL 14.12'!$P$4:$P$325,"&lt;="&amp;$H138,'HAZUS Table FL 14.12'!$Q$4:$Q$325,"&gt;"&amp;$H138)*'Inputs_Metric 7'!$D$6,"no data")</f>
        <v>no data</v>
      </c>
      <c r="R138" s="200" t="str">
        <f>IFERROR(INDEX('HAZUS Table FL 14.16'!$D$3:$D$30,MATCH($J138,'HAZUS Table FL 14.16'!$C$3:$C$30,0)),"no data")</f>
        <v>no data</v>
      </c>
      <c r="S138" s="200" t="str">
        <f>IFERROR(INDEX('HAZUS Table FL 14.16'!$F$3:$F$30,MATCH($J138,'HAZUS Table FL 14.16'!$C$3:$C$30,0)),"no data")</f>
        <v>no data</v>
      </c>
      <c r="T138" s="200" t="str">
        <f>IFERROR(INDEX('HAZUS Table FL 14.16'!$G$3:$G$30,MATCH($J138,'HAZUS Table FL 14.16'!$C$3:$C$30,0)),"no data")</f>
        <v>no data</v>
      </c>
      <c r="U138" s="164" t="str">
        <f>IFERROR('Inputs_Metric 7'!$D$5*INDEX('HAZUS Table FL 14.8'!$E$4:$E$14,MATCH('Step 1_Metric 7'!$J138,'HAZUS Table FL 14.8'!$C$4:$C$14,0)),"no data")</f>
        <v>no data</v>
      </c>
      <c r="W138" s="92" t="str">
        <f t="shared" si="20"/>
        <v/>
      </c>
      <c r="X138" s="92" t="str">
        <f t="shared" si="21"/>
        <v/>
      </c>
      <c r="Y138" s="92" t="str">
        <f t="shared" si="22"/>
        <v/>
      </c>
      <c r="Z138" s="92" t="str">
        <f t="shared" si="23"/>
        <v/>
      </c>
      <c r="AA138" s="101" t="str">
        <f t="shared" si="24"/>
        <v/>
      </c>
      <c r="AB138" s="101" t="str">
        <f t="shared" si="25"/>
        <v/>
      </c>
      <c r="AC138" s="92" t="str">
        <f t="shared" si="26"/>
        <v/>
      </c>
      <c r="AD138" s="92" t="str">
        <f t="shared" si="27"/>
        <v/>
      </c>
    </row>
    <row r="139" spans="1:30" x14ac:dyDescent="0.25">
      <c r="A139">
        <f t="shared" si="19"/>
        <v>10</v>
      </c>
      <c r="B139">
        <f>COUNTIF($D$4:D139,D139)</f>
        <v>56</v>
      </c>
      <c r="C139">
        <f>'Building Structure Data'!B140</f>
        <v>0</v>
      </c>
      <c r="D139">
        <f>'Building Structure Data'!C140</f>
        <v>0</v>
      </c>
      <c r="E139">
        <f>'Building Structure Data'!D140</f>
        <v>0</v>
      </c>
      <c r="F139">
        <f>'Building Structure Data'!E140</f>
        <v>0</v>
      </c>
      <c r="G139" s="43">
        <f>'Building Structure Data'!O140</f>
        <v>0</v>
      </c>
      <c r="H139" s="43">
        <f>'Building Structure Data'!P140</f>
        <v>0</v>
      </c>
      <c r="I139" t="b">
        <f>IF(OR('Building Structure Data'!M140="C",'Building Structure Data'!M140="R"),TRUE,FALSE)</f>
        <v>0</v>
      </c>
      <c r="J139">
        <f>'Building Structure Data'!Y140</f>
        <v>0</v>
      </c>
      <c r="K139" s="77" t="e">
        <f>'Building Structure Data'!AN140</f>
        <v>#DIV/0!</v>
      </c>
      <c r="L139" s="77" t="e">
        <f>'Building Structure Data'!AO140</f>
        <v>#DIV/0!</v>
      </c>
      <c r="M139" s="163" t="str">
        <f>IFERROR('Inputs_Metric 7'!$D$5*INDEX('HAZUS Table FL 14.14'!$F$5:$F$40,MATCH($J139,'HAZUS Table FL 14.14'!$C$5:$C$40,0)),"no data")</f>
        <v>no data</v>
      </c>
      <c r="N139" s="163" t="str">
        <f>IFERROR('Inputs_Metric 7'!$D$5*INDEX('HAZUS Table FL 14.14'!$G$5:$G$40,MATCH($J139,'HAZUS Table FL 14.14'!$C$5:$C$40,0)),"no data")</f>
        <v>no data</v>
      </c>
      <c r="O139" s="163" t="str">
        <f>IFERROR('Inputs_Metric 7'!$D$5*INDEX('HAZUS Table FL 14.14'!$I$5:$I$40,MATCH($J139,'HAZUS Table FL 14.14'!$C$5:$C$40,0)),"no data")</f>
        <v>no data</v>
      </c>
      <c r="P139" s="200" t="str">
        <f>IFERROR(AVERAGEIFS('HAZUS Table FL 14.12'!$S$4:$S$325,'HAZUS Table FL 14.12'!$N$4:$N$325,$J139,'HAZUS Table FL 14.12'!$R$4:$R$325,$I139,'HAZUS Table FL 14.12'!$P$4:$P$325,"&lt;="&amp;$G139,'HAZUS Table FL 14.12'!$Q$4:$Q$325,"&gt;"&amp;$G139)*'Inputs_Metric 7'!$D$6,"no data")</f>
        <v>no data</v>
      </c>
      <c r="Q139" s="200" t="str">
        <f>IFERROR(AVERAGEIFS('HAZUS Table FL 14.12'!$S$4:$S$325,'HAZUS Table FL 14.12'!$N$4:$N$325,$J139,'HAZUS Table FL 14.12'!$R$4:$R$325,$I139,'HAZUS Table FL 14.12'!$P$4:$P$325,"&lt;="&amp;$H139,'HAZUS Table FL 14.12'!$Q$4:$Q$325,"&gt;"&amp;$H139)*'Inputs_Metric 7'!$D$6,"no data")</f>
        <v>no data</v>
      </c>
      <c r="R139" s="200" t="str">
        <f>IFERROR(INDEX('HAZUS Table FL 14.16'!$D$3:$D$30,MATCH($J139,'HAZUS Table FL 14.16'!$C$3:$C$30,0)),"no data")</f>
        <v>no data</v>
      </c>
      <c r="S139" s="200" t="str">
        <f>IFERROR(INDEX('HAZUS Table FL 14.16'!$F$3:$F$30,MATCH($J139,'HAZUS Table FL 14.16'!$C$3:$C$30,0)),"no data")</f>
        <v>no data</v>
      </c>
      <c r="T139" s="200" t="str">
        <f>IFERROR(INDEX('HAZUS Table FL 14.16'!$G$3:$G$30,MATCH($J139,'HAZUS Table FL 14.16'!$C$3:$C$30,0)),"no data")</f>
        <v>no data</v>
      </c>
      <c r="U139" s="164" t="str">
        <f>IFERROR('Inputs_Metric 7'!$D$5*INDEX('HAZUS Table FL 14.8'!$E$4:$E$14,MATCH('Step 1_Metric 7'!$J139,'HAZUS Table FL 14.8'!$C$4:$C$14,0)),"no data")</f>
        <v>no data</v>
      </c>
      <c r="W139" s="92" t="str">
        <f t="shared" si="20"/>
        <v/>
      </c>
      <c r="X139" s="92" t="str">
        <f t="shared" si="21"/>
        <v/>
      </c>
      <c r="Y139" s="92" t="str">
        <f t="shared" si="22"/>
        <v/>
      </c>
      <c r="Z139" s="92" t="str">
        <f t="shared" si="23"/>
        <v/>
      </c>
      <c r="AA139" s="101" t="str">
        <f t="shared" si="24"/>
        <v/>
      </c>
      <c r="AB139" s="101" t="str">
        <f t="shared" si="25"/>
        <v/>
      </c>
      <c r="AC139" s="92" t="str">
        <f t="shared" si="26"/>
        <v/>
      </c>
      <c r="AD139" s="92" t="str">
        <f t="shared" si="27"/>
        <v/>
      </c>
    </row>
    <row r="140" spans="1:30" x14ac:dyDescent="0.25">
      <c r="A140">
        <f t="shared" si="19"/>
        <v>10</v>
      </c>
      <c r="B140">
        <f>COUNTIF($D$4:D140,D140)</f>
        <v>57</v>
      </c>
      <c r="C140">
        <f>'Building Structure Data'!B141</f>
        <v>0</v>
      </c>
      <c r="D140">
        <f>'Building Structure Data'!C141</f>
        <v>0</v>
      </c>
      <c r="E140">
        <f>'Building Structure Data'!D141</f>
        <v>0</v>
      </c>
      <c r="F140">
        <f>'Building Structure Data'!E141</f>
        <v>0</v>
      </c>
      <c r="G140" s="43">
        <f>'Building Structure Data'!O141</f>
        <v>0</v>
      </c>
      <c r="H140" s="43">
        <f>'Building Structure Data'!P141</f>
        <v>0</v>
      </c>
      <c r="I140" t="b">
        <f>IF(OR('Building Structure Data'!M141="C",'Building Structure Data'!M141="R"),TRUE,FALSE)</f>
        <v>0</v>
      </c>
      <c r="J140">
        <f>'Building Structure Data'!Y141</f>
        <v>0</v>
      </c>
      <c r="K140" s="77" t="e">
        <f>'Building Structure Data'!AN141</f>
        <v>#DIV/0!</v>
      </c>
      <c r="L140" s="77" t="e">
        <f>'Building Structure Data'!AO141</f>
        <v>#DIV/0!</v>
      </c>
      <c r="M140" s="163" t="str">
        <f>IFERROR('Inputs_Metric 7'!$D$5*INDEX('HAZUS Table FL 14.14'!$F$5:$F$40,MATCH($J140,'HAZUS Table FL 14.14'!$C$5:$C$40,0)),"no data")</f>
        <v>no data</v>
      </c>
      <c r="N140" s="163" t="str">
        <f>IFERROR('Inputs_Metric 7'!$D$5*INDEX('HAZUS Table FL 14.14'!$G$5:$G$40,MATCH($J140,'HAZUS Table FL 14.14'!$C$5:$C$40,0)),"no data")</f>
        <v>no data</v>
      </c>
      <c r="O140" s="163" t="str">
        <f>IFERROR('Inputs_Metric 7'!$D$5*INDEX('HAZUS Table FL 14.14'!$I$5:$I$40,MATCH($J140,'HAZUS Table FL 14.14'!$C$5:$C$40,0)),"no data")</f>
        <v>no data</v>
      </c>
      <c r="P140" s="200" t="str">
        <f>IFERROR(AVERAGEIFS('HAZUS Table FL 14.12'!$S$4:$S$325,'HAZUS Table FL 14.12'!$N$4:$N$325,$J140,'HAZUS Table FL 14.12'!$R$4:$R$325,$I140,'HAZUS Table FL 14.12'!$P$4:$P$325,"&lt;="&amp;$G140,'HAZUS Table FL 14.12'!$Q$4:$Q$325,"&gt;"&amp;$G140)*'Inputs_Metric 7'!$D$6,"no data")</f>
        <v>no data</v>
      </c>
      <c r="Q140" s="200" t="str">
        <f>IFERROR(AVERAGEIFS('HAZUS Table FL 14.12'!$S$4:$S$325,'HAZUS Table FL 14.12'!$N$4:$N$325,$J140,'HAZUS Table FL 14.12'!$R$4:$R$325,$I140,'HAZUS Table FL 14.12'!$P$4:$P$325,"&lt;="&amp;$H140,'HAZUS Table FL 14.12'!$Q$4:$Q$325,"&gt;"&amp;$H140)*'Inputs_Metric 7'!$D$6,"no data")</f>
        <v>no data</v>
      </c>
      <c r="R140" s="200" t="str">
        <f>IFERROR(INDEX('HAZUS Table FL 14.16'!$D$3:$D$30,MATCH($J140,'HAZUS Table FL 14.16'!$C$3:$C$30,0)),"no data")</f>
        <v>no data</v>
      </c>
      <c r="S140" s="200" t="str">
        <f>IFERROR(INDEX('HAZUS Table FL 14.16'!$F$3:$F$30,MATCH($J140,'HAZUS Table FL 14.16'!$C$3:$C$30,0)),"no data")</f>
        <v>no data</v>
      </c>
      <c r="T140" s="200" t="str">
        <f>IFERROR(INDEX('HAZUS Table FL 14.16'!$G$3:$G$30,MATCH($J140,'HAZUS Table FL 14.16'!$C$3:$C$30,0)),"no data")</f>
        <v>no data</v>
      </c>
      <c r="U140" s="164" t="str">
        <f>IFERROR('Inputs_Metric 7'!$D$5*INDEX('HAZUS Table FL 14.8'!$E$4:$E$14,MATCH('Step 1_Metric 7'!$J140,'HAZUS Table FL 14.8'!$C$4:$C$14,0)),"no data")</f>
        <v>no data</v>
      </c>
      <c r="W140" s="92" t="str">
        <f t="shared" si="20"/>
        <v/>
      </c>
      <c r="X140" s="92" t="str">
        <f t="shared" si="21"/>
        <v/>
      </c>
      <c r="Y140" s="92" t="str">
        <f t="shared" si="22"/>
        <v/>
      </c>
      <c r="Z140" s="92" t="str">
        <f t="shared" si="23"/>
        <v/>
      </c>
      <c r="AA140" s="101" t="str">
        <f t="shared" si="24"/>
        <v/>
      </c>
      <c r="AB140" s="101" t="str">
        <f t="shared" si="25"/>
        <v/>
      </c>
      <c r="AC140" s="92" t="str">
        <f t="shared" si="26"/>
        <v/>
      </c>
      <c r="AD140" s="92" t="str">
        <f t="shared" si="27"/>
        <v/>
      </c>
    </row>
    <row r="141" spans="1:30" x14ac:dyDescent="0.25">
      <c r="A141">
        <f t="shared" si="19"/>
        <v>10</v>
      </c>
      <c r="B141">
        <f>COUNTIF($D$4:D141,D141)</f>
        <v>58</v>
      </c>
      <c r="C141">
        <f>'Building Structure Data'!B142</f>
        <v>0</v>
      </c>
      <c r="D141">
        <f>'Building Structure Data'!C142</f>
        <v>0</v>
      </c>
      <c r="E141">
        <f>'Building Structure Data'!D142</f>
        <v>0</v>
      </c>
      <c r="F141">
        <f>'Building Structure Data'!E142</f>
        <v>0</v>
      </c>
      <c r="G141" s="43">
        <f>'Building Structure Data'!O142</f>
        <v>0</v>
      </c>
      <c r="H141" s="43">
        <f>'Building Structure Data'!P142</f>
        <v>0</v>
      </c>
      <c r="I141" t="b">
        <f>IF(OR('Building Structure Data'!M142="C",'Building Structure Data'!M142="R"),TRUE,FALSE)</f>
        <v>0</v>
      </c>
      <c r="J141">
        <f>'Building Structure Data'!Y142</f>
        <v>0</v>
      </c>
      <c r="K141" s="77" t="e">
        <f>'Building Structure Data'!AN142</f>
        <v>#DIV/0!</v>
      </c>
      <c r="L141" s="77" t="e">
        <f>'Building Structure Data'!AO142</f>
        <v>#DIV/0!</v>
      </c>
      <c r="M141" s="163" t="str">
        <f>IFERROR('Inputs_Metric 7'!$D$5*INDEX('HAZUS Table FL 14.14'!$F$5:$F$40,MATCH($J141,'HAZUS Table FL 14.14'!$C$5:$C$40,0)),"no data")</f>
        <v>no data</v>
      </c>
      <c r="N141" s="163" t="str">
        <f>IFERROR('Inputs_Metric 7'!$D$5*INDEX('HAZUS Table FL 14.14'!$G$5:$G$40,MATCH($J141,'HAZUS Table FL 14.14'!$C$5:$C$40,0)),"no data")</f>
        <v>no data</v>
      </c>
      <c r="O141" s="163" t="str">
        <f>IFERROR('Inputs_Metric 7'!$D$5*INDEX('HAZUS Table FL 14.14'!$I$5:$I$40,MATCH($J141,'HAZUS Table FL 14.14'!$C$5:$C$40,0)),"no data")</f>
        <v>no data</v>
      </c>
      <c r="P141" s="200" t="str">
        <f>IFERROR(AVERAGEIFS('HAZUS Table FL 14.12'!$S$4:$S$325,'HAZUS Table FL 14.12'!$N$4:$N$325,$J141,'HAZUS Table FL 14.12'!$R$4:$R$325,$I141,'HAZUS Table FL 14.12'!$P$4:$P$325,"&lt;="&amp;$G141,'HAZUS Table FL 14.12'!$Q$4:$Q$325,"&gt;"&amp;$G141)*'Inputs_Metric 7'!$D$6,"no data")</f>
        <v>no data</v>
      </c>
      <c r="Q141" s="200" t="str">
        <f>IFERROR(AVERAGEIFS('HAZUS Table FL 14.12'!$S$4:$S$325,'HAZUS Table FL 14.12'!$N$4:$N$325,$J141,'HAZUS Table FL 14.12'!$R$4:$R$325,$I141,'HAZUS Table FL 14.12'!$P$4:$P$325,"&lt;="&amp;$H141,'HAZUS Table FL 14.12'!$Q$4:$Q$325,"&gt;"&amp;$H141)*'Inputs_Metric 7'!$D$6,"no data")</f>
        <v>no data</v>
      </c>
      <c r="R141" s="200" t="str">
        <f>IFERROR(INDEX('HAZUS Table FL 14.16'!$D$3:$D$30,MATCH($J141,'HAZUS Table FL 14.16'!$C$3:$C$30,0)),"no data")</f>
        <v>no data</v>
      </c>
      <c r="S141" s="200" t="str">
        <f>IFERROR(INDEX('HAZUS Table FL 14.16'!$F$3:$F$30,MATCH($J141,'HAZUS Table FL 14.16'!$C$3:$C$30,0)),"no data")</f>
        <v>no data</v>
      </c>
      <c r="T141" s="200" t="str">
        <f>IFERROR(INDEX('HAZUS Table FL 14.16'!$G$3:$G$30,MATCH($J141,'HAZUS Table FL 14.16'!$C$3:$C$30,0)),"no data")</f>
        <v>no data</v>
      </c>
      <c r="U141" s="164" t="str">
        <f>IFERROR('Inputs_Metric 7'!$D$5*INDEX('HAZUS Table FL 14.8'!$E$4:$E$14,MATCH('Step 1_Metric 7'!$J141,'HAZUS Table FL 14.8'!$C$4:$C$14,0)),"no data")</f>
        <v>no data</v>
      </c>
      <c r="W141" s="92" t="str">
        <f t="shared" si="20"/>
        <v/>
      </c>
      <c r="X141" s="92" t="str">
        <f t="shared" si="21"/>
        <v/>
      </c>
      <c r="Y141" s="92" t="str">
        <f t="shared" si="22"/>
        <v/>
      </c>
      <c r="Z141" s="92" t="str">
        <f t="shared" si="23"/>
        <v/>
      </c>
      <c r="AA141" s="101" t="str">
        <f t="shared" si="24"/>
        <v/>
      </c>
      <c r="AB141" s="101" t="str">
        <f t="shared" si="25"/>
        <v/>
      </c>
      <c r="AC141" s="92" t="str">
        <f t="shared" si="26"/>
        <v/>
      </c>
      <c r="AD141" s="92" t="str">
        <f t="shared" si="27"/>
        <v/>
      </c>
    </row>
    <row r="142" spans="1:30" x14ac:dyDescent="0.25">
      <c r="A142">
        <f t="shared" si="19"/>
        <v>10</v>
      </c>
      <c r="B142">
        <f>COUNTIF($D$4:D142,D142)</f>
        <v>59</v>
      </c>
      <c r="C142">
        <f>'Building Structure Data'!B143</f>
        <v>0</v>
      </c>
      <c r="D142">
        <f>'Building Structure Data'!C143</f>
        <v>0</v>
      </c>
      <c r="E142">
        <f>'Building Structure Data'!D143</f>
        <v>0</v>
      </c>
      <c r="F142">
        <f>'Building Structure Data'!E143</f>
        <v>0</v>
      </c>
      <c r="G142" s="43">
        <f>'Building Structure Data'!O143</f>
        <v>0</v>
      </c>
      <c r="H142" s="43">
        <f>'Building Structure Data'!P143</f>
        <v>0</v>
      </c>
      <c r="I142" t="b">
        <f>IF(OR('Building Structure Data'!M143="C",'Building Structure Data'!M143="R"),TRUE,FALSE)</f>
        <v>0</v>
      </c>
      <c r="J142">
        <f>'Building Structure Data'!Y143</f>
        <v>0</v>
      </c>
      <c r="K142" s="77" t="e">
        <f>'Building Structure Data'!AN143</f>
        <v>#DIV/0!</v>
      </c>
      <c r="L142" s="77" t="e">
        <f>'Building Structure Data'!AO143</f>
        <v>#DIV/0!</v>
      </c>
      <c r="M142" s="163" t="str">
        <f>IFERROR('Inputs_Metric 7'!$D$5*INDEX('HAZUS Table FL 14.14'!$F$5:$F$40,MATCH($J142,'HAZUS Table FL 14.14'!$C$5:$C$40,0)),"no data")</f>
        <v>no data</v>
      </c>
      <c r="N142" s="163" t="str">
        <f>IFERROR('Inputs_Metric 7'!$D$5*INDEX('HAZUS Table FL 14.14'!$G$5:$G$40,MATCH($J142,'HAZUS Table FL 14.14'!$C$5:$C$40,0)),"no data")</f>
        <v>no data</v>
      </c>
      <c r="O142" s="163" t="str">
        <f>IFERROR('Inputs_Metric 7'!$D$5*INDEX('HAZUS Table FL 14.14'!$I$5:$I$40,MATCH($J142,'HAZUS Table FL 14.14'!$C$5:$C$40,0)),"no data")</f>
        <v>no data</v>
      </c>
      <c r="P142" s="200" t="str">
        <f>IFERROR(AVERAGEIFS('HAZUS Table FL 14.12'!$S$4:$S$325,'HAZUS Table FL 14.12'!$N$4:$N$325,$J142,'HAZUS Table FL 14.12'!$R$4:$R$325,$I142,'HAZUS Table FL 14.12'!$P$4:$P$325,"&lt;="&amp;$G142,'HAZUS Table FL 14.12'!$Q$4:$Q$325,"&gt;"&amp;$G142)*'Inputs_Metric 7'!$D$6,"no data")</f>
        <v>no data</v>
      </c>
      <c r="Q142" s="200" t="str">
        <f>IFERROR(AVERAGEIFS('HAZUS Table FL 14.12'!$S$4:$S$325,'HAZUS Table FL 14.12'!$N$4:$N$325,$J142,'HAZUS Table FL 14.12'!$R$4:$R$325,$I142,'HAZUS Table FL 14.12'!$P$4:$P$325,"&lt;="&amp;$H142,'HAZUS Table FL 14.12'!$Q$4:$Q$325,"&gt;"&amp;$H142)*'Inputs_Metric 7'!$D$6,"no data")</f>
        <v>no data</v>
      </c>
      <c r="R142" s="200" t="str">
        <f>IFERROR(INDEX('HAZUS Table FL 14.16'!$D$3:$D$30,MATCH($J142,'HAZUS Table FL 14.16'!$C$3:$C$30,0)),"no data")</f>
        <v>no data</v>
      </c>
      <c r="S142" s="200" t="str">
        <f>IFERROR(INDEX('HAZUS Table FL 14.16'!$F$3:$F$30,MATCH($J142,'HAZUS Table FL 14.16'!$C$3:$C$30,0)),"no data")</f>
        <v>no data</v>
      </c>
      <c r="T142" s="200" t="str">
        <f>IFERROR(INDEX('HAZUS Table FL 14.16'!$G$3:$G$30,MATCH($J142,'HAZUS Table FL 14.16'!$C$3:$C$30,0)),"no data")</f>
        <v>no data</v>
      </c>
      <c r="U142" s="164" t="str">
        <f>IFERROR('Inputs_Metric 7'!$D$5*INDEX('HAZUS Table FL 14.8'!$E$4:$E$14,MATCH('Step 1_Metric 7'!$J142,'HAZUS Table FL 14.8'!$C$4:$C$14,0)),"no data")</f>
        <v>no data</v>
      </c>
      <c r="W142" s="92" t="str">
        <f t="shared" si="20"/>
        <v/>
      </c>
      <c r="X142" s="92" t="str">
        <f t="shared" si="21"/>
        <v/>
      </c>
      <c r="Y142" s="92" t="str">
        <f t="shared" si="22"/>
        <v/>
      </c>
      <c r="Z142" s="92" t="str">
        <f t="shared" si="23"/>
        <v/>
      </c>
      <c r="AA142" s="101" t="str">
        <f t="shared" si="24"/>
        <v/>
      </c>
      <c r="AB142" s="101" t="str">
        <f t="shared" si="25"/>
        <v/>
      </c>
      <c r="AC142" s="92" t="str">
        <f t="shared" si="26"/>
        <v/>
      </c>
      <c r="AD142" s="92" t="str">
        <f t="shared" si="27"/>
        <v/>
      </c>
    </row>
    <row r="143" spans="1:30" x14ac:dyDescent="0.25">
      <c r="A143">
        <f t="shared" si="19"/>
        <v>10</v>
      </c>
      <c r="B143">
        <f>COUNTIF($D$4:D143,D143)</f>
        <v>60</v>
      </c>
      <c r="C143">
        <f>'Building Structure Data'!B144</f>
        <v>0</v>
      </c>
      <c r="D143">
        <f>'Building Structure Data'!C144</f>
        <v>0</v>
      </c>
      <c r="E143">
        <f>'Building Structure Data'!D144</f>
        <v>0</v>
      </c>
      <c r="F143">
        <f>'Building Structure Data'!E144</f>
        <v>0</v>
      </c>
      <c r="G143" s="43">
        <f>'Building Structure Data'!O144</f>
        <v>0</v>
      </c>
      <c r="H143" s="43">
        <f>'Building Structure Data'!P144</f>
        <v>0</v>
      </c>
      <c r="I143" t="b">
        <f>IF(OR('Building Structure Data'!M144="C",'Building Structure Data'!M144="R"),TRUE,FALSE)</f>
        <v>0</v>
      </c>
      <c r="J143">
        <f>'Building Structure Data'!Y144</f>
        <v>0</v>
      </c>
      <c r="K143" s="77" t="e">
        <f>'Building Structure Data'!AN144</f>
        <v>#DIV/0!</v>
      </c>
      <c r="L143" s="77" t="e">
        <f>'Building Structure Data'!AO144</f>
        <v>#DIV/0!</v>
      </c>
      <c r="M143" s="163" t="str">
        <f>IFERROR('Inputs_Metric 7'!$D$5*INDEX('HAZUS Table FL 14.14'!$F$5:$F$40,MATCH($J143,'HAZUS Table FL 14.14'!$C$5:$C$40,0)),"no data")</f>
        <v>no data</v>
      </c>
      <c r="N143" s="163" t="str">
        <f>IFERROR('Inputs_Metric 7'!$D$5*INDEX('HAZUS Table FL 14.14'!$G$5:$G$40,MATCH($J143,'HAZUS Table FL 14.14'!$C$5:$C$40,0)),"no data")</f>
        <v>no data</v>
      </c>
      <c r="O143" s="163" t="str">
        <f>IFERROR('Inputs_Metric 7'!$D$5*INDEX('HAZUS Table FL 14.14'!$I$5:$I$40,MATCH($J143,'HAZUS Table FL 14.14'!$C$5:$C$40,0)),"no data")</f>
        <v>no data</v>
      </c>
      <c r="P143" s="200" t="str">
        <f>IFERROR(AVERAGEIFS('HAZUS Table FL 14.12'!$S$4:$S$325,'HAZUS Table FL 14.12'!$N$4:$N$325,$J143,'HAZUS Table FL 14.12'!$R$4:$R$325,$I143,'HAZUS Table FL 14.12'!$P$4:$P$325,"&lt;="&amp;$G143,'HAZUS Table FL 14.12'!$Q$4:$Q$325,"&gt;"&amp;$G143)*'Inputs_Metric 7'!$D$6,"no data")</f>
        <v>no data</v>
      </c>
      <c r="Q143" s="200" t="str">
        <f>IFERROR(AVERAGEIFS('HAZUS Table FL 14.12'!$S$4:$S$325,'HAZUS Table FL 14.12'!$N$4:$N$325,$J143,'HAZUS Table FL 14.12'!$R$4:$R$325,$I143,'HAZUS Table FL 14.12'!$P$4:$P$325,"&lt;="&amp;$H143,'HAZUS Table FL 14.12'!$Q$4:$Q$325,"&gt;"&amp;$H143)*'Inputs_Metric 7'!$D$6,"no data")</f>
        <v>no data</v>
      </c>
      <c r="R143" s="200" t="str">
        <f>IFERROR(INDEX('HAZUS Table FL 14.16'!$D$3:$D$30,MATCH($J143,'HAZUS Table FL 14.16'!$C$3:$C$30,0)),"no data")</f>
        <v>no data</v>
      </c>
      <c r="S143" s="200" t="str">
        <f>IFERROR(INDEX('HAZUS Table FL 14.16'!$F$3:$F$30,MATCH($J143,'HAZUS Table FL 14.16'!$C$3:$C$30,0)),"no data")</f>
        <v>no data</v>
      </c>
      <c r="T143" s="200" t="str">
        <f>IFERROR(INDEX('HAZUS Table FL 14.16'!$G$3:$G$30,MATCH($J143,'HAZUS Table FL 14.16'!$C$3:$C$30,0)),"no data")</f>
        <v>no data</v>
      </c>
      <c r="U143" s="164" t="str">
        <f>IFERROR('Inputs_Metric 7'!$D$5*INDEX('HAZUS Table FL 14.8'!$E$4:$E$14,MATCH('Step 1_Metric 7'!$J143,'HAZUS Table FL 14.8'!$C$4:$C$14,0)),"no data")</f>
        <v>no data</v>
      </c>
      <c r="W143" s="92" t="str">
        <f t="shared" si="20"/>
        <v/>
      </c>
      <c r="X143" s="92" t="str">
        <f t="shared" si="21"/>
        <v/>
      </c>
      <c r="Y143" s="92" t="str">
        <f t="shared" si="22"/>
        <v/>
      </c>
      <c r="Z143" s="92" t="str">
        <f t="shared" si="23"/>
        <v/>
      </c>
      <c r="AA143" s="101" t="str">
        <f t="shared" si="24"/>
        <v/>
      </c>
      <c r="AB143" s="101" t="str">
        <f t="shared" si="25"/>
        <v/>
      </c>
      <c r="AC143" s="92" t="str">
        <f t="shared" si="26"/>
        <v/>
      </c>
      <c r="AD143" s="92" t="str">
        <f t="shared" si="27"/>
        <v/>
      </c>
    </row>
    <row r="144" spans="1:30" x14ac:dyDescent="0.25">
      <c r="A144">
        <f t="shared" si="19"/>
        <v>10</v>
      </c>
      <c r="B144">
        <f>COUNTIF($D$4:D144,D144)</f>
        <v>61</v>
      </c>
      <c r="C144">
        <f>'Building Structure Data'!B145</f>
        <v>0</v>
      </c>
      <c r="D144">
        <f>'Building Structure Data'!C145</f>
        <v>0</v>
      </c>
      <c r="E144">
        <f>'Building Structure Data'!D145</f>
        <v>0</v>
      </c>
      <c r="F144">
        <f>'Building Structure Data'!E145</f>
        <v>0</v>
      </c>
      <c r="G144" s="43">
        <f>'Building Structure Data'!O145</f>
        <v>0</v>
      </c>
      <c r="H144" s="43">
        <f>'Building Structure Data'!P145</f>
        <v>0</v>
      </c>
      <c r="I144" t="b">
        <f>IF(OR('Building Structure Data'!M145="C",'Building Structure Data'!M145="R"),TRUE,FALSE)</f>
        <v>0</v>
      </c>
      <c r="J144">
        <f>'Building Structure Data'!Y145</f>
        <v>0</v>
      </c>
      <c r="K144" s="77" t="e">
        <f>'Building Structure Data'!AN145</f>
        <v>#DIV/0!</v>
      </c>
      <c r="L144" s="77" t="e">
        <f>'Building Structure Data'!AO145</f>
        <v>#DIV/0!</v>
      </c>
      <c r="M144" s="163" t="str">
        <f>IFERROR('Inputs_Metric 7'!$D$5*INDEX('HAZUS Table FL 14.14'!$F$5:$F$40,MATCH($J144,'HAZUS Table FL 14.14'!$C$5:$C$40,0)),"no data")</f>
        <v>no data</v>
      </c>
      <c r="N144" s="163" t="str">
        <f>IFERROR('Inputs_Metric 7'!$D$5*INDEX('HAZUS Table FL 14.14'!$G$5:$G$40,MATCH($J144,'HAZUS Table FL 14.14'!$C$5:$C$40,0)),"no data")</f>
        <v>no data</v>
      </c>
      <c r="O144" s="163" t="str">
        <f>IFERROR('Inputs_Metric 7'!$D$5*INDEX('HAZUS Table FL 14.14'!$I$5:$I$40,MATCH($J144,'HAZUS Table FL 14.14'!$C$5:$C$40,0)),"no data")</f>
        <v>no data</v>
      </c>
      <c r="P144" s="200" t="str">
        <f>IFERROR(AVERAGEIFS('HAZUS Table FL 14.12'!$S$4:$S$325,'HAZUS Table FL 14.12'!$N$4:$N$325,$J144,'HAZUS Table FL 14.12'!$R$4:$R$325,$I144,'HAZUS Table FL 14.12'!$P$4:$P$325,"&lt;="&amp;$G144,'HAZUS Table FL 14.12'!$Q$4:$Q$325,"&gt;"&amp;$G144)*'Inputs_Metric 7'!$D$6,"no data")</f>
        <v>no data</v>
      </c>
      <c r="Q144" s="200" t="str">
        <f>IFERROR(AVERAGEIFS('HAZUS Table FL 14.12'!$S$4:$S$325,'HAZUS Table FL 14.12'!$N$4:$N$325,$J144,'HAZUS Table FL 14.12'!$R$4:$R$325,$I144,'HAZUS Table FL 14.12'!$P$4:$P$325,"&lt;="&amp;$H144,'HAZUS Table FL 14.12'!$Q$4:$Q$325,"&gt;"&amp;$H144)*'Inputs_Metric 7'!$D$6,"no data")</f>
        <v>no data</v>
      </c>
      <c r="R144" s="200" t="str">
        <f>IFERROR(INDEX('HAZUS Table FL 14.16'!$D$3:$D$30,MATCH($J144,'HAZUS Table FL 14.16'!$C$3:$C$30,0)),"no data")</f>
        <v>no data</v>
      </c>
      <c r="S144" s="200" t="str">
        <f>IFERROR(INDEX('HAZUS Table FL 14.16'!$F$3:$F$30,MATCH($J144,'HAZUS Table FL 14.16'!$C$3:$C$30,0)),"no data")</f>
        <v>no data</v>
      </c>
      <c r="T144" s="200" t="str">
        <f>IFERROR(INDEX('HAZUS Table FL 14.16'!$G$3:$G$30,MATCH($J144,'HAZUS Table FL 14.16'!$C$3:$C$30,0)),"no data")</f>
        <v>no data</v>
      </c>
      <c r="U144" s="164" t="str">
        <f>IFERROR('Inputs_Metric 7'!$D$5*INDEX('HAZUS Table FL 14.8'!$E$4:$E$14,MATCH('Step 1_Metric 7'!$J144,'HAZUS Table FL 14.8'!$C$4:$C$14,0)),"no data")</f>
        <v>no data</v>
      </c>
      <c r="W144" s="92" t="str">
        <f t="shared" si="20"/>
        <v/>
      </c>
      <c r="X144" s="92" t="str">
        <f t="shared" si="21"/>
        <v/>
      </c>
      <c r="Y144" s="92" t="str">
        <f t="shared" si="22"/>
        <v/>
      </c>
      <c r="Z144" s="92" t="str">
        <f t="shared" si="23"/>
        <v/>
      </c>
      <c r="AA144" s="101" t="str">
        <f t="shared" si="24"/>
        <v/>
      </c>
      <c r="AB144" s="101" t="str">
        <f t="shared" si="25"/>
        <v/>
      </c>
      <c r="AC144" s="92" t="str">
        <f t="shared" si="26"/>
        <v/>
      </c>
      <c r="AD144" s="92" t="str">
        <f t="shared" si="27"/>
        <v/>
      </c>
    </row>
    <row r="145" spans="1:30" x14ac:dyDescent="0.25">
      <c r="A145">
        <f t="shared" si="19"/>
        <v>10</v>
      </c>
      <c r="B145">
        <f>COUNTIF($D$4:D145,D145)</f>
        <v>62</v>
      </c>
      <c r="C145">
        <f>'Building Structure Data'!B146</f>
        <v>0</v>
      </c>
      <c r="D145">
        <f>'Building Structure Data'!C146</f>
        <v>0</v>
      </c>
      <c r="E145">
        <f>'Building Structure Data'!D146</f>
        <v>0</v>
      </c>
      <c r="F145">
        <f>'Building Structure Data'!E146</f>
        <v>0</v>
      </c>
      <c r="G145" s="43">
        <f>'Building Structure Data'!O146</f>
        <v>0</v>
      </c>
      <c r="H145" s="43">
        <f>'Building Structure Data'!P146</f>
        <v>0</v>
      </c>
      <c r="I145" t="b">
        <f>IF(OR('Building Structure Data'!M146="C",'Building Structure Data'!M146="R"),TRUE,FALSE)</f>
        <v>0</v>
      </c>
      <c r="J145">
        <f>'Building Structure Data'!Y146</f>
        <v>0</v>
      </c>
      <c r="K145" s="77" t="e">
        <f>'Building Structure Data'!AN146</f>
        <v>#DIV/0!</v>
      </c>
      <c r="L145" s="77" t="e">
        <f>'Building Structure Data'!AO146</f>
        <v>#DIV/0!</v>
      </c>
      <c r="M145" s="163" t="str">
        <f>IFERROR('Inputs_Metric 7'!$D$5*INDEX('HAZUS Table FL 14.14'!$F$5:$F$40,MATCH($J145,'HAZUS Table FL 14.14'!$C$5:$C$40,0)),"no data")</f>
        <v>no data</v>
      </c>
      <c r="N145" s="163" t="str">
        <f>IFERROR('Inputs_Metric 7'!$D$5*INDEX('HAZUS Table FL 14.14'!$G$5:$G$40,MATCH($J145,'HAZUS Table FL 14.14'!$C$5:$C$40,0)),"no data")</f>
        <v>no data</v>
      </c>
      <c r="O145" s="163" t="str">
        <f>IFERROR('Inputs_Metric 7'!$D$5*INDEX('HAZUS Table FL 14.14'!$I$5:$I$40,MATCH($J145,'HAZUS Table FL 14.14'!$C$5:$C$40,0)),"no data")</f>
        <v>no data</v>
      </c>
      <c r="P145" s="200" t="str">
        <f>IFERROR(AVERAGEIFS('HAZUS Table FL 14.12'!$S$4:$S$325,'HAZUS Table FL 14.12'!$N$4:$N$325,$J145,'HAZUS Table FL 14.12'!$R$4:$R$325,$I145,'HAZUS Table FL 14.12'!$P$4:$P$325,"&lt;="&amp;$G145,'HAZUS Table FL 14.12'!$Q$4:$Q$325,"&gt;"&amp;$G145)*'Inputs_Metric 7'!$D$6,"no data")</f>
        <v>no data</v>
      </c>
      <c r="Q145" s="200" t="str">
        <f>IFERROR(AVERAGEIFS('HAZUS Table FL 14.12'!$S$4:$S$325,'HAZUS Table FL 14.12'!$N$4:$N$325,$J145,'HAZUS Table FL 14.12'!$R$4:$R$325,$I145,'HAZUS Table FL 14.12'!$P$4:$P$325,"&lt;="&amp;$H145,'HAZUS Table FL 14.12'!$Q$4:$Q$325,"&gt;"&amp;$H145)*'Inputs_Metric 7'!$D$6,"no data")</f>
        <v>no data</v>
      </c>
      <c r="R145" s="200" t="str">
        <f>IFERROR(INDEX('HAZUS Table FL 14.16'!$D$3:$D$30,MATCH($J145,'HAZUS Table FL 14.16'!$C$3:$C$30,0)),"no data")</f>
        <v>no data</v>
      </c>
      <c r="S145" s="200" t="str">
        <f>IFERROR(INDEX('HAZUS Table FL 14.16'!$F$3:$F$30,MATCH($J145,'HAZUS Table FL 14.16'!$C$3:$C$30,0)),"no data")</f>
        <v>no data</v>
      </c>
      <c r="T145" s="200" t="str">
        <f>IFERROR(INDEX('HAZUS Table FL 14.16'!$G$3:$G$30,MATCH($J145,'HAZUS Table FL 14.16'!$C$3:$C$30,0)),"no data")</f>
        <v>no data</v>
      </c>
      <c r="U145" s="164" t="str">
        <f>IFERROR('Inputs_Metric 7'!$D$5*INDEX('HAZUS Table FL 14.8'!$E$4:$E$14,MATCH('Step 1_Metric 7'!$J145,'HAZUS Table FL 14.8'!$C$4:$C$14,0)),"no data")</f>
        <v>no data</v>
      </c>
      <c r="W145" s="92" t="str">
        <f t="shared" si="20"/>
        <v/>
      </c>
      <c r="X145" s="92" t="str">
        <f t="shared" si="21"/>
        <v/>
      </c>
      <c r="Y145" s="92" t="str">
        <f t="shared" si="22"/>
        <v/>
      </c>
      <c r="Z145" s="92" t="str">
        <f t="shared" si="23"/>
        <v/>
      </c>
      <c r="AA145" s="101" t="str">
        <f t="shared" si="24"/>
        <v/>
      </c>
      <c r="AB145" s="101" t="str">
        <f t="shared" si="25"/>
        <v/>
      </c>
      <c r="AC145" s="92" t="str">
        <f t="shared" si="26"/>
        <v/>
      </c>
      <c r="AD145" s="92" t="str">
        <f t="shared" si="27"/>
        <v/>
      </c>
    </row>
    <row r="146" spans="1:30" x14ac:dyDescent="0.25">
      <c r="A146">
        <f t="shared" si="19"/>
        <v>10</v>
      </c>
      <c r="B146">
        <f>COUNTIF($D$4:D146,D146)</f>
        <v>63</v>
      </c>
      <c r="C146">
        <f>'Building Structure Data'!B147</f>
        <v>0</v>
      </c>
      <c r="D146">
        <f>'Building Structure Data'!C147</f>
        <v>0</v>
      </c>
      <c r="E146">
        <f>'Building Structure Data'!D147</f>
        <v>0</v>
      </c>
      <c r="F146">
        <f>'Building Structure Data'!E147</f>
        <v>0</v>
      </c>
      <c r="G146" s="43">
        <f>'Building Structure Data'!O147</f>
        <v>0</v>
      </c>
      <c r="H146" s="43">
        <f>'Building Structure Data'!P147</f>
        <v>0</v>
      </c>
      <c r="I146" t="b">
        <f>IF(OR('Building Structure Data'!M147="C",'Building Structure Data'!M147="R"),TRUE,FALSE)</f>
        <v>0</v>
      </c>
      <c r="J146">
        <f>'Building Structure Data'!Y147</f>
        <v>0</v>
      </c>
      <c r="K146" s="77" t="e">
        <f>'Building Structure Data'!AN147</f>
        <v>#DIV/0!</v>
      </c>
      <c r="L146" s="77" t="e">
        <f>'Building Structure Data'!AO147</f>
        <v>#DIV/0!</v>
      </c>
      <c r="M146" s="163" t="str">
        <f>IFERROR('Inputs_Metric 7'!$D$5*INDEX('HAZUS Table FL 14.14'!$F$5:$F$40,MATCH($J146,'HAZUS Table FL 14.14'!$C$5:$C$40,0)),"no data")</f>
        <v>no data</v>
      </c>
      <c r="N146" s="163" t="str">
        <f>IFERROR('Inputs_Metric 7'!$D$5*INDEX('HAZUS Table FL 14.14'!$G$5:$G$40,MATCH($J146,'HAZUS Table FL 14.14'!$C$5:$C$40,0)),"no data")</f>
        <v>no data</v>
      </c>
      <c r="O146" s="163" t="str">
        <f>IFERROR('Inputs_Metric 7'!$D$5*INDEX('HAZUS Table FL 14.14'!$I$5:$I$40,MATCH($J146,'HAZUS Table FL 14.14'!$C$5:$C$40,0)),"no data")</f>
        <v>no data</v>
      </c>
      <c r="P146" s="200" t="str">
        <f>IFERROR(AVERAGEIFS('HAZUS Table FL 14.12'!$S$4:$S$325,'HAZUS Table FL 14.12'!$N$4:$N$325,$J146,'HAZUS Table FL 14.12'!$R$4:$R$325,$I146,'HAZUS Table FL 14.12'!$P$4:$P$325,"&lt;="&amp;$G146,'HAZUS Table FL 14.12'!$Q$4:$Q$325,"&gt;"&amp;$G146)*'Inputs_Metric 7'!$D$6,"no data")</f>
        <v>no data</v>
      </c>
      <c r="Q146" s="200" t="str">
        <f>IFERROR(AVERAGEIFS('HAZUS Table FL 14.12'!$S$4:$S$325,'HAZUS Table FL 14.12'!$N$4:$N$325,$J146,'HAZUS Table FL 14.12'!$R$4:$R$325,$I146,'HAZUS Table FL 14.12'!$P$4:$P$325,"&lt;="&amp;$H146,'HAZUS Table FL 14.12'!$Q$4:$Q$325,"&gt;"&amp;$H146)*'Inputs_Metric 7'!$D$6,"no data")</f>
        <v>no data</v>
      </c>
      <c r="R146" s="200" t="str">
        <f>IFERROR(INDEX('HAZUS Table FL 14.16'!$D$3:$D$30,MATCH($J146,'HAZUS Table FL 14.16'!$C$3:$C$30,0)),"no data")</f>
        <v>no data</v>
      </c>
      <c r="S146" s="200" t="str">
        <f>IFERROR(INDEX('HAZUS Table FL 14.16'!$F$3:$F$30,MATCH($J146,'HAZUS Table FL 14.16'!$C$3:$C$30,0)),"no data")</f>
        <v>no data</v>
      </c>
      <c r="T146" s="200" t="str">
        <f>IFERROR(INDEX('HAZUS Table FL 14.16'!$G$3:$G$30,MATCH($J146,'HAZUS Table FL 14.16'!$C$3:$C$30,0)),"no data")</f>
        <v>no data</v>
      </c>
      <c r="U146" s="164" t="str">
        <f>IFERROR('Inputs_Metric 7'!$D$5*INDEX('HAZUS Table FL 14.8'!$E$4:$E$14,MATCH('Step 1_Metric 7'!$J146,'HAZUS Table FL 14.8'!$C$4:$C$14,0)),"no data")</f>
        <v>no data</v>
      </c>
      <c r="W146" s="92" t="str">
        <f t="shared" si="20"/>
        <v/>
      </c>
      <c r="X146" s="92" t="str">
        <f t="shared" si="21"/>
        <v/>
      </c>
      <c r="Y146" s="92" t="str">
        <f t="shared" si="22"/>
        <v/>
      </c>
      <c r="Z146" s="92" t="str">
        <f t="shared" si="23"/>
        <v/>
      </c>
      <c r="AA146" s="101" t="str">
        <f t="shared" si="24"/>
        <v/>
      </c>
      <c r="AB146" s="101" t="str">
        <f t="shared" si="25"/>
        <v/>
      </c>
      <c r="AC146" s="92" t="str">
        <f t="shared" si="26"/>
        <v/>
      </c>
      <c r="AD146" s="92" t="str">
        <f t="shared" si="27"/>
        <v/>
      </c>
    </row>
    <row r="147" spans="1:30" x14ac:dyDescent="0.25">
      <c r="A147">
        <f t="shared" si="19"/>
        <v>10</v>
      </c>
      <c r="B147">
        <f>COUNTIF($D$4:D147,D147)</f>
        <v>64</v>
      </c>
      <c r="C147">
        <f>'Building Structure Data'!B148</f>
        <v>0</v>
      </c>
      <c r="D147">
        <f>'Building Structure Data'!C148</f>
        <v>0</v>
      </c>
      <c r="E147">
        <f>'Building Structure Data'!D148</f>
        <v>0</v>
      </c>
      <c r="F147">
        <f>'Building Structure Data'!E148</f>
        <v>0</v>
      </c>
      <c r="G147" s="43">
        <f>'Building Structure Data'!O148</f>
        <v>0</v>
      </c>
      <c r="H147" s="43">
        <f>'Building Structure Data'!P148</f>
        <v>0</v>
      </c>
      <c r="I147" t="b">
        <f>IF(OR('Building Structure Data'!M148="C",'Building Structure Data'!M148="R"),TRUE,FALSE)</f>
        <v>0</v>
      </c>
      <c r="J147">
        <f>'Building Structure Data'!Y148</f>
        <v>0</v>
      </c>
      <c r="K147" s="77" t="e">
        <f>'Building Structure Data'!AN148</f>
        <v>#DIV/0!</v>
      </c>
      <c r="L147" s="77" t="e">
        <f>'Building Structure Data'!AO148</f>
        <v>#DIV/0!</v>
      </c>
      <c r="M147" s="163" t="str">
        <f>IFERROR('Inputs_Metric 7'!$D$5*INDEX('HAZUS Table FL 14.14'!$F$5:$F$40,MATCH($J147,'HAZUS Table FL 14.14'!$C$5:$C$40,0)),"no data")</f>
        <v>no data</v>
      </c>
      <c r="N147" s="163" t="str">
        <f>IFERROR('Inputs_Metric 7'!$D$5*INDEX('HAZUS Table FL 14.14'!$G$5:$G$40,MATCH($J147,'HAZUS Table FL 14.14'!$C$5:$C$40,0)),"no data")</f>
        <v>no data</v>
      </c>
      <c r="O147" s="163" t="str">
        <f>IFERROR('Inputs_Metric 7'!$D$5*INDEX('HAZUS Table FL 14.14'!$I$5:$I$40,MATCH($J147,'HAZUS Table FL 14.14'!$C$5:$C$40,0)),"no data")</f>
        <v>no data</v>
      </c>
      <c r="P147" s="200" t="str">
        <f>IFERROR(AVERAGEIFS('HAZUS Table FL 14.12'!$S$4:$S$325,'HAZUS Table FL 14.12'!$N$4:$N$325,$J147,'HAZUS Table FL 14.12'!$R$4:$R$325,$I147,'HAZUS Table FL 14.12'!$P$4:$P$325,"&lt;="&amp;$G147,'HAZUS Table FL 14.12'!$Q$4:$Q$325,"&gt;"&amp;$G147)*'Inputs_Metric 7'!$D$6,"no data")</f>
        <v>no data</v>
      </c>
      <c r="Q147" s="200" t="str">
        <f>IFERROR(AVERAGEIFS('HAZUS Table FL 14.12'!$S$4:$S$325,'HAZUS Table FL 14.12'!$N$4:$N$325,$J147,'HAZUS Table FL 14.12'!$R$4:$R$325,$I147,'HAZUS Table FL 14.12'!$P$4:$P$325,"&lt;="&amp;$H147,'HAZUS Table FL 14.12'!$Q$4:$Q$325,"&gt;"&amp;$H147)*'Inputs_Metric 7'!$D$6,"no data")</f>
        <v>no data</v>
      </c>
      <c r="R147" s="200" t="str">
        <f>IFERROR(INDEX('HAZUS Table FL 14.16'!$D$3:$D$30,MATCH($J147,'HAZUS Table FL 14.16'!$C$3:$C$30,0)),"no data")</f>
        <v>no data</v>
      </c>
      <c r="S147" s="200" t="str">
        <f>IFERROR(INDEX('HAZUS Table FL 14.16'!$F$3:$F$30,MATCH($J147,'HAZUS Table FL 14.16'!$C$3:$C$30,0)),"no data")</f>
        <v>no data</v>
      </c>
      <c r="T147" s="200" t="str">
        <f>IFERROR(INDEX('HAZUS Table FL 14.16'!$G$3:$G$30,MATCH($J147,'HAZUS Table FL 14.16'!$C$3:$C$30,0)),"no data")</f>
        <v>no data</v>
      </c>
      <c r="U147" s="164" t="str">
        <f>IFERROR('Inputs_Metric 7'!$D$5*INDEX('HAZUS Table FL 14.8'!$E$4:$E$14,MATCH('Step 1_Metric 7'!$J147,'HAZUS Table FL 14.8'!$C$4:$C$14,0)),"no data")</f>
        <v>no data</v>
      </c>
      <c r="W147" s="92" t="str">
        <f t="shared" si="20"/>
        <v/>
      </c>
      <c r="X147" s="92" t="str">
        <f t="shared" si="21"/>
        <v/>
      </c>
      <c r="Y147" s="92" t="str">
        <f t="shared" si="22"/>
        <v/>
      </c>
      <c r="Z147" s="92" t="str">
        <f t="shared" si="23"/>
        <v/>
      </c>
      <c r="AA147" s="101" t="str">
        <f t="shared" si="24"/>
        <v/>
      </c>
      <c r="AB147" s="101" t="str">
        <f t="shared" si="25"/>
        <v/>
      </c>
      <c r="AC147" s="92" t="str">
        <f t="shared" si="26"/>
        <v/>
      </c>
      <c r="AD147" s="92" t="str">
        <f t="shared" si="27"/>
        <v/>
      </c>
    </row>
    <row r="148" spans="1:30" x14ac:dyDescent="0.25">
      <c r="A148">
        <f t="shared" si="19"/>
        <v>10</v>
      </c>
      <c r="B148">
        <f>COUNTIF($D$4:D148,D148)</f>
        <v>65</v>
      </c>
      <c r="C148">
        <f>'Building Structure Data'!B149</f>
        <v>0</v>
      </c>
      <c r="D148">
        <f>'Building Structure Data'!C149</f>
        <v>0</v>
      </c>
      <c r="E148">
        <f>'Building Structure Data'!D149</f>
        <v>0</v>
      </c>
      <c r="F148">
        <f>'Building Structure Data'!E149</f>
        <v>0</v>
      </c>
      <c r="G148" s="43">
        <f>'Building Structure Data'!O149</f>
        <v>0</v>
      </c>
      <c r="H148" s="43">
        <f>'Building Structure Data'!P149</f>
        <v>0</v>
      </c>
      <c r="I148" t="b">
        <f>IF(OR('Building Structure Data'!M149="C",'Building Structure Data'!M149="R"),TRUE,FALSE)</f>
        <v>0</v>
      </c>
      <c r="J148">
        <f>'Building Structure Data'!Y149</f>
        <v>0</v>
      </c>
      <c r="K148" s="77" t="e">
        <f>'Building Structure Data'!AN149</f>
        <v>#DIV/0!</v>
      </c>
      <c r="L148" s="77" t="e">
        <f>'Building Structure Data'!AO149</f>
        <v>#DIV/0!</v>
      </c>
      <c r="M148" s="163" t="str">
        <f>IFERROR('Inputs_Metric 7'!$D$5*INDEX('HAZUS Table FL 14.14'!$F$5:$F$40,MATCH($J148,'HAZUS Table FL 14.14'!$C$5:$C$40,0)),"no data")</f>
        <v>no data</v>
      </c>
      <c r="N148" s="163" t="str">
        <f>IFERROR('Inputs_Metric 7'!$D$5*INDEX('HAZUS Table FL 14.14'!$G$5:$G$40,MATCH($J148,'HAZUS Table FL 14.14'!$C$5:$C$40,0)),"no data")</f>
        <v>no data</v>
      </c>
      <c r="O148" s="163" t="str">
        <f>IFERROR('Inputs_Metric 7'!$D$5*INDEX('HAZUS Table FL 14.14'!$I$5:$I$40,MATCH($J148,'HAZUS Table FL 14.14'!$C$5:$C$40,0)),"no data")</f>
        <v>no data</v>
      </c>
      <c r="P148" s="200" t="str">
        <f>IFERROR(AVERAGEIFS('HAZUS Table FL 14.12'!$S$4:$S$325,'HAZUS Table FL 14.12'!$N$4:$N$325,$J148,'HAZUS Table FL 14.12'!$R$4:$R$325,$I148,'HAZUS Table FL 14.12'!$P$4:$P$325,"&lt;="&amp;$G148,'HAZUS Table FL 14.12'!$Q$4:$Q$325,"&gt;"&amp;$G148)*'Inputs_Metric 7'!$D$6,"no data")</f>
        <v>no data</v>
      </c>
      <c r="Q148" s="200" t="str">
        <f>IFERROR(AVERAGEIFS('HAZUS Table FL 14.12'!$S$4:$S$325,'HAZUS Table FL 14.12'!$N$4:$N$325,$J148,'HAZUS Table FL 14.12'!$R$4:$R$325,$I148,'HAZUS Table FL 14.12'!$P$4:$P$325,"&lt;="&amp;$H148,'HAZUS Table FL 14.12'!$Q$4:$Q$325,"&gt;"&amp;$H148)*'Inputs_Metric 7'!$D$6,"no data")</f>
        <v>no data</v>
      </c>
      <c r="R148" s="200" t="str">
        <f>IFERROR(INDEX('HAZUS Table FL 14.16'!$D$3:$D$30,MATCH($J148,'HAZUS Table FL 14.16'!$C$3:$C$30,0)),"no data")</f>
        <v>no data</v>
      </c>
      <c r="S148" s="200" t="str">
        <f>IFERROR(INDEX('HAZUS Table FL 14.16'!$F$3:$F$30,MATCH($J148,'HAZUS Table FL 14.16'!$C$3:$C$30,0)),"no data")</f>
        <v>no data</v>
      </c>
      <c r="T148" s="200" t="str">
        <f>IFERROR(INDEX('HAZUS Table FL 14.16'!$G$3:$G$30,MATCH($J148,'HAZUS Table FL 14.16'!$C$3:$C$30,0)),"no data")</f>
        <v>no data</v>
      </c>
      <c r="U148" s="164" t="str">
        <f>IFERROR('Inputs_Metric 7'!$D$5*INDEX('HAZUS Table FL 14.8'!$E$4:$E$14,MATCH('Step 1_Metric 7'!$J148,'HAZUS Table FL 14.8'!$C$4:$C$14,0)),"no data")</f>
        <v>no data</v>
      </c>
      <c r="W148" s="92" t="str">
        <f t="shared" si="20"/>
        <v/>
      </c>
      <c r="X148" s="92" t="str">
        <f t="shared" si="21"/>
        <v/>
      </c>
      <c r="Y148" s="92" t="str">
        <f t="shared" si="22"/>
        <v/>
      </c>
      <c r="Z148" s="92" t="str">
        <f t="shared" si="23"/>
        <v/>
      </c>
      <c r="AA148" s="101" t="str">
        <f t="shared" si="24"/>
        <v/>
      </c>
      <c r="AB148" s="101" t="str">
        <f t="shared" si="25"/>
        <v/>
      </c>
      <c r="AC148" s="92" t="str">
        <f t="shared" si="26"/>
        <v/>
      </c>
      <c r="AD148" s="92" t="str">
        <f t="shared" si="27"/>
        <v/>
      </c>
    </row>
    <row r="149" spans="1:30" x14ac:dyDescent="0.25">
      <c r="A149">
        <f t="shared" si="19"/>
        <v>10</v>
      </c>
      <c r="B149">
        <f>COUNTIF($D$4:D149,D149)</f>
        <v>66</v>
      </c>
      <c r="C149">
        <f>'Building Structure Data'!B150</f>
        <v>0</v>
      </c>
      <c r="D149">
        <f>'Building Structure Data'!C150</f>
        <v>0</v>
      </c>
      <c r="E149">
        <f>'Building Structure Data'!D150</f>
        <v>0</v>
      </c>
      <c r="F149">
        <f>'Building Structure Data'!E150</f>
        <v>0</v>
      </c>
      <c r="G149" s="43">
        <f>'Building Structure Data'!O150</f>
        <v>0</v>
      </c>
      <c r="H149" s="43">
        <f>'Building Structure Data'!P150</f>
        <v>0</v>
      </c>
      <c r="I149" t="b">
        <f>IF(OR('Building Structure Data'!M150="C",'Building Structure Data'!M150="R"),TRUE,FALSE)</f>
        <v>0</v>
      </c>
      <c r="J149">
        <f>'Building Structure Data'!Y150</f>
        <v>0</v>
      </c>
      <c r="K149" s="77" t="e">
        <f>'Building Structure Data'!AN150</f>
        <v>#DIV/0!</v>
      </c>
      <c r="L149" s="77" t="e">
        <f>'Building Structure Data'!AO150</f>
        <v>#DIV/0!</v>
      </c>
      <c r="M149" s="163" t="str">
        <f>IFERROR('Inputs_Metric 7'!$D$5*INDEX('HAZUS Table FL 14.14'!$F$5:$F$40,MATCH($J149,'HAZUS Table FL 14.14'!$C$5:$C$40,0)),"no data")</f>
        <v>no data</v>
      </c>
      <c r="N149" s="163" t="str">
        <f>IFERROR('Inputs_Metric 7'!$D$5*INDEX('HAZUS Table FL 14.14'!$G$5:$G$40,MATCH($J149,'HAZUS Table FL 14.14'!$C$5:$C$40,0)),"no data")</f>
        <v>no data</v>
      </c>
      <c r="O149" s="163" t="str">
        <f>IFERROR('Inputs_Metric 7'!$D$5*INDEX('HAZUS Table FL 14.14'!$I$5:$I$40,MATCH($J149,'HAZUS Table FL 14.14'!$C$5:$C$40,0)),"no data")</f>
        <v>no data</v>
      </c>
      <c r="P149" s="200" t="str">
        <f>IFERROR(AVERAGEIFS('HAZUS Table FL 14.12'!$S$4:$S$325,'HAZUS Table FL 14.12'!$N$4:$N$325,$J149,'HAZUS Table FL 14.12'!$R$4:$R$325,$I149,'HAZUS Table FL 14.12'!$P$4:$P$325,"&lt;="&amp;$G149,'HAZUS Table FL 14.12'!$Q$4:$Q$325,"&gt;"&amp;$G149)*'Inputs_Metric 7'!$D$6,"no data")</f>
        <v>no data</v>
      </c>
      <c r="Q149" s="200" t="str">
        <f>IFERROR(AVERAGEIFS('HAZUS Table FL 14.12'!$S$4:$S$325,'HAZUS Table FL 14.12'!$N$4:$N$325,$J149,'HAZUS Table FL 14.12'!$R$4:$R$325,$I149,'HAZUS Table FL 14.12'!$P$4:$P$325,"&lt;="&amp;$H149,'HAZUS Table FL 14.12'!$Q$4:$Q$325,"&gt;"&amp;$H149)*'Inputs_Metric 7'!$D$6,"no data")</f>
        <v>no data</v>
      </c>
      <c r="R149" s="200" t="str">
        <f>IFERROR(INDEX('HAZUS Table FL 14.16'!$D$3:$D$30,MATCH($J149,'HAZUS Table FL 14.16'!$C$3:$C$30,0)),"no data")</f>
        <v>no data</v>
      </c>
      <c r="S149" s="200" t="str">
        <f>IFERROR(INDEX('HAZUS Table FL 14.16'!$F$3:$F$30,MATCH($J149,'HAZUS Table FL 14.16'!$C$3:$C$30,0)),"no data")</f>
        <v>no data</v>
      </c>
      <c r="T149" s="200" t="str">
        <f>IFERROR(INDEX('HAZUS Table FL 14.16'!$G$3:$G$30,MATCH($J149,'HAZUS Table FL 14.16'!$C$3:$C$30,0)),"no data")</f>
        <v>no data</v>
      </c>
      <c r="U149" s="164" t="str">
        <f>IFERROR('Inputs_Metric 7'!$D$5*INDEX('HAZUS Table FL 14.8'!$E$4:$E$14,MATCH('Step 1_Metric 7'!$J149,'HAZUS Table FL 14.8'!$C$4:$C$14,0)),"no data")</f>
        <v>no data</v>
      </c>
      <c r="W149" s="92" t="str">
        <f t="shared" si="20"/>
        <v/>
      </c>
      <c r="X149" s="92" t="str">
        <f t="shared" si="21"/>
        <v/>
      </c>
      <c r="Y149" s="92" t="str">
        <f t="shared" si="22"/>
        <v/>
      </c>
      <c r="Z149" s="92" t="str">
        <f t="shared" si="23"/>
        <v/>
      </c>
      <c r="AA149" s="101" t="str">
        <f t="shared" si="24"/>
        <v/>
      </c>
      <c r="AB149" s="101" t="str">
        <f t="shared" si="25"/>
        <v/>
      </c>
      <c r="AC149" s="92" t="str">
        <f t="shared" si="26"/>
        <v/>
      </c>
      <c r="AD149" s="92" t="str">
        <f t="shared" si="27"/>
        <v/>
      </c>
    </row>
    <row r="150" spans="1:30" x14ac:dyDescent="0.25">
      <c r="A150">
        <f t="shared" si="19"/>
        <v>10</v>
      </c>
      <c r="B150">
        <f>COUNTIF($D$4:D150,D150)</f>
        <v>67</v>
      </c>
      <c r="C150">
        <f>'Building Structure Data'!B151</f>
        <v>0</v>
      </c>
      <c r="D150">
        <f>'Building Structure Data'!C151</f>
        <v>0</v>
      </c>
      <c r="E150">
        <f>'Building Structure Data'!D151</f>
        <v>0</v>
      </c>
      <c r="F150">
        <f>'Building Structure Data'!E151</f>
        <v>0</v>
      </c>
      <c r="G150" s="43">
        <f>'Building Structure Data'!O151</f>
        <v>0</v>
      </c>
      <c r="H150" s="43">
        <f>'Building Structure Data'!P151</f>
        <v>0</v>
      </c>
      <c r="I150" t="b">
        <f>IF(OR('Building Structure Data'!M151="C",'Building Structure Data'!M151="R"),TRUE,FALSE)</f>
        <v>0</v>
      </c>
      <c r="J150">
        <f>'Building Structure Data'!Y151</f>
        <v>0</v>
      </c>
      <c r="K150" s="77" t="e">
        <f>'Building Structure Data'!AN151</f>
        <v>#DIV/0!</v>
      </c>
      <c r="L150" s="77" t="e">
        <f>'Building Structure Data'!AO151</f>
        <v>#DIV/0!</v>
      </c>
      <c r="M150" s="163" t="str">
        <f>IFERROR('Inputs_Metric 7'!$D$5*INDEX('HAZUS Table FL 14.14'!$F$5:$F$40,MATCH($J150,'HAZUS Table FL 14.14'!$C$5:$C$40,0)),"no data")</f>
        <v>no data</v>
      </c>
      <c r="N150" s="163" t="str">
        <f>IFERROR('Inputs_Metric 7'!$D$5*INDEX('HAZUS Table FL 14.14'!$G$5:$G$40,MATCH($J150,'HAZUS Table FL 14.14'!$C$5:$C$40,0)),"no data")</f>
        <v>no data</v>
      </c>
      <c r="O150" s="163" t="str">
        <f>IFERROR('Inputs_Metric 7'!$D$5*INDEX('HAZUS Table FL 14.14'!$I$5:$I$40,MATCH($J150,'HAZUS Table FL 14.14'!$C$5:$C$40,0)),"no data")</f>
        <v>no data</v>
      </c>
      <c r="P150" s="200" t="str">
        <f>IFERROR(AVERAGEIFS('HAZUS Table FL 14.12'!$S$4:$S$325,'HAZUS Table FL 14.12'!$N$4:$N$325,$J150,'HAZUS Table FL 14.12'!$R$4:$R$325,$I150,'HAZUS Table FL 14.12'!$P$4:$P$325,"&lt;="&amp;$G150,'HAZUS Table FL 14.12'!$Q$4:$Q$325,"&gt;"&amp;$G150)*'Inputs_Metric 7'!$D$6,"no data")</f>
        <v>no data</v>
      </c>
      <c r="Q150" s="200" t="str">
        <f>IFERROR(AVERAGEIFS('HAZUS Table FL 14.12'!$S$4:$S$325,'HAZUS Table FL 14.12'!$N$4:$N$325,$J150,'HAZUS Table FL 14.12'!$R$4:$R$325,$I150,'HAZUS Table FL 14.12'!$P$4:$P$325,"&lt;="&amp;$H150,'HAZUS Table FL 14.12'!$Q$4:$Q$325,"&gt;"&amp;$H150)*'Inputs_Metric 7'!$D$6,"no data")</f>
        <v>no data</v>
      </c>
      <c r="R150" s="200" t="str">
        <f>IFERROR(INDEX('HAZUS Table FL 14.16'!$D$3:$D$30,MATCH($J150,'HAZUS Table FL 14.16'!$C$3:$C$30,0)),"no data")</f>
        <v>no data</v>
      </c>
      <c r="S150" s="200" t="str">
        <f>IFERROR(INDEX('HAZUS Table FL 14.16'!$F$3:$F$30,MATCH($J150,'HAZUS Table FL 14.16'!$C$3:$C$30,0)),"no data")</f>
        <v>no data</v>
      </c>
      <c r="T150" s="200" t="str">
        <f>IFERROR(INDEX('HAZUS Table FL 14.16'!$G$3:$G$30,MATCH($J150,'HAZUS Table FL 14.16'!$C$3:$C$30,0)),"no data")</f>
        <v>no data</v>
      </c>
      <c r="U150" s="164" t="str">
        <f>IFERROR('Inputs_Metric 7'!$D$5*INDEX('HAZUS Table FL 14.8'!$E$4:$E$14,MATCH('Step 1_Metric 7'!$J150,'HAZUS Table FL 14.8'!$C$4:$C$14,0)),"no data")</f>
        <v>no data</v>
      </c>
      <c r="W150" s="92" t="str">
        <f t="shared" si="20"/>
        <v/>
      </c>
      <c r="X150" s="92" t="str">
        <f t="shared" si="21"/>
        <v/>
      </c>
      <c r="Y150" s="92" t="str">
        <f t="shared" si="22"/>
        <v/>
      </c>
      <c r="Z150" s="92" t="str">
        <f t="shared" si="23"/>
        <v/>
      </c>
      <c r="AA150" s="101" t="str">
        <f t="shared" si="24"/>
        <v/>
      </c>
      <c r="AB150" s="101" t="str">
        <f t="shared" si="25"/>
        <v/>
      </c>
      <c r="AC150" s="92" t="str">
        <f t="shared" si="26"/>
        <v/>
      </c>
      <c r="AD150" s="92" t="str">
        <f t="shared" si="27"/>
        <v/>
      </c>
    </row>
    <row r="151" spans="1:30" x14ac:dyDescent="0.25">
      <c r="A151">
        <f t="shared" si="19"/>
        <v>10</v>
      </c>
      <c r="B151">
        <f>COUNTIF($D$4:D151,D151)</f>
        <v>68</v>
      </c>
      <c r="C151">
        <f>'Building Structure Data'!B152</f>
        <v>0</v>
      </c>
      <c r="D151">
        <f>'Building Structure Data'!C152</f>
        <v>0</v>
      </c>
      <c r="E151">
        <f>'Building Structure Data'!D152</f>
        <v>0</v>
      </c>
      <c r="F151">
        <f>'Building Structure Data'!E152</f>
        <v>0</v>
      </c>
      <c r="G151" s="43">
        <f>'Building Structure Data'!O152</f>
        <v>0</v>
      </c>
      <c r="H151" s="43">
        <f>'Building Structure Data'!P152</f>
        <v>0</v>
      </c>
      <c r="I151" t="b">
        <f>IF(OR('Building Structure Data'!M152="C",'Building Structure Data'!M152="R"),TRUE,FALSE)</f>
        <v>0</v>
      </c>
      <c r="J151">
        <f>'Building Structure Data'!Y152</f>
        <v>0</v>
      </c>
      <c r="K151" s="77" t="e">
        <f>'Building Structure Data'!AN152</f>
        <v>#DIV/0!</v>
      </c>
      <c r="L151" s="77" t="e">
        <f>'Building Structure Data'!AO152</f>
        <v>#DIV/0!</v>
      </c>
      <c r="M151" s="163" t="str">
        <f>IFERROR('Inputs_Metric 7'!$D$5*INDEX('HAZUS Table FL 14.14'!$F$5:$F$40,MATCH($J151,'HAZUS Table FL 14.14'!$C$5:$C$40,0)),"no data")</f>
        <v>no data</v>
      </c>
      <c r="N151" s="163" t="str">
        <f>IFERROR('Inputs_Metric 7'!$D$5*INDEX('HAZUS Table FL 14.14'!$G$5:$G$40,MATCH($J151,'HAZUS Table FL 14.14'!$C$5:$C$40,0)),"no data")</f>
        <v>no data</v>
      </c>
      <c r="O151" s="163" t="str">
        <f>IFERROR('Inputs_Metric 7'!$D$5*INDEX('HAZUS Table FL 14.14'!$I$5:$I$40,MATCH($J151,'HAZUS Table FL 14.14'!$C$5:$C$40,0)),"no data")</f>
        <v>no data</v>
      </c>
      <c r="P151" s="200" t="str">
        <f>IFERROR(AVERAGEIFS('HAZUS Table FL 14.12'!$S$4:$S$325,'HAZUS Table FL 14.12'!$N$4:$N$325,$J151,'HAZUS Table FL 14.12'!$R$4:$R$325,$I151,'HAZUS Table FL 14.12'!$P$4:$P$325,"&lt;="&amp;$G151,'HAZUS Table FL 14.12'!$Q$4:$Q$325,"&gt;"&amp;$G151)*'Inputs_Metric 7'!$D$6,"no data")</f>
        <v>no data</v>
      </c>
      <c r="Q151" s="200" t="str">
        <f>IFERROR(AVERAGEIFS('HAZUS Table FL 14.12'!$S$4:$S$325,'HAZUS Table FL 14.12'!$N$4:$N$325,$J151,'HAZUS Table FL 14.12'!$R$4:$R$325,$I151,'HAZUS Table FL 14.12'!$P$4:$P$325,"&lt;="&amp;$H151,'HAZUS Table FL 14.12'!$Q$4:$Q$325,"&gt;"&amp;$H151)*'Inputs_Metric 7'!$D$6,"no data")</f>
        <v>no data</v>
      </c>
      <c r="R151" s="200" t="str">
        <f>IFERROR(INDEX('HAZUS Table FL 14.16'!$D$3:$D$30,MATCH($J151,'HAZUS Table FL 14.16'!$C$3:$C$30,0)),"no data")</f>
        <v>no data</v>
      </c>
      <c r="S151" s="200" t="str">
        <f>IFERROR(INDEX('HAZUS Table FL 14.16'!$F$3:$F$30,MATCH($J151,'HAZUS Table FL 14.16'!$C$3:$C$30,0)),"no data")</f>
        <v>no data</v>
      </c>
      <c r="T151" s="200" t="str">
        <f>IFERROR(INDEX('HAZUS Table FL 14.16'!$G$3:$G$30,MATCH($J151,'HAZUS Table FL 14.16'!$C$3:$C$30,0)),"no data")</f>
        <v>no data</v>
      </c>
      <c r="U151" s="164" t="str">
        <f>IFERROR('Inputs_Metric 7'!$D$5*INDEX('HAZUS Table FL 14.8'!$E$4:$E$14,MATCH('Step 1_Metric 7'!$J151,'HAZUS Table FL 14.8'!$C$4:$C$14,0)),"no data")</f>
        <v>no data</v>
      </c>
      <c r="W151" s="92" t="str">
        <f t="shared" si="20"/>
        <v/>
      </c>
      <c r="X151" s="92" t="str">
        <f t="shared" si="21"/>
        <v/>
      </c>
      <c r="Y151" s="92" t="str">
        <f t="shared" si="22"/>
        <v/>
      </c>
      <c r="Z151" s="92" t="str">
        <f t="shared" si="23"/>
        <v/>
      </c>
      <c r="AA151" s="101" t="str">
        <f t="shared" si="24"/>
        <v/>
      </c>
      <c r="AB151" s="101" t="str">
        <f t="shared" si="25"/>
        <v/>
      </c>
      <c r="AC151" s="92" t="str">
        <f t="shared" si="26"/>
        <v/>
      </c>
      <c r="AD151" s="92" t="str">
        <f t="shared" si="27"/>
        <v/>
      </c>
    </row>
    <row r="152" spans="1:30" x14ac:dyDescent="0.25">
      <c r="A152">
        <f t="shared" si="19"/>
        <v>10</v>
      </c>
      <c r="B152">
        <f>COUNTIF($D$4:D152,D152)</f>
        <v>69</v>
      </c>
      <c r="C152">
        <f>'Building Structure Data'!B153</f>
        <v>0</v>
      </c>
      <c r="D152">
        <f>'Building Structure Data'!C153</f>
        <v>0</v>
      </c>
      <c r="E152">
        <f>'Building Structure Data'!D153</f>
        <v>0</v>
      </c>
      <c r="F152">
        <f>'Building Structure Data'!E153</f>
        <v>0</v>
      </c>
      <c r="G152" s="43">
        <f>'Building Structure Data'!O153</f>
        <v>0</v>
      </c>
      <c r="H152" s="43">
        <f>'Building Structure Data'!P153</f>
        <v>0</v>
      </c>
      <c r="I152" t="b">
        <f>IF(OR('Building Structure Data'!M153="C",'Building Structure Data'!M153="R"),TRUE,FALSE)</f>
        <v>0</v>
      </c>
      <c r="J152">
        <f>'Building Structure Data'!Y153</f>
        <v>0</v>
      </c>
      <c r="K152" s="77" t="e">
        <f>'Building Structure Data'!AN153</f>
        <v>#DIV/0!</v>
      </c>
      <c r="L152" s="77" t="e">
        <f>'Building Structure Data'!AO153</f>
        <v>#DIV/0!</v>
      </c>
      <c r="M152" s="163" t="str">
        <f>IFERROR('Inputs_Metric 7'!$D$5*INDEX('HAZUS Table FL 14.14'!$F$5:$F$40,MATCH($J152,'HAZUS Table FL 14.14'!$C$5:$C$40,0)),"no data")</f>
        <v>no data</v>
      </c>
      <c r="N152" s="163" t="str">
        <f>IFERROR('Inputs_Metric 7'!$D$5*INDEX('HAZUS Table FL 14.14'!$G$5:$G$40,MATCH($J152,'HAZUS Table FL 14.14'!$C$5:$C$40,0)),"no data")</f>
        <v>no data</v>
      </c>
      <c r="O152" s="163" t="str">
        <f>IFERROR('Inputs_Metric 7'!$D$5*INDEX('HAZUS Table FL 14.14'!$I$5:$I$40,MATCH($J152,'HAZUS Table FL 14.14'!$C$5:$C$40,0)),"no data")</f>
        <v>no data</v>
      </c>
      <c r="P152" s="200" t="str">
        <f>IFERROR(AVERAGEIFS('HAZUS Table FL 14.12'!$S$4:$S$325,'HAZUS Table FL 14.12'!$N$4:$N$325,$J152,'HAZUS Table FL 14.12'!$R$4:$R$325,$I152,'HAZUS Table FL 14.12'!$P$4:$P$325,"&lt;="&amp;$G152,'HAZUS Table FL 14.12'!$Q$4:$Q$325,"&gt;"&amp;$G152)*'Inputs_Metric 7'!$D$6,"no data")</f>
        <v>no data</v>
      </c>
      <c r="Q152" s="200" t="str">
        <f>IFERROR(AVERAGEIFS('HAZUS Table FL 14.12'!$S$4:$S$325,'HAZUS Table FL 14.12'!$N$4:$N$325,$J152,'HAZUS Table FL 14.12'!$R$4:$R$325,$I152,'HAZUS Table FL 14.12'!$P$4:$P$325,"&lt;="&amp;$H152,'HAZUS Table FL 14.12'!$Q$4:$Q$325,"&gt;"&amp;$H152)*'Inputs_Metric 7'!$D$6,"no data")</f>
        <v>no data</v>
      </c>
      <c r="R152" s="200" t="str">
        <f>IFERROR(INDEX('HAZUS Table FL 14.16'!$D$3:$D$30,MATCH($J152,'HAZUS Table FL 14.16'!$C$3:$C$30,0)),"no data")</f>
        <v>no data</v>
      </c>
      <c r="S152" s="200" t="str">
        <f>IFERROR(INDEX('HAZUS Table FL 14.16'!$F$3:$F$30,MATCH($J152,'HAZUS Table FL 14.16'!$C$3:$C$30,0)),"no data")</f>
        <v>no data</v>
      </c>
      <c r="T152" s="200" t="str">
        <f>IFERROR(INDEX('HAZUS Table FL 14.16'!$G$3:$G$30,MATCH($J152,'HAZUS Table FL 14.16'!$C$3:$C$30,0)),"no data")</f>
        <v>no data</v>
      </c>
      <c r="U152" s="164" t="str">
        <f>IFERROR('Inputs_Metric 7'!$D$5*INDEX('HAZUS Table FL 14.8'!$E$4:$E$14,MATCH('Step 1_Metric 7'!$J152,'HAZUS Table FL 14.8'!$C$4:$C$14,0)),"no data")</f>
        <v>no data</v>
      </c>
      <c r="W152" s="92" t="str">
        <f t="shared" si="20"/>
        <v/>
      </c>
      <c r="X152" s="92" t="str">
        <f t="shared" si="21"/>
        <v/>
      </c>
      <c r="Y152" s="92" t="str">
        <f t="shared" si="22"/>
        <v/>
      </c>
      <c r="Z152" s="92" t="str">
        <f t="shared" si="23"/>
        <v/>
      </c>
      <c r="AA152" s="101" t="str">
        <f t="shared" si="24"/>
        <v/>
      </c>
      <c r="AB152" s="101" t="str">
        <f t="shared" si="25"/>
        <v/>
      </c>
      <c r="AC152" s="92" t="str">
        <f t="shared" si="26"/>
        <v/>
      </c>
      <c r="AD152" s="92" t="str">
        <f t="shared" si="27"/>
        <v/>
      </c>
    </row>
    <row r="153" spans="1:30" x14ac:dyDescent="0.25">
      <c r="A153">
        <f t="shared" si="19"/>
        <v>10</v>
      </c>
      <c r="B153">
        <f>COUNTIF($D$4:D153,D153)</f>
        <v>70</v>
      </c>
      <c r="C153">
        <f>'Building Structure Data'!B154</f>
        <v>0</v>
      </c>
      <c r="D153">
        <f>'Building Structure Data'!C154</f>
        <v>0</v>
      </c>
      <c r="E153">
        <f>'Building Structure Data'!D154</f>
        <v>0</v>
      </c>
      <c r="F153">
        <f>'Building Structure Data'!E154</f>
        <v>0</v>
      </c>
      <c r="G153" s="43">
        <f>'Building Structure Data'!O154</f>
        <v>0</v>
      </c>
      <c r="H153" s="43">
        <f>'Building Structure Data'!P154</f>
        <v>0</v>
      </c>
      <c r="I153" t="b">
        <f>IF(OR('Building Structure Data'!M154="C",'Building Structure Data'!M154="R"),TRUE,FALSE)</f>
        <v>0</v>
      </c>
      <c r="J153">
        <f>'Building Structure Data'!Y154</f>
        <v>0</v>
      </c>
      <c r="K153" s="77" t="e">
        <f>'Building Structure Data'!AN154</f>
        <v>#DIV/0!</v>
      </c>
      <c r="L153" s="77" t="e">
        <f>'Building Structure Data'!AO154</f>
        <v>#DIV/0!</v>
      </c>
      <c r="M153" s="163" t="str">
        <f>IFERROR('Inputs_Metric 7'!$D$5*INDEX('HAZUS Table FL 14.14'!$F$5:$F$40,MATCH($J153,'HAZUS Table FL 14.14'!$C$5:$C$40,0)),"no data")</f>
        <v>no data</v>
      </c>
      <c r="N153" s="163" t="str">
        <f>IFERROR('Inputs_Metric 7'!$D$5*INDEX('HAZUS Table FL 14.14'!$G$5:$G$40,MATCH($J153,'HAZUS Table FL 14.14'!$C$5:$C$40,0)),"no data")</f>
        <v>no data</v>
      </c>
      <c r="O153" s="163" t="str">
        <f>IFERROR('Inputs_Metric 7'!$D$5*INDEX('HAZUS Table FL 14.14'!$I$5:$I$40,MATCH($J153,'HAZUS Table FL 14.14'!$C$5:$C$40,0)),"no data")</f>
        <v>no data</v>
      </c>
      <c r="P153" s="200" t="str">
        <f>IFERROR(AVERAGEIFS('HAZUS Table FL 14.12'!$S$4:$S$325,'HAZUS Table FL 14.12'!$N$4:$N$325,$J153,'HAZUS Table FL 14.12'!$R$4:$R$325,$I153,'HAZUS Table FL 14.12'!$P$4:$P$325,"&lt;="&amp;$G153,'HAZUS Table FL 14.12'!$Q$4:$Q$325,"&gt;"&amp;$G153)*'Inputs_Metric 7'!$D$6,"no data")</f>
        <v>no data</v>
      </c>
      <c r="Q153" s="200" t="str">
        <f>IFERROR(AVERAGEIFS('HAZUS Table FL 14.12'!$S$4:$S$325,'HAZUS Table FL 14.12'!$N$4:$N$325,$J153,'HAZUS Table FL 14.12'!$R$4:$R$325,$I153,'HAZUS Table FL 14.12'!$P$4:$P$325,"&lt;="&amp;$H153,'HAZUS Table FL 14.12'!$Q$4:$Q$325,"&gt;"&amp;$H153)*'Inputs_Metric 7'!$D$6,"no data")</f>
        <v>no data</v>
      </c>
      <c r="R153" s="200" t="str">
        <f>IFERROR(INDEX('HAZUS Table FL 14.16'!$D$3:$D$30,MATCH($J153,'HAZUS Table FL 14.16'!$C$3:$C$30,0)),"no data")</f>
        <v>no data</v>
      </c>
      <c r="S153" s="200" t="str">
        <f>IFERROR(INDEX('HAZUS Table FL 14.16'!$F$3:$F$30,MATCH($J153,'HAZUS Table FL 14.16'!$C$3:$C$30,0)),"no data")</f>
        <v>no data</v>
      </c>
      <c r="T153" s="200" t="str">
        <f>IFERROR(INDEX('HAZUS Table FL 14.16'!$G$3:$G$30,MATCH($J153,'HAZUS Table FL 14.16'!$C$3:$C$30,0)),"no data")</f>
        <v>no data</v>
      </c>
      <c r="U153" s="164" t="str">
        <f>IFERROR('Inputs_Metric 7'!$D$5*INDEX('HAZUS Table FL 14.8'!$E$4:$E$14,MATCH('Step 1_Metric 7'!$J153,'HAZUS Table FL 14.8'!$C$4:$C$14,0)),"no data")</f>
        <v>no data</v>
      </c>
      <c r="W153" s="92" t="str">
        <f t="shared" si="20"/>
        <v/>
      </c>
      <c r="X153" s="92" t="str">
        <f t="shared" si="21"/>
        <v/>
      </c>
      <c r="Y153" s="92" t="str">
        <f t="shared" si="22"/>
        <v/>
      </c>
      <c r="Z153" s="92" t="str">
        <f t="shared" si="23"/>
        <v/>
      </c>
      <c r="AA153" s="101" t="str">
        <f t="shared" si="24"/>
        <v/>
      </c>
      <c r="AB153" s="101" t="str">
        <f t="shared" si="25"/>
        <v/>
      </c>
      <c r="AC153" s="92" t="str">
        <f t="shared" si="26"/>
        <v/>
      </c>
      <c r="AD153" s="92" t="str">
        <f t="shared" si="27"/>
        <v/>
      </c>
    </row>
    <row r="154" spans="1:30" x14ac:dyDescent="0.25">
      <c r="A154">
        <f t="shared" si="19"/>
        <v>10</v>
      </c>
      <c r="B154">
        <f>COUNTIF($D$4:D154,D154)</f>
        <v>71</v>
      </c>
      <c r="C154">
        <f>'Building Structure Data'!B155</f>
        <v>0</v>
      </c>
      <c r="D154">
        <f>'Building Structure Data'!C155</f>
        <v>0</v>
      </c>
      <c r="E154">
        <f>'Building Structure Data'!D155</f>
        <v>0</v>
      </c>
      <c r="F154">
        <f>'Building Structure Data'!E155</f>
        <v>0</v>
      </c>
      <c r="G154" s="43">
        <f>'Building Structure Data'!O155</f>
        <v>0</v>
      </c>
      <c r="H154" s="43">
        <f>'Building Structure Data'!P155</f>
        <v>0</v>
      </c>
      <c r="I154" t="b">
        <f>IF(OR('Building Structure Data'!M155="C",'Building Structure Data'!M155="R"),TRUE,FALSE)</f>
        <v>0</v>
      </c>
      <c r="J154">
        <f>'Building Structure Data'!Y155</f>
        <v>0</v>
      </c>
      <c r="K154" s="77" t="e">
        <f>'Building Structure Data'!AN155</f>
        <v>#DIV/0!</v>
      </c>
      <c r="L154" s="77" t="e">
        <f>'Building Structure Data'!AO155</f>
        <v>#DIV/0!</v>
      </c>
      <c r="M154" s="163" t="str">
        <f>IFERROR('Inputs_Metric 7'!$D$5*INDEX('HAZUS Table FL 14.14'!$F$5:$F$40,MATCH($J154,'HAZUS Table FL 14.14'!$C$5:$C$40,0)),"no data")</f>
        <v>no data</v>
      </c>
      <c r="N154" s="163" t="str">
        <f>IFERROR('Inputs_Metric 7'!$D$5*INDEX('HAZUS Table FL 14.14'!$G$5:$G$40,MATCH($J154,'HAZUS Table FL 14.14'!$C$5:$C$40,0)),"no data")</f>
        <v>no data</v>
      </c>
      <c r="O154" s="163" t="str">
        <f>IFERROR('Inputs_Metric 7'!$D$5*INDEX('HAZUS Table FL 14.14'!$I$5:$I$40,MATCH($J154,'HAZUS Table FL 14.14'!$C$5:$C$40,0)),"no data")</f>
        <v>no data</v>
      </c>
      <c r="P154" s="200" t="str">
        <f>IFERROR(AVERAGEIFS('HAZUS Table FL 14.12'!$S$4:$S$325,'HAZUS Table FL 14.12'!$N$4:$N$325,$J154,'HAZUS Table FL 14.12'!$R$4:$R$325,$I154,'HAZUS Table FL 14.12'!$P$4:$P$325,"&lt;="&amp;$G154,'HAZUS Table FL 14.12'!$Q$4:$Q$325,"&gt;"&amp;$G154)*'Inputs_Metric 7'!$D$6,"no data")</f>
        <v>no data</v>
      </c>
      <c r="Q154" s="200" t="str">
        <f>IFERROR(AVERAGEIFS('HAZUS Table FL 14.12'!$S$4:$S$325,'HAZUS Table FL 14.12'!$N$4:$N$325,$J154,'HAZUS Table FL 14.12'!$R$4:$R$325,$I154,'HAZUS Table FL 14.12'!$P$4:$P$325,"&lt;="&amp;$H154,'HAZUS Table FL 14.12'!$Q$4:$Q$325,"&gt;"&amp;$H154)*'Inputs_Metric 7'!$D$6,"no data")</f>
        <v>no data</v>
      </c>
      <c r="R154" s="200" t="str">
        <f>IFERROR(INDEX('HAZUS Table FL 14.16'!$D$3:$D$30,MATCH($J154,'HAZUS Table FL 14.16'!$C$3:$C$30,0)),"no data")</f>
        <v>no data</v>
      </c>
      <c r="S154" s="200" t="str">
        <f>IFERROR(INDEX('HAZUS Table FL 14.16'!$F$3:$F$30,MATCH($J154,'HAZUS Table FL 14.16'!$C$3:$C$30,0)),"no data")</f>
        <v>no data</v>
      </c>
      <c r="T154" s="200" t="str">
        <f>IFERROR(INDEX('HAZUS Table FL 14.16'!$G$3:$G$30,MATCH($J154,'HAZUS Table FL 14.16'!$C$3:$C$30,0)),"no data")</f>
        <v>no data</v>
      </c>
      <c r="U154" s="164" t="str">
        <f>IFERROR('Inputs_Metric 7'!$D$5*INDEX('HAZUS Table FL 14.8'!$E$4:$E$14,MATCH('Step 1_Metric 7'!$J154,'HAZUS Table FL 14.8'!$C$4:$C$14,0)),"no data")</f>
        <v>no data</v>
      </c>
      <c r="W154" s="92" t="str">
        <f t="shared" si="20"/>
        <v/>
      </c>
      <c r="X154" s="92" t="str">
        <f t="shared" si="21"/>
        <v/>
      </c>
      <c r="Y154" s="92" t="str">
        <f t="shared" si="22"/>
        <v/>
      </c>
      <c r="Z154" s="92" t="str">
        <f t="shared" si="23"/>
        <v/>
      </c>
      <c r="AA154" s="101" t="str">
        <f t="shared" si="24"/>
        <v/>
      </c>
      <c r="AB154" s="101" t="str">
        <f t="shared" si="25"/>
        <v/>
      </c>
      <c r="AC154" s="92" t="str">
        <f t="shared" si="26"/>
        <v/>
      </c>
      <c r="AD154" s="92" t="str">
        <f t="shared" si="27"/>
        <v/>
      </c>
    </row>
    <row r="155" spans="1:30" x14ac:dyDescent="0.25">
      <c r="A155">
        <f t="shared" si="19"/>
        <v>10</v>
      </c>
      <c r="B155">
        <f>COUNTIF($D$4:D155,D155)</f>
        <v>72</v>
      </c>
      <c r="C155">
        <f>'Building Structure Data'!B156</f>
        <v>0</v>
      </c>
      <c r="D155">
        <f>'Building Structure Data'!C156</f>
        <v>0</v>
      </c>
      <c r="E155">
        <f>'Building Structure Data'!D156</f>
        <v>0</v>
      </c>
      <c r="F155">
        <f>'Building Structure Data'!E156</f>
        <v>0</v>
      </c>
      <c r="G155" s="43">
        <f>'Building Structure Data'!O156</f>
        <v>0</v>
      </c>
      <c r="H155" s="43">
        <f>'Building Structure Data'!P156</f>
        <v>0</v>
      </c>
      <c r="I155" t="b">
        <f>IF(OR('Building Structure Data'!M156="C",'Building Structure Data'!M156="R"),TRUE,FALSE)</f>
        <v>0</v>
      </c>
      <c r="J155">
        <f>'Building Structure Data'!Y156</f>
        <v>0</v>
      </c>
      <c r="K155" s="77" t="e">
        <f>'Building Structure Data'!AN156</f>
        <v>#DIV/0!</v>
      </c>
      <c r="L155" s="77" t="e">
        <f>'Building Structure Data'!AO156</f>
        <v>#DIV/0!</v>
      </c>
      <c r="M155" s="163" t="str">
        <f>IFERROR('Inputs_Metric 7'!$D$5*INDEX('HAZUS Table FL 14.14'!$F$5:$F$40,MATCH($J155,'HAZUS Table FL 14.14'!$C$5:$C$40,0)),"no data")</f>
        <v>no data</v>
      </c>
      <c r="N155" s="163" t="str">
        <f>IFERROR('Inputs_Metric 7'!$D$5*INDEX('HAZUS Table FL 14.14'!$G$5:$G$40,MATCH($J155,'HAZUS Table FL 14.14'!$C$5:$C$40,0)),"no data")</f>
        <v>no data</v>
      </c>
      <c r="O155" s="163" t="str">
        <f>IFERROR('Inputs_Metric 7'!$D$5*INDEX('HAZUS Table FL 14.14'!$I$5:$I$40,MATCH($J155,'HAZUS Table FL 14.14'!$C$5:$C$40,0)),"no data")</f>
        <v>no data</v>
      </c>
      <c r="P155" s="200" t="str">
        <f>IFERROR(AVERAGEIFS('HAZUS Table FL 14.12'!$S$4:$S$325,'HAZUS Table FL 14.12'!$N$4:$N$325,$J155,'HAZUS Table FL 14.12'!$R$4:$R$325,$I155,'HAZUS Table FL 14.12'!$P$4:$P$325,"&lt;="&amp;$G155,'HAZUS Table FL 14.12'!$Q$4:$Q$325,"&gt;"&amp;$G155)*'Inputs_Metric 7'!$D$6,"no data")</f>
        <v>no data</v>
      </c>
      <c r="Q155" s="200" t="str">
        <f>IFERROR(AVERAGEIFS('HAZUS Table FL 14.12'!$S$4:$S$325,'HAZUS Table FL 14.12'!$N$4:$N$325,$J155,'HAZUS Table FL 14.12'!$R$4:$R$325,$I155,'HAZUS Table FL 14.12'!$P$4:$P$325,"&lt;="&amp;$H155,'HAZUS Table FL 14.12'!$Q$4:$Q$325,"&gt;"&amp;$H155)*'Inputs_Metric 7'!$D$6,"no data")</f>
        <v>no data</v>
      </c>
      <c r="R155" s="200" t="str">
        <f>IFERROR(INDEX('HAZUS Table FL 14.16'!$D$3:$D$30,MATCH($J155,'HAZUS Table FL 14.16'!$C$3:$C$30,0)),"no data")</f>
        <v>no data</v>
      </c>
      <c r="S155" s="200" t="str">
        <f>IFERROR(INDEX('HAZUS Table FL 14.16'!$F$3:$F$30,MATCH($J155,'HAZUS Table FL 14.16'!$C$3:$C$30,0)),"no data")</f>
        <v>no data</v>
      </c>
      <c r="T155" s="200" t="str">
        <f>IFERROR(INDEX('HAZUS Table FL 14.16'!$G$3:$G$30,MATCH($J155,'HAZUS Table FL 14.16'!$C$3:$C$30,0)),"no data")</f>
        <v>no data</v>
      </c>
      <c r="U155" s="164" t="str">
        <f>IFERROR('Inputs_Metric 7'!$D$5*INDEX('HAZUS Table FL 14.8'!$E$4:$E$14,MATCH('Step 1_Metric 7'!$J155,'HAZUS Table FL 14.8'!$C$4:$C$14,0)),"no data")</f>
        <v>no data</v>
      </c>
      <c r="W155" s="92" t="str">
        <f t="shared" si="20"/>
        <v/>
      </c>
      <c r="X155" s="92" t="str">
        <f t="shared" si="21"/>
        <v/>
      </c>
      <c r="Y155" s="92" t="str">
        <f t="shared" si="22"/>
        <v/>
      </c>
      <c r="Z155" s="92" t="str">
        <f t="shared" si="23"/>
        <v/>
      </c>
      <c r="AA155" s="101" t="str">
        <f t="shared" si="24"/>
        <v/>
      </c>
      <c r="AB155" s="101" t="str">
        <f t="shared" si="25"/>
        <v/>
      </c>
      <c r="AC155" s="92" t="str">
        <f t="shared" si="26"/>
        <v/>
      </c>
      <c r="AD155" s="92" t="str">
        <f t="shared" si="27"/>
        <v/>
      </c>
    </row>
    <row r="156" spans="1:30" x14ac:dyDescent="0.25">
      <c r="A156">
        <f t="shared" si="19"/>
        <v>10</v>
      </c>
      <c r="B156">
        <f>COUNTIF($D$4:D156,D156)</f>
        <v>73</v>
      </c>
      <c r="C156">
        <f>'Building Structure Data'!B157</f>
        <v>0</v>
      </c>
      <c r="D156">
        <f>'Building Structure Data'!C157</f>
        <v>0</v>
      </c>
      <c r="E156">
        <f>'Building Structure Data'!D157</f>
        <v>0</v>
      </c>
      <c r="F156">
        <f>'Building Structure Data'!E157</f>
        <v>0</v>
      </c>
      <c r="G156" s="43">
        <f>'Building Structure Data'!O157</f>
        <v>0</v>
      </c>
      <c r="H156" s="43">
        <f>'Building Structure Data'!P157</f>
        <v>0</v>
      </c>
      <c r="I156" t="b">
        <f>IF(OR('Building Structure Data'!M157="C",'Building Structure Data'!M157="R"),TRUE,FALSE)</f>
        <v>0</v>
      </c>
      <c r="J156">
        <f>'Building Structure Data'!Y157</f>
        <v>0</v>
      </c>
      <c r="K156" s="77" t="e">
        <f>'Building Structure Data'!AN157</f>
        <v>#DIV/0!</v>
      </c>
      <c r="L156" s="77" t="e">
        <f>'Building Structure Data'!AO157</f>
        <v>#DIV/0!</v>
      </c>
      <c r="M156" s="163" t="str">
        <f>IFERROR('Inputs_Metric 7'!$D$5*INDEX('HAZUS Table FL 14.14'!$F$5:$F$40,MATCH($J156,'HAZUS Table FL 14.14'!$C$5:$C$40,0)),"no data")</f>
        <v>no data</v>
      </c>
      <c r="N156" s="163" t="str">
        <f>IFERROR('Inputs_Metric 7'!$D$5*INDEX('HAZUS Table FL 14.14'!$G$5:$G$40,MATCH($J156,'HAZUS Table FL 14.14'!$C$5:$C$40,0)),"no data")</f>
        <v>no data</v>
      </c>
      <c r="O156" s="163" t="str">
        <f>IFERROR('Inputs_Metric 7'!$D$5*INDEX('HAZUS Table FL 14.14'!$I$5:$I$40,MATCH($J156,'HAZUS Table FL 14.14'!$C$5:$C$40,0)),"no data")</f>
        <v>no data</v>
      </c>
      <c r="P156" s="200" t="str">
        <f>IFERROR(AVERAGEIFS('HAZUS Table FL 14.12'!$S$4:$S$325,'HAZUS Table FL 14.12'!$N$4:$N$325,$J156,'HAZUS Table FL 14.12'!$R$4:$R$325,$I156,'HAZUS Table FL 14.12'!$P$4:$P$325,"&lt;="&amp;$G156,'HAZUS Table FL 14.12'!$Q$4:$Q$325,"&gt;"&amp;$G156)*'Inputs_Metric 7'!$D$6,"no data")</f>
        <v>no data</v>
      </c>
      <c r="Q156" s="200" t="str">
        <f>IFERROR(AVERAGEIFS('HAZUS Table FL 14.12'!$S$4:$S$325,'HAZUS Table FL 14.12'!$N$4:$N$325,$J156,'HAZUS Table FL 14.12'!$R$4:$R$325,$I156,'HAZUS Table FL 14.12'!$P$4:$P$325,"&lt;="&amp;$H156,'HAZUS Table FL 14.12'!$Q$4:$Q$325,"&gt;"&amp;$H156)*'Inputs_Metric 7'!$D$6,"no data")</f>
        <v>no data</v>
      </c>
      <c r="R156" s="200" t="str">
        <f>IFERROR(INDEX('HAZUS Table FL 14.16'!$D$3:$D$30,MATCH($J156,'HAZUS Table FL 14.16'!$C$3:$C$30,0)),"no data")</f>
        <v>no data</v>
      </c>
      <c r="S156" s="200" t="str">
        <f>IFERROR(INDEX('HAZUS Table FL 14.16'!$F$3:$F$30,MATCH($J156,'HAZUS Table FL 14.16'!$C$3:$C$30,0)),"no data")</f>
        <v>no data</v>
      </c>
      <c r="T156" s="200" t="str">
        <f>IFERROR(INDEX('HAZUS Table FL 14.16'!$G$3:$G$30,MATCH($J156,'HAZUS Table FL 14.16'!$C$3:$C$30,0)),"no data")</f>
        <v>no data</v>
      </c>
      <c r="U156" s="164" t="str">
        <f>IFERROR('Inputs_Metric 7'!$D$5*INDEX('HAZUS Table FL 14.8'!$E$4:$E$14,MATCH('Step 1_Metric 7'!$J156,'HAZUS Table FL 14.8'!$C$4:$C$14,0)),"no data")</f>
        <v>no data</v>
      </c>
      <c r="W156" s="92" t="str">
        <f t="shared" si="20"/>
        <v/>
      </c>
      <c r="X156" s="92" t="str">
        <f t="shared" si="21"/>
        <v/>
      </c>
      <c r="Y156" s="92" t="str">
        <f t="shared" si="22"/>
        <v/>
      </c>
      <c r="Z156" s="92" t="str">
        <f t="shared" si="23"/>
        <v/>
      </c>
      <c r="AA156" s="101" t="str">
        <f t="shared" si="24"/>
        <v/>
      </c>
      <c r="AB156" s="101" t="str">
        <f t="shared" si="25"/>
        <v/>
      </c>
      <c r="AC156" s="92" t="str">
        <f t="shared" si="26"/>
        <v/>
      </c>
      <c r="AD156" s="92" t="str">
        <f t="shared" si="27"/>
        <v/>
      </c>
    </row>
    <row r="157" spans="1:30" x14ac:dyDescent="0.25">
      <c r="A157">
        <f t="shared" ref="A157:A220" si="28">IF(B157=1,A156+1,A156)</f>
        <v>10</v>
      </c>
      <c r="B157">
        <f>COUNTIF($D$4:D157,D157)</f>
        <v>74</v>
      </c>
      <c r="C157">
        <f>'Building Structure Data'!B158</f>
        <v>0</v>
      </c>
      <c r="D157">
        <f>'Building Structure Data'!C158</f>
        <v>0</v>
      </c>
      <c r="E157">
        <f>'Building Structure Data'!D158</f>
        <v>0</v>
      </c>
      <c r="F157">
        <f>'Building Structure Data'!E158</f>
        <v>0</v>
      </c>
      <c r="G157" s="43">
        <f>'Building Structure Data'!O158</f>
        <v>0</v>
      </c>
      <c r="H157" s="43">
        <f>'Building Structure Data'!P158</f>
        <v>0</v>
      </c>
      <c r="I157" t="b">
        <f>IF(OR('Building Structure Data'!M158="C",'Building Structure Data'!M158="R"),TRUE,FALSE)</f>
        <v>0</v>
      </c>
      <c r="J157">
        <f>'Building Structure Data'!Y158</f>
        <v>0</v>
      </c>
      <c r="K157" s="77" t="e">
        <f>'Building Structure Data'!AN158</f>
        <v>#DIV/0!</v>
      </c>
      <c r="L157" s="77" t="e">
        <f>'Building Structure Data'!AO158</f>
        <v>#DIV/0!</v>
      </c>
      <c r="M157" s="163" t="str">
        <f>IFERROR('Inputs_Metric 7'!$D$5*INDEX('HAZUS Table FL 14.14'!$F$5:$F$40,MATCH($J157,'HAZUS Table FL 14.14'!$C$5:$C$40,0)),"no data")</f>
        <v>no data</v>
      </c>
      <c r="N157" s="163" t="str">
        <f>IFERROR('Inputs_Metric 7'!$D$5*INDEX('HAZUS Table FL 14.14'!$G$5:$G$40,MATCH($J157,'HAZUS Table FL 14.14'!$C$5:$C$40,0)),"no data")</f>
        <v>no data</v>
      </c>
      <c r="O157" s="163" t="str">
        <f>IFERROR('Inputs_Metric 7'!$D$5*INDEX('HAZUS Table FL 14.14'!$I$5:$I$40,MATCH($J157,'HAZUS Table FL 14.14'!$C$5:$C$40,0)),"no data")</f>
        <v>no data</v>
      </c>
      <c r="P157" s="246" t="str">
        <f>IFERROR(AVERAGEIFS('HAZUS Table FL 14.12'!$S$4:$S$325,'HAZUS Table FL 14.12'!$N$4:$N$325,$J157,'HAZUS Table FL 14.12'!$R$4:$R$325,$I157,'HAZUS Table FL 14.12'!$P$4:$P$325,"&lt;="&amp;$G157,'HAZUS Table FL 14.12'!$Q$4:$Q$325,"&gt;"&amp;$G157)*'Inputs_Metric 7'!$D$6,"no data")</f>
        <v>no data</v>
      </c>
      <c r="Q157" s="246" t="str">
        <f>IFERROR(AVERAGEIFS('HAZUS Table FL 14.12'!$S$4:$S$325,'HAZUS Table FL 14.12'!$N$4:$N$325,$J157,'HAZUS Table FL 14.12'!$R$4:$R$325,$I157,'HAZUS Table FL 14.12'!$P$4:$P$325,"&lt;="&amp;$H157,'HAZUS Table FL 14.12'!$Q$4:$Q$325,"&gt;"&amp;$H157)*'Inputs_Metric 7'!$D$6,"no data")</f>
        <v>no data</v>
      </c>
      <c r="R157" s="246" t="str">
        <f>IFERROR(INDEX('HAZUS Table FL 14.16'!$D$3:$D$30,MATCH($J157,'HAZUS Table FL 14.16'!$C$3:$C$30,0)),"no data")</f>
        <v>no data</v>
      </c>
      <c r="S157" s="246" t="str">
        <f>IFERROR(INDEX('HAZUS Table FL 14.16'!$F$3:$F$30,MATCH($J157,'HAZUS Table FL 14.16'!$C$3:$C$30,0)),"no data")</f>
        <v>no data</v>
      </c>
      <c r="T157" s="246" t="str">
        <f>IFERROR(INDEX('HAZUS Table FL 14.16'!$G$3:$G$30,MATCH($J157,'HAZUS Table FL 14.16'!$C$3:$C$30,0)),"no data")</f>
        <v>no data</v>
      </c>
      <c r="U157" s="164" t="str">
        <f>IFERROR('Inputs_Metric 7'!$D$5*INDEX('HAZUS Table FL 14.8'!$E$4:$E$14,MATCH('Step 1_Metric 7'!$J157,'HAZUS Table FL 14.8'!$C$4:$C$14,0)),"no data")</f>
        <v>no data</v>
      </c>
      <c r="W157" s="92" t="str">
        <f t="shared" ref="W157:W220" si="29">IFERROR(K157*M157*P157*(1-S157),"")</f>
        <v/>
      </c>
      <c r="X157" s="92" t="str">
        <f t="shared" ref="X157:X220" si="30">IFERROR(L157*M157*Q157*(1-S157),"")</f>
        <v/>
      </c>
      <c r="Y157" s="92" t="str">
        <f t="shared" ref="Y157:Y220" si="31">IFERROR(K157*$N157*P157*(1-$R157),"")</f>
        <v/>
      </c>
      <c r="Z157" s="92" t="str">
        <f t="shared" ref="Z157:Z220" si="32">IFERROR(L157*$N157*Q157*(1-$R157),"")</f>
        <v/>
      </c>
      <c r="AA157" s="101" t="str">
        <f t="shared" ref="AA157:AA220" si="33">IFERROR(AC157/$U157,"")</f>
        <v/>
      </c>
      <c r="AB157" s="101" t="str">
        <f t="shared" ref="AB157:AB220" si="34">IFERROR(AD157/$U157,"")</f>
        <v/>
      </c>
      <c r="AC157" s="92" t="str">
        <f t="shared" ref="AC157:AC220" si="35">IFERROR(K157*$O157*P157*(1-$T157),"")</f>
        <v/>
      </c>
      <c r="AD157" s="92" t="str">
        <f t="shared" ref="AD157:AD220" si="36">IFERROR(L157*$O157*Q157*(1-$T157),"")</f>
        <v/>
      </c>
    </row>
    <row r="158" spans="1:30" x14ac:dyDescent="0.25">
      <c r="A158">
        <f t="shared" si="28"/>
        <v>10</v>
      </c>
      <c r="B158">
        <f>COUNTIF($D$4:D158,D158)</f>
        <v>75</v>
      </c>
      <c r="C158">
        <f>'Building Structure Data'!B159</f>
        <v>0</v>
      </c>
      <c r="D158">
        <f>'Building Structure Data'!C159</f>
        <v>0</v>
      </c>
      <c r="E158">
        <f>'Building Structure Data'!D159</f>
        <v>0</v>
      </c>
      <c r="F158">
        <f>'Building Structure Data'!E159</f>
        <v>0</v>
      </c>
      <c r="G158" s="43">
        <f>'Building Structure Data'!O159</f>
        <v>0</v>
      </c>
      <c r="H158" s="43">
        <f>'Building Structure Data'!P159</f>
        <v>0</v>
      </c>
      <c r="I158" t="b">
        <f>IF(OR('Building Structure Data'!M159="C",'Building Structure Data'!M159="R"),TRUE,FALSE)</f>
        <v>0</v>
      </c>
      <c r="J158">
        <f>'Building Structure Data'!Y159</f>
        <v>0</v>
      </c>
      <c r="K158" s="77" t="e">
        <f>'Building Structure Data'!AN159</f>
        <v>#DIV/0!</v>
      </c>
      <c r="L158" s="77" t="e">
        <f>'Building Structure Data'!AO159</f>
        <v>#DIV/0!</v>
      </c>
      <c r="M158" s="163" t="str">
        <f>IFERROR('Inputs_Metric 7'!$D$5*INDEX('HAZUS Table FL 14.14'!$F$5:$F$40,MATCH($J158,'HAZUS Table FL 14.14'!$C$5:$C$40,0)),"no data")</f>
        <v>no data</v>
      </c>
      <c r="N158" s="163" t="str">
        <f>IFERROR('Inputs_Metric 7'!$D$5*INDEX('HAZUS Table FL 14.14'!$G$5:$G$40,MATCH($J158,'HAZUS Table FL 14.14'!$C$5:$C$40,0)),"no data")</f>
        <v>no data</v>
      </c>
      <c r="O158" s="163" t="str">
        <f>IFERROR('Inputs_Metric 7'!$D$5*INDEX('HAZUS Table FL 14.14'!$I$5:$I$40,MATCH($J158,'HAZUS Table FL 14.14'!$C$5:$C$40,0)),"no data")</f>
        <v>no data</v>
      </c>
      <c r="P158" s="246" t="str">
        <f>IFERROR(AVERAGEIFS('HAZUS Table FL 14.12'!$S$4:$S$325,'HAZUS Table FL 14.12'!$N$4:$N$325,$J158,'HAZUS Table FL 14.12'!$R$4:$R$325,$I158,'HAZUS Table FL 14.12'!$P$4:$P$325,"&lt;="&amp;$G158,'HAZUS Table FL 14.12'!$Q$4:$Q$325,"&gt;"&amp;$G158)*'Inputs_Metric 7'!$D$6,"no data")</f>
        <v>no data</v>
      </c>
      <c r="Q158" s="246" t="str">
        <f>IFERROR(AVERAGEIFS('HAZUS Table FL 14.12'!$S$4:$S$325,'HAZUS Table FL 14.12'!$N$4:$N$325,$J158,'HAZUS Table FL 14.12'!$R$4:$R$325,$I158,'HAZUS Table FL 14.12'!$P$4:$P$325,"&lt;="&amp;$H158,'HAZUS Table FL 14.12'!$Q$4:$Q$325,"&gt;"&amp;$H158)*'Inputs_Metric 7'!$D$6,"no data")</f>
        <v>no data</v>
      </c>
      <c r="R158" s="246" t="str">
        <f>IFERROR(INDEX('HAZUS Table FL 14.16'!$D$3:$D$30,MATCH($J158,'HAZUS Table FL 14.16'!$C$3:$C$30,0)),"no data")</f>
        <v>no data</v>
      </c>
      <c r="S158" s="246" t="str">
        <f>IFERROR(INDEX('HAZUS Table FL 14.16'!$F$3:$F$30,MATCH($J158,'HAZUS Table FL 14.16'!$C$3:$C$30,0)),"no data")</f>
        <v>no data</v>
      </c>
      <c r="T158" s="246" t="str">
        <f>IFERROR(INDEX('HAZUS Table FL 14.16'!$G$3:$G$30,MATCH($J158,'HAZUS Table FL 14.16'!$C$3:$C$30,0)),"no data")</f>
        <v>no data</v>
      </c>
      <c r="U158" s="164" t="str">
        <f>IFERROR('Inputs_Metric 7'!$D$5*INDEX('HAZUS Table FL 14.8'!$E$4:$E$14,MATCH('Step 1_Metric 7'!$J158,'HAZUS Table FL 14.8'!$C$4:$C$14,0)),"no data")</f>
        <v>no data</v>
      </c>
      <c r="W158" s="92" t="str">
        <f t="shared" si="29"/>
        <v/>
      </c>
      <c r="X158" s="92" t="str">
        <f t="shared" si="30"/>
        <v/>
      </c>
      <c r="Y158" s="92" t="str">
        <f t="shared" si="31"/>
        <v/>
      </c>
      <c r="Z158" s="92" t="str">
        <f t="shared" si="32"/>
        <v/>
      </c>
      <c r="AA158" s="101" t="str">
        <f t="shared" si="33"/>
        <v/>
      </c>
      <c r="AB158" s="101" t="str">
        <f t="shared" si="34"/>
        <v/>
      </c>
      <c r="AC158" s="92" t="str">
        <f t="shared" si="35"/>
        <v/>
      </c>
      <c r="AD158" s="92" t="str">
        <f t="shared" si="36"/>
        <v/>
      </c>
    </row>
    <row r="159" spans="1:30" x14ac:dyDescent="0.25">
      <c r="A159">
        <f t="shared" si="28"/>
        <v>10</v>
      </c>
      <c r="B159">
        <f>COUNTIF($D$4:D159,D159)</f>
        <v>76</v>
      </c>
      <c r="C159">
        <f>'Building Structure Data'!B160</f>
        <v>0</v>
      </c>
      <c r="D159">
        <f>'Building Structure Data'!C160</f>
        <v>0</v>
      </c>
      <c r="E159">
        <f>'Building Structure Data'!D160</f>
        <v>0</v>
      </c>
      <c r="F159">
        <f>'Building Structure Data'!E160</f>
        <v>0</v>
      </c>
      <c r="G159" s="43">
        <f>'Building Structure Data'!O160</f>
        <v>0</v>
      </c>
      <c r="H159" s="43">
        <f>'Building Structure Data'!P160</f>
        <v>0</v>
      </c>
      <c r="I159" t="b">
        <f>IF(OR('Building Structure Data'!M160="C",'Building Structure Data'!M160="R"),TRUE,FALSE)</f>
        <v>0</v>
      </c>
      <c r="J159">
        <f>'Building Structure Data'!Y160</f>
        <v>0</v>
      </c>
      <c r="K159" s="77" t="e">
        <f>'Building Structure Data'!AN160</f>
        <v>#DIV/0!</v>
      </c>
      <c r="L159" s="77" t="e">
        <f>'Building Structure Data'!AO160</f>
        <v>#DIV/0!</v>
      </c>
      <c r="M159" s="163" t="str">
        <f>IFERROR('Inputs_Metric 7'!$D$5*INDEX('HAZUS Table FL 14.14'!$F$5:$F$40,MATCH($J159,'HAZUS Table FL 14.14'!$C$5:$C$40,0)),"no data")</f>
        <v>no data</v>
      </c>
      <c r="N159" s="163" t="str">
        <f>IFERROR('Inputs_Metric 7'!$D$5*INDEX('HAZUS Table FL 14.14'!$G$5:$G$40,MATCH($J159,'HAZUS Table FL 14.14'!$C$5:$C$40,0)),"no data")</f>
        <v>no data</v>
      </c>
      <c r="O159" s="163" t="str">
        <f>IFERROR('Inputs_Metric 7'!$D$5*INDEX('HAZUS Table FL 14.14'!$I$5:$I$40,MATCH($J159,'HAZUS Table FL 14.14'!$C$5:$C$40,0)),"no data")</f>
        <v>no data</v>
      </c>
      <c r="P159" s="246" t="str">
        <f>IFERROR(AVERAGEIFS('HAZUS Table FL 14.12'!$S$4:$S$325,'HAZUS Table FL 14.12'!$N$4:$N$325,$J159,'HAZUS Table FL 14.12'!$R$4:$R$325,$I159,'HAZUS Table FL 14.12'!$P$4:$P$325,"&lt;="&amp;$G159,'HAZUS Table FL 14.12'!$Q$4:$Q$325,"&gt;"&amp;$G159)*'Inputs_Metric 7'!$D$6,"no data")</f>
        <v>no data</v>
      </c>
      <c r="Q159" s="246" t="str">
        <f>IFERROR(AVERAGEIFS('HAZUS Table FL 14.12'!$S$4:$S$325,'HAZUS Table FL 14.12'!$N$4:$N$325,$J159,'HAZUS Table FL 14.12'!$R$4:$R$325,$I159,'HAZUS Table FL 14.12'!$P$4:$P$325,"&lt;="&amp;$H159,'HAZUS Table FL 14.12'!$Q$4:$Q$325,"&gt;"&amp;$H159)*'Inputs_Metric 7'!$D$6,"no data")</f>
        <v>no data</v>
      </c>
      <c r="R159" s="246" t="str">
        <f>IFERROR(INDEX('HAZUS Table FL 14.16'!$D$3:$D$30,MATCH($J159,'HAZUS Table FL 14.16'!$C$3:$C$30,0)),"no data")</f>
        <v>no data</v>
      </c>
      <c r="S159" s="246" t="str">
        <f>IFERROR(INDEX('HAZUS Table FL 14.16'!$F$3:$F$30,MATCH($J159,'HAZUS Table FL 14.16'!$C$3:$C$30,0)),"no data")</f>
        <v>no data</v>
      </c>
      <c r="T159" s="246" t="str">
        <f>IFERROR(INDEX('HAZUS Table FL 14.16'!$G$3:$G$30,MATCH($J159,'HAZUS Table FL 14.16'!$C$3:$C$30,0)),"no data")</f>
        <v>no data</v>
      </c>
      <c r="U159" s="164" t="str">
        <f>IFERROR('Inputs_Metric 7'!$D$5*INDEX('HAZUS Table FL 14.8'!$E$4:$E$14,MATCH('Step 1_Metric 7'!$J159,'HAZUS Table FL 14.8'!$C$4:$C$14,0)),"no data")</f>
        <v>no data</v>
      </c>
      <c r="W159" s="92" t="str">
        <f t="shared" si="29"/>
        <v/>
      </c>
      <c r="X159" s="92" t="str">
        <f t="shared" si="30"/>
        <v/>
      </c>
      <c r="Y159" s="92" t="str">
        <f t="shared" si="31"/>
        <v/>
      </c>
      <c r="Z159" s="92" t="str">
        <f t="shared" si="32"/>
        <v/>
      </c>
      <c r="AA159" s="101" t="str">
        <f t="shared" si="33"/>
        <v/>
      </c>
      <c r="AB159" s="101" t="str">
        <f t="shared" si="34"/>
        <v/>
      </c>
      <c r="AC159" s="92" t="str">
        <f t="shared" si="35"/>
        <v/>
      </c>
      <c r="AD159" s="92" t="str">
        <f t="shared" si="36"/>
        <v/>
      </c>
    </row>
    <row r="160" spans="1:30" x14ac:dyDescent="0.25">
      <c r="A160">
        <f t="shared" si="28"/>
        <v>10</v>
      </c>
      <c r="B160">
        <f>COUNTIF($D$4:D160,D160)</f>
        <v>77</v>
      </c>
      <c r="C160">
        <f>'Building Structure Data'!B161</f>
        <v>0</v>
      </c>
      <c r="D160">
        <f>'Building Structure Data'!C161</f>
        <v>0</v>
      </c>
      <c r="E160">
        <f>'Building Structure Data'!D161</f>
        <v>0</v>
      </c>
      <c r="F160">
        <f>'Building Structure Data'!E161</f>
        <v>0</v>
      </c>
      <c r="G160" s="43">
        <f>'Building Structure Data'!O161</f>
        <v>0</v>
      </c>
      <c r="H160" s="43">
        <f>'Building Structure Data'!P161</f>
        <v>0</v>
      </c>
      <c r="I160" t="b">
        <f>IF(OR('Building Structure Data'!M161="C",'Building Structure Data'!M161="R"),TRUE,FALSE)</f>
        <v>0</v>
      </c>
      <c r="J160">
        <f>'Building Structure Data'!Y161</f>
        <v>0</v>
      </c>
      <c r="K160" s="77" t="e">
        <f>'Building Structure Data'!AN161</f>
        <v>#DIV/0!</v>
      </c>
      <c r="L160" s="77" t="e">
        <f>'Building Structure Data'!AO161</f>
        <v>#DIV/0!</v>
      </c>
      <c r="M160" s="163" t="str">
        <f>IFERROR('Inputs_Metric 7'!$D$5*INDEX('HAZUS Table FL 14.14'!$F$5:$F$40,MATCH($J160,'HAZUS Table FL 14.14'!$C$5:$C$40,0)),"no data")</f>
        <v>no data</v>
      </c>
      <c r="N160" s="163" t="str">
        <f>IFERROR('Inputs_Metric 7'!$D$5*INDEX('HAZUS Table FL 14.14'!$G$5:$G$40,MATCH($J160,'HAZUS Table FL 14.14'!$C$5:$C$40,0)),"no data")</f>
        <v>no data</v>
      </c>
      <c r="O160" s="163" t="str">
        <f>IFERROR('Inputs_Metric 7'!$D$5*INDEX('HAZUS Table FL 14.14'!$I$5:$I$40,MATCH($J160,'HAZUS Table FL 14.14'!$C$5:$C$40,0)),"no data")</f>
        <v>no data</v>
      </c>
      <c r="P160" s="246" t="str">
        <f>IFERROR(AVERAGEIFS('HAZUS Table FL 14.12'!$S$4:$S$325,'HAZUS Table FL 14.12'!$N$4:$N$325,$J160,'HAZUS Table FL 14.12'!$R$4:$R$325,$I160,'HAZUS Table FL 14.12'!$P$4:$P$325,"&lt;="&amp;$G160,'HAZUS Table FL 14.12'!$Q$4:$Q$325,"&gt;"&amp;$G160)*'Inputs_Metric 7'!$D$6,"no data")</f>
        <v>no data</v>
      </c>
      <c r="Q160" s="246" t="str">
        <f>IFERROR(AVERAGEIFS('HAZUS Table FL 14.12'!$S$4:$S$325,'HAZUS Table FL 14.12'!$N$4:$N$325,$J160,'HAZUS Table FL 14.12'!$R$4:$R$325,$I160,'HAZUS Table FL 14.12'!$P$4:$P$325,"&lt;="&amp;$H160,'HAZUS Table FL 14.12'!$Q$4:$Q$325,"&gt;"&amp;$H160)*'Inputs_Metric 7'!$D$6,"no data")</f>
        <v>no data</v>
      </c>
      <c r="R160" s="246" t="str">
        <f>IFERROR(INDEX('HAZUS Table FL 14.16'!$D$3:$D$30,MATCH($J160,'HAZUS Table FL 14.16'!$C$3:$C$30,0)),"no data")</f>
        <v>no data</v>
      </c>
      <c r="S160" s="246" t="str">
        <f>IFERROR(INDEX('HAZUS Table FL 14.16'!$F$3:$F$30,MATCH($J160,'HAZUS Table FL 14.16'!$C$3:$C$30,0)),"no data")</f>
        <v>no data</v>
      </c>
      <c r="T160" s="246" t="str">
        <f>IFERROR(INDEX('HAZUS Table FL 14.16'!$G$3:$G$30,MATCH($J160,'HAZUS Table FL 14.16'!$C$3:$C$30,0)),"no data")</f>
        <v>no data</v>
      </c>
      <c r="U160" s="164" t="str">
        <f>IFERROR('Inputs_Metric 7'!$D$5*INDEX('HAZUS Table FL 14.8'!$E$4:$E$14,MATCH('Step 1_Metric 7'!$J160,'HAZUS Table FL 14.8'!$C$4:$C$14,0)),"no data")</f>
        <v>no data</v>
      </c>
      <c r="W160" s="92" t="str">
        <f t="shared" si="29"/>
        <v/>
      </c>
      <c r="X160" s="92" t="str">
        <f t="shared" si="30"/>
        <v/>
      </c>
      <c r="Y160" s="92" t="str">
        <f t="shared" si="31"/>
        <v/>
      </c>
      <c r="Z160" s="92" t="str">
        <f t="shared" si="32"/>
        <v/>
      </c>
      <c r="AA160" s="101" t="str">
        <f t="shared" si="33"/>
        <v/>
      </c>
      <c r="AB160" s="101" t="str">
        <f t="shared" si="34"/>
        <v/>
      </c>
      <c r="AC160" s="92" t="str">
        <f t="shared" si="35"/>
        <v/>
      </c>
      <c r="AD160" s="92" t="str">
        <f t="shared" si="36"/>
        <v/>
      </c>
    </row>
    <row r="161" spans="1:30" x14ac:dyDescent="0.25">
      <c r="A161">
        <f t="shared" si="28"/>
        <v>10</v>
      </c>
      <c r="B161">
        <f>COUNTIF($D$4:D161,D161)</f>
        <v>78</v>
      </c>
      <c r="C161">
        <f>'Building Structure Data'!B162</f>
        <v>0</v>
      </c>
      <c r="D161">
        <f>'Building Structure Data'!C162</f>
        <v>0</v>
      </c>
      <c r="E161">
        <f>'Building Structure Data'!D162</f>
        <v>0</v>
      </c>
      <c r="F161">
        <f>'Building Structure Data'!E162</f>
        <v>0</v>
      </c>
      <c r="G161" s="43">
        <f>'Building Structure Data'!O162</f>
        <v>0</v>
      </c>
      <c r="H161" s="43">
        <f>'Building Structure Data'!P162</f>
        <v>0</v>
      </c>
      <c r="I161" t="b">
        <f>IF(OR('Building Structure Data'!M162="C",'Building Structure Data'!M162="R"),TRUE,FALSE)</f>
        <v>0</v>
      </c>
      <c r="J161">
        <f>'Building Structure Data'!Y162</f>
        <v>0</v>
      </c>
      <c r="K161" s="77" t="e">
        <f>'Building Structure Data'!AN162</f>
        <v>#DIV/0!</v>
      </c>
      <c r="L161" s="77" t="e">
        <f>'Building Structure Data'!AO162</f>
        <v>#DIV/0!</v>
      </c>
      <c r="M161" s="163" t="str">
        <f>IFERROR('Inputs_Metric 7'!$D$5*INDEX('HAZUS Table FL 14.14'!$F$5:$F$40,MATCH($J161,'HAZUS Table FL 14.14'!$C$5:$C$40,0)),"no data")</f>
        <v>no data</v>
      </c>
      <c r="N161" s="163" t="str">
        <f>IFERROR('Inputs_Metric 7'!$D$5*INDEX('HAZUS Table FL 14.14'!$G$5:$G$40,MATCH($J161,'HAZUS Table FL 14.14'!$C$5:$C$40,0)),"no data")</f>
        <v>no data</v>
      </c>
      <c r="O161" s="163" t="str">
        <f>IFERROR('Inputs_Metric 7'!$D$5*INDEX('HAZUS Table FL 14.14'!$I$5:$I$40,MATCH($J161,'HAZUS Table FL 14.14'!$C$5:$C$40,0)),"no data")</f>
        <v>no data</v>
      </c>
      <c r="P161" s="246" t="str">
        <f>IFERROR(AVERAGEIFS('HAZUS Table FL 14.12'!$S$4:$S$325,'HAZUS Table FL 14.12'!$N$4:$N$325,$J161,'HAZUS Table FL 14.12'!$R$4:$R$325,$I161,'HAZUS Table FL 14.12'!$P$4:$P$325,"&lt;="&amp;$G161,'HAZUS Table FL 14.12'!$Q$4:$Q$325,"&gt;"&amp;$G161)*'Inputs_Metric 7'!$D$6,"no data")</f>
        <v>no data</v>
      </c>
      <c r="Q161" s="246" t="str">
        <f>IFERROR(AVERAGEIFS('HAZUS Table FL 14.12'!$S$4:$S$325,'HAZUS Table FL 14.12'!$N$4:$N$325,$J161,'HAZUS Table FL 14.12'!$R$4:$R$325,$I161,'HAZUS Table FL 14.12'!$P$4:$P$325,"&lt;="&amp;$H161,'HAZUS Table FL 14.12'!$Q$4:$Q$325,"&gt;"&amp;$H161)*'Inputs_Metric 7'!$D$6,"no data")</f>
        <v>no data</v>
      </c>
      <c r="R161" s="246" t="str">
        <f>IFERROR(INDEX('HAZUS Table FL 14.16'!$D$3:$D$30,MATCH($J161,'HAZUS Table FL 14.16'!$C$3:$C$30,0)),"no data")</f>
        <v>no data</v>
      </c>
      <c r="S161" s="246" t="str">
        <f>IFERROR(INDEX('HAZUS Table FL 14.16'!$F$3:$F$30,MATCH($J161,'HAZUS Table FL 14.16'!$C$3:$C$30,0)),"no data")</f>
        <v>no data</v>
      </c>
      <c r="T161" s="246" t="str">
        <f>IFERROR(INDEX('HAZUS Table FL 14.16'!$G$3:$G$30,MATCH($J161,'HAZUS Table FL 14.16'!$C$3:$C$30,0)),"no data")</f>
        <v>no data</v>
      </c>
      <c r="U161" s="164" t="str">
        <f>IFERROR('Inputs_Metric 7'!$D$5*INDEX('HAZUS Table FL 14.8'!$E$4:$E$14,MATCH('Step 1_Metric 7'!$J161,'HAZUS Table FL 14.8'!$C$4:$C$14,0)),"no data")</f>
        <v>no data</v>
      </c>
      <c r="W161" s="92" t="str">
        <f t="shared" si="29"/>
        <v/>
      </c>
      <c r="X161" s="92" t="str">
        <f t="shared" si="30"/>
        <v/>
      </c>
      <c r="Y161" s="92" t="str">
        <f t="shared" si="31"/>
        <v/>
      </c>
      <c r="Z161" s="92" t="str">
        <f t="shared" si="32"/>
        <v/>
      </c>
      <c r="AA161" s="101" t="str">
        <f t="shared" si="33"/>
        <v/>
      </c>
      <c r="AB161" s="101" t="str">
        <f t="shared" si="34"/>
        <v/>
      </c>
      <c r="AC161" s="92" t="str">
        <f t="shared" si="35"/>
        <v/>
      </c>
      <c r="AD161" s="92" t="str">
        <f t="shared" si="36"/>
        <v/>
      </c>
    </row>
    <row r="162" spans="1:30" x14ac:dyDescent="0.25">
      <c r="A162">
        <f t="shared" si="28"/>
        <v>10</v>
      </c>
      <c r="B162">
        <f>COUNTIF($D$4:D162,D162)</f>
        <v>79</v>
      </c>
      <c r="C162">
        <f>'Building Structure Data'!B163</f>
        <v>0</v>
      </c>
      <c r="D162">
        <f>'Building Structure Data'!C163</f>
        <v>0</v>
      </c>
      <c r="E162">
        <f>'Building Structure Data'!D163</f>
        <v>0</v>
      </c>
      <c r="F162">
        <f>'Building Structure Data'!E163</f>
        <v>0</v>
      </c>
      <c r="G162" s="43">
        <f>'Building Structure Data'!O163</f>
        <v>0</v>
      </c>
      <c r="H162" s="43">
        <f>'Building Structure Data'!P163</f>
        <v>0</v>
      </c>
      <c r="I162" t="b">
        <f>IF(OR('Building Structure Data'!M163="C",'Building Structure Data'!M163="R"),TRUE,FALSE)</f>
        <v>0</v>
      </c>
      <c r="J162">
        <f>'Building Structure Data'!Y163</f>
        <v>0</v>
      </c>
      <c r="K162" s="77" t="e">
        <f>'Building Structure Data'!AN163</f>
        <v>#DIV/0!</v>
      </c>
      <c r="L162" s="77" t="e">
        <f>'Building Structure Data'!AO163</f>
        <v>#DIV/0!</v>
      </c>
      <c r="M162" s="163" t="str">
        <f>IFERROR('Inputs_Metric 7'!$D$5*INDEX('HAZUS Table FL 14.14'!$F$5:$F$40,MATCH($J162,'HAZUS Table FL 14.14'!$C$5:$C$40,0)),"no data")</f>
        <v>no data</v>
      </c>
      <c r="N162" s="163" t="str">
        <f>IFERROR('Inputs_Metric 7'!$D$5*INDEX('HAZUS Table FL 14.14'!$G$5:$G$40,MATCH($J162,'HAZUS Table FL 14.14'!$C$5:$C$40,0)),"no data")</f>
        <v>no data</v>
      </c>
      <c r="O162" s="163" t="str">
        <f>IFERROR('Inputs_Metric 7'!$D$5*INDEX('HAZUS Table FL 14.14'!$I$5:$I$40,MATCH($J162,'HAZUS Table FL 14.14'!$C$5:$C$40,0)),"no data")</f>
        <v>no data</v>
      </c>
      <c r="P162" s="246" t="str">
        <f>IFERROR(AVERAGEIFS('HAZUS Table FL 14.12'!$S$4:$S$325,'HAZUS Table FL 14.12'!$N$4:$N$325,$J162,'HAZUS Table FL 14.12'!$R$4:$R$325,$I162,'HAZUS Table FL 14.12'!$P$4:$P$325,"&lt;="&amp;$G162,'HAZUS Table FL 14.12'!$Q$4:$Q$325,"&gt;"&amp;$G162)*'Inputs_Metric 7'!$D$6,"no data")</f>
        <v>no data</v>
      </c>
      <c r="Q162" s="246" t="str">
        <f>IFERROR(AVERAGEIFS('HAZUS Table FL 14.12'!$S$4:$S$325,'HAZUS Table FL 14.12'!$N$4:$N$325,$J162,'HAZUS Table FL 14.12'!$R$4:$R$325,$I162,'HAZUS Table FL 14.12'!$P$4:$P$325,"&lt;="&amp;$H162,'HAZUS Table FL 14.12'!$Q$4:$Q$325,"&gt;"&amp;$H162)*'Inputs_Metric 7'!$D$6,"no data")</f>
        <v>no data</v>
      </c>
      <c r="R162" s="246" t="str">
        <f>IFERROR(INDEX('HAZUS Table FL 14.16'!$D$3:$D$30,MATCH($J162,'HAZUS Table FL 14.16'!$C$3:$C$30,0)),"no data")</f>
        <v>no data</v>
      </c>
      <c r="S162" s="246" t="str">
        <f>IFERROR(INDEX('HAZUS Table FL 14.16'!$F$3:$F$30,MATCH($J162,'HAZUS Table FL 14.16'!$C$3:$C$30,0)),"no data")</f>
        <v>no data</v>
      </c>
      <c r="T162" s="246" t="str">
        <f>IFERROR(INDEX('HAZUS Table FL 14.16'!$G$3:$G$30,MATCH($J162,'HAZUS Table FL 14.16'!$C$3:$C$30,0)),"no data")</f>
        <v>no data</v>
      </c>
      <c r="U162" s="164" t="str">
        <f>IFERROR('Inputs_Metric 7'!$D$5*INDEX('HAZUS Table FL 14.8'!$E$4:$E$14,MATCH('Step 1_Metric 7'!$J162,'HAZUS Table FL 14.8'!$C$4:$C$14,0)),"no data")</f>
        <v>no data</v>
      </c>
      <c r="W162" s="92" t="str">
        <f t="shared" si="29"/>
        <v/>
      </c>
      <c r="X162" s="92" t="str">
        <f t="shared" si="30"/>
        <v/>
      </c>
      <c r="Y162" s="92" t="str">
        <f t="shared" si="31"/>
        <v/>
      </c>
      <c r="Z162" s="92" t="str">
        <f t="shared" si="32"/>
        <v/>
      </c>
      <c r="AA162" s="101" t="str">
        <f t="shared" si="33"/>
        <v/>
      </c>
      <c r="AB162" s="101" t="str">
        <f t="shared" si="34"/>
        <v/>
      </c>
      <c r="AC162" s="92" t="str">
        <f t="shared" si="35"/>
        <v/>
      </c>
      <c r="AD162" s="92" t="str">
        <f t="shared" si="36"/>
        <v/>
      </c>
    </row>
    <row r="163" spans="1:30" x14ac:dyDescent="0.25">
      <c r="A163">
        <f t="shared" si="28"/>
        <v>10</v>
      </c>
      <c r="B163">
        <f>COUNTIF($D$4:D163,D163)</f>
        <v>80</v>
      </c>
      <c r="C163">
        <f>'Building Structure Data'!B164</f>
        <v>0</v>
      </c>
      <c r="D163">
        <f>'Building Structure Data'!C164</f>
        <v>0</v>
      </c>
      <c r="E163">
        <f>'Building Structure Data'!D164</f>
        <v>0</v>
      </c>
      <c r="F163">
        <f>'Building Structure Data'!E164</f>
        <v>0</v>
      </c>
      <c r="G163" s="43">
        <f>'Building Structure Data'!O164</f>
        <v>0</v>
      </c>
      <c r="H163" s="43">
        <f>'Building Structure Data'!P164</f>
        <v>0</v>
      </c>
      <c r="I163" t="b">
        <f>IF(OR('Building Structure Data'!M164="C",'Building Structure Data'!M164="R"),TRUE,FALSE)</f>
        <v>0</v>
      </c>
      <c r="J163">
        <f>'Building Structure Data'!Y164</f>
        <v>0</v>
      </c>
      <c r="K163" s="77" t="e">
        <f>'Building Structure Data'!AN164</f>
        <v>#DIV/0!</v>
      </c>
      <c r="L163" s="77" t="e">
        <f>'Building Structure Data'!AO164</f>
        <v>#DIV/0!</v>
      </c>
      <c r="M163" s="163" t="str">
        <f>IFERROR('Inputs_Metric 7'!$D$5*INDEX('HAZUS Table FL 14.14'!$F$5:$F$40,MATCH($J163,'HAZUS Table FL 14.14'!$C$5:$C$40,0)),"no data")</f>
        <v>no data</v>
      </c>
      <c r="N163" s="163" t="str">
        <f>IFERROR('Inputs_Metric 7'!$D$5*INDEX('HAZUS Table FL 14.14'!$G$5:$G$40,MATCH($J163,'HAZUS Table FL 14.14'!$C$5:$C$40,0)),"no data")</f>
        <v>no data</v>
      </c>
      <c r="O163" s="163" t="str">
        <f>IFERROR('Inputs_Metric 7'!$D$5*INDEX('HAZUS Table FL 14.14'!$I$5:$I$40,MATCH($J163,'HAZUS Table FL 14.14'!$C$5:$C$40,0)),"no data")</f>
        <v>no data</v>
      </c>
      <c r="P163" s="246" t="str">
        <f>IFERROR(AVERAGEIFS('HAZUS Table FL 14.12'!$S$4:$S$325,'HAZUS Table FL 14.12'!$N$4:$N$325,$J163,'HAZUS Table FL 14.12'!$R$4:$R$325,$I163,'HAZUS Table FL 14.12'!$P$4:$P$325,"&lt;="&amp;$G163,'HAZUS Table FL 14.12'!$Q$4:$Q$325,"&gt;"&amp;$G163)*'Inputs_Metric 7'!$D$6,"no data")</f>
        <v>no data</v>
      </c>
      <c r="Q163" s="246" t="str">
        <f>IFERROR(AVERAGEIFS('HAZUS Table FL 14.12'!$S$4:$S$325,'HAZUS Table FL 14.12'!$N$4:$N$325,$J163,'HAZUS Table FL 14.12'!$R$4:$R$325,$I163,'HAZUS Table FL 14.12'!$P$4:$P$325,"&lt;="&amp;$H163,'HAZUS Table FL 14.12'!$Q$4:$Q$325,"&gt;"&amp;$H163)*'Inputs_Metric 7'!$D$6,"no data")</f>
        <v>no data</v>
      </c>
      <c r="R163" s="246" t="str">
        <f>IFERROR(INDEX('HAZUS Table FL 14.16'!$D$3:$D$30,MATCH($J163,'HAZUS Table FL 14.16'!$C$3:$C$30,0)),"no data")</f>
        <v>no data</v>
      </c>
      <c r="S163" s="246" t="str">
        <f>IFERROR(INDEX('HAZUS Table FL 14.16'!$F$3:$F$30,MATCH($J163,'HAZUS Table FL 14.16'!$C$3:$C$30,0)),"no data")</f>
        <v>no data</v>
      </c>
      <c r="T163" s="246" t="str">
        <f>IFERROR(INDEX('HAZUS Table FL 14.16'!$G$3:$G$30,MATCH($J163,'HAZUS Table FL 14.16'!$C$3:$C$30,0)),"no data")</f>
        <v>no data</v>
      </c>
      <c r="U163" s="164" t="str">
        <f>IFERROR('Inputs_Metric 7'!$D$5*INDEX('HAZUS Table FL 14.8'!$E$4:$E$14,MATCH('Step 1_Metric 7'!$J163,'HAZUS Table FL 14.8'!$C$4:$C$14,0)),"no data")</f>
        <v>no data</v>
      </c>
      <c r="W163" s="92" t="str">
        <f t="shared" si="29"/>
        <v/>
      </c>
      <c r="X163" s="92" t="str">
        <f t="shared" si="30"/>
        <v/>
      </c>
      <c r="Y163" s="92" t="str">
        <f t="shared" si="31"/>
        <v/>
      </c>
      <c r="Z163" s="92" t="str">
        <f t="shared" si="32"/>
        <v/>
      </c>
      <c r="AA163" s="101" t="str">
        <f t="shared" si="33"/>
        <v/>
      </c>
      <c r="AB163" s="101" t="str">
        <f t="shared" si="34"/>
        <v/>
      </c>
      <c r="AC163" s="92" t="str">
        <f t="shared" si="35"/>
        <v/>
      </c>
      <c r="AD163" s="92" t="str">
        <f t="shared" si="36"/>
        <v/>
      </c>
    </row>
    <row r="164" spans="1:30" x14ac:dyDescent="0.25">
      <c r="A164">
        <f t="shared" si="28"/>
        <v>10</v>
      </c>
      <c r="B164">
        <f>COUNTIF($D$4:D164,D164)</f>
        <v>81</v>
      </c>
      <c r="C164">
        <f>'Building Structure Data'!B165</f>
        <v>0</v>
      </c>
      <c r="D164">
        <f>'Building Structure Data'!C165</f>
        <v>0</v>
      </c>
      <c r="E164">
        <f>'Building Structure Data'!D165</f>
        <v>0</v>
      </c>
      <c r="F164">
        <f>'Building Structure Data'!E165</f>
        <v>0</v>
      </c>
      <c r="G164" s="43">
        <f>'Building Structure Data'!O165</f>
        <v>0</v>
      </c>
      <c r="H164" s="43">
        <f>'Building Structure Data'!P165</f>
        <v>0</v>
      </c>
      <c r="I164" t="b">
        <f>IF(OR('Building Structure Data'!M165="C",'Building Structure Data'!M165="R"),TRUE,FALSE)</f>
        <v>0</v>
      </c>
      <c r="J164">
        <f>'Building Structure Data'!Y165</f>
        <v>0</v>
      </c>
      <c r="K164" s="77" t="e">
        <f>'Building Structure Data'!AN165</f>
        <v>#DIV/0!</v>
      </c>
      <c r="L164" s="77" t="e">
        <f>'Building Structure Data'!AO165</f>
        <v>#DIV/0!</v>
      </c>
      <c r="M164" s="163" t="str">
        <f>IFERROR('Inputs_Metric 7'!$D$5*INDEX('HAZUS Table FL 14.14'!$F$5:$F$40,MATCH($J164,'HAZUS Table FL 14.14'!$C$5:$C$40,0)),"no data")</f>
        <v>no data</v>
      </c>
      <c r="N164" s="163" t="str">
        <f>IFERROR('Inputs_Metric 7'!$D$5*INDEX('HAZUS Table FL 14.14'!$G$5:$G$40,MATCH($J164,'HAZUS Table FL 14.14'!$C$5:$C$40,0)),"no data")</f>
        <v>no data</v>
      </c>
      <c r="O164" s="163" t="str">
        <f>IFERROR('Inputs_Metric 7'!$D$5*INDEX('HAZUS Table FL 14.14'!$I$5:$I$40,MATCH($J164,'HAZUS Table FL 14.14'!$C$5:$C$40,0)),"no data")</f>
        <v>no data</v>
      </c>
      <c r="P164" s="246" t="str">
        <f>IFERROR(AVERAGEIFS('HAZUS Table FL 14.12'!$S$4:$S$325,'HAZUS Table FL 14.12'!$N$4:$N$325,$J164,'HAZUS Table FL 14.12'!$R$4:$R$325,$I164,'HAZUS Table FL 14.12'!$P$4:$P$325,"&lt;="&amp;$G164,'HAZUS Table FL 14.12'!$Q$4:$Q$325,"&gt;"&amp;$G164)*'Inputs_Metric 7'!$D$6,"no data")</f>
        <v>no data</v>
      </c>
      <c r="Q164" s="246" t="str">
        <f>IFERROR(AVERAGEIFS('HAZUS Table FL 14.12'!$S$4:$S$325,'HAZUS Table FL 14.12'!$N$4:$N$325,$J164,'HAZUS Table FL 14.12'!$R$4:$R$325,$I164,'HAZUS Table FL 14.12'!$P$4:$P$325,"&lt;="&amp;$H164,'HAZUS Table FL 14.12'!$Q$4:$Q$325,"&gt;"&amp;$H164)*'Inputs_Metric 7'!$D$6,"no data")</f>
        <v>no data</v>
      </c>
      <c r="R164" s="246" t="str">
        <f>IFERROR(INDEX('HAZUS Table FL 14.16'!$D$3:$D$30,MATCH($J164,'HAZUS Table FL 14.16'!$C$3:$C$30,0)),"no data")</f>
        <v>no data</v>
      </c>
      <c r="S164" s="246" t="str">
        <f>IFERROR(INDEX('HAZUS Table FL 14.16'!$F$3:$F$30,MATCH($J164,'HAZUS Table FL 14.16'!$C$3:$C$30,0)),"no data")</f>
        <v>no data</v>
      </c>
      <c r="T164" s="246" t="str">
        <f>IFERROR(INDEX('HAZUS Table FL 14.16'!$G$3:$G$30,MATCH($J164,'HAZUS Table FL 14.16'!$C$3:$C$30,0)),"no data")</f>
        <v>no data</v>
      </c>
      <c r="U164" s="164" t="str">
        <f>IFERROR('Inputs_Metric 7'!$D$5*INDEX('HAZUS Table FL 14.8'!$E$4:$E$14,MATCH('Step 1_Metric 7'!$J164,'HAZUS Table FL 14.8'!$C$4:$C$14,0)),"no data")</f>
        <v>no data</v>
      </c>
      <c r="W164" s="92" t="str">
        <f t="shared" si="29"/>
        <v/>
      </c>
      <c r="X164" s="92" t="str">
        <f t="shared" si="30"/>
        <v/>
      </c>
      <c r="Y164" s="92" t="str">
        <f t="shared" si="31"/>
        <v/>
      </c>
      <c r="Z164" s="92" t="str">
        <f t="shared" si="32"/>
        <v/>
      </c>
      <c r="AA164" s="101" t="str">
        <f t="shared" si="33"/>
        <v/>
      </c>
      <c r="AB164" s="101" t="str">
        <f t="shared" si="34"/>
        <v/>
      </c>
      <c r="AC164" s="92" t="str">
        <f t="shared" si="35"/>
        <v/>
      </c>
      <c r="AD164" s="92" t="str">
        <f t="shared" si="36"/>
        <v/>
      </c>
    </row>
    <row r="165" spans="1:30" x14ac:dyDescent="0.25">
      <c r="A165">
        <f t="shared" si="28"/>
        <v>10</v>
      </c>
      <c r="B165">
        <f>COUNTIF($D$4:D165,D165)</f>
        <v>82</v>
      </c>
      <c r="C165">
        <f>'Building Structure Data'!B166</f>
        <v>0</v>
      </c>
      <c r="D165">
        <f>'Building Structure Data'!C166</f>
        <v>0</v>
      </c>
      <c r="E165">
        <f>'Building Structure Data'!D166</f>
        <v>0</v>
      </c>
      <c r="F165">
        <f>'Building Structure Data'!E166</f>
        <v>0</v>
      </c>
      <c r="G165" s="43">
        <f>'Building Structure Data'!O166</f>
        <v>0</v>
      </c>
      <c r="H165" s="43">
        <f>'Building Structure Data'!P166</f>
        <v>0</v>
      </c>
      <c r="I165" t="b">
        <f>IF(OR('Building Structure Data'!M166="C",'Building Structure Data'!M166="R"),TRUE,FALSE)</f>
        <v>0</v>
      </c>
      <c r="J165">
        <f>'Building Structure Data'!Y166</f>
        <v>0</v>
      </c>
      <c r="K165" s="77" t="e">
        <f>'Building Structure Data'!AN166</f>
        <v>#DIV/0!</v>
      </c>
      <c r="L165" s="77" t="e">
        <f>'Building Structure Data'!AO166</f>
        <v>#DIV/0!</v>
      </c>
      <c r="M165" s="163" t="str">
        <f>IFERROR('Inputs_Metric 7'!$D$5*INDEX('HAZUS Table FL 14.14'!$F$5:$F$40,MATCH($J165,'HAZUS Table FL 14.14'!$C$5:$C$40,0)),"no data")</f>
        <v>no data</v>
      </c>
      <c r="N165" s="163" t="str">
        <f>IFERROR('Inputs_Metric 7'!$D$5*INDEX('HAZUS Table FL 14.14'!$G$5:$G$40,MATCH($J165,'HAZUS Table FL 14.14'!$C$5:$C$40,0)),"no data")</f>
        <v>no data</v>
      </c>
      <c r="O165" s="163" t="str">
        <f>IFERROR('Inputs_Metric 7'!$D$5*INDEX('HAZUS Table FL 14.14'!$I$5:$I$40,MATCH($J165,'HAZUS Table FL 14.14'!$C$5:$C$40,0)),"no data")</f>
        <v>no data</v>
      </c>
      <c r="P165" s="246" t="str">
        <f>IFERROR(AVERAGEIFS('HAZUS Table FL 14.12'!$S$4:$S$325,'HAZUS Table FL 14.12'!$N$4:$N$325,$J165,'HAZUS Table FL 14.12'!$R$4:$R$325,$I165,'HAZUS Table FL 14.12'!$P$4:$P$325,"&lt;="&amp;$G165,'HAZUS Table FL 14.12'!$Q$4:$Q$325,"&gt;"&amp;$G165)*'Inputs_Metric 7'!$D$6,"no data")</f>
        <v>no data</v>
      </c>
      <c r="Q165" s="246" t="str">
        <f>IFERROR(AVERAGEIFS('HAZUS Table FL 14.12'!$S$4:$S$325,'HAZUS Table FL 14.12'!$N$4:$N$325,$J165,'HAZUS Table FL 14.12'!$R$4:$R$325,$I165,'HAZUS Table FL 14.12'!$P$4:$P$325,"&lt;="&amp;$H165,'HAZUS Table FL 14.12'!$Q$4:$Q$325,"&gt;"&amp;$H165)*'Inputs_Metric 7'!$D$6,"no data")</f>
        <v>no data</v>
      </c>
      <c r="R165" s="246" t="str">
        <f>IFERROR(INDEX('HAZUS Table FL 14.16'!$D$3:$D$30,MATCH($J165,'HAZUS Table FL 14.16'!$C$3:$C$30,0)),"no data")</f>
        <v>no data</v>
      </c>
      <c r="S165" s="246" t="str">
        <f>IFERROR(INDEX('HAZUS Table FL 14.16'!$F$3:$F$30,MATCH($J165,'HAZUS Table FL 14.16'!$C$3:$C$30,0)),"no data")</f>
        <v>no data</v>
      </c>
      <c r="T165" s="246" t="str">
        <f>IFERROR(INDEX('HAZUS Table FL 14.16'!$G$3:$G$30,MATCH($J165,'HAZUS Table FL 14.16'!$C$3:$C$30,0)),"no data")</f>
        <v>no data</v>
      </c>
      <c r="U165" s="164" t="str">
        <f>IFERROR('Inputs_Metric 7'!$D$5*INDEX('HAZUS Table FL 14.8'!$E$4:$E$14,MATCH('Step 1_Metric 7'!$J165,'HAZUS Table FL 14.8'!$C$4:$C$14,0)),"no data")</f>
        <v>no data</v>
      </c>
      <c r="W165" s="92" t="str">
        <f t="shared" si="29"/>
        <v/>
      </c>
      <c r="X165" s="92" t="str">
        <f t="shared" si="30"/>
        <v/>
      </c>
      <c r="Y165" s="92" t="str">
        <f t="shared" si="31"/>
        <v/>
      </c>
      <c r="Z165" s="92" t="str">
        <f t="shared" si="32"/>
        <v/>
      </c>
      <c r="AA165" s="101" t="str">
        <f t="shared" si="33"/>
        <v/>
      </c>
      <c r="AB165" s="101" t="str">
        <f t="shared" si="34"/>
        <v/>
      </c>
      <c r="AC165" s="92" t="str">
        <f t="shared" si="35"/>
        <v/>
      </c>
      <c r="AD165" s="92" t="str">
        <f t="shared" si="36"/>
        <v/>
      </c>
    </row>
    <row r="166" spans="1:30" x14ac:dyDescent="0.25">
      <c r="A166">
        <f t="shared" si="28"/>
        <v>10</v>
      </c>
      <c r="B166">
        <f>COUNTIF($D$4:D166,D166)</f>
        <v>83</v>
      </c>
      <c r="C166">
        <f>'Building Structure Data'!B167</f>
        <v>0</v>
      </c>
      <c r="D166">
        <f>'Building Structure Data'!C167</f>
        <v>0</v>
      </c>
      <c r="E166">
        <f>'Building Structure Data'!D167</f>
        <v>0</v>
      </c>
      <c r="F166">
        <f>'Building Structure Data'!E167</f>
        <v>0</v>
      </c>
      <c r="G166" s="43">
        <f>'Building Structure Data'!O167</f>
        <v>0</v>
      </c>
      <c r="H166" s="43">
        <f>'Building Structure Data'!P167</f>
        <v>0</v>
      </c>
      <c r="I166" t="b">
        <f>IF(OR('Building Structure Data'!M167="C",'Building Structure Data'!M167="R"),TRUE,FALSE)</f>
        <v>0</v>
      </c>
      <c r="J166">
        <f>'Building Structure Data'!Y167</f>
        <v>0</v>
      </c>
      <c r="K166" s="77" t="e">
        <f>'Building Structure Data'!AN167</f>
        <v>#DIV/0!</v>
      </c>
      <c r="L166" s="77" t="e">
        <f>'Building Structure Data'!AO167</f>
        <v>#DIV/0!</v>
      </c>
      <c r="M166" s="163" t="str">
        <f>IFERROR('Inputs_Metric 7'!$D$5*INDEX('HAZUS Table FL 14.14'!$F$5:$F$40,MATCH($J166,'HAZUS Table FL 14.14'!$C$5:$C$40,0)),"no data")</f>
        <v>no data</v>
      </c>
      <c r="N166" s="163" t="str">
        <f>IFERROR('Inputs_Metric 7'!$D$5*INDEX('HAZUS Table FL 14.14'!$G$5:$G$40,MATCH($J166,'HAZUS Table FL 14.14'!$C$5:$C$40,0)),"no data")</f>
        <v>no data</v>
      </c>
      <c r="O166" s="163" t="str">
        <f>IFERROR('Inputs_Metric 7'!$D$5*INDEX('HAZUS Table FL 14.14'!$I$5:$I$40,MATCH($J166,'HAZUS Table FL 14.14'!$C$5:$C$40,0)),"no data")</f>
        <v>no data</v>
      </c>
      <c r="P166" s="246" t="str">
        <f>IFERROR(AVERAGEIFS('HAZUS Table FL 14.12'!$S$4:$S$325,'HAZUS Table FL 14.12'!$N$4:$N$325,$J166,'HAZUS Table FL 14.12'!$R$4:$R$325,$I166,'HAZUS Table FL 14.12'!$P$4:$P$325,"&lt;="&amp;$G166,'HAZUS Table FL 14.12'!$Q$4:$Q$325,"&gt;"&amp;$G166)*'Inputs_Metric 7'!$D$6,"no data")</f>
        <v>no data</v>
      </c>
      <c r="Q166" s="246" t="str">
        <f>IFERROR(AVERAGEIFS('HAZUS Table FL 14.12'!$S$4:$S$325,'HAZUS Table FL 14.12'!$N$4:$N$325,$J166,'HAZUS Table FL 14.12'!$R$4:$R$325,$I166,'HAZUS Table FL 14.12'!$P$4:$P$325,"&lt;="&amp;$H166,'HAZUS Table FL 14.12'!$Q$4:$Q$325,"&gt;"&amp;$H166)*'Inputs_Metric 7'!$D$6,"no data")</f>
        <v>no data</v>
      </c>
      <c r="R166" s="246" t="str">
        <f>IFERROR(INDEX('HAZUS Table FL 14.16'!$D$3:$D$30,MATCH($J166,'HAZUS Table FL 14.16'!$C$3:$C$30,0)),"no data")</f>
        <v>no data</v>
      </c>
      <c r="S166" s="246" t="str">
        <f>IFERROR(INDEX('HAZUS Table FL 14.16'!$F$3:$F$30,MATCH($J166,'HAZUS Table FL 14.16'!$C$3:$C$30,0)),"no data")</f>
        <v>no data</v>
      </c>
      <c r="T166" s="246" t="str">
        <f>IFERROR(INDEX('HAZUS Table FL 14.16'!$G$3:$G$30,MATCH($J166,'HAZUS Table FL 14.16'!$C$3:$C$30,0)),"no data")</f>
        <v>no data</v>
      </c>
      <c r="U166" s="164" t="str">
        <f>IFERROR('Inputs_Metric 7'!$D$5*INDEX('HAZUS Table FL 14.8'!$E$4:$E$14,MATCH('Step 1_Metric 7'!$J166,'HAZUS Table FL 14.8'!$C$4:$C$14,0)),"no data")</f>
        <v>no data</v>
      </c>
      <c r="W166" s="92" t="str">
        <f t="shared" si="29"/>
        <v/>
      </c>
      <c r="X166" s="92" t="str">
        <f t="shared" si="30"/>
        <v/>
      </c>
      <c r="Y166" s="92" t="str">
        <f t="shared" si="31"/>
        <v/>
      </c>
      <c r="Z166" s="92" t="str">
        <f t="shared" si="32"/>
        <v/>
      </c>
      <c r="AA166" s="101" t="str">
        <f t="shared" si="33"/>
        <v/>
      </c>
      <c r="AB166" s="101" t="str">
        <f t="shared" si="34"/>
        <v/>
      </c>
      <c r="AC166" s="92" t="str">
        <f t="shared" si="35"/>
        <v/>
      </c>
      <c r="AD166" s="92" t="str">
        <f t="shared" si="36"/>
        <v/>
      </c>
    </row>
    <row r="167" spans="1:30" x14ac:dyDescent="0.25">
      <c r="A167">
        <f t="shared" si="28"/>
        <v>10</v>
      </c>
      <c r="B167">
        <f>COUNTIF($D$4:D167,D167)</f>
        <v>84</v>
      </c>
      <c r="C167">
        <f>'Building Structure Data'!B168</f>
        <v>0</v>
      </c>
      <c r="D167">
        <f>'Building Structure Data'!C168</f>
        <v>0</v>
      </c>
      <c r="E167">
        <f>'Building Structure Data'!D168</f>
        <v>0</v>
      </c>
      <c r="F167">
        <f>'Building Structure Data'!E168</f>
        <v>0</v>
      </c>
      <c r="G167" s="43">
        <f>'Building Structure Data'!O168</f>
        <v>0</v>
      </c>
      <c r="H167" s="43">
        <f>'Building Structure Data'!P168</f>
        <v>0</v>
      </c>
      <c r="I167" t="b">
        <f>IF(OR('Building Structure Data'!M168="C",'Building Structure Data'!M168="R"),TRUE,FALSE)</f>
        <v>0</v>
      </c>
      <c r="J167">
        <f>'Building Structure Data'!Y168</f>
        <v>0</v>
      </c>
      <c r="K167" s="77" t="e">
        <f>'Building Structure Data'!AN168</f>
        <v>#DIV/0!</v>
      </c>
      <c r="L167" s="77" t="e">
        <f>'Building Structure Data'!AO168</f>
        <v>#DIV/0!</v>
      </c>
      <c r="M167" s="163" t="str">
        <f>IFERROR('Inputs_Metric 7'!$D$5*INDEX('HAZUS Table FL 14.14'!$F$5:$F$40,MATCH($J167,'HAZUS Table FL 14.14'!$C$5:$C$40,0)),"no data")</f>
        <v>no data</v>
      </c>
      <c r="N167" s="163" t="str">
        <f>IFERROR('Inputs_Metric 7'!$D$5*INDEX('HAZUS Table FL 14.14'!$G$5:$G$40,MATCH($J167,'HAZUS Table FL 14.14'!$C$5:$C$40,0)),"no data")</f>
        <v>no data</v>
      </c>
      <c r="O167" s="163" t="str">
        <f>IFERROR('Inputs_Metric 7'!$D$5*INDEX('HAZUS Table FL 14.14'!$I$5:$I$40,MATCH($J167,'HAZUS Table FL 14.14'!$C$5:$C$40,0)),"no data")</f>
        <v>no data</v>
      </c>
      <c r="P167" s="246" t="str">
        <f>IFERROR(AVERAGEIFS('HAZUS Table FL 14.12'!$S$4:$S$325,'HAZUS Table FL 14.12'!$N$4:$N$325,$J167,'HAZUS Table FL 14.12'!$R$4:$R$325,$I167,'HAZUS Table FL 14.12'!$P$4:$P$325,"&lt;="&amp;$G167,'HAZUS Table FL 14.12'!$Q$4:$Q$325,"&gt;"&amp;$G167)*'Inputs_Metric 7'!$D$6,"no data")</f>
        <v>no data</v>
      </c>
      <c r="Q167" s="246" t="str">
        <f>IFERROR(AVERAGEIFS('HAZUS Table FL 14.12'!$S$4:$S$325,'HAZUS Table FL 14.12'!$N$4:$N$325,$J167,'HAZUS Table FL 14.12'!$R$4:$R$325,$I167,'HAZUS Table FL 14.12'!$P$4:$P$325,"&lt;="&amp;$H167,'HAZUS Table FL 14.12'!$Q$4:$Q$325,"&gt;"&amp;$H167)*'Inputs_Metric 7'!$D$6,"no data")</f>
        <v>no data</v>
      </c>
      <c r="R167" s="246" t="str">
        <f>IFERROR(INDEX('HAZUS Table FL 14.16'!$D$3:$D$30,MATCH($J167,'HAZUS Table FL 14.16'!$C$3:$C$30,0)),"no data")</f>
        <v>no data</v>
      </c>
      <c r="S167" s="246" t="str">
        <f>IFERROR(INDEX('HAZUS Table FL 14.16'!$F$3:$F$30,MATCH($J167,'HAZUS Table FL 14.16'!$C$3:$C$30,0)),"no data")</f>
        <v>no data</v>
      </c>
      <c r="T167" s="246" t="str">
        <f>IFERROR(INDEX('HAZUS Table FL 14.16'!$G$3:$G$30,MATCH($J167,'HAZUS Table FL 14.16'!$C$3:$C$30,0)),"no data")</f>
        <v>no data</v>
      </c>
      <c r="U167" s="164" t="str">
        <f>IFERROR('Inputs_Metric 7'!$D$5*INDEX('HAZUS Table FL 14.8'!$E$4:$E$14,MATCH('Step 1_Metric 7'!$J167,'HAZUS Table FL 14.8'!$C$4:$C$14,0)),"no data")</f>
        <v>no data</v>
      </c>
      <c r="W167" s="92" t="str">
        <f t="shared" si="29"/>
        <v/>
      </c>
      <c r="X167" s="92" t="str">
        <f t="shared" si="30"/>
        <v/>
      </c>
      <c r="Y167" s="92" t="str">
        <f t="shared" si="31"/>
        <v/>
      </c>
      <c r="Z167" s="92" t="str">
        <f t="shared" si="32"/>
        <v/>
      </c>
      <c r="AA167" s="101" t="str">
        <f t="shared" si="33"/>
        <v/>
      </c>
      <c r="AB167" s="101" t="str">
        <f t="shared" si="34"/>
        <v/>
      </c>
      <c r="AC167" s="92" t="str">
        <f t="shared" si="35"/>
        <v/>
      </c>
      <c r="AD167" s="92" t="str">
        <f t="shared" si="36"/>
        <v/>
      </c>
    </row>
    <row r="168" spans="1:30" x14ac:dyDescent="0.25">
      <c r="A168">
        <f t="shared" si="28"/>
        <v>10</v>
      </c>
      <c r="B168">
        <f>COUNTIF($D$4:D168,D168)</f>
        <v>85</v>
      </c>
      <c r="C168">
        <f>'Building Structure Data'!B169</f>
        <v>0</v>
      </c>
      <c r="D168">
        <f>'Building Structure Data'!C169</f>
        <v>0</v>
      </c>
      <c r="E168">
        <f>'Building Structure Data'!D169</f>
        <v>0</v>
      </c>
      <c r="F168">
        <f>'Building Structure Data'!E169</f>
        <v>0</v>
      </c>
      <c r="G168" s="43">
        <f>'Building Structure Data'!O169</f>
        <v>0</v>
      </c>
      <c r="H168" s="43">
        <f>'Building Structure Data'!P169</f>
        <v>0</v>
      </c>
      <c r="I168" t="b">
        <f>IF(OR('Building Structure Data'!M169="C",'Building Structure Data'!M169="R"),TRUE,FALSE)</f>
        <v>0</v>
      </c>
      <c r="J168">
        <f>'Building Structure Data'!Y169</f>
        <v>0</v>
      </c>
      <c r="K168" s="77" t="e">
        <f>'Building Structure Data'!AN169</f>
        <v>#DIV/0!</v>
      </c>
      <c r="L168" s="77" t="e">
        <f>'Building Structure Data'!AO169</f>
        <v>#DIV/0!</v>
      </c>
      <c r="M168" s="163" t="str">
        <f>IFERROR('Inputs_Metric 7'!$D$5*INDEX('HAZUS Table FL 14.14'!$F$5:$F$40,MATCH($J168,'HAZUS Table FL 14.14'!$C$5:$C$40,0)),"no data")</f>
        <v>no data</v>
      </c>
      <c r="N168" s="163" t="str">
        <f>IFERROR('Inputs_Metric 7'!$D$5*INDEX('HAZUS Table FL 14.14'!$G$5:$G$40,MATCH($J168,'HAZUS Table FL 14.14'!$C$5:$C$40,0)),"no data")</f>
        <v>no data</v>
      </c>
      <c r="O168" s="163" t="str">
        <f>IFERROR('Inputs_Metric 7'!$D$5*INDEX('HAZUS Table FL 14.14'!$I$5:$I$40,MATCH($J168,'HAZUS Table FL 14.14'!$C$5:$C$40,0)),"no data")</f>
        <v>no data</v>
      </c>
      <c r="P168" s="246" t="str">
        <f>IFERROR(AVERAGEIFS('HAZUS Table FL 14.12'!$S$4:$S$325,'HAZUS Table FL 14.12'!$N$4:$N$325,$J168,'HAZUS Table FL 14.12'!$R$4:$R$325,$I168,'HAZUS Table FL 14.12'!$P$4:$P$325,"&lt;="&amp;$G168,'HAZUS Table FL 14.12'!$Q$4:$Q$325,"&gt;"&amp;$G168)*'Inputs_Metric 7'!$D$6,"no data")</f>
        <v>no data</v>
      </c>
      <c r="Q168" s="246" t="str">
        <f>IFERROR(AVERAGEIFS('HAZUS Table FL 14.12'!$S$4:$S$325,'HAZUS Table FL 14.12'!$N$4:$N$325,$J168,'HAZUS Table FL 14.12'!$R$4:$R$325,$I168,'HAZUS Table FL 14.12'!$P$4:$P$325,"&lt;="&amp;$H168,'HAZUS Table FL 14.12'!$Q$4:$Q$325,"&gt;"&amp;$H168)*'Inputs_Metric 7'!$D$6,"no data")</f>
        <v>no data</v>
      </c>
      <c r="R168" s="246" t="str">
        <f>IFERROR(INDEX('HAZUS Table FL 14.16'!$D$3:$D$30,MATCH($J168,'HAZUS Table FL 14.16'!$C$3:$C$30,0)),"no data")</f>
        <v>no data</v>
      </c>
      <c r="S168" s="246" t="str">
        <f>IFERROR(INDEX('HAZUS Table FL 14.16'!$F$3:$F$30,MATCH($J168,'HAZUS Table FL 14.16'!$C$3:$C$30,0)),"no data")</f>
        <v>no data</v>
      </c>
      <c r="T168" s="246" t="str">
        <f>IFERROR(INDEX('HAZUS Table FL 14.16'!$G$3:$G$30,MATCH($J168,'HAZUS Table FL 14.16'!$C$3:$C$30,0)),"no data")</f>
        <v>no data</v>
      </c>
      <c r="U168" s="164" t="str">
        <f>IFERROR('Inputs_Metric 7'!$D$5*INDEX('HAZUS Table FL 14.8'!$E$4:$E$14,MATCH('Step 1_Metric 7'!$J168,'HAZUS Table FL 14.8'!$C$4:$C$14,0)),"no data")</f>
        <v>no data</v>
      </c>
      <c r="W168" s="92" t="str">
        <f t="shared" si="29"/>
        <v/>
      </c>
      <c r="X168" s="92" t="str">
        <f t="shared" si="30"/>
        <v/>
      </c>
      <c r="Y168" s="92" t="str">
        <f t="shared" si="31"/>
        <v/>
      </c>
      <c r="Z168" s="92" t="str">
        <f t="shared" si="32"/>
        <v/>
      </c>
      <c r="AA168" s="101" t="str">
        <f t="shared" si="33"/>
        <v/>
      </c>
      <c r="AB168" s="101" t="str">
        <f t="shared" si="34"/>
        <v/>
      </c>
      <c r="AC168" s="92" t="str">
        <f t="shared" si="35"/>
        <v/>
      </c>
      <c r="AD168" s="92" t="str">
        <f t="shared" si="36"/>
        <v/>
      </c>
    </row>
    <row r="169" spans="1:30" x14ac:dyDescent="0.25">
      <c r="A169">
        <f t="shared" si="28"/>
        <v>10</v>
      </c>
      <c r="B169">
        <f>COUNTIF($D$4:D169,D169)</f>
        <v>86</v>
      </c>
      <c r="C169">
        <f>'Building Structure Data'!B170</f>
        <v>0</v>
      </c>
      <c r="D169">
        <f>'Building Structure Data'!C170</f>
        <v>0</v>
      </c>
      <c r="E169">
        <f>'Building Structure Data'!D170</f>
        <v>0</v>
      </c>
      <c r="F169">
        <f>'Building Structure Data'!E170</f>
        <v>0</v>
      </c>
      <c r="G169" s="43">
        <f>'Building Structure Data'!O170</f>
        <v>0</v>
      </c>
      <c r="H169" s="43">
        <f>'Building Structure Data'!P170</f>
        <v>0</v>
      </c>
      <c r="I169" t="b">
        <f>IF(OR('Building Structure Data'!M170="C",'Building Structure Data'!M170="R"),TRUE,FALSE)</f>
        <v>0</v>
      </c>
      <c r="J169">
        <f>'Building Structure Data'!Y170</f>
        <v>0</v>
      </c>
      <c r="K169" s="77" t="e">
        <f>'Building Structure Data'!AN170</f>
        <v>#DIV/0!</v>
      </c>
      <c r="L169" s="77" t="e">
        <f>'Building Structure Data'!AO170</f>
        <v>#DIV/0!</v>
      </c>
      <c r="M169" s="163" t="str">
        <f>IFERROR('Inputs_Metric 7'!$D$5*INDEX('HAZUS Table FL 14.14'!$F$5:$F$40,MATCH($J169,'HAZUS Table FL 14.14'!$C$5:$C$40,0)),"no data")</f>
        <v>no data</v>
      </c>
      <c r="N169" s="163" t="str">
        <f>IFERROR('Inputs_Metric 7'!$D$5*INDEX('HAZUS Table FL 14.14'!$G$5:$G$40,MATCH($J169,'HAZUS Table FL 14.14'!$C$5:$C$40,0)),"no data")</f>
        <v>no data</v>
      </c>
      <c r="O169" s="163" t="str">
        <f>IFERROR('Inputs_Metric 7'!$D$5*INDEX('HAZUS Table FL 14.14'!$I$5:$I$40,MATCH($J169,'HAZUS Table FL 14.14'!$C$5:$C$40,0)),"no data")</f>
        <v>no data</v>
      </c>
      <c r="P169" s="246" t="str">
        <f>IFERROR(AVERAGEIFS('HAZUS Table FL 14.12'!$S$4:$S$325,'HAZUS Table FL 14.12'!$N$4:$N$325,$J169,'HAZUS Table FL 14.12'!$R$4:$R$325,$I169,'HAZUS Table FL 14.12'!$P$4:$P$325,"&lt;="&amp;$G169,'HAZUS Table FL 14.12'!$Q$4:$Q$325,"&gt;"&amp;$G169)*'Inputs_Metric 7'!$D$6,"no data")</f>
        <v>no data</v>
      </c>
      <c r="Q169" s="246" t="str">
        <f>IFERROR(AVERAGEIFS('HAZUS Table FL 14.12'!$S$4:$S$325,'HAZUS Table FL 14.12'!$N$4:$N$325,$J169,'HAZUS Table FL 14.12'!$R$4:$R$325,$I169,'HAZUS Table FL 14.12'!$P$4:$P$325,"&lt;="&amp;$H169,'HAZUS Table FL 14.12'!$Q$4:$Q$325,"&gt;"&amp;$H169)*'Inputs_Metric 7'!$D$6,"no data")</f>
        <v>no data</v>
      </c>
      <c r="R169" s="246" t="str">
        <f>IFERROR(INDEX('HAZUS Table FL 14.16'!$D$3:$D$30,MATCH($J169,'HAZUS Table FL 14.16'!$C$3:$C$30,0)),"no data")</f>
        <v>no data</v>
      </c>
      <c r="S169" s="246" t="str">
        <f>IFERROR(INDEX('HAZUS Table FL 14.16'!$F$3:$F$30,MATCH($J169,'HAZUS Table FL 14.16'!$C$3:$C$30,0)),"no data")</f>
        <v>no data</v>
      </c>
      <c r="T169" s="246" t="str">
        <f>IFERROR(INDEX('HAZUS Table FL 14.16'!$G$3:$G$30,MATCH($J169,'HAZUS Table FL 14.16'!$C$3:$C$30,0)),"no data")</f>
        <v>no data</v>
      </c>
      <c r="U169" s="164" t="str">
        <f>IFERROR('Inputs_Metric 7'!$D$5*INDEX('HAZUS Table FL 14.8'!$E$4:$E$14,MATCH('Step 1_Metric 7'!$J169,'HAZUS Table FL 14.8'!$C$4:$C$14,0)),"no data")</f>
        <v>no data</v>
      </c>
      <c r="W169" s="92" t="str">
        <f t="shared" si="29"/>
        <v/>
      </c>
      <c r="X169" s="92" t="str">
        <f t="shared" si="30"/>
        <v/>
      </c>
      <c r="Y169" s="92" t="str">
        <f t="shared" si="31"/>
        <v/>
      </c>
      <c r="Z169" s="92" t="str">
        <f t="shared" si="32"/>
        <v/>
      </c>
      <c r="AA169" s="101" t="str">
        <f t="shared" si="33"/>
        <v/>
      </c>
      <c r="AB169" s="101" t="str">
        <f t="shared" si="34"/>
        <v/>
      </c>
      <c r="AC169" s="92" t="str">
        <f t="shared" si="35"/>
        <v/>
      </c>
      <c r="AD169" s="92" t="str">
        <f t="shared" si="36"/>
        <v/>
      </c>
    </row>
    <row r="170" spans="1:30" x14ac:dyDescent="0.25">
      <c r="A170">
        <f t="shared" si="28"/>
        <v>10</v>
      </c>
      <c r="B170">
        <f>COUNTIF($D$4:D170,D170)</f>
        <v>87</v>
      </c>
      <c r="C170">
        <f>'Building Structure Data'!B171</f>
        <v>0</v>
      </c>
      <c r="D170">
        <f>'Building Structure Data'!C171</f>
        <v>0</v>
      </c>
      <c r="E170">
        <f>'Building Structure Data'!D171</f>
        <v>0</v>
      </c>
      <c r="F170">
        <f>'Building Structure Data'!E171</f>
        <v>0</v>
      </c>
      <c r="G170" s="43">
        <f>'Building Structure Data'!O171</f>
        <v>0</v>
      </c>
      <c r="H170" s="43">
        <f>'Building Structure Data'!P171</f>
        <v>0</v>
      </c>
      <c r="I170" t="b">
        <f>IF(OR('Building Structure Data'!M171="C",'Building Structure Data'!M171="R"),TRUE,FALSE)</f>
        <v>0</v>
      </c>
      <c r="J170">
        <f>'Building Structure Data'!Y171</f>
        <v>0</v>
      </c>
      <c r="K170" s="77" t="e">
        <f>'Building Structure Data'!AN171</f>
        <v>#DIV/0!</v>
      </c>
      <c r="L170" s="77" t="e">
        <f>'Building Structure Data'!AO171</f>
        <v>#DIV/0!</v>
      </c>
      <c r="M170" s="163" t="str">
        <f>IFERROR('Inputs_Metric 7'!$D$5*INDEX('HAZUS Table FL 14.14'!$F$5:$F$40,MATCH($J170,'HAZUS Table FL 14.14'!$C$5:$C$40,0)),"no data")</f>
        <v>no data</v>
      </c>
      <c r="N170" s="163" t="str">
        <f>IFERROR('Inputs_Metric 7'!$D$5*INDEX('HAZUS Table FL 14.14'!$G$5:$G$40,MATCH($J170,'HAZUS Table FL 14.14'!$C$5:$C$40,0)),"no data")</f>
        <v>no data</v>
      </c>
      <c r="O170" s="163" t="str">
        <f>IFERROR('Inputs_Metric 7'!$D$5*INDEX('HAZUS Table FL 14.14'!$I$5:$I$40,MATCH($J170,'HAZUS Table FL 14.14'!$C$5:$C$40,0)),"no data")</f>
        <v>no data</v>
      </c>
      <c r="P170" s="246" t="str">
        <f>IFERROR(AVERAGEIFS('HAZUS Table FL 14.12'!$S$4:$S$325,'HAZUS Table FL 14.12'!$N$4:$N$325,$J170,'HAZUS Table FL 14.12'!$R$4:$R$325,$I170,'HAZUS Table FL 14.12'!$P$4:$P$325,"&lt;="&amp;$G170,'HAZUS Table FL 14.12'!$Q$4:$Q$325,"&gt;"&amp;$G170)*'Inputs_Metric 7'!$D$6,"no data")</f>
        <v>no data</v>
      </c>
      <c r="Q170" s="246" t="str">
        <f>IFERROR(AVERAGEIFS('HAZUS Table FL 14.12'!$S$4:$S$325,'HAZUS Table FL 14.12'!$N$4:$N$325,$J170,'HAZUS Table FL 14.12'!$R$4:$R$325,$I170,'HAZUS Table FL 14.12'!$P$4:$P$325,"&lt;="&amp;$H170,'HAZUS Table FL 14.12'!$Q$4:$Q$325,"&gt;"&amp;$H170)*'Inputs_Metric 7'!$D$6,"no data")</f>
        <v>no data</v>
      </c>
      <c r="R170" s="246" t="str">
        <f>IFERROR(INDEX('HAZUS Table FL 14.16'!$D$3:$D$30,MATCH($J170,'HAZUS Table FL 14.16'!$C$3:$C$30,0)),"no data")</f>
        <v>no data</v>
      </c>
      <c r="S170" s="246" t="str">
        <f>IFERROR(INDEX('HAZUS Table FL 14.16'!$F$3:$F$30,MATCH($J170,'HAZUS Table FL 14.16'!$C$3:$C$30,0)),"no data")</f>
        <v>no data</v>
      </c>
      <c r="T170" s="246" t="str">
        <f>IFERROR(INDEX('HAZUS Table FL 14.16'!$G$3:$G$30,MATCH($J170,'HAZUS Table FL 14.16'!$C$3:$C$30,0)),"no data")</f>
        <v>no data</v>
      </c>
      <c r="U170" s="164" t="str">
        <f>IFERROR('Inputs_Metric 7'!$D$5*INDEX('HAZUS Table FL 14.8'!$E$4:$E$14,MATCH('Step 1_Metric 7'!$J170,'HAZUS Table FL 14.8'!$C$4:$C$14,0)),"no data")</f>
        <v>no data</v>
      </c>
      <c r="W170" s="92" t="str">
        <f t="shared" si="29"/>
        <v/>
      </c>
      <c r="X170" s="92" t="str">
        <f t="shared" si="30"/>
        <v/>
      </c>
      <c r="Y170" s="92" t="str">
        <f t="shared" si="31"/>
        <v/>
      </c>
      <c r="Z170" s="92" t="str">
        <f t="shared" si="32"/>
        <v/>
      </c>
      <c r="AA170" s="101" t="str">
        <f t="shared" si="33"/>
        <v/>
      </c>
      <c r="AB170" s="101" t="str">
        <f t="shared" si="34"/>
        <v/>
      </c>
      <c r="AC170" s="92" t="str">
        <f t="shared" si="35"/>
        <v/>
      </c>
      <c r="AD170" s="92" t="str">
        <f t="shared" si="36"/>
        <v/>
      </c>
    </row>
    <row r="171" spans="1:30" x14ac:dyDescent="0.25">
      <c r="A171">
        <f t="shared" si="28"/>
        <v>10</v>
      </c>
      <c r="B171">
        <f>COUNTIF($D$4:D171,D171)</f>
        <v>88</v>
      </c>
      <c r="C171">
        <f>'Building Structure Data'!B172</f>
        <v>0</v>
      </c>
      <c r="D171">
        <f>'Building Structure Data'!C172</f>
        <v>0</v>
      </c>
      <c r="E171">
        <f>'Building Structure Data'!D172</f>
        <v>0</v>
      </c>
      <c r="F171">
        <f>'Building Structure Data'!E172</f>
        <v>0</v>
      </c>
      <c r="G171" s="43">
        <f>'Building Structure Data'!O172</f>
        <v>0</v>
      </c>
      <c r="H171" s="43">
        <f>'Building Structure Data'!P172</f>
        <v>0</v>
      </c>
      <c r="I171" t="b">
        <f>IF(OR('Building Structure Data'!M172="C",'Building Structure Data'!M172="R"),TRUE,FALSE)</f>
        <v>0</v>
      </c>
      <c r="J171">
        <f>'Building Structure Data'!Y172</f>
        <v>0</v>
      </c>
      <c r="K171" s="77" t="e">
        <f>'Building Structure Data'!AN172</f>
        <v>#DIV/0!</v>
      </c>
      <c r="L171" s="77" t="e">
        <f>'Building Structure Data'!AO172</f>
        <v>#DIV/0!</v>
      </c>
      <c r="M171" s="163" t="str">
        <f>IFERROR('Inputs_Metric 7'!$D$5*INDEX('HAZUS Table FL 14.14'!$F$5:$F$40,MATCH($J171,'HAZUS Table FL 14.14'!$C$5:$C$40,0)),"no data")</f>
        <v>no data</v>
      </c>
      <c r="N171" s="163" t="str">
        <f>IFERROR('Inputs_Metric 7'!$D$5*INDEX('HAZUS Table FL 14.14'!$G$5:$G$40,MATCH($J171,'HAZUS Table FL 14.14'!$C$5:$C$40,0)),"no data")</f>
        <v>no data</v>
      </c>
      <c r="O171" s="163" t="str">
        <f>IFERROR('Inputs_Metric 7'!$D$5*INDEX('HAZUS Table FL 14.14'!$I$5:$I$40,MATCH($J171,'HAZUS Table FL 14.14'!$C$5:$C$40,0)),"no data")</f>
        <v>no data</v>
      </c>
      <c r="P171" s="246" t="str">
        <f>IFERROR(AVERAGEIFS('HAZUS Table FL 14.12'!$S$4:$S$325,'HAZUS Table FL 14.12'!$N$4:$N$325,$J171,'HAZUS Table FL 14.12'!$R$4:$R$325,$I171,'HAZUS Table FL 14.12'!$P$4:$P$325,"&lt;="&amp;$G171,'HAZUS Table FL 14.12'!$Q$4:$Q$325,"&gt;"&amp;$G171)*'Inputs_Metric 7'!$D$6,"no data")</f>
        <v>no data</v>
      </c>
      <c r="Q171" s="246" t="str">
        <f>IFERROR(AVERAGEIFS('HAZUS Table FL 14.12'!$S$4:$S$325,'HAZUS Table FL 14.12'!$N$4:$N$325,$J171,'HAZUS Table FL 14.12'!$R$4:$R$325,$I171,'HAZUS Table FL 14.12'!$P$4:$P$325,"&lt;="&amp;$H171,'HAZUS Table FL 14.12'!$Q$4:$Q$325,"&gt;"&amp;$H171)*'Inputs_Metric 7'!$D$6,"no data")</f>
        <v>no data</v>
      </c>
      <c r="R171" s="246" t="str">
        <f>IFERROR(INDEX('HAZUS Table FL 14.16'!$D$3:$D$30,MATCH($J171,'HAZUS Table FL 14.16'!$C$3:$C$30,0)),"no data")</f>
        <v>no data</v>
      </c>
      <c r="S171" s="246" t="str">
        <f>IFERROR(INDEX('HAZUS Table FL 14.16'!$F$3:$F$30,MATCH($J171,'HAZUS Table FL 14.16'!$C$3:$C$30,0)),"no data")</f>
        <v>no data</v>
      </c>
      <c r="T171" s="246" t="str">
        <f>IFERROR(INDEX('HAZUS Table FL 14.16'!$G$3:$G$30,MATCH($J171,'HAZUS Table FL 14.16'!$C$3:$C$30,0)),"no data")</f>
        <v>no data</v>
      </c>
      <c r="U171" s="164" t="str">
        <f>IFERROR('Inputs_Metric 7'!$D$5*INDEX('HAZUS Table FL 14.8'!$E$4:$E$14,MATCH('Step 1_Metric 7'!$J171,'HAZUS Table FL 14.8'!$C$4:$C$14,0)),"no data")</f>
        <v>no data</v>
      </c>
      <c r="W171" s="92" t="str">
        <f t="shared" si="29"/>
        <v/>
      </c>
      <c r="X171" s="92" t="str">
        <f t="shared" si="30"/>
        <v/>
      </c>
      <c r="Y171" s="92" t="str">
        <f t="shared" si="31"/>
        <v/>
      </c>
      <c r="Z171" s="92" t="str">
        <f t="shared" si="32"/>
        <v/>
      </c>
      <c r="AA171" s="101" t="str">
        <f t="shared" si="33"/>
        <v/>
      </c>
      <c r="AB171" s="101" t="str">
        <f t="shared" si="34"/>
        <v/>
      </c>
      <c r="AC171" s="92" t="str">
        <f t="shared" si="35"/>
        <v/>
      </c>
      <c r="AD171" s="92" t="str">
        <f t="shared" si="36"/>
        <v/>
      </c>
    </row>
    <row r="172" spans="1:30" x14ac:dyDescent="0.25">
      <c r="A172">
        <f t="shared" si="28"/>
        <v>10</v>
      </c>
      <c r="B172">
        <f>COUNTIF($D$4:D172,D172)</f>
        <v>89</v>
      </c>
      <c r="C172">
        <f>'Building Structure Data'!B173</f>
        <v>0</v>
      </c>
      <c r="D172">
        <f>'Building Structure Data'!C173</f>
        <v>0</v>
      </c>
      <c r="E172">
        <f>'Building Structure Data'!D173</f>
        <v>0</v>
      </c>
      <c r="F172">
        <f>'Building Structure Data'!E173</f>
        <v>0</v>
      </c>
      <c r="G172" s="43">
        <f>'Building Structure Data'!O173</f>
        <v>0</v>
      </c>
      <c r="H172" s="43">
        <f>'Building Structure Data'!P173</f>
        <v>0</v>
      </c>
      <c r="I172" t="b">
        <f>IF(OR('Building Structure Data'!M173="C",'Building Structure Data'!M173="R"),TRUE,FALSE)</f>
        <v>0</v>
      </c>
      <c r="J172">
        <f>'Building Structure Data'!Y173</f>
        <v>0</v>
      </c>
      <c r="K172" s="77" t="e">
        <f>'Building Structure Data'!AN173</f>
        <v>#DIV/0!</v>
      </c>
      <c r="L172" s="77" t="e">
        <f>'Building Structure Data'!AO173</f>
        <v>#DIV/0!</v>
      </c>
      <c r="M172" s="163" t="str">
        <f>IFERROR('Inputs_Metric 7'!$D$5*INDEX('HAZUS Table FL 14.14'!$F$5:$F$40,MATCH($J172,'HAZUS Table FL 14.14'!$C$5:$C$40,0)),"no data")</f>
        <v>no data</v>
      </c>
      <c r="N172" s="163" t="str">
        <f>IFERROR('Inputs_Metric 7'!$D$5*INDEX('HAZUS Table FL 14.14'!$G$5:$G$40,MATCH($J172,'HAZUS Table FL 14.14'!$C$5:$C$40,0)),"no data")</f>
        <v>no data</v>
      </c>
      <c r="O172" s="163" t="str">
        <f>IFERROR('Inputs_Metric 7'!$D$5*INDEX('HAZUS Table FL 14.14'!$I$5:$I$40,MATCH($J172,'HAZUS Table FL 14.14'!$C$5:$C$40,0)),"no data")</f>
        <v>no data</v>
      </c>
      <c r="P172" s="246" t="str">
        <f>IFERROR(AVERAGEIFS('HAZUS Table FL 14.12'!$S$4:$S$325,'HAZUS Table FL 14.12'!$N$4:$N$325,$J172,'HAZUS Table FL 14.12'!$R$4:$R$325,$I172,'HAZUS Table FL 14.12'!$P$4:$P$325,"&lt;="&amp;$G172,'HAZUS Table FL 14.12'!$Q$4:$Q$325,"&gt;"&amp;$G172)*'Inputs_Metric 7'!$D$6,"no data")</f>
        <v>no data</v>
      </c>
      <c r="Q172" s="246" t="str">
        <f>IFERROR(AVERAGEIFS('HAZUS Table FL 14.12'!$S$4:$S$325,'HAZUS Table FL 14.12'!$N$4:$N$325,$J172,'HAZUS Table FL 14.12'!$R$4:$R$325,$I172,'HAZUS Table FL 14.12'!$P$4:$P$325,"&lt;="&amp;$H172,'HAZUS Table FL 14.12'!$Q$4:$Q$325,"&gt;"&amp;$H172)*'Inputs_Metric 7'!$D$6,"no data")</f>
        <v>no data</v>
      </c>
      <c r="R172" s="246" t="str">
        <f>IFERROR(INDEX('HAZUS Table FL 14.16'!$D$3:$D$30,MATCH($J172,'HAZUS Table FL 14.16'!$C$3:$C$30,0)),"no data")</f>
        <v>no data</v>
      </c>
      <c r="S172" s="246" t="str">
        <f>IFERROR(INDEX('HAZUS Table FL 14.16'!$F$3:$F$30,MATCH($J172,'HAZUS Table FL 14.16'!$C$3:$C$30,0)),"no data")</f>
        <v>no data</v>
      </c>
      <c r="T172" s="246" t="str">
        <f>IFERROR(INDEX('HAZUS Table FL 14.16'!$G$3:$G$30,MATCH($J172,'HAZUS Table FL 14.16'!$C$3:$C$30,0)),"no data")</f>
        <v>no data</v>
      </c>
      <c r="U172" s="164" t="str">
        <f>IFERROR('Inputs_Metric 7'!$D$5*INDEX('HAZUS Table FL 14.8'!$E$4:$E$14,MATCH('Step 1_Metric 7'!$J172,'HAZUS Table FL 14.8'!$C$4:$C$14,0)),"no data")</f>
        <v>no data</v>
      </c>
      <c r="W172" s="92" t="str">
        <f t="shared" si="29"/>
        <v/>
      </c>
      <c r="X172" s="92" t="str">
        <f t="shared" si="30"/>
        <v/>
      </c>
      <c r="Y172" s="92" t="str">
        <f t="shared" si="31"/>
        <v/>
      </c>
      <c r="Z172" s="92" t="str">
        <f t="shared" si="32"/>
        <v/>
      </c>
      <c r="AA172" s="101" t="str">
        <f t="shared" si="33"/>
        <v/>
      </c>
      <c r="AB172" s="101" t="str">
        <f t="shared" si="34"/>
        <v/>
      </c>
      <c r="AC172" s="92" t="str">
        <f t="shared" si="35"/>
        <v/>
      </c>
      <c r="AD172" s="92" t="str">
        <f t="shared" si="36"/>
        <v/>
      </c>
    </row>
    <row r="173" spans="1:30" x14ac:dyDescent="0.25">
      <c r="A173">
        <f t="shared" si="28"/>
        <v>10</v>
      </c>
      <c r="B173">
        <f>COUNTIF($D$4:D173,D173)</f>
        <v>90</v>
      </c>
      <c r="C173">
        <f>'Building Structure Data'!B174</f>
        <v>0</v>
      </c>
      <c r="D173">
        <f>'Building Structure Data'!C174</f>
        <v>0</v>
      </c>
      <c r="E173">
        <f>'Building Structure Data'!D174</f>
        <v>0</v>
      </c>
      <c r="F173">
        <f>'Building Structure Data'!E174</f>
        <v>0</v>
      </c>
      <c r="G173" s="43">
        <f>'Building Structure Data'!O174</f>
        <v>0</v>
      </c>
      <c r="H173" s="43">
        <f>'Building Structure Data'!P174</f>
        <v>0</v>
      </c>
      <c r="I173" t="b">
        <f>IF(OR('Building Structure Data'!M174="C",'Building Structure Data'!M174="R"),TRUE,FALSE)</f>
        <v>0</v>
      </c>
      <c r="J173">
        <f>'Building Structure Data'!Y174</f>
        <v>0</v>
      </c>
      <c r="K173" s="77" t="e">
        <f>'Building Structure Data'!AN174</f>
        <v>#DIV/0!</v>
      </c>
      <c r="L173" s="77" t="e">
        <f>'Building Structure Data'!AO174</f>
        <v>#DIV/0!</v>
      </c>
      <c r="M173" s="163" t="str">
        <f>IFERROR('Inputs_Metric 7'!$D$5*INDEX('HAZUS Table FL 14.14'!$F$5:$F$40,MATCH($J173,'HAZUS Table FL 14.14'!$C$5:$C$40,0)),"no data")</f>
        <v>no data</v>
      </c>
      <c r="N173" s="163" t="str">
        <f>IFERROR('Inputs_Metric 7'!$D$5*INDEX('HAZUS Table FL 14.14'!$G$5:$G$40,MATCH($J173,'HAZUS Table FL 14.14'!$C$5:$C$40,0)),"no data")</f>
        <v>no data</v>
      </c>
      <c r="O173" s="163" t="str">
        <f>IFERROR('Inputs_Metric 7'!$D$5*INDEX('HAZUS Table FL 14.14'!$I$5:$I$40,MATCH($J173,'HAZUS Table FL 14.14'!$C$5:$C$40,0)),"no data")</f>
        <v>no data</v>
      </c>
      <c r="P173" s="246" t="str">
        <f>IFERROR(AVERAGEIFS('HAZUS Table FL 14.12'!$S$4:$S$325,'HAZUS Table FL 14.12'!$N$4:$N$325,$J173,'HAZUS Table FL 14.12'!$R$4:$R$325,$I173,'HAZUS Table FL 14.12'!$P$4:$P$325,"&lt;="&amp;$G173,'HAZUS Table FL 14.12'!$Q$4:$Q$325,"&gt;"&amp;$G173)*'Inputs_Metric 7'!$D$6,"no data")</f>
        <v>no data</v>
      </c>
      <c r="Q173" s="246" t="str">
        <f>IFERROR(AVERAGEIFS('HAZUS Table FL 14.12'!$S$4:$S$325,'HAZUS Table FL 14.12'!$N$4:$N$325,$J173,'HAZUS Table FL 14.12'!$R$4:$R$325,$I173,'HAZUS Table FL 14.12'!$P$4:$P$325,"&lt;="&amp;$H173,'HAZUS Table FL 14.12'!$Q$4:$Q$325,"&gt;"&amp;$H173)*'Inputs_Metric 7'!$D$6,"no data")</f>
        <v>no data</v>
      </c>
      <c r="R173" s="246" t="str">
        <f>IFERROR(INDEX('HAZUS Table FL 14.16'!$D$3:$D$30,MATCH($J173,'HAZUS Table FL 14.16'!$C$3:$C$30,0)),"no data")</f>
        <v>no data</v>
      </c>
      <c r="S173" s="246" t="str">
        <f>IFERROR(INDEX('HAZUS Table FL 14.16'!$F$3:$F$30,MATCH($J173,'HAZUS Table FL 14.16'!$C$3:$C$30,0)),"no data")</f>
        <v>no data</v>
      </c>
      <c r="T173" s="246" t="str">
        <f>IFERROR(INDEX('HAZUS Table FL 14.16'!$G$3:$G$30,MATCH($J173,'HAZUS Table FL 14.16'!$C$3:$C$30,0)),"no data")</f>
        <v>no data</v>
      </c>
      <c r="U173" s="164" t="str">
        <f>IFERROR('Inputs_Metric 7'!$D$5*INDEX('HAZUS Table FL 14.8'!$E$4:$E$14,MATCH('Step 1_Metric 7'!$J173,'HAZUS Table FL 14.8'!$C$4:$C$14,0)),"no data")</f>
        <v>no data</v>
      </c>
      <c r="W173" s="92" t="str">
        <f t="shared" si="29"/>
        <v/>
      </c>
      <c r="X173" s="92" t="str">
        <f t="shared" si="30"/>
        <v/>
      </c>
      <c r="Y173" s="92" t="str">
        <f t="shared" si="31"/>
        <v/>
      </c>
      <c r="Z173" s="92" t="str">
        <f t="shared" si="32"/>
        <v/>
      </c>
      <c r="AA173" s="101" t="str">
        <f t="shared" si="33"/>
        <v/>
      </c>
      <c r="AB173" s="101" t="str">
        <f t="shared" si="34"/>
        <v/>
      </c>
      <c r="AC173" s="92" t="str">
        <f t="shared" si="35"/>
        <v/>
      </c>
      <c r="AD173" s="92" t="str">
        <f t="shared" si="36"/>
        <v/>
      </c>
    </row>
    <row r="174" spans="1:30" x14ac:dyDescent="0.25">
      <c r="A174">
        <f t="shared" si="28"/>
        <v>10</v>
      </c>
      <c r="B174">
        <f>COUNTIF($D$4:D174,D174)</f>
        <v>91</v>
      </c>
      <c r="C174">
        <f>'Building Structure Data'!B175</f>
        <v>0</v>
      </c>
      <c r="D174">
        <f>'Building Structure Data'!C175</f>
        <v>0</v>
      </c>
      <c r="E174">
        <f>'Building Structure Data'!D175</f>
        <v>0</v>
      </c>
      <c r="F174">
        <f>'Building Structure Data'!E175</f>
        <v>0</v>
      </c>
      <c r="G174" s="43">
        <f>'Building Structure Data'!O175</f>
        <v>0</v>
      </c>
      <c r="H174" s="43">
        <f>'Building Structure Data'!P175</f>
        <v>0</v>
      </c>
      <c r="I174" t="b">
        <f>IF(OR('Building Structure Data'!M175="C",'Building Structure Data'!M175="R"),TRUE,FALSE)</f>
        <v>0</v>
      </c>
      <c r="J174">
        <f>'Building Structure Data'!Y175</f>
        <v>0</v>
      </c>
      <c r="K174" s="77" t="e">
        <f>'Building Structure Data'!AN175</f>
        <v>#DIV/0!</v>
      </c>
      <c r="L174" s="77" t="e">
        <f>'Building Structure Data'!AO175</f>
        <v>#DIV/0!</v>
      </c>
      <c r="M174" s="163" t="str">
        <f>IFERROR('Inputs_Metric 7'!$D$5*INDEX('HAZUS Table FL 14.14'!$F$5:$F$40,MATCH($J174,'HAZUS Table FL 14.14'!$C$5:$C$40,0)),"no data")</f>
        <v>no data</v>
      </c>
      <c r="N174" s="163" t="str">
        <f>IFERROR('Inputs_Metric 7'!$D$5*INDEX('HAZUS Table FL 14.14'!$G$5:$G$40,MATCH($J174,'HAZUS Table FL 14.14'!$C$5:$C$40,0)),"no data")</f>
        <v>no data</v>
      </c>
      <c r="O174" s="163" t="str">
        <f>IFERROR('Inputs_Metric 7'!$D$5*INDEX('HAZUS Table FL 14.14'!$I$5:$I$40,MATCH($J174,'HAZUS Table FL 14.14'!$C$5:$C$40,0)),"no data")</f>
        <v>no data</v>
      </c>
      <c r="P174" s="246" t="str">
        <f>IFERROR(AVERAGEIFS('HAZUS Table FL 14.12'!$S$4:$S$325,'HAZUS Table FL 14.12'!$N$4:$N$325,$J174,'HAZUS Table FL 14.12'!$R$4:$R$325,$I174,'HAZUS Table FL 14.12'!$P$4:$P$325,"&lt;="&amp;$G174,'HAZUS Table FL 14.12'!$Q$4:$Q$325,"&gt;"&amp;$G174)*'Inputs_Metric 7'!$D$6,"no data")</f>
        <v>no data</v>
      </c>
      <c r="Q174" s="246" t="str">
        <f>IFERROR(AVERAGEIFS('HAZUS Table FL 14.12'!$S$4:$S$325,'HAZUS Table FL 14.12'!$N$4:$N$325,$J174,'HAZUS Table FL 14.12'!$R$4:$R$325,$I174,'HAZUS Table FL 14.12'!$P$4:$P$325,"&lt;="&amp;$H174,'HAZUS Table FL 14.12'!$Q$4:$Q$325,"&gt;"&amp;$H174)*'Inputs_Metric 7'!$D$6,"no data")</f>
        <v>no data</v>
      </c>
      <c r="R174" s="246" t="str">
        <f>IFERROR(INDEX('HAZUS Table FL 14.16'!$D$3:$D$30,MATCH($J174,'HAZUS Table FL 14.16'!$C$3:$C$30,0)),"no data")</f>
        <v>no data</v>
      </c>
      <c r="S174" s="246" t="str">
        <f>IFERROR(INDEX('HAZUS Table FL 14.16'!$F$3:$F$30,MATCH($J174,'HAZUS Table FL 14.16'!$C$3:$C$30,0)),"no data")</f>
        <v>no data</v>
      </c>
      <c r="T174" s="246" t="str">
        <f>IFERROR(INDEX('HAZUS Table FL 14.16'!$G$3:$G$30,MATCH($J174,'HAZUS Table FL 14.16'!$C$3:$C$30,0)),"no data")</f>
        <v>no data</v>
      </c>
      <c r="U174" s="164" t="str">
        <f>IFERROR('Inputs_Metric 7'!$D$5*INDEX('HAZUS Table FL 14.8'!$E$4:$E$14,MATCH('Step 1_Metric 7'!$J174,'HAZUS Table FL 14.8'!$C$4:$C$14,0)),"no data")</f>
        <v>no data</v>
      </c>
      <c r="W174" s="92" t="str">
        <f t="shared" si="29"/>
        <v/>
      </c>
      <c r="X174" s="92" t="str">
        <f t="shared" si="30"/>
        <v/>
      </c>
      <c r="Y174" s="92" t="str">
        <f t="shared" si="31"/>
        <v/>
      </c>
      <c r="Z174" s="92" t="str">
        <f t="shared" si="32"/>
        <v/>
      </c>
      <c r="AA174" s="101" t="str">
        <f t="shared" si="33"/>
        <v/>
      </c>
      <c r="AB174" s="101" t="str">
        <f t="shared" si="34"/>
        <v/>
      </c>
      <c r="AC174" s="92" t="str">
        <f t="shared" si="35"/>
        <v/>
      </c>
      <c r="AD174" s="92" t="str">
        <f t="shared" si="36"/>
        <v/>
      </c>
    </row>
    <row r="175" spans="1:30" x14ac:dyDescent="0.25">
      <c r="A175">
        <f t="shared" si="28"/>
        <v>10</v>
      </c>
      <c r="B175">
        <f>COUNTIF($D$4:D175,D175)</f>
        <v>92</v>
      </c>
      <c r="C175">
        <f>'Building Structure Data'!B176</f>
        <v>0</v>
      </c>
      <c r="D175">
        <f>'Building Structure Data'!C176</f>
        <v>0</v>
      </c>
      <c r="E175">
        <f>'Building Structure Data'!D176</f>
        <v>0</v>
      </c>
      <c r="F175">
        <f>'Building Structure Data'!E176</f>
        <v>0</v>
      </c>
      <c r="G175" s="43">
        <f>'Building Structure Data'!O176</f>
        <v>0</v>
      </c>
      <c r="H175" s="43">
        <f>'Building Structure Data'!P176</f>
        <v>0</v>
      </c>
      <c r="I175" t="b">
        <f>IF(OR('Building Structure Data'!M176="C",'Building Structure Data'!M176="R"),TRUE,FALSE)</f>
        <v>0</v>
      </c>
      <c r="J175">
        <f>'Building Structure Data'!Y176</f>
        <v>0</v>
      </c>
      <c r="K175" s="77" t="e">
        <f>'Building Structure Data'!AN176</f>
        <v>#DIV/0!</v>
      </c>
      <c r="L175" s="77" t="e">
        <f>'Building Structure Data'!AO176</f>
        <v>#DIV/0!</v>
      </c>
      <c r="M175" s="163" t="str">
        <f>IFERROR('Inputs_Metric 7'!$D$5*INDEX('HAZUS Table FL 14.14'!$F$5:$F$40,MATCH($J175,'HAZUS Table FL 14.14'!$C$5:$C$40,0)),"no data")</f>
        <v>no data</v>
      </c>
      <c r="N175" s="163" t="str">
        <f>IFERROR('Inputs_Metric 7'!$D$5*INDEX('HAZUS Table FL 14.14'!$G$5:$G$40,MATCH($J175,'HAZUS Table FL 14.14'!$C$5:$C$40,0)),"no data")</f>
        <v>no data</v>
      </c>
      <c r="O175" s="163" t="str">
        <f>IFERROR('Inputs_Metric 7'!$D$5*INDEX('HAZUS Table FL 14.14'!$I$5:$I$40,MATCH($J175,'HAZUS Table FL 14.14'!$C$5:$C$40,0)),"no data")</f>
        <v>no data</v>
      </c>
      <c r="P175" s="246" t="str">
        <f>IFERROR(AVERAGEIFS('HAZUS Table FL 14.12'!$S$4:$S$325,'HAZUS Table FL 14.12'!$N$4:$N$325,$J175,'HAZUS Table FL 14.12'!$R$4:$R$325,$I175,'HAZUS Table FL 14.12'!$P$4:$P$325,"&lt;="&amp;$G175,'HAZUS Table FL 14.12'!$Q$4:$Q$325,"&gt;"&amp;$G175)*'Inputs_Metric 7'!$D$6,"no data")</f>
        <v>no data</v>
      </c>
      <c r="Q175" s="246" t="str">
        <f>IFERROR(AVERAGEIFS('HAZUS Table FL 14.12'!$S$4:$S$325,'HAZUS Table FL 14.12'!$N$4:$N$325,$J175,'HAZUS Table FL 14.12'!$R$4:$R$325,$I175,'HAZUS Table FL 14.12'!$P$4:$P$325,"&lt;="&amp;$H175,'HAZUS Table FL 14.12'!$Q$4:$Q$325,"&gt;"&amp;$H175)*'Inputs_Metric 7'!$D$6,"no data")</f>
        <v>no data</v>
      </c>
      <c r="R175" s="246" t="str">
        <f>IFERROR(INDEX('HAZUS Table FL 14.16'!$D$3:$D$30,MATCH($J175,'HAZUS Table FL 14.16'!$C$3:$C$30,0)),"no data")</f>
        <v>no data</v>
      </c>
      <c r="S175" s="246" t="str">
        <f>IFERROR(INDEX('HAZUS Table FL 14.16'!$F$3:$F$30,MATCH($J175,'HAZUS Table FL 14.16'!$C$3:$C$30,0)),"no data")</f>
        <v>no data</v>
      </c>
      <c r="T175" s="246" t="str">
        <f>IFERROR(INDEX('HAZUS Table FL 14.16'!$G$3:$G$30,MATCH($J175,'HAZUS Table FL 14.16'!$C$3:$C$30,0)),"no data")</f>
        <v>no data</v>
      </c>
      <c r="U175" s="164" t="str">
        <f>IFERROR('Inputs_Metric 7'!$D$5*INDEX('HAZUS Table FL 14.8'!$E$4:$E$14,MATCH('Step 1_Metric 7'!$J175,'HAZUS Table FL 14.8'!$C$4:$C$14,0)),"no data")</f>
        <v>no data</v>
      </c>
      <c r="W175" s="92" t="str">
        <f t="shared" si="29"/>
        <v/>
      </c>
      <c r="X175" s="92" t="str">
        <f t="shared" si="30"/>
        <v/>
      </c>
      <c r="Y175" s="92" t="str">
        <f t="shared" si="31"/>
        <v/>
      </c>
      <c r="Z175" s="92" t="str">
        <f t="shared" si="32"/>
        <v/>
      </c>
      <c r="AA175" s="101" t="str">
        <f t="shared" si="33"/>
        <v/>
      </c>
      <c r="AB175" s="101" t="str">
        <f t="shared" si="34"/>
        <v/>
      </c>
      <c r="AC175" s="92" t="str">
        <f t="shared" si="35"/>
        <v/>
      </c>
      <c r="AD175" s="92" t="str">
        <f t="shared" si="36"/>
        <v/>
      </c>
    </row>
    <row r="176" spans="1:30" x14ac:dyDescent="0.25">
      <c r="A176">
        <f t="shared" si="28"/>
        <v>10</v>
      </c>
      <c r="B176">
        <f>COUNTIF($D$4:D176,D176)</f>
        <v>93</v>
      </c>
      <c r="C176">
        <f>'Building Structure Data'!B177</f>
        <v>0</v>
      </c>
      <c r="D176">
        <f>'Building Structure Data'!C177</f>
        <v>0</v>
      </c>
      <c r="E176">
        <f>'Building Structure Data'!D177</f>
        <v>0</v>
      </c>
      <c r="F176">
        <f>'Building Structure Data'!E177</f>
        <v>0</v>
      </c>
      <c r="G176" s="43">
        <f>'Building Structure Data'!O177</f>
        <v>0</v>
      </c>
      <c r="H176" s="43">
        <f>'Building Structure Data'!P177</f>
        <v>0</v>
      </c>
      <c r="I176" t="b">
        <f>IF(OR('Building Structure Data'!M177="C",'Building Structure Data'!M177="R"),TRUE,FALSE)</f>
        <v>0</v>
      </c>
      <c r="J176">
        <f>'Building Structure Data'!Y177</f>
        <v>0</v>
      </c>
      <c r="K176" s="77" t="e">
        <f>'Building Structure Data'!AN177</f>
        <v>#DIV/0!</v>
      </c>
      <c r="L176" s="77" t="e">
        <f>'Building Structure Data'!AO177</f>
        <v>#DIV/0!</v>
      </c>
      <c r="M176" s="163" t="str">
        <f>IFERROR('Inputs_Metric 7'!$D$5*INDEX('HAZUS Table FL 14.14'!$F$5:$F$40,MATCH($J176,'HAZUS Table FL 14.14'!$C$5:$C$40,0)),"no data")</f>
        <v>no data</v>
      </c>
      <c r="N176" s="163" t="str">
        <f>IFERROR('Inputs_Metric 7'!$D$5*INDEX('HAZUS Table FL 14.14'!$G$5:$G$40,MATCH($J176,'HAZUS Table FL 14.14'!$C$5:$C$40,0)),"no data")</f>
        <v>no data</v>
      </c>
      <c r="O176" s="163" t="str">
        <f>IFERROR('Inputs_Metric 7'!$D$5*INDEX('HAZUS Table FL 14.14'!$I$5:$I$40,MATCH($J176,'HAZUS Table FL 14.14'!$C$5:$C$40,0)),"no data")</f>
        <v>no data</v>
      </c>
      <c r="P176" s="246" t="str">
        <f>IFERROR(AVERAGEIFS('HAZUS Table FL 14.12'!$S$4:$S$325,'HAZUS Table FL 14.12'!$N$4:$N$325,$J176,'HAZUS Table FL 14.12'!$R$4:$R$325,$I176,'HAZUS Table FL 14.12'!$P$4:$P$325,"&lt;="&amp;$G176,'HAZUS Table FL 14.12'!$Q$4:$Q$325,"&gt;"&amp;$G176)*'Inputs_Metric 7'!$D$6,"no data")</f>
        <v>no data</v>
      </c>
      <c r="Q176" s="246" t="str">
        <f>IFERROR(AVERAGEIFS('HAZUS Table FL 14.12'!$S$4:$S$325,'HAZUS Table FL 14.12'!$N$4:$N$325,$J176,'HAZUS Table FL 14.12'!$R$4:$R$325,$I176,'HAZUS Table FL 14.12'!$P$4:$P$325,"&lt;="&amp;$H176,'HAZUS Table FL 14.12'!$Q$4:$Q$325,"&gt;"&amp;$H176)*'Inputs_Metric 7'!$D$6,"no data")</f>
        <v>no data</v>
      </c>
      <c r="R176" s="246" t="str">
        <f>IFERROR(INDEX('HAZUS Table FL 14.16'!$D$3:$D$30,MATCH($J176,'HAZUS Table FL 14.16'!$C$3:$C$30,0)),"no data")</f>
        <v>no data</v>
      </c>
      <c r="S176" s="246" t="str">
        <f>IFERROR(INDEX('HAZUS Table FL 14.16'!$F$3:$F$30,MATCH($J176,'HAZUS Table FL 14.16'!$C$3:$C$30,0)),"no data")</f>
        <v>no data</v>
      </c>
      <c r="T176" s="246" t="str">
        <f>IFERROR(INDEX('HAZUS Table FL 14.16'!$G$3:$G$30,MATCH($J176,'HAZUS Table FL 14.16'!$C$3:$C$30,0)),"no data")</f>
        <v>no data</v>
      </c>
      <c r="U176" s="164" t="str">
        <f>IFERROR('Inputs_Metric 7'!$D$5*INDEX('HAZUS Table FL 14.8'!$E$4:$E$14,MATCH('Step 1_Metric 7'!$J176,'HAZUS Table FL 14.8'!$C$4:$C$14,0)),"no data")</f>
        <v>no data</v>
      </c>
      <c r="W176" s="92" t="str">
        <f t="shared" si="29"/>
        <v/>
      </c>
      <c r="X176" s="92" t="str">
        <f t="shared" si="30"/>
        <v/>
      </c>
      <c r="Y176" s="92" t="str">
        <f t="shared" si="31"/>
        <v/>
      </c>
      <c r="Z176" s="92" t="str">
        <f t="shared" si="32"/>
        <v/>
      </c>
      <c r="AA176" s="101" t="str">
        <f t="shared" si="33"/>
        <v/>
      </c>
      <c r="AB176" s="101" t="str">
        <f t="shared" si="34"/>
        <v/>
      </c>
      <c r="AC176" s="92" t="str">
        <f t="shared" si="35"/>
        <v/>
      </c>
      <c r="AD176" s="92" t="str">
        <f t="shared" si="36"/>
        <v/>
      </c>
    </row>
    <row r="177" spans="1:30" x14ac:dyDescent="0.25">
      <c r="A177">
        <f t="shared" si="28"/>
        <v>10</v>
      </c>
      <c r="B177">
        <f>COUNTIF($D$4:D177,D177)</f>
        <v>94</v>
      </c>
      <c r="C177">
        <f>'Building Structure Data'!B178</f>
        <v>0</v>
      </c>
      <c r="D177">
        <f>'Building Structure Data'!C178</f>
        <v>0</v>
      </c>
      <c r="E177">
        <f>'Building Structure Data'!D178</f>
        <v>0</v>
      </c>
      <c r="F177">
        <f>'Building Structure Data'!E178</f>
        <v>0</v>
      </c>
      <c r="G177" s="43">
        <f>'Building Structure Data'!O178</f>
        <v>0</v>
      </c>
      <c r="H177" s="43">
        <f>'Building Structure Data'!P178</f>
        <v>0</v>
      </c>
      <c r="I177" t="b">
        <f>IF(OR('Building Structure Data'!M178="C",'Building Structure Data'!M178="R"),TRUE,FALSE)</f>
        <v>0</v>
      </c>
      <c r="J177">
        <f>'Building Structure Data'!Y178</f>
        <v>0</v>
      </c>
      <c r="K177" s="77" t="e">
        <f>'Building Structure Data'!AN178</f>
        <v>#DIV/0!</v>
      </c>
      <c r="L177" s="77" t="e">
        <f>'Building Structure Data'!AO178</f>
        <v>#DIV/0!</v>
      </c>
      <c r="M177" s="163" t="str">
        <f>IFERROR('Inputs_Metric 7'!$D$5*INDEX('HAZUS Table FL 14.14'!$F$5:$F$40,MATCH($J177,'HAZUS Table FL 14.14'!$C$5:$C$40,0)),"no data")</f>
        <v>no data</v>
      </c>
      <c r="N177" s="163" t="str">
        <f>IFERROR('Inputs_Metric 7'!$D$5*INDEX('HAZUS Table FL 14.14'!$G$5:$G$40,MATCH($J177,'HAZUS Table FL 14.14'!$C$5:$C$40,0)),"no data")</f>
        <v>no data</v>
      </c>
      <c r="O177" s="163" t="str">
        <f>IFERROR('Inputs_Metric 7'!$D$5*INDEX('HAZUS Table FL 14.14'!$I$5:$I$40,MATCH($J177,'HAZUS Table FL 14.14'!$C$5:$C$40,0)),"no data")</f>
        <v>no data</v>
      </c>
      <c r="P177" s="246" t="str">
        <f>IFERROR(AVERAGEIFS('HAZUS Table FL 14.12'!$S$4:$S$325,'HAZUS Table FL 14.12'!$N$4:$N$325,$J177,'HAZUS Table FL 14.12'!$R$4:$R$325,$I177,'HAZUS Table FL 14.12'!$P$4:$P$325,"&lt;="&amp;$G177,'HAZUS Table FL 14.12'!$Q$4:$Q$325,"&gt;"&amp;$G177)*'Inputs_Metric 7'!$D$6,"no data")</f>
        <v>no data</v>
      </c>
      <c r="Q177" s="246" t="str">
        <f>IFERROR(AVERAGEIFS('HAZUS Table FL 14.12'!$S$4:$S$325,'HAZUS Table FL 14.12'!$N$4:$N$325,$J177,'HAZUS Table FL 14.12'!$R$4:$R$325,$I177,'HAZUS Table FL 14.12'!$P$4:$P$325,"&lt;="&amp;$H177,'HAZUS Table FL 14.12'!$Q$4:$Q$325,"&gt;"&amp;$H177)*'Inputs_Metric 7'!$D$6,"no data")</f>
        <v>no data</v>
      </c>
      <c r="R177" s="246" t="str">
        <f>IFERROR(INDEX('HAZUS Table FL 14.16'!$D$3:$D$30,MATCH($J177,'HAZUS Table FL 14.16'!$C$3:$C$30,0)),"no data")</f>
        <v>no data</v>
      </c>
      <c r="S177" s="246" t="str">
        <f>IFERROR(INDEX('HAZUS Table FL 14.16'!$F$3:$F$30,MATCH($J177,'HAZUS Table FL 14.16'!$C$3:$C$30,0)),"no data")</f>
        <v>no data</v>
      </c>
      <c r="T177" s="246" t="str">
        <f>IFERROR(INDEX('HAZUS Table FL 14.16'!$G$3:$G$30,MATCH($J177,'HAZUS Table FL 14.16'!$C$3:$C$30,0)),"no data")</f>
        <v>no data</v>
      </c>
      <c r="U177" s="164" t="str">
        <f>IFERROR('Inputs_Metric 7'!$D$5*INDEX('HAZUS Table FL 14.8'!$E$4:$E$14,MATCH('Step 1_Metric 7'!$J177,'HAZUS Table FL 14.8'!$C$4:$C$14,0)),"no data")</f>
        <v>no data</v>
      </c>
      <c r="W177" s="92" t="str">
        <f t="shared" si="29"/>
        <v/>
      </c>
      <c r="X177" s="92" t="str">
        <f t="shared" si="30"/>
        <v/>
      </c>
      <c r="Y177" s="92" t="str">
        <f t="shared" si="31"/>
        <v/>
      </c>
      <c r="Z177" s="92" t="str">
        <f t="shared" si="32"/>
        <v/>
      </c>
      <c r="AA177" s="101" t="str">
        <f t="shared" si="33"/>
        <v/>
      </c>
      <c r="AB177" s="101" t="str">
        <f t="shared" si="34"/>
        <v/>
      </c>
      <c r="AC177" s="92" t="str">
        <f t="shared" si="35"/>
        <v/>
      </c>
      <c r="AD177" s="92" t="str">
        <f t="shared" si="36"/>
        <v/>
      </c>
    </row>
    <row r="178" spans="1:30" x14ac:dyDescent="0.25">
      <c r="A178">
        <f t="shared" si="28"/>
        <v>10</v>
      </c>
      <c r="B178">
        <f>COUNTIF($D$4:D178,D178)</f>
        <v>95</v>
      </c>
      <c r="C178">
        <f>'Building Structure Data'!B179</f>
        <v>0</v>
      </c>
      <c r="D178">
        <f>'Building Structure Data'!C179</f>
        <v>0</v>
      </c>
      <c r="E178">
        <f>'Building Structure Data'!D179</f>
        <v>0</v>
      </c>
      <c r="F178">
        <f>'Building Structure Data'!E179</f>
        <v>0</v>
      </c>
      <c r="G178" s="43">
        <f>'Building Structure Data'!O179</f>
        <v>0</v>
      </c>
      <c r="H178" s="43">
        <f>'Building Structure Data'!P179</f>
        <v>0</v>
      </c>
      <c r="I178" t="b">
        <f>IF(OR('Building Structure Data'!M179="C",'Building Structure Data'!M179="R"),TRUE,FALSE)</f>
        <v>0</v>
      </c>
      <c r="J178">
        <f>'Building Structure Data'!Y179</f>
        <v>0</v>
      </c>
      <c r="K178" s="77" t="e">
        <f>'Building Structure Data'!AN179</f>
        <v>#DIV/0!</v>
      </c>
      <c r="L178" s="77" t="e">
        <f>'Building Structure Data'!AO179</f>
        <v>#DIV/0!</v>
      </c>
      <c r="M178" s="163" t="str">
        <f>IFERROR('Inputs_Metric 7'!$D$5*INDEX('HAZUS Table FL 14.14'!$F$5:$F$40,MATCH($J178,'HAZUS Table FL 14.14'!$C$5:$C$40,0)),"no data")</f>
        <v>no data</v>
      </c>
      <c r="N178" s="163" t="str">
        <f>IFERROR('Inputs_Metric 7'!$D$5*INDEX('HAZUS Table FL 14.14'!$G$5:$G$40,MATCH($J178,'HAZUS Table FL 14.14'!$C$5:$C$40,0)),"no data")</f>
        <v>no data</v>
      </c>
      <c r="O178" s="163" t="str">
        <f>IFERROR('Inputs_Metric 7'!$D$5*INDEX('HAZUS Table FL 14.14'!$I$5:$I$40,MATCH($J178,'HAZUS Table FL 14.14'!$C$5:$C$40,0)),"no data")</f>
        <v>no data</v>
      </c>
      <c r="P178" s="246" t="str">
        <f>IFERROR(AVERAGEIFS('HAZUS Table FL 14.12'!$S$4:$S$325,'HAZUS Table FL 14.12'!$N$4:$N$325,$J178,'HAZUS Table FL 14.12'!$R$4:$R$325,$I178,'HAZUS Table FL 14.12'!$P$4:$P$325,"&lt;="&amp;$G178,'HAZUS Table FL 14.12'!$Q$4:$Q$325,"&gt;"&amp;$G178)*'Inputs_Metric 7'!$D$6,"no data")</f>
        <v>no data</v>
      </c>
      <c r="Q178" s="246" t="str">
        <f>IFERROR(AVERAGEIFS('HAZUS Table FL 14.12'!$S$4:$S$325,'HAZUS Table FL 14.12'!$N$4:$N$325,$J178,'HAZUS Table FL 14.12'!$R$4:$R$325,$I178,'HAZUS Table FL 14.12'!$P$4:$P$325,"&lt;="&amp;$H178,'HAZUS Table FL 14.12'!$Q$4:$Q$325,"&gt;"&amp;$H178)*'Inputs_Metric 7'!$D$6,"no data")</f>
        <v>no data</v>
      </c>
      <c r="R178" s="246" t="str">
        <f>IFERROR(INDEX('HAZUS Table FL 14.16'!$D$3:$D$30,MATCH($J178,'HAZUS Table FL 14.16'!$C$3:$C$30,0)),"no data")</f>
        <v>no data</v>
      </c>
      <c r="S178" s="246" t="str">
        <f>IFERROR(INDEX('HAZUS Table FL 14.16'!$F$3:$F$30,MATCH($J178,'HAZUS Table FL 14.16'!$C$3:$C$30,0)),"no data")</f>
        <v>no data</v>
      </c>
      <c r="T178" s="246" t="str">
        <f>IFERROR(INDEX('HAZUS Table FL 14.16'!$G$3:$G$30,MATCH($J178,'HAZUS Table FL 14.16'!$C$3:$C$30,0)),"no data")</f>
        <v>no data</v>
      </c>
      <c r="U178" s="164" t="str">
        <f>IFERROR('Inputs_Metric 7'!$D$5*INDEX('HAZUS Table FL 14.8'!$E$4:$E$14,MATCH('Step 1_Metric 7'!$J178,'HAZUS Table FL 14.8'!$C$4:$C$14,0)),"no data")</f>
        <v>no data</v>
      </c>
      <c r="W178" s="92" t="str">
        <f t="shared" si="29"/>
        <v/>
      </c>
      <c r="X178" s="92" t="str">
        <f t="shared" si="30"/>
        <v/>
      </c>
      <c r="Y178" s="92" t="str">
        <f t="shared" si="31"/>
        <v/>
      </c>
      <c r="Z178" s="92" t="str">
        <f t="shared" si="32"/>
        <v/>
      </c>
      <c r="AA178" s="101" t="str">
        <f t="shared" si="33"/>
        <v/>
      </c>
      <c r="AB178" s="101" t="str">
        <f t="shared" si="34"/>
        <v/>
      </c>
      <c r="AC178" s="92" t="str">
        <f t="shared" si="35"/>
        <v/>
      </c>
      <c r="AD178" s="92" t="str">
        <f t="shared" si="36"/>
        <v/>
      </c>
    </row>
    <row r="179" spans="1:30" x14ac:dyDescent="0.25">
      <c r="A179">
        <f t="shared" si="28"/>
        <v>10</v>
      </c>
      <c r="B179">
        <f>COUNTIF($D$4:D179,D179)</f>
        <v>96</v>
      </c>
      <c r="C179">
        <f>'Building Structure Data'!B180</f>
        <v>0</v>
      </c>
      <c r="D179">
        <f>'Building Structure Data'!C180</f>
        <v>0</v>
      </c>
      <c r="E179">
        <f>'Building Structure Data'!D180</f>
        <v>0</v>
      </c>
      <c r="F179">
        <f>'Building Structure Data'!E180</f>
        <v>0</v>
      </c>
      <c r="G179" s="43">
        <f>'Building Structure Data'!O180</f>
        <v>0</v>
      </c>
      <c r="H179" s="43">
        <f>'Building Structure Data'!P180</f>
        <v>0</v>
      </c>
      <c r="I179" t="b">
        <f>IF(OR('Building Structure Data'!M180="C",'Building Structure Data'!M180="R"),TRUE,FALSE)</f>
        <v>0</v>
      </c>
      <c r="J179">
        <f>'Building Structure Data'!Y180</f>
        <v>0</v>
      </c>
      <c r="K179" s="77" t="e">
        <f>'Building Structure Data'!AN180</f>
        <v>#DIV/0!</v>
      </c>
      <c r="L179" s="77" t="e">
        <f>'Building Structure Data'!AO180</f>
        <v>#DIV/0!</v>
      </c>
      <c r="M179" s="163" t="str">
        <f>IFERROR('Inputs_Metric 7'!$D$5*INDEX('HAZUS Table FL 14.14'!$F$5:$F$40,MATCH($J179,'HAZUS Table FL 14.14'!$C$5:$C$40,0)),"no data")</f>
        <v>no data</v>
      </c>
      <c r="N179" s="163" t="str">
        <f>IFERROR('Inputs_Metric 7'!$D$5*INDEX('HAZUS Table FL 14.14'!$G$5:$G$40,MATCH($J179,'HAZUS Table FL 14.14'!$C$5:$C$40,0)),"no data")</f>
        <v>no data</v>
      </c>
      <c r="O179" s="163" t="str">
        <f>IFERROR('Inputs_Metric 7'!$D$5*INDEX('HAZUS Table FL 14.14'!$I$5:$I$40,MATCH($J179,'HAZUS Table FL 14.14'!$C$5:$C$40,0)),"no data")</f>
        <v>no data</v>
      </c>
      <c r="P179" s="246" t="str">
        <f>IFERROR(AVERAGEIFS('HAZUS Table FL 14.12'!$S$4:$S$325,'HAZUS Table FL 14.12'!$N$4:$N$325,$J179,'HAZUS Table FL 14.12'!$R$4:$R$325,$I179,'HAZUS Table FL 14.12'!$P$4:$P$325,"&lt;="&amp;$G179,'HAZUS Table FL 14.12'!$Q$4:$Q$325,"&gt;"&amp;$G179)*'Inputs_Metric 7'!$D$6,"no data")</f>
        <v>no data</v>
      </c>
      <c r="Q179" s="246" t="str">
        <f>IFERROR(AVERAGEIFS('HAZUS Table FL 14.12'!$S$4:$S$325,'HAZUS Table FL 14.12'!$N$4:$N$325,$J179,'HAZUS Table FL 14.12'!$R$4:$R$325,$I179,'HAZUS Table FL 14.12'!$P$4:$P$325,"&lt;="&amp;$H179,'HAZUS Table FL 14.12'!$Q$4:$Q$325,"&gt;"&amp;$H179)*'Inputs_Metric 7'!$D$6,"no data")</f>
        <v>no data</v>
      </c>
      <c r="R179" s="246" t="str">
        <f>IFERROR(INDEX('HAZUS Table FL 14.16'!$D$3:$D$30,MATCH($J179,'HAZUS Table FL 14.16'!$C$3:$C$30,0)),"no data")</f>
        <v>no data</v>
      </c>
      <c r="S179" s="246" t="str">
        <f>IFERROR(INDEX('HAZUS Table FL 14.16'!$F$3:$F$30,MATCH($J179,'HAZUS Table FL 14.16'!$C$3:$C$30,0)),"no data")</f>
        <v>no data</v>
      </c>
      <c r="T179" s="246" t="str">
        <f>IFERROR(INDEX('HAZUS Table FL 14.16'!$G$3:$G$30,MATCH($J179,'HAZUS Table FL 14.16'!$C$3:$C$30,0)),"no data")</f>
        <v>no data</v>
      </c>
      <c r="U179" s="164" t="str">
        <f>IFERROR('Inputs_Metric 7'!$D$5*INDEX('HAZUS Table FL 14.8'!$E$4:$E$14,MATCH('Step 1_Metric 7'!$J179,'HAZUS Table FL 14.8'!$C$4:$C$14,0)),"no data")</f>
        <v>no data</v>
      </c>
      <c r="W179" s="92" t="str">
        <f t="shared" si="29"/>
        <v/>
      </c>
      <c r="X179" s="92" t="str">
        <f t="shared" si="30"/>
        <v/>
      </c>
      <c r="Y179" s="92" t="str">
        <f t="shared" si="31"/>
        <v/>
      </c>
      <c r="Z179" s="92" t="str">
        <f t="shared" si="32"/>
        <v/>
      </c>
      <c r="AA179" s="101" t="str">
        <f t="shared" si="33"/>
        <v/>
      </c>
      <c r="AB179" s="101" t="str">
        <f t="shared" si="34"/>
        <v/>
      </c>
      <c r="AC179" s="92" t="str">
        <f t="shared" si="35"/>
        <v/>
      </c>
      <c r="AD179" s="92" t="str">
        <f t="shared" si="36"/>
        <v/>
      </c>
    </row>
    <row r="180" spans="1:30" x14ac:dyDescent="0.25">
      <c r="A180">
        <f t="shared" si="28"/>
        <v>10</v>
      </c>
      <c r="B180">
        <f>COUNTIF($D$4:D180,D180)</f>
        <v>97</v>
      </c>
      <c r="C180">
        <f>'Building Structure Data'!B181</f>
        <v>0</v>
      </c>
      <c r="D180">
        <f>'Building Structure Data'!C181</f>
        <v>0</v>
      </c>
      <c r="E180">
        <f>'Building Structure Data'!D181</f>
        <v>0</v>
      </c>
      <c r="F180">
        <f>'Building Structure Data'!E181</f>
        <v>0</v>
      </c>
      <c r="G180" s="43">
        <f>'Building Structure Data'!O181</f>
        <v>0</v>
      </c>
      <c r="H180" s="43">
        <f>'Building Structure Data'!P181</f>
        <v>0</v>
      </c>
      <c r="I180" t="b">
        <f>IF(OR('Building Structure Data'!M181="C",'Building Structure Data'!M181="R"),TRUE,FALSE)</f>
        <v>0</v>
      </c>
      <c r="J180">
        <f>'Building Structure Data'!Y181</f>
        <v>0</v>
      </c>
      <c r="K180" s="77" t="e">
        <f>'Building Structure Data'!AN181</f>
        <v>#DIV/0!</v>
      </c>
      <c r="L180" s="77" t="e">
        <f>'Building Structure Data'!AO181</f>
        <v>#DIV/0!</v>
      </c>
      <c r="M180" s="163" t="str">
        <f>IFERROR('Inputs_Metric 7'!$D$5*INDEX('HAZUS Table FL 14.14'!$F$5:$F$40,MATCH($J180,'HAZUS Table FL 14.14'!$C$5:$C$40,0)),"no data")</f>
        <v>no data</v>
      </c>
      <c r="N180" s="163" t="str">
        <f>IFERROR('Inputs_Metric 7'!$D$5*INDEX('HAZUS Table FL 14.14'!$G$5:$G$40,MATCH($J180,'HAZUS Table FL 14.14'!$C$5:$C$40,0)),"no data")</f>
        <v>no data</v>
      </c>
      <c r="O180" s="163" t="str">
        <f>IFERROR('Inputs_Metric 7'!$D$5*INDEX('HAZUS Table FL 14.14'!$I$5:$I$40,MATCH($J180,'HAZUS Table FL 14.14'!$C$5:$C$40,0)),"no data")</f>
        <v>no data</v>
      </c>
      <c r="P180" s="246" t="str">
        <f>IFERROR(AVERAGEIFS('HAZUS Table FL 14.12'!$S$4:$S$325,'HAZUS Table FL 14.12'!$N$4:$N$325,$J180,'HAZUS Table FL 14.12'!$R$4:$R$325,$I180,'HAZUS Table FL 14.12'!$P$4:$P$325,"&lt;="&amp;$G180,'HAZUS Table FL 14.12'!$Q$4:$Q$325,"&gt;"&amp;$G180)*'Inputs_Metric 7'!$D$6,"no data")</f>
        <v>no data</v>
      </c>
      <c r="Q180" s="246" t="str">
        <f>IFERROR(AVERAGEIFS('HAZUS Table FL 14.12'!$S$4:$S$325,'HAZUS Table FL 14.12'!$N$4:$N$325,$J180,'HAZUS Table FL 14.12'!$R$4:$R$325,$I180,'HAZUS Table FL 14.12'!$P$4:$P$325,"&lt;="&amp;$H180,'HAZUS Table FL 14.12'!$Q$4:$Q$325,"&gt;"&amp;$H180)*'Inputs_Metric 7'!$D$6,"no data")</f>
        <v>no data</v>
      </c>
      <c r="R180" s="246" t="str">
        <f>IFERROR(INDEX('HAZUS Table FL 14.16'!$D$3:$D$30,MATCH($J180,'HAZUS Table FL 14.16'!$C$3:$C$30,0)),"no data")</f>
        <v>no data</v>
      </c>
      <c r="S180" s="246" t="str">
        <f>IFERROR(INDEX('HAZUS Table FL 14.16'!$F$3:$F$30,MATCH($J180,'HAZUS Table FL 14.16'!$C$3:$C$30,0)),"no data")</f>
        <v>no data</v>
      </c>
      <c r="T180" s="246" t="str">
        <f>IFERROR(INDEX('HAZUS Table FL 14.16'!$G$3:$G$30,MATCH($J180,'HAZUS Table FL 14.16'!$C$3:$C$30,0)),"no data")</f>
        <v>no data</v>
      </c>
      <c r="U180" s="164" t="str">
        <f>IFERROR('Inputs_Metric 7'!$D$5*INDEX('HAZUS Table FL 14.8'!$E$4:$E$14,MATCH('Step 1_Metric 7'!$J180,'HAZUS Table FL 14.8'!$C$4:$C$14,0)),"no data")</f>
        <v>no data</v>
      </c>
      <c r="W180" s="92" t="str">
        <f t="shared" si="29"/>
        <v/>
      </c>
      <c r="X180" s="92" t="str">
        <f t="shared" si="30"/>
        <v/>
      </c>
      <c r="Y180" s="92" t="str">
        <f t="shared" si="31"/>
        <v/>
      </c>
      <c r="Z180" s="92" t="str">
        <f t="shared" si="32"/>
        <v/>
      </c>
      <c r="AA180" s="101" t="str">
        <f t="shared" si="33"/>
        <v/>
      </c>
      <c r="AB180" s="101" t="str">
        <f t="shared" si="34"/>
        <v/>
      </c>
      <c r="AC180" s="92" t="str">
        <f t="shared" si="35"/>
        <v/>
      </c>
      <c r="AD180" s="92" t="str">
        <f t="shared" si="36"/>
        <v/>
      </c>
    </row>
    <row r="181" spans="1:30" x14ac:dyDescent="0.25">
      <c r="A181">
        <f t="shared" si="28"/>
        <v>10</v>
      </c>
      <c r="B181">
        <f>COUNTIF($D$4:D181,D181)</f>
        <v>98</v>
      </c>
      <c r="C181">
        <f>'Building Structure Data'!B182</f>
        <v>0</v>
      </c>
      <c r="D181">
        <f>'Building Structure Data'!C182</f>
        <v>0</v>
      </c>
      <c r="E181">
        <f>'Building Structure Data'!D182</f>
        <v>0</v>
      </c>
      <c r="F181">
        <f>'Building Structure Data'!E182</f>
        <v>0</v>
      </c>
      <c r="G181" s="43">
        <f>'Building Structure Data'!O182</f>
        <v>0</v>
      </c>
      <c r="H181" s="43">
        <f>'Building Structure Data'!P182</f>
        <v>0</v>
      </c>
      <c r="I181" t="b">
        <f>IF(OR('Building Structure Data'!M182="C",'Building Structure Data'!M182="R"),TRUE,FALSE)</f>
        <v>0</v>
      </c>
      <c r="J181">
        <f>'Building Structure Data'!Y182</f>
        <v>0</v>
      </c>
      <c r="K181" s="77" t="e">
        <f>'Building Structure Data'!AN182</f>
        <v>#DIV/0!</v>
      </c>
      <c r="L181" s="77" t="e">
        <f>'Building Structure Data'!AO182</f>
        <v>#DIV/0!</v>
      </c>
      <c r="M181" s="163" t="str">
        <f>IFERROR('Inputs_Metric 7'!$D$5*INDEX('HAZUS Table FL 14.14'!$F$5:$F$40,MATCH($J181,'HAZUS Table FL 14.14'!$C$5:$C$40,0)),"no data")</f>
        <v>no data</v>
      </c>
      <c r="N181" s="163" t="str">
        <f>IFERROR('Inputs_Metric 7'!$D$5*INDEX('HAZUS Table FL 14.14'!$G$5:$G$40,MATCH($J181,'HAZUS Table FL 14.14'!$C$5:$C$40,0)),"no data")</f>
        <v>no data</v>
      </c>
      <c r="O181" s="163" t="str">
        <f>IFERROR('Inputs_Metric 7'!$D$5*INDEX('HAZUS Table FL 14.14'!$I$5:$I$40,MATCH($J181,'HAZUS Table FL 14.14'!$C$5:$C$40,0)),"no data")</f>
        <v>no data</v>
      </c>
      <c r="P181" s="246" t="str">
        <f>IFERROR(AVERAGEIFS('HAZUS Table FL 14.12'!$S$4:$S$325,'HAZUS Table FL 14.12'!$N$4:$N$325,$J181,'HAZUS Table FL 14.12'!$R$4:$R$325,$I181,'HAZUS Table FL 14.12'!$P$4:$P$325,"&lt;="&amp;$G181,'HAZUS Table FL 14.12'!$Q$4:$Q$325,"&gt;"&amp;$G181)*'Inputs_Metric 7'!$D$6,"no data")</f>
        <v>no data</v>
      </c>
      <c r="Q181" s="246" t="str">
        <f>IFERROR(AVERAGEIFS('HAZUS Table FL 14.12'!$S$4:$S$325,'HAZUS Table FL 14.12'!$N$4:$N$325,$J181,'HAZUS Table FL 14.12'!$R$4:$R$325,$I181,'HAZUS Table FL 14.12'!$P$4:$P$325,"&lt;="&amp;$H181,'HAZUS Table FL 14.12'!$Q$4:$Q$325,"&gt;"&amp;$H181)*'Inputs_Metric 7'!$D$6,"no data")</f>
        <v>no data</v>
      </c>
      <c r="R181" s="246" t="str">
        <f>IFERROR(INDEX('HAZUS Table FL 14.16'!$D$3:$D$30,MATCH($J181,'HAZUS Table FL 14.16'!$C$3:$C$30,0)),"no data")</f>
        <v>no data</v>
      </c>
      <c r="S181" s="246" t="str">
        <f>IFERROR(INDEX('HAZUS Table FL 14.16'!$F$3:$F$30,MATCH($J181,'HAZUS Table FL 14.16'!$C$3:$C$30,0)),"no data")</f>
        <v>no data</v>
      </c>
      <c r="T181" s="246" t="str">
        <f>IFERROR(INDEX('HAZUS Table FL 14.16'!$G$3:$G$30,MATCH($J181,'HAZUS Table FL 14.16'!$C$3:$C$30,0)),"no data")</f>
        <v>no data</v>
      </c>
      <c r="U181" s="164" t="str">
        <f>IFERROR('Inputs_Metric 7'!$D$5*INDEX('HAZUS Table FL 14.8'!$E$4:$E$14,MATCH('Step 1_Metric 7'!$J181,'HAZUS Table FL 14.8'!$C$4:$C$14,0)),"no data")</f>
        <v>no data</v>
      </c>
      <c r="W181" s="92" t="str">
        <f t="shared" si="29"/>
        <v/>
      </c>
      <c r="X181" s="92" t="str">
        <f t="shared" si="30"/>
        <v/>
      </c>
      <c r="Y181" s="92" t="str">
        <f t="shared" si="31"/>
        <v/>
      </c>
      <c r="Z181" s="92" t="str">
        <f t="shared" si="32"/>
        <v/>
      </c>
      <c r="AA181" s="101" t="str">
        <f t="shared" si="33"/>
        <v/>
      </c>
      <c r="AB181" s="101" t="str">
        <f t="shared" si="34"/>
        <v/>
      </c>
      <c r="AC181" s="92" t="str">
        <f t="shared" si="35"/>
        <v/>
      </c>
      <c r="AD181" s="92" t="str">
        <f t="shared" si="36"/>
        <v/>
      </c>
    </row>
    <row r="182" spans="1:30" x14ac:dyDescent="0.25">
      <c r="A182">
        <f t="shared" si="28"/>
        <v>10</v>
      </c>
      <c r="B182">
        <f>COUNTIF($D$4:D182,D182)</f>
        <v>99</v>
      </c>
      <c r="C182">
        <f>'Building Structure Data'!B183</f>
        <v>0</v>
      </c>
      <c r="D182">
        <f>'Building Structure Data'!C183</f>
        <v>0</v>
      </c>
      <c r="E182">
        <f>'Building Structure Data'!D183</f>
        <v>0</v>
      </c>
      <c r="F182">
        <f>'Building Structure Data'!E183</f>
        <v>0</v>
      </c>
      <c r="G182" s="43">
        <f>'Building Structure Data'!O183</f>
        <v>0</v>
      </c>
      <c r="H182" s="43">
        <f>'Building Structure Data'!P183</f>
        <v>0</v>
      </c>
      <c r="I182" t="b">
        <f>IF(OR('Building Structure Data'!M183="C",'Building Structure Data'!M183="R"),TRUE,FALSE)</f>
        <v>0</v>
      </c>
      <c r="J182">
        <f>'Building Structure Data'!Y183</f>
        <v>0</v>
      </c>
      <c r="K182" s="77" t="e">
        <f>'Building Structure Data'!AN183</f>
        <v>#DIV/0!</v>
      </c>
      <c r="L182" s="77" t="e">
        <f>'Building Structure Data'!AO183</f>
        <v>#DIV/0!</v>
      </c>
      <c r="M182" s="163" t="str">
        <f>IFERROR('Inputs_Metric 7'!$D$5*INDEX('HAZUS Table FL 14.14'!$F$5:$F$40,MATCH($J182,'HAZUS Table FL 14.14'!$C$5:$C$40,0)),"no data")</f>
        <v>no data</v>
      </c>
      <c r="N182" s="163" t="str">
        <f>IFERROR('Inputs_Metric 7'!$D$5*INDEX('HAZUS Table FL 14.14'!$G$5:$G$40,MATCH($J182,'HAZUS Table FL 14.14'!$C$5:$C$40,0)),"no data")</f>
        <v>no data</v>
      </c>
      <c r="O182" s="163" t="str">
        <f>IFERROR('Inputs_Metric 7'!$D$5*INDEX('HAZUS Table FL 14.14'!$I$5:$I$40,MATCH($J182,'HAZUS Table FL 14.14'!$C$5:$C$40,0)),"no data")</f>
        <v>no data</v>
      </c>
      <c r="P182" s="246" t="str">
        <f>IFERROR(AVERAGEIFS('HAZUS Table FL 14.12'!$S$4:$S$325,'HAZUS Table FL 14.12'!$N$4:$N$325,$J182,'HAZUS Table FL 14.12'!$R$4:$R$325,$I182,'HAZUS Table FL 14.12'!$P$4:$P$325,"&lt;="&amp;$G182,'HAZUS Table FL 14.12'!$Q$4:$Q$325,"&gt;"&amp;$G182)*'Inputs_Metric 7'!$D$6,"no data")</f>
        <v>no data</v>
      </c>
      <c r="Q182" s="246" t="str">
        <f>IFERROR(AVERAGEIFS('HAZUS Table FL 14.12'!$S$4:$S$325,'HAZUS Table FL 14.12'!$N$4:$N$325,$J182,'HAZUS Table FL 14.12'!$R$4:$R$325,$I182,'HAZUS Table FL 14.12'!$P$4:$P$325,"&lt;="&amp;$H182,'HAZUS Table FL 14.12'!$Q$4:$Q$325,"&gt;"&amp;$H182)*'Inputs_Metric 7'!$D$6,"no data")</f>
        <v>no data</v>
      </c>
      <c r="R182" s="246" t="str">
        <f>IFERROR(INDEX('HAZUS Table FL 14.16'!$D$3:$D$30,MATCH($J182,'HAZUS Table FL 14.16'!$C$3:$C$30,0)),"no data")</f>
        <v>no data</v>
      </c>
      <c r="S182" s="246" t="str">
        <f>IFERROR(INDEX('HAZUS Table FL 14.16'!$F$3:$F$30,MATCH($J182,'HAZUS Table FL 14.16'!$C$3:$C$30,0)),"no data")</f>
        <v>no data</v>
      </c>
      <c r="T182" s="246" t="str">
        <f>IFERROR(INDEX('HAZUS Table FL 14.16'!$G$3:$G$30,MATCH($J182,'HAZUS Table FL 14.16'!$C$3:$C$30,0)),"no data")</f>
        <v>no data</v>
      </c>
      <c r="U182" s="164" t="str">
        <f>IFERROR('Inputs_Metric 7'!$D$5*INDEX('HAZUS Table FL 14.8'!$E$4:$E$14,MATCH('Step 1_Metric 7'!$J182,'HAZUS Table FL 14.8'!$C$4:$C$14,0)),"no data")</f>
        <v>no data</v>
      </c>
      <c r="W182" s="92" t="str">
        <f t="shared" si="29"/>
        <v/>
      </c>
      <c r="X182" s="92" t="str">
        <f t="shared" si="30"/>
        <v/>
      </c>
      <c r="Y182" s="92" t="str">
        <f t="shared" si="31"/>
        <v/>
      </c>
      <c r="Z182" s="92" t="str">
        <f t="shared" si="32"/>
        <v/>
      </c>
      <c r="AA182" s="101" t="str">
        <f t="shared" si="33"/>
        <v/>
      </c>
      <c r="AB182" s="101" t="str">
        <f t="shared" si="34"/>
        <v/>
      </c>
      <c r="AC182" s="92" t="str">
        <f t="shared" si="35"/>
        <v/>
      </c>
      <c r="AD182" s="92" t="str">
        <f t="shared" si="36"/>
        <v/>
      </c>
    </row>
    <row r="183" spans="1:30" x14ac:dyDescent="0.25">
      <c r="A183">
        <f t="shared" si="28"/>
        <v>10</v>
      </c>
      <c r="B183">
        <f>COUNTIF($D$4:D183,D183)</f>
        <v>100</v>
      </c>
      <c r="C183">
        <f>'Building Structure Data'!B184</f>
        <v>0</v>
      </c>
      <c r="D183">
        <f>'Building Structure Data'!C184</f>
        <v>0</v>
      </c>
      <c r="E183">
        <f>'Building Structure Data'!D184</f>
        <v>0</v>
      </c>
      <c r="F183">
        <f>'Building Structure Data'!E184</f>
        <v>0</v>
      </c>
      <c r="G183" s="43">
        <f>'Building Structure Data'!O184</f>
        <v>0</v>
      </c>
      <c r="H183" s="43">
        <f>'Building Structure Data'!P184</f>
        <v>0</v>
      </c>
      <c r="I183" t="b">
        <f>IF(OR('Building Structure Data'!M184="C",'Building Structure Data'!M184="R"),TRUE,FALSE)</f>
        <v>0</v>
      </c>
      <c r="J183">
        <f>'Building Structure Data'!Y184</f>
        <v>0</v>
      </c>
      <c r="K183" s="77" t="e">
        <f>'Building Structure Data'!AN184</f>
        <v>#DIV/0!</v>
      </c>
      <c r="L183" s="77" t="e">
        <f>'Building Structure Data'!AO184</f>
        <v>#DIV/0!</v>
      </c>
      <c r="M183" s="163" t="str">
        <f>IFERROR('Inputs_Metric 7'!$D$5*INDEX('HAZUS Table FL 14.14'!$F$5:$F$40,MATCH($J183,'HAZUS Table FL 14.14'!$C$5:$C$40,0)),"no data")</f>
        <v>no data</v>
      </c>
      <c r="N183" s="163" t="str">
        <f>IFERROR('Inputs_Metric 7'!$D$5*INDEX('HAZUS Table FL 14.14'!$G$5:$G$40,MATCH($J183,'HAZUS Table FL 14.14'!$C$5:$C$40,0)),"no data")</f>
        <v>no data</v>
      </c>
      <c r="O183" s="163" t="str">
        <f>IFERROR('Inputs_Metric 7'!$D$5*INDEX('HAZUS Table FL 14.14'!$I$5:$I$40,MATCH($J183,'HAZUS Table FL 14.14'!$C$5:$C$40,0)),"no data")</f>
        <v>no data</v>
      </c>
      <c r="P183" s="246" t="str">
        <f>IFERROR(AVERAGEIFS('HAZUS Table FL 14.12'!$S$4:$S$325,'HAZUS Table FL 14.12'!$N$4:$N$325,$J183,'HAZUS Table FL 14.12'!$R$4:$R$325,$I183,'HAZUS Table FL 14.12'!$P$4:$P$325,"&lt;="&amp;$G183,'HAZUS Table FL 14.12'!$Q$4:$Q$325,"&gt;"&amp;$G183)*'Inputs_Metric 7'!$D$6,"no data")</f>
        <v>no data</v>
      </c>
      <c r="Q183" s="246" t="str">
        <f>IFERROR(AVERAGEIFS('HAZUS Table FL 14.12'!$S$4:$S$325,'HAZUS Table FL 14.12'!$N$4:$N$325,$J183,'HAZUS Table FL 14.12'!$R$4:$R$325,$I183,'HAZUS Table FL 14.12'!$P$4:$P$325,"&lt;="&amp;$H183,'HAZUS Table FL 14.12'!$Q$4:$Q$325,"&gt;"&amp;$H183)*'Inputs_Metric 7'!$D$6,"no data")</f>
        <v>no data</v>
      </c>
      <c r="R183" s="246" t="str">
        <f>IFERROR(INDEX('HAZUS Table FL 14.16'!$D$3:$D$30,MATCH($J183,'HAZUS Table FL 14.16'!$C$3:$C$30,0)),"no data")</f>
        <v>no data</v>
      </c>
      <c r="S183" s="246" t="str">
        <f>IFERROR(INDEX('HAZUS Table FL 14.16'!$F$3:$F$30,MATCH($J183,'HAZUS Table FL 14.16'!$C$3:$C$30,0)),"no data")</f>
        <v>no data</v>
      </c>
      <c r="T183" s="246" t="str">
        <f>IFERROR(INDEX('HAZUS Table FL 14.16'!$G$3:$G$30,MATCH($J183,'HAZUS Table FL 14.16'!$C$3:$C$30,0)),"no data")</f>
        <v>no data</v>
      </c>
      <c r="U183" s="164" t="str">
        <f>IFERROR('Inputs_Metric 7'!$D$5*INDEX('HAZUS Table FL 14.8'!$E$4:$E$14,MATCH('Step 1_Metric 7'!$J183,'HAZUS Table FL 14.8'!$C$4:$C$14,0)),"no data")</f>
        <v>no data</v>
      </c>
      <c r="W183" s="92" t="str">
        <f t="shared" si="29"/>
        <v/>
      </c>
      <c r="X183" s="92" t="str">
        <f t="shared" si="30"/>
        <v/>
      </c>
      <c r="Y183" s="92" t="str">
        <f t="shared" si="31"/>
        <v/>
      </c>
      <c r="Z183" s="92" t="str">
        <f t="shared" si="32"/>
        <v/>
      </c>
      <c r="AA183" s="101" t="str">
        <f t="shared" si="33"/>
        <v/>
      </c>
      <c r="AB183" s="101" t="str">
        <f t="shared" si="34"/>
        <v/>
      </c>
      <c r="AC183" s="92" t="str">
        <f t="shared" si="35"/>
        <v/>
      </c>
      <c r="AD183" s="92" t="str">
        <f t="shared" si="36"/>
        <v/>
      </c>
    </row>
    <row r="184" spans="1:30" x14ac:dyDescent="0.25">
      <c r="A184">
        <f t="shared" si="28"/>
        <v>10</v>
      </c>
      <c r="B184">
        <f>COUNTIF($D$4:D184,D184)</f>
        <v>101</v>
      </c>
      <c r="C184">
        <f>'Building Structure Data'!B185</f>
        <v>0</v>
      </c>
      <c r="D184">
        <f>'Building Structure Data'!C185</f>
        <v>0</v>
      </c>
      <c r="E184">
        <f>'Building Structure Data'!D185</f>
        <v>0</v>
      </c>
      <c r="F184">
        <f>'Building Structure Data'!E185</f>
        <v>0</v>
      </c>
      <c r="G184" s="43">
        <f>'Building Structure Data'!O185</f>
        <v>0</v>
      </c>
      <c r="H184" s="43">
        <f>'Building Structure Data'!P185</f>
        <v>0</v>
      </c>
      <c r="I184" t="b">
        <f>IF(OR('Building Structure Data'!M185="C",'Building Structure Data'!M185="R"),TRUE,FALSE)</f>
        <v>0</v>
      </c>
      <c r="J184">
        <f>'Building Structure Data'!Y185</f>
        <v>0</v>
      </c>
      <c r="K184" s="77" t="e">
        <f>'Building Structure Data'!AN185</f>
        <v>#DIV/0!</v>
      </c>
      <c r="L184" s="77" t="e">
        <f>'Building Structure Data'!AO185</f>
        <v>#DIV/0!</v>
      </c>
      <c r="M184" s="163" t="str">
        <f>IFERROR('Inputs_Metric 7'!$D$5*INDEX('HAZUS Table FL 14.14'!$F$5:$F$40,MATCH($J184,'HAZUS Table FL 14.14'!$C$5:$C$40,0)),"no data")</f>
        <v>no data</v>
      </c>
      <c r="N184" s="163" t="str">
        <f>IFERROR('Inputs_Metric 7'!$D$5*INDEX('HAZUS Table FL 14.14'!$G$5:$G$40,MATCH($J184,'HAZUS Table FL 14.14'!$C$5:$C$40,0)),"no data")</f>
        <v>no data</v>
      </c>
      <c r="O184" s="163" t="str">
        <f>IFERROR('Inputs_Metric 7'!$D$5*INDEX('HAZUS Table FL 14.14'!$I$5:$I$40,MATCH($J184,'HAZUS Table FL 14.14'!$C$5:$C$40,0)),"no data")</f>
        <v>no data</v>
      </c>
      <c r="P184" s="246" t="str">
        <f>IFERROR(AVERAGEIFS('HAZUS Table FL 14.12'!$S$4:$S$325,'HAZUS Table FL 14.12'!$N$4:$N$325,$J184,'HAZUS Table FL 14.12'!$R$4:$R$325,$I184,'HAZUS Table FL 14.12'!$P$4:$P$325,"&lt;="&amp;$G184,'HAZUS Table FL 14.12'!$Q$4:$Q$325,"&gt;"&amp;$G184)*'Inputs_Metric 7'!$D$6,"no data")</f>
        <v>no data</v>
      </c>
      <c r="Q184" s="246" t="str">
        <f>IFERROR(AVERAGEIFS('HAZUS Table FL 14.12'!$S$4:$S$325,'HAZUS Table FL 14.12'!$N$4:$N$325,$J184,'HAZUS Table FL 14.12'!$R$4:$R$325,$I184,'HAZUS Table FL 14.12'!$P$4:$P$325,"&lt;="&amp;$H184,'HAZUS Table FL 14.12'!$Q$4:$Q$325,"&gt;"&amp;$H184)*'Inputs_Metric 7'!$D$6,"no data")</f>
        <v>no data</v>
      </c>
      <c r="R184" s="246" t="str">
        <f>IFERROR(INDEX('HAZUS Table FL 14.16'!$D$3:$D$30,MATCH($J184,'HAZUS Table FL 14.16'!$C$3:$C$30,0)),"no data")</f>
        <v>no data</v>
      </c>
      <c r="S184" s="246" t="str">
        <f>IFERROR(INDEX('HAZUS Table FL 14.16'!$F$3:$F$30,MATCH($J184,'HAZUS Table FL 14.16'!$C$3:$C$30,0)),"no data")</f>
        <v>no data</v>
      </c>
      <c r="T184" s="246" t="str">
        <f>IFERROR(INDEX('HAZUS Table FL 14.16'!$G$3:$G$30,MATCH($J184,'HAZUS Table FL 14.16'!$C$3:$C$30,0)),"no data")</f>
        <v>no data</v>
      </c>
      <c r="U184" s="164" t="str">
        <f>IFERROR('Inputs_Metric 7'!$D$5*INDEX('HAZUS Table FL 14.8'!$E$4:$E$14,MATCH('Step 1_Metric 7'!$J184,'HAZUS Table FL 14.8'!$C$4:$C$14,0)),"no data")</f>
        <v>no data</v>
      </c>
      <c r="W184" s="92" t="str">
        <f t="shared" si="29"/>
        <v/>
      </c>
      <c r="X184" s="92" t="str">
        <f t="shared" si="30"/>
        <v/>
      </c>
      <c r="Y184" s="92" t="str">
        <f t="shared" si="31"/>
        <v/>
      </c>
      <c r="Z184" s="92" t="str">
        <f t="shared" si="32"/>
        <v/>
      </c>
      <c r="AA184" s="101" t="str">
        <f t="shared" si="33"/>
        <v/>
      </c>
      <c r="AB184" s="101" t="str">
        <f t="shared" si="34"/>
        <v/>
      </c>
      <c r="AC184" s="92" t="str">
        <f t="shared" si="35"/>
        <v/>
      </c>
      <c r="AD184" s="92" t="str">
        <f t="shared" si="36"/>
        <v/>
      </c>
    </row>
    <row r="185" spans="1:30" x14ac:dyDescent="0.25">
      <c r="A185">
        <f t="shared" si="28"/>
        <v>10</v>
      </c>
      <c r="B185">
        <f>COUNTIF($D$4:D185,D185)</f>
        <v>102</v>
      </c>
      <c r="C185">
        <f>'Building Structure Data'!B186</f>
        <v>0</v>
      </c>
      <c r="D185">
        <f>'Building Structure Data'!C186</f>
        <v>0</v>
      </c>
      <c r="E185">
        <f>'Building Structure Data'!D186</f>
        <v>0</v>
      </c>
      <c r="F185">
        <f>'Building Structure Data'!E186</f>
        <v>0</v>
      </c>
      <c r="G185" s="43">
        <f>'Building Structure Data'!O186</f>
        <v>0</v>
      </c>
      <c r="H185" s="43">
        <f>'Building Structure Data'!P186</f>
        <v>0</v>
      </c>
      <c r="I185" t="b">
        <f>IF(OR('Building Structure Data'!M186="C",'Building Structure Data'!M186="R"),TRUE,FALSE)</f>
        <v>0</v>
      </c>
      <c r="J185">
        <f>'Building Structure Data'!Y186</f>
        <v>0</v>
      </c>
      <c r="K185" s="77" t="e">
        <f>'Building Structure Data'!AN186</f>
        <v>#DIV/0!</v>
      </c>
      <c r="L185" s="77" t="e">
        <f>'Building Structure Data'!AO186</f>
        <v>#DIV/0!</v>
      </c>
      <c r="M185" s="163" t="str">
        <f>IFERROR('Inputs_Metric 7'!$D$5*INDEX('HAZUS Table FL 14.14'!$F$5:$F$40,MATCH($J185,'HAZUS Table FL 14.14'!$C$5:$C$40,0)),"no data")</f>
        <v>no data</v>
      </c>
      <c r="N185" s="163" t="str">
        <f>IFERROR('Inputs_Metric 7'!$D$5*INDEX('HAZUS Table FL 14.14'!$G$5:$G$40,MATCH($J185,'HAZUS Table FL 14.14'!$C$5:$C$40,0)),"no data")</f>
        <v>no data</v>
      </c>
      <c r="O185" s="163" t="str">
        <f>IFERROR('Inputs_Metric 7'!$D$5*INDEX('HAZUS Table FL 14.14'!$I$5:$I$40,MATCH($J185,'HAZUS Table FL 14.14'!$C$5:$C$40,0)),"no data")</f>
        <v>no data</v>
      </c>
      <c r="P185" s="246" t="str">
        <f>IFERROR(AVERAGEIFS('HAZUS Table FL 14.12'!$S$4:$S$325,'HAZUS Table FL 14.12'!$N$4:$N$325,$J185,'HAZUS Table FL 14.12'!$R$4:$R$325,$I185,'HAZUS Table FL 14.12'!$P$4:$P$325,"&lt;="&amp;$G185,'HAZUS Table FL 14.12'!$Q$4:$Q$325,"&gt;"&amp;$G185)*'Inputs_Metric 7'!$D$6,"no data")</f>
        <v>no data</v>
      </c>
      <c r="Q185" s="246" t="str">
        <f>IFERROR(AVERAGEIFS('HAZUS Table FL 14.12'!$S$4:$S$325,'HAZUS Table FL 14.12'!$N$4:$N$325,$J185,'HAZUS Table FL 14.12'!$R$4:$R$325,$I185,'HAZUS Table FL 14.12'!$P$4:$P$325,"&lt;="&amp;$H185,'HAZUS Table FL 14.12'!$Q$4:$Q$325,"&gt;"&amp;$H185)*'Inputs_Metric 7'!$D$6,"no data")</f>
        <v>no data</v>
      </c>
      <c r="R185" s="246" t="str">
        <f>IFERROR(INDEX('HAZUS Table FL 14.16'!$D$3:$D$30,MATCH($J185,'HAZUS Table FL 14.16'!$C$3:$C$30,0)),"no data")</f>
        <v>no data</v>
      </c>
      <c r="S185" s="246" t="str">
        <f>IFERROR(INDEX('HAZUS Table FL 14.16'!$F$3:$F$30,MATCH($J185,'HAZUS Table FL 14.16'!$C$3:$C$30,0)),"no data")</f>
        <v>no data</v>
      </c>
      <c r="T185" s="246" t="str">
        <f>IFERROR(INDEX('HAZUS Table FL 14.16'!$G$3:$G$30,MATCH($J185,'HAZUS Table FL 14.16'!$C$3:$C$30,0)),"no data")</f>
        <v>no data</v>
      </c>
      <c r="U185" s="164" t="str">
        <f>IFERROR('Inputs_Metric 7'!$D$5*INDEX('HAZUS Table FL 14.8'!$E$4:$E$14,MATCH('Step 1_Metric 7'!$J185,'HAZUS Table FL 14.8'!$C$4:$C$14,0)),"no data")</f>
        <v>no data</v>
      </c>
      <c r="W185" s="92" t="str">
        <f t="shared" si="29"/>
        <v/>
      </c>
      <c r="X185" s="92" t="str">
        <f t="shared" si="30"/>
        <v/>
      </c>
      <c r="Y185" s="92" t="str">
        <f t="shared" si="31"/>
        <v/>
      </c>
      <c r="Z185" s="92" t="str">
        <f t="shared" si="32"/>
        <v/>
      </c>
      <c r="AA185" s="101" t="str">
        <f t="shared" si="33"/>
        <v/>
      </c>
      <c r="AB185" s="101" t="str">
        <f t="shared" si="34"/>
        <v/>
      </c>
      <c r="AC185" s="92" t="str">
        <f t="shared" si="35"/>
        <v/>
      </c>
      <c r="AD185" s="92" t="str">
        <f t="shared" si="36"/>
        <v/>
      </c>
    </row>
    <row r="186" spans="1:30" x14ac:dyDescent="0.25">
      <c r="A186">
        <f t="shared" si="28"/>
        <v>10</v>
      </c>
      <c r="B186">
        <f>COUNTIF($D$4:D186,D186)</f>
        <v>103</v>
      </c>
      <c r="C186">
        <f>'Building Structure Data'!B187</f>
        <v>0</v>
      </c>
      <c r="D186">
        <f>'Building Structure Data'!C187</f>
        <v>0</v>
      </c>
      <c r="E186">
        <f>'Building Structure Data'!D187</f>
        <v>0</v>
      </c>
      <c r="F186">
        <f>'Building Structure Data'!E187</f>
        <v>0</v>
      </c>
      <c r="G186" s="43">
        <f>'Building Structure Data'!O187</f>
        <v>0</v>
      </c>
      <c r="H186" s="43">
        <f>'Building Structure Data'!P187</f>
        <v>0</v>
      </c>
      <c r="I186" t="b">
        <f>IF(OR('Building Structure Data'!M187="C",'Building Structure Data'!M187="R"),TRUE,FALSE)</f>
        <v>0</v>
      </c>
      <c r="J186">
        <f>'Building Structure Data'!Y187</f>
        <v>0</v>
      </c>
      <c r="K186" s="77" t="e">
        <f>'Building Structure Data'!AN187</f>
        <v>#DIV/0!</v>
      </c>
      <c r="L186" s="77" t="e">
        <f>'Building Structure Data'!AO187</f>
        <v>#DIV/0!</v>
      </c>
      <c r="M186" s="163" t="str">
        <f>IFERROR('Inputs_Metric 7'!$D$5*INDEX('HAZUS Table FL 14.14'!$F$5:$F$40,MATCH($J186,'HAZUS Table FL 14.14'!$C$5:$C$40,0)),"no data")</f>
        <v>no data</v>
      </c>
      <c r="N186" s="163" t="str">
        <f>IFERROR('Inputs_Metric 7'!$D$5*INDEX('HAZUS Table FL 14.14'!$G$5:$G$40,MATCH($J186,'HAZUS Table FL 14.14'!$C$5:$C$40,0)),"no data")</f>
        <v>no data</v>
      </c>
      <c r="O186" s="163" t="str">
        <f>IFERROR('Inputs_Metric 7'!$D$5*INDEX('HAZUS Table FL 14.14'!$I$5:$I$40,MATCH($J186,'HAZUS Table FL 14.14'!$C$5:$C$40,0)),"no data")</f>
        <v>no data</v>
      </c>
      <c r="P186" s="246" t="str">
        <f>IFERROR(AVERAGEIFS('HAZUS Table FL 14.12'!$S$4:$S$325,'HAZUS Table FL 14.12'!$N$4:$N$325,$J186,'HAZUS Table FL 14.12'!$R$4:$R$325,$I186,'HAZUS Table FL 14.12'!$P$4:$P$325,"&lt;="&amp;$G186,'HAZUS Table FL 14.12'!$Q$4:$Q$325,"&gt;"&amp;$G186)*'Inputs_Metric 7'!$D$6,"no data")</f>
        <v>no data</v>
      </c>
      <c r="Q186" s="246" t="str">
        <f>IFERROR(AVERAGEIFS('HAZUS Table FL 14.12'!$S$4:$S$325,'HAZUS Table FL 14.12'!$N$4:$N$325,$J186,'HAZUS Table FL 14.12'!$R$4:$R$325,$I186,'HAZUS Table FL 14.12'!$P$4:$P$325,"&lt;="&amp;$H186,'HAZUS Table FL 14.12'!$Q$4:$Q$325,"&gt;"&amp;$H186)*'Inputs_Metric 7'!$D$6,"no data")</f>
        <v>no data</v>
      </c>
      <c r="R186" s="246" t="str">
        <f>IFERROR(INDEX('HAZUS Table FL 14.16'!$D$3:$D$30,MATCH($J186,'HAZUS Table FL 14.16'!$C$3:$C$30,0)),"no data")</f>
        <v>no data</v>
      </c>
      <c r="S186" s="246" t="str">
        <f>IFERROR(INDEX('HAZUS Table FL 14.16'!$F$3:$F$30,MATCH($J186,'HAZUS Table FL 14.16'!$C$3:$C$30,0)),"no data")</f>
        <v>no data</v>
      </c>
      <c r="T186" s="246" t="str">
        <f>IFERROR(INDEX('HAZUS Table FL 14.16'!$G$3:$G$30,MATCH($J186,'HAZUS Table FL 14.16'!$C$3:$C$30,0)),"no data")</f>
        <v>no data</v>
      </c>
      <c r="U186" s="164" t="str">
        <f>IFERROR('Inputs_Metric 7'!$D$5*INDEX('HAZUS Table FL 14.8'!$E$4:$E$14,MATCH('Step 1_Metric 7'!$J186,'HAZUS Table FL 14.8'!$C$4:$C$14,0)),"no data")</f>
        <v>no data</v>
      </c>
      <c r="W186" s="92" t="str">
        <f t="shared" si="29"/>
        <v/>
      </c>
      <c r="X186" s="92" t="str">
        <f t="shared" si="30"/>
        <v/>
      </c>
      <c r="Y186" s="92" t="str">
        <f t="shared" si="31"/>
        <v/>
      </c>
      <c r="Z186" s="92" t="str">
        <f t="shared" si="32"/>
        <v/>
      </c>
      <c r="AA186" s="101" t="str">
        <f t="shared" si="33"/>
        <v/>
      </c>
      <c r="AB186" s="101" t="str">
        <f t="shared" si="34"/>
        <v/>
      </c>
      <c r="AC186" s="92" t="str">
        <f t="shared" si="35"/>
        <v/>
      </c>
      <c r="AD186" s="92" t="str">
        <f t="shared" si="36"/>
        <v/>
      </c>
    </row>
    <row r="187" spans="1:30" x14ac:dyDescent="0.25">
      <c r="A187">
        <f t="shared" si="28"/>
        <v>10</v>
      </c>
      <c r="B187">
        <f>COUNTIF($D$4:D187,D187)</f>
        <v>104</v>
      </c>
      <c r="C187">
        <f>'Building Structure Data'!B188</f>
        <v>0</v>
      </c>
      <c r="D187">
        <f>'Building Structure Data'!C188</f>
        <v>0</v>
      </c>
      <c r="E187">
        <f>'Building Structure Data'!D188</f>
        <v>0</v>
      </c>
      <c r="F187">
        <f>'Building Structure Data'!E188</f>
        <v>0</v>
      </c>
      <c r="G187" s="43">
        <f>'Building Structure Data'!O188</f>
        <v>0</v>
      </c>
      <c r="H187" s="43">
        <f>'Building Structure Data'!P188</f>
        <v>0</v>
      </c>
      <c r="I187" t="b">
        <f>IF(OR('Building Structure Data'!M188="C",'Building Structure Data'!M188="R"),TRUE,FALSE)</f>
        <v>0</v>
      </c>
      <c r="J187">
        <f>'Building Structure Data'!Y188</f>
        <v>0</v>
      </c>
      <c r="K187" s="77" t="e">
        <f>'Building Structure Data'!AN188</f>
        <v>#DIV/0!</v>
      </c>
      <c r="L187" s="77" t="e">
        <f>'Building Structure Data'!AO188</f>
        <v>#DIV/0!</v>
      </c>
      <c r="M187" s="163" t="str">
        <f>IFERROR('Inputs_Metric 7'!$D$5*INDEX('HAZUS Table FL 14.14'!$F$5:$F$40,MATCH($J187,'HAZUS Table FL 14.14'!$C$5:$C$40,0)),"no data")</f>
        <v>no data</v>
      </c>
      <c r="N187" s="163" t="str">
        <f>IFERROR('Inputs_Metric 7'!$D$5*INDEX('HAZUS Table FL 14.14'!$G$5:$G$40,MATCH($J187,'HAZUS Table FL 14.14'!$C$5:$C$40,0)),"no data")</f>
        <v>no data</v>
      </c>
      <c r="O187" s="163" t="str">
        <f>IFERROR('Inputs_Metric 7'!$D$5*INDEX('HAZUS Table FL 14.14'!$I$5:$I$40,MATCH($J187,'HAZUS Table FL 14.14'!$C$5:$C$40,0)),"no data")</f>
        <v>no data</v>
      </c>
      <c r="P187" s="246" t="str">
        <f>IFERROR(AVERAGEIFS('HAZUS Table FL 14.12'!$S$4:$S$325,'HAZUS Table FL 14.12'!$N$4:$N$325,$J187,'HAZUS Table FL 14.12'!$R$4:$R$325,$I187,'HAZUS Table FL 14.12'!$P$4:$P$325,"&lt;="&amp;$G187,'HAZUS Table FL 14.12'!$Q$4:$Q$325,"&gt;"&amp;$G187)*'Inputs_Metric 7'!$D$6,"no data")</f>
        <v>no data</v>
      </c>
      <c r="Q187" s="246" t="str">
        <f>IFERROR(AVERAGEIFS('HAZUS Table FL 14.12'!$S$4:$S$325,'HAZUS Table FL 14.12'!$N$4:$N$325,$J187,'HAZUS Table FL 14.12'!$R$4:$R$325,$I187,'HAZUS Table FL 14.12'!$P$4:$P$325,"&lt;="&amp;$H187,'HAZUS Table FL 14.12'!$Q$4:$Q$325,"&gt;"&amp;$H187)*'Inputs_Metric 7'!$D$6,"no data")</f>
        <v>no data</v>
      </c>
      <c r="R187" s="246" t="str">
        <f>IFERROR(INDEX('HAZUS Table FL 14.16'!$D$3:$D$30,MATCH($J187,'HAZUS Table FL 14.16'!$C$3:$C$30,0)),"no data")</f>
        <v>no data</v>
      </c>
      <c r="S187" s="246" t="str">
        <f>IFERROR(INDEX('HAZUS Table FL 14.16'!$F$3:$F$30,MATCH($J187,'HAZUS Table FL 14.16'!$C$3:$C$30,0)),"no data")</f>
        <v>no data</v>
      </c>
      <c r="T187" s="246" t="str">
        <f>IFERROR(INDEX('HAZUS Table FL 14.16'!$G$3:$G$30,MATCH($J187,'HAZUS Table FL 14.16'!$C$3:$C$30,0)),"no data")</f>
        <v>no data</v>
      </c>
      <c r="U187" s="164" t="str">
        <f>IFERROR('Inputs_Metric 7'!$D$5*INDEX('HAZUS Table FL 14.8'!$E$4:$E$14,MATCH('Step 1_Metric 7'!$J187,'HAZUS Table FL 14.8'!$C$4:$C$14,0)),"no data")</f>
        <v>no data</v>
      </c>
      <c r="W187" s="92" t="str">
        <f t="shared" si="29"/>
        <v/>
      </c>
      <c r="X187" s="92" t="str">
        <f t="shared" si="30"/>
        <v/>
      </c>
      <c r="Y187" s="92" t="str">
        <f t="shared" si="31"/>
        <v/>
      </c>
      <c r="Z187" s="92" t="str">
        <f t="shared" si="32"/>
        <v/>
      </c>
      <c r="AA187" s="101" t="str">
        <f t="shared" si="33"/>
        <v/>
      </c>
      <c r="AB187" s="101" t="str">
        <f t="shared" si="34"/>
        <v/>
      </c>
      <c r="AC187" s="92" t="str">
        <f t="shared" si="35"/>
        <v/>
      </c>
      <c r="AD187" s="92" t="str">
        <f t="shared" si="36"/>
        <v/>
      </c>
    </row>
    <row r="188" spans="1:30" x14ac:dyDescent="0.25">
      <c r="A188">
        <f t="shared" si="28"/>
        <v>10</v>
      </c>
      <c r="B188">
        <f>COUNTIF($D$4:D188,D188)</f>
        <v>105</v>
      </c>
      <c r="C188">
        <f>'Building Structure Data'!B189</f>
        <v>0</v>
      </c>
      <c r="D188">
        <f>'Building Structure Data'!C189</f>
        <v>0</v>
      </c>
      <c r="E188">
        <f>'Building Structure Data'!D189</f>
        <v>0</v>
      </c>
      <c r="F188">
        <f>'Building Structure Data'!E189</f>
        <v>0</v>
      </c>
      <c r="G188" s="43">
        <f>'Building Structure Data'!O189</f>
        <v>0</v>
      </c>
      <c r="H188" s="43">
        <f>'Building Structure Data'!P189</f>
        <v>0</v>
      </c>
      <c r="I188" t="b">
        <f>IF(OR('Building Structure Data'!M189="C",'Building Structure Data'!M189="R"),TRUE,FALSE)</f>
        <v>0</v>
      </c>
      <c r="J188">
        <f>'Building Structure Data'!Y189</f>
        <v>0</v>
      </c>
      <c r="K188" s="77" t="e">
        <f>'Building Structure Data'!AN189</f>
        <v>#DIV/0!</v>
      </c>
      <c r="L188" s="77" t="e">
        <f>'Building Structure Data'!AO189</f>
        <v>#DIV/0!</v>
      </c>
      <c r="M188" s="163" t="str">
        <f>IFERROR('Inputs_Metric 7'!$D$5*INDEX('HAZUS Table FL 14.14'!$F$5:$F$40,MATCH($J188,'HAZUS Table FL 14.14'!$C$5:$C$40,0)),"no data")</f>
        <v>no data</v>
      </c>
      <c r="N188" s="163" t="str">
        <f>IFERROR('Inputs_Metric 7'!$D$5*INDEX('HAZUS Table FL 14.14'!$G$5:$G$40,MATCH($J188,'HAZUS Table FL 14.14'!$C$5:$C$40,0)),"no data")</f>
        <v>no data</v>
      </c>
      <c r="O188" s="163" t="str">
        <f>IFERROR('Inputs_Metric 7'!$D$5*INDEX('HAZUS Table FL 14.14'!$I$5:$I$40,MATCH($J188,'HAZUS Table FL 14.14'!$C$5:$C$40,0)),"no data")</f>
        <v>no data</v>
      </c>
      <c r="P188" s="246" t="str">
        <f>IFERROR(AVERAGEIFS('HAZUS Table FL 14.12'!$S$4:$S$325,'HAZUS Table FL 14.12'!$N$4:$N$325,$J188,'HAZUS Table FL 14.12'!$R$4:$R$325,$I188,'HAZUS Table FL 14.12'!$P$4:$P$325,"&lt;="&amp;$G188,'HAZUS Table FL 14.12'!$Q$4:$Q$325,"&gt;"&amp;$G188)*'Inputs_Metric 7'!$D$6,"no data")</f>
        <v>no data</v>
      </c>
      <c r="Q188" s="246" t="str">
        <f>IFERROR(AVERAGEIFS('HAZUS Table FL 14.12'!$S$4:$S$325,'HAZUS Table FL 14.12'!$N$4:$N$325,$J188,'HAZUS Table FL 14.12'!$R$4:$R$325,$I188,'HAZUS Table FL 14.12'!$P$4:$P$325,"&lt;="&amp;$H188,'HAZUS Table FL 14.12'!$Q$4:$Q$325,"&gt;"&amp;$H188)*'Inputs_Metric 7'!$D$6,"no data")</f>
        <v>no data</v>
      </c>
      <c r="R188" s="246" t="str">
        <f>IFERROR(INDEX('HAZUS Table FL 14.16'!$D$3:$D$30,MATCH($J188,'HAZUS Table FL 14.16'!$C$3:$C$30,0)),"no data")</f>
        <v>no data</v>
      </c>
      <c r="S188" s="246" t="str">
        <f>IFERROR(INDEX('HAZUS Table FL 14.16'!$F$3:$F$30,MATCH($J188,'HAZUS Table FL 14.16'!$C$3:$C$30,0)),"no data")</f>
        <v>no data</v>
      </c>
      <c r="T188" s="246" t="str">
        <f>IFERROR(INDEX('HAZUS Table FL 14.16'!$G$3:$G$30,MATCH($J188,'HAZUS Table FL 14.16'!$C$3:$C$30,0)),"no data")</f>
        <v>no data</v>
      </c>
      <c r="U188" s="164" t="str">
        <f>IFERROR('Inputs_Metric 7'!$D$5*INDEX('HAZUS Table FL 14.8'!$E$4:$E$14,MATCH('Step 1_Metric 7'!$J188,'HAZUS Table FL 14.8'!$C$4:$C$14,0)),"no data")</f>
        <v>no data</v>
      </c>
      <c r="W188" s="92" t="str">
        <f t="shared" si="29"/>
        <v/>
      </c>
      <c r="X188" s="92" t="str">
        <f t="shared" si="30"/>
        <v/>
      </c>
      <c r="Y188" s="92" t="str">
        <f t="shared" si="31"/>
        <v/>
      </c>
      <c r="Z188" s="92" t="str">
        <f t="shared" si="32"/>
        <v/>
      </c>
      <c r="AA188" s="101" t="str">
        <f t="shared" si="33"/>
        <v/>
      </c>
      <c r="AB188" s="101" t="str">
        <f t="shared" si="34"/>
        <v/>
      </c>
      <c r="AC188" s="92" t="str">
        <f t="shared" si="35"/>
        <v/>
      </c>
      <c r="AD188" s="92" t="str">
        <f t="shared" si="36"/>
        <v/>
      </c>
    </row>
    <row r="189" spans="1:30" x14ac:dyDescent="0.25">
      <c r="A189">
        <f t="shared" si="28"/>
        <v>10</v>
      </c>
      <c r="B189">
        <f>COUNTIF($D$4:D189,D189)</f>
        <v>106</v>
      </c>
      <c r="C189">
        <f>'Building Structure Data'!B190</f>
        <v>0</v>
      </c>
      <c r="D189">
        <f>'Building Structure Data'!C190</f>
        <v>0</v>
      </c>
      <c r="E189">
        <f>'Building Structure Data'!D190</f>
        <v>0</v>
      </c>
      <c r="F189">
        <f>'Building Structure Data'!E190</f>
        <v>0</v>
      </c>
      <c r="G189" s="43">
        <f>'Building Structure Data'!O190</f>
        <v>0</v>
      </c>
      <c r="H189" s="43">
        <f>'Building Structure Data'!P190</f>
        <v>0</v>
      </c>
      <c r="I189" t="b">
        <f>IF(OR('Building Structure Data'!M190="C",'Building Structure Data'!M190="R"),TRUE,FALSE)</f>
        <v>0</v>
      </c>
      <c r="J189">
        <f>'Building Structure Data'!Y190</f>
        <v>0</v>
      </c>
      <c r="K189" s="77" t="e">
        <f>'Building Structure Data'!AN190</f>
        <v>#DIV/0!</v>
      </c>
      <c r="L189" s="77" t="e">
        <f>'Building Structure Data'!AO190</f>
        <v>#DIV/0!</v>
      </c>
      <c r="M189" s="163" t="str">
        <f>IFERROR('Inputs_Metric 7'!$D$5*INDEX('HAZUS Table FL 14.14'!$F$5:$F$40,MATCH($J189,'HAZUS Table FL 14.14'!$C$5:$C$40,0)),"no data")</f>
        <v>no data</v>
      </c>
      <c r="N189" s="163" t="str">
        <f>IFERROR('Inputs_Metric 7'!$D$5*INDEX('HAZUS Table FL 14.14'!$G$5:$G$40,MATCH($J189,'HAZUS Table FL 14.14'!$C$5:$C$40,0)),"no data")</f>
        <v>no data</v>
      </c>
      <c r="O189" s="163" t="str">
        <f>IFERROR('Inputs_Metric 7'!$D$5*INDEX('HAZUS Table FL 14.14'!$I$5:$I$40,MATCH($J189,'HAZUS Table FL 14.14'!$C$5:$C$40,0)),"no data")</f>
        <v>no data</v>
      </c>
      <c r="P189" s="246" t="str">
        <f>IFERROR(AVERAGEIFS('HAZUS Table FL 14.12'!$S$4:$S$325,'HAZUS Table FL 14.12'!$N$4:$N$325,$J189,'HAZUS Table FL 14.12'!$R$4:$R$325,$I189,'HAZUS Table FL 14.12'!$P$4:$P$325,"&lt;="&amp;$G189,'HAZUS Table FL 14.12'!$Q$4:$Q$325,"&gt;"&amp;$G189)*'Inputs_Metric 7'!$D$6,"no data")</f>
        <v>no data</v>
      </c>
      <c r="Q189" s="246" t="str">
        <f>IFERROR(AVERAGEIFS('HAZUS Table FL 14.12'!$S$4:$S$325,'HAZUS Table FL 14.12'!$N$4:$N$325,$J189,'HAZUS Table FL 14.12'!$R$4:$R$325,$I189,'HAZUS Table FL 14.12'!$P$4:$P$325,"&lt;="&amp;$H189,'HAZUS Table FL 14.12'!$Q$4:$Q$325,"&gt;"&amp;$H189)*'Inputs_Metric 7'!$D$6,"no data")</f>
        <v>no data</v>
      </c>
      <c r="R189" s="246" t="str">
        <f>IFERROR(INDEX('HAZUS Table FL 14.16'!$D$3:$D$30,MATCH($J189,'HAZUS Table FL 14.16'!$C$3:$C$30,0)),"no data")</f>
        <v>no data</v>
      </c>
      <c r="S189" s="246" t="str">
        <f>IFERROR(INDEX('HAZUS Table FL 14.16'!$F$3:$F$30,MATCH($J189,'HAZUS Table FL 14.16'!$C$3:$C$30,0)),"no data")</f>
        <v>no data</v>
      </c>
      <c r="T189" s="246" t="str">
        <f>IFERROR(INDEX('HAZUS Table FL 14.16'!$G$3:$G$30,MATCH($J189,'HAZUS Table FL 14.16'!$C$3:$C$30,0)),"no data")</f>
        <v>no data</v>
      </c>
      <c r="U189" s="164" t="str">
        <f>IFERROR('Inputs_Metric 7'!$D$5*INDEX('HAZUS Table FL 14.8'!$E$4:$E$14,MATCH('Step 1_Metric 7'!$J189,'HAZUS Table FL 14.8'!$C$4:$C$14,0)),"no data")</f>
        <v>no data</v>
      </c>
      <c r="W189" s="92" t="str">
        <f t="shared" si="29"/>
        <v/>
      </c>
      <c r="X189" s="92" t="str">
        <f t="shared" si="30"/>
        <v/>
      </c>
      <c r="Y189" s="92" t="str">
        <f t="shared" si="31"/>
        <v/>
      </c>
      <c r="Z189" s="92" t="str">
        <f t="shared" si="32"/>
        <v/>
      </c>
      <c r="AA189" s="101" t="str">
        <f t="shared" si="33"/>
        <v/>
      </c>
      <c r="AB189" s="101" t="str">
        <f t="shared" si="34"/>
        <v/>
      </c>
      <c r="AC189" s="92" t="str">
        <f t="shared" si="35"/>
        <v/>
      </c>
      <c r="AD189" s="92" t="str">
        <f t="shared" si="36"/>
        <v/>
      </c>
    </row>
    <row r="190" spans="1:30" x14ac:dyDescent="0.25">
      <c r="A190">
        <f t="shared" si="28"/>
        <v>10</v>
      </c>
      <c r="B190">
        <f>COUNTIF($D$4:D190,D190)</f>
        <v>107</v>
      </c>
      <c r="C190">
        <f>'Building Structure Data'!B191</f>
        <v>0</v>
      </c>
      <c r="D190">
        <f>'Building Structure Data'!C191</f>
        <v>0</v>
      </c>
      <c r="E190">
        <f>'Building Structure Data'!D191</f>
        <v>0</v>
      </c>
      <c r="F190">
        <f>'Building Structure Data'!E191</f>
        <v>0</v>
      </c>
      <c r="G190" s="43">
        <f>'Building Structure Data'!O191</f>
        <v>0</v>
      </c>
      <c r="H190" s="43">
        <f>'Building Structure Data'!P191</f>
        <v>0</v>
      </c>
      <c r="I190" t="b">
        <f>IF(OR('Building Structure Data'!M191="C",'Building Structure Data'!M191="R"),TRUE,FALSE)</f>
        <v>0</v>
      </c>
      <c r="J190">
        <f>'Building Structure Data'!Y191</f>
        <v>0</v>
      </c>
      <c r="K190" s="77" t="e">
        <f>'Building Structure Data'!AN191</f>
        <v>#DIV/0!</v>
      </c>
      <c r="L190" s="77" t="e">
        <f>'Building Structure Data'!AO191</f>
        <v>#DIV/0!</v>
      </c>
      <c r="M190" s="163" t="str">
        <f>IFERROR('Inputs_Metric 7'!$D$5*INDEX('HAZUS Table FL 14.14'!$F$5:$F$40,MATCH($J190,'HAZUS Table FL 14.14'!$C$5:$C$40,0)),"no data")</f>
        <v>no data</v>
      </c>
      <c r="N190" s="163" t="str">
        <f>IFERROR('Inputs_Metric 7'!$D$5*INDEX('HAZUS Table FL 14.14'!$G$5:$G$40,MATCH($J190,'HAZUS Table FL 14.14'!$C$5:$C$40,0)),"no data")</f>
        <v>no data</v>
      </c>
      <c r="O190" s="163" t="str">
        <f>IFERROR('Inputs_Metric 7'!$D$5*INDEX('HAZUS Table FL 14.14'!$I$5:$I$40,MATCH($J190,'HAZUS Table FL 14.14'!$C$5:$C$40,0)),"no data")</f>
        <v>no data</v>
      </c>
      <c r="P190" s="246" t="str">
        <f>IFERROR(AVERAGEIFS('HAZUS Table FL 14.12'!$S$4:$S$325,'HAZUS Table FL 14.12'!$N$4:$N$325,$J190,'HAZUS Table FL 14.12'!$R$4:$R$325,$I190,'HAZUS Table FL 14.12'!$P$4:$P$325,"&lt;="&amp;$G190,'HAZUS Table FL 14.12'!$Q$4:$Q$325,"&gt;"&amp;$G190)*'Inputs_Metric 7'!$D$6,"no data")</f>
        <v>no data</v>
      </c>
      <c r="Q190" s="246" t="str">
        <f>IFERROR(AVERAGEIFS('HAZUS Table FL 14.12'!$S$4:$S$325,'HAZUS Table FL 14.12'!$N$4:$N$325,$J190,'HAZUS Table FL 14.12'!$R$4:$R$325,$I190,'HAZUS Table FL 14.12'!$P$4:$P$325,"&lt;="&amp;$H190,'HAZUS Table FL 14.12'!$Q$4:$Q$325,"&gt;"&amp;$H190)*'Inputs_Metric 7'!$D$6,"no data")</f>
        <v>no data</v>
      </c>
      <c r="R190" s="246" t="str">
        <f>IFERROR(INDEX('HAZUS Table FL 14.16'!$D$3:$D$30,MATCH($J190,'HAZUS Table FL 14.16'!$C$3:$C$30,0)),"no data")</f>
        <v>no data</v>
      </c>
      <c r="S190" s="246" t="str">
        <f>IFERROR(INDEX('HAZUS Table FL 14.16'!$F$3:$F$30,MATCH($J190,'HAZUS Table FL 14.16'!$C$3:$C$30,0)),"no data")</f>
        <v>no data</v>
      </c>
      <c r="T190" s="246" t="str">
        <f>IFERROR(INDEX('HAZUS Table FL 14.16'!$G$3:$G$30,MATCH($J190,'HAZUS Table FL 14.16'!$C$3:$C$30,0)),"no data")</f>
        <v>no data</v>
      </c>
      <c r="U190" s="164" t="str">
        <f>IFERROR('Inputs_Metric 7'!$D$5*INDEX('HAZUS Table FL 14.8'!$E$4:$E$14,MATCH('Step 1_Metric 7'!$J190,'HAZUS Table FL 14.8'!$C$4:$C$14,0)),"no data")</f>
        <v>no data</v>
      </c>
      <c r="W190" s="92" t="str">
        <f t="shared" si="29"/>
        <v/>
      </c>
      <c r="X190" s="92" t="str">
        <f t="shared" si="30"/>
        <v/>
      </c>
      <c r="Y190" s="92" t="str">
        <f t="shared" si="31"/>
        <v/>
      </c>
      <c r="Z190" s="92" t="str">
        <f t="shared" si="32"/>
        <v/>
      </c>
      <c r="AA190" s="101" t="str">
        <f t="shared" si="33"/>
        <v/>
      </c>
      <c r="AB190" s="101" t="str">
        <f t="shared" si="34"/>
        <v/>
      </c>
      <c r="AC190" s="92" t="str">
        <f t="shared" si="35"/>
        <v/>
      </c>
      <c r="AD190" s="92" t="str">
        <f t="shared" si="36"/>
        <v/>
      </c>
    </row>
    <row r="191" spans="1:30" x14ac:dyDescent="0.25">
      <c r="A191">
        <f t="shared" si="28"/>
        <v>10</v>
      </c>
      <c r="B191">
        <f>COUNTIF($D$4:D191,D191)</f>
        <v>108</v>
      </c>
      <c r="C191">
        <f>'Building Structure Data'!B192</f>
        <v>0</v>
      </c>
      <c r="D191">
        <f>'Building Structure Data'!C192</f>
        <v>0</v>
      </c>
      <c r="E191">
        <f>'Building Structure Data'!D192</f>
        <v>0</v>
      </c>
      <c r="F191">
        <f>'Building Structure Data'!E192</f>
        <v>0</v>
      </c>
      <c r="G191" s="43">
        <f>'Building Structure Data'!O192</f>
        <v>0</v>
      </c>
      <c r="H191" s="43">
        <f>'Building Structure Data'!P192</f>
        <v>0</v>
      </c>
      <c r="I191" t="b">
        <f>IF(OR('Building Structure Data'!M192="C",'Building Structure Data'!M192="R"),TRUE,FALSE)</f>
        <v>0</v>
      </c>
      <c r="J191">
        <f>'Building Structure Data'!Y192</f>
        <v>0</v>
      </c>
      <c r="K191" s="77" t="e">
        <f>'Building Structure Data'!AN192</f>
        <v>#DIV/0!</v>
      </c>
      <c r="L191" s="77" t="e">
        <f>'Building Structure Data'!AO192</f>
        <v>#DIV/0!</v>
      </c>
      <c r="M191" s="163" t="str">
        <f>IFERROR('Inputs_Metric 7'!$D$5*INDEX('HAZUS Table FL 14.14'!$F$5:$F$40,MATCH($J191,'HAZUS Table FL 14.14'!$C$5:$C$40,0)),"no data")</f>
        <v>no data</v>
      </c>
      <c r="N191" s="163" t="str">
        <f>IFERROR('Inputs_Metric 7'!$D$5*INDEX('HAZUS Table FL 14.14'!$G$5:$G$40,MATCH($J191,'HAZUS Table FL 14.14'!$C$5:$C$40,0)),"no data")</f>
        <v>no data</v>
      </c>
      <c r="O191" s="163" t="str">
        <f>IFERROR('Inputs_Metric 7'!$D$5*INDEX('HAZUS Table FL 14.14'!$I$5:$I$40,MATCH($J191,'HAZUS Table FL 14.14'!$C$5:$C$40,0)),"no data")</f>
        <v>no data</v>
      </c>
      <c r="P191" s="246" t="str">
        <f>IFERROR(AVERAGEIFS('HAZUS Table FL 14.12'!$S$4:$S$325,'HAZUS Table FL 14.12'!$N$4:$N$325,$J191,'HAZUS Table FL 14.12'!$R$4:$R$325,$I191,'HAZUS Table FL 14.12'!$P$4:$P$325,"&lt;="&amp;$G191,'HAZUS Table FL 14.12'!$Q$4:$Q$325,"&gt;"&amp;$G191)*'Inputs_Metric 7'!$D$6,"no data")</f>
        <v>no data</v>
      </c>
      <c r="Q191" s="246" t="str">
        <f>IFERROR(AVERAGEIFS('HAZUS Table FL 14.12'!$S$4:$S$325,'HAZUS Table FL 14.12'!$N$4:$N$325,$J191,'HAZUS Table FL 14.12'!$R$4:$R$325,$I191,'HAZUS Table FL 14.12'!$P$4:$P$325,"&lt;="&amp;$H191,'HAZUS Table FL 14.12'!$Q$4:$Q$325,"&gt;"&amp;$H191)*'Inputs_Metric 7'!$D$6,"no data")</f>
        <v>no data</v>
      </c>
      <c r="R191" s="246" t="str">
        <f>IFERROR(INDEX('HAZUS Table FL 14.16'!$D$3:$D$30,MATCH($J191,'HAZUS Table FL 14.16'!$C$3:$C$30,0)),"no data")</f>
        <v>no data</v>
      </c>
      <c r="S191" s="246" t="str">
        <f>IFERROR(INDEX('HAZUS Table FL 14.16'!$F$3:$F$30,MATCH($J191,'HAZUS Table FL 14.16'!$C$3:$C$30,0)),"no data")</f>
        <v>no data</v>
      </c>
      <c r="T191" s="246" t="str">
        <f>IFERROR(INDEX('HAZUS Table FL 14.16'!$G$3:$G$30,MATCH($J191,'HAZUS Table FL 14.16'!$C$3:$C$30,0)),"no data")</f>
        <v>no data</v>
      </c>
      <c r="U191" s="164" t="str">
        <f>IFERROR('Inputs_Metric 7'!$D$5*INDEX('HAZUS Table FL 14.8'!$E$4:$E$14,MATCH('Step 1_Metric 7'!$J191,'HAZUS Table FL 14.8'!$C$4:$C$14,0)),"no data")</f>
        <v>no data</v>
      </c>
      <c r="W191" s="92" t="str">
        <f t="shared" si="29"/>
        <v/>
      </c>
      <c r="X191" s="92" t="str">
        <f t="shared" si="30"/>
        <v/>
      </c>
      <c r="Y191" s="92" t="str">
        <f t="shared" si="31"/>
        <v/>
      </c>
      <c r="Z191" s="92" t="str">
        <f t="shared" si="32"/>
        <v/>
      </c>
      <c r="AA191" s="101" t="str">
        <f t="shared" si="33"/>
        <v/>
      </c>
      <c r="AB191" s="101" t="str">
        <f t="shared" si="34"/>
        <v/>
      </c>
      <c r="AC191" s="92" t="str">
        <f t="shared" si="35"/>
        <v/>
      </c>
      <c r="AD191" s="92" t="str">
        <f t="shared" si="36"/>
        <v/>
      </c>
    </row>
    <row r="192" spans="1:30" x14ac:dyDescent="0.25">
      <c r="A192">
        <f t="shared" si="28"/>
        <v>10</v>
      </c>
      <c r="B192">
        <f>COUNTIF($D$4:D192,D192)</f>
        <v>109</v>
      </c>
      <c r="C192">
        <f>'Building Structure Data'!B193</f>
        <v>0</v>
      </c>
      <c r="D192">
        <f>'Building Structure Data'!C193</f>
        <v>0</v>
      </c>
      <c r="E192">
        <f>'Building Structure Data'!D193</f>
        <v>0</v>
      </c>
      <c r="F192">
        <f>'Building Structure Data'!E193</f>
        <v>0</v>
      </c>
      <c r="G192" s="43">
        <f>'Building Structure Data'!O193</f>
        <v>0</v>
      </c>
      <c r="H192" s="43">
        <f>'Building Structure Data'!P193</f>
        <v>0</v>
      </c>
      <c r="I192" t="b">
        <f>IF(OR('Building Structure Data'!M193="C",'Building Structure Data'!M193="R"),TRUE,FALSE)</f>
        <v>0</v>
      </c>
      <c r="J192">
        <f>'Building Structure Data'!Y193</f>
        <v>0</v>
      </c>
      <c r="K192" s="77" t="e">
        <f>'Building Structure Data'!AN193</f>
        <v>#DIV/0!</v>
      </c>
      <c r="L192" s="77" t="e">
        <f>'Building Structure Data'!AO193</f>
        <v>#DIV/0!</v>
      </c>
      <c r="M192" s="163" t="str">
        <f>IFERROR('Inputs_Metric 7'!$D$5*INDEX('HAZUS Table FL 14.14'!$F$5:$F$40,MATCH($J192,'HAZUS Table FL 14.14'!$C$5:$C$40,0)),"no data")</f>
        <v>no data</v>
      </c>
      <c r="N192" s="163" t="str">
        <f>IFERROR('Inputs_Metric 7'!$D$5*INDEX('HAZUS Table FL 14.14'!$G$5:$G$40,MATCH($J192,'HAZUS Table FL 14.14'!$C$5:$C$40,0)),"no data")</f>
        <v>no data</v>
      </c>
      <c r="O192" s="163" t="str">
        <f>IFERROR('Inputs_Metric 7'!$D$5*INDEX('HAZUS Table FL 14.14'!$I$5:$I$40,MATCH($J192,'HAZUS Table FL 14.14'!$C$5:$C$40,0)),"no data")</f>
        <v>no data</v>
      </c>
      <c r="P192" s="246" t="str">
        <f>IFERROR(AVERAGEIFS('HAZUS Table FL 14.12'!$S$4:$S$325,'HAZUS Table FL 14.12'!$N$4:$N$325,$J192,'HAZUS Table FL 14.12'!$R$4:$R$325,$I192,'HAZUS Table FL 14.12'!$P$4:$P$325,"&lt;="&amp;$G192,'HAZUS Table FL 14.12'!$Q$4:$Q$325,"&gt;"&amp;$G192)*'Inputs_Metric 7'!$D$6,"no data")</f>
        <v>no data</v>
      </c>
      <c r="Q192" s="246" t="str">
        <f>IFERROR(AVERAGEIFS('HAZUS Table FL 14.12'!$S$4:$S$325,'HAZUS Table FL 14.12'!$N$4:$N$325,$J192,'HAZUS Table FL 14.12'!$R$4:$R$325,$I192,'HAZUS Table FL 14.12'!$P$4:$P$325,"&lt;="&amp;$H192,'HAZUS Table FL 14.12'!$Q$4:$Q$325,"&gt;"&amp;$H192)*'Inputs_Metric 7'!$D$6,"no data")</f>
        <v>no data</v>
      </c>
      <c r="R192" s="246" t="str">
        <f>IFERROR(INDEX('HAZUS Table FL 14.16'!$D$3:$D$30,MATCH($J192,'HAZUS Table FL 14.16'!$C$3:$C$30,0)),"no data")</f>
        <v>no data</v>
      </c>
      <c r="S192" s="246" t="str">
        <f>IFERROR(INDEX('HAZUS Table FL 14.16'!$F$3:$F$30,MATCH($J192,'HAZUS Table FL 14.16'!$C$3:$C$30,0)),"no data")</f>
        <v>no data</v>
      </c>
      <c r="T192" s="246" t="str">
        <f>IFERROR(INDEX('HAZUS Table FL 14.16'!$G$3:$G$30,MATCH($J192,'HAZUS Table FL 14.16'!$C$3:$C$30,0)),"no data")</f>
        <v>no data</v>
      </c>
      <c r="U192" s="164" t="str">
        <f>IFERROR('Inputs_Metric 7'!$D$5*INDEX('HAZUS Table FL 14.8'!$E$4:$E$14,MATCH('Step 1_Metric 7'!$J192,'HAZUS Table FL 14.8'!$C$4:$C$14,0)),"no data")</f>
        <v>no data</v>
      </c>
      <c r="W192" s="92" t="str">
        <f t="shared" si="29"/>
        <v/>
      </c>
      <c r="X192" s="92" t="str">
        <f t="shared" si="30"/>
        <v/>
      </c>
      <c r="Y192" s="92" t="str">
        <f t="shared" si="31"/>
        <v/>
      </c>
      <c r="Z192" s="92" t="str">
        <f t="shared" si="32"/>
        <v/>
      </c>
      <c r="AA192" s="101" t="str">
        <f t="shared" si="33"/>
        <v/>
      </c>
      <c r="AB192" s="101" t="str">
        <f t="shared" si="34"/>
        <v/>
      </c>
      <c r="AC192" s="92" t="str">
        <f t="shared" si="35"/>
        <v/>
      </c>
      <c r="AD192" s="92" t="str">
        <f t="shared" si="36"/>
        <v/>
      </c>
    </row>
    <row r="193" spans="1:30" x14ac:dyDescent="0.25">
      <c r="A193">
        <f t="shared" si="28"/>
        <v>10</v>
      </c>
      <c r="B193">
        <f>COUNTIF($D$4:D193,D193)</f>
        <v>110</v>
      </c>
      <c r="C193">
        <f>'Building Structure Data'!B194</f>
        <v>0</v>
      </c>
      <c r="D193">
        <f>'Building Structure Data'!C194</f>
        <v>0</v>
      </c>
      <c r="E193">
        <f>'Building Structure Data'!D194</f>
        <v>0</v>
      </c>
      <c r="F193">
        <f>'Building Structure Data'!E194</f>
        <v>0</v>
      </c>
      <c r="G193" s="43">
        <f>'Building Structure Data'!O194</f>
        <v>0</v>
      </c>
      <c r="H193" s="43">
        <f>'Building Structure Data'!P194</f>
        <v>0</v>
      </c>
      <c r="I193" t="b">
        <f>IF(OR('Building Structure Data'!M194="C",'Building Structure Data'!M194="R"),TRUE,FALSE)</f>
        <v>0</v>
      </c>
      <c r="J193">
        <f>'Building Structure Data'!Y194</f>
        <v>0</v>
      </c>
      <c r="K193" s="77" t="e">
        <f>'Building Structure Data'!AN194</f>
        <v>#DIV/0!</v>
      </c>
      <c r="L193" s="77" t="e">
        <f>'Building Structure Data'!AO194</f>
        <v>#DIV/0!</v>
      </c>
      <c r="M193" s="163" t="str">
        <f>IFERROR('Inputs_Metric 7'!$D$5*INDEX('HAZUS Table FL 14.14'!$F$5:$F$40,MATCH($J193,'HAZUS Table FL 14.14'!$C$5:$C$40,0)),"no data")</f>
        <v>no data</v>
      </c>
      <c r="N193" s="163" t="str">
        <f>IFERROR('Inputs_Metric 7'!$D$5*INDEX('HAZUS Table FL 14.14'!$G$5:$G$40,MATCH($J193,'HAZUS Table FL 14.14'!$C$5:$C$40,0)),"no data")</f>
        <v>no data</v>
      </c>
      <c r="O193" s="163" t="str">
        <f>IFERROR('Inputs_Metric 7'!$D$5*INDEX('HAZUS Table FL 14.14'!$I$5:$I$40,MATCH($J193,'HAZUS Table FL 14.14'!$C$5:$C$40,0)),"no data")</f>
        <v>no data</v>
      </c>
      <c r="P193" s="246" t="str">
        <f>IFERROR(AVERAGEIFS('HAZUS Table FL 14.12'!$S$4:$S$325,'HAZUS Table FL 14.12'!$N$4:$N$325,$J193,'HAZUS Table FL 14.12'!$R$4:$R$325,$I193,'HAZUS Table FL 14.12'!$P$4:$P$325,"&lt;="&amp;$G193,'HAZUS Table FL 14.12'!$Q$4:$Q$325,"&gt;"&amp;$G193)*'Inputs_Metric 7'!$D$6,"no data")</f>
        <v>no data</v>
      </c>
      <c r="Q193" s="246" t="str">
        <f>IFERROR(AVERAGEIFS('HAZUS Table FL 14.12'!$S$4:$S$325,'HAZUS Table FL 14.12'!$N$4:$N$325,$J193,'HAZUS Table FL 14.12'!$R$4:$R$325,$I193,'HAZUS Table FL 14.12'!$P$4:$P$325,"&lt;="&amp;$H193,'HAZUS Table FL 14.12'!$Q$4:$Q$325,"&gt;"&amp;$H193)*'Inputs_Metric 7'!$D$6,"no data")</f>
        <v>no data</v>
      </c>
      <c r="R193" s="246" t="str">
        <f>IFERROR(INDEX('HAZUS Table FL 14.16'!$D$3:$D$30,MATCH($J193,'HAZUS Table FL 14.16'!$C$3:$C$30,0)),"no data")</f>
        <v>no data</v>
      </c>
      <c r="S193" s="246" t="str">
        <f>IFERROR(INDEX('HAZUS Table FL 14.16'!$F$3:$F$30,MATCH($J193,'HAZUS Table FL 14.16'!$C$3:$C$30,0)),"no data")</f>
        <v>no data</v>
      </c>
      <c r="T193" s="246" t="str">
        <f>IFERROR(INDEX('HAZUS Table FL 14.16'!$G$3:$G$30,MATCH($J193,'HAZUS Table FL 14.16'!$C$3:$C$30,0)),"no data")</f>
        <v>no data</v>
      </c>
      <c r="U193" s="164" t="str">
        <f>IFERROR('Inputs_Metric 7'!$D$5*INDEX('HAZUS Table FL 14.8'!$E$4:$E$14,MATCH('Step 1_Metric 7'!$J193,'HAZUS Table FL 14.8'!$C$4:$C$14,0)),"no data")</f>
        <v>no data</v>
      </c>
      <c r="W193" s="92" t="str">
        <f t="shared" si="29"/>
        <v/>
      </c>
      <c r="X193" s="92" t="str">
        <f t="shared" si="30"/>
        <v/>
      </c>
      <c r="Y193" s="92" t="str">
        <f t="shared" si="31"/>
        <v/>
      </c>
      <c r="Z193" s="92" t="str">
        <f t="shared" si="32"/>
        <v/>
      </c>
      <c r="AA193" s="101" t="str">
        <f t="shared" si="33"/>
        <v/>
      </c>
      <c r="AB193" s="101" t="str">
        <f t="shared" si="34"/>
        <v/>
      </c>
      <c r="AC193" s="92" t="str">
        <f t="shared" si="35"/>
        <v/>
      </c>
      <c r="AD193" s="92" t="str">
        <f t="shared" si="36"/>
        <v/>
      </c>
    </row>
    <row r="194" spans="1:30" x14ac:dyDescent="0.25">
      <c r="A194">
        <f t="shared" si="28"/>
        <v>10</v>
      </c>
      <c r="B194">
        <f>COUNTIF($D$4:D194,D194)</f>
        <v>111</v>
      </c>
      <c r="C194">
        <f>'Building Structure Data'!B195</f>
        <v>0</v>
      </c>
      <c r="D194">
        <f>'Building Structure Data'!C195</f>
        <v>0</v>
      </c>
      <c r="E194">
        <f>'Building Structure Data'!D195</f>
        <v>0</v>
      </c>
      <c r="F194">
        <f>'Building Structure Data'!E195</f>
        <v>0</v>
      </c>
      <c r="G194" s="43">
        <f>'Building Structure Data'!O195</f>
        <v>0</v>
      </c>
      <c r="H194" s="43">
        <f>'Building Structure Data'!P195</f>
        <v>0</v>
      </c>
      <c r="I194" t="b">
        <f>IF(OR('Building Structure Data'!M195="C",'Building Structure Data'!M195="R"),TRUE,FALSE)</f>
        <v>0</v>
      </c>
      <c r="J194">
        <f>'Building Structure Data'!Y195</f>
        <v>0</v>
      </c>
      <c r="K194" s="77" t="e">
        <f>'Building Structure Data'!AN195</f>
        <v>#DIV/0!</v>
      </c>
      <c r="L194" s="77" t="e">
        <f>'Building Structure Data'!AO195</f>
        <v>#DIV/0!</v>
      </c>
      <c r="M194" s="163" t="str">
        <f>IFERROR('Inputs_Metric 7'!$D$5*INDEX('HAZUS Table FL 14.14'!$F$5:$F$40,MATCH($J194,'HAZUS Table FL 14.14'!$C$5:$C$40,0)),"no data")</f>
        <v>no data</v>
      </c>
      <c r="N194" s="163" t="str">
        <f>IFERROR('Inputs_Metric 7'!$D$5*INDEX('HAZUS Table FL 14.14'!$G$5:$G$40,MATCH($J194,'HAZUS Table FL 14.14'!$C$5:$C$40,0)),"no data")</f>
        <v>no data</v>
      </c>
      <c r="O194" s="163" t="str">
        <f>IFERROR('Inputs_Metric 7'!$D$5*INDEX('HAZUS Table FL 14.14'!$I$5:$I$40,MATCH($J194,'HAZUS Table FL 14.14'!$C$5:$C$40,0)),"no data")</f>
        <v>no data</v>
      </c>
      <c r="P194" s="246" t="str">
        <f>IFERROR(AVERAGEIFS('HAZUS Table FL 14.12'!$S$4:$S$325,'HAZUS Table FL 14.12'!$N$4:$N$325,$J194,'HAZUS Table FL 14.12'!$R$4:$R$325,$I194,'HAZUS Table FL 14.12'!$P$4:$P$325,"&lt;="&amp;$G194,'HAZUS Table FL 14.12'!$Q$4:$Q$325,"&gt;"&amp;$G194)*'Inputs_Metric 7'!$D$6,"no data")</f>
        <v>no data</v>
      </c>
      <c r="Q194" s="246" t="str">
        <f>IFERROR(AVERAGEIFS('HAZUS Table FL 14.12'!$S$4:$S$325,'HAZUS Table FL 14.12'!$N$4:$N$325,$J194,'HAZUS Table FL 14.12'!$R$4:$R$325,$I194,'HAZUS Table FL 14.12'!$P$4:$P$325,"&lt;="&amp;$H194,'HAZUS Table FL 14.12'!$Q$4:$Q$325,"&gt;"&amp;$H194)*'Inputs_Metric 7'!$D$6,"no data")</f>
        <v>no data</v>
      </c>
      <c r="R194" s="246" t="str">
        <f>IFERROR(INDEX('HAZUS Table FL 14.16'!$D$3:$D$30,MATCH($J194,'HAZUS Table FL 14.16'!$C$3:$C$30,0)),"no data")</f>
        <v>no data</v>
      </c>
      <c r="S194" s="246" t="str">
        <f>IFERROR(INDEX('HAZUS Table FL 14.16'!$F$3:$F$30,MATCH($J194,'HAZUS Table FL 14.16'!$C$3:$C$30,0)),"no data")</f>
        <v>no data</v>
      </c>
      <c r="T194" s="246" t="str">
        <f>IFERROR(INDEX('HAZUS Table FL 14.16'!$G$3:$G$30,MATCH($J194,'HAZUS Table FL 14.16'!$C$3:$C$30,0)),"no data")</f>
        <v>no data</v>
      </c>
      <c r="U194" s="164" t="str">
        <f>IFERROR('Inputs_Metric 7'!$D$5*INDEX('HAZUS Table FL 14.8'!$E$4:$E$14,MATCH('Step 1_Metric 7'!$J194,'HAZUS Table FL 14.8'!$C$4:$C$14,0)),"no data")</f>
        <v>no data</v>
      </c>
      <c r="W194" s="92" t="str">
        <f t="shared" si="29"/>
        <v/>
      </c>
      <c r="X194" s="92" t="str">
        <f t="shared" si="30"/>
        <v/>
      </c>
      <c r="Y194" s="92" t="str">
        <f t="shared" si="31"/>
        <v/>
      </c>
      <c r="Z194" s="92" t="str">
        <f t="shared" si="32"/>
        <v/>
      </c>
      <c r="AA194" s="101" t="str">
        <f t="shared" si="33"/>
        <v/>
      </c>
      <c r="AB194" s="101" t="str">
        <f t="shared" si="34"/>
        <v/>
      </c>
      <c r="AC194" s="92" t="str">
        <f t="shared" si="35"/>
        <v/>
      </c>
      <c r="AD194" s="92" t="str">
        <f t="shared" si="36"/>
        <v/>
      </c>
    </row>
    <row r="195" spans="1:30" x14ac:dyDescent="0.25">
      <c r="A195">
        <f t="shared" si="28"/>
        <v>10</v>
      </c>
      <c r="B195">
        <f>COUNTIF($D$4:D195,D195)</f>
        <v>112</v>
      </c>
      <c r="C195">
        <f>'Building Structure Data'!B196</f>
        <v>0</v>
      </c>
      <c r="D195">
        <f>'Building Structure Data'!C196</f>
        <v>0</v>
      </c>
      <c r="E195">
        <f>'Building Structure Data'!D196</f>
        <v>0</v>
      </c>
      <c r="F195">
        <f>'Building Structure Data'!E196</f>
        <v>0</v>
      </c>
      <c r="G195" s="43">
        <f>'Building Structure Data'!O196</f>
        <v>0</v>
      </c>
      <c r="H195" s="43">
        <f>'Building Structure Data'!P196</f>
        <v>0</v>
      </c>
      <c r="I195" t="b">
        <f>IF(OR('Building Structure Data'!M196="C",'Building Structure Data'!M196="R"),TRUE,FALSE)</f>
        <v>0</v>
      </c>
      <c r="J195">
        <f>'Building Structure Data'!Y196</f>
        <v>0</v>
      </c>
      <c r="K195" s="77" t="e">
        <f>'Building Structure Data'!AN196</f>
        <v>#DIV/0!</v>
      </c>
      <c r="L195" s="77" t="e">
        <f>'Building Structure Data'!AO196</f>
        <v>#DIV/0!</v>
      </c>
      <c r="M195" s="163" t="str">
        <f>IFERROR('Inputs_Metric 7'!$D$5*INDEX('HAZUS Table FL 14.14'!$F$5:$F$40,MATCH($J195,'HAZUS Table FL 14.14'!$C$5:$C$40,0)),"no data")</f>
        <v>no data</v>
      </c>
      <c r="N195" s="163" t="str">
        <f>IFERROR('Inputs_Metric 7'!$D$5*INDEX('HAZUS Table FL 14.14'!$G$5:$G$40,MATCH($J195,'HAZUS Table FL 14.14'!$C$5:$C$40,0)),"no data")</f>
        <v>no data</v>
      </c>
      <c r="O195" s="163" t="str">
        <f>IFERROR('Inputs_Metric 7'!$D$5*INDEX('HAZUS Table FL 14.14'!$I$5:$I$40,MATCH($J195,'HAZUS Table FL 14.14'!$C$5:$C$40,0)),"no data")</f>
        <v>no data</v>
      </c>
      <c r="P195" s="246" t="str">
        <f>IFERROR(AVERAGEIFS('HAZUS Table FL 14.12'!$S$4:$S$325,'HAZUS Table FL 14.12'!$N$4:$N$325,$J195,'HAZUS Table FL 14.12'!$R$4:$R$325,$I195,'HAZUS Table FL 14.12'!$P$4:$P$325,"&lt;="&amp;$G195,'HAZUS Table FL 14.12'!$Q$4:$Q$325,"&gt;"&amp;$G195)*'Inputs_Metric 7'!$D$6,"no data")</f>
        <v>no data</v>
      </c>
      <c r="Q195" s="246" t="str">
        <f>IFERROR(AVERAGEIFS('HAZUS Table FL 14.12'!$S$4:$S$325,'HAZUS Table FL 14.12'!$N$4:$N$325,$J195,'HAZUS Table FL 14.12'!$R$4:$R$325,$I195,'HAZUS Table FL 14.12'!$P$4:$P$325,"&lt;="&amp;$H195,'HAZUS Table FL 14.12'!$Q$4:$Q$325,"&gt;"&amp;$H195)*'Inputs_Metric 7'!$D$6,"no data")</f>
        <v>no data</v>
      </c>
      <c r="R195" s="246" t="str">
        <f>IFERROR(INDEX('HAZUS Table FL 14.16'!$D$3:$D$30,MATCH($J195,'HAZUS Table FL 14.16'!$C$3:$C$30,0)),"no data")</f>
        <v>no data</v>
      </c>
      <c r="S195" s="246" t="str">
        <f>IFERROR(INDEX('HAZUS Table FL 14.16'!$F$3:$F$30,MATCH($J195,'HAZUS Table FL 14.16'!$C$3:$C$30,0)),"no data")</f>
        <v>no data</v>
      </c>
      <c r="T195" s="246" t="str">
        <f>IFERROR(INDEX('HAZUS Table FL 14.16'!$G$3:$G$30,MATCH($J195,'HAZUS Table FL 14.16'!$C$3:$C$30,0)),"no data")</f>
        <v>no data</v>
      </c>
      <c r="U195" s="164" t="str">
        <f>IFERROR('Inputs_Metric 7'!$D$5*INDEX('HAZUS Table FL 14.8'!$E$4:$E$14,MATCH('Step 1_Metric 7'!$J195,'HAZUS Table FL 14.8'!$C$4:$C$14,0)),"no data")</f>
        <v>no data</v>
      </c>
      <c r="W195" s="92" t="str">
        <f t="shared" si="29"/>
        <v/>
      </c>
      <c r="X195" s="92" t="str">
        <f t="shared" si="30"/>
        <v/>
      </c>
      <c r="Y195" s="92" t="str">
        <f t="shared" si="31"/>
        <v/>
      </c>
      <c r="Z195" s="92" t="str">
        <f t="shared" si="32"/>
        <v/>
      </c>
      <c r="AA195" s="101" t="str">
        <f t="shared" si="33"/>
        <v/>
      </c>
      <c r="AB195" s="101" t="str">
        <f t="shared" si="34"/>
        <v/>
      </c>
      <c r="AC195" s="92" t="str">
        <f t="shared" si="35"/>
        <v/>
      </c>
      <c r="AD195" s="92" t="str">
        <f t="shared" si="36"/>
        <v/>
      </c>
    </row>
    <row r="196" spans="1:30" x14ac:dyDescent="0.25">
      <c r="A196">
        <f t="shared" si="28"/>
        <v>10</v>
      </c>
      <c r="B196">
        <f>COUNTIF($D$4:D196,D196)</f>
        <v>113</v>
      </c>
      <c r="C196">
        <f>'Building Structure Data'!B197</f>
        <v>0</v>
      </c>
      <c r="D196">
        <f>'Building Structure Data'!C197</f>
        <v>0</v>
      </c>
      <c r="E196">
        <f>'Building Structure Data'!D197</f>
        <v>0</v>
      </c>
      <c r="F196">
        <f>'Building Structure Data'!E197</f>
        <v>0</v>
      </c>
      <c r="G196" s="43">
        <f>'Building Structure Data'!O197</f>
        <v>0</v>
      </c>
      <c r="H196" s="43">
        <f>'Building Structure Data'!P197</f>
        <v>0</v>
      </c>
      <c r="I196" t="b">
        <f>IF(OR('Building Structure Data'!M197="C",'Building Structure Data'!M197="R"),TRUE,FALSE)</f>
        <v>0</v>
      </c>
      <c r="J196">
        <f>'Building Structure Data'!Y197</f>
        <v>0</v>
      </c>
      <c r="K196" s="77" t="e">
        <f>'Building Structure Data'!AN197</f>
        <v>#DIV/0!</v>
      </c>
      <c r="L196" s="77" t="e">
        <f>'Building Structure Data'!AO197</f>
        <v>#DIV/0!</v>
      </c>
      <c r="M196" s="163" t="str">
        <f>IFERROR('Inputs_Metric 7'!$D$5*INDEX('HAZUS Table FL 14.14'!$F$5:$F$40,MATCH($J196,'HAZUS Table FL 14.14'!$C$5:$C$40,0)),"no data")</f>
        <v>no data</v>
      </c>
      <c r="N196" s="163" t="str">
        <f>IFERROR('Inputs_Metric 7'!$D$5*INDEX('HAZUS Table FL 14.14'!$G$5:$G$40,MATCH($J196,'HAZUS Table FL 14.14'!$C$5:$C$40,0)),"no data")</f>
        <v>no data</v>
      </c>
      <c r="O196" s="163" t="str">
        <f>IFERROR('Inputs_Metric 7'!$D$5*INDEX('HAZUS Table FL 14.14'!$I$5:$I$40,MATCH($J196,'HAZUS Table FL 14.14'!$C$5:$C$40,0)),"no data")</f>
        <v>no data</v>
      </c>
      <c r="P196" s="246" t="str">
        <f>IFERROR(AVERAGEIFS('HAZUS Table FL 14.12'!$S$4:$S$325,'HAZUS Table FL 14.12'!$N$4:$N$325,$J196,'HAZUS Table FL 14.12'!$R$4:$R$325,$I196,'HAZUS Table FL 14.12'!$P$4:$P$325,"&lt;="&amp;$G196,'HAZUS Table FL 14.12'!$Q$4:$Q$325,"&gt;"&amp;$G196)*'Inputs_Metric 7'!$D$6,"no data")</f>
        <v>no data</v>
      </c>
      <c r="Q196" s="246" t="str">
        <f>IFERROR(AVERAGEIFS('HAZUS Table FL 14.12'!$S$4:$S$325,'HAZUS Table FL 14.12'!$N$4:$N$325,$J196,'HAZUS Table FL 14.12'!$R$4:$R$325,$I196,'HAZUS Table FL 14.12'!$P$4:$P$325,"&lt;="&amp;$H196,'HAZUS Table FL 14.12'!$Q$4:$Q$325,"&gt;"&amp;$H196)*'Inputs_Metric 7'!$D$6,"no data")</f>
        <v>no data</v>
      </c>
      <c r="R196" s="246" t="str">
        <f>IFERROR(INDEX('HAZUS Table FL 14.16'!$D$3:$D$30,MATCH($J196,'HAZUS Table FL 14.16'!$C$3:$C$30,0)),"no data")</f>
        <v>no data</v>
      </c>
      <c r="S196" s="246" t="str">
        <f>IFERROR(INDEX('HAZUS Table FL 14.16'!$F$3:$F$30,MATCH($J196,'HAZUS Table FL 14.16'!$C$3:$C$30,0)),"no data")</f>
        <v>no data</v>
      </c>
      <c r="T196" s="246" t="str">
        <f>IFERROR(INDEX('HAZUS Table FL 14.16'!$G$3:$G$30,MATCH($J196,'HAZUS Table FL 14.16'!$C$3:$C$30,0)),"no data")</f>
        <v>no data</v>
      </c>
      <c r="U196" s="164" t="str">
        <f>IFERROR('Inputs_Metric 7'!$D$5*INDEX('HAZUS Table FL 14.8'!$E$4:$E$14,MATCH('Step 1_Metric 7'!$J196,'HAZUS Table FL 14.8'!$C$4:$C$14,0)),"no data")</f>
        <v>no data</v>
      </c>
      <c r="W196" s="92" t="str">
        <f t="shared" si="29"/>
        <v/>
      </c>
      <c r="X196" s="92" t="str">
        <f t="shared" si="30"/>
        <v/>
      </c>
      <c r="Y196" s="92" t="str">
        <f t="shared" si="31"/>
        <v/>
      </c>
      <c r="Z196" s="92" t="str">
        <f t="shared" si="32"/>
        <v/>
      </c>
      <c r="AA196" s="101" t="str">
        <f t="shared" si="33"/>
        <v/>
      </c>
      <c r="AB196" s="101" t="str">
        <f t="shared" si="34"/>
        <v/>
      </c>
      <c r="AC196" s="92" t="str">
        <f t="shared" si="35"/>
        <v/>
      </c>
      <c r="AD196" s="92" t="str">
        <f t="shared" si="36"/>
        <v/>
      </c>
    </row>
    <row r="197" spans="1:30" x14ac:dyDescent="0.25">
      <c r="A197">
        <f t="shared" si="28"/>
        <v>10</v>
      </c>
      <c r="B197">
        <f>COUNTIF($D$4:D197,D197)</f>
        <v>114</v>
      </c>
      <c r="C197">
        <f>'Building Structure Data'!B198</f>
        <v>0</v>
      </c>
      <c r="D197">
        <f>'Building Structure Data'!C198</f>
        <v>0</v>
      </c>
      <c r="E197">
        <f>'Building Structure Data'!D198</f>
        <v>0</v>
      </c>
      <c r="F197">
        <f>'Building Structure Data'!E198</f>
        <v>0</v>
      </c>
      <c r="G197" s="43">
        <f>'Building Structure Data'!O198</f>
        <v>0</v>
      </c>
      <c r="H197" s="43">
        <f>'Building Structure Data'!P198</f>
        <v>0</v>
      </c>
      <c r="I197" t="b">
        <f>IF(OR('Building Structure Data'!M198="C",'Building Structure Data'!M198="R"),TRUE,FALSE)</f>
        <v>0</v>
      </c>
      <c r="J197">
        <f>'Building Structure Data'!Y198</f>
        <v>0</v>
      </c>
      <c r="K197" s="77" t="e">
        <f>'Building Structure Data'!AN198</f>
        <v>#DIV/0!</v>
      </c>
      <c r="L197" s="77" t="e">
        <f>'Building Structure Data'!AO198</f>
        <v>#DIV/0!</v>
      </c>
      <c r="M197" s="163" t="str">
        <f>IFERROR('Inputs_Metric 7'!$D$5*INDEX('HAZUS Table FL 14.14'!$F$5:$F$40,MATCH($J197,'HAZUS Table FL 14.14'!$C$5:$C$40,0)),"no data")</f>
        <v>no data</v>
      </c>
      <c r="N197" s="163" t="str">
        <f>IFERROR('Inputs_Metric 7'!$D$5*INDEX('HAZUS Table FL 14.14'!$G$5:$G$40,MATCH($J197,'HAZUS Table FL 14.14'!$C$5:$C$40,0)),"no data")</f>
        <v>no data</v>
      </c>
      <c r="O197" s="163" t="str">
        <f>IFERROR('Inputs_Metric 7'!$D$5*INDEX('HAZUS Table FL 14.14'!$I$5:$I$40,MATCH($J197,'HAZUS Table FL 14.14'!$C$5:$C$40,0)),"no data")</f>
        <v>no data</v>
      </c>
      <c r="P197" s="246" t="str">
        <f>IFERROR(AVERAGEIFS('HAZUS Table FL 14.12'!$S$4:$S$325,'HAZUS Table FL 14.12'!$N$4:$N$325,$J197,'HAZUS Table FL 14.12'!$R$4:$R$325,$I197,'HAZUS Table FL 14.12'!$P$4:$P$325,"&lt;="&amp;$G197,'HAZUS Table FL 14.12'!$Q$4:$Q$325,"&gt;"&amp;$G197)*'Inputs_Metric 7'!$D$6,"no data")</f>
        <v>no data</v>
      </c>
      <c r="Q197" s="246" t="str">
        <f>IFERROR(AVERAGEIFS('HAZUS Table FL 14.12'!$S$4:$S$325,'HAZUS Table FL 14.12'!$N$4:$N$325,$J197,'HAZUS Table FL 14.12'!$R$4:$R$325,$I197,'HAZUS Table FL 14.12'!$P$4:$P$325,"&lt;="&amp;$H197,'HAZUS Table FL 14.12'!$Q$4:$Q$325,"&gt;"&amp;$H197)*'Inputs_Metric 7'!$D$6,"no data")</f>
        <v>no data</v>
      </c>
      <c r="R197" s="246" t="str">
        <f>IFERROR(INDEX('HAZUS Table FL 14.16'!$D$3:$D$30,MATCH($J197,'HAZUS Table FL 14.16'!$C$3:$C$30,0)),"no data")</f>
        <v>no data</v>
      </c>
      <c r="S197" s="246" t="str">
        <f>IFERROR(INDEX('HAZUS Table FL 14.16'!$F$3:$F$30,MATCH($J197,'HAZUS Table FL 14.16'!$C$3:$C$30,0)),"no data")</f>
        <v>no data</v>
      </c>
      <c r="T197" s="246" t="str">
        <f>IFERROR(INDEX('HAZUS Table FL 14.16'!$G$3:$G$30,MATCH($J197,'HAZUS Table FL 14.16'!$C$3:$C$30,0)),"no data")</f>
        <v>no data</v>
      </c>
      <c r="U197" s="164" t="str">
        <f>IFERROR('Inputs_Metric 7'!$D$5*INDEX('HAZUS Table FL 14.8'!$E$4:$E$14,MATCH('Step 1_Metric 7'!$J197,'HAZUS Table FL 14.8'!$C$4:$C$14,0)),"no data")</f>
        <v>no data</v>
      </c>
      <c r="W197" s="92" t="str">
        <f t="shared" si="29"/>
        <v/>
      </c>
      <c r="X197" s="92" t="str">
        <f t="shared" si="30"/>
        <v/>
      </c>
      <c r="Y197" s="92" t="str">
        <f t="shared" si="31"/>
        <v/>
      </c>
      <c r="Z197" s="92" t="str">
        <f t="shared" si="32"/>
        <v/>
      </c>
      <c r="AA197" s="101" t="str">
        <f t="shared" si="33"/>
        <v/>
      </c>
      <c r="AB197" s="101" t="str">
        <f t="shared" si="34"/>
        <v/>
      </c>
      <c r="AC197" s="92" t="str">
        <f t="shared" si="35"/>
        <v/>
      </c>
      <c r="AD197" s="92" t="str">
        <f t="shared" si="36"/>
        <v/>
      </c>
    </row>
    <row r="198" spans="1:30" x14ac:dyDescent="0.25">
      <c r="A198">
        <f t="shared" si="28"/>
        <v>10</v>
      </c>
      <c r="B198">
        <f>COUNTIF($D$4:D198,D198)</f>
        <v>115</v>
      </c>
      <c r="C198">
        <f>'Building Structure Data'!B199</f>
        <v>0</v>
      </c>
      <c r="D198">
        <f>'Building Structure Data'!C199</f>
        <v>0</v>
      </c>
      <c r="E198">
        <f>'Building Structure Data'!D199</f>
        <v>0</v>
      </c>
      <c r="F198">
        <f>'Building Structure Data'!E199</f>
        <v>0</v>
      </c>
      <c r="G198" s="43">
        <f>'Building Structure Data'!O199</f>
        <v>0</v>
      </c>
      <c r="H198" s="43">
        <f>'Building Structure Data'!P199</f>
        <v>0</v>
      </c>
      <c r="I198" t="b">
        <f>IF(OR('Building Structure Data'!M199="C",'Building Structure Data'!M199="R"),TRUE,FALSE)</f>
        <v>0</v>
      </c>
      <c r="J198">
        <f>'Building Structure Data'!Y199</f>
        <v>0</v>
      </c>
      <c r="K198" s="77" t="e">
        <f>'Building Structure Data'!AN199</f>
        <v>#DIV/0!</v>
      </c>
      <c r="L198" s="77" t="e">
        <f>'Building Structure Data'!AO199</f>
        <v>#DIV/0!</v>
      </c>
      <c r="M198" s="163" t="str">
        <f>IFERROR('Inputs_Metric 7'!$D$5*INDEX('HAZUS Table FL 14.14'!$F$5:$F$40,MATCH($J198,'HAZUS Table FL 14.14'!$C$5:$C$40,0)),"no data")</f>
        <v>no data</v>
      </c>
      <c r="N198" s="163" t="str">
        <f>IFERROR('Inputs_Metric 7'!$D$5*INDEX('HAZUS Table FL 14.14'!$G$5:$G$40,MATCH($J198,'HAZUS Table FL 14.14'!$C$5:$C$40,0)),"no data")</f>
        <v>no data</v>
      </c>
      <c r="O198" s="163" t="str">
        <f>IFERROR('Inputs_Metric 7'!$D$5*INDEX('HAZUS Table FL 14.14'!$I$5:$I$40,MATCH($J198,'HAZUS Table FL 14.14'!$C$5:$C$40,0)),"no data")</f>
        <v>no data</v>
      </c>
      <c r="P198" s="246" t="str">
        <f>IFERROR(AVERAGEIFS('HAZUS Table FL 14.12'!$S$4:$S$325,'HAZUS Table FL 14.12'!$N$4:$N$325,$J198,'HAZUS Table FL 14.12'!$R$4:$R$325,$I198,'HAZUS Table FL 14.12'!$P$4:$P$325,"&lt;="&amp;$G198,'HAZUS Table FL 14.12'!$Q$4:$Q$325,"&gt;"&amp;$G198)*'Inputs_Metric 7'!$D$6,"no data")</f>
        <v>no data</v>
      </c>
      <c r="Q198" s="246" t="str">
        <f>IFERROR(AVERAGEIFS('HAZUS Table FL 14.12'!$S$4:$S$325,'HAZUS Table FL 14.12'!$N$4:$N$325,$J198,'HAZUS Table FL 14.12'!$R$4:$R$325,$I198,'HAZUS Table FL 14.12'!$P$4:$P$325,"&lt;="&amp;$H198,'HAZUS Table FL 14.12'!$Q$4:$Q$325,"&gt;"&amp;$H198)*'Inputs_Metric 7'!$D$6,"no data")</f>
        <v>no data</v>
      </c>
      <c r="R198" s="246" t="str">
        <f>IFERROR(INDEX('HAZUS Table FL 14.16'!$D$3:$D$30,MATCH($J198,'HAZUS Table FL 14.16'!$C$3:$C$30,0)),"no data")</f>
        <v>no data</v>
      </c>
      <c r="S198" s="246" t="str">
        <f>IFERROR(INDEX('HAZUS Table FL 14.16'!$F$3:$F$30,MATCH($J198,'HAZUS Table FL 14.16'!$C$3:$C$30,0)),"no data")</f>
        <v>no data</v>
      </c>
      <c r="T198" s="246" t="str">
        <f>IFERROR(INDEX('HAZUS Table FL 14.16'!$G$3:$G$30,MATCH($J198,'HAZUS Table FL 14.16'!$C$3:$C$30,0)),"no data")</f>
        <v>no data</v>
      </c>
      <c r="U198" s="164" t="str">
        <f>IFERROR('Inputs_Metric 7'!$D$5*INDEX('HAZUS Table FL 14.8'!$E$4:$E$14,MATCH('Step 1_Metric 7'!$J198,'HAZUS Table FL 14.8'!$C$4:$C$14,0)),"no data")</f>
        <v>no data</v>
      </c>
      <c r="W198" s="92" t="str">
        <f t="shared" si="29"/>
        <v/>
      </c>
      <c r="X198" s="92" t="str">
        <f t="shared" si="30"/>
        <v/>
      </c>
      <c r="Y198" s="92" t="str">
        <f t="shared" si="31"/>
        <v/>
      </c>
      <c r="Z198" s="92" t="str">
        <f t="shared" si="32"/>
        <v/>
      </c>
      <c r="AA198" s="101" t="str">
        <f t="shared" si="33"/>
        <v/>
      </c>
      <c r="AB198" s="101" t="str">
        <f t="shared" si="34"/>
        <v/>
      </c>
      <c r="AC198" s="92" t="str">
        <f t="shared" si="35"/>
        <v/>
      </c>
      <c r="AD198" s="92" t="str">
        <f t="shared" si="36"/>
        <v/>
      </c>
    </row>
    <row r="199" spans="1:30" x14ac:dyDescent="0.25">
      <c r="A199">
        <f t="shared" si="28"/>
        <v>10</v>
      </c>
      <c r="B199">
        <f>COUNTIF($D$4:D199,D199)</f>
        <v>116</v>
      </c>
      <c r="C199">
        <f>'Building Structure Data'!B200</f>
        <v>0</v>
      </c>
      <c r="D199">
        <f>'Building Structure Data'!C200</f>
        <v>0</v>
      </c>
      <c r="E199">
        <f>'Building Structure Data'!D200</f>
        <v>0</v>
      </c>
      <c r="F199">
        <f>'Building Structure Data'!E200</f>
        <v>0</v>
      </c>
      <c r="G199" s="43">
        <f>'Building Structure Data'!O200</f>
        <v>0</v>
      </c>
      <c r="H199" s="43">
        <f>'Building Structure Data'!P200</f>
        <v>0</v>
      </c>
      <c r="I199" t="b">
        <f>IF(OR('Building Structure Data'!M200="C",'Building Structure Data'!M200="R"),TRUE,FALSE)</f>
        <v>0</v>
      </c>
      <c r="J199">
        <f>'Building Structure Data'!Y200</f>
        <v>0</v>
      </c>
      <c r="K199" s="77" t="e">
        <f>'Building Structure Data'!AN200</f>
        <v>#DIV/0!</v>
      </c>
      <c r="L199" s="77" t="e">
        <f>'Building Structure Data'!AO200</f>
        <v>#DIV/0!</v>
      </c>
      <c r="M199" s="163" t="str">
        <f>IFERROR('Inputs_Metric 7'!$D$5*INDEX('HAZUS Table FL 14.14'!$F$5:$F$40,MATCH($J199,'HAZUS Table FL 14.14'!$C$5:$C$40,0)),"no data")</f>
        <v>no data</v>
      </c>
      <c r="N199" s="163" t="str">
        <f>IFERROR('Inputs_Metric 7'!$D$5*INDEX('HAZUS Table FL 14.14'!$G$5:$G$40,MATCH($J199,'HAZUS Table FL 14.14'!$C$5:$C$40,0)),"no data")</f>
        <v>no data</v>
      </c>
      <c r="O199" s="163" t="str">
        <f>IFERROR('Inputs_Metric 7'!$D$5*INDEX('HAZUS Table FL 14.14'!$I$5:$I$40,MATCH($J199,'HAZUS Table FL 14.14'!$C$5:$C$40,0)),"no data")</f>
        <v>no data</v>
      </c>
      <c r="P199" s="246" t="str">
        <f>IFERROR(AVERAGEIFS('HAZUS Table FL 14.12'!$S$4:$S$325,'HAZUS Table FL 14.12'!$N$4:$N$325,$J199,'HAZUS Table FL 14.12'!$R$4:$R$325,$I199,'HAZUS Table FL 14.12'!$P$4:$P$325,"&lt;="&amp;$G199,'HAZUS Table FL 14.12'!$Q$4:$Q$325,"&gt;"&amp;$G199)*'Inputs_Metric 7'!$D$6,"no data")</f>
        <v>no data</v>
      </c>
      <c r="Q199" s="246" t="str">
        <f>IFERROR(AVERAGEIFS('HAZUS Table FL 14.12'!$S$4:$S$325,'HAZUS Table FL 14.12'!$N$4:$N$325,$J199,'HAZUS Table FL 14.12'!$R$4:$R$325,$I199,'HAZUS Table FL 14.12'!$P$4:$P$325,"&lt;="&amp;$H199,'HAZUS Table FL 14.12'!$Q$4:$Q$325,"&gt;"&amp;$H199)*'Inputs_Metric 7'!$D$6,"no data")</f>
        <v>no data</v>
      </c>
      <c r="R199" s="246" t="str">
        <f>IFERROR(INDEX('HAZUS Table FL 14.16'!$D$3:$D$30,MATCH($J199,'HAZUS Table FL 14.16'!$C$3:$C$30,0)),"no data")</f>
        <v>no data</v>
      </c>
      <c r="S199" s="246" t="str">
        <f>IFERROR(INDEX('HAZUS Table FL 14.16'!$F$3:$F$30,MATCH($J199,'HAZUS Table FL 14.16'!$C$3:$C$30,0)),"no data")</f>
        <v>no data</v>
      </c>
      <c r="T199" s="246" t="str">
        <f>IFERROR(INDEX('HAZUS Table FL 14.16'!$G$3:$G$30,MATCH($J199,'HAZUS Table FL 14.16'!$C$3:$C$30,0)),"no data")</f>
        <v>no data</v>
      </c>
      <c r="U199" s="164" t="str">
        <f>IFERROR('Inputs_Metric 7'!$D$5*INDEX('HAZUS Table FL 14.8'!$E$4:$E$14,MATCH('Step 1_Metric 7'!$J199,'HAZUS Table FL 14.8'!$C$4:$C$14,0)),"no data")</f>
        <v>no data</v>
      </c>
      <c r="W199" s="92" t="str">
        <f t="shared" si="29"/>
        <v/>
      </c>
      <c r="X199" s="92" t="str">
        <f t="shared" si="30"/>
        <v/>
      </c>
      <c r="Y199" s="92" t="str">
        <f t="shared" si="31"/>
        <v/>
      </c>
      <c r="Z199" s="92" t="str">
        <f t="shared" si="32"/>
        <v/>
      </c>
      <c r="AA199" s="101" t="str">
        <f t="shared" si="33"/>
        <v/>
      </c>
      <c r="AB199" s="101" t="str">
        <f t="shared" si="34"/>
        <v/>
      </c>
      <c r="AC199" s="92" t="str">
        <f t="shared" si="35"/>
        <v/>
      </c>
      <c r="AD199" s="92" t="str">
        <f t="shared" si="36"/>
        <v/>
      </c>
    </row>
    <row r="200" spans="1:30" x14ac:dyDescent="0.25">
      <c r="A200">
        <f t="shared" si="28"/>
        <v>10</v>
      </c>
      <c r="B200">
        <f>COUNTIF($D$4:D200,D200)</f>
        <v>117</v>
      </c>
      <c r="C200">
        <f>'Building Structure Data'!B201</f>
        <v>0</v>
      </c>
      <c r="D200">
        <f>'Building Structure Data'!C201</f>
        <v>0</v>
      </c>
      <c r="E200">
        <f>'Building Structure Data'!D201</f>
        <v>0</v>
      </c>
      <c r="F200">
        <f>'Building Structure Data'!E201</f>
        <v>0</v>
      </c>
      <c r="G200" s="43">
        <f>'Building Structure Data'!O201</f>
        <v>0</v>
      </c>
      <c r="H200" s="43">
        <f>'Building Structure Data'!P201</f>
        <v>0</v>
      </c>
      <c r="I200" t="b">
        <f>IF(OR('Building Structure Data'!M201="C",'Building Structure Data'!M201="R"),TRUE,FALSE)</f>
        <v>0</v>
      </c>
      <c r="J200">
        <f>'Building Structure Data'!Y201</f>
        <v>0</v>
      </c>
      <c r="K200" s="77" t="e">
        <f>'Building Structure Data'!AN201</f>
        <v>#DIV/0!</v>
      </c>
      <c r="L200" s="77" t="e">
        <f>'Building Structure Data'!AO201</f>
        <v>#DIV/0!</v>
      </c>
      <c r="M200" s="163" t="str">
        <f>IFERROR('Inputs_Metric 7'!$D$5*INDEX('HAZUS Table FL 14.14'!$F$5:$F$40,MATCH($J200,'HAZUS Table FL 14.14'!$C$5:$C$40,0)),"no data")</f>
        <v>no data</v>
      </c>
      <c r="N200" s="163" t="str">
        <f>IFERROR('Inputs_Metric 7'!$D$5*INDEX('HAZUS Table FL 14.14'!$G$5:$G$40,MATCH($J200,'HAZUS Table FL 14.14'!$C$5:$C$40,0)),"no data")</f>
        <v>no data</v>
      </c>
      <c r="O200" s="163" t="str">
        <f>IFERROR('Inputs_Metric 7'!$D$5*INDEX('HAZUS Table FL 14.14'!$I$5:$I$40,MATCH($J200,'HAZUS Table FL 14.14'!$C$5:$C$40,0)),"no data")</f>
        <v>no data</v>
      </c>
      <c r="P200" s="246" t="str">
        <f>IFERROR(AVERAGEIFS('HAZUS Table FL 14.12'!$S$4:$S$325,'HAZUS Table FL 14.12'!$N$4:$N$325,$J200,'HAZUS Table FL 14.12'!$R$4:$R$325,$I200,'HAZUS Table FL 14.12'!$P$4:$P$325,"&lt;="&amp;$G200,'HAZUS Table FL 14.12'!$Q$4:$Q$325,"&gt;"&amp;$G200)*'Inputs_Metric 7'!$D$6,"no data")</f>
        <v>no data</v>
      </c>
      <c r="Q200" s="246" t="str">
        <f>IFERROR(AVERAGEIFS('HAZUS Table FL 14.12'!$S$4:$S$325,'HAZUS Table FL 14.12'!$N$4:$N$325,$J200,'HAZUS Table FL 14.12'!$R$4:$R$325,$I200,'HAZUS Table FL 14.12'!$P$4:$P$325,"&lt;="&amp;$H200,'HAZUS Table FL 14.12'!$Q$4:$Q$325,"&gt;"&amp;$H200)*'Inputs_Metric 7'!$D$6,"no data")</f>
        <v>no data</v>
      </c>
      <c r="R200" s="246" t="str">
        <f>IFERROR(INDEX('HAZUS Table FL 14.16'!$D$3:$D$30,MATCH($J200,'HAZUS Table FL 14.16'!$C$3:$C$30,0)),"no data")</f>
        <v>no data</v>
      </c>
      <c r="S200" s="246" t="str">
        <f>IFERROR(INDEX('HAZUS Table FL 14.16'!$F$3:$F$30,MATCH($J200,'HAZUS Table FL 14.16'!$C$3:$C$30,0)),"no data")</f>
        <v>no data</v>
      </c>
      <c r="T200" s="246" t="str">
        <f>IFERROR(INDEX('HAZUS Table FL 14.16'!$G$3:$G$30,MATCH($J200,'HAZUS Table FL 14.16'!$C$3:$C$30,0)),"no data")</f>
        <v>no data</v>
      </c>
      <c r="U200" s="164" t="str">
        <f>IFERROR('Inputs_Metric 7'!$D$5*INDEX('HAZUS Table FL 14.8'!$E$4:$E$14,MATCH('Step 1_Metric 7'!$J200,'HAZUS Table FL 14.8'!$C$4:$C$14,0)),"no data")</f>
        <v>no data</v>
      </c>
      <c r="W200" s="92" t="str">
        <f t="shared" si="29"/>
        <v/>
      </c>
      <c r="X200" s="92" t="str">
        <f t="shared" si="30"/>
        <v/>
      </c>
      <c r="Y200" s="92" t="str">
        <f t="shared" si="31"/>
        <v/>
      </c>
      <c r="Z200" s="92" t="str">
        <f t="shared" si="32"/>
        <v/>
      </c>
      <c r="AA200" s="101" t="str">
        <f t="shared" si="33"/>
        <v/>
      </c>
      <c r="AB200" s="101" t="str">
        <f t="shared" si="34"/>
        <v/>
      </c>
      <c r="AC200" s="92" t="str">
        <f t="shared" si="35"/>
        <v/>
      </c>
      <c r="AD200" s="92" t="str">
        <f t="shared" si="36"/>
        <v/>
      </c>
    </row>
    <row r="201" spans="1:30" x14ac:dyDescent="0.25">
      <c r="A201">
        <f t="shared" si="28"/>
        <v>10</v>
      </c>
      <c r="B201">
        <f>COUNTIF($D$4:D201,D201)</f>
        <v>118</v>
      </c>
      <c r="C201">
        <f>'Building Structure Data'!B202</f>
        <v>0</v>
      </c>
      <c r="D201">
        <f>'Building Structure Data'!C202</f>
        <v>0</v>
      </c>
      <c r="E201">
        <f>'Building Structure Data'!D202</f>
        <v>0</v>
      </c>
      <c r="F201">
        <f>'Building Structure Data'!E202</f>
        <v>0</v>
      </c>
      <c r="G201" s="43">
        <f>'Building Structure Data'!O202</f>
        <v>0</v>
      </c>
      <c r="H201" s="43">
        <f>'Building Structure Data'!P202</f>
        <v>0</v>
      </c>
      <c r="I201" t="b">
        <f>IF(OR('Building Structure Data'!M202="C",'Building Structure Data'!M202="R"),TRUE,FALSE)</f>
        <v>0</v>
      </c>
      <c r="J201">
        <f>'Building Structure Data'!Y202</f>
        <v>0</v>
      </c>
      <c r="K201" s="77" t="e">
        <f>'Building Structure Data'!AN202</f>
        <v>#DIV/0!</v>
      </c>
      <c r="L201" s="77" t="e">
        <f>'Building Structure Data'!AO202</f>
        <v>#DIV/0!</v>
      </c>
      <c r="M201" s="163" t="str">
        <f>IFERROR('Inputs_Metric 7'!$D$5*INDEX('HAZUS Table FL 14.14'!$F$5:$F$40,MATCH($J201,'HAZUS Table FL 14.14'!$C$5:$C$40,0)),"no data")</f>
        <v>no data</v>
      </c>
      <c r="N201" s="163" t="str">
        <f>IFERROR('Inputs_Metric 7'!$D$5*INDEX('HAZUS Table FL 14.14'!$G$5:$G$40,MATCH($J201,'HAZUS Table FL 14.14'!$C$5:$C$40,0)),"no data")</f>
        <v>no data</v>
      </c>
      <c r="O201" s="163" t="str">
        <f>IFERROR('Inputs_Metric 7'!$D$5*INDEX('HAZUS Table FL 14.14'!$I$5:$I$40,MATCH($J201,'HAZUS Table FL 14.14'!$C$5:$C$40,0)),"no data")</f>
        <v>no data</v>
      </c>
      <c r="P201" s="246" t="str">
        <f>IFERROR(AVERAGEIFS('HAZUS Table FL 14.12'!$S$4:$S$325,'HAZUS Table FL 14.12'!$N$4:$N$325,$J201,'HAZUS Table FL 14.12'!$R$4:$R$325,$I201,'HAZUS Table FL 14.12'!$P$4:$P$325,"&lt;="&amp;$G201,'HAZUS Table FL 14.12'!$Q$4:$Q$325,"&gt;"&amp;$G201)*'Inputs_Metric 7'!$D$6,"no data")</f>
        <v>no data</v>
      </c>
      <c r="Q201" s="246" t="str">
        <f>IFERROR(AVERAGEIFS('HAZUS Table FL 14.12'!$S$4:$S$325,'HAZUS Table FL 14.12'!$N$4:$N$325,$J201,'HAZUS Table FL 14.12'!$R$4:$R$325,$I201,'HAZUS Table FL 14.12'!$P$4:$P$325,"&lt;="&amp;$H201,'HAZUS Table FL 14.12'!$Q$4:$Q$325,"&gt;"&amp;$H201)*'Inputs_Metric 7'!$D$6,"no data")</f>
        <v>no data</v>
      </c>
      <c r="R201" s="246" t="str">
        <f>IFERROR(INDEX('HAZUS Table FL 14.16'!$D$3:$D$30,MATCH($J201,'HAZUS Table FL 14.16'!$C$3:$C$30,0)),"no data")</f>
        <v>no data</v>
      </c>
      <c r="S201" s="246" t="str">
        <f>IFERROR(INDEX('HAZUS Table FL 14.16'!$F$3:$F$30,MATCH($J201,'HAZUS Table FL 14.16'!$C$3:$C$30,0)),"no data")</f>
        <v>no data</v>
      </c>
      <c r="T201" s="246" t="str">
        <f>IFERROR(INDEX('HAZUS Table FL 14.16'!$G$3:$G$30,MATCH($J201,'HAZUS Table FL 14.16'!$C$3:$C$30,0)),"no data")</f>
        <v>no data</v>
      </c>
      <c r="U201" s="164" t="str">
        <f>IFERROR('Inputs_Metric 7'!$D$5*INDEX('HAZUS Table FL 14.8'!$E$4:$E$14,MATCH('Step 1_Metric 7'!$J201,'HAZUS Table FL 14.8'!$C$4:$C$14,0)),"no data")</f>
        <v>no data</v>
      </c>
      <c r="W201" s="92" t="str">
        <f t="shared" si="29"/>
        <v/>
      </c>
      <c r="X201" s="92" t="str">
        <f t="shared" si="30"/>
        <v/>
      </c>
      <c r="Y201" s="92" t="str">
        <f t="shared" si="31"/>
        <v/>
      </c>
      <c r="Z201" s="92" t="str">
        <f t="shared" si="32"/>
        <v/>
      </c>
      <c r="AA201" s="101" t="str">
        <f t="shared" si="33"/>
        <v/>
      </c>
      <c r="AB201" s="101" t="str">
        <f t="shared" si="34"/>
        <v/>
      </c>
      <c r="AC201" s="92" t="str">
        <f t="shared" si="35"/>
        <v/>
      </c>
      <c r="AD201" s="92" t="str">
        <f t="shared" si="36"/>
        <v/>
      </c>
    </row>
    <row r="202" spans="1:30" x14ac:dyDescent="0.25">
      <c r="A202">
        <f t="shared" si="28"/>
        <v>10</v>
      </c>
      <c r="B202">
        <f>COUNTIF($D$4:D202,D202)</f>
        <v>119</v>
      </c>
      <c r="C202">
        <f>'Building Structure Data'!B203</f>
        <v>0</v>
      </c>
      <c r="D202">
        <f>'Building Structure Data'!C203</f>
        <v>0</v>
      </c>
      <c r="E202">
        <f>'Building Structure Data'!D203</f>
        <v>0</v>
      </c>
      <c r="F202">
        <f>'Building Structure Data'!E203</f>
        <v>0</v>
      </c>
      <c r="G202" s="43">
        <f>'Building Structure Data'!O203</f>
        <v>0</v>
      </c>
      <c r="H202" s="43">
        <f>'Building Structure Data'!P203</f>
        <v>0</v>
      </c>
      <c r="I202" t="b">
        <f>IF(OR('Building Structure Data'!M203="C",'Building Structure Data'!M203="R"),TRUE,FALSE)</f>
        <v>0</v>
      </c>
      <c r="J202">
        <f>'Building Structure Data'!Y203</f>
        <v>0</v>
      </c>
      <c r="K202" s="77" t="e">
        <f>'Building Structure Data'!AN203</f>
        <v>#DIV/0!</v>
      </c>
      <c r="L202" s="77" t="e">
        <f>'Building Structure Data'!AO203</f>
        <v>#DIV/0!</v>
      </c>
      <c r="M202" s="163" t="str">
        <f>IFERROR('Inputs_Metric 7'!$D$5*INDEX('HAZUS Table FL 14.14'!$F$5:$F$40,MATCH($J202,'HAZUS Table FL 14.14'!$C$5:$C$40,0)),"no data")</f>
        <v>no data</v>
      </c>
      <c r="N202" s="163" t="str">
        <f>IFERROR('Inputs_Metric 7'!$D$5*INDEX('HAZUS Table FL 14.14'!$G$5:$G$40,MATCH($J202,'HAZUS Table FL 14.14'!$C$5:$C$40,0)),"no data")</f>
        <v>no data</v>
      </c>
      <c r="O202" s="163" t="str">
        <f>IFERROR('Inputs_Metric 7'!$D$5*INDEX('HAZUS Table FL 14.14'!$I$5:$I$40,MATCH($J202,'HAZUS Table FL 14.14'!$C$5:$C$40,0)),"no data")</f>
        <v>no data</v>
      </c>
      <c r="P202" s="246" t="str">
        <f>IFERROR(AVERAGEIFS('HAZUS Table FL 14.12'!$S$4:$S$325,'HAZUS Table FL 14.12'!$N$4:$N$325,$J202,'HAZUS Table FL 14.12'!$R$4:$R$325,$I202,'HAZUS Table FL 14.12'!$P$4:$P$325,"&lt;="&amp;$G202,'HAZUS Table FL 14.12'!$Q$4:$Q$325,"&gt;"&amp;$G202)*'Inputs_Metric 7'!$D$6,"no data")</f>
        <v>no data</v>
      </c>
      <c r="Q202" s="246" t="str">
        <f>IFERROR(AVERAGEIFS('HAZUS Table FL 14.12'!$S$4:$S$325,'HAZUS Table FL 14.12'!$N$4:$N$325,$J202,'HAZUS Table FL 14.12'!$R$4:$R$325,$I202,'HAZUS Table FL 14.12'!$P$4:$P$325,"&lt;="&amp;$H202,'HAZUS Table FL 14.12'!$Q$4:$Q$325,"&gt;"&amp;$H202)*'Inputs_Metric 7'!$D$6,"no data")</f>
        <v>no data</v>
      </c>
      <c r="R202" s="246" t="str">
        <f>IFERROR(INDEX('HAZUS Table FL 14.16'!$D$3:$D$30,MATCH($J202,'HAZUS Table FL 14.16'!$C$3:$C$30,0)),"no data")</f>
        <v>no data</v>
      </c>
      <c r="S202" s="246" t="str">
        <f>IFERROR(INDEX('HAZUS Table FL 14.16'!$F$3:$F$30,MATCH($J202,'HAZUS Table FL 14.16'!$C$3:$C$30,0)),"no data")</f>
        <v>no data</v>
      </c>
      <c r="T202" s="246" t="str">
        <f>IFERROR(INDEX('HAZUS Table FL 14.16'!$G$3:$G$30,MATCH($J202,'HAZUS Table FL 14.16'!$C$3:$C$30,0)),"no data")</f>
        <v>no data</v>
      </c>
      <c r="U202" s="164" t="str">
        <f>IFERROR('Inputs_Metric 7'!$D$5*INDEX('HAZUS Table FL 14.8'!$E$4:$E$14,MATCH('Step 1_Metric 7'!$J202,'HAZUS Table FL 14.8'!$C$4:$C$14,0)),"no data")</f>
        <v>no data</v>
      </c>
      <c r="W202" s="92" t="str">
        <f t="shared" si="29"/>
        <v/>
      </c>
      <c r="X202" s="92" t="str">
        <f t="shared" si="30"/>
        <v/>
      </c>
      <c r="Y202" s="92" t="str">
        <f t="shared" si="31"/>
        <v/>
      </c>
      <c r="Z202" s="92" t="str">
        <f t="shared" si="32"/>
        <v/>
      </c>
      <c r="AA202" s="101" t="str">
        <f t="shared" si="33"/>
        <v/>
      </c>
      <c r="AB202" s="101" t="str">
        <f t="shared" si="34"/>
        <v/>
      </c>
      <c r="AC202" s="92" t="str">
        <f t="shared" si="35"/>
        <v/>
      </c>
      <c r="AD202" s="92" t="str">
        <f t="shared" si="36"/>
        <v/>
      </c>
    </row>
    <row r="203" spans="1:30" x14ac:dyDescent="0.25">
      <c r="A203">
        <f t="shared" si="28"/>
        <v>10</v>
      </c>
      <c r="B203">
        <f>COUNTIF($D$4:D203,D203)</f>
        <v>120</v>
      </c>
      <c r="C203">
        <f>'Building Structure Data'!B204</f>
        <v>0</v>
      </c>
      <c r="D203">
        <f>'Building Structure Data'!C204</f>
        <v>0</v>
      </c>
      <c r="E203">
        <f>'Building Structure Data'!D204</f>
        <v>0</v>
      </c>
      <c r="F203">
        <f>'Building Structure Data'!E204</f>
        <v>0</v>
      </c>
      <c r="G203" s="43">
        <f>'Building Structure Data'!O204</f>
        <v>0</v>
      </c>
      <c r="H203" s="43">
        <f>'Building Structure Data'!P204</f>
        <v>0</v>
      </c>
      <c r="I203" t="b">
        <f>IF(OR('Building Structure Data'!M204="C",'Building Structure Data'!M204="R"),TRUE,FALSE)</f>
        <v>0</v>
      </c>
      <c r="J203">
        <f>'Building Structure Data'!Y204</f>
        <v>0</v>
      </c>
      <c r="K203" s="77" t="e">
        <f>'Building Structure Data'!AN204</f>
        <v>#DIV/0!</v>
      </c>
      <c r="L203" s="77" t="e">
        <f>'Building Structure Data'!AO204</f>
        <v>#DIV/0!</v>
      </c>
      <c r="M203" s="163" t="str">
        <f>IFERROR('Inputs_Metric 7'!$D$5*INDEX('HAZUS Table FL 14.14'!$F$5:$F$40,MATCH($J203,'HAZUS Table FL 14.14'!$C$5:$C$40,0)),"no data")</f>
        <v>no data</v>
      </c>
      <c r="N203" s="163" t="str">
        <f>IFERROR('Inputs_Metric 7'!$D$5*INDEX('HAZUS Table FL 14.14'!$G$5:$G$40,MATCH($J203,'HAZUS Table FL 14.14'!$C$5:$C$40,0)),"no data")</f>
        <v>no data</v>
      </c>
      <c r="O203" s="163" t="str">
        <f>IFERROR('Inputs_Metric 7'!$D$5*INDEX('HAZUS Table FL 14.14'!$I$5:$I$40,MATCH($J203,'HAZUS Table FL 14.14'!$C$5:$C$40,0)),"no data")</f>
        <v>no data</v>
      </c>
      <c r="P203" s="246" t="str">
        <f>IFERROR(AVERAGEIFS('HAZUS Table FL 14.12'!$S$4:$S$325,'HAZUS Table FL 14.12'!$N$4:$N$325,$J203,'HAZUS Table FL 14.12'!$R$4:$R$325,$I203,'HAZUS Table FL 14.12'!$P$4:$P$325,"&lt;="&amp;$G203,'HAZUS Table FL 14.12'!$Q$4:$Q$325,"&gt;"&amp;$G203)*'Inputs_Metric 7'!$D$6,"no data")</f>
        <v>no data</v>
      </c>
      <c r="Q203" s="246" t="str">
        <f>IFERROR(AVERAGEIFS('HAZUS Table FL 14.12'!$S$4:$S$325,'HAZUS Table FL 14.12'!$N$4:$N$325,$J203,'HAZUS Table FL 14.12'!$R$4:$R$325,$I203,'HAZUS Table FL 14.12'!$P$4:$P$325,"&lt;="&amp;$H203,'HAZUS Table FL 14.12'!$Q$4:$Q$325,"&gt;"&amp;$H203)*'Inputs_Metric 7'!$D$6,"no data")</f>
        <v>no data</v>
      </c>
      <c r="R203" s="246" t="str">
        <f>IFERROR(INDEX('HAZUS Table FL 14.16'!$D$3:$D$30,MATCH($J203,'HAZUS Table FL 14.16'!$C$3:$C$30,0)),"no data")</f>
        <v>no data</v>
      </c>
      <c r="S203" s="246" t="str">
        <f>IFERROR(INDEX('HAZUS Table FL 14.16'!$F$3:$F$30,MATCH($J203,'HAZUS Table FL 14.16'!$C$3:$C$30,0)),"no data")</f>
        <v>no data</v>
      </c>
      <c r="T203" s="246" t="str">
        <f>IFERROR(INDEX('HAZUS Table FL 14.16'!$G$3:$G$30,MATCH($J203,'HAZUS Table FL 14.16'!$C$3:$C$30,0)),"no data")</f>
        <v>no data</v>
      </c>
      <c r="U203" s="164" t="str">
        <f>IFERROR('Inputs_Metric 7'!$D$5*INDEX('HAZUS Table FL 14.8'!$E$4:$E$14,MATCH('Step 1_Metric 7'!$J203,'HAZUS Table FL 14.8'!$C$4:$C$14,0)),"no data")</f>
        <v>no data</v>
      </c>
      <c r="W203" s="92" t="str">
        <f t="shared" si="29"/>
        <v/>
      </c>
      <c r="X203" s="92" t="str">
        <f t="shared" si="30"/>
        <v/>
      </c>
      <c r="Y203" s="92" t="str">
        <f t="shared" si="31"/>
        <v/>
      </c>
      <c r="Z203" s="92" t="str">
        <f t="shared" si="32"/>
        <v/>
      </c>
      <c r="AA203" s="101" t="str">
        <f t="shared" si="33"/>
        <v/>
      </c>
      <c r="AB203" s="101" t="str">
        <f t="shared" si="34"/>
        <v/>
      </c>
      <c r="AC203" s="92" t="str">
        <f t="shared" si="35"/>
        <v/>
      </c>
      <c r="AD203" s="92" t="str">
        <f t="shared" si="36"/>
        <v/>
      </c>
    </row>
    <row r="204" spans="1:30" x14ac:dyDescent="0.25">
      <c r="A204">
        <f t="shared" si="28"/>
        <v>10</v>
      </c>
      <c r="B204">
        <f>COUNTIF($D$4:D204,D204)</f>
        <v>121</v>
      </c>
      <c r="C204">
        <f>'Building Structure Data'!B205</f>
        <v>0</v>
      </c>
      <c r="D204">
        <f>'Building Structure Data'!C205</f>
        <v>0</v>
      </c>
      <c r="E204">
        <f>'Building Structure Data'!D205</f>
        <v>0</v>
      </c>
      <c r="F204">
        <f>'Building Structure Data'!E205</f>
        <v>0</v>
      </c>
      <c r="G204" s="43">
        <f>'Building Structure Data'!O205</f>
        <v>0</v>
      </c>
      <c r="H204" s="43">
        <f>'Building Structure Data'!P205</f>
        <v>0</v>
      </c>
      <c r="I204" t="b">
        <f>IF(OR('Building Structure Data'!M205="C",'Building Structure Data'!M205="R"),TRUE,FALSE)</f>
        <v>0</v>
      </c>
      <c r="J204">
        <f>'Building Structure Data'!Y205</f>
        <v>0</v>
      </c>
      <c r="K204" s="77" t="e">
        <f>'Building Structure Data'!AN205</f>
        <v>#DIV/0!</v>
      </c>
      <c r="L204" s="77" t="e">
        <f>'Building Structure Data'!AO205</f>
        <v>#DIV/0!</v>
      </c>
      <c r="M204" s="163" t="str">
        <f>IFERROR('Inputs_Metric 7'!$D$5*INDEX('HAZUS Table FL 14.14'!$F$5:$F$40,MATCH($J204,'HAZUS Table FL 14.14'!$C$5:$C$40,0)),"no data")</f>
        <v>no data</v>
      </c>
      <c r="N204" s="163" t="str">
        <f>IFERROR('Inputs_Metric 7'!$D$5*INDEX('HAZUS Table FL 14.14'!$G$5:$G$40,MATCH($J204,'HAZUS Table FL 14.14'!$C$5:$C$40,0)),"no data")</f>
        <v>no data</v>
      </c>
      <c r="O204" s="163" t="str">
        <f>IFERROR('Inputs_Metric 7'!$D$5*INDEX('HAZUS Table FL 14.14'!$I$5:$I$40,MATCH($J204,'HAZUS Table FL 14.14'!$C$5:$C$40,0)),"no data")</f>
        <v>no data</v>
      </c>
      <c r="P204" s="246" t="str">
        <f>IFERROR(AVERAGEIFS('HAZUS Table FL 14.12'!$S$4:$S$325,'HAZUS Table FL 14.12'!$N$4:$N$325,$J204,'HAZUS Table FL 14.12'!$R$4:$R$325,$I204,'HAZUS Table FL 14.12'!$P$4:$P$325,"&lt;="&amp;$G204,'HAZUS Table FL 14.12'!$Q$4:$Q$325,"&gt;"&amp;$G204)*'Inputs_Metric 7'!$D$6,"no data")</f>
        <v>no data</v>
      </c>
      <c r="Q204" s="246" t="str">
        <f>IFERROR(AVERAGEIFS('HAZUS Table FL 14.12'!$S$4:$S$325,'HAZUS Table FL 14.12'!$N$4:$N$325,$J204,'HAZUS Table FL 14.12'!$R$4:$R$325,$I204,'HAZUS Table FL 14.12'!$P$4:$P$325,"&lt;="&amp;$H204,'HAZUS Table FL 14.12'!$Q$4:$Q$325,"&gt;"&amp;$H204)*'Inputs_Metric 7'!$D$6,"no data")</f>
        <v>no data</v>
      </c>
      <c r="R204" s="246" t="str">
        <f>IFERROR(INDEX('HAZUS Table FL 14.16'!$D$3:$D$30,MATCH($J204,'HAZUS Table FL 14.16'!$C$3:$C$30,0)),"no data")</f>
        <v>no data</v>
      </c>
      <c r="S204" s="246" t="str">
        <f>IFERROR(INDEX('HAZUS Table FL 14.16'!$F$3:$F$30,MATCH($J204,'HAZUS Table FL 14.16'!$C$3:$C$30,0)),"no data")</f>
        <v>no data</v>
      </c>
      <c r="T204" s="246" t="str">
        <f>IFERROR(INDEX('HAZUS Table FL 14.16'!$G$3:$G$30,MATCH($J204,'HAZUS Table FL 14.16'!$C$3:$C$30,0)),"no data")</f>
        <v>no data</v>
      </c>
      <c r="U204" s="164" t="str">
        <f>IFERROR('Inputs_Metric 7'!$D$5*INDEX('HAZUS Table FL 14.8'!$E$4:$E$14,MATCH('Step 1_Metric 7'!$J204,'HAZUS Table FL 14.8'!$C$4:$C$14,0)),"no data")</f>
        <v>no data</v>
      </c>
      <c r="W204" s="92" t="str">
        <f t="shared" si="29"/>
        <v/>
      </c>
      <c r="X204" s="92" t="str">
        <f t="shared" si="30"/>
        <v/>
      </c>
      <c r="Y204" s="92" t="str">
        <f t="shared" si="31"/>
        <v/>
      </c>
      <c r="Z204" s="92" t="str">
        <f t="shared" si="32"/>
        <v/>
      </c>
      <c r="AA204" s="101" t="str">
        <f t="shared" si="33"/>
        <v/>
      </c>
      <c r="AB204" s="101" t="str">
        <f t="shared" si="34"/>
        <v/>
      </c>
      <c r="AC204" s="92" t="str">
        <f t="shared" si="35"/>
        <v/>
      </c>
      <c r="AD204" s="92" t="str">
        <f t="shared" si="36"/>
        <v/>
      </c>
    </row>
    <row r="205" spans="1:30" x14ac:dyDescent="0.25">
      <c r="A205">
        <f t="shared" si="28"/>
        <v>10</v>
      </c>
      <c r="B205">
        <f>COUNTIF($D$4:D205,D205)</f>
        <v>122</v>
      </c>
      <c r="C205">
        <f>'Building Structure Data'!B206</f>
        <v>0</v>
      </c>
      <c r="D205">
        <f>'Building Structure Data'!C206</f>
        <v>0</v>
      </c>
      <c r="E205">
        <f>'Building Structure Data'!D206</f>
        <v>0</v>
      </c>
      <c r="F205">
        <f>'Building Structure Data'!E206</f>
        <v>0</v>
      </c>
      <c r="G205" s="43">
        <f>'Building Structure Data'!O206</f>
        <v>0</v>
      </c>
      <c r="H205" s="43">
        <f>'Building Structure Data'!P206</f>
        <v>0</v>
      </c>
      <c r="I205" t="b">
        <f>IF(OR('Building Structure Data'!M206="C",'Building Structure Data'!M206="R"),TRUE,FALSE)</f>
        <v>0</v>
      </c>
      <c r="J205">
        <f>'Building Structure Data'!Y206</f>
        <v>0</v>
      </c>
      <c r="K205" s="77" t="e">
        <f>'Building Structure Data'!AN206</f>
        <v>#DIV/0!</v>
      </c>
      <c r="L205" s="77" t="e">
        <f>'Building Structure Data'!AO206</f>
        <v>#DIV/0!</v>
      </c>
      <c r="M205" s="163" t="str">
        <f>IFERROR('Inputs_Metric 7'!$D$5*INDEX('HAZUS Table FL 14.14'!$F$5:$F$40,MATCH($J205,'HAZUS Table FL 14.14'!$C$5:$C$40,0)),"no data")</f>
        <v>no data</v>
      </c>
      <c r="N205" s="163" t="str">
        <f>IFERROR('Inputs_Metric 7'!$D$5*INDEX('HAZUS Table FL 14.14'!$G$5:$G$40,MATCH($J205,'HAZUS Table FL 14.14'!$C$5:$C$40,0)),"no data")</f>
        <v>no data</v>
      </c>
      <c r="O205" s="163" t="str">
        <f>IFERROR('Inputs_Metric 7'!$D$5*INDEX('HAZUS Table FL 14.14'!$I$5:$I$40,MATCH($J205,'HAZUS Table FL 14.14'!$C$5:$C$40,0)),"no data")</f>
        <v>no data</v>
      </c>
      <c r="P205" s="246" t="str">
        <f>IFERROR(AVERAGEIFS('HAZUS Table FL 14.12'!$S$4:$S$325,'HAZUS Table FL 14.12'!$N$4:$N$325,$J205,'HAZUS Table FL 14.12'!$R$4:$R$325,$I205,'HAZUS Table FL 14.12'!$P$4:$P$325,"&lt;="&amp;$G205,'HAZUS Table FL 14.12'!$Q$4:$Q$325,"&gt;"&amp;$G205)*'Inputs_Metric 7'!$D$6,"no data")</f>
        <v>no data</v>
      </c>
      <c r="Q205" s="246" t="str">
        <f>IFERROR(AVERAGEIFS('HAZUS Table FL 14.12'!$S$4:$S$325,'HAZUS Table FL 14.12'!$N$4:$N$325,$J205,'HAZUS Table FL 14.12'!$R$4:$R$325,$I205,'HAZUS Table FL 14.12'!$P$4:$P$325,"&lt;="&amp;$H205,'HAZUS Table FL 14.12'!$Q$4:$Q$325,"&gt;"&amp;$H205)*'Inputs_Metric 7'!$D$6,"no data")</f>
        <v>no data</v>
      </c>
      <c r="R205" s="246" t="str">
        <f>IFERROR(INDEX('HAZUS Table FL 14.16'!$D$3:$D$30,MATCH($J205,'HAZUS Table FL 14.16'!$C$3:$C$30,0)),"no data")</f>
        <v>no data</v>
      </c>
      <c r="S205" s="246" t="str">
        <f>IFERROR(INDEX('HAZUS Table FL 14.16'!$F$3:$F$30,MATCH($J205,'HAZUS Table FL 14.16'!$C$3:$C$30,0)),"no data")</f>
        <v>no data</v>
      </c>
      <c r="T205" s="246" t="str">
        <f>IFERROR(INDEX('HAZUS Table FL 14.16'!$G$3:$G$30,MATCH($J205,'HAZUS Table FL 14.16'!$C$3:$C$30,0)),"no data")</f>
        <v>no data</v>
      </c>
      <c r="U205" s="164" t="str">
        <f>IFERROR('Inputs_Metric 7'!$D$5*INDEX('HAZUS Table FL 14.8'!$E$4:$E$14,MATCH('Step 1_Metric 7'!$J205,'HAZUS Table FL 14.8'!$C$4:$C$14,0)),"no data")</f>
        <v>no data</v>
      </c>
      <c r="W205" s="92" t="str">
        <f t="shared" si="29"/>
        <v/>
      </c>
      <c r="X205" s="92" t="str">
        <f t="shared" si="30"/>
        <v/>
      </c>
      <c r="Y205" s="92" t="str">
        <f t="shared" si="31"/>
        <v/>
      </c>
      <c r="Z205" s="92" t="str">
        <f t="shared" si="32"/>
        <v/>
      </c>
      <c r="AA205" s="101" t="str">
        <f t="shared" si="33"/>
        <v/>
      </c>
      <c r="AB205" s="101" t="str">
        <f t="shared" si="34"/>
        <v/>
      </c>
      <c r="AC205" s="92" t="str">
        <f t="shared" si="35"/>
        <v/>
      </c>
      <c r="AD205" s="92" t="str">
        <f t="shared" si="36"/>
        <v/>
      </c>
    </row>
    <row r="206" spans="1:30" x14ac:dyDescent="0.25">
      <c r="A206">
        <f t="shared" si="28"/>
        <v>10</v>
      </c>
      <c r="B206">
        <f>COUNTIF($D$4:D206,D206)</f>
        <v>123</v>
      </c>
      <c r="C206">
        <f>'Building Structure Data'!B207</f>
        <v>0</v>
      </c>
      <c r="D206">
        <f>'Building Structure Data'!C207</f>
        <v>0</v>
      </c>
      <c r="E206">
        <f>'Building Structure Data'!D207</f>
        <v>0</v>
      </c>
      <c r="F206">
        <f>'Building Structure Data'!E207</f>
        <v>0</v>
      </c>
      <c r="G206" s="43">
        <f>'Building Structure Data'!O207</f>
        <v>0</v>
      </c>
      <c r="H206" s="43">
        <f>'Building Structure Data'!P207</f>
        <v>0</v>
      </c>
      <c r="I206" t="b">
        <f>IF(OR('Building Structure Data'!M207="C",'Building Structure Data'!M207="R"),TRUE,FALSE)</f>
        <v>0</v>
      </c>
      <c r="J206">
        <f>'Building Structure Data'!Y207</f>
        <v>0</v>
      </c>
      <c r="K206" s="77" t="e">
        <f>'Building Structure Data'!AN207</f>
        <v>#DIV/0!</v>
      </c>
      <c r="L206" s="77" t="e">
        <f>'Building Structure Data'!AO207</f>
        <v>#DIV/0!</v>
      </c>
      <c r="M206" s="163" t="str">
        <f>IFERROR('Inputs_Metric 7'!$D$5*INDEX('HAZUS Table FL 14.14'!$F$5:$F$40,MATCH($J206,'HAZUS Table FL 14.14'!$C$5:$C$40,0)),"no data")</f>
        <v>no data</v>
      </c>
      <c r="N206" s="163" t="str">
        <f>IFERROR('Inputs_Metric 7'!$D$5*INDEX('HAZUS Table FL 14.14'!$G$5:$G$40,MATCH($J206,'HAZUS Table FL 14.14'!$C$5:$C$40,0)),"no data")</f>
        <v>no data</v>
      </c>
      <c r="O206" s="163" t="str">
        <f>IFERROR('Inputs_Metric 7'!$D$5*INDEX('HAZUS Table FL 14.14'!$I$5:$I$40,MATCH($J206,'HAZUS Table FL 14.14'!$C$5:$C$40,0)),"no data")</f>
        <v>no data</v>
      </c>
      <c r="P206" s="246" t="str">
        <f>IFERROR(AVERAGEIFS('HAZUS Table FL 14.12'!$S$4:$S$325,'HAZUS Table FL 14.12'!$N$4:$N$325,$J206,'HAZUS Table FL 14.12'!$R$4:$R$325,$I206,'HAZUS Table FL 14.12'!$P$4:$P$325,"&lt;="&amp;$G206,'HAZUS Table FL 14.12'!$Q$4:$Q$325,"&gt;"&amp;$G206)*'Inputs_Metric 7'!$D$6,"no data")</f>
        <v>no data</v>
      </c>
      <c r="Q206" s="246" t="str">
        <f>IFERROR(AVERAGEIFS('HAZUS Table FL 14.12'!$S$4:$S$325,'HAZUS Table FL 14.12'!$N$4:$N$325,$J206,'HAZUS Table FL 14.12'!$R$4:$R$325,$I206,'HAZUS Table FL 14.12'!$P$4:$P$325,"&lt;="&amp;$H206,'HAZUS Table FL 14.12'!$Q$4:$Q$325,"&gt;"&amp;$H206)*'Inputs_Metric 7'!$D$6,"no data")</f>
        <v>no data</v>
      </c>
      <c r="R206" s="246" t="str">
        <f>IFERROR(INDEX('HAZUS Table FL 14.16'!$D$3:$D$30,MATCH($J206,'HAZUS Table FL 14.16'!$C$3:$C$30,0)),"no data")</f>
        <v>no data</v>
      </c>
      <c r="S206" s="246" t="str">
        <f>IFERROR(INDEX('HAZUS Table FL 14.16'!$F$3:$F$30,MATCH($J206,'HAZUS Table FL 14.16'!$C$3:$C$30,0)),"no data")</f>
        <v>no data</v>
      </c>
      <c r="T206" s="246" t="str">
        <f>IFERROR(INDEX('HAZUS Table FL 14.16'!$G$3:$G$30,MATCH($J206,'HAZUS Table FL 14.16'!$C$3:$C$30,0)),"no data")</f>
        <v>no data</v>
      </c>
      <c r="U206" s="164" t="str">
        <f>IFERROR('Inputs_Metric 7'!$D$5*INDEX('HAZUS Table FL 14.8'!$E$4:$E$14,MATCH('Step 1_Metric 7'!$J206,'HAZUS Table FL 14.8'!$C$4:$C$14,0)),"no data")</f>
        <v>no data</v>
      </c>
      <c r="W206" s="92" t="str">
        <f t="shared" si="29"/>
        <v/>
      </c>
      <c r="X206" s="92" t="str">
        <f t="shared" si="30"/>
        <v/>
      </c>
      <c r="Y206" s="92" t="str">
        <f t="shared" si="31"/>
        <v/>
      </c>
      <c r="Z206" s="92" t="str">
        <f t="shared" si="32"/>
        <v/>
      </c>
      <c r="AA206" s="101" t="str">
        <f t="shared" si="33"/>
        <v/>
      </c>
      <c r="AB206" s="101" t="str">
        <f t="shared" si="34"/>
        <v/>
      </c>
      <c r="AC206" s="92" t="str">
        <f t="shared" si="35"/>
        <v/>
      </c>
      <c r="AD206" s="92" t="str">
        <f t="shared" si="36"/>
        <v/>
      </c>
    </row>
    <row r="207" spans="1:30" x14ac:dyDescent="0.25">
      <c r="A207">
        <f t="shared" si="28"/>
        <v>10</v>
      </c>
      <c r="B207">
        <f>COUNTIF($D$4:D207,D207)</f>
        <v>124</v>
      </c>
      <c r="C207">
        <f>'Building Structure Data'!B208</f>
        <v>0</v>
      </c>
      <c r="D207">
        <f>'Building Structure Data'!C208</f>
        <v>0</v>
      </c>
      <c r="E207">
        <f>'Building Structure Data'!D208</f>
        <v>0</v>
      </c>
      <c r="F207">
        <f>'Building Structure Data'!E208</f>
        <v>0</v>
      </c>
      <c r="G207" s="43">
        <f>'Building Structure Data'!O208</f>
        <v>0</v>
      </c>
      <c r="H207" s="43">
        <f>'Building Structure Data'!P208</f>
        <v>0</v>
      </c>
      <c r="I207" t="b">
        <f>IF(OR('Building Structure Data'!M208="C",'Building Structure Data'!M208="R"),TRUE,FALSE)</f>
        <v>0</v>
      </c>
      <c r="J207">
        <f>'Building Structure Data'!Y208</f>
        <v>0</v>
      </c>
      <c r="K207" s="77" t="e">
        <f>'Building Structure Data'!AN208</f>
        <v>#DIV/0!</v>
      </c>
      <c r="L207" s="77" t="e">
        <f>'Building Structure Data'!AO208</f>
        <v>#DIV/0!</v>
      </c>
      <c r="M207" s="163" t="str">
        <f>IFERROR('Inputs_Metric 7'!$D$5*INDEX('HAZUS Table FL 14.14'!$F$5:$F$40,MATCH($J207,'HAZUS Table FL 14.14'!$C$5:$C$40,0)),"no data")</f>
        <v>no data</v>
      </c>
      <c r="N207" s="163" t="str">
        <f>IFERROR('Inputs_Metric 7'!$D$5*INDEX('HAZUS Table FL 14.14'!$G$5:$G$40,MATCH($J207,'HAZUS Table FL 14.14'!$C$5:$C$40,0)),"no data")</f>
        <v>no data</v>
      </c>
      <c r="O207" s="163" t="str">
        <f>IFERROR('Inputs_Metric 7'!$D$5*INDEX('HAZUS Table FL 14.14'!$I$5:$I$40,MATCH($J207,'HAZUS Table FL 14.14'!$C$5:$C$40,0)),"no data")</f>
        <v>no data</v>
      </c>
      <c r="P207" s="246" t="str">
        <f>IFERROR(AVERAGEIFS('HAZUS Table FL 14.12'!$S$4:$S$325,'HAZUS Table FL 14.12'!$N$4:$N$325,$J207,'HAZUS Table FL 14.12'!$R$4:$R$325,$I207,'HAZUS Table FL 14.12'!$P$4:$P$325,"&lt;="&amp;$G207,'HAZUS Table FL 14.12'!$Q$4:$Q$325,"&gt;"&amp;$G207)*'Inputs_Metric 7'!$D$6,"no data")</f>
        <v>no data</v>
      </c>
      <c r="Q207" s="246" t="str">
        <f>IFERROR(AVERAGEIFS('HAZUS Table FL 14.12'!$S$4:$S$325,'HAZUS Table FL 14.12'!$N$4:$N$325,$J207,'HAZUS Table FL 14.12'!$R$4:$R$325,$I207,'HAZUS Table FL 14.12'!$P$4:$P$325,"&lt;="&amp;$H207,'HAZUS Table FL 14.12'!$Q$4:$Q$325,"&gt;"&amp;$H207)*'Inputs_Metric 7'!$D$6,"no data")</f>
        <v>no data</v>
      </c>
      <c r="R207" s="246" t="str">
        <f>IFERROR(INDEX('HAZUS Table FL 14.16'!$D$3:$D$30,MATCH($J207,'HAZUS Table FL 14.16'!$C$3:$C$30,0)),"no data")</f>
        <v>no data</v>
      </c>
      <c r="S207" s="246" t="str">
        <f>IFERROR(INDEX('HAZUS Table FL 14.16'!$F$3:$F$30,MATCH($J207,'HAZUS Table FL 14.16'!$C$3:$C$30,0)),"no data")</f>
        <v>no data</v>
      </c>
      <c r="T207" s="246" t="str">
        <f>IFERROR(INDEX('HAZUS Table FL 14.16'!$G$3:$G$30,MATCH($J207,'HAZUS Table FL 14.16'!$C$3:$C$30,0)),"no data")</f>
        <v>no data</v>
      </c>
      <c r="U207" s="164" t="str">
        <f>IFERROR('Inputs_Metric 7'!$D$5*INDEX('HAZUS Table FL 14.8'!$E$4:$E$14,MATCH('Step 1_Metric 7'!$J207,'HAZUS Table FL 14.8'!$C$4:$C$14,0)),"no data")</f>
        <v>no data</v>
      </c>
      <c r="W207" s="92" t="str">
        <f t="shared" si="29"/>
        <v/>
      </c>
      <c r="X207" s="92" t="str">
        <f t="shared" si="30"/>
        <v/>
      </c>
      <c r="Y207" s="92" t="str">
        <f t="shared" si="31"/>
        <v/>
      </c>
      <c r="Z207" s="92" t="str">
        <f t="shared" si="32"/>
        <v/>
      </c>
      <c r="AA207" s="101" t="str">
        <f t="shared" si="33"/>
        <v/>
      </c>
      <c r="AB207" s="101" t="str">
        <f t="shared" si="34"/>
        <v/>
      </c>
      <c r="AC207" s="92" t="str">
        <f t="shared" si="35"/>
        <v/>
      </c>
      <c r="AD207" s="92" t="str">
        <f t="shared" si="36"/>
        <v/>
      </c>
    </row>
    <row r="208" spans="1:30" x14ac:dyDescent="0.25">
      <c r="A208">
        <f t="shared" si="28"/>
        <v>10</v>
      </c>
      <c r="B208">
        <f>COUNTIF($D$4:D208,D208)</f>
        <v>125</v>
      </c>
      <c r="C208">
        <f>'Building Structure Data'!B209</f>
        <v>0</v>
      </c>
      <c r="D208">
        <f>'Building Structure Data'!C209</f>
        <v>0</v>
      </c>
      <c r="E208">
        <f>'Building Structure Data'!D209</f>
        <v>0</v>
      </c>
      <c r="F208">
        <f>'Building Structure Data'!E209</f>
        <v>0</v>
      </c>
      <c r="G208" s="43">
        <f>'Building Structure Data'!O209</f>
        <v>0</v>
      </c>
      <c r="H208" s="43">
        <f>'Building Structure Data'!P209</f>
        <v>0</v>
      </c>
      <c r="I208" t="b">
        <f>IF(OR('Building Structure Data'!M209="C",'Building Structure Data'!M209="R"),TRUE,FALSE)</f>
        <v>0</v>
      </c>
      <c r="J208">
        <f>'Building Structure Data'!Y209</f>
        <v>0</v>
      </c>
      <c r="K208" s="77" t="e">
        <f>'Building Structure Data'!AN209</f>
        <v>#DIV/0!</v>
      </c>
      <c r="L208" s="77" t="e">
        <f>'Building Structure Data'!AO209</f>
        <v>#DIV/0!</v>
      </c>
      <c r="M208" s="163" t="str">
        <f>IFERROR('Inputs_Metric 7'!$D$5*INDEX('HAZUS Table FL 14.14'!$F$5:$F$40,MATCH($J208,'HAZUS Table FL 14.14'!$C$5:$C$40,0)),"no data")</f>
        <v>no data</v>
      </c>
      <c r="N208" s="163" t="str">
        <f>IFERROR('Inputs_Metric 7'!$D$5*INDEX('HAZUS Table FL 14.14'!$G$5:$G$40,MATCH($J208,'HAZUS Table FL 14.14'!$C$5:$C$40,0)),"no data")</f>
        <v>no data</v>
      </c>
      <c r="O208" s="163" t="str">
        <f>IFERROR('Inputs_Metric 7'!$D$5*INDEX('HAZUS Table FL 14.14'!$I$5:$I$40,MATCH($J208,'HAZUS Table FL 14.14'!$C$5:$C$40,0)),"no data")</f>
        <v>no data</v>
      </c>
      <c r="P208" s="246" t="str">
        <f>IFERROR(AVERAGEIFS('HAZUS Table FL 14.12'!$S$4:$S$325,'HAZUS Table FL 14.12'!$N$4:$N$325,$J208,'HAZUS Table FL 14.12'!$R$4:$R$325,$I208,'HAZUS Table FL 14.12'!$P$4:$P$325,"&lt;="&amp;$G208,'HAZUS Table FL 14.12'!$Q$4:$Q$325,"&gt;"&amp;$G208)*'Inputs_Metric 7'!$D$6,"no data")</f>
        <v>no data</v>
      </c>
      <c r="Q208" s="246" t="str">
        <f>IFERROR(AVERAGEIFS('HAZUS Table FL 14.12'!$S$4:$S$325,'HAZUS Table FL 14.12'!$N$4:$N$325,$J208,'HAZUS Table FL 14.12'!$R$4:$R$325,$I208,'HAZUS Table FL 14.12'!$P$4:$P$325,"&lt;="&amp;$H208,'HAZUS Table FL 14.12'!$Q$4:$Q$325,"&gt;"&amp;$H208)*'Inputs_Metric 7'!$D$6,"no data")</f>
        <v>no data</v>
      </c>
      <c r="R208" s="246" t="str">
        <f>IFERROR(INDEX('HAZUS Table FL 14.16'!$D$3:$D$30,MATCH($J208,'HAZUS Table FL 14.16'!$C$3:$C$30,0)),"no data")</f>
        <v>no data</v>
      </c>
      <c r="S208" s="246" t="str">
        <f>IFERROR(INDEX('HAZUS Table FL 14.16'!$F$3:$F$30,MATCH($J208,'HAZUS Table FL 14.16'!$C$3:$C$30,0)),"no data")</f>
        <v>no data</v>
      </c>
      <c r="T208" s="246" t="str">
        <f>IFERROR(INDEX('HAZUS Table FL 14.16'!$G$3:$G$30,MATCH($J208,'HAZUS Table FL 14.16'!$C$3:$C$30,0)),"no data")</f>
        <v>no data</v>
      </c>
      <c r="U208" s="164" t="str">
        <f>IFERROR('Inputs_Metric 7'!$D$5*INDEX('HAZUS Table FL 14.8'!$E$4:$E$14,MATCH('Step 1_Metric 7'!$J208,'HAZUS Table FL 14.8'!$C$4:$C$14,0)),"no data")</f>
        <v>no data</v>
      </c>
      <c r="W208" s="92" t="str">
        <f t="shared" si="29"/>
        <v/>
      </c>
      <c r="X208" s="92" t="str">
        <f t="shared" si="30"/>
        <v/>
      </c>
      <c r="Y208" s="92" t="str">
        <f t="shared" si="31"/>
        <v/>
      </c>
      <c r="Z208" s="92" t="str">
        <f t="shared" si="32"/>
        <v/>
      </c>
      <c r="AA208" s="101" t="str">
        <f t="shared" si="33"/>
        <v/>
      </c>
      <c r="AB208" s="101" t="str">
        <f t="shared" si="34"/>
        <v/>
      </c>
      <c r="AC208" s="92" t="str">
        <f t="shared" si="35"/>
        <v/>
      </c>
      <c r="AD208" s="92" t="str">
        <f t="shared" si="36"/>
        <v/>
      </c>
    </row>
    <row r="209" spans="1:30" x14ac:dyDescent="0.25">
      <c r="A209">
        <f t="shared" si="28"/>
        <v>10</v>
      </c>
      <c r="B209">
        <f>COUNTIF($D$4:D209,D209)</f>
        <v>126</v>
      </c>
      <c r="C209">
        <f>'Building Structure Data'!B210</f>
        <v>0</v>
      </c>
      <c r="D209">
        <f>'Building Structure Data'!C210</f>
        <v>0</v>
      </c>
      <c r="E209">
        <f>'Building Structure Data'!D210</f>
        <v>0</v>
      </c>
      <c r="F209">
        <f>'Building Structure Data'!E210</f>
        <v>0</v>
      </c>
      <c r="G209" s="43">
        <f>'Building Structure Data'!O210</f>
        <v>0</v>
      </c>
      <c r="H209" s="43">
        <f>'Building Structure Data'!P210</f>
        <v>0</v>
      </c>
      <c r="I209" t="b">
        <f>IF(OR('Building Structure Data'!M210="C",'Building Structure Data'!M210="R"),TRUE,FALSE)</f>
        <v>0</v>
      </c>
      <c r="J209">
        <f>'Building Structure Data'!Y210</f>
        <v>0</v>
      </c>
      <c r="K209" s="77" t="e">
        <f>'Building Structure Data'!AN210</f>
        <v>#DIV/0!</v>
      </c>
      <c r="L209" s="77" t="e">
        <f>'Building Structure Data'!AO210</f>
        <v>#DIV/0!</v>
      </c>
      <c r="M209" s="163" t="str">
        <f>IFERROR('Inputs_Metric 7'!$D$5*INDEX('HAZUS Table FL 14.14'!$F$5:$F$40,MATCH($J209,'HAZUS Table FL 14.14'!$C$5:$C$40,0)),"no data")</f>
        <v>no data</v>
      </c>
      <c r="N209" s="163" t="str">
        <f>IFERROR('Inputs_Metric 7'!$D$5*INDEX('HAZUS Table FL 14.14'!$G$5:$G$40,MATCH($J209,'HAZUS Table FL 14.14'!$C$5:$C$40,0)),"no data")</f>
        <v>no data</v>
      </c>
      <c r="O209" s="163" t="str">
        <f>IFERROR('Inputs_Metric 7'!$D$5*INDEX('HAZUS Table FL 14.14'!$I$5:$I$40,MATCH($J209,'HAZUS Table FL 14.14'!$C$5:$C$40,0)),"no data")</f>
        <v>no data</v>
      </c>
      <c r="P209" s="246" t="str">
        <f>IFERROR(AVERAGEIFS('HAZUS Table FL 14.12'!$S$4:$S$325,'HAZUS Table FL 14.12'!$N$4:$N$325,$J209,'HAZUS Table FL 14.12'!$R$4:$R$325,$I209,'HAZUS Table FL 14.12'!$P$4:$P$325,"&lt;="&amp;$G209,'HAZUS Table FL 14.12'!$Q$4:$Q$325,"&gt;"&amp;$G209)*'Inputs_Metric 7'!$D$6,"no data")</f>
        <v>no data</v>
      </c>
      <c r="Q209" s="246" t="str">
        <f>IFERROR(AVERAGEIFS('HAZUS Table FL 14.12'!$S$4:$S$325,'HAZUS Table FL 14.12'!$N$4:$N$325,$J209,'HAZUS Table FL 14.12'!$R$4:$R$325,$I209,'HAZUS Table FL 14.12'!$P$4:$P$325,"&lt;="&amp;$H209,'HAZUS Table FL 14.12'!$Q$4:$Q$325,"&gt;"&amp;$H209)*'Inputs_Metric 7'!$D$6,"no data")</f>
        <v>no data</v>
      </c>
      <c r="R209" s="246" t="str">
        <f>IFERROR(INDEX('HAZUS Table FL 14.16'!$D$3:$D$30,MATCH($J209,'HAZUS Table FL 14.16'!$C$3:$C$30,0)),"no data")</f>
        <v>no data</v>
      </c>
      <c r="S209" s="246" t="str">
        <f>IFERROR(INDEX('HAZUS Table FL 14.16'!$F$3:$F$30,MATCH($J209,'HAZUS Table FL 14.16'!$C$3:$C$30,0)),"no data")</f>
        <v>no data</v>
      </c>
      <c r="T209" s="246" t="str">
        <f>IFERROR(INDEX('HAZUS Table FL 14.16'!$G$3:$G$30,MATCH($J209,'HAZUS Table FL 14.16'!$C$3:$C$30,0)),"no data")</f>
        <v>no data</v>
      </c>
      <c r="U209" s="164" t="str">
        <f>IFERROR('Inputs_Metric 7'!$D$5*INDEX('HAZUS Table FL 14.8'!$E$4:$E$14,MATCH('Step 1_Metric 7'!$J209,'HAZUS Table FL 14.8'!$C$4:$C$14,0)),"no data")</f>
        <v>no data</v>
      </c>
      <c r="W209" s="92" t="str">
        <f t="shared" si="29"/>
        <v/>
      </c>
      <c r="X209" s="92" t="str">
        <f t="shared" si="30"/>
        <v/>
      </c>
      <c r="Y209" s="92" t="str">
        <f t="shared" si="31"/>
        <v/>
      </c>
      <c r="Z209" s="92" t="str">
        <f t="shared" si="32"/>
        <v/>
      </c>
      <c r="AA209" s="101" t="str">
        <f t="shared" si="33"/>
        <v/>
      </c>
      <c r="AB209" s="101" t="str">
        <f t="shared" si="34"/>
        <v/>
      </c>
      <c r="AC209" s="92" t="str">
        <f t="shared" si="35"/>
        <v/>
      </c>
      <c r="AD209" s="92" t="str">
        <f t="shared" si="36"/>
        <v/>
      </c>
    </row>
    <row r="210" spans="1:30" x14ac:dyDescent="0.25">
      <c r="A210">
        <f t="shared" si="28"/>
        <v>10</v>
      </c>
      <c r="B210">
        <f>COUNTIF($D$4:D210,D210)</f>
        <v>127</v>
      </c>
      <c r="C210">
        <f>'Building Structure Data'!B211</f>
        <v>0</v>
      </c>
      <c r="D210">
        <f>'Building Structure Data'!C211</f>
        <v>0</v>
      </c>
      <c r="E210">
        <f>'Building Structure Data'!D211</f>
        <v>0</v>
      </c>
      <c r="F210">
        <f>'Building Structure Data'!E211</f>
        <v>0</v>
      </c>
      <c r="G210" s="43">
        <f>'Building Structure Data'!O211</f>
        <v>0</v>
      </c>
      <c r="H210" s="43">
        <f>'Building Structure Data'!P211</f>
        <v>0</v>
      </c>
      <c r="I210" t="b">
        <f>IF(OR('Building Structure Data'!M211="C",'Building Structure Data'!M211="R"),TRUE,FALSE)</f>
        <v>0</v>
      </c>
      <c r="J210">
        <f>'Building Structure Data'!Y211</f>
        <v>0</v>
      </c>
      <c r="K210" s="77" t="e">
        <f>'Building Structure Data'!AN211</f>
        <v>#DIV/0!</v>
      </c>
      <c r="L210" s="77" t="e">
        <f>'Building Structure Data'!AO211</f>
        <v>#DIV/0!</v>
      </c>
      <c r="M210" s="163" t="str">
        <f>IFERROR('Inputs_Metric 7'!$D$5*INDEX('HAZUS Table FL 14.14'!$F$5:$F$40,MATCH($J210,'HAZUS Table FL 14.14'!$C$5:$C$40,0)),"no data")</f>
        <v>no data</v>
      </c>
      <c r="N210" s="163" t="str">
        <f>IFERROR('Inputs_Metric 7'!$D$5*INDEX('HAZUS Table FL 14.14'!$G$5:$G$40,MATCH($J210,'HAZUS Table FL 14.14'!$C$5:$C$40,0)),"no data")</f>
        <v>no data</v>
      </c>
      <c r="O210" s="163" t="str">
        <f>IFERROR('Inputs_Metric 7'!$D$5*INDEX('HAZUS Table FL 14.14'!$I$5:$I$40,MATCH($J210,'HAZUS Table FL 14.14'!$C$5:$C$40,0)),"no data")</f>
        <v>no data</v>
      </c>
      <c r="P210" s="246" t="str">
        <f>IFERROR(AVERAGEIFS('HAZUS Table FL 14.12'!$S$4:$S$325,'HAZUS Table FL 14.12'!$N$4:$N$325,$J210,'HAZUS Table FL 14.12'!$R$4:$R$325,$I210,'HAZUS Table FL 14.12'!$P$4:$P$325,"&lt;="&amp;$G210,'HAZUS Table FL 14.12'!$Q$4:$Q$325,"&gt;"&amp;$G210)*'Inputs_Metric 7'!$D$6,"no data")</f>
        <v>no data</v>
      </c>
      <c r="Q210" s="246" t="str">
        <f>IFERROR(AVERAGEIFS('HAZUS Table FL 14.12'!$S$4:$S$325,'HAZUS Table FL 14.12'!$N$4:$N$325,$J210,'HAZUS Table FL 14.12'!$R$4:$R$325,$I210,'HAZUS Table FL 14.12'!$P$4:$P$325,"&lt;="&amp;$H210,'HAZUS Table FL 14.12'!$Q$4:$Q$325,"&gt;"&amp;$H210)*'Inputs_Metric 7'!$D$6,"no data")</f>
        <v>no data</v>
      </c>
      <c r="R210" s="246" t="str">
        <f>IFERROR(INDEX('HAZUS Table FL 14.16'!$D$3:$D$30,MATCH($J210,'HAZUS Table FL 14.16'!$C$3:$C$30,0)),"no data")</f>
        <v>no data</v>
      </c>
      <c r="S210" s="246" t="str">
        <f>IFERROR(INDEX('HAZUS Table FL 14.16'!$F$3:$F$30,MATCH($J210,'HAZUS Table FL 14.16'!$C$3:$C$30,0)),"no data")</f>
        <v>no data</v>
      </c>
      <c r="T210" s="246" t="str">
        <f>IFERROR(INDEX('HAZUS Table FL 14.16'!$G$3:$G$30,MATCH($J210,'HAZUS Table FL 14.16'!$C$3:$C$30,0)),"no data")</f>
        <v>no data</v>
      </c>
      <c r="U210" s="164" t="str">
        <f>IFERROR('Inputs_Metric 7'!$D$5*INDEX('HAZUS Table FL 14.8'!$E$4:$E$14,MATCH('Step 1_Metric 7'!$J210,'HAZUS Table FL 14.8'!$C$4:$C$14,0)),"no data")</f>
        <v>no data</v>
      </c>
      <c r="W210" s="92" t="str">
        <f t="shared" si="29"/>
        <v/>
      </c>
      <c r="X210" s="92" t="str">
        <f t="shared" si="30"/>
        <v/>
      </c>
      <c r="Y210" s="92" t="str">
        <f t="shared" si="31"/>
        <v/>
      </c>
      <c r="Z210" s="92" t="str">
        <f t="shared" si="32"/>
        <v/>
      </c>
      <c r="AA210" s="101" t="str">
        <f t="shared" si="33"/>
        <v/>
      </c>
      <c r="AB210" s="101" t="str">
        <f t="shared" si="34"/>
        <v/>
      </c>
      <c r="AC210" s="92" t="str">
        <f t="shared" si="35"/>
        <v/>
      </c>
      <c r="AD210" s="92" t="str">
        <f t="shared" si="36"/>
        <v/>
      </c>
    </row>
    <row r="211" spans="1:30" x14ac:dyDescent="0.25">
      <c r="A211">
        <f t="shared" si="28"/>
        <v>10</v>
      </c>
      <c r="B211">
        <f>COUNTIF($D$4:D211,D211)</f>
        <v>128</v>
      </c>
      <c r="C211">
        <f>'Building Structure Data'!B212</f>
        <v>0</v>
      </c>
      <c r="D211">
        <f>'Building Structure Data'!C212</f>
        <v>0</v>
      </c>
      <c r="E211">
        <f>'Building Structure Data'!D212</f>
        <v>0</v>
      </c>
      <c r="F211">
        <f>'Building Structure Data'!E212</f>
        <v>0</v>
      </c>
      <c r="G211" s="43">
        <f>'Building Structure Data'!O212</f>
        <v>0</v>
      </c>
      <c r="H211" s="43">
        <f>'Building Structure Data'!P212</f>
        <v>0</v>
      </c>
      <c r="I211" t="b">
        <f>IF(OR('Building Structure Data'!M212="C",'Building Structure Data'!M212="R"),TRUE,FALSE)</f>
        <v>0</v>
      </c>
      <c r="J211">
        <f>'Building Structure Data'!Y212</f>
        <v>0</v>
      </c>
      <c r="K211" s="77" t="e">
        <f>'Building Structure Data'!AN212</f>
        <v>#DIV/0!</v>
      </c>
      <c r="L211" s="77" t="e">
        <f>'Building Structure Data'!AO212</f>
        <v>#DIV/0!</v>
      </c>
      <c r="M211" s="163" t="str">
        <f>IFERROR('Inputs_Metric 7'!$D$5*INDEX('HAZUS Table FL 14.14'!$F$5:$F$40,MATCH($J211,'HAZUS Table FL 14.14'!$C$5:$C$40,0)),"no data")</f>
        <v>no data</v>
      </c>
      <c r="N211" s="163" t="str">
        <f>IFERROR('Inputs_Metric 7'!$D$5*INDEX('HAZUS Table FL 14.14'!$G$5:$G$40,MATCH($J211,'HAZUS Table FL 14.14'!$C$5:$C$40,0)),"no data")</f>
        <v>no data</v>
      </c>
      <c r="O211" s="163" t="str">
        <f>IFERROR('Inputs_Metric 7'!$D$5*INDEX('HAZUS Table FL 14.14'!$I$5:$I$40,MATCH($J211,'HAZUS Table FL 14.14'!$C$5:$C$40,0)),"no data")</f>
        <v>no data</v>
      </c>
      <c r="P211" s="246" t="str">
        <f>IFERROR(AVERAGEIFS('HAZUS Table FL 14.12'!$S$4:$S$325,'HAZUS Table FL 14.12'!$N$4:$N$325,$J211,'HAZUS Table FL 14.12'!$R$4:$R$325,$I211,'HAZUS Table FL 14.12'!$P$4:$P$325,"&lt;="&amp;$G211,'HAZUS Table FL 14.12'!$Q$4:$Q$325,"&gt;"&amp;$G211)*'Inputs_Metric 7'!$D$6,"no data")</f>
        <v>no data</v>
      </c>
      <c r="Q211" s="246" t="str">
        <f>IFERROR(AVERAGEIFS('HAZUS Table FL 14.12'!$S$4:$S$325,'HAZUS Table FL 14.12'!$N$4:$N$325,$J211,'HAZUS Table FL 14.12'!$R$4:$R$325,$I211,'HAZUS Table FL 14.12'!$P$4:$P$325,"&lt;="&amp;$H211,'HAZUS Table FL 14.12'!$Q$4:$Q$325,"&gt;"&amp;$H211)*'Inputs_Metric 7'!$D$6,"no data")</f>
        <v>no data</v>
      </c>
      <c r="R211" s="246" t="str">
        <f>IFERROR(INDEX('HAZUS Table FL 14.16'!$D$3:$D$30,MATCH($J211,'HAZUS Table FL 14.16'!$C$3:$C$30,0)),"no data")</f>
        <v>no data</v>
      </c>
      <c r="S211" s="246" t="str">
        <f>IFERROR(INDEX('HAZUS Table FL 14.16'!$F$3:$F$30,MATCH($J211,'HAZUS Table FL 14.16'!$C$3:$C$30,0)),"no data")</f>
        <v>no data</v>
      </c>
      <c r="T211" s="246" t="str">
        <f>IFERROR(INDEX('HAZUS Table FL 14.16'!$G$3:$G$30,MATCH($J211,'HAZUS Table FL 14.16'!$C$3:$C$30,0)),"no data")</f>
        <v>no data</v>
      </c>
      <c r="U211" s="164" t="str">
        <f>IFERROR('Inputs_Metric 7'!$D$5*INDEX('HAZUS Table FL 14.8'!$E$4:$E$14,MATCH('Step 1_Metric 7'!$J211,'HAZUS Table FL 14.8'!$C$4:$C$14,0)),"no data")</f>
        <v>no data</v>
      </c>
      <c r="W211" s="92" t="str">
        <f t="shared" si="29"/>
        <v/>
      </c>
      <c r="X211" s="92" t="str">
        <f t="shared" si="30"/>
        <v/>
      </c>
      <c r="Y211" s="92" t="str">
        <f t="shared" si="31"/>
        <v/>
      </c>
      <c r="Z211" s="92" t="str">
        <f t="shared" si="32"/>
        <v/>
      </c>
      <c r="AA211" s="101" t="str">
        <f t="shared" si="33"/>
        <v/>
      </c>
      <c r="AB211" s="101" t="str">
        <f t="shared" si="34"/>
        <v/>
      </c>
      <c r="AC211" s="92" t="str">
        <f t="shared" si="35"/>
        <v/>
      </c>
      <c r="AD211" s="92" t="str">
        <f t="shared" si="36"/>
        <v/>
      </c>
    </row>
    <row r="212" spans="1:30" x14ac:dyDescent="0.25">
      <c r="A212">
        <f t="shared" si="28"/>
        <v>10</v>
      </c>
      <c r="B212">
        <f>COUNTIF($D$4:D212,D212)</f>
        <v>129</v>
      </c>
      <c r="C212">
        <f>'Building Structure Data'!B213</f>
        <v>0</v>
      </c>
      <c r="D212">
        <f>'Building Structure Data'!C213</f>
        <v>0</v>
      </c>
      <c r="E212">
        <f>'Building Structure Data'!D213</f>
        <v>0</v>
      </c>
      <c r="F212">
        <f>'Building Structure Data'!E213</f>
        <v>0</v>
      </c>
      <c r="G212" s="43">
        <f>'Building Structure Data'!O213</f>
        <v>0</v>
      </c>
      <c r="H212" s="43">
        <f>'Building Structure Data'!P213</f>
        <v>0</v>
      </c>
      <c r="I212" t="b">
        <f>IF(OR('Building Structure Data'!M213="C",'Building Structure Data'!M213="R"),TRUE,FALSE)</f>
        <v>0</v>
      </c>
      <c r="J212">
        <f>'Building Structure Data'!Y213</f>
        <v>0</v>
      </c>
      <c r="K212" s="77" t="e">
        <f>'Building Structure Data'!AN213</f>
        <v>#DIV/0!</v>
      </c>
      <c r="L212" s="77" t="e">
        <f>'Building Structure Data'!AO213</f>
        <v>#DIV/0!</v>
      </c>
      <c r="M212" s="163" t="str">
        <f>IFERROR('Inputs_Metric 7'!$D$5*INDEX('HAZUS Table FL 14.14'!$F$5:$F$40,MATCH($J212,'HAZUS Table FL 14.14'!$C$5:$C$40,0)),"no data")</f>
        <v>no data</v>
      </c>
      <c r="N212" s="163" t="str">
        <f>IFERROR('Inputs_Metric 7'!$D$5*INDEX('HAZUS Table FL 14.14'!$G$5:$G$40,MATCH($J212,'HAZUS Table FL 14.14'!$C$5:$C$40,0)),"no data")</f>
        <v>no data</v>
      </c>
      <c r="O212" s="163" t="str">
        <f>IFERROR('Inputs_Metric 7'!$D$5*INDEX('HAZUS Table FL 14.14'!$I$5:$I$40,MATCH($J212,'HAZUS Table FL 14.14'!$C$5:$C$40,0)),"no data")</f>
        <v>no data</v>
      </c>
      <c r="P212" s="246" t="str">
        <f>IFERROR(AVERAGEIFS('HAZUS Table FL 14.12'!$S$4:$S$325,'HAZUS Table FL 14.12'!$N$4:$N$325,$J212,'HAZUS Table FL 14.12'!$R$4:$R$325,$I212,'HAZUS Table FL 14.12'!$P$4:$P$325,"&lt;="&amp;$G212,'HAZUS Table FL 14.12'!$Q$4:$Q$325,"&gt;"&amp;$G212)*'Inputs_Metric 7'!$D$6,"no data")</f>
        <v>no data</v>
      </c>
      <c r="Q212" s="246" t="str">
        <f>IFERROR(AVERAGEIFS('HAZUS Table FL 14.12'!$S$4:$S$325,'HAZUS Table FL 14.12'!$N$4:$N$325,$J212,'HAZUS Table FL 14.12'!$R$4:$R$325,$I212,'HAZUS Table FL 14.12'!$P$4:$P$325,"&lt;="&amp;$H212,'HAZUS Table FL 14.12'!$Q$4:$Q$325,"&gt;"&amp;$H212)*'Inputs_Metric 7'!$D$6,"no data")</f>
        <v>no data</v>
      </c>
      <c r="R212" s="246" t="str">
        <f>IFERROR(INDEX('HAZUS Table FL 14.16'!$D$3:$D$30,MATCH($J212,'HAZUS Table FL 14.16'!$C$3:$C$30,0)),"no data")</f>
        <v>no data</v>
      </c>
      <c r="S212" s="246" t="str">
        <f>IFERROR(INDEX('HAZUS Table FL 14.16'!$F$3:$F$30,MATCH($J212,'HAZUS Table FL 14.16'!$C$3:$C$30,0)),"no data")</f>
        <v>no data</v>
      </c>
      <c r="T212" s="246" t="str">
        <f>IFERROR(INDEX('HAZUS Table FL 14.16'!$G$3:$G$30,MATCH($J212,'HAZUS Table FL 14.16'!$C$3:$C$30,0)),"no data")</f>
        <v>no data</v>
      </c>
      <c r="U212" s="164" t="str">
        <f>IFERROR('Inputs_Metric 7'!$D$5*INDEX('HAZUS Table FL 14.8'!$E$4:$E$14,MATCH('Step 1_Metric 7'!$J212,'HAZUS Table FL 14.8'!$C$4:$C$14,0)),"no data")</f>
        <v>no data</v>
      </c>
      <c r="W212" s="92" t="str">
        <f t="shared" si="29"/>
        <v/>
      </c>
      <c r="X212" s="92" t="str">
        <f t="shared" si="30"/>
        <v/>
      </c>
      <c r="Y212" s="92" t="str">
        <f t="shared" si="31"/>
        <v/>
      </c>
      <c r="Z212" s="92" t="str">
        <f t="shared" si="32"/>
        <v/>
      </c>
      <c r="AA212" s="101" t="str">
        <f t="shared" si="33"/>
        <v/>
      </c>
      <c r="AB212" s="101" t="str">
        <f t="shared" si="34"/>
        <v/>
      </c>
      <c r="AC212" s="92" t="str">
        <f t="shared" si="35"/>
        <v/>
      </c>
      <c r="AD212" s="92" t="str">
        <f t="shared" si="36"/>
        <v/>
      </c>
    </row>
    <row r="213" spans="1:30" x14ac:dyDescent="0.25">
      <c r="A213">
        <f t="shared" si="28"/>
        <v>10</v>
      </c>
      <c r="B213">
        <f>COUNTIF($D$4:D213,D213)</f>
        <v>130</v>
      </c>
      <c r="C213">
        <f>'Building Structure Data'!B214</f>
        <v>0</v>
      </c>
      <c r="D213">
        <f>'Building Structure Data'!C214</f>
        <v>0</v>
      </c>
      <c r="E213">
        <f>'Building Structure Data'!D214</f>
        <v>0</v>
      </c>
      <c r="F213">
        <f>'Building Structure Data'!E214</f>
        <v>0</v>
      </c>
      <c r="G213" s="43">
        <f>'Building Structure Data'!O214</f>
        <v>0</v>
      </c>
      <c r="H213" s="43">
        <f>'Building Structure Data'!P214</f>
        <v>0</v>
      </c>
      <c r="I213" t="b">
        <f>IF(OR('Building Structure Data'!M214="C",'Building Structure Data'!M214="R"),TRUE,FALSE)</f>
        <v>0</v>
      </c>
      <c r="J213">
        <f>'Building Structure Data'!Y214</f>
        <v>0</v>
      </c>
      <c r="K213" s="77" t="e">
        <f>'Building Structure Data'!AN214</f>
        <v>#DIV/0!</v>
      </c>
      <c r="L213" s="77" t="e">
        <f>'Building Structure Data'!AO214</f>
        <v>#DIV/0!</v>
      </c>
      <c r="M213" s="163" t="str">
        <f>IFERROR('Inputs_Metric 7'!$D$5*INDEX('HAZUS Table FL 14.14'!$F$5:$F$40,MATCH($J213,'HAZUS Table FL 14.14'!$C$5:$C$40,0)),"no data")</f>
        <v>no data</v>
      </c>
      <c r="N213" s="163" t="str">
        <f>IFERROR('Inputs_Metric 7'!$D$5*INDEX('HAZUS Table FL 14.14'!$G$5:$G$40,MATCH($J213,'HAZUS Table FL 14.14'!$C$5:$C$40,0)),"no data")</f>
        <v>no data</v>
      </c>
      <c r="O213" s="163" t="str">
        <f>IFERROR('Inputs_Metric 7'!$D$5*INDEX('HAZUS Table FL 14.14'!$I$5:$I$40,MATCH($J213,'HAZUS Table FL 14.14'!$C$5:$C$40,0)),"no data")</f>
        <v>no data</v>
      </c>
      <c r="P213" s="246" t="str">
        <f>IFERROR(AVERAGEIFS('HAZUS Table FL 14.12'!$S$4:$S$325,'HAZUS Table FL 14.12'!$N$4:$N$325,$J213,'HAZUS Table FL 14.12'!$R$4:$R$325,$I213,'HAZUS Table FL 14.12'!$P$4:$P$325,"&lt;="&amp;$G213,'HAZUS Table FL 14.12'!$Q$4:$Q$325,"&gt;"&amp;$G213)*'Inputs_Metric 7'!$D$6,"no data")</f>
        <v>no data</v>
      </c>
      <c r="Q213" s="246" t="str">
        <f>IFERROR(AVERAGEIFS('HAZUS Table FL 14.12'!$S$4:$S$325,'HAZUS Table FL 14.12'!$N$4:$N$325,$J213,'HAZUS Table FL 14.12'!$R$4:$R$325,$I213,'HAZUS Table FL 14.12'!$P$4:$P$325,"&lt;="&amp;$H213,'HAZUS Table FL 14.12'!$Q$4:$Q$325,"&gt;"&amp;$H213)*'Inputs_Metric 7'!$D$6,"no data")</f>
        <v>no data</v>
      </c>
      <c r="R213" s="246" t="str">
        <f>IFERROR(INDEX('HAZUS Table FL 14.16'!$D$3:$D$30,MATCH($J213,'HAZUS Table FL 14.16'!$C$3:$C$30,0)),"no data")</f>
        <v>no data</v>
      </c>
      <c r="S213" s="246" t="str">
        <f>IFERROR(INDEX('HAZUS Table FL 14.16'!$F$3:$F$30,MATCH($J213,'HAZUS Table FL 14.16'!$C$3:$C$30,0)),"no data")</f>
        <v>no data</v>
      </c>
      <c r="T213" s="246" t="str">
        <f>IFERROR(INDEX('HAZUS Table FL 14.16'!$G$3:$G$30,MATCH($J213,'HAZUS Table FL 14.16'!$C$3:$C$30,0)),"no data")</f>
        <v>no data</v>
      </c>
      <c r="U213" s="164" t="str">
        <f>IFERROR('Inputs_Metric 7'!$D$5*INDEX('HAZUS Table FL 14.8'!$E$4:$E$14,MATCH('Step 1_Metric 7'!$J213,'HAZUS Table FL 14.8'!$C$4:$C$14,0)),"no data")</f>
        <v>no data</v>
      </c>
      <c r="W213" s="92" t="str">
        <f t="shared" si="29"/>
        <v/>
      </c>
      <c r="X213" s="92" t="str">
        <f t="shared" si="30"/>
        <v/>
      </c>
      <c r="Y213" s="92" t="str">
        <f t="shared" si="31"/>
        <v/>
      </c>
      <c r="Z213" s="92" t="str">
        <f t="shared" si="32"/>
        <v/>
      </c>
      <c r="AA213" s="101" t="str">
        <f t="shared" si="33"/>
        <v/>
      </c>
      <c r="AB213" s="101" t="str">
        <f t="shared" si="34"/>
        <v/>
      </c>
      <c r="AC213" s="92" t="str">
        <f t="shared" si="35"/>
        <v/>
      </c>
      <c r="AD213" s="92" t="str">
        <f t="shared" si="36"/>
        <v/>
      </c>
    </row>
    <row r="214" spans="1:30" x14ac:dyDescent="0.25">
      <c r="A214">
        <f t="shared" si="28"/>
        <v>10</v>
      </c>
      <c r="B214">
        <f>COUNTIF($D$4:D214,D214)</f>
        <v>131</v>
      </c>
      <c r="C214">
        <f>'Building Structure Data'!B215</f>
        <v>0</v>
      </c>
      <c r="D214">
        <f>'Building Structure Data'!C215</f>
        <v>0</v>
      </c>
      <c r="E214">
        <f>'Building Structure Data'!D215</f>
        <v>0</v>
      </c>
      <c r="F214">
        <f>'Building Structure Data'!E215</f>
        <v>0</v>
      </c>
      <c r="G214" s="43">
        <f>'Building Structure Data'!O215</f>
        <v>0</v>
      </c>
      <c r="H214" s="43">
        <f>'Building Structure Data'!P215</f>
        <v>0</v>
      </c>
      <c r="I214" t="b">
        <f>IF(OR('Building Structure Data'!M215="C",'Building Structure Data'!M215="R"),TRUE,FALSE)</f>
        <v>0</v>
      </c>
      <c r="J214">
        <f>'Building Structure Data'!Y215</f>
        <v>0</v>
      </c>
      <c r="K214" s="77" t="e">
        <f>'Building Structure Data'!AN215</f>
        <v>#DIV/0!</v>
      </c>
      <c r="L214" s="77" t="e">
        <f>'Building Structure Data'!AO215</f>
        <v>#DIV/0!</v>
      </c>
      <c r="M214" s="163" t="str">
        <f>IFERROR('Inputs_Metric 7'!$D$5*INDEX('HAZUS Table FL 14.14'!$F$5:$F$40,MATCH($J214,'HAZUS Table FL 14.14'!$C$5:$C$40,0)),"no data")</f>
        <v>no data</v>
      </c>
      <c r="N214" s="163" t="str">
        <f>IFERROR('Inputs_Metric 7'!$D$5*INDEX('HAZUS Table FL 14.14'!$G$5:$G$40,MATCH($J214,'HAZUS Table FL 14.14'!$C$5:$C$40,0)),"no data")</f>
        <v>no data</v>
      </c>
      <c r="O214" s="163" t="str">
        <f>IFERROR('Inputs_Metric 7'!$D$5*INDEX('HAZUS Table FL 14.14'!$I$5:$I$40,MATCH($J214,'HAZUS Table FL 14.14'!$C$5:$C$40,0)),"no data")</f>
        <v>no data</v>
      </c>
      <c r="P214" s="246" t="str">
        <f>IFERROR(AVERAGEIFS('HAZUS Table FL 14.12'!$S$4:$S$325,'HAZUS Table FL 14.12'!$N$4:$N$325,$J214,'HAZUS Table FL 14.12'!$R$4:$R$325,$I214,'HAZUS Table FL 14.12'!$P$4:$P$325,"&lt;="&amp;$G214,'HAZUS Table FL 14.12'!$Q$4:$Q$325,"&gt;"&amp;$G214)*'Inputs_Metric 7'!$D$6,"no data")</f>
        <v>no data</v>
      </c>
      <c r="Q214" s="246" t="str">
        <f>IFERROR(AVERAGEIFS('HAZUS Table FL 14.12'!$S$4:$S$325,'HAZUS Table FL 14.12'!$N$4:$N$325,$J214,'HAZUS Table FL 14.12'!$R$4:$R$325,$I214,'HAZUS Table FL 14.12'!$P$4:$P$325,"&lt;="&amp;$H214,'HAZUS Table FL 14.12'!$Q$4:$Q$325,"&gt;"&amp;$H214)*'Inputs_Metric 7'!$D$6,"no data")</f>
        <v>no data</v>
      </c>
      <c r="R214" s="246" t="str">
        <f>IFERROR(INDEX('HAZUS Table FL 14.16'!$D$3:$D$30,MATCH($J214,'HAZUS Table FL 14.16'!$C$3:$C$30,0)),"no data")</f>
        <v>no data</v>
      </c>
      <c r="S214" s="246" t="str">
        <f>IFERROR(INDEX('HAZUS Table FL 14.16'!$F$3:$F$30,MATCH($J214,'HAZUS Table FL 14.16'!$C$3:$C$30,0)),"no data")</f>
        <v>no data</v>
      </c>
      <c r="T214" s="246" t="str">
        <f>IFERROR(INDEX('HAZUS Table FL 14.16'!$G$3:$G$30,MATCH($J214,'HAZUS Table FL 14.16'!$C$3:$C$30,0)),"no data")</f>
        <v>no data</v>
      </c>
      <c r="U214" s="164" t="str">
        <f>IFERROR('Inputs_Metric 7'!$D$5*INDEX('HAZUS Table FL 14.8'!$E$4:$E$14,MATCH('Step 1_Metric 7'!$J214,'HAZUS Table FL 14.8'!$C$4:$C$14,0)),"no data")</f>
        <v>no data</v>
      </c>
      <c r="W214" s="92" t="str">
        <f t="shared" si="29"/>
        <v/>
      </c>
      <c r="X214" s="92" t="str">
        <f t="shared" si="30"/>
        <v/>
      </c>
      <c r="Y214" s="92" t="str">
        <f t="shared" si="31"/>
        <v/>
      </c>
      <c r="Z214" s="92" t="str">
        <f t="shared" si="32"/>
        <v/>
      </c>
      <c r="AA214" s="101" t="str">
        <f t="shared" si="33"/>
        <v/>
      </c>
      <c r="AB214" s="101" t="str">
        <f t="shared" si="34"/>
        <v/>
      </c>
      <c r="AC214" s="92" t="str">
        <f t="shared" si="35"/>
        <v/>
      </c>
      <c r="AD214" s="92" t="str">
        <f t="shared" si="36"/>
        <v/>
      </c>
    </row>
    <row r="215" spans="1:30" x14ac:dyDescent="0.25">
      <c r="A215">
        <f t="shared" si="28"/>
        <v>10</v>
      </c>
      <c r="B215">
        <f>COUNTIF($D$4:D215,D215)</f>
        <v>132</v>
      </c>
      <c r="C215">
        <f>'Building Structure Data'!B216</f>
        <v>0</v>
      </c>
      <c r="D215">
        <f>'Building Structure Data'!C216</f>
        <v>0</v>
      </c>
      <c r="E215">
        <f>'Building Structure Data'!D216</f>
        <v>0</v>
      </c>
      <c r="F215">
        <f>'Building Structure Data'!E216</f>
        <v>0</v>
      </c>
      <c r="G215" s="43">
        <f>'Building Structure Data'!O216</f>
        <v>0</v>
      </c>
      <c r="H215" s="43">
        <f>'Building Structure Data'!P216</f>
        <v>0</v>
      </c>
      <c r="I215" t="b">
        <f>IF(OR('Building Structure Data'!M216="C",'Building Structure Data'!M216="R"),TRUE,FALSE)</f>
        <v>0</v>
      </c>
      <c r="J215">
        <f>'Building Structure Data'!Y216</f>
        <v>0</v>
      </c>
      <c r="K215" s="77" t="e">
        <f>'Building Structure Data'!AN216</f>
        <v>#DIV/0!</v>
      </c>
      <c r="L215" s="77" t="e">
        <f>'Building Structure Data'!AO216</f>
        <v>#DIV/0!</v>
      </c>
      <c r="M215" s="163" t="str">
        <f>IFERROR('Inputs_Metric 7'!$D$5*INDEX('HAZUS Table FL 14.14'!$F$5:$F$40,MATCH($J215,'HAZUS Table FL 14.14'!$C$5:$C$40,0)),"no data")</f>
        <v>no data</v>
      </c>
      <c r="N215" s="163" t="str">
        <f>IFERROR('Inputs_Metric 7'!$D$5*INDEX('HAZUS Table FL 14.14'!$G$5:$G$40,MATCH($J215,'HAZUS Table FL 14.14'!$C$5:$C$40,0)),"no data")</f>
        <v>no data</v>
      </c>
      <c r="O215" s="163" t="str">
        <f>IFERROR('Inputs_Metric 7'!$D$5*INDEX('HAZUS Table FL 14.14'!$I$5:$I$40,MATCH($J215,'HAZUS Table FL 14.14'!$C$5:$C$40,0)),"no data")</f>
        <v>no data</v>
      </c>
      <c r="P215" s="246" t="str">
        <f>IFERROR(AVERAGEIFS('HAZUS Table FL 14.12'!$S$4:$S$325,'HAZUS Table FL 14.12'!$N$4:$N$325,$J215,'HAZUS Table FL 14.12'!$R$4:$R$325,$I215,'HAZUS Table FL 14.12'!$P$4:$P$325,"&lt;="&amp;$G215,'HAZUS Table FL 14.12'!$Q$4:$Q$325,"&gt;"&amp;$G215)*'Inputs_Metric 7'!$D$6,"no data")</f>
        <v>no data</v>
      </c>
      <c r="Q215" s="246" t="str">
        <f>IFERROR(AVERAGEIFS('HAZUS Table FL 14.12'!$S$4:$S$325,'HAZUS Table FL 14.12'!$N$4:$N$325,$J215,'HAZUS Table FL 14.12'!$R$4:$R$325,$I215,'HAZUS Table FL 14.12'!$P$4:$P$325,"&lt;="&amp;$H215,'HAZUS Table FL 14.12'!$Q$4:$Q$325,"&gt;"&amp;$H215)*'Inputs_Metric 7'!$D$6,"no data")</f>
        <v>no data</v>
      </c>
      <c r="R215" s="246" t="str">
        <f>IFERROR(INDEX('HAZUS Table FL 14.16'!$D$3:$D$30,MATCH($J215,'HAZUS Table FL 14.16'!$C$3:$C$30,0)),"no data")</f>
        <v>no data</v>
      </c>
      <c r="S215" s="246" t="str">
        <f>IFERROR(INDEX('HAZUS Table FL 14.16'!$F$3:$F$30,MATCH($J215,'HAZUS Table FL 14.16'!$C$3:$C$30,0)),"no data")</f>
        <v>no data</v>
      </c>
      <c r="T215" s="246" t="str">
        <f>IFERROR(INDEX('HAZUS Table FL 14.16'!$G$3:$G$30,MATCH($J215,'HAZUS Table FL 14.16'!$C$3:$C$30,0)),"no data")</f>
        <v>no data</v>
      </c>
      <c r="U215" s="164" t="str">
        <f>IFERROR('Inputs_Metric 7'!$D$5*INDEX('HAZUS Table FL 14.8'!$E$4:$E$14,MATCH('Step 1_Metric 7'!$J215,'HAZUS Table FL 14.8'!$C$4:$C$14,0)),"no data")</f>
        <v>no data</v>
      </c>
      <c r="W215" s="92" t="str">
        <f t="shared" si="29"/>
        <v/>
      </c>
      <c r="X215" s="92" t="str">
        <f t="shared" si="30"/>
        <v/>
      </c>
      <c r="Y215" s="92" t="str">
        <f t="shared" si="31"/>
        <v/>
      </c>
      <c r="Z215" s="92" t="str">
        <f t="shared" si="32"/>
        <v/>
      </c>
      <c r="AA215" s="101" t="str">
        <f t="shared" si="33"/>
        <v/>
      </c>
      <c r="AB215" s="101" t="str">
        <f t="shared" si="34"/>
        <v/>
      </c>
      <c r="AC215" s="92" t="str">
        <f t="shared" si="35"/>
        <v/>
      </c>
      <c r="AD215" s="92" t="str">
        <f t="shared" si="36"/>
        <v/>
      </c>
    </row>
    <row r="216" spans="1:30" x14ac:dyDescent="0.25">
      <c r="A216">
        <f t="shared" si="28"/>
        <v>10</v>
      </c>
      <c r="B216">
        <f>COUNTIF($D$4:D216,D216)</f>
        <v>133</v>
      </c>
      <c r="C216">
        <f>'Building Structure Data'!B217</f>
        <v>0</v>
      </c>
      <c r="D216">
        <f>'Building Structure Data'!C217</f>
        <v>0</v>
      </c>
      <c r="E216">
        <f>'Building Structure Data'!D217</f>
        <v>0</v>
      </c>
      <c r="F216">
        <f>'Building Structure Data'!E217</f>
        <v>0</v>
      </c>
      <c r="G216" s="43">
        <f>'Building Structure Data'!O217</f>
        <v>0</v>
      </c>
      <c r="H216" s="43">
        <f>'Building Structure Data'!P217</f>
        <v>0</v>
      </c>
      <c r="I216" t="b">
        <f>IF(OR('Building Structure Data'!M217="C",'Building Structure Data'!M217="R"),TRUE,FALSE)</f>
        <v>0</v>
      </c>
      <c r="J216">
        <f>'Building Structure Data'!Y217</f>
        <v>0</v>
      </c>
      <c r="K216" s="77" t="e">
        <f>'Building Structure Data'!AN217</f>
        <v>#DIV/0!</v>
      </c>
      <c r="L216" s="77" t="e">
        <f>'Building Structure Data'!AO217</f>
        <v>#DIV/0!</v>
      </c>
      <c r="M216" s="163" t="str">
        <f>IFERROR('Inputs_Metric 7'!$D$5*INDEX('HAZUS Table FL 14.14'!$F$5:$F$40,MATCH($J216,'HAZUS Table FL 14.14'!$C$5:$C$40,0)),"no data")</f>
        <v>no data</v>
      </c>
      <c r="N216" s="163" t="str">
        <f>IFERROR('Inputs_Metric 7'!$D$5*INDEX('HAZUS Table FL 14.14'!$G$5:$G$40,MATCH($J216,'HAZUS Table FL 14.14'!$C$5:$C$40,0)),"no data")</f>
        <v>no data</v>
      </c>
      <c r="O216" s="163" t="str">
        <f>IFERROR('Inputs_Metric 7'!$D$5*INDEX('HAZUS Table FL 14.14'!$I$5:$I$40,MATCH($J216,'HAZUS Table FL 14.14'!$C$5:$C$40,0)),"no data")</f>
        <v>no data</v>
      </c>
      <c r="P216" s="246" t="str">
        <f>IFERROR(AVERAGEIFS('HAZUS Table FL 14.12'!$S$4:$S$325,'HAZUS Table FL 14.12'!$N$4:$N$325,$J216,'HAZUS Table FL 14.12'!$R$4:$R$325,$I216,'HAZUS Table FL 14.12'!$P$4:$P$325,"&lt;="&amp;$G216,'HAZUS Table FL 14.12'!$Q$4:$Q$325,"&gt;"&amp;$G216)*'Inputs_Metric 7'!$D$6,"no data")</f>
        <v>no data</v>
      </c>
      <c r="Q216" s="246" t="str">
        <f>IFERROR(AVERAGEIFS('HAZUS Table FL 14.12'!$S$4:$S$325,'HAZUS Table FL 14.12'!$N$4:$N$325,$J216,'HAZUS Table FL 14.12'!$R$4:$R$325,$I216,'HAZUS Table FL 14.12'!$P$4:$P$325,"&lt;="&amp;$H216,'HAZUS Table FL 14.12'!$Q$4:$Q$325,"&gt;"&amp;$H216)*'Inputs_Metric 7'!$D$6,"no data")</f>
        <v>no data</v>
      </c>
      <c r="R216" s="246" t="str">
        <f>IFERROR(INDEX('HAZUS Table FL 14.16'!$D$3:$D$30,MATCH($J216,'HAZUS Table FL 14.16'!$C$3:$C$30,0)),"no data")</f>
        <v>no data</v>
      </c>
      <c r="S216" s="246" t="str">
        <f>IFERROR(INDEX('HAZUS Table FL 14.16'!$F$3:$F$30,MATCH($J216,'HAZUS Table FL 14.16'!$C$3:$C$30,0)),"no data")</f>
        <v>no data</v>
      </c>
      <c r="T216" s="246" t="str">
        <f>IFERROR(INDEX('HAZUS Table FL 14.16'!$G$3:$G$30,MATCH($J216,'HAZUS Table FL 14.16'!$C$3:$C$30,0)),"no data")</f>
        <v>no data</v>
      </c>
      <c r="U216" s="164" t="str">
        <f>IFERROR('Inputs_Metric 7'!$D$5*INDEX('HAZUS Table FL 14.8'!$E$4:$E$14,MATCH('Step 1_Metric 7'!$J216,'HAZUS Table FL 14.8'!$C$4:$C$14,0)),"no data")</f>
        <v>no data</v>
      </c>
      <c r="W216" s="92" t="str">
        <f t="shared" si="29"/>
        <v/>
      </c>
      <c r="X216" s="92" t="str">
        <f t="shared" si="30"/>
        <v/>
      </c>
      <c r="Y216" s="92" t="str">
        <f t="shared" si="31"/>
        <v/>
      </c>
      <c r="Z216" s="92" t="str">
        <f t="shared" si="32"/>
        <v/>
      </c>
      <c r="AA216" s="101" t="str">
        <f t="shared" si="33"/>
        <v/>
      </c>
      <c r="AB216" s="101" t="str">
        <f t="shared" si="34"/>
        <v/>
      </c>
      <c r="AC216" s="92" t="str">
        <f t="shared" si="35"/>
        <v/>
      </c>
      <c r="AD216" s="92" t="str">
        <f t="shared" si="36"/>
        <v/>
      </c>
    </row>
    <row r="217" spans="1:30" x14ac:dyDescent="0.25">
      <c r="A217">
        <f t="shared" si="28"/>
        <v>10</v>
      </c>
      <c r="B217">
        <f>COUNTIF($D$4:D217,D217)</f>
        <v>134</v>
      </c>
      <c r="C217">
        <f>'Building Structure Data'!B218</f>
        <v>0</v>
      </c>
      <c r="D217">
        <f>'Building Structure Data'!C218</f>
        <v>0</v>
      </c>
      <c r="E217">
        <f>'Building Structure Data'!D218</f>
        <v>0</v>
      </c>
      <c r="F217">
        <f>'Building Structure Data'!E218</f>
        <v>0</v>
      </c>
      <c r="G217" s="43">
        <f>'Building Structure Data'!O218</f>
        <v>0</v>
      </c>
      <c r="H217" s="43">
        <f>'Building Structure Data'!P218</f>
        <v>0</v>
      </c>
      <c r="I217" t="b">
        <f>IF(OR('Building Structure Data'!M218="C",'Building Structure Data'!M218="R"),TRUE,FALSE)</f>
        <v>0</v>
      </c>
      <c r="J217">
        <f>'Building Structure Data'!Y218</f>
        <v>0</v>
      </c>
      <c r="K217" s="77" t="e">
        <f>'Building Structure Data'!AN218</f>
        <v>#DIV/0!</v>
      </c>
      <c r="L217" s="77" t="e">
        <f>'Building Structure Data'!AO218</f>
        <v>#DIV/0!</v>
      </c>
      <c r="M217" s="163" t="str">
        <f>IFERROR('Inputs_Metric 7'!$D$5*INDEX('HAZUS Table FL 14.14'!$F$5:$F$40,MATCH($J217,'HAZUS Table FL 14.14'!$C$5:$C$40,0)),"no data")</f>
        <v>no data</v>
      </c>
      <c r="N217" s="163" t="str">
        <f>IFERROR('Inputs_Metric 7'!$D$5*INDEX('HAZUS Table FL 14.14'!$G$5:$G$40,MATCH($J217,'HAZUS Table FL 14.14'!$C$5:$C$40,0)),"no data")</f>
        <v>no data</v>
      </c>
      <c r="O217" s="163" t="str">
        <f>IFERROR('Inputs_Metric 7'!$D$5*INDEX('HAZUS Table FL 14.14'!$I$5:$I$40,MATCH($J217,'HAZUS Table FL 14.14'!$C$5:$C$40,0)),"no data")</f>
        <v>no data</v>
      </c>
      <c r="P217" s="246" t="str">
        <f>IFERROR(AVERAGEIFS('HAZUS Table FL 14.12'!$S$4:$S$325,'HAZUS Table FL 14.12'!$N$4:$N$325,$J217,'HAZUS Table FL 14.12'!$R$4:$R$325,$I217,'HAZUS Table FL 14.12'!$P$4:$P$325,"&lt;="&amp;$G217,'HAZUS Table FL 14.12'!$Q$4:$Q$325,"&gt;"&amp;$G217)*'Inputs_Metric 7'!$D$6,"no data")</f>
        <v>no data</v>
      </c>
      <c r="Q217" s="246" t="str">
        <f>IFERROR(AVERAGEIFS('HAZUS Table FL 14.12'!$S$4:$S$325,'HAZUS Table FL 14.12'!$N$4:$N$325,$J217,'HAZUS Table FL 14.12'!$R$4:$R$325,$I217,'HAZUS Table FL 14.12'!$P$4:$P$325,"&lt;="&amp;$H217,'HAZUS Table FL 14.12'!$Q$4:$Q$325,"&gt;"&amp;$H217)*'Inputs_Metric 7'!$D$6,"no data")</f>
        <v>no data</v>
      </c>
      <c r="R217" s="246" t="str">
        <f>IFERROR(INDEX('HAZUS Table FL 14.16'!$D$3:$D$30,MATCH($J217,'HAZUS Table FL 14.16'!$C$3:$C$30,0)),"no data")</f>
        <v>no data</v>
      </c>
      <c r="S217" s="246" t="str">
        <f>IFERROR(INDEX('HAZUS Table FL 14.16'!$F$3:$F$30,MATCH($J217,'HAZUS Table FL 14.16'!$C$3:$C$30,0)),"no data")</f>
        <v>no data</v>
      </c>
      <c r="T217" s="246" t="str">
        <f>IFERROR(INDEX('HAZUS Table FL 14.16'!$G$3:$G$30,MATCH($J217,'HAZUS Table FL 14.16'!$C$3:$C$30,0)),"no data")</f>
        <v>no data</v>
      </c>
      <c r="U217" s="164" t="str">
        <f>IFERROR('Inputs_Metric 7'!$D$5*INDEX('HAZUS Table FL 14.8'!$E$4:$E$14,MATCH('Step 1_Metric 7'!$J217,'HAZUS Table FL 14.8'!$C$4:$C$14,0)),"no data")</f>
        <v>no data</v>
      </c>
      <c r="W217" s="92" t="str">
        <f t="shared" si="29"/>
        <v/>
      </c>
      <c r="X217" s="92" t="str">
        <f t="shared" si="30"/>
        <v/>
      </c>
      <c r="Y217" s="92" t="str">
        <f t="shared" si="31"/>
        <v/>
      </c>
      <c r="Z217" s="92" t="str">
        <f t="shared" si="32"/>
        <v/>
      </c>
      <c r="AA217" s="101" t="str">
        <f t="shared" si="33"/>
        <v/>
      </c>
      <c r="AB217" s="101" t="str">
        <f t="shared" si="34"/>
        <v/>
      </c>
      <c r="AC217" s="92" t="str">
        <f t="shared" si="35"/>
        <v/>
      </c>
      <c r="AD217" s="92" t="str">
        <f t="shared" si="36"/>
        <v/>
      </c>
    </row>
    <row r="218" spans="1:30" x14ac:dyDescent="0.25">
      <c r="A218">
        <f t="shared" si="28"/>
        <v>10</v>
      </c>
      <c r="B218">
        <f>COUNTIF($D$4:D218,D218)</f>
        <v>135</v>
      </c>
      <c r="C218">
        <f>'Building Structure Data'!B219</f>
        <v>0</v>
      </c>
      <c r="D218">
        <f>'Building Structure Data'!C219</f>
        <v>0</v>
      </c>
      <c r="E218">
        <f>'Building Structure Data'!D219</f>
        <v>0</v>
      </c>
      <c r="F218">
        <f>'Building Structure Data'!E219</f>
        <v>0</v>
      </c>
      <c r="G218" s="43">
        <f>'Building Structure Data'!O219</f>
        <v>0</v>
      </c>
      <c r="H218" s="43">
        <f>'Building Structure Data'!P219</f>
        <v>0</v>
      </c>
      <c r="I218" t="b">
        <f>IF(OR('Building Structure Data'!M219="C",'Building Structure Data'!M219="R"),TRUE,FALSE)</f>
        <v>0</v>
      </c>
      <c r="J218">
        <f>'Building Structure Data'!Y219</f>
        <v>0</v>
      </c>
      <c r="K218" s="77" t="e">
        <f>'Building Structure Data'!AN219</f>
        <v>#DIV/0!</v>
      </c>
      <c r="L218" s="77" t="e">
        <f>'Building Structure Data'!AO219</f>
        <v>#DIV/0!</v>
      </c>
      <c r="M218" s="163" t="str">
        <f>IFERROR('Inputs_Metric 7'!$D$5*INDEX('HAZUS Table FL 14.14'!$F$5:$F$40,MATCH($J218,'HAZUS Table FL 14.14'!$C$5:$C$40,0)),"no data")</f>
        <v>no data</v>
      </c>
      <c r="N218" s="163" t="str">
        <f>IFERROR('Inputs_Metric 7'!$D$5*INDEX('HAZUS Table FL 14.14'!$G$5:$G$40,MATCH($J218,'HAZUS Table FL 14.14'!$C$5:$C$40,0)),"no data")</f>
        <v>no data</v>
      </c>
      <c r="O218" s="163" t="str">
        <f>IFERROR('Inputs_Metric 7'!$D$5*INDEX('HAZUS Table FL 14.14'!$I$5:$I$40,MATCH($J218,'HAZUS Table FL 14.14'!$C$5:$C$40,0)),"no data")</f>
        <v>no data</v>
      </c>
      <c r="P218" s="246" t="str">
        <f>IFERROR(AVERAGEIFS('HAZUS Table FL 14.12'!$S$4:$S$325,'HAZUS Table FL 14.12'!$N$4:$N$325,$J218,'HAZUS Table FL 14.12'!$R$4:$R$325,$I218,'HAZUS Table FL 14.12'!$P$4:$P$325,"&lt;="&amp;$G218,'HAZUS Table FL 14.12'!$Q$4:$Q$325,"&gt;"&amp;$G218)*'Inputs_Metric 7'!$D$6,"no data")</f>
        <v>no data</v>
      </c>
      <c r="Q218" s="246" t="str">
        <f>IFERROR(AVERAGEIFS('HAZUS Table FL 14.12'!$S$4:$S$325,'HAZUS Table FL 14.12'!$N$4:$N$325,$J218,'HAZUS Table FL 14.12'!$R$4:$R$325,$I218,'HAZUS Table FL 14.12'!$P$4:$P$325,"&lt;="&amp;$H218,'HAZUS Table FL 14.12'!$Q$4:$Q$325,"&gt;"&amp;$H218)*'Inputs_Metric 7'!$D$6,"no data")</f>
        <v>no data</v>
      </c>
      <c r="R218" s="246" t="str">
        <f>IFERROR(INDEX('HAZUS Table FL 14.16'!$D$3:$D$30,MATCH($J218,'HAZUS Table FL 14.16'!$C$3:$C$30,0)),"no data")</f>
        <v>no data</v>
      </c>
      <c r="S218" s="246" t="str">
        <f>IFERROR(INDEX('HAZUS Table FL 14.16'!$F$3:$F$30,MATCH($J218,'HAZUS Table FL 14.16'!$C$3:$C$30,0)),"no data")</f>
        <v>no data</v>
      </c>
      <c r="T218" s="246" t="str">
        <f>IFERROR(INDEX('HAZUS Table FL 14.16'!$G$3:$G$30,MATCH($J218,'HAZUS Table FL 14.16'!$C$3:$C$30,0)),"no data")</f>
        <v>no data</v>
      </c>
      <c r="U218" s="164" t="str">
        <f>IFERROR('Inputs_Metric 7'!$D$5*INDEX('HAZUS Table FL 14.8'!$E$4:$E$14,MATCH('Step 1_Metric 7'!$J218,'HAZUS Table FL 14.8'!$C$4:$C$14,0)),"no data")</f>
        <v>no data</v>
      </c>
      <c r="W218" s="92" t="str">
        <f t="shared" si="29"/>
        <v/>
      </c>
      <c r="X218" s="92" t="str">
        <f t="shared" si="30"/>
        <v/>
      </c>
      <c r="Y218" s="92" t="str">
        <f t="shared" si="31"/>
        <v/>
      </c>
      <c r="Z218" s="92" t="str">
        <f t="shared" si="32"/>
        <v/>
      </c>
      <c r="AA218" s="101" t="str">
        <f t="shared" si="33"/>
        <v/>
      </c>
      <c r="AB218" s="101" t="str">
        <f t="shared" si="34"/>
        <v/>
      </c>
      <c r="AC218" s="92" t="str">
        <f t="shared" si="35"/>
        <v/>
      </c>
      <c r="AD218" s="92" t="str">
        <f t="shared" si="36"/>
        <v/>
      </c>
    </row>
    <row r="219" spans="1:30" x14ac:dyDescent="0.25">
      <c r="A219">
        <f t="shared" si="28"/>
        <v>10</v>
      </c>
      <c r="B219">
        <f>COUNTIF($D$4:D219,D219)</f>
        <v>136</v>
      </c>
      <c r="C219">
        <f>'Building Structure Data'!B220</f>
        <v>0</v>
      </c>
      <c r="D219">
        <f>'Building Structure Data'!C220</f>
        <v>0</v>
      </c>
      <c r="E219">
        <f>'Building Structure Data'!D220</f>
        <v>0</v>
      </c>
      <c r="F219">
        <f>'Building Structure Data'!E220</f>
        <v>0</v>
      </c>
      <c r="G219" s="43">
        <f>'Building Structure Data'!O220</f>
        <v>0</v>
      </c>
      <c r="H219" s="43">
        <f>'Building Structure Data'!P220</f>
        <v>0</v>
      </c>
      <c r="I219" t="b">
        <f>IF(OR('Building Structure Data'!M220="C",'Building Structure Data'!M220="R"),TRUE,FALSE)</f>
        <v>0</v>
      </c>
      <c r="J219">
        <f>'Building Structure Data'!Y220</f>
        <v>0</v>
      </c>
      <c r="K219" s="77" t="e">
        <f>'Building Structure Data'!AN220</f>
        <v>#DIV/0!</v>
      </c>
      <c r="L219" s="77" t="e">
        <f>'Building Structure Data'!AO220</f>
        <v>#DIV/0!</v>
      </c>
      <c r="M219" s="163" t="str">
        <f>IFERROR('Inputs_Metric 7'!$D$5*INDEX('HAZUS Table FL 14.14'!$F$5:$F$40,MATCH($J219,'HAZUS Table FL 14.14'!$C$5:$C$40,0)),"no data")</f>
        <v>no data</v>
      </c>
      <c r="N219" s="163" t="str">
        <f>IFERROR('Inputs_Metric 7'!$D$5*INDEX('HAZUS Table FL 14.14'!$G$5:$G$40,MATCH($J219,'HAZUS Table FL 14.14'!$C$5:$C$40,0)),"no data")</f>
        <v>no data</v>
      </c>
      <c r="O219" s="163" t="str">
        <f>IFERROR('Inputs_Metric 7'!$D$5*INDEX('HAZUS Table FL 14.14'!$I$5:$I$40,MATCH($J219,'HAZUS Table FL 14.14'!$C$5:$C$40,0)),"no data")</f>
        <v>no data</v>
      </c>
      <c r="P219" s="246" t="str">
        <f>IFERROR(AVERAGEIFS('HAZUS Table FL 14.12'!$S$4:$S$325,'HAZUS Table FL 14.12'!$N$4:$N$325,$J219,'HAZUS Table FL 14.12'!$R$4:$R$325,$I219,'HAZUS Table FL 14.12'!$P$4:$P$325,"&lt;="&amp;$G219,'HAZUS Table FL 14.12'!$Q$4:$Q$325,"&gt;"&amp;$G219)*'Inputs_Metric 7'!$D$6,"no data")</f>
        <v>no data</v>
      </c>
      <c r="Q219" s="246" t="str">
        <f>IFERROR(AVERAGEIFS('HAZUS Table FL 14.12'!$S$4:$S$325,'HAZUS Table FL 14.12'!$N$4:$N$325,$J219,'HAZUS Table FL 14.12'!$R$4:$R$325,$I219,'HAZUS Table FL 14.12'!$P$4:$P$325,"&lt;="&amp;$H219,'HAZUS Table FL 14.12'!$Q$4:$Q$325,"&gt;"&amp;$H219)*'Inputs_Metric 7'!$D$6,"no data")</f>
        <v>no data</v>
      </c>
      <c r="R219" s="246" t="str">
        <f>IFERROR(INDEX('HAZUS Table FL 14.16'!$D$3:$D$30,MATCH($J219,'HAZUS Table FL 14.16'!$C$3:$C$30,0)),"no data")</f>
        <v>no data</v>
      </c>
      <c r="S219" s="246" t="str">
        <f>IFERROR(INDEX('HAZUS Table FL 14.16'!$F$3:$F$30,MATCH($J219,'HAZUS Table FL 14.16'!$C$3:$C$30,0)),"no data")</f>
        <v>no data</v>
      </c>
      <c r="T219" s="246" t="str">
        <f>IFERROR(INDEX('HAZUS Table FL 14.16'!$G$3:$G$30,MATCH($J219,'HAZUS Table FL 14.16'!$C$3:$C$30,0)),"no data")</f>
        <v>no data</v>
      </c>
      <c r="U219" s="164" t="str">
        <f>IFERROR('Inputs_Metric 7'!$D$5*INDEX('HAZUS Table FL 14.8'!$E$4:$E$14,MATCH('Step 1_Metric 7'!$J219,'HAZUS Table FL 14.8'!$C$4:$C$14,0)),"no data")</f>
        <v>no data</v>
      </c>
      <c r="W219" s="92" t="str">
        <f t="shared" si="29"/>
        <v/>
      </c>
      <c r="X219" s="92" t="str">
        <f t="shared" si="30"/>
        <v/>
      </c>
      <c r="Y219" s="92" t="str">
        <f t="shared" si="31"/>
        <v/>
      </c>
      <c r="Z219" s="92" t="str">
        <f t="shared" si="32"/>
        <v/>
      </c>
      <c r="AA219" s="101" t="str">
        <f t="shared" si="33"/>
        <v/>
      </c>
      <c r="AB219" s="101" t="str">
        <f t="shared" si="34"/>
        <v/>
      </c>
      <c r="AC219" s="92" t="str">
        <f t="shared" si="35"/>
        <v/>
      </c>
      <c r="AD219" s="92" t="str">
        <f t="shared" si="36"/>
        <v/>
      </c>
    </row>
    <row r="220" spans="1:30" x14ac:dyDescent="0.25">
      <c r="A220">
        <f t="shared" si="28"/>
        <v>10</v>
      </c>
      <c r="B220">
        <f>COUNTIF($D$4:D220,D220)</f>
        <v>137</v>
      </c>
      <c r="C220">
        <f>'Building Structure Data'!B221</f>
        <v>0</v>
      </c>
      <c r="D220">
        <f>'Building Structure Data'!C221</f>
        <v>0</v>
      </c>
      <c r="E220">
        <f>'Building Structure Data'!D221</f>
        <v>0</v>
      </c>
      <c r="F220">
        <f>'Building Structure Data'!E221</f>
        <v>0</v>
      </c>
      <c r="G220" s="43">
        <f>'Building Structure Data'!O221</f>
        <v>0</v>
      </c>
      <c r="H220" s="43">
        <f>'Building Structure Data'!P221</f>
        <v>0</v>
      </c>
      <c r="I220" t="b">
        <f>IF(OR('Building Structure Data'!M221="C",'Building Structure Data'!M221="R"),TRUE,FALSE)</f>
        <v>0</v>
      </c>
      <c r="J220">
        <f>'Building Structure Data'!Y221</f>
        <v>0</v>
      </c>
      <c r="K220" s="77" t="e">
        <f>'Building Structure Data'!AN221</f>
        <v>#DIV/0!</v>
      </c>
      <c r="L220" s="77" t="e">
        <f>'Building Structure Data'!AO221</f>
        <v>#DIV/0!</v>
      </c>
      <c r="M220" s="163" t="str">
        <f>IFERROR('Inputs_Metric 7'!$D$5*INDEX('HAZUS Table FL 14.14'!$F$5:$F$40,MATCH($J220,'HAZUS Table FL 14.14'!$C$5:$C$40,0)),"no data")</f>
        <v>no data</v>
      </c>
      <c r="N220" s="163" t="str">
        <f>IFERROR('Inputs_Metric 7'!$D$5*INDEX('HAZUS Table FL 14.14'!$G$5:$G$40,MATCH($J220,'HAZUS Table FL 14.14'!$C$5:$C$40,0)),"no data")</f>
        <v>no data</v>
      </c>
      <c r="O220" s="163" t="str">
        <f>IFERROR('Inputs_Metric 7'!$D$5*INDEX('HAZUS Table FL 14.14'!$I$5:$I$40,MATCH($J220,'HAZUS Table FL 14.14'!$C$5:$C$40,0)),"no data")</f>
        <v>no data</v>
      </c>
      <c r="P220" s="246" t="str">
        <f>IFERROR(AVERAGEIFS('HAZUS Table FL 14.12'!$S$4:$S$325,'HAZUS Table FL 14.12'!$N$4:$N$325,$J220,'HAZUS Table FL 14.12'!$R$4:$R$325,$I220,'HAZUS Table FL 14.12'!$P$4:$P$325,"&lt;="&amp;$G220,'HAZUS Table FL 14.12'!$Q$4:$Q$325,"&gt;"&amp;$G220)*'Inputs_Metric 7'!$D$6,"no data")</f>
        <v>no data</v>
      </c>
      <c r="Q220" s="246" t="str">
        <f>IFERROR(AVERAGEIFS('HAZUS Table FL 14.12'!$S$4:$S$325,'HAZUS Table FL 14.12'!$N$4:$N$325,$J220,'HAZUS Table FL 14.12'!$R$4:$R$325,$I220,'HAZUS Table FL 14.12'!$P$4:$P$325,"&lt;="&amp;$H220,'HAZUS Table FL 14.12'!$Q$4:$Q$325,"&gt;"&amp;$H220)*'Inputs_Metric 7'!$D$6,"no data")</f>
        <v>no data</v>
      </c>
      <c r="R220" s="246" t="str">
        <f>IFERROR(INDEX('HAZUS Table FL 14.16'!$D$3:$D$30,MATCH($J220,'HAZUS Table FL 14.16'!$C$3:$C$30,0)),"no data")</f>
        <v>no data</v>
      </c>
      <c r="S220" s="246" t="str">
        <f>IFERROR(INDEX('HAZUS Table FL 14.16'!$F$3:$F$30,MATCH($J220,'HAZUS Table FL 14.16'!$C$3:$C$30,0)),"no data")</f>
        <v>no data</v>
      </c>
      <c r="T220" s="246" t="str">
        <f>IFERROR(INDEX('HAZUS Table FL 14.16'!$G$3:$G$30,MATCH($J220,'HAZUS Table FL 14.16'!$C$3:$C$30,0)),"no data")</f>
        <v>no data</v>
      </c>
      <c r="U220" s="164" t="str">
        <f>IFERROR('Inputs_Metric 7'!$D$5*INDEX('HAZUS Table FL 14.8'!$E$4:$E$14,MATCH('Step 1_Metric 7'!$J220,'HAZUS Table FL 14.8'!$C$4:$C$14,0)),"no data")</f>
        <v>no data</v>
      </c>
      <c r="W220" s="92" t="str">
        <f t="shared" si="29"/>
        <v/>
      </c>
      <c r="X220" s="92" t="str">
        <f t="shared" si="30"/>
        <v/>
      </c>
      <c r="Y220" s="92" t="str">
        <f t="shared" si="31"/>
        <v/>
      </c>
      <c r="Z220" s="92" t="str">
        <f t="shared" si="32"/>
        <v/>
      </c>
      <c r="AA220" s="101" t="str">
        <f t="shared" si="33"/>
        <v/>
      </c>
      <c r="AB220" s="101" t="str">
        <f t="shared" si="34"/>
        <v/>
      </c>
      <c r="AC220" s="92" t="str">
        <f t="shared" si="35"/>
        <v/>
      </c>
      <c r="AD220" s="92" t="str">
        <f t="shared" si="36"/>
        <v/>
      </c>
    </row>
    <row r="221" spans="1:30" x14ac:dyDescent="0.25">
      <c r="A221">
        <f t="shared" ref="A221:A284" si="37">IF(B221=1,A220+1,A220)</f>
        <v>10</v>
      </c>
      <c r="B221">
        <f>COUNTIF($D$4:D221,D221)</f>
        <v>138</v>
      </c>
      <c r="C221">
        <f>'Building Structure Data'!B222</f>
        <v>0</v>
      </c>
      <c r="D221">
        <f>'Building Structure Data'!C222</f>
        <v>0</v>
      </c>
      <c r="E221">
        <f>'Building Structure Data'!D222</f>
        <v>0</v>
      </c>
      <c r="F221">
        <f>'Building Structure Data'!E222</f>
        <v>0</v>
      </c>
      <c r="G221" s="43">
        <f>'Building Structure Data'!O222</f>
        <v>0</v>
      </c>
      <c r="H221" s="43">
        <f>'Building Structure Data'!P222</f>
        <v>0</v>
      </c>
      <c r="I221" t="b">
        <f>IF(OR('Building Structure Data'!M222="C",'Building Structure Data'!M222="R"),TRUE,FALSE)</f>
        <v>0</v>
      </c>
      <c r="J221">
        <f>'Building Structure Data'!Y222</f>
        <v>0</v>
      </c>
      <c r="K221" s="77" t="e">
        <f>'Building Structure Data'!AN222</f>
        <v>#DIV/0!</v>
      </c>
      <c r="L221" s="77" t="e">
        <f>'Building Structure Data'!AO222</f>
        <v>#DIV/0!</v>
      </c>
      <c r="M221" s="163" t="str">
        <f>IFERROR('Inputs_Metric 7'!$D$5*INDEX('HAZUS Table FL 14.14'!$F$5:$F$40,MATCH($J221,'HAZUS Table FL 14.14'!$C$5:$C$40,0)),"no data")</f>
        <v>no data</v>
      </c>
      <c r="N221" s="163" t="str">
        <f>IFERROR('Inputs_Metric 7'!$D$5*INDEX('HAZUS Table FL 14.14'!$G$5:$G$40,MATCH($J221,'HAZUS Table FL 14.14'!$C$5:$C$40,0)),"no data")</f>
        <v>no data</v>
      </c>
      <c r="O221" s="163" t="str">
        <f>IFERROR('Inputs_Metric 7'!$D$5*INDEX('HAZUS Table FL 14.14'!$I$5:$I$40,MATCH($J221,'HAZUS Table FL 14.14'!$C$5:$C$40,0)),"no data")</f>
        <v>no data</v>
      </c>
      <c r="P221" s="246" t="str">
        <f>IFERROR(AVERAGEIFS('HAZUS Table FL 14.12'!$S$4:$S$325,'HAZUS Table FL 14.12'!$N$4:$N$325,$J221,'HAZUS Table FL 14.12'!$R$4:$R$325,$I221,'HAZUS Table FL 14.12'!$P$4:$P$325,"&lt;="&amp;$G221,'HAZUS Table FL 14.12'!$Q$4:$Q$325,"&gt;"&amp;$G221)*'Inputs_Metric 7'!$D$6,"no data")</f>
        <v>no data</v>
      </c>
      <c r="Q221" s="246" t="str">
        <f>IFERROR(AVERAGEIFS('HAZUS Table FL 14.12'!$S$4:$S$325,'HAZUS Table FL 14.12'!$N$4:$N$325,$J221,'HAZUS Table FL 14.12'!$R$4:$R$325,$I221,'HAZUS Table FL 14.12'!$P$4:$P$325,"&lt;="&amp;$H221,'HAZUS Table FL 14.12'!$Q$4:$Q$325,"&gt;"&amp;$H221)*'Inputs_Metric 7'!$D$6,"no data")</f>
        <v>no data</v>
      </c>
      <c r="R221" s="246" t="str">
        <f>IFERROR(INDEX('HAZUS Table FL 14.16'!$D$3:$D$30,MATCH($J221,'HAZUS Table FL 14.16'!$C$3:$C$30,0)),"no data")</f>
        <v>no data</v>
      </c>
      <c r="S221" s="246" t="str">
        <f>IFERROR(INDEX('HAZUS Table FL 14.16'!$F$3:$F$30,MATCH($J221,'HAZUS Table FL 14.16'!$C$3:$C$30,0)),"no data")</f>
        <v>no data</v>
      </c>
      <c r="T221" s="246" t="str">
        <f>IFERROR(INDEX('HAZUS Table FL 14.16'!$G$3:$G$30,MATCH($J221,'HAZUS Table FL 14.16'!$C$3:$C$30,0)),"no data")</f>
        <v>no data</v>
      </c>
      <c r="U221" s="164" t="str">
        <f>IFERROR('Inputs_Metric 7'!$D$5*INDEX('HAZUS Table FL 14.8'!$E$4:$E$14,MATCH('Step 1_Metric 7'!$J221,'HAZUS Table FL 14.8'!$C$4:$C$14,0)),"no data")</f>
        <v>no data</v>
      </c>
      <c r="W221" s="92" t="str">
        <f t="shared" ref="W221:W284" si="38">IFERROR(K221*M221*P221*(1-S221),"")</f>
        <v/>
      </c>
      <c r="X221" s="92" t="str">
        <f t="shared" ref="X221:X284" si="39">IFERROR(L221*M221*Q221*(1-S221),"")</f>
        <v/>
      </c>
      <c r="Y221" s="92" t="str">
        <f t="shared" ref="Y221:Y284" si="40">IFERROR(K221*$N221*P221*(1-$R221),"")</f>
        <v/>
      </c>
      <c r="Z221" s="92" t="str">
        <f t="shared" ref="Z221:Z284" si="41">IFERROR(L221*$N221*Q221*(1-$R221),"")</f>
        <v/>
      </c>
      <c r="AA221" s="101" t="str">
        <f t="shared" ref="AA221:AA284" si="42">IFERROR(AC221/$U221,"")</f>
        <v/>
      </c>
      <c r="AB221" s="101" t="str">
        <f t="shared" ref="AB221:AB284" si="43">IFERROR(AD221/$U221,"")</f>
        <v/>
      </c>
      <c r="AC221" s="92" t="str">
        <f t="shared" ref="AC221:AC284" si="44">IFERROR(K221*$O221*P221*(1-$T221),"")</f>
        <v/>
      </c>
      <c r="AD221" s="92" t="str">
        <f t="shared" ref="AD221:AD284" si="45">IFERROR(L221*$O221*Q221*(1-$T221),"")</f>
        <v/>
      </c>
    </row>
    <row r="222" spans="1:30" x14ac:dyDescent="0.25">
      <c r="A222">
        <f t="shared" si="37"/>
        <v>10</v>
      </c>
      <c r="B222">
        <f>COUNTIF($D$4:D222,D222)</f>
        <v>139</v>
      </c>
      <c r="C222">
        <f>'Building Structure Data'!B223</f>
        <v>0</v>
      </c>
      <c r="D222">
        <f>'Building Structure Data'!C223</f>
        <v>0</v>
      </c>
      <c r="E222">
        <f>'Building Structure Data'!D223</f>
        <v>0</v>
      </c>
      <c r="F222">
        <f>'Building Structure Data'!E223</f>
        <v>0</v>
      </c>
      <c r="G222" s="43">
        <f>'Building Structure Data'!O223</f>
        <v>0</v>
      </c>
      <c r="H222" s="43">
        <f>'Building Structure Data'!P223</f>
        <v>0</v>
      </c>
      <c r="I222" t="b">
        <f>IF(OR('Building Structure Data'!M223="C",'Building Structure Data'!M223="R"),TRUE,FALSE)</f>
        <v>0</v>
      </c>
      <c r="J222">
        <f>'Building Structure Data'!Y223</f>
        <v>0</v>
      </c>
      <c r="K222" s="77" t="e">
        <f>'Building Structure Data'!AN223</f>
        <v>#DIV/0!</v>
      </c>
      <c r="L222" s="77" t="e">
        <f>'Building Structure Data'!AO223</f>
        <v>#DIV/0!</v>
      </c>
      <c r="M222" s="163" t="str">
        <f>IFERROR('Inputs_Metric 7'!$D$5*INDEX('HAZUS Table FL 14.14'!$F$5:$F$40,MATCH($J222,'HAZUS Table FL 14.14'!$C$5:$C$40,0)),"no data")</f>
        <v>no data</v>
      </c>
      <c r="N222" s="163" t="str">
        <f>IFERROR('Inputs_Metric 7'!$D$5*INDEX('HAZUS Table FL 14.14'!$G$5:$G$40,MATCH($J222,'HAZUS Table FL 14.14'!$C$5:$C$40,0)),"no data")</f>
        <v>no data</v>
      </c>
      <c r="O222" s="163" t="str">
        <f>IFERROR('Inputs_Metric 7'!$D$5*INDEX('HAZUS Table FL 14.14'!$I$5:$I$40,MATCH($J222,'HAZUS Table FL 14.14'!$C$5:$C$40,0)),"no data")</f>
        <v>no data</v>
      </c>
      <c r="P222" s="246" t="str">
        <f>IFERROR(AVERAGEIFS('HAZUS Table FL 14.12'!$S$4:$S$325,'HAZUS Table FL 14.12'!$N$4:$N$325,$J222,'HAZUS Table FL 14.12'!$R$4:$R$325,$I222,'HAZUS Table FL 14.12'!$P$4:$P$325,"&lt;="&amp;$G222,'HAZUS Table FL 14.12'!$Q$4:$Q$325,"&gt;"&amp;$G222)*'Inputs_Metric 7'!$D$6,"no data")</f>
        <v>no data</v>
      </c>
      <c r="Q222" s="246" t="str">
        <f>IFERROR(AVERAGEIFS('HAZUS Table FL 14.12'!$S$4:$S$325,'HAZUS Table FL 14.12'!$N$4:$N$325,$J222,'HAZUS Table FL 14.12'!$R$4:$R$325,$I222,'HAZUS Table FL 14.12'!$P$4:$P$325,"&lt;="&amp;$H222,'HAZUS Table FL 14.12'!$Q$4:$Q$325,"&gt;"&amp;$H222)*'Inputs_Metric 7'!$D$6,"no data")</f>
        <v>no data</v>
      </c>
      <c r="R222" s="246" t="str">
        <f>IFERROR(INDEX('HAZUS Table FL 14.16'!$D$3:$D$30,MATCH($J222,'HAZUS Table FL 14.16'!$C$3:$C$30,0)),"no data")</f>
        <v>no data</v>
      </c>
      <c r="S222" s="246" t="str">
        <f>IFERROR(INDEX('HAZUS Table FL 14.16'!$F$3:$F$30,MATCH($J222,'HAZUS Table FL 14.16'!$C$3:$C$30,0)),"no data")</f>
        <v>no data</v>
      </c>
      <c r="T222" s="246" t="str">
        <f>IFERROR(INDEX('HAZUS Table FL 14.16'!$G$3:$G$30,MATCH($J222,'HAZUS Table FL 14.16'!$C$3:$C$30,0)),"no data")</f>
        <v>no data</v>
      </c>
      <c r="U222" s="164" t="str">
        <f>IFERROR('Inputs_Metric 7'!$D$5*INDEX('HAZUS Table FL 14.8'!$E$4:$E$14,MATCH('Step 1_Metric 7'!$J222,'HAZUS Table FL 14.8'!$C$4:$C$14,0)),"no data")</f>
        <v>no data</v>
      </c>
      <c r="W222" s="92" t="str">
        <f t="shared" si="38"/>
        <v/>
      </c>
      <c r="X222" s="92" t="str">
        <f t="shared" si="39"/>
        <v/>
      </c>
      <c r="Y222" s="92" t="str">
        <f t="shared" si="40"/>
        <v/>
      </c>
      <c r="Z222" s="92" t="str">
        <f t="shared" si="41"/>
        <v/>
      </c>
      <c r="AA222" s="101" t="str">
        <f t="shared" si="42"/>
        <v/>
      </c>
      <c r="AB222" s="101" t="str">
        <f t="shared" si="43"/>
        <v/>
      </c>
      <c r="AC222" s="92" t="str">
        <f t="shared" si="44"/>
        <v/>
      </c>
      <c r="AD222" s="92" t="str">
        <f t="shared" si="45"/>
        <v/>
      </c>
    </row>
    <row r="223" spans="1:30" x14ac:dyDescent="0.25">
      <c r="A223">
        <f t="shared" si="37"/>
        <v>10</v>
      </c>
      <c r="B223">
        <f>COUNTIF($D$4:D223,D223)</f>
        <v>140</v>
      </c>
      <c r="C223">
        <f>'Building Structure Data'!B224</f>
        <v>0</v>
      </c>
      <c r="D223">
        <f>'Building Structure Data'!C224</f>
        <v>0</v>
      </c>
      <c r="E223">
        <f>'Building Structure Data'!D224</f>
        <v>0</v>
      </c>
      <c r="F223">
        <f>'Building Structure Data'!E224</f>
        <v>0</v>
      </c>
      <c r="G223" s="43">
        <f>'Building Structure Data'!O224</f>
        <v>0</v>
      </c>
      <c r="H223" s="43">
        <f>'Building Structure Data'!P224</f>
        <v>0</v>
      </c>
      <c r="I223" t="b">
        <f>IF(OR('Building Structure Data'!M224="C",'Building Structure Data'!M224="R"),TRUE,FALSE)</f>
        <v>0</v>
      </c>
      <c r="J223">
        <f>'Building Structure Data'!Y224</f>
        <v>0</v>
      </c>
      <c r="K223" s="77" t="e">
        <f>'Building Structure Data'!AN224</f>
        <v>#DIV/0!</v>
      </c>
      <c r="L223" s="77" t="e">
        <f>'Building Structure Data'!AO224</f>
        <v>#DIV/0!</v>
      </c>
      <c r="M223" s="163" t="str">
        <f>IFERROR('Inputs_Metric 7'!$D$5*INDEX('HAZUS Table FL 14.14'!$F$5:$F$40,MATCH($J223,'HAZUS Table FL 14.14'!$C$5:$C$40,0)),"no data")</f>
        <v>no data</v>
      </c>
      <c r="N223" s="163" t="str">
        <f>IFERROR('Inputs_Metric 7'!$D$5*INDEX('HAZUS Table FL 14.14'!$G$5:$G$40,MATCH($J223,'HAZUS Table FL 14.14'!$C$5:$C$40,0)),"no data")</f>
        <v>no data</v>
      </c>
      <c r="O223" s="163" t="str">
        <f>IFERROR('Inputs_Metric 7'!$D$5*INDEX('HAZUS Table FL 14.14'!$I$5:$I$40,MATCH($J223,'HAZUS Table FL 14.14'!$C$5:$C$40,0)),"no data")</f>
        <v>no data</v>
      </c>
      <c r="P223" s="246" t="str">
        <f>IFERROR(AVERAGEIFS('HAZUS Table FL 14.12'!$S$4:$S$325,'HAZUS Table FL 14.12'!$N$4:$N$325,$J223,'HAZUS Table FL 14.12'!$R$4:$R$325,$I223,'HAZUS Table FL 14.12'!$P$4:$P$325,"&lt;="&amp;$G223,'HAZUS Table FL 14.12'!$Q$4:$Q$325,"&gt;"&amp;$G223)*'Inputs_Metric 7'!$D$6,"no data")</f>
        <v>no data</v>
      </c>
      <c r="Q223" s="246" t="str">
        <f>IFERROR(AVERAGEIFS('HAZUS Table FL 14.12'!$S$4:$S$325,'HAZUS Table FL 14.12'!$N$4:$N$325,$J223,'HAZUS Table FL 14.12'!$R$4:$R$325,$I223,'HAZUS Table FL 14.12'!$P$4:$P$325,"&lt;="&amp;$H223,'HAZUS Table FL 14.12'!$Q$4:$Q$325,"&gt;"&amp;$H223)*'Inputs_Metric 7'!$D$6,"no data")</f>
        <v>no data</v>
      </c>
      <c r="R223" s="246" t="str">
        <f>IFERROR(INDEX('HAZUS Table FL 14.16'!$D$3:$D$30,MATCH($J223,'HAZUS Table FL 14.16'!$C$3:$C$30,0)),"no data")</f>
        <v>no data</v>
      </c>
      <c r="S223" s="246" t="str">
        <f>IFERROR(INDEX('HAZUS Table FL 14.16'!$F$3:$F$30,MATCH($J223,'HAZUS Table FL 14.16'!$C$3:$C$30,0)),"no data")</f>
        <v>no data</v>
      </c>
      <c r="T223" s="246" t="str">
        <f>IFERROR(INDEX('HAZUS Table FL 14.16'!$G$3:$G$30,MATCH($J223,'HAZUS Table FL 14.16'!$C$3:$C$30,0)),"no data")</f>
        <v>no data</v>
      </c>
      <c r="U223" s="164" t="str">
        <f>IFERROR('Inputs_Metric 7'!$D$5*INDEX('HAZUS Table FL 14.8'!$E$4:$E$14,MATCH('Step 1_Metric 7'!$J223,'HAZUS Table FL 14.8'!$C$4:$C$14,0)),"no data")</f>
        <v>no data</v>
      </c>
      <c r="W223" s="92" t="str">
        <f t="shared" si="38"/>
        <v/>
      </c>
      <c r="X223" s="92" t="str">
        <f t="shared" si="39"/>
        <v/>
      </c>
      <c r="Y223" s="92" t="str">
        <f t="shared" si="40"/>
        <v/>
      </c>
      <c r="Z223" s="92" t="str">
        <f t="shared" si="41"/>
        <v/>
      </c>
      <c r="AA223" s="101" t="str">
        <f t="shared" si="42"/>
        <v/>
      </c>
      <c r="AB223" s="101" t="str">
        <f t="shared" si="43"/>
        <v/>
      </c>
      <c r="AC223" s="92" t="str">
        <f t="shared" si="44"/>
        <v/>
      </c>
      <c r="AD223" s="92" t="str">
        <f t="shared" si="45"/>
        <v/>
      </c>
    </row>
    <row r="224" spans="1:30" x14ac:dyDescent="0.25">
      <c r="A224">
        <f t="shared" si="37"/>
        <v>10</v>
      </c>
      <c r="B224">
        <f>COUNTIF($D$4:D224,D224)</f>
        <v>141</v>
      </c>
      <c r="C224">
        <f>'Building Structure Data'!B225</f>
        <v>0</v>
      </c>
      <c r="D224">
        <f>'Building Structure Data'!C225</f>
        <v>0</v>
      </c>
      <c r="E224">
        <f>'Building Structure Data'!D225</f>
        <v>0</v>
      </c>
      <c r="F224">
        <f>'Building Structure Data'!E225</f>
        <v>0</v>
      </c>
      <c r="G224" s="43">
        <f>'Building Structure Data'!O225</f>
        <v>0</v>
      </c>
      <c r="H224" s="43">
        <f>'Building Structure Data'!P225</f>
        <v>0</v>
      </c>
      <c r="I224" t="b">
        <f>IF(OR('Building Structure Data'!M225="C",'Building Structure Data'!M225="R"),TRUE,FALSE)</f>
        <v>0</v>
      </c>
      <c r="J224">
        <f>'Building Structure Data'!Y225</f>
        <v>0</v>
      </c>
      <c r="K224" s="77" t="e">
        <f>'Building Structure Data'!AN225</f>
        <v>#DIV/0!</v>
      </c>
      <c r="L224" s="77" t="e">
        <f>'Building Structure Data'!AO225</f>
        <v>#DIV/0!</v>
      </c>
      <c r="M224" s="163" t="str">
        <f>IFERROR('Inputs_Metric 7'!$D$5*INDEX('HAZUS Table FL 14.14'!$F$5:$F$40,MATCH($J224,'HAZUS Table FL 14.14'!$C$5:$C$40,0)),"no data")</f>
        <v>no data</v>
      </c>
      <c r="N224" s="163" t="str">
        <f>IFERROR('Inputs_Metric 7'!$D$5*INDEX('HAZUS Table FL 14.14'!$G$5:$G$40,MATCH($J224,'HAZUS Table FL 14.14'!$C$5:$C$40,0)),"no data")</f>
        <v>no data</v>
      </c>
      <c r="O224" s="163" t="str">
        <f>IFERROR('Inputs_Metric 7'!$D$5*INDEX('HAZUS Table FL 14.14'!$I$5:$I$40,MATCH($J224,'HAZUS Table FL 14.14'!$C$5:$C$40,0)),"no data")</f>
        <v>no data</v>
      </c>
      <c r="P224" s="246" t="str">
        <f>IFERROR(AVERAGEIFS('HAZUS Table FL 14.12'!$S$4:$S$325,'HAZUS Table FL 14.12'!$N$4:$N$325,$J224,'HAZUS Table FL 14.12'!$R$4:$R$325,$I224,'HAZUS Table FL 14.12'!$P$4:$P$325,"&lt;="&amp;$G224,'HAZUS Table FL 14.12'!$Q$4:$Q$325,"&gt;"&amp;$G224)*'Inputs_Metric 7'!$D$6,"no data")</f>
        <v>no data</v>
      </c>
      <c r="Q224" s="246" t="str">
        <f>IFERROR(AVERAGEIFS('HAZUS Table FL 14.12'!$S$4:$S$325,'HAZUS Table FL 14.12'!$N$4:$N$325,$J224,'HAZUS Table FL 14.12'!$R$4:$R$325,$I224,'HAZUS Table FL 14.12'!$P$4:$P$325,"&lt;="&amp;$H224,'HAZUS Table FL 14.12'!$Q$4:$Q$325,"&gt;"&amp;$H224)*'Inputs_Metric 7'!$D$6,"no data")</f>
        <v>no data</v>
      </c>
      <c r="R224" s="246" t="str">
        <f>IFERROR(INDEX('HAZUS Table FL 14.16'!$D$3:$D$30,MATCH($J224,'HAZUS Table FL 14.16'!$C$3:$C$30,0)),"no data")</f>
        <v>no data</v>
      </c>
      <c r="S224" s="246" t="str">
        <f>IFERROR(INDEX('HAZUS Table FL 14.16'!$F$3:$F$30,MATCH($J224,'HAZUS Table FL 14.16'!$C$3:$C$30,0)),"no data")</f>
        <v>no data</v>
      </c>
      <c r="T224" s="246" t="str">
        <f>IFERROR(INDEX('HAZUS Table FL 14.16'!$G$3:$G$30,MATCH($J224,'HAZUS Table FL 14.16'!$C$3:$C$30,0)),"no data")</f>
        <v>no data</v>
      </c>
      <c r="U224" s="164" t="str">
        <f>IFERROR('Inputs_Metric 7'!$D$5*INDEX('HAZUS Table FL 14.8'!$E$4:$E$14,MATCH('Step 1_Metric 7'!$J224,'HAZUS Table FL 14.8'!$C$4:$C$14,0)),"no data")</f>
        <v>no data</v>
      </c>
      <c r="W224" s="92" t="str">
        <f t="shared" si="38"/>
        <v/>
      </c>
      <c r="X224" s="92" t="str">
        <f t="shared" si="39"/>
        <v/>
      </c>
      <c r="Y224" s="92" t="str">
        <f t="shared" si="40"/>
        <v/>
      </c>
      <c r="Z224" s="92" t="str">
        <f t="shared" si="41"/>
        <v/>
      </c>
      <c r="AA224" s="101" t="str">
        <f t="shared" si="42"/>
        <v/>
      </c>
      <c r="AB224" s="101" t="str">
        <f t="shared" si="43"/>
        <v/>
      </c>
      <c r="AC224" s="92" t="str">
        <f t="shared" si="44"/>
        <v/>
      </c>
      <c r="AD224" s="92" t="str">
        <f t="shared" si="45"/>
        <v/>
      </c>
    </row>
    <row r="225" spans="1:30" x14ac:dyDescent="0.25">
      <c r="A225">
        <f t="shared" si="37"/>
        <v>10</v>
      </c>
      <c r="B225">
        <f>COUNTIF($D$4:D225,D225)</f>
        <v>142</v>
      </c>
      <c r="C225">
        <f>'Building Structure Data'!B226</f>
        <v>0</v>
      </c>
      <c r="D225">
        <f>'Building Structure Data'!C226</f>
        <v>0</v>
      </c>
      <c r="E225">
        <f>'Building Structure Data'!D226</f>
        <v>0</v>
      </c>
      <c r="F225">
        <f>'Building Structure Data'!E226</f>
        <v>0</v>
      </c>
      <c r="G225" s="43">
        <f>'Building Structure Data'!O226</f>
        <v>0</v>
      </c>
      <c r="H225" s="43">
        <f>'Building Structure Data'!P226</f>
        <v>0</v>
      </c>
      <c r="I225" t="b">
        <f>IF(OR('Building Structure Data'!M226="C",'Building Structure Data'!M226="R"),TRUE,FALSE)</f>
        <v>0</v>
      </c>
      <c r="J225">
        <f>'Building Structure Data'!Y226</f>
        <v>0</v>
      </c>
      <c r="K225" s="77" t="e">
        <f>'Building Structure Data'!AN226</f>
        <v>#DIV/0!</v>
      </c>
      <c r="L225" s="77" t="e">
        <f>'Building Structure Data'!AO226</f>
        <v>#DIV/0!</v>
      </c>
      <c r="M225" s="163" t="str">
        <f>IFERROR('Inputs_Metric 7'!$D$5*INDEX('HAZUS Table FL 14.14'!$F$5:$F$40,MATCH($J225,'HAZUS Table FL 14.14'!$C$5:$C$40,0)),"no data")</f>
        <v>no data</v>
      </c>
      <c r="N225" s="163" t="str">
        <f>IFERROR('Inputs_Metric 7'!$D$5*INDEX('HAZUS Table FL 14.14'!$G$5:$G$40,MATCH($J225,'HAZUS Table FL 14.14'!$C$5:$C$40,0)),"no data")</f>
        <v>no data</v>
      </c>
      <c r="O225" s="163" t="str">
        <f>IFERROR('Inputs_Metric 7'!$D$5*INDEX('HAZUS Table FL 14.14'!$I$5:$I$40,MATCH($J225,'HAZUS Table FL 14.14'!$C$5:$C$40,0)),"no data")</f>
        <v>no data</v>
      </c>
      <c r="P225" s="246" t="str">
        <f>IFERROR(AVERAGEIFS('HAZUS Table FL 14.12'!$S$4:$S$325,'HAZUS Table FL 14.12'!$N$4:$N$325,$J225,'HAZUS Table FL 14.12'!$R$4:$R$325,$I225,'HAZUS Table FL 14.12'!$P$4:$P$325,"&lt;="&amp;$G225,'HAZUS Table FL 14.12'!$Q$4:$Q$325,"&gt;"&amp;$G225)*'Inputs_Metric 7'!$D$6,"no data")</f>
        <v>no data</v>
      </c>
      <c r="Q225" s="246" t="str">
        <f>IFERROR(AVERAGEIFS('HAZUS Table FL 14.12'!$S$4:$S$325,'HAZUS Table FL 14.12'!$N$4:$N$325,$J225,'HAZUS Table FL 14.12'!$R$4:$R$325,$I225,'HAZUS Table FL 14.12'!$P$4:$P$325,"&lt;="&amp;$H225,'HAZUS Table FL 14.12'!$Q$4:$Q$325,"&gt;"&amp;$H225)*'Inputs_Metric 7'!$D$6,"no data")</f>
        <v>no data</v>
      </c>
      <c r="R225" s="246" t="str">
        <f>IFERROR(INDEX('HAZUS Table FL 14.16'!$D$3:$D$30,MATCH($J225,'HAZUS Table FL 14.16'!$C$3:$C$30,0)),"no data")</f>
        <v>no data</v>
      </c>
      <c r="S225" s="246" t="str">
        <f>IFERROR(INDEX('HAZUS Table FL 14.16'!$F$3:$F$30,MATCH($J225,'HAZUS Table FL 14.16'!$C$3:$C$30,0)),"no data")</f>
        <v>no data</v>
      </c>
      <c r="T225" s="246" t="str">
        <f>IFERROR(INDEX('HAZUS Table FL 14.16'!$G$3:$G$30,MATCH($J225,'HAZUS Table FL 14.16'!$C$3:$C$30,0)),"no data")</f>
        <v>no data</v>
      </c>
      <c r="U225" s="164" t="str">
        <f>IFERROR('Inputs_Metric 7'!$D$5*INDEX('HAZUS Table FL 14.8'!$E$4:$E$14,MATCH('Step 1_Metric 7'!$J225,'HAZUS Table FL 14.8'!$C$4:$C$14,0)),"no data")</f>
        <v>no data</v>
      </c>
      <c r="W225" s="92" t="str">
        <f t="shared" si="38"/>
        <v/>
      </c>
      <c r="X225" s="92" t="str">
        <f t="shared" si="39"/>
        <v/>
      </c>
      <c r="Y225" s="92" t="str">
        <f t="shared" si="40"/>
        <v/>
      </c>
      <c r="Z225" s="92" t="str">
        <f t="shared" si="41"/>
        <v/>
      </c>
      <c r="AA225" s="101" t="str">
        <f t="shared" si="42"/>
        <v/>
      </c>
      <c r="AB225" s="101" t="str">
        <f t="shared" si="43"/>
        <v/>
      </c>
      <c r="AC225" s="92" t="str">
        <f t="shared" si="44"/>
        <v/>
      </c>
      <c r="AD225" s="92" t="str">
        <f t="shared" si="45"/>
        <v/>
      </c>
    </row>
    <row r="226" spans="1:30" x14ac:dyDescent="0.25">
      <c r="A226">
        <f t="shared" si="37"/>
        <v>10</v>
      </c>
      <c r="B226">
        <f>COUNTIF($D$4:D226,D226)</f>
        <v>143</v>
      </c>
      <c r="C226">
        <f>'Building Structure Data'!B227</f>
        <v>0</v>
      </c>
      <c r="D226">
        <f>'Building Structure Data'!C227</f>
        <v>0</v>
      </c>
      <c r="E226">
        <f>'Building Structure Data'!D227</f>
        <v>0</v>
      </c>
      <c r="F226">
        <f>'Building Structure Data'!E227</f>
        <v>0</v>
      </c>
      <c r="G226" s="43">
        <f>'Building Structure Data'!O227</f>
        <v>0</v>
      </c>
      <c r="H226" s="43">
        <f>'Building Structure Data'!P227</f>
        <v>0</v>
      </c>
      <c r="I226" t="b">
        <f>IF(OR('Building Structure Data'!M227="C",'Building Structure Data'!M227="R"),TRUE,FALSE)</f>
        <v>0</v>
      </c>
      <c r="J226">
        <f>'Building Structure Data'!Y227</f>
        <v>0</v>
      </c>
      <c r="K226" s="77" t="e">
        <f>'Building Structure Data'!AN227</f>
        <v>#DIV/0!</v>
      </c>
      <c r="L226" s="77" t="e">
        <f>'Building Structure Data'!AO227</f>
        <v>#DIV/0!</v>
      </c>
      <c r="M226" s="163" t="str">
        <f>IFERROR('Inputs_Metric 7'!$D$5*INDEX('HAZUS Table FL 14.14'!$F$5:$F$40,MATCH($J226,'HAZUS Table FL 14.14'!$C$5:$C$40,0)),"no data")</f>
        <v>no data</v>
      </c>
      <c r="N226" s="163" t="str">
        <f>IFERROR('Inputs_Metric 7'!$D$5*INDEX('HAZUS Table FL 14.14'!$G$5:$G$40,MATCH($J226,'HAZUS Table FL 14.14'!$C$5:$C$40,0)),"no data")</f>
        <v>no data</v>
      </c>
      <c r="O226" s="163" t="str">
        <f>IFERROR('Inputs_Metric 7'!$D$5*INDEX('HAZUS Table FL 14.14'!$I$5:$I$40,MATCH($J226,'HAZUS Table FL 14.14'!$C$5:$C$40,0)),"no data")</f>
        <v>no data</v>
      </c>
      <c r="P226" s="246" t="str">
        <f>IFERROR(AVERAGEIFS('HAZUS Table FL 14.12'!$S$4:$S$325,'HAZUS Table FL 14.12'!$N$4:$N$325,$J226,'HAZUS Table FL 14.12'!$R$4:$R$325,$I226,'HAZUS Table FL 14.12'!$P$4:$P$325,"&lt;="&amp;$G226,'HAZUS Table FL 14.12'!$Q$4:$Q$325,"&gt;"&amp;$G226)*'Inputs_Metric 7'!$D$6,"no data")</f>
        <v>no data</v>
      </c>
      <c r="Q226" s="246" t="str">
        <f>IFERROR(AVERAGEIFS('HAZUS Table FL 14.12'!$S$4:$S$325,'HAZUS Table FL 14.12'!$N$4:$N$325,$J226,'HAZUS Table FL 14.12'!$R$4:$R$325,$I226,'HAZUS Table FL 14.12'!$P$4:$P$325,"&lt;="&amp;$H226,'HAZUS Table FL 14.12'!$Q$4:$Q$325,"&gt;"&amp;$H226)*'Inputs_Metric 7'!$D$6,"no data")</f>
        <v>no data</v>
      </c>
      <c r="R226" s="246" t="str">
        <f>IFERROR(INDEX('HAZUS Table FL 14.16'!$D$3:$D$30,MATCH($J226,'HAZUS Table FL 14.16'!$C$3:$C$30,0)),"no data")</f>
        <v>no data</v>
      </c>
      <c r="S226" s="246" t="str">
        <f>IFERROR(INDEX('HAZUS Table FL 14.16'!$F$3:$F$30,MATCH($J226,'HAZUS Table FL 14.16'!$C$3:$C$30,0)),"no data")</f>
        <v>no data</v>
      </c>
      <c r="T226" s="246" t="str">
        <f>IFERROR(INDEX('HAZUS Table FL 14.16'!$G$3:$G$30,MATCH($J226,'HAZUS Table FL 14.16'!$C$3:$C$30,0)),"no data")</f>
        <v>no data</v>
      </c>
      <c r="U226" s="164" t="str">
        <f>IFERROR('Inputs_Metric 7'!$D$5*INDEX('HAZUS Table FL 14.8'!$E$4:$E$14,MATCH('Step 1_Metric 7'!$J226,'HAZUS Table FL 14.8'!$C$4:$C$14,0)),"no data")</f>
        <v>no data</v>
      </c>
      <c r="W226" s="92" t="str">
        <f t="shared" si="38"/>
        <v/>
      </c>
      <c r="X226" s="92" t="str">
        <f t="shared" si="39"/>
        <v/>
      </c>
      <c r="Y226" s="92" t="str">
        <f t="shared" si="40"/>
        <v/>
      </c>
      <c r="Z226" s="92" t="str">
        <f t="shared" si="41"/>
        <v/>
      </c>
      <c r="AA226" s="101" t="str">
        <f t="shared" si="42"/>
        <v/>
      </c>
      <c r="AB226" s="101" t="str">
        <f t="shared" si="43"/>
        <v/>
      </c>
      <c r="AC226" s="92" t="str">
        <f t="shared" si="44"/>
        <v/>
      </c>
      <c r="AD226" s="92" t="str">
        <f t="shared" si="45"/>
        <v/>
      </c>
    </row>
    <row r="227" spans="1:30" x14ac:dyDescent="0.25">
      <c r="A227">
        <f t="shared" si="37"/>
        <v>10</v>
      </c>
      <c r="B227">
        <f>COUNTIF($D$4:D227,D227)</f>
        <v>144</v>
      </c>
      <c r="C227">
        <f>'Building Structure Data'!B228</f>
        <v>0</v>
      </c>
      <c r="D227">
        <f>'Building Structure Data'!C228</f>
        <v>0</v>
      </c>
      <c r="E227">
        <f>'Building Structure Data'!D228</f>
        <v>0</v>
      </c>
      <c r="F227">
        <f>'Building Structure Data'!E228</f>
        <v>0</v>
      </c>
      <c r="G227" s="43">
        <f>'Building Structure Data'!O228</f>
        <v>0</v>
      </c>
      <c r="H227" s="43">
        <f>'Building Structure Data'!P228</f>
        <v>0</v>
      </c>
      <c r="I227" t="b">
        <f>IF(OR('Building Structure Data'!M228="C",'Building Structure Data'!M228="R"),TRUE,FALSE)</f>
        <v>0</v>
      </c>
      <c r="J227">
        <f>'Building Structure Data'!Y228</f>
        <v>0</v>
      </c>
      <c r="K227" s="77" t="e">
        <f>'Building Structure Data'!AN228</f>
        <v>#DIV/0!</v>
      </c>
      <c r="L227" s="77" t="e">
        <f>'Building Structure Data'!AO228</f>
        <v>#DIV/0!</v>
      </c>
      <c r="M227" s="163" t="str">
        <f>IFERROR('Inputs_Metric 7'!$D$5*INDEX('HAZUS Table FL 14.14'!$F$5:$F$40,MATCH($J227,'HAZUS Table FL 14.14'!$C$5:$C$40,0)),"no data")</f>
        <v>no data</v>
      </c>
      <c r="N227" s="163" t="str">
        <f>IFERROR('Inputs_Metric 7'!$D$5*INDEX('HAZUS Table FL 14.14'!$G$5:$G$40,MATCH($J227,'HAZUS Table FL 14.14'!$C$5:$C$40,0)),"no data")</f>
        <v>no data</v>
      </c>
      <c r="O227" s="163" t="str">
        <f>IFERROR('Inputs_Metric 7'!$D$5*INDEX('HAZUS Table FL 14.14'!$I$5:$I$40,MATCH($J227,'HAZUS Table FL 14.14'!$C$5:$C$40,0)),"no data")</f>
        <v>no data</v>
      </c>
      <c r="P227" s="246" t="str">
        <f>IFERROR(AVERAGEIFS('HAZUS Table FL 14.12'!$S$4:$S$325,'HAZUS Table FL 14.12'!$N$4:$N$325,$J227,'HAZUS Table FL 14.12'!$R$4:$R$325,$I227,'HAZUS Table FL 14.12'!$P$4:$P$325,"&lt;="&amp;$G227,'HAZUS Table FL 14.12'!$Q$4:$Q$325,"&gt;"&amp;$G227)*'Inputs_Metric 7'!$D$6,"no data")</f>
        <v>no data</v>
      </c>
      <c r="Q227" s="246" t="str">
        <f>IFERROR(AVERAGEIFS('HAZUS Table FL 14.12'!$S$4:$S$325,'HAZUS Table FL 14.12'!$N$4:$N$325,$J227,'HAZUS Table FL 14.12'!$R$4:$R$325,$I227,'HAZUS Table FL 14.12'!$P$4:$P$325,"&lt;="&amp;$H227,'HAZUS Table FL 14.12'!$Q$4:$Q$325,"&gt;"&amp;$H227)*'Inputs_Metric 7'!$D$6,"no data")</f>
        <v>no data</v>
      </c>
      <c r="R227" s="246" t="str">
        <f>IFERROR(INDEX('HAZUS Table FL 14.16'!$D$3:$D$30,MATCH($J227,'HAZUS Table FL 14.16'!$C$3:$C$30,0)),"no data")</f>
        <v>no data</v>
      </c>
      <c r="S227" s="246" t="str">
        <f>IFERROR(INDEX('HAZUS Table FL 14.16'!$F$3:$F$30,MATCH($J227,'HAZUS Table FL 14.16'!$C$3:$C$30,0)),"no data")</f>
        <v>no data</v>
      </c>
      <c r="T227" s="246" t="str">
        <f>IFERROR(INDEX('HAZUS Table FL 14.16'!$G$3:$G$30,MATCH($J227,'HAZUS Table FL 14.16'!$C$3:$C$30,0)),"no data")</f>
        <v>no data</v>
      </c>
      <c r="U227" s="164" t="str">
        <f>IFERROR('Inputs_Metric 7'!$D$5*INDEX('HAZUS Table FL 14.8'!$E$4:$E$14,MATCH('Step 1_Metric 7'!$J227,'HAZUS Table FL 14.8'!$C$4:$C$14,0)),"no data")</f>
        <v>no data</v>
      </c>
      <c r="W227" s="92" t="str">
        <f t="shared" si="38"/>
        <v/>
      </c>
      <c r="X227" s="92" t="str">
        <f t="shared" si="39"/>
        <v/>
      </c>
      <c r="Y227" s="92" t="str">
        <f t="shared" si="40"/>
        <v/>
      </c>
      <c r="Z227" s="92" t="str">
        <f t="shared" si="41"/>
        <v/>
      </c>
      <c r="AA227" s="101" t="str">
        <f t="shared" si="42"/>
        <v/>
      </c>
      <c r="AB227" s="101" t="str">
        <f t="shared" si="43"/>
        <v/>
      </c>
      <c r="AC227" s="92" t="str">
        <f t="shared" si="44"/>
        <v/>
      </c>
      <c r="AD227" s="92" t="str">
        <f t="shared" si="45"/>
        <v/>
      </c>
    </row>
    <row r="228" spans="1:30" x14ac:dyDescent="0.25">
      <c r="A228">
        <f t="shared" si="37"/>
        <v>10</v>
      </c>
      <c r="B228">
        <f>COUNTIF($D$4:D228,D228)</f>
        <v>145</v>
      </c>
      <c r="C228">
        <f>'Building Structure Data'!B229</f>
        <v>0</v>
      </c>
      <c r="D228">
        <f>'Building Structure Data'!C229</f>
        <v>0</v>
      </c>
      <c r="E228">
        <f>'Building Structure Data'!D229</f>
        <v>0</v>
      </c>
      <c r="F228">
        <f>'Building Structure Data'!E229</f>
        <v>0</v>
      </c>
      <c r="G228" s="43">
        <f>'Building Structure Data'!O229</f>
        <v>0</v>
      </c>
      <c r="H228" s="43">
        <f>'Building Structure Data'!P229</f>
        <v>0</v>
      </c>
      <c r="I228" t="b">
        <f>IF(OR('Building Structure Data'!M229="C",'Building Structure Data'!M229="R"),TRUE,FALSE)</f>
        <v>0</v>
      </c>
      <c r="J228">
        <f>'Building Structure Data'!Y229</f>
        <v>0</v>
      </c>
      <c r="K228" s="77" t="e">
        <f>'Building Structure Data'!AN229</f>
        <v>#DIV/0!</v>
      </c>
      <c r="L228" s="77" t="e">
        <f>'Building Structure Data'!AO229</f>
        <v>#DIV/0!</v>
      </c>
      <c r="M228" s="163" t="str">
        <f>IFERROR('Inputs_Metric 7'!$D$5*INDEX('HAZUS Table FL 14.14'!$F$5:$F$40,MATCH($J228,'HAZUS Table FL 14.14'!$C$5:$C$40,0)),"no data")</f>
        <v>no data</v>
      </c>
      <c r="N228" s="163" t="str">
        <f>IFERROR('Inputs_Metric 7'!$D$5*INDEX('HAZUS Table FL 14.14'!$G$5:$G$40,MATCH($J228,'HAZUS Table FL 14.14'!$C$5:$C$40,0)),"no data")</f>
        <v>no data</v>
      </c>
      <c r="O228" s="163" t="str">
        <f>IFERROR('Inputs_Metric 7'!$D$5*INDEX('HAZUS Table FL 14.14'!$I$5:$I$40,MATCH($J228,'HAZUS Table FL 14.14'!$C$5:$C$40,0)),"no data")</f>
        <v>no data</v>
      </c>
      <c r="P228" s="246" t="str">
        <f>IFERROR(AVERAGEIFS('HAZUS Table FL 14.12'!$S$4:$S$325,'HAZUS Table FL 14.12'!$N$4:$N$325,$J228,'HAZUS Table FL 14.12'!$R$4:$R$325,$I228,'HAZUS Table FL 14.12'!$P$4:$P$325,"&lt;="&amp;$G228,'HAZUS Table FL 14.12'!$Q$4:$Q$325,"&gt;"&amp;$G228)*'Inputs_Metric 7'!$D$6,"no data")</f>
        <v>no data</v>
      </c>
      <c r="Q228" s="246" t="str">
        <f>IFERROR(AVERAGEIFS('HAZUS Table FL 14.12'!$S$4:$S$325,'HAZUS Table FL 14.12'!$N$4:$N$325,$J228,'HAZUS Table FL 14.12'!$R$4:$R$325,$I228,'HAZUS Table FL 14.12'!$P$4:$P$325,"&lt;="&amp;$H228,'HAZUS Table FL 14.12'!$Q$4:$Q$325,"&gt;"&amp;$H228)*'Inputs_Metric 7'!$D$6,"no data")</f>
        <v>no data</v>
      </c>
      <c r="R228" s="246" t="str">
        <f>IFERROR(INDEX('HAZUS Table FL 14.16'!$D$3:$D$30,MATCH($J228,'HAZUS Table FL 14.16'!$C$3:$C$30,0)),"no data")</f>
        <v>no data</v>
      </c>
      <c r="S228" s="246" t="str">
        <f>IFERROR(INDEX('HAZUS Table FL 14.16'!$F$3:$F$30,MATCH($J228,'HAZUS Table FL 14.16'!$C$3:$C$30,0)),"no data")</f>
        <v>no data</v>
      </c>
      <c r="T228" s="246" t="str">
        <f>IFERROR(INDEX('HAZUS Table FL 14.16'!$G$3:$G$30,MATCH($J228,'HAZUS Table FL 14.16'!$C$3:$C$30,0)),"no data")</f>
        <v>no data</v>
      </c>
      <c r="U228" s="164" t="str">
        <f>IFERROR('Inputs_Metric 7'!$D$5*INDEX('HAZUS Table FL 14.8'!$E$4:$E$14,MATCH('Step 1_Metric 7'!$J228,'HAZUS Table FL 14.8'!$C$4:$C$14,0)),"no data")</f>
        <v>no data</v>
      </c>
      <c r="W228" s="92" t="str">
        <f t="shared" si="38"/>
        <v/>
      </c>
      <c r="X228" s="92" t="str">
        <f t="shared" si="39"/>
        <v/>
      </c>
      <c r="Y228" s="92" t="str">
        <f t="shared" si="40"/>
        <v/>
      </c>
      <c r="Z228" s="92" t="str">
        <f t="shared" si="41"/>
        <v/>
      </c>
      <c r="AA228" s="101" t="str">
        <f t="shared" si="42"/>
        <v/>
      </c>
      <c r="AB228" s="101" t="str">
        <f t="shared" si="43"/>
        <v/>
      </c>
      <c r="AC228" s="92" t="str">
        <f t="shared" si="44"/>
        <v/>
      </c>
      <c r="AD228" s="92" t="str">
        <f t="shared" si="45"/>
        <v/>
      </c>
    </row>
    <row r="229" spans="1:30" x14ac:dyDescent="0.25">
      <c r="A229">
        <f t="shared" si="37"/>
        <v>10</v>
      </c>
      <c r="B229">
        <f>COUNTIF($D$4:D229,D229)</f>
        <v>146</v>
      </c>
      <c r="C229">
        <f>'Building Structure Data'!B230</f>
        <v>0</v>
      </c>
      <c r="D229">
        <f>'Building Structure Data'!C230</f>
        <v>0</v>
      </c>
      <c r="E229">
        <f>'Building Structure Data'!D230</f>
        <v>0</v>
      </c>
      <c r="F229">
        <f>'Building Structure Data'!E230</f>
        <v>0</v>
      </c>
      <c r="G229" s="43">
        <f>'Building Structure Data'!O230</f>
        <v>0</v>
      </c>
      <c r="H229" s="43">
        <f>'Building Structure Data'!P230</f>
        <v>0</v>
      </c>
      <c r="I229" t="b">
        <f>IF(OR('Building Structure Data'!M230="C",'Building Structure Data'!M230="R"),TRUE,FALSE)</f>
        <v>0</v>
      </c>
      <c r="J229">
        <f>'Building Structure Data'!Y230</f>
        <v>0</v>
      </c>
      <c r="K229" s="77" t="e">
        <f>'Building Structure Data'!AN230</f>
        <v>#DIV/0!</v>
      </c>
      <c r="L229" s="77" t="e">
        <f>'Building Structure Data'!AO230</f>
        <v>#DIV/0!</v>
      </c>
      <c r="M229" s="163" t="str">
        <f>IFERROR('Inputs_Metric 7'!$D$5*INDEX('HAZUS Table FL 14.14'!$F$5:$F$40,MATCH($J229,'HAZUS Table FL 14.14'!$C$5:$C$40,0)),"no data")</f>
        <v>no data</v>
      </c>
      <c r="N229" s="163" t="str">
        <f>IFERROR('Inputs_Metric 7'!$D$5*INDEX('HAZUS Table FL 14.14'!$G$5:$G$40,MATCH($J229,'HAZUS Table FL 14.14'!$C$5:$C$40,0)),"no data")</f>
        <v>no data</v>
      </c>
      <c r="O229" s="163" t="str">
        <f>IFERROR('Inputs_Metric 7'!$D$5*INDEX('HAZUS Table FL 14.14'!$I$5:$I$40,MATCH($J229,'HAZUS Table FL 14.14'!$C$5:$C$40,0)),"no data")</f>
        <v>no data</v>
      </c>
      <c r="P229" s="246" t="str">
        <f>IFERROR(AVERAGEIFS('HAZUS Table FL 14.12'!$S$4:$S$325,'HAZUS Table FL 14.12'!$N$4:$N$325,$J229,'HAZUS Table FL 14.12'!$R$4:$R$325,$I229,'HAZUS Table FL 14.12'!$P$4:$P$325,"&lt;="&amp;$G229,'HAZUS Table FL 14.12'!$Q$4:$Q$325,"&gt;"&amp;$G229)*'Inputs_Metric 7'!$D$6,"no data")</f>
        <v>no data</v>
      </c>
      <c r="Q229" s="246" t="str">
        <f>IFERROR(AVERAGEIFS('HAZUS Table FL 14.12'!$S$4:$S$325,'HAZUS Table FL 14.12'!$N$4:$N$325,$J229,'HAZUS Table FL 14.12'!$R$4:$R$325,$I229,'HAZUS Table FL 14.12'!$P$4:$P$325,"&lt;="&amp;$H229,'HAZUS Table FL 14.12'!$Q$4:$Q$325,"&gt;"&amp;$H229)*'Inputs_Metric 7'!$D$6,"no data")</f>
        <v>no data</v>
      </c>
      <c r="R229" s="246" t="str">
        <f>IFERROR(INDEX('HAZUS Table FL 14.16'!$D$3:$D$30,MATCH($J229,'HAZUS Table FL 14.16'!$C$3:$C$30,0)),"no data")</f>
        <v>no data</v>
      </c>
      <c r="S229" s="246" t="str">
        <f>IFERROR(INDEX('HAZUS Table FL 14.16'!$F$3:$F$30,MATCH($J229,'HAZUS Table FL 14.16'!$C$3:$C$30,0)),"no data")</f>
        <v>no data</v>
      </c>
      <c r="T229" s="246" t="str">
        <f>IFERROR(INDEX('HAZUS Table FL 14.16'!$G$3:$G$30,MATCH($J229,'HAZUS Table FL 14.16'!$C$3:$C$30,0)),"no data")</f>
        <v>no data</v>
      </c>
      <c r="U229" s="164" t="str">
        <f>IFERROR('Inputs_Metric 7'!$D$5*INDEX('HAZUS Table FL 14.8'!$E$4:$E$14,MATCH('Step 1_Metric 7'!$J229,'HAZUS Table FL 14.8'!$C$4:$C$14,0)),"no data")</f>
        <v>no data</v>
      </c>
      <c r="W229" s="92" t="str">
        <f t="shared" si="38"/>
        <v/>
      </c>
      <c r="X229" s="92" t="str">
        <f t="shared" si="39"/>
        <v/>
      </c>
      <c r="Y229" s="92" t="str">
        <f t="shared" si="40"/>
        <v/>
      </c>
      <c r="Z229" s="92" t="str">
        <f t="shared" si="41"/>
        <v/>
      </c>
      <c r="AA229" s="101" t="str">
        <f t="shared" si="42"/>
        <v/>
      </c>
      <c r="AB229" s="101" t="str">
        <f t="shared" si="43"/>
        <v/>
      </c>
      <c r="AC229" s="92" t="str">
        <f t="shared" si="44"/>
        <v/>
      </c>
      <c r="AD229" s="92" t="str">
        <f t="shared" si="45"/>
        <v/>
      </c>
    </row>
    <row r="230" spans="1:30" x14ac:dyDescent="0.25">
      <c r="A230">
        <f t="shared" si="37"/>
        <v>10</v>
      </c>
      <c r="B230">
        <f>COUNTIF($D$4:D230,D230)</f>
        <v>147</v>
      </c>
      <c r="C230">
        <f>'Building Structure Data'!B231</f>
        <v>0</v>
      </c>
      <c r="D230">
        <f>'Building Structure Data'!C231</f>
        <v>0</v>
      </c>
      <c r="E230">
        <f>'Building Structure Data'!D231</f>
        <v>0</v>
      </c>
      <c r="F230">
        <f>'Building Structure Data'!E231</f>
        <v>0</v>
      </c>
      <c r="G230" s="43">
        <f>'Building Structure Data'!O231</f>
        <v>0</v>
      </c>
      <c r="H230" s="43">
        <f>'Building Structure Data'!P231</f>
        <v>0</v>
      </c>
      <c r="I230" t="b">
        <f>IF(OR('Building Structure Data'!M231="C",'Building Structure Data'!M231="R"),TRUE,FALSE)</f>
        <v>0</v>
      </c>
      <c r="J230">
        <f>'Building Structure Data'!Y231</f>
        <v>0</v>
      </c>
      <c r="K230" s="77" t="e">
        <f>'Building Structure Data'!AN231</f>
        <v>#DIV/0!</v>
      </c>
      <c r="L230" s="77" t="e">
        <f>'Building Structure Data'!AO231</f>
        <v>#DIV/0!</v>
      </c>
      <c r="M230" s="163" t="str">
        <f>IFERROR('Inputs_Metric 7'!$D$5*INDEX('HAZUS Table FL 14.14'!$F$5:$F$40,MATCH($J230,'HAZUS Table FL 14.14'!$C$5:$C$40,0)),"no data")</f>
        <v>no data</v>
      </c>
      <c r="N230" s="163" t="str">
        <f>IFERROR('Inputs_Metric 7'!$D$5*INDEX('HAZUS Table FL 14.14'!$G$5:$G$40,MATCH($J230,'HAZUS Table FL 14.14'!$C$5:$C$40,0)),"no data")</f>
        <v>no data</v>
      </c>
      <c r="O230" s="163" t="str">
        <f>IFERROR('Inputs_Metric 7'!$D$5*INDEX('HAZUS Table FL 14.14'!$I$5:$I$40,MATCH($J230,'HAZUS Table FL 14.14'!$C$5:$C$40,0)),"no data")</f>
        <v>no data</v>
      </c>
      <c r="P230" s="246" t="str">
        <f>IFERROR(AVERAGEIFS('HAZUS Table FL 14.12'!$S$4:$S$325,'HAZUS Table FL 14.12'!$N$4:$N$325,$J230,'HAZUS Table FL 14.12'!$R$4:$R$325,$I230,'HAZUS Table FL 14.12'!$P$4:$P$325,"&lt;="&amp;$G230,'HAZUS Table FL 14.12'!$Q$4:$Q$325,"&gt;"&amp;$G230)*'Inputs_Metric 7'!$D$6,"no data")</f>
        <v>no data</v>
      </c>
      <c r="Q230" s="246" t="str">
        <f>IFERROR(AVERAGEIFS('HAZUS Table FL 14.12'!$S$4:$S$325,'HAZUS Table FL 14.12'!$N$4:$N$325,$J230,'HAZUS Table FL 14.12'!$R$4:$R$325,$I230,'HAZUS Table FL 14.12'!$P$4:$P$325,"&lt;="&amp;$H230,'HAZUS Table FL 14.12'!$Q$4:$Q$325,"&gt;"&amp;$H230)*'Inputs_Metric 7'!$D$6,"no data")</f>
        <v>no data</v>
      </c>
      <c r="R230" s="246" t="str">
        <f>IFERROR(INDEX('HAZUS Table FL 14.16'!$D$3:$D$30,MATCH($J230,'HAZUS Table FL 14.16'!$C$3:$C$30,0)),"no data")</f>
        <v>no data</v>
      </c>
      <c r="S230" s="246" t="str">
        <f>IFERROR(INDEX('HAZUS Table FL 14.16'!$F$3:$F$30,MATCH($J230,'HAZUS Table FL 14.16'!$C$3:$C$30,0)),"no data")</f>
        <v>no data</v>
      </c>
      <c r="T230" s="246" t="str">
        <f>IFERROR(INDEX('HAZUS Table FL 14.16'!$G$3:$G$30,MATCH($J230,'HAZUS Table FL 14.16'!$C$3:$C$30,0)),"no data")</f>
        <v>no data</v>
      </c>
      <c r="U230" s="164" t="str">
        <f>IFERROR('Inputs_Metric 7'!$D$5*INDEX('HAZUS Table FL 14.8'!$E$4:$E$14,MATCH('Step 1_Metric 7'!$J230,'HAZUS Table FL 14.8'!$C$4:$C$14,0)),"no data")</f>
        <v>no data</v>
      </c>
      <c r="W230" s="92" t="str">
        <f t="shared" si="38"/>
        <v/>
      </c>
      <c r="X230" s="92" t="str">
        <f t="shared" si="39"/>
        <v/>
      </c>
      <c r="Y230" s="92" t="str">
        <f t="shared" si="40"/>
        <v/>
      </c>
      <c r="Z230" s="92" t="str">
        <f t="shared" si="41"/>
        <v/>
      </c>
      <c r="AA230" s="101" t="str">
        <f t="shared" si="42"/>
        <v/>
      </c>
      <c r="AB230" s="101" t="str">
        <f t="shared" si="43"/>
        <v/>
      </c>
      <c r="AC230" s="92" t="str">
        <f t="shared" si="44"/>
        <v/>
      </c>
      <c r="AD230" s="92" t="str">
        <f t="shared" si="45"/>
        <v/>
      </c>
    </row>
    <row r="231" spans="1:30" x14ac:dyDescent="0.25">
      <c r="A231">
        <f t="shared" si="37"/>
        <v>10</v>
      </c>
      <c r="B231">
        <f>COUNTIF($D$4:D231,D231)</f>
        <v>148</v>
      </c>
      <c r="C231">
        <f>'Building Structure Data'!B232</f>
        <v>0</v>
      </c>
      <c r="D231">
        <f>'Building Structure Data'!C232</f>
        <v>0</v>
      </c>
      <c r="E231">
        <f>'Building Structure Data'!D232</f>
        <v>0</v>
      </c>
      <c r="F231">
        <f>'Building Structure Data'!E232</f>
        <v>0</v>
      </c>
      <c r="G231" s="43">
        <f>'Building Structure Data'!O232</f>
        <v>0</v>
      </c>
      <c r="H231" s="43">
        <f>'Building Structure Data'!P232</f>
        <v>0</v>
      </c>
      <c r="I231" t="b">
        <f>IF(OR('Building Structure Data'!M232="C",'Building Structure Data'!M232="R"),TRUE,FALSE)</f>
        <v>0</v>
      </c>
      <c r="J231">
        <f>'Building Structure Data'!Y232</f>
        <v>0</v>
      </c>
      <c r="K231" s="77" t="e">
        <f>'Building Structure Data'!AN232</f>
        <v>#DIV/0!</v>
      </c>
      <c r="L231" s="77" t="e">
        <f>'Building Structure Data'!AO232</f>
        <v>#DIV/0!</v>
      </c>
      <c r="M231" s="163" t="str">
        <f>IFERROR('Inputs_Metric 7'!$D$5*INDEX('HAZUS Table FL 14.14'!$F$5:$F$40,MATCH($J231,'HAZUS Table FL 14.14'!$C$5:$C$40,0)),"no data")</f>
        <v>no data</v>
      </c>
      <c r="N231" s="163" t="str">
        <f>IFERROR('Inputs_Metric 7'!$D$5*INDEX('HAZUS Table FL 14.14'!$G$5:$G$40,MATCH($J231,'HAZUS Table FL 14.14'!$C$5:$C$40,0)),"no data")</f>
        <v>no data</v>
      </c>
      <c r="O231" s="163" t="str">
        <f>IFERROR('Inputs_Metric 7'!$D$5*INDEX('HAZUS Table FL 14.14'!$I$5:$I$40,MATCH($J231,'HAZUS Table FL 14.14'!$C$5:$C$40,0)),"no data")</f>
        <v>no data</v>
      </c>
      <c r="P231" s="246" t="str">
        <f>IFERROR(AVERAGEIFS('HAZUS Table FL 14.12'!$S$4:$S$325,'HAZUS Table FL 14.12'!$N$4:$N$325,$J231,'HAZUS Table FL 14.12'!$R$4:$R$325,$I231,'HAZUS Table FL 14.12'!$P$4:$P$325,"&lt;="&amp;$G231,'HAZUS Table FL 14.12'!$Q$4:$Q$325,"&gt;"&amp;$G231)*'Inputs_Metric 7'!$D$6,"no data")</f>
        <v>no data</v>
      </c>
      <c r="Q231" s="246" t="str">
        <f>IFERROR(AVERAGEIFS('HAZUS Table FL 14.12'!$S$4:$S$325,'HAZUS Table FL 14.12'!$N$4:$N$325,$J231,'HAZUS Table FL 14.12'!$R$4:$R$325,$I231,'HAZUS Table FL 14.12'!$P$4:$P$325,"&lt;="&amp;$H231,'HAZUS Table FL 14.12'!$Q$4:$Q$325,"&gt;"&amp;$H231)*'Inputs_Metric 7'!$D$6,"no data")</f>
        <v>no data</v>
      </c>
      <c r="R231" s="246" t="str">
        <f>IFERROR(INDEX('HAZUS Table FL 14.16'!$D$3:$D$30,MATCH($J231,'HAZUS Table FL 14.16'!$C$3:$C$30,0)),"no data")</f>
        <v>no data</v>
      </c>
      <c r="S231" s="246" t="str">
        <f>IFERROR(INDEX('HAZUS Table FL 14.16'!$F$3:$F$30,MATCH($J231,'HAZUS Table FL 14.16'!$C$3:$C$30,0)),"no data")</f>
        <v>no data</v>
      </c>
      <c r="T231" s="246" t="str">
        <f>IFERROR(INDEX('HAZUS Table FL 14.16'!$G$3:$G$30,MATCH($J231,'HAZUS Table FL 14.16'!$C$3:$C$30,0)),"no data")</f>
        <v>no data</v>
      </c>
      <c r="U231" s="164" t="str">
        <f>IFERROR('Inputs_Metric 7'!$D$5*INDEX('HAZUS Table FL 14.8'!$E$4:$E$14,MATCH('Step 1_Metric 7'!$J231,'HAZUS Table FL 14.8'!$C$4:$C$14,0)),"no data")</f>
        <v>no data</v>
      </c>
      <c r="W231" s="92" t="str">
        <f t="shared" si="38"/>
        <v/>
      </c>
      <c r="X231" s="92" t="str">
        <f t="shared" si="39"/>
        <v/>
      </c>
      <c r="Y231" s="92" t="str">
        <f t="shared" si="40"/>
        <v/>
      </c>
      <c r="Z231" s="92" t="str">
        <f t="shared" si="41"/>
        <v/>
      </c>
      <c r="AA231" s="101" t="str">
        <f t="shared" si="42"/>
        <v/>
      </c>
      <c r="AB231" s="101" t="str">
        <f t="shared" si="43"/>
        <v/>
      </c>
      <c r="AC231" s="92" t="str">
        <f t="shared" si="44"/>
        <v/>
      </c>
      <c r="AD231" s="92" t="str">
        <f t="shared" si="45"/>
        <v/>
      </c>
    </row>
    <row r="232" spans="1:30" x14ac:dyDescent="0.25">
      <c r="A232">
        <f t="shared" si="37"/>
        <v>10</v>
      </c>
      <c r="B232">
        <f>COUNTIF($D$4:D232,D232)</f>
        <v>149</v>
      </c>
      <c r="C232">
        <f>'Building Structure Data'!B233</f>
        <v>0</v>
      </c>
      <c r="D232">
        <f>'Building Structure Data'!C233</f>
        <v>0</v>
      </c>
      <c r="E232">
        <f>'Building Structure Data'!D233</f>
        <v>0</v>
      </c>
      <c r="F232">
        <f>'Building Structure Data'!E233</f>
        <v>0</v>
      </c>
      <c r="G232" s="43">
        <f>'Building Structure Data'!O233</f>
        <v>0</v>
      </c>
      <c r="H232" s="43">
        <f>'Building Structure Data'!P233</f>
        <v>0</v>
      </c>
      <c r="I232" t="b">
        <f>IF(OR('Building Structure Data'!M233="C",'Building Structure Data'!M233="R"),TRUE,FALSE)</f>
        <v>0</v>
      </c>
      <c r="J232">
        <f>'Building Structure Data'!Y233</f>
        <v>0</v>
      </c>
      <c r="K232" s="77" t="e">
        <f>'Building Structure Data'!AN233</f>
        <v>#DIV/0!</v>
      </c>
      <c r="L232" s="77" t="e">
        <f>'Building Structure Data'!AO233</f>
        <v>#DIV/0!</v>
      </c>
      <c r="M232" s="163" t="str">
        <f>IFERROR('Inputs_Metric 7'!$D$5*INDEX('HAZUS Table FL 14.14'!$F$5:$F$40,MATCH($J232,'HAZUS Table FL 14.14'!$C$5:$C$40,0)),"no data")</f>
        <v>no data</v>
      </c>
      <c r="N232" s="163" t="str">
        <f>IFERROR('Inputs_Metric 7'!$D$5*INDEX('HAZUS Table FL 14.14'!$G$5:$G$40,MATCH($J232,'HAZUS Table FL 14.14'!$C$5:$C$40,0)),"no data")</f>
        <v>no data</v>
      </c>
      <c r="O232" s="163" t="str">
        <f>IFERROR('Inputs_Metric 7'!$D$5*INDEX('HAZUS Table FL 14.14'!$I$5:$I$40,MATCH($J232,'HAZUS Table FL 14.14'!$C$5:$C$40,0)),"no data")</f>
        <v>no data</v>
      </c>
      <c r="P232" s="246" t="str">
        <f>IFERROR(AVERAGEIFS('HAZUS Table FL 14.12'!$S$4:$S$325,'HAZUS Table FL 14.12'!$N$4:$N$325,$J232,'HAZUS Table FL 14.12'!$R$4:$R$325,$I232,'HAZUS Table FL 14.12'!$P$4:$P$325,"&lt;="&amp;$G232,'HAZUS Table FL 14.12'!$Q$4:$Q$325,"&gt;"&amp;$G232)*'Inputs_Metric 7'!$D$6,"no data")</f>
        <v>no data</v>
      </c>
      <c r="Q232" s="246" t="str">
        <f>IFERROR(AVERAGEIFS('HAZUS Table FL 14.12'!$S$4:$S$325,'HAZUS Table FL 14.12'!$N$4:$N$325,$J232,'HAZUS Table FL 14.12'!$R$4:$R$325,$I232,'HAZUS Table FL 14.12'!$P$4:$P$325,"&lt;="&amp;$H232,'HAZUS Table FL 14.12'!$Q$4:$Q$325,"&gt;"&amp;$H232)*'Inputs_Metric 7'!$D$6,"no data")</f>
        <v>no data</v>
      </c>
      <c r="R232" s="246" t="str">
        <f>IFERROR(INDEX('HAZUS Table FL 14.16'!$D$3:$D$30,MATCH($J232,'HAZUS Table FL 14.16'!$C$3:$C$30,0)),"no data")</f>
        <v>no data</v>
      </c>
      <c r="S232" s="246" t="str">
        <f>IFERROR(INDEX('HAZUS Table FL 14.16'!$F$3:$F$30,MATCH($J232,'HAZUS Table FL 14.16'!$C$3:$C$30,0)),"no data")</f>
        <v>no data</v>
      </c>
      <c r="T232" s="246" t="str">
        <f>IFERROR(INDEX('HAZUS Table FL 14.16'!$G$3:$G$30,MATCH($J232,'HAZUS Table FL 14.16'!$C$3:$C$30,0)),"no data")</f>
        <v>no data</v>
      </c>
      <c r="U232" s="164" t="str">
        <f>IFERROR('Inputs_Metric 7'!$D$5*INDEX('HAZUS Table FL 14.8'!$E$4:$E$14,MATCH('Step 1_Metric 7'!$J232,'HAZUS Table FL 14.8'!$C$4:$C$14,0)),"no data")</f>
        <v>no data</v>
      </c>
      <c r="W232" s="92" t="str">
        <f t="shared" si="38"/>
        <v/>
      </c>
      <c r="X232" s="92" t="str">
        <f t="shared" si="39"/>
        <v/>
      </c>
      <c r="Y232" s="92" t="str">
        <f t="shared" si="40"/>
        <v/>
      </c>
      <c r="Z232" s="92" t="str">
        <f t="shared" si="41"/>
        <v/>
      </c>
      <c r="AA232" s="101" t="str">
        <f t="shared" si="42"/>
        <v/>
      </c>
      <c r="AB232" s="101" t="str">
        <f t="shared" si="43"/>
        <v/>
      </c>
      <c r="AC232" s="92" t="str">
        <f t="shared" si="44"/>
        <v/>
      </c>
      <c r="AD232" s="92" t="str">
        <f t="shared" si="45"/>
        <v/>
      </c>
    </row>
    <row r="233" spans="1:30" x14ac:dyDescent="0.25">
      <c r="A233">
        <f t="shared" si="37"/>
        <v>10</v>
      </c>
      <c r="B233">
        <f>COUNTIF($D$4:D233,D233)</f>
        <v>150</v>
      </c>
      <c r="C233">
        <f>'Building Structure Data'!B234</f>
        <v>0</v>
      </c>
      <c r="D233">
        <f>'Building Structure Data'!C234</f>
        <v>0</v>
      </c>
      <c r="E233">
        <f>'Building Structure Data'!D234</f>
        <v>0</v>
      </c>
      <c r="F233">
        <f>'Building Structure Data'!E234</f>
        <v>0</v>
      </c>
      <c r="G233" s="43">
        <f>'Building Structure Data'!O234</f>
        <v>0</v>
      </c>
      <c r="H233" s="43">
        <f>'Building Structure Data'!P234</f>
        <v>0</v>
      </c>
      <c r="I233" t="b">
        <f>IF(OR('Building Structure Data'!M234="C",'Building Structure Data'!M234="R"),TRUE,FALSE)</f>
        <v>0</v>
      </c>
      <c r="J233">
        <f>'Building Structure Data'!Y234</f>
        <v>0</v>
      </c>
      <c r="K233" s="77" t="e">
        <f>'Building Structure Data'!AN234</f>
        <v>#DIV/0!</v>
      </c>
      <c r="L233" s="77" t="e">
        <f>'Building Structure Data'!AO234</f>
        <v>#DIV/0!</v>
      </c>
      <c r="M233" s="163" t="str">
        <f>IFERROR('Inputs_Metric 7'!$D$5*INDEX('HAZUS Table FL 14.14'!$F$5:$F$40,MATCH($J233,'HAZUS Table FL 14.14'!$C$5:$C$40,0)),"no data")</f>
        <v>no data</v>
      </c>
      <c r="N233" s="163" t="str">
        <f>IFERROR('Inputs_Metric 7'!$D$5*INDEX('HAZUS Table FL 14.14'!$G$5:$G$40,MATCH($J233,'HAZUS Table FL 14.14'!$C$5:$C$40,0)),"no data")</f>
        <v>no data</v>
      </c>
      <c r="O233" s="163" t="str">
        <f>IFERROR('Inputs_Metric 7'!$D$5*INDEX('HAZUS Table FL 14.14'!$I$5:$I$40,MATCH($J233,'HAZUS Table FL 14.14'!$C$5:$C$40,0)),"no data")</f>
        <v>no data</v>
      </c>
      <c r="P233" s="246" t="str">
        <f>IFERROR(AVERAGEIFS('HAZUS Table FL 14.12'!$S$4:$S$325,'HAZUS Table FL 14.12'!$N$4:$N$325,$J233,'HAZUS Table FL 14.12'!$R$4:$R$325,$I233,'HAZUS Table FL 14.12'!$P$4:$P$325,"&lt;="&amp;$G233,'HAZUS Table FL 14.12'!$Q$4:$Q$325,"&gt;"&amp;$G233)*'Inputs_Metric 7'!$D$6,"no data")</f>
        <v>no data</v>
      </c>
      <c r="Q233" s="246" t="str">
        <f>IFERROR(AVERAGEIFS('HAZUS Table FL 14.12'!$S$4:$S$325,'HAZUS Table FL 14.12'!$N$4:$N$325,$J233,'HAZUS Table FL 14.12'!$R$4:$R$325,$I233,'HAZUS Table FL 14.12'!$P$4:$P$325,"&lt;="&amp;$H233,'HAZUS Table FL 14.12'!$Q$4:$Q$325,"&gt;"&amp;$H233)*'Inputs_Metric 7'!$D$6,"no data")</f>
        <v>no data</v>
      </c>
      <c r="R233" s="246" t="str">
        <f>IFERROR(INDEX('HAZUS Table FL 14.16'!$D$3:$D$30,MATCH($J233,'HAZUS Table FL 14.16'!$C$3:$C$30,0)),"no data")</f>
        <v>no data</v>
      </c>
      <c r="S233" s="246" t="str">
        <f>IFERROR(INDEX('HAZUS Table FL 14.16'!$F$3:$F$30,MATCH($J233,'HAZUS Table FL 14.16'!$C$3:$C$30,0)),"no data")</f>
        <v>no data</v>
      </c>
      <c r="T233" s="246" t="str">
        <f>IFERROR(INDEX('HAZUS Table FL 14.16'!$G$3:$G$30,MATCH($J233,'HAZUS Table FL 14.16'!$C$3:$C$30,0)),"no data")</f>
        <v>no data</v>
      </c>
      <c r="U233" s="164" t="str">
        <f>IFERROR('Inputs_Metric 7'!$D$5*INDEX('HAZUS Table FL 14.8'!$E$4:$E$14,MATCH('Step 1_Metric 7'!$J233,'HAZUS Table FL 14.8'!$C$4:$C$14,0)),"no data")</f>
        <v>no data</v>
      </c>
      <c r="W233" s="92" t="str">
        <f t="shared" si="38"/>
        <v/>
      </c>
      <c r="X233" s="92" t="str">
        <f t="shared" si="39"/>
        <v/>
      </c>
      <c r="Y233" s="92" t="str">
        <f t="shared" si="40"/>
        <v/>
      </c>
      <c r="Z233" s="92" t="str">
        <f t="shared" si="41"/>
        <v/>
      </c>
      <c r="AA233" s="101" t="str">
        <f t="shared" si="42"/>
        <v/>
      </c>
      <c r="AB233" s="101" t="str">
        <f t="shared" si="43"/>
        <v/>
      </c>
      <c r="AC233" s="92" t="str">
        <f t="shared" si="44"/>
        <v/>
      </c>
      <c r="AD233" s="92" t="str">
        <f t="shared" si="45"/>
        <v/>
      </c>
    </row>
    <row r="234" spans="1:30" x14ac:dyDescent="0.25">
      <c r="A234">
        <f t="shared" si="37"/>
        <v>10</v>
      </c>
      <c r="B234">
        <f>COUNTIF($D$4:D234,D234)</f>
        <v>151</v>
      </c>
      <c r="C234">
        <f>'Building Structure Data'!B235</f>
        <v>0</v>
      </c>
      <c r="D234">
        <f>'Building Structure Data'!C235</f>
        <v>0</v>
      </c>
      <c r="E234">
        <f>'Building Structure Data'!D235</f>
        <v>0</v>
      </c>
      <c r="F234">
        <f>'Building Structure Data'!E235</f>
        <v>0</v>
      </c>
      <c r="G234" s="43">
        <f>'Building Structure Data'!O235</f>
        <v>0</v>
      </c>
      <c r="H234" s="43">
        <f>'Building Structure Data'!P235</f>
        <v>0</v>
      </c>
      <c r="I234" t="b">
        <f>IF(OR('Building Structure Data'!M235="C",'Building Structure Data'!M235="R"),TRUE,FALSE)</f>
        <v>0</v>
      </c>
      <c r="J234">
        <f>'Building Structure Data'!Y235</f>
        <v>0</v>
      </c>
      <c r="K234" s="77" t="e">
        <f>'Building Structure Data'!AN235</f>
        <v>#DIV/0!</v>
      </c>
      <c r="L234" s="77" t="e">
        <f>'Building Structure Data'!AO235</f>
        <v>#DIV/0!</v>
      </c>
      <c r="M234" s="163" t="str">
        <f>IFERROR('Inputs_Metric 7'!$D$5*INDEX('HAZUS Table FL 14.14'!$F$5:$F$40,MATCH($J234,'HAZUS Table FL 14.14'!$C$5:$C$40,0)),"no data")</f>
        <v>no data</v>
      </c>
      <c r="N234" s="163" t="str">
        <f>IFERROR('Inputs_Metric 7'!$D$5*INDEX('HAZUS Table FL 14.14'!$G$5:$G$40,MATCH($J234,'HAZUS Table FL 14.14'!$C$5:$C$40,0)),"no data")</f>
        <v>no data</v>
      </c>
      <c r="O234" s="163" t="str">
        <f>IFERROR('Inputs_Metric 7'!$D$5*INDEX('HAZUS Table FL 14.14'!$I$5:$I$40,MATCH($J234,'HAZUS Table FL 14.14'!$C$5:$C$40,0)),"no data")</f>
        <v>no data</v>
      </c>
      <c r="P234" s="246" t="str">
        <f>IFERROR(AVERAGEIFS('HAZUS Table FL 14.12'!$S$4:$S$325,'HAZUS Table FL 14.12'!$N$4:$N$325,$J234,'HAZUS Table FL 14.12'!$R$4:$R$325,$I234,'HAZUS Table FL 14.12'!$P$4:$P$325,"&lt;="&amp;$G234,'HAZUS Table FL 14.12'!$Q$4:$Q$325,"&gt;"&amp;$G234)*'Inputs_Metric 7'!$D$6,"no data")</f>
        <v>no data</v>
      </c>
      <c r="Q234" s="246" t="str">
        <f>IFERROR(AVERAGEIFS('HAZUS Table FL 14.12'!$S$4:$S$325,'HAZUS Table FL 14.12'!$N$4:$N$325,$J234,'HAZUS Table FL 14.12'!$R$4:$R$325,$I234,'HAZUS Table FL 14.12'!$P$4:$P$325,"&lt;="&amp;$H234,'HAZUS Table FL 14.12'!$Q$4:$Q$325,"&gt;"&amp;$H234)*'Inputs_Metric 7'!$D$6,"no data")</f>
        <v>no data</v>
      </c>
      <c r="R234" s="246" t="str">
        <f>IFERROR(INDEX('HAZUS Table FL 14.16'!$D$3:$D$30,MATCH($J234,'HAZUS Table FL 14.16'!$C$3:$C$30,0)),"no data")</f>
        <v>no data</v>
      </c>
      <c r="S234" s="246" t="str">
        <f>IFERROR(INDEX('HAZUS Table FL 14.16'!$F$3:$F$30,MATCH($J234,'HAZUS Table FL 14.16'!$C$3:$C$30,0)),"no data")</f>
        <v>no data</v>
      </c>
      <c r="T234" s="246" t="str">
        <f>IFERROR(INDEX('HAZUS Table FL 14.16'!$G$3:$G$30,MATCH($J234,'HAZUS Table FL 14.16'!$C$3:$C$30,0)),"no data")</f>
        <v>no data</v>
      </c>
      <c r="U234" s="164" t="str">
        <f>IFERROR('Inputs_Metric 7'!$D$5*INDEX('HAZUS Table FL 14.8'!$E$4:$E$14,MATCH('Step 1_Metric 7'!$J234,'HAZUS Table FL 14.8'!$C$4:$C$14,0)),"no data")</f>
        <v>no data</v>
      </c>
      <c r="W234" s="92" t="str">
        <f t="shared" si="38"/>
        <v/>
      </c>
      <c r="X234" s="92" t="str">
        <f t="shared" si="39"/>
        <v/>
      </c>
      <c r="Y234" s="92" t="str">
        <f t="shared" si="40"/>
        <v/>
      </c>
      <c r="Z234" s="92" t="str">
        <f t="shared" si="41"/>
        <v/>
      </c>
      <c r="AA234" s="101" t="str">
        <f t="shared" si="42"/>
        <v/>
      </c>
      <c r="AB234" s="101" t="str">
        <f t="shared" si="43"/>
        <v/>
      </c>
      <c r="AC234" s="92" t="str">
        <f t="shared" si="44"/>
        <v/>
      </c>
      <c r="AD234" s="92" t="str">
        <f t="shared" si="45"/>
        <v/>
      </c>
    </row>
    <row r="235" spans="1:30" x14ac:dyDescent="0.25">
      <c r="A235">
        <f t="shared" si="37"/>
        <v>10</v>
      </c>
      <c r="B235">
        <f>COUNTIF($D$4:D235,D235)</f>
        <v>152</v>
      </c>
      <c r="C235">
        <f>'Building Structure Data'!B236</f>
        <v>0</v>
      </c>
      <c r="D235">
        <f>'Building Structure Data'!C236</f>
        <v>0</v>
      </c>
      <c r="E235">
        <f>'Building Structure Data'!D236</f>
        <v>0</v>
      </c>
      <c r="F235">
        <f>'Building Structure Data'!E236</f>
        <v>0</v>
      </c>
      <c r="G235" s="43">
        <f>'Building Structure Data'!O236</f>
        <v>0</v>
      </c>
      <c r="H235" s="43">
        <f>'Building Structure Data'!P236</f>
        <v>0</v>
      </c>
      <c r="I235" t="b">
        <f>IF(OR('Building Structure Data'!M236="C",'Building Structure Data'!M236="R"),TRUE,FALSE)</f>
        <v>0</v>
      </c>
      <c r="J235">
        <f>'Building Structure Data'!Y236</f>
        <v>0</v>
      </c>
      <c r="K235" s="77" t="e">
        <f>'Building Structure Data'!AN236</f>
        <v>#DIV/0!</v>
      </c>
      <c r="L235" s="77" t="e">
        <f>'Building Structure Data'!AO236</f>
        <v>#DIV/0!</v>
      </c>
      <c r="M235" s="163" t="str">
        <f>IFERROR('Inputs_Metric 7'!$D$5*INDEX('HAZUS Table FL 14.14'!$F$5:$F$40,MATCH($J235,'HAZUS Table FL 14.14'!$C$5:$C$40,0)),"no data")</f>
        <v>no data</v>
      </c>
      <c r="N235" s="163" t="str">
        <f>IFERROR('Inputs_Metric 7'!$D$5*INDEX('HAZUS Table FL 14.14'!$G$5:$G$40,MATCH($J235,'HAZUS Table FL 14.14'!$C$5:$C$40,0)),"no data")</f>
        <v>no data</v>
      </c>
      <c r="O235" s="163" t="str">
        <f>IFERROR('Inputs_Metric 7'!$D$5*INDEX('HAZUS Table FL 14.14'!$I$5:$I$40,MATCH($J235,'HAZUS Table FL 14.14'!$C$5:$C$40,0)),"no data")</f>
        <v>no data</v>
      </c>
      <c r="P235" s="246" t="str">
        <f>IFERROR(AVERAGEIFS('HAZUS Table FL 14.12'!$S$4:$S$325,'HAZUS Table FL 14.12'!$N$4:$N$325,$J235,'HAZUS Table FL 14.12'!$R$4:$R$325,$I235,'HAZUS Table FL 14.12'!$P$4:$P$325,"&lt;="&amp;$G235,'HAZUS Table FL 14.12'!$Q$4:$Q$325,"&gt;"&amp;$G235)*'Inputs_Metric 7'!$D$6,"no data")</f>
        <v>no data</v>
      </c>
      <c r="Q235" s="246" t="str">
        <f>IFERROR(AVERAGEIFS('HAZUS Table FL 14.12'!$S$4:$S$325,'HAZUS Table FL 14.12'!$N$4:$N$325,$J235,'HAZUS Table FL 14.12'!$R$4:$R$325,$I235,'HAZUS Table FL 14.12'!$P$4:$P$325,"&lt;="&amp;$H235,'HAZUS Table FL 14.12'!$Q$4:$Q$325,"&gt;"&amp;$H235)*'Inputs_Metric 7'!$D$6,"no data")</f>
        <v>no data</v>
      </c>
      <c r="R235" s="246" t="str">
        <f>IFERROR(INDEX('HAZUS Table FL 14.16'!$D$3:$D$30,MATCH($J235,'HAZUS Table FL 14.16'!$C$3:$C$30,0)),"no data")</f>
        <v>no data</v>
      </c>
      <c r="S235" s="246" t="str">
        <f>IFERROR(INDEX('HAZUS Table FL 14.16'!$F$3:$F$30,MATCH($J235,'HAZUS Table FL 14.16'!$C$3:$C$30,0)),"no data")</f>
        <v>no data</v>
      </c>
      <c r="T235" s="246" t="str">
        <f>IFERROR(INDEX('HAZUS Table FL 14.16'!$G$3:$G$30,MATCH($J235,'HAZUS Table FL 14.16'!$C$3:$C$30,0)),"no data")</f>
        <v>no data</v>
      </c>
      <c r="U235" s="164" t="str">
        <f>IFERROR('Inputs_Metric 7'!$D$5*INDEX('HAZUS Table FL 14.8'!$E$4:$E$14,MATCH('Step 1_Metric 7'!$J235,'HAZUS Table FL 14.8'!$C$4:$C$14,0)),"no data")</f>
        <v>no data</v>
      </c>
      <c r="W235" s="92" t="str">
        <f t="shared" si="38"/>
        <v/>
      </c>
      <c r="X235" s="92" t="str">
        <f t="shared" si="39"/>
        <v/>
      </c>
      <c r="Y235" s="92" t="str">
        <f t="shared" si="40"/>
        <v/>
      </c>
      <c r="Z235" s="92" t="str">
        <f t="shared" si="41"/>
        <v/>
      </c>
      <c r="AA235" s="101" t="str">
        <f t="shared" si="42"/>
        <v/>
      </c>
      <c r="AB235" s="101" t="str">
        <f t="shared" si="43"/>
        <v/>
      </c>
      <c r="AC235" s="92" t="str">
        <f t="shared" si="44"/>
        <v/>
      </c>
      <c r="AD235" s="92" t="str">
        <f t="shared" si="45"/>
        <v/>
      </c>
    </row>
    <row r="236" spans="1:30" x14ac:dyDescent="0.25">
      <c r="A236">
        <f t="shared" si="37"/>
        <v>10</v>
      </c>
      <c r="B236">
        <f>COUNTIF($D$4:D236,D236)</f>
        <v>153</v>
      </c>
      <c r="C236">
        <f>'Building Structure Data'!B237</f>
        <v>0</v>
      </c>
      <c r="D236">
        <f>'Building Structure Data'!C237</f>
        <v>0</v>
      </c>
      <c r="E236">
        <f>'Building Structure Data'!D237</f>
        <v>0</v>
      </c>
      <c r="F236">
        <f>'Building Structure Data'!E237</f>
        <v>0</v>
      </c>
      <c r="G236" s="43">
        <f>'Building Structure Data'!O237</f>
        <v>0</v>
      </c>
      <c r="H236" s="43">
        <f>'Building Structure Data'!P237</f>
        <v>0</v>
      </c>
      <c r="I236" t="b">
        <f>IF(OR('Building Structure Data'!M237="C",'Building Structure Data'!M237="R"),TRUE,FALSE)</f>
        <v>0</v>
      </c>
      <c r="J236">
        <f>'Building Structure Data'!Y237</f>
        <v>0</v>
      </c>
      <c r="K236" s="77" t="e">
        <f>'Building Structure Data'!AN237</f>
        <v>#DIV/0!</v>
      </c>
      <c r="L236" s="77" t="e">
        <f>'Building Structure Data'!AO237</f>
        <v>#DIV/0!</v>
      </c>
      <c r="M236" s="163" t="str">
        <f>IFERROR('Inputs_Metric 7'!$D$5*INDEX('HAZUS Table FL 14.14'!$F$5:$F$40,MATCH($J236,'HAZUS Table FL 14.14'!$C$5:$C$40,0)),"no data")</f>
        <v>no data</v>
      </c>
      <c r="N236" s="163" t="str">
        <f>IFERROR('Inputs_Metric 7'!$D$5*INDEX('HAZUS Table FL 14.14'!$G$5:$G$40,MATCH($J236,'HAZUS Table FL 14.14'!$C$5:$C$40,0)),"no data")</f>
        <v>no data</v>
      </c>
      <c r="O236" s="163" t="str">
        <f>IFERROR('Inputs_Metric 7'!$D$5*INDEX('HAZUS Table FL 14.14'!$I$5:$I$40,MATCH($J236,'HAZUS Table FL 14.14'!$C$5:$C$40,0)),"no data")</f>
        <v>no data</v>
      </c>
      <c r="P236" s="246" t="str">
        <f>IFERROR(AVERAGEIFS('HAZUS Table FL 14.12'!$S$4:$S$325,'HAZUS Table FL 14.12'!$N$4:$N$325,$J236,'HAZUS Table FL 14.12'!$R$4:$R$325,$I236,'HAZUS Table FL 14.12'!$P$4:$P$325,"&lt;="&amp;$G236,'HAZUS Table FL 14.12'!$Q$4:$Q$325,"&gt;"&amp;$G236)*'Inputs_Metric 7'!$D$6,"no data")</f>
        <v>no data</v>
      </c>
      <c r="Q236" s="246" t="str">
        <f>IFERROR(AVERAGEIFS('HAZUS Table FL 14.12'!$S$4:$S$325,'HAZUS Table FL 14.12'!$N$4:$N$325,$J236,'HAZUS Table FL 14.12'!$R$4:$R$325,$I236,'HAZUS Table FL 14.12'!$P$4:$P$325,"&lt;="&amp;$H236,'HAZUS Table FL 14.12'!$Q$4:$Q$325,"&gt;"&amp;$H236)*'Inputs_Metric 7'!$D$6,"no data")</f>
        <v>no data</v>
      </c>
      <c r="R236" s="246" t="str">
        <f>IFERROR(INDEX('HAZUS Table FL 14.16'!$D$3:$D$30,MATCH($J236,'HAZUS Table FL 14.16'!$C$3:$C$30,0)),"no data")</f>
        <v>no data</v>
      </c>
      <c r="S236" s="246" t="str">
        <f>IFERROR(INDEX('HAZUS Table FL 14.16'!$F$3:$F$30,MATCH($J236,'HAZUS Table FL 14.16'!$C$3:$C$30,0)),"no data")</f>
        <v>no data</v>
      </c>
      <c r="T236" s="246" t="str">
        <f>IFERROR(INDEX('HAZUS Table FL 14.16'!$G$3:$G$30,MATCH($J236,'HAZUS Table FL 14.16'!$C$3:$C$30,0)),"no data")</f>
        <v>no data</v>
      </c>
      <c r="U236" s="164" t="str">
        <f>IFERROR('Inputs_Metric 7'!$D$5*INDEX('HAZUS Table FL 14.8'!$E$4:$E$14,MATCH('Step 1_Metric 7'!$J236,'HAZUS Table FL 14.8'!$C$4:$C$14,0)),"no data")</f>
        <v>no data</v>
      </c>
      <c r="W236" s="92" t="str">
        <f t="shared" si="38"/>
        <v/>
      </c>
      <c r="X236" s="92" t="str">
        <f t="shared" si="39"/>
        <v/>
      </c>
      <c r="Y236" s="92" t="str">
        <f t="shared" si="40"/>
        <v/>
      </c>
      <c r="Z236" s="92" t="str">
        <f t="shared" si="41"/>
        <v/>
      </c>
      <c r="AA236" s="101" t="str">
        <f t="shared" si="42"/>
        <v/>
      </c>
      <c r="AB236" s="101" t="str">
        <f t="shared" si="43"/>
        <v/>
      </c>
      <c r="AC236" s="92" t="str">
        <f t="shared" si="44"/>
        <v/>
      </c>
      <c r="AD236" s="92" t="str">
        <f t="shared" si="45"/>
        <v/>
      </c>
    </row>
    <row r="237" spans="1:30" x14ac:dyDescent="0.25">
      <c r="A237">
        <f t="shared" si="37"/>
        <v>10</v>
      </c>
      <c r="B237">
        <f>COUNTIF($D$4:D237,D237)</f>
        <v>154</v>
      </c>
      <c r="C237">
        <f>'Building Structure Data'!B238</f>
        <v>0</v>
      </c>
      <c r="D237">
        <f>'Building Structure Data'!C238</f>
        <v>0</v>
      </c>
      <c r="E237">
        <f>'Building Structure Data'!D238</f>
        <v>0</v>
      </c>
      <c r="F237">
        <f>'Building Structure Data'!E238</f>
        <v>0</v>
      </c>
      <c r="G237" s="43">
        <f>'Building Structure Data'!O238</f>
        <v>0</v>
      </c>
      <c r="H237" s="43">
        <f>'Building Structure Data'!P238</f>
        <v>0</v>
      </c>
      <c r="I237" t="b">
        <f>IF(OR('Building Structure Data'!M238="C",'Building Structure Data'!M238="R"),TRUE,FALSE)</f>
        <v>0</v>
      </c>
      <c r="J237">
        <f>'Building Structure Data'!Y238</f>
        <v>0</v>
      </c>
      <c r="K237" s="77" t="e">
        <f>'Building Structure Data'!AN238</f>
        <v>#DIV/0!</v>
      </c>
      <c r="L237" s="77" t="e">
        <f>'Building Structure Data'!AO238</f>
        <v>#DIV/0!</v>
      </c>
      <c r="M237" s="163" t="str">
        <f>IFERROR('Inputs_Metric 7'!$D$5*INDEX('HAZUS Table FL 14.14'!$F$5:$F$40,MATCH($J237,'HAZUS Table FL 14.14'!$C$5:$C$40,0)),"no data")</f>
        <v>no data</v>
      </c>
      <c r="N237" s="163" t="str">
        <f>IFERROR('Inputs_Metric 7'!$D$5*INDEX('HAZUS Table FL 14.14'!$G$5:$G$40,MATCH($J237,'HAZUS Table FL 14.14'!$C$5:$C$40,0)),"no data")</f>
        <v>no data</v>
      </c>
      <c r="O237" s="163" t="str">
        <f>IFERROR('Inputs_Metric 7'!$D$5*INDEX('HAZUS Table FL 14.14'!$I$5:$I$40,MATCH($J237,'HAZUS Table FL 14.14'!$C$5:$C$40,0)),"no data")</f>
        <v>no data</v>
      </c>
      <c r="P237" s="246" t="str">
        <f>IFERROR(AVERAGEIFS('HAZUS Table FL 14.12'!$S$4:$S$325,'HAZUS Table FL 14.12'!$N$4:$N$325,$J237,'HAZUS Table FL 14.12'!$R$4:$R$325,$I237,'HAZUS Table FL 14.12'!$P$4:$P$325,"&lt;="&amp;$G237,'HAZUS Table FL 14.12'!$Q$4:$Q$325,"&gt;"&amp;$G237)*'Inputs_Metric 7'!$D$6,"no data")</f>
        <v>no data</v>
      </c>
      <c r="Q237" s="246" t="str">
        <f>IFERROR(AVERAGEIFS('HAZUS Table FL 14.12'!$S$4:$S$325,'HAZUS Table FL 14.12'!$N$4:$N$325,$J237,'HAZUS Table FL 14.12'!$R$4:$R$325,$I237,'HAZUS Table FL 14.12'!$P$4:$P$325,"&lt;="&amp;$H237,'HAZUS Table FL 14.12'!$Q$4:$Q$325,"&gt;"&amp;$H237)*'Inputs_Metric 7'!$D$6,"no data")</f>
        <v>no data</v>
      </c>
      <c r="R237" s="246" t="str">
        <f>IFERROR(INDEX('HAZUS Table FL 14.16'!$D$3:$D$30,MATCH($J237,'HAZUS Table FL 14.16'!$C$3:$C$30,0)),"no data")</f>
        <v>no data</v>
      </c>
      <c r="S237" s="246" t="str">
        <f>IFERROR(INDEX('HAZUS Table FL 14.16'!$F$3:$F$30,MATCH($J237,'HAZUS Table FL 14.16'!$C$3:$C$30,0)),"no data")</f>
        <v>no data</v>
      </c>
      <c r="T237" s="246" t="str">
        <f>IFERROR(INDEX('HAZUS Table FL 14.16'!$G$3:$G$30,MATCH($J237,'HAZUS Table FL 14.16'!$C$3:$C$30,0)),"no data")</f>
        <v>no data</v>
      </c>
      <c r="U237" s="164" t="str">
        <f>IFERROR('Inputs_Metric 7'!$D$5*INDEX('HAZUS Table FL 14.8'!$E$4:$E$14,MATCH('Step 1_Metric 7'!$J237,'HAZUS Table FL 14.8'!$C$4:$C$14,0)),"no data")</f>
        <v>no data</v>
      </c>
      <c r="W237" s="92" t="str">
        <f t="shared" si="38"/>
        <v/>
      </c>
      <c r="X237" s="92" t="str">
        <f t="shared" si="39"/>
        <v/>
      </c>
      <c r="Y237" s="92" t="str">
        <f t="shared" si="40"/>
        <v/>
      </c>
      <c r="Z237" s="92" t="str">
        <f t="shared" si="41"/>
        <v/>
      </c>
      <c r="AA237" s="101" t="str">
        <f t="shared" si="42"/>
        <v/>
      </c>
      <c r="AB237" s="101" t="str">
        <f t="shared" si="43"/>
        <v/>
      </c>
      <c r="AC237" s="92" t="str">
        <f t="shared" si="44"/>
        <v/>
      </c>
      <c r="AD237" s="92" t="str">
        <f t="shared" si="45"/>
        <v/>
      </c>
    </row>
    <row r="238" spans="1:30" x14ac:dyDescent="0.25">
      <c r="A238">
        <f t="shared" si="37"/>
        <v>10</v>
      </c>
      <c r="B238">
        <f>COUNTIF($D$4:D238,D238)</f>
        <v>155</v>
      </c>
      <c r="C238">
        <f>'Building Structure Data'!B239</f>
        <v>0</v>
      </c>
      <c r="D238">
        <f>'Building Structure Data'!C239</f>
        <v>0</v>
      </c>
      <c r="E238">
        <f>'Building Structure Data'!D239</f>
        <v>0</v>
      </c>
      <c r="F238">
        <f>'Building Structure Data'!E239</f>
        <v>0</v>
      </c>
      <c r="G238" s="43">
        <f>'Building Structure Data'!O239</f>
        <v>0</v>
      </c>
      <c r="H238" s="43">
        <f>'Building Structure Data'!P239</f>
        <v>0</v>
      </c>
      <c r="I238" t="b">
        <f>IF(OR('Building Structure Data'!M239="C",'Building Structure Data'!M239="R"),TRUE,FALSE)</f>
        <v>0</v>
      </c>
      <c r="J238">
        <f>'Building Structure Data'!Y239</f>
        <v>0</v>
      </c>
      <c r="K238" s="77" t="e">
        <f>'Building Structure Data'!AN239</f>
        <v>#DIV/0!</v>
      </c>
      <c r="L238" s="77" t="e">
        <f>'Building Structure Data'!AO239</f>
        <v>#DIV/0!</v>
      </c>
      <c r="M238" s="163" t="str">
        <f>IFERROR('Inputs_Metric 7'!$D$5*INDEX('HAZUS Table FL 14.14'!$F$5:$F$40,MATCH($J238,'HAZUS Table FL 14.14'!$C$5:$C$40,0)),"no data")</f>
        <v>no data</v>
      </c>
      <c r="N238" s="163" t="str">
        <f>IFERROR('Inputs_Metric 7'!$D$5*INDEX('HAZUS Table FL 14.14'!$G$5:$G$40,MATCH($J238,'HAZUS Table FL 14.14'!$C$5:$C$40,0)),"no data")</f>
        <v>no data</v>
      </c>
      <c r="O238" s="163" t="str">
        <f>IFERROR('Inputs_Metric 7'!$D$5*INDEX('HAZUS Table FL 14.14'!$I$5:$I$40,MATCH($J238,'HAZUS Table FL 14.14'!$C$5:$C$40,0)),"no data")</f>
        <v>no data</v>
      </c>
      <c r="P238" s="246" t="str">
        <f>IFERROR(AVERAGEIFS('HAZUS Table FL 14.12'!$S$4:$S$325,'HAZUS Table FL 14.12'!$N$4:$N$325,$J238,'HAZUS Table FL 14.12'!$R$4:$R$325,$I238,'HAZUS Table FL 14.12'!$P$4:$P$325,"&lt;="&amp;$G238,'HAZUS Table FL 14.12'!$Q$4:$Q$325,"&gt;"&amp;$G238)*'Inputs_Metric 7'!$D$6,"no data")</f>
        <v>no data</v>
      </c>
      <c r="Q238" s="246" t="str">
        <f>IFERROR(AVERAGEIFS('HAZUS Table FL 14.12'!$S$4:$S$325,'HAZUS Table FL 14.12'!$N$4:$N$325,$J238,'HAZUS Table FL 14.12'!$R$4:$R$325,$I238,'HAZUS Table FL 14.12'!$P$4:$P$325,"&lt;="&amp;$H238,'HAZUS Table FL 14.12'!$Q$4:$Q$325,"&gt;"&amp;$H238)*'Inputs_Metric 7'!$D$6,"no data")</f>
        <v>no data</v>
      </c>
      <c r="R238" s="246" t="str">
        <f>IFERROR(INDEX('HAZUS Table FL 14.16'!$D$3:$D$30,MATCH($J238,'HAZUS Table FL 14.16'!$C$3:$C$30,0)),"no data")</f>
        <v>no data</v>
      </c>
      <c r="S238" s="246" t="str">
        <f>IFERROR(INDEX('HAZUS Table FL 14.16'!$F$3:$F$30,MATCH($J238,'HAZUS Table FL 14.16'!$C$3:$C$30,0)),"no data")</f>
        <v>no data</v>
      </c>
      <c r="T238" s="246" t="str">
        <f>IFERROR(INDEX('HAZUS Table FL 14.16'!$G$3:$G$30,MATCH($J238,'HAZUS Table FL 14.16'!$C$3:$C$30,0)),"no data")</f>
        <v>no data</v>
      </c>
      <c r="U238" s="164" t="str">
        <f>IFERROR('Inputs_Metric 7'!$D$5*INDEX('HAZUS Table FL 14.8'!$E$4:$E$14,MATCH('Step 1_Metric 7'!$J238,'HAZUS Table FL 14.8'!$C$4:$C$14,0)),"no data")</f>
        <v>no data</v>
      </c>
      <c r="W238" s="92" t="str">
        <f t="shared" si="38"/>
        <v/>
      </c>
      <c r="X238" s="92" t="str">
        <f t="shared" si="39"/>
        <v/>
      </c>
      <c r="Y238" s="92" t="str">
        <f t="shared" si="40"/>
        <v/>
      </c>
      <c r="Z238" s="92" t="str">
        <f t="shared" si="41"/>
        <v/>
      </c>
      <c r="AA238" s="101" t="str">
        <f t="shared" si="42"/>
        <v/>
      </c>
      <c r="AB238" s="101" t="str">
        <f t="shared" si="43"/>
        <v/>
      </c>
      <c r="AC238" s="92" t="str">
        <f t="shared" si="44"/>
        <v/>
      </c>
      <c r="AD238" s="92" t="str">
        <f t="shared" si="45"/>
        <v/>
      </c>
    </row>
    <row r="239" spans="1:30" x14ac:dyDescent="0.25">
      <c r="A239">
        <f t="shared" si="37"/>
        <v>10</v>
      </c>
      <c r="B239">
        <f>COUNTIF($D$4:D239,D239)</f>
        <v>156</v>
      </c>
      <c r="C239">
        <f>'Building Structure Data'!B240</f>
        <v>0</v>
      </c>
      <c r="D239">
        <f>'Building Structure Data'!C240</f>
        <v>0</v>
      </c>
      <c r="E239">
        <f>'Building Structure Data'!D240</f>
        <v>0</v>
      </c>
      <c r="F239">
        <f>'Building Structure Data'!E240</f>
        <v>0</v>
      </c>
      <c r="G239" s="43">
        <f>'Building Structure Data'!O240</f>
        <v>0</v>
      </c>
      <c r="H239" s="43">
        <f>'Building Structure Data'!P240</f>
        <v>0</v>
      </c>
      <c r="I239" t="b">
        <f>IF(OR('Building Structure Data'!M240="C",'Building Structure Data'!M240="R"),TRUE,FALSE)</f>
        <v>0</v>
      </c>
      <c r="J239">
        <f>'Building Structure Data'!Y240</f>
        <v>0</v>
      </c>
      <c r="K239" s="77" t="e">
        <f>'Building Structure Data'!AN240</f>
        <v>#DIV/0!</v>
      </c>
      <c r="L239" s="77" t="e">
        <f>'Building Structure Data'!AO240</f>
        <v>#DIV/0!</v>
      </c>
      <c r="M239" s="163" t="str">
        <f>IFERROR('Inputs_Metric 7'!$D$5*INDEX('HAZUS Table FL 14.14'!$F$5:$F$40,MATCH($J239,'HAZUS Table FL 14.14'!$C$5:$C$40,0)),"no data")</f>
        <v>no data</v>
      </c>
      <c r="N239" s="163" t="str">
        <f>IFERROR('Inputs_Metric 7'!$D$5*INDEX('HAZUS Table FL 14.14'!$G$5:$G$40,MATCH($J239,'HAZUS Table FL 14.14'!$C$5:$C$40,0)),"no data")</f>
        <v>no data</v>
      </c>
      <c r="O239" s="163" t="str">
        <f>IFERROR('Inputs_Metric 7'!$D$5*INDEX('HAZUS Table FL 14.14'!$I$5:$I$40,MATCH($J239,'HAZUS Table FL 14.14'!$C$5:$C$40,0)),"no data")</f>
        <v>no data</v>
      </c>
      <c r="P239" s="246" t="str">
        <f>IFERROR(AVERAGEIFS('HAZUS Table FL 14.12'!$S$4:$S$325,'HAZUS Table FL 14.12'!$N$4:$N$325,$J239,'HAZUS Table FL 14.12'!$R$4:$R$325,$I239,'HAZUS Table FL 14.12'!$P$4:$P$325,"&lt;="&amp;$G239,'HAZUS Table FL 14.12'!$Q$4:$Q$325,"&gt;"&amp;$G239)*'Inputs_Metric 7'!$D$6,"no data")</f>
        <v>no data</v>
      </c>
      <c r="Q239" s="246" t="str">
        <f>IFERROR(AVERAGEIFS('HAZUS Table FL 14.12'!$S$4:$S$325,'HAZUS Table FL 14.12'!$N$4:$N$325,$J239,'HAZUS Table FL 14.12'!$R$4:$R$325,$I239,'HAZUS Table FL 14.12'!$P$4:$P$325,"&lt;="&amp;$H239,'HAZUS Table FL 14.12'!$Q$4:$Q$325,"&gt;"&amp;$H239)*'Inputs_Metric 7'!$D$6,"no data")</f>
        <v>no data</v>
      </c>
      <c r="R239" s="246" t="str">
        <f>IFERROR(INDEX('HAZUS Table FL 14.16'!$D$3:$D$30,MATCH($J239,'HAZUS Table FL 14.16'!$C$3:$C$30,0)),"no data")</f>
        <v>no data</v>
      </c>
      <c r="S239" s="246" t="str">
        <f>IFERROR(INDEX('HAZUS Table FL 14.16'!$F$3:$F$30,MATCH($J239,'HAZUS Table FL 14.16'!$C$3:$C$30,0)),"no data")</f>
        <v>no data</v>
      </c>
      <c r="T239" s="246" t="str">
        <f>IFERROR(INDEX('HAZUS Table FL 14.16'!$G$3:$G$30,MATCH($J239,'HAZUS Table FL 14.16'!$C$3:$C$30,0)),"no data")</f>
        <v>no data</v>
      </c>
      <c r="U239" s="164" t="str">
        <f>IFERROR('Inputs_Metric 7'!$D$5*INDEX('HAZUS Table FL 14.8'!$E$4:$E$14,MATCH('Step 1_Metric 7'!$J239,'HAZUS Table FL 14.8'!$C$4:$C$14,0)),"no data")</f>
        <v>no data</v>
      </c>
      <c r="W239" s="92" t="str">
        <f t="shared" si="38"/>
        <v/>
      </c>
      <c r="X239" s="92" t="str">
        <f t="shared" si="39"/>
        <v/>
      </c>
      <c r="Y239" s="92" t="str">
        <f t="shared" si="40"/>
        <v/>
      </c>
      <c r="Z239" s="92" t="str">
        <f t="shared" si="41"/>
        <v/>
      </c>
      <c r="AA239" s="101" t="str">
        <f t="shared" si="42"/>
        <v/>
      </c>
      <c r="AB239" s="101" t="str">
        <f t="shared" si="43"/>
        <v/>
      </c>
      <c r="AC239" s="92" t="str">
        <f t="shared" si="44"/>
        <v/>
      </c>
      <c r="AD239" s="92" t="str">
        <f t="shared" si="45"/>
        <v/>
      </c>
    </row>
    <row r="240" spans="1:30" x14ac:dyDescent="0.25">
      <c r="A240">
        <f t="shared" si="37"/>
        <v>10</v>
      </c>
      <c r="B240">
        <f>COUNTIF($D$4:D240,D240)</f>
        <v>157</v>
      </c>
      <c r="C240">
        <f>'Building Structure Data'!B241</f>
        <v>0</v>
      </c>
      <c r="D240">
        <f>'Building Structure Data'!C241</f>
        <v>0</v>
      </c>
      <c r="E240">
        <f>'Building Structure Data'!D241</f>
        <v>0</v>
      </c>
      <c r="F240">
        <f>'Building Structure Data'!E241</f>
        <v>0</v>
      </c>
      <c r="G240" s="43">
        <f>'Building Structure Data'!O241</f>
        <v>0</v>
      </c>
      <c r="H240" s="43">
        <f>'Building Structure Data'!P241</f>
        <v>0</v>
      </c>
      <c r="I240" t="b">
        <f>IF(OR('Building Structure Data'!M241="C",'Building Structure Data'!M241="R"),TRUE,FALSE)</f>
        <v>0</v>
      </c>
      <c r="J240">
        <f>'Building Structure Data'!Y241</f>
        <v>0</v>
      </c>
      <c r="K240" s="77" t="e">
        <f>'Building Structure Data'!AN241</f>
        <v>#DIV/0!</v>
      </c>
      <c r="L240" s="77" t="e">
        <f>'Building Structure Data'!AO241</f>
        <v>#DIV/0!</v>
      </c>
      <c r="M240" s="163" t="str">
        <f>IFERROR('Inputs_Metric 7'!$D$5*INDEX('HAZUS Table FL 14.14'!$F$5:$F$40,MATCH($J240,'HAZUS Table FL 14.14'!$C$5:$C$40,0)),"no data")</f>
        <v>no data</v>
      </c>
      <c r="N240" s="163" t="str">
        <f>IFERROR('Inputs_Metric 7'!$D$5*INDEX('HAZUS Table FL 14.14'!$G$5:$G$40,MATCH($J240,'HAZUS Table FL 14.14'!$C$5:$C$40,0)),"no data")</f>
        <v>no data</v>
      </c>
      <c r="O240" s="163" t="str">
        <f>IFERROR('Inputs_Metric 7'!$D$5*INDEX('HAZUS Table FL 14.14'!$I$5:$I$40,MATCH($J240,'HAZUS Table FL 14.14'!$C$5:$C$40,0)),"no data")</f>
        <v>no data</v>
      </c>
      <c r="P240" s="246" t="str">
        <f>IFERROR(AVERAGEIFS('HAZUS Table FL 14.12'!$S$4:$S$325,'HAZUS Table FL 14.12'!$N$4:$N$325,$J240,'HAZUS Table FL 14.12'!$R$4:$R$325,$I240,'HAZUS Table FL 14.12'!$P$4:$P$325,"&lt;="&amp;$G240,'HAZUS Table FL 14.12'!$Q$4:$Q$325,"&gt;"&amp;$G240)*'Inputs_Metric 7'!$D$6,"no data")</f>
        <v>no data</v>
      </c>
      <c r="Q240" s="246" t="str">
        <f>IFERROR(AVERAGEIFS('HAZUS Table FL 14.12'!$S$4:$S$325,'HAZUS Table FL 14.12'!$N$4:$N$325,$J240,'HAZUS Table FL 14.12'!$R$4:$R$325,$I240,'HAZUS Table FL 14.12'!$P$4:$P$325,"&lt;="&amp;$H240,'HAZUS Table FL 14.12'!$Q$4:$Q$325,"&gt;"&amp;$H240)*'Inputs_Metric 7'!$D$6,"no data")</f>
        <v>no data</v>
      </c>
      <c r="R240" s="246" t="str">
        <f>IFERROR(INDEX('HAZUS Table FL 14.16'!$D$3:$D$30,MATCH($J240,'HAZUS Table FL 14.16'!$C$3:$C$30,0)),"no data")</f>
        <v>no data</v>
      </c>
      <c r="S240" s="246" t="str">
        <f>IFERROR(INDEX('HAZUS Table FL 14.16'!$F$3:$F$30,MATCH($J240,'HAZUS Table FL 14.16'!$C$3:$C$30,0)),"no data")</f>
        <v>no data</v>
      </c>
      <c r="T240" s="246" t="str">
        <f>IFERROR(INDEX('HAZUS Table FL 14.16'!$G$3:$G$30,MATCH($J240,'HAZUS Table FL 14.16'!$C$3:$C$30,0)),"no data")</f>
        <v>no data</v>
      </c>
      <c r="U240" s="164" t="str">
        <f>IFERROR('Inputs_Metric 7'!$D$5*INDEX('HAZUS Table FL 14.8'!$E$4:$E$14,MATCH('Step 1_Metric 7'!$J240,'HAZUS Table FL 14.8'!$C$4:$C$14,0)),"no data")</f>
        <v>no data</v>
      </c>
      <c r="W240" s="92" t="str">
        <f t="shared" si="38"/>
        <v/>
      </c>
      <c r="X240" s="92" t="str">
        <f t="shared" si="39"/>
        <v/>
      </c>
      <c r="Y240" s="92" t="str">
        <f t="shared" si="40"/>
        <v/>
      </c>
      <c r="Z240" s="92" t="str">
        <f t="shared" si="41"/>
        <v/>
      </c>
      <c r="AA240" s="101" t="str">
        <f t="shared" si="42"/>
        <v/>
      </c>
      <c r="AB240" s="101" t="str">
        <f t="shared" si="43"/>
        <v/>
      </c>
      <c r="AC240" s="92" t="str">
        <f t="shared" si="44"/>
        <v/>
      </c>
      <c r="AD240" s="92" t="str">
        <f t="shared" si="45"/>
        <v/>
      </c>
    </row>
    <row r="241" spans="1:30" x14ac:dyDescent="0.25">
      <c r="A241">
        <f t="shared" si="37"/>
        <v>10</v>
      </c>
      <c r="B241">
        <f>COUNTIF($D$4:D241,D241)</f>
        <v>158</v>
      </c>
      <c r="C241">
        <f>'Building Structure Data'!B242</f>
        <v>0</v>
      </c>
      <c r="D241">
        <f>'Building Structure Data'!C242</f>
        <v>0</v>
      </c>
      <c r="E241">
        <f>'Building Structure Data'!D242</f>
        <v>0</v>
      </c>
      <c r="F241">
        <f>'Building Structure Data'!E242</f>
        <v>0</v>
      </c>
      <c r="G241" s="43">
        <f>'Building Structure Data'!O242</f>
        <v>0</v>
      </c>
      <c r="H241" s="43">
        <f>'Building Structure Data'!P242</f>
        <v>0</v>
      </c>
      <c r="I241" t="b">
        <f>IF(OR('Building Structure Data'!M242="C",'Building Structure Data'!M242="R"),TRUE,FALSE)</f>
        <v>0</v>
      </c>
      <c r="J241">
        <f>'Building Structure Data'!Y242</f>
        <v>0</v>
      </c>
      <c r="K241" s="77" t="e">
        <f>'Building Structure Data'!AN242</f>
        <v>#DIV/0!</v>
      </c>
      <c r="L241" s="77" t="e">
        <f>'Building Structure Data'!AO242</f>
        <v>#DIV/0!</v>
      </c>
      <c r="M241" s="163" t="str">
        <f>IFERROR('Inputs_Metric 7'!$D$5*INDEX('HAZUS Table FL 14.14'!$F$5:$F$40,MATCH($J241,'HAZUS Table FL 14.14'!$C$5:$C$40,0)),"no data")</f>
        <v>no data</v>
      </c>
      <c r="N241" s="163" t="str">
        <f>IFERROR('Inputs_Metric 7'!$D$5*INDEX('HAZUS Table FL 14.14'!$G$5:$G$40,MATCH($J241,'HAZUS Table FL 14.14'!$C$5:$C$40,0)),"no data")</f>
        <v>no data</v>
      </c>
      <c r="O241" s="163" t="str">
        <f>IFERROR('Inputs_Metric 7'!$D$5*INDEX('HAZUS Table FL 14.14'!$I$5:$I$40,MATCH($J241,'HAZUS Table FL 14.14'!$C$5:$C$40,0)),"no data")</f>
        <v>no data</v>
      </c>
      <c r="P241" s="246" t="str">
        <f>IFERROR(AVERAGEIFS('HAZUS Table FL 14.12'!$S$4:$S$325,'HAZUS Table FL 14.12'!$N$4:$N$325,$J241,'HAZUS Table FL 14.12'!$R$4:$R$325,$I241,'HAZUS Table FL 14.12'!$P$4:$P$325,"&lt;="&amp;$G241,'HAZUS Table FL 14.12'!$Q$4:$Q$325,"&gt;"&amp;$G241)*'Inputs_Metric 7'!$D$6,"no data")</f>
        <v>no data</v>
      </c>
      <c r="Q241" s="246" t="str">
        <f>IFERROR(AVERAGEIFS('HAZUS Table FL 14.12'!$S$4:$S$325,'HAZUS Table FL 14.12'!$N$4:$N$325,$J241,'HAZUS Table FL 14.12'!$R$4:$R$325,$I241,'HAZUS Table FL 14.12'!$P$4:$P$325,"&lt;="&amp;$H241,'HAZUS Table FL 14.12'!$Q$4:$Q$325,"&gt;"&amp;$H241)*'Inputs_Metric 7'!$D$6,"no data")</f>
        <v>no data</v>
      </c>
      <c r="R241" s="246" t="str">
        <f>IFERROR(INDEX('HAZUS Table FL 14.16'!$D$3:$D$30,MATCH($J241,'HAZUS Table FL 14.16'!$C$3:$C$30,0)),"no data")</f>
        <v>no data</v>
      </c>
      <c r="S241" s="246" t="str">
        <f>IFERROR(INDEX('HAZUS Table FL 14.16'!$F$3:$F$30,MATCH($J241,'HAZUS Table FL 14.16'!$C$3:$C$30,0)),"no data")</f>
        <v>no data</v>
      </c>
      <c r="T241" s="246" t="str">
        <f>IFERROR(INDEX('HAZUS Table FL 14.16'!$G$3:$G$30,MATCH($J241,'HAZUS Table FL 14.16'!$C$3:$C$30,0)),"no data")</f>
        <v>no data</v>
      </c>
      <c r="U241" s="164" t="str">
        <f>IFERROR('Inputs_Metric 7'!$D$5*INDEX('HAZUS Table FL 14.8'!$E$4:$E$14,MATCH('Step 1_Metric 7'!$J241,'HAZUS Table FL 14.8'!$C$4:$C$14,0)),"no data")</f>
        <v>no data</v>
      </c>
      <c r="W241" s="92" t="str">
        <f t="shared" si="38"/>
        <v/>
      </c>
      <c r="X241" s="92" t="str">
        <f t="shared" si="39"/>
        <v/>
      </c>
      <c r="Y241" s="92" t="str">
        <f t="shared" si="40"/>
        <v/>
      </c>
      <c r="Z241" s="92" t="str">
        <f t="shared" si="41"/>
        <v/>
      </c>
      <c r="AA241" s="101" t="str">
        <f t="shared" si="42"/>
        <v/>
      </c>
      <c r="AB241" s="101" t="str">
        <f t="shared" si="43"/>
        <v/>
      </c>
      <c r="AC241" s="92" t="str">
        <f t="shared" si="44"/>
        <v/>
      </c>
      <c r="AD241" s="92" t="str">
        <f t="shared" si="45"/>
        <v/>
      </c>
    </row>
    <row r="242" spans="1:30" x14ac:dyDescent="0.25">
      <c r="A242">
        <f t="shared" si="37"/>
        <v>10</v>
      </c>
      <c r="B242">
        <f>COUNTIF($D$4:D242,D242)</f>
        <v>159</v>
      </c>
      <c r="C242">
        <f>'Building Structure Data'!B243</f>
        <v>0</v>
      </c>
      <c r="D242">
        <f>'Building Structure Data'!C243</f>
        <v>0</v>
      </c>
      <c r="E242">
        <f>'Building Structure Data'!D243</f>
        <v>0</v>
      </c>
      <c r="F242">
        <f>'Building Structure Data'!E243</f>
        <v>0</v>
      </c>
      <c r="G242" s="43">
        <f>'Building Structure Data'!O243</f>
        <v>0</v>
      </c>
      <c r="H242" s="43">
        <f>'Building Structure Data'!P243</f>
        <v>0</v>
      </c>
      <c r="I242" t="b">
        <f>IF(OR('Building Structure Data'!M243="C",'Building Structure Data'!M243="R"),TRUE,FALSE)</f>
        <v>0</v>
      </c>
      <c r="J242">
        <f>'Building Structure Data'!Y243</f>
        <v>0</v>
      </c>
      <c r="K242" s="77" t="e">
        <f>'Building Structure Data'!AN243</f>
        <v>#DIV/0!</v>
      </c>
      <c r="L242" s="77" t="e">
        <f>'Building Structure Data'!AO243</f>
        <v>#DIV/0!</v>
      </c>
      <c r="M242" s="163" t="str">
        <f>IFERROR('Inputs_Metric 7'!$D$5*INDEX('HAZUS Table FL 14.14'!$F$5:$F$40,MATCH($J242,'HAZUS Table FL 14.14'!$C$5:$C$40,0)),"no data")</f>
        <v>no data</v>
      </c>
      <c r="N242" s="163" t="str">
        <f>IFERROR('Inputs_Metric 7'!$D$5*INDEX('HAZUS Table FL 14.14'!$G$5:$G$40,MATCH($J242,'HAZUS Table FL 14.14'!$C$5:$C$40,0)),"no data")</f>
        <v>no data</v>
      </c>
      <c r="O242" s="163" t="str">
        <f>IFERROR('Inputs_Metric 7'!$D$5*INDEX('HAZUS Table FL 14.14'!$I$5:$I$40,MATCH($J242,'HAZUS Table FL 14.14'!$C$5:$C$40,0)),"no data")</f>
        <v>no data</v>
      </c>
      <c r="P242" s="246" t="str">
        <f>IFERROR(AVERAGEIFS('HAZUS Table FL 14.12'!$S$4:$S$325,'HAZUS Table FL 14.12'!$N$4:$N$325,$J242,'HAZUS Table FL 14.12'!$R$4:$R$325,$I242,'HAZUS Table FL 14.12'!$P$4:$P$325,"&lt;="&amp;$G242,'HAZUS Table FL 14.12'!$Q$4:$Q$325,"&gt;"&amp;$G242)*'Inputs_Metric 7'!$D$6,"no data")</f>
        <v>no data</v>
      </c>
      <c r="Q242" s="246" t="str">
        <f>IFERROR(AVERAGEIFS('HAZUS Table FL 14.12'!$S$4:$S$325,'HAZUS Table FL 14.12'!$N$4:$N$325,$J242,'HAZUS Table FL 14.12'!$R$4:$R$325,$I242,'HAZUS Table FL 14.12'!$P$4:$P$325,"&lt;="&amp;$H242,'HAZUS Table FL 14.12'!$Q$4:$Q$325,"&gt;"&amp;$H242)*'Inputs_Metric 7'!$D$6,"no data")</f>
        <v>no data</v>
      </c>
      <c r="R242" s="246" t="str">
        <f>IFERROR(INDEX('HAZUS Table FL 14.16'!$D$3:$D$30,MATCH($J242,'HAZUS Table FL 14.16'!$C$3:$C$30,0)),"no data")</f>
        <v>no data</v>
      </c>
      <c r="S242" s="246" t="str">
        <f>IFERROR(INDEX('HAZUS Table FL 14.16'!$F$3:$F$30,MATCH($J242,'HAZUS Table FL 14.16'!$C$3:$C$30,0)),"no data")</f>
        <v>no data</v>
      </c>
      <c r="T242" s="246" t="str">
        <f>IFERROR(INDEX('HAZUS Table FL 14.16'!$G$3:$G$30,MATCH($J242,'HAZUS Table FL 14.16'!$C$3:$C$30,0)),"no data")</f>
        <v>no data</v>
      </c>
      <c r="U242" s="164" t="str">
        <f>IFERROR('Inputs_Metric 7'!$D$5*INDEX('HAZUS Table FL 14.8'!$E$4:$E$14,MATCH('Step 1_Metric 7'!$J242,'HAZUS Table FL 14.8'!$C$4:$C$14,0)),"no data")</f>
        <v>no data</v>
      </c>
      <c r="W242" s="92" t="str">
        <f t="shared" si="38"/>
        <v/>
      </c>
      <c r="X242" s="92" t="str">
        <f t="shared" si="39"/>
        <v/>
      </c>
      <c r="Y242" s="92" t="str">
        <f t="shared" si="40"/>
        <v/>
      </c>
      <c r="Z242" s="92" t="str">
        <f t="shared" si="41"/>
        <v/>
      </c>
      <c r="AA242" s="101" t="str">
        <f t="shared" si="42"/>
        <v/>
      </c>
      <c r="AB242" s="101" t="str">
        <f t="shared" si="43"/>
        <v/>
      </c>
      <c r="AC242" s="92" t="str">
        <f t="shared" si="44"/>
        <v/>
      </c>
      <c r="AD242" s="92" t="str">
        <f t="shared" si="45"/>
        <v/>
      </c>
    </row>
    <row r="243" spans="1:30" x14ac:dyDescent="0.25">
      <c r="A243">
        <f t="shared" si="37"/>
        <v>10</v>
      </c>
      <c r="B243">
        <f>COUNTIF($D$4:D243,D243)</f>
        <v>160</v>
      </c>
      <c r="C243">
        <f>'Building Structure Data'!B244</f>
        <v>0</v>
      </c>
      <c r="D243">
        <f>'Building Structure Data'!C244</f>
        <v>0</v>
      </c>
      <c r="E243">
        <f>'Building Structure Data'!D244</f>
        <v>0</v>
      </c>
      <c r="F243">
        <f>'Building Structure Data'!E244</f>
        <v>0</v>
      </c>
      <c r="G243" s="43">
        <f>'Building Structure Data'!O244</f>
        <v>0</v>
      </c>
      <c r="H243" s="43">
        <f>'Building Structure Data'!P244</f>
        <v>0</v>
      </c>
      <c r="I243" t="b">
        <f>IF(OR('Building Structure Data'!M244="C",'Building Structure Data'!M244="R"),TRUE,FALSE)</f>
        <v>0</v>
      </c>
      <c r="J243">
        <f>'Building Structure Data'!Y244</f>
        <v>0</v>
      </c>
      <c r="K243" s="77" t="e">
        <f>'Building Structure Data'!AN244</f>
        <v>#DIV/0!</v>
      </c>
      <c r="L243" s="77" t="e">
        <f>'Building Structure Data'!AO244</f>
        <v>#DIV/0!</v>
      </c>
      <c r="M243" s="163" t="str">
        <f>IFERROR('Inputs_Metric 7'!$D$5*INDEX('HAZUS Table FL 14.14'!$F$5:$F$40,MATCH($J243,'HAZUS Table FL 14.14'!$C$5:$C$40,0)),"no data")</f>
        <v>no data</v>
      </c>
      <c r="N243" s="163" t="str">
        <f>IFERROR('Inputs_Metric 7'!$D$5*INDEX('HAZUS Table FL 14.14'!$G$5:$G$40,MATCH($J243,'HAZUS Table FL 14.14'!$C$5:$C$40,0)),"no data")</f>
        <v>no data</v>
      </c>
      <c r="O243" s="163" t="str">
        <f>IFERROR('Inputs_Metric 7'!$D$5*INDEX('HAZUS Table FL 14.14'!$I$5:$I$40,MATCH($J243,'HAZUS Table FL 14.14'!$C$5:$C$40,0)),"no data")</f>
        <v>no data</v>
      </c>
      <c r="P243" s="246" t="str">
        <f>IFERROR(AVERAGEIFS('HAZUS Table FL 14.12'!$S$4:$S$325,'HAZUS Table FL 14.12'!$N$4:$N$325,$J243,'HAZUS Table FL 14.12'!$R$4:$R$325,$I243,'HAZUS Table FL 14.12'!$P$4:$P$325,"&lt;="&amp;$G243,'HAZUS Table FL 14.12'!$Q$4:$Q$325,"&gt;"&amp;$G243)*'Inputs_Metric 7'!$D$6,"no data")</f>
        <v>no data</v>
      </c>
      <c r="Q243" s="246" t="str">
        <f>IFERROR(AVERAGEIFS('HAZUS Table FL 14.12'!$S$4:$S$325,'HAZUS Table FL 14.12'!$N$4:$N$325,$J243,'HAZUS Table FL 14.12'!$R$4:$R$325,$I243,'HAZUS Table FL 14.12'!$P$4:$P$325,"&lt;="&amp;$H243,'HAZUS Table FL 14.12'!$Q$4:$Q$325,"&gt;"&amp;$H243)*'Inputs_Metric 7'!$D$6,"no data")</f>
        <v>no data</v>
      </c>
      <c r="R243" s="246" t="str">
        <f>IFERROR(INDEX('HAZUS Table FL 14.16'!$D$3:$D$30,MATCH($J243,'HAZUS Table FL 14.16'!$C$3:$C$30,0)),"no data")</f>
        <v>no data</v>
      </c>
      <c r="S243" s="246" t="str">
        <f>IFERROR(INDEX('HAZUS Table FL 14.16'!$F$3:$F$30,MATCH($J243,'HAZUS Table FL 14.16'!$C$3:$C$30,0)),"no data")</f>
        <v>no data</v>
      </c>
      <c r="T243" s="246" t="str">
        <f>IFERROR(INDEX('HAZUS Table FL 14.16'!$G$3:$G$30,MATCH($J243,'HAZUS Table FL 14.16'!$C$3:$C$30,0)),"no data")</f>
        <v>no data</v>
      </c>
      <c r="U243" s="164" t="str">
        <f>IFERROR('Inputs_Metric 7'!$D$5*INDEX('HAZUS Table FL 14.8'!$E$4:$E$14,MATCH('Step 1_Metric 7'!$J243,'HAZUS Table FL 14.8'!$C$4:$C$14,0)),"no data")</f>
        <v>no data</v>
      </c>
      <c r="W243" s="92" t="str">
        <f t="shared" si="38"/>
        <v/>
      </c>
      <c r="X243" s="92" t="str">
        <f t="shared" si="39"/>
        <v/>
      </c>
      <c r="Y243" s="92" t="str">
        <f t="shared" si="40"/>
        <v/>
      </c>
      <c r="Z243" s="92" t="str">
        <f t="shared" si="41"/>
        <v/>
      </c>
      <c r="AA243" s="101" t="str">
        <f t="shared" si="42"/>
        <v/>
      </c>
      <c r="AB243" s="101" t="str">
        <f t="shared" si="43"/>
        <v/>
      </c>
      <c r="AC243" s="92" t="str">
        <f t="shared" si="44"/>
        <v/>
      </c>
      <c r="AD243" s="92" t="str">
        <f t="shared" si="45"/>
        <v/>
      </c>
    </row>
    <row r="244" spans="1:30" x14ac:dyDescent="0.25">
      <c r="A244">
        <f t="shared" si="37"/>
        <v>10</v>
      </c>
      <c r="B244">
        <f>COUNTIF($D$4:D244,D244)</f>
        <v>161</v>
      </c>
      <c r="C244">
        <f>'Building Structure Data'!B245</f>
        <v>0</v>
      </c>
      <c r="D244">
        <f>'Building Structure Data'!C245</f>
        <v>0</v>
      </c>
      <c r="E244">
        <f>'Building Structure Data'!D245</f>
        <v>0</v>
      </c>
      <c r="F244">
        <f>'Building Structure Data'!E245</f>
        <v>0</v>
      </c>
      <c r="G244" s="43">
        <f>'Building Structure Data'!O245</f>
        <v>0</v>
      </c>
      <c r="H244" s="43">
        <f>'Building Structure Data'!P245</f>
        <v>0</v>
      </c>
      <c r="I244" t="b">
        <f>IF(OR('Building Structure Data'!M245="C",'Building Structure Data'!M245="R"),TRUE,FALSE)</f>
        <v>0</v>
      </c>
      <c r="J244">
        <f>'Building Structure Data'!Y245</f>
        <v>0</v>
      </c>
      <c r="K244" s="77" t="e">
        <f>'Building Structure Data'!AN245</f>
        <v>#DIV/0!</v>
      </c>
      <c r="L244" s="77" t="e">
        <f>'Building Structure Data'!AO245</f>
        <v>#DIV/0!</v>
      </c>
      <c r="M244" s="163" t="str">
        <f>IFERROR('Inputs_Metric 7'!$D$5*INDEX('HAZUS Table FL 14.14'!$F$5:$F$40,MATCH($J244,'HAZUS Table FL 14.14'!$C$5:$C$40,0)),"no data")</f>
        <v>no data</v>
      </c>
      <c r="N244" s="163" t="str">
        <f>IFERROR('Inputs_Metric 7'!$D$5*INDEX('HAZUS Table FL 14.14'!$G$5:$G$40,MATCH($J244,'HAZUS Table FL 14.14'!$C$5:$C$40,0)),"no data")</f>
        <v>no data</v>
      </c>
      <c r="O244" s="163" t="str">
        <f>IFERROR('Inputs_Metric 7'!$D$5*INDEX('HAZUS Table FL 14.14'!$I$5:$I$40,MATCH($J244,'HAZUS Table FL 14.14'!$C$5:$C$40,0)),"no data")</f>
        <v>no data</v>
      </c>
      <c r="P244" s="246" t="str">
        <f>IFERROR(AVERAGEIFS('HAZUS Table FL 14.12'!$S$4:$S$325,'HAZUS Table FL 14.12'!$N$4:$N$325,$J244,'HAZUS Table FL 14.12'!$R$4:$R$325,$I244,'HAZUS Table FL 14.12'!$P$4:$P$325,"&lt;="&amp;$G244,'HAZUS Table FL 14.12'!$Q$4:$Q$325,"&gt;"&amp;$G244)*'Inputs_Metric 7'!$D$6,"no data")</f>
        <v>no data</v>
      </c>
      <c r="Q244" s="246" t="str">
        <f>IFERROR(AVERAGEIFS('HAZUS Table FL 14.12'!$S$4:$S$325,'HAZUS Table FL 14.12'!$N$4:$N$325,$J244,'HAZUS Table FL 14.12'!$R$4:$R$325,$I244,'HAZUS Table FL 14.12'!$P$4:$P$325,"&lt;="&amp;$H244,'HAZUS Table FL 14.12'!$Q$4:$Q$325,"&gt;"&amp;$H244)*'Inputs_Metric 7'!$D$6,"no data")</f>
        <v>no data</v>
      </c>
      <c r="R244" s="246" t="str">
        <f>IFERROR(INDEX('HAZUS Table FL 14.16'!$D$3:$D$30,MATCH($J244,'HAZUS Table FL 14.16'!$C$3:$C$30,0)),"no data")</f>
        <v>no data</v>
      </c>
      <c r="S244" s="246" t="str">
        <f>IFERROR(INDEX('HAZUS Table FL 14.16'!$F$3:$F$30,MATCH($J244,'HAZUS Table FL 14.16'!$C$3:$C$30,0)),"no data")</f>
        <v>no data</v>
      </c>
      <c r="T244" s="246" t="str">
        <f>IFERROR(INDEX('HAZUS Table FL 14.16'!$G$3:$G$30,MATCH($J244,'HAZUS Table FL 14.16'!$C$3:$C$30,0)),"no data")</f>
        <v>no data</v>
      </c>
      <c r="U244" s="164" t="str">
        <f>IFERROR('Inputs_Metric 7'!$D$5*INDEX('HAZUS Table FL 14.8'!$E$4:$E$14,MATCH('Step 1_Metric 7'!$J244,'HAZUS Table FL 14.8'!$C$4:$C$14,0)),"no data")</f>
        <v>no data</v>
      </c>
      <c r="W244" s="92" t="str">
        <f t="shared" si="38"/>
        <v/>
      </c>
      <c r="X244" s="92" t="str">
        <f t="shared" si="39"/>
        <v/>
      </c>
      <c r="Y244" s="92" t="str">
        <f t="shared" si="40"/>
        <v/>
      </c>
      <c r="Z244" s="92" t="str">
        <f t="shared" si="41"/>
        <v/>
      </c>
      <c r="AA244" s="101" t="str">
        <f t="shared" si="42"/>
        <v/>
      </c>
      <c r="AB244" s="101" t="str">
        <f t="shared" si="43"/>
        <v/>
      </c>
      <c r="AC244" s="92" t="str">
        <f t="shared" si="44"/>
        <v/>
      </c>
      <c r="AD244" s="92" t="str">
        <f t="shared" si="45"/>
        <v/>
      </c>
    </row>
    <row r="245" spans="1:30" x14ac:dyDescent="0.25">
      <c r="A245">
        <f t="shared" si="37"/>
        <v>10</v>
      </c>
      <c r="B245">
        <f>COUNTIF($D$4:D245,D245)</f>
        <v>162</v>
      </c>
      <c r="C245">
        <f>'Building Structure Data'!B246</f>
        <v>0</v>
      </c>
      <c r="D245">
        <f>'Building Structure Data'!C246</f>
        <v>0</v>
      </c>
      <c r="E245">
        <f>'Building Structure Data'!D246</f>
        <v>0</v>
      </c>
      <c r="F245">
        <f>'Building Structure Data'!E246</f>
        <v>0</v>
      </c>
      <c r="G245" s="43">
        <f>'Building Structure Data'!O246</f>
        <v>0</v>
      </c>
      <c r="H245" s="43">
        <f>'Building Structure Data'!P246</f>
        <v>0</v>
      </c>
      <c r="I245" t="b">
        <f>IF(OR('Building Structure Data'!M246="C",'Building Structure Data'!M246="R"),TRUE,FALSE)</f>
        <v>0</v>
      </c>
      <c r="J245">
        <f>'Building Structure Data'!Y246</f>
        <v>0</v>
      </c>
      <c r="K245" s="77" t="e">
        <f>'Building Structure Data'!AN246</f>
        <v>#DIV/0!</v>
      </c>
      <c r="L245" s="77" t="e">
        <f>'Building Structure Data'!AO246</f>
        <v>#DIV/0!</v>
      </c>
      <c r="M245" s="163" t="str">
        <f>IFERROR('Inputs_Metric 7'!$D$5*INDEX('HAZUS Table FL 14.14'!$F$5:$F$40,MATCH($J245,'HAZUS Table FL 14.14'!$C$5:$C$40,0)),"no data")</f>
        <v>no data</v>
      </c>
      <c r="N245" s="163" t="str">
        <f>IFERROR('Inputs_Metric 7'!$D$5*INDEX('HAZUS Table FL 14.14'!$G$5:$G$40,MATCH($J245,'HAZUS Table FL 14.14'!$C$5:$C$40,0)),"no data")</f>
        <v>no data</v>
      </c>
      <c r="O245" s="163" t="str">
        <f>IFERROR('Inputs_Metric 7'!$D$5*INDEX('HAZUS Table FL 14.14'!$I$5:$I$40,MATCH($J245,'HAZUS Table FL 14.14'!$C$5:$C$40,0)),"no data")</f>
        <v>no data</v>
      </c>
      <c r="P245" s="246" t="str">
        <f>IFERROR(AVERAGEIFS('HAZUS Table FL 14.12'!$S$4:$S$325,'HAZUS Table FL 14.12'!$N$4:$N$325,$J245,'HAZUS Table FL 14.12'!$R$4:$R$325,$I245,'HAZUS Table FL 14.12'!$P$4:$P$325,"&lt;="&amp;$G245,'HAZUS Table FL 14.12'!$Q$4:$Q$325,"&gt;"&amp;$G245)*'Inputs_Metric 7'!$D$6,"no data")</f>
        <v>no data</v>
      </c>
      <c r="Q245" s="246" t="str">
        <f>IFERROR(AVERAGEIFS('HAZUS Table FL 14.12'!$S$4:$S$325,'HAZUS Table FL 14.12'!$N$4:$N$325,$J245,'HAZUS Table FL 14.12'!$R$4:$R$325,$I245,'HAZUS Table FL 14.12'!$P$4:$P$325,"&lt;="&amp;$H245,'HAZUS Table FL 14.12'!$Q$4:$Q$325,"&gt;"&amp;$H245)*'Inputs_Metric 7'!$D$6,"no data")</f>
        <v>no data</v>
      </c>
      <c r="R245" s="246" t="str">
        <f>IFERROR(INDEX('HAZUS Table FL 14.16'!$D$3:$D$30,MATCH($J245,'HAZUS Table FL 14.16'!$C$3:$C$30,0)),"no data")</f>
        <v>no data</v>
      </c>
      <c r="S245" s="246" t="str">
        <f>IFERROR(INDEX('HAZUS Table FL 14.16'!$F$3:$F$30,MATCH($J245,'HAZUS Table FL 14.16'!$C$3:$C$30,0)),"no data")</f>
        <v>no data</v>
      </c>
      <c r="T245" s="246" t="str">
        <f>IFERROR(INDEX('HAZUS Table FL 14.16'!$G$3:$G$30,MATCH($J245,'HAZUS Table FL 14.16'!$C$3:$C$30,0)),"no data")</f>
        <v>no data</v>
      </c>
      <c r="U245" s="164" t="str">
        <f>IFERROR('Inputs_Metric 7'!$D$5*INDEX('HAZUS Table FL 14.8'!$E$4:$E$14,MATCH('Step 1_Metric 7'!$J245,'HAZUS Table FL 14.8'!$C$4:$C$14,0)),"no data")</f>
        <v>no data</v>
      </c>
      <c r="W245" s="92" t="str">
        <f t="shared" si="38"/>
        <v/>
      </c>
      <c r="X245" s="92" t="str">
        <f t="shared" si="39"/>
        <v/>
      </c>
      <c r="Y245" s="92" t="str">
        <f t="shared" si="40"/>
        <v/>
      </c>
      <c r="Z245" s="92" t="str">
        <f t="shared" si="41"/>
        <v/>
      </c>
      <c r="AA245" s="101" t="str">
        <f t="shared" si="42"/>
        <v/>
      </c>
      <c r="AB245" s="101" t="str">
        <f t="shared" si="43"/>
        <v/>
      </c>
      <c r="AC245" s="92" t="str">
        <f t="shared" si="44"/>
        <v/>
      </c>
      <c r="AD245" s="92" t="str">
        <f t="shared" si="45"/>
        <v/>
      </c>
    </row>
    <row r="246" spans="1:30" x14ac:dyDescent="0.25">
      <c r="A246">
        <f t="shared" si="37"/>
        <v>10</v>
      </c>
      <c r="B246">
        <f>COUNTIF($D$4:D246,D246)</f>
        <v>163</v>
      </c>
      <c r="C246">
        <f>'Building Structure Data'!B247</f>
        <v>0</v>
      </c>
      <c r="D246">
        <f>'Building Structure Data'!C247</f>
        <v>0</v>
      </c>
      <c r="E246">
        <f>'Building Structure Data'!D247</f>
        <v>0</v>
      </c>
      <c r="F246">
        <f>'Building Structure Data'!E247</f>
        <v>0</v>
      </c>
      <c r="G246" s="43">
        <f>'Building Structure Data'!O247</f>
        <v>0</v>
      </c>
      <c r="H246" s="43">
        <f>'Building Structure Data'!P247</f>
        <v>0</v>
      </c>
      <c r="I246" t="b">
        <f>IF(OR('Building Structure Data'!M247="C",'Building Structure Data'!M247="R"),TRUE,FALSE)</f>
        <v>0</v>
      </c>
      <c r="J246">
        <f>'Building Structure Data'!Y247</f>
        <v>0</v>
      </c>
      <c r="K246" s="77" t="e">
        <f>'Building Structure Data'!AN247</f>
        <v>#DIV/0!</v>
      </c>
      <c r="L246" s="77" t="e">
        <f>'Building Structure Data'!AO247</f>
        <v>#DIV/0!</v>
      </c>
      <c r="M246" s="163" t="str">
        <f>IFERROR('Inputs_Metric 7'!$D$5*INDEX('HAZUS Table FL 14.14'!$F$5:$F$40,MATCH($J246,'HAZUS Table FL 14.14'!$C$5:$C$40,0)),"no data")</f>
        <v>no data</v>
      </c>
      <c r="N246" s="163" t="str">
        <f>IFERROR('Inputs_Metric 7'!$D$5*INDEX('HAZUS Table FL 14.14'!$G$5:$G$40,MATCH($J246,'HAZUS Table FL 14.14'!$C$5:$C$40,0)),"no data")</f>
        <v>no data</v>
      </c>
      <c r="O246" s="163" t="str">
        <f>IFERROR('Inputs_Metric 7'!$D$5*INDEX('HAZUS Table FL 14.14'!$I$5:$I$40,MATCH($J246,'HAZUS Table FL 14.14'!$C$5:$C$40,0)),"no data")</f>
        <v>no data</v>
      </c>
      <c r="P246" s="246" t="str">
        <f>IFERROR(AVERAGEIFS('HAZUS Table FL 14.12'!$S$4:$S$325,'HAZUS Table FL 14.12'!$N$4:$N$325,$J246,'HAZUS Table FL 14.12'!$R$4:$R$325,$I246,'HAZUS Table FL 14.12'!$P$4:$P$325,"&lt;="&amp;$G246,'HAZUS Table FL 14.12'!$Q$4:$Q$325,"&gt;"&amp;$G246)*'Inputs_Metric 7'!$D$6,"no data")</f>
        <v>no data</v>
      </c>
      <c r="Q246" s="246" t="str">
        <f>IFERROR(AVERAGEIFS('HAZUS Table FL 14.12'!$S$4:$S$325,'HAZUS Table FL 14.12'!$N$4:$N$325,$J246,'HAZUS Table FL 14.12'!$R$4:$R$325,$I246,'HAZUS Table FL 14.12'!$P$4:$P$325,"&lt;="&amp;$H246,'HAZUS Table FL 14.12'!$Q$4:$Q$325,"&gt;"&amp;$H246)*'Inputs_Metric 7'!$D$6,"no data")</f>
        <v>no data</v>
      </c>
      <c r="R246" s="246" t="str">
        <f>IFERROR(INDEX('HAZUS Table FL 14.16'!$D$3:$D$30,MATCH($J246,'HAZUS Table FL 14.16'!$C$3:$C$30,0)),"no data")</f>
        <v>no data</v>
      </c>
      <c r="S246" s="246" t="str">
        <f>IFERROR(INDEX('HAZUS Table FL 14.16'!$F$3:$F$30,MATCH($J246,'HAZUS Table FL 14.16'!$C$3:$C$30,0)),"no data")</f>
        <v>no data</v>
      </c>
      <c r="T246" s="246" t="str">
        <f>IFERROR(INDEX('HAZUS Table FL 14.16'!$G$3:$G$30,MATCH($J246,'HAZUS Table FL 14.16'!$C$3:$C$30,0)),"no data")</f>
        <v>no data</v>
      </c>
      <c r="U246" s="164" t="str">
        <f>IFERROR('Inputs_Metric 7'!$D$5*INDEX('HAZUS Table FL 14.8'!$E$4:$E$14,MATCH('Step 1_Metric 7'!$J246,'HAZUS Table FL 14.8'!$C$4:$C$14,0)),"no data")</f>
        <v>no data</v>
      </c>
      <c r="W246" s="92" t="str">
        <f t="shared" si="38"/>
        <v/>
      </c>
      <c r="X246" s="92" t="str">
        <f t="shared" si="39"/>
        <v/>
      </c>
      <c r="Y246" s="92" t="str">
        <f t="shared" si="40"/>
        <v/>
      </c>
      <c r="Z246" s="92" t="str">
        <f t="shared" si="41"/>
        <v/>
      </c>
      <c r="AA246" s="101" t="str">
        <f t="shared" si="42"/>
        <v/>
      </c>
      <c r="AB246" s="101" t="str">
        <f t="shared" si="43"/>
        <v/>
      </c>
      <c r="AC246" s="92" t="str">
        <f t="shared" si="44"/>
        <v/>
      </c>
      <c r="AD246" s="92" t="str">
        <f t="shared" si="45"/>
        <v/>
      </c>
    </row>
    <row r="247" spans="1:30" x14ac:dyDescent="0.25">
      <c r="A247">
        <f t="shared" si="37"/>
        <v>10</v>
      </c>
      <c r="B247">
        <f>COUNTIF($D$4:D247,D247)</f>
        <v>164</v>
      </c>
      <c r="C247">
        <f>'Building Structure Data'!B248</f>
        <v>0</v>
      </c>
      <c r="D247">
        <f>'Building Structure Data'!C248</f>
        <v>0</v>
      </c>
      <c r="E247">
        <f>'Building Structure Data'!D248</f>
        <v>0</v>
      </c>
      <c r="F247">
        <f>'Building Structure Data'!E248</f>
        <v>0</v>
      </c>
      <c r="G247" s="43">
        <f>'Building Structure Data'!O248</f>
        <v>0</v>
      </c>
      <c r="H247" s="43">
        <f>'Building Structure Data'!P248</f>
        <v>0</v>
      </c>
      <c r="I247" t="b">
        <f>IF(OR('Building Structure Data'!M248="C",'Building Structure Data'!M248="R"),TRUE,FALSE)</f>
        <v>0</v>
      </c>
      <c r="J247">
        <f>'Building Structure Data'!Y248</f>
        <v>0</v>
      </c>
      <c r="K247" s="77" t="e">
        <f>'Building Structure Data'!AN248</f>
        <v>#DIV/0!</v>
      </c>
      <c r="L247" s="77" t="e">
        <f>'Building Structure Data'!AO248</f>
        <v>#DIV/0!</v>
      </c>
      <c r="M247" s="163" t="str">
        <f>IFERROR('Inputs_Metric 7'!$D$5*INDEX('HAZUS Table FL 14.14'!$F$5:$F$40,MATCH($J247,'HAZUS Table FL 14.14'!$C$5:$C$40,0)),"no data")</f>
        <v>no data</v>
      </c>
      <c r="N247" s="163" t="str">
        <f>IFERROR('Inputs_Metric 7'!$D$5*INDEX('HAZUS Table FL 14.14'!$G$5:$G$40,MATCH($J247,'HAZUS Table FL 14.14'!$C$5:$C$40,0)),"no data")</f>
        <v>no data</v>
      </c>
      <c r="O247" s="163" t="str">
        <f>IFERROR('Inputs_Metric 7'!$D$5*INDEX('HAZUS Table FL 14.14'!$I$5:$I$40,MATCH($J247,'HAZUS Table FL 14.14'!$C$5:$C$40,0)),"no data")</f>
        <v>no data</v>
      </c>
      <c r="P247" s="246" t="str">
        <f>IFERROR(AVERAGEIFS('HAZUS Table FL 14.12'!$S$4:$S$325,'HAZUS Table FL 14.12'!$N$4:$N$325,$J247,'HAZUS Table FL 14.12'!$R$4:$R$325,$I247,'HAZUS Table FL 14.12'!$P$4:$P$325,"&lt;="&amp;$G247,'HAZUS Table FL 14.12'!$Q$4:$Q$325,"&gt;"&amp;$G247)*'Inputs_Metric 7'!$D$6,"no data")</f>
        <v>no data</v>
      </c>
      <c r="Q247" s="246" t="str">
        <f>IFERROR(AVERAGEIFS('HAZUS Table FL 14.12'!$S$4:$S$325,'HAZUS Table FL 14.12'!$N$4:$N$325,$J247,'HAZUS Table FL 14.12'!$R$4:$R$325,$I247,'HAZUS Table FL 14.12'!$P$4:$P$325,"&lt;="&amp;$H247,'HAZUS Table FL 14.12'!$Q$4:$Q$325,"&gt;"&amp;$H247)*'Inputs_Metric 7'!$D$6,"no data")</f>
        <v>no data</v>
      </c>
      <c r="R247" s="246" t="str">
        <f>IFERROR(INDEX('HAZUS Table FL 14.16'!$D$3:$D$30,MATCH($J247,'HAZUS Table FL 14.16'!$C$3:$C$30,0)),"no data")</f>
        <v>no data</v>
      </c>
      <c r="S247" s="246" t="str">
        <f>IFERROR(INDEX('HAZUS Table FL 14.16'!$F$3:$F$30,MATCH($J247,'HAZUS Table FL 14.16'!$C$3:$C$30,0)),"no data")</f>
        <v>no data</v>
      </c>
      <c r="T247" s="246" t="str">
        <f>IFERROR(INDEX('HAZUS Table FL 14.16'!$G$3:$G$30,MATCH($J247,'HAZUS Table FL 14.16'!$C$3:$C$30,0)),"no data")</f>
        <v>no data</v>
      </c>
      <c r="U247" s="164" t="str">
        <f>IFERROR('Inputs_Metric 7'!$D$5*INDEX('HAZUS Table FL 14.8'!$E$4:$E$14,MATCH('Step 1_Metric 7'!$J247,'HAZUS Table FL 14.8'!$C$4:$C$14,0)),"no data")</f>
        <v>no data</v>
      </c>
      <c r="W247" s="92" t="str">
        <f t="shared" si="38"/>
        <v/>
      </c>
      <c r="X247" s="92" t="str">
        <f t="shared" si="39"/>
        <v/>
      </c>
      <c r="Y247" s="92" t="str">
        <f t="shared" si="40"/>
        <v/>
      </c>
      <c r="Z247" s="92" t="str">
        <f t="shared" si="41"/>
        <v/>
      </c>
      <c r="AA247" s="101" t="str">
        <f t="shared" si="42"/>
        <v/>
      </c>
      <c r="AB247" s="101" t="str">
        <f t="shared" si="43"/>
        <v/>
      </c>
      <c r="AC247" s="92" t="str">
        <f t="shared" si="44"/>
        <v/>
      </c>
      <c r="AD247" s="92" t="str">
        <f t="shared" si="45"/>
        <v/>
      </c>
    </row>
    <row r="248" spans="1:30" x14ac:dyDescent="0.25">
      <c r="A248">
        <f t="shared" si="37"/>
        <v>10</v>
      </c>
      <c r="B248">
        <f>COUNTIF($D$4:D248,D248)</f>
        <v>165</v>
      </c>
      <c r="C248">
        <f>'Building Structure Data'!B249</f>
        <v>0</v>
      </c>
      <c r="D248">
        <f>'Building Structure Data'!C249</f>
        <v>0</v>
      </c>
      <c r="E248">
        <f>'Building Structure Data'!D249</f>
        <v>0</v>
      </c>
      <c r="F248">
        <f>'Building Structure Data'!E249</f>
        <v>0</v>
      </c>
      <c r="G248" s="43">
        <f>'Building Structure Data'!O249</f>
        <v>0</v>
      </c>
      <c r="H248" s="43">
        <f>'Building Structure Data'!P249</f>
        <v>0</v>
      </c>
      <c r="I248" t="b">
        <f>IF(OR('Building Structure Data'!M249="C",'Building Structure Data'!M249="R"),TRUE,FALSE)</f>
        <v>0</v>
      </c>
      <c r="J248">
        <f>'Building Structure Data'!Y249</f>
        <v>0</v>
      </c>
      <c r="K248" s="77" t="e">
        <f>'Building Structure Data'!AN249</f>
        <v>#DIV/0!</v>
      </c>
      <c r="L248" s="77" t="e">
        <f>'Building Structure Data'!AO249</f>
        <v>#DIV/0!</v>
      </c>
      <c r="M248" s="163" t="str">
        <f>IFERROR('Inputs_Metric 7'!$D$5*INDEX('HAZUS Table FL 14.14'!$F$5:$F$40,MATCH($J248,'HAZUS Table FL 14.14'!$C$5:$C$40,0)),"no data")</f>
        <v>no data</v>
      </c>
      <c r="N248" s="163" t="str">
        <f>IFERROR('Inputs_Metric 7'!$D$5*INDEX('HAZUS Table FL 14.14'!$G$5:$G$40,MATCH($J248,'HAZUS Table FL 14.14'!$C$5:$C$40,0)),"no data")</f>
        <v>no data</v>
      </c>
      <c r="O248" s="163" t="str">
        <f>IFERROR('Inputs_Metric 7'!$D$5*INDEX('HAZUS Table FL 14.14'!$I$5:$I$40,MATCH($J248,'HAZUS Table FL 14.14'!$C$5:$C$40,0)),"no data")</f>
        <v>no data</v>
      </c>
      <c r="P248" s="246" t="str">
        <f>IFERROR(AVERAGEIFS('HAZUS Table FL 14.12'!$S$4:$S$325,'HAZUS Table FL 14.12'!$N$4:$N$325,$J248,'HAZUS Table FL 14.12'!$R$4:$R$325,$I248,'HAZUS Table FL 14.12'!$P$4:$P$325,"&lt;="&amp;$G248,'HAZUS Table FL 14.12'!$Q$4:$Q$325,"&gt;"&amp;$G248)*'Inputs_Metric 7'!$D$6,"no data")</f>
        <v>no data</v>
      </c>
      <c r="Q248" s="246" t="str">
        <f>IFERROR(AVERAGEIFS('HAZUS Table FL 14.12'!$S$4:$S$325,'HAZUS Table FL 14.12'!$N$4:$N$325,$J248,'HAZUS Table FL 14.12'!$R$4:$R$325,$I248,'HAZUS Table FL 14.12'!$P$4:$P$325,"&lt;="&amp;$H248,'HAZUS Table FL 14.12'!$Q$4:$Q$325,"&gt;"&amp;$H248)*'Inputs_Metric 7'!$D$6,"no data")</f>
        <v>no data</v>
      </c>
      <c r="R248" s="246" t="str">
        <f>IFERROR(INDEX('HAZUS Table FL 14.16'!$D$3:$D$30,MATCH($J248,'HAZUS Table FL 14.16'!$C$3:$C$30,0)),"no data")</f>
        <v>no data</v>
      </c>
      <c r="S248" s="246" t="str">
        <f>IFERROR(INDEX('HAZUS Table FL 14.16'!$F$3:$F$30,MATCH($J248,'HAZUS Table FL 14.16'!$C$3:$C$30,0)),"no data")</f>
        <v>no data</v>
      </c>
      <c r="T248" s="246" t="str">
        <f>IFERROR(INDEX('HAZUS Table FL 14.16'!$G$3:$G$30,MATCH($J248,'HAZUS Table FL 14.16'!$C$3:$C$30,0)),"no data")</f>
        <v>no data</v>
      </c>
      <c r="U248" s="164" t="str">
        <f>IFERROR('Inputs_Metric 7'!$D$5*INDEX('HAZUS Table FL 14.8'!$E$4:$E$14,MATCH('Step 1_Metric 7'!$J248,'HAZUS Table FL 14.8'!$C$4:$C$14,0)),"no data")</f>
        <v>no data</v>
      </c>
      <c r="W248" s="92" t="str">
        <f t="shared" si="38"/>
        <v/>
      </c>
      <c r="X248" s="92" t="str">
        <f t="shared" si="39"/>
        <v/>
      </c>
      <c r="Y248" s="92" t="str">
        <f t="shared" si="40"/>
        <v/>
      </c>
      <c r="Z248" s="92" t="str">
        <f t="shared" si="41"/>
        <v/>
      </c>
      <c r="AA248" s="101" t="str">
        <f t="shared" si="42"/>
        <v/>
      </c>
      <c r="AB248" s="101" t="str">
        <f t="shared" si="43"/>
        <v/>
      </c>
      <c r="AC248" s="92" t="str">
        <f t="shared" si="44"/>
        <v/>
      </c>
      <c r="AD248" s="92" t="str">
        <f t="shared" si="45"/>
        <v/>
      </c>
    </row>
    <row r="249" spans="1:30" x14ac:dyDescent="0.25">
      <c r="A249">
        <f t="shared" si="37"/>
        <v>10</v>
      </c>
      <c r="B249">
        <f>COUNTIF($D$4:D249,D249)</f>
        <v>166</v>
      </c>
      <c r="C249">
        <f>'Building Structure Data'!B250</f>
        <v>0</v>
      </c>
      <c r="D249">
        <f>'Building Structure Data'!C250</f>
        <v>0</v>
      </c>
      <c r="E249">
        <f>'Building Structure Data'!D250</f>
        <v>0</v>
      </c>
      <c r="F249">
        <f>'Building Structure Data'!E250</f>
        <v>0</v>
      </c>
      <c r="G249" s="43">
        <f>'Building Structure Data'!O250</f>
        <v>0</v>
      </c>
      <c r="H249" s="43">
        <f>'Building Structure Data'!P250</f>
        <v>0</v>
      </c>
      <c r="I249" t="b">
        <f>IF(OR('Building Structure Data'!M250="C",'Building Structure Data'!M250="R"),TRUE,FALSE)</f>
        <v>0</v>
      </c>
      <c r="J249">
        <f>'Building Structure Data'!Y250</f>
        <v>0</v>
      </c>
      <c r="K249" s="77" t="e">
        <f>'Building Structure Data'!AN250</f>
        <v>#DIV/0!</v>
      </c>
      <c r="L249" s="77" t="e">
        <f>'Building Structure Data'!AO250</f>
        <v>#DIV/0!</v>
      </c>
      <c r="M249" s="163" t="str">
        <f>IFERROR('Inputs_Metric 7'!$D$5*INDEX('HAZUS Table FL 14.14'!$F$5:$F$40,MATCH($J249,'HAZUS Table FL 14.14'!$C$5:$C$40,0)),"no data")</f>
        <v>no data</v>
      </c>
      <c r="N249" s="163" t="str">
        <f>IFERROR('Inputs_Metric 7'!$D$5*INDEX('HAZUS Table FL 14.14'!$G$5:$G$40,MATCH($J249,'HAZUS Table FL 14.14'!$C$5:$C$40,0)),"no data")</f>
        <v>no data</v>
      </c>
      <c r="O249" s="163" t="str">
        <f>IFERROR('Inputs_Metric 7'!$D$5*INDEX('HAZUS Table FL 14.14'!$I$5:$I$40,MATCH($J249,'HAZUS Table FL 14.14'!$C$5:$C$40,0)),"no data")</f>
        <v>no data</v>
      </c>
      <c r="P249" s="246" t="str">
        <f>IFERROR(AVERAGEIFS('HAZUS Table FL 14.12'!$S$4:$S$325,'HAZUS Table FL 14.12'!$N$4:$N$325,$J249,'HAZUS Table FL 14.12'!$R$4:$R$325,$I249,'HAZUS Table FL 14.12'!$P$4:$P$325,"&lt;="&amp;$G249,'HAZUS Table FL 14.12'!$Q$4:$Q$325,"&gt;"&amp;$G249)*'Inputs_Metric 7'!$D$6,"no data")</f>
        <v>no data</v>
      </c>
      <c r="Q249" s="246" t="str">
        <f>IFERROR(AVERAGEIFS('HAZUS Table FL 14.12'!$S$4:$S$325,'HAZUS Table FL 14.12'!$N$4:$N$325,$J249,'HAZUS Table FL 14.12'!$R$4:$R$325,$I249,'HAZUS Table FL 14.12'!$P$4:$P$325,"&lt;="&amp;$H249,'HAZUS Table FL 14.12'!$Q$4:$Q$325,"&gt;"&amp;$H249)*'Inputs_Metric 7'!$D$6,"no data")</f>
        <v>no data</v>
      </c>
      <c r="R249" s="246" t="str">
        <f>IFERROR(INDEX('HAZUS Table FL 14.16'!$D$3:$D$30,MATCH($J249,'HAZUS Table FL 14.16'!$C$3:$C$30,0)),"no data")</f>
        <v>no data</v>
      </c>
      <c r="S249" s="246" t="str">
        <f>IFERROR(INDEX('HAZUS Table FL 14.16'!$F$3:$F$30,MATCH($J249,'HAZUS Table FL 14.16'!$C$3:$C$30,0)),"no data")</f>
        <v>no data</v>
      </c>
      <c r="T249" s="246" t="str">
        <f>IFERROR(INDEX('HAZUS Table FL 14.16'!$G$3:$G$30,MATCH($J249,'HAZUS Table FL 14.16'!$C$3:$C$30,0)),"no data")</f>
        <v>no data</v>
      </c>
      <c r="U249" s="164" t="str">
        <f>IFERROR('Inputs_Metric 7'!$D$5*INDEX('HAZUS Table FL 14.8'!$E$4:$E$14,MATCH('Step 1_Metric 7'!$J249,'HAZUS Table FL 14.8'!$C$4:$C$14,0)),"no data")</f>
        <v>no data</v>
      </c>
      <c r="W249" s="92" t="str">
        <f t="shared" si="38"/>
        <v/>
      </c>
      <c r="X249" s="92" t="str">
        <f t="shared" si="39"/>
        <v/>
      </c>
      <c r="Y249" s="92" t="str">
        <f t="shared" si="40"/>
        <v/>
      </c>
      <c r="Z249" s="92" t="str">
        <f t="shared" si="41"/>
        <v/>
      </c>
      <c r="AA249" s="101" t="str">
        <f t="shared" si="42"/>
        <v/>
      </c>
      <c r="AB249" s="101" t="str">
        <f t="shared" si="43"/>
        <v/>
      </c>
      <c r="AC249" s="92" t="str">
        <f t="shared" si="44"/>
        <v/>
      </c>
      <c r="AD249" s="92" t="str">
        <f t="shared" si="45"/>
        <v/>
      </c>
    </row>
    <row r="250" spans="1:30" x14ac:dyDescent="0.25">
      <c r="A250">
        <f t="shared" si="37"/>
        <v>10</v>
      </c>
      <c r="B250">
        <f>COUNTIF($D$4:D250,D250)</f>
        <v>167</v>
      </c>
      <c r="C250">
        <f>'Building Structure Data'!B251</f>
        <v>0</v>
      </c>
      <c r="D250">
        <f>'Building Structure Data'!C251</f>
        <v>0</v>
      </c>
      <c r="E250">
        <f>'Building Structure Data'!D251</f>
        <v>0</v>
      </c>
      <c r="F250">
        <f>'Building Structure Data'!E251</f>
        <v>0</v>
      </c>
      <c r="G250" s="43">
        <f>'Building Structure Data'!O251</f>
        <v>0</v>
      </c>
      <c r="H250" s="43">
        <f>'Building Structure Data'!P251</f>
        <v>0</v>
      </c>
      <c r="I250" t="b">
        <f>IF(OR('Building Structure Data'!M251="C",'Building Structure Data'!M251="R"),TRUE,FALSE)</f>
        <v>0</v>
      </c>
      <c r="J250">
        <f>'Building Structure Data'!Y251</f>
        <v>0</v>
      </c>
      <c r="K250" s="77" t="e">
        <f>'Building Structure Data'!AN251</f>
        <v>#DIV/0!</v>
      </c>
      <c r="L250" s="77" t="e">
        <f>'Building Structure Data'!AO251</f>
        <v>#DIV/0!</v>
      </c>
      <c r="M250" s="163" t="str">
        <f>IFERROR('Inputs_Metric 7'!$D$5*INDEX('HAZUS Table FL 14.14'!$F$5:$F$40,MATCH($J250,'HAZUS Table FL 14.14'!$C$5:$C$40,0)),"no data")</f>
        <v>no data</v>
      </c>
      <c r="N250" s="163" t="str">
        <f>IFERROR('Inputs_Metric 7'!$D$5*INDEX('HAZUS Table FL 14.14'!$G$5:$G$40,MATCH($J250,'HAZUS Table FL 14.14'!$C$5:$C$40,0)),"no data")</f>
        <v>no data</v>
      </c>
      <c r="O250" s="163" t="str">
        <f>IFERROR('Inputs_Metric 7'!$D$5*INDEX('HAZUS Table FL 14.14'!$I$5:$I$40,MATCH($J250,'HAZUS Table FL 14.14'!$C$5:$C$40,0)),"no data")</f>
        <v>no data</v>
      </c>
      <c r="P250" s="246" t="str">
        <f>IFERROR(AVERAGEIFS('HAZUS Table FL 14.12'!$S$4:$S$325,'HAZUS Table FL 14.12'!$N$4:$N$325,$J250,'HAZUS Table FL 14.12'!$R$4:$R$325,$I250,'HAZUS Table FL 14.12'!$P$4:$P$325,"&lt;="&amp;$G250,'HAZUS Table FL 14.12'!$Q$4:$Q$325,"&gt;"&amp;$G250)*'Inputs_Metric 7'!$D$6,"no data")</f>
        <v>no data</v>
      </c>
      <c r="Q250" s="246" t="str">
        <f>IFERROR(AVERAGEIFS('HAZUS Table FL 14.12'!$S$4:$S$325,'HAZUS Table FL 14.12'!$N$4:$N$325,$J250,'HAZUS Table FL 14.12'!$R$4:$R$325,$I250,'HAZUS Table FL 14.12'!$P$4:$P$325,"&lt;="&amp;$H250,'HAZUS Table FL 14.12'!$Q$4:$Q$325,"&gt;"&amp;$H250)*'Inputs_Metric 7'!$D$6,"no data")</f>
        <v>no data</v>
      </c>
      <c r="R250" s="246" t="str">
        <f>IFERROR(INDEX('HAZUS Table FL 14.16'!$D$3:$D$30,MATCH($J250,'HAZUS Table FL 14.16'!$C$3:$C$30,0)),"no data")</f>
        <v>no data</v>
      </c>
      <c r="S250" s="246" t="str">
        <f>IFERROR(INDEX('HAZUS Table FL 14.16'!$F$3:$F$30,MATCH($J250,'HAZUS Table FL 14.16'!$C$3:$C$30,0)),"no data")</f>
        <v>no data</v>
      </c>
      <c r="T250" s="246" t="str">
        <f>IFERROR(INDEX('HAZUS Table FL 14.16'!$G$3:$G$30,MATCH($J250,'HAZUS Table FL 14.16'!$C$3:$C$30,0)),"no data")</f>
        <v>no data</v>
      </c>
      <c r="U250" s="164" t="str">
        <f>IFERROR('Inputs_Metric 7'!$D$5*INDEX('HAZUS Table FL 14.8'!$E$4:$E$14,MATCH('Step 1_Metric 7'!$J250,'HAZUS Table FL 14.8'!$C$4:$C$14,0)),"no data")</f>
        <v>no data</v>
      </c>
      <c r="W250" s="92" t="str">
        <f t="shared" si="38"/>
        <v/>
      </c>
      <c r="X250" s="92" t="str">
        <f t="shared" si="39"/>
        <v/>
      </c>
      <c r="Y250" s="92" t="str">
        <f t="shared" si="40"/>
        <v/>
      </c>
      <c r="Z250" s="92" t="str">
        <f t="shared" si="41"/>
        <v/>
      </c>
      <c r="AA250" s="101" t="str">
        <f t="shared" si="42"/>
        <v/>
      </c>
      <c r="AB250" s="101" t="str">
        <f t="shared" si="43"/>
        <v/>
      </c>
      <c r="AC250" s="92" t="str">
        <f t="shared" si="44"/>
        <v/>
      </c>
      <c r="AD250" s="92" t="str">
        <f t="shared" si="45"/>
        <v/>
      </c>
    </row>
    <row r="251" spans="1:30" x14ac:dyDescent="0.25">
      <c r="A251">
        <f t="shared" si="37"/>
        <v>10</v>
      </c>
      <c r="B251">
        <f>COUNTIF($D$4:D251,D251)</f>
        <v>168</v>
      </c>
      <c r="C251">
        <f>'Building Structure Data'!B252</f>
        <v>0</v>
      </c>
      <c r="D251">
        <f>'Building Structure Data'!C252</f>
        <v>0</v>
      </c>
      <c r="E251">
        <f>'Building Structure Data'!D252</f>
        <v>0</v>
      </c>
      <c r="F251">
        <f>'Building Structure Data'!E252</f>
        <v>0</v>
      </c>
      <c r="G251" s="43">
        <f>'Building Structure Data'!O252</f>
        <v>0</v>
      </c>
      <c r="H251" s="43">
        <f>'Building Structure Data'!P252</f>
        <v>0</v>
      </c>
      <c r="I251" t="b">
        <f>IF(OR('Building Structure Data'!M252="C",'Building Structure Data'!M252="R"),TRUE,FALSE)</f>
        <v>0</v>
      </c>
      <c r="J251">
        <f>'Building Structure Data'!Y252</f>
        <v>0</v>
      </c>
      <c r="K251" s="77" t="e">
        <f>'Building Structure Data'!AN252</f>
        <v>#DIV/0!</v>
      </c>
      <c r="L251" s="77" t="e">
        <f>'Building Structure Data'!AO252</f>
        <v>#DIV/0!</v>
      </c>
      <c r="M251" s="163" t="str">
        <f>IFERROR('Inputs_Metric 7'!$D$5*INDEX('HAZUS Table FL 14.14'!$F$5:$F$40,MATCH($J251,'HAZUS Table FL 14.14'!$C$5:$C$40,0)),"no data")</f>
        <v>no data</v>
      </c>
      <c r="N251" s="163" t="str">
        <f>IFERROR('Inputs_Metric 7'!$D$5*INDEX('HAZUS Table FL 14.14'!$G$5:$G$40,MATCH($J251,'HAZUS Table FL 14.14'!$C$5:$C$40,0)),"no data")</f>
        <v>no data</v>
      </c>
      <c r="O251" s="163" t="str">
        <f>IFERROR('Inputs_Metric 7'!$D$5*INDEX('HAZUS Table FL 14.14'!$I$5:$I$40,MATCH($J251,'HAZUS Table FL 14.14'!$C$5:$C$40,0)),"no data")</f>
        <v>no data</v>
      </c>
      <c r="P251" s="246" t="str">
        <f>IFERROR(AVERAGEIFS('HAZUS Table FL 14.12'!$S$4:$S$325,'HAZUS Table FL 14.12'!$N$4:$N$325,$J251,'HAZUS Table FL 14.12'!$R$4:$R$325,$I251,'HAZUS Table FL 14.12'!$P$4:$P$325,"&lt;="&amp;$G251,'HAZUS Table FL 14.12'!$Q$4:$Q$325,"&gt;"&amp;$G251)*'Inputs_Metric 7'!$D$6,"no data")</f>
        <v>no data</v>
      </c>
      <c r="Q251" s="246" t="str">
        <f>IFERROR(AVERAGEIFS('HAZUS Table FL 14.12'!$S$4:$S$325,'HAZUS Table FL 14.12'!$N$4:$N$325,$J251,'HAZUS Table FL 14.12'!$R$4:$R$325,$I251,'HAZUS Table FL 14.12'!$P$4:$P$325,"&lt;="&amp;$H251,'HAZUS Table FL 14.12'!$Q$4:$Q$325,"&gt;"&amp;$H251)*'Inputs_Metric 7'!$D$6,"no data")</f>
        <v>no data</v>
      </c>
      <c r="R251" s="246" t="str">
        <f>IFERROR(INDEX('HAZUS Table FL 14.16'!$D$3:$D$30,MATCH($J251,'HAZUS Table FL 14.16'!$C$3:$C$30,0)),"no data")</f>
        <v>no data</v>
      </c>
      <c r="S251" s="246" t="str">
        <f>IFERROR(INDEX('HAZUS Table FL 14.16'!$F$3:$F$30,MATCH($J251,'HAZUS Table FL 14.16'!$C$3:$C$30,0)),"no data")</f>
        <v>no data</v>
      </c>
      <c r="T251" s="246" t="str">
        <f>IFERROR(INDEX('HAZUS Table FL 14.16'!$G$3:$G$30,MATCH($J251,'HAZUS Table FL 14.16'!$C$3:$C$30,0)),"no data")</f>
        <v>no data</v>
      </c>
      <c r="U251" s="164" t="str">
        <f>IFERROR('Inputs_Metric 7'!$D$5*INDEX('HAZUS Table FL 14.8'!$E$4:$E$14,MATCH('Step 1_Metric 7'!$J251,'HAZUS Table FL 14.8'!$C$4:$C$14,0)),"no data")</f>
        <v>no data</v>
      </c>
      <c r="W251" s="92" t="str">
        <f t="shared" si="38"/>
        <v/>
      </c>
      <c r="X251" s="92" t="str">
        <f t="shared" si="39"/>
        <v/>
      </c>
      <c r="Y251" s="92" t="str">
        <f t="shared" si="40"/>
        <v/>
      </c>
      <c r="Z251" s="92" t="str">
        <f t="shared" si="41"/>
        <v/>
      </c>
      <c r="AA251" s="101" t="str">
        <f t="shared" si="42"/>
        <v/>
      </c>
      <c r="AB251" s="101" t="str">
        <f t="shared" si="43"/>
        <v/>
      </c>
      <c r="AC251" s="92" t="str">
        <f t="shared" si="44"/>
        <v/>
      </c>
      <c r="AD251" s="92" t="str">
        <f t="shared" si="45"/>
        <v/>
      </c>
    </row>
    <row r="252" spans="1:30" x14ac:dyDescent="0.25">
      <c r="A252">
        <f t="shared" si="37"/>
        <v>10</v>
      </c>
      <c r="B252">
        <f>COUNTIF($D$4:D252,D252)</f>
        <v>169</v>
      </c>
      <c r="C252">
        <f>'Building Structure Data'!B253</f>
        <v>0</v>
      </c>
      <c r="D252">
        <f>'Building Structure Data'!C253</f>
        <v>0</v>
      </c>
      <c r="E252">
        <f>'Building Structure Data'!D253</f>
        <v>0</v>
      </c>
      <c r="F252">
        <f>'Building Structure Data'!E253</f>
        <v>0</v>
      </c>
      <c r="G252" s="43">
        <f>'Building Structure Data'!O253</f>
        <v>0</v>
      </c>
      <c r="H252" s="43">
        <f>'Building Structure Data'!P253</f>
        <v>0</v>
      </c>
      <c r="I252" t="b">
        <f>IF(OR('Building Structure Data'!M253="C",'Building Structure Data'!M253="R"),TRUE,FALSE)</f>
        <v>0</v>
      </c>
      <c r="J252">
        <f>'Building Structure Data'!Y253</f>
        <v>0</v>
      </c>
      <c r="K252" s="77" t="e">
        <f>'Building Structure Data'!AN253</f>
        <v>#DIV/0!</v>
      </c>
      <c r="L252" s="77" t="e">
        <f>'Building Structure Data'!AO253</f>
        <v>#DIV/0!</v>
      </c>
      <c r="M252" s="163" t="str">
        <f>IFERROR('Inputs_Metric 7'!$D$5*INDEX('HAZUS Table FL 14.14'!$F$5:$F$40,MATCH($J252,'HAZUS Table FL 14.14'!$C$5:$C$40,0)),"no data")</f>
        <v>no data</v>
      </c>
      <c r="N252" s="163" t="str">
        <f>IFERROR('Inputs_Metric 7'!$D$5*INDEX('HAZUS Table FL 14.14'!$G$5:$G$40,MATCH($J252,'HAZUS Table FL 14.14'!$C$5:$C$40,0)),"no data")</f>
        <v>no data</v>
      </c>
      <c r="O252" s="163" t="str">
        <f>IFERROR('Inputs_Metric 7'!$D$5*INDEX('HAZUS Table FL 14.14'!$I$5:$I$40,MATCH($J252,'HAZUS Table FL 14.14'!$C$5:$C$40,0)),"no data")</f>
        <v>no data</v>
      </c>
      <c r="P252" s="246" t="str">
        <f>IFERROR(AVERAGEIFS('HAZUS Table FL 14.12'!$S$4:$S$325,'HAZUS Table FL 14.12'!$N$4:$N$325,$J252,'HAZUS Table FL 14.12'!$R$4:$R$325,$I252,'HAZUS Table FL 14.12'!$P$4:$P$325,"&lt;="&amp;$G252,'HAZUS Table FL 14.12'!$Q$4:$Q$325,"&gt;"&amp;$G252)*'Inputs_Metric 7'!$D$6,"no data")</f>
        <v>no data</v>
      </c>
      <c r="Q252" s="246" t="str">
        <f>IFERROR(AVERAGEIFS('HAZUS Table FL 14.12'!$S$4:$S$325,'HAZUS Table FL 14.12'!$N$4:$N$325,$J252,'HAZUS Table FL 14.12'!$R$4:$R$325,$I252,'HAZUS Table FL 14.12'!$P$4:$P$325,"&lt;="&amp;$H252,'HAZUS Table FL 14.12'!$Q$4:$Q$325,"&gt;"&amp;$H252)*'Inputs_Metric 7'!$D$6,"no data")</f>
        <v>no data</v>
      </c>
      <c r="R252" s="246" t="str">
        <f>IFERROR(INDEX('HAZUS Table FL 14.16'!$D$3:$D$30,MATCH($J252,'HAZUS Table FL 14.16'!$C$3:$C$30,0)),"no data")</f>
        <v>no data</v>
      </c>
      <c r="S252" s="246" t="str">
        <f>IFERROR(INDEX('HAZUS Table FL 14.16'!$F$3:$F$30,MATCH($J252,'HAZUS Table FL 14.16'!$C$3:$C$30,0)),"no data")</f>
        <v>no data</v>
      </c>
      <c r="T252" s="246" t="str">
        <f>IFERROR(INDEX('HAZUS Table FL 14.16'!$G$3:$G$30,MATCH($J252,'HAZUS Table FL 14.16'!$C$3:$C$30,0)),"no data")</f>
        <v>no data</v>
      </c>
      <c r="U252" s="164" t="str">
        <f>IFERROR('Inputs_Metric 7'!$D$5*INDEX('HAZUS Table FL 14.8'!$E$4:$E$14,MATCH('Step 1_Metric 7'!$J252,'HAZUS Table FL 14.8'!$C$4:$C$14,0)),"no data")</f>
        <v>no data</v>
      </c>
      <c r="W252" s="92" t="str">
        <f t="shared" si="38"/>
        <v/>
      </c>
      <c r="X252" s="92" t="str">
        <f t="shared" si="39"/>
        <v/>
      </c>
      <c r="Y252" s="92" t="str">
        <f t="shared" si="40"/>
        <v/>
      </c>
      <c r="Z252" s="92" t="str">
        <f t="shared" si="41"/>
        <v/>
      </c>
      <c r="AA252" s="101" t="str">
        <f t="shared" si="42"/>
        <v/>
      </c>
      <c r="AB252" s="101" t="str">
        <f t="shared" si="43"/>
        <v/>
      </c>
      <c r="AC252" s="92" t="str">
        <f t="shared" si="44"/>
        <v/>
      </c>
      <c r="AD252" s="92" t="str">
        <f t="shared" si="45"/>
        <v/>
      </c>
    </row>
    <row r="253" spans="1:30" x14ac:dyDescent="0.25">
      <c r="A253">
        <f t="shared" si="37"/>
        <v>10</v>
      </c>
      <c r="B253">
        <f>COUNTIF($D$4:D253,D253)</f>
        <v>170</v>
      </c>
      <c r="C253">
        <f>'Building Structure Data'!B254</f>
        <v>0</v>
      </c>
      <c r="D253">
        <f>'Building Structure Data'!C254</f>
        <v>0</v>
      </c>
      <c r="E253">
        <f>'Building Structure Data'!D254</f>
        <v>0</v>
      </c>
      <c r="F253">
        <f>'Building Structure Data'!E254</f>
        <v>0</v>
      </c>
      <c r="G253" s="43">
        <f>'Building Structure Data'!O254</f>
        <v>0</v>
      </c>
      <c r="H253" s="43">
        <f>'Building Structure Data'!P254</f>
        <v>0</v>
      </c>
      <c r="I253" t="b">
        <f>IF(OR('Building Structure Data'!M254="C",'Building Structure Data'!M254="R"),TRUE,FALSE)</f>
        <v>0</v>
      </c>
      <c r="J253">
        <f>'Building Structure Data'!Y254</f>
        <v>0</v>
      </c>
      <c r="K253" s="77" t="e">
        <f>'Building Structure Data'!AN254</f>
        <v>#DIV/0!</v>
      </c>
      <c r="L253" s="77" t="e">
        <f>'Building Structure Data'!AO254</f>
        <v>#DIV/0!</v>
      </c>
      <c r="M253" s="163" t="str">
        <f>IFERROR('Inputs_Metric 7'!$D$5*INDEX('HAZUS Table FL 14.14'!$F$5:$F$40,MATCH($J253,'HAZUS Table FL 14.14'!$C$5:$C$40,0)),"no data")</f>
        <v>no data</v>
      </c>
      <c r="N253" s="163" t="str">
        <f>IFERROR('Inputs_Metric 7'!$D$5*INDEX('HAZUS Table FL 14.14'!$G$5:$G$40,MATCH($J253,'HAZUS Table FL 14.14'!$C$5:$C$40,0)),"no data")</f>
        <v>no data</v>
      </c>
      <c r="O253" s="163" t="str">
        <f>IFERROR('Inputs_Metric 7'!$D$5*INDEX('HAZUS Table FL 14.14'!$I$5:$I$40,MATCH($J253,'HAZUS Table FL 14.14'!$C$5:$C$40,0)),"no data")</f>
        <v>no data</v>
      </c>
      <c r="P253" s="246" t="str">
        <f>IFERROR(AVERAGEIFS('HAZUS Table FL 14.12'!$S$4:$S$325,'HAZUS Table FL 14.12'!$N$4:$N$325,$J253,'HAZUS Table FL 14.12'!$R$4:$R$325,$I253,'HAZUS Table FL 14.12'!$P$4:$P$325,"&lt;="&amp;$G253,'HAZUS Table FL 14.12'!$Q$4:$Q$325,"&gt;"&amp;$G253)*'Inputs_Metric 7'!$D$6,"no data")</f>
        <v>no data</v>
      </c>
      <c r="Q253" s="246" t="str">
        <f>IFERROR(AVERAGEIFS('HAZUS Table FL 14.12'!$S$4:$S$325,'HAZUS Table FL 14.12'!$N$4:$N$325,$J253,'HAZUS Table FL 14.12'!$R$4:$R$325,$I253,'HAZUS Table FL 14.12'!$P$4:$P$325,"&lt;="&amp;$H253,'HAZUS Table FL 14.12'!$Q$4:$Q$325,"&gt;"&amp;$H253)*'Inputs_Metric 7'!$D$6,"no data")</f>
        <v>no data</v>
      </c>
      <c r="R253" s="246" t="str">
        <f>IFERROR(INDEX('HAZUS Table FL 14.16'!$D$3:$D$30,MATCH($J253,'HAZUS Table FL 14.16'!$C$3:$C$30,0)),"no data")</f>
        <v>no data</v>
      </c>
      <c r="S253" s="246" t="str">
        <f>IFERROR(INDEX('HAZUS Table FL 14.16'!$F$3:$F$30,MATCH($J253,'HAZUS Table FL 14.16'!$C$3:$C$30,0)),"no data")</f>
        <v>no data</v>
      </c>
      <c r="T253" s="246" t="str">
        <f>IFERROR(INDEX('HAZUS Table FL 14.16'!$G$3:$G$30,MATCH($J253,'HAZUS Table FL 14.16'!$C$3:$C$30,0)),"no data")</f>
        <v>no data</v>
      </c>
      <c r="U253" s="164" t="str">
        <f>IFERROR('Inputs_Metric 7'!$D$5*INDEX('HAZUS Table FL 14.8'!$E$4:$E$14,MATCH('Step 1_Metric 7'!$J253,'HAZUS Table FL 14.8'!$C$4:$C$14,0)),"no data")</f>
        <v>no data</v>
      </c>
      <c r="W253" s="92" t="str">
        <f t="shared" si="38"/>
        <v/>
      </c>
      <c r="X253" s="92" t="str">
        <f t="shared" si="39"/>
        <v/>
      </c>
      <c r="Y253" s="92" t="str">
        <f t="shared" si="40"/>
        <v/>
      </c>
      <c r="Z253" s="92" t="str">
        <f t="shared" si="41"/>
        <v/>
      </c>
      <c r="AA253" s="101" t="str">
        <f t="shared" si="42"/>
        <v/>
      </c>
      <c r="AB253" s="101" t="str">
        <f t="shared" si="43"/>
        <v/>
      </c>
      <c r="AC253" s="92" t="str">
        <f t="shared" si="44"/>
        <v/>
      </c>
      <c r="AD253" s="92" t="str">
        <f t="shared" si="45"/>
        <v/>
      </c>
    </row>
    <row r="254" spans="1:30" x14ac:dyDescent="0.25">
      <c r="A254">
        <f t="shared" si="37"/>
        <v>10</v>
      </c>
      <c r="B254">
        <f>COUNTIF($D$4:D254,D254)</f>
        <v>171</v>
      </c>
      <c r="C254">
        <f>'Building Structure Data'!B255</f>
        <v>0</v>
      </c>
      <c r="D254">
        <f>'Building Structure Data'!C255</f>
        <v>0</v>
      </c>
      <c r="E254">
        <f>'Building Structure Data'!D255</f>
        <v>0</v>
      </c>
      <c r="F254">
        <f>'Building Structure Data'!E255</f>
        <v>0</v>
      </c>
      <c r="G254" s="43">
        <f>'Building Structure Data'!O255</f>
        <v>0</v>
      </c>
      <c r="H254" s="43">
        <f>'Building Structure Data'!P255</f>
        <v>0</v>
      </c>
      <c r="I254" t="b">
        <f>IF(OR('Building Structure Data'!M255="C",'Building Structure Data'!M255="R"),TRUE,FALSE)</f>
        <v>0</v>
      </c>
      <c r="J254">
        <f>'Building Structure Data'!Y255</f>
        <v>0</v>
      </c>
      <c r="K254" s="77" t="e">
        <f>'Building Structure Data'!AN255</f>
        <v>#DIV/0!</v>
      </c>
      <c r="L254" s="77" t="e">
        <f>'Building Structure Data'!AO255</f>
        <v>#DIV/0!</v>
      </c>
      <c r="M254" s="163" t="str">
        <f>IFERROR('Inputs_Metric 7'!$D$5*INDEX('HAZUS Table FL 14.14'!$F$5:$F$40,MATCH($J254,'HAZUS Table FL 14.14'!$C$5:$C$40,0)),"no data")</f>
        <v>no data</v>
      </c>
      <c r="N254" s="163" t="str">
        <f>IFERROR('Inputs_Metric 7'!$D$5*INDEX('HAZUS Table FL 14.14'!$G$5:$G$40,MATCH($J254,'HAZUS Table FL 14.14'!$C$5:$C$40,0)),"no data")</f>
        <v>no data</v>
      </c>
      <c r="O254" s="163" t="str">
        <f>IFERROR('Inputs_Metric 7'!$D$5*INDEX('HAZUS Table FL 14.14'!$I$5:$I$40,MATCH($J254,'HAZUS Table FL 14.14'!$C$5:$C$40,0)),"no data")</f>
        <v>no data</v>
      </c>
      <c r="P254" s="246" t="str">
        <f>IFERROR(AVERAGEIFS('HAZUS Table FL 14.12'!$S$4:$S$325,'HAZUS Table FL 14.12'!$N$4:$N$325,$J254,'HAZUS Table FL 14.12'!$R$4:$R$325,$I254,'HAZUS Table FL 14.12'!$P$4:$P$325,"&lt;="&amp;$G254,'HAZUS Table FL 14.12'!$Q$4:$Q$325,"&gt;"&amp;$G254)*'Inputs_Metric 7'!$D$6,"no data")</f>
        <v>no data</v>
      </c>
      <c r="Q254" s="246" t="str">
        <f>IFERROR(AVERAGEIFS('HAZUS Table FL 14.12'!$S$4:$S$325,'HAZUS Table FL 14.12'!$N$4:$N$325,$J254,'HAZUS Table FL 14.12'!$R$4:$R$325,$I254,'HAZUS Table FL 14.12'!$P$4:$P$325,"&lt;="&amp;$H254,'HAZUS Table FL 14.12'!$Q$4:$Q$325,"&gt;"&amp;$H254)*'Inputs_Metric 7'!$D$6,"no data")</f>
        <v>no data</v>
      </c>
      <c r="R254" s="246" t="str">
        <f>IFERROR(INDEX('HAZUS Table FL 14.16'!$D$3:$D$30,MATCH($J254,'HAZUS Table FL 14.16'!$C$3:$C$30,0)),"no data")</f>
        <v>no data</v>
      </c>
      <c r="S254" s="246" t="str">
        <f>IFERROR(INDEX('HAZUS Table FL 14.16'!$F$3:$F$30,MATCH($J254,'HAZUS Table FL 14.16'!$C$3:$C$30,0)),"no data")</f>
        <v>no data</v>
      </c>
      <c r="T254" s="246" t="str">
        <f>IFERROR(INDEX('HAZUS Table FL 14.16'!$G$3:$G$30,MATCH($J254,'HAZUS Table FL 14.16'!$C$3:$C$30,0)),"no data")</f>
        <v>no data</v>
      </c>
      <c r="U254" s="164" t="str">
        <f>IFERROR('Inputs_Metric 7'!$D$5*INDEX('HAZUS Table FL 14.8'!$E$4:$E$14,MATCH('Step 1_Metric 7'!$J254,'HAZUS Table FL 14.8'!$C$4:$C$14,0)),"no data")</f>
        <v>no data</v>
      </c>
      <c r="W254" s="92" t="str">
        <f t="shared" si="38"/>
        <v/>
      </c>
      <c r="X254" s="92" t="str">
        <f t="shared" si="39"/>
        <v/>
      </c>
      <c r="Y254" s="92" t="str">
        <f t="shared" si="40"/>
        <v/>
      </c>
      <c r="Z254" s="92" t="str">
        <f t="shared" si="41"/>
        <v/>
      </c>
      <c r="AA254" s="101" t="str">
        <f t="shared" si="42"/>
        <v/>
      </c>
      <c r="AB254" s="101" t="str">
        <f t="shared" si="43"/>
        <v/>
      </c>
      <c r="AC254" s="92" t="str">
        <f t="shared" si="44"/>
        <v/>
      </c>
      <c r="AD254" s="92" t="str">
        <f t="shared" si="45"/>
        <v/>
      </c>
    </row>
    <row r="255" spans="1:30" x14ac:dyDescent="0.25">
      <c r="A255">
        <f t="shared" si="37"/>
        <v>10</v>
      </c>
      <c r="B255">
        <f>COUNTIF($D$4:D255,D255)</f>
        <v>172</v>
      </c>
      <c r="C255">
        <f>'Building Structure Data'!B256</f>
        <v>0</v>
      </c>
      <c r="D255">
        <f>'Building Structure Data'!C256</f>
        <v>0</v>
      </c>
      <c r="E255">
        <f>'Building Structure Data'!D256</f>
        <v>0</v>
      </c>
      <c r="F255">
        <f>'Building Structure Data'!E256</f>
        <v>0</v>
      </c>
      <c r="G255" s="43">
        <f>'Building Structure Data'!O256</f>
        <v>0</v>
      </c>
      <c r="H255" s="43">
        <f>'Building Structure Data'!P256</f>
        <v>0</v>
      </c>
      <c r="I255" t="b">
        <f>IF(OR('Building Structure Data'!M256="C",'Building Structure Data'!M256="R"),TRUE,FALSE)</f>
        <v>0</v>
      </c>
      <c r="J255">
        <f>'Building Structure Data'!Y256</f>
        <v>0</v>
      </c>
      <c r="K255" s="77" t="e">
        <f>'Building Structure Data'!AN256</f>
        <v>#DIV/0!</v>
      </c>
      <c r="L255" s="77" t="e">
        <f>'Building Structure Data'!AO256</f>
        <v>#DIV/0!</v>
      </c>
      <c r="M255" s="163" t="str">
        <f>IFERROR('Inputs_Metric 7'!$D$5*INDEX('HAZUS Table FL 14.14'!$F$5:$F$40,MATCH($J255,'HAZUS Table FL 14.14'!$C$5:$C$40,0)),"no data")</f>
        <v>no data</v>
      </c>
      <c r="N255" s="163" t="str">
        <f>IFERROR('Inputs_Metric 7'!$D$5*INDEX('HAZUS Table FL 14.14'!$G$5:$G$40,MATCH($J255,'HAZUS Table FL 14.14'!$C$5:$C$40,0)),"no data")</f>
        <v>no data</v>
      </c>
      <c r="O255" s="163" t="str">
        <f>IFERROR('Inputs_Metric 7'!$D$5*INDEX('HAZUS Table FL 14.14'!$I$5:$I$40,MATCH($J255,'HAZUS Table FL 14.14'!$C$5:$C$40,0)),"no data")</f>
        <v>no data</v>
      </c>
      <c r="P255" s="246" t="str">
        <f>IFERROR(AVERAGEIFS('HAZUS Table FL 14.12'!$S$4:$S$325,'HAZUS Table FL 14.12'!$N$4:$N$325,$J255,'HAZUS Table FL 14.12'!$R$4:$R$325,$I255,'HAZUS Table FL 14.12'!$P$4:$P$325,"&lt;="&amp;$G255,'HAZUS Table FL 14.12'!$Q$4:$Q$325,"&gt;"&amp;$G255)*'Inputs_Metric 7'!$D$6,"no data")</f>
        <v>no data</v>
      </c>
      <c r="Q255" s="246" t="str">
        <f>IFERROR(AVERAGEIFS('HAZUS Table FL 14.12'!$S$4:$S$325,'HAZUS Table FL 14.12'!$N$4:$N$325,$J255,'HAZUS Table FL 14.12'!$R$4:$R$325,$I255,'HAZUS Table FL 14.12'!$P$4:$P$325,"&lt;="&amp;$H255,'HAZUS Table FL 14.12'!$Q$4:$Q$325,"&gt;"&amp;$H255)*'Inputs_Metric 7'!$D$6,"no data")</f>
        <v>no data</v>
      </c>
      <c r="R255" s="246" t="str">
        <f>IFERROR(INDEX('HAZUS Table FL 14.16'!$D$3:$D$30,MATCH($J255,'HAZUS Table FL 14.16'!$C$3:$C$30,0)),"no data")</f>
        <v>no data</v>
      </c>
      <c r="S255" s="246" t="str">
        <f>IFERROR(INDEX('HAZUS Table FL 14.16'!$F$3:$F$30,MATCH($J255,'HAZUS Table FL 14.16'!$C$3:$C$30,0)),"no data")</f>
        <v>no data</v>
      </c>
      <c r="T255" s="246" t="str">
        <f>IFERROR(INDEX('HAZUS Table FL 14.16'!$G$3:$G$30,MATCH($J255,'HAZUS Table FL 14.16'!$C$3:$C$30,0)),"no data")</f>
        <v>no data</v>
      </c>
      <c r="U255" s="164" t="str">
        <f>IFERROR('Inputs_Metric 7'!$D$5*INDEX('HAZUS Table FL 14.8'!$E$4:$E$14,MATCH('Step 1_Metric 7'!$J255,'HAZUS Table FL 14.8'!$C$4:$C$14,0)),"no data")</f>
        <v>no data</v>
      </c>
      <c r="W255" s="92" t="str">
        <f t="shared" si="38"/>
        <v/>
      </c>
      <c r="X255" s="92" t="str">
        <f t="shared" si="39"/>
        <v/>
      </c>
      <c r="Y255" s="92" t="str">
        <f t="shared" si="40"/>
        <v/>
      </c>
      <c r="Z255" s="92" t="str">
        <f t="shared" si="41"/>
        <v/>
      </c>
      <c r="AA255" s="101" t="str">
        <f t="shared" si="42"/>
        <v/>
      </c>
      <c r="AB255" s="101" t="str">
        <f t="shared" si="43"/>
        <v/>
      </c>
      <c r="AC255" s="92" t="str">
        <f t="shared" si="44"/>
        <v/>
      </c>
      <c r="AD255" s="92" t="str">
        <f t="shared" si="45"/>
        <v/>
      </c>
    </row>
    <row r="256" spans="1:30" x14ac:dyDescent="0.25">
      <c r="A256">
        <f t="shared" si="37"/>
        <v>10</v>
      </c>
      <c r="B256">
        <f>COUNTIF($D$4:D256,D256)</f>
        <v>173</v>
      </c>
      <c r="C256">
        <f>'Building Structure Data'!B257</f>
        <v>0</v>
      </c>
      <c r="D256">
        <f>'Building Structure Data'!C257</f>
        <v>0</v>
      </c>
      <c r="E256">
        <f>'Building Structure Data'!D257</f>
        <v>0</v>
      </c>
      <c r="F256">
        <f>'Building Structure Data'!E257</f>
        <v>0</v>
      </c>
      <c r="G256" s="43">
        <f>'Building Structure Data'!O257</f>
        <v>0</v>
      </c>
      <c r="H256" s="43">
        <f>'Building Structure Data'!P257</f>
        <v>0</v>
      </c>
      <c r="I256" t="b">
        <f>IF(OR('Building Structure Data'!M257="C",'Building Structure Data'!M257="R"),TRUE,FALSE)</f>
        <v>0</v>
      </c>
      <c r="J256">
        <f>'Building Structure Data'!Y257</f>
        <v>0</v>
      </c>
      <c r="K256" s="77" t="e">
        <f>'Building Structure Data'!AN257</f>
        <v>#DIV/0!</v>
      </c>
      <c r="L256" s="77" t="e">
        <f>'Building Structure Data'!AO257</f>
        <v>#DIV/0!</v>
      </c>
      <c r="M256" s="163" t="str">
        <f>IFERROR('Inputs_Metric 7'!$D$5*INDEX('HAZUS Table FL 14.14'!$F$5:$F$40,MATCH($J256,'HAZUS Table FL 14.14'!$C$5:$C$40,0)),"no data")</f>
        <v>no data</v>
      </c>
      <c r="N256" s="163" t="str">
        <f>IFERROR('Inputs_Metric 7'!$D$5*INDEX('HAZUS Table FL 14.14'!$G$5:$G$40,MATCH($J256,'HAZUS Table FL 14.14'!$C$5:$C$40,0)),"no data")</f>
        <v>no data</v>
      </c>
      <c r="O256" s="163" t="str">
        <f>IFERROR('Inputs_Metric 7'!$D$5*INDEX('HAZUS Table FL 14.14'!$I$5:$I$40,MATCH($J256,'HAZUS Table FL 14.14'!$C$5:$C$40,0)),"no data")</f>
        <v>no data</v>
      </c>
      <c r="P256" s="246" t="str">
        <f>IFERROR(AVERAGEIFS('HAZUS Table FL 14.12'!$S$4:$S$325,'HAZUS Table FL 14.12'!$N$4:$N$325,$J256,'HAZUS Table FL 14.12'!$R$4:$R$325,$I256,'HAZUS Table FL 14.12'!$P$4:$P$325,"&lt;="&amp;$G256,'HAZUS Table FL 14.12'!$Q$4:$Q$325,"&gt;"&amp;$G256)*'Inputs_Metric 7'!$D$6,"no data")</f>
        <v>no data</v>
      </c>
      <c r="Q256" s="246" t="str">
        <f>IFERROR(AVERAGEIFS('HAZUS Table FL 14.12'!$S$4:$S$325,'HAZUS Table FL 14.12'!$N$4:$N$325,$J256,'HAZUS Table FL 14.12'!$R$4:$R$325,$I256,'HAZUS Table FL 14.12'!$P$4:$P$325,"&lt;="&amp;$H256,'HAZUS Table FL 14.12'!$Q$4:$Q$325,"&gt;"&amp;$H256)*'Inputs_Metric 7'!$D$6,"no data")</f>
        <v>no data</v>
      </c>
      <c r="R256" s="246" t="str">
        <f>IFERROR(INDEX('HAZUS Table FL 14.16'!$D$3:$D$30,MATCH($J256,'HAZUS Table FL 14.16'!$C$3:$C$30,0)),"no data")</f>
        <v>no data</v>
      </c>
      <c r="S256" s="246" t="str">
        <f>IFERROR(INDEX('HAZUS Table FL 14.16'!$F$3:$F$30,MATCH($J256,'HAZUS Table FL 14.16'!$C$3:$C$30,0)),"no data")</f>
        <v>no data</v>
      </c>
      <c r="T256" s="246" t="str">
        <f>IFERROR(INDEX('HAZUS Table FL 14.16'!$G$3:$G$30,MATCH($J256,'HAZUS Table FL 14.16'!$C$3:$C$30,0)),"no data")</f>
        <v>no data</v>
      </c>
      <c r="U256" s="164" t="str">
        <f>IFERROR('Inputs_Metric 7'!$D$5*INDEX('HAZUS Table FL 14.8'!$E$4:$E$14,MATCH('Step 1_Metric 7'!$J256,'HAZUS Table FL 14.8'!$C$4:$C$14,0)),"no data")</f>
        <v>no data</v>
      </c>
      <c r="W256" s="92" t="str">
        <f t="shared" si="38"/>
        <v/>
      </c>
      <c r="X256" s="92" t="str">
        <f t="shared" si="39"/>
        <v/>
      </c>
      <c r="Y256" s="92" t="str">
        <f t="shared" si="40"/>
        <v/>
      </c>
      <c r="Z256" s="92" t="str">
        <f t="shared" si="41"/>
        <v/>
      </c>
      <c r="AA256" s="101" t="str">
        <f t="shared" si="42"/>
        <v/>
      </c>
      <c r="AB256" s="101" t="str">
        <f t="shared" si="43"/>
        <v/>
      </c>
      <c r="AC256" s="92" t="str">
        <f t="shared" si="44"/>
        <v/>
      </c>
      <c r="AD256" s="92" t="str">
        <f t="shared" si="45"/>
        <v/>
      </c>
    </row>
    <row r="257" spans="1:30" x14ac:dyDescent="0.25">
      <c r="A257">
        <f t="shared" si="37"/>
        <v>10</v>
      </c>
      <c r="B257">
        <f>COUNTIF($D$4:D257,D257)</f>
        <v>174</v>
      </c>
      <c r="C257">
        <f>'Building Structure Data'!B258</f>
        <v>0</v>
      </c>
      <c r="D257">
        <f>'Building Structure Data'!C258</f>
        <v>0</v>
      </c>
      <c r="E257">
        <f>'Building Structure Data'!D258</f>
        <v>0</v>
      </c>
      <c r="F257">
        <f>'Building Structure Data'!E258</f>
        <v>0</v>
      </c>
      <c r="G257" s="43">
        <f>'Building Structure Data'!O258</f>
        <v>0</v>
      </c>
      <c r="H257" s="43">
        <f>'Building Structure Data'!P258</f>
        <v>0</v>
      </c>
      <c r="I257" t="b">
        <f>IF(OR('Building Structure Data'!M258="C",'Building Structure Data'!M258="R"),TRUE,FALSE)</f>
        <v>0</v>
      </c>
      <c r="J257">
        <f>'Building Structure Data'!Y258</f>
        <v>0</v>
      </c>
      <c r="K257" s="77" t="e">
        <f>'Building Structure Data'!AN258</f>
        <v>#DIV/0!</v>
      </c>
      <c r="L257" s="77" t="e">
        <f>'Building Structure Data'!AO258</f>
        <v>#DIV/0!</v>
      </c>
      <c r="M257" s="163" t="str">
        <f>IFERROR('Inputs_Metric 7'!$D$5*INDEX('HAZUS Table FL 14.14'!$F$5:$F$40,MATCH($J257,'HAZUS Table FL 14.14'!$C$5:$C$40,0)),"no data")</f>
        <v>no data</v>
      </c>
      <c r="N257" s="163" t="str">
        <f>IFERROR('Inputs_Metric 7'!$D$5*INDEX('HAZUS Table FL 14.14'!$G$5:$G$40,MATCH($J257,'HAZUS Table FL 14.14'!$C$5:$C$40,0)),"no data")</f>
        <v>no data</v>
      </c>
      <c r="O257" s="163" t="str">
        <f>IFERROR('Inputs_Metric 7'!$D$5*INDEX('HAZUS Table FL 14.14'!$I$5:$I$40,MATCH($J257,'HAZUS Table FL 14.14'!$C$5:$C$40,0)),"no data")</f>
        <v>no data</v>
      </c>
      <c r="P257" s="246" t="str">
        <f>IFERROR(AVERAGEIFS('HAZUS Table FL 14.12'!$S$4:$S$325,'HAZUS Table FL 14.12'!$N$4:$N$325,$J257,'HAZUS Table FL 14.12'!$R$4:$R$325,$I257,'HAZUS Table FL 14.12'!$P$4:$P$325,"&lt;="&amp;$G257,'HAZUS Table FL 14.12'!$Q$4:$Q$325,"&gt;"&amp;$G257)*'Inputs_Metric 7'!$D$6,"no data")</f>
        <v>no data</v>
      </c>
      <c r="Q257" s="246" t="str">
        <f>IFERROR(AVERAGEIFS('HAZUS Table FL 14.12'!$S$4:$S$325,'HAZUS Table FL 14.12'!$N$4:$N$325,$J257,'HAZUS Table FL 14.12'!$R$4:$R$325,$I257,'HAZUS Table FL 14.12'!$P$4:$P$325,"&lt;="&amp;$H257,'HAZUS Table FL 14.12'!$Q$4:$Q$325,"&gt;"&amp;$H257)*'Inputs_Metric 7'!$D$6,"no data")</f>
        <v>no data</v>
      </c>
      <c r="R257" s="246" t="str">
        <f>IFERROR(INDEX('HAZUS Table FL 14.16'!$D$3:$D$30,MATCH($J257,'HAZUS Table FL 14.16'!$C$3:$C$30,0)),"no data")</f>
        <v>no data</v>
      </c>
      <c r="S257" s="246" t="str">
        <f>IFERROR(INDEX('HAZUS Table FL 14.16'!$F$3:$F$30,MATCH($J257,'HAZUS Table FL 14.16'!$C$3:$C$30,0)),"no data")</f>
        <v>no data</v>
      </c>
      <c r="T257" s="246" t="str">
        <f>IFERROR(INDEX('HAZUS Table FL 14.16'!$G$3:$G$30,MATCH($J257,'HAZUS Table FL 14.16'!$C$3:$C$30,0)),"no data")</f>
        <v>no data</v>
      </c>
      <c r="U257" s="164" t="str">
        <f>IFERROR('Inputs_Metric 7'!$D$5*INDEX('HAZUS Table FL 14.8'!$E$4:$E$14,MATCH('Step 1_Metric 7'!$J257,'HAZUS Table FL 14.8'!$C$4:$C$14,0)),"no data")</f>
        <v>no data</v>
      </c>
      <c r="W257" s="92" t="str">
        <f t="shared" si="38"/>
        <v/>
      </c>
      <c r="X257" s="92" t="str">
        <f t="shared" si="39"/>
        <v/>
      </c>
      <c r="Y257" s="92" t="str">
        <f t="shared" si="40"/>
        <v/>
      </c>
      <c r="Z257" s="92" t="str">
        <f t="shared" si="41"/>
        <v/>
      </c>
      <c r="AA257" s="101" t="str">
        <f t="shared" si="42"/>
        <v/>
      </c>
      <c r="AB257" s="101" t="str">
        <f t="shared" si="43"/>
        <v/>
      </c>
      <c r="AC257" s="92" t="str">
        <f t="shared" si="44"/>
        <v/>
      </c>
      <c r="AD257" s="92" t="str">
        <f t="shared" si="45"/>
        <v/>
      </c>
    </row>
    <row r="258" spans="1:30" x14ac:dyDescent="0.25">
      <c r="A258">
        <f t="shared" si="37"/>
        <v>10</v>
      </c>
      <c r="B258">
        <f>COUNTIF($D$4:D258,D258)</f>
        <v>175</v>
      </c>
      <c r="C258">
        <f>'Building Structure Data'!B259</f>
        <v>0</v>
      </c>
      <c r="D258">
        <f>'Building Structure Data'!C259</f>
        <v>0</v>
      </c>
      <c r="E258">
        <f>'Building Structure Data'!D259</f>
        <v>0</v>
      </c>
      <c r="F258">
        <f>'Building Structure Data'!E259</f>
        <v>0</v>
      </c>
      <c r="G258" s="43">
        <f>'Building Structure Data'!O259</f>
        <v>0</v>
      </c>
      <c r="H258" s="43">
        <f>'Building Structure Data'!P259</f>
        <v>0</v>
      </c>
      <c r="I258" t="b">
        <f>IF(OR('Building Structure Data'!M259="C",'Building Structure Data'!M259="R"),TRUE,FALSE)</f>
        <v>0</v>
      </c>
      <c r="J258">
        <f>'Building Structure Data'!Y259</f>
        <v>0</v>
      </c>
      <c r="K258" s="77" t="e">
        <f>'Building Structure Data'!AN259</f>
        <v>#DIV/0!</v>
      </c>
      <c r="L258" s="77" t="e">
        <f>'Building Structure Data'!AO259</f>
        <v>#DIV/0!</v>
      </c>
      <c r="M258" s="163" t="str">
        <f>IFERROR('Inputs_Metric 7'!$D$5*INDEX('HAZUS Table FL 14.14'!$F$5:$F$40,MATCH($J258,'HAZUS Table FL 14.14'!$C$5:$C$40,0)),"no data")</f>
        <v>no data</v>
      </c>
      <c r="N258" s="163" t="str">
        <f>IFERROR('Inputs_Metric 7'!$D$5*INDEX('HAZUS Table FL 14.14'!$G$5:$G$40,MATCH($J258,'HAZUS Table FL 14.14'!$C$5:$C$40,0)),"no data")</f>
        <v>no data</v>
      </c>
      <c r="O258" s="163" t="str">
        <f>IFERROR('Inputs_Metric 7'!$D$5*INDEX('HAZUS Table FL 14.14'!$I$5:$I$40,MATCH($J258,'HAZUS Table FL 14.14'!$C$5:$C$40,0)),"no data")</f>
        <v>no data</v>
      </c>
      <c r="P258" s="246" t="str">
        <f>IFERROR(AVERAGEIFS('HAZUS Table FL 14.12'!$S$4:$S$325,'HAZUS Table FL 14.12'!$N$4:$N$325,$J258,'HAZUS Table FL 14.12'!$R$4:$R$325,$I258,'HAZUS Table FL 14.12'!$P$4:$P$325,"&lt;="&amp;$G258,'HAZUS Table FL 14.12'!$Q$4:$Q$325,"&gt;"&amp;$G258)*'Inputs_Metric 7'!$D$6,"no data")</f>
        <v>no data</v>
      </c>
      <c r="Q258" s="246" t="str">
        <f>IFERROR(AVERAGEIFS('HAZUS Table FL 14.12'!$S$4:$S$325,'HAZUS Table FL 14.12'!$N$4:$N$325,$J258,'HAZUS Table FL 14.12'!$R$4:$R$325,$I258,'HAZUS Table FL 14.12'!$P$4:$P$325,"&lt;="&amp;$H258,'HAZUS Table FL 14.12'!$Q$4:$Q$325,"&gt;"&amp;$H258)*'Inputs_Metric 7'!$D$6,"no data")</f>
        <v>no data</v>
      </c>
      <c r="R258" s="246" t="str">
        <f>IFERROR(INDEX('HAZUS Table FL 14.16'!$D$3:$D$30,MATCH($J258,'HAZUS Table FL 14.16'!$C$3:$C$30,0)),"no data")</f>
        <v>no data</v>
      </c>
      <c r="S258" s="246" t="str">
        <f>IFERROR(INDEX('HAZUS Table FL 14.16'!$F$3:$F$30,MATCH($J258,'HAZUS Table FL 14.16'!$C$3:$C$30,0)),"no data")</f>
        <v>no data</v>
      </c>
      <c r="T258" s="246" t="str">
        <f>IFERROR(INDEX('HAZUS Table FL 14.16'!$G$3:$G$30,MATCH($J258,'HAZUS Table FL 14.16'!$C$3:$C$30,0)),"no data")</f>
        <v>no data</v>
      </c>
      <c r="U258" s="164" t="str">
        <f>IFERROR('Inputs_Metric 7'!$D$5*INDEX('HAZUS Table FL 14.8'!$E$4:$E$14,MATCH('Step 1_Metric 7'!$J258,'HAZUS Table FL 14.8'!$C$4:$C$14,0)),"no data")</f>
        <v>no data</v>
      </c>
      <c r="W258" s="92" t="str">
        <f t="shared" si="38"/>
        <v/>
      </c>
      <c r="X258" s="92" t="str">
        <f t="shared" si="39"/>
        <v/>
      </c>
      <c r="Y258" s="92" t="str">
        <f t="shared" si="40"/>
        <v/>
      </c>
      <c r="Z258" s="92" t="str">
        <f t="shared" si="41"/>
        <v/>
      </c>
      <c r="AA258" s="101" t="str">
        <f t="shared" si="42"/>
        <v/>
      </c>
      <c r="AB258" s="101" t="str">
        <f t="shared" si="43"/>
        <v/>
      </c>
      <c r="AC258" s="92" t="str">
        <f t="shared" si="44"/>
        <v/>
      </c>
      <c r="AD258" s="92" t="str">
        <f t="shared" si="45"/>
        <v/>
      </c>
    </row>
    <row r="259" spans="1:30" x14ac:dyDescent="0.25">
      <c r="A259">
        <f t="shared" si="37"/>
        <v>10</v>
      </c>
      <c r="B259">
        <f>COUNTIF($D$4:D259,D259)</f>
        <v>176</v>
      </c>
      <c r="C259">
        <f>'Building Structure Data'!B260</f>
        <v>0</v>
      </c>
      <c r="D259">
        <f>'Building Structure Data'!C260</f>
        <v>0</v>
      </c>
      <c r="E259">
        <f>'Building Structure Data'!D260</f>
        <v>0</v>
      </c>
      <c r="F259">
        <f>'Building Structure Data'!E260</f>
        <v>0</v>
      </c>
      <c r="G259" s="43">
        <f>'Building Structure Data'!O260</f>
        <v>0</v>
      </c>
      <c r="H259" s="43">
        <f>'Building Structure Data'!P260</f>
        <v>0</v>
      </c>
      <c r="I259" t="b">
        <f>IF(OR('Building Structure Data'!M260="C",'Building Structure Data'!M260="R"),TRUE,FALSE)</f>
        <v>0</v>
      </c>
      <c r="J259">
        <f>'Building Structure Data'!Y260</f>
        <v>0</v>
      </c>
      <c r="K259" s="77" t="e">
        <f>'Building Structure Data'!AN260</f>
        <v>#DIV/0!</v>
      </c>
      <c r="L259" s="77" t="e">
        <f>'Building Structure Data'!AO260</f>
        <v>#DIV/0!</v>
      </c>
      <c r="M259" s="163" t="str">
        <f>IFERROR('Inputs_Metric 7'!$D$5*INDEX('HAZUS Table FL 14.14'!$F$5:$F$40,MATCH($J259,'HAZUS Table FL 14.14'!$C$5:$C$40,0)),"no data")</f>
        <v>no data</v>
      </c>
      <c r="N259" s="163" t="str">
        <f>IFERROR('Inputs_Metric 7'!$D$5*INDEX('HAZUS Table FL 14.14'!$G$5:$G$40,MATCH($J259,'HAZUS Table FL 14.14'!$C$5:$C$40,0)),"no data")</f>
        <v>no data</v>
      </c>
      <c r="O259" s="163" t="str">
        <f>IFERROR('Inputs_Metric 7'!$D$5*INDEX('HAZUS Table FL 14.14'!$I$5:$I$40,MATCH($J259,'HAZUS Table FL 14.14'!$C$5:$C$40,0)),"no data")</f>
        <v>no data</v>
      </c>
      <c r="P259" s="246" t="str">
        <f>IFERROR(AVERAGEIFS('HAZUS Table FL 14.12'!$S$4:$S$325,'HAZUS Table FL 14.12'!$N$4:$N$325,$J259,'HAZUS Table FL 14.12'!$R$4:$R$325,$I259,'HAZUS Table FL 14.12'!$P$4:$P$325,"&lt;="&amp;$G259,'HAZUS Table FL 14.12'!$Q$4:$Q$325,"&gt;"&amp;$G259)*'Inputs_Metric 7'!$D$6,"no data")</f>
        <v>no data</v>
      </c>
      <c r="Q259" s="246" t="str">
        <f>IFERROR(AVERAGEIFS('HAZUS Table FL 14.12'!$S$4:$S$325,'HAZUS Table FL 14.12'!$N$4:$N$325,$J259,'HAZUS Table FL 14.12'!$R$4:$R$325,$I259,'HAZUS Table FL 14.12'!$P$4:$P$325,"&lt;="&amp;$H259,'HAZUS Table FL 14.12'!$Q$4:$Q$325,"&gt;"&amp;$H259)*'Inputs_Metric 7'!$D$6,"no data")</f>
        <v>no data</v>
      </c>
      <c r="R259" s="246" t="str">
        <f>IFERROR(INDEX('HAZUS Table FL 14.16'!$D$3:$D$30,MATCH($J259,'HAZUS Table FL 14.16'!$C$3:$C$30,0)),"no data")</f>
        <v>no data</v>
      </c>
      <c r="S259" s="246" t="str">
        <f>IFERROR(INDEX('HAZUS Table FL 14.16'!$F$3:$F$30,MATCH($J259,'HAZUS Table FL 14.16'!$C$3:$C$30,0)),"no data")</f>
        <v>no data</v>
      </c>
      <c r="T259" s="246" t="str">
        <f>IFERROR(INDEX('HAZUS Table FL 14.16'!$G$3:$G$30,MATCH($J259,'HAZUS Table FL 14.16'!$C$3:$C$30,0)),"no data")</f>
        <v>no data</v>
      </c>
      <c r="U259" s="164" t="str">
        <f>IFERROR('Inputs_Metric 7'!$D$5*INDEX('HAZUS Table FL 14.8'!$E$4:$E$14,MATCH('Step 1_Metric 7'!$J259,'HAZUS Table FL 14.8'!$C$4:$C$14,0)),"no data")</f>
        <v>no data</v>
      </c>
      <c r="W259" s="92" t="str">
        <f t="shared" si="38"/>
        <v/>
      </c>
      <c r="X259" s="92" t="str">
        <f t="shared" si="39"/>
        <v/>
      </c>
      <c r="Y259" s="92" t="str">
        <f t="shared" si="40"/>
        <v/>
      </c>
      <c r="Z259" s="92" t="str">
        <f t="shared" si="41"/>
        <v/>
      </c>
      <c r="AA259" s="101" t="str">
        <f t="shared" si="42"/>
        <v/>
      </c>
      <c r="AB259" s="101" t="str">
        <f t="shared" si="43"/>
        <v/>
      </c>
      <c r="AC259" s="92" t="str">
        <f t="shared" si="44"/>
        <v/>
      </c>
      <c r="AD259" s="92" t="str">
        <f t="shared" si="45"/>
        <v/>
      </c>
    </row>
    <row r="260" spans="1:30" x14ac:dyDescent="0.25">
      <c r="A260">
        <f t="shared" si="37"/>
        <v>10</v>
      </c>
      <c r="B260">
        <f>COUNTIF($D$4:D260,D260)</f>
        <v>177</v>
      </c>
      <c r="C260">
        <f>'Building Structure Data'!B261</f>
        <v>0</v>
      </c>
      <c r="D260">
        <f>'Building Structure Data'!C261</f>
        <v>0</v>
      </c>
      <c r="E260">
        <f>'Building Structure Data'!D261</f>
        <v>0</v>
      </c>
      <c r="F260">
        <f>'Building Structure Data'!E261</f>
        <v>0</v>
      </c>
      <c r="G260" s="43">
        <f>'Building Structure Data'!O261</f>
        <v>0</v>
      </c>
      <c r="H260" s="43">
        <f>'Building Structure Data'!P261</f>
        <v>0</v>
      </c>
      <c r="I260" t="b">
        <f>IF(OR('Building Structure Data'!M261="C",'Building Structure Data'!M261="R"),TRUE,FALSE)</f>
        <v>0</v>
      </c>
      <c r="J260">
        <f>'Building Structure Data'!Y261</f>
        <v>0</v>
      </c>
      <c r="K260" s="77" t="e">
        <f>'Building Structure Data'!AN261</f>
        <v>#DIV/0!</v>
      </c>
      <c r="L260" s="77" t="e">
        <f>'Building Structure Data'!AO261</f>
        <v>#DIV/0!</v>
      </c>
      <c r="M260" s="163" t="str">
        <f>IFERROR('Inputs_Metric 7'!$D$5*INDEX('HAZUS Table FL 14.14'!$F$5:$F$40,MATCH($J260,'HAZUS Table FL 14.14'!$C$5:$C$40,0)),"no data")</f>
        <v>no data</v>
      </c>
      <c r="N260" s="163" t="str">
        <f>IFERROR('Inputs_Metric 7'!$D$5*INDEX('HAZUS Table FL 14.14'!$G$5:$G$40,MATCH($J260,'HAZUS Table FL 14.14'!$C$5:$C$40,0)),"no data")</f>
        <v>no data</v>
      </c>
      <c r="O260" s="163" t="str">
        <f>IFERROR('Inputs_Metric 7'!$D$5*INDEX('HAZUS Table FL 14.14'!$I$5:$I$40,MATCH($J260,'HAZUS Table FL 14.14'!$C$5:$C$40,0)),"no data")</f>
        <v>no data</v>
      </c>
      <c r="P260" s="246" t="str">
        <f>IFERROR(AVERAGEIFS('HAZUS Table FL 14.12'!$S$4:$S$325,'HAZUS Table FL 14.12'!$N$4:$N$325,$J260,'HAZUS Table FL 14.12'!$R$4:$R$325,$I260,'HAZUS Table FL 14.12'!$P$4:$P$325,"&lt;="&amp;$G260,'HAZUS Table FL 14.12'!$Q$4:$Q$325,"&gt;"&amp;$G260)*'Inputs_Metric 7'!$D$6,"no data")</f>
        <v>no data</v>
      </c>
      <c r="Q260" s="246" t="str">
        <f>IFERROR(AVERAGEIFS('HAZUS Table FL 14.12'!$S$4:$S$325,'HAZUS Table FL 14.12'!$N$4:$N$325,$J260,'HAZUS Table FL 14.12'!$R$4:$R$325,$I260,'HAZUS Table FL 14.12'!$P$4:$P$325,"&lt;="&amp;$H260,'HAZUS Table FL 14.12'!$Q$4:$Q$325,"&gt;"&amp;$H260)*'Inputs_Metric 7'!$D$6,"no data")</f>
        <v>no data</v>
      </c>
      <c r="R260" s="246" t="str">
        <f>IFERROR(INDEX('HAZUS Table FL 14.16'!$D$3:$D$30,MATCH($J260,'HAZUS Table FL 14.16'!$C$3:$C$30,0)),"no data")</f>
        <v>no data</v>
      </c>
      <c r="S260" s="246" t="str">
        <f>IFERROR(INDEX('HAZUS Table FL 14.16'!$F$3:$F$30,MATCH($J260,'HAZUS Table FL 14.16'!$C$3:$C$30,0)),"no data")</f>
        <v>no data</v>
      </c>
      <c r="T260" s="246" t="str">
        <f>IFERROR(INDEX('HAZUS Table FL 14.16'!$G$3:$G$30,MATCH($J260,'HAZUS Table FL 14.16'!$C$3:$C$30,0)),"no data")</f>
        <v>no data</v>
      </c>
      <c r="U260" s="164" t="str">
        <f>IFERROR('Inputs_Metric 7'!$D$5*INDEX('HAZUS Table FL 14.8'!$E$4:$E$14,MATCH('Step 1_Metric 7'!$J260,'HAZUS Table FL 14.8'!$C$4:$C$14,0)),"no data")</f>
        <v>no data</v>
      </c>
      <c r="W260" s="92" t="str">
        <f t="shared" si="38"/>
        <v/>
      </c>
      <c r="X260" s="92" t="str">
        <f t="shared" si="39"/>
        <v/>
      </c>
      <c r="Y260" s="92" t="str">
        <f t="shared" si="40"/>
        <v/>
      </c>
      <c r="Z260" s="92" t="str">
        <f t="shared" si="41"/>
        <v/>
      </c>
      <c r="AA260" s="101" t="str">
        <f t="shared" si="42"/>
        <v/>
      </c>
      <c r="AB260" s="101" t="str">
        <f t="shared" si="43"/>
        <v/>
      </c>
      <c r="AC260" s="92" t="str">
        <f t="shared" si="44"/>
        <v/>
      </c>
      <c r="AD260" s="92" t="str">
        <f t="shared" si="45"/>
        <v/>
      </c>
    </row>
    <row r="261" spans="1:30" x14ac:dyDescent="0.25">
      <c r="A261">
        <f t="shared" si="37"/>
        <v>10</v>
      </c>
      <c r="B261">
        <f>COUNTIF($D$4:D261,D261)</f>
        <v>178</v>
      </c>
      <c r="C261">
        <f>'Building Structure Data'!B262</f>
        <v>0</v>
      </c>
      <c r="D261">
        <f>'Building Structure Data'!C262</f>
        <v>0</v>
      </c>
      <c r="E261">
        <f>'Building Structure Data'!D262</f>
        <v>0</v>
      </c>
      <c r="F261">
        <f>'Building Structure Data'!E262</f>
        <v>0</v>
      </c>
      <c r="G261" s="43">
        <f>'Building Structure Data'!O262</f>
        <v>0</v>
      </c>
      <c r="H261" s="43">
        <f>'Building Structure Data'!P262</f>
        <v>0</v>
      </c>
      <c r="I261" t="b">
        <f>IF(OR('Building Structure Data'!M262="C",'Building Structure Data'!M262="R"),TRUE,FALSE)</f>
        <v>0</v>
      </c>
      <c r="J261">
        <f>'Building Structure Data'!Y262</f>
        <v>0</v>
      </c>
      <c r="K261" s="77" t="e">
        <f>'Building Structure Data'!AN262</f>
        <v>#DIV/0!</v>
      </c>
      <c r="L261" s="77" t="e">
        <f>'Building Structure Data'!AO262</f>
        <v>#DIV/0!</v>
      </c>
      <c r="M261" s="163" t="str">
        <f>IFERROR('Inputs_Metric 7'!$D$5*INDEX('HAZUS Table FL 14.14'!$F$5:$F$40,MATCH($J261,'HAZUS Table FL 14.14'!$C$5:$C$40,0)),"no data")</f>
        <v>no data</v>
      </c>
      <c r="N261" s="163" t="str">
        <f>IFERROR('Inputs_Metric 7'!$D$5*INDEX('HAZUS Table FL 14.14'!$G$5:$G$40,MATCH($J261,'HAZUS Table FL 14.14'!$C$5:$C$40,0)),"no data")</f>
        <v>no data</v>
      </c>
      <c r="O261" s="163" t="str">
        <f>IFERROR('Inputs_Metric 7'!$D$5*INDEX('HAZUS Table FL 14.14'!$I$5:$I$40,MATCH($J261,'HAZUS Table FL 14.14'!$C$5:$C$40,0)),"no data")</f>
        <v>no data</v>
      </c>
      <c r="P261" s="246" t="str">
        <f>IFERROR(AVERAGEIFS('HAZUS Table FL 14.12'!$S$4:$S$325,'HAZUS Table FL 14.12'!$N$4:$N$325,$J261,'HAZUS Table FL 14.12'!$R$4:$R$325,$I261,'HAZUS Table FL 14.12'!$P$4:$P$325,"&lt;="&amp;$G261,'HAZUS Table FL 14.12'!$Q$4:$Q$325,"&gt;"&amp;$G261)*'Inputs_Metric 7'!$D$6,"no data")</f>
        <v>no data</v>
      </c>
      <c r="Q261" s="246" t="str">
        <f>IFERROR(AVERAGEIFS('HAZUS Table FL 14.12'!$S$4:$S$325,'HAZUS Table FL 14.12'!$N$4:$N$325,$J261,'HAZUS Table FL 14.12'!$R$4:$R$325,$I261,'HAZUS Table FL 14.12'!$P$4:$P$325,"&lt;="&amp;$H261,'HAZUS Table FL 14.12'!$Q$4:$Q$325,"&gt;"&amp;$H261)*'Inputs_Metric 7'!$D$6,"no data")</f>
        <v>no data</v>
      </c>
      <c r="R261" s="246" t="str">
        <f>IFERROR(INDEX('HAZUS Table FL 14.16'!$D$3:$D$30,MATCH($J261,'HAZUS Table FL 14.16'!$C$3:$C$30,0)),"no data")</f>
        <v>no data</v>
      </c>
      <c r="S261" s="246" t="str">
        <f>IFERROR(INDEX('HAZUS Table FL 14.16'!$F$3:$F$30,MATCH($J261,'HAZUS Table FL 14.16'!$C$3:$C$30,0)),"no data")</f>
        <v>no data</v>
      </c>
      <c r="T261" s="246" t="str">
        <f>IFERROR(INDEX('HAZUS Table FL 14.16'!$G$3:$G$30,MATCH($J261,'HAZUS Table FL 14.16'!$C$3:$C$30,0)),"no data")</f>
        <v>no data</v>
      </c>
      <c r="U261" s="164" t="str">
        <f>IFERROR('Inputs_Metric 7'!$D$5*INDEX('HAZUS Table FL 14.8'!$E$4:$E$14,MATCH('Step 1_Metric 7'!$J261,'HAZUS Table FL 14.8'!$C$4:$C$14,0)),"no data")</f>
        <v>no data</v>
      </c>
      <c r="W261" s="92" t="str">
        <f t="shared" si="38"/>
        <v/>
      </c>
      <c r="X261" s="92" t="str">
        <f t="shared" si="39"/>
        <v/>
      </c>
      <c r="Y261" s="92" t="str">
        <f t="shared" si="40"/>
        <v/>
      </c>
      <c r="Z261" s="92" t="str">
        <f t="shared" si="41"/>
        <v/>
      </c>
      <c r="AA261" s="101" t="str">
        <f t="shared" si="42"/>
        <v/>
      </c>
      <c r="AB261" s="101" t="str">
        <f t="shared" si="43"/>
        <v/>
      </c>
      <c r="AC261" s="92" t="str">
        <f t="shared" si="44"/>
        <v/>
      </c>
      <c r="AD261" s="92" t="str">
        <f t="shared" si="45"/>
        <v/>
      </c>
    </row>
    <row r="262" spans="1:30" x14ac:dyDescent="0.25">
      <c r="A262">
        <f t="shared" si="37"/>
        <v>10</v>
      </c>
      <c r="B262">
        <f>COUNTIF($D$4:D262,D262)</f>
        <v>179</v>
      </c>
      <c r="C262">
        <f>'Building Structure Data'!B263</f>
        <v>0</v>
      </c>
      <c r="D262">
        <f>'Building Structure Data'!C263</f>
        <v>0</v>
      </c>
      <c r="E262">
        <f>'Building Structure Data'!D263</f>
        <v>0</v>
      </c>
      <c r="F262">
        <f>'Building Structure Data'!E263</f>
        <v>0</v>
      </c>
      <c r="G262" s="43">
        <f>'Building Structure Data'!O263</f>
        <v>0</v>
      </c>
      <c r="H262" s="43">
        <f>'Building Structure Data'!P263</f>
        <v>0</v>
      </c>
      <c r="I262" t="b">
        <f>IF(OR('Building Structure Data'!M263="C",'Building Structure Data'!M263="R"),TRUE,FALSE)</f>
        <v>0</v>
      </c>
      <c r="J262">
        <f>'Building Structure Data'!Y263</f>
        <v>0</v>
      </c>
      <c r="K262" s="77" t="e">
        <f>'Building Structure Data'!AN263</f>
        <v>#DIV/0!</v>
      </c>
      <c r="L262" s="77" t="e">
        <f>'Building Structure Data'!AO263</f>
        <v>#DIV/0!</v>
      </c>
      <c r="M262" s="163" t="str">
        <f>IFERROR('Inputs_Metric 7'!$D$5*INDEX('HAZUS Table FL 14.14'!$F$5:$F$40,MATCH($J262,'HAZUS Table FL 14.14'!$C$5:$C$40,0)),"no data")</f>
        <v>no data</v>
      </c>
      <c r="N262" s="163" t="str">
        <f>IFERROR('Inputs_Metric 7'!$D$5*INDEX('HAZUS Table FL 14.14'!$G$5:$G$40,MATCH($J262,'HAZUS Table FL 14.14'!$C$5:$C$40,0)),"no data")</f>
        <v>no data</v>
      </c>
      <c r="O262" s="163" t="str">
        <f>IFERROR('Inputs_Metric 7'!$D$5*INDEX('HAZUS Table FL 14.14'!$I$5:$I$40,MATCH($J262,'HAZUS Table FL 14.14'!$C$5:$C$40,0)),"no data")</f>
        <v>no data</v>
      </c>
      <c r="P262" s="246" t="str">
        <f>IFERROR(AVERAGEIFS('HAZUS Table FL 14.12'!$S$4:$S$325,'HAZUS Table FL 14.12'!$N$4:$N$325,$J262,'HAZUS Table FL 14.12'!$R$4:$R$325,$I262,'HAZUS Table FL 14.12'!$P$4:$P$325,"&lt;="&amp;$G262,'HAZUS Table FL 14.12'!$Q$4:$Q$325,"&gt;"&amp;$G262)*'Inputs_Metric 7'!$D$6,"no data")</f>
        <v>no data</v>
      </c>
      <c r="Q262" s="246" t="str">
        <f>IFERROR(AVERAGEIFS('HAZUS Table FL 14.12'!$S$4:$S$325,'HAZUS Table FL 14.12'!$N$4:$N$325,$J262,'HAZUS Table FL 14.12'!$R$4:$R$325,$I262,'HAZUS Table FL 14.12'!$P$4:$P$325,"&lt;="&amp;$H262,'HAZUS Table FL 14.12'!$Q$4:$Q$325,"&gt;"&amp;$H262)*'Inputs_Metric 7'!$D$6,"no data")</f>
        <v>no data</v>
      </c>
      <c r="R262" s="246" t="str">
        <f>IFERROR(INDEX('HAZUS Table FL 14.16'!$D$3:$D$30,MATCH($J262,'HAZUS Table FL 14.16'!$C$3:$C$30,0)),"no data")</f>
        <v>no data</v>
      </c>
      <c r="S262" s="246" t="str">
        <f>IFERROR(INDEX('HAZUS Table FL 14.16'!$F$3:$F$30,MATCH($J262,'HAZUS Table FL 14.16'!$C$3:$C$30,0)),"no data")</f>
        <v>no data</v>
      </c>
      <c r="T262" s="246" t="str">
        <f>IFERROR(INDEX('HAZUS Table FL 14.16'!$G$3:$G$30,MATCH($J262,'HAZUS Table FL 14.16'!$C$3:$C$30,0)),"no data")</f>
        <v>no data</v>
      </c>
      <c r="U262" s="164" t="str">
        <f>IFERROR('Inputs_Metric 7'!$D$5*INDEX('HAZUS Table FL 14.8'!$E$4:$E$14,MATCH('Step 1_Metric 7'!$J262,'HAZUS Table FL 14.8'!$C$4:$C$14,0)),"no data")</f>
        <v>no data</v>
      </c>
      <c r="W262" s="92" t="str">
        <f t="shared" si="38"/>
        <v/>
      </c>
      <c r="X262" s="92" t="str">
        <f t="shared" si="39"/>
        <v/>
      </c>
      <c r="Y262" s="92" t="str">
        <f t="shared" si="40"/>
        <v/>
      </c>
      <c r="Z262" s="92" t="str">
        <f t="shared" si="41"/>
        <v/>
      </c>
      <c r="AA262" s="101" t="str">
        <f t="shared" si="42"/>
        <v/>
      </c>
      <c r="AB262" s="101" t="str">
        <f t="shared" si="43"/>
        <v/>
      </c>
      <c r="AC262" s="92" t="str">
        <f t="shared" si="44"/>
        <v/>
      </c>
      <c r="AD262" s="92" t="str">
        <f t="shared" si="45"/>
        <v/>
      </c>
    </row>
    <row r="263" spans="1:30" x14ac:dyDescent="0.25">
      <c r="A263">
        <f t="shared" si="37"/>
        <v>10</v>
      </c>
      <c r="B263">
        <f>COUNTIF($D$4:D263,D263)</f>
        <v>180</v>
      </c>
      <c r="C263">
        <f>'Building Structure Data'!B264</f>
        <v>0</v>
      </c>
      <c r="D263">
        <f>'Building Structure Data'!C264</f>
        <v>0</v>
      </c>
      <c r="E263">
        <f>'Building Structure Data'!D264</f>
        <v>0</v>
      </c>
      <c r="F263">
        <f>'Building Structure Data'!E264</f>
        <v>0</v>
      </c>
      <c r="G263" s="43">
        <f>'Building Structure Data'!O264</f>
        <v>0</v>
      </c>
      <c r="H263" s="43">
        <f>'Building Structure Data'!P264</f>
        <v>0</v>
      </c>
      <c r="I263" t="b">
        <f>IF(OR('Building Structure Data'!M264="C",'Building Structure Data'!M264="R"),TRUE,FALSE)</f>
        <v>0</v>
      </c>
      <c r="J263">
        <f>'Building Structure Data'!Y264</f>
        <v>0</v>
      </c>
      <c r="K263" s="77" t="e">
        <f>'Building Structure Data'!AN264</f>
        <v>#DIV/0!</v>
      </c>
      <c r="L263" s="77" t="e">
        <f>'Building Structure Data'!AO264</f>
        <v>#DIV/0!</v>
      </c>
      <c r="M263" s="163" t="str">
        <f>IFERROR('Inputs_Metric 7'!$D$5*INDEX('HAZUS Table FL 14.14'!$F$5:$F$40,MATCH($J263,'HAZUS Table FL 14.14'!$C$5:$C$40,0)),"no data")</f>
        <v>no data</v>
      </c>
      <c r="N263" s="163" t="str">
        <f>IFERROR('Inputs_Metric 7'!$D$5*INDEX('HAZUS Table FL 14.14'!$G$5:$G$40,MATCH($J263,'HAZUS Table FL 14.14'!$C$5:$C$40,0)),"no data")</f>
        <v>no data</v>
      </c>
      <c r="O263" s="163" t="str">
        <f>IFERROR('Inputs_Metric 7'!$D$5*INDEX('HAZUS Table FL 14.14'!$I$5:$I$40,MATCH($J263,'HAZUS Table FL 14.14'!$C$5:$C$40,0)),"no data")</f>
        <v>no data</v>
      </c>
      <c r="P263" s="246" t="str">
        <f>IFERROR(AVERAGEIFS('HAZUS Table FL 14.12'!$S$4:$S$325,'HAZUS Table FL 14.12'!$N$4:$N$325,$J263,'HAZUS Table FL 14.12'!$R$4:$R$325,$I263,'HAZUS Table FL 14.12'!$P$4:$P$325,"&lt;="&amp;$G263,'HAZUS Table FL 14.12'!$Q$4:$Q$325,"&gt;"&amp;$G263)*'Inputs_Metric 7'!$D$6,"no data")</f>
        <v>no data</v>
      </c>
      <c r="Q263" s="246" t="str">
        <f>IFERROR(AVERAGEIFS('HAZUS Table FL 14.12'!$S$4:$S$325,'HAZUS Table FL 14.12'!$N$4:$N$325,$J263,'HAZUS Table FL 14.12'!$R$4:$R$325,$I263,'HAZUS Table FL 14.12'!$P$4:$P$325,"&lt;="&amp;$H263,'HAZUS Table FL 14.12'!$Q$4:$Q$325,"&gt;"&amp;$H263)*'Inputs_Metric 7'!$D$6,"no data")</f>
        <v>no data</v>
      </c>
      <c r="R263" s="246" t="str">
        <f>IFERROR(INDEX('HAZUS Table FL 14.16'!$D$3:$D$30,MATCH($J263,'HAZUS Table FL 14.16'!$C$3:$C$30,0)),"no data")</f>
        <v>no data</v>
      </c>
      <c r="S263" s="246" t="str">
        <f>IFERROR(INDEX('HAZUS Table FL 14.16'!$F$3:$F$30,MATCH($J263,'HAZUS Table FL 14.16'!$C$3:$C$30,0)),"no data")</f>
        <v>no data</v>
      </c>
      <c r="T263" s="246" t="str">
        <f>IFERROR(INDEX('HAZUS Table FL 14.16'!$G$3:$G$30,MATCH($J263,'HAZUS Table FL 14.16'!$C$3:$C$30,0)),"no data")</f>
        <v>no data</v>
      </c>
      <c r="U263" s="164" t="str">
        <f>IFERROR('Inputs_Metric 7'!$D$5*INDEX('HAZUS Table FL 14.8'!$E$4:$E$14,MATCH('Step 1_Metric 7'!$J263,'HAZUS Table FL 14.8'!$C$4:$C$14,0)),"no data")</f>
        <v>no data</v>
      </c>
      <c r="W263" s="92" t="str">
        <f t="shared" si="38"/>
        <v/>
      </c>
      <c r="X263" s="92" t="str">
        <f t="shared" si="39"/>
        <v/>
      </c>
      <c r="Y263" s="92" t="str">
        <f t="shared" si="40"/>
        <v/>
      </c>
      <c r="Z263" s="92" t="str">
        <f t="shared" si="41"/>
        <v/>
      </c>
      <c r="AA263" s="101" t="str">
        <f t="shared" si="42"/>
        <v/>
      </c>
      <c r="AB263" s="101" t="str">
        <f t="shared" si="43"/>
        <v/>
      </c>
      <c r="AC263" s="92" t="str">
        <f t="shared" si="44"/>
        <v/>
      </c>
      <c r="AD263" s="92" t="str">
        <f t="shared" si="45"/>
        <v/>
      </c>
    </row>
    <row r="264" spans="1:30" x14ac:dyDescent="0.25">
      <c r="A264">
        <f t="shared" si="37"/>
        <v>10</v>
      </c>
      <c r="B264">
        <f>COUNTIF($D$4:D264,D264)</f>
        <v>181</v>
      </c>
      <c r="C264">
        <f>'Building Structure Data'!B265</f>
        <v>0</v>
      </c>
      <c r="D264">
        <f>'Building Structure Data'!C265</f>
        <v>0</v>
      </c>
      <c r="E264">
        <f>'Building Structure Data'!D265</f>
        <v>0</v>
      </c>
      <c r="F264">
        <f>'Building Structure Data'!E265</f>
        <v>0</v>
      </c>
      <c r="G264" s="43">
        <f>'Building Structure Data'!O265</f>
        <v>0</v>
      </c>
      <c r="H264" s="43">
        <f>'Building Structure Data'!P265</f>
        <v>0</v>
      </c>
      <c r="I264" t="b">
        <f>IF(OR('Building Structure Data'!M265="C",'Building Structure Data'!M265="R"),TRUE,FALSE)</f>
        <v>0</v>
      </c>
      <c r="J264">
        <f>'Building Structure Data'!Y265</f>
        <v>0</v>
      </c>
      <c r="K264" s="77" t="e">
        <f>'Building Structure Data'!AN265</f>
        <v>#DIV/0!</v>
      </c>
      <c r="L264" s="77" t="e">
        <f>'Building Structure Data'!AO265</f>
        <v>#DIV/0!</v>
      </c>
      <c r="M264" s="163" t="str">
        <f>IFERROR('Inputs_Metric 7'!$D$5*INDEX('HAZUS Table FL 14.14'!$F$5:$F$40,MATCH($J264,'HAZUS Table FL 14.14'!$C$5:$C$40,0)),"no data")</f>
        <v>no data</v>
      </c>
      <c r="N264" s="163" t="str">
        <f>IFERROR('Inputs_Metric 7'!$D$5*INDEX('HAZUS Table FL 14.14'!$G$5:$G$40,MATCH($J264,'HAZUS Table FL 14.14'!$C$5:$C$40,0)),"no data")</f>
        <v>no data</v>
      </c>
      <c r="O264" s="163" t="str">
        <f>IFERROR('Inputs_Metric 7'!$D$5*INDEX('HAZUS Table FL 14.14'!$I$5:$I$40,MATCH($J264,'HAZUS Table FL 14.14'!$C$5:$C$40,0)),"no data")</f>
        <v>no data</v>
      </c>
      <c r="P264" s="246" t="str">
        <f>IFERROR(AVERAGEIFS('HAZUS Table FL 14.12'!$S$4:$S$325,'HAZUS Table FL 14.12'!$N$4:$N$325,$J264,'HAZUS Table FL 14.12'!$R$4:$R$325,$I264,'HAZUS Table FL 14.12'!$P$4:$P$325,"&lt;="&amp;$G264,'HAZUS Table FL 14.12'!$Q$4:$Q$325,"&gt;"&amp;$G264)*'Inputs_Metric 7'!$D$6,"no data")</f>
        <v>no data</v>
      </c>
      <c r="Q264" s="246" t="str">
        <f>IFERROR(AVERAGEIFS('HAZUS Table FL 14.12'!$S$4:$S$325,'HAZUS Table FL 14.12'!$N$4:$N$325,$J264,'HAZUS Table FL 14.12'!$R$4:$R$325,$I264,'HAZUS Table FL 14.12'!$P$4:$P$325,"&lt;="&amp;$H264,'HAZUS Table FL 14.12'!$Q$4:$Q$325,"&gt;"&amp;$H264)*'Inputs_Metric 7'!$D$6,"no data")</f>
        <v>no data</v>
      </c>
      <c r="R264" s="246" t="str">
        <f>IFERROR(INDEX('HAZUS Table FL 14.16'!$D$3:$D$30,MATCH($J264,'HAZUS Table FL 14.16'!$C$3:$C$30,0)),"no data")</f>
        <v>no data</v>
      </c>
      <c r="S264" s="246" t="str">
        <f>IFERROR(INDEX('HAZUS Table FL 14.16'!$F$3:$F$30,MATCH($J264,'HAZUS Table FL 14.16'!$C$3:$C$30,0)),"no data")</f>
        <v>no data</v>
      </c>
      <c r="T264" s="246" t="str">
        <f>IFERROR(INDEX('HAZUS Table FL 14.16'!$G$3:$G$30,MATCH($J264,'HAZUS Table FL 14.16'!$C$3:$C$30,0)),"no data")</f>
        <v>no data</v>
      </c>
      <c r="U264" s="164" t="str">
        <f>IFERROR('Inputs_Metric 7'!$D$5*INDEX('HAZUS Table FL 14.8'!$E$4:$E$14,MATCH('Step 1_Metric 7'!$J264,'HAZUS Table FL 14.8'!$C$4:$C$14,0)),"no data")</f>
        <v>no data</v>
      </c>
      <c r="W264" s="92" t="str">
        <f t="shared" si="38"/>
        <v/>
      </c>
      <c r="X264" s="92" t="str">
        <f t="shared" si="39"/>
        <v/>
      </c>
      <c r="Y264" s="92" t="str">
        <f t="shared" si="40"/>
        <v/>
      </c>
      <c r="Z264" s="92" t="str">
        <f t="shared" si="41"/>
        <v/>
      </c>
      <c r="AA264" s="101" t="str">
        <f t="shared" si="42"/>
        <v/>
      </c>
      <c r="AB264" s="101" t="str">
        <f t="shared" si="43"/>
        <v/>
      </c>
      <c r="AC264" s="92" t="str">
        <f t="shared" si="44"/>
        <v/>
      </c>
      <c r="AD264" s="92" t="str">
        <f t="shared" si="45"/>
        <v/>
      </c>
    </row>
    <row r="265" spans="1:30" x14ac:dyDescent="0.25">
      <c r="A265">
        <f t="shared" si="37"/>
        <v>10</v>
      </c>
      <c r="B265">
        <f>COUNTIF($D$4:D265,D265)</f>
        <v>182</v>
      </c>
      <c r="C265">
        <f>'Building Structure Data'!B266</f>
        <v>0</v>
      </c>
      <c r="D265">
        <f>'Building Structure Data'!C266</f>
        <v>0</v>
      </c>
      <c r="E265">
        <f>'Building Structure Data'!D266</f>
        <v>0</v>
      </c>
      <c r="F265">
        <f>'Building Structure Data'!E266</f>
        <v>0</v>
      </c>
      <c r="G265" s="43">
        <f>'Building Structure Data'!O266</f>
        <v>0</v>
      </c>
      <c r="H265" s="43">
        <f>'Building Structure Data'!P266</f>
        <v>0</v>
      </c>
      <c r="I265" t="b">
        <f>IF(OR('Building Structure Data'!M266="C",'Building Structure Data'!M266="R"),TRUE,FALSE)</f>
        <v>0</v>
      </c>
      <c r="J265">
        <f>'Building Structure Data'!Y266</f>
        <v>0</v>
      </c>
      <c r="K265" s="77" t="e">
        <f>'Building Structure Data'!AN266</f>
        <v>#DIV/0!</v>
      </c>
      <c r="L265" s="77" t="e">
        <f>'Building Structure Data'!AO266</f>
        <v>#DIV/0!</v>
      </c>
      <c r="M265" s="163" t="str">
        <f>IFERROR('Inputs_Metric 7'!$D$5*INDEX('HAZUS Table FL 14.14'!$F$5:$F$40,MATCH($J265,'HAZUS Table FL 14.14'!$C$5:$C$40,0)),"no data")</f>
        <v>no data</v>
      </c>
      <c r="N265" s="163" t="str">
        <f>IFERROR('Inputs_Metric 7'!$D$5*INDEX('HAZUS Table FL 14.14'!$G$5:$G$40,MATCH($J265,'HAZUS Table FL 14.14'!$C$5:$C$40,0)),"no data")</f>
        <v>no data</v>
      </c>
      <c r="O265" s="163" t="str">
        <f>IFERROR('Inputs_Metric 7'!$D$5*INDEX('HAZUS Table FL 14.14'!$I$5:$I$40,MATCH($J265,'HAZUS Table FL 14.14'!$C$5:$C$40,0)),"no data")</f>
        <v>no data</v>
      </c>
      <c r="P265" s="246" t="str">
        <f>IFERROR(AVERAGEIFS('HAZUS Table FL 14.12'!$S$4:$S$325,'HAZUS Table FL 14.12'!$N$4:$N$325,$J265,'HAZUS Table FL 14.12'!$R$4:$R$325,$I265,'HAZUS Table FL 14.12'!$P$4:$P$325,"&lt;="&amp;$G265,'HAZUS Table FL 14.12'!$Q$4:$Q$325,"&gt;"&amp;$G265)*'Inputs_Metric 7'!$D$6,"no data")</f>
        <v>no data</v>
      </c>
      <c r="Q265" s="246" t="str">
        <f>IFERROR(AVERAGEIFS('HAZUS Table FL 14.12'!$S$4:$S$325,'HAZUS Table FL 14.12'!$N$4:$N$325,$J265,'HAZUS Table FL 14.12'!$R$4:$R$325,$I265,'HAZUS Table FL 14.12'!$P$4:$P$325,"&lt;="&amp;$H265,'HAZUS Table FL 14.12'!$Q$4:$Q$325,"&gt;"&amp;$H265)*'Inputs_Metric 7'!$D$6,"no data")</f>
        <v>no data</v>
      </c>
      <c r="R265" s="246" t="str">
        <f>IFERROR(INDEX('HAZUS Table FL 14.16'!$D$3:$D$30,MATCH($J265,'HAZUS Table FL 14.16'!$C$3:$C$30,0)),"no data")</f>
        <v>no data</v>
      </c>
      <c r="S265" s="246" t="str">
        <f>IFERROR(INDEX('HAZUS Table FL 14.16'!$F$3:$F$30,MATCH($J265,'HAZUS Table FL 14.16'!$C$3:$C$30,0)),"no data")</f>
        <v>no data</v>
      </c>
      <c r="T265" s="246" t="str">
        <f>IFERROR(INDEX('HAZUS Table FL 14.16'!$G$3:$G$30,MATCH($J265,'HAZUS Table FL 14.16'!$C$3:$C$30,0)),"no data")</f>
        <v>no data</v>
      </c>
      <c r="U265" s="164" t="str">
        <f>IFERROR('Inputs_Metric 7'!$D$5*INDEX('HAZUS Table FL 14.8'!$E$4:$E$14,MATCH('Step 1_Metric 7'!$J265,'HAZUS Table FL 14.8'!$C$4:$C$14,0)),"no data")</f>
        <v>no data</v>
      </c>
      <c r="W265" s="92" t="str">
        <f t="shared" si="38"/>
        <v/>
      </c>
      <c r="X265" s="92" t="str">
        <f t="shared" si="39"/>
        <v/>
      </c>
      <c r="Y265" s="92" t="str">
        <f t="shared" si="40"/>
        <v/>
      </c>
      <c r="Z265" s="92" t="str">
        <f t="shared" si="41"/>
        <v/>
      </c>
      <c r="AA265" s="101" t="str">
        <f t="shared" si="42"/>
        <v/>
      </c>
      <c r="AB265" s="101" t="str">
        <f t="shared" si="43"/>
        <v/>
      </c>
      <c r="AC265" s="92" t="str">
        <f t="shared" si="44"/>
        <v/>
      </c>
      <c r="AD265" s="92" t="str">
        <f t="shared" si="45"/>
        <v/>
      </c>
    </row>
    <row r="266" spans="1:30" x14ac:dyDescent="0.25">
      <c r="A266">
        <f t="shared" si="37"/>
        <v>10</v>
      </c>
      <c r="B266">
        <f>COUNTIF($D$4:D266,D266)</f>
        <v>183</v>
      </c>
      <c r="C266">
        <f>'Building Structure Data'!B267</f>
        <v>0</v>
      </c>
      <c r="D266">
        <f>'Building Structure Data'!C267</f>
        <v>0</v>
      </c>
      <c r="E266">
        <f>'Building Structure Data'!D267</f>
        <v>0</v>
      </c>
      <c r="F266">
        <f>'Building Structure Data'!E267</f>
        <v>0</v>
      </c>
      <c r="G266" s="43">
        <f>'Building Structure Data'!O267</f>
        <v>0</v>
      </c>
      <c r="H266" s="43">
        <f>'Building Structure Data'!P267</f>
        <v>0</v>
      </c>
      <c r="I266" t="b">
        <f>IF(OR('Building Structure Data'!M267="C",'Building Structure Data'!M267="R"),TRUE,FALSE)</f>
        <v>0</v>
      </c>
      <c r="J266">
        <f>'Building Structure Data'!Y267</f>
        <v>0</v>
      </c>
      <c r="K266" s="77" t="e">
        <f>'Building Structure Data'!AN267</f>
        <v>#DIV/0!</v>
      </c>
      <c r="L266" s="77" t="e">
        <f>'Building Structure Data'!AO267</f>
        <v>#DIV/0!</v>
      </c>
      <c r="M266" s="163" t="str">
        <f>IFERROR('Inputs_Metric 7'!$D$5*INDEX('HAZUS Table FL 14.14'!$F$5:$F$40,MATCH($J266,'HAZUS Table FL 14.14'!$C$5:$C$40,0)),"no data")</f>
        <v>no data</v>
      </c>
      <c r="N266" s="163" t="str">
        <f>IFERROR('Inputs_Metric 7'!$D$5*INDEX('HAZUS Table FL 14.14'!$G$5:$G$40,MATCH($J266,'HAZUS Table FL 14.14'!$C$5:$C$40,0)),"no data")</f>
        <v>no data</v>
      </c>
      <c r="O266" s="163" t="str">
        <f>IFERROR('Inputs_Metric 7'!$D$5*INDEX('HAZUS Table FL 14.14'!$I$5:$I$40,MATCH($J266,'HAZUS Table FL 14.14'!$C$5:$C$40,0)),"no data")</f>
        <v>no data</v>
      </c>
      <c r="P266" s="246" t="str">
        <f>IFERROR(AVERAGEIFS('HAZUS Table FL 14.12'!$S$4:$S$325,'HAZUS Table FL 14.12'!$N$4:$N$325,$J266,'HAZUS Table FL 14.12'!$R$4:$R$325,$I266,'HAZUS Table FL 14.12'!$P$4:$P$325,"&lt;="&amp;$G266,'HAZUS Table FL 14.12'!$Q$4:$Q$325,"&gt;"&amp;$G266)*'Inputs_Metric 7'!$D$6,"no data")</f>
        <v>no data</v>
      </c>
      <c r="Q266" s="246" t="str">
        <f>IFERROR(AVERAGEIFS('HAZUS Table FL 14.12'!$S$4:$S$325,'HAZUS Table FL 14.12'!$N$4:$N$325,$J266,'HAZUS Table FL 14.12'!$R$4:$R$325,$I266,'HAZUS Table FL 14.12'!$P$4:$P$325,"&lt;="&amp;$H266,'HAZUS Table FL 14.12'!$Q$4:$Q$325,"&gt;"&amp;$H266)*'Inputs_Metric 7'!$D$6,"no data")</f>
        <v>no data</v>
      </c>
      <c r="R266" s="246" t="str">
        <f>IFERROR(INDEX('HAZUS Table FL 14.16'!$D$3:$D$30,MATCH($J266,'HAZUS Table FL 14.16'!$C$3:$C$30,0)),"no data")</f>
        <v>no data</v>
      </c>
      <c r="S266" s="246" t="str">
        <f>IFERROR(INDEX('HAZUS Table FL 14.16'!$F$3:$F$30,MATCH($J266,'HAZUS Table FL 14.16'!$C$3:$C$30,0)),"no data")</f>
        <v>no data</v>
      </c>
      <c r="T266" s="246" t="str">
        <f>IFERROR(INDEX('HAZUS Table FL 14.16'!$G$3:$G$30,MATCH($J266,'HAZUS Table FL 14.16'!$C$3:$C$30,0)),"no data")</f>
        <v>no data</v>
      </c>
      <c r="U266" s="164" t="str">
        <f>IFERROR('Inputs_Metric 7'!$D$5*INDEX('HAZUS Table FL 14.8'!$E$4:$E$14,MATCH('Step 1_Metric 7'!$J266,'HAZUS Table FL 14.8'!$C$4:$C$14,0)),"no data")</f>
        <v>no data</v>
      </c>
      <c r="W266" s="92" t="str">
        <f t="shared" si="38"/>
        <v/>
      </c>
      <c r="X266" s="92" t="str">
        <f t="shared" si="39"/>
        <v/>
      </c>
      <c r="Y266" s="92" t="str">
        <f t="shared" si="40"/>
        <v/>
      </c>
      <c r="Z266" s="92" t="str">
        <f t="shared" si="41"/>
        <v/>
      </c>
      <c r="AA266" s="101" t="str">
        <f t="shared" si="42"/>
        <v/>
      </c>
      <c r="AB266" s="101" t="str">
        <f t="shared" si="43"/>
        <v/>
      </c>
      <c r="AC266" s="92" t="str">
        <f t="shared" si="44"/>
        <v/>
      </c>
      <c r="AD266" s="92" t="str">
        <f t="shared" si="45"/>
        <v/>
      </c>
    </row>
    <row r="267" spans="1:30" x14ac:dyDescent="0.25">
      <c r="A267">
        <f t="shared" si="37"/>
        <v>10</v>
      </c>
      <c r="B267">
        <f>COUNTIF($D$4:D267,D267)</f>
        <v>184</v>
      </c>
      <c r="C267">
        <f>'Building Structure Data'!B268</f>
        <v>0</v>
      </c>
      <c r="D267">
        <f>'Building Structure Data'!C268</f>
        <v>0</v>
      </c>
      <c r="E267">
        <f>'Building Structure Data'!D268</f>
        <v>0</v>
      </c>
      <c r="F267">
        <f>'Building Structure Data'!E268</f>
        <v>0</v>
      </c>
      <c r="G267" s="43">
        <f>'Building Structure Data'!O268</f>
        <v>0</v>
      </c>
      <c r="H267" s="43">
        <f>'Building Structure Data'!P268</f>
        <v>0</v>
      </c>
      <c r="I267" t="b">
        <f>IF(OR('Building Structure Data'!M268="C",'Building Structure Data'!M268="R"),TRUE,FALSE)</f>
        <v>0</v>
      </c>
      <c r="J267">
        <f>'Building Structure Data'!Y268</f>
        <v>0</v>
      </c>
      <c r="K267" s="77" t="e">
        <f>'Building Structure Data'!AN268</f>
        <v>#DIV/0!</v>
      </c>
      <c r="L267" s="77" t="e">
        <f>'Building Structure Data'!AO268</f>
        <v>#DIV/0!</v>
      </c>
      <c r="M267" s="163" t="str">
        <f>IFERROR('Inputs_Metric 7'!$D$5*INDEX('HAZUS Table FL 14.14'!$F$5:$F$40,MATCH($J267,'HAZUS Table FL 14.14'!$C$5:$C$40,0)),"no data")</f>
        <v>no data</v>
      </c>
      <c r="N267" s="163" t="str">
        <f>IFERROR('Inputs_Metric 7'!$D$5*INDEX('HAZUS Table FL 14.14'!$G$5:$G$40,MATCH($J267,'HAZUS Table FL 14.14'!$C$5:$C$40,0)),"no data")</f>
        <v>no data</v>
      </c>
      <c r="O267" s="163" t="str">
        <f>IFERROR('Inputs_Metric 7'!$D$5*INDEX('HAZUS Table FL 14.14'!$I$5:$I$40,MATCH($J267,'HAZUS Table FL 14.14'!$C$5:$C$40,0)),"no data")</f>
        <v>no data</v>
      </c>
      <c r="P267" s="246" t="str">
        <f>IFERROR(AVERAGEIFS('HAZUS Table FL 14.12'!$S$4:$S$325,'HAZUS Table FL 14.12'!$N$4:$N$325,$J267,'HAZUS Table FL 14.12'!$R$4:$R$325,$I267,'HAZUS Table FL 14.12'!$P$4:$P$325,"&lt;="&amp;$G267,'HAZUS Table FL 14.12'!$Q$4:$Q$325,"&gt;"&amp;$G267)*'Inputs_Metric 7'!$D$6,"no data")</f>
        <v>no data</v>
      </c>
      <c r="Q267" s="246" t="str">
        <f>IFERROR(AVERAGEIFS('HAZUS Table FL 14.12'!$S$4:$S$325,'HAZUS Table FL 14.12'!$N$4:$N$325,$J267,'HAZUS Table FL 14.12'!$R$4:$R$325,$I267,'HAZUS Table FL 14.12'!$P$4:$P$325,"&lt;="&amp;$H267,'HAZUS Table FL 14.12'!$Q$4:$Q$325,"&gt;"&amp;$H267)*'Inputs_Metric 7'!$D$6,"no data")</f>
        <v>no data</v>
      </c>
      <c r="R267" s="246" t="str">
        <f>IFERROR(INDEX('HAZUS Table FL 14.16'!$D$3:$D$30,MATCH($J267,'HAZUS Table FL 14.16'!$C$3:$C$30,0)),"no data")</f>
        <v>no data</v>
      </c>
      <c r="S267" s="246" t="str">
        <f>IFERROR(INDEX('HAZUS Table FL 14.16'!$F$3:$F$30,MATCH($J267,'HAZUS Table FL 14.16'!$C$3:$C$30,0)),"no data")</f>
        <v>no data</v>
      </c>
      <c r="T267" s="246" t="str">
        <f>IFERROR(INDEX('HAZUS Table FL 14.16'!$G$3:$G$30,MATCH($J267,'HAZUS Table FL 14.16'!$C$3:$C$30,0)),"no data")</f>
        <v>no data</v>
      </c>
      <c r="U267" s="164" t="str">
        <f>IFERROR('Inputs_Metric 7'!$D$5*INDEX('HAZUS Table FL 14.8'!$E$4:$E$14,MATCH('Step 1_Metric 7'!$J267,'HAZUS Table FL 14.8'!$C$4:$C$14,0)),"no data")</f>
        <v>no data</v>
      </c>
      <c r="W267" s="92" t="str">
        <f t="shared" si="38"/>
        <v/>
      </c>
      <c r="X267" s="92" t="str">
        <f t="shared" si="39"/>
        <v/>
      </c>
      <c r="Y267" s="92" t="str">
        <f t="shared" si="40"/>
        <v/>
      </c>
      <c r="Z267" s="92" t="str">
        <f t="shared" si="41"/>
        <v/>
      </c>
      <c r="AA267" s="101" t="str">
        <f t="shared" si="42"/>
        <v/>
      </c>
      <c r="AB267" s="101" t="str">
        <f t="shared" si="43"/>
        <v/>
      </c>
      <c r="AC267" s="92" t="str">
        <f t="shared" si="44"/>
        <v/>
      </c>
      <c r="AD267" s="92" t="str">
        <f t="shared" si="45"/>
        <v/>
      </c>
    </row>
    <row r="268" spans="1:30" x14ac:dyDescent="0.25">
      <c r="A268">
        <f t="shared" si="37"/>
        <v>10</v>
      </c>
      <c r="B268">
        <f>COUNTIF($D$4:D268,D268)</f>
        <v>185</v>
      </c>
      <c r="C268">
        <f>'Building Structure Data'!B269</f>
        <v>0</v>
      </c>
      <c r="D268">
        <f>'Building Structure Data'!C269</f>
        <v>0</v>
      </c>
      <c r="E268">
        <f>'Building Structure Data'!D269</f>
        <v>0</v>
      </c>
      <c r="F268">
        <f>'Building Structure Data'!E269</f>
        <v>0</v>
      </c>
      <c r="G268" s="43">
        <f>'Building Structure Data'!O269</f>
        <v>0</v>
      </c>
      <c r="H268" s="43">
        <f>'Building Structure Data'!P269</f>
        <v>0</v>
      </c>
      <c r="I268" t="b">
        <f>IF(OR('Building Structure Data'!M269="C",'Building Structure Data'!M269="R"),TRUE,FALSE)</f>
        <v>0</v>
      </c>
      <c r="J268">
        <f>'Building Structure Data'!Y269</f>
        <v>0</v>
      </c>
      <c r="K268" s="77" t="e">
        <f>'Building Structure Data'!AN269</f>
        <v>#DIV/0!</v>
      </c>
      <c r="L268" s="77" t="e">
        <f>'Building Structure Data'!AO269</f>
        <v>#DIV/0!</v>
      </c>
      <c r="M268" s="163" t="str">
        <f>IFERROR('Inputs_Metric 7'!$D$5*INDEX('HAZUS Table FL 14.14'!$F$5:$F$40,MATCH($J268,'HAZUS Table FL 14.14'!$C$5:$C$40,0)),"no data")</f>
        <v>no data</v>
      </c>
      <c r="N268" s="163" t="str">
        <f>IFERROR('Inputs_Metric 7'!$D$5*INDEX('HAZUS Table FL 14.14'!$G$5:$G$40,MATCH($J268,'HAZUS Table FL 14.14'!$C$5:$C$40,0)),"no data")</f>
        <v>no data</v>
      </c>
      <c r="O268" s="163" t="str">
        <f>IFERROR('Inputs_Metric 7'!$D$5*INDEX('HAZUS Table FL 14.14'!$I$5:$I$40,MATCH($J268,'HAZUS Table FL 14.14'!$C$5:$C$40,0)),"no data")</f>
        <v>no data</v>
      </c>
      <c r="P268" s="246" t="str">
        <f>IFERROR(AVERAGEIFS('HAZUS Table FL 14.12'!$S$4:$S$325,'HAZUS Table FL 14.12'!$N$4:$N$325,$J268,'HAZUS Table FL 14.12'!$R$4:$R$325,$I268,'HAZUS Table FL 14.12'!$P$4:$P$325,"&lt;="&amp;$G268,'HAZUS Table FL 14.12'!$Q$4:$Q$325,"&gt;"&amp;$G268)*'Inputs_Metric 7'!$D$6,"no data")</f>
        <v>no data</v>
      </c>
      <c r="Q268" s="246" t="str">
        <f>IFERROR(AVERAGEIFS('HAZUS Table FL 14.12'!$S$4:$S$325,'HAZUS Table FL 14.12'!$N$4:$N$325,$J268,'HAZUS Table FL 14.12'!$R$4:$R$325,$I268,'HAZUS Table FL 14.12'!$P$4:$P$325,"&lt;="&amp;$H268,'HAZUS Table FL 14.12'!$Q$4:$Q$325,"&gt;"&amp;$H268)*'Inputs_Metric 7'!$D$6,"no data")</f>
        <v>no data</v>
      </c>
      <c r="R268" s="246" t="str">
        <f>IFERROR(INDEX('HAZUS Table FL 14.16'!$D$3:$D$30,MATCH($J268,'HAZUS Table FL 14.16'!$C$3:$C$30,0)),"no data")</f>
        <v>no data</v>
      </c>
      <c r="S268" s="246" t="str">
        <f>IFERROR(INDEX('HAZUS Table FL 14.16'!$F$3:$F$30,MATCH($J268,'HAZUS Table FL 14.16'!$C$3:$C$30,0)),"no data")</f>
        <v>no data</v>
      </c>
      <c r="T268" s="246" t="str">
        <f>IFERROR(INDEX('HAZUS Table FL 14.16'!$G$3:$G$30,MATCH($J268,'HAZUS Table FL 14.16'!$C$3:$C$30,0)),"no data")</f>
        <v>no data</v>
      </c>
      <c r="U268" s="164" t="str">
        <f>IFERROR('Inputs_Metric 7'!$D$5*INDEX('HAZUS Table FL 14.8'!$E$4:$E$14,MATCH('Step 1_Metric 7'!$J268,'HAZUS Table FL 14.8'!$C$4:$C$14,0)),"no data")</f>
        <v>no data</v>
      </c>
      <c r="W268" s="92" t="str">
        <f t="shared" si="38"/>
        <v/>
      </c>
      <c r="X268" s="92" t="str">
        <f t="shared" si="39"/>
        <v/>
      </c>
      <c r="Y268" s="92" t="str">
        <f t="shared" si="40"/>
        <v/>
      </c>
      <c r="Z268" s="92" t="str">
        <f t="shared" si="41"/>
        <v/>
      </c>
      <c r="AA268" s="101" t="str">
        <f t="shared" si="42"/>
        <v/>
      </c>
      <c r="AB268" s="101" t="str">
        <f t="shared" si="43"/>
        <v/>
      </c>
      <c r="AC268" s="92" t="str">
        <f t="shared" si="44"/>
        <v/>
      </c>
      <c r="AD268" s="92" t="str">
        <f t="shared" si="45"/>
        <v/>
      </c>
    </row>
    <row r="269" spans="1:30" x14ac:dyDescent="0.25">
      <c r="A269">
        <f t="shared" si="37"/>
        <v>10</v>
      </c>
      <c r="B269">
        <f>COUNTIF($D$4:D269,D269)</f>
        <v>186</v>
      </c>
      <c r="C269">
        <f>'Building Structure Data'!B270</f>
        <v>0</v>
      </c>
      <c r="D269">
        <f>'Building Structure Data'!C270</f>
        <v>0</v>
      </c>
      <c r="E269">
        <f>'Building Structure Data'!D270</f>
        <v>0</v>
      </c>
      <c r="F269">
        <f>'Building Structure Data'!E270</f>
        <v>0</v>
      </c>
      <c r="G269" s="43">
        <f>'Building Structure Data'!O270</f>
        <v>0</v>
      </c>
      <c r="H269" s="43">
        <f>'Building Structure Data'!P270</f>
        <v>0</v>
      </c>
      <c r="I269" t="b">
        <f>IF(OR('Building Structure Data'!M270="C",'Building Structure Data'!M270="R"),TRUE,FALSE)</f>
        <v>0</v>
      </c>
      <c r="J269">
        <f>'Building Structure Data'!Y270</f>
        <v>0</v>
      </c>
      <c r="K269" s="77" t="e">
        <f>'Building Structure Data'!AN270</f>
        <v>#DIV/0!</v>
      </c>
      <c r="L269" s="77" t="e">
        <f>'Building Structure Data'!AO270</f>
        <v>#DIV/0!</v>
      </c>
      <c r="M269" s="163" t="str">
        <f>IFERROR('Inputs_Metric 7'!$D$5*INDEX('HAZUS Table FL 14.14'!$F$5:$F$40,MATCH($J269,'HAZUS Table FL 14.14'!$C$5:$C$40,0)),"no data")</f>
        <v>no data</v>
      </c>
      <c r="N269" s="163" t="str">
        <f>IFERROR('Inputs_Metric 7'!$D$5*INDEX('HAZUS Table FL 14.14'!$G$5:$G$40,MATCH($J269,'HAZUS Table FL 14.14'!$C$5:$C$40,0)),"no data")</f>
        <v>no data</v>
      </c>
      <c r="O269" s="163" t="str">
        <f>IFERROR('Inputs_Metric 7'!$D$5*INDEX('HAZUS Table FL 14.14'!$I$5:$I$40,MATCH($J269,'HAZUS Table FL 14.14'!$C$5:$C$40,0)),"no data")</f>
        <v>no data</v>
      </c>
      <c r="P269" s="246" t="str">
        <f>IFERROR(AVERAGEIFS('HAZUS Table FL 14.12'!$S$4:$S$325,'HAZUS Table FL 14.12'!$N$4:$N$325,$J269,'HAZUS Table FL 14.12'!$R$4:$R$325,$I269,'HAZUS Table FL 14.12'!$P$4:$P$325,"&lt;="&amp;$G269,'HAZUS Table FL 14.12'!$Q$4:$Q$325,"&gt;"&amp;$G269)*'Inputs_Metric 7'!$D$6,"no data")</f>
        <v>no data</v>
      </c>
      <c r="Q269" s="246" t="str">
        <f>IFERROR(AVERAGEIFS('HAZUS Table FL 14.12'!$S$4:$S$325,'HAZUS Table FL 14.12'!$N$4:$N$325,$J269,'HAZUS Table FL 14.12'!$R$4:$R$325,$I269,'HAZUS Table FL 14.12'!$P$4:$P$325,"&lt;="&amp;$H269,'HAZUS Table FL 14.12'!$Q$4:$Q$325,"&gt;"&amp;$H269)*'Inputs_Metric 7'!$D$6,"no data")</f>
        <v>no data</v>
      </c>
      <c r="R269" s="246" t="str">
        <f>IFERROR(INDEX('HAZUS Table FL 14.16'!$D$3:$D$30,MATCH($J269,'HAZUS Table FL 14.16'!$C$3:$C$30,0)),"no data")</f>
        <v>no data</v>
      </c>
      <c r="S269" s="246" t="str">
        <f>IFERROR(INDEX('HAZUS Table FL 14.16'!$F$3:$F$30,MATCH($J269,'HAZUS Table FL 14.16'!$C$3:$C$30,0)),"no data")</f>
        <v>no data</v>
      </c>
      <c r="T269" s="246" t="str">
        <f>IFERROR(INDEX('HAZUS Table FL 14.16'!$G$3:$G$30,MATCH($J269,'HAZUS Table FL 14.16'!$C$3:$C$30,0)),"no data")</f>
        <v>no data</v>
      </c>
      <c r="U269" s="164" t="str">
        <f>IFERROR('Inputs_Metric 7'!$D$5*INDEX('HAZUS Table FL 14.8'!$E$4:$E$14,MATCH('Step 1_Metric 7'!$J269,'HAZUS Table FL 14.8'!$C$4:$C$14,0)),"no data")</f>
        <v>no data</v>
      </c>
      <c r="W269" s="92" t="str">
        <f t="shared" si="38"/>
        <v/>
      </c>
      <c r="X269" s="92" t="str">
        <f t="shared" si="39"/>
        <v/>
      </c>
      <c r="Y269" s="92" t="str">
        <f t="shared" si="40"/>
        <v/>
      </c>
      <c r="Z269" s="92" t="str">
        <f t="shared" si="41"/>
        <v/>
      </c>
      <c r="AA269" s="101" t="str">
        <f t="shared" si="42"/>
        <v/>
      </c>
      <c r="AB269" s="101" t="str">
        <f t="shared" si="43"/>
        <v/>
      </c>
      <c r="AC269" s="92" t="str">
        <f t="shared" si="44"/>
        <v/>
      </c>
      <c r="AD269" s="92" t="str">
        <f t="shared" si="45"/>
        <v/>
      </c>
    </row>
    <row r="270" spans="1:30" x14ac:dyDescent="0.25">
      <c r="A270">
        <f t="shared" si="37"/>
        <v>10</v>
      </c>
      <c r="B270">
        <f>COUNTIF($D$4:D270,D270)</f>
        <v>187</v>
      </c>
      <c r="C270">
        <f>'Building Structure Data'!B271</f>
        <v>0</v>
      </c>
      <c r="D270">
        <f>'Building Structure Data'!C271</f>
        <v>0</v>
      </c>
      <c r="E270">
        <f>'Building Structure Data'!D271</f>
        <v>0</v>
      </c>
      <c r="F270">
        <f>'Building Structure Data'!E271</f>
        <v>0</v>
      </c>
      <c r="G270" s="43">
        <f>'Building Structure Data'!O271</f>
        <v>0</v>
      </c>
      <c r="H270" s="43">
        <f>'Building Structure Data'!P271</f>
        <v>0</v>
      </c>
      <c r="I270" t="b">
        <f>IF(OR('Building Structure Data'!M271="C",'Building Structure Data'!M271="R"),TRUE,FALSE)</f>
        <v>0</v>
      </c>
      <c r="J270">
        <f>'Building Structure Data'!Y271</f>
        <v>0</v>
      </c>
      <c r="K270" s="77" t="e">
        <f>'Building Structure Data'!AN271</f>
        <v>#DIV/0!</v>
      </c>
      <c r="L270" s="77" t="e">
        <f>'Building Structure Data'!AO271</f>
        <v>#DIV/0!</v>
      </c>
      <c r="M270" s="163" t="str">
        <f>IFERROR('Inputs_Metric 7'!$D$5*INDEX('HAZUS Table FL 14.14'!$F$5:$F$40,MATCH($J270,'HAZUS Table FL 14.14'!$C$5:$C$40,0)),"no data")</f>
        <v>no data</v>
      </c>
      <c r="N270" s="163" t="str">
        <f>IFERROR('Inputs_Metric 7'!$D$5*INDEX('HAZUS Table FL 14.14'!$G$5:$G$40,MATCH($J270,'HAZUS Table FL 14.14'!$C$5:$C$40,0)),"no data")</f>
        <v>no data</v>
      </c>
      <c r="O270" s="163" t="str">
        <f>IFERROR('Inputs_Metric 7'!$D$5*INDEX('HAZUS Table FL 14.14'!$I$5:$I$40,MATCH($J270,'HAZUS Table FL 14.14'!$C$5:$C$40,0)),"no data")</f>
        <v>no data</v>
      </c>
      <c r="P270" s="246" t="str">
        <f>IFERROR(AVERAGEIFS('HAZUS Table FL 14.12'!$S$4:$S$325,'HAZUS Table FL 14.12'!$N$4:$N$325,$J270,'HAZUS Table FL 14.12'!$R$4:$R$325,$I270,'HAZUS Table FL 14.12'!$P$4:$P$325,"&lt;="&amp;$G270,'HAZUS Table FL 14.12'!$Q$4:$Q$325,"&gt;"&amp;$G270)*'Inputs_Metric 7'!$D$6,"no data")</f>
        <v>no data</v>
      </c>
      <c r="Q270" s="246" t="str">
        <f>IFERROR(AVERAGEIFS('HAZUS Table FL 14.12'!$S$4:$S$325,'HAZUS Table FL 14.12'!$N$4:$N$325,$J270,'HAZUS Table FL 14.12'!$R$4:$R$325,$I270,'HAZUS Table FL 14.12'!$P$4:$P$325,"&lt;="&amp;$H270,'HAZUS Table FL 14.12'!$Q$4:$Q$325,"&gt;"&amp;$H270)*'Inputs_Metric 7'!$D$6,"no data")</f>
        <v>no data</v>
      </c>
      <c r="R270" s="246" t="str">
        <f>IFERROR(INDEX('HAZUS Table FL 14.16'!$D$3:$D$30,MATCH($J270,'HAZUS Table FL 14.16'!$C$3:$C$30,0)),"no data")</f>
        <v>no data</v>
      </c>
      <c r="S270" s="246" t="str">
        <f>IFERROR(INDEX('HAZUS Table FL 14.16'!$F$3:$F$30,MATCH($J270,'HAZUS Table FL 14.16'!$C$3:$C$30,0)),"no data")</f>
        <v>no data</v>
      </c>
      <c r="T270" s="246" t="str">
        <f>IFERROR(INDEX('HAZUS Table FL 14.16'!$G$3:$G$30,MATCH($J270,'HAZUS Table FL 14.16'!$C$3:$C$30,0)),"no data")</f>
        <v>no data</v>
      </c>
      <c r="U270" s="164" t="str">
        <f>IFERROR('Inputs_Metric 7'!$D$5*INDEX('HAZUS Table FL 14.8'!$E$4:$E$14,MATCH('Step 1_Metric 7'!$J270,'HAZUS Table FL 14.8'!$C$4:$C$14,0)),"no data")</f>
        <v>no data</v>
      </c>
      <c r="W270" s="92" t="str">
        <f t="shared" si="38"/>
        <v/>
      </c>
      <c r="X270" s="92" t="str">
        <f t="shared" si="39"/>
        <v/>
      </c>
      <c r="Y270" s="92" t="str">
        <f t="shared" si="40"/>
        <v/>
      </c>
      <c r="Z270" s="92" t="str">
        <f t="shared" si="41"/>
        <v/>
      </c>
      <c r="AA270" s="101" t="str">
        <f t="shared" si="42"/>
        <v/>
      </c>
      <c r="AB270" s="101" t="str">
        <f t="shared" si="43"/>
        <v/>
      </c>
      <c r="AC270" s="92" t="str">
        <f t="shared" si="44"/>
        <v/>
      </c>
      <c r="AD270" s="92" t="str">
        <f t="shared" si="45"/>
        <v/>
      </c>
    </row>
    <row r="271" spans="1:30" x14ac:dyDescent="0.25">
      <c r="A271">
        <f t="shared" si="37"/>
        <v>10</v>
      </c>
      <c r="B271">
        <f>COUNTIF($D$4:D271,D271)</f>
        <v>188</v>
      </c>
      <c r="C271">
        <f>'Building Structure Data'!B272</f>
        <v>0</v>
      </c>
      <c r="D271">
        <f>'Building Structure Data'!C272</f>
        <v>0</v>
      </c>
      <c r="E271">
        <f>'Building Structure Data'!D272</f>
        <v>0</v>
      </c>
      <c r="F271">
        <f>'Building Structure Data'!E272</f>
        <v>0</v>
      </c>
      <c r="G271" s="43">
        <f>'Building Structure Data'!O272</f>
        <v>0</v>
      </c>
      <c r="H271" s="43">
        <f>'Building Structure Data'!P272</f>
        <v>0</v>
      </c>
      <c r="I271" t="b">
        <f>IF(OR('Building Structure Data'!M272="C",'Building Structure Data'!M272="R"),TRUE,FALSE)</f>
        <v>0</v>
      </c>
      <c r="J271">
        <f>'Building Structure Data'!Y272</f>
        <v>0</v>
      </c>
      <c r="K271" s="77" t="e">
        <f>'Building Structure Data'!AN272</f>
        <v>#DIV/0!</v>
      </c>
      <c r="L271" s="77" t="e">
        <f>'Building Structure Data'!AO272</f>
        <v>#DIV/0!</v>
      </c>
      <c r="M271" s="163" t="str">
        <f>IFERROR('Inputs_Metric 7'!$D$5*INDEX('HAZUS Table FL 14.14'!$F$5:$F$40,MATCH($J271,'HAZUS Table FL 14.14'!$C$5:$C$40,0)),"no data")</f>
        <v>no data</v>
      </c>
      <c r="N271" s="163" t="str">
        <f>IFERROR('Inputs_Metric 7'!$D$5*INDEX('HAZUS Table FL 14.14'!$G$5:$G$40,MATCH($J271,'HAZUS Table FL 14.14'!$C$5:$C$40,0)),"no data")</f>
        <v>no data</v>
      </c>
      <c r="O271" s="163" t="str">
        <f>IFERROR('Inputs_Metric 7'!$D$5*INDEX('HAZUS Table FL 14.14'!$I$5:$I$40,MATCH($J271,'HAZUS Table FL 14.14'!$C$5:$C$40,0)),"no data")</f>
        <v>no data</v>
      </c>
      <c r="P271" s="246" t="str">
        <f>IFERROR(AVERAGEIFS('HAZUS Table FL 14.12'!$S$4:$S$325,'HAZUS Table FL 14.12'!$N$4:$N$325,$J271,'HAZUS Table FL 14.12'!$R$4:$R$325,$I271,'HAZUS Table FL 14.12'!$P$4:$P$325,"&lt;="&amp;$G271,'HAZUS Table FL 14.12'!$Q$4:$Q$325,"&gt;"&amp;$G271)*'Inputs_Metric 7'!$D$6,"no data")</f>
        <v>no data</v>
      </c>
      <c r="Q271" s="246" t="str">
        <f>IFERROR(AVERAGEIFS('HAZUS Table FL 14.12'!$S$4:$S$325,'HAZUS Table FL 14.12'!$N$4:$N$325,$J271,'HAZUS Table FL 14.12'!$R$4:$R$325,$I271,'HAZUS Table FL 14.12'!$P$4:$P$325,"&lt;="&amp;$H271,'HAZUS Table FL 14.12'!$Q$4:$Q$325,"&gt;"&amp;$H271)*'Inputs_Metric 7'!$D$6,"no data")</f>
        <v>no data</v>
      </c>
      <c r="R271" s="246" t="str">
        <f>IFERROR(INDEX('HAZUS Table FL 14.16'!$D$3:$D$30,MATCH($J271,'HAZUS Table FL 14.16'!$C$3:$C$30,0)),"no data")</f>
        <v>no data</v>
      </c>
      <c r="S271" s="246" t="str">
        <f>IFERROR(INDEX('HAZUS Table FL 14.16'!$F$3:$F$30,MATCH($J271,'HAZUS Table FL 14.16'!$C$3:$C$30,0)),"no data")</f>
        <v>no data</v>
      </c>
      <c r="T271" s="246" t="str">
        <f>IFERROR(INDEX('HAZUS Table FL 14.16'!$G$3:$G$30,MATCH($J271,'HAZUS Table FL 14.16'!$C$3:$C$30,0)),"no data")</f>
        <v>no data</v>
      </c>
      <c r="U271" s="164" t="str">
        <f>IFERROR('Inputs_Metric 7'!$D$5*INDEX('HAZUS Table FL 14.8'!$E$4:$E$14,MATCH('Step 1_Metric 7'!$J271,'HAZUS Table FL 14.8'!$C$4:$C$14,0)),"no data")</f>
        <v>no data</v>
      </c>
      <c r="W271" s="92" t="str">
        <f t="shared" si="38"/>
        <v/>
      </c>
      <c r="X271" s="92" t="str">
        <f t="shared" si="39"/>
        <v/>
      </c>
      <c r="Y271" s="92" t="str">
        <f t="shared" si="40"/>
        <v/>
      </c>
      <c r="Z271" s="92" t="str">
        <f t="shared" si="41"/>
        <v/>
      </c>
      <c r="AA271" s="101" t="str">
        <f t="shared" si="42"/>
        <v/>
      </c>
      <c r="AB271" s="101" t="str">
        <f t="shared" si="43"/>
        <v/>
      </c>
      <c r="AC271" s="92" t="str">
        <f t="shared" si="44"/>
        <v/>
      </c>
      <c r="AD271" s="92" t="str">
        <f t="shared" si="45"/>
        <v/>
      </c>
    </row>
    <row r="272" spans="1:30" x14ac:dyDescent="0.25">
      <c r="A272">
        <f t="shared" si="37"/>
        <v>10</v>
      </c>
      <c r="B272">
        <f>COUNTIF($D$4:D272,D272)</f>
        <v>189</v>
      </c>
      <c r="C272">
        <f>'Building Structure Data'!B273</f>
        <v>0</v>
      </c>
      <c r="D272">
        <f>'Building Structure Data'!C273</f>
        <v>0</v>
      </c>
      <c r="E272">
        <f>'Building Structure Data'!D273</f>
        <v>0</v>
      </c>
      <c r="F272">
        <f>'Building Structure Data'!E273</f>
        <v>0</v>
      </c>
      <c r="G272" s="43">
        <f>'Building Structure Data'!O273</f>
        <v>0</v>
      </c>
      <c r="H272" s="43">
        <f>'Building Structure Data'!P273</f>
        <v>0</v>
      </c>
      <c r="I272" t="b">
        <f>IF(OR('Building Structure Data'!M273="C",'Building Structure Data'!M273="R"),TRUE,FALSE)</f>
        <v>0</v>
      </c>
      <c r="J272">
        <f>'Building Structure Data'!Y273</f>
        <v>0</v>
      </c>
      <c r="K272" s="77" t="e">
        <f>'Building Structure Data'!AN273</f>
        <v>#DIV/0!</v>
      </c>
      <c r="L272" s="77" t="e">
        <f>'Building Structure Data'!AO273</f>
        <v>#DIV/0!</v>
      </c>
      <c r="M272" s="163" t="str">
        <f>IFERROR('Inputs_Metric 7'!$D$5*INDEX('HAZUS Table FL 14.14'!$F$5:$F$40,MATCH($J272,'HAZUS Table FL 14.14'!$C$5:$C$40,0)),"no data")</f>
        <v>no data</v>
      </c>
      <c r="N272" s="163" t="str">
        <f>IFERROR('Inputs_Metric 7'!$D$5*INDEX('HAZUS Table FL 14.14'!$G$5:$G$40,MATCH($J272,'HAZUS Table FL 14.14'!$C$5:$C$40,0)),"no data")</f>
        <v>no data</v>
      </c>
      <c r="O272" s="163" t="str">
        <f>IFERROR('Inputs_Metric 7'!$D$5*INDEX('HAZUS Table FL 14.14'!$I$5:$I$40,MATCH($J272,'HAZUS Table FL 14.14'!$C$5:$C$40,0)),"no data")</f>
        <v>no data</v>
      </c>
      <c r="P272" s="246" t="str">
        <f>IFERROR(AVERAGEIFS('HAZUS Table FL 14.12'!$S$4:$S$325,'HAZUS Table FL 14.12'!$N$4:$N$325,$J272,'HAZUS Table FL 14.12'!$R$4:$R$325,$I272,'HAZUS Table FL 14.12'!$P$4:$P$325,"&lt;="&amp;$G272,'HAZUS Table FL 14.12'!$Q$4:$Q$325,"&gt;"&amp;$G272)*'Inputs_Metric 7'!$D$6,"no data")</f>
        <v>no data</v>
      </c>
      <c r="Q272" s="246" t="str">
        <f>IFERROR(AVERAGEIFS('HAZUS Table FL 14.12'!$S$4:$S$325,'HAZUS Table FL 14.12'!$N$4:$N$325,$J272,'HAZUS Table FL 14.12'!$R$4:$R$325,$I272,'HAZUS Table FL 14.12'!$P$4:$P$325,"&lt;="&amp;$H272,'HAZUS Table FL 14.12'!$Q$4:$Q$325,"&gt;"&amp;$H272)*'Inputs_Metric 7'!$D$6,"no data")</f>
        <v>no data</v>
      </c>
      <c r="R272" s="246" t="str">
        <f>IFERROR(INDEX('HAZUS Table FL 14.16'!$D$3:$D$30,MATCH($J272,'HAZUS Table FL 14.16'!$C$3:$C$30,0)),"no data")</f>
        <v>no data</v>
      </c>
      <c r="S272" s="246" t="str">
        <f>IFERROR(INDEX('HAZUS Table FL 14.16'!$F$3:$F$30,MATCH($J272,'HAZUS Table FL 14.16'!$C$3:$C$30,0)),"no data")</f>
        <v>no data</v>
      </c>
      <c r="T272" s="246" t="str">
        <f>IFERROR(INDEX('HAZUS Table FL 14.16'!$G$3:$G$30,MATCH($J272,'HAZUS Table FL 14.16'!$C$3:$C$30,0)),"no data")</f>
        <v>no data</v>
      </c>
      <c r="U272" s="164" t="str">
        <f>IFERROR('Inputs_Metric 7'!$D$5*INDEX('HAZUS Table FL 14.8'!$E$4:$E$14,MATCH('Step 1_Metric 7'!$J272,'HAZUS Table FL 14.8'!$C$4:$C$14,0)),"no data")</f>
        <v>no data</v>
      </c>
      <c r="W272" s="92" t="str">
        <f t="shared" si="38"/>
        <v/>
      </c>
      <c r="X272" s="92" t="str">
        <f t="shared" si="39"/>
        <v/>
      </c>
      <c r="Y272" s="92" t="str">
        <f t="shared" si="40"/>
        <v/>
      </c>
      <c r="Z272" s="92" t="str">
        <f t="shared" si="41"/>
        <v/>
      </c>
      <c r="AA272" s="101" t="str">
        <f t="shared" si="42"/>
        <v/>
      </c>
      <c r="AB272" s="101" t="str">
        <f t="shared" si="43"/>
        <v/>
      </c>
      <c r="AC272" s="92" t="str">
        <f t="shared" si="44"/>
        <v/>
      </c>
      <c r="AD272" s="92" t="str">
        <f t="shared" si="45"/>
        <v/>
      </c>
    </row>
    <row r="273" spans="1:30" x14ac:dyDescent="0.25">
      <c r="A273">
        <f t="shared" si="37"/>
        <v>10</v>
      </c>
      <c r="B273">
        <f>COUNTIF($D$4:D273,D273)</f>
        <v>190</v>
      </c>
      <c r="C273">
        <f>'Building Structure Data'!B274</f>
        <v>0</v>
      </c>
      <c r="D273">
        <f>'Building Structure Data'!C274</f>
        <v>0</v>
      </c>
      <c r="E273">
        <f>'Building Structure Data'!D274</f>
        <v>0</v>
      </c>
      <c r="F273">
        <f>'Building Structure Data'!E274</f>
        <v>0</v>
      </c>
      <c r="G273" s="43">
        <f>'Building Structure Data'!O274</f>
        <v>0</v>
      </c>
      <c r="H273" s="43">
        <f>'Building Structure Data'!P274</f>
        <v>0</v>
      </c>
      <c r="I273" t="b">
        <f>IF(OR('Building Structure Data'!M274="C",'Building Structure Data'!M274="R"),TRUE,FALSE)</f>
        <v>0</v>
      </c>
      <c r="J273">
        <f>'Building Structure Data'!Y274</f>
        <v>0</v>
      </c>
      <c r="K273" s="77" t="e">
        <f>'Building Structure Data'!AN274</f>
        <v>#DIV/0!</v>
      </c>
      <c r="L273" s="77" t="e">
        <f>'Building Structure Data'!AO274</f>
        <v>#DIV/0!</v>
      </c>
      <c r="M273" s="163" t="str">
        <f>IFERROR('Inputs_Metric 7'!$D$5*INDEX('HAZUS Table FL 14.14'!$F$5:$F$40,MATCH($J273,'HAZUS Table FL 14.14'!$C$5:$C$40,0)),"no data")</f>
        <v>no data</v>
      </c>
      <c r="N273" s="163" t="str">
        <f>IFERROR('Inputs_Metric 7'!$D$5*INDEX('HAZUS Table FL 14.14'!$G$5:$G$40,MATCH($J273,'HAZUS Table FL 14.14'!$C$5:$C$40,0)),"no data")</f>
        <v>no data</v>
      </c>
      <c r="O273" s="163" t="str">
        <f>IFERROR('Inputs_Metric 7'!$D$5*INDEX('HAZUS Table FL 14.14'!$I$5:$I$40,MATCH($J273,'HAZUS Table FL 14.14'!$C$5:$C$40,0)),"no data")</f>
        <v>no data</v>
      </c>
      <c r="P273" s="246" t="str">
        <f>IFERROR(AVERAGEIFS('HAZUS Table FL 14.12'!$S$4:$S$325,'HAZUS Table FL 14.12'!$N$4:$N$325,$J273,'HAZUS Table FL 14.12'!$R$4:$R$325,$I273,'HAZUS Table FL 14.12'!$P$4:$P$325,"&lt;="&amp;$G273,'HAZUS Table FL 14.12'!$Q$4:$Q$325,"&gt;"&amp;$G273)*'Inputs_Metric 7'!$D$6,"no data")</f>
        <v>no data</v>
      </c>
      <c r="Q273" s="246" t="str">
        <f>IFERROR(AVERAGEIFS('HAZUS Table FL 14.12'!$S$4:$S$325,'HAZUS Table FL 14.12'!$N$4:$N$325,$J273,'HAZUS Table FL 14.12'!$R$4:$R$325,$I273,'HAZUS Table FL 14.12'!$P$4:$P$325,"&lt;="&amp;$H273,'HAZUS Table FL 14.12'!$Q$4:$Q$325,"&gt;"&amp;$H273)*'Inputs_Metric 7'!$D$6,"no data")</f>
        <v>no data</v>
      </c>
      <c r="R273" s="246" t="str">
        <f>IFERROR(INDEX('HAZUS Table FL 14.16'!$D$3:$D$30,MATCH($J273,'HAZUS Table FL 14.16'!$C$3:$C$30,0)),"no data")</f>
        <v>no data</v>
      </c>
      <c r="S273" s="246" t="str">
        <f>IFERROR(INDEX('HAZUS Table FL 14.16'!$F$3:$F$30,MATCH($J273,'HAZUS Table FL 14.16'!$C$3:$C$30,0)),"no data")</f>
        <v>no data</v>
      </c>
      <c r="T273" s="246" t="str">
        <f>IFERROR(INDEX('HAZUS Table FL 14.16'!$G$3:$G$30,MATCH($J273,'HAZUS Table FL 14.16'!$C$3:$C$30,0)),"no data")</f>
        <v>no data</v>
      </c>
      <c r="U273" s="164" t="str">
        <f>IFERROR('Inputs_Metric 7'!$D$5*INDEX('HAZUS Table FL 14.8'!$E$4:$E$14,MATCH('Step 1_Metric 7'!$J273,'HAZUS Table FL 14.8'!$C$4:$C$14,0)),"no data")</f>
        <v>no data</v>
      </c>
      <c r="W273" s="92" t="str">
        <f t="shared" si="38"/>
        <v/>
      </c>
      <c r="X273" s="92" t="str">
        <f t="shared" si="39"/>
        <v/>
      </c>
      <c r="Y273" s="92" t="str">
        <f t="shared" si="40"/>
        <v/>
      </c>
      <c r="Z273" s="92" t="str">
        <f t="shared" si="41"/>
        <v/>
      </c>
      <c r="AA273" s="101" t="str">
        <f t="shared" si="42"/>
        <v/>
      </c>
      <c r="AB273" s="101" t="str">
        <f t="shared" si="43"/>
        <v/>
      </c>
      <c r="AC273" s="92" t="str">
        <f t="shared" si="44"/>
        <v/>
      </c>
      <c r="AD273" s="92" t="str">
        <f t="shared" si="45"/>
        <v/>
      </c>
    </row>
    <row r="274" spans="1:30" x14ac:dyDescent="0.25">
      <c r="A274">
        <f t="shared" si="37"/>
        <v>10</v>
      </c>
      <c r="B274">
        <f>COUNTIF($D$4:D274,D274)</f>
        <v>191</v>
      </c>
      <c r="C274">
        <f>'Building Structure Data'!B275</f>
        <v>0</v>
      </c>
      <c r="D274">
        <f>'Building Structure Data'!C275</f>
        <v>0</v>
      </c>
      <c r="E274">
        <f>'Building Structure Data'!D275</f>
        <v>0</v>
      </c>
      <c r="F274">
        <f>'Building Structure Data'!E275</f>
        <v>0</v>
      </c>
      <c r="G274" s="43">
        <f>'Building Structure Data'!O275</f>
        <v>0</v>
      </c>
      <c r="H274" s="43">
        <f>'Building Structure Data'!P275</f>
        <v>0</v>
      </c>
      <c r="I274" t="b">
        <f>IF(OR('Building Structure Data'!M275="C",'Building Structure Data'!M275="R"),TRUE,FALSE)</f>
        <v>0</v>
      </c>
      <c r="J274">
        <f>'Building Structure Data'!Y275</f>
        <v>0</v>
      </c>
      <c r="K274" s="77" t="e">
        <f>'Building Structure Data'!AN275</f>
        <v>#DIV/0!</v>
      </c>
      <c r="L274" s="77" t="e">
        <f>'Building Structure Data'!AO275</f>
        <v>#DIV/0!</v>
      </c>
      <c r="M274" s="163" t="str">
        <f>IFERROR('Inputs_Metric 7'!$D$5*INDEX('HAZUS Table FL 14.14'!$F$5:$F$40,MATCH($J274,'HAZUS Table FL 14.14'!$C$5:$C$40,0)),"no data")</f>
        <v>no data</v>
      </c>
      <c r="N274" s="163" t="str">
        <f>IFERROR('Inputs_Metric 7'!$D$5*INDEX('HAZUS Table FL 14.14'!$G$5:$G$40,MATCH($J274,'HAZUS Table FL 14.14'!$C$5:$C$40,0)),"no data")</f>
        <v>no data</v>
      </c>
      <c r="O274" s="163" t="str">
        <f>IFERROR('Inputs_Metric 7'!$D$5*INDEX('HAZUS Table FL 14.14'!$I$5:$I$40,MATCH($J274,'HAZUS Table FL 14.14'!$C$5:$C$40,0)),"no data")</f>
        <v>no data</v>
      </c>
      <c r="P274" s="246" t="str">
        <f>IFERROR(AVERAGEIFS('HAZUS Table FL 14.12'!$S$4:$S$325,'HAZUS Table FL 14.12'!$N$4:$N$325,$J274,'HAZUS Table FL 14.12'!$R$4:$R$325,$I274,'HAZUS Table FL 14.12'!$P$4:$P$325,"&lt;="&amp;$G274,'HAZUS Table FL 14.12'!$Q$4:$Q$325,"&gt;"&amp;$G274)*'Inputs_Metric 7'!$D$6,"no data")</f>
        <v>no data</v>
      </c>
      <c r="Q274" s="246" t="str">
        <f>IFERROR(AVERAGEIFS('HAZUS Table FL 14.12'!$S$4:$S$325,'HAZUS Table FL 14.12'!$N$4:$N$325,$J274,'HAZUS Table FL 14.12'!$R$4:$R$325,$I274,'HAZUS Table FL 14.12'!$P$4:$P$325,"&lt;="&amp;$H274,'HAZUS Table FL 14.12'!$Q$4:$Q$325,"&gt;"&amp;$H274)*'Inputs_Metric 7'!$D$6,"no data")</f>
        <v>no data</v>
      </c>
      <c r="R274" s="246" t="str">
        <f>IFERROR(INDEX('HAZUS Table FL 14.16'!$D$3:$D$30,MATCH($J274,'HAZUS Table FL 14.16'!$C$3:$C$30,0)),"no data")</f>
        <v>no data</v>
      </c>
      <c r="S274" s="246" t="str">
        <f>IFERROR(INDEX('HAZUS Table FL 14.16'!$F$3:$F$30,MATCH($J274,'HAZUS Table FL 14.16'!$C$3:$C$30,0)),"no data")</f>
        <v>no data</v>
      </c>
      <c r="T274" s="246" t="str">
        <f>IFERROR(INDEX('HAZUS Table FL 14.16'!$G$3:$G$30,MATCH($J274,'HAZUS Table FL 14.16'!$C$3:$C$30,0)),"no data")</f>
        <v>no data</v>
      </c>
      <c r="U274" s="164" t="str">
        <f>IFERROR('Inputs_Metric 7'!$D$5*INDEX('HAZUS Table FL 14.8'!$E$4:$E$14,MATCH('Step 1_Metric 7'!$J274,'HAZUS Table FL 14.8'!$C$4:$C$14,0)),"no data")</f>
        <v>no data</v>
      </c>
      <c r="W274" s="92" t="str">
        <f t="shared" si="38"/>
        <v/>
      </c>
      <c r="X274" s="92" t="str">
        <f t="shared" si="39"/>
        <v/>
      </c>
      <c r="Y274" s="92" t="str">
        <f t="shared" si="40"/>
        <v/>
      </c>
      <c r="Z274" s="92" t="str">
        <f t="shared" si="41"/>
        <v/>
      </c>
      <c r="AA274" s="101" t="str">
        <f t="shared" si="42"/>
        <v/>
      </c>
      <c r="AB274" s="101" t="str">
        <f t="shared" si="43"/>
        <v/>
      </c>
      <c r="AC274" s="92" t="str">
        <f t="shared" si="44"/>
        <v/>
      </c>
      <c r="AD274" s="92" t="str">
        <f t="shared" si="45"/>
        <v/>
      </c>
    </row>
    <row r="275" spans="1:30" x14ac:dyDescent="0.25">
      <c r="A275">
        <f t="shared" si="37"/>
        <v>10</v>
      </c>
      <c r="B275">
        <f>COUNTIF($D$4:D275,D275)</f>
        <v>192</v>
      </c>
      <c r="C275">
        <f>'Building Structure Data'!B276</f>
        <v>0</v>
      </c>
      <c r="D275">
        <f>'Building Structure Data'!C276</f>
        <v>0</v>
      </c>
      <c r="E275">
        <f>'Building Structure Data'!D276</f>
        <v>0</v>
      </c>
      <c r="F275">
        <f>'Building Structure Data'!E276</f>
        <v>0</v>
      </c>
      <c r="G275" s="43">
        <f>'Building Structure Data'!O276</f>
        <v>0</v>
      </c>
      <c r="H275" s="43">
        <f>'Building Structure Data'!P276</f>
        <v>0</v>
      </c>
      <c r="I275" t="b">
        <f>IF(OR('Building Structure Data'!M276="C",'Building Structure Data'!M276="R"),TRUE,FALSE)</f>
        <v>0</v>
      </c>
      <c r="J275">
        <f>'Building Structure Data'!Y276</f>
        <v>0</v>
      </c>
      <c r="K275" s="77" t="e">
        <f>'Building Structure Data'!AN276</f>
        <v>#DIV/0!</v>
      </c>
      <c r="L275" s="77" t="e">
        <f>'Building Structure Data'!AO276</f>
        <v>#DIV/0!</v>
      </c>
      <c r="M275" s="163" t="str">
        <f>IFERROR('Inputs_Metric 7'!$D$5*INDEX('HAZUS Table FL 14.14'!$F$5:$F$40,MATCH($J275,'HAZUS Table FL 14.14'!$C$5:$C$40,0)),"no data")</f>
        <v>no data</v>
      </c>
      <c r="N275" s="163" t="str">
        <f>IFERROR('Inputs_Metric 7'!$D$5*INDEX('HAZUS Table FL 14.14'!$G$5:$G$40,MATCH($J275,'HAZUS Table FL 14.14'!$C$5:$C$40,0)),"no data")</f>
        <v>no data</v>
      </c>
      <c r="O275" s="163" t="str">
        <f>IFERROR('Inputs_Metric 7'!$D$5*INDEX('HAZUS Table FL 14.14'!$I$5:$I$40,MATCH($J275,'HAZUS Table FL 14.14'!$C$5:$C$40,0)),"no data")</f>
        <v>no data</v>
      </c>
      <c r="P275" s="246" t="str">
        <f>IFERROR(AVERAGEIFS('HAZUS Table FL 14.12'!$S$4:$S$325,'HAZUS Table FL 14.12'!$N$4:$N$325,$J275,'HAZUS Table FL 14.12'!$R$4:$R$325,$I275,'HAZUS Table FL 14.12'!$P$4:$P$325,"&lt;="&amp;$G275,'HAZUS Table FL 14.12'!$Q$4:$Q$325,"&gt;"&amp;$G275)*'Inputs_Metric 7'!$D$6,"no data")</f>
        <v>no data</v>
      </c>
      <c r="Q275" s="246" t="str">
        <f>IFERROR(AVERAGEIFS('HAZUS Table FL 14.12'!$S$4:$S$325,'HAZUS Table FL 14.12'!$N$4:$N$325,$J275,'HAZUS Table FL 14.12'!$R$4:$R$325,$I275,'HAZUS Table FL 14.12'!$P$4:$P$325,"&lt;="&amp;$H275,'HAZUS Table FL 14.12'!$Q$4:$Q$325,"&gt;"&amp;$H275)*'Inputs_Metric 7'!$D$6,"no data")</f>
        <v>no data</v>
      </c>
      <c r="R275" s="246" t="str">
        <f>IFERROR(INDEX('HAZUS Table FL 14.16'!$D$3:$D$30,MATCH($J275,'HAZUS Table FL 14.16'!$C$3:$C$30,0)),"no data")</f>
        <v>no data</v>
      </c>
      <c r="S275" s="246" t="str">
        <f>IFERROR(INDEX('HAZUS Table FL 14.16'!$F$3:$F$30,MATCH($J275,'HAZUS Table FL 14.16'!$C$3:$C$30,0)),"no data")</f>
        <v>no data</v>
      </c>
      <c r="T275" s="246" t="str">
        <f>IFERROR(INDEX('HAZUS Table FL 14.16'!$G$3:$G$30,MATCH($J275,'HAZUS Table FL 14.16'!$C$3:$C$30,0)),"no data")</f>
        <v>no data</v>
      </c>
      <c r="U275" s="164" t="str">
        <f>IFERROR('Inputs_Metric 7'!$D$5*INDEX('HAZUS Table FL 14.8'!$E$4:$E$14,MATCH('Step 1_Metric 7'!$J275,'HAZUS Table FL 14.8'!$C$4:$C$14,0)),"no data")</f>
        <v>no data</v>
      </c>
      <c r="W275" s="92" t="str">
        <f t="shared" si="38"/>
        <v/>
      </c>
      <c r="X275" s="92" t="str">
        <f t="shared" si="39"/>
        <v/>
      </c>
      <c r="Y275" s="92" t="str">
        <f t="shared" si="40"/>
        <v/>
      </c>
      <c r="Z275" s="92" t="str">
        <f t="shared" si="41"/>
        <v/>
      </c>
      <c r="AA275" s="101" t="str">
        <f t="shared" si="42"/>
        <v/>
      </c>
      <c r="AB275" s="101" t="str">
        <f t="shared" si="43"/>
        <v/>
      </c>
      <c r="AC275" s="92" t="str">
        <f t="shared" si="44"/>
        <v/>
      </c>
      <c r="AD275" s="92" t="str">
        <f t="shared" si="45"/>
        <v/>
      </c>
    </row>
    <row r="276" spans="1:30" x14ac:dyDescent="0.25">
      <c r="A276">
        <f t="shared" si="37"/>
        <v>10</v>
      </c>
      <c r="B276">
        <f>COUNTIF($D$4:D276,D276)</f>
        <v>193</v>
      </c>
      <c r="C276">
        <f>'Building Structure Data'!B277</f>
        <v>0</v>
      </c>
      <c r="D276">
        <f>'Building Structure Data'!C277</f>
        <v>0</v>
      </c>
      <c r="E276">
        <f>'Building Structure Data'!D277</f>
        <v>0</v>
      </c>
      <c r="F276">
        <f>'Building Structure Data'!E277</f>
        <v>0</v>
      </c>
      <c r="G276" s="43">
        <f>'Building Structure Data'!O277</f>
        <v>0</v>
      </c>
      <c r="H276" s="43">
        <f>'Building Structure Data'!P277</f>
        <v>0</v>
      </c>
      <c r="I276" t="b">
        <f>IF(OR('Building Structure Data'!M277="C",'Building Structure Data'!M277="R"),TRUE,FALSE)</f>
        <v>0</v>
      </c>
      <c r="J276">
        <f>'Building Structure Data'!Y277</f>
        <v>0</v>
      </c>
      <c r="K276" s="77" t="e">
        <f>'Building Structure Data'!AN277</f>
        <v>#DIV/0!</v>
      </c>
      <c r="L276" s="77" t="e">
        <f>'Building Structure Data'!AO277</f>
        <v>#DIV/0!</v>
      </c>
      <c r="M276" s="163" t="str">
        <f>IFERROR('Inputs_Metric 7'!$D$5*INDEX('HAZUS Table FL 14.14'!$F$5:$F$40,MATCH($J276,'HAZUS Table FL 14.14'!$C$5:$C$40,0)),"no data")</f>
        <v>no data</v>
      </c>
      <c r="N276" s="163" t="str">
        <f>IFERROR('Inputs_Metric 7'!$D$5*INDEX('HAZUS Table FL 14.14'!$G$5:$G$40,MATCH($J276,'HAZUS Table FL 14.14'!$C$5:$C$40,0)),"no data")</f>
        <v>no data</v>
      </c>
      <c r="O276" s="163" t="str">
        <f>IFERROR('Inputs_Metric 7'!$D$5*INDEX('HAZUS Table FL 14.14'!$I$5:$I$40,MATCH($J276,'HAZUS Table FL 14.14'!$C$5:$C$40,0)),"no data")</f>
        <v>no data</v>
      </c>
      <c r="P276" s="246" t="str">
        <f>IFERROR(AVERAGEIFS('HAZUS Table FL 14.12'!$S$4:$S$325,'HAZUS Table FL 14.12'!$N$4:$N$325,$J276,'HAZUS Table FL 14.12'!$R$4:$R$325,$I276,'HAZUS Table FL 14.12'!$P$4:$P$325,"&lt;="&amp;$G276,'HAZUS Table FL 14.12'!$Q$4:$Q$325,"&gt;"&amp;$G276)*'Inputs_Metric 7'!$D$6,"no data")</f>
        <v>no data</v>
      </c>
      <c r="Q276" s="246" t="str">
        <f>IFERROR(AVERAGEIFS('HAZUS Table FL 14.12'!$S$4:$S$325,'HAZUS Table FL 14.12'!$N$4:$N$325,$J276,'HAZUS Table FL 14.12'!$R$4:$R$325,$I276,'HAZUS Table FL 14.12'!$P$4:$P$325,"&lt;="&amp;$H276,'HAZUS Table FL 14.12'!$Q$4:$Q$325,"&gt;"&amp;$H276)*'Inputs_Metric 7'!$D$6,"no data")</f>
        <v>no data</v>
      </c>
      <c r="R276" s="246" t="str">
        <f>IFERROR(INDEX('HAZUS Table FL 14.16'!$D$3:$D$30,MATCH($J276,'HAZUS Table FL 14.16'!$C$3:$C$30,0)),"no data")</f>
        <v>no data</v>
      </c>
      <c r="S276" s="246" t="str">
        <f>IFERROR(INDEX('HAZUS Table FL 14.16'!$F$3:$F$30,MATCH($J276,'HAZUS Table FL 14.16'!$C$3:$C$30,0)),"no data")</f>
        <v>no data</v>
      </c>
      <c r="T276" s="246" t="str">
        <f>IFERROR(INDEX('HAZUS Table FL 14.16'!$G$3:$G$30,MATCH($J276,'HAZUS Table FL 14.16'!$C$3:$C$30,0)),"no data")</f>
        <v>no data</v>
      </c>
      <c r="U276" s="164" t="str">
        <f>IFERROR('Inputs_Metric 7'!$D$5*INDEX('HAZUS Table FL 14.8'!$E$4:$E$14,MATCH('Step 1_Metric 7'!$J276,'HAZUS Table FL 14.8'!$C$4:$C$14,0)),"no data")</f>
        <v>no data</v>
      </c>
      <c r="W276" s="92" t="str">
        <f t="shared" si="38"/>
        <v/>
      </c>
      <c r="X276" s="92" t="str">
        <f t="shared" si="39"/>
        <v/>
      </c>
      <c r="Y276" s="92" t="str">
        <f t="shared" si="40"/>
        <v/>
      </c>
      <c r="Z276" s="92" t="str">
        <f t="shared" si="41"/>
        <v/>
      </c>
      <c r="AA276" s="101" t="str">
        <f t="shared" si="42"/>
        <v/>
      </c>
      <c r="AB276" s="101" t="str">
        <f t="shared" si="43"/>
        <v/>
      </c>
      <c r="AC276" s="92" t="str">
        <f t="shared" si="44"/>
        <v/>
      </c>
      <c r="AD276" s="92" t="str">
        <f t="shared" si="45"/>
        <v/>
      </c>
    </row>
    <row r="277" spans="1:30" x14ac:dyDescent="0.25">
      <c r="A277">
        <f t="shared" si="37"/>
        <v>10</v>
      </c>
      <c r="B277">
        <f>COUNTIF($D$4:D277,D277)</f>
        <v>194</v>
      </c>
      <c r="C277">
        <f>'Building Structure Data'!B278</f>
        <v>0</v>
      </c>
      <c r="D277">
        <f>'Building Structure Data'!C278</f>
        <v>0</v>
      </c>
      <c r="E277">
        <f>'Building Structure Data'!D278</f>
        <v>0</v>
      </c>
      <c r="F277">
        <f>'Building Structure Data'!E278</f>
        <v>0</v>
      </c>
      <c r="G277" s="43">
        <f>'Building Structure Data'!O278</f>
        <v>0</v>
      </c>
      <c r="H277" s="43">
        <f>'Building Structure Data'!P278</f>
        <v>0</v>
      </c>
      <c r="I277" t="b">
        <f>IF(OR('Building Structure Data'!M278="C",'Building Structure Data'!M278="R"),TRUE,FALSE)</f>
        <v>0</v>
      </c>
      <c r="J277">
        <f>'Building Structure Data'!Y278</f>
        <v>0</v>
      </c>
      <c r="K277" s="77" t="e">
        <f>'Building Structure Data'!AN278</f>
        <v>#DIV/0!</v>
      </c>
      <c r="L277" s="77" t="e">
        <f>'Building Structure Data'!AO278</f>
        <v>#DIV/0!</v>
      </c>
      <c r="M277" s="163" t="str">
        <f>IFERROR('Inputs_Metric 7'!$D$5*INDEX('HAZUS Table FL 14.14'!$F$5:$F$40,MATCH($J277,'HAZUS Table FL 14.14'!$C$5:$C$40,0)),"no data")</f>
        <v>no data</v>
      </c>
      <c r="N277" s="163" t="str">
        <f>IFERROR('Inputs_Metric 7'!$D$5*INDEX('HAZUS Table FL 14.14'!$G$5:$G$40,MATCH($J277,'HAZUS Table FL 14.14'!$C$5:$C$40,0)),"no data")</f>
        <v>no data</v>
      </c>
      <c r="O277" s="163" t="str">
        <f>IFERROR('Inputs_Metric 7'!$D$5*INDEX('HAZUS Table FL 14.14'!$I$5:$I$40,MATCH($J277,'HAZUS Table FL 14.14'!$C$5:$C$40,0)),"no data")</f>
        <v>no data</v>
      </c>
      <c r="P277" s="246" t="str">
        <f>IFERROR(AVERAGEIFS('HAZUS Table FL 14.12'!$S$4:$S$325,'HAZUS Table FL 14.12'!$N$4:$N$325,$J277,'HAZUS Table FL 14.12'!$R$4:$R$325,$I277,'HAZUS Table FL 14.12'!$P$4:$P$325,"&lt;="&amp;$G277,'HAZUS Table FL 14.12'!$Q$4:$Q$325,"&gt;"&amp;$G277)*'Inputs_Metric 7'!$D$6,"no data")</f>
        <v>no data</v>
      </c>
      <c r="Q277" s="246" t="str">
        <f>IFERROR(AVERAGEIFS('HAZUS Table FL 14.12'!$S$4:$S$325,'HAZUS Table FL 14.12'!$N$4:$N$325,$J277,'HAZUS Table FL 14.12'!$R$4:$R$325,$I277,'HAZUS Table FL 14.12'!$P$4:$P$325,"&lt;="&amp;$H277,'HAZUS Table FL 14.12'!$Q$4:$Q$325,"&gt;"&amp;$H277)*'Inputs_Metric 7'!$D$6,"no data")</f>
        <v>no data</v>
      </c>
      <c r="R277" s="246" t="str">
        <f>IFERROR(INDEX('HAZUS Table FL 14.16'!$D$3:$D$30,MATCH($J277,'HAZUS Table FL 14.16'!$C$3:$C$30,0)),"no data")</f>
        <v>no data</v>
      </c>
      <c r="S277" s="246" t="str">
        <f>IFERROR(INDEX('HAZUS Table FL 14.16'!$F$3:$F$30,MATCH($J277,'HAZUS Table FL 14.16'!$C$3:$C$30,0)),"no data")</f>
        <v>no data</v>
      </c>
      <c r="T277" s="246" t="str">
        <f>IFERROR(INDEX('HAZUS Table FL 14.16'!$G$3:$G$30,MATCH($J277,'HAZUS Table FL 14.16'!$C$3:$C$30,0)),"no data")</f>
        <v>no data</v>
      </c>
      <c r="U277" s="164" t="str">
        <f>IFERROR('Inputs_Metric 7'!$D$5*INDEX('HAZUS Table FL 14.8'!$E$4:$E$14,MATCH('Step 1_Metric 7'!$J277,'HAZUS Table FL 14.8'!$C$4:$C$14,0)),"no data")</f>
        <v>no data</v>
      </c>
      <c r="W277" s="92" t="str">
        <f t="shared" si="38"/>
        <v/>
      </c>
      <c r="X277" s="92" t="str">
        <f t="shared" si="39"/>
        <v/>
      </c>
      <c r="Y277" s="92" t="str">
        <f t="shared" si="40"/>
        <v/>
      </c>
      <c r="Z277" s="92" t="str">
        <f t="shared" si="41"/>
        <v/>
      </c>
      <c r="AA277" s="101" t="str">
        <f t="shared" si="42"/>
        <v/>
      </c>
      <c r="AB277" s="101" t="str">
        <f t="shared" si="43"/>
        <v/>
      </c>
      <c r="AC277" s="92" t="str">
        <f t="shared" si="44"/>
        <v/>
      </c>
      <c r="AD277" s="92" t="str">
        <f t="shared" si="45"/>
        <v/>
      </c>
    </row>
    <row r="278" spans="1:30" x14ac:dyDescent="0.25">
      <c r="A278">
        <f t="shared" si="37"/>
        <v>10</v>
      </c>
      <c r="B278">
        <f>COUNTIF($D$4:D278,D278)</f>
        <v>195</v>
      </c>
      <c r="C278">
        <f>'Building Structure Data'!B279</f>
        <v>0</v>
      </c>
      <c r="D278">
        <f>'Building Structure Data'!C279</f>
        <v>0</v>
      </c>
      <c r="E278">
        <f>'Building Structure Data'!D279</f>
        <v>0</v>
      </c>
      <c r="F278">
        <f>'Building Structure Data'!E279</f>
        <v>0</v>
      </c>
      <c r="G278" s="43">
        <f>'Building Structure Data'!O279</f>
        <v>0</v>
      </c>
      <c r="H278" s="43">
        <f>'Building Structure Data'!P279</f>
        <v>0</v>
      </c>
      <c r="I278" t="b">
        <f>IF(OR('Building Structure Data'!M279="C",'Building Structure Data'!M279="R"),TRUE,FALSE)</f>
        <v>0</v>
      </c>
      <c r="J278">
        <f>'Building Structure Data'!Y279</f>
        <v>0</v>
      </c>
      <c r="K278" s="77" t="e">
        <f>'Building Structure Data'!AN279</f>
        <v>#DIV/0!</v>
      </c>
      <c r="L278" s="77" t="e">
        <f>'Building Structure Data'!AO279</f>
        <v>#DIV/0!</v>
      </c>
      <c r="M278" s="163" t="str">
        <f>IFERROR('Inputs_Metric 7'!$D$5*INDEX('HAZUS Table FL 14.14'!$F$5:$F$40,MATCH($J278,'HAZUS Table FL 14.14'!$C$5:$C$40,0)),"no data")</f>
        <v>no data</v>
      </c>
      <c r="N278" s="163" t="str">
        <f>IFERROR('Inputs_Metric 7'!$D$5*INDEX('HAZUS Table FL 14.14'!$G$5:$G$40,MATCH($J278,'HAZUS Table FL 14.14'!$C$5:$C$40,0)),"no data")</f>
        <v>no data</v>
      </c>
      <c r="O278" s="163" t="str">
        <f>IFERROR('Inputs_Metric 7'!$D$5*INDEX('HAZUS Table FL 14.14'!$I$5:$I$40,MATCH($J278,'HAZUS Table FL 14.14'!$C$5:$C$40,0)),"no data")</f>
        <v>no data</v>
      </c>
      <c r="P278" s="246" t="str">
        <f>IFERROR(AVERAGEIFS('HAZUS Table FL 14.12'!$S$4:$S$325,'HAZUS Table FL 14.12'!$N$4:$N$325,$J278,'HAZUS Table FL 14.12'!$R$4:$R$325,$I278,'HAZUS Table FL 14.12'!$P$4:$P$325,"&lt;="&amp;$G278,'HAZUS Table FL 14.12'!$Q$4:$Q$325,"&gt;"&amp;$G278)*'Inputs_Metric 7'!$D$6,"no data")</f>
        <v>no data</v>
      </c>
      <c r="Q278" s="246" t="str">
        <f>IFERROR(AVERAGEIFS('HAZUS Table FL 14.12'!$S$4:$S$325,'HAZUS Table FL 14.12'!$N$4:$N$325,$J278,'HAZUS Table FL 14.12'!$R$4:$R$325,$I278,'HAZUS Table FL 14.12'!$P$4:$P$325,"&lt;="&amp;$H278,'HAZUS Table FL 14.12'!$Q$4:$Q$325,"&gt;"&amp;$H278)*'Inputs_Metric 7'!$D$6,"no data")</f>
        <v>no data</v>
      </c>
      <c r="R278" s="246" t="str">
        <f>IFERROR(INDEX('HAZUS Table FL 14.16'!$D$3:$D$30,MATCH($J278,'HAZUS Table FL 14.16'!$C$3:$C$30,0)),"no data")</f>
        <v>no data</v>
      </c>
      <c r="S278" s="246" t="str">
        <f>IFERROR(INDEX('HAZUS Table FL 14.16'!$F$3:$F$30,MATCH($J278,'HAZUS Table FL 14.16'!$C$3:$C$30,0)),"no data")</f>
        <v>no data</v>
      </c>
      <c r="T278" s="246" t="str">
        <f>IFERROR(INDEX('HAZUS Table FL 14.16'!$G$3:$G$30,MATCH($J278,'HAZUS Table FL 14.16'!$C$3:$C$30,0)),"no data")</f>
        <v>no data</v>
      </c>
      <c r="U278" s="164" t="str">
        <f>IFERROR('Inputs_Metric 7'!$D$5*INDEX('HAZUS Table FL 14.8'!$E$4:$E$14,MATCH('Step 1_Metric 7'!$J278,'HAZUS Table FL 14.8'!$C$4:$C$14,0)),"no data")</f>
        <v>no data</v>
      </c>
      <c r="W278" s="92" t="str">
        <f t="shared" si="38"/>
        <v/>
      </c>
      <c r="X278" s="92" t="str">
        <f t="shared" si="39"/>
        <v/>
      </c>
      <c r="Y278" s="92" t="str">
        <f t="shared" si="40"/>
        <v/>
      </c>
      <c r="Z278" s="92" t="str">
        <f t="shared" si="41"/>
        <v/>
      </c>
      <c r="AA278" s="101" t="str">
        <f t="shared" si="42"/>
        <v/>
      </c>
      <c r="AB278" s="101" t="str">
        <f t="shared" si="43"/>
        <v/>
      </c>
      <c r="AC278" s="92" t="str">
        <f t="shared" si="44"/>
        <v/>
      </c>
      <c r="AD278" s="92" t="str">
        <f t="shared" si="45"/>
        <v/>
      </c>
    </row>
    <row r="279" spans="1:30" x14ac:dyDescent="0.25">
      <c r="A279">
        <f t="shared" si="37"/>
        <v>10</v>
      </c>
      <c r="B279">
        <f>COUNTIF($D$4:D279,D279)</f>
        <v>196</v>
      </c>
      <c r="C279">
        <f>'Building Structure Data'!B280</f>
        <v>0</v>
      </c>
      <c r="D279">
        <f>'Building Structure Data'!C280</f>
        <v>0</v>
      </c>
      <c r="E279">
        <f>'Building Structure Data'!D280</f>
        <v>0</v>
      </c>
      <c r="F279">
        <f>'Building Structure Data'!E280</f>
        <v>0</v>
      </c>
      <c r="G279" s="43">
        <f>'Building Structure Data'!O280</f>
        <v>0</v>
      </c>
      <c r="H279" s="43">
        <f>'Building Structure Data'!P280</f>
        <v>0</v>
      </c>
      <c r="I279" t="b">
        <f>IF(OR('Building Structure Data'!M280="C",'Building Structure Data'!M280="R"),TRUE,FALSE)</f>
        <v>0</v>
      </c>
      <c r="J279">
        <f>'Building Structure Data'!Y280</f>
        <v>0</v>
      </c>
      <c r="K279" s="77" t="e">
        <f>'Building Structure Data'!AN280</f>
        <v>#DIV/0!</v>
      </c>
      <c r="L279" s="77" t="e">
        <f>'Building Structure Data'!AO280</f>
        <v>#DIV/0!</v>
      </c>
      <c r="M279" s="163" t="str">
        <f>IFERROR('Inputs_Metric 7'!$D$5*INDEX('HAZUS Table FL 14.14'!$F$5:$F$40,MATCH($J279,'HAZUS Table FL 14.14'!$C$5:$C$40,0)),"no data")</f>
        <v>no data</v>
      </c>
      <c r="N279" s="163" t="str">
        <f>IFERROR('Inputs_Metric 7'!$D$5*INDEX('HAZUS Table FL 14.14'!$G$5:$G$40,MATCH($J279,'HAZUS Table FL 14.14'!$C$5:$C$40,0)),"no data")</f>
        <v>no data</v>
      </c>
      <c r="O279" s="163" t="str">
        <f>IFERROR('Inputs_Metric 7'!$D$5*INDEX('HAZUS Table FL 14.14'!$I$5:$I$40,MATCH($J279,'HAZUS Table FL 14.14'!$C$5:$C$40,0)),"no data")</f>
        <v>no data</v>
      </c>
      <c r="P279" s="246" t="str">
        <f>IFERROR(AVERAGEIFS('HAZUS Table FL 14.12'!$S$4:$S$325,'HAZUS Table FL 14.12'!$N$4:$N$325,$J279,'HAZUS Table FL 14.12'!$R$4:$R$325,$I279,'HAZUS Table FL 14.12'!$P$4:$P$325,"&lt;="&amp;$G279,'HAZUS Table FL 14.12'!$Q$4:$Q$325,"&gt;"&amp;$G279)*'Inputs_Metric 7'!$D$6,"no data")</f>
        <v>no data</v>
      </c>
      <c r="Q279" s="246" t="str">
        <f>IFERROR(AVERAGEIFS('HAZUS Table FL 14.12'!$S$4:$S$325,'HAZUS Table FL 14.12'!$N$4:$N$325,$J279,'HAZUS Table FL 14.12'!$R$4:$R$325,$I279,'HAZUS Table FL 14.12'!$P$4:$P$325,"&lt;="&amp;$H279,'HAZUS Table FL 14.12'!$Q$4:$Q$325,"&gt;"&amp;$H279)*'Inputs_Metric 7'!$D$6,"no data")</f>
        <v>no data</v>
      </c>
      <c r="R279" s="246" t="str">
        <f>IFERROR(INDEX('HAZUS Table FL 14.16'!$D$3:$D$30,MATCH($J279,'HAZUS Table FL 14.16'!$C$3:$C$30,0)),"no data")</f>
        <v>no data</v>
      </c>
      <c r="S279" s="246" t="str">
        <f>IFERROR(INDEX('HAZUS Table FL 14.16'!$F$3:$F$30,MATCH($J279,'HAZUS Table FL 14.16'!$C$3:$C$30,0)),"no data")</f>
        <v>no data</v>
      </c>
      <c r="T279" s="246" t="str">
        <f>IFERROR(INDEX('HAZUS Table FL 14.16'!$G$3:$G$30,MATCH($J279,'HAZUS Table FL 14.16'!$C$3:$C$30,0)),"no data")</f>
        <v>no data</v>
      </c>
      <c r="U279" s="164" t="str">
        <f>IFERROR('Inputs_Metric 7'!$D$5*INDEX('HAZUS Table FL 14.8'!$E$4:$E$14,MATCH('Step 1_Metric 7'!$J279,'HAZUS Table FL 14.8'!$C$4:$C$14,0)),"no data")</f>
        <v>no data</v>
      </c>
      <c r="W279" s="92" t="str">
        <f t="shared" si="38"/>
        <v/>
      </c>
      <c r="X279" s="92" t="str">
        <f t="shared" si="39"/>
        <v/>
      </c>
      <c r="Y279" s="92" t="str">
        <f t="shared" si="40"/>
        <v/>
      </c>
      <c r="Z279" s="92" t="str">
        <f t="shared" si="41"/>
        <v/>
      </c>
      <c r="AA279" s="101" t="str">
        <f t="shared" si="42"/>
        <v/>
      </c>
      <c r="AB279" s="101" t="str">
        <f t="shared" si="43"/>
        <v/>
      </c>
      <c r="AC279" s="92" t="str">
        <f t="shared" si="44"/>
        <v/>
      </c>
      <c r="AD279" s="92" t="str">
        <f t="shared" si="45"/>
        <v/>
      </c>
    </row>
    <row r="280" spans="1:30" x14ac:dyDescent="0.25">
      <c r="A280">
        <f t="shared" si="37"/>
        <v>10</v>
      </c>
      <c r="B280">
        <f>COUNTIF($D$4:D280,D280)</f>
        <v>197</v>
      </c>
      <c r="C280">
        <f>'Building Structure Data'!B281</f>
        <v>0</v>
      </c>
      <c r="D280">
        <f>'Building Structure Data'!C281</f>
        <v>0</v>
      </c>
      <c r="E280">
        <f>'Building Structure Data'!D281</f>
        <v>0</v>
      </c>
      <c r="F280">
        <f>'Building Structure Data'!E281</f>
        <v>0</v>
      </c>
      <c r="G280" s="43">
        <f>'Building Structure Data'!O281</f>
        <v>0</v>
      </c>
      <c r="H280" s="43">
        <f>'Building Structure Data'!P281</f>
        <v>0</v>
      </c>
      <c r="I280" t="b">
        <f>IF(OR('Building Structure Data'!M281="C",'Building Structure Data'!M281="R"),TRUE,FALSE)</f>
        <v>0</v>
      </c>
      <c r="J280">
        <f>'Building Structure Data'!Y281</f>
        <v>0</v>
      </c>
      <c r="K280" s="77" t="e">
        <f>'Building Structure Data'!AN281</f>
        <v>#DIV/0!</v>
      </c>
      <c r="L280" s="77" t="e">
        <f>'Building Structure Data'!AO281</f>
        <v>#DIV/0!</v>
      </c>
      <c r="M280" s="163" t="str">
        <f>IFERROR('Inputs_Metric 7'!$D$5*INDEX('HAZUS Table FL 14.14'!$F$5:$F$40,MATCH($J280,'HAZUS Table FL 14.14'!$C$5:$C$40,0)),"no data")</f>
        <v>no data</v>
      </c>
      <c r="N280" s="163" t="str">
        <f>IFERROR('Inputs_Metric 7'!$D$5*INDEX('HAZUS Table FL 14.14'!$G$5:$G$40,MATCH($J280,'HAZUS Table FL 14.14'!$C$5:$C$40,0)),"no data")</f>
        <v>no data</v>
      </c>
      <c r="O280" s="163" t="str">
        <f>IFERROR('Inputs_Metric 7'!$D$5*INDEX('HAZUS Table FL 14.14'!$I$5:$I$40,MATCH($J280,'HAZUS Table FL 14.14'!$C$5:$C$40,0)),"no data")</f>
        <v>no data</v>
      </c>
      <c r="P280" s="246" t="str">
        <f>IFERROR(AVERAGEIFS('HAZUS Table FL 14.12'!$S$4:$S$325,'HAZUS Table FL 14.12'!$N$4:$N$325,$J280,'HAZUS Table FL 14.12'!$R$4:$R$325,$I280,'HAZUS Table FL 14.12'!$P$4:$P$325,"&lt;="&amp;$G280,'HAZUS Table FL 14.12'!$Q$4:$Q$325,"&gt;"&amp;$G280)*'Inputs_Metric 7'!$D$6,"no data")</f>
        <v>no data</v>
      </c>
      <c r="Q280" s="246" t="str">
        <f>IFERROR(AVERAGEIFS('HAZUS Table FL 14.12'!$S$4:$S$325,'HAZUS Table FL 14.12'!$N$4:$N$325,$J280,'HAZUS Table FL 14.12'!$R$4:$R$325,$I280,'HAZUS Table FL 14.12'!$P$4:$P$325,"&lt;="&amp;$H280,'HAZUS Table FL 14.12'!$Q$4:$Q$325,"&gt;"&amp;$H280)*'Inputs_Metric 7'!$D$6,"no data")</f>
        <v>no data</v>
      </c>
      <c r="R280" s="246" t="str">
        <f>IFERROR(INDEX('HAZUS Table FL 14.16'!$D$3:$D$30,MATCH($J280,'HAZUS Table FL 14.16'!$C$3:$C$30,0)),"no data")</f>
        <v>no data</v>
      </c>
      <c r="S280" s="246" t="str">
        <f>IFERROR(INDEX('HAZUS Table FL 14.16'!$F$3:$F$30,MATCH($J280,'HAZUS Table FL 14.16'!$C$3:$C$30,0)),"no data")</f>
        <v>no data</v>
      </c>
      <c r="T280" s="246" t="str">
        <f>IFERROR(INDEX('HAZUS Table FL 14.16'!$G$3:$G$30,MATCH($J280,'HAZUS Table FL 14.16'!$C$3:$C$30,0)),"no data")</f>
        <v>no data</v>
      </c>
      <c r="U280" s="164" t="str">
        <f>IFERROR('Inputs_Metric 7'!$D$5*INDEX('HAZUS Table FL 14.8'!$E$4:$E$14,MATCH('Step 1_Metric 7'!$J280,'HAZUS Table FL 14.8'!$C$4:$C$14,0)),"no data")</f>
        <v>no data</v>
      </c>
      <c r="W280" s="92" t="str">
        <f t="shared" si="38"/>
        <v/>
      </c>
      <c r="X280" s="92" t="str">
        <f t="shared" si="39"/>
        <v/>
      </c>
      <c r="Y280" s="92" t="str">
        <f t="shared" si="40"/>
        <v/>
      </c>
      <c r="Z280" s="92" t="str">
        <f t="shared" si="41"/>
        <v/>
      </c>
      <c r="AA280" s="101" t="str">
        <f t="shared" si="42"/>
        <v/>
      </c>
      <c r="AB280" s="101" t="str">
        <f t="shared" si="43"/>
        <v/>
      </c>
      <c r="AC280" s="92" t="str">
        <f t="shared" si="44"/>
        <v/>
      </c>
      <c r="AD280" s="92" t="str">
        <f t="shared" si="45"/>
        <v/>
      </c>
    </row>
    <row r="281" spans="1:30" x14ac:dyDescent="0.25">
      <c r="A281">
        <f t="shared" si="37"/>
        <v>10</v>
      </c>
      <c r="B281">
        <f>COUNTIF($D$4:D281,D281)</f>
        <v>198</v>
      </c>
      <c r="C281">
        <f>'Building Structure Data'!B282</f>
        <v>0</v>
      </c>
      <c r="D281">
        <f>'Building Structure Data'!C282</f>
        <v>0</v>
      </c>
      <c r="E281">
        <f>'Building Structure Data'!D282</f>
        <v>0</v>
      </c>
      <c r="F281">
        <f>'Building Structure Data'!E282</f>
        <v>0</v>
      </c>
      <c r="G281" s="43">
        <f>'Building Structure Data'!O282</f>
        <v>0</v>
      </c>
      <c r="H281" s="43">
        <f>'Building Structure Data'!P282</f>
        <v>0</v>
      </c>
      <c r="I281" t="b">
        <f>IF(OR('Building Structure Data'!M282="C",'Building Structure Data'!M282="R"),TRUE,FALSE)</f>
        <v>0</v>
      </c>
      <c r="J281">
        <f>'Building Structure Data'!Y282</f>
        <v>0</v>
      </c>
      <c r="K281" s="77" t="e">
        <f>'Building Structure Data'!AN282</f>
        <v>#DIV/0!</v>
      </c>
      <c r="L281" s="77" t="e">
        <f>'Building Structure Data'!AO282</f>
        <v>#DIV/0!</v>
      </c>
      <c r="M281" s="163" t="str">
        <f>IFERROR('Inputs_Metric 7'!$D$5*INDEX('HAZUS Table FL 14.14'!$F$5:$F$40,MATCH($J281,'HAZUS Table FL 14.14'!$C$5:$C$40,0)),"no data")</f>
        <v>no data</v>
      </c>
      <c r="N281" s="163" t="str">
        <f>IFERROR('Inputs_Metric 7'!$D$5*INDEX('HAZUS Table FL 14.14'!$G$5:$G$40,MATCH($J281,'HAZUS Table FL 14.14'!$C$5:$C$40,0)),"no data")</f>
        <v>no data</v>
      </c>
      <c r="O281" s="163" t="str">
        <f>IFERROR('Inputs_Metric 7'!$D$5*INDEX('HAZUS Table FL 14.14'!$I$5:$I$40,MATCH($J281,'HAZUS Table FL 14.14'!$C$5:$C$40,0)),"no data")</f>
        <v>no data</v>
      </c>
      <c r="P281" s="246" t="str">
        <f>IFERROR(AVERAGEIFS('HAZUS Table FL 14.12'!$S$4:$S$325,'HAZUS Table FL 14.12'!$N$4:$N$325,$J281,'HAZUS Table FL 14.12'!$R$4:$R$325,$I281,'HAZUS Table FL 14.12'!$P$4:$P$325,"&lt;="&amp;$G281,'HAZUS Table FL 14.12'!$Q$4:$Q$325,"&gt;"&amp;$G281)*'Inputs_Metric 7'!$D$6,"no data")</f>
        <v>no data</v>
      </c>
      <c r="Q281" s="246" t="str">
        <f>IFERROR(AVERAGEIFS('HAZUS Table FL 14.12'!$S$4:$S$325,'HAZUS Table FL 14.12'!$N$4:$N$325,$J281,'HAZUS Table FL 14.12'!$R$4:$R$325,$I281,'HAZUS Table FL 14.12'!$P$4:$P$325,"&lt;="&amp;$H281,'HAZUS Table FL 14.12'!$Q$4:$Q$325,"&gt;"&amp;$H281)*'Inputs_Metric 7'!$D$6,"no data")</f>
        <v>no data</v>
      </c>
      <c r="R281" s="246" t="str">
        <f>IFERROR(INDEX('HAZUS Table FL 14.16'!$D$3:$D$30,MATCH($J281,'HAZUS Table FL 14.16'!$C$3:$C$30,0)),"no data")</f>
        <v>no data</v>
      </c>
      <c r="S281" s="246" t="str">
        <f>IFERROR(INDEX('HAZUS Table FL 14.16'!$F$3:$F$30,MATCH($J281,'HAZUS Table FL 14.16'!$C$3:$C$30,0)),"no data")</f>
        <v>no data</v>
      </c>
      <c r="T281" s="246" t="str">
        <f>IFERROR(INDEX('HAZUS Table FL 14.16'!$G$3:$G$30,MATCH($J281,'HAZUS Table FL 14.16'!$C$3:$C$30,0)),"no data")</f>
        <v>no data</v>
      </c>
      <c r="U281" s="164" t="str">
        <f>IFERROR('Inputs_Metric 7'!$D$5*INDEX('HAZUS Table FL 14.8'!$E$4:$E$14,MATCH('Step 1_Metric 7'!$J281,'HAZUS Table FL 14.8'!$C$4:$C$14,0)),"no data")</f>
        <v>no data</v>
      </c>
      <c r="W281" s="92" t="str">
        <f t="shared" si="38"/>
        <v/>
      </c>
      <c r="X281" s="92" t="str">
        <f t="shared" si="39"/>
        <v/>
      </c>
      <c r="Y281" s="92" t="str">
        <f t="shared" si="40"/>
        <v/>
      </c>
      <c r="Z281" s="92" t="str">
        <f t="shared" si="41"/>
        <v/>
      </c>
      <c r="AA281" s="101" t="str">
        <f t="shared" si="42"/>
        <v/>
      </c>
      <c r="AB281" s="101" t="str">
        <f t="shared" si="43"/>
        <v/>
      </c>
      <c r="AC281" s="92" t="str">
        <f t="shared" si="44"/>
        <v/>
      </c>
      <c r="AD281" s="92" t="str">
        <f t="shared" si="45"/>
        <v/>
      </c>
    </row>
    <row r="282" spans="1:30" x14ac:dyDescent="0.25">
      <c r="A282">
        <f t="shared" si="37"/>
        <v>10</v>
      </c>
      <c r="B282">
        <f>COUNTIF($D$4:D282,D282)</f>
        <v>199</v>
      </c>
      <c r="C282">
        <f>'Building Structure Data'!B283</f>
        <v>0</v>
      </c>
      <c r="D282">
        <f>'Building Structure Data'!C283</f>
        <v>0</v>
      </c>
      <c r="E282">
        <f>'Building Structure Data'!D283</f>
        <v>0</v>
      </c>
      <c r="F282">
        <f>'Building Structure Data'!E283</f>
        <v>0</v>
      </c>
      <c r="G282" s="43">
        <f>'Building Structure Data'!O283</f>
        <v>0</v>
      </c>
      <c r="H282" s="43">
        <f>'Building Structure Data'!P283</f>
        <v>0</v>
      </c>
      <c r="I282" t="b">
        <f>IF(OR('Building Structure Data'!M283="C",'Building Structure Data'!M283="R"),TRUE,FALSE)</f>
        <v>0</v>
      </c>
      <c r="J282">
        <f>'Building Structure Data'!Y283</f>
        <v>0</v>
      </c>
      <c r="K282" s="77" t="e">
        <f>'Building Structure Data'!AN283</f>
        <v>#DIV/0!</v>
      </c>
      <c r="L282" s="77" t="e">
        <f>'Building Structure Data'!AO283</f>
        <v>#DIV/0!</v>
      </c>
      <c r="M282" s="163" t="str">
        <f>IFERROR('Inputs_Metric 7'!$D$5*INDEX('HAZUS Table FL 14.14'!$F$5:$F$40,MATCH($J282,'HAZUS Table FL 14.14'!$C$5:$C$40,0)),"no data")</f>
        <v>no data</v>
      </c>
      <c r="N282" s="163" t="str">
        <f>IFERROR('Inputs_Metric 7'!$D$5*INDEX('HAZUS Table FL 14.14'!$G$5:$G$40,MATCH($J282,'HAZUS Table FL 14.14'!$C$5:$C$40,0)),"no data")</f>
        <v>no data</v>
      </c>
      <c r="O282" s="163" t="str">
        <f>IFERROR('Inputs_Metric 7'!$D$5*INDEX('HAZUS Table FL 14.14'!$I$5:$I$40,MATCH($J282,'HAZUS Table FL 14.14'!$C$5:$C$40,0)),"no data")</f>
        <v>no data</v>
      </c>
      <c r="P282" s="246" t="str">
        <f>IFERROR(AVERAGEIFS('HAZUS Table FL 14.12'!$S$4:$S$325,'HAZUS Table FL 14.12'!$N$4:$N$325,$J282,'HAZUS Table FL 14.12'!$R$4:$R$325,$I282,'HAZUS Table FL 14.12'!$P$4:$P$325,"&lt;="&amp;$G282,'HAZUS Table FL 14.12'!$Q$4:$Q$325,"&gt;"&amp;$G282)*'Inputs_Metric 7'!$D$6,"no data")</f>
        <v>no data</v>
      </c>
      <c r="Q282" s="246" t="str">
        <f>IFERROR(AVERAGEIFS('HAZUS Table FL 14.12'!$S$4:$S$325,'HAZUS Table FL 14.12'!$N$4:$N$325,$J282,'HAZUS Table FL 14.12'!$R$4:$R$325,$I282,'HAZUS Table FL 14.12'!$P$4:$P$325,"&lt;="&amp;$H282,'HAZUS Table FL 14.12'!$Q$4:$Q$325,"&gt;"&amp;$H282)*'Inputs_Metric 7'!$D$6,"no data")</f>
        <v>no data</v>
      </c>
      <c r="R282" s="246" t="str">
        <f>IFERROR(INDEX('HAZUS Table FL 14.16'!$D$3:$D$30,MATCH($J282,'HAZUS Table FL 14.16'!$C$3:$C$30,0)),"no data")</f>
        <v>no data</v>
      </c>
      <c r="S282" s="246" t="str">
        <f>IFERROR(INDEX('HAZUS Table FL 14.16'!$F$3:$F$30,MATCH($J282,'HAZUS Table FL 14.16'!$C$3:$C$30,0)),"no data")</f>
        <v>no data</v>
      </c>
      <c r="T282" s="246" t="str">
        <f>IFERROR(INDEX('HAZUS Table FL 14.16'!$G$3:$G$30,MATCH($J282,'HAZUS Table FL 14.16'!$C$3:$C$30,0)),"no data")</f>
        <v>no data</v>
      </c>
      <c r="U282" s="164" t="str">
        <f>IFERROR('Inputs_Metric 7'!$D$5*INDEX('HAZUS Table FL 14.8'!$E$4:$E$14,MATCH('Step 1_Metric 7'!$J282,'HAZUS Table FL 14.8'!$C$4:$C$14,0)),"no data")</f>
        <v>no data</v>
      </c>
      <c r="W282" s="92" t="str">
        <f t="shared" si="38"/>
        <v/>
      </c>
      <c r="X282" s="92" t="str">
        <f t="shared" si="39"/>
        <v/>
      </c>
      <c r="Y282" s="92" t="str">
        <f t="shared" si="40"/>
        <v/>
      </c>
      <c r="Z282" s="92" t="str">
        <f t="shared" si="41"/>
        <v/>
      </c>
      <c r="AA282" s="101" t="str">
        <f t="shared" si="42"/>
        <v/>
      </c>
      <c r="AB282" s="101" t="str">
        <f t="shared" si="43"/>
        <v/>
      </c>
      <c r="AC282" s="92" t="str">
        <f t="shared" si="44"/>
        <v/>
      </c>
      <c r="AD282" s="92" t="str">
        <f t="shared" si="45"/>
        <v/>
      </c>
    </row>
    <row r="283" spans="1:30" x14ac:dyDescent="0.25">
      <c r="A283">
        <f t="shared" si="37"/>
        <v>10</v>
      </c>
      <c r="B283">
        <f>COUNTIF($D$4:D283,D283)</f>
        <v>200</v>
      </c>
      <c r="C283">
        <f>'Building Structure Data'!B284</f>
        <v>0</v>
      </c>
      <c r="D283">
        <f>'Building Structure Data'!C284</f>
        <v>0</v>
      </c>
      <c r="E283">
        <f>'Building Structure Data'!D284</f>
        <v>0</v>
      </c>
      <c r="F283">
        <f>'Building Structure Data'!E284</f>
        <v>0</v>
      </c>
      <c r="G283" s="43">
        <f>'Building Structure Data'!O284</f>
        <v>0</v>
      </c>
      <c r="H283" s="43">
        <f>'Building Structure Data'!P284</f>
        <v>0</v>
      </c>
      <c r="I283" t="b">
        <f>IF(OR('Building Structure Data'!M284="C",'Building Structure Data'!M284="R"),TRUE,FALSE)</f>
        <v>0</v>
      </c>
      <c r="J283">
        <f>'Building Structure Data'!Y284</f>
        <v>0</v>
      </c>
      <c r="K283" s="77" t="e">
        <f>'Building Structure Data'!AN284</f>
        <v>#DIV/0!</v>
      </c>
      <c r="L283" s="77" t="e">
        <f>'Building Structure Data'!AO284</f>
        <v>#DIV/0!</v>
      </c>
      <c r="M283" s="163" t="str">
        <f>IFERROR('Inputs_Metric 7'!$D$5*INDEX('HAZUS Table FL 14.14'!$F$5:$F$40,MATCH($J283,'HAZUS Table FL 14.14'!$C$5:$C$40,0)),"no data")</f>
        <v>no data</v>
      </c>
      <c r="N283" s="163" t="str">
        <f>IFERROR('Inputs_Metric 7'!$D$5*INDEX('HAZUS Table FL 14.14'!$G$5:$G$40,MATCH($J283,'HAZUS Table FL 14.14'!$C$5:$C$40,0)),"no data")</f>
        <v>no data</v>
      </c>
      <c r="O283" s="163" t="str">
        <f>IFERROR('Inputs_Metric 7'!$D$5*INDEX('HAZUS Table FL 14.14'!$I$5:$I$40,MATCH($J283,'HAZUS Table FL 14.14'!$C$5:$C$40,0)),"no data")</f>
        <v>no data</v>
      </c>
      <c r="P283" s="246" t="str">
        <f>IFERROR(AVERAGEIFS('HAZUS Table FL 14.12'!$S$4:$S$325,'HAZUS Table FL 14.12'!$N$4:$N$325,$J283,'HAZUS Table FL 14.12'!$R$4:$R$325,$I283,'HAZUS Table FL 14.12'!$P$4:$P$325,"&lt;="&amp;$G283,'HAZUS Table FL 14.12'!$Q$4:$Q$325,"&gt;"&amp;$G283)*'Inputs_Metric 7'!$D$6,"no data")</f>
        <v>no data</v>
      </c>
      <c r="Q283" s="246" t="str">
        <f>IFERROR(AVERAGEIFS('HAZUS Table FL 14.12'!$S$4:$S$325,'HAZUS Table FL 14.12'!$N$4:$N$325,$J283,'HAZUS Table FL 14.12'!$R$4:$R$325,$I283,'HAZUS Table FL 14.12'!$P$4:$P$325,"&lt;="&amp;$H283,'HAZUS Table FL 14.12'!$Q$4:$Q$325,"&gt;"&amp;$H283)*'Inputs_Metric 7'!$D$6,"no data")</f>
        <v>no data</v>
      </c>
      <c r="R283" s="246" t="str">
        <f>IFERROR(INDEX('HAZUS Table FL 14.16'!$D$3:$D$30,MATCH($J283,'HAZUS Table FL 14.16'!$C$3:$C$30,0)),"no data")</f>
        <v>no data</v>
      </c>
      <c r="S283" s="246" t="str">
        <f>IFERROR(INDEX('HAZUS Table FL 14.16'!$F$3:$F$30,MATCH($J283,'HAZUS Table FL 14.16'!$C$3:$C$30,0)),"no data")</f>
        <v>no data</v>
      </c>
      <c r="T283" s="246" t="str">
        <f>IFERROR(INDEX('HAZUS Table FL 14.16'!$G$3:$G$30,MATCH($J283,'HAZUS Table FL 14.16'!$C$3:$C$30,0)),"no data")</f>
        <v>no data</v>
      </c>
      <c r="U283" s="164" t="str">
        <f>IFERROR('Inputs_Metric 7'!$D$5*INDEX('HAZUS Table FL 14.8'!$E$4:$E$14,MATCH('Step 1_Metric 7'!$J283,'HAZUS Table FL 14.8'!$C$4:$C$14,0)),"no data")</f>
        <v>no data</v>
      </c>
      <c r="W283" s="92" t="str">
        <f t="shared" si="38"/>
        <v/>
      </c>
      <c r="X283" s="92" t="str">
        <f t="shared" si="39"/>
        <v/>
      </c>
      <c r="Y283" s="92" t="str">
        <f t="shared" si="40"/>
        <v/>
      </c>
      <c r="Z283" s="92" t="str">
        <f t="shared" si="41"/>
        <v/>
      </c>
      <c r="AA283" s="101" t="str">
        <f t="shared" si="42"/>
        <v/>
      </c>
      <c r="AB283" s="101" t="str">
        <f t="shared" si="43"/>
        <v/>
      </c>
      <c r="AC283" s="92" t="str">
        <f t="shared" si="44"/>
        <v/>
      </c>
      <c r="AD283" s="92" t="str">
        <f t="shared" si="45"/>
        <v/>
      </c>
    </row>
    <row r="284" spans="1:30" x14ac:dyDescent="0.25">
      <c r="A284">
        <f t="shared" si="37"/>
        <v>10</v>
      </c>
      <c r="B284">
        <f>COUNTIF($D$4:D284,D284)</f>
        <v>201</v>
      </c>
      <c r="C284">
        <f>'Building Structure Data'!B285</f>
        <v>0</v>
      </c>
      <c r="D284">
        <f>'Building Structure Data'!C285</f>
        <v>0</v>
      </c>
      <c r="E284">
        <f>'Building Structure Data'!D285</f>
        <v>0</v>
      </c>
      <c r="F284">
        <f>'Building Structure Data'!E285</f>
        <v>0</v>
      </c>
      <c r="G284" s="43">
        <f>'Building Structure Data'!O285</f>
        <v>0</v>
      </c>
      <c r="H284" s="43">
        <f>'Building Structure Data'!P285</f>
        <v>0</v>
      </c>
      <c r="I284" t="b">
        <f>IF(OR('Building Structure Data'!M285="C",'Building Structure Data'!M285="R"),TRUE,FALSE)</f>
        <v>0</v>
      </c>
      <c r="J284">
        <f>'Building Structure Data'!Y285</f>
        <v>0</v>
      </c>
      <c r="K284" s="77" t="e">
        <f>'Building Structure Data'!AN285</f>
        <v>#DIV/0!</v>
      </c>
      <c r="L284" s="77" t="e">
        <f>'Building Structure Data'!AO285</f>
        <v>#DIV/0!</v>
      </c>
      <c r="M284" s="163" t="str">
        <f>IFERROR('Inputs_Metric 7'!$D$5*INDEX('HAZUS Table FL 14.14'!$F$5:$F$40,MATCH($J284,'HAZUS Table FL 14.14'!$C$5:$C$40,0)),"no data")</f>
        <v>no data</v>
      </c>
      <c r="N284" s="163" t="str">
        <f>IFERROR('Inputs_Metric 7'!$D$5*INDEX('HAZUS Table FL 14.14'!$G$5:$G$40,MATCH($J284,'HAZUS Table FL 14.14'!$C$5:$C$40,0)),"no data")</f>
        <v>no data</v>
      </c>
      <c r="O284" s="163" t="str">
        <f>IFERROR('Inputs_Metric 7'!$D$5*INDEX('HAZUS Table FL 14.14'!$I$5:$I$40,MATCH($J284,'HAZUS Table FL 14.14'!$C$5:$C$40,0)),"no data")</f>
        <v>no data</v>
      </c>
      <c r="P284" s="246" t="str">
        <f>IFERROR(AVERAGEIFS('HAZUS Table FL 14.12'!$S$4:$S$325,'HAZUS Table FL 14.12'!$N$4:$N$325,$J284,'HAZUS Table FL 14.12'!$R$4:$R$325,$I284,'HAZUS Table FL 14.12'!$P$4:$P$325,"&lt;="&amp;$G284,'HAZUS Table FL 14.12'!$Q$4:$Q$325,"&gt;"&amp;$G284)*'Inputs_Metric 7'!$D$6,"no data")</f>
        <v>no data</v>
      </c>
      <c r="Q284" s="246" t="str">
        <f>IFERROR(AVERAGEIFS('HAZUS Table FL 14.12'!$S$4:$S$325,'HAZUS Table FL 14.12'!$N$4:$N$325,$J284,'HAZUS Table FL 14.12'!$R$4:$R$325,$I284,'HAZUS Table FL 14.12'!$P$4:$P$325,"&lt;="&amp;$H284,'HAZUS Table FL 14.12'!$Q$4:$Q$325,"&gt;"&amp;$H284)*'Inputs_Metric 7'!$D$6,"no data")</f>
        <v>no data</v>
      </c>
      <c r="R284" s="246" t="str">
        <f>IFERROR(INDEX('HAZUS Table FL 14.16'!$D$3:$D$30,MATCH($J284,'HAZUS Table FL 14.16'!$C$3:$C$30,0)),"no data")</f>
        <v>no data</v>
      </c>
      <c r="S284" s="246" t="str">
        <f>IFERROR(INDEX('HAZUS Table FL 14.16'!$F$3:$F$30,MATCH($J284,'HAZUS Table FL 14.16'!$C$3:$C$30,0)),"no data")</f>
        <v>no data</v>
      </c>
      <c r="T284" s="246" t="str">
        <f>IFERROR(INDEX('HAZUS Table FL 14.16'!$G$3:$G$30,MATCH($J284,'HAZUS Table FL 14.16'!$C$3:$C$30,0)),"no data")</f>
        <v>no data</v>
      </c>
      <c r="U284" s="164" t="str">
        <f>IFERROR('Inputs_Metric 7'!$D$5*INDEX('HAZUS Table FL 14.8'!$E$4:$E$14,MATCH('Step 1_Metric 7'!$J284,'HAZUS Table FL 14.8'!$C$4:$C$14,0)),"no data")</f>
        <v>no data</v>
      </c>
      <c r="W284" s="92" t="str">
        <f t="shared" si="38"/>
        <v/>
      </c>
      <c r="X284" s="92" t="str">
        <f t="shared" si="39"/>
        <v/>
      </c>
      <c r="Y284" s="92" t="str">
        <f t="shared" si="40"/>
        <v/>
      </c>
      <c r="Z284" s="92" t="str">
        <f t="shared" si="41"/>
        <v/>
      </c>
      <c r="AA284" s="101" t="str">
        <f t="shared" si="42"/>
        <v/>
      </c>
      <c r="AB284" s="101" t="str">
        <f t="shared" si="43"/>
        <v/>
      </c>
      <c r="AC284" s="92" t="str">
        <f t="shared" si="44"/>
        <v/>
      </c>
      <c r="AD284" s="92" t="str">
        <f t="shared" si="45"/>
        <v/>
      </c>
    </row>
    <row r="285" spans="1:30" x14ac:dyDescent="0.25">
      <c r="A285">
        <f t="shared" ref="A285:A348" si="46">IF(B285=1,A284+1,A284)</f>
        <v>10</v>
      </c>
      <c r="B285">
        <f>COUNTIF($D$4:D285,D285)</f>
        <v>202</v>
      </c>
      <c r="C285">
        <f>'Building Structure Data'!B286</f>
        <v>0</v>
      </c>
      <c r="D285">
        <f>'Building Structure Data'!C286</f>
        <v>0</v>
      </c>
      <c r="E285">
        <f>'Building Structure Data'!D286</f>
        <v>0</v>
      </c>
      <c r="F285">
        <f>'Building Structure Data'!E286</f>
        <v>0</v>
      </c>
      <c r="G285" s="43">
        <f>'Building Structure Data'!O286</f>
        <v>0</v>
      </c>
      <c r="H285" s="43">
        <f>'Building Structure Data'!P286</f>
        <v>0</v>
      </c>
      <c r="I285" t="b">
        <f>IF(OR('Building Structure Data'!M286="C",'Building Structure Data'!M286="R"),TRUE,FALSE)</f>
        <v>0</v>
      </c>
      <c r="J285">
        <f>'Building Structure Data'!Y286</f>
        <v>0</v>
      </c>
      <c r="K285" s="77" t="e">
        <f>'Building Structure Data'!AN286</f>
        <v>#DIV/0!</v>
      </c>
      <c r="L285" s="77" t="e">
        <f>'Building Structure Data'!AO286</f>
        <v>#DIV/0!</v>
      </c>
      <c r="M285" s="163" t="str">
        <f>IFERROR('Inputs_Metric 7'!$D$5*INDEX('HAZUS Table FL 14.14'!$F$5:$F$40,MATCH($J285,'HAZUS Table FL 14.14'!$C$5:$C$40,0)),"no data")</f>
        <v>no data</v>
      </c>
      <c r="N285" s="163" t="str">
        <f>IFERROR('Inputs_Metric 7'!$D$5*INDEX('HAZUS Table FL 14.14'!$G$5:$G$40,MATCH($J285,'HAZUS Table FL 14.14'!$C$5:$C$40,0)),"no data")</f>
        <v>no data</v>
      </c>
      <c r="O285" s="163" t="str">
        <f>IFERROR('Inputs_Metric 7'!$D$5*INDEX('HAZUS Table FL 14.14'!$I$5:$I$40,MATCH($J285,'HAZUS Table FL 14.14'!$C$5:$C$40,0)),"no data")</f>
        <v>no data</v>
      </c>
      <c r="P285" s="246" t="str">
        <f>IFERROR(AVERAGEIFS('HAZUS Table FL 14.12'!$S$4:$S$325,'HAZUS Table FL 14.12'!$N$4:$N$325,$J285,'HAZUS Table FL 14.12'!$R$4:$R$325,$I285,'HAZUS Table FL 14.12'!$P$4:$P$325,"&lt;="&amp;$G285,'HAZUS Table FL 14.12'!$Q$4:$Q$325,"&gt;"&amp;$G285)*'Inputs_Metric 7'!$D$6,"no data")</f>
        <v>no data</v>
      </c>
      <c r="Q285" s="246" t="str">
        <f>IFERROR(AVERAGEIFS('HAZUS Table FL 14.12'!$S$4:$S$325,'HAZUS Table FL 14.12'!$N$4:$N$325,$J285,'HAZUS Table FL 14.12'!$R$4:$R$325,$I285,'HAZUS Table FL 14.12'!$P$4:$P$325,"&lt;="&amp;$H285,'HAZUS Table FL 14.12'!$Q$4:$Q$325,"&gt;"&amp;$H285)*'Inputs_Metric 7'!$D$6,"no data")</f>
        <v>no data</v>
      </c>
      <c r="R285" s="246" t="str">
        <f>IFERROR(INDEX('HAZUS Table FL 14.16'!$D$3:$D$30,MATCH($J285,'HAZUS Table FL 14.16'!$C$3:$C$30,0)),"no data")</f>
        <v>no data</v>
      </c>
      <c r="S285" s="246" t="str">
        <f>IFERROR(INDEX('HAZUS Table FL 14.16'!$F$3:$F$30,MATCH($J285,'HAZUS Table FL 14.16'!$C$3:$C$30,0)),"no data")</f>
        <v>no data</v>
      </c>
      <c r="T285" s="246" t="str">
        <f>IFERROR(INDEX('HAZUS Table FL 14.16'!$G$3:$G$30,MATCH($J285,'HAZUS Table FL 14.16'!$C$3:$C$30,0)),"no data")</f>
        <v>no data</v>
      </c>
      <c r="U285" s="164" t="str">
        <f>IFERROR('Inputs_Metric 7'!$D$5*INDEX('HAZUS Table FL 14.8'!$E$4:$E$14,MATCH('Step 1_Metric 7'!$J285,'HAZUS Table FL 14.8'!$C$4:$C$14,0)),"no data")</f>
        <v>no data</v>
      </c>
      <c r="W285" s="92" t="str">
        <f t="shared" ref="W285:W348" si="47">IFERROR(K285*M285*P285*(1-S285),"")</f>
        <v/>
      </c>
      <c r="X285" s="92" t="str">
        <f t="shared" ref="X285:X348" si="48">IFERROR(L285*M285*Q285*(1-S285),"")</f>
        <v/>
      </c>
      <c r="Y285" s="92" t="str">
        <f t="shared" ref="Y285:Y348" si="49">IFERROR(K285*$N285*P285*(1-$R285),"")</f>
        <v/>
      </c>
      <c r="Z285" s="92" t="str">
        <f t="shared" ref="Z285:Z348" si="50">IFERROR(L285*$N285*Q285*(1-$R285),"")</f>
        <v/>
      </c>
      <c r="AA285" s="101" t="str">
        <f t="shared" ref="AA285:AA348" si="51">IFERROR(AC285/$U285,"")</f>
        <v/>
      </c>
      <c r="AB285" s="101" t="str">
        <f t="shared" ref="AB285:AB348" si="52">IFERROR(AD285/$U285,"")</f>
        <v/>
      </c>
      <c r="AC285" s="92" t="str">
        <f t="shared" ref="AC285:AC348" si="53">IFERROR(K285*$O285*P285*(1-$T285),"")</f>
        <v/>
      </c>
      <c r="AD285" s="92" t="str">
        <f t="shared" ref="AD285:AD348" si="54">IFERROR(L285*$O285*Q285*(1-$T285),"")</f>
        <v/>
      </c>
    </row>
    <row r="286" spans="1:30" x14ac:dyDescent="0.25">
      <c r="A286">
        <f t="shared" si="46"/>
        <v>10</v>
      </c>
      <c r="B286">
        <f>COUNTIF($D$4:D286,D286)</f>
        <v>203</v>
      </c>
      <c r="C286">
        <f>'Building Structure Data'!B287</f>
        <v>0</v>
      </c>
      <c r="D286">
        <f>'Building Structure Data'!C287</f>
        <v>0</v>
      </c>
      <c r="E286">
        <f>'Building Structure Data'!D287</f>
        <v>0</v>
      </c>
      <c r="F286">
        <f>'Building Structure Data'!E287</f>
        <v>0</v>
      </c>
      <c r="G286" s="43">
        <f>'Building Structure Data'!O287</f>
        <v>0</v>
      </c>
      <c r="H286" s="43">
        <f>'Building Structure Data'!P287</f>
        <v>0</v>
      </c>
      <c r="I286" t="b">
        <f>IF(OR('Building Structure Data'!M287="C",'Building Structure Data'!M287="R"),TRUE,FALSE)</f>
        <v>0</v>
      </c>
      <c r="J286">
        <f>'Building Structure Data'!Y287</f>
        <v>0</v>
      </c>
      <c r="K286" s="77" t="e">
        <f>'Building Structure Data'!AN287</f>
        <v>#DIV/0!</v>
      </c>
      <c r="L286" s="77" t="e">
        <f>'Building Structure Data'!AO287</f>
        <v>#DIV/0!</v>
      </c>
      <c r="M286" s="163" t="str">
        <f>IFERROR('Inputs_Metric 7'!$D$5*INDEX('HAZUS Table FL 14.14'!$F$5:$F$40,MATCH($J286,'HAZUS Table FL 14.14'!$C$5:$C$40,0)),"no data")</f>
        <v>no data</v>
      </c>
      <c r="N286" s="163" t="str">
        <f>IFERROR('Inputs_Metric 7'!$D$5*INDEX('HAZUS Table FL 14.14'!$G$5:$G$40,MATCH($J286,'HAZUS Table FL 14.14'!$C$5:$C$40,0)),"no data")</f>
        <v>no data</v>
      </c>
      <c r="O286" s="163" t="str">
        <f>IFERROR('Inputs_Metric 7'!$D$5*INDEX('HAZUS Table FL 14.14'!$I$5:$I$40,MATCH($J286,'HAZUS Table FL 14.14'!$C$5:$C$40,0)),"no data")</f>
        <v>no data</v>
      </c>
      <c r="P286" s="246" t="str">
        <f>IFERROR(AVERAGEIFS('HAZUS Table FL 14.12'!$S$4:$S$325,'HAZUS Table FL 14.12'!$N$4:$N$325,$J286,'HAZUS Table FL 14.12'!$R$4:$R$325,$I286,'HAZUS Table FL 14.12'!$P$4:$P$325,"&lt;="&amp;$G286,'HAZUS Table FL 14.12'!$Q$4:$Q$325,"&gt;"&amp;$G286)*'Inputs_Metric 7'!$D$6,"no data")</f>
        <v>no data</v>
      </c>
      <c r="Q286" s="246" t="str">
        <f>IFERROR(AVERAGEIFS('HAZUS Table FL 14.12'!$S$4:$S$325,'HAZUS Table FL 14.12'!$N$4:$N$325,$J286,'HAZUS Table FL 14.12'!$R$4:$R$325,$I286,'HAZUS Table FL 14.12'!$P$4:$P$325,"&lt;="&amp;$H286,'HAZUS Table FL 14.12'!$Q$4:$Q$325,"&gt;"&amp;$H286)*'Inputs_Metric 7'!$D$6,"no data")</f>
        <v>no data</v>
      </c>
      <c r="R286" s="246" t="str">
        <f>IFERROR(INDEX('HAZUS Table FL 14.16'!$D$3:$D$30,MATCH($J286,'HAZUS Table FL 14.16'!$C$3:$C$30,0)),"no data")</f>
        <v>no data</v>
      </c>
      <c r="S286" s="246" t="str">
        <f>IFERROR(INDEX('HAZUS Table FL 14.16'!$F$3:$F$30,MATCH($J286,'HAZUS Table FL 14.16'!$C$3:$C$30,0)),"no data")</f>
        <v>no data</v>
      </c>
      <c r="T286" s="246" t="str">
        <f>IFERROR(INDEX('HAZUS Table FL 14.16'!$G$3:$G$30,MATCH($J286,'HAZUS Table FL 14.16'!$C$3:$C$30,0)),"no data")</f>
        <v>no data</v>
      </c>
      <c r="U286" s="164" t="str">
        <f>IFERROR('Inputs_Metric 7'!$D$5*INDEX('HAZUS Table FL 14.8'!$E$4:$E$14,MATCH('Step 1_Metric 7'!$J286,'HAZUS Table FL 14.8'!$C$4:$C$14,0)),"no data")</f>
        <v>no data</v>
      </c>
      <c r="W286" s="92" t="str">
        <f t="shared" si="47"/>
        <v/>
      </c>
      <c r="X286" s="92" t="str">
        <f t="shared" si="48"/>
        <v/>
      </c>
      <c r="Y286" s="92" t="str">
        <f t="shared" si="49"/>
        <v/>
      </c>
      <c r="Z286" s="92" t="str">
        <f t="shared" si="50"/>
        <v/>
      </c>
      <c r="AA286" s="101" t="str">
        <f t="shared" si="51"/>
        <v/>
      </c>
      <c r="AB286" s="101" t="str">
        <f t="shared" si="52"/>
        <v/>
      </c>
      <c r="AC286" s="92" t="str">
        <f t="shared" si="53"/>
        <v/>
      </c>
      <c r="AD286" s="92" t="str">
        <f t="shared" si="54"/>
        <v/>
      </c>
    </row>
    <row r="287" spans="1:30" x14ac:dyDescent="0.25">
      <c r="A287">
        <f t="shared" si="46"/>
        <v>10</v>
      </c>
      <c r="B287">
        <f>COUNTIF($D$4:D287,D287)</f>
        <v>204</v>
      </c>
      <c r="C287">
        <f>'Building Structure Data'!B288</f>
        <v>0</v>
      </c>
      <c r="D287">
        <f>'Building Structure Data'!C288</f>
        <v>0</v>
      </c>
      <c r="E287">
        <f>'Building Structure Data'!D288</f>
        <v>0</v>
      </c>
      <c r="F287">
        <f>'Building Structure Data'!E288</f>
        <v>0</v>
      </c>
      <c r="G287" s="43">
        <f>'Building Structure Data'!O288</f>
        <v>0</v>
      </c>
      <c r="H287" s="43">
        <f>'Building Structure Data'!P288</f>
        <v>0</v>
      </c>
      <c r="I287" t="b">
        <f>IF(OR('Building Structure Data'!M288="C",'Building Structure Data'!M288="R"),TRUE,FALSE)</f>
        <v>0</v>
      </c>
      <c r="J287">
        <f>'Building Structure Data'!Y288</f>
        <v>0</v>
      </c>
      <c r="K287" s="77" t="e">
        <f>'Building Structure Data'!AN288</f>
        <v>#DIV/0!</v>
      </c>
      <c r="L287" s="77" t="e">
        <f>'Building Structure Data'!AO288</f>
        <v>#DIV/0!</v>
      </c>
      <c r="M287" s="163" t="str">
        <f>IFERROR('Inputs_Metric 7'!$D$5*INDEX('HAZUS Table FL 14.14'!$F$5:$F$40,MATCH($J287,'HAZUS Table FL 14.14'!$C$5:$C$40,0)),"no data")</f>
        <v>no data</v>
      </c>
      <c r="N287" s="163" t="str">
        <f>IFERROR('Inputs_Metric 7'!$D$5*INDEX('HAZUS Table FL 14.14'!$G$5:$G$40,MATCH($J287,'HAZUS Table FL 14.14'!$C$5:$C$40,0)),"no data")</f>
        <v>no data</v>
      </c>
      <c r="O287" s="163" t="str">
        <f>IFERROR('Inputs_Metric 7'!$D$5*INDEX('HAZUS Table FL 14.14'!$I$5:$I$40,MATCH($J287,'HAZUS Table FL 14.14'!$C$5:$C$40,0)),"no data")</f>
        <v>no data</v>
      </c>
      <c r="P287" s="246" t="str">
        <f>IFERROR(AVERAGEIFS('HAZUS Table FL 14.12'!$S$4:$S$325,'HAZUS Table FL 14.12'!$N$4:$N$325,$J287,'HAZUS Table FL 14.12'!$R$4:$R$325,$I287,'HAZUS Table FL 14.12'!$P$4:$P$325,"&lt;="&amp;$G287,'HAZUS Table FL 14.12'!$Q$4:$Q$325,"&gt;"&amp;$G287)*'Inputs_Metric 7'!$D$6,"no data")</f>
        <v>no data</v>
      </c>
      <c r="Q287" s="246" t="str">
        <f>IFERROR(AVERAGEIFS('HAZUS Table FL 14.12'!$S$4:$S$325,'HAZUS Table FL 14.12'!$N$4:$N$325,$J287,'HAZUS Table FL 14.12'!$R$4:$R$325,$I287,'HAZUS Table FL 14.12'!$P$4:$P$325,"&lt;="&amp;$H287,'HAZUS Table FL 14.12'!$Q$4:$Q$325,"&gt;"&amp;$H287)*'Inputs_Metric 7'!$D$6,"no data")</f>
        <v>no data</v>
      </c>
      <c r="R287" s="246" t="str">
        <f>IFERROR(INDEX('HAZUS Table FL 14.16'!$D$3:$D$30,MATCH($J287,'HAZUS Table FL 14.16'!$C$3:$C$30,0)),"no data")</f>
        <v>no data</v>
      </c>
      <c r="S287" s="246" t="str">
        <f>IFERROR(INDEX('HAZUS Table FL 14.16'!$F$3:$F$30,MATCH($J287,'HAZUS Table FL 14.16'!$C$3:$C$30,0)),"no data")</f>
        <v>no data</v>
      </c>
      <c r="T287" s="246" t="str">
        <f>IFERROR(INDEX('HAZUS Table FL 14.16'!$G$3:$G$30,MATCH($J287,'HAZUS Table FL 14.16'!$C$3:$C$30,0)),"no data")</f>
        <v>no data</v>
      </c>
      <c r="U287" s="164" t="str">
        <f>IFERROR('Inputs_Metric 7'!$D$5*INDEX('HAZUS Table FL 14.8'!$E$4:$E$14,MATCH('Step 1_Metric 7'!$J287,'HAZUS Table FL 14.8'!$C$4:$C$14,0)),"no data")</f>
        <v>no data</v>
      </c>
      <c r="W287" s="92" t="str">
        <f t="shared" si="47"/>
        <v/>
      </c>
      <c r="X287" s="92" t="str">
        <f t="shared" si="48"/>
        <v/>
      </c>
      <c r="Y287" s="92" t="str">
        <f t="shared" si="49"/>
        <v/>
      </c>
      <c r="Z287" s="92" t="str">
        <f t="shared" si="50"/>
        <v/>
      </c>
      <c r="AA287" s="101" t="str">
        <f t="shared" si="51"/>
        <v/>
      </c>
      <c r="AB287" s="101" t="str">
        <f t="shared" si="52"/>
        <v/>
      </c>
      <c r="AC287" s="92" t="str">
        <f t="shared" si="53"/>
        <v/>
      </c>
      <c r="AD287" s="92" t="str">
        <f t="shared" si="54"/>
        <v/>
      </c>
    </row>
    <row r="288" spans="1:30" x14ac:dyDescent="0.25">
      <c r="A288">
        <f t="shared" si="46"/>
        <v>10</v>
      </c>
      <c r="B288">
        <f>COUNTIF($D$4:D288,D288)</f>
        <v>205</v>
      </c>
      <c r="C288">
        <f>'Building Structure Data'!B289</f>
        <v>0</v>
      </c>
      <c r="D288">
        <f>'Building Structure Data'!C289</f>
        <v>0</v>
      </c>
      <c r="E288">
        <f>'Building Structure Data'!D289</f>
        <v>0</v>
      </c>
      <c r="F288">
        <f>'Building Structure Data'!E289</f>
        <v>0</v>
      </c>
      <c r="G288" s="43">
        <f>'Building Structure Data'!O289</f>
        <v>0</v>
      </c>
      <c r="H288" s="43">
        <f>'Building Structure Data'!P289</f>
        <v>0</v>
      </c>
      <c r="I288" t="b">
        <f>IF(OR('Building Structure Data'!M289="C",'Building Structure Data'!M289="R"),TRUE,FALSE)</f>
        <v>0</v>
      </c>
      <c r="J288">
        <f>'Building Structure Data'!Y289</f>
        <v>0</v>
      </c>
      <c r="K288" s="77" t="e">
        <f>'Building Structure Data'!AN289</f>
        <v>#DIV/0!</v>
      </c>
      <c r="L288" s="77" t="e">
        <f>'Building Structure Data'!AO289</f>
        <v>#DIV/0!</v>
      </c>
      <c r="M288" s="163" t="str">
        <f>IFERROR('Inputs_Metric 7'!$D$5*INDEX('HAZUS Table FL 14.14'!$F$5:$F$40,MATCH($J288,'HAZUS Table FL 14.14'!$C$5:$C$40,0)),"no data")</f>
        <v>no data</v>
      </c>
      <c r="N288" s="163" t="str">
        <f>IFERROR('Inputs_Metric 7'!$D$5*INDEX('HAZUS Table FL 14.14'!$G$5:$G$40,MATCH($J288,'HAZUS Table FL 14.14'!$C$5:$C$40,0)),"no data")</f>
        <v>no data</v>
      </c>
      <c r="O288" s="163" t="str">
        <f>IFERROR('Inputs_Metric 7'!$D$5*INDEX('HAZUS Table FL 14.14'!$I$5:$I$40,MATCH($J288,'HAZUS Table FL 14.14'!$C$5:$C$40,0)),"no data")</f>
        <v>no data</v>
      </c>
      <c r="P288" s="246" t="str">
        <f>IFERROR(AVERAGEIFS('HAZUS Table FL 14.12'!$S$4:$S$325,'HAZUS Table FL 14.12'!$N$4:$N$325,$J288,'HAZUS Table FL 14.12'!$R$4:$R$325,$I288,'HAZUS Table FL 14.12'!$P$4:$P$325,"&lt;="&amp;$G288,'HAZUS Table FL 14.12'!$Q$4:$Q$325,"&gt;"&amp;$G288)*'Inputs_Metric 7'!$D$6,"no data")</f>
        <v>no data</v>
      </c>
      <c r="Q288" s="246" t="str">
        <f>IFERROR(AVERAGEIFS('HAZUS Table FL 14.12'!$S$4:$S$325,'HAZUS Table FL 14.12'!$N$4:$N$325,$J288,'HAZUS Table FL 14.12'!$R$4:$R$325,$I288,'HAZUS Table FL 14.12'!$P$4:$P$325,"&lt;="&amp;$H288,'HAZUS Table FL 14.12'!$Q$4:$Q$325,"&gt;"&amp;$H288)*'Inputs_Metric 7'!$D$6,"no data")</f>
        <v>no data</v>
      </c>
      <c r="R288" s="246" t="str">
        <f>IFERROR(INDEX('HAZUS Table FL 14.16'!$D$3:$D$30,MATCH($J288,'HAZUS Table FL 14.16'!$C$3:$C$30,0)),"no data")</f>
        <v>no data</v>
      </c>
      <c r="S288" s="246" t="str">
        <f>IFERROR(INDEX('HAZUS Table FL 14.16'!$F$3:$F$30,MATCH($J288,'HAZUS Table FL 14.16'!$C$3:$C$30,0)),"no data")</f>
        <v>no data</v>
      </c>
      <c r="T288" s="246" t="str">
        <f>IFERROR(INDEX('HAZUS Table FL 14.16'!$G$3:$G$30,MATCH($J288,'HAZUS Table FL 14.16'!$C$3:$C$30,0)),"no data")</f>
        <v>no data</v>
      </c>
      <c r="U288" s="164" t="str">
        <f>IFERROR('Inputs_Metric 7'!$D$5*INDEX('HAZUS Table FL 14.8'!$E$4:$E$14,MATCH('Step 1_Metric 7'!$J288,'HAZUS Table FL 14.8'!$C$4:$C$14,0)),"no data")</f>
        <v>no data</v>
      </c>
      <c r="W288" s="92" t="str">
        <f t="shared" si="47"/>
        <v/>
      </c>
      <c r="X288" s="92" t="str">
        <f t="shared" si="48"/>
        <v/>
      </c>
      <c r="Y288" s="92" t="str">
        <f t="shared" si="49"/>
        <v/>
      </c>
      <c r="Z288" s="92" t="str">
        <f t="shared" si="50"/>
        <v/>
      </c>
      <c r="AA288" s="101" t="str">
        <f t="shared" si="51"/>
        <v/>
      </c>
      <c r="AB288" s="101" t="str">
        <f t="shared" si="52"/>
        <v/>
      </c>
      <c r="AC288" s="92" t="str">
        <f t="shared" si="53"/>
        <v/>
      </c>
      <c r="AD288" s="92" t="str">
        <f t="shared" si="54"/>
        <v/>
      </c>
    </row>
    <row r="289" spans="1:30" x14ac:dyDescent="0.25">
      <c r="A289">
        <f t="shared" si="46"/>
        <v>10</v>
      </c>
      <c r="B289">
        <f>COUNTIF($D$4:D289,D289)</f>
        <v>206</v>
      </c>
      <c r="C289">
        <f>'Building Structure Data'!B290</f>
        <v>0</v>
      </c>
      <c r="D289">
        <f>'Building Structure Data'!C290</f>
        <v>0</v>
      </c>
      <c r="E289">
        <f>'Building Structure Data'!D290</f>
        <v>0</v>
      </c>
      <c r="F289">
        <f>'Building Structure Data'!E290</f>
        <v>0</v>
      </c>
      <c r="G289" s="43">
        <f>'Building Structure Data'!O290</f>
        <v>0</v>
      </c>
      <c r="H289" s="43">
        <f>'Building Structure Data'!P290</f>
        <v>0</v>
      </c>
      <c r="I289" t="b">
        <f>IF(OR('Building Structure Data'!M290="C",'Building Structure Data'!M290="R"),TRUE,FALSE)</f>
        <v>0</v>
      </c>
      <c r="J289">
        <f>'Building Structure Data'!Y290</f>
        <v>0</v>
      </c>
      <c r="K289" s="77" t="e">
        <f>'Building Structure Data'!AN290</f>
        <v>#DIV/0!</v>
      </c>
      <c r="L289" s="77" t="e">
        <f>'Building Structure Data'!AO290</f>
        <v>#DIV/0!</v>
      </c>
      <c r="M289" s="163" t="str">
        <f>IFERROR('Inputs_Metric 7'!$D$5*INDEX('HAZUS Table FL 14.14'!$F$5:$F$40,MATCH($J289,'HAZUS Table FL 14.14'!$C$5:$C$40,0)),"no data")</f>
        <v>no data</v>
      </c>
      <c r="N289" s="163" t="str">
        <f>IFERROR('Inputs_Metric 7'!$D$5*INDEX('HAZUS Table FL 14.14'!$G$5:$G$40,MATCH($J289,'HAZUS Table FL 14.14'!$C$5:$C$40,0)),"no data")</f>
        <v>no data</v>
      </c>
      <c r="O289" s="163" t="str">
        <f>IFERROR('Inputs_Metric 7'!$D$5*INDEX('HAZUS Table FL 14.14'!$I$5:$I$40,MATCH($J289,'HAZUS Table FL 14.14'!$C$5:$C$40,0)),"no data")</f>
        <v>no data</v>
      </c>
      <c r="P289" s="246" t="str">
        <f>IFERROR(AVERAGEIFS('HAZUS Table FL 14.12'!$S$4:$S$325,'HAZUS Table FL 14.12'!$N$4:$N$325,$J289,'HAZUS Table FL 14.12'!$R$4:$R$325,$I289,'HAZUS Table FL 14.12'!$P$4:$P$325,"&lt;="&amp;$G289,'HAZUS Table FL 14.12'!$Q$4:$Q$325,"&gt;"&amp;$G289)*'Inputs_Metric 7'!$D$6,"no data")</f>
        <v>no data</v>
      </c>
      <c r="Q289" s="246" t="str">
        <f>IFERROR(AVERAGEIFS('HAZUS Table FL 14.12'!$S$4:$S$325,'HAZUS Table FL 14.12'!$N$4:$N$325,$J289,'HAZUS Table FL 14.12'!$R$4:$R$325,$I289,'HAZUS Table FL 14.12'!$P$4:$P$325,"&lt;="&amp;$H289,'HAZUS Table FL 14.12'!$Q$4:$Q$325,"&gt;"&amp;$H289)*'Inputs_Metric 7'!$D$6,"no data")</f>
        <v>no data</v>
      </c>
      <c r="R289" s="246" t="str">
        <f>IFERROR(INDEX('HAZUS Table FL 14.16'!$D$3:$D$30,MATCH($J289,'HAZUS Table FL 14.16'!$C$3:$C$30,0)),"no data")</f>
        <v>no data</v>
      </c>
      <c r="S289" s="246" t="str">
        <f>IFERROR(INDEX('HAZUS Table FL 14.16'!$F$3:$F$30,MATCH($J289,'HAZUS Table FL 14.16'!$C$3:$C$30,0)),"no data")</f>
        <v>no data</v>
      </c>
      <c r="T289" s="246" t="str">
        <f>IFERROR(INDEX('HAZUS Table FL 14.16'!$G$3:$G$30,MATCH($J289,'HAZUS Table FL 14.16'!$C$3:$C$30,0)),"no data")</f>
        <v>no data</v>
      </c>
      <c r="U289" s="164" t="str">
        <f>IFERROR('Inputs_Metric 7'!$D$5*INDEX('HAZUS Table FL 14.8'!$E$4:$E$14,MATCH('Step 1_Metric 7'!$J289,'HAZUS Table FL 14.8'!$C$4:$C$14,0)),"no data")</f>
        <v>no data</v>
      </c>
      <c r="W289" s="92" t="str">
        <f t="shared" si="47"/>
        <v/>
      </c>
      <c r="X289" s="92" t="str">
        <f t="shared" si="48"/>
        <v/>
      </c>
      <c r="Y289" s="92" t="str">
        <f t="shared" si="49"/>
        <v/>
      </c>
      <c r="Z289" s="92" t="str">
        <f t="shared" si="50"/>
        <v/>
      </c>
      <c r="AA289" s="101" t="str">
        <f t="shared" si="51"/>
        <v/>
      </c>
      <c r="AB289" s="101" t="str">
        <f t="shared" si="52"/>
        <v/>
      </c>
      <c r="AC289" s="92" t="str">
        <f t="shared" si="53"/>
        <v/>
      </c>
      <c r="AD289" s="92" t="str">
        <f t="shared" si="54"/>
        <v/>
      </c>
    </row>
    <row r="290" spans="1:30" x14ac:dyDescent="0.25">
      <c r="A290">
        <f t="shared" si="46"/>
        <v>10</v>
      </c>
      <c r="B290">
        <f>COUNTIF($D$4:D290,D290)</f>
        <v>207</v>
      </c>
      <c r="C290">
        <f>'Building Structure Data'!B291</f>
        <v>0</v>
      </c>
      <c r="D290">
        <f>'Building Structure Data'!C291</f>
        <v>0</v>
      </c>
      <c r="E290">
        <f>'Building Structure Data'!D291</f>
        <v>0</v>
      </c>
      <c r="F290">
        <f>'Building Structure Data'!E291</f>
        <v>0</v>
      </c>
      <c r="G290" s="43">
        <f>'Building Structure Data'!O291</f>
        <v>0</v>
      </c>
      <c r="H290" s="43">
        <f>'Building Structure Data'!P291</f>
        <v>0</v>
      </c>
      <c r="I290" t="b">
        <f>IF(OR('Building Structure Data'!M291="C",'Building Structure Data'!M291="R"),TRUE,FALSE)</f>
        <v>0</v>
      </c>
      <c r="J290">
        <f>'Building Structure Data'!Y291</f>
        <v>0</v>
      </c>
      <c r="K290" s="77" t="e">
        <f>'Building Structure Data'!AN291</f>
        <v>#DIV/0!</v>
      </c>
      <c r="L290" s="77" t="e">
        <f>'Building Structure Data'!AO291</f>
        <v>#DIV/0!</v>
      </c>
      <c r="M290" s="163" t="str">
        <f>IFERROR('Inputs_Metric 7'!$D$5*INDEX('HAZUS Table FL 14.14'!$F$5:$F$40,MATCH($J290,'HAZUS Table FL 14.14'!$C$5:$C$40,0)),"no data")</f>
        <v>no data</v>
      </c>
      <c r="N290" s="163" t="str">
        <f>IFERROR('Inputs_Metric 7'!$D$5*INDEX('HAZUS Table FL 14.14'!$G$5:$G$40,MATCH($J290,'HAZUS Table FL 14.14'!$C$5:$C$40,0)),"no data")</f>
        <v>no data</v>
      </c>
      <c r="O290" s="163" t="str">
        <f>IFERROR('Inputs_Metric 7'!$D$5*INDEX('HAZUS Table FL 14.14'!$I$5:$I$40,MATCH($J290,'HAZUS Table FL 14.14'!$C$5:$C$40,0)),"no data")</f>
        <v>no data</v>
      </c>
      <c r="P290" s="246" t="str">
        <f>IFERROR(AVERAGEIFS('HAZUS Table FL 14.12'!$S$4:$S$325,'HAZUS Table FL 14.12'!$N$4:$N$325,$J290,'HAZUS Table FL 14.12'!$R$4:$R$325,$I290,'HAZUS Table FL 14.12'!$P$4:$P$325,"&lt;="&amp;$G290,'HAZUS Table FL 14.12'!$Q$4:$Q$325,"&gt;"&amp;$G290)*'Inputs_Metric 7'!$D$6,"no data")</f>
        <v>no data</v>
      </c>
      <c r="Q290" s="246" t="str">
        <f>IFERROR(AVERAGEIFS('HAZUS Table FL 14.12'!$S$4:$S$325,'HAZUS Table FL 14.12'!$N$4:$N$325,$J290,'HAZUS Table FL 14.12'!$R$4:$R$325,$I290,'HAZUS Table FL 14.12'!$P$4:$P$325,"&lt;="&amp;$H290,'HAZUS Table FL 14.12'!$Q$4:$Q$325,"&gt;"&amp;$H290)*'Inputs_Metric 7'!$D$6,"no data")</f>
        <v>no data</v>
      </c>
      <c r="R290" s="246" t="str">
        <f>IFERROR(INDEX('HAZUS Table FL 14.16'!$D$3:$D$30,MATCH($J290,'HAZUS Table FL 14.16'!$C$3:$C$30,0)),"no data")</f>
        <v>no data</v>
      </c>
      <c r="S290" s="246" t="str">
        <f>IFERROR(INDEX('HAZUS Table FL 14.16'!$F$3:$F$30,MATCH($J290,'HAZUS Table FL 14.16'!$C$3:$C$30,0)),"no data")</f>
        <v>no data</v>
      </c>
      <c r="T290" s="246" t="str">
        <f>IFERROR(INDEX('HAZUS Table FL 14.16'!$G$3:$G$30,MATCH($J290,'HAZUS Table FL 14.16'!$C$3:$C$30,0)),"no data")</f>
        <v>no data</v>
      </c>
      <c r="U290" s="164" t="str">
        <f>IFERROR('Inputs_Metric 7'!$D$5*INDEX('HAZUS Table FL 14.8'!$E$4:$E$14,MATCH('Step 1_Metric 7'!$J290,'HAZUS Table FL 14.8'!$C$4:$C$14,0)),"no data")</f>
        <v>no data</v>
      </c>
      <c r="W290" s="92" t="str">
        <f t="shared" si="47"/>
        <v/>
      </c>
      <c r="X290" s="92" t="str">
        <f t="shared" si="48"/>
        <v/>
      </c>
      <c r="Y290" s="92" t="str">
        <f t="shared" si="49"/>
        <v/>
      </c>
      <c r="Z290" s="92" t="str">
        <f t="shared" si="50"/>
        <v/>
      </c>
      <c r="AA290" s="101" t="str">
        <f t="shared" si="51"/>
        <v/>
      </c>
      <c r="AB290" s="101" t="str">
        <f t="shared" si="52"/>
        <v/>
      </c>
      <c r="AC290" s="92" t="str">
        <f t="shared" si="53"/>
        <v/>
      </c>
      <c r="AD290" s="92" t="str">
        <f t="shared" si="54"/>
        <v/>
      </c>
    </row>
    <row r="291" spans="1:30" x14ac:dyDescent="0.25">
      <c r="A291">
        <f t="shared" si="46"/>
        <v>10</v>
      </c>
      <c r="B291">
        <f>COUNTIF($D$4:D291,D291)</f>
        <v>208</v>
      </c>
      <c r="C291">
        <f>'Building Structure Data'!B292</f>
        <v>0</v>
      </c>
      <c r="D291">
        <f>'Building Structure Data'!C292</f>
        <v>0</v>
      </c>
      <c r="E291">
        <f>'Building Structure Data'!D292</f>
        <v>0</v>
      </c>
      <c r="F291">
        <f>'Building Structure Data'!E292</f>
        <v>0</v>
      </c>
      <c r="G291" s="43">
        <f>'Building Structure Data'!O292</f>
        <v>0</v>
      </c>
      <c r="H291" s="43">
        <f>'Building Structure Data'!P292</f>
        <v>0</v>
      </c>
      <c r="I291" t="b">
        <f>IF(OR('Building Structure Data'!M292="C",'Building Structure Data'!M292="R"),TRUE,FALSE)</f>
        <v>0</v>
      </c>
      <c r="J291">
        <f>'Building Structure Data'!Y292</f>
        <v>0</v>
      </c>
      <c r="K291" s="77" t="e">
        <f>'Building Structure Data'!AN292</f>
        <v>#DIV/0!</v>
      </c>
      <c r="L291" s="77" t="e">
        <f>'Building Structure Data'!AO292</f>
        <v>#DIV/0!</v>
      </c>
      <c r="M291" s="163" t="str">
        <f>IFERROR('Inputs_Metric 7'!$D$5*INDEX('HAZUS Table FL 14.14'!$F$5:$F$40,MATCH($J291,'HAZUS Table FL 14.14'!$C$5:$C$40,0)),"no data")</f>
        <v>no data</v>
      </c>
      <c r="N291" s="163" t="str">
        <f>IFERROR('Inputs_Metric 7'!$D$5*INDEX('HAZUS Table FL 14.14'!$G$5:$G$40,MATCH($J291,'HAZUS Table FL 14.14'!$C$5:$C$40,0)),"no data")</f>
        <v>no data</v>
      </c>
      <c r="O291" s="163" t="str">
        <f>IFERROR('Inputs_Metric 7'!$D$5*INDEX('HAZUS Table FL 14.14'!$I$5:$I$40,MATCH($J291,'HAZUS Table FL 14.14'!$C$5:$C$40,0)),"no data")</f>
        <v>no data</v>
      </c>
      <c r="P291" s="246" t="str">
        <f>IFERROR(AVERAGEIFS('HAZUS Table FL 14.12'!$S$4:$S$325,'HAZUS Table FL 14.12'!$N$4:$N$325,$J291,'HAZUS Table FL 14.12'!$R$4:$R$325,$I291,'HAZUS Table FL 14.12'!$P$4:$P$325,"&lt;="&amp;$G291,'HAZUS Table FL 14.12'!$Q$4:$Q$325,"&gt;"&amp;$G291)*'Inputs_Metric 7'!$D$6,"no data")</f>
        <v>no data</v>
      </c>
      <c r="Q291" s="246" t="str">
        <f>IFERROR(AVERAGEIFS('HAZUS Table FL 14.12'!$S$4:$S$325,'HAZUS Table FL 14.12'!$N$4:$N$325,$J291,'HAZUS Table FL 14.12'!$R$4:$R$325,$I291,'HAZUS Table FL 14.12'!$P$4:$P$325,"&lt;="&amp;$H291,'HAZUS Table FL 14.12'!$Q$4:$Q$325,"&gt;"&amp;$H291)*'Inputs_Metric 7'!$D$6,"no data")</f>
        <v>no data</v>
      </c>
      <c r="R291" s="246" t="str">
        <f>IFERROR(INDEX('HAZUS Table FL 14.16'!$D$3:$D$30,MATCH($J291,'HAZUS Table FL 14.16'!$C$3:$C$30,0)),"no data")</f>
        <v>no data</v>
      </c>
      <c r="S291" s="246" t="str">
        <f>IFERROR(INDEX('HAZUS Table FL 14.16'!$F$3:$F$30,MATCH($J291,'HAZUS Table FL 14.16'!$C$3:$C$30,0)),"no data")</f>
        <v>no data</v>
      </c>
      <c r="T291" s="246" t="str">
        <f>IFERROR(INDEX('HAZUS Table FL 14.16'!$G$3:$G$30,MATCH($J291,'HAZUS Table FL 14.16'!$C$3:$C$30,0)),"no data")</f>
        <v>no data</v>
      </c>
      <c r="U291" s="164" t="str">
        <f>IFERROR('Inputs_Metric 7'!$D$5*INDEX('HAZUS Table FL 14.8'!$E$4:$E$14,MATCH('Step 1_Metric 7'!$J291,'HAZUS Table FL 14.8'!$C$4:$C$14,0)),"no data")</f>
        <v>no data</v>
      </c>
      <c r="W291" s="92" t="str">
        <f t="shared" si="47"/>
        <v/>
      </c>
      <c r="X291" s="92" t="str">
        <f t="shared" si="48"/>
        <v/>
      </c>
      <c r="Y291" s="92" t="str">
        <f t="shared" si="49"/>
        <v/>
      </c>
      <c r="Z291" s="92" t="str">
        <f t="shared" si="50"/>
        <v/>
      </c>
      <c r="AA291" s="101" t="str">
        <f t="shared" si="51"/>
        <v/>
      </c>
      <c r="AB291" s="101" t="str">
        <f t="shared" si="52"/>
        <v/>
      </c>
      <c r="AC291" s="92" t="str">
        <f t="shared" si="53"/>
        <v/>
      </c>
      <c r="AD291" s="92" t="str">
        <f t="shared" si="54"/>
        <v/>
      </c>
    </row>
    <row r="292" spans="1:30" x14ac:dyDescent="0.25">
      <c r="A292">
        <f t="shared" si="46"/>
        <v>10</v>
      </c>
      <c r="B292">
        <f>COUNTIF($D$4:D292,D292)</f>
        <v>209</v>
      </c>
      <c r="C292">
        <f>'Building Structure Data'!B293</f>
        <v>0</v>
      </c>
      <c r="D292">
        <f>'Building Structure Data'!C293</f>
        <v>0</v>
      </c>
      <c r="E292">
        <f>'Building Structure Data'!D293</f>
        <v>0</v>
      </c>
      <c r="F292">
        <f>'Building Structure Data'!E293</f>
        <v>0</v>
      </c>
      <c r="G292" s="43">
        <f>'Building Structure Data'!O293</f>
        <v>0</v>
      </c>
      <c r="H292" s="43">
        <f>'Building Structure Data'!P293</f>
        <v>0</v>
      </c>
      <c r="I292" t="b">
        <f>IF(OR('Building Structure Data'!M293="C",'Building Structure Data'!M293="R"),TRUE,FALSE)</f>
        <v>0</v>
      </c>
      <c r="J292">
        <f>'Building Structure Data'!Y293</f>
        <v>0</v>
      </c>
      <c r="K292" s="77" t="e">
        <f>'Building Structure Data'!AN293</f>
        <v>#DIV/0!</v>
      </c>
      <c r="L292" s="77" t="e">
        <f>'Building Structure Data'!AO293</f>
        <v>#DIV/0!</v>
      </c>
      <c r="M292" s="163" t="str">
        <f>IFERROR('Inputs_Metric 7'!$D$5*INDEX('HAZUS Table FL 14.14'!$F$5:$F$40,MATCH($J292,'HAZUS Table FL 14.14'!$C$5:$C$40,0)),"no data")</f>
        <v>no data</v>
      </c>
      <c r="N292" s="163" t="str">
        <f>IFERROR('Inputs_Metric 7'!$D$5*INDEX('HAZUS Table FL 14.14'!$G$5:$G$40,MATCH($J292,'HAZUS Table FL 14.14'!$C$5:$C$40,0)),"no data")</f>
        <v>no data</v>
      </c>
      <c r="O292" s="163" t="str">
        <f>IFERROR('Inputs_Metric 7'!$D$5*INDEX('HAZUS Table FL 14.14'!$I$5:$I$40,MATCH($J292,'HAZUS Table FL 14.14'!$C$5:$C$40,0)),"no data")</f>
        <v>no data</v>
      </c>
      <c r="P292" s="246" t="str">
        <f>IFERROR(AVERAGEIFS('HAZUS Table FL 14.12'!$S$4:$S$325,'HAZUS Table FL 14.12'!$N$4:$N$325,$J292,'HAZUS Table FL 14.12'!$R$4:$R$325,$I292,'HAZUS Table FL 14.12'!$P$4:$P$325,"&lt;="&amp;$G292,'HAZUS Table FL 14.12'!$Q$4:$Q$325,"&gt;"&amp;$G292)*'Inputs_Metric 7'!$D$6,"no data")</f>
        <v>no data</v>
      </c>
      <c r="Q292" s="246" t="str">
        <f>IFERROR(AVERAGEIFS('HAZUS Table FL 14.12'!$S$4:$S$325,'HAZUS Table FL 14.12'!$N$4:$N$325,$J292,'HAZUS Table FL 14.12'!$R$4:$R$325,$I292,'HAZUS Table FL 14.12'!$P$4:$P$325,"&lt;="&amp;$H292,'HAZUS Table FL 14.12'!$Q$4:$Q$325,"&gt;"&amp;$H292)*'Inputs_Metric 7'!$D$6,"no data")</f>
        <v>no data</v>
      </c>
      <c r="R292" s="246" t="str">
        <f>IFERROR(INDEX('HAZUS Table FL 14.16'!$D$3:$D$30,MATCH($J292,'HAZUS Table FL 14.16'!$C$3:$C$30,0)),"no data")</f>
        <v>no data</v>
      </c>
      <c r="S292" s="246" t="str">
        <f>IFERROR(INDEX('HAZUS Table FL 14.16'!$F$3:$F$30,MATCH($J292,'HAZUS Table FL 14.16'!$C$3:$C$30,0)),"no data")</f>
        <v>no data</v>
      </c>
      <c r="T292" s="246" t="str">
        <f>IFERROR(INDEX('HAZUS Table FL 14.16'!$G$3:$G$30,MATCH($J292,'HAZUS Table FL 14.16'!$C$3:$C$30,0)),"no data")</f>
        <v>no data</v>
      </c>
      <c r="U292" s="164" t="str">
        <f>IFERROR('Inputs_Metric 7'!$D$5*INDEX('HAZUS Table FL 14.8'!$E$4:$E$14,MATCH('Step 1_Metric 7'!$J292,'HAZUS Table FL 14.8'!$C$4:$C$14,0)),"no data")</f>
        <v>no data</v>
      </c>
      <c r="W292" s="92" t="str">
        <f t="shared" si="47"/>
        <v/>
      </c>
      <c r="X292" s="92" t="str">
        <f t="shared" si="48"/>
        <v/>
      </c>
      <c r="Y292" s="92" t="str">
        <f t="shared" si="49"/>
        <v/>
      </c>
      <c r="Z292" s="92" t="str">
        <f t="shared" si="50"/>
        <v/>
      </c>
      <c r="AA292" s="101" t="str">
        <f t="shared" si="51"/>
        <v/>
      </c>
      <c r="AB292" s="101" t="str">
        <f t="shared" si="52"/>
        <v/>
      </c>
      <c r="AC292" s="92" t="str">
        <f t="shared" si="53"/>
        <v/>
      </c>
      <c r="AD292" s="92" t="str">
        <f t="shared" si="54"/>
        <v/>
      </c>
    </row>
    <row r="293" spans="1:30" x14ac:dyDescent="0.25">
      <c r="A293">
        <f t="shared" si="46"/>
        <v>10</v>
      </c>
      <c r="B293">
        <f>COUNTIF($D$4:D293,D293)</f>
        <v>210</v>
      </c>
      <c r="C293">
        <f>'Building Structure Data'!B294</f>
        <v>0</v>
      </c>
      <c r="D293">
        <f>'Building Structure Data'!C294</f>
        <v>0</v>
      </c>
      <c r="E293">
        <f>'Building Structure Data'!D294</f>
        <v>0</v>
      </c>
      <c r="F293">
        <f>'Building Structure Data'!E294</f>
        <v>0</v>
      </c>
      <c r="G293" s="43">
        <f>'Building Structure Data'!O294</f>
        <v>0</v>
      </c>
      <c r="H293" s="43">
        <f>'Building Structure Data'!P294</f>
        <v>0</v>
      </c>
      <c r="I293" t="b">
        <f>IF(OR('Building Structure Data'!M294="C",'Building Structure Data'!M294="R"),TRUE,FALSE)</f>
        <v>0</v>
      </c>
      <c r="J293">
        <f>'Building Structure Data'!Y294</f>
        <v>0</v>
      </c>
      <c r="K293" s="77" t="e">
        <f>'Building Structure Data'!AN294</f>
        <v>#DIV/0!</v>
      </c>
      <c r="L293" s="77" t="e">
        <f>'Building Structure Data'!AO294</f>
        <v>#DIV/0!</v>
      </c>
      <c r="M293" s="163" t="str">
        <f>IFERROR('Inputs_Metric 7'!$D$5*INDEX('HAZUS Table FL 14.14'!$F$5:$F$40,MATCH($J293,'HAZUS Table FL 14.14'!$C$5:$C$40,0)),"no data")</f>
        <v>no data</v>
      </c>
      <c r="N293" s="163" t="str">
        <f>IFERROR('Inputs_Metric 7'!$D$5*INDEX('HAZUS Table FL 14.14'!$G$5:$G$40,MATCH($J293,'HAZUS Table FL 14.14'!$C$5:$C$40,0)),"no data")</f>
        <v>no data</v>
      </c>
      <c r="O293" s="163" t="str">
        <f>IFERROR('Inputs_Metric 7'!$D$5*INDEX('HAZUS Table FL 14.14'!$I$5:$I$40,MATCH($J293,'HAZUS Table FL 14.14'!$C$5:$C$40,0)),"no data")</f>
        <v>no data</v>
      </c>
      <c r="P293" s="246" t="str">
        <f>IFERROR(AVERAGEIFS('HAZUS Table FL 14.12'!$S$4:$S$325,'HAZUS Table FL 14.12'!$N$4:$N$325,$J293,'HAZUS Table FL 14.12'!$R$4:$R$325,$I293,'HAZUS Table FL 14.12'!$P$4:$P$325,"&lt;="&amp;$G293,'HAZUS Table FL 14.12'!$Q$4:$Q$325,"&gt;"&amp;$G293)*'Inputs_Metric 7'!$D$6,"no data")</f>
        <v>no data</v>
      </c>
      <c r="Q293" s="246" t="str">
        <f>IFERROR(AVERAGEIFS('HAZUS Table FL 14.12'!$S$4:$S$325,'HAZUS Table FL 14.12'!$N$4:$N$325,$J293,'HAZUS Table FL 14.12'!$R$4:$R$325,$I293,'HAZUS Table FL 14.12'!$P$4:$P$325,"&lt;="&amp;$H293,'HAZUS Table FL 14.12'!$Q$4:$Q$325,"&gt;"&amp;$H293)*'Inputs_Metric 7'!$D$6,"no data")</f>
        <v>no data</v>
      </c>
      <c r="R293" s="246" t="str">
        <f>IFERROR(INDEX('HAZUS Table FL 14.16'!$D$3:$D$30,MATCH($J293,'HAZUS Table FL 14.16'!$C$3:$C$30,0)),"no data")</f>
        <v>no data</v>
      </c>
      <c r="S293" s="246" t="str">
        <f>IFERROR(INDEX('HAZUS Table FL 14.16'!$F$3:$F$30,MATCH($J293,'HAZUS Table FL 14.16'!$C$3:$C$30,0)),"no data")</f>
        <v>no data</v>
      </c>
      <c r="T293" s="246" t="str">
        <f>IFERROR(INDEX('HAZUS Table FL 14.16'!$G$3:$G$30,MATCH($J293,'HAZUS Table FL 14.16'!$C$3:$C$30,0)),"no data")</f>
        <v>no data</v>
      </c>
      <c r="U293" s="164" t="str">
        <f>IFERROR('Inputs_Metric 7'!$D$5*INDEX('HAZUS Table FL 14.8'!$E$4:$E$14,MATCH('Step 1_Metric 7'!$J293,'HAZUS Table FL 14.8'!$C$4:$C$14,0)),"no data")</f>
        <v>no data</v>
      </c>
      <c r="W293" s="92" t="str">
        <f t="shared" si="47"/>
        <v/>
      </c>
      <c r="X293" s="92" t="str">
        <f t="shared" si="48"/>
        <v/>
      </c>
      <c r="Y293" s="92" t="str">
        <f t="shared" si="49"/>
        <v/>
      </c>
      <c r="Z293" s="92" t="str">
        <f t="shared" si="50"/>
        <v/>
      </c>
      <c r="AA293" s="101" t="str">
        <f t="shared" si="51"/>
        <v/>
      </c>
      <c r="AB293" s="101" t="str">
        <f t="shared" si="52"/>
        <v/>
      </c>
      <c r="AC293" s="92" t="str">
        <f t="shared" si="53"/>
        <v/>
      </c>
      <c r="AD293" s="92" t="str">
        <f t="shared" si="54"/>
        <v/>
      </c>
    </row>
    <row r="294" spans="1:30" x14ac:dyDescent="0.25">
      <c r="A294">
        <f t="shared" si="46"/>
        <v>10</v>
      </c>
      <c r="B294">
        <f>COUNTIF($D$4:D294,D294)</f>
        <v>211</v>
      </c>
      <c r="C294">
        <f>'Building Structure Data'!B295</f>
        <v>0</v>
      </c>
      <c r="D294">
        <f>'Building Structure Data'!C295</f>
        <v>0</v>
      </c>
      <c r="E294">
        <f>'Building Structure Data'!D295</f>
        <v>0</v>
      </c>
      <c r="F294">
        <f>'Building Structure Data'!E295</f>
        <v>0</v>
      </c>
      <c r="G294" s="43">
        <f>'Building Structure Data'!O295</f>
        <v>0</v>
      </c>
      <c r="H294" s="43">
        <f>'Building Structure Data'!P295</f>
        <v>0</v>
      </c>
      <c r="I294" t="b">
        <f>IF(OR('Building Structure Data'!M295="C",'Building Structure Data'!M295="R"),TRUE,FALSE)</f>
        <v>0</v>
      </c>
      <c r="J294">
        <f>'Building Structure Data'!Y295</f>
        <v>0</v>
      </c>
      <c r="K294" s="77" t="e">
        <f>'Building Structure Data'!AN295</f>
        <v>#DIV/0!</v>
      </c>
      <c r="L294" s="77" t="e">
        <f>'Building Structure Data'!AO295</f>
        <v>#DIV/0!</v>
      </c>
      <c r="M294" s="163" t="str">
        <f>IFERROR('Inputs_Metric 7'!$D$5*INDEX('HAZUS Table FL 14.14'!$F$5:$F$40,MATCH($J294,'HAZUS Table FL 14.14'!$C$5:$C$40,0)),"no data")</f>
        <v>no data</v>
      </c>
      <c r="N294" s="163" t="str">
        <f>IFERROR('Inputs_Metric 7'!$D$5*INDEX('HAZUS Table FL 14.14'!$G$5:$G$40,MATCH($J294,'HAZUS Table FL 14.14'!$C$5:$C$40,0)),"no data")</f>
        <v>no data</v>
      </c>
      <c r="O294" s="163" t="str">
        <f>IFERROR('Inputs_Metric 7'!$D$5*INDEX('HAZUS Table FL 14.14'!$I$5:$I$40,MATCH($J294,'HAZUS Table FL 14.14'!$C$5:$C$40,0)),"no data")</f>
        <v>no data</v>
      </c>
      <c r="P294" s="246" t="str">
        <f>IFERROR(AVERAGEIFS('HAZUS Table FL 14.12'!$S$4:$S$325,'HAZUS Table FL 14.12'!$N$4:$N$325,$J294,'HAZUS Table FL 14.12'!$R$4:$R$325,$I294,'HAZUS Table FL 14.12'!$P$4:$P$325,"&lt;="&amp;$G294,'HAZUS Table FL 14.12'!$Q$4:$Q$325,"&gt;"&amp;$G294)*'Inputs_Metric 7'!$D$6,"no data")</f>
        <v>no data</v>
      </c>
      <c r="Q294" s="246" t="str">
        <f>IFERROR(AVERAGEIFS('HAZUS Table FL 14.12'!$S$4:$S$325,'HAZUS Table FL 14.12'!$N$4:$N$325,$J294,'HAZUS Table FL 14.12'!$R$4:$R$325,$I294,'HAZUS Table FL 14.12'!$P$4:$P$325,"&lt;="&amp;$H294,'HAZUS Table FL 14.12'!$Q$4:$Q$325,"&gt;"&amp;$H294)*'Inputs_Metric 7'!$D$6,"no data")</f>
        <v>no data</v>
      </c>
      <c r="R294" s="246" t="str">
        <f>IFERROR(INDEX('HAZUS Table FL 14.16'!$D$3:$D$30,MATCH($J294,'HAZUS Table FL 14.16'!$C$3:$C$30,0)),"no data")</f>
        <v>no data</v>
      </c>
      <c r="S294" s="246" t="str">
        <f>IFERROR(INDEX('HAZUS Table FL 14.16'!$F$3:$F$30,MATCH($J294,'HAZUS Table FL 14.16'!$C$3:$C$30,0)),"no data")</f>
        <v>no data</v>
      </c>
      <c r="T294" s="246" t="str">
        <f>IFERROR(INDEX('HAZUS Table FL 14.16'!$G$3:$G$30,MATCH($J294,'HAZUS Table FL 14.16'!$C$3:$C$30,0)),"no data")</f>
        <v>no data</v>
      </c>
      <c r="U294" s="164" t="str">
        <f>IFERROR('Inputs_Metric 7'!$D$5*INDEX('HAZUS Table FL 14.8'!$E$4:$E$14,MATCH('Step 1_Metric 7'!$J294,'HAZUS Table FL 14.8'!$C$4:$C$14,0)),"no data")</f>
        <v>no data</v>
      </c>
      <c r="W294" s="92" t="str">
        <f t="shared" si="47"/>
        <v/>
      </c>
      <c r="X294" s="92" t="str">
        <f t="shared" si="48"/>
        <v/>
      </c>
      <c r="Y294" s="92" t="str">
        <f t="shared" si="49"/>
        <v/>
      </c>
      <c r="Z294" s="92" t="str">
        <f t="shared" si="50"/>
        <v/>
      </c>
      <c r="AA294" s="101" t="str">
        <f t="shared" si="51"/>
        <v/>
      </c>
      <c r="AB294" s="101" t="str">
        <f t="shared" si="52"/>
        <v/>
      </c>
      <c r="AC294" s="92" t="str">
        <f t="shared" si="53"/>
        <v/>
      </c>
      <c r="AD294" s="92" t="str">
        <f t="shared" si="54"/>
        <v/>
      </c>
    </row>
    <row r="295" spans="1:30" x14ac:dyDescent="0.25">
      <c r="A295">
        <f t="shared" si="46"/>
        <v>10</v>
      </c>
      <c r="B295">
        <f>COUNTIF($D$4:D295,D295)</f>
        <v>212</v>
      </c>
      <c r="C295">
        <f>'Building Structure Data'!B296</f>
        <v>0</v>
      </c>
      <c r="D295">
        <f>'Building Structure Data'!C296</f>
        <v>0</v>
      </c>
      <c r="E295">
        <f>'Building Structure Data'!D296</f>
        <v>0</v>
      </c>
      <c r="F295">
        <f>'Building Structure Data'!E296</f>
        <v>0</v>
      </c>
      <c r="G295" s="43">
        <f>'Building Structure Data'!O296</f>
        <v>0</v>
      </c>
      <c r="H295" s="43">
        <f>'Building Structure Data'!P296</f>
        <v>0</v>
      </c>
      <c r="I295" t="b">
        <f>IF(OR('Building Structure Data'!M296="C",'Building Structure Data'!M296="R"),TRUE,FALSE)</f>
        <v>0</v>
      </c>
      <c r="J295">
        <f>'Building Structure Data'!Y296</f>
        <v>0</v>
      </c>
      <c r="K295" s="77" t="e">
        <f>'Building Structure Data'!AN296</f>
        <v>#DIV/0!</v>
      </c>
      <c r="L295" s="77" t="e">
        <f>'Building Structure Data'!AO296</f>
        <v>#DIV/0!</v>
      </c>
      <c r="M295" s="163" t="str">
        <f>IFERROR('Inputs_Metric 7'!$D$5*INDEX('HAZUS Table FL 14.14'!$F$5:$F$40,MATCH($J295,'HAZUS Table FL 14.14'!$C$5:$C$40,0)),"no data")</f>
        <v>no data</v>
      </c>
      <c r="N295" s="163" t="str">
        <f>IFERROR('Inputs_Metric 7'!$D$5*INDEX('HAZUS Table FL 14.14'!$G$5:$G$40,MATCH($J295,'HAZUS Table FL 14.14'!$C$5:$C$40,0)),"no data")</f>
        <v>no data</v>
      </c>
      <c r="O295" s="163" t="str">
        <f>IFERROR('Inputs_Metric 7'!$D$5*INDEX('HAZUS Table FL 14.14'!$I$5:$I$40,MATCH($J295,'HAZUS Table FL 14.14'!$C$5:$C$40,0)),"no data")</f>
        <v>no data</v>
      </c>
      <c r="P295" s="246" t="str">
        <f>IFERROR(AVERAGEIFS('HAZUS Table FL 14.12'!$S$4:$S$325,'HAZUS Table FL 14.12'!$N$4:$N$325,$J295,'HAZUS Table FL 14.12'!$R$4:$R$325,$I295,'HAZUS Table FL 14.12'!$P$4:$P$325,"&lt;="&amp;$G295,'HAZUS Table FL 14.12'!$Q$4:$Q$325,"&gt;"&amp;$G295)*'Inputs_Metric 7'!$D$6,"no data")</f>
        <v>no data</v>
      </c>
      <c r="Q295" s="246" t="str">
        <f>IFERROR(AVERAGEIFS('HAZUS Table FL 14.12'!$S$4:$S$325,'HAZUS Table FL 14.12'!$N$4:$N$325,$J295,'HAZUS Table FL 14.12'!$R$4:$R$325,$I295,'HAZUS Table FL 14.12'!$P$4:$P$325,"&lt;="&amp;$H295,'HAZUS Table FL 14.12'!$Q$4:$Q$325,"&gt;"&amp;$H295)*'Inputs_Metric 7'!$D$6,"no data")</f>
        <v>no data</v>
      </c>
      <c r="R295" s="246" t="str">
        <f>IFERROR(INDEX('HAZUS Table FL 14.16'!$D$3:$D$30,MATCH($J295,'HAZUS Table FL 14.16'!$C$3:$C$30,0)),"no data")</f>
        <v>no data</v>
      </c>
      <c r="S295" s="246" t="str">
        <f>IFERROR(INDEX('HAZUS Table FL 14.16'!$F$3:$F$30,MATCH($J295,'HAZUS Table FL 14.16'!$C$3:$C$30,0)),"no data")</f>
        <v>no data</v>
      </c>
      <c r="T295" s="246" t="str">
        <f>IFERROR(INDEX('HAZUS Table FL 14.16'!$G$3:$G$30,MATCH($J295,'HAZUS Table FL 14.16'!$C$3:$C$30,0)),"no data")</f>
        <v>no data</v>
      </c>
      <c r="U295" s="164" t="str">
        <f>IFERROR('Inputs_Metric 7'!$D$5*INDEX('HAZUS Table FL 14.8'!$E$4:$E$14,MATCH('Step 1_Metric 7'!$J295,'HAZUS Table FL 14.8'!$C$4:$C$14,0)),"no data")</f>
        <v>no data</v>
      </c>
      <c r="W295" s="92" t="str">
        <f t="shared" si="47"/>
        <v/>
      </c>
      <c r="X295" s="92" t="str">
        <f t="shared" si="48"/>
        <v/>
      </c>
      <c r="Y295" s="92" t="str">
        <f t="shared" si="49"/>
        <v/>
      </c>
      <c r="Z295" s="92" t="str">
        <f t="shared" si="50"/>
        <v/>
      </c>
      <c r="AA295" s="101" t="str">
        <f t="shared" si="51"/>
        <v/>
      </c>
      <c r="AB295" s="101" t="str">
        <f t="shared" si="52"/>
        <v/>
      </c>
      <c r="AC295" s="92" t="str">
        <f t="shared" si="53"/>
        <v/>
      </c>
      <c r="AD295" s="92" t="str">
        <f t="shared" si="54"/>
        <v/>
      </c>
    </row>
    <row r="296" spans="1:30" x14ac:dyDescent="0.25">
      <c r="A296">
        <f t="shared" si="46"/>
        <v>10</v>
      </c>
      <c r="B296">
        <f>COUNTIF($D$4:D296,D296)</f>
        <v>213</v>
      </c>
      <c r="C296">
        <f>'Building Structure Data'!B297</f>
        <v>0</v>
      </c>
      <c r="D296">
        <f>'Building Structure Data'!C297</f>
        <v>0</v>
      </c>
      <c r="E296">
        <f>'Building Structure Data'!D297</f>
        <v>0</v>
      </c>
      <c r="F296">
        <f>'Building Structure Data'!E297</f>
        <v>0</v>
      </c>
      <c r="G296" s="43">
        <f>'Building Structure Data'!O297</f>
        <v>0</v>
      </c>
      <c r="H296" s="43">
        <f>'Building Structure Data'!P297</f>
        <v>0</v>
      </c>
      <c r="I296" t="b">
        <f>IF(OR('Building Structure Data'!M297="C",'Building Structure Data'!M297="R"),TRUE,FALSE)</f>
        <v>0</v>
      </c>
      <c r="J296">
        <f>'Building Structure Data'!Y297</f>
        <v>0</v>
      </c>
      <c r="K296" s="77" t="e">
        <f>'Building Structure Data'!AN297</f>
        <v>#DIV/0!</v>
      </c>
      <c r="L296" s="77" t="e">
        <f>'Building Structure Data'!AO297</f>
        <v>#DIV/0!</v>
      </c>
      <c r="M296" s="163" t="str">
        <f>IFERROR('Inputs_Metric 7'!$D$5*INDEX('HAZUS Table FL 14.14'!$F$5:$F$40,MATCH($J296,'HAZUS Table FL 14.14'!$C$5:$C$40,0)),"no data")</f>
        <v>no data</v>
      </c>
      <c r="N296" s="163" t="str">
        <f>IFERROR('Inputs_Metric 7'!$D$5*INDEX('HAZUS Table FL 14.14'!$G$5:$G$40,MATCH($J296,'HAZUS Table FL 14.14'!$C$5:$C$40,0)),"no data")</f>
        <v>no data</v>
      </c>
      <c r="O296" s="163" t="str">
        <f>IFERROR('Inputs_Metric 7'!$D$5*INDEX('HAZUS Table FL 14.14'!$I$5:$I$40,MATCH($J296,'HAZUS Table FL 14.14'!$C$5:$C$40,0)),"no data")</f>
        <v>no data</v>
      </c>
      <c r="P296" s="246" t="str">
        <f>IFERROR(AVERAGEIFS('HAZUS Table FL 14.12'!$S$4:$S$325,'HAZUS Table FL 14.12'!$N$4:$N$325,$J296,'HAZUS Table FL 14.12'!$R$4:$R$325,$I296,'HAZUS Table FL 14.12'!$P$4:$P$325,"&lt;="&amp;$G296,'HAZUS Table FL 14.12'!$Q$4:$Q$325,"&gt;"&amp;$G296)*'Inputs_Metric 7'!$D$6,"no data")</f>
        <v>no data</v>
      </c>
      <c r="Q296" s="246" t="str">
        <f>IFERROR(AVERAGEIFS('HAZUS Table FL 14.12'!$S$4:$S$325,'HAZUS Table FL 14.12'!$N$4:$N$325,$J296,'HAZUS Table FL 14.12'!$R$4:$R$325,$I296,'HAZUS Table FL 14.12'!$P$4:$P$325,"&lt;="&amp;$H296,'HAZUS Table FL 14.12'!$Q$4:$Q$325,"&gt;"&amp;$H296)*'Inputs_Metric 7'!$D$6,"no data")</f>
        <v>no data</v>
      </c>
      <c r="R296" s="246" t="str">
        <f>IFERROR(INDEX('HAZUS Table FL 14.16'!$D$3:$D$30,MATCH($J296,'HAZUS Table FL 14.16'!$C$3:$C$30,0)),"no data")</f>
        <v>no data</v>
      </c>
      <c r="S296" s="246" t="str">
        <f>IFERROR(INDEX('HAZUS Table FL 14.16'!$F$3:$F$30,MATCH($J296,'HAZUS Table FL 14.16'!$C$3:$C$30,0)),"no data")</f>
        <v>no data</v>
      </c>
      <c r="T296" s="246" t="str">
        <f>IFERROR(INDEX('HAZUS Table FL 14.16'!$G$3:$G$30,MATCH($J296,'HAZUS Table FL 14.16'!$C$3:$C$30,0)),"no data")</f>
        <v>no data</v>
      </c>
      <c r="U296" s="164" t="str">
        <f>IFERROR('Inputs_Metric 7'!$D$5*INDEX('HAZUS Table FL 14.8'!$E$4:$E$14,MATCH('Step 1_Metric 7'!$J296,'HAZUS Table FL 14.8'!$C$4:$C$14,0)),"no data")</f>
        <v>no data</v>
      </c>
      <c r="W296" s="92" t="str">
        <f t="shared" si="47"/>
        <v/>
      </c>
      <c r="X296" s="92" t="str">
        <f t="shared" si="48"/>
        <v/>
      </c>
      <c r="Y296" s="92" t="str">
        <f t="shared" si="49"/>
        <v/>
      </c>
      <c r="Z296" s="92" t="str">
        <f t="shared" si="50"/>
        <v/>
      </c>
      <c r="AA296" s="101" t="str">
        <f t="shared" si="51"/>
        <v/>
      </c>
      <c r="AB296" s="101" t="str">
        <f t="shared" si="52"/>
        <v/>
      </c>
      <c r="AC296" s="92" t="str">
        <f t="shared" si="53"/>
        <v/>
      </c>
      <c r="AD296" s="92" t="str">
        <f t="shared" si="54"/>
        <v/>
      </c>
    </row>
    <row r="297" spans="1:30" x14ac:dyDescent="0.25">
      <c r="A297">
        <f t="shared" si="46"/>
        <v>10</v>
      </c>
      <c r="B297">
        <f>COUNTIF($D$4:D297,D297)</f>
        <v>214</v>
      </c>
      <c r="C297">
        <f>'Building Structure Data'!B298</f>
        <v>0</v>
      </c>
      <c r="D297">
        <f>'Building Structure Data'!C298</f>
        <v>0</v>
      </c>
      <c r="E297">
        <f>'Building Structure Data'!D298</f>
        <v>0</v>
      </c>
      <c r="F297">
        <f>'Building Structure Data'!E298</f>
        <v>0</v>
      </c>
      <c r="G297" s="43">
        <f>'Building Structure Data'!O298</f>
        <v>0</v>
      </c>
      <c r="H297" s="43">
        <f>'Building Structure Data'!P298</f>
        <v>0</v>
      </c>
      <c r="I297" t="b">
        <f>IF(OR('Building Structure Data'!M298="C",'Building Structure Data'!M298="R"),TRUE,FALSE)</f>
        <v>0</v>
      </c>
      <c r="J297">
        <f>'Building Structure Data'!Y298</f>
        <v>0</v>
      </c>
      <c r="K297" s="77" t="e">
        <f>'Building Structure Data'!AN298</f>
        <v>#DIV/0!</v>
      </c>
      <c r="L297" s="77" t="e">
        <f>'Building Structure Data'!AO298</f>
        <v>#DIV/0!</v>
      </c>
      <c r="M297" s="163" t="str">
        <f>IFERROR('Inputs_Metric 7'!$D$5*INDEX('HAZUS Table FL 14.14'!$F$5:$F$40,MATCH($J297,'HAZUS Table FL 14.14'!$C$5:$C$40,0)),"no data")</f>
        <v>no data</v>
      </c>
      <c r="N297" s="163" t="str">
        <f>IFERROR('Inputs_Metric 7'!$D$5*INDEX('HAZUS Table FL 14.14'!$G$5:$G$40,MATCH($J297,'HAZUS Table FL 14.14'!$C$5:$C$40,0)),"no data")</f>
        <v>no data</v>
      </c>
      <c r="O297" s="163" t="str">
        <f>IFERROR('Inputs_Metric 7'!$D$5*INDEX('HAZUS Table FL 14.14'!$I$5:$I$40,MATCH($J297,'HAZUS Table FL 14.14'!$C$5:$C$40,0)),"no data")</f>
        <v>no data</v>
      </c>
      <c r="P297" s="246" t="str">
        <f>IFERROR(AVERAGEIFS('HAZUS Table FL 14.12'!$S$4:$S$325,'HAZUS Table FL 14.12'!$N$4:$N$325,$J297,'HAZUS Table FL 14.12'!$R$4:$R$325,$I297,'HAZUS Table FL 14.12'!$P$4:$P$325,"&lt;="&amp;$G297,'HAZUS Table FL 14.12'!$Q$4:$Q$325,"&gt;"&amp;$G297)*'Inputs_Metric 7'!$D$6,"no data")</f>
        <v>no data</v>
      </c>
      <c r="Q297" s="246" t="str">
        <f>IFERROR(AVERAGEIFS('HAZUS Table FL 14.12'!$S$4:$S$325,'HAZUS Table FL 14.12'!$N$4:$N$325,$J297,'HAZUS Table FL 14.12'!$R$4:$R$325,$I297,'HAZUS Table FL 14.12'!$P$4:$P$325,"&lt;="&amp;$H297,'HAZUS Table FL 14.12'!$Q$4:$Q$325,"&gt;"&amp;$H297)*'Inputs_Metric 7'!$D$6,"no data")</f>
        <v>no data</v>
      </c>
      <c r="R297" s="246" t="str">
        <f>IFERROR(INDEX('HAZUS Table FL 14.16'!$D$3:$D$30,MATCH($J297,'HAZUS Table FL 14.16'!$C$3:$C$30,0)),"no data")</f>
        <v>no data</v>
      </c>
      <c r="S297" s="246" t="str">
        <f>IFERROR(INDEX('HAZUS Table FL 14.16'!$F$3:$F$30,MATCH($J297,'HAZUS Table FL 14.16'!$C$3:$C$30,0)),"no data")</f>
        <v>no data</v>
      </c>
      <c r="T297" s="246" t="str">
        <f>IFERROR(INDEX('HAZUS Table FL 14.16'!$G$3:$G$30,MATCH($J297,'HAZUS Table FL 14.16'!$C$3:$C$30,0)),"no data")</f>
        <v>no data</v>
      </c>
      <c r="U297" s="164" t="str">
        <f>IFERROR('Inputs_Metric 7'!$D$5*INDEX('HAZUS Table FL 14.8'!$E$4:$E$14,MATCH('Step 1_Metric 7'!$J297,'HAZUS Table FL 14.8'!$C$4:$C$14,0)),"no data")</f>
        <v>no data</v>
      </c>
      <c r="W297" s="92" t="str">
        <f t="shared" si="47"/>
        <v/>
      </c>
      <c r="X297" s="92" t="str">
        <f t="shared" si="48"/>
        <v/>
      </c>
      <c r="Y297" s="92" t="str">
        <f t="shared" si="49"/>
        <v/>
      </c>
      <c r="Z297" s="92" t="str">
        <f t="shared" si="50"/>
        <v/>
      </c>
      <c r="AA297" s="101" t="str">
        <f t="shared" si="51"/>
        <v/>
      </c>
      <c r="AB297" s="101" t="str">
        <f t="shared" si="52"/>
        <v/>
      </c>
      <c r="AC297" s="92" t="str">
        <f t="shared" si="53"/>
        <v/>
      </c>
      <c r="AD297" s="92" t="str">
        <f t="shared" si="54"/>
        <v/>
      </c>
    </row>
    <row r="298" spans="1:30" x14ac:dyDescent="0.25">
      <c r="A298">
        <f t="shared" si="46"/>
        <v>10</v>
      </c>
      <c r="B298">
        <f>COUNTIF($D$4:D298,D298)</f>
        <v>215</v>
      </c>
      <c r="C298">
        <f>'Building Structure Data'!B299</f>
        <v>0</v>
      </c>
      <c r="D298">
        <f>'Building Structure Data'!C299</f>
        <v>0</v>
      </c>
      <c r="E298">
        <f>'Building Structure Data'!D299</f>
        <v>0</v>
      </c>
      <c r="F298">
        <f>'Building Structure Data'!E299</f>
        <v>0</v>
      </c>
      <c r="G298" s="43">
        <f>'Building Structure Data'!O299</f>
        <v>0</v>
      </c>
      <c r="H298" s="43">
        <f>'Building Structure Data'!P299</f>
        <v>0</v>
      </c>
      <c r="I298" t="b">
        <f>IF(OR('Building Structure Data'!M299="C",'Building Structure Data'!M299="R"),TRUE,FALSE)</f>
        <v>0</v>
      </c>
      <c r="J298">
        <f>'Building Structure Data'!Y299</f>
        <v>0</v>
      </c>
      <c r="K298" s="77" t="e">
        <f>'Building Structure Data'!AN299</f>
        <v>#DIV/0!</v>
      </c>
      <c r="L298" s="77" t="e">
        <f>'Building Structure Data'!AO299</f>
        <v>#DIV/0!</v>
      </c>
      <c r="M298" s="163" t="str">
        <f>IFERROR('Inputs_Metric 7'!$D$5*INDEX('HAZUS Table FL 14.14'!$F$5:$F$40,MATCH($J298,'HAZUS Table FL 14.14'!$C$5:$C$40,0)),"no data")</f>
        <v>no data</v>
      </c>
      <c r="N298" s="163" t="str">
        <f>IFERROR('Inputs_Metric 7'!$D$5*INDEX('HAZUS Table FL 14.14'!$G$5:$G$40,MATCH($J298,'HAZUS Table FL 14.14'!$C$5:$C$40,0)),"no data")</f>
        <v>no data</v>
      </c>
      <c r="O298" s="163" t="str">
        <f>IFERROR('Inputs_Metric 7'!$D$5*INDEX('HAZUS Table FL 14.14'!$I$5:$I$40,MATCH($J298,'HAZUS Table FL 14.14'!$C$5:$C$40,0)),"no data")</f>
        <v>no data</v>
      </c>
      <c r="P298" s="246" t="str">
        <f>IFERROR(AVERAGEIFS('HAZUS Table FL 14.12'!$S$4:$S$325,'HAZUS Table FL 14.12'!$N$4:$N$325,$J298,'HAZUS Table FL 14.12'!$R$4:$R$325,$I298,'HAZUS Table FL 14.12'!$P$4:$P$325,"&lt;="&amp;$G298,'HAZUS Table FL 14.12'!$Q$4:$Q$325,"&gt;"&amp;$G298)*'Inputs_Metric 7'!$D$6,"no data")</f>
        <v>no data</v>
      </c>
      <c r="Q298" s="246" t="str">
        <f>IFERROR(AVERAGEIFS('HAZUS Table FL 14.12'!$S$4:$S$325,'HAZUS Table FL 14.12'!$N$4:$N$325,$J298,'HAZUS Table FL 14.12'!$R$4:$R$325,$I298,'HAZUS Table FL 14.12'!$P$4:$P$325,"&lt;="&amp;$H298,'HAZUS Table FL 14.12'!$Q$4:$Q$325,"&gt;"&amp;$H298)*'Inputs_Metric 7'!$D$6,"no data")</f>
        <v>no data</v>
      </c>
      <c r="R298" s="246" t="str">
        <f>IFERROR(INDEX('HAZUS Table FL 14.16'!$D$3:$D$30,MATCH($J298,'HAZUS Table FL 14.16'!$C$3:$C$30,0)),"no data")</f>
        <v>no data</v>
      </c>
      <c r="S298" s="246" t="str">
        <f>IFERROR(INDEX('HAZUS Table FL 14.16'!$F$3:$F$30,MATCH($J298,'HAZUS Table FL 14.16'!$C$3:$C$30,0)),"no data")</f>
        <v>no data</v>
      </c>
      <c r="T298" s="246" t="str">
        <f>IFERROR(INDEX('HAZUS Table FL 14.16'!$G$3:$G$30,MATCH($J298,'HAZUS Table FL 14.16'!$C$3:$C$30,0)),"no data")</f>
        <v>no data</v>
      </c>
      <c r="U298" s="164" t="str">
        <f>IFERROR('Inputs_Metric 7'!$D$5*INDEX('HAZUS Table FL 14.8'!$E$4:$E$14,MATCH('Step 1_Metric 7'!$J298,'HAZUS Table FL 14.8'!$C$4:$C$14,0)),"no data")</f>
        <v>no data</v>
      </c>
      <c r="W298" s="92" t="str">
        <f t="shared" si="47"/>
        <v/>
      </c>
      <c r="X298" s="92" t="str">
        <f t="shared" si="48"/>
        <v/>
      </c>
      <c r="Y298" s="92" t="str">
        <f t="shared" si="49"/>
        <v/>
      </c>
      <c r="Z298" s="92" t="str">
        <f t="shared" si="50"/>
        <v/>
      </c>
      <c r="AA298" s="101" t="str">
        <f t="shared" si="51"/>
        <v/>
      </c>
      <c r="AB298" s="101" t="str">
        <f t="shared" si="52"/>
        <v/>
      </c>
      <c r="AC298" s="92" t="str">
        <f t="shared" si="53"/>
        <v/>
      </c>
      <c r="AD298" s="92" t="str">
        <f t="shared" si="54"/>
        <v/>
      </c>
    </row>
    <row r="299" spans="1:30" x14ac:dyDescent="0.25">
      <c r="A299">
        <f t="shared" si="46"/>
        <v>10</v>
      </c>
      <c r="B299">
        <f>COUNTIF($D$4:D299,D299)</f>
        <v>216</v>
      </c>
      <c r="C299">
        <f>'Building Structure Data'!B300</f>
        <v>0</v>
      </c>
      <c r="D299">
        <f>'Building Structure Data'!C300</f>
        <v>0</v>
      </c>
      <c r="E299">
        <f>'Building Structure Data'!D300</f>
        <v>0</v>
      </c>
      <c r="F299">
        <f>'Building Structure Data'!E300</f>
        <v>0</v>
      </c>
      <c r="G299" s="43">
        <f>'Building Structure Data'!O300</f>
        <v>0</v>
      </c>
      <c r="H299" s="43">
        <f>'Building Structure Data'!P300</f>
        <v>0</v>
      </c>
      <c r="I299" t="b">
        <f>IF(OR('Building Structure Data'!M300="C",'Building Structure Data'!M300="R"),TRUE,FALSE)</f>
        <v>0</v>
      </c>
      <c r="J299">
        <f>'Building Structure Data'!Y300</f>
        <v>0</v>
      </c>
      <c r="K299" s="77" t="e">
        <f>'Building Structure Data'!AN300</f>
        <v>#DIV/0!</v>
      </c>
      <c r="L299" s="77" t="e">
        <f>'Building Structure Data'!AO300</f>
        <v>#DIV/0!</v>
      </c>
      <c r="M299" s="163" t="str">
        <f>IFERROR('Inputs_Metric 7'!$D$5*INDEX('HAZUS Table FL 14.14'!$F$5:$F$40,MATCH($J299,'HAZUS Table FL 14.14'!$C$5:$C$40,0)),"no data")</f>
        <v>no data</v>
      </c>
      <c r="N299" s="163" t="str">
        <f>IFERROR('Inputs_Metric 7'!$D$5*INDEX('HAZUS Table FL 14.14'!$G$5:$G$40,MATCH($J299,'HAZUS Table FL 14.14'!$C$5:$C$40,0)),"no data")</f>
        <v>no data</v>
      </c>
      <c r="O299" s="163" t="str">
        <f>IFERROR('Inputs_Metric 7'!$D$5*INDEX('HAZUS Table FL 14.14'!$I$5:$I$40,MATCH($J299,'HAZUS Table FL 14.14'!$C$5:$C$40,0)),"no data")</f>
        <v>no data</v>
      </c>
      <c r="P299" s="246" t="str">
        <f>IFERROR(AVERAGEIFS('HAZUS Table FL 14.12'!$S$4:$S$325,'HAZUS Table FL 14.12'!$N$4:$N$325,$J299,'HAZUS Table FL 14.12'!$R$4:$R$325,$I299,'HAZUS Table FL 14.12'!$P$4:$P$325,"&lt;="&amp;$G299,'HAZUS Table FL 14.12'!$Q$4:$Q$325,"&gt;"&amp;$G299)*'Inputs_Metric 7'!$D$6,"no data")</f>
        <v>no data</v>
      </c>
      <c r="Q299" s="246" t="str">
        <f>IFERROR(AVERAGEIFS('HAZUS Table FL 14.12'!$S$4:$S$325,'HAZUS Table FL 14.12'!$N$4:$N$325,$J299,'HAZUS Table FL 14.12'!$R$4:$R$325,$I299,'HAZUS Table FL 14.12'!$P$4:$P$325,"&lt;="&amp;$H299,'HAZUS Table FL 14.12'!$Q$4:$Q$325,"&gt;"&amp;$H299)*'Inputs_Metric 7'!$D$6,"no data")</f>
        <v>no data</v>
      </c>
      <c r="R299" s="246" t="str">
        <f>IFERROR(INDEX('HAZUS Table FL 14.16'!$D$3:$D$30,MATCH($J299,'HAZUS Table FL 14.16'!$C$3:$C$30,0)),"no data")</f>
        <v>no data</v>
      </c>
      <c r="S299" s="246" t="str">
        <f>IFERROR(INDEX('HAZUS Table FL 14.16'!$F$3:$F$30,MATCH($J299,'HAZUS Table FL 14.16'!$C$3:$C$30,0)),"no data")</f>
        <v>no data</v>
      </c>
      <c r="T299" s="246" t="str">
        <f>IFERROR(INDEX('HAZUS Table FL 14.16'!$G$3:$G$30,MATCH($J299,'HAZUS Table FL 14.16'!$C$3:$C$30,0)),"no data")</f>
        <v>no data</v>
      </c>
      <c r="U299" s="164" t="str">
        <f>IFERROR('Inputs_Metric 7'!$D$5*INDEX('HAZUS Table FL 14.8'!$E$4:$E$14,MATCH('Step 1_Metric 7'!$J299,'HAZUS Table FL 14.8'!$C$4:$C$14,0)),"no data")</f>
        <v>no data</v>
      </c>
      <c r="W299" s="92" t="str">
        <f t="shared" si="47"/>
        <v/>
      </c>
      <c r="X299" s="92" t="str">
        <f t="shared" si="48"/>
        <v/>
      </c>
      <c r="Y299" s="92" t="str">
        <f t="shared" si="49"/>
        <v/>
      </c>
      <c r="Z299" s="92" t="str">
        <f t="shared" si="50"/>
        <v/>
      </c>
      <c r="AA299" s="101" t="str">
        <f t="shared" si="51"/>
        <v/>
      </c>
      <c r="AB299" s="101" t="str">
        <f t="shared" si="52"/>
        <v/>
      </c>
      <c r="AC299" s="92" t="str">
        <f t="shared" si="53"/>
        <v/>
      </c>
      <c r="AD299" s="92" t="str">
        <f t="shared" si="54"/>
        <v/>
      </c>
    </row>
    <row r="300" spans="1:30" x14ac:dyDescent="0.25">
      <c r="A300">
        <f t="shared" si="46"/>
        <v>10</v>
      </c>
      <c r="B300">
        <f>COUNTIF($D$4:D300,D300)</f>
        <v>217</v>
      </c>
      <c r="C300">
        <f>'Building Structure Data'!B301</f>
        <v>0</v>
      </c>
      <c r="D300">
        <f>'Building Structure Data'!C301</f>
        <v>0</v>
      </c>
      <c r="E300">
        <f>'Building Structure Data'!D301</f>
        <v>0</v>
      </c>
      <c r="F300">
        <f>'Building Structure Data'!E301</f>
        <v>0</v>
      </c>
      <c r="G300" s="43">
        <f>'Building Structure Data'!O301</f>
        <v>0</v>
      </c>
      <c r="H300" s="43">
        <f>'Building Structure Data'!P301</f>
        <v>0</v>
      </c>
      <c r="I300" t="b">
        <f>IF(OR('Building Structure Data'!M301="C",'Building Structure Data'!M301="R"),TRUE,FALSE)</f>
        <v>0</v>
      </c>
      <c r="J300">
        <f>'Building Structure Data'!Y301</f>
        <v>0</v>
      </c>
      <c r="K300" s="77" t="e">
        <f>'Building Structure Data'!AN301</f>
        <v>#DIV/0!</v>
      </c>
      <c r="L300" s="77" t="e">
        <f>'Building Structure Data'!AO301</f>
        <v>#DIV/0!</v>
      </c>
      <c r="M300" s="163" t="str">
        <f>IFERROR('Inputs_Metric 7'!$D$5*INDEX('HAZUS Table FL 14.14'!$F$5:$F$40,MATCH($J300,'HAZUS Table FL 14.14'!$C$5:$C$40,0)),"no data")</f>
        <v>no data</v>
      </c>
      <c r="N300" s="163" t="str">
        <f>IFERROR('Inputs_Metric 7'!$D$5*INDEX('HAZUS Table FL 14.14'!$G$5:$G$40,MATCH($J300,'HAZUS Table FL 14.14'!$C$5:$C$40,0)),"no data")</f>
        <v>no data</v>
      </c>
      <c r="O300" s="163" t="str">
        <f>IFERROR('Inputs_Metric 7'!$D$5*INDEX('HAZUS Table FL 14.14'!$I$5:$I$40,MATCH($J300,'HAZUS Table FL 14.14'!$C$5:$C$40,0)),"no data")</f>
        <v>no data</v>
      </c>
      <c r="P300" s="246" t="str">
        <f>IFERROR(AVERAGEIFS('HAZUS Table FL 14.12'!$S$4:$S$325,'HAZUS Table FL 14.12'!$N$4:$N$325,$J300,'HAZUS Table FL 14.12'!$R$4:$R$325,$I300,'HAZUS Table FL 14.12'!$P$4:$P$325,"&lt;="&amp;$G300,'HAZUS Table FL 14.12'!$Q$4:$Q$325,"&gt;"&amp;$G300)*'Inputs_Metric 7'!$D$6,"no data")</f>
        <v>no data</v>
      </c>
      <c r="Q300" s="246" t="str">
        <f>IFERROR(AVERAGEIFS('HAZUS Table FL 14.12'!$S$4:$S$325,'HAZUS Table FL 14.12'!$N$4:$N$325,$J300,'HAZUS Table FL 14.12'!$R$4:$R$325,$I300,'HAZUS Table FL 14.12'!$P$4:$P$325,"&lt;="&amp;$H300,'HAZUS Table FL 14.12'!$Q$4:$Q$325,"&gt;"&amp;$H300)*'Inputs_Metric 7'!$D$6,"no data")</f>
        <v>no data</v>
      </c>
      <c r="R300" s="246" t="str">
        <f>IFERROR(INDEX('HAZUS Table FL 14.16'!$D$3:$D$30,MATCH($J300,'HAZUS Table FL 14.16'!$C$3:$C$30,0)),"no data")</f>
        <v>no data</v>
      </c>
      <c r="S300" s="246" t="str">
        <f>IFERROR(INDEX('HAZUS Table FL 14.16'!$F$3:$F$30,MATCH($J300,'HAZUS Table FL 14.16'!$C$3:$C$30,0)),"no data")</f>
        <v>no data</v>
      </c>
      <c r="T300" s="246" t="str">
        <f>IFERROR(INDEX('HAZUS Table FL 14.16'!$G$3:$G$30,MATCH($J300,'HAZUS Table FL 14.16'!$C$3:$C$30,0)),"no data")</f>
        <v>no data</v>
      </c>
      <c r="U300" s="164" t="str">
        <f>IFERROR('Inputs_Metric 7'!$D$5*INDEX('HAZUS Table FL 14.8'!$E$4:$E$14,MATCH('Step 1_Metric 7'!$J300,'HAZUS Table FL 14.8'!$C$4:$C$14,0)),"no data")</f>
        <v>no data</v>
      </c>
      <c r="W300" s="92" t="str">
        <f t="shared" si="47"/>
        <v/>
      </c>
      <c r="X300" s="92" t="str">
        <f t="shared" si="48"/>
        <v/>
      </c>
      <c r="Y300" s="92" t="str">
        <f t="shared" si="49"/>
        <v/>
      </c>
      <c r="Z300" s="92" t="str">
        <f t="shared" si="50"/>
        <v/>
      </c>
      <c r="AA300" s="101" t="str">
        <f t="shared" si="51"/>
        <v/>
      </c>
      <c r="AB300" s="101" t="str">
        <f t="shared" si="52"/>
        <v/>
      </c>
      <c r="AC300" s="92" t="str">
        <f t="shared" si="53"/>
        <v/>
      </c>
      <c r="AD300" s="92" t="str">
        <f t="shared" si="54"/>
        <v/>
      </c>
    </row>
    <row r="301" spans="1:30" x14ac:dyDescent="0.25">
      <c r="A301">
        <f t="shared" si="46"/>
        <v>10</v>
      </c>
      <c r="B301">
        <f>COUNTIF($D$4:D301,D301)</f>
        <v>218</v>
      </c>
      <c r="C301">
        <f>'Building Structure Data'!B302</f>
        <v>0</v>
      </c>
      <c r="D301">
        <f>'Building Structure Data'!C302</f>
        <v>0</v>
      </c>
      <c r="E301">
        <f>'Building Structure Data'!D302</f>
        <v>0</v>
      </c>
      <c r="F301">
        <f>'Building Structure Data'!E302</f>
        <v>0</v>
      </c>
      <c r="G301" s="43">
        <f>'Building Structure Data'!O302</f>
        <v>0</v>
      </c>
      <c r="H301" s="43">
        <f>'Building Structure Data'!P302</f>
        <v>0</v>
      </c>
      <c r="I301" t="b">
        <f>IF(OR('Building Structure Data'!M302="C",'Building Structure Data'!M302="R"),TRUE,FALSE)</f>
        <v>0</v>
      </c>
      <c r="J301">
        <f>'Building Structure Data'!Y302</f>
        <v>0</v>
      </c>
      <c r="K301" s="77" t="e">
        <f>'Building Structure Data'!AN302</f>
        <v>#DIV/0!</v>
      </c>
      <c r="L301" s="77" t="e">
        <f>'Building Structure Data'!AO302</f>
        <v>#DIV/0!</v>
      </c>
      <c r="M301" s="163" t="str">
        <f>IFERROR('Inputs_Metric 7'!$D$5*INDEX('HAZUS Table FL 14.14'!$F$5:$F$40,MATCH($J301,'HAZUS Table FL 14.14'!$C$5:$C$40,0)),"no data")</f>
        <v>no data</v>
      </c>
      <c r="N301" s="163" t="str">
        <f>IFERROR('Inputs_Metric 7'!$D$5*INDEX('HAZUS Table FL 14.14'!$G$5:$G$40,MATCH($J301,'HAZUS Table FL 14.14'!$C$5:$C$40,0)),"no data")</f>
        <v>no data</v>
      </c>
      <c r="O301" s="163" t="str">
        <f>IFERROR('Inputs_Metric 7'!$D$5*INDEX('HAZUS Table FL 14.14'!$I$5:$I$40,MATCH($J301,'HAZUS Table FL 14.14'!$C$5:$C$40,0)),"no data")</f>
        <v>no data</v>
      </c>
      <c r="P301" s="246" t="str">
        <f>IFERROR(AVERAGEIFS('HAZUS Table FL 14.12'!$S$4:$S$325,'HAZUS Table FL 14.12'!$N$4:$N$325,$J301,'HAZUS Table FL 14.12'!$R$4:$R$325,$I301,'HAZUS Table FL 14.12'!$P$4:$P$325,"&lt;="&amp;$G301,'HAZUS Table FL 14.12'!$Q$4:$Q$325,"&gt;"&amp;$G301)*'Inputs_Metric 7'!$D$6,"no data")</f>
        <v>no data</v>
      </c>
      <c r="Q301" s="246" t="str">
        <f>IFERROR(AVERAGEIFS('HAZUS Table FL 14.12'!$S$4:$S$325,'HAZUS Table FL 14.12'!$N$4:$N$325,$J301,'HAZUS Table FL 14.12'!$R$4:$R$325,$I301,'HAZUS Table FL 14.12'!$P$4:$P$325,"&lt;="&amp;$H301,'HAZUS Table FL 14.12'!$Q$4:$Q$325,"&gt;"&amp;$H301)*'Inputs_Metric 7'!$D$6,"no data")</f>
        <v>no data</v>
      </c>
      <c r="R301" s="246" t="str">
        <f>IFERROR(INDEX('HAZUS Table FL 14.16'!$D$3:$D$30,MATCH($J301,'HAZUS Table FL 14.16'!$C$3:$C$30,0)),"no data")</f>
        <v>no data</v>
      </c>
      <c r="S301" s="246" t="str">
        <f>IFERROR(INDEX('HAZUS Table FL 14.16'!$F$3:$F$30,MATCH($J301,'HAZUS Table FL 14.16'!$C$3:$C$30,0)),"no data")</f>
        <v>no data</v>
      </c>
      <c r="T301" s="246" t="str">
        <f>IFERROR(INDEX('HAZUS Table FL 14.16'!$G$3:$G$30,MATCH($J301,'HAZUS Table FL 14.16'!$C$3:$C$30,0)),"no data")</f>
        <v>no data</v>
      </c>
      <c r="U301" s="164" t="str">
        <f>IFERROR('Inputs_Metric 7'!$D$5*INDEX('HAZUS Table FL 14.8'!$E$4:$E$14,MATCH('Step 1_Metric 7'!$J301,'HAZUS Table FL 14.8'!$C$4:$C$14,0)),"no data")</f>
        <v>no data</v>
      </c>
      <c r="W301" s="92" t="str">
        <f t="shared" si="47"/>
        <v/>
      </c>
      <c r="X301" s="92" t="str">
        <f t="shared" si="48"/>
        <v/>
      </c>
      <c r="Y301" s="92" t="str">
        <f t="shared" si="49"/>
        <v/>
      </c>
      <c r="Z301" s="92" t="str">
        <f t="shared" si="50"/>
        <v/>
      </c>
      <c r="AA301" s="101" t="str">
        <f t="shared" si="51"/>
        <v/>
      </c>
      <c r="AB301" s="101" t="str">
        <f t="shared" si="52"/>
        <v/>
      </c>
      <c r="AC301" s="92" t="str">
        <f t="shared" si="53"/>
        <v/>
      </c>
      <c r="AD301" s="92" t="str">
        <f t="shared" si="54"/>
        <v/>
      </c>
    </row>
    <row r="302" spans="1:30" x14ac:dyDescent="0.25">
      <c r="A302">
        <f t="shared" si="46"/>
        <v>10</v>
      </c>
      <c r="B302">
        <f>COUNTIF($D$4:D302,D302)</f>
        <v>219</v>
      </c>
      <c r="C302">
        <f>'Building Structure Data'!B303</f>
        <v>0</v>
      </c>
      <c r="D302">
        <f>'Building Structure Data'!C303</f>
        <v>0</v>
      </c>
      <c r="E302">
        <f>'Building Structure Data'!D303</f>
        <v>0</v>
      </c>
      <c r="F302">
        <f>'Building Structure Data'!E303</f>
        <v>0</v>
      </c>
      <c r="G302" s="43">
        <f>'Building Structure Data'!O303</f>
        <v>0</v>
      </c>
      <c r="H302" s="43">
        <f>'Building Structure Data'!P303</f>
        <v>0</v>
      </c>
      <c r="I302" t="b">
        <f>IF(OR('Building Structure Data'!M303="C",'Building Structure Data'!M303="R"),TRUE,FALSE)</f>
        <v>0</v>
      </c>
      <c r="J302">
        <f>'Building Structure Data'!Y303</f>
        <v>0</v>
      </c>
      <c r="K302" s="77" t="e">
        <f>'Building Structure Data'!AN303</f>
        <v>#DIV/0!</v>
      </c>
      <c r="L302" s="77" t="e">
        <f>'Building Structure Data'!AO303</f>
        <v>#DIV/0!</v>
      </c>
      <c r="M302" s="163" t="str">
        <f>IFERROR('Inputs_Metric 7'!$D$5*INDEX('HAZUS Table FL 14.14'!$F$5:$F$40,MATCH($J302,'HAZUS Table FL 14.14'!$C$5:$C$40,0)),"no data")</f>
        <v>no data</v>
      </c>
      <c r="N302" s="163" t="str">
        <f>IFERROR('Inputs_Metric 7'!$D$5*INDEX('HAZUS Table FL 14.14'!$G$5:$G$40,MATCH($J302,'HAZUS Table FL 14.14'!$C$5:$C$40,0)),"no data")</f>
        <v>no data</v>
      </c>
      <c r="O302" s="163" t="str">
        <f>IFERROR('Inputs_Metric 7'!$D$5*INDEX('HAZUS Table FL 14.14'!$I$5:$I$40,MATCH($J302,'HAZUS Table FL 14.14'!$C$5:$C$40,0)),"no data")</f>
        <v>no data</v>
      </c>
      <c r="P302" s="246" t="str">
        <f>IFERROR(AVERAGEIFS('HAZUS Table FL 14.12'!$S$4:$S$325,'HAZUS Table FL 14.12'!$N$4:$N$325,$J302,'HAZUS Table FL 14.12'!$R$4:$R$325,$I302,'HAZUS Table FL 14.12'!$P$4:$P$325,"&lt;="&amp;$G302,'HAZUS Table FL 14.12'!$Q$4:$Q$325,"&gt;"&amp;$G302)*'Inputs_Metric 7'!$D$6,"no data")</f>
        <v>no data</v>
      </c>
      <c r="Q302" s="246" t="str">
        <f>IFERROR(AVERAGEIFS('HAZUS Table FL 14.12'!$S$4:$S$325,'HAZUS Table FL 14.12'!$N$4:$N$325,$J302,'HAZUS Table FL 14.12'!$R$4:$R$325,$I302,'HAZUS Table FL 14.12'!$P$4:$P$325,"&lt;="&amp;$H302,'HAZUS Table FL 14.12'!$Q$4:$Q$325,"&gt;"&amp;$H302)*'Inputs_Metric 7'!$D$6,"no data")</f>
        <v>no data</v>
      </c>
      <c r="R302" s="246" t="str">
        <f>IFERROR(INDEX('HAZUS Table FL 14.16'!$D$3:$D$30,MATCH($J302,'HAZUS Table FL 14.16'!$C$3:$C$30,0)),"no data")</f>
        <v>no data</v>
      </c>
      <c r="S302" s="246" t="str">
        <f>IFERROR(INDEX('HAZUS Table FL 14.16'!$F$3:$F$30,MATCH($J302,'HAZUS Table FL 14.16'!$C$3:$C$30,0)),"no data")</f>
        <v>no data</v>
      </c>
      <c r="T302" s="246" t="str">
        <f>IFERROR(INDEX('HAZUS Table FL 14.16'!$G$3:$G$30,MATCH($J302,'HAZUS Table FL 14.16'!$C$3:$C$30,0)),"no data")</f>
        <v>no data</v>
      </c>
      <c r="U302" s="164" t="str">
        <f>IFERROR('Inputs_Metric 7'!$D$5*INDEX('HAZUS Table FL 14.8'!$E$4:$E$14,MATCH('Step 1_Metric 7'!$J302,'HAZUS Table FL 14.8'!$C$4:$C$14,0)),"no data")</f>
        <v>no data</v>
      </c>
      <c r="W302" s="92" t="str">
        <f t="shared" si="47"/>
        <v/>
      </c>
      <c r="X302" s="92" t="str">
        <f t="shared" si="48"/>
        <v/>
      </c>
      <c r="Y302" s="92" t="str">
        <f t="shared" si="49"/>
        <v/>
      </c>
      <c r="Z302" s="92" t="str">
        <f t="shared" si="50"/>
        <v/>
      </c>
      <c r="AA302" s="101" t="str">
        <f t="shared" si="51"/>
        <v/>
      </c>
      <c r="AB302" s="101" t="str">
        <f t="shared" si="52"/>
        <v/>
      </c>
      <c r="AC302" s="92" t="str">
        <f t="shared" si="53"/>
        <v/>
      </c>
      <c r="AD302" s="92" t="str">
        <f t="shared" si="54"/>
        <v/>
      </c>
    </row>
    <row r="303" spans="1:30" x14ac:dyDescent="0.25">
      <c r="A303">
        <f t="shared" si="46"/>
        <v>10</v>
      </c>
      <c r="B303">
        <f>COUNTIF($D$4:D303,D303)</f>
        <v>220</v>
      </c>
      <c r="C303">
        <f>'Building Structure Data'!B304</f>
        <v>0</v>
      </c>
      <c r="D303">
        <f>'Building Structure Data'!C304</f>
        <v>0</v>
      </c>
      <c r="E303">
        <f>'Building Structure Data'!D304</f>
        <v>0</v>
      </c>
      <c r="F303">
        <f>'Building Structure Data'!E304</f>
        <v>0</v>
      </c>
      <c r="G303" s="43">
        <f>'Building Structure Data'!O304</f>
        <v>0</v>
      </c>
      <c r="H303" s="43">
        <f>'Building Structure Data'!P304</f>
        <v>0</v>
      </c>
      <c r="I303" t="b">
        <f>IF(OR('Building Structure Data'!M304="C",'Building Structure Data'!M304="R"),TRUE,FALSE)</f>
        <v>0</v>
      </c>
      <c r="J303">
        <f>'Building Structure Data'!Y304</f>
        <v>0</v>
      </c>
      <c r="K303" s="77" t="e">
        <f>'Building Structure Data'!AN304</f>
        <v>#DIV/0!</v>
      </c>
      <c r="L303" s="77" t="e">
        <f>'Building Structure Data'!AO304</f>
        <v>#DIV/0!</v>
      </c>
      <c r="M303" s="163" t="str">
        <f>IFERROR('Inputs_Metric 7'!$D$5*INDEX('HAZUS Table FL 14.14'!$F$5:$F$40,MATCH($J303,'HAZUS Table FL 14.14'!$C$5:$C$40,0)),"no data")</f>
        <v>no data</v>
      </c>
      <c r="N303" s="163" t="str">
        <f>IFERROR('Inputs_Metric 7'!$D$5*INDEX('HAZUS Table FL 14.14'!$G$5:$G$40,MATCH($J303,'HAZUS Table FL 14.14'!$C$5:$C$40,0)),"no data")</f>
        <v>no data</v>
      </c>
      <c r="O303" s="163" t="str">
        <f>IFERROR('Inputs_Metric 7'!$D$5*INDEX('HAZUS Table FL 14.14'!$I$5:$I$40,MATCH($J303,'HAZUS Table FL 14.14'!$C$5:$C$40,0)),"no data")</f>
        <v>no data</v>
      </c>
      <c r="P303" s="246" t="str">
        <f>IFERROR(AVERAGEIFS('HAZUS Table FL 14.12'!$S$4:$S$325,'HAZUS Table FL 14.12'!$N$4:$N$325,$J303,'HAZUS Table FL 14.12'!$R$4:$R$325,$I303,'HAZUS Table FL 14.12'!$P$4:$P$325,"&lt;="&amp;$G303,'HAZUS Table FL 14.12'!$Q$4:$Q$325,"&gt;"&amp;$G303)*'Inputs_Metric 7'!$D$6,"no data")</f>
        <v>no data</v>
      </c>
      <c r="Q303" s="246" t="str">
        <f>IFERROR(AVERAGEIFS('HAZUS Table FL 14.12'!$S$4:$S$325,'HAZUS Table FL 14.12'!$N$4:$N$325,$J303,'HAZUS Table FL 14.12'!$R$4:$R$325,$I303,'HAZUS Table FL 14.12'!$P$4:$P$325,"&lt;="&amp;$H303,'HAZUS Table FL 14.12'!$Q$4:$Q$325,"&gt;"&amp;$H303)*'Inputs_Metric 7'!$D$6,"no data")</f>
        <v>no data</v>
      </c>
      <c r="R303" s="246" t="str">
        <f>IFERROR(INDEX('HAZUS Table FL 14.16'!$D$3:$D$30,MATCH($J303,'HAZUS Table FL 14.16'!$C$3:$C$30,0)),"no data")</f>
        <v>no data</v>
      </c>
      <c r="S303" s="246" t="str">
        <f>IFERROR(INDEX('HAZUS Table FL 14.16'!$F$3:$F$30,MATCH($J303,'HAZUS Table FL 14.16'!$C$3:$C$30,0)),"no data")</f>
        <v>no data</v>
      </c>
      <c r="T303" s="246" t="str">
        <f>IFERROR(INDEX('HAZUS Table FL 14.16'!$G$3:$G$30,MATCH($J303,'HAZUS Table FL 14.16'!$C$3:$C$30,0)),"no data")</f>
        <v>no data</v>
      </c>
      <c r="U303" s="164" t="str">
        <f>IFERROR('Inputs_Metric 7'!$D$5*INDEX('HAZUS Table FL 14.8'!$E$4:$E$14,MATCH('Step 1_Metric 7'!$J303,'HAZUS Table FL 14.8'!$C$4:$C$14,0)),"no data")</f>
        <v>no data</v>
      </c>
      <c r="W303" s="92" t="str">
        <f t="shared" si="47"/>
        <v/>
      </c>
      <c r="X303" s="92" t="str">
        <f t="shared" si="48"/>
        <v/>
      </c>
      <c r="Y303" s="92" t="str">
        <f t="shared" si="49"/>
        <v/>
      </c>
      <c r="Z303" s="92" t="str">
        <f t="shared" si="50"/>
        <v/>
      </c>
      <c r="AA303" s="101" t="str">
        <f t="shared" si="51"/>
        <v/>
      </c>
      <c r="AB303" s="101" t="str">
        <f t="shared" si="52"/>
        <v/>
      </c>
      <c r="AC303" s="92" t="str">
        <f t="shared" si="53"/>
        <v/>
      </c>
      <c r="AD303" s="92" t="str">
        <f t="shared" si="54"/>
        <v/>
      </c>
    </row>
    <row r="304" spans="1:30" x14ac:dyDescent="0.25">
      <c r="A304">
        <f t="shared" si="46"/>
        <v>10</v>
      </c>
      <c r="B304">
        <f>COUNTIF($D$4:D304,D304)</f>
        <v>221</v>
      </c>
      <c r="C304">
        <f>'Building Structure Data'!B305</f>
        <v>0</v>
      </c>
      <c r="D304">
        <f>'Building Structure Data'!C305</f>
        <v>0</v>
      </c>
      <c r="E304">
        <f>'Building Structure Data'!D305</f>
        <v>0</v>
      </c>
      <c r="F304">
        <f>'Building Structure Data'!E305</f>
        <v>0</v>
      </c>
      <c r="G304" s="43">
        <f>'Building Structure Data'!O305</f>
        <v>0</v>
      </c>
      <c r="H304" s="43">
        <f>'Building Structure Data'!P305</f>
        <v>0</v>
      </c>
      <c r="I304" t="b">
        <f>IF(OR('Building Structure Data'!M305="C",'Building Structure Data'!M305="R"),TRUE,FALSE)</f>
        <v>0</v>
      </c>
      <c r="J304">
        <f>'Building Structure Data'!Y305</f>
        <v>0</v>
      </c>
      <c r="K304" s="77" t="e">
        <f>'Building Structure Data'!AN305</f>
        <v>#DIV/0!</v>
      </c>
      <c r="L304" s="77" t="e">
        <f>'Building Structure Data'!AO305</f>
        <v>#DIV/0!</v>
      </c>
      <c r="M304" s="163" t="str">
        <f>IFERROR('Inputs_Metric 7'!$D$5*INDEX('HAZUS Table FL 14.14'!$F$5:$F$40,MATCH($J304,'HAZUS Table FL 14.14'!$C$5:$C$40,0)),"no data")</f>
        <v>no data</v>
      </c>
      <c r="N304" s="163" t="str">
        <f>IFERROR('Inputs_Metric 7'!$D$5*INDEX('HAZUS Table FL 14.14'!$G$5:$G$40,MATCH($J304,'HAZUS Table FL 14.14'!$C$5:$C$40,0)),"no data")</f>
        <v>no data</v>
      </c>
      <c r="O304" s="163" t="str">
        <f>IFERROR('Inputs_Metric 7'!$D$5*INDEX('HAZUS Table FL 14.14'!$I$5:$I$40,MATCH($J304,'HAZUS Table FL 14.14'!$C$5:$C$40,0)),"no data")</f>
        <v>no data</v>
      </c>
      <c r="P304" s="246" t="str">
        <f>IFERROR(AVERAGEIFS('HAZUS Table FL 14.12'!$S$4:$S$325,'HAZUS Table FL 14.12'!$N$4:$N$325,$J304,'HAZUS Table FL 14.12'!$R$4:$R$325,$I304,'HAZUS Table FL 14.12'!$P$4:$P$325,"&lt;="&amp;$G304,'HAZUS Table FL 14.12'!$Q$4:$Q$325,"&gt;"&amp;$G304)*'Inputs_Metric 7'!$D$6,"no data")</f>
        <v>no data</v>
      </c>
      <c r="Q304" s="246" t="str">
        <f>IFERROR(AVERAGEIFS('HAZUS Table FL 14.12'!$S$4:$S$325,'HAZUS Table FL 14.12'!$N$4:$N$325,$J304,'HAZUS Table FL 14.12'!$R$4:$R$325,$I304,'HAZUS Table FL 14.12'!$P$4:$P$325,"&lt;="&amp;$H304,'HAZUS Table FL 14.12'!$Q$4:$Q$325,"&gt;"&amp;$H304)*'Inputs_Metric 7'!$D$6,"no data")</f>
        <v>no data</v>
      </c>
      <c r="R304" s="246" t="str">
        <f>IFERROR(INDEX('HAZUS Table FL 14.16'!$D$3:$D$30,MATCH($J304,'HAZUS Table FL 14.16'!$C$3:$C$30,0)),"no data")</f>
        <v>no data</v>
      </c>
      <c r="S304" s="246" t="str">
        <f>IFERROR(INDEX('HAZUS Table FL 14.16'!$F$3:$F$30,MATCH($J304,'HAZUS Table FL 14.16'!$C$3:$C$30,0)),"no data")</f>
        <v>no data</v>
      </c>
      <c r="T304" s="246" t="str">
        <f>IFERROR(INDEX('HAZUS Table FL 14.16'!$G$3:$G$30,MATCH($J304,'HAZUS Table FL 14.16'!$C$3:$C$30,0)),"no data")</f>
        <v>no data</v>
      </c>
      <c r="U304" s="164" t="str">
        <f>IFERROR('Inputs_Metric 7'!$D$5*INDEX('HAZUS Table FL 14.8'!$E$4:$E$14,MATCH('Step 1_Metric 7'!$J304,'HAZUS Table FL 14.8'!$C$4:$C$14,0)),"no data")</f>
        <v>no data</v>
      </c>
      <c r="W304" s="92" t="str">
        <f t="shared" si="47"/>
        <v/>
      </c>
      <c r="X304" s="92" t="str">
        <f t="shared" si="48"/>
        <v/>
      </c>
      <c r="Y304" s="92" t="str">
        <f t="shared" si="49"/>
        <v/>
      </c>
      <c r="Z304" s="92" t="str">
        <f t="shared" si="50"/>
        <v/>
      </c>
      <c r="AA304" s="101" t="str">
        <f t="shared" si="51"/>
        <v/>
      </c>
      <c r="AB304" s="101" t="str">
        <f t="shared" si="52"/>
        <v/>
      </c>
      <c r="AC304" s="92" t="str">
        <f t="shared" si="53"/>
        <v/>
      </c>
      <c r="AD304" s="92" t="str">
        <f t="shared" si="54"/>
        <v/>
      </c>
    </row>
    <row r="305" spans="1:30" x14ac:dyDescent="0.25">
      <c r="A305">
        <f t="shared" si="46"/>
        <v>10</v>
      </c>
      <c r="B305">
        <f>COUNTIF($D$4:D305,D305)</f>
        <v>222</v>
      </c>
      <c r="C305">
        <f>'Building Structure Data'!B306</f>
        <v>0</v>
      </c>
      <c r="D305">
        <f>'Building Structure Data'!C306</f>
        <v>0</v>
      </c>
      <c r="E305">
        <f>'Building Structure Data'!D306</f>
        <v>0</v>
      </c>
      <c r="F305">
        <f>'Building Structure Data'!E306</f>
        <v>0</v>
      </c>
      <c r="G305" s="43">
        <f>'Building Structure Data'!O306</f>
        <v>0</v>
      </c>
      <c r="H305" s="43">
        <f>'Building Structure Data'!P306</f>
        <v>0</v>
      </c>
      <c r="I305" t="b">
        <f>IF(OR('Building Structure Data'!M306="C",'Building Structure Data'!M306="R"),TRUE,FALSE)</f>
        <v>0</v>
      </c>
      <c r="J305">
        <f>'Building Structure Data'!Y306</f>
        <v>0</v>
      </c>
      <c r="K305" s="77" t="e">
        <f>'Building Structure Data'!AN306</f>
        <v>#DIV/0!</v>
      </c>
      <c r="L305" s="77" t="e">
        <f>'Building Structure Data'!AO306</f>
        <v>#DIV/0!</v>
      </c>
      <c r="M305" s="163" t="str">
        <f>IFERROR('Inputs_Metric 7'!$D$5*INDEX('HAZUS Table FL 14.14'!$F$5:$F$40,MATCH($J305,'HAZUS Table FL 14.14'!$C$5:$C$40,0)),"no data")</f>
        <v>no data</v>
      </c>
      <c r="N305" s="163" t="str">
        <f>IFERROR('Inputs_Metric 7'!$D$5*INDEX('HAZUS Table FL 14.14'!$G$5:$G$40,MATCH($J305,'HAZUS Table FL 14.14'!$C$5:$C$40,0)),"no data")</f>
        <v>no data</v>
      </c>
      <c r="O305" s="163" t="str">
        <f>IFERROR('Inputs_Metric 7'!$D$5*INDEX('HAZUS Table FL 14.14'!$I$5:$I$40,MATCH($J305,'HAZUS Table FL 14.14'!$C$5:$C$40,0)),"no data")</f>
        <v>no data</v>
      </c>
      <c r="P305" s="246" t="str">
        <f>IFERROR(AVERAGEIFS('HAZUS Table FL 14.12'!$S$4:$S$325,'HAZUS Table FL 14.12'!$N$4:$N$325,$J305,'HAZUS Table FL 14.12'!$R$4:$R$325,$I305,'HAZUS Table FL 14.12'!$P$4:$P$325,"&lt;="&amp;$G305,'HAZUS Table FL 14.12'!$Q$4:$Q$325,"&gt;"&amp;$G305)*'Inputs_Metric 7'!$D$6,"no data")</f>
        <v>no data</v>
      </c>
      <c r="Q305" s="246" t="str">
        <f>IFERROR(AVERAGEIFS('HAZUS Table FL 14.12'!$S$4:$S$325,'HAZUS Table FL 14.12'!$N$4:$N$325,$J305,'HAZUS Table FL 14.12'!$R$4:$R$325,$I305,'HAZUS Table FL 14.12'!$P$4:$P$325,"&lt;="&amp;$H305,'HAZUS Table FL 14.12'!$Q$4:$Q$325,"&gt;"&amp;$H305)*'Inputs_Metric 7'!$D$6,"no data")</f>
        <v>no data</v>
      </c>
      <c r="R305" s="246" t="str">
        <f>IFERROR(INDEX('HAZUS Table FL 14.16'!$D$3:$D$30,MATCH($J305,'HAZUS Table FL 14.16'!$C$3:$C$30,0)),"no data")</f>
        <v>no data</v>
      </c>
      <c r="S305" s="246" t="str">
        <f>IFERROR(INDEX('HAZUS Table FL 14.16'!$F$3:$F$30,MATCH($J305,'HAZUS Table FL 14.16'!$C$3:$C$30,0)),"no data")</f>
        <v>no data</v>
      </c>
      <c r="T305" s="246" t="str">
        <f>IFERROR(INDEX('HAZUS Table FL 14.16'!$G$3:$G$30,MATCH($J305,'HAZUS Table FL 14.16'!$C$3:$C$30,0)),"no data")</f>
        <v>no data</v>
      </c>
      <c r="U305" s="164" t="str">
        <f>IFERROR('Inputs_Metric 7'!$D$5*INDEX('HAZUS Table FL 14.8'!$E$4:$E$14,MATCH('Step 1_Metric 7'!$J305,'HAZUS Table FL 14.8'!$C$4:$C$14,0)),"no data")</f>
        <v>no data</v>
      </c>
      <c r="W305" s="92" t="str">
        <f t="shared" si="47"/>
        <v/>
      </c>
      <c r="X305" s="92" t="str">
        <f t="shared" si="48"/>
        <v/>
      </c>
      <c r="Y305" s="92" t="str">
        <f t="shared" si="49"/>
        <v/>
      </c>
      <c r="Z305" s="92" t="str">
        <f t="shared" si="50"/>
        <v/>
      </c>
      <c r="AA305" s="101" t="str">
        <f t="shared" si="51"/>
        <v/>
      </c>
      <c r="AB305" s="101" t="str">
        <f t="shared" si="52"/>
        <v/>
      </c>
      <c r="AC305" s="92" t="str">
        <f t="shared" si="53"/>
        <v/>
      </c>
      <c r="AD305" s="92" t="str">
        <f t="shared" si="54"/>
        <v/>
      </c>
    </row>
    <row r="306" spans="1:30" x14ac:dyDescent="0.25">
      <c r="A306">
        <f t="shared" si="46"/>
        <v>10</v>
      </c>
      <c r="B306">
        <f>COUNTIF($D$4:D306,D306)</f>
        <v>223</v>
      </c>
      <c r="C306">
        <f>'Building Structure Data'!B307</f>
        <v>0</v>
      </c>
      <c r="D306">
        <f>'Building Structure Data'!C307</f>
        <v>0</v>
      </c>
      <c r="E306">
        <f>'Building Structure Data'!D307</f>
        <v>0</v>
      </c>
      <c r="F306">
        <f>'Building Structure Data'!E307</f>
        <v>0</v>
      </c>
      <c r="G306" s="43">
        <f>'Building Structure Data'!O307</f>
        <v>0</v>
      </c>
      <c r="H306" s="43">
        <f>'Building Structure Data'!P307</f>
        <v>0</v>
      </c>
      <c r="I306" t="b">
        <f>IF(OR('Building Structure Data'!M307="C",'Building Structure Data'!M307="R"),TRUE,FALSE)</f>
        <v>0</v>
      </c>
      <c r="J306">
        <f>'Building Structure Data'!Y307</f>
        <v>0</v>
      </c>
      <c r="K306" s="77" t="e">
        <f>'Building Structure Data'!AN307</f>
        <v>#DIV/0!</v>
      </c>
      <c r="L306" s="77" t="e">
        <f>'Building Structure Data'!AO307</f>
        <v>#DIV/0!</v>
      </c>
      <c r="M306" s="163" t="str">
        <f>IFERROR('Inputs_Metric 7'!$D$5*INDEX('HAZUS Table FL 14.14'!$F$5:$F$40,MATCH($J306,'HAZUS Table FL 14.14'!$C$5:$C$40,0)),"no data")</f>
        <v>no data</v>
      </c>
      <c r="N306" s="163" t="str">
        <f>IFERROR('Inputs_Metric 7'!$D$5*INDEX('HAZUS Table FL 14.14'!$G$5:$G$40,MATCH($J306,'HAZUS Table FL 14.14'!$C$5:$C$40,0)),"no data")</f>
        <v>no data</v>
      </c>
      <c r="O306" s="163" t="str">
        <f>IFERROR('Inputs_Metric 7'!$D$5*INDEX('HAZUS Table FL 14.14'!$I$5:$I$40,MATCH($J306,'HAZUS Table FL 14.14'!$C$5:$C$40,0)),"no data")</f>
        <v>no data</v>
      </c>
      <c r="P306" s="246" t="str">
        <f>IFERROR(AVERAGEIFS('HAZUS Table FL 14.12'!$S$4:$S$325,'HAZUS Table FL 14.12'!$N$4:$N$325,$J306,'HAZUS Table FL 14.12'!$R$4:$R$325,$I306,'HAZUS Table FL 14.12'!$P$4:$P$325,"&lt;="&amp;$G306,'HAZUS Table FL 14.12'!$Q$4:$Q$325,"&gt;"&amp;$G306)*'Inputs_Metric 7'!$D$6,"no data")</f>
        <v>no data</v>
      </c>
      <c r="Q306" s="246" t="str">
        <f>IFERROR(AVERAGEIFS('HAZUS Table FL 14.12'!$S$4:$S$325,'HAZUS Table FL 14.12'!$N$4:$N$325,$J306,'HAZUS Table FL 14.12'!$R$4:$R$325,$I306,'HAZUS Table FL 14.12'!$P$4:$P$325,"&lt;="&amp;$H306,'HAZUS Table FL 14.12'!$Q$4:$Q$325,"&gt;"&amp;$H306)*'Inputs_Metric 7'!$D$6,"no data")</f>
        <v>no data</v>
      </c>
      <c r="R306" s="246" t="str">
        <f>IFERROR(INDEX('HAZUS Table FL 14.16'!$D$3:$D$30,MATCH($J306,'HAZUS Table FL 14.16'!$C$3:$C$30,0)),"no data")</f>
        <v>no data</v>
      </c>
      <c r="S306" s="246" t="str">
        <f>IFERROR(INDEX('HAZUS Table FL 14.16'!$F$3:$F$30,MATCH($J306,'HAZUS Table FL 14.16'!$C$3:$C$30,0)),"no data")</f>
        <v>no data</v>
      </c>
      <c r="T306" s="246" t="str">
        <f>IFERROR(INDEX('HAZUS Table FL 14.16'!$G$3:$G$30,MATCH($J306,'HAZUS Table FL 14.16'!$C$3:$C$30,0)),"no data")</f>
        <v>no data</v>
      </c>
      <c r="U306" s="164" t="str">
        <f>IFERROR('Inputs_Metric 7'!$D$5*INDEX('HAZUS Table FL 14.8'!$E$4:$E$14,MATCH('Step 1_Metric 7'!$J306,'HAZUS Table FL 14.8'!$C$4:$C$14,0)),"no data")</f>
        <v>no data</v>
      </c>
      <c r="W306" s="92" t="str">
        <f t="shared" si="47"/>
        <v/>
      </c>
      <c r="X306" s="92" t="str">
        <f t="shared" si="48"/>
        <v/>
      </c>
      <c r="Y306" s="92" t="str">
        <f t="shared" si="49"/>
        <v/>
      </c>
      <c r="Z306" s="92" t="str">
        <f t="shared" si="50"/>
        <v/>
      </c>
      <c r="AA306" s="101" t="str">
        <f t="shared" si="51"/>
        <v/>
      </c>
      <c r="AB306" s="101" t="str">
        <f t="shared" si="52"/>
        <v/>
      </c>
      <c r="AC306" s="92" t="str">
        <f t="shared" si="53"/>
        <v/>
      </c>
      <c r="AD306" s="92" t="str">
        <f t="shared" si="54"/>
        <v/>
      </c>
    </row>
    <row r="307" spans="1:30" x14ac:dyDescent="0.25">
      <c r="A307">
        <f t="shared" si="46"/>
        <v>10</v>
      </c>
      <c r="B307">
        <f>COUNTIF($D$4:D307,D307)</f>
        <v>224</v>
      </c>
      <c r="C307">
        <f>'Building Structure Data'!B308</f>
        <v>0</v>
      </c>
      <c r="D307">
        <f>'Building Structure Data'!C308</f>
        <v>0</v>
      </c>
      <c r="E307">
        <f>'Building Structure Data'!D308</f>
        <v>0</v>
      </c>
      <c r="F307">
        <f>'Building Structure Data'!E308</f>
        <v>0</v>
      </c>
      <c r="G307" s="43">
        <f>'Building Structure Data'!O308</f>
        <v>0</v>
      </c>
      <c r="H307" s="43">
        <f>'Building Structure Data'!P308</f>
        <v>0</v>
      </c>
      <c r="I307" t="b">
        <f>IF(OR('Building Structure Data'!M308="C",'Building Structure Data'!M308="R"),TRUE,FALSE)</f>
        <v>0</v>
      </c>
      <c r="J307">
        <f>'Building Structure Data'!Y308</f>
        <v>0</v>
      </c>
      <c r="K307" s="77" t="e">
        <f>'Building Structure Data'!AN308</f>
        <v>#DIV/0!</v>
      </c>
      <c r="L307" s="77" t="e">
        <f>'Building Structure Data'!AO308</f>
        <v>#DIV/0!</v>
      </c>
      <c r="M307" s="163" t="str">
        <f>IFERROR('Inputs_Metric 7'!$D$5*INDEX('HAZUS Table FL 14.14'!$F$5:$F$40,MATCH($J307,'HAZUS Table FL 14.14'!$C$5:$C$40,0)),"no data")</f>
        <v>no data</v>
      </c>
      <c r="N307" s="163" t="str">
        <f>IFERROR('Inputs_Metric 7'!$D$5*INDEX('HAZUS Table FL 14.14'!$G$5:$G$40,MATCH($J307,'HAZUS Table FL 14.14'!$C$5:$C$40,0)),"no data")</f>
        <v>no data</v>
      </c>
      <c r="O307" s="163" t="str">
        <f>IFERROR('Inputs_Metric 7'!$D$5*INDEX('HAZUS Table FL 14.14'!$I$5:$I$40,MATCH($J307,'HAZUS Table FL 14.14'!$C$5:$C$40,0)),"no data")</f>
        <v>no data</v>
      </c>
      <c r="P307" s="246" t="str">
        <f>IFERROR(AVERAGEIFS('HAZUS Table FL 14.12'!$S$4:$S$325,'HAZUS Table FL 14.12'!$N$4:$N$325,$J307,'HAZUS Table FL 14.12'!$R$4:$R$325,$I307,'HAZUS Table FL 14.12'!$P$4:$P$325,"&lt;="&amp;$G307,'HAZUS Table FL 14.12'!$Q$4:$Q$325,"&gt;"&amp;$G307)*'Inputs_Metric 7'!$D$6,"no data")</f>
        <v>no data</v>
      </c>
      <c r="Q307" s="246" t="str">
        <f>IFERROR(AVERAGEIFS('HAZUS Table FL 14.12'!$S$4:$S$325,'HAZUS Table FL 14.12'!$N$4:$N$325,$J307,'HAZUS Table FL 14.12'!$R$4:$R$325,$I307,'HAZUS Table FL 14.12'!$P$4:$P$325,"&lt;="&amp;$H307,'HAZUS Table FL 14.12'!$Q$4:$Q$325,"&gt;"&amp;$H307)*'Inputs_Metric 7'!$D$6,"no data")</f>
        <v>no data</v>
      </c>
      <c r="R307" s="246" t="str">
        <f>IFERROR(INDEX('HAZUS Table FL 14.16'!$D$3:$D$30,MATCH($J307,'HAZUS Table FL 14.16'!$C$3:$C$30,0)),"no data")</f>
        <v>no data</v>
      </c>
      <c r="S307" s="246" t="str">
        <f>IFERROR(INDEX('HAZUS Table FL 14.16'!$F$3:$F$30,MATCH($J307,'HAZUS Table FL 14.16'!$C$3:$C$30,0)),"no data")</f>
        <v>no data</v>
      </c>
      <c r="T307" s="246" t="str">
        <f>IFERROR(INDEX('HAZUS Table FL 14.16'!$G$3:$G$30,MATCH($J307,'HAZUS Table FL 14.16'!$C$3:$C$30,0)),"no data")</f>
        <v>no data</v>
      </c>
      <c r="U307" s="164" t="str">
        <f>IFERROR('Inputs_Metric 7'!$D$5*INDEX('HAZUS Table FL 14.8'!$E$4:$E$14,MATCH('Step 1_Metric 7'!$J307,'HAZUS Table FL 14.8'!$C$4:$C$14,0)),"no data")</f>
        <v>no data</v>
      </c>
      <c r="W307" s="92" t="str">
        <f t="shared" si="47"/>
        <v/>
      </c>
      <c r="X307" s="92" t="str">
        <f t="shared" si="48"/>
        <v/>
      </c>
      <c r="Y307" s="92" t="str">
        <f t="shared" si="49"/>
        <v/>
      </c>
      <c r="Z307" s="92" t="str">
        <f t="shared" si="50"/>
        <v/>
      </c>
      <c r="AA307" s="101" t="str">
        <f t="shared" si="51"/>
        <v/>
      </c>
      <c r="AB307" s="101" t="str">
        <f t="shared" si="52"/>
        <v/>
      </c>
      <c r="AC307" s="92" t="str">
        <f t="shared" si="53"/>
        <v/>
      </c>
      <c r="AD307" s="92" t="str">
        <f t="shared" si="54"/>
        <v/>
      </c>
    </row>
    <row r="308" spans="1:30" x14ac:dyDescent="0.25">
      <c r="A308">
        <f t="shared" si="46"/>
        <v>10</v>
      </c>
      <c r="B308">
        <f>COUNTIF($D$4:D308,D308)</f>
        <v>225</v>
      </c>
      <c r="C308">
        <f>'Building Structure Data'!B309</f>
        <v>0</v>
      </c>
      <c r="D308">
        <f>'Building Structure Data'!C309</f>
        <v>0</v>
      </c>
      <c r="E308">
        <f>'Building Structure Data'!D309</f>
        <v>0</v>
      </c>
      <c r="F308">
        <f>'Building Structure Data'!E309</f>
        <v>0</v>
      </c>
      <c r="G308" s="43">
        <f>'Building Structure Data'!O309</f>
        <v>0</v>
      </c>
      <c r="H308" s="43">
        <f>'Building Structure Data'!P309</f>
        <v>0</v>
      </c>
      <c r="I308" t="b">
        <f>IF(OR('Building Structure Data'!M309="C",'Building Structure Data'!M309="R"),TRUE,FALSE)</f>
        <v>0</v>
      </c>
      <c r="J308">
        <f>'Building Structure Data'!Y309</f>
        <v>0</v>
      </c>
      <c r="K308" s="77" t="e">
        <f>'Building Structure Data'!AN309</f>
        <v>#DIV/0!</v>
      </c>
      <c r="L308" s="77" t="e">
        <f>'Building Structure Data'!AO309</f>
        <v>#DIV/0!</v>
      </c>
      <c r="M308" s="163" t="str">
        <f>IFERROR('Inputs_Metric 7'!$D$5*INDEX('HAZUS Table FL 14.14'!$F$5:$F$40,MATCH($J308,'HAZUS Table FL 14.14'!$C$5:$C$40,0)),"no data")</f>
        <v>no data</v>
      </c>
      <c r="N308" s="163" t="str">
        <f>IFERROR('Inputs_Metric 7'!$D$5*INDEX('HAZUS Table FL 14.14'!$G$5:$G$40,MATCH($J308,'HAZUS Table FL 14.14'!$C$5:$C$40,0)),"no data")</f>
        <v>no data</v>
      </c>
      <c r="O308" s="163" t="str">
        <f>IFERROR('Inputs_Metric 7'!$D$5*INDEX('HAZUS Table FL 14.14'!$I$5:$I$40,MATCH($J308,'HAZUS Table FL 14.14'!$C$5:$C$40,0)),"no data")</f>
        <v>no data</v>
      </c>
      <c r="P308" s="246" t="str">
        <f>IFERROR(AVERAGEIFS('HAZUS Table FL 14.12'!$S$4:$S$325,'HAZUS Table FL 14.12'!$N$4:$N$325,$J308,'HAZUS Table FL 14.12'!$R$4:$R$325,$I308,'HAZUS Table FL 14.12'!$P$4:$P$325,"&lt;="&amp;$G308,'HAZUS Table FL 14.12'!$Q$4:$Q$325,"&gt;"&amp;$G308)*'Inputs_Metric 7'!$D$6,"no data")</f>
        <v>no data</v>
      </c>
      <c r="Q308" s="246" t="str">
        <f>IFERROR(AVERAGEIFS('HAZUS Table FL 14.12'!$S$4:$S$325,'HAZUS Table FL 14.12'!$N$4:$N$325,$J308,'HAZUS Table FL 14.12'!$R$4:$R$325,$I308,'HAZUS Table FL 14.12'!$P$4:$P$325,"&lt;="&amp;$H308,'HAZUS Table FL 14.12'!$Q$4:$Q$325,"&gt;"&amp;$H308)*'Inputs_Metric 7'!$D$6,"no data")</f>
        <v>no data</v>
      </c>
      <c r="R308" s="246" t="str">
        <f>IFERROR(INDEX('HAZUS Table FL 14.16'!$D$3:$D$30,MATCH($J308,'HAZUS Table FL 14.16'!$C$3:$C$30,0)),"no data")</f>
        <v>no data</v>
      </c>
      <c r="S308" s="246" t="str">
        <f>IFERROR(INDEX('HAZUS Table FL 14.16'!$F$3:$F$30,MATCH($J308,'HAZUS Table FL 14.16'!$C$3:$C$30,0)),"no data")</f>
        <v>no data</v>
      </c>
      <c r="T308" s="246" t="str">
        <f>IFERROR(INDEX('HAZUS Table FL 14.16'!$G$3:$G$30,MATCH($J308,'HAZUS Table FL 14.16'!$C$3:$C$30,0)),"no data")</f>
        <v>no data</v>
      </c>
      <c r="U308" s="164" t="str">
        <f>IFERROR('Inputs_Metric 7'!$D$5*INDEX('HAZUS Table FL 14.8'!$E$4:$E$14,MATCH('Step 1_Metric 7'!$J308,'HAZUS Table FL 14.8'!$C$4:$C$14,0)),"no data")</f>
        <v>no data</v>
      </c>
      <c r="W308" s="92" t="str">
        <f t="shared" si="47"/>
        <v/>
      </c>
      <c r="X308" s="92" t="str">
        <f t="shared" si="48"/>
        <v/>
      </c>
      <c r="Y308" s="92" t="str">
        <f t="shared" si="49"/>
        <v/>
      </c>
      <c r="Z308" s="92" t="str">
        <f t="shared" si="50"/>
        <v/>
      </c>
      <c r="AA308" s="101" t="str">
        <f t="shared" si="51"/>
        <v/>
      </c>
      <c r="AB308" s="101" t="str">
        <f t="shared" si="52"/>
        <v/>
      </c>
      <c r="AC308" s="92" t="str">
        <f t="shared" si="53"/>
        <v/>
      </c>
      <c r="AD308" s="92" t="str">
        <f t="shared" si="54"/>
        <v/>
      </c>
    </row>
    <row r="309" spans="1:30" x14ac:dyDescent="0.25">
      <c r="A309">
        <f t="shared" si="46"/>
        <v>10</v>
      </c>
      <c r="B309">
        <f>COUNTIF($D$4:D309,D309)</f>
        <v>226</v>
      </c>
      <c r="C309">
        <f>'Building Structure Data'!B310</f>
        <v>0</v>
      </c>
      <c r="D309">
        <f>'Building Structure Data'!C310</f>
        <v>0</v>
      </c>
      <c r="E309">
        <f>'Building Structure Data'!D310</f>
        <v>0</v>
      </c>
      <c r="F309">
        <f>'Building Structure Data'!E310</f>
        <v>0</v>
      </c>
      <c r="G309" s="43">
        <f>'Building Structure Data'!O310</f>
        <v>0</v>
      </c>
      <c r="H309" s="43">
        <f>'Building Structure Data'!P310</f>
        <v>0</v>
      </c>
      <c r="I309" t="b">
        <f>IF(OR('Building Structure Data'!M310="C",'Building Structure Data'!M310="R"),TRUE,FALSE)</f>
        <v>0</v>
      </c>
      <c r="J309">
        <f>'Building Structure Data'!Y310</f>
        <v>0</v>
      </c>
      <c r="K309" s="77" t="e">
        <f>'Building Structure Data'!AN310</f>
        <v>#DIV/0!</v>
      </c>
      <c r="L309" s="77" t="e">
        <f>'Building Structure Data'!AO310</f>
        <v>#DIV/0!</v>
      </c>
      <c r="M309" s="163" t="str">
        <f>IFERROR('Inputs_Metric 7'!$D$5*INDEX('HAZUS Table FL 14.14'!$F$5:$F$40,MATCH($J309,'HAZUS Table FL 14.14'!$C$5:$C$40,0)),"no data")</f>
        <v>no data</v>
      </c>
      <c r="N309" s="163" t="str">
        <f>IFERROR('Inputs_Metric 7'!$D$5*INDEX('HAZUS Table FL 14.14'!$G$5:$G$40,MATCH($J309,'HAZUS Table FL 14.14'!$C$5:$C$40,0)),"no data")</f>
        <v>no data</v>
      </c>
      <c r="O309" s="163" t="str">
        <f>IFERROR('Inputs_Metric 7'!$D$5*INDEX('HAZUS Table FL 14.14'!$I$5:$I$40,MATCH($J309,'HAZUS Table FL 14.14'!$C$5:$C$40,0)),"no data")</f>
        <v>no data</v>
      </c>
      <c r="P309" s="246" t="str">
        <f>IFERROR(AVERAGEIFS('HAZUS Table FL 14.12'!$S$4:$S$325,'HAZUS Table FL 14.12'!$N$4:$N$325,$J309,'HAZUS Table FL 14.12'!$R$4:$R$325,$I309,'HAZUS Table FL 14.12'!$P$4:$P$325,"&lt;="&amp;$G309,'HAZUS Table FL 14.12'!$Q$4:$Q$325,"&gt;"&amp;$G309)*'Inputs_Metric 7'!$D$6,"no data")</f>
        <v>no data</v>
      </c>
      <c r="Q309" s="246" t="str">
        <f>IFERROR(AVERAGEIFS('HAZUS Table FL 14.12'!$S$4:$S$325,'HAZUS Table FL 14.12'!$N$4:$N$325,$J309,'HAZUS Table FL 14.12'!$R$4:$R$325,$I309,'HAZUS Table FL 14.12'!$P$4:$P$325,"&lt;="&amp;$H309,'HAZUS Table FL 14.12'!$Q$4:$Q$325,"&gt;"&amp;$H309)*'Inputs_Metric 7'!$D$6,"no data")</f>
        <v>no data</v>
      </c>
      <c r="R309" s="246" t="str">
        <f>IFERROR(INDEX('HAZUS Table FL 14.16'!$D$3:$D$30,MATCH($J309,'HAZUS Table FL 14.16'!$C$3:$C$30,0)),"no data")</f>
        <v>no data</v>
      </c>
      <c r="S309" s="246" t="str">
        <f>IFERROR(INDEX('HAZUS Table FL 14.16'!$F$3:$F$30,MATCH($J309,'HAZUS Table FL 14.16'!$C$3:$C$30,0)),"no data")</f>
        <v>no data</v>
      </c>
      <c r="T309" s="246" t="str">
        <f>IFERROR(INDEX('HAZUS Table FL 14.16'!$G$3:$G$30,MATCH($J309,'HAZUS Table FL 14.16'!$C$3:$C$30,0)),"no data")</f>
        <v>no data</v>
      </c>
      <c r="U309" s="164" t="str">
        <f>IFERROR('Inputs_Metric 7'!$D$5*INDEX('HAZUS Table FL 14.8'!$E$4:$E$14,MATCH('Step 1_Metric 7'!$J309,'HAZUS Table FL 14.8'!$C$4:$C$14,0)),"no data")</f>
        <v>no data</v>
      </c>
      <c r="W309" s="92" t="str">
        <f t="shared" si="47"/>
        <v/>
      </c>
      <c r="X309" s="92" t="str">
        <f t="shared" si="48"/>
        <v/>
      </c>
      <c r="Y309" s="92" t="str">
        <f t="shared" si="49"/>
        <v/>
      </c>
      <c r="Z309" s="92" t="str">
        <f t="shared" si="50"/>
        <v/>
      </c>
      <c r="AA309" s="101" t="str">
        <f t="shared" si="51"/>
        <v/>
      </c>
      <c r="AB309" s="101" t="str">
        <f t="shared" si="52"/>
        <v/>
      </c>
      <c r="AC309" s="92" t="str">
        <f t="shared" si="53"/>
        <v/>
      </c>
      <c r="AD309" s="92" t="str">
        <f t="shared" si="54"/>
        <v/>
      </c>
    </row>
    <row r="310" spans="1:30" x14ac:dyDescent="0.25">
      <c r="A310">
        <f t="shared" si="46"/>
        <v>10</v>
      </c>
      <c r="B310">
        <f>COUNTIF($D$4:D310,D310)</f>
        <v>227</v>
      </c>
      <c r="C310">
        <f>'Building Structure Data'!B311</f>
        <v>0</v>
      </c>
      <c r="D310">
        <f>'Building Structure Data'!C311</f>
        <v>0</v>
      </c>
      <c r="E310">
        <f>'Building Structure Data'!D311</f>
        <v>0</v>
      </c>
      <c r="F310">
        <f>'Building Structure Data'!E311</f>
        <v>0</v>
      </c>
      <c r="G310" s="43">
        <f>'Building Structure Data'!O311</f>
        <v>0</v>
      </c>
      <c r="H310" s="43">
        <f>'Building Structure Data'!P311</f>
        <v>0</v>
      </c>
      <c r="I310" t="b">
        <f>IF(OR('Building Structure Data'!M311="C",'Building Structure Data'!M311="R"),TRUE,FALSE)</f>
        <v>0</v>
      </c>
      <c r="J310">
        <f>'Building Structure Data'!Y311</f>
        <v>0</v>
      </c>
      <c r="K310" s="77" t="e">
        <f>'Building Structure Data'!AN311</f>
        <v>#DIV/0!</v>
      </c>
      <c r="L310" s="77" t="e">
        <f>'Building Structure Data'!AO311</f>
        <v>#DIV/0!</v>
      </c>
      <c r="M310" s="163" t="str">
        <f>IFERROR('Inputs_Metric 7'!$D$5*INDEX('HAZUS Table FL 14.14'!$F$5:$F$40,MATCH($J310,'HAZUS Table FL 14.14'!$C$5:$C$40,0)),"no data")</f>
        <v>no data</v>
      </c>
      <c r="N310" s="163" t="str">
        <f>IFERROR('Inputs_Metric 7'!$D$5*INDEX('HAZUS Table FL 14.14'!$G$5:$G$40,MATCH($J310,'HAZUS Table FL 14.14'!$C$5:$C$40,0)),"no data")</f>
        <v>no data</v>
      </c>
      <c r="O310" s="163" t="str">
        <f>IFERROR('Inputs_Metric 7'!$D$5*INDEX('HAZUS Table FL 14.14'!$I$5:$I$40,MATCH($J310,'HAZUS Table FL 14.14'!$C$5:$C$40,0)),"no data")</f>
        <v>no data</v>
      </c>
      <c r="P310" s="246" t="str">
        <f>IFERROR(AVERAGEIFS('HAZUS Table FL 14.12'!$S$4:$S$325,'HAZUS Table FL 14.12'!$N$4:$N$325,$J310,'HAZUS Table FL 14.12'!$R$4:$R$325,$I310,'HAZUS Table FL 14.12'!$P$4:$P$325,"&lt;="&amp;$G310,'HAZUS Table FL 14.12'!$Q$4:$Q$325,"&gt;"&amp;$G310)*'Inputs_Metric 7'!$D$6,"no data")</f>
        <v>no data</v>
      </c>
      <c r="Q310" s="246" t="str">
        <f>IFERROR(AVERAGEIFS('HAZUS Table FL 14.12'!$S$4:$S$325,'HAZUS Table FL 14.12'!$N$4:$N$325,$J310,'HAZUS Table FL 14.12'!$R$4:$R$325,$I310,'HAZUS Table FL 14.12'!$P$4:$P$325,"&lt;="&amp;$H310,'HAZUS Table FL 14.12'!$Q$4:$Q$325,"&gt;"&amp;$H310)*'Inputs_Metric 7'!$D$6,"no data")</f>
        <v>no data</v>
      </c>
      <c r="R310" s="246" t="str">
        <f>IFERROR(INDEX('HAZUS Table FL 14.16'!$D$3:$D$30,MATCH($J310,'HAZUS Table FL 14.16'!$C$3:$C$30,0)),"no data")</f>
        <v>no data</v>
      </c>
      <c r="S310" s="246" t="str">
        <f>IFERROR(INDEX('HAZUS Table FL 14.16'!$F$3:$F$30,MATCH($J310,'HAZUS Table FL 14.16'!$C$3:$C$30,0)),"no data")</f>
        <v>no data</v>
      </c>
      <c r="T310" s="246" t="str">
        <f>IFERROR(INDEX('HAZUS Table FL 14.16'!$G$3:$G$30,MATCH($J310,'HAZUS Table FL 14.16'!$C$3:$C$30,0)),"no data")</f>
        <v>no data</v>
      </c>
      <c r="U310" s="164" t="str">
        <f>IFERROR('Inputs_Metric 7'!$D$5*INDEX('HAZUS Table FL 14.8'!$E$4:$E$14,MATCH('Step 1_Metric 7'!$J310,'HAZUS Table FL 14.8'!$C$4:$C$14,0)),"no data")</f>
        <v>no data</v>
      </c>
      <c r="W310" s="92" t="str">
        <f t="shared" si="47"/>
        <v/>
      </c>
      <c r="X310" s="92" t="str">
        <f t="shared" si="48"/>
        <v/>
      </c>
      <c r="Y310" s="92" t="str">
        <f t="shared" si="49"/>
        <v/>
      </c>
      <c r="Z310" s="92" t="str">
        <f t="shared" si="50"/>
        <v/>
      </c>
      <c r="AA310" s="101" t="str">
        <f t="shared" si="51"/>
        <v/>
      </c>
      <c r="AB310" s="101" t="str">
        <f t="shared" si="52"/>
        <v/>
      </c>
      <c r="AC310" s="92" t="str">
        <f t="shared" si="53"/>
        <v/>
      </c>
      <c r="AD310" s="92" t="str">
        <f t="shared" si="54"/>
        <v/>
      </c>
    </row>
    <row r="311" spans="1:30" x14ac:dyDescent="0.25">
      <c r="A311">
        <f t="shared" si="46"/>
        <v>10</v>
      </c>
      <c r="B311">
        <f>COUNTIF($D$4:D311,D311)</f>
        <v>228</v>
      </c>
      <c r="C311">
        <f>'Building Structure Data'!B312</f>
        <v>0</v>
      </c>
      <c r="D311">
        <f>'Building Structure Data'!C312</f>
        <v>0</v>
      </c>
      <c r="E311">
        <f>'Building Structure Data'!D312</f>
        <v>0</v>
      </c>
      <c r="F311">
        <f>'Building Structure Data'!E312</f>
        <v>0</v>
      </c>
      <c r="G311" s="43">
        <f>'Building Structure Data'!O312</f>
        <v>0</v>
      </c>
      <c r="H311" s="43">
        <f>'Building Structure Data'!P312</f>
        <v>0</v>
      </c>
      <c r="I311" t="b">
        <f>IF(OR('Building Structure Data'!M312="C",'Building Structure Data'!M312="R"),TRUE,FALSE)</f>
        <v>0</v>
      </c>
      <c r="J311">
        <f>'Building Structure Data'!Y312</f>
        <v>0</v>
      </c>
      <c r="K311" s="77" t="e">
        <f>'Building Structure Data'!AN312</f>
        <v>#DIV/0!</v>
      </c>
      <c r="L311" s="77" t="e">
        <f>'Building Structure Data'!AO312</f>
        <v>#DIV/0!</v>
      </c>
      <c r="M311" s="163" t="str">
        <f>IFERROR('Inputs_Metric 7'!$D$5*INDEX('HAZUS Table FL 14.14'!$F$5:$F$40,MATCH($J311,'HAZUS Table FL 14.14'!$C$5:$C$40,0)),"no data")</f>
        <v>no data</v>
      </c>
      <c r="N311" s="163" t="str">
        <f>IFERROR('Inputs_Metric 7'!$D$5*INDEX('HAZUS Table FL 14.14'!$G$5:$G$40,MATCH($J311,'HAZUS Table FL 14.14'!$C$5:$C$40,0)),"no data")</f>
        <v>no data</v>
      </c>
      <c r="O311" s="163" t="str">
        <f>IFERROR('Inputs_Metric 7'!$D$5*INDEX('HAZUS Table FL 14.14'!$I$5:$I$40,MATCH($J311,'HAZUS Table FL 14.14'!$C$5:$C$40,0)),"no data")</f>
        <v>no data</v>
      </c>
      <c r="P311" s="246" t="str">
        <f>IFERROR(AVERAGEIFS('HAZUS Table FL 14.12'!$S$4:$S$325,'HAZUS Table FL 14.12'!$N$4:$N$325,$J311,'HAZUS Table FL 14.12'!$R$4:$R$325,$I311,'HAZUS Table FL 14.12'!$P$4:$P$325,"&lt;="&amp;$G311,'HAZUS Table FL 14.12'!$Q$4:$Q$325,"&gt;"&amp;$G311)*'Inputs_Metric 7'!$D$6,"no data")</f>
        <v>no data</v>
      </c>
      <c r="Q311" s="246" t="str">
        <f>IFERROR(AVERAGEIFS('HAZUS Table FL 14.12'!$S$4:$S$325,'HAZUS Table FL 14.12'!$N$4:$N$325,$J311,'HAZUS Table FL 14.12'!$R$4:$R$325,$I311,'HAZUS Table FL 14.12'!$P$4:$P$325,"&lt;="&amp;$H311,'HAZUS Table FL 14.12'!$Q$4:$Q$325,"&gt;"&amp;$H311)*'Inputs_Metric 7'!$D$6,"no data")</f>
        <v>no data</v>
      </c>
      <c r="R311" s="246" t="str">
        <f>IFERROR(INDEX('HAZUS Table FL 14.16'!$D$3:$D$30,MATCH($J311,'HAZUS Table FL 14.16'!$C$3:$C$30,0)),"no data")</f>
        <v>no data</v>
      </c>
      <c r="S311" s="246" t="str">
        <f>IFERROR(INDEX('HAZUS Table FL 14.16'!$F$3:$F$30,MATCH($J311,'HAZUS Table FL 14.16'!$C$3:$C$30,0)),"no data")</f>
        <v>no data</v>
      </c>
      <c r="T311" s="246" t="str">
        <f>IFERROR(INDEX('HAZUS Table FL 14.16'!$G$3:$G$30,MATCH($J311,'HAZUS Table FL 14.16'!$C$3:$C$30,0)),"no data")</f>
        <v>no data</v>
      </c>
      <c r="U311" s="164" t="str">
        <f>IFERROR('Inputs_Metric 7'!$D$5*INDEX('HAZUS Table FL 14.8'!$E$4:$E$14,MATCH('Step 1_Metric 7'!$J311,'HAZUS Table FL 14.8'!$C$4:$C$14,0)),"no data")</f>
        <v>no data</v>
      </c>
      <c r="W311" s="92" t="str">
        <f t="shared" si="47"/>
        <v/>
      </c>
      <c r="X311" s="92" t="str">
        <f t="shared" si="48"/>
        <v/>
      </c>
      <c r="Y311" s="92" t="str">
        <f t="shared" si="49"/>
        <v/>
      </c>
      <c r="Z311" s="92" t="str">
        <f t="shared" si="50"/>
        <v/>
      </c>
      <c r="AA311" s="101" t="str">
        <f t="shared" si="51"/>
        <v/>
      </c>
      <c r="AB311" s="101" t="str">
        <f t="shared" si="52"/>
        <v/>
      </c>
      <c r="AC311" s="92" t="str">
        <f t="shared" si="53"/>
        <v/>
      </c>
      <c r="AD311" s="92" t="str">
        <f t="shared" si="54"/>
        <v/>
      </c>
    </row>
    <row r="312" spans="1:30" x14ac:dyDescent="0.25">
      <c r="A312">
        <f t="shared" si="46"/>
        <v>10</v>
      </c>
      <c r="B312">
        <f>COUNTIF($D$4:D312,D312)</f>
        <v>229</v>
      </c>
      <c r="C312">
        <f>'Building Structure Data'!B313</f>
        <v>0</v>
      </c>
      <c r="D312">
        <f>'Building Structure Data'!C313</f>
        <v>0</v>
      </c>
      <c r="E312">
        <f>'Building Structure Data'!D313</f>
        <v>0</v>
      </c>
      <c r="F312">
        <f>'Building Structure Data'!E313</f>
        <v>0</v>
      </c>
      <c r="G312" s="43">
        <f>'Building Structure Data'!O313</f>
        <v>0</v>
      </c>
      <c r="H312" s="43">
        <f>'Building Structure Data'!P313</f>
        <v>0</v>
      </c>
      <c r="I312" t="b">
        <f>IF(OR('Building Structure Data'!M313="C",'Building Structure Data'!M313="R"),TRUE,FALSE)</f>
        <v>0</v>
      </c>
      <c r="J312">
        <f>'Building Structure Data'!Y313</f>
        <v>0</v>
      </c>
      <c r="K312" s="77" t="e">
        <f>'Building Structure Data'!AN313</f>
        <v>#DIV/0!</v>
      </c>
      <c r="L312" s="77" t="e">
        <f>'Building Structure Data'!AO313</f>
        <v>#DIV/0!</v>
      </c>
      <c r="M312" s="163" t="str">
        <f>IFERROR('Inputs_Metric 7'!$D$5*INDEX('HAZUS Table FL 14.14'!$F$5:$F$40,MATCH($J312,'HAZUS Table FL 14.14'!$C$5:$C$40,0)),"no data")</f>
        <v>no data</v>
      </c>
      <c r="N312" s="163" t="str">
        <f>IFERROR('Inputs_Metric 7'!$D$5*INDEX('HAZUS Table FL 14.14'!$G$5:$G$40,MATCH($J312,'HAZUS Table FL 14.14'!$C$5:$C$40,0)),"no data")</f>
        <v>no data</v>
      </c>
      <c r="O312" s="163" t="str">
        <f>IFERROR('Inputs_Metric 7'!$D$5*INDEX('HAZUS Table FL 14.14'!$I$5:$I$40,MATCH($J312,'HAZUS Table FL 14.14'!$C$5:$C$40,0)),"no data")</f>
        <v>no data</v>
      </c>
      <c r="P312" s="246" t="str">
        <f>IFERROR(AVERAGEIFS('HAZUS Table FL 14.12'!$S$4:$S$325,'HAZUS Table FL 14.12'!$N$4:$N$325,$J312,'HAZUS Table FL 14.12'!$R$4:$R$325,$I312,'HAZUS Table FL 14.12'!$P$4:$P$325,"&lt;="&amp;$G312,'HAZUS Table FL 14.12'!$Q$4:$Q$325,"&gt;"&amp;$G312)*'Inputs_Metric 7'!$D$6,"no data")</f>
        <v>no data</v>
      </c>
      <c r="Q312" s="246" t="str">
        <f>IFERROR(AVERAGEIFS('HAZUS Table FL 14.12'!$S$4:$S$325,'HAZUS Table FL 14.12'!$N$4:$N$325,$J312,'HAZUS Table FL 14.12'!$R$4:$R$325,$I312,'HAZUS Table FL 14.12'!$P$4:$P$325,"&lt;="&amp;$H312,'HAZUS Table FL 14.12'!$Q$4:$Q$325,"&gt;"&amp;$H312)*'Inputs_Metric 7'!$D$6,"no data")</f>
        <v>no data</v>
      </c>
      <c r="R312" s="246" t="str">
        <f>IFERROR(INDEX('HAZUS Table FL 14.16'!$D$3:$D$30,MATCH($J312,'HAZUS Table FL 14.16'!$C$3:$C$30,0)),"no data")</f>
        <v>no data</v>
      </c>
      <c r="S312" s="246" t="str">
        <f>IFERROR(INDEX('HAZUS Table FL 14.16'!$F$3:$F$30,MATCH($J312,'HAZUS Table FL 14.16'!$C$3:$C$30,0)),"no data")</f>
        <v>no data</v>
      </c>
      <c r="T312" s="246" t="str">
        <f>IFERROR(INDEX('HAZUS Table FL 14.16'!$G$3:$G$30,MATCH($J312,'HAZUS Table FL 14.16'!$C$3:$C$30,0)),"no data")</f>
        <v>no data</v>
      </c>
      <c r="U312" s="164" t="str">
        <f>IFERROR('Inputs_Metric 7'!$D$5*INDEX('HAZUS Table FL 14.8'!$E$4:$E$14,MATCH('Step 1_Metric 7'!$J312,'HAZUS Table FL 14.8'!$C$4:$C$14,0)),"no data")</f>
        <v>no data</v>
      </c>
      <c r="W312" s="92" t="str">
        <f t="shared" si="47"/>
        <v/>
      </c>
      <c r="X312" s="92" t="str">
        <f t="shared" si="48"/>
        <v/>
      </c>
      <c r="Y312" s="92" t="str">
        <f t="shared" si="49"/>
        <v/>
      </c>
      <c r="Z312" s="92" t="str">
        <f t="shared" si="50"/>
        <v/>
      </c>
      <c r="AA312" s="101" t="str">
        <f t="shared" si="51"/>
        <v/>
      </c>
      <c r="AB312" s="101" t="str">
        <f t="shared" si="52"/>
        <v/>
      </c>
      <c r="AC312" s="92" t="str">
        <f t="shared" si="53"/>
        <v/>
      </c>
      <c r="AD312" s="92" t="str">
        <f t="shared" si="54"/>
        <v/>
      </c>
    </row>
    <row r="313" spans="1:30" x14ac:dyDescent="0.25">
      <c r="A313">
        <f t="shared" si="46"/>
        <v>10</v>
      </c>
      <c r="B313">
        <f>COUNTIF($D$4:D313,D313)</f>
        <v>230</v>
      </c>
      <c r="C313">
        <f>'Building Structure Data'!B314</f>
        <v>0</v>
      </c>
      <c r="D313">
        <f>'Building Structure Data'!C314</f>
        <v>0</v>
      </c>
      <c r="E313">
        <f>'Building Structure Data'!D314</f>
        <v>0</v>
      </c>
      <c r="F313">
        <f>'Building Structure Data'!E314</f>
        <v>0</v>
      </c>
      <c r="G313" s="43">
        <f>'Building Structure Data'!O314</f>
        <v>0</v>
      </c>
      <c r="H313" s="43">
        <f>'Building Structure Data'!P314</f>
        <v>0</v>
      </c>
      <c r="I313" t="b">
        <f>IF(OR('Building Structure Data'!M314="C",'Building Structure Data'!M314="R"),TRUE,FALSE)</f>
        <v>0</v>
      </c>
      <c r="J313">
        <f>'Building Structure Data'!Y314</f>
        <v>0</v>
      </c>
      <c r="K313" s="77" t="e">
        <f>'Building Structure Data'!AN314</f>
        <v>#DIV/0!</v>
      </c>
      <c r="L313" s="77" t="e">
        <f>'Building Structure Data'!AO314</f>
        <v>#DIV/0!</v>
      </c>
      <c r="M313" s="163" t="str">
        <f>IFERROR('Inputs_Metric 7'!$D$5*INDEX('HAZUS Table FL 14.14'!$F$5:$F$40,MATCH($J313,'HAZUS Table FL 14.14'!$C$5:$C$40,0)),"no data")</f>
        <v>no data</v>
      </c>
      <c r="N313" s="163" t="str">
        <f>IFERROR('Inputs_Metric 7'!$D$5*INDEX('HAZUS Table FL 14.14'!$G$5:$G$40,MATCH($J313,'HAZUS Table FL 14.14'!$C$5:$C$40,0)),"no data")</f>
        <v>no data</v>
      </c>
      <c r="O313" s="163" t="str">
        <f>IFERROR('Inputs_Metric 7'!$D$5*INDEX('HAZUS Table FL 14.14'!$I$5:$I$40,MATCH($J313,'HAZUS Table FL 14.14'!$C$5:$C$40,0)),"no data")</f>
        <v>no data</v>
      </c>
      <c r="P313" s="246" t="str">
        <f>IFERROR(AVERAGEIFS('HAZUS Table FL 14.12'!$S$4:$S$325,'HAZUS Table FL 14.12'!$N$4:$N$325,$J313,'HAZUS Table FL 14.12'!$R$4:$R$325,$I313,'HAZUS Table FL 14.12'!$P$4:$P$325,"&lt;="&amp;$G313,'HAZUS Table FL 14.12'!$Q$4:$Q$325,"&gt;"&amp;$G313)*'Inputs_Metric 7'!$D$6,"no data")</f>
        <v>no data</v>
      </c>
      <c r="Q313" s="246" t="str">
        <f>IFERROR(AVERAGEIFS('HAZUS Table FL 14.12'!$S$4:$S$325,'HAZUS Table FL 14.12'!$N$4:$N$325,$J313,'HAZUS Table FL 14.12'!$R$4:$R$325,$I313,'HAZUS Table FL 14.12'!$P$4:$P$325,"&lt;="&amp;$H313,'HAZUS Table FL 14.12'!$Q$4:$Q$325,"&gt;"&amp;$H313)*'Inputs_Metric 7'!$D$6,"no data")</f>
        <v>no data</v>
      </c>
      <c r="R313" s="246" t="str">
        <f>IFERROR(INDEX('HAZUS Table FL 14.16'!$D$3:$D$30,MATCH($J313,'HAZUS Table FL 14.16'!$C$3:$C$30,0)),"no data")</f>
        <v>no data</v>
      </c>
      <c r="S313" s="246" t="str">
        <f>IFERROR(INDEX('HAZUS Table FL 14.16'!$F$3:$F$30,MATCH($J313,'HAZUS Table FL 14.16'!$C$3:$C$30,0)),"no data")</f>
        <v>no data</v>
      </c>
      <c r="T313" s="246" t="str">
        <f>IFERROR(INDEX('HAZUS Table FL 14.16'!$G$3:$G$30,MATCH($J313,'HAZUS Table FL 14.16'!$C$3:$C$30,0)),"no data")</f>
        <v>no data</v>
      </c>
      <c r="U313" s="164" t="str">
        <f>IFERROR('Inputs_Metric 7'!$D$5*INDEX('HAZUS Table FL 14.8'!$E$4:$E$14,MATCH('Step 1_Metric 7'!$J313,'HAZUS Table FL 14.8'!$C$4:$C$14,0)),"no data")</f>
        <v>no data</v>
      </c>
      <c r="W313" s="92" t="str">
        <f t="shared" si="47"/>
        <v/>
      </c>
      <c r="X313" s="92" t="str">
        <f t="shared" si="48"/>
        <v/>
      </c>
      <c r="Y313" s="92" t="str">
        <f t="shared" si="49"/>
        <v/>
      </c>
      <c r="Z313" s="92" t="str">
        <f t="shared" si="50"/>
        <v/>
      </c>
      <c r="AA313" s="101" t="str">
        <f t="shared" si="51"/>
        <v/>
      </c>
      <c r="AB313" s="101" t="str">
        <f t="shared" si="52"/>
        <v/>
      </c>
      <c r="AC313" s="92" t="str">
        <f t="shared" si="53"/>
        <v/>
      </c>
      <c r="AD313" s="92" t="str">
        <f t="shared" si="54"/>
        <v/>
      </c>
    </row>
    <row r="314" spans="1:30" x14ac:dyDescent="0.25">
      <c r="A314">
        <f t="shared" si="46"/>
        <v>10</v>
      </c>
      <c r="B314">
        <f>COUNTIF($D$4:D314,D314)</f>
        <v>231</v>
      </c>
      <c r="C314">
        <f>'Building Structure Data'!B315</f>
        <v>0</v>
      </c>
      <c r="D314">
        <f>'Building Structure Data'!C315</f>
        <v>0</v>
      </c>
      <c r="E314">
        <f>'Building Structure Data'!D315</f>
        <v>0</v>
      </c>
      <c r="F314">
        <f>'Building Structure Data'!E315</f>
        <v>0</v>
      </c>
      <c r="G314" s="43">
        <f>'Building Structure Data'!O315</f>
        <v>0</v>
      </c>
      <c r="H314" s="43">
        <f>'Building Structure Data'!P315</f>
        <v>0</v>
      </c>
      <c r="I314" t="b">
        <f>IF(OR('Building Structure Data'!M315="C",'Building Structure Data'!M315="R"),TRUE,FALSE)</f>
        <v>0</v>
      </c>
      <c r="J314">
        <f>'Building Structure Data'!Y315</f>
        <v>0</v>
      </c>
      <c r="K314" s="77" t="e">
        <f>'Building Structure Data'!AN315</f>
        <v>#DIV/0!</v>
      </c>
      <c r="L314" s="77" t="e">
        <f>'Building Structure Data'!AO315</f>
        <v>#DIV/0!</v>
      </c>
      <c r="M314" s="163" t="str">
        <f>IFERROR('Inputs_Metric 7'!$D$5*INDEX('HAZUS Table FL 14.14'!$F$5:$F$40,MATCH($J314,'HAZUS Table FL 14.14'!$C$5:$C$40,0)),"no data")</f>
        <v>no data</v>
      </c>
      <c r="N314" s="163" t="str">
        <f>IFERROR('Inputs_Metric 7'!$D$5*INDEX('HAZUS Table FL 14.14'!$G$5:$G$40,MATCH($J314,'HAZUS Table FL 14.14'!$C$5:$C$40,0)),"no data")</f>
        <v>no data</v>
      </c>
      <c r="O314" s="163" t="str">
        <f>IFERROR('Inputs_Metric 7'!$D$5*INDEX('HAZUS Table FL 14.14'!$I$5:$I$40,MATCH($J314,'HAZUS Table FL 14.14'!$C$5:$C$40,0)),"no data")</f>
        <v>no data</v>
      </c>
      <c r="P314" s="246" t="str">
        <f>IFERROR(AVERAGEIFS('HAZUS Table FL 14.12'!$S$4:$S$325,'HAZUS Table FL 14.12'!$N$4:$N$325,$J314,'HAZUS Table FL 14.12'!$R$4:$R$325,$I314,'HAZUS Table FL 14.12'!$P$4:$P$325,"&lt;="&amp;$G314,'HAZUS Table FL 14.12'!$Q$4:$Q$325,"&gt;"&amp;$G314)*'Inputs_Metric 7'!$D$6,"no data")</f>
        <v>no data</v>
      </c>
      <c r="Q314" s="246" t="str">
        <f>IFERROR(AVERAGEIFS('HAZUS Table FL 14.12'!$S$4:$S$325,'HAZUS Table FL 14.12'!$N$4:$N$325,$J314,'HAZUS Table FL 14.12'!$R$4:$R$325,$I314,'HAZUS Table FL 14.12'!$P$4:$P$325,"&lt;="&amp;$H314,'HAZUS Table FL 14.12'!$Q$4:$Q$325,"&gt;"&amp;$H314)*'Inputs_Metric 7'!$D$6,"no data")</f>
        <v>no data</v>
      </c>
      <c r="R314" s="246" t="str">
        <f>IFERROR(INDEX('HAZUS Table FL 14.16'!$D$3:$D$30,MATCH($J314,'HAZUS Table FL 14.16'!$C$3:$C$30,0)),"no data")</f>
        <v>no data</v>
      </c>
      <c r="S314" s="246" t="str">
        <f>IFERROR(INDEX('HAZUS Table FL 14.16'!$F$3:$F$30,MATCH($J314,'HAZUS Table FL 14.16'!$C$3:$C$30,0)),"no data")</f>
        <v>no data</v>
      </c>
      <c r="T314" s="246" t="str">
        <f>IFERROR(INDEX('HAZUS Table FL 14.16'!$G$3:$G$30,MATCH($J314,'HAZUS Table FL 14.16'!$C$3:$C$30,0)),"no data")</f>
        <v>no data</v>
      </c>
      <c r="U314" s="164" t="str">
        <f>IFERROR('Inputs_Metric 7'!$D$5*INDEX('HAZUS Table FL 14.8'!$E$4:$E$14,MATCH('Step 1_Metric 7'!$J314,'HAZUS Table FL 14.8'!$C$4:$C$14,0)),"no data")</f>
        <v>no data</v>
      </c>
      <c r="W314" s="92" t="str">
        <f t="shared" si="47"/>
        <v/>
      </c>
      <c r="X314" s="92" t="str">
        <f t="shared" si="48"/>
        <v/>
      </c>
      <c r="Y314" s="92" t="str">
        <f t="shared" si="49"/>
        <v/>
      </c>
      <c r="Z314" s="92" t="str">
        <f t="shared" si="50"/>
        <v/>
      </c>
      <c r="AA314" s="101" t="str">
        <f t="shared" si="51"/>
        <v/>
      </c>
      <c r="AB314" s="101" t="str">
        <f t="shared" si="52"/>
        <v/>
      </c>
      <c r="AC314" s="92" t="str">
        <f t="shared" si="53"/>
        <v/>
      </c>
      <c r="AD314" s="92" t="str">
        <f t="shared" si="54"/>
        <v/>
      </c>
    </row>
    <row r="315" spans="1:30" x14ac:dyDescent="0.25">
      <c r="A315">
        <f t="shared" si="46"/>
        <v>10</v>
      </c>
      <c r="B315">
        <f>COUNTIF($D$4:D315,D315)</f>
        <v>232</v>
      </c>
      <c r="C315">
        <f>'Building Structure Data'!B316</f>
        <v>0</v>
      </c>
      <c r="D315">
        <f>'Building Structure Data'!C316</f>
        <v>0</v>
      </c>
      <c r="E315">
        <f>'Building Structure Data'!D316</f>
        <v>0</v>
      </c>
      <c r="F315">
        <f>'Building Structure Data'!E316</f>
        <v>0</v>
      </c>
      <c r="G315" s="43">
        <f>'Building Structure Data'!O316</f>
        <v>0</v>
      </c>
      <c r="H315" s="43">
        <f>'Building Structure Data'!P316</f>
        <v>0</v>
      </c>
      <c r="I315" t="b">
        <f>IF(OR('Building Structure Data'!M316="C",'Building Structure Data'!M316="R"),TRUE,FALSE)</f>
        <v>0</v>
      </c>
      <c r="J315">
        <f>'Building Structure Data'!Y316</f>
        <v>0</v>
      </c>
      <c r="K315" s="77" t="e">
        <f>'Building Structure Data'!AN316</f>
        <v>#DIV/0!</v>
      </c>
      <c r="L315" s="77" t="e">
        <f>'Building Structure Data'!AO316</f>
        <v>#DIV/0!</v>
      </c>
      <c r="M315" s="163" t="str">
        <f>IFERROR('Inputs_Metric 7'!$D$5*INDEX('HAZUS Table FL 14.14'!$F$5:$F$40,MATCH($J315,'HAZUS Table FL 14.14'!$C$5:$C$40,0)),"no data")</f>
        <v>no data</v>
      </c>
      <c r="N315" s="163" t="str">
        <f>IFERROR('Inputs_Metric 7'!$D$5*INDEX('HAZUS Table FL 14.14'!$G$5:$G$40,MATCH($J315,'HAZUS Table FL 14.14'!$C$5:$C$40,0)),"no data")</f>
        <v>no data</v>
      </c>
      <c r="O315" s="163" t="str">
        <f>IFERROR('Inputs_Metric 7'!$D$5*INDEX('HAZUS Table FL 14.14'!$I$5:$I$40,MATCH($J315,'HAZUS Table FL 14.14'!$C$5:$C$40,0)),"no data")</f>
        <v>no data</v>
      </c>
      <c r="P315" s="246" t="str">
        <f>IFERROR(AVERAGEIFS('HAZUS Table FL 14.12'!$S$4:$S$325,'HAZUS Table FL 14.12'!$N$4:$N$325,$J315,'HAZUS Table FL 14.12'!$R$4:$R$325,$I315,'HAZUS Table FL 14.12'!$P$4:$P$325,"&lt;="&amp;$G315,'HAZUS Table FL 14.12'!$Q$4:$Q$325,"&gt;"&amp;$G315)*'Inputs_Metric 7'!$D$6,"no data")</f>
        <v>no data</v>
      </c>
      <c r="Q315" s="246" t="str">
        <f>IFERROR(AVERAGEIFS('HAZUS Table FL 14.12'!$S$4:$S$325,'HAZUS Table FL 14.12'!$N$4:$N$325,$J315,'HAZUS Table FL 14.12'!$R$4:$R$325,$I315,'HAZUS Table FL 14.12'!$P$4:$P$325,"&lt;="&amp;$H315,'HAZUS Table FL 14.12'!$Q$4:$Q$325,"&gt;"&amp;$H315)*'Inputs_Metric 7'!$D$6,"no data")</f>
        <v>no data</v>
      </c>
      <c r="R315" s="246" t="str">
        <f>IFERROR(INDEX('HAZUS Table FL 14.16'!$D$3:$D$30,MATCH($J315,'HAZUS Table FL 14.16'!$C$3:$C$30,0)),"no data")</f>
        <v>no data</v>
      </c>
      <c r="S315" s="246" t="str">
        <f>IFERROR(INDEX('HAZUS Table FL 14.16'!$F$3:$F$30,MATCH($J315,'HAZUS Table FL 14.16'!$C$3:$C$30,0)),"no data")</f>
        <v>no data</v>
      </c>
      <c r="T315" s="246" t="str">
        <f>IFERROR(INDEX('HAZUS Table FL 14.16'!$G$3:$G$30,MATCH($J315,'HAZUS Table FL 14.16'!$C$3:$C$30,0)),"no data")</f>
        <v>no data</v>
      </c>
      <c r="U315" s="164" t="str">
        <f>IFERROR('Inputs_Metric 7'!$D$5*INDEX('HAZUS Table FL 14.8'!$E$4:$E$14,MATCH('Step 1_Metric 7'!$J315,'HAZUS Table FL 14.8'!$C$4:$C$14,0)),"no data")</f>
        <v>no data</v>
      </c>
      <c r="W315" s="92" t="str">
        <f t="shared" si="47"/>
        <v/>
      </c>
      <c r="X315" s="92" t="str">
        <f t="shared" si="48"/>
        <v/>
      </c>
      <c r="Y315" s="92" t="str">
        <f t="shared" si="49"/>
        <v/>
      </c>
      <c r="Z315" s="92" t="str">
        <f t="shared" si="50"/>
        <v/>
      </c>
      <c r="AA315" s="101" t="str">
        <f t="shared" si="51"/>
        <v/>
      </c>
      <c r="AB315" s="101" t="str">
        <f t="shared" si="52"/>
        <v/>
      </c>
      <c r="AC315" s="92" t="str">
        <f t="shared" si="53"/>
        <v/>
      </c>
      <c r="AD315" s="92" t="str">
        <f t="shared" si="54"/>
        <v/>
      </c>
    </row>
    <row r="316" spans="1:30" x14ac:dyDescent="0.25">
      <c r="A316">
        <f t="shared" si="46"/>
        <v>10</v>
      </c>
      <c r="B316">
        <f>COUNTIF($D$4:D316,D316)</f>
        <v>233</v>
      </c>
      <c r="C316">
        <f>'Building Structure Data'!B317</f>
        <v>0</v>
      </c>
      <c r="D316">
        <f>'Building Structure Data'!C317</f>
        <v>0</v>
      </c>
      <c r="E316">
        <f>'Building Structure Data'!D317</f>
        <v>0</v>
      </c>
      <c r="F316">
        <f>'Building Structure Data'!E317</f>
        <v>0</v>
      </c>
      <c r="G316" s="43">
        <f>'Building Structure Data'!O317</f>
        <v>0</v>
      </c>
      <c r="H316" s="43">
        <f>'Building Structure Data'!P317</f>
        <v>0</v>
      </c>
      <c r="I316" t="b">
        <f>IF(OR('Building Structure Data'!M317="C",'Building Structure Data'!M317="R"),TRUE,FALSE)</f>
        <v>0</v>
      </c>
      <c r="J316">
        <f>'Building Structure Data'!Y317</f>
        <v>0</v>
      </c>
      <c r="K316" s="77">
        <f>'Building Structure Data'!AN317</f>
        <v>0</v>
      </c>
      <c r="L316" s="77">
        <f>'Building Structure Data'!AO317</f>
        <v>0</v>
      </c>
      <c r="M316" s="163" t="str">
        <f>IFERROR('Inputs_Metric 7'!$D$5*INDEX('HAZUS Table FL 14.14'!$F$5:$F$40,MATCH($J316,'HAZUS Table FL 14.14'!$C$5:$C$40,0)),"no data")</f>
        <v>no data</v>
      </c>
      <c r="N316" s="163" t="str">
        <f>IFERROR('Inputs_Metric 7'!$D$5*INDEX('HAZUS Table FL 14.14'!$G$5:$G$40,MATCH($J316,'HAZUS Table FL 14.14'!$C$5:$C$40,0)),"no data")</f>
        <v>no data</v>
      </c>
      <c r="O316" s="163" t="str">
        <f>IFERROR('Inputs_Metric 7'!$D$5*INDEX('HAZUS Table FL 14.14'!$I$5:$I$40,MATCH($J316,'HAZUS Table FL 14.14'!$C$5:$C$40,0)),"no data")</f>
        <v>no data</v>
      </c>
      <c r="P316" s="246" t="str">
        <f>IFERROR(AVERAGEIFS('HAZUS Table FL 14.12'!$S$4:$S$325,'HAZUS Table FL 14.12'!$N$4:$N$325,$J316,'HAZUS Table FL 14.12'!$R$4:$R$325,$I316,'HAZUS Table FL 14.12'!$P$4:$P$325,"&lt;="&amp;$G316,'HAZUS Table FL 14.12'!$Q$4:$Q$325,"&gt;"&amp;$G316)*'Inputs_Metric 7'!$D$6,"no data")</f>
        <v>no data</v>
      </c>
      <c r="Q316" s="246" t="str">
        <f>IFERROR(AVERAGEIFS('HAZUS Table FL 14.12'!$S$4:$S$325,'HAZUS Table FL 14.12'!$N$4:$N$325,$J316,'HAZUS Table FL 14.12'!$R$4:$R$325,$I316,'HAZUS Table FL 14.12'!$P$4:$P$325,"&lt;="&amp;$H316,'HAZUS Table FL 14.12'!$Q$4:$Q$325,"&gt;"&amp;$H316)*'Inputs_Metric 7'!$D$6,"no data")</f>
        <v>no data</v>
      </c>
      <c r="R316" s="246" t="str">
        <f>IFERROR(INDEX('HAZUS Table FL 14.16'!$D$3:$D$30,MATCH($J316,'HAZUS Table FL 14.16'!$C$3:$C$30,0)),"no data")</f>
        <v>no data</v>
      </c>
      <c r="S316" s="246" t="str">
        <f>IFERROR(INDEX('HAZUS Table FL 14.16'!$F$3:$F$30,MATCH($J316,'HAZUS Table FL 14.16'!$C$3:$C$30,0)),"no data")</f>
        <v>no data</v>
      </c>
      <c r="T316" s="246" t="str">
        <f>IFERROR(INDEX('HAZUS Table FL 14.16'!$G$3:$G$30,MATCH($J316,'HAZUS Table FL 14.16'!$C$3:$C$30,0)),"no data")</f>
        <v>no data</v>
      </c>
      <c r="U316" s="164" t="str">
        <f>IFERROR('Inputs_Metric 7'!$D$5*INDEX('HAZUS Table FL 14.8'!$E$4:$E$14,MATCH('Step 1_Metric 7'!$J316,'HAZUS Table FL 14.8'!$C$4:$C$14,0)),"no data")</f>
        <v>no data</v>
      </c>
      <c r="W316" s="92" t="str">
        <f t="shared" si="47"/>
        <v/>
      </c>
      <c r="X316" s="92" t="str">
        <f t="shared" si="48"/>
        <v/>
      </c>
      <c r="Y316" s="92" t="str">
        <f t="shared" si="49"/>
        <v/>
      </c>
      <c r="Z316" s="92" t="str">
        <f t="shared" si="50"/>
        <v/>
      </c>
      <c r="AA316" s="101" t="str">
        <f t="shared" si="51"/>
        <v/>
      </c>
      <c r="AB316" s="101" t="str">
        <f t="shared" si="52"/>
        <v/>
      </c>
      <c r="AC316" s="92" t="str">
        <f t="shared" si="53"/>
        <v/>
      </c>
      <c r="AD316" s="92" t="str">
        <f t="shared" si="54"/>
        <v/>
      </c>
    </row>
    <row r="317" spans="1:30" x14ac:dyDescent="0.25">
      <c r="A317">
        <f t="shared" si="46"/>
        <v>10</v>
      </c>
      <c r="B317">
        <f>COUNTIF($D$4:D317,D317)</f>
        <v>234</v>
      </c>
      <c r="C317">
        <f>'Building Structure Data'!B318</f>
        <v>0</v>
      </c>
      <c r="D317">
        <f>'Building Structure Data'!C318</f>
        <v>0</v>
      </c>
      <c r="E317">
        <f>'Building Structure Data'!D318</f>
        <v>0</v>
      </c>
      <c r="F317">
        <f>'Building Structure Data'!E318</f>
        <v>0</v>
      </c>
      <c r="G317" s="43">
        <f>'Building Structure Data'!O318</f>
        <v>0</v>
      </c>
      <c r="H317" s="43">
        <f>'Building Structure Data'!P318</f>
        <v>0</v>
      </c>
      <c r="I317" t="b">
        <f>IF(OR('Building Structure Data'!M318="C",'Building Structure Data'!M318="R"),TRUE,FALSE)</f>
        <v>0</v>
      </c>
      <c r="J317">
        <f>'Building Structure Data'!Y318</f>
        <v>0</v>
      </c>
      <c r="K317" s="77">
        <f>'Building Structure Data'!AN318</f>
        <v>0</v>
      </c>
      <c r="L317" s="77">
        <f>'Building Structure Data'!AO318</f>
        <v>0</v>
      </c>
      <c r="M317" s="163" t="str">
        <f>IFERROR('Inputs_Metric 7'!$D$5*INDEX('HAZUS Table FL 14.14'!$F$5:$F$40,MATCH($J317,'HAZUS Table FL 14.14'!$C$5:$C$40,0)),"no data")</f>
        <v>no data</v>
      </c>
      <c r="N317" s="163" t="str">
        <f>IFERROR('Inputs_Metric 7'!$D$5*INDEX('HAZUS Table FL 14.14'!$G$5:$G$40,MATCH($J317,'HAZUS Table FL 14.14'!$C$5:$C$40,0)),"no data")</f>
        <v>no data</v>
      </c>
      <c r="O317" s="163" t="str">
        <f>IFERROR('Inputs_Metric 7'!$D$5*INDEX('HAZUS Table FL 14.14'!$I$5:$I$40,MATCH($J317,'HAZUS Table FL 14.14'!$C$5:$C$40,0)),"no data")</f>
        <v>no data</v>
      </c>
      <c r="P317" s="246" t="str">
        <f>IFERROR(AVERAGEIFS('HAZUS Table FL 14.12'!$S$4:$S$325,'HAZUS Table FL 14.12'!$N$4:$N$325,$J317,'HAZUS Table FL 14.12'!$R$4:$R$325,$I317,'HAZUS Table FL 14.12'!$P$4:$P$325,"&lt;="&amp;$G317,'HAZUS Table FL 14.12'!$Q$4:$Q$325,"&gt;"&amp;$G317)*'Inputs_Metric 7'!$D$6,"no data")</f>
        <v>no data</v>
      </c>
      <c r="Q317" s="246" t="str">
        <f>IFERROR(AVERAGEIFS('HAZUS Table FL 14.12'!$S$4:$S$325,'HAZUS Table FL 14.12'!$N$4:$N$325,$J317,'HAZUS Table FL 14.12'!$R$4:$R$325,$I317,'HAZUS Table FL 14.12'!$P$4:$P$325,"&lt;="&amp;$H317,'HAZUS Table FL 14.12'!$Q$4:$Q$325,"&gt;"&amp;$H317)*'Inputs_Metric 7'!$D$6,"no data")</f>
        <v>no data</v>
      </c>
      <c r="R317" s="246" t="str">
        <f>IFERROR(INDEX('HAZUS Table FL 14.16'!$D$3:$D$30,MATCH($J317,'HAZUS Table FL 14.16'!$C$3:$C$30,0)),"no data")</f>
        <v>no data</v>
      </c>
      <c r="S317" s="246" t="str">
        <f>IFERROR(INDEX('HAZUS Table FL 14.16'!$F$3:$F$30,MATCH($J317,'HAZUS Table FL 14.16'!$C$3:$C$30,0)),"no data")</f>
        <v>no data</v>
      </c>
      <c r="T317" s="246" t="str">
        <f>IFERROR(INDEX('HAZUS Table FL 14.16'!$G$3:$G$30,MATCH($J317,'HAZUS Table FL 14.16'!$C$3:$C$30,0)),"no data")</f>
        <v>no data</v>
      </c>
      <c r="U317" s="164" t="str">
        <f>IFERROR('Inputs_Metric 7'!$D$5*INDEX('HAZUS Table FL 14.8'!$E$4:$E$14,MATCH('Step 1_Metric 7'!$J317,'HAZUS Table FL 14.8'!$C$4:$C$14,0)),"no data")</f>
        <v>no data</v>
      </c>
      <c r="W317" s="92" t="str">
        <f t="shared" si="47"/>
        <v/>
      </c>
      <c r="X317" s="92" t="str">
        <f t="shared" si="48"/>
        <v/>
      </c>
      <c r="Y317" s="92" t="str">
        <f t="shared" si="49"/>
        <v/>
      </c>
      <c r="Z317" s="92" t="str">
        <f t="shared" si="50"/>
        <v/>
      </c>
      <c r="AA317" s="101" t="str">
        <f t="shared" si="51"/>
        <v/>
      </c>
      <c r="AB317" s="101" t="str">
        <f t="shared" si="52"/>
        <v/>
      </c>
      <c r="AC317" s="92" t="str">
        <f t="shared" si="53"/>
        <v/>
      </c>
      <c r="AD317" s="92" t="str">
        <f t="shared" si="54"/>
        <v/>
      </c>
    </row>
    <row r="318" spans="1:30" x14ac:dyDescent="0.25">
      <c r="A318">
        <f t="shared" si="46"/>
        <v>10</v>
      </c>
      <c r="B318">
        <f>COUNTIF($D$4:D318,D318)</f>
        <v>235</v>
      </c>
      <c r="C318">
        <f>'Building Structure Data'!B319</f>
        <v>0</v>
      </c>
      <c r="D318">
        <f>'Building Structure Data'!C319</f>
        <v>0</v>
      </c>
      <c r="E318">
        <f>'Building Structure Data'!D319</f>
        <v>0</v>
      </c>
      <c r="F318">
        <f>'Building Structure Data'!E319</f>
        <v>0</v>
      </c>
      <c r="G318" s="43">
        <f>'Building Structure Data'!O319</f>
        <v>0</v>
      </c>
      <c r="H318" s="43">
        <f>'Building Structure Data'!P319</f>
        <v>0</v>
      </c>
      <c r="I318" t="b">
        <f>IF(OR('Building Structure Data'!M319="C",'Building Structure Data'!M319="R"),TRUE,FALSE)</f>
        <v>0</v>
      </c>
      <c r="J318">
        <f>'Building Structure Data'!Y319</f>
        <v>0</v>
      </c>
      <c r="K318" s="77">
        <f>'Building Structure Data'!AN319</f>
        <v>0</v>
      </c>
      <c r="L318" s="77">
        <f>'Building Structure Data'!AO319</f>
        <v>0</v>
      </c>
      <c r="M318" s="163" t="str">
        <f>IFERROR('Inputs_Metric 7'!$D$5*INDEX('HAZUS Table FL 14.14'!$F$5:$F$40,MATCH($J318,'HAZUS Table FL 14.14'!$C$5:$C$40,0)),"no data")</f>
        <v>no data</v>
      </c>
      <c r="N318" s="163" t="str">
        <f>IFERROR('Inputs_Metric 7'!$D$5*INDEX('HAZUS Table FL 14.14'!$G$5:$G$40,MATCH($J318,'HAZUS Table FL 14.14'!$C$5:$C$40,0)),"no data")</f>
        <v>no data</v>
      </c>
      <c r="O318" s="163" t="str">
        <f>IFERROR('Inputs_Metric 7'!$D$5*INDEX('HAZUS Table FL 14.14'!$I$5:$I$40,MATCH($J318,'HAZUS Table FL 14.14'!$C$5:$C$40,0)),"no data")</f>
        <v>no data</v>
      </c>
      <c r="P318" s="246" t="str">
        <f>IFERROR(AVERAGEIFS('HAZUS Table FL 14.12'!$S$4:$S$325,'HAZUS Table FL 14.12'!$N$4:$N$325,$J318,'HAZUS Table FL 14.12'!$R$4:$R$325,$I318,'HAZUS Table FL 14.12'!$P$4:$P$325,"&lt;="&amp;$G318,'HAZUS Table FL 14.12'!$Q$4:$Q$325,"&gt;"&amp;$G318)*'Inputs_Metric 7'!$D$6,"no data")</f>
        <v>no data</v>
      </c>
      <c r="Q318" s="246" t="str">
        <f>IFERROR(AVERAGEIFS('HAZUS Table FL 14.12'!$S$4:$S$325,'HAZUS Table FL 14.12'!$N$4:$N$325,$J318,'HAZUS Table FL 14.12'!$R$4:$R$325,$I318,'HAZUS Table FL 14.12'!$P$4:$P$325,"&lt;="&amp;$H318,'HAZUS Table FL 14.12'!$Q$4:$Q$325,"&gt;"&amp;$H318)*'Inputs_Metric 7'!$D$6,"no data")</f>
        <v>no data</v>
      </c>
      <c r="R318" s="246" t="str">
        <f>IFERROR(INDEX('HAZUS Table FL 14.16'!$D$3:$D$30,MATCH($J318,'HAZUS Table FL 14.16'!$C$3:$C$30,0)),"no data")</f>
        <v>no data</v>
      </c>
      <c r="S318" s="246" t="str">
        <f>IFERROR(INDEX('HAZUS Table FL 14.16'!$F$3:$F$30,MATCH($J318,'HAZUS Table FL 14.16'!$C$3:$C$30,0)),"no data")</f>
        <v>no data</v>
      </c>
      <c r="T318" s="246" t="str">
        <f>IFERROR(INDEX('HAZUS Table FL 14.16'!$G$3:$G$30,MATCH($J318,'HAZUS Table FL 14.16'!$C$3:$C$30,0)),"no data")</f>
        <v>no data</v>
      </c>
      <c r="U318" s="164" t="str">
        <f>IFERROR('Inputs_Metric 7'!$D$5*INDEX('HAZUS Table FL 14.8'!$E$4:$E$14,MATCH('Step 1_Metric 7'!$J318,'HAZUS Table FL 14.8'!$C$4:$C$14,0)),"no data")</f>
        <v>no data</v>
      </c>
      <c r="W318" s="92" t="str">
        <f t="shared" si="47"/>
        <v/>
      </c>
      <c r="X318" s="92" t="str">
        <f t="shared" si="48"/>
        <v/>
      </c>
      <c r="Y318" s="92" t="str">
        <f t="shared" si="49"/>
        <v/>
      </c>
      <c r="Z318" s="92" t="str">
        <f t="shared" si="50"/>
        <v/>
      </c>
      <c r="AA318" s="101" t="str">
        <f t="shared" si="51"/>
        <v/>
      </c>
      <c r="AB318" s="101" t="str">
        <f t="shared" si="52"/>
        <v/>
      </c>
      <c r="AC318" s="92" t="str">
        <f t="shared" si="53"/>
        <v/>
      </c>
      <c r="AD318" s="92" t="str">
        <f t="shared" si="54"/>
        <v/>
      </c>
    </row>
    <row r="319" spans="1:30" x14ac:dyDescent="0.25">
      <c r="A319">
        <f t="shared" si="46"/>
        <v>10</v>
      </c>
      <c r="B319">
        <f>COUNTIF($D$4:D319,D319)</f>
        <v>236</v>
      </c>
      <c r="C319">
        <f>'Building Structure Data'!B320</f>
        <v>0</v>
      </c>
      <c r="D319">
        <f>'Building Structure Data'!C320</f>
        <v>0</v>
      </c>
      <c r="E319">
        <f>'Building Structure Data'!D320</f>
        <v>0</v>
      </c>
      <c r="F319">
        <f>'Building Structure Data'!E320</f>
        <v>0</v>
      </c>
      <c r="G319" s="43">
        <f>'Building Structure Data'!O320</f>
        <v>0</v>
      </c>
      <c r="H319" s="43">
        <f>'Building Structure Data'!P320</f>
        <v>0</v>
      </c>
      <c r="I319" t="b">
        <f>IF(OR('Building Structure Data'!M320="C",'Building Structure Data'!M320="R"),TRUE,FALSE)</f>
        <v>0</v>
      </c>
      <c r="J319">
        <f>'Building Structure Data'!Y320</f>
        <v>0</v>
      </c>
      <c r="K319" s="77">
        <f>'Building Structure Data'!AN320</f>
        <v>0</v>
      </c>
      <c r="L319" s="77">
        <f>'Building Structure Data'!AO320</f>
        <v>0</v>
      </c>
      <c r="M319" s="163" t="str">
        <f>IFERROR('Inputs_Metric 7'!$D$5*INDEX('HAZUS Table FL 14.14'!$F$5:$F$40,MATCH($J319,'HAZUS Table FL 14.14'!$C$5:$C$40,0)),"no data")</f>
        <v>no data</v>
      </c>
      <c r="N319" s="163" t="str">
        <f>IFERROR('Inputs_Metric 7'!$D$5*INDEX('HAZUS Table FL 14.14'!$G$5:$G$40,MATCH($J319,'HAZUS Table FL 14.14'!$C$5:$C$40,0)),"no data")</f>
        <v>no data</v>
      </c>
      <c r="O319" s="163" t="str">
        <f>IFERROR('Inputs_Metric 7'!$D$5*INDEX('HAZUS Table FL 14.14'!$I$5:$I$40,MATCH($J319,'HAZUS Table FL 14.14'!$C$5:$C$40,0)),"no data")</f>
        <v>no data</v>
      </c>
      <c r="P319" s="246" t="str">
        <f>IFERROR(AVERAGEIFS('HAZUS Table FL 14.12'!$S$4:$S$325,'HAZUS Table FL 14.12'!$N$4:$N$325,$J319,'HAZUS Table FL 14.12'!$R$4:$R$325,$I319,'HAZUS Table FL 14.12'!$P$4:$P$325,"&lt;="&amp;$G319,'HAZUS Table FL 14.12'!$Q$4:$Q$325,"&gt;"&amp;$G319)*'Inputs_Metric 7'!$D$6,"no data")</f>
        <v>no data</v>
      </c>
      <c r="Q319" s="246" t="str">
        <f>IFERROR(AVERAGEIFS('HAZUS Table FL 14.12'!$S$4:$S$325,'HAZUS Table FL 14.12'!$N$4:$N$325,$J319,'HAZUS Table FL 14.12'!$R$4:$R$325,$I319,'HAZUS Table FL 14.12'!$P$4:$P$325,"&lt;="&amp;$H319,'HAZUS Table FL 14.12'!$Q$4:$Q$325,"&gt;"&amp;$H319)*'Inputs_Metric 7'!$D$6,"no data")</f>
        <v>no data</v>
      </c>
      <c r="R319" s="246" t="str">
        <f>IFERROR(INDEX('HAZUS Table FL 14.16'!$D$3:$D$30,MATCH($J319,'HAZUS Table FL 14.16'!$C$3:$C$30,0)),"no data")</f>
        <v>no data</v>
      </c>
      <c r="S319" s="246" t="str">
        <f>IFERROR(INDEX('HAZUS Table FL 14.16'!$F$3:$F$30,MATCH($J319,'HAZUS Table FL 14.16'!$C$3:$C$30,0)),"no data")</f>
        <v>no data</v>
      </c>
      <c r="T319" s="246" t="str">
        <f>IFERROR(INDEX('HAZUS Table FL 14.16'!$G$3:$G$30,MATCH($J319,'HAZUS Table FL 14.16'!$C$3:$C$30,0)),"no data")</f>
        <v>no data</v>
      </c>
      <c r="U319" s="164" t="str">
        <f>IFERROR('Inputs_Metric 7'!$D$5*INDEX('HAZUS Table FL 14.8'!$E$4:$E$14,MATCH('Step 1_Metric 7'!$J319,'HAZUS Table FL 14.8'!$C$4:$C$14,0)),"no data")</f>
        <v>no data</v>
      </c>
      <c r="W319" s="92" t="str">
        <f t="shared" si="47"/>
        <v/>
      </c>
      <c r="X319" s="92" t="str">
        <f t="shared" si="48"/>
        <v/>
      </c>
      <c r="Y319" s="92" t="str">
        <f t="shared" si="49"/>
        <v/>
      </c>
      <c r="Z319" s="92" t="str">
        <f t="shared" si="50"/>
        <v/>
      </c>
      <c r="AA319" s="101" t="str">
        <f t="shared" si="51"/>
        <v/>
      </c>
      <c r="AB319" s="101" t="str">
        <f t="shared" si="52"/>
        <v/>
      </c>
      <c r="AC319" s="92" t="str">
        <f t="shared" si="53"/>
        <v/>
      </c>
      <c r="AD319" s="92" t="str">
        <f t="shared" si="54"/>
        <v/>
      </c>
    </row>
    <row r="320" spans="1:30" x14ac:dyDescent="0.25">
      <c r="A320">
        <f t="shared" si="46"/>
        <v>10</v>
      </c>
      <c r="B320">
        <f>COUNTIF($D$4:D320,D320)</f>
        <v>237</v>
      </c>
      <c r="C320">
        <f>'Building Structure Data'!B321</f>
        <v>0</v>
      </c>
      <c r="D320">
        <f>'Building Structure Data'!C321</f>
        <v>0</v>
      </c>
      <c r="E320">
        <f>'Building Structure Data'!D321</f>
        <v>0</v>
      </c>
      <c r="F320">
        <f>'Building Structure Data'!E321</f>
        <v>0</v>
      </c>
      <c r="G320" s="43">
        <f>'Building Structure Data'!O321</f>
        <v>0</v>
      </c>
      <c r="H320" s="43">
        <f>'Building Structure Data'!P321</f>
        <v>0</v>
      </c>
      <c r="I320" t="b">
        <f>IF(OR('Building Structure Data'!M321="C",'Building Structure Data'!M321="R"),TRUE,FALSE)</f>
        <v>0</v>
      </c>
      <c r="J320">
        <f>'Building Structure Data'!Y321</f>
        <v>0</v>
      </c>
      <c r="K320" s="77">
        <f>'Building Structure Data'!AN321</f>
        <v>0</v>
      </c>
      <c r="L320" s="77">
        <f>'Building Structure Data'!AO321</f>
        <v>0</v>
      </c>
      <c r="M320" s="163" t="str">
        <f>IFERROR('Inputs_Metric 7'!$D$5*INDEX('HAZUS Table FL 14.14'!$F$5:$F$40,MATCH($J320,'HAZUS Table FL 14.14'!$C$5:$C$40,0)),"no data")</f>
        <v>no data</v>
      </c>
      <c r="N320" s="163" t="str">
        <f>IFERROR('Inputs_Metric 7'!$D$5*INDEX('HAZUS Table FL 14.14'!$G$5:$G$40,MATCH($J320,'HAZUS Table FL 14.14'!$C$5:$C$40,0)),"no data")</f>
        <v>no data</v>
      </c>
      <c r="O320" s="163" t="str">
        <f>IFERROR('Inputs_Metric 7'!$D$5*INDEX('HAZUS Table FL 14.14'!$I$5:$I$40,MATCH($J320,'HAZUS Table FL 14.14'!$C$5:$C$40,0)),"no data")</f>
        <v>no data</v>
      </c>
      <c r="P320" s="246" t="str">
        <f>IFERROR(AVERAGEIFS('HAZUS Table FL 14.12'!$S$4:$S$325,'HAZUS Table FL 14.12'!$N$4:$N$325,$J320,'HAZUS Table FL 14.12'!$R$4:$R$325,$I320,'HAZUS Table FL 14.12'!$P$4:$P$325,"&lt;="&amp;$G320,'HAZUS Table FL 14.12'!$Q$4:$Q$325,"&gt;"&amp;$G320)*'Inputs_Metric 7'!$D$6,"no data")</f>
        <v>no data</v>
      </c>
      <c r="Q320" s="246" t="str">
        <f>IFERROR(AVERAGEIFS('HAZUS Table FL 14.12'!$S$4:$S$325,'HAZUS Table FL 14.12'!$N$4:$N$325,$J320,'HAZUS Table FL 14.12'!$R$4:$R$325,$I320,'HAZUS Table FL 14.12'!$P$4:$P$325,"&lt;="&amp;$H320,'HAZUS Table FL 14.12'!$Q$4:$Q$325,"&gt;"&amp;$H320)*'Inputs_Metric 7'!$D$6,"no data")</f>
        <v>no data</v>
      </c>
      <c r="R320" s="246" t="str">
        <f>IFERROR(INDEX('HAZUS Table FL 14.16'!$D$3:$D$30,MATCH($J320,'HAZUS Table FL 14.16'!$C$3:$C$30,0)),"no data")</f>
        <v>no data</v>
      </c>
      <c r="S320" s="246" t="str">
        <f>IFERROR(INDEX('HAZUS Table FL 14.16'!$F$3:$F$30,MATCH($J320,'HAZUS Table FL 14.16'!$C$3:$C$30,0)),"no data")</f>
        <v>no data</v>
      </c>
      <c r="T320" s="246" t="str">
        <f>IFERROR(INDEX('HAZUS Table FL 14.16'!$G$3:$G$30,MATCH($J320,'HAZUS Table FL 14.16'!$C$3:$C$30,0)),"no data")</f>
        <v>no data</v>
      </c>
      <c r="U320" s="164" t="str">
        <f>IFERROR('Inputs_Metric 7'!$D$5*INDEX('HAZUS Table FL 14.8'!$E$4:$E$14,MATCH('Step 1_Metric 7'!$J320,'HAZUS Table FL 14.8'!$C$4:$C$14,0)),"no data")</f>
        <v>no data</v>
      </c>
      <c r="W320" s="92" t="str">
        <f t="shared" si="47"/>
        <v/>
      </c>
      <c r="X320" s="92" t="str">
        <f t="shared" si="48"/>
        <v/>
      </c>
      <c r="Y320" s="92" t="str">
        <f t="shared" si="49"/>
        <v/>
      </c>
      <c r="Z320" s="92" t="str">
        <f t="shared" si="50"/>
        <v/>
      </c>
      <c r="AA320" s="101" t="str">
        <f t="shared" si="51"/>
        <v/>
      </c>
      <c r="AB320" s="101" t="str">
        <f t="shared" si="52"/>
        <v/>
      </c>
      <c r="AC320" s="92" t="str">
        <f t="shared" si="53"/>
        <v/>
      </c>
      <c r="AD320" s="92" t="str">
        <f t="shared" si="54"/>
        <v/>
      </c>
    </row>
    <row r="321" spans="1:30" x14ac:dyDescent="0.25">
      <c r="A321">
        <f t="shared" si="46"/>
        <v>10</v>
      </c>
      <c r="B321">
        <f>COUNTIF($D$4:D321,D321)</f>
        <v>238</v>
      </c>
      <c r="C321">
        <f>'Building Structure Data'!B322</f>
        <v>0</v>
      </c>
      <c r="D321">
        <f>'Building Structure Data'!C322</f>
        <v>0</v>
      </c>
      <c r="E321">
        <f>'Building Structure Data'!D322</f>
        <v>0</v>
      </c>
      <c r="F321">
        <f>'Building Structure Data'!E322</f>
        <v>0</v>
      </c>
      <c r="G321" s="43">
        <f>'Building Structure Data'!O322</f>
        <v>0</v>
      </c>
      <c r="H321" s="43">
        <f>'Building Structure Data'!P322</f>
        <v>0</v>
      </c>
      <c r="I321" t="b">
        <f>IF(OR('Building Structure Data'!M322="C",'Building Structure Data'!M322="R"),TRUE,FALSE)</f>
        <v>0</v>
      </c>
      <c r="J321">
        <f>'Building Structure Data'!Y322</f>
        <v>0</v>
      </c>
      <c r="K321" s="77">
        <f>'Building Structure Data'!AN322</f>
        <v>0</v>
      </c>
      <c r="L321" s="77">
        <f>'Building Structure Data'!AO322</f>
        <v>0</v>
      </c>
      <c r="M321" s="163" t="str">
        <f>IFERROR('Inputs_Metric 7'!$D$5*INDEX('HAZUS Table FL 14.14'!$F$5:$F$40,MATCH($J321,'HAZUS Table FL 14.14'!$C$5:$C$40,0)),"no data")</f>
        <v>no data</v>
      </c>
      <c r="N321" s="163" t="str">
        <f>IFERROR('Inputs_Metric 7'!$D$5*INDEX('HAZUS Table FL 14.14'!$G$5:$G$40,MATCH($J321,'HAZUS Table FL 14.14'!$C$5:$C$40,0)),"no data")</f>
        <v>no data</v>
      </c>
      <c r="O321" s="163" t="str">
        <f>IFERROR('Inputs_Metric 7'!$D$5*INDEX('HAZUS Table FL 14.14'!$I$5:$I$40,MATCH($J321,'HAZUS Table FL 14.14'!$C$5:$C$40,0)),"no data")</f>
        <v>no data</v>
      </c>
      <c r="P321" s="246" t="str">
        <f>IFERROR(AVERAGEIFS('HAZUS Table FL 14.12'!$S$4:$S$325,'HAZUS Table FL 14.12'!$N$4:$N$325,$J321,'HAZUS Table FL 14.12'!$R$4:$R$325,$I321,'HAZUS Table FL 14.12'!$P$4:$P$325,"&lt;="&amp;$G321,'HAZUS Table FL 14.12'!$Q$4:$Q$325,"&gt;"&amp;$G321)*'Inputs_Metric 7'!$D$6,"no data")</f>
        <v>no data</v>
      </c>
      <c r="Q321" s="246" t="str">
        <f>IFERROR(AVERAGEIFS('HAZUS Table FL 14.12'!$S$4:$S$325,'HAZUS Table FL 14.12'!$N$4:$N$325,$J321,'HAZUS Table FL 14.12'!$R$4:$R$325,$I321,'HAZUS Table FL 14.12'!$P$4:$P$325,"&lt;="&amp;$H321,'HAZUS Table FL 14.12'!$Q$4:$Q$325,"&gt;"&amp;$H321)*'Inputs_Metric 7'!$D$6,"no data")</f>
        <v>no data</v>
      </c>
      <c r="R321" s="246" t="str">
        <f>IFERROR(INDEX('HAZUS Table FL 14.16'!$D$3:$D$30,MATCH($J321,'HAZUS Table FL 14.16'!$C$3:$C$30,0)),"no data")</f>
        <v>no data</v>
      </c>
      <c r="S321" s="246" t="str">
        <f>IFERROR(INDEX('HAZUS Table FL 14.16'!$F$3:$F$30,MATCH($J321,'HAZUS Table FL 14.16'!$C$3:$C$30,0)),"no data")</f>
        <v>no data</v>
      </c>
      <c r="T321" s="246" t="str">
        <f>IFERROR(INDEX('HAZUS Table FL 14.16'!$G$3:$G$30,MATCH($J321,'HAZUS Table FL 14.16'!$C$3:$C$30,0)),"no data")</f>
        <v>no data</v>
      </c>
      <c r="U321" s="164" t="str">
        <f>IFERROR('Inputs_Metric 7'!$D$5*INDEX('HAZUS Table FL 14.8'!$E$4:$E$14,MATCH('Step 1_Metric 7'!$J321,'HAZUS Table FL 14.8'!$C$4:$C$14,0)),"no data")</f>
        <v>no data</v>
      </c>
      <c r="W321" s="92" t="str">
        <f t="shared" si="47"/>
        <v/>
      </c>
      <c r="X321" s="92" t="str">
        <f t="shared" si="48"/>
        <v/>
      </c>
      <c r="Y321" s="92" t="str">
        <f t="shared" si="49"/>
        <v/>
      </c>
      <c r="Z321" s="92" t="str">
        <f t="shared" si="50"/>
        <v/>
      </c>
      <c r="AA321" s="101" t="str">
        <f t="shared" si="51"/>
        <v/>
      </c>
      <c r="AB321" s="101" t="str">
        <f t="shared" si="52"/>
        <v/>
      </c>
      <c r="AC321" s="92" t="str">
        <f t="shared" si="53"/>
        <v/>
      </c>
      <c r="AD321" s="92" t="str">
        <f t="shared" si="54"/>
        <v/>
      </c>
    </row>
    <row r="322" spans="1:30" x14ac:dyDescent="0.25">
      <c r="A322">
        <f t="shared" si="46"/>
        <v>10</v>
      </c>
      <c r="B322">
        <f>COUNTIF($D$4:D322,D322)</f>
        <v>239</v>
      </c>
      <c r="C322">
        <f>'Building Structure Data'!B323</f>
        <v>0</v>
      </c>
      <c r="D322">
        <f>'Building Structure Data'!C323</f>
        <v>0</v>
      </c>
      <c r="E322">
        <f>'Building Structure Data'!D323</f>
        <v>0</v>
      </c>
      <c r="F322">
        <f>'Building Structure Data'!E323</f>
        <v>0</v>
      </c>
      <c r="G322" s="43">
        <f>'Building Structure Data'!O323</f>
        <v>0</v>
      </c>
      <c r="H322" s="43">
        <f>'Building Structure Data'!P323</f>
        <v>0</v>
      </c>
      <c r="I322" t="b">
        <f>IF(OR('Building Structure Data'!M323="C",'Building Structure Data'!M323="R"),TRUE,FALSE)</f>
        <v>0</v>
      </c>
      <c r="J322">
        <f>'Building Structure Data'!Y323</f>
        <v>0</v>
      </c>
      <c r="K322" s="77">
        <f>'Building Structure Data'!AN323</f>
        <v>0</v>
      </c>
      <c r="L322" s="77">
        <f>'Building Structure Data'!AO323</f>
        <v>0</v>
      </c>
      <c r="M322" s="163" t="str">
        <f>IFERROR('Inputs_Metric 7'!$D$5*INDEX('HAZUS Table FL 14.14'!$F$5:$F$40,MATCH($J322,'HAZUS Table FL 14.14'!$C$5:$C$40,0)),"no data")</f>
        <v>no data</v>
      </c>
      <c r="N322" s="163" t="str">
        <f>IFERROR('Inputs_Metric 7'!$D$5*INDEX('HAZUS Table FL 14.14'!$G$5:$G$40,MATCH($J322,'HAZUS Table FL 14.14'!$C$5:$C$40,0)),"no data")</f>
        <v>no data</v>
      </c>
      <c r="O322" s="163" t="str">
        <f>IFERROR('Inputs_Metric 7'!$D$5*INDEX('HAZUS Table FL 14.14'!$I$5:$I$40,MATCH($J322,'HAZUS Table FL 14.14'!$C$5:$C$40,0)),"no data")</f>
        <v>no data</v>
      </c>
      <c r="P322" s="246" t="str">
        <f>IFERROR(AVERAGEIFS('HAZUS Table FL 14.12'!$S$4:$S$325,'HAZUS Table FL 14.12'!$N$4:$N$325,$J322,'HAZUS Table FL 14.12'!$R$4:$R$325,$I322,'HAZUS Table FL 14.12'!$P$4:$P$325,"&lt;="&amp;$G322,'HAZUS Table FL 14.12'!$Q$4:$Q$325,"&gt;"&amp;$G322)*'Inputs_Metric 7'!$D$6,"no data")</f>
        <v>no data</v>
      </c>
      <c r="Q322" s="246" t="str">
        <f>IFERROR(AVERAGEIFS('HAZUS Table FL 14.12'!$S$4:$S$325,'HAZUS Table FL 14.12'!$N$4:$N$325,$J322,'HAZUS Table FL 14.12'!$R$4:$R$325,$I322,'HAZUS Table FL 14.12'!$P$4:$P$325,"&lt;="&amp;$H322,'HAZUS Table FL 14.12'!$Q$4:$Q$325,"&gt;"&amp;$H322)*'Inputs_Metric 7'!$D$6,"no data")</f>
        <v>no data</v>
      </c>
      <c r="R322" s="246" t="str">
        <f>IFERROR(INDEX('HAZUS Table FL 14.16'!$D$3:$D$30,MATCH($J322,'HAZUS Table FL 14.16'!$C$3:$C$30,0)),"no data")</f>
        <v>no data</v>
      </c>
      <c r="S322" s="246" t="str">
        <f>IFERROR(INDEX('HAZUS Table FL 14.16'!$F$3:$F$30,MATCH($J322,'HAZUS Table FL 14.16'!$C$3:$C$30,0)),"no data")</f>
        <v>no data</v>
      </c>
      <c r="T322" s="246" t="str">
        <f>IFERROR(INDEX('HAZUS Table FL 14.16'!$G$3:$G$30,MATCH($J322,'HAZUS Table FL 14.16'!$C$3:$C$30,0)),"no data")</f>
        <v>no data</v>
      </c>
      <c r="U322" s="164" t="str">
        <f>IFERROR('Inputs_Metric 7'!$D$5*INDEX('HAZUS Table FL 14.8'!$E$4:$E$14,MATCH('Step 1_Metric 7'!$J322,'HAZUS Table FL 14.8'!$C$4:$C$14,0)),"no data")</f>
        <v>no data</v>
      </c>
      <c r="W322" s="92" t="str">
        <f t="shared" si="47"/>
        <v/>
      </c>
      <c r="X322" s="92" t="str">
        <f t="shared" si="48"/>
        <v/>
      </c>
      <c r="Y322" s="92" t="str">
        <f t="shared" si="49"/>
        <v/>
      </c>
      <c r="Z322" s="92" t="str">
        <f t="shared" si="50"/>
        <v/>
      </c>
      <c r="AA322" s="101" t="str">
        <f t="shared" si="51"/>
        <v/>
      </c>
      <c r="AB322" s="101" t="str">
        <f t="shared" si="52"/>
        <v/>
      </c>
      <c r="AC322" s="92" t="str">
        <f t="shared" si="53"/>
        <v/>
      </c>
      <c r="AD322" s="92" t="str">
        <f t="shared" si="54"/>
        <v/>
      </c>
    </row>
    <row r="323" spans="1:30" x14ac:dyDescent="0.25">
      <c r="A323">
        <f t="shared" si="46"/>
        <v>10</v>
      </c>
      <c r="B323">
        <f>COUNTIF($D$4:D323,D323)</f>
        <v>240</v>
      </c>
      <c r="C323">
        <f>'Building Structure Data'!B324</f>
        <v>0</v>
      </c>
      <c r="D323">
        <f>'Building Structure Data'!C324</f>
        <v>0</v>
      </c>
      <c r="E323">
        <f>'Building Structure Data'!D324</f>
        <v>0</v>
      </c>
      <c r="F323">
        <f>'Building Structure Data'!E324</f>
        <v>0</v>
      </c>
      <c r="G323" s="43">
        <f>'Building Structure Data'!O324</f>
        <v>0</v>
      </c>
      <c r="H323" s="43">
        <f>'Building Structure Data'!P324</f>
        <v>0</v>
      </c>
      <c r="I323" t="b">
        <f>IF(OR('Building Structure Data'!M324="C",'Building Structure Data'!M324="R"),TRUE,FALSE)</f>
        <v>0</v>
      </c>
      <c r="J323">
        <f>'Building Structure Data'!Y324</f>
        <v>0</v>
      </c>
      <c r="K323" s="77">
        <f>'Building Structure Data'!AN324</f>
        <v>0</v>
      </c>
      <c r="L323" s="77">
        <f>'Building Structure Data'!AO324</f>
        <v>0</v>
      </c>
      <c r="M323" s="163" t="str">
        <f>IFERROR('Inputs_Metric 7'!$D$5*INDEX('HAZUS Table FL 14.14'!$F$5:$F$40,MATCH($J323,'HAZUS Table FL 14.14'!$C$5:$C$40,0)),"no data")</f>
        <v>no data</v>
      </c>
      <c r="N323" s="163" t="str">
        <f>IFERROR('Inputs_Metric 7'!$D$5*INDEX('HAZUS Table FL 14.14'!$G$5:$G$40,MATCH($J323,'HAZUS Table FL 14.14'!$C$5:$C$40,0)),"no data")</f>
        <v>no data</v>
      </c>
      <c r="O323" s="163" t="str">
        <f>IFERROR('Inputs_Metric 7'!$D$5*INDEX('HAZUS Table FL 14.14'!$I$5:$I$40,MATCH($J323,'HAZUS Table FL 14.14'!$C$5:$C$40,0)),"no data")</f>
        <v>no data</v>
      </c>
      <c r="P323" s="246" t="str">
        <f>IFERROR(AVERAGEIFS('HAZUS Table FL 14.12'!$S$4:$S$325,'HAZUS Table FL 14.12'!$N$4:$N$325,$J323,'HAZUS Table FL 14.12'!$R$4:$R$325,$I323,'HAZUS Table FL 14.12'!$P$4:$P$325,"&lt;="&amp;$G323,'HAZUS Table FL 14.12'!$Q$4:$Q$325,"&gt;"&amp;$G323)*'Inputs_Metric 7'!$D$6,"no data")</f>
        <v>no data</v>
      </c>
      <c r="Q323" s="246" t="str">
        <f>IFERROR(AVERAGEIFS('HAZUS Table FL 14.12'!$S$4:$S$325,'HAZUS Table FL 14.12'!$N$4:$N$325,$J323,'HAZUS Table FL 14.12'!$R$4:$R$325,$I323,'HAZUS Table FL 14.12'!$P$4:$P$325,"&lt;="&amp;$H323,'HAZUS Table FL 14.12'!$Q$4:$Q$325,"&gt;"&amp;$H323)*'Inputs_Metric 7'!$D$6,"no data")</f>
        <v>no data</v>
      </c>
      <c r="R323" s="246" t="str">
        <f>IFERROR(INDEX('HAZUS Table FL 14.16'!$D$3:$D$30,MATCH($J323,'HAZUS Table FL 14.16'!$C$3:$C$30,0)),"no data")</f>
        <v>no data</v>
      </c>
      <c r="S323" s="246" t="str">
        <f>IFERROR(INDEX('HAZUS Table FL 14.16'!$F$3:$F$30,MATCH($J323,'HAZUS Table FL 14.16'!$C$3:$C$30,0)),"no data")</f>
        <v>no data</v>
      </c>
      <c r="T323" s="246" t="str">
        <f>IFERROR(INDEX('HAZUS Table FL 14.16'!$G$3:$G$30,MATCH($J323,'HAZUS Table FL 14.16'!$C$3:$C$30,0)),"no data")</f>
        <v>no data</v>
      </c>
      <c r="U323" s="164" t="str">
        <f>IFERROR('Inputs_Metric 7'!$D$5*INDEX('HAZUS Table FL 14.8'!$E$4:$E$14,MATCH('Step 1_Metric 7'!$J323,'HAZUS Table FL 14.8'!$C$4:$C$14,0)),"no data")</f>
        <v>no data</v>
      </c>
      <c r="W323" s="92" t="str">
        <f t="shared" si="47"/>
        <v/>
      </c>
      <c r="X323" s="92" t="str">
        <f t="shared" si="48"/>
        <v/>
      </c>
      <c r="Y323" s="92" t="str">
        <f t="shared" si="49"/>
        <v/>
      </c>
      <c r="Z323" s="92" t="str">
        <f t="shared" si="50"/>
        <v/>
      </c>
      <c r="AA323" s="101" t="str">
        <f t="shared" si="51"/>
        <v/>
      </c>
      <c r="AB323" s="101" t="str">
        <f t="shared" si="52"/>
        <v/>
      </c>
      <c r="AC323" s="92" t="str">
        <f t="shared" si="53"/>
        <v/>
      </c>
      <c r="AD323" s="92" t="str">
        <f t="shared" si="54"/>
        <v/>
      </c>
    </row>
    <row r="324" spans="1:30" x14ac:dyDescent="0.25">
      <c r="A324">
        <f t="shared" si="46"/>
        <v>10</v>
      </c>
      <c r="B324">
        <f>COUNTIF($D$4:D324,D324)</f>
        <v>241</v>
      </c>
      <c r="C324">
        <f>'Building Structure Data'!B325</f>
        <v>0</v>
      </c>
      <c r="D324">
        <f>'Building Structure Data'!C325</f>
        <v>0</v>
      </c>
      <c r="E324">
        <f>'Building Structure Data'!D325</f>
        <v>0</v>
      </c>
      <c r="F324">
        <f>'Building Structure Data'!E325</f>
        <v>0</v>
      </c>
      <c r="G324" s="43">
        <f>'Building Structure Data'!O325</f>
        <v>0</v>
      </c>
      <c r="H324" s="43">
        <f>'Building Structure Data'!P325</f>
        <v>0</v>
      </c>
      <c r="I324" t="b">
        <f>IF(OR('Building Structure Data'!M325="C",'Building Structure Data'!M325="R"),TRUE,FALSE)</f>
        <v>0</v>
      </c>
      <c r="J324">
        <f>'Building Structure Data'!Y325</f>
        <v>0</v>
      </c>
      <c r="K324" s="77">
        <f>'Building Structure Data'!AN325</f>
        <v>0</v>
      </c>
      <c r="L324" s="77">
        <f>'Building Structure Data'!AO325</f>
        <v>0</v>
      </c>
      <c r="M324" s="163" t="str">
        <f>IFERROR('Inputs_Metric 7'!$D$5*INDEX('HAZUS Table FL 14.14'!$F$5:$F$40,MATCH($J324,'HAZUS Table FL 14.14'!$C$5:$C$40,0)),"no data")</f>
        <v>no data</v>
      </c>
      <c r="N324" s="163" t="str">
        <f>IFERROR('Inputs_Metric 7'!$D$5*INDEX('HAZUS Table FL 14.14'!$G$5:$G$40,MATCH($J324,'HAZUS Table FL 14.14'!$C$5:$C$40,0)),"no data")</f>
        <v>no data</v>
      </c>
      <c r="O324" s="163" t="str">
        <f>IFERROR('Inputs_Metric 7'!$D$5*INDEX('HAZUS Table FL 14.14'!$I$5:$I$40,MATCH($J324,'HAZUS Table FL 14.14'!$C$5:$C$40,0)),"no data")</f>
        <v>no data</v>
      </c>
      <c r="P324" s="246" t="str">
        <f>IFERROR(AVERAGEIFS('HAZUS Table FL 14.12'!$S$4:$S$325,'HAZUS Table FL 14.12'!$N$4:$N$325,$J324,'HAZUS Table FL 14.12'!$R$4:$R$325,$I324,'HAZUS Table FL 14.12'!$P$4:$P$325,"&lt;="&amp;$G324,'HAZUS Table FL 14.12'!$Q$4:$Q$325,"&gt;"&amp;$G324)*'Inputs_Metric 7'!$D$6,"no data")</f>
        <v>no data</v>
      </c>
      <c r="Q324" s="246" t="str">
        <f>IFERROR(AVERAGEIFS('HAZUS Table FL 14.12'!$S$4:$S$325,'HAZUS Table FL 14.12'!$N$4:$N$325,$J324,'HAZUS Table FL 14.12'!$R$4:$R$325,$I324,'HAZUS Table FL 14.12'!$P$4:$P$325,"&lt;="&amp;$H324,'HAZUS Table FL 14.12'!$Q$4:$Q$325,"&gt;"&amp;$H324)*'Inputs_Metric 7'!$D$6,"no data")</f>
        <v>no data</v>
      </c>
      <c r="R324" s="246" t="str">
        <f>IFERROR(INDEX('HAZUS Table FL 14.16'!$D$3:$D$30,MATCH($J324,'HAZUS Table FL 14.16'!$C$3:$C$30,0)),"no data")</f>
        <v>no data</v>
      </c>
      <c r="S324" s="246" t="str">
        <f>IFERROR(INDEX('HAZUS Table FL 14.16'!$F$3:$F$30,MATCH($J324,'HAZUS Table FL 14.16'!$C$3:$C$30,0)),"no data")</f>
        <v>no data</v>
      </c>
      <c r="T324" s="246" t="str">
        <f>IFERROR(INDEX('HAZUS Table FL 14.16'!$G$3:$G$30,MATCH($J324,'HAZUS Table FL 14.16'!$C$3:$C$30,0)),"no data")</f>
        <v>no data</v>
      </c>
      <c r="U324" s="164" t="str">
        <f>IFERROR('Inputs_Metric 7'!$D$5*INDEX('HAZUS Table FL 14.8'!$E$4:$E$14,MATCH('Step 1_Metric 7'!$J324,'HAZUS Table FL 14.8'!$C$4:$C$14,0)),"no data")</f>
        <v>no data</v>
      </c>
      <c r="W324" s="92" t="str">
        <f t="shared" si="47"/>
        <v/>
      </c>
      <c r="X324" s="92" t="str">
        <f t="shared" si="48"/>
        <v/>
      </c>
      <c r="Y324" s="92" t="str">
        <f t="shared" si="49"/>
        <v/>
      </c>
      <c r="Z324" s="92" t="str">
        <f t="shared" si="50"/>
        <v/>
      </c>
      <c r="AA324" s="101" t="str">
        <f t="shared" si="51"/>
        <v/>
      </c>
      <c r="AB324" s="101" t="str">
        <f t="shared" si="52"/>
        <v/>
      </c>
      <c r="AC324" s="92" t="str">
        <f t="shared" si="53"/>
        <v/>
      </c>
      <c r="AD324" s="92" t="str">
        <f t="shared" si="54"/>
        <v/>
      </c>
    </row>
    <row r="325" spans="1:30" x14ac:dyDescent="0.25">
      <c r="A325">
        <f t="shared" si="46"/>
        <v>10</v>
      </c>
      <c r="B325">
        <f>COUNTIF($D$4:D325,D325)</f>
        <v>242</v>
      </c>
      <c r="C325">
        <f>'Building Structure Data'!B326</f>
        <v>0</v>
      </c>
      <c r="D325">
        <f>'Building Structure Data'!C326</f>
        <v>0</v>
      </c>
      <c r="E325">
        <f>'Building Structure Data'!D326</f>
        <v>0</v>
      </c>
      <c r="F325">
        <f>'Building Structure Data'!E326</f>
        <v>0</v>
      </c>
      <c r="G325" s="43">
        <f>'Building Structure Data'!O326</f>
        <v>0</v>
      </c>
      <c r="H325" s="43">
        <f>'Building Structure Data'!P326</f>
        <v>0</v>
      </c>
      <c r="I325" t="b">
        <f>IF(OR('Building Structure Data'!M326="C",'Building Structure Data'!M326="R"),TRUE,FALSE)</f>
        <v>0</v>
      </c>
      <c r="J325">
        <f>'Building Structure Data'!Y326</f>
        <v>0</v>
      </c>
      <c r="K325" s="77">
        <f>'Building Structure Data'!AN326</f>
        <v>0</v>
      </c>
      <c r="L325" s="77">
        <f>'Building Structure Data'!AO326</f>
        <v>0</v>
      </c>
      <c r="M325" s="163" t="str">
        <f>IFERROR('Inputs_Metric 7'!$D$5*INDEX('HAZUS Table FL 14.14'!$F$5:$F$40,MATCH($J325,'HAZUS Table FL 14.14'!$C$5:$C$40,0)),"no data")</f>
        <v>no data</v>
      </c>
      <c r="N325" s="163" t="str">
        <f>IFERROR('Inputs_Metric 7'!$D$5*INDEX('HAZUS Table FL 14.14'!$G$5:$G$40,MATCH($J325,'HAZUS Table FL 14.14'!$C$5:$C$40,0)),"no data")</f>
        <v>no data</v>
      </c>
      <c r="O325" s="163" t="str">
        <f>IFERROR('Inputs_Metric 7'!$D$5*INDEX('HAZUS Table FL 14.14'!$I$5:$I$40,MATCH($J325,'HAZUS Table FL 14.14'!$C$5:$C$40,0)),"no data")</f>
        <v>no data</v>
      </c>
      <c r="P325" s="246" t="str">
        <f>IFERROR(AVERAGEIFS('HAZUS Table FL 14.12'!$S$4:$S$325,'HAZUS Table FL 14.12'!$N$4:$N$325,$J325,'HAZUS Table FL 14.12'!$R$4:$R$325,$I325,'HAZUS Table FL 14.12'!$P$4:$P$325,"&lt;="&amp;$G325,'HAZUS Table FL 14.12'!$Q$4:$Q$325,"&gt;"&amp;$G325)*'Inputs_Metric 7'!$D$6,"no data")</f>
        <v>no data</v>
      </c>
      <c r="Q325" s="246" t="str">
        <f>IFERROR(AVERAGEIFS('HAZUS Table FL 14.12'!$S$4:$S$325,'HAZUS Table FL 14.12'!$N$4:$N$325,$J325,'HAZUS Table FL 14.12'!$R$4:$R$325,$I325,'HAZUS Table FL 14.12'!$P$4:$P$325,"&lt;="&amp;$H325,'HAZUS Table FL 14.12'!$Q$4:$Q$325,"&gt;"&amp;$H325)*'Inputs_Metric 7'!$D$6,"no data")</f>
        <v>no data</v>
      </c>
      <c r="R325" s="246" t="str">
        <f>IFERROR(INDEX('HAZUS Table FL 14.16'!$D$3:$D$30,MATCH($J325,'HAZUS Table FL 14.16'!$C$3:$C$30,0)),"no data")</f>
        <v>no data</v>
      </c>
      <c r="S325" s="246" t="str">
        <f>IFERROR(INDEX('HAZUS Table FL 14.16'!$F$3:$F$30,MATCH($J325,'HAZUS Table FL 14.16'!$C$3:$C$30,0)),"no data")</f>
        <v>no data</v>
      </c>
      <c r="T325" s="246" t="str">
        <f>IFERROR(INDEX('HAZUS Table FL 14.16'!$G$3:$G$30,MATCH($J325,'HAZUS Table FL 14.16'!$C$3:$C$30,0)),"no data")</f>
        <v>no data</v>
      </c>
      <c r="U325" s="164" t="str">
        <f>IFERROR('Inputs_Metric 7'!$D$5*INDEX('HAZUS Table FL 14.8'!$E$4:$E$14,MATCH('Step 1_Metric 7'!$J325,'HAZUS Table FL 14.8'!$C$4:$C$14,0)),"no data")</f>
        <v>no data</v>
      </c>
      <c r="W325" s="92" t="str">
        <f t="shared" si="47"/>
        <v/>
      </c>
      <c r="X325" s="92" t="str">
        <f t="shared" si="48"/>
        <v/>
      </c>
      <c r="Y325" s="92" t="str">
        <f t="shared" si="49"/>
        <v/>
      </c>
      <c r="Z325" s="92" t="str">
        <f t="shared" si="50"/>
        <v/>
      </c>
      <c r="AA325" s="101" t="str">
        <f t="shared" si="51"/>
        <v/>
      </c>
      <c r="AB325" s="101" t="str">
        <f t="shared" si="52"/>
        <v/>
      </c>
      <c r="AC325" s="92" t="str">
        <f t="shared" si="53"/>
        <v/>
      </c>
      <c r="AD325" s="92" t="str">
        <f t="shared" si="54"/>
        <v/>
      </c>
    </row>
    <row r="326" spans="1:30" x14ac:dyDescent="0.25">
      <c r="A326">
        <f t="shared" si="46"/>
        <v>10</v>
      </c>
      <c r="B326">
        <f>COUNTIF($D$4:D326,D326)</f>
        <v>243</v>
      </c>
      <c r="C326">
        <f>'Building Structure Data'!B327</f>
        <v>0</v>
      </c>
      <c r="D326">
        <f>'Building Structure Data'!C327</f>
        <v>0</v>
      </c>
      <c r="E326">
        <f>'Building Structure Data'!D327</f>
        <v>0</v>
      </c>
      <c r="F326">
        <f>'Building Structure Data'!E327</f>
        <v>0</v>
      </c>
      <c r="G326" s="43">
        <f>'Building Structure Data'!O327</f>
        <v>0</v>
      </c>
      <c r="H326" s="43">
        <f>'Building Structure Data'!P327</f>
        <v>0</v>
      </c>
      <c r="I326" t="b">
        <f>IF(OR('Building Structure Data'!M327="C",'Building Structure Data'!M327="R"),TRUE,FALSE)</f>
        <v>0</v>
      </c>
      <c r="J326">
        <f>'Building Structure Data'!Y327</f>
        <v>0</v>
      </c>
      <c r="K326" s="77">
        <f>'Building Structure Data'!AN327</f>
        <v>0</v>
      </c>
      <c r="L326" s="77">
        <f>'Building Structure Data'!AO327</f>
        <v>0</v>
      </c>
      <c r="M326" s="163" t="str">
        <f>IFERROR('Inputs_Metric 7'!$D$5*INDEX('HAZUS Table FL 14.14'!$F$5:$F$40,MATCH($J326,'HAZUS Table FL 14.14'!$C$5:$C$40,0)),"no data")</f>
        <v>no data</v>
      </c>
      <c r="N326" s="163" t="str">
        <f>IFERROR('Inputs_Metric 7'!$D$5*INDEX('HAZUS Table FL 14.14'!$G$5:$G$40,MATCH($J326,'HAZUS Table FL 14.14'!$C$5:$C$40,0)),"no data")</f>
        <v>no data</v>
      </c>
      <c r="O326" s="163" t="str">
        <f>IFERROR('Inputs_Metric 7'!$D$5*INDEX('HAZUS Table FL 14.14'!$I$5:$I$40,MATCH($J326,'HAZUS Table FL 14.14'!$C$5:$C$40,0)),"no data")</f>
        <v>no data</v>
      </c>
      <c r="P326" s="246" t="str">
        <f>IFERROR(AVERAGEIFS('HAZUS Table FL 14.12'!$S$4:$S$325,'HAZUS Table FL 14.12'!$N$4:$N$325,$J326,'HAZUS Table FL 14.12'!$R$4:$R$325,$I326,'HAZUS Table FL 14.12'!$P$4:$P$325,"&lt;="&amp;$G326,'HAZUS Table FL 14.12'!$Q$4:$Q$325,"&gt;"&amp;$G326)*'Inputs_Metric 7'!$D$6,"no data")</f>
        <v>no data</v>
      </c>
      <c r="Q326" s="246" t="str">
        <f>IFERROR(AVERAGEIFS('HAZUS Table FL 14.12'!$S$4:$S$325,'HAZUS Table FL 14.12'!$N$4:$N$325,$J326,'HAZUS Table FL 14.12'!$R$4:$R$325,$I326,'HAZUS Table FL 14.12'!$P$4:$P$325,"&lt;="&amp;$H326,'HAZUS Table FL 14.12'!$Q$4:$Q$325,"&gt;"&amp;$H326)*'Inputs_Metric 7'!$D$6,"no data")</f>
        <v>no data</v>
      </c>
      <c r="R326" s="246" t="str">
        <f>IFERROR(INDEX('HAZUS Table FL 14.16'!$D$3:$D$30,MATCH($J326,'HAZUS Table FL 14.16'!$C$3:$C$30,0)),"no data")</f>
        <v>no data</v>
      </c>
      <c r="S326" s="246" t="str">
        <f>IFERROR(INDEX('HAZUS Table FL 14.16'!$F$3:$F$30,MATCH($J326,'HAZUS Table FL 14.16'!$C$3:$C$30,0)),"no data")</f>
        <v>no data</v>
      </c>
      <c r="T326" s="246" t="str">
        <f>IFERROR(INDEX('HAZUS Table FL 14.16'!$G$3:$G$30,MATCH($J326,'HAZUS Table FL 14.16'!$C$3:$C$30,0)),"no data")</f>
        <v>no data</v>
      </c>
      <c r="U326" s="164" t="str">
        <f>IFERROR('Inputs_Metric 7'!$D$5*INDEX('HAZUS Table FL 14.8'!$E$4:$E$14,MATCH('Step 1_Metric 7'!$J326,'HAZUS Table FL 14.8'!$C$4:$C$14,0)),"no data")</f>
        <v>no data</v>
      </c>
      <c r="W326" s="92" t="str">
        <f t="shared" si="47"/>
        <v/>
      </c>
      <c r="X326" s="92" t="str">
        <f t="shared" si="48"/>
        <v/>
      </c>
      <c r="Y326" s="92" t="str">
        <f t="shared" si="49"/>
        <v/>
      </c>
      <c r="Z326" s="92" t="str">
        <f t="shared" si="50"/>
        <v/>
      </c>
      <c r="AA326" s="101" t="str">
        <f t="shared" si="51"/>
        <v/>
      </c>
      <c r="AB326" s="101" t="str">
        <f t="shared" si="52"/>
        <v/>
      </c>
      <c r="AC326" s="92" t="str">
        <f t="shared" si="53"/>
        <v/>
      </c>
      <c r="AD326" s="92" t="str">
        <f t="shared" si="54"/>
        <v/>
      </c>
    </row>
    <row r="327" spans="1:30" x14ac:dyDescent="0.25">
      <c r="A327">
        <f t="shared" si="46"/>
        <v>10</v>
      </c>
      <c r="B327">
        <f>COUNTIF($D$4:D327,D327)</f>
        <v>244</v>
      </c>
      <c r="C327">
        <f>'Building Structure Data'!B328</f>
        <v>0</v>
      </c>
      <c r="D327">
        <f>'Building Structure Data'!C328</f>
        <v>0</v>
      </c>
      <c r="E327">
        <f>'Building Structure Data'!D328</f>
        <v>0</v>
      </c>
      <c r="F327">
        <f>'Building Structure Data'!E328</f>
        <v>0</v>
      </c>
      <c r="G327" s="43">
        <f>'Building Structure Data'!O328</f>
        <v>0</v>
      </c>
      <c r="H327" s="43">
        <f>'Building Structure Data'!P328</f>
        <v>0</v>
      </c>
      <c r="I327" t="b">
        <f>IF(OR('Building Structure Data'!M328="C",'Building Structure Data'!M328="R"),TRUE,FALSE)</f>
        <v>0</v>
      </c>
      <c r="J327">
        <f>'Building Structure Data'!Y328</f>
        <v>0</v>
      </c>
      <c r="K327" s="77">
        <f>'Building Structure Data'!AN328</f>
        <v>0</v>
      </c>
      <c r="L327" s="77">
        <f>'Building Structure Data'!AO328</f>
        <v>0</v>
      </c>
      <c r="M327" s="163" t="str">
        <f>IFERROR('Inputs_Metric 7'!$D$5*INDEX('HAZUS Table FL 14.14'!$F$5:$F$40,MATCH($J327,'HAZUS Table FL 14.14'!$C$5:$C$40,0)),"no data")</f>
        <v>no data</v>
      </c>
      <c r="N327" s="163" t="str">
        <f>IFERROR('Inputs_Metric 7'!$D$5*INDEX('HAZUS Table FL 14.14'!$G$5:$G$40,MATCH($J327,'HAZUS Table FL 14.14'!$C$5:$C$40,0)),"no data")</f>
        <v>no data</v>
      </c>
      <c r="O327" s="163" t="str">
        <f>IFERROR('Inputs_Metric 7'!$D$5*INDEX('HAZUS Table FL 14.14'!$I$5:$I$40,MATCH($J327,'HAZUS Table FL 14.14'!$C$5:$C$40,0)),"no data")</f>
        <v>no data</v>
      </c>
      <c r="P327" s="246" t="str">
        <f>IFERROR(AVERAGEIFS('HAZUS Table FL 14.12'!$S$4:$S$325,'HAZUS Table FL 14.12'!$N$4:$N$325,$J327,'HAZUS Table FL 14.12'!$R$4:$R$325,$I327,'HAZUS Table FL 14.12'!$P$4:$P$325,"&lt;="&amp;$G327,'HAZUS Table FL 14.12'!$Q$4:$Q$325,"&gt;"&amp;$G327)*'Inputs_Metric 7'!$D$6,"no data")</f>
        <v>no data</v>
      </c>
      <c r="Q327" s="246" t="str">
        <f>IFERROR(AVERAGEIFS('HAZUS Table FL 14.12'!$S$4:$S$325,'HAZUS Table FL 14.12'!$N$4:$N$325,$J327,'HAZUS Table FL 14.12'!$R$4:$R$325,$I327,'HAZUS Table FL 14.12'!$P$4:$P$325,"&lt;="&amp;$H327,'HAZUS Table FL 14.12'!$Q$4:$Q$325,"&gt;"&amp;$H327)*'Inputs_Metric 7'!$D$6,"no data")</f>
        <v>no data</v>
      </c>
      <c r="R327" s="246" t="str">
        <f>IFERROR(INDEX('HAZUS Table FL 14.16'!$D$3:$D$30,MATCH($J327,'HAZUS Table FL 14.16'!$C$3:$C$30,0)),"no data")</f>
        <v>no data</v>
      </c>
      <c r="S327" s="246" t="str">
        <f>IFERROR(INDEX('HAZUS Table FL 14.16'!$F$3:$F$30,MATCH($J327,'HAZUS Table FL 14.16'!$C$3:$C$30,0)),"no data")</f>
        <v>no data</v>
      </c>
      <c r="T327" s="246" t="str">
        <f>IFERROR(INDEX('HAZUS Table FL 14.16'!$G$3:$G$30,MATCH($J327,'HAZUS Table FL 14.16'!$C$3:$C$30,0)),"no data")</f>
        <v>no data</v>
      </c>
      <c r="U327" s="164" t="str">
        <f>IFERROR('Inputs_Metric 7'!$D$5*INDEX('HAZUS Table FL 14.8'!$E$4:$E$14,MATCH('Step 1_Metric 7'!$J327,'HAZUS Table FL 14.8'!$C$4:$C$14,0)),"no data")</f>
        <v>no data</v>
      </c>
      <c r="W327" s="92" t="str">
        <f t="shared" si="47"/>
        <v/>
      </c>
      <c r="X327" s="92" t="str">
        <f t="shared" si="48"/>
        <v/>
      </c>
      <c r="Y327" s="92" t="str">
        <f t="shared" si="49"/>
        <v/>
      </c>
      <c r="Z327" s="92" t="str">
        <f t="shared" si="50"/>
        <v/>
      </c>
      <c r="AA327" s="101" t="str">
        <f t="shared" si="51"/>
        <v/>
      </c>
      <c r="AB327" s="101" t="str">
        <f t="shared" si="52"/>
        <v/>
      </c>
      <c r="AC327" s="92" t="str">
        <f t="shared" si="53"/>
        <v/>
      </c>
      <c r="AD327" s="92" t="str">
        <f t="shared" si="54"/>
        <v/>
      </c>
    </row>
    <row r="328" spans="1:30" x14ac:dyDescent="0.25">
      <c r="A328">
        <f t="shared" si="46"/>
        <v>10</v>
      </c>
      <c r="B328">
        <f>COUNTIF($D$4:D328,D328)</f>
        <v>245</v>
      </c>
      <c r="C328">
        <f>'Building Structure Data'!B329</f>
        <v>0</v>
      </c>
      <c r="D328">
        <f>'Building Structure Data'!C329</f>
        <v>0</v>
      </c>
      <c r="E328">
        <f>'Building Structure Data'!D329</f>
        <v>0</v>
      </c>
      <c r="F328">
        <f>'Building Structure Data'!E329</f>
        <v>0</v>
      </c>
      <c r="G328" s="43">
        <f>'Building Structure Data'!O329</f>
        <v>0</v>
      </c>
      <c r="H328" s="43">
        <f>'Building Structure Data'!P329</f>
        <v>0</v>
      </c>
      <c r="I328" t="b">
        <f>IF(OR('Building Structure Data'!M329="C",'Building Structure Data'!M329="R"),TRUE,FALSE)</f>
        <v>0</v>
      </c>
      <c r="J328">
        <f>'Building Structure Data'!Y329</f>
        <v>0</v>
      </c>
      <c r="K328" s="77">
        <f>'Building Structure Data'!AN329</f>
        <v>0</v>
      </c>
      <c r="L328" s="77">
        <f>'Building Structure Data'!AO329</f>
        <v>0</v>
      </c>
      <c r="M328" s="163" t="str">
        <f>IFERROR('Inputs_Metric 7'!$D$5*INDEX('HAZUS Table FL 14.14'!$F$5:$F$40,MATCH($J328,'HAZUS Table FL 14.14'!$C$5:$C$40,0)),"no data")</f>
        <v>no data</v>
      </c>
      <c r="N328" s="163" t="str">
        <f>IFERROR('Inputs_Metric 7'!$D$5*INDEX('HAZUS Table FL 14.14'!$G$5:$G$40,MATCH($J328,'HAZUS Table FL 14.14'!$C$5:$C$40,0)),"no data")</f>
        <v>no data</v>
      </c>
      <c r="O328" s="163" t="str">
        <f>IFERROR('Inputs_Metric 7'!$D$5*INDEX('HAZUS Table FL 14.14'!$I$5:$I$40,MATCH($J328,'HAZUS Table FL 14.14'!$C$5:$C$40,0)),"no data")</f>
        <v>no data</v>
      </c>
      <c r="P328" s="246" t="str">
        <f>IFERROR(AVERAGEIFS('HAZUS Table FL 14.12'!$S$4:$S$325,'HAZUS Table FL 14.12'!$N$4:$N$325,$J328,'HAZUS Table FL 14.12'!$R$4:$R$325,$I328,'HAZUS Table FL 14.12'!$P$4:$P$325,"&lt;="&amp;$G328,'HAZUS Table FL 14.12'!$Q$4:$Q$325,"&gt;"&amp;$G328)*'Inputs_Metric 7'!$D$6,"no data")</f>
        <v>no data</v>
      </c>
      <c r="Q328" s="246" t="str">
        <f>IFERROR(AVERAGEIFS('HAZUS Table FL 14.12'!$S$4:$S$325,'HAZUS Table FL 14.12'!$N$4:$N$325,$J328,'HAZUS Table FL 14.12'!$R$4:$R$325,$I328,'HAZUS Table FL 14.12'!$P$4:$P$325,"&lt;="&amp;$H328,'HAZUS Table FL 14.12'!$Q$4:$Q$325,"&gt;"&amp;$H328)*'Inputs_Metric 7'!$D$6,"no data")</f>
        <v>no data</v>
      </c>
      <c r="R328" s="246" t="str">
        <f>IFERROR(INDEX('HAZUS Table FL 14.16'!$D$3:$D$30,MATCH($J328,'HAZUS Table FL 14.16'!$C$3:$C$30,0)),"no data")</f>
        <v>no data</v>
      </c>
      <c r="S328" s="246" t="str">
        <f>IFERROR(INDEX('HAZUS Table FL 14.16'!$F$3:$F$30,MATCH($J328,'HAZUS Table FL 14.16'!$C$3:$C$30,0)),"no data")</f>
        <v>no data</v>
      </c>
      <c r="T328" s="246" t="str">
        <f>IFERROR(INDEX('HAZUS Table FL 14.16'!$G$3:$G$30,MATCH($J328,'HAZUS Table FL 14.16'!$C$3:$C$30,0)),"no data")</f>
        <v>no data</v>
      </c>
      <c r="U328" s="164" t="str">
        <f>IFERROR('Inputs_Metric 7'!$D$5*INDEX('HAZUS Table FL 14.8'!$E$4:$E$14,MATCH('Step 1_Metric 7'!$J328,'HAZUS Table FL 14.8'!$C$4:$C$14,0)),"no data")</f>
        <v>no data</v>
      </c>
      <c r="W328" s="92" t="str">
        <f t="shared" si="47"/>
        <v/>
      </c>
      <c r="X328" s="92" t="str">
        <f t="shared" si="48"/>
        <v/>
      </c>
      <c r="Y328" s="92" t="str">
        <f t="shared" si="49"/>
        <v/>
      </c>
      <c r="Z328" s="92" t="str">
        <f t="shared" si="50"/>
        <v/>
      </c>
      <c r="AA328" s="101" t="str">
        <f t="shared" si="51"/>
        <v/>
      </c>
      <c r="AB328" s="101" t="str">
        <f t="shared" si="52"/>
        <v/>
      </c>
      <c r="AC328" s="92" t="str">
        <f t="shared" si="53"/>
        <v/>
      </c>
      <c r="AD328" s="92" t="str">
        <f t="shared" si="54"/>
        <v/>
      </c>
    </row>
    <row r="329" spans="1:30" x14ac:dyDescent="0.25">
      <c r="A329">
        <f t="shared" si="46"/>
        <v>10</v>
      </c>
      <c r="B329">
        <f>COUNTIF($D$4:D329,D329)</f>
        <v>246</v>
      </c>
      <c r="C329">
        <f>'Building Structure Data'!B330</f>
        <v>0</v>
      </c>
      <c r="D329">
        <f>'Building Structure Data'!C330</f>
        <v>0</v>
      </c>
      <c r="E329">
        <f>'Building Structure Data'!D330</f>
        <v>0</v>
      </c>
      <c r="F329">
        <f>'Building Structure Data'!E330</f>
        <v>0</v>
      </c>
      <c r="G329" s="43">
        <f>'Building Structure Data'!O330</f>
        <v>0</v>
      </c>
      <c r="H329" s="43">
        <f>'Building Structure Data'!P330</f>
        <v>0</v>
      </c>
      <c r="I329" t="b">
        <f>IF(OR('Building Structure Data'!M330="C",'Building Structure Data'!M330="R"),TRUE,FALSE)</f>
        <v>0</v>
      </c>
      <c r="J329">
        <f>'Building Structure Data'!Y330</f>
        <v>0</v>
      </c>
      <c r="K329" s="77">
        <f>'Building Structure Data'!AN330</f>
        <v>0</v>
      </c>
      <c r="L329" s="77">
        <f>'Building Structure Data'!AO330</f>
        <v>0</v>
      </c>
      <c r="M329" s="163" t="str">
        <f>IFERROR('Inputs_Metric 7'!$D$5*INDEX('HAZUS Table FL 14.14'!$F$5:$F$40,MATCH($J329,'HAZUS Table FL 14.14'!$C$5:$C$40,0)),"no data")</f>
        <v>no data</v>
      </c>
      <c r="N329" s="163" t="str">
        <f>IFERROR('Inputs_Metric 7'!$D$5*INDEX('HAZUS Table FL 14.14'!$G$5:$G$40,MATCH($J329,'HAZUS Table FL 14.14'!$C$5:$C$40,0)),"no data")</f>
        <v>no data</v>
      </c>
      <c r="O329" s="163" t="str">
        <f>IFERROR('Inputs_Metric 7'!$D$5*INDEX('HAZUS Table FL 14.14'!$I$5:$I$40,MATCH($J329,'HAZUS Table FL 14.14'!$C$5:$C$40,0)),"no data")</f>
        <v>no data</v>
      </c>
      <c r="P329" s="246" t="str">
        <f>IFERROR(AVERAGEIFS('HAZUS Table FL 14.12'!$S$4:$S$325,'HAZUS Table FL 14.12'!$N$4:$N$325,$J329,'HAZUS Table FL 14.12'!$R$4:$R$325,$I329,'HAZUS Table FL 14.12'!$P$4:$P$325,"&lt;="&amp;$G329,'HAZUS Table FL 14.12'!$Q$4:$Q$325,"&gt;"&amp;$G329)*'Inputs_Metric 7'!$D$6,"no data")</f>
        <v>no data</v>
      </c>
      <c r="Q329" s="246" t="str">
        <f>IFERROR(AVERAGEIFS('HAZUS Table FL 14.12'!$S$4:$S$325,'HAZUS Table FL 14.12'!$N$4:$N$325,$J329,'HAZUS Table FL 14.12'!$R$4:$R$325,$I329,'HAZUS Table FL 14.12'!$P$4:$P$325,"&lt;="&amp;$H329,'HAZUS Table FL 14.12'!$Q$4:$Q$325,"&gt;"&amp;$H329)*'Inputs_Metric 7'!$D$6,"no data")</f>
        <v>no data</v>
      </c>
      <c r="R329" s="246" t="str">
        <f>IFERROR(INDEX('HAZUS Table FL 14.16'!$D$3:$D$30,MATCH($J329,'HAZUS Table FL 14.16'!$C$3:$C$30,0)),"no data")</f>
        <v>no data</v>
      </c>
      <c r="S329" s="246" t="str">
        <f>IFERROR(INDEX('HAZUS Table FL 14.16'!$F$3:$F$30,MATCH($J329,'HAZUS Table FL 14.16'!$C$3:$C$30,0)),"no data")</f>
        <v>no data</v>
      </c>
      <c r="T329" s="246" t="str">
        <f>IFERROR(INDEX('HAZUS Table FL 14.16'!$G$3:$G$30,MATCH($J329,'HAZUS Table FL 14.16'!$C$3:$C$30,0)),"no data")</f>
        <v>no data</v>
      </c>
      <c r="U329" s="164" t="str">
        <f>IFERROR('Inputs_Metric 7'!$D$5*INDEX('HAZUS Table FL 14.8'!$E$4:$E$14,MATCH('Step 1_Metric 7'!$J329,'HAZUS Table FL 14.8'!$C$4:$C$14,0)),"no data")</f>
        <v>no data</v>
      </c>
      <c r="W329" s="92" t="str">
        <f t="shared" si="47"/>
        <v/>
      </c>
      <c r="X329" s="92" t="str">
        <f t="shared" si="48"/>
        <v/>
      </c>
      <c r="Y329" s="92" t="str">
        <f t="shared" si="49"/>
        <v/>
      </c>
      <c r="Z329" s="92" t="str">
        <f t="shared" si="50"/>
        <v/>
      </c>
      <c r="AA329" s="101" t="str">
        <f t="shared" si="51"/>
        <v/>
      </c>
      <c r="AB329" s="101" t="str">
        <f t="shared" si="52"/>
        <v/>
      </c>
      <c r="AC329" s="92" t="str">
        <f t="shared" si="53"/>
        <v/>
      </c>
      <c r="AD329" s="92" t="str">
        <f t="shared" si="54"/>
        <v/>
      </c>
    </row>
    <row r="330" spans="1:30" x14ac:dyDescent="0.25">
      <c r="A330">
        <f t="shared" si="46"/>
        <v>10</v>
      </c>
      <c r="B330">
        <f>COUNTIF($D$4:D330,D330)</f>
        <v>247</v>
      </c>
      <c r="C330">
        <f>'Building Structure Data'!B331</f>
        <v>0</v>
      </c>
      <c r="D330">
        <f>'Building Structure Data'!C331</f>
        <v>0</v>
      </c>
      <c r="E330">
        <f>'Building Structure Data'!D331</f>
        <v>0</v>
      </c>
      <c r="F330">
        <f>'Building Structure Data'!E331</f>
        <v>0</v>
      </c>
      <c r="G330" s="43">
        <f>'Building Structure Data'!O331</f>
        <v>0</v>
      </c>
      <c r="H330" s="43">
        <f>'Building Structure Data'!P331</f>
        <v>0</v>
      </c>
      <c r="I330" t="b">
        <f>IF(OR('Building Structure Data'!M331="C",'Building Structure Data'!M331="R"),TRUE,FALSE)</f>
        <v>0</v>
      </c>
      <c r="J330">
        <f>'Building Structure Data'!Y331</f>
        <v>0</v>
      </c>
      <c r="K330" s="77">
        <f>'Building Structure Data'!AN331</f>
        <v>0</v>
      </c>
      <c r="L330" s="77">
        <f>'Building Structure Data'!AO331</f>
        <v>0</v>
      </c>
      <c r="M330" s="163" t="str">
        <f>IFERROR('Inputs_Metric 7'!$D$5*INDEX('HAZUS Table FL 14.14'!$F$5:$F$40,MATCH($J330,'HAZUS Table FL 14.14'!$C$5:$C$40,0)),"no data")</f>
        <v>no data</v>
      </c>
      <c r="N330" s="163" t="str">
        <f>IFERROR('Inputs_Metric 7'!$D$5*INDEX('HAZUS Table FL 14.14'!$G$5:$G$40,MATCH($J330,'HAZUS Table FL 14.14'!$C$5:$C$40,0)),"no data")</f>
        <v>no data</v>
      </c>
      <c r="O330" s="163" t="str">
        <f>IFERROR('Inputs_Metric 7'!$D$5*INDEX('HAZUS Table FL 14.14'!$I$5:$I$40,MATCH($J330,'HAZUS Table FL 14.14'!$C$5:$C$40,0)),"no data")</f>
        <v>no data</v>
      </c>
      <c r="P330" s="246" t="str">
        <f>IFERROR(AVERAGEIFS('HAZUS Table FL 14.12'!$S$4:$S$325,'HAZUS Table FL 14.12'!$N$4:$N$325,$J330,'HAZUS Table FL 14.12'!$R$4:$R$325,$I330,'HAZUS Table FL 14.12'!$P$4:$P$325,"&lt;="&amp;$G330,'HAZUS Table FL 14.12'!$Q$4:$Q$325,"&gt;"&amp;$G330)*'Inputs_Metric 7'!$D$6,"no data")</f>
        <v>no data</v>
      </c>
      <c r="Q330" s="246" t="str">
        <f>IFERROR(AVERAGEIFS('HAZUS Table FL 14.12'!$S$4:$S$325,'HAZUS Table FL 14.12'!$N$4:$N$325,$J330,'HAZUS Table FL 14.12'!$R$4:$R$325,$I330,'HAZUS Table FL 14.12'!$P$4:$P$325,"&lt;="&amp;$H330,'HAZUS Table FL 14.12'!$Q$4:$Q$325,"&gt;"&amp;$H330)*'Inputs_Metric 7'!$D$6,"no data")</f>
        <v>no data</v>
      </c>
      <c r="R330" s="246" t="str">
        <f>IFERROR(INDEX('HAZUS Table FL 14.16'!$D$3:$D$30,MATCH($J330,'HAZUS Table FL 14.16'!$C$3:$C$30,0)),"no data")</f>
        <v>no data</v>
      </c>
      <c r="S330" s="246" t="str">
        <f>IFERROR(INDEX('HAZUS Table FL 14.16'!$F$3:$F$30,MATCH($J330,'HAZUS Table FL 14.16'!$C$3:$C$30,0)),"no data")</f>
        <v>no data</v>
      </c>
      <c r="T330" s="246" t="str">
        <f>IFERROR(INDEX('HAZUS Table FL 14.16'!$G$3:$G$30,MATCH($J330,'HAZUS Table FL 14.16'!$C$3:$C$30,0)),"no data")</f>
        <v>no data</v>
      </c>
      <c r="U330" s="164" t="str">
        <f>IFERROR('Inputs_Metric 7'!$D$5*INDEX('HAZUS Table FL 14.8'!$E$4:$E$14,MATCH('Step 1_Metric 7'!$J330,'HAZUS Table FL 14.8'!$C$4:$C$14,0)),"no data")</f>
        <v>no data</v>
      </c>
      <c r="W330" s="92" t="str">
        <f t="shared" si="47"/>
        <v/>
      </c>
      <c r="X330" s="92" t="str">
        <f t="shared" si="48"/>
        <v/>
      </c>
      <c r="Y330" s="92" t="str">
        <f t="shared" si="49"/>
        <v/>
      </c>
      <c r="Z330" s="92" t="str">
        <f t="shared" si="50"/>
        <v/>
      </c>
      <c r="AA330" s="101" t="str">
        <f t="shared" si="51"/>
        <v/>
      </c>
      <c r="AB330" s="101" t="str">
        <f t="shared" si="52"/>
        <v/>
      </c>
      <c r="AC330" s="92" t="str">
        <f t="shared" si="53"/>
        <v/>
      </c>
      <c r="AD330" s="92" t="str">
        <f t="shared" si="54"/>
        <v/>
      </c>
    </row>
    <row r="331" spans="1:30" x14ac:dyDescent="0.25">
      <c r="A331">
        <f t="shared" si="46"/>
        <v>10</v>
      </c>
      <c r="B331">
        <f>COUNTIF($D$4:D331,D331)</f>
        <v>248</v>
      </c>
      <c r="C331">
        <f>'Building Structure Data'!B332</f>
        <v>0</v>
      </c>
      <c r="D331">
        <f>'Building Structure Data'!C332</f>
        <v>0</v>
      </c>
      <c r="E331">
        <f>'Building Structure Data'!D332</f>
        <v>0</v>
      </c>
      <c r="F331">
        <f>'Building Structure Data'!E332</f>
        <v>0</v>
      </c>
      <c r="G331" s="43">
        <f>'Building Structure Data'!O332</f>
        <v>0</v>
      </c>
      <c r="H331" s="43">
        <f>'Building Structure Data'!P332</f>
        <v>0</v>
      </c>
      <c r="I331" t="b">
        <f>IF(OR('Building Structure Data'!M332="C",'Building Structure Data'!M332="R"),TRUE,FALSE)</f>
        <v>0</v>
      </c>
      <c r="J331">
        <f>'Building Structure Data'!Y332</f>
        <v>0</v>
      </c>
      <c r="K331" s="77">
        <f>'Building Structure Data'!AN332</f>
        <v>0</v>
      </c>
      <c r="L331" s="77">
        <f>'Building Structure Data'!AO332</f>
        <v>0</v>
      </c>
      <c r="M331" s="163" t="str">
        <f>IFERROR('Inputs_Metric 7'!$D$5*INDEX('HAZUS Table FL 14.14'!$F$5:$F$40,MATCH($J331,'HAZUS Table FL 14.14'!$C$5:$C$40,0)),"no data")</f>
        <v>no data</v>
      </c>
      <c r="N331" s="163" t="str">
        <f>IFERROR('Inputs_Metric 7'!$D$5*INDEX('HAZUS Table FL 14.14'!$G$5:$G$40,MATCH($J331,'HAZUS Table FL 14.14'!$C$5:$C$40,0)),"no data")</f>
        <v>no data</v>
      </c>
      <c r="O331" s="163" t="str">
        <f>IFERROR('Inputs_Metric 7'!$D$5*INDEX('HAZUS Table FL 14.14'!$I$5:$I$40,MATCH($J331,'HAZUS Table FL 14.14'!$C$5:$C$40,0)),"no data")</f>
        <v>no data</v>
      </c>
      <c r="P331" s="246" t="str">
        <f>IFERROR(AVERAGEIFS('HAZUS Table FL 14.12'!$S$4:$S$325,'HAZUS Table FL 14.12'!$N$4:$N$325,$J331,'HAZUS Table FL 14.12'!$R$4:$R$325,$I331,'HAZUS Table FL 14.12'!$P$4:$P$325,"&lt;="&amp;$G331,'HAZUS Table FL 14.12'!$Q$4:$Q$325,"&gt;"&amp;$G331)*'Inputs_Metric 7'!$D$6,"no data")</f>
        <v>no data</v>
      </c>
      <c r="Q331" s="246" t="str">
        <f>IFERROR(AVERAGEIFS('HAZUS Table FL 14.12'!$S$4:$S$325,'HAZUS Table FL 14.12'!$N$4:$N$325,$J331,'HAZUS Table FL 14.12'!$R$4:$R$325,$I331,'HAZUS Table FL 14.12'!$P$4:$P$325,"&lt;="&amp;$H331,'HAZUS Table FL 14.12'!$Q$4:$Q$325,"&gt;"&amp;$H331)*'Inputs_Metric 7'!$D$6,"no data")</f>
        <v>no data</v>
      </c>
      <c r="R331" s="246" t="str">
        <f>IFERROR(INDEX('HAZUS Table FL 14.16'!$D$3:$D$30,MATCH($J331,'HAZUS Table FL 14.16'!$C$3:$C$30,0)),"no data")</f>
        <v>no data</v>
      </c>
      <c r="S331" s="246" t="str">
        <f>IFERROR(INDEX('HAZUS Table FL 14.16'!$F$3:$F$30,MATCH($J331,'HAZUS Table FL 14.16'!$C$3:$C$30,0)),"no data")</f>
        <v>no data</v>
      </c>
      <c r="T331" s="246" t="str">
        <f>IFERROR(INDEX('HAZUS Table FL 14.16'!$G$3:$G$30,MATCH($J331,'HAZUS Table FL 14.16'!$C$3:$C$30,0)),"no data")</f>
        <v>no data</v>
      </c>
      <c r="U331" s="164" t="str">
        <f>IFERROR('Inputs_Metric 7'!$D$5*INDEX('HAZUS Table FL 14.8'!$E$4:$E$14,MATCH('Step 1_Metric 7'!$J331,'HAZUS Table FL 14.8'!$C$4:$C$14,0)),"no data")</f>
        <v>no data</v>
      </c>
      <c r="W331" s="92" t="str">
        <f t="shared" si="47"/>
        <v/>
      </c>
      <c r="X331" s="92" t="str">
        <f t="shared" si="48"/>
        <v/>
      </c>
      <c r="Y331" s="92" t="str">
        <f t="shared" si="49"/>
        <v/>
      </c>
      <c r="Z331" s="92" t="str">
        <f t="shared" si="50"/>
        <v/>
      </c>
      <c r="AA331" s="101" t="str">
        <f t="shared" si="51"/>
        <v/>
      </c>
      <c r="AB331" s="101" t="str">
        <f t="shared" si="52"/>
        <v/>
      </c>
      <c r="AC331" s="92" t="str">
        <f t="shared" si="53"/>
        <v/>
      </c>
      <c r="AD331" s="92" t="str">
        <f t="shared" si="54"/>
        <v/>
      </c>
    </row>
    <row r="332" spans="1:30" x14ac:dyDescent="0.25">
      <c r="A332">
        <f t="shared" si="46"/>
        <v>10</v>
      </c>
      <c r="B332">
        <f>COUNTIF($D$4:D332,D332)</f>
        <v>249</v>
      </c>
      <c r="C332">
        <f>'Building Structure Data'!B333</f>
        <v>0</v>
      </c>
      <c r="D332">
        <f>'Building Structure Data'!C333</f>
        <v>0</v>
      </c>
      <c r="E332">
        <f>'Building Structure Data'!D333</f>
        <v>0</v>
      </c>
      <c r="F332">
        <f>'Building Structure Data'!E333</f>
        <v>0</v>
      </c>
      <c r="G332" s="43">
        <f>'Building Structure Data'!O333</f>
        <v>0</v>
      </c>
      <c r="H332" s="43">
        <f>'Building Structure Data'!P333</f>
        <v>0</v>
      </c>
      <c r="I332" t="b">
        <f>IF(OR('Building Structure Data'!M333="C",'Building Structure Data'!M333="R"),TRUE,FALSE)</f>
        <v>0</v>
      </c>
      <c r="J332">
        <f>'Building Structure Data'!Y333</f>
        <v>0</v>
      </c>
      <c r="K332" s="77">
        <f>'Building Structure Data'!AN333</f>
        <v>0</v>
      </c>
      <c r="L332" s="77">
        <f>'Building Structure Data'!AO333</f>
        <v>0</v>
      </c>
      <c r="M332" s="163" t="str">
        <f>IFERROR('Inputs_Metric 7'!$D$5*INDEX('HAZUS Table FL 14.14'!$F$5:$F$40,MATCH($J332,'HAZUS Table FL 14.14'!$C$5:$C$40,0)),"no data")</f>
        <v>no data</v>
      </c>
      <c r="N332" s="163" t="str">
        <f>IFERROR('Inputs_Metric 7'!$D$5*INDEX('HAZUS Table FL 14.14'!$G$5:$G$40,MATCH($J332,'HAZUS Table FL 14.14'!$C$5:$C$40,0)),"no data")</f>
        <v>no data</v>
      </c>
      <c r="O332" s="163" t="str">
        <f>IFERROR('Inputs_Metric 7'!$D$5*INDEX('HAZUS Table FL 14.14'!$I$5:$I$40,MATCH($J332,'HAZUS Table FL 14.14'!$C$5:$C$40,0)),"no data")</f>
        <v>no data</v>
      </c>
      <c r="P332" s="246" t="str">
        <f>IFERROR(AVERAGEIFS('HAZUS Table FL 14.12'!$S$4:$S$325,'HAZUS Table FL 14.12'!$N$4:$N$325,$J332,'HAZUS Table FL 14.12'!$R$4:$R$325,$I332,'HAZUS Table FL 14.12'!$P$4:$P$325,"&lt;="&amp;$G332,'HAZUS Table FL 14.12'!$Q$4:$Q$325,"&gt;"&amp;$G332)*'Inputs_Metric 7'!$D$6,"no data")</f>
        <v>no data</v>
      </c>
      <c r="Q332" s="246" t="str">
        <f>IFERROR(AVERAGEIFS('HAZUS Table FL 14.12'!$S$4:$S$325,'HAZUS Table FL 14.12'!$N$4:$N$325,$J332,'HAZUS Table FL 14.12'!$R$4:$R$325,$I332,'HAZUS Table FL 14.12'!$P$4:$P$325,"&lt;="&amp;$H332,'HAZUS Table FL 14.12'!$Q$4:$Q$325,"&gt;"&amp;$H332)*'Inputs_Metric 7'!$D$6,"no data")</f>
        <v>no data</v>
      </c>
      <c r="R332" s="246" t="str">
        <f>IFERROR(INDEX('HAZUS Table FL 14.16'!$D$3:$D$30,MATCH($J332,'HAZUS Table FL 14.16'!$C$3:$C$30,0)),"no data")</f>
        <v>no data</v>
      </c>
      <c r="S332" s="246" t="str">
        <f>IFERROR(INDEX('HAZUS Table FL 14.16'!$F$3:$F$30,MATCH($J332,'HAZUS Table FL 14.16'!$C$3:$C$30,0)),"no data")</f>
        <v>no data</v>
      </c>
      <c r="T332" s="246" t="str">
        <f>IFERROR(INDEX('HAZUS Table FL 14.16'!$G$3:$G$30,MATCH($J332,'HAZUS Table FL 14.16'!$C$3:$C$30,0)),"no data")</f>
        <v>no data</v>
      </c>
      <c r="U332" s="164" t="str">
        <f>IFERROR('Inputs_Metric 7'!$D$5*INDEX('HAZUS Table FL 14.8'!$E$4:$E$14,MATCH('Step 1_Metric 7'!$J332,'HAZUS Table FL 14.8'!$C$4:$C$14,0)),"no data")</f>
        <v>no data</v>
      </c>
      <c r="W332" s="92" t="str">
        <f t="shared" si="47"/>
        <v/>
      </c>
      <c r="X332" s="92" t="str">
        <f t="shared" si="48"/>
        <v/>
      </c>
      <c r="Y332" s="92" t="str">
        <f t="shared" si="49"/>
        <v/>
      </c>
      <c r="Z332" s="92" t="str">
        <f t="shared" si="50"/>
        <v/>
      </c>
      <c r="AA332" s="101" t="str">
        <f t="shared" si="51"/>
        <v/>
      </c>
      <c r="AB332" s="101" t="str">
        <f t="shared" si="52"/>
        <v/>
      </c>
      <c r="AC332" s="92" t="str">
        <f t="shared" si="53"/>
        <v/>
      </c>
      <c r="AD332" s="92" t="str">
        <f t="shared" si="54"/>
        <v/>
      </c>
    </row>
    <row r="333" spans="1:30" x14ac:dyDescent="0.25">
      <c r="A333">
        <f t="shared" si="46"/>
        <v>10</v>
      </c>
      <c r="B333">
        <f>COUNTIF($D$4:D333,D333)</f>
        <v>250</v>
      </c>
      <c r="C333">
        <f>'Building Structure Data'!B334</f>
        <v>0</v>
      </c>
      <c r="D333">
        <f>'Building Structure Data'!C334</f>
        <v>0</v>
      </c>
      <c r="E333">
        <f>'Building Structure Data'!D334</f>
        <v>0</v>
      </c>
      <c r="F333">
        <f>'Building Structure Data'!E334</f>
        <v>0</v>
      </c>
      <c r="G333" s="43">
        <f>'Building Structure Data'!O334</f>
        <v>0</v>
      </c>
      <c r="H333" s="43">
        <f>'Building Structure Data'!P334</f>
        <v>0</v>
      </c>
      <c r="I333" t="b">
        <f>IF(OR('Building Structure Data'!M334="C",'Building Structure Data'!M334="R"),TRUE,FALSE)</f>
        <v>0</v>
      </c>
      <c r="J333">
        <f>'Building Structure Data'!Y334</f>
        <v>0</v>
      </c>
      <c r="K333" s="77">
        <f>'Building Structure Data'!AN334</f>
        <v>0</v>
      </c>
      <c r="L333" s="77">
        <f>'Building Structure Data'!AO334</f>
        <v>0</v>
      </c>
      <c r="M333" s="163" t="str">
        <f>IFERROR('Inputs_Metric 7'!$D$5*INDEX('HAZUS Table FL 14.14'!$F$5:$F$40,MATCH($J333,'HAZUS Table FL 14.14'!$C$5:$C$40,0)),"no data")</f>
        <v>no data</v>
      </c>
      <c r="N333" s="163" t="str">
        <f>IFERROR('Inputs_Metric 7'!$D$5*INDEX('HAZUS Table FL 14.14'!$G$5:$G$40,MATCH($J333,'HAZUS Table FL 14.14'!$C$5:$C$40,0)),"no data")</f>
        <v>no data</v>
      </c>
      <c r="O333" s="163" t="str">
        <f>IFERROR('Inputs_Metric 7'!$D$5*INDEX('HAZUS Table FL 14.14'!$I$5:$I$40,MATCH($J333,'HAZUS Table FL 14.14'!$C$5:$C$40,0)),"no data")</f>
        <v>no data</v>
      </c>
      <c r="P333" s="246" t="str">
        <f>IFERROR(AVERAGEIFS('HAZUS Table FL 14.12'!$S$4:$S$325,'HAZUS Table FL 14.12'!$N$4:$N$325,$J333,'HAZUS Table FL 14.12'!$R$4:$R$325,$I333,'HAZUS Table FL 14.12'!$P$4:$P$325,"&lt;="&amp;$G333,'HAZUS Table FL 14.12'!$Q$4:$Q$325,"&gt;"&amp;$G333)*'Inputs_Metric 7'!$D$6,"no data")</f>
        <v>no data</v>
      </c>
      <c r="Q333" s="246" t="str">
        <f>IFERROR(AVERAGEIFS('HAZUS Table FL 14.12'!$S$4:$S$325,'HAZUS Table FL 14.12'!$N$4:$N$325,$J333,'HAZUS Table FL 14.12'!$R$4:$R$325,$I333,'HAZUS Table FL 14.12'!$P$4:$P$325,"&lt;="&amp;$H333,'HAZUS Table FL 14.12'!$Q$4:$Q$325,"&gt;"&amp;$H333)*'Inputs_Metric 7'!$D$6,"no data")</f>
        <v>no data</v>
      </c>
      <c r="R333" s="246" t="str">
        <f>IFERROR(INDEX('HAZUS Table FL 14.16'!$D$3:$D$30,MATCH($J333,'HAZUS Table FL 14.16'!$C$3:$C$30,0)),"no data")</f>
        <v>no data</v>
      </c>
      <c r="S333" s="246" t="str">
        <f>IFERROR(INDEX('HAZUS Table FL 14.16'!$F$3:$F$30,MATCH($J333,'HAZUS Table FL 14.16'!$C$3:$C$30,0)),"no data")</f>
        <v>no data</v>
      </c>
      <c r="T333" s="246" t="str">
        <f>IFERROR(INDEX('HAZUS Table FL 14.16'!$G$3:$G$30,MATCH($J333,'HAZUS Table FL 14.16'!$C$3:$C$30,0)),"no data")</f>
        <v>no data</v>
      </c>
      <c r="U333" s="164" t="str">
        <f>IFERROR('Inputs_Metric 7'!$D$5*INDEX('HAZUS Table FL 14.8'!$E$4:$E$14,MATCH('Step 1_Metric 7'!$J333,'HAZUS Table FL 14.8'!$C$4:$C$14,0)),"no data")</f>
        <v>no data</v>
      </c>
      <c r="W333" s="92" t="str">
        <f t="shared" si="47"/>
        <v/>
      </c>
      <c r="X333" s="92" t="str">
        <f t="shared" si="48"/>
        <v/>
      </c>
      <c r="Y333" s="92" t="str">
        <f t="shared" si="49"/>
        <v/>
      </c>
      <c r="Z333" s="92" t="str">
        <f t="shared" si="50"/>
        <v/>
      </c>
      <c r="AA333" s="101" t="str">
        <f t="shared" si="51"/>
        <v/>
      </c>
      <c r="AB333" s="101" t="str">
        <f t="shared" si="52"/>
        <v/>
      </c>
      <c r="AC333" s="92" t="str">
        <f t="shared" si="53"/>
        <v/>
      </c>
      <c r="AD333" s="92" t="str">
        <f t="shared" si="54"/>
        <v/>
      </c>
    </row>
    <row r="334" spans="1:30" x14ac:dyDescent="0.25">
      <c r="A334">
        <f t="shared" si="46"/>
        <v>10</v>
      </c>
      <c r="B334">
        <f>COUNTIF($D$4:D334,D334)</f>
        <v>251</v>
      </c>
      <c r="C334">
        <f>'Building Structure Data'!B335</f>
        <v>0</v>
      </c>
      <c r="D334">
        <f>'Building Structure Data'!C335</f>
        <v>0</v>
      </c>
      <c r="E334">
        <f>'Building Structure Data'!D335</f>
        <v>0</v>
      </c>
      <c r="F334">
        <f>'Building Structure Data'!E335</f>
        <v>0</v>
      </c>
      <c r="G334" s="43">
        <f>'Building Structure Data'!O335</f>
        <v>0</v>
      </c>
      <c r="H334" s="43">
        <f>'Building Structure Data'!P335</f>
        <v>0</v>
      </c>
      <c r="I334" t="b">
        <f>IF(OR('Building Structure Data'!M335="C",'Building Structure Data'!M335="R"),TRUE,FALSE)</f>
        <v>0</v>
      </c>
      <c r="J334">
        <f>'Building Structure Data'!Y335</f>
        <v>0</v>
      </c>
      <c r="K334" s="77">
        <f>'Building Structure Data'!AN335</f>
        <v>0</v>
      </c>
      <c r="L334" s="77">
        <f>'Building Structure Data'!AO335</f>
        <v>0</v>
      </c>
      <c r="M334" s="163" t="str">
        <f>IFERROR('Inputs_Metric 7'!$D$5*INDEX('HAZUS Table FL 14.14'!$F$5:$F$40,MATCH($J334,'HAZUS Table FL 14.14'!$C$5:$C$40,0)),"no data")</f>
        <v>no data</v>
      </c>
      <c r="N334" s="163" t="str">
        <f>IFERROR('Inputs_Metric 7'!$D$5*INDEX('HAZUS Table FL 14.14'!$G$5:$G$40,MATCH($J334,'HAZUS Table FL 14.14'!$C$5:$C$40,0)),"no data")</f>
        <v>no data</v>
      </c>
      <c r="O334" s="163" t="str">
        <f>IFERROR('Inputs_Metric 7'!$D$5*INDEX('HAZUS Table FL 14.14'!$I$5:$I$40,MATCH($J334,'HAZUS Table FL 14.14'!$C$5:$C$40,0)),"no data")</f>
        <v>no data</v>
      </c>
      <c r="P334" s="246" t="str">
        <f>IFERROR(AVERAGEIFS('HAZUS Table FL 14.12'!$S$4:$S$325,'HAZUS Table FL 14.12'!$N$4:$N$325,$J334,'HAZUS Table FL 14.12'!$R$4:$R$325,$I334,'HAZUS Table FL 14.12'!$P$4:$P$325,"&lt;="&amp;$G334,'HAZUS Table FL 14.12'!$Q$4:$Q$325,"&gt;"&amp;$G334)*'Inputs_Metric 7'!$D$6,"no data")</f>
        <v>no data</v>
      </c>
      <c r="Q334" s="246" t="str">
        <f>IFERROR(AVERAGEIFS('HAZUS Table FL 14.12'!$S$4:$S$325,'HAZUS Table FL 14.12'!$N$4:$N$325,$J334,'HAZUS Table FL 14.12'!$R$4:$R$325,$I334,'HAZUS Table FL 14.12'!$P$4:$P$325,"&lt;="&amp;$H334,'HAZUS Table FL 14.12'!$Q$4:$Q$325,"&gt;"&amp;$H334)*'Inputs_Metric 7'!$D$6,"no data")</f>
        <v>no data</v>
      </c>
      <c r="R334" s="246" t="str">
        <f>IFERROR(INDEX('HAZUS Table FL 14.16'!$D$3:$D$30,MATCH($J334,'HAZUS Table FL 14.16'!$C$3:$C$30,0)),"no data")</f>
        <v>no data</v>
      </c>
      <c r="S334" s="246" t="str">
        <f>IFERROR(INDEX('HAZUS Table FL 14.16'!$F$3:$F$30,MATCH($J334,'HAZUS Table FL 14.16'!$C$3:$C$30,0)),"no data")</f>
        <v>no data</v>
      </c>
      <c r="T334" s="246" t="str">
        <f>IFERROR(INDEX('HAZUS Table FL 14.16'!$G$3:$G$30,MATCH($J334,'HAZUS Table FL 14.16'!$C$3:$C$30,0)),"no data")</f>
        <v>no data</v>
      </c>
      <c r="U334" s="164" t="str">
        <f>IFERROR('Inputs_Metric 7'!$D$5*INDEX('HAZUS Table FL 14.8'!$E$4:$E$14,MATCH('Step 1_Metric 7'!$J334,'HAZUS Table FL 14.8'!$C$4:$C$14,0)),"no data")</f>
        <v>no data</v>
      </c>
      <c r="W334" s="92" t="str">
        <f t="shared" si="47"/>
        <v/>
      </c>
      <c r="X334" s="92" t="str">
        <f t="shared" si="48"/>
        <v/>
      </c>
      <c r="Y334" s="92" t="str">
        <f t="shared" si="49"/>
        <v/>
      </c>
      <c r="Z334" s="92" t="str">
        <f t="shared" si="50"/>
        <v/>
      </c>
      <c r="AA334" s="101" t="str">
        <f t="shared" si="51"/>
        <v/>
      </c>
      <c r="AB334" s="101" t="str">
        <f t="shared" si="52"/>
        <v/>
      </c>
      <c r="AC334" s="92" t="str">
        <f t="shared" si="53"/>
        <v/>
      </c>
      <c r="AD334" s="92" t="str">
        <f t="shared" si="54"/>
        <v/>
      </c>
    </row>
    <row r="335" spans="1:30" x14ac:dyDescent="0.25">
      <c r="A335">
        <f t="shared" si="46"/>
        <v>10</v>
      </c>
      <c r="B335">
        <f>COUNTIF($D$4:D335,D335)</f>
        <v>252</v>
      </c>
      <c r="C335">
        <f>'Building Structure Data'!B336</f>
        <v>0</v>
      </c>
      <c r="D335">
        <f>'Building Structure Data'!C336</f>
        <v>0</v>
      </c>
      <c r="E335">
        <f>'Building Structure Data'!D336</f>
        <v>0</v>
      </c>
      <c r="F335">
        <f>'Building Structure Data'!E336</f>
        <v>0</v>
      </c>
      <c r="G335" s="43">
        <f>'Building Structure Data'!O336</f>
        <v>0</v>
      </c>
      <c r="H335" s="43">
        <f>'Building Structure Data'!P336</f>
        <v>0</v>
      </c>
      <c r="I335" t="b">
        <f>IF(OR('Building Structure Data'!M336="C",'Building Structure Data'!M336="R"),TRUE,FALSE)</f>
        <v>0</v>
      </c>
      <c r="J335">
        <f>'Building Structure Data'!Y336</f>
        <v>0</v>
      </c>
      <c r="K335" s="77">
        <f>'Building Structure Data'!AN336</f>
        <v>0</v>
      </c>
      <c r="L335" s="77">
        <f>'Building Structure Data'!AO336</f>
        <v>0</v>
      </c>
      <c r="M335" s="163" t="str">
        <f>IFERROR('Inputs_Metric 7'!$D$5*INDEX('HAZUS Table FL 14.14'!$F$5:$F$40,MATCH($J335,'HAZUS Table FL 14.14'!$C$5:$C$40,0)),"no data")</f>
        <v>no data</v>
      </c>
      <c r="N335" s="163" t="str">
        <f>IFERROR('Inputs_Metric 7'!$D$5*INDEX('HAZUS Table FL 14.14'!$G$5:$G$40,MATCH($J335,'HAZUS Table FL 14.14'!$C$5:$C$40,0)),"no data")</f>
        <v>no data</v>
      </c>
      <c r="O335" s="163" t="str">
        <f>IFERROR('Inputs_Metric 7'!$D$5*INDEX('HAZUS Table FL 14.14'!$I$5:$I$40,MATCH($J335,'HAZUS Table FL 14.14'!$C$5:$C$40,0)),"no data")</f>
        <v>no data</v>
      </c>
      <c r="P335" s="246" t="str">
        <f>IFERROR(AVERAGEIFS('HAZUS Table FL 14.12'!$S$4:$S$325,'HAZUS Table FL 14.12'!$N$4:$N$325,$J335,'HAZUS Table FL 14.12'!$R$4:$R$325,$I335,'HAZUS Table FL 14.12'!$P$4:$P$325,"&lt;="&amp;$G335,'HAZUS Table FL 14.12'!$Q$4:$Q$325,"&gt;"&amp;$G335)*'Inputs_Metric 7'!$D$6,"no data")</f>
        <v>no data</v>
      </c>
      <c r="Q335" s="246" t="str">
        <f>IFERROR(AVERAGEIFS('HAZUS Table FL 14.12'!$S$4:$S$325,'HAZUS Table FL 14.12'!$N$4:$N$325,$J335,'HAZUS Table FL 14.12'!$R$4:$R$325,$I335,'HAZUS Table FL 14.12'!$P$4:$P$325,"&lt;="&amp;$H335,'HAZUS Table FL 14.12'!$Q$4:$Q$325,"&gt;"&amp;$H335)*'Inputs_Metric 7'!$D$6,"no data")</f>
        <v>no data</v>
      </c>
      <c r="R335" s="246" t="str">
        <f>IFERROR(INDEX('HAZUS Table FL 14.16'!$D$3:$D$30,MATCH($J335,'HAZUS Table FL 14.16'!$C$3:$C$30,0)),"no data")</f>
        <v>no data</v>
      </c>
      <c r="S335" s="246" t="str">
        <f>IFERROR(INDEX('HAZUS Table FL 14.16'!$F$3:$F$30,MATCH($J335,'HAZUS Table FL 14.16'!$C$3:$C$30,0)),"no data")</f>
        <v>no data</v>
      </c>
      <c r="T335" s="246" t="str">
        <f>IFERROR(INDEX('HAZUS Table FL 14.16'!$G$3:$G$30,MATCH($J335,'HAZUS Table FL 14.16'!$C$3:$C$30,0)),"no data")</f>
        <v>no data</v>
      </c>
      <c r="U335" s="164" t="str">
        <f>IFERROR('Inputs_Metric 7'!$D$5*INDEX('HAZUS Table FL 14.8'!$E$4:$E$14,MATCH('Step 1_Metric 7'!$J335,'HAZUS Table FL 14.8'!$C$4:$C$14,0)),"no data")</f>
        <v>no data</v>
      </c>
      <c r="W335" s="92" t="str">
        <f t="shared" si="47"/>
        <v/>
      </c>
      <c r="X335" s="92" t="str">
        <f t="shared" si="48"/>
        <v/>
      </c>
      <c r="Y335" s="92" t="str">
        <f t="shared" si="49"/>
        <v/>
      </c>
      <c r="Z335" s="92" t="str">
        <f t="shared" si="50"/>
        <v/>
      </c>
      <c r="AA335" s="101" t="str">
        <f t="shared" si="51"/>
        <v/>
      </c>
      <c r="AB335" s="101" t="str">
        <f t="shared" si="52"/>
        <v/>
      </c>
      <c r="AC335" s="92" t="str">
        <f t="shared" si="53"/>
        <v/>
      </c>
      <c r="AD335" s="92" t="str">
        <f t="shared" si="54"/>
        <v/>
      </c>
    </row>
    <row r="336" spans="1:30" x14ac:dyDescent="0.25">
      <c r="A336">
        <f t="shared" si="46"/>
        <v>10</v>
      </c>
      <c r="B336">
        <f>COUNTIF($D$4:D336,D336)</f>
        <v>253</v>
      </c>
      <c r="C336">
        <f>'Building Structure Data'!B337</f>
        <v>0</v>
      </c>
      <c r="D336">
        <f>'Building Structure Data'!C337</f>
        <v>0</v>
      </c>
      <c r="E336">
        <f>'Building Structure Data'!D337</f>
        <v>0</v>
      </c>
      <c r="F336">
        <f>'Building Structure Data'!E337</f>
        <v>0</v>
      </c>
      <c r="G336" s="43">
        <f>'Building Structure Data'!O337</f>
        <v>0</v>
      </c>
      <c r="H336" s="43">
        <f>'Building Structure Data'!P337</f>
        <v>0</v>
      </c>
      <c r="I336" t="b">
        <f>IF(OR('Building Structure Data'!M337="C",'Building Structure Data'!M337="R"),TRUE,FALSE)</f>
        <v>0</v>
      </c>
      <c r="J336">
        <f>'Building Structure Data'!Y337</f>
        <v>0</v>
      </c>
      <c r="K336" s="77">
        <f>'Building Structure Data'!AN337</f>
        <v>0</v>
      </c>
      <c r="L336" s="77">
        <f>'Building Structure Data'!AO337</f>
        <v>0</v>
      </c>
      <c r="M336" s="163" t="str">
        <f>IFERROR('Inputs_Metric 7'!$D$5*INDEX('HAZUS Table FL 14.14'!$F$5:$F$40,MATCH($J336,'HAZUS Table FL 14.14'!$C$5:$C$40,0)),"no data")</f>
        <v>no data</v>
      </c>
      <c r="N336" s="163" t="str">
        <f>IFERROR('Inputs_Metric 7'!$D$5*INDEX('HAZUS Table FL 14.14'!$G$5:$G$40,MATCH($J336,'HAZUS Table FL 14.14'!$C$5:$C$40,0)),"no data")</f>
        <v>no data</v>
      </c>
      <c r="O336" s="163" t="str">
        <f>IFERROR('Inputs_Metric 7'!$D$5*INDEX('HAZUS Table FL 14.14'!$I$5:$I$40,MATCH($J336,'HAZUS Table FL 14.14'!$C$5:$C$40,0)),"no data")</f>
        <v>no data</v>
      </c>
      <c r="P336" s="246" t="str">
        <f>IFERROR(AVERAGEIFS('HAZUS Table FL 14.12'!$S$4:$S$325,'HAZUS Table FL 14.12'!$N$4:$N$325,$J336,'HAZUS Table FL 14.12'!$R$4:$R$325,$I336,'HAZUS Table FL 14.12'!$P$4:$P$325,"&lt;="&amp;$G336,'HAZUS Table FL 14.12'!$Q$4:$Q$325,"&gt;"&amp;$G336)*'Inputs_Metric 7'!$D$6,"no data")</f>
        <v>no data</v>
      </c>
      <c r="Q336" s="246" t="str">
        <f>IFERROR(AVERAGEIFS('HAZUS Table FL 14.12'!$S$4:$S$325,'HAZUS Table FL 14.12'!$N$4:$N$325,$J336,'HAZUS Table FL 14.12'!$R$4:$R$325,$I336,'HAZUS Table FL 14.12'!$P$4:$P$325,"&lt;="&amp;$H336,'HAZUS Table FL 14.12'!$Q$4:$Q$325,"&gt;"&amp;$H336)*'Inputs_Metric 7'!$D$6,"no data")</f>
        <v>no data</v>
      </c>
      <c r="R336" s="246" t="str">
        <f>IFERROR(INDEX('HAZUS Table FL 14.16'!$D$3:$D$30,MATCH($J336,'HAZUS Table FL 14.16'!$C$3:$C$30,0)),"no data")</f>
        <v>no data</v>
      </c>
      <c r="S336" s="246" t="str">
        <f>IFERROR(INDEX('HAZUS Table FL 14.16'!$F$3:$F$30,MATCH($J336,'HAZUS Table FL 14.16'!$C$3:$C$30,0)),"no data")</f>
        <v>no data</v>
      </c>
      <c r="T336" s="246" t="str">
        <f>IFERROR(INDEX('HAZUS Table FL 14.16'!$G$3:$G$30,MATCH($J336,'HAZUS Table FL 14.16'!$C$3:$C$30,0)),"no data")</f>
        <v>no data</v>
      </c>
      <c r="U336" s="164" t="str">
        <f>IFERROR('Inputs_Metric 7'!$D$5*INDEX('HAZUS Table FL 14.8'!$E$4:$E$14,MATCH('Step 1_Metric 7'!$J336,'HAZUS Table FL 14.8'!$C$4:$C$14,0)),"no data")</f>
        <v>no data</v>
      </c>
      <c r="W336" s="92" t="str">
        <f t="shared" si="47"/>
        <v/>
      </c>
      <c r="X336" s="92" t="str">
        <f t="shared" si="48"/>
        <v/>
      </c>
      <c r="Y336" s="92" t="str">
        <f t="shared" si="49"/>
        <v/>
      </c>
      <c r="Z336" s="92" t="str">
        <f t="shared" si="50"/>
        <v/>
      </c>
      <c r="AA336" s="101" t="str">
        <f t="shared" si="51"/>
        <v/>
      </c>
      <c r="AB336" s="101" t="str">
        <f t="shared" si="52"/>
        <v/>
      </c>
      <c r="AC336" s="92" t="str">
        <f t="shared" si="53"/>
        <v/>
      </c>
      <c r="AD336" s="92" t="str">
        <f t="shared" si="54"/>
        <v/>
      </c>
    </row>
    <row r="337" spans="1:30" x14ac:dyDescent="0.25">
      <c r="A337">
        <f t="shared" si="46"/>
        <v>10</v>
      </c>
      <c r="B337">
        <f>COUNTIF($D$4:D337,D337)</f>
        <v>254</v>
      </c>
      <c r="C337">
        <f>'Building Structure Data'!B338</f>
        <v>0</v>
      </c>
      <c r="D337">
        <f>'Building Structure Data'!C338</f>
        <v>0</v>
      </c>
      <c r="E337">
        <f>'Building Structure Data'!D338</f>
        <v>0</v>
      </c>
      <c r="F337">
        <f>'Building Structure Data'!E338</f>
        <v>0</v>
      </c>
      <c r="G337" s="43">
        <f>'Building Structure Data'!O338</f>
        <v>0</v>
      </c>
      <c r="H337" s="43">
        <f>'Building Structure Data'!P338</f>
        <v>0</v>
      </c>
      <c r="I337" t="b">
        <f>IF(OR('Building Structure Data'!M338="C",'Building Structure Data'!M338="R"),TRUE,FALSE)</f>
        <v>0</v>
      </c>
      <c r="J337">
        <f>'Building Structure Data'!Y338</f>
        <v>0</v>
      </c>
      <c r="K337" s="77">
        <f>'Building Structure Data'!AN338</f>
        <v>0</v>
      </c>
      <c r="L337" s="77">
        <f>'Building Structure Data'!AO338</f>
        <v>0</v>
      </c>
      <c r="M337" s="163" t="str">
        <f>IFERROR('Inputs_Metric 7'!$D$5*INDEX('HAZUS Table FL 14.14'!$F$5:$F$40,MATCH($J337,'HAZUS Table FL 14.14'!$C$5:$C$40,0)),"no data")</f>
        <v>no data</v>
      </c>
      <c r="N337" s="163" t="str">
        <f>IFERROR('Inputs_Metric 7'!$D$5*INDEX('HAZUS Table FL 14.14'!$G$5:$G$40,MATCH($J337,'HAZUS Table FL 14.14'!$C$5:$C$40,0)),"no data")</f>
        <v>no data</v>
      </c>
      <c r="O337" s="163" t="str">
        <f>IFERROR('Inputs_Metric 7'!$D$5*INDEX('HAZUS Table FL 14.14'!$I$5:$I$40,MATCH($J337,'HAZUS Table FL 14.14'!$C$5:$C$40,0)),"no data")</f>
        <v>no data</v>
      </c>
      <c r="P337" s="246" t="str">
        <f>IFERROR(AVERAGEIFS('HAZUS Table FL 14.12'!$S$4:$S$325,'HAZUS Table FL 14.12'!$N$4:$N$325,$J337,'HAZUS Table FL 14.12'!$R$4:$R$325,$I337,'HAZUS Table FL 14.12'!$P$4:$P$325,"&lt;="&amp;$G337,'HAZUS Table FL 14.12'!$Q$4:$Q$325,"&gt;"&amp;$G337)*'Inputs_Metric 7'!$D$6,"no data")</f>
        <v>no data</v>
      </c>
      <c r="Q337" s="246" t="str">
        <f>IFERROR(AVERAGEIFS('HAZUS Table FL 14.12'!$S$4:$S$325,'HAZUS Table FL 14.12'!$N$4:$N$325,$J337,'HAZUS Table FL 14.12'!$R$4:$R$325,$I337,'HAZUS Table FL 14.12'!$P$4:$P$325,"&lt;="&amp;$H337,'HAZUS Table FL 14.12'!$Q$4:$Q$325,"&gt;"&amp;$H337)*'Inputs_Metric 7'!$D$6,"no data")</f>
        <v>no data</v>
      </c>
      <c r="R337" s="246" t="str">
        <f>IFERROR(INDEX('HAZUS Table FL 14.16'!$D$3:$D$30,MATCH($J337,'HAZUS Table FL 14.16'!$C$3:$C$30,0)),"no data")</f>
        <v>no data</v>
      </c>
      <c r="S337" s="246" t="str">
        <f>IFERROR(INDEX('HAZUS Table FL 14.16'!$F$3:$F$30,MATCH($J337,'HAZUS Table FL 14.16'!$C$3:$C$30,0)),"no data")</f>
        <v>no data</v>
      </c>
      <c r="T337" s="246" t="str">
        <f>IFERROR(INDEX('HAZUS Table FL 14.16'!$G$3:$G$30,MATCH($J337,'HAZUS Table FL 14.16'!$C$3:$C$30,0)),"no data")</f>
        <v>no data</v>
      </c>
      <c r="U337" s="164" t="str">
        <f>IFERROR('Inputs_Metric 7'!$D$5*INDEX('HAZUS Table FL 14.8'!$E$4:$E$14,MATCH('Step 1_Metric 7'!$J337,'HAZUS Table FL 14.8'!$C$4:$C$14,0)),"no data")</f>
        <v>no data</v>
      </c>
      <c r="W337" s="92" t="str">
        <f t="shared" si="47"/>
        <v/>
      </c>
      <c r="X337" s="92" t="str">
        <f t="shared" si="48"/>
        <v/>
      </c>
      <c r="Y337" s="92" t="str">
        <f t="shared" si="49"/>
        <v/>
      </c>
      <c r="Z337" s="92" t="str">
        <f t="shared" si="50"/>
        <v/>
      </c>
      <c r="AA337" s="101" t="str">
        <f t="shared" si="51"/>
        <v/>
      </c>
      <c r="AB337" s="101" t="str">
        <f t="shared" si="52"/>
        <v/>
      </c>
      <c r="AC337" s="92" t="str">
        <f t="shared" si="53"/>
        <v/>
      </c>
      <c r="AD337" s="92" t="str">
        <f t="shared" si="54"/>
        <v/>
      </c>
    </row>
    <row r="338" spans="1:30" x14ac:dyDescent="0.25">
      <c r="A338">
        <f t="shared" si="46"/>
        <v>10</v>
      </c>
      <c r="B338">
        <f>COUNTIF($D$4:D338,D338)</f>
        <v>255</v>
      </c>
      <c r="C338">
        <f>'Building Structure Data'!B339</f>
        <v>0</v>
      </c>
      <c r="D338">
        <f>'Building Structure Data'!C339</f>
        <v>0</v>
      </c>
      <c r="E338">
        <f>'Building Structure Data'!D339</f>
        <v>0</v>
      </c>
      <c r="F338">
        <f>'Building Structure Data'!E339</f>
        <v>0</v>
      </c>
      <c r="G338" s="43">
        <f>'Building Structure Data'!O339</f>
        <v>0</v>
      </c>
      <c r="H338" s="43">
        <f>'Building Structure Data'!P339</f>
        <v>0</v>
      </c>
      <c r="I338" t="b">
        <f>IF(OR('Building Structure Data'!M339="C",'Building Structure Data'!M339="R"),TRUE,FALSE)</f>
        <v>0</v>
      </c>
      <c r="J338">
        <f>'Building Structure Data'!Y339</f>
        <v>0</v>
      </c>
      <c r="K338" s="77">
        <f>'Building Structure Data'!AN339</f>
        <v>0</v>
      </c>
      <c r="L338" s="77">
        <f>'Building Structure Data'!AO339</f>
        <v>0</v>
      </c>
      <c r="M338" s="163" t="str">
        <f>IFERROR('Inputs_Metric 7'!$D$5*INDEX('HAZUS Table FL 14.14'!$F$5:$F$40,MATCH($J338,'HAZUS Table FL 14.14'!$C$5:$C$40,0)),"no data")</f>
        <v>no data</v>
      </c>
      <c r="N338" s="163" t="str">
        <f>IFERROR('Inputs_Metric 7'!$D$5*INDEX('HAZUS Table FL 14.14'!$G$5:$G$40,MATCH($J338,'HAZUS Table FL 14.14'!$C$5:$C$40,0)),"no data")</f>
        <v>no data</v>
      </c>
      <c r="O338" s="163" t="str">
        <f>IFERROR('Inputs_Metric 7'!$D$5*INDEX('HAZUS Table FL 14.14'!$I$5:$I$40,MATCH($J338,'HAZUS Table FL 14.14'!$C$5:$C$40,0)),"no data")</f>
        <v>no data</v>
      </c>
      <c r="P338" s="246" t="str">
        <f>IFERROR(AVERAGEIFS('HAZUS Table FL 14.12'!$S$4:$S$325,'HAZUS Table FL 14.12'!$N$4:$N$325,$J338,'HAZUS Table FL 14.12'!$R$4:$R$325,$I338,'HAZUS Table FL 14.12'!$P$4:$P$325,"&lt;="&amp;$G338,'HAZUS Table FL 14.12'!$Q$4:$Q$325,"&gt;"&amp;$G338)*'Inputs_Metric 7'!$D$6,"no data")</f>
        <v>no data</v>
      </c>
      <c r="Q338" s="246" t="str">
        <f>IFERROR(AVERAGEIFS('HAZUS Table FL 14.12'!$S$4:$S$325,'HAZUS Table FL 14.12'!$N$4:$N$325,$J338,'HAZUS Table FL 14.12'!$R$4:$R$325,$I338,'HAZUS Table FL 14.12'!$P$4:$P$325,"&lt;="&amp;$H338,'HAZUS Table FL 14.12'!$Q$4:$Q$325,"&gt;"&amp;$H338)*'Inputs_Metric 7'!$D$6,"no data")</f>
        <v>no data</v>
      </c>
      <c r="R338" s="246" t="str">
        <f>IFERROR(INDEX('HAZUS Table FL 14.16'!$D$3:$D$30,MATCH($J338,'HAZUS Table FL 14.16'!$C$3:$C$30,0)),"no data")</f>
        <v>no data</v>
      </c>
      <c r="S338" s="246" t="str">
        <f>IFERROR(INDEX('HAZUS Table FL 14.16'!$F$3:$F$30,MATCH($J338,'HAZUS Table FL 14.16'!$C$3:$C$30,0)),"no data")</f>
        <v>no data</v>
      </c>
      <c r="T338" s="246" t="str">
        <f>IFERROR(INDEX('HAZUS Table FL 14.16'!$G$3:$G$30,MATCH($J338,'HAZUS Table FL 14.16'!$C$3:$C$30,0)),"no data")</f>
        <v>no data</v>
      </c>
      <c r="U338" s="164" t="str">
        <f>IFERROR('Inputs_Metric 7'!$D$5*INDEX('HAZUS Table FL 14.8'!$E$4:$E$14,MATCH('Step 1_Metric 7'!$J338,'HAZUS Table FL 14.8'!$C$4:$C$14,0)),"no data")</f>
        <v>no data</v>
      </c>
      <c r="W338" s="92" t="str">
        <f t="shared" si="47"/>
        <v/>
      </c>
      <c r="X338" s="92" t="str">
        <f t="shared" si="48"/>
        <v/>
      </c>
      <c r="Y338" s="92" t="str">
        <f t="shared" si="49"/>
        <v/>
      </c>
      <c r="Z338" s="92" t="str">
        <f t="shared" si="50"/>
        <v/>
      </c>
      <c r="AA338" s="101" t="str">
        <f t="shared" si="51"/>
        <v/>
      </c>
      <c r="AB338" s="101" t="str">
        <f t="shared" si="52"/>
        <v/>
      </c>
      <c r="AC338" s="92" t="str">
        <f t="shared" si="53"/>
        <v/>
      </c>
      <c r="AD338" s="92" t="str">
        <f t="shared" si="54"/>
        <v/>
      </c>
    </row>
    <row r="339" spans="1:30" x14ac:dyDescent="0.25">
      <c r="A339">
        <f t="shared" si="46"/>
        <v>10</v>
      </c>
      <c r="B339">
        <f>COUNTIF($D$4:D339,D339)</f>
        <v>256</v>
      </c>
      <c r="C339">
        <f>'Building Structure Data'!B340</f>
        <v>0</v>
      </c>
      <c r="D339">
        <f>'Building Structure Data'!C340</f>
        <v>0</v>
      </c>
      <c r="E339">
        <f>'Building Structure Data'!D340</f>
        <v>0</v>
      </c>
      <c r="F339">
        <f>'Building Structure Data'!E340</f>
        <v>0</v>
      </c>
      <c r="G339" s="43">
        <f>'Building Structure Data'!O340</f>
        <v>0</v>
      </c>
      <c r="H339" s="43">
        <f>'Building Structure Data'!P340</f>
        <v>0</v>
      </c>
      <c r="I339" t="b">
        <f>IF(OR('Building Structure Data'!M340="C",'Building Structure Data'!M340="R"),TRUE,FALSE)</f>
        <v>0</v>
      </c>
      <c r="J339">
        <f>'Building Structure Data'!Y340</f>
        <v>0</v>
      </c>
      <c r="K339" s="77">
        <f>'Building Structure Data'!AN340</f>
        <v>0</v>
      </c>
      <c r="L339" s="77">
        <f>'Building Structure Data'!AO340</f>
        <v>0</v>
      </c>
      <c r="M339" s="163" t="str">
        <f>IFERROR('Inputs_Metric 7'!$D$5*INDEX('HAZUS Table FL 14.14'!$F$5:$F$40,MATCH($J339,'HAZUS Table FL 14.14'!$C$5:$C$40,0)),"no data")</f>
        <v>no data</v>
      </c>
      <c r="N339" s="163" t="str">
        <f>IFERROR('Inputs_Metric 7'!$D$5*INDEX('HAZUS Table FL 14.14'!$G$5:$G$40,MATCH($J339,'HAZUS Table FL 14.14'!$C$5:$C$40,0)),"no data")</f>
        <v>no data</v>
      </c>
      <c r="O339" s="163" t="str">
        <f>IFERROR('Inputs_Metric 7'!$D$5*INDEX('HAZUS Table FL 14.14'!$I$5:$I$40,MATCH($J339,'HAZUS Table FL 14.14'!$C$5:$C$40,0)),"no data")</f>
        <v>no data</v>
      </c>
      <c r="P339" s="246" t="str">
        <f>IFERROR(AVERAGEIFS('HAZUS Table FL 14.12'!$S$4:$S$325,'HAZUS Table FL 14.12'!$N$4:$N$325,$J339,'HAZUS Table FL 14.12'!$R$4:$R$325,$I339,'HAZUS Table FL 14.12'!$P$4:$P$325,"&lt;="&amp;$G339,'HAZUS Table FL 14.12'!$Q$4:$Q$325,"&gt;"&amp;$G339)*'Inputs_Metric 7'!$D$6,"no data")</f>
        <v>no data</v>
      </c>
      <c r="Q339" s="246" t="str">
        <f>IFERROR(AVERAGEIFS('HAZUS Table FL 14.12'!$S$4:$S$325,'HAZUS Table FL 14.12'!$N$4:$N$325,$J339,'HAZUS Table FL 14.12'!$R$4:$R$325,$I339,'HAZUS Table FL 14.12'!$P$4:$P$325,"&lt;="&amp;$H339,'HAZUS Table FL 14.12'!$Q$4:$Q$325,"&gt;"&amp;$H339)*'Inputs_Metric 7'!$D$6,"no data")</f>
        <v>no data</v>
      </c>
      <c r="R339" s="246" t="str">
        <f>IFERROR(INDEX('HAZUS Table FL 14.16'!$D$3:$D$30,MATCH($J339,'HAZUS Table FL 14.16'!$C$3:$C$30,0)),"no data")</f>
        <v>no data</v>
      </c>
      <c r="S339" s="246" t="str">
        <f>IFERROR(INDEX('HAZUS Table FL 14.16'!$F$3:$F$30,MATCH($J339,'HAZUS Table FL 14.16'!$C$3:$C$30,0)),"no data")</f>
        <v>no data</v>
      </c>
      <c r="T339" s="246" t="str">
        <f>IFERROR(INDEX('HAZUS Table FL 14.16'!$G$3:$G$30,MATCH($J339,'HAZUS Table FL 14.16'!$C$3:$C$30,0)),"no data")</f>
        <v>no data</v>
      </c>
      <c r="U339" s="164" t="str">
        <f>IFERROR('Inputs_Metric 7'!$D$5*INDEX('HAZUS Table FL 14.8'!$E$4:$E$14,MATCH('Step 1_Metric 7'!$J339,'HAZUS Table FL 14.8'!$C$4:$C$14,0)),"no data")</f>
        <v>no data</v>
      </c>
      <c r="W339" s="92" t="str">
        <f t="shared" si="47"/>
        <v/>
      </c>
      <c r="X339" s="92" t="str">
        <f t="shared" si="48"/>
        <v/>
      </c>
      <c r="Y339" s="92" t="str">
        <f t="shared" si="49"/>
        <v/>
      </c>
      <c r="Z339" s="92" t="str">
        <f t="shared" si="50"/>
        <v/>
      </c>
      <c r="AA339" s="101" t="str">
        <f t="shared" si="51"/>
        <v/>
      </c>
      <c r="AB339" s="101" t="str">
        <f t="shared" si="52"/>
        <v/>
      </c>
      <c r="AC339" s="92" t="str">
        <f t="shared" si="53"/>
        <v/>
      </c>
      <c r="AD339" s="92" t="str">
        <f t="shared" si="54"/>
        <v/>
      </c>
    </row>
    <row r="340" spans="1:30" x14ac:dyDescent="0.25">
      <c r="A340">
        <f t="shared" si="46"/>
        <v>10</v>
      </c>
      <c r="B340">
        <f>COUNTIF($D$4:D340,D340)</f>
        <v>257</v>
      </c>
      <c r="C340">
        <f>'Building Structure Data'!B341</f>
        <v>0</v>
      </c>
      <c r="D340">
        <f>'Building Structure Data'!C341</f>
        <v>0</v>
      </c>
      <c r="E340">
        <f>'Building Structure Data'!D341</f>
        <v>0</v>
      </c>
      <c r="F340">
        <f>'Building Structure Data'!E341</f>
        <v>0</v>
      </c>
      <c r="G340" s="43">
        <f>'Building Structure Data'!O341</f>
        <v>0</v>
      </c>
      <c r="H340" s="43">
        <f>'Building Structure Data'!P341</f>
        <v>0</v>
      </c>
      <c r="I340" t="b">
        <f>IF(OR('Building Structure Data'!M341="C",'Building Structure Data'!M341="R"),TRUE,FALSE)</f>
        <v>0</v>
      </c>
      <c r="J340">
        <f>'Building Structure Data'!Y341</f>
        <v>0</v>
      </c>
      <c r="K340" s="77">
        <f>'Building Structure Data'!AN341</f>
        <v>0</v>
      </c>
      <c r="L340" s="77">
        <f>'Building Structure Data'!AO341</f>
        <v>0</v>
      </c>
      <c r="M340" s="163" t="str">
        <f>IFERROR('Inputs_Metric 7'!$D$5*INDEX('HAZUS Table FL 14.14'!$F$5:$F$40,MATCH($J340,'HAZUS Table FL 14.14'!$C$5:$C$40,0)),"no data")</f>
        <v>no data</v>
      </c>
      <c r="N340" s="163" t="str">
        <f>IFERROR('Inputs_Metric 7'!$D$5*INDEX('HAZUS Table FL 14.14'!$G$5:$G$40,MATCH($J340,'HAZUS Table FL 14.14'!$C$5:$C$40,0)),"no data")</f>
        <v>no data</v>
      </c>
      <c r="O340" s="163" t="str">
        <f>IFERROR('Inputs_Metric 7'!$D$5*INDEX('HAZUS Table FL 14.14'!$I$5:$I$40,MATCH($J340,'HAZUS Table FL 14.14'!$C$5:$C$40,0)),"no data")</f>
        <v>no data</v>
      </c>
      <c r="P340" s="246" t="str">
        <f>IFERROR(AVERAGEIFS('HAZUS Table FL 14.12'!$S$4:$S$325,'HAZUS Table FL 14.12'!$N$4:$N$325,$J340,'HAZUS Table FL 14.12'!$R$4:$R$325,$I340,'HAZUS Table FL 14.12'!$P$4:$P$325,"&lt;="&amp;$G340,'HAZUS Table FL 14.12'!$Q$4:$Q$325,"&gt;"&amp;$G340)*'Inputs_Metric 7'!$D$6,"no data")</f>
        <v>no data</v>
      </c>
      <c r="Q340" s="246" t="str">
        <f>IFERROR(AVERAGEIFS('HAZUS Table FL 14.12'!$S$4:$S$325,'HAZUS Table FL 14.12'!$N$4:$N$325,$J340,'HAZUS Table FL 14.12'!$R$4:$R$325,$I340,'HAZUS Table FL 14.12'!$P$4:$P$325,"&lt;="&amp;$H340,'HAZUS Table FL 14.12'!$Q$4:$Q$325,"&gt;"&amp;$H340)*'Inputs_Metric 7'!$D$6,"no data")</f>
        <v>no data</v>
      </c>
      <c r="R340" s="246" t="str">
        <f>IFERROR(INDEX('HAZUS Table FL 14.16'!$D$3:$D$30,MATCH($J340,'HAZUS Table FL 14.16'!$C$3:$C$30,0)),"no data")</f>
        <v>no data</v>
      </c>
      <c r="S340" s="246" t="str">
        <f>IFERROR(INDEX('HAZUS Table FL 14.16'!$F$3:$F$30,MATCH($J340,'HAZUS Table FL 14.16'!$C$3:$C$30,0)),"no data")</f>
        <v>no data</v>
      </c>
      <c r="T340" s="246" t="str">
        <f>IFERROR(INDEX('HAZUS Table FL 14.16'!$G$3:$G$30,MATCH($J340,'HAZUS Table FL 14.16'!$C$3:$C$30,0)),"no data")</f>
        <v>no data</v>
      </c>
      <c r="U340" s="164" t="str">
        <f>IFERROR('Inputs_Metric 7'!$D$5*INDEX('HAZUS Table FL 14.8'!$E$4:$E$14,MATCH('Step 1_Metric 7'!$J340,'HAZUS Table FL 14.8'!$C$4:$C$14,0)),"no data")</f>
        <v>no data</v>
      </c>
      <c r="W340" s="92" t="str">
        <f t="shared" si="47"/>
        <v/>
      </c>
      <c r="X340" s="92" t="str">
        <f t="shared" si="48"/>
        <v/>
      </c>
      <c r="Y340" s="92" t="str">
        <f t="shared" si="49"/>
        <v/>
      </c>
      <c r="Z340" s="92" t="str">
        <f t="shared" si="50"/>
        <v/>
      </c>
      <c r="AA340" s="101" t="str">
        <f t="shared" si="51"/>
        <v/>
      </c>
      <c r="AB340" s="101" t="str">
        <f t="shared" si="52"/>
        <v/>
      </c>
      <c r="AC340" s="92" t="str">
        <f t="shared" si="53"/>
        <v/>
      </c>
      <c r="AD340" s="92" t="str">
        <f t="shared" si="54"/>
        <v/>
      </c>
    </row>
    <row r="341" spans="1:30" x14ac:dyDescent="0.25">
      <c r="A341">
        <f t="shared" si="46"/>
        <v>10</v>
      </c>
      <c r="B341">
        <f>COUNTIF($D$4:D341,D341)</f>
        <v>258</v>
      </c>
      <c r="C341">
        <f>'Building Structure Data'!B342</f>
        <v>0</v>
      </c>
      <c r="D341">
        <f>'Building Structure Data'!C342</f>
        <v>0</v>
      </c>
      <c r="E341">
        <f>'Building Structure Data'!D342</f>
        <v>0</v>
      </c>
      <c r="F341">
        <f>'Building Structure Data'!E342</f>
        <v>0</v>
      </c>
      <c r="G341" s="43">
        <f>'Building Structure Data'!O342</f>
        <v>0</v>
      </c>
      <c r="H341" s="43">
        <f>'Building Structure Data'!P342</f>
        <v>0</v>
      </c>
      <c r="I341" t="b">
        <f>IF(OR('Building Structure Data'!M342="C",'Building Structure Data'!M342="R"),TRUE,FALSE)</f>
        <v>0</v>
      </c>
      <c r="J341">
        <f>'Building Structure Data'!Y342</f>
        <v>0</v>
      </c>
      <c r="K341" s="77">
        <f>'Building Structure Data'!AN342</f>
        <v>0</v>
      </c>
      <c r="L341" s="77">
        <f>'Building Structure Data'!AO342</f>
        <v>0</v>
      </c>
      <c r="M341" s="163" t="str">
        <f>IFERROR('Inputs_Metric 7'!$D$5*INDEX('HAZUS Table FL 14.14'!$F$5:$F$40,MATCH($J341,'HAZUS Table FL 14.14'!$C$5:$C$40,0)),"no data")</f>
        <v>no data</v>
      </c>
      <c r="N341" s="163" t="str">
        <f>IFERROR('Inputs_Metric 7'!$D$5*INDEX('HAZUS Table FL 14.14'!$G$5:$G$40,MATCH($J341,'HAZUS Table FL 14.14'!$C$5:$C$40,0)),"no data")</f>
        <v>no data</v>
      </c>
      <c r="O341" s="163" t="str">
        <f>IFERROR('Inputs_Metric 7'!$D$5*INDEX('HAZUS Table FL 14.14'!$I$5:$I$40,MATCH($J341,'HAZUS Table FL 14.14'!$C$5:$C$40,0)),"no data")</f>
        <v>no data</v>
      </c>
      <c r="P341" s="246" t="str">
        <f>IFERROR(AVERAGEIFS('HAZUS Table FL 14.12'!$S$4:$S$325,'HAZUS Table FL 14.12'!$N$4:$N$325,$J341,'HAZUS Table FL 14.12'!$R$4:$R$325,$I341,'HAZUS Table FL 14.12'!$P$4:$P$325,"&lt;="&amp;$G341,'HAZUS Table FL 14.12'!$Q$4:$Q$325,"&gt;"&amp;$G341)*'Inputs_Metric 7'!$D$6,"no data")</f>
        <v>no data</v>
      </c>
      <c r="Q341" s="246" t="str">
        <f>IFERROR(AVERAGEIFS('HAZUS Table FL 14.12'!$S$4:$S$325,'HAZUS Table FL 14.12'!$N$4:$N$325,$J341,'HAZUS Table FL 14.12'!$R$4:$R$325,$I341,'HAZUS Table FL 14.12'!$P$4:$P$325,"&lt;="&amp;$H341,'HAZUS Table FL 14.12'!$Q$4:$Q$325,"&gt;"&amp;$H341)*'Inputs_Metric 7'!$D$6,"no data")</f>
        <v>no data</v>
      </c>
      <c r="R341" s="246" t="str">
        <f>IFERROR(INDEX('HAZUS Table FL 14.16'!$D$3:$D$30,MATCH($J341,'HAZUS Table FL 14.16'!$C$3:$C$30,0)),"no data")</f>
        <v>no data</v>
      </c>
      <c r="S341" s="246" t="str">
        <f>IFERROR(INDEX('HAZUS Table FL 14.16'!$F$3:$F$30,MATCH($J341,'HAZUS Table FL 14.16'!$C$3:$C$30,0)),"no data")</f>
        <v>no data</v>
      </c>
      <c r="T341" s="246" t="str">
        <f>IFERROR(INDEX('HAZUS Table FL 14.16'!$G$3:$G$30,MATCH($J341,'HAZUS Table FL 14.16'!$C$3:$C$30,0)),"no data")</f>
        <v>no data</v>
      </c>
      <c r="U341" s="164" t="str">
        <f>IFERROR('Inputs_Metric 7'!$D$5*INDEX('HAZUS Table FL 14.8'!$E$4:$E$14,MATCH('Step 1_Metric 7'!$J341,'HAZUS Table FL 14.8'!$C$4:$C$14,0)),"no data")</f>
        <v>no data</v>
      </c>
      <c r="W341" s="92" t="str">
        <f t="shared" si="47"/>
        <v/>
      </c>
      <c r="X341" s="92" t="str">
        <f t="shared" si="48"/>
        <v/>
      </c>
      <c r="Y341" s="92" t="str">
        <f t="shared" si="49"/>
        <v/>
      </c>
      <c r="Z341" s="92" t="str">
        <f t="shared" si="50"/>
        <v/>
      </c>
      <c r="AA341" s="101" t="str">
        <f t="shared" si="51"/>
        <v/>
      </c>
      <c r="AB341" s="101" t="str">
        <f t="shared" si="52"/>
        <v/>
      </c>
      <c r="AC341" s="92" t="str">
        <f t="shared" si="53"/>
        <v/>
      </c>
      <c r="AD341" s="92" t="str">
        <f t="shared" si="54"/>
        <v/>
      </c>
    </row>
    <row r="342" spans="1:30" x14ac:dyDescent="0.25">
      <c r="A342">
        <f t="shared" si="46"/>
        <v>10</v>
      </c>
      <c r="B342">
        <f>COUNTIF($D$4:D342,D342)</f>
        <v>259</v>
      </c>
      <c r="C342">
        <f>'Building Structure Data'!B343</f>
        <v>0</v>
      </c>
      <c r="D342">
        <f>'Building Structure Data'!C343</f>
        <v>0</v>
      </c>
      <c r="E342">
        <f>'Building Structure Data'!D343</f>
        <v>0</v>
      </c>
      <c r="F342">
        <f>'Building Structure Data'!E343</f>
        <v>0</v>
      </c>
      <c r="G342" s="43">
        <f>'Building Structure Data'!O343</f>
        <v>0</v>
      </c>
      <c r="H342" s="43">
        <f>'Building Structure Data'!P343</f>
        <v>0</v>
      </c>
      <c r="I342" t="b">
        <f>IF(OR('Building Structure Data'!M343="C",'Building Structure Data'!M343="R"),TRUE,FALSE)</f>
        <v>0</v>
      </c>
      <c r="J342">
        <f>'Building Structure Data'!Y343</f>
        <v>0</v>
      </c>
      <c r="K342" s="77">
        <f>'Building Structure Data'!AN343</f>
        <v>0</v>
      </c>
      <c r="L342" s="77">
        <f>'Building Structure Data'!AO343</f>
        <v>0</v>
      </c>
      <c r="M342" s="163" t="str">
        <f>IFERROR('Inputs_Metric 7'!$D$5*INDEX('HAZUS Table FL 14.14'!$F$5:$F$40,MATCH($J342,'HAZUS Table FL 14.14'!$C$5:$C$40,0)),"no data")</f>
        <v>no data</v>
      </c>
      <c r="N342" s="163" t="str">
        <f>IFERROR('Inputs_Metric 7'!$D$5*INDEX('HAZUS Table FL 14.14'!$G$5:$G$40,MATCH($J342,'HAZUS Table FL 14.14'!$C$5:$C$40,0)),"no data")</f>
        <v>no data</v>
      </c>
      <c r="O342" s="163" t="str">
        <f>IFERROR('Inputs_Metric 7'!$D$5*INDEX('HAZUS Table FL 14.14'!$I$5:$I$40,MATCH($J342,'HAZUS Table FL 14.14'!$C$5:$C$40,0)),"no data")</f>
        <v>no data</v>
      </c>
      <c r="P342" s="246" t="str">
        <f>IFERROR(AVERAGEIFS('HAZUS Table FL 14.12'!$S$4:$S$325,'HAZUS Table FL 14.12'!$N$4:$N$325,$J342,'HAZUS Table FL 14.12'!$R$4:$R$325,$I342,'HAZUS Table FL 14.12'!$P$4:$P$325,"&lt;="&amp;$G342,'HAZUS Table FL 14.12'!$Q$4:$Q$325,"&gt;"&amp;$G342)*'Inputs_Metric 7'!$D$6,"no data")</f>
        <v>no data</v>
      </c>
      <c r="Q342" s="246" t="str">
        <f>IFERROR(AVERAGEIFS('HAZUS Table FL 14.12'!$S$4:$S$325,'HAZUS Table FL 14.12'!$N$4:$N$325,$J342,'HAZUS Table FL 14.12'!$R$4:$R$325,$I342,'HAZUS Table FL 14.12'!$P$4:$P$325,"&lt;="&amp;$H342,'HAZUS Table FL 14.12'!$Q$4:$Q$325,"&gt;"&amp;$H342)*'Inputs_Metric 7'!$D$6,"no data")</f>
        <v>no data</v>
      </c>
      <c r="R342" s="246" t="str">
        <f>IFERROR(INDEX('HAZUS Table FL 14.16'!$D$3:$D$30,MATCH($J342,'HAZUS Table FL 14.16'!$C$3:$C$30,0)),"no data")</f>
        <v>no data</v>
      </c>
      <c r="S342" s="246" t="str">
        <f>IFERROR(INDEX('HAZUS Table FL 14.16'!$F$3:$F$30,MATCH($J342,'HAZUS Table FL 14.16'!$C$3:$C$30,0)),"no data")</f>
        <v>no data</v>
      </c>
      <c r="T342" s="246" t="str">
        <f>IFERROR(INDEX('HAZUS Table FL 14.16'!$G$3:$G$30,MATCH($J342,'HAZUS Table FL 14.16'!$C$3:$C$30,0)),"no data")</f>
        <v>no data</v>
      </c>
      <c r="U342" s="164" t="str">
        <f>IFERROR('Inputs_Metric 7'!$D$5*INDEX('HAZUS Table FL 14.8'!$E$4:$E$14,MATCH('Step 1_Metric 7'!$J342,'HAZUS Table FL 14.8'!$C$4:$C$14,0)),"no data")</f>
        <v>no data</v>
      </c>
      <c r="W342" s="92" t="str">
        <f t="shared" si="47"/>
        <v/>
      </c>
      <c r="X342" s="92" t="str">
        <f t="shared" si="48"/>
        <v/>
      </c>
      <c r="Y342" s="92" t="str">
        <f t="shared" si="49"/>
        <v/>
      </c>
      <c r="Z342" s="92" t="str">
        <f t="shared" si="50"/>
        <v/>
      </c>
      <c r="AA342" s="101" t="str">
        <f t="shared" si="51"/>
        <v/>
      </c>
      <c r="AB342" s="101" t="str">
        <f t="shared" si="52"/>
        <v/>
      </c>
      <c r="AC342" s="92" t="str">
        <f t="shared" si="53"/>
        <v/>
      </c>
      <c r="AD342" s="92" t="str">
        <f t="shared" si="54"/>
        <v/>
      </c>
    </row>
    <row r="343" spans="1:30" x14ac:dyDescent="0.25">
      <c r="A343">
        <f t="shared" si="46"/>
        <v>10</v>
      </c>
      <c r="B343">
        <f>COUNTIF($D$4:D343,D343)</f>
        <v>260</v>
      </c>
      <c r="C343">
        <f>'Building Structure Data'!B344</f>
        <v>0</v>
      </c>
      <c r="D343">
        <f>'Building Structure Data'!C344</f>
        <v>0</v>
      </c>
      <c r="E343">
        <f>'Building Structure Data'!D344</f>
        <v>0</v>
      </c>
      <c r="F343">
        <f>'Building Structure Data'!E344</f>
        <v>0</v>
      </c>
      <c r="G343" s="43">
        <f>'Building Structure Data'!O344</f>
        <v>0</v>
      </c>
      <c r="H343" s="43">
        <f>'Building Structure Data'!P344</f>
        <v>0</v>
      </c>
      <c r="I343" t="b">
        <f>IF(OR('Building Structure Data'!M344="C",'Building Structure Data'!M344="R"),TRUE,FALSE)</f>
        <v>0</v>
      </c>
      <c r="J343">
        <f>'Building Structure Data'!Y344</f>
        <v>0</v>
      </c>
      <c r="K343" s="77">
        <f>'Building Structure Data'!AN344</f>
        <v>0</v>
      </c>
      <c r="L343" s="77">
        <f>'Building Structure Data'!AO344</f>
        <v>0</v>
      </c>
      <c r="M343" s="163" t="str">
        <f>IFERROR('Inputs_Metric 7'!$D$5*INDEX('HAZUS Table FL 14.14'!$F$5:$F$40,MATCH($J343,'HAZUS Table FL 14.14'!$C$5:$C$40,0)),"no data")</f>
        <v>no data</v>
      </c>
      <c r="N343" s="163" t="str">
        <f>IFERROR('Inputs_Metric 7'!$D$5*INDEX('HAZUS Table FL 14.14'!$G$5:$G$40,MATCH($J343,'HAZUS Table FL 14.14'!$C$5:$C$40,0)),"no data")</f>
        <v>no data</v>
      </c>
      <c r="O343" s="163" t="str">
        <f>IFERROR('Inputs_Metric 7'!$D$5*INDEX('HAZUS Table FL 14.14'!$I$5:$I$40,MATCH($J343,'HAZUS Table FL 14.14'!$C$5:$C$40,0)),"no data")</f>
        <v>no data</v>
      </c>
      <c r="P343" s="246" t="str">
        <f>IFERROR(AVERAGEIFS('HAZUS Table FL 14.12'!$S$4:$S$325,'HAZUS Table FL 14.12'!$N$4:$N$325,$J343,'HAZUS Table FL 14.12'!$R$4:$R$325,$I343,'HAZUS Table FL 14.12'!$P$4:$P$325,"&lt;="&amp;$G343,'HAZUS Table FL 14.12'!$Q$4:$Q$325,"&gt;"&amp;$G343)*'Inputs_Metric 7'!$D$6,"no data")</f>
        <v>no data</v>
      </c>
      <c r="Q343" s="246" t="str">
        <f>IFERROR(AVERAGEIFS('HAZUS Table FL 14.12'!$S$4:$S$325,'HAZUS Table FL 14.12'!$N$4:$N$325,$J343,'HAZUS Table FL 14.12'!$R$4:$R$325,$I343,'HAZUS Table FL 14.12'!$P$4:$P$325,"&lt;="&amp;$H343,'HAZUS Table FL 14.12'!$Q$4:$Q$325,"&gt;"&amp;$H343)*'Inputs_Metric 7'!$D$6,"no data")</f>
        <v>no data</v>
      </c>
      <c r="R343" s="246" t="str">
        <f>IFERROR(INDEX('HAZUS Table FL 14.16'!$D$3:$D$30,MATCH($J343,'HAZUS Table FL 14.16'!$C$3:$C$30,0)),"no data")</f>
        <v>no data</v>
      </c>
      <c r="S343" s="246" t="str">
        <f>IFERROR(INDEX('HAZUS Table FL 14.16'!$F$3:$F$30,MATCH($J343,'HAZUS Table FL 14.16'!$C$3:$C$30,0)),"no data")</f>
        <v>no data</v>
      </c>
      <c r="T343" s="246" t="str">
        <f>IFERROR(INDEX('HAZUS Table FL 14.16'!$G$3:$G$30,MATCH($J343,'HAZUS Table FL 14.16'!$C$3:$C$30,0)),"no data")</f>
        <v>no data</v>
      </c>
      <c r="U343" s="164" t="str">
        <f>IFERROR('Inputs_Metric 7'!$D$5*INDEX('HAZUS Table FL 14.8'!$E$4:$E$14,MATCH('Step 1_Metric 7'!$J343,'HAZUS Table FL 14.8'!$C$4:$C$14,0)),"no data")</f>
        <v>no data</v>
      </c>
      <c r="W343" s="92" t="str">
        <f t="shared" si="47"/>
        <v/>
      </c>
      <c r="X343" s="92" t="str">
        <f t="shared" si="48"/>
        <v/>
      </c>
      <c r="Y343" s="92" t="str">
        <f t="shared" si="49"/>
        <v/>
      </c>
      <c r="Z343" s="92" t="str">
        <f t="shared" si="50"/>
        <v/>
      </c>
      <c r="AA343" s="101" t="str">
        <f t="shared" si="51"/>
        <v/>
      </c>
      <c r="AB343" s="101" t="str">
        <f t="shared" si="52"/>
        <v/>
      </c>
      <c r="AC343" s="92" t="str">
        <f t="shared" si="53"/>
        <v/>
      </c>
      <c r="AD343" s="92" t="str">
        <f t="shared" si="54"/>
        <v/>
      </c>
    </row>
    <row r="344" spans="1:30" x14ac:dyDescent="0.25">
      <c r="A344">
        <f t="shared" si="46"/>
        <v>10</v>
      </c>
      <c r="B344">
        <f>COUNTIF($D$4:D344,D344)</f>
        <v>261</v>
      </c>
      <c r="C344">
        <f>'Building Structure Data'!B345</f>
        <v>0</v>
      </c>
      <c r="D344">
        <f>'Building Structure Data'!C345</f>
        <v>0</v>
      </c>
      <c r="E344">
        <f>'Building Structure Data'!D345</f>
        <v>0</v>
      </c>
      <c r="F344">
        <f>'Building Structure Data'!E345</f>
        <v>0</v>
      </c>
      <c r="G344" s="43">
        <f>'Building Structure Data'!O345</f>
        <v>0</v>
      </c>
      <c r="H344" s="43">
        <f>'Building Structure Data'!P345</f>
        <v>0</v>
      </c>
      <c r="I344" t="b">
        <f>IF(OR('Building Structure Data'!M345="C",'Building Structure Data'!M345="R"),TRUE,FALSE)</f>
        <v>0</v>
      </c>
      <c r="J344">
        <f>'Building Structure Data'!Y345</f>
        <v>0</v>
      </c>
      <c r="K344" s="77">
        <f>'Building Structure Data'!AN345</f>
        <v>0</v>
      </c>
      <c r="L344" s="77">
        <f>'Building Structure Data'!AO345</f>
        <v>0</v>
      </c>
      <c r="M344" s="163" t="str">
        <f>IFERROR('Inputs_Metric 7'!$D$5*INDEX('HAZUS Table FL 14.14'!$F$5:$F$40,MATCH($J344,'HAZUS Table FL 14.14'!$C$5:$C$40,0)),"no data")</f>
        <v>no data</v>
      </c>
      <c r="N344" s="163" t="str">
        <f>IFERROR('Inputs_Metric 7'!$D$5*INDEX('HAZUS Table FL 14.14'!$G$5:$G$40,MATCH($J344,'HAZUS Table FL 14.14'!$C$5:$C$40,0)),"no data")</f>
        <v>no data</v>
      </c>
      <c r="O344" s="163" t="str">
        <f>IFERROR('Inputs_Metric 7'!$D$5*INDEX('HAZUS Table FL 14.14'!$I$5:$I$40,MATCH($J344,'HAZUS Table FL 14.14'!$C$5:$C$40,0)),"no data")</f>
        <v>no data</v>
      </c>
      <c r="P344" s="246" t="str">
        <f>IFERROR(AVERAGEIFS('HAZUS Table FL 14.12'!$S$4:$S$325,'HAZUS Table FL 14.12'!$N$4:$N$325,$J344,'HAZUS Table FL 14.12'!$R$4:$R$325,$I344,'HAZUS Table FL 14.12'!$P$4:$P$325,"&lt;="&amp;$G344,'HAZUS Table FL 14.12'!$Q$4:$Q$325,"&gt;"&amp;$G344)*'Inputs_Metric 7'!$D$6,"no data")</f>
        <v>no data</v>
      </c>
      <c r="Q344" s="246" t="str">
        <f>IFERROR(AVERAGEIFS('HAZUS Table FL 14.12'!$S$4:$S$325,'HAZUS Table FL 14.12'!$N$4:$N$325,$J344,'HAZUS Table FL 14.12'!$R$4:$R$325,$I344,'HAZUS Table FL 14.12'!$P$4:$P$325,"&lt;="&amp;$H344,'HAZUS Table FL 14.12'!$Q$4:$Q$325,"&gt;"&amp;$H344)*'Inputs_Metric 7'!$D$6,"no data")</f>
        <v>no data</v>
      </c>
      <c r="R344" s="246" t="str">
        <f>IFERROR(INDEX('HAZUS Table FL 14.16'!$D$3:$D$30,MATCH($J344,'HAZUS Table FL 14.16'!$C$3:$C$30,0)),"no data")</f>
        <v>no data</v>
      </c>
      <c r="S344" s="246" t="str">
        <f>IFERROR(INDEX('HAZUS Table FL 14.16'!$F$3:$F$30,MATCH($J344,'HAZUS Table FL 14.16'!$C$3:$C$30,0)),"no data")</f>
        <v>no data</v>
      </c>
      <c r="T344" s="246" t="str">
        <f>IFERROR(INDEX('HAZUS Table FL 14.16'!$G$3:$G$30,MATCH($J344,'HAZUS Table FL 14.16'!$C$3:$C$30,0)),"no data")</f>
        <v>no data</v>
      </c>
      <c r="U344" s="164" t="str">
        <f>IFERROR('Inputs_Metric 7'!$D$5*INDEX('HAZUS Table FL 14.8'!$E$4:$E$14,MATCH('Step 1_Metric 7'!$J344,'HAZUS Table FL 14.8'!$C$4:$C$14,0)),"no data")</f>
        <v>no data</v>
      </c>
      <c r="W344" s="92" t="str">
        <f t="shared" si="47"/>
        <v/>
      </c>
      <c r="X344" s="92" t="str">
        <f t="shared" si="48"/>
        <v/>
      </c>
      <c r="Y344" s="92" t="str">
        <f t="shared" si="49"/>
        <v/>
      </c>
      <c r="Z344" s="92" t="str">
        <f t="shared" si="50"/>
        <v/>
      </c>
      <c r="AA344" s="101" t="str">
        <f t="shared" si="51"/>
        <v/>
      </c>
      <c r="AB344" s="101" t="str">
        <f t="shared" si="52"/>
        <v/>
      </c>
      <c r="AC344" s="92" t="str">
        <f t="shared" si="53"/>
        <v/>
      </c>
      <c r="AD344" s="92" t="str">
        <f t="shared" si="54"/>
        <v/>
      </c>
    </row>
    <row r="345" spans="1:30" x14ac:dyDescent="0.25">
      <c r="A345">
        <f t="shared" si="46"/>
        <v>10</v>
      </c>
      <c r="B345">
        <f>COUNTIF($D$4:D345,D345)</f>
        <v>262</v>
      </c>
      <c r="C345">
        <f>'Building Structure Data'!B346</f>
        <v>0</v>
      </c>
      <c r="D345">
        <f>'Building Structure Data'!C346</f>
        <v>0</v>
      </c>
      <c r="E345">
        <f>'Building Structure Data'!D346</f>
        <v>0</v>
      </c>
      <c r="F345">
        <f>'Building Structure Data'!E346</f>
        <v>0</v>
      </c>
      <c r="G345" s="43">
        <f>'Building Structure Data'!O346</f>
        <v>0</v>
      </c>
      <c r="H345" s="43">
        <f>'Building Structure Data'!P346</f>
        <v>0</v>
      </c>
      <c r="I345" t="b">
        <f>IF(OR('Building Structure Data'!M346="C",'Building Structure Data'!M346="R"),TRUE,FALSE)</f>
        <v>0</v>
      </c>
      <c r="J345">
        <f>'Building Structure Data'!Y346</f>
        <v>0</v>
      </c>
      <c r="K345" s="77">
        <f>'Building Structure Data'!AN346</f>
        <v>0</v>
      </c>
      <c r="L345" s="77">
        <f>'Building Structure Data'!AO346</f>
        <v>0</v>
      </c>
      <c r="M345" s="163" t="str">
        <f>IFERROR('Inputs_Metric 7'!$D$5*INDEX('HAZUS Table FL 14.14'!$F$5:$F$40,MATCH($J345,'HAZUS Table FL 14.14'!$C$5:$C$40,0)),"no data")</f>
        <v>no data</v>
      </c>
      <c r="N345" s="163" t="str">
        <f>IFERROR('Inputs_Metric 7'!$D$5*INDEX('HAZUS Table FL 14.14'!$G$5:$G$40,MATCH($J345,'HAZUS Table FL 14.14'!$C$5:$C$40,0)),"no data")</f>
        <v>no data</v>
      </c>
      <c r="O345" s="163" t="str">
        <f>IFERROR('Inputs_Metric 7'!$D$5*INDEX('HAZUS Table FL 14.14'!$I$5:$I$40,MATCH($J345,'HAZUS Table FL 14.14'!$C$5:$C$40,0)),"no data")</f>
        <v>no data</v>
      </c>
      <c r="P345" s="246" t="str">
        <f>IFERROR(AVERAGEIFS('HAZUS Table FL 14.12'!$S$4:$S$325,'HAZUS Table FL 14.12'!$N$4:$N$325,$J345,'HAZUS Table FL 14.12'!$R$4:$R$325,$I345,'HAZUS Table FL 14.12'!$P$4:$P$325,"&lt;="&amp;$G345,'HAZUS Table FL 14.12'!$Q$4:$Q$325,"&gt;"&amp;$G345)*'Inputs_Metric 7'!$D$6,"no data")</f>
        <v>no data</v>
      </c>
      <c r="Q345" s="246" t="str">
        <f>IFERROR(AVERAGEIFS('HAZUS Table FL 14.12'!$S$4:$S$325,'HAZUS Table FL 14.12'!$N$4:$N$325,$J345,'HAZUS Table FL 14.12'!$R$4:$R$325,$I345,'HAZUS Table FL 14.12'!$P$4:$P$325,"&lt;="&amp;$H345,'HAZUS Table FL 14.12'!$Q$4:$Q$325,"&gt;"&amp;$H345)*'Inputs_Metric 7'!$D$6,"no data")</f>
        <v>no data</v>
      </c>
      <c r="R345" s="246" t="str">
        <f>IFERROR(INDEX('HAZUS Table FL 14.16'!$D$3:$D$30,MATCH($J345,'HAZUS Table FL 14.16'!$C$3:$C$30,0)),"no data")</f>
        <v>no data</v>
      </c>
      <c r="S345" s="246" t="str">
        <f>IFERROR(INDEX('HAZUS Table FL 14.16'!$F$3:$F$30,MATCH($J345,'HAZUS Table FL 14.16'!$C$3:$C$30,0)),"no data")</f>
        <v>no data</v>
      </c>
      <c r="T345" s="246" t="str">
        <f>IFERROR(INDEX('HAZUS Table FL 14.16'!$G$3:$G$30,MATCH($J345,'HAZUS Table FL 14.16'!$C$3:$C$30,0)),"no data")</f>
        <v>no data</v>
      </c>
      <c r="U345" s="164" t="str">
        <f>IFERROR('Inputs_Metric 7'!$D$5*INDEX('HAZUS Table FL 14.8'!$E$4:$E$14,MATCH('Step 1_Metric 7'!$J345,'HAZUS Table FL 14.8'!$C$4:$C$14,0)),"no data")</f>
        <v>no data</v>
      </c>
      <c r="W345" s="92" t="str">
        <f t="shared" si="47"/>
        <v/>
      </c>
      <c r="X345" s="92" t="str">
        <f t="shared" si="48"/>
        <v/>
      </c>
      <c r="Y345" s="92" t="str">
        <f t="shared" si="49"/>
        <v/>
      </c>
      <c r="Z345" s="92" t="str">
        <f t="shared" si="50"/>
        <v/>
      </c>
      <c r="AA345" s="101" t="str">
        <f t="shared" si="51"/>
        <v/>
      </c>
      <c r="AB345" s="101" t="str">
        <f t="shared" si="52"/>
        <v/>
      </c>
      <c r="AC345" s="92" t="str">
        <f t="shared" si="53"/>
        <v/>
      </c>
      <c r="AD345" s="92" t="str">
        <f t="shared" si="54"/>
        <v/>
      </c>
    </row>
    <row r="346" spans="1:30" x14ac:dyDescent="0.25">
      <c r="A346">
        <f t="shared" si="46"/>
        <v>10</v>
      </c>
      <c r="B346">
        <f>COUNTIF($D$4:D346,D346)</f>
        <v>263</v>
      </c>
      <c r="C346">
        <f>'Building Structure Data'!B347</f>
        <v>0</v>
      </c>
      <c r="D346">
        <f>'Building Structure Data'!C347</f>
        <v>0</v>
      </c>
      <c r="E346">
        <f>'Building Structure Data'!D347</f>
        <v>0</v>
      </c>
      <c r="F346">
        <f>'Building Structure Data'!E347</f>
        <v>0</v>
      </c>
      <c r="G346" s="43">
        <f>'Building Structure Data'!O347</f>
        <v>0</v>
      </c>
      <c r="H346" s="43">
        <f>'Building Structure Data'!P347</f>
        <v>0</v>
      </c>
      <c r="I346" t="b">
        <f>IF(OR('Building Structure Data'!M347="C",'Building Structure Data'!M347="R"),TRUE,FALSE)</f>
        <v>0</v>
      </c>
      <c r="J346">
        <f>'Building Structure Data'!Y347</f>
        <v>0</v>
      </c>
      <c r="K346" s="77">
        <f>'Building Structure Data'!AN347</f>
        <v>0</v>
      </c>
      <c r="L346" s="77">
        <f>'Building Structure Data'!AO347</f>
        <v>0</v>
      </c>
      <c r="M346" s="163" t="str">
        <f>IFERROR('Inputs_Metric 7'!$D$5*INDEX('HAZUS Table FL 14.14'!$F$5:$F$40,MATCH($J346,'HAZUS Table FL 14.14'!$C$5:$C$40,0)),"no data")</f>
        <v>no data</v>
      </c>
      <c r="N346" s="163" t="str">
        <f>IFERROR('Inputs_Metric 7'!$D$5*INDEX('HAZUS Table FL 14.14'!$G$5:$G$40,MATCH($J346,'HAZUS Table FL 14.14'!$C$5:$C$40,0)),"no data")</f>
        <v>no data</v>
      </c>
      <c r="O346" s="163" t="str">
        <f>IFERROR('Inputs_Metric 7'!$D$5*INDEX('HAZUS Table FL 14.14'!$I$5:$I$40,MATCH($J346,'HAZUS Table FL 14.14'!$C$5:$C$40,0)),"no data")</f>
        <v>no data</v>
      </c>
      <c r="P346" s="246" t="str">
        <f>IFERROR(AVERAGEIFS('HAZUS Table FL 14.12'!$S$4:$S$325,'HAZUS Table FL 14.12'!$N$4:$N$325,$J346,'HAZUS Table FL 14.12'!$R$4:$R$325,$I346,'HAZUS Table FL 14.12'!$P$4:$P$325,"&lt;="&amp;$G346,'HAZUS Table FL 14.12'!$Q$4:$Q$325,"&gt;"&amp;$G346)*'Inputs_Metric 7'!$D$6,"no data")</f>
        <v>no data</v>
      </c>
      <c r="Q346" s="246" t="str">
        <f>IFERROR(AVERAGEIFS('HAZUS Table FL 14.12'!$S$4:$S$325,'HAZUS Table FL 14.12'!$N$4:$N$325,$J346,'HAZUS Table FL 14.12'!$R$4:$R$325,$I346,'HAZUS Table FL 14.12'!$P$4:$P$325,"&lt;="&amp;$H346,'HAZUS Table FL 14.12'!$Q$4:$Q$325,"&gt;"&amp;$H346)*'Inputs_Metric 7'!$D$6,"no data")</f>
        <v>no data</v>
      </c>
      <c r="R346" s="246" t="str">
        <f>IFERROR(INDEX('HAZUS Table FL 14.16'!$D$3:$D$30,MATCH($J346,'HAZUS Table FL 14.16'!$C$3:$C$30,0)),"no data")</f>
        <v>no data</v>
      </c>
      <c r="S346" s="246" t="str">
        <f>IFERROR(INDEX('HAZUS Table FL 14.16'!$F$3:$F$30,MATCH($J346,'HAZUS Table FL 14.16'!$C$3:$C$30,0)),"no data")</f>
        <v>no data</v>
      </c>
      <c r="T346" s="246" t="str">
        <f>IFERROR(INDEX('HAZUS Table FL 14.16'!$G$3:$G$30,MATCH($J346,'HAZUS Table FL 14.16'!$C$3:$C$30,0)),"no data")</f>
        <v>no data</v>
      </c>
      <c r="U346" s="164" t="str">
        <f>IFERROR('Inputs_Metric 7'!$D$5*INDEX('HAZUS Table FL 14.8'!$E$4:$E$14,MATCH('Step 1_Metric 7'!$J346,'HAZUS Table FL 14.8'!$C$4:$C$14,0)),"no data")</f>
        <v>no data</v>
      </c>
      <c r="W346" s="92" t="str">
        <f t="shared" si="47"/>
        <v/>
      </c>
      <c r="X346" s="92" t="str">
        <f t="shared" si="48"/>
        <v/>
      </c>
      <c r="Y346" s="92" t="str">
        <f t="shared" si="49"/>
        <v/>
      </c>
      <c r="Z346" s="92" t="str">
        <f t="shared" si="50"/>
        <v/>
      </c>
      <c r="AA346" s="101" t="str">
        <f t="shared" si="51"/>
        <v/>
      </c>
      <c r="AB346" s="101" t="str">
        <f t="shared" si="52"/>
        <v/>
      </c>
      <c r="AC346" s="92" t="str">
        <f t="shared" si="53"/>
        <v/>
      </c>
      <c r="AD346" s="92" t="str">
        <f t="shared" si="54"/>
        <v/>
      </c>
    </row>
    <row r="347" spans="1:30" x14ac:dyDescent="0.25">
      <c r="A347">
        <f t="shared" si="46"/>
        <v>10</v>
      </c>
      <c r="B347">
        <f>COUNTIF($D$4:D347,D347)</f>
        <v>264</v>
      </c>
      <c r="C347">
        <f>'Building Structure Data'!B348</f>
        <v>0</v>
      </c>
      <c r="D347">
        <f>'Building Structure Data'!C348</f>
        <v>0</v>
      </c>
      <c r="E347">
        <f>'Building Structure Data'!D348</f>
        <v>0</v>
      </c>
      <c r="F347">
        <f>'Building Structure Data'!E348</f>
        <v>0</v>
      </c>
      <c r="G347" s="43">
        <f>'Building Structure Data'!O348</f>
        <v>0</v>
      </c>
      <c r="H347" s="43">
        <f>'Building Structure Data'!P348</f>
        <v>0</v>
      </c>
      <c r="I347" t="b">
        <f>IF(OR('Building Structure Data'!M348="C",'Building Structure Data'!M348="R"),TRUE,FALSE)</f>
        <v>0</v>
      </c>
      <c r="J347">
        <f>'Building Structure Data'!Y348</f>
        <v>0</v>
      </c>
      <c r="K347" s="77">
        <f>'Building Structure Data'!AN348</f>
        <v>0</v>
      </c>
      <c r="L347" s="77">
        <f>'Building Structure Data'!AO348</f>
        <v>0</v>
      </c>
      <c r="M347" s="163" t="str">
        <f>IFERROR('Inputs_Metric 7'!$D$5*INDEX('HAZUS Table FL 14.14'!$F$5:$F$40,MATCH($J347,'HAZUS Table FL 14.14'!$C$5:$C$40,0)),"no data")</f>
        <v>no data</v>
      </c>
      <c r="N347" s="163" t="str">
        <f>IFERROR('Inputs_Metric 7'!$D$5*INDEX('HAZUS Table FL 14.14'!$G$5:$G$40,MATCH($J347,'HAZUS Table FL 14.14'!$C$5:$C$40,0)),"no data")</f>
        <v>no data</v>
      </c>
      <c r="O347" s="163" t="str">
        <f>IFERROR('Inputs_Metric 7'!$D$5*INDEX('HAZUS Table FL 14.14'!$I$5:$I$40,MATCH($J347,'HAZUS Table FL 14.14'!$C$5:$C$40,0)),"no data")</f>
        <v>no data</v>
      </c>
      <c r="P347" s="246" t="str">
        <f>IFERROR(AVERAGEIFS('HAZUS Table FL 14.12'!$S$4:$S$325,'HAZUS Table FL 14.12'!$N$4:$N$325,$J347,'HAZUS Table FL 14.12'!$R$4:$R$325,$I347,'HAZUS Table FL 14.12'!$P$4:$P$325,"&lt;="&amp;$G347,'HAZUS Table FL 14.12'!$Q$4:$Q$325,"&gt;"&amp;$G347)*'Inputs_Metric 7'!$D$6,"no data")</f>
        <v>no data</v>
      </c>
      <c r="Q347" s="246" t="str">
        <f>IFERROR(AVERAGEIFS('HAZUS Table FL 14.12'!$S$4:$S$325,'HAZUS Table FL 14.12'!$N$4:$N$325,$J347,'HAZUS Table FL 14.12'!$R$4:$R$325,$I347,'HAZUS Table FL 14.12'!$P$4:$P$325,"&lt;="&amp;$H347,'HAZUS Table FL 14.12'!$Q$4:$Q$325,"&gt;"&amp;$H347)*'Inputs_Metric 7'!$D$6,"no data")</f>
        <v>no data</v>
      </c>
      <c r="R347" s="246" t="str">
        <f>IFERROR(INDEX('HAZUS Table FL 14.16'!$D$3:$D$30,MATCH($J347,'HAZUS Table FL 14.16'!$C$3:$C$30,0)),"no data")</f>
        <v>no data</v>
      </c>
      <c r="S347" s="246" t="str">
        <f>IFERROR(INDEX('HAZUS Table FL 14.16'!$F$3:$F$30,MATCH($J347,'HAZUS Table FL 14.16'!$C$3:$C$30,0)),"no data")</f>
        <v>no data</v>
      </c>
      <c r="T347" s="246" t="str">
        <f>IFERROR(INDEX('HAZUS Table FL 14.16'!$G$3:$G$30,MATCH($J347,'HAZUS Table FL 14.16'!$C$3:$C$30,0)),"no data")</f>
        <v>no data</v>
      </c>
      <c r="U347" s="164" t="str">
        <f>IFERROR('Inputs_Metric 7'!$D$5*INDEX('HAZUS Table FL 14.8'!$E$4:$E$14,MATCH('Step 1_Metric 7'!$J347,'HAZUS Table FL 14.8'!$C$4:$C$14,0)),"no data")</f>
        <v>no data</v>
      </c>
      <c r="W347" s="92" t="str">
        <f t="shared" si="47"/>
        <v/>
      </c>
      <c r="X347" s="92" t="str">
        <f t="shared" si="48"/>
        <v/>
      </c>
      <c r="Y347" s="92" t="str">
        <f t="shared" si="49"/>
        <v/>
      </c>
      <c r="Z347" s="92" t="str">
        <f t="shared" si="50"/>
        <v/>
      </c>
      <c r="AA347" s="101" t="str">
        <f t="shared" si="51"/>
        <v/>
      </c>
      <c r="AB347" s="101" t="str">
        <f t="shared" si="52"/>
        <v/>
      </c>
      <c r="AC347" s="92" t="str">
        <f t="shared" si="53"/>
        <v/>
      </c>
      <c r="AD347" s="92" t="str">
        <f t="shared" si="54"/>
        <v/>
      </c>
    </row>
    <row r="348" spans="1:30" x14ac:dyDescent="0.25">
      <c r="A348">
        <f t="shared" si="46"/>
        <v>10</v>
      </c>
      <c r="B348">
        <f>COUNTIF($D$4:D348,D348)</f>
        <v>265</v>
      </c>
      <c r="C348">
        <f>'Building Structure Data'!B349</f>
        <v>0</v>
      </c>
      <c r="D348">
        <f>'Building Structure Data'!C349</f>
        <v>0</v>
      </c>
      <c r="E348">
        <f>'Building Structure Data'!D349</f>
        <v>0</v>
      </c>
      <c r="F348">
        <f>'Building Structure Data'!E349</f>
        <v>0</v>
      </c>
      <c r="G348" s="43">
        <f>'Building Structure Data'!O349</f>
        <v>0</v>
      </c>
      <c r="H348" s="43">
        <f>'Building Structure Data'!P349</f>
        <v>0</v>
      </c>
      <c r="I348" t="b">
        <f>IF(OR('Building Structure Data'!M349="C",'Building Structure Data'!M349="R"),TRUE,FALSE)</f>
        <v>0</v>
      </c>
      <c r="J348">
        <f>'Building Structure Data'!Y349</f>
        <v>0</v>
      </c>
      <c r="K348" s="77">
        <f>'Building Structure Data'!AN349</f>
        <v>0</v>
      </c>
      <c r="L348" s="77">
        <f>'Building Structure Data'!AO349</f>
        <v>0</v>
      </c>
      <c r="M348" s="163" t="str">
        <f>IFERROR('Inputs_Metric 7'!$D$5*INDEX('HAZUS Table FL 14.14'!$F$5:$F$40,MATCH($J348,'HAZUS Table FL 14.14'!$C$5:$C$40,0)),"no data")</f>
        <v>no data</v>
      </c>
      <c r="N348" s="163" t="str">
        <f>IFERROR('Inputs_Metric 7'!$D$5*INDEX('HAZUS Table FL 14.14'!$G$5:$G$40,MATCH($J348,'HAZUS Table FL 14.14'!$C$5:$C$40,0)),"no data")</f>
        <v>no data</v>
      </c>
      <c r="O348" s="163" t="str">
        <f>IFERROR('Inputs_Metric 7'!$D$5*INDEX('HAZUS Table FL 14.14'!$I$5:$I$40,MATCH($J348,'HAZUS Table FL 14.14'!$C$5:$C$40,0)),"no data")</f>
        <v>no data</v>
      </c>
      <c r="P348" s="246" t="str">
        <f>IFERROR(AVERAGEIFS('HAZUS Table FL 14.12'!$S$4:$S$325,'HAZUS Table FL 14.12'!$N$4:$N$325,$J348,'HAZUS Table FL 14.12'!$R$4:$R$325,$I348,'HAZUS Table FL 14.12'!$P$4:$P$325,"&lt;="&amp;$G348,'HAZUS Table FL 14.12'!$Q$4:$Q$325,"&gt;"&amp;$G348)*'Inputs_Metric 7'!$D$6,"no data")</f>
        <v>no data</v>
      </c>
      <c r="Q348" s="246" t="str">
        <f>IFERROR(AVERAGEIFS('HAZUS Table FL 14.12'!$S$4:$S$325,'HAZUS Table FL 14.12'!$N$4:$N$325,$J348,'HAZUS Table FL 14.12'!$R$4:$R$325,$I348,'HAZUS Table FL 14.12'!$P$4:$P$325,"&lt;="&amp;$H348,'HAZUS Table FL 14.12'!$Q$4:$Q$325,"&gt;"&amp;$H348)*'Inputs_Metric 7'!$D$6,"no data")</f>
        <v>no data</v>
      </c>
      <c r="R348" s="246" t="str">
        <f>IFERROR(INDEX('HAZUS Table FL 14.16'!$D$3:$D$30,MATCH($J348,'HAZUS Table FL 14.16'!$C$3:$C$30,0)),"no data")</f>
        <v>no data</v>
      </c>
      <c r="S348" s="246" t="str">
        <f>IFERROR(INDEX('HAZUS Table FL 14.16'!$F$3:$F$30,MATCH($J348,'HAZUS Table FL 14.16'!$C$3:$C$30,0)),"no data")</f>
        <v>no data</v>
      </c>
      <c r="T348" s="246" t="str">
        <f>IFERROR(INDEX('HAZUS Table FL 14.16'!$G$3:$G$30,MATCH($J348,'HAZUS Table FL 14.16'!$C$3:$C$30,0)),"no data")</f>
        <v>no data</v>
      </c>
      <c r="U348" s="164" t="str">
        <f>IFERROR('Inputs_Metric 7'!$D$5*INDEX('HAZUS Table FL 14.8'!$E$4:$E$14,MATCH('Step 1_Metric 7'!$J348,'HAZUS Table FL 14.8'!$C$4:$C$14,0)),"no data")</f>
        <v>no data</v>
      </c>
      <c r="W348" s="92" t="str">
        <f t="shared" si="47"/>
        <v/>
      </c>
      <c r="X348" s="92" t="str">
        <f t="shared" si="48"/>
        <v/>
      </c>
      <c r="Y348" s="92" t="str">
        <f t="shared" si="49"/>
        <v/>
      </c>
      <c r="Z348" s="92" t="str">
        <f t="shared" si="50"/>
        <v/>
      </c>
      <c r="AA348" s="101" t="str">
        <f t="shared" si="51"/>
        <v/>
      </c>
      <c r="AB348" s="101" t="str">
        <f t="shared" si="52"/>
        <v/>
      </c>
      <c r="AC348" s="92" t="str">
        <f t="shared" si="53"/>
        <v/>
      </c>
      <c r="AD348" s="92" t="str">
        <f t="shared" si="54"/>
        <v/>
      </c>
    </row>
    <row r="349" spans="1:30" x14ac:dyDescent="0.25">
      <c r="A349">
        <f t="shared" ref="A349:A412" si="55">IF(B349=1,A348+1,A348)</f>
        <v>10</v>
      </c>
      <c r="B349">
        <f>COUNTIF($D$4:D349,D349)</f>
        <v>266</v>
      </c>
      <c r="C349">
        <f>'Building Structure Data'!B350</f>
        <v>0</v>
      </c>
      <c r="D349">
        <f>'Building Structure Data'!C350</f>
        <v>0</v>
      </c>
      <c r="E349">
        <f>'Building Structure Data'!D350</f>
        <v>0</v>
      </c>
      <c r="F349">
        <f>'Building Structure Data'!E350</f>
        <v>0</v>
      </c>
      <c r="G349" s="43">
        <f>'Building Structure Data'!O350</f>
        <v>0</v>
      </c>
      <c r="H349" s="43">
        <f>'Building Structure Data'!P350</f>
        <v>0</v>
      </c>
      <c r="I349" t="b">
        <f>IF(OR('Building Structure Data'!M350="C",'Building Structure Data'!M350="R"),TRUE,FALSE)</f>
        <v>0</v>
      </c>
      <c r="J349">
        <f>'Building Structure Data'!Y350</f>
        <v>0</v>
      </c>
      <c r="K349" s="77">
        <f>'Building Structure Data'!AN350</f>
        <v>0</v>
      </c>
      <c r="L349" s="77">
        <f>'Building Structure Data'!AO350</f>
        <v>0</v>
      </c>
      <c r="M349" s="163" t="str">
        <f>IFERROR('Inputs_Metric 7'!$D$5*INDEX('HAZUS Table FL 14.14'!$F$5:$F$40,MATCH($J349,'HAZUS Table FL 14.14'!$C$5:$C$40,0)),"no data")</f>
        <v>no data</v>
      </c>
      <c r="N349" s="163" t="str">
        <f>IFERROR('Inputs_Metric 7'!$D$5*INDEX('HAZUS Table FL 14.14'!$G$5:$G$40,MATCH($J349,'HAZUS Table FL 14.14'!$C$5:$C$40,0)),"no data")</f>
        <v>no data</v>
      </c>
      <c r="O349" s="163" t="str">
        <f>IFERROR('Inputs_Metric 7'!$D$5*INDEX('HAZUS Table FL 14.14'!$I$5:$I$40,MATCH($J349,'HAZUS Table FL 14.14'!$C$5:$C$40,0)),"no data")</f>
        <v>no data</v>
      </c>
      <c r="P349" s="246" t="str">
        <f>IFERROR(AVERAGEIFS('HAZUS Table FL 14.12'!$S$4:$S$325,'HAZUS Table FL 14.12'!$N$4:$N$325,$J349,'HAZUS Table FL 14.12'!$R$4:$R$325,$I349,'HAZUS Table FL 14.12'!$P$4:$P$325,"&lt;="&amp;$G349,'HAZUS Table FL 14.12'!$Q$4:$Q$325,"&gt;"&amp;$G349)*'Inputs_Metric 7'!$D$6,"no data")</f>
        <v>no data</v>
      </c>
      <c r="Q349" s="246" t="str">
        <f>IFERROR(AVERAGEIFS('HAZUS Table FL 14.12'!$S$4:$S$325,'HAZUS Table FL 14.12'!$N$4:$N$325,$J349,'HAZUS Table FL 14.12'!$R$4:$R$325,$I349,'HAZUS Table FL 14.12'!$P$4:$P$325,"&lt;="&amp;$H349,'HAZUS Table FL 14.12'!$Q$4:$Q$325,"&gt;"&amp;$H349)*'Inputs_Metric 7'!$D$6,"no data")</f>
        <v>no data</v>
      </c>
      <c r="R349" s="246" t="str">
        <f>IFERROR(INDEX('HAZUS Table FL 14.16'!$D$3:$D$30,MATCH($J349,'HAZUS Table FL 14.16'!$C$3:$C$30,0)),"no data")</f>
        <v>no data</v>
      </c>
      <c r="S349" s="246" t="str">
        <f>IFERROR(INDEX('HAZUS Table FL 14.16'!$F$3:$F$30,MATCH($J349,'HAZUS Table FL 14.16'!$C$3:$C$30,0)),"no data")</f>
        <v>no data</v>
      </c>
      <c r="T349" s="246" t="str">
        <f>IFERROR(INDEX('HAZUS Table FL 14.16'!$G$3:$G$30,MATCH($J349,'HAZUS Table FL 14.16'!$C$3:$C$30,0)),"no data")</f>
        <v>no data</v>
      </c>
      <c r="U349" s="164" t="str">
        <f>IFERROR('Inputs_Metric 7'!$D$5*INDEX('HAZUS Table FL 14.8'!$E$4:$E$14,MATCH('Step 1_Metric 7'!$J349,'HAZUS Table FL 14.8'!$C$4:$C$14,0)),"no data")</f>
        <v>no data</v>
      </c>
      <c r="W349" s="92" t="str">
        <f t="shared" ref="W349:W412" si="56">IFERROR(K349*M349*P349*(1-S349),"")</f>
        <v/>
      </c>
      <c r="X349" s="92" t="str">
        <f t="shared" ref="X349:X412" si="57">IFERROR(L349*M349*Q349*(1-S349),"")</f>
        <v/>
      </c>
      <c r="Y349" s="92" t="str">
        <f t="shared" ref="Y349:Y412" si="58">IFERROR(K349*$N349*P349*(1-$R349),"")</f>
        <v/>
      </c>
      <c r="Z349" s="92" t="str">
        <f t="shared" ref="Z349:Z412" si="59">IFERROR(L349*$N349*Q349*(1-$R349),"")</f>
        <v/>
      </c>
      <c r="AA349" s="101" t="str">
        <f t="shared" ref="AA349:AA412" si="60">IFERROR(AC349/$U349,"")</f>
        <v/>
      </c>
      <c r="AB349" s="101" t="str">
        <f t="shared" ref="AB349:AB412" si="61">IFERROR(AD349/$U349,"")</f>
        <v/>
      </c>
      <c r="AC349" s="92" t="str">
        <f t="shared" ref="AC349:AC412" si="62">IFERROR(K349*$O349*P349*(1-$T349),"")</f>
        <v/>
      </c>
      <c r="AD349" s="92" t="str">
        <f t="shared" ref="AD349:AD412" si="63">IFERROR(L349*$O349*Q349*(1-$T349),"")</f>
        <v/>
      </c>
    </row>
    <row r="350" spans="1:30" x14ac:dyDescent="0.25">
      <c r="A350">
        <f t="shared" si="55"/>
        <v>10</v>
      </c>
      <c r="B350">
        <f>COUNTIF($D$4:D350,D350)</f>
        <v>267</v>
      </c>
      <c r="C350">
        <f>'Building Structure Data'!B351</f>
        <v>0</v>
      </c>
      <c r="D350">
        <f>'Building Structure Data'!C351</f>
        <v>0</v>
      </c>
      <c r="E350">
        <f>'Building Structure Data'!D351</f>
        <v>0</v>
      </c>
      <c r="F350">
        <f>'Building Structure Data'!E351</f>
        <v>0</v>
      </c>
      <c r="G350" s="43">
        <f>'Building Structure Data'!O351</f>
        <v>0</v>
      </c>
      <c r="H350" s="43">
        <f>'Building Structure Data'!P351</f>
        <v>0</v>
      </c>
      <c r="I350" t="b">
        <f>IF(OR('Building Structure Data'!M351="C",'Building Structure Data'!M351="R"),TRUE,FALSE)</f>
        <v>0</v>
      </c>
      <c r="J350">
        <f>'Building Structure Data'!Y351</f>
        <v>0</v>
      </c>
      <c r="K350" s="77">
        <f>'Building Structure Data'!AN351</f>
        <v>0</v>
      </c>
      <c r="L350" s="77">
        <f>'Building Structure Data'!AO351</f>
        <v>0</v>
      </c>
      <c r="M350" s="163" t="str">
        <f>IFERROR('Inputs_Metric 7'!$D$5*INDEX('HAZUS Table FL 14.14'!$F$5:$F$40,MATCH($J350,'HAZUS Table FL 14.14'!$C$5:$C$40,0)),"no data")</f>
        <v>no data</v>
      </c>
      <c r="N350" s="163" t="str">
        <f>IFERROR('Inputs_Metric 7'!$D$5*INDEX('HAZUS Table FL 14.14'!$G$5:$G$40,MATCH($J350,'HAZUS Table FL 14.14'!$C$5:$C$40,0)),"no data")</f>
        <v>no data</v>
      </c>
      <c r="O350" s="163" t="str">
        <f>IFERROR('Inputs_Metric 7'!$D$5*INDEX('HAZUS Table FL 14.14'!$I$5:$I$40,MATCH($J350,'HAZUS Table FL 14.14'!$C$5:$C$40,0)),"no data")</f>
        <v>no data</v>
      </c>
      <c r="P350" s="246" t="str">
        <f>IFERROR(AVERAGEIFS('HAZUS Table FL 14.12'!$S$4:$S$325,'HAZUS Table FL 14.12'!$N$4:$N$325,$J350,'HAZUS Table FL 14.12'!$R$4:$R$325,$I350,'HAZUS Table FL 14.12'!$P$4:$P$325,"&lt;="&amp;$G350,'HAZUS Table FL 14.12'!$Q$4:$Q$325,"&gt;"&amp;$G350)*'Inputs_Metric 7'!$D$6,"no data")</f>
        <v>no data</v>
      </c>
      <c r="Q350" s="246" t="str">
        <f>IFERROR(AVERAGEIFS('HAZUS Table FL 14.12'!$S$4:$S$325,'HAZUS Table FL 14.12'!$N$4:$N$325,$J350,'HAZUS Table FL 14.12'!$R$4:$R$325,$I350,'HAZUS Table FL 14.12'!$P$4:$P$325,"&lt;="&amp;$H350,'HAZUS Table FL 14.12'!$Q$4:$Q$325,"&gt;"&amp;$H350)*'Inputs_Metric 7'!$D$6,"no data")</f>
        <v>no data</v>
      </c>
      <c r="R350" s="246" t="str">
        <f>IFERROR(INDEX('HAZUS Table FL 14.16'!$D$3:$D$30,MATCH($J350,'HAZUS Table FL 14.16'!$C$3:$C$30,0)),"no data")</f>
        <v>no data</v>
      </c>
      <c r="S350" s="246" t="str">
        <f>IFERROR(INDEX('HAZUS Table FL 14.16'!$F$3:$F$30,MATCH($J350,'HAZUS Table FL 14.16'!$C$3:$C$30,0)),"no data")</f>
        <v>no data</v>
      </c>
      <c r="T350" s="246" t="str">
        <f>IFERROR(INDEX('HAZUS Table FL 14.16'!$G$3:$G$30,MATCH($J350,'HAZUS Table FL 14.16'!$C$3:$C$30,0)),"no data")</f>
        <v>no data</v>
      </c>
      <c r="U350" s="164" t="str">
        <f>IFERROR('Inputs_Metric 7'!$D$5*INDEX('HAZUS Table FL 14.8'!$E$4:$E$14,MATCH('Step 1_Metric 7'!$J350,'HAZUS Table FL 14.8'!$C$4:$C$14,0)),"no data")</f>
        <v>no data</v>
      </c>
      <c r="W350" s="92" t="str">
        <f t="shared" si="56"/>
        <v/>
      </c>
      <c r="X350" s="92" t="str">
        <f t="shared" si="57"/>
        <v/>
      </c>
      <c r="Y350" s="92" t="str">
        <f t="shared" si="58"/>
        <v/>
      </c>
      <c r="Z350" s="92" t="str">
        <f t="shared" si="59"/>
        <v/>
      </c>
      <c r="AA350" s="101" t="str">
        <f t="shared" si="60"/>
        <v/>
      </c>
      <c r="AB350" s="101" t="str">
        <f t="shared" si="61"/>
        <v/>
      </c>
      <c r="AC350" s="92" t="str">
        <f t="shared" si="62"/>
        <v/>
      </c>
      <c r="AD350" s="92" t="str">
        <f t="shared" si="63"/>
        <v/>
      </c>
    </row>
    <row r="351" spans="1:30" x14ac:dyDescent="0.25">
      <c r="A351">
        <f t="shared" si="55"/>
        <v>10</v>
      </c>
      <c r="B351">
        <f>COUNTIF($D$4:D351,D351)</f>
        <v>268</v>
      </c>
      <c r="C351">
        <f>'Building Structure Data'!B352</f>
        <v>0</v>
      </c>
      <c r="D351">
        <f>'Building Structure Data'!C352</f>
        <v>0</v>
      </c>
      <c r="E351">
        <f>'Building Structure Data'!D352</f>
        <v>0</v>
      </c>
      <c r="F351">
        <f>'Building Structure Data'!E352</f>
        <v>0</v>
      </c>
      <c r="G351" s="43">
        <f>'Building Structure Data'!O352</f>
        <v>0</v>
      </c>
      <c r="H351" s="43">
        <f>'Building Structure Data'!P352</f>
        <v>0</v>
      </c>
      <c r="I351" t="b">
        <f>IF(OR('Building Structure Data'!M352="C",'Building Structure Data'!M352="R"),TRUE,FALSE)</f>
        <v>0</v>
      </c>
      <c r="J351">
        <f>'Building Structure Data'!Y352</f>
        <v>0</v>
      </c>
      <c r="K351" s="77">
        <f>'Building Structure Data'!AN352</f>
        <v>0</v>
      </c>
      <c r="L351" s="77">
        <f>'Building Structure Data'!AO352</f>
        <v>0</v>
      </c>
      <c r="M351" s="163" t="str">
        <f>IFERROR('Inputs_Metric 7'!$D$5*INDEX('HAZUS Table FL 14.14'!$F$5:$F$40,MATCH($J351,'HAZUS Table FL 14.14'!$C$5:$C$40,0)),"no data")</f>
        <v>no data</v>
      </c>
      <c r="N351" s="163" t="str">
        <f>IFERROR('Inputs_Metric 7'!$D$5*INDEX('HAZUS Table FL 14.14'!$G$5:$G$40,MATCH($J351,'HAZUS Table FL 14.14'!$C$5:$C$40,0)),"no data")</f>
        <v>no data</v>
      </c>
      <c r="O351" s="163" t="str">
        <f>IFERROR('Inputs_Metric 7'!$D$5*INDEX('HAZUS Table FL 14.14'!$I$5:$I$40,MATCH($J351,'HAZUS Table FL 14.14'!$C$5:$C$40,0)),"no data")</f>
        <v>no data</v>
      </c>
      <c r="P351" s="246" t="str">
        <f>IFERROR(AVERAGEIFS('HAZUS Table FL 14.12'!$S$4:$S$325,'HAZUS Table FL 14.12'!$N$4:$N$325,$J351,'HAZUS Table FL 14.12'!$R$4:$R$325,$I351,'HAZUS Table FL 14.12'!$P$4:$P$325,"&lt;="&amp;$G351,'HAZUS Table FL 14.12'!$Q$4:$Q$325,"&gt;"&amp;$G351)*'Inputs_Metric 7'!$D$6,"no data")</f>
        <v>no data</v>
      </c>
      <c r="Q351" s="246" t="str">
        <f>IFERROR(AVERAGEIFS('HAZUS Table FL 14.12'!$S$4:$S$325,'HAZUS Table FL 14.12'!$N$4:$N$325,$J351,'HAZUS Table FL 14.12'!$R$4:$R$325,$I351,'HAZUS Table FL 14.12'!$P$4:$P$325,"&lt;="&amp;$H351,'HAZUS Table FL 14.12'!$Q$4:$Q$325,"&gt;"&amp;$H351)*'Inputs_Metric 7'!$D$6,"no data")</f>
        <v>no data</v>
      </c>
      <c r="R351" s="246" t="str">
        <f>IFERROR(INDEX('HAZUS Table FL 14.16'!$D$3:$D$30,MATCH($J351,'HAZUS Table FL 14.16'!$C$3:$C$30,0)),"no data")</f>
        <v>no data</v>
      </c>
      <c r="S351" s="246" t="str">
        <f>IFERROR(INDEX('HAZUS Table FL 14.16'!$F$3:$F$30,MATCH($J351,'HAZUS Table FL 14.16'!$C$3:$C$30,0)),"no data")</f>
        <v>no data</v>
      </c>
      <c r="T351" s="246" t="str">
        <f>IFERROR(INDEX('HAZUS Table FL 14.16'!$G$3:$G$30,MATCH($J351,'HAZUS Table FL 14.16'!$C$3:$C$30,0)),"no data")</f>
        <v>no data</v>
      </c>
      <c r="U351" s="164" t="str">
        <f>IFERROR('Inputs_Metric 7'!$D$5*INDEX('HAZUS Table FL 14.8'!$E$4:$E$14,MATCH('Step 1_Metric 7'!$J351,'HAZUS Table FL 14.8'!$C$4:$C$14,0)),"no data")</f>
        <v>no data</v>
      </c>
      <c r="W351" s="92" t="str">
        <f t="shared" si="56"/>
        <v/>
      </c>
      <c r="X351" s="92" t="str">
        <f t="shared" si="57"/>
        <v/>
      </c>
      <c r="Y351" s="92" t="str">
        <f t="shared" si="58"/>
        <v/>
      </c>
      <c r="Z351" s="92" t="str">
        <f t="shared" si="59"/>
        <v/>
      </c>
      <c r="AA351" s="101" t="str">
        <f t="shared" si="60"/>
        <v/>
      </c>
      <c r="AB351" s="101" t="str">
        <f t="shared" si="61"/>
        <v/>
      </c>
      <c r="AC351" s="92" t="str">
        <f t="shared" si="62"/>
        <v/>
      </c>
      <c r="AD351" s="92" t="str">
        <f t="shared" si="63"/>
        <v/>
      </c>
    </row>
    <row r="352" spans="1:30" x14ac:dyDescent="0.25">
      <c r="A352">
        <f t="shared" si="55"/>
        <v>10</v>
      </c>
      <c r="B352">
        <f>COUNTIF($D$4:D352,D352)</f>
        <v>269</v>
      </c>
      <c r="C352">
        <f>'Building Structure Data'!B353</f>
        <v>0</v>
      </c>
      <c r="D352">
        <f>'Building Structure Data'!C353</f>
        <v>0</v>
      </c>
      <c r="E352">
        <f>'Building Structure Data'!D353</f>
        <v>0</v>
      </c>
      <c r="F352">
        <f>'Building Structure Data'!E353</f>
        <v>0</v>
      </c>
      <c r="G352" s="43">
        <f>'Building Structure Data'!O353</f>
        <v>0</v>
      </c>
      <c r="H352" s="43">
        <f>'Building Structure Data'!P353</f>
        <v>0</v>
      </c>
      <c r="I352" t="b">
        <f>IF(OR('Building Structure Data'!M353="C",'Building Structure Data'!M353="R"),TRUE,FALSE)</f>
        <v>0</v>
      </c>
      <c r="J352">
        <f>'Building Structure Data'!Y353</f>
        <v>0</v>
      </c>
      <c r="K352" s="77">
        <f>'Building Structure Data'!AN353</f>
        <v>0</v>
      </c>
      <c r="L352" s="77">
        <f>'Building Structure Data'!AO353</f>
        <v>0</v>
      </c>
      <c r="M352" s="163" t="str">
        <f>IFERROR('Inputs_Metric 7'!$D$5*INDEX('HAZUS Table FL 14.14'!$F$5:$F$40,MATCH($J352,'HAZUS Table FL 14.14'!$C$5:$C$40,0)),"no data")</f>
        <v>no data</v>
      </c>
      <c r="N352" s="163" t="str">
        <f>IFERROR('Inputs_Metric 7'!$D$5*INDEX('HAZUS Table FL 14.14'!$G$5:$G$40,MATCH($J352,'HAZUS Table FL 14.14'!$C$5:$C$40,0)),"no data")</f>
        <v>no data</v>
      </c>
      <c r="O352" s="163" t="str">
        <f>IFERROR('Inputs_Metric 7'!$D$5*INDEX('HAZUS Table FL 14.14'!$I$5:$I$40,MATCH($J352,'HAZUS Table FL 14.14'!$C$5:$C$40,0)),"no data")</f>
        <v>no data</v>
      </c>
      <c r="P352" s="246" t="str">
        <f>IFERROR(AVERAGEIFS('HAZUS Table FL 14.12'!$S$4:$S$325,'HAZUS Table FL 14.12'!$N$4:$N$325,$J352,'HAZUS Table FL 14.12'!$R$4:$R$325,$I352,'HAZUS Table FL 14.12'!$P$4:$P$325,"&lt;="&amp;$G352,'HAZUS Table FL 14.12'!$Q$4:$Q$325,"&gt;"&amp;$G352)*'Inputs_Metric 7'!$D$6,"no data")</f>
        <v>no data</v>
      </c>
      <c r="Q352" s="246" t="str">
        <f>IFERROR(AVERAGEIFS('HAZUS Table FL 14.12'!$S$4:$S$325,'HAZUS Table FL 14.12'!$N$4:$N$325,$J352,'HAZUS Table FL 14.12'!$R$4:$R$325,$I352,'HAZUS Table FL 14.12'!$P$4:$P$325,"&lt;="&amp;$H352,'HAZUS Table FL 14.12'!$Q$4:$Q$325,"&gt;"&amp;$H352)*'Inputs_Metric 7'!$D$6,"no data")</f>
        <v>no data</v>
      </c>
      <c r="R352" s="246" t="str">
        <f>IFERROR(INDEX('HAZUS Table FL 14.16'!$D$3:$D$30,MATCH($J352,'HAZUS Table FL 14.16'!$C$3:$C$30,0)),"no data")</f>
        <v>no data</v>
      </c>
      <c r="S352" s="246" t="str">
        <f>IFERROR(INDEX('HAZUS Table FL 14.16'!$F$3:$F$30,MATCH($J352,'HAZUS Table FL 14.16'!$C$3:$C$30,0)),"no data")</f>
        <v>no data</v>
      </c>
      <c r="T352" s="246" t="str">
        <f>IFERROR(INDEX('HAZUS Table FL 14.16'!$G$3:$G$30,MATCH($J352,'HAZUS Table FL 14.16'!$C$3:$C$30,0)),"no data")</f>
        <v>no data</v>
      </c>
      <c r="U352" s="164" t="str">
        <f>IFERROR('Inputs_Metric 7'!$D$5*INDEX('HAZUS Table FL 14.8'!$E$4:$E$14,MATCH('Step 1_Metric 7'!$J352,'HAZUS Table FL 14.8'!$C$4:$C$14,0)),"no data")</f>
        <v>no data</v>
      </c>
      <c r="W352" s="92" t="str">
        <f t="shared" si="56"/>
        <v/>
      </c>
      <c r="X352" s="92" t="str">
        <f t="shared" si="57"/>
        <v/>
      </c>
      <c r="Y352" s="92" t="str">
        <f t="shared" si="58"/>
        <v/>
      </c>
      <c r="Z352" s="92" t="str">
        <f t="shared" si="59"/>
        <v/>
      </c>
      <c r="AA352" s="101" t="str">
        <f t="shared" si="60"/>
        <v/>
      </c>
      <c r="AB352" s="101" t="str">
        <f t="shared" si="61"/>
        <v/>
      </c>
      <c r="AC352" s="92" t="str">
        <f t="shared" si="62"/>
        <v/>
      </c>
      <c r="AD352" s="92" t="str">
        <f t="shared" si="63"/>
        <v/>
      </c>
    </row>
    <row r="353" spans="1:30" x14ac:dyDescent="0.25">
      <c r="A353">
        <f t="shared" si="55"/>
        <v>10</v>
      </c>
      <c r="B353">
        <f>COUNTIF($D$4:D353,D353)</f>
        <v>270</v>
      </c>
      <c r="C353">
        <f>'Building Structure Data'!B354</f>
        <v>0</v>
      </c>
      <c r="D353">
        <f>'Building Structure Data'!C354</f>
        <v>0</v>
      </c>
      <c r="E353">
        <f>'Building Structure Data'!D354</f>
        <v>0</v>
      </c>
      <c r="F353">
        <f>'Building Structure Data'!E354</f>
        <v>0</v>
      </c>
      <c r="G353" s="43">
        <f>'Building Structure Data'!O354</f>
        <v>0</v>
      </c>
      <c r="H353" s="43">
        <f>'Building Structure Data'!P354</f>
        <v>0</v>
      </c>
      <c r="I353" t="b">
        <f>IF(OR('Building Structure Data'!M354="C",'Building Structure Data'!M354="R"),TRUE,FALSE)</f>
        <v>0</v>
      </c>
      <c r="J353">
        <f>'Building Structure Data'!Y354</f>
        <v>0</v>
      </c>
      <c r="K353" s="77">
        <f>'Building Structure Data'!AN354</f>
        <v>0</v>
      </c>
      <c r="L353" s="77">
        <f>'Building Structure Data'!AO354</f>
        <v>0</v>
      </c>
      <c r="M353" s="163" t="str">
        <f>IFERROR('Inputs_Metric 7'!$D$5*INDEX('HAZUS Table FL 14.14'!$F$5:$F$40,MATCH($J353,'HAZUS Table FL 14.14'!$C$5:$C$40,0)),"no data")</f>
        <v>no data</v>
      </c>
      <c r="N353" s="163" t="str">
        <f>IFERROR('Inputs_Metric 7'!$D$5*INDEX('HAZUS Table FL 14.14'!$G$5:$G$40,MATCH($J353,'HAZUS Table FL 14.14'!$C$5:$C$40,0)),"no data")</f>
        <v>no data</v>
      </c>
      <c r="O353" s="163" t="str">
        <f>IFERROR('Inputs_Metric 7'!$D$5*INDEX('HAZUS Table FL 14.14'!$I$5:$I$40,MATCH($J353,'HAZUS Table FL 14.14'!$C$5:$C$40,0)),"no data")</f>
        <v>no data</v>
      </c>
      <c r="P353" s="246" t="str">
        <f>IFERROR(AVERAGEIFS('HAZUS Table FL 14.12'!$S$4:$S$325,'HAZUS Table FL 14.12'!$N$4:$N$325,$J353,'HAZUS Table FL 14.12'!$R$4:$R$325,$I353,'HAZUS Table FL 14.12'!$P$4:$P$325,"&lt;="&amp;$G353,'HAZUS Table FL 14.12'!$Q$4:$Q$325,"&gt;"&amp;$G353)*'Inputs_Metric 7'!$D$6,"no data")</f>
        <v>no data</v>
      </c>
      <c r="Q353" s="246" t="str">
        <f>IFERROR(AVERAGEIFS('HAZUS Table FL 14.12'!$S$4:$S$325,'HAZUS Table FL 14.12'!$N$4:$N$325,$J353,'HAZUS Table FL 14.12'!$R$4:$R$325,$I353,'HAZUS Table FL 14.12'!$P$4:$P$325,"&lt;="&amp;$H353,'HAZUS Table FL 14.12'!$Q$4:$Q$325,"&gt;"&amp;$H353)*'Inputs_Metric 7'!$D$6,"no data")</f>
        <v>no data</v>
      </c>
      <c r="R353" s="246" t="str">
        <f>IFERROR(INDEX('HAZUS Table FL 14.16'!$D$3:$D$30,MATCH($J353,'HAZUS Table FL 14.16'!$C$3:$C$30,0)),"no data")</f>
        <v>no data</v>
      </c>
      <c r="S353" s="246" t="str">
        <f>IFERROR(INDEX('HAZUS Table FL 14.16'!$F$3:$F$30,MATCH($J353,'HAZUS Table FL 14.16'!$C$3:$C$30,0)),"no data")</f>
        <v>no data</v>
      </c>
      <c r="T353" s="246" t="str">
        <f>IFERROR(INDEX('HAZUS Table FL 14.16'!$G$3:$G$30,MATCH($J353,'HAZUS Table FL 14.16'!$C$3:$C$30,0)),"no data")</f>
        <v>no data</v>
      </c>
      <c r="U353" s="164" t="str">
        <f>IFERROR('Inputs_Metric 7'!$D$5*INDEX('HAZUS Table FL 14.8'!$E$4:$E$14,MATCH('Step 1_Metric 7'!$J353,'HAZUS Table FL 14.8'!$C$4:$C$14,0)),"no data")</f>
        <v>no data</v>
      </c>
      <c r="W353" s="92" t="str">
        <f t="shared" si="56"/>
        <v/>
      </c>
      <c r="X353" s="92" t="str">
        <f t="shared" si="57"/>
        <v/>
      </c>
      <c r="Y353" s="92" t="str">
        <f t="shared" si="58"/>
        <v/>
      </c>
      <c r="Z353" s="92" t="str">
        <f t="shared" si="59"/>
        <v/>
      </c>
      <c r="AA353" s="101" t="str">
        <f t="shared" si="60"/>
        <v/>
      </c>
      <c r="AB353" s="101" t="str">
        <f t="shared" si="61"/>
        <v/>
      </c>
      <c r="AC353" s="92" t="str">
        <f t="shared" si="62"/>
        <v/>
      </c>
      <c r="AD353" s="92" t="str">
        <f t="shared" si="63"/>
        <v/>
      </c>
    </row>
    <row r="354" spans="1:30" x14ac:dyDescent="0.25">
      <c r="A354">
        <f t="shared" si="55"/>
        <v>10</v>
      </c>
      <c r="B354">
        <f>COUNTIF($D$4:D354,D354)</f>
        <v>271</v>
      </c>
      <c r="C354">
        <f>'Building Structure Data'!B355</f>
        <v>0</v>
      </c>
      <c r="D354">
        <f>'Building Structure Data'!C355</f>
        <v>0</v>
      </c>
      <c r="E354">
        <f>'Building Structure Data'!D355</f>
        <v>0</v>
      </c>
      <c r="F354">
        <f>'Building Structure Data'!E355</f>
        <v>0</v>
      </c>
      <c r="G354" s="43">
        <f>'Building Structure Data'!O355</f>
        <v>0</v>
      </c>
      <c r="H354" s="43">
        <f>'Building Structure Data'!P355</f>
        <v>0</v>
      </c>
      <c r="I354" t="b">
        <f>IF(OR('Building Structure Data'!M355="C",'Building Structure Data'!M355="R"),TRUE,FALSE)</f>
        <v>0</v>
      </c>
      <c r="J354">
        <f>'Building Structure Data'!Y355</f>
        <v>0</v>
      </c>
      <c r="K354" s="77">
        <f>'Building Structure Data'!AN355</f>
        <v>0</v>
      </c>
      <c r="L354" s="77">
        <f>'Building Structure Data'!AO355</f>
        <v>0</v>
      </c>
      <c r="M354" s="163" t="str">
        <f>IFERROR('Inputs_Metric 7'!$D$5*INDEX('HAZUS Table FL 14.14'!$F$5:$F$40,MATCH($J354,'HAZUS Table FL 14.14'!$C$5:$C$40,0)),"no data")</f>
        <v>no data</v>
      </c>
      <c r="N354" s="163" t="str">
        <f>IFERROR('Inputs_Metric 7'!$D$5*INDEX('HAZUS Table FL 14.14'!$G$5:$G$40,MATCH($J354,'HAZUS Table FL 14.14'!$C$5:$C$40,0)),"no data")</f>
        <v>no data</v>
      </c>
      <c r="O354" s="163" t="str">
        <f>IFERROR('Inputs_Metric 7'!$D$5*INDEX('HAZUS Table FL 14.14'!$I$5:$I$40,MATCH($J354,'HAZUS Table FL 14.14'!$C$5:$C$40,0)),"no data")</f>
        <v>no data</v>
      </c>
      <c r="P354" s="246" t="str">
        <f>IFERROR(AVERAGEIFS('HAZUS Table FL 14.12'!$S$4:$S$325,'HAZUS Table FL 14.12'!$N$4:$N$325,$J354,'HAZUS Table FL 14.12'!$R$4:$R$325,$I354,'HAZUS Table FL 14.12'!$P$4:$P$325,"&lt;="&amp;$G354,'HAZUS Table FL 14.12'!$Q$4:$Q$325,"&gt;"&amp;$G354)*'Inputs_Metric 7'!$D$6,"no data")</f>
        <v>no data</v>
      </c>
      <c r="Q354" s="246" t="str">
        <f>IFERROR(AVERAGEIFS('HAZUS Table FL 14.12'!$S$4:$S$325,'HAZUS Table FL 14.12'!$N$4:$N$325,$J354,'HAZUS Table FL 14.12'!$R$4:$R$325,$I354,'HAZUS Table FL 14.12'!$P$4:$P$325,"&lt;="&amp;$H354,'HAZUS Table FL 14.12'!$Q$4:$Q$325,"&gt;"&amp;$H354)*'Inputs_Metric 7'!$D$6,"no data")</f>
        <v>no data</v>
      </c>
      <c r="R354" s="246" t="str">
        <f>IFERROR(INDEX('HAZUS Table FL 14.16'!$D$3:$D$30,MATCH($J354,'HAZUS Table FL 14.16'!$C$3:$C$30,0)),"no data")</f>
        <v>no data</v>
      </c>
      <c r="S354" s="246" t="str">
        <f>IFERROR(INDEX('HAZUS Table FL 14.16'!$F$3:$F$30,MATCH($J354,'HAZUS Table FL 14.16'!$C$3:$C$30,0)),"no data")</f>
        <v>no data</v>
      </c>
      <c r="T354" s="246" t="str">
        <f>IFERROR(INDEX('HAZUS Table FL 14.16'!$G$3:$G$30,MATCH($J354,'HAZUS Table FL 14.16'!$C$3:$C$30,0)),"no data")</f>
        <v>no data</v>
      </c>
      <c r="U354" s="164" t="str">
        <f>IFERROR('Inputs_Metric 7'!$D$5*INDEX('HAZUS Table FL 14.8'!$E$4:$E$14,MATCH('Step 1_Metric 7'!$J354,'HAZUS Table FL 14.8'!$C$4:$C$14,0)),"no data")</f>
        <v>no data</v>
      </c>
      <c r="W354" s="92" t="str">
        <f t="shared" si="56"/>
        <v/>
      </c>
      <c r="X354" s="92" t="str">
        <f t="shared" si="57"/>
        <v/>
      </c>
      <c r="Y354" s="92" t="str">
        <f t="shared" si="58"/>
        <v/>
      </c>
      <c r="Z354" s="92" t="str">
        <f t="shared" si="59"/>
        <v/>
      </c>
      <c r="AA354" s="101" t="str">
        <f t="shared" si="60"/>
        <v/>
      </c>
      <c r="AB354" s="101" t="str">
        <f t="shared" si="61"/>
        <v/>
      </c>
      <c r="AC354" s="92" t="str">
        <f t="shared" si="62"/>
        <v/>
      </c>
      <c r="AD354" s="92" t="str">
        <f t="shared" si="63"/>
        <v/>
      </c>
    </row>
    <row r="355" spans="1:30" x14ac:dyDescent="0.25">
      <c r="A355">
        <f t="shared" si="55"/>
        <v>10</v>
      </c>
      <c r="B355">
        <f>COUNTIF($D$4:D355,D355)</f>
        <v>272</v>
      </c>
      <c r="C355">
        <f>'Building Structure Data'!B356</f>
        <v>0</v>
      </c>
      <c r="D355">
        <f>'Building Structure Data'!C356</f>
        <v>0</v>
      </c>
      <c r="E355">
        <f>'Building Structure Data'!D356</f>
        <v>0</v>
      </c>
      <c r="F355">
        <f>'Building Structure Data'!E356</f>
        <v>0</v>
      </c>
      <c r="G355" s="43">
        <f>'Building Structure Data'!O356</f>
        <v>0</v>
      </c>
      <c r="H355" s="43">
        <f>'Building Structure Data'!P356</f>
        <v>0</v>
      </c>
      <c r="I355" t="b">
        <f>IF(OR('Building Structure Data'!M356="C",'Building Structure Data'!M356="R"),TRUE,FALSE)</f>
        <v>0</v>
      </c>
      <c r="J355">
        <f>'Building Structure Data'!Y356</f>
        <v>0</v>
      </c>
      <c r="K355" s="77">
        <f>'Building Structure Data'!AN356</f>
        <v>0</v>
      </c>
      <c r="L355" s="77">
        <f>'Building Structure Data'!AO356</f>
        <v>0</v>
      </c>
      <c r="M355" s="163" t="str">
        <f>IFERROR('Inputs_Metric 7'!$D$5*INDEX('HAZUS Table FL 14.14'!$F$5:$F$40,MATCH($J355,'HAZUS Table FL 14.14'!$C$5:$C$40,0)),"no data")</f>
        <v>no data</v>
      </c>
      <c r="N355" s="163" t="str">
        <f>IFERROR('Inputs_Metric 7'!$D$5*INDEX('HAZUS Table FL 14.14'!$G$5:$G$40,MATCH($J355,'HAZUS Table FL 14.14'!$C$5:$C$40,0)),"no data")</f>
        <v>no data</v>
      </c>
      <c r="O355" s="163" t="str">
        <f>IFERROR('Inputs_Metric 7'!$D$5*INDEX('HAZUS Table FL 14.14'!$I$5:$I$40,MATCH($J355,'HAZUS Table FL 14.14'!$C$5:$C$40,0)),"no data")</f>
        <v>no data</v>
      </c>
      <c r="P355" s="246" t="str">
        <f>IFERROR(AVERAGEIFS('HAZUS Table FL 14.12'!$S$4:$S$325,'HAZUS Table FL 14.12'!$N$4:$N$325,$J355,'HAZUS Table FL 14.12'!$R$4:$R$325,$I355,'HAZUS Table FL 14.12'!$P$4:$P$325,"&lt;="&amp;$G355,'HAZUS Table FL 14.12'!$Q$4:$Q$325,"&gt;"&amp;$G355)*'Inputs_Metric 7'!$D$6,"no data")</f>
        <v>no data</v>
      </c>
      <c r="Q355" s="246" t="str">
        <f>IFERROR(AVERAGEIFS('HAZUS Table FL 14.12'!$S$4:$S$325,'HAZUS Table FL 14.12'!$N$4:$N$325,$J355,'HAZUS Table FL 14.12'!$R$4:$R$325,$I355,'HAZUS Table FL 14.12'!$P$4:$P$325,"&lt;="&amp;$H355,'HAZUS Table FL 14.12'!$Q$4:$Q$325,"&gt;"&amp;$H355)*'Inputs_Metric 7'!$D$6,"no data")</f>
        <v>no data</v>
      </c>
      <c r="R355" s="246" t="str">
        <f>IFERROR(INDEX('HAZUS Table FL 14.16'!$D$3:$D$30,MATCH($J355,'HAZUS Table FL 14.16'!$C$3:$C$30,0)),"no data")</f>
        <v>no data</v>
      </c>
      <c r="S355" s="246" t="str">
        <f>IFERROR(INDEX('HAZUS Table FL 14.16'!$F$3:$F$30,MATCH($J355,'HAZUS Table FL 14.16'!$C$3:$C$30,0)),"no data")</f>
        <v>no data</v>
      </c>
      <c r="T355" s="246" t="str">
        <f>IFERROR(INDEX('HAZUS Table FL 14.16'!$G$3:$G$30,MATCH($J355,'HAZUS Table FL 14.16'!$C$3:$C$30,0)),"no data")</f>
        <v>no data</v>
      </c>
      <c r="U355" s="164" t="str">
        <f>IFERROR('Inputs_Metric 7'!$D$5*INDEX('HAZUS Table FL 14.8'!$E$4:$E$14,MATCH('Step 1_Metric 7'!$J355,'HAZUS Table FL 14.8'!$C$4:$C$14,0)),"no data")</f>
        <v>no data</v>
      </c>
      <c r="W355" s="92" t="str">
        <f t="shared" si="56"/>
        <v/>
      </c>
      <c r="X355" s="92" t="str">
        <f t="shared" si="57"/>
        <v/>
      </c>
      <c r="Y355" s="92" t="str">
        <f t="shared" si="58"/>
        <v/>
      </c>
      <c r="Z355" s="92" t="str">
        <f t="shared" si="59"/>
        <v/>
      </c>
      <c r="AA355" s="101" t="str">
        <f t="shared" si="60"/>
        <v/>
      </c>
      <c r="AB355" s="101" t="str">
        <f t="shared" si="61"/>
        <v/>
      </c>
      <c r="AC355" s="92" t="str">
        <f t="shared" si="62"/>
        <v/>
      </c>
      <c r="AD355" s="92" t="str">
        <f t="shared" si="63"/>
        <v/>
      </c>
    </row>
    <row r="356" spans="1:30" x14ac:dyDescent="0.25">
      <c r="A356">
        <f t="shared" si="55"/>
        <v>10</v>
      </c>
      <c r="B356">
        <f>COUNTIF($D$4:D356,D356)</f>
        <v>273</v>
      </c>
      <c r="C356">
        <f>'Building Structure Data'!B357</f>
        <v>0</v>
      </c>
      <c r="D356">
        <f>'Building Structure Data'!C357</f>
        <v>0</v>
      </c>
      <c r="E356">
        <f>'Building Structure Data'!D357</f>
        <v>0</v>
      </c>
      <c r="F356">
        <f>'Building Structure Data'!E357</f>
        <v>0</v>
      </c>
      <c r="G356" s="43">
        <f>'Building Structure Data'!O357</f>
        <v>0</v>
      </c>
      <c r="H356" s="43">
        <f>'Building Structure Data'!P357</f>
        <v>0</v>
      </c>
      <c r="I356" t="b">
        <f>IF(OR('Building Structure Data'!M357="C",'Building Structure Data'!M357="R"),TRUE,FALSE)</f>
        <v>0</v>
      </c>
      <c r="J356">
        <f>'Building Structure Data'!Y357</f>
        <v>0</v>
      </c>
      <c r="K356" s="77">
        <f>'Building Structure Data'!AN357</f>
        <v>0</v>
      </c>
      <c r="L356" s="77">
        <f>'Building Structure Data'!AO357</f>
        <v>0</v>
      </c>
      <c r="M356" s="163" t="str">
        <f>IFERROR('Inputs_Metric 7'!$D$5*INDEX('HAZUS Table FL 14.14'!$F$5:$F$40,MATCH($J356,'HAZUS Table FL 14.14'!$C$5:$C$40,0)),"no data")</f>
        <v>no data</v>
      </c>
      <c r="N356" s="163" t="str">
        <f>IFERROR('Inputs_Metric 7'!$D$5*INDEX('HAZUS Table FL 14.14'!$G$5:$G$40,MATCH($J356,'HAZUS Table FL 14.14'!$C$5:$C$40,0)),"no data")</f>
        <v>no data</v>
      </c>
      <c r="O356" s="163" t="str">
        <f>IFERROR('Inputs_Metric 7'!$D$5*INDEX('HAZUS Table FL 14.14'!$I$5:$I$40,MATCH($J356,'HAZUS Table FL 14.14'!$C$5:$C$40,0)),"no data")</f>
        <v>no data</v>
      </c>
      <c r="P356" s="246" t="str">
        <f>IFERROR(AVERAGEIFS('HAZUS Table FL 14.12'!$S$4:$S$325,'HAZUS Table FL 14.12'!$N$4:$N$325,$J356,'HAZUS Table FL 14.12'!$R$4:$R$325,$I356,'HAZUS Table FL 14.12'!$P$4:$P$325,"&lt;="&amp;$G356,'HAZUS Table FL 14.12'!$Q$4:$Q$325,"&gt;"&amp;$G356)*'Inputs_Metric 7'!$D$6,"no data")</f>
        <v>no data</v>
      </c>
      <c r="Q356" s="246" t="str">
        <f>IFERROR(AVERAGEIFS('HAZUS Table FL 14.12'!$S$4:$S$325,'HAZUS Table FL 14.12'!$N$4:$N$325,$J356,'HAZUS Table FL 14.12'!$R$4:$R$325,$I356,'HAZUS Table FL 14.12'!$P$4:$P$325,"&lt;="&amp;$H356,'HAZUS Table FL 14.12'!$Q$4:$Q$325,"&gt;"&amp;$H356)*'Inputs_Metric 7'!$D$6,"no data")</f>
        <v>no data</v>
      </c>
      <c r="R356" s="246" t="str">
        <f>IFERROR(INDEX('HAZUS Table FL 14.16'!$D$3:$D$30,MATCH($J356,'HAZUS Table FL 14.16'!$C$3:$C$30,0)),"no data")</f>
        <v>no data</v>
      </c>
      <c r="S356" s="246" t="str">
        <f>IFERROR(INDEX('HAZUS Table FL 14.16'!$F$3:$F$30,MATCH($J356,'HAZUS Table FL 14.16'!$C$3:$C$30,0)),"no data")</f>
        <v>no data</v>
      </c>
      <c r="T356" s="246" t="str">
        <f>IFERROR(INDEX('HAZUS Table FL 14.16'!$G$3:$G$30,MATCH($J356,'HAZUS Table FL 14.16'!$C$3:$C$30,0)),"no data")</f>
        <v>no data</v>
      </c>
      <c r="U356" s="164" t="str">
        <f>IFERROR('Inputs_Metric 7'!$D$5*INDEX('HAZUS Table FL 14.8'!$E$4:$E$14,MATCH('Step 1_Metric 7'!$J356,'HAZUS Table FL 14.8'!$C$4:$C$14,0)),"no data")</f>
        <v>no data</v>
      </c>
      <c r="W356" s="92" t="str">
        <f t="shared" si="56"/>
        <v/>
      </c>
      <c r="X356" s="92" t="str">
        <f t="shared" si="57"/>
        <v/>
      </c>
      <c r="Y356" s="92" t="str">
        <f t="shared" si="58"/>
        <v/>
      </c>
      <c r="Z356" s="92" t="str">
        <f t="shared" si="59"/>
        <v/>
      </c>
      <c r="AA356" s="101" t="str">
        <f t="shared" si="60"/>
        <v/>
      </c>
      <c r="AB356" s="101" t="str">
        <f t="shared" si="61"/>
        <v/>
      </c>
      <c r="AC356" s="92" t="str">
        <f t="shared" si="62"/>
        <v/>
      </c>
      <c r="AD356" s="92" t="str">
        <f t="shared" si="63"/>
        <v/>
      </c>
    </row>
    <row r="357" spans="1:30" x14ac:dyDescent="0.25">
      <c r="A357">
        <f t="shared" si="55"/>
        <v>10</v>
      </c>
      <c r="B357">
        <f>COUNTIF($D$4:D357,D357)</f>
        <v>274</v>
      </c>
      <c r="C357">
        <f>'Building Structure Data'!B358</f>
        <v>0</v>
      </c>
      <c r="D357">
        <f>'Building Structure Data'!C358</f>
        <v>0</v>
      </c>
      <c r="E357">
        <f>'Building Structure Data'!D358</f>
        <v>0</v>
      </c>
      <c r="F357">
        <f>'Building Structure Data'!E358</f>
        <v>0</v>
      </c>
      <c r="G357" s="43">
        <f>'Building Structure Data'!O358</f>
        <v>0</v>
      </c>
      <c r="H357" s="43">
        <f>'Building Structure Data'!P358</f>
        <v>0</v>
      </c>
      <c r="I357" t="b">
        <f>IF(OR('Building Structure Data'!M358="C",'Building Structure Data'!M358="R"),TRUE,FALSE)</f>
        <v>0</v>
      </c>
      <c r="J357">
        <f>'Building Structure Data'!Y358</f>
        <v>0</v>
      </c>
      <c r="K357" s="77">
        <f>'Building Structure Data'!AN358</f>
        <v>0</v>
      </c>
      <c r="L357" s="77">
        <f>'Building Structure Data'!AO358</f>
        <v>0</v>
      </c>
      <c r="M357" s="163" t="str">
        <f>IFERROR('Inputs_Metric 7'!$D$5*INDEX('HAZUS Table FL 14.14'!$F$5:$F$40,MATCH($J357,'HAZUS Table FL 14.14'!$C$5:$C$40,0)),"no data")</f>
        <v>no data</v>
      </c>
      <c r="N357" s="163" t="str">
        <f>IFERROR('Inputs_Metric 7'!$D$5*INDEX('HAZUS Table FL 14.14'!$G$5:$G$40,MATCH($J357,'HAZUS Table FL 14.14'!$C$5:$C$40,0)),"no data")</f>
        <v>no data</v>
      </c>
      <c r="O357" s="163" t="str">
        <f>IFERROR('Inputs_Metric 7'!$D$5*INDEX('HAZUS Table FL 14.14'!$I$5:$I$40,MATCH($J357,'HAZUS Table FL 14.14'!$C$5:$C$40,0)),"no data")</f>
        <v>no data</v>
      </c>
      <c r="P357" s="246" t="str">
        <f>IFERROR(AVERAGEIFS('HAZUS Table FL 14.12'!$S$4:$S$325,'HAZUS Table FL 14.12'!$N$4:$N$325,$J357,'HAZUS Table FL 14.12'!$R$4:$R$325,$I357,'HAZUS Table FL 14.12'!$P$4:$P$325,"&lt;="&amp;$G357,'HAZUS Table FL 14.12'!$Q$4:$Q$325,"&gt;"&amp;$G357)*'Inputs_Metric 7'!$D$6,"no data")</f>
        <v>no data</v>
      </c>
      <c r="Q357" s="246" t="str">
        <f>IFERROR(AVERAGEIFS('HAZUS Table FL 14.12'!$S$4:$S$325,'HAZUS Table FL 14.12'!$N$4:$N$325,$J357,'HAZUS Table FL 14.12'!$R$4:$R$325,$I357,'HAZUS Table FL 14.12'!$P$4:$P$325,"&lt;="&amp;$H357,'HAZUS Table FL 14.12'!$Q$4:$Q$325,"&gt;"&amp;$H357)*'Inputs_Metric 7'!$D$6,"no data")</f>
        <v>no data</v>
      </c>
      <c r="R357" s="246" t="str">
        <f>IFERROR(INDEX('HAZUS Table FL 14.16'!$D$3:$D$30,MATCH($J357,'HAZUS Table FL 14.16'!$C$3:$C$30,0)),"no data")</f>
        <v>no data</v>
      </c>
      <c r="S357" s="246" t="str">
        <f>IFERROR(INDEX('HAZUS Table FL 14.16'!$F$3:$F$30,MATCH($J357,'HAZUS Table FL 14.16'!$C$3:$C$30,0)),"no data")</f>
        <v>no data</v>
      </c>
      <c r="T357" s="246" t="str">
        <f>IFERROR(INDEX('HAZUS Table FL 14.16'!$G$3:$G$30,MATCH($J357,'HAZUS Table FL 14.16'!$C$3:$C$30,0)),"no data")</f>
        <v>no data</v>
      </c>
      <c r="U357" s="164" t="str">
        <f>IFERROR('Inputs_Metric 7'!$D$5*INDEX('HAZUS Table FL 14.8'!$E$4:$E$14,MATCH('Step 1_Metric 7'!$J357,'HAZUS Table FL 14.8'!$C$4:$C$14,0)),"no data")</f>
        <v>no data</v>
      </c>
      <c r="W357" s="92" t="str">
        <f t="shared" si="56"/>
        <v/>
      </c>
      <c r="X357" s="92" t="str">
        <f t="shared" si="57"/>
        <v/>
      </c>
      <c r="Y357" s="92" t="str">
        <f t="shared" si="58"/>
        <v/>
      </c>
      <c r="Z357" s="92" t="str">
        <f t="shared" si="59"/>
        <v/>
      </c>
      <c r="AA357" s="101" t="str">
        <f t="shared" si="60"/>
        <v/>
      </c>
      <c r="AB357" s="101" t="str">
        <f t="shared" si="61"/>
        <v/>
      </c>
      <c r="AC357" s="92" t="str">
        <f t="shared" si="62"/>
        <v/>
      </c>
      <c r="AD357" s="92" t="str">
        <f t="shared" si="63"/>
        <v/>
      </c>
    </row>
    <row r="358" spans="1:30" x14ac:dyDescent="0.25">
      <c r="A358">
        <f t="shared" si="55"/>
        <v>10</v>
      </c>
      <c r="B358">
        <f>COUNTIF($D$4:D358,D358)</f>
        <v>275</v>
      </c>
      <c r="C358">
        <f>'Building Structure Data'!B359</f>
        <v>0</v>
      </c>
      <c r="D358">
        <f>'Building Structure Data'!C359</f>
        <v>0</v>
      </c>
      <c r="E358">
        <f>'Building Structure Data'!D359</f>
        <v>0</v>
      </c>
      <c r="F358">
        <f>'Building Structure Data'!E359</f>
        <v>0</v>
      </c>
      <c r="G358" s="43">
        <f>'Building Structure Data'!O359</f>
        <v>0</v>
      </c>
      <c r="H358" s="43">
        <f>'Building Structure Data'!P359</f>
        <v>0</v>
      </c>
      <c r="I358" t="b">
        <f>IF(OR('Building Structure Data'!M359="C",'Building Structure Data'!M359="R"),TRUE,FALSE)</f>
        <v>0</v>
      </c>
      <c r="J358">
        <f>'Building Structure Data'!Y359</f>
        <v>0</v>
      </c>
      <c r="K358" s="77">
        <f>'Building Structure Data'!AN359</f>
        <v>0</v>
      </c>
      <c r="L358" s="77">
        <f>'Building Structure Data'!AO359</f>
        <v>0</v>
      </c>
      <c r="M358" s="163" t="str">
        <f>IFERROR('Inputs_Metric 7'!$D$5*INDEX('HAZUS Table FL 14.14'!$F$5:$F$40,MATCH($J358,'HAZUS Table FL 14.14'!$C$5:$C$40,0)),"no data")</f>
        <v>no data</v>
      </c>
      <c r="N358" s="163" t="str">
        <f>IFERROR('Inputs_Metric 7'!$D$5*INDEX('HAZUS Table FL 14.14'!$G$5:$G$40,MATCH($J358,'HAZUS Table FL 14.14'!$C$5:$C$40,0)),"no data")</f>
        <v>no data</v>
      </c>
      <c r="O358" s="163" t="str">
        <f>IFERROR('Inputs_Metric 7'!$D$5*INDEX('HAZUS Table FL 14.14'!$I$5:$I$40,MATCH($J358,'HAZUS Table FL 14.14'!$C$5:$C$40,0)),"no data")</f>
        <v>no data</v>
      </c>
      <c r="P358" s="246" t="str">
        <f>IFERROR(AVERAGEIFS('HAZUS Table FL 14.12'!$S$4:$S$325,'HAZUS Table FL 14.12'!$N$4:$N$325,$J358,'HAZUS Table FL 14.12'!$R$4:$R$325,$I358,'HAZUS Table FL 14.12'!$P$4:$P$325,"&lt;="&amp;$G358,'HAZUS Table FL 14.12'!$Q$4:$Q$325,"&gt;"&amp;$G358)*'Inputs_Metric 7'!$D$6,"no data")</f>
        <v>no data</v>
      </c>
      <c r="Q358" s="246" t="str">
        <f>IFERROR(AVERAGEIFS('HAZUS Table FL 14.12'!$S$4:$S$325,'HAZUS Table FL 14.12'!$N$4:$N$325,$J358,'HAZUS Table FL 14.12'!$R$4:$R$325,$I358,'HAZUS Table FL 14.12'!$P$4:$P$325,"&lt;="&amp;$H358,'HAZUS Table FL 14.12'!$Q$4:$Q$325,"&gt;"&amp;$H358)*'Inputs_Metric 7'!$D$6,"no data")</f>
        <v>no data</v>
      </c>
      <c r="R358" s="246" t="str">
        <f>IFERROR(INDEX('HAZUS Table FL 14.16'!$D$3:$D$30,MATCH($J358,'HAZUS Table FL 14.16'!$C$3:$C$30,0)),"no data")</f>
        <v>no data</v>
      </c>
      <c r="S358" s="246" t="str">
        <f>IFERROR(INDEX('HAZUS Table FL 14.16'!$F$3:$F$30,MATCH($J358,'HAZUS Table FL 14.16'!$C$3:$C$30,0)),"no data")</f>
        <v>no data</v>
      </c>
      <c r="T358" s="246" t="str">
        <f>IFERROR(INDEX('HAZUS Table FL 14.16'!$G$3:$G$30,MATCH($J358,'HAZUS Table FL 14.16'!$C$3:$C$30,0)),"no data")</f>
        <v>no data</v>
      </c>
      <c r="U358" s="164" t="str">
        <f>IFERROR('Inputs_Metric 7'!$D$5*INDEX('HAZUS Table FL 14.8'!$E$4:$E$14,MATCH('Step 1_Metric 7'!$J358,'HAZUS Table FL 14.8'!$C$4:$C$14,0)),"no data")</f>
        <v>no data</v>
      </c>
      <c r="W358" s="92" t="str">
        <f t="shared" si="56"/>
        <v/>
      </c>
      <c r="X358" s="92" t="str">
        <f t="shared" si="57"/>
        <v/>
      </c>
      <c r="Y358" s="92" t="str">
        <f t="shared" si="58"/>
        <v/>
      </c>
      <c r="Z358" s="92" t="str">
        <f t="shared" si="59"/>
        <v/>
      </c>
      <c r="AA358" s="101" t="str">
        <f t="shared" si="60"/>
        <v/>
      </c>
      <c r="AB358" s="101" t="str">
        <f t="shared" si="61"/>
        <v/>
      </c>
      <c r="AC358" s="92" t="str">
        <f t="shared" si="62"/>
        <v/>
      </c>
      <c r="AD358" s="92" t="str">
        <f t="shared" si="63"/>
        <v/>
      </c>
    </row>
    <row r="359" spans="1:30" x14ac:dyDescent="0.25">
      <c r="A359">
        <f t="shared" si="55"/>
        <v>10</v>
      </c>
      <c r="B359">
        <f>COUNTIF($D$4:D359,D359)</f>
        <v>276</v>
      </c>
      <c r="C359">
        <f>'Building Structure Data'!B360</f>
        <v>0</v>
      </c>
      <c r="D359">
        <f>'Building Structure Data'!C360</f>
        <v>0</v>
      </c>
      <c r="E359">
        <f>'Building Structure Data'!D360</f>
        <v>0</v>
      </c>
      <c r="F359">
        <f>'Building Structure Data'!E360</f>
        <v>0</v>
      </c>
      <c r="G359" s="43">
        <f>'Building Structure Data'!O360</f>
        <v>0</v>
      </c>
      <c r="H359" s="43">
        <f>'Building Structure Data'!P360</f>
        <v>0</v>
      </c>
      <c r="I359" t="b">
        <f>IF(OR('Building Structure Data'!M360="C",'Building Structure Data'!M360="R"),TRUE,FALSE)</f>
        <v>0</v>
      </c>
      <c r="J359">
        <f>'Building Structure Data'!Y360</f>
        <v>0</v>
      </c>
      <c r="K359" s="77">
        <f>'Building Structure Data'!AN360</f>
        <v>0</v>
      </c>
      <c r="L359" s="77">
        <f>'Building Structure Data'!AO360</f>
        <v>0</v>
      </c>
      <c r="M359" s="163" t="str">
        <f>IFERROR('Inputs_Metric 7'!$D$5*INDEX('HAZUS Table FL 14.14'!$F$5:$F$40,MATCH($J359,'HAZUS Table FL 14.14'!$C$5:$C$40,0)),"no data")</f>
        <v>no data</v>
      </c>
      <c r="N359" s="163" t="str">
        <f>IFERROR('Inputs_Metric 7'!$D$5*INDEX('HAZUS Table FL 14.14'!$G$5:$G$40,MATCH($J359,'HAZUS Table FL 14.14'!$C$5:$C$40,0)),"no data")</f>
        <v>no data</v>
      </c>
      <c r="O359" s="163" t="str">
        <f>IFERROR('Inputs_Metric 7'!$D$5*INDEX('HAZUS Table FL 14.14'!$I$5:$I$40,MATCH($J359,'HAZUS Table FL 14.14'!$C$5:$C$40,0)),"no data")</f>
        <v>no data</v>
      </c>
      <c r="P359" s="246" t="str">
        <f>IFERROR(AVERAGEIFS('HAZUS Table FL 14.12'!$S$4:$S$325,'HAZUS Table FL 14.12'!$N$4:$N$325,$J359,'HAZUS Table FL 14.12'!$R$4:$R$325,$I359,'HAZUS Table FL 14.12'!$P$4:$P$325,"&lt;="&amp;$G359,'HAZUS Table FL 14.12'!$Q$4:$Q$325,"&gt;"&amp;$G359)*'Inputs_Metric 7'!$D$6,"no data")</f>
        <v>no data</v>
      </c>
      <c r="Q359" s="246" t="str">
        <f>IFERROR(AVERAGEIFS('HAZUS Table FL 14.12'!$S$4:$S$325,'HAZUS Table FL 14.12'!$N$4:$N$325,$J359,'HAZUS Table FL 14.12'!$R$4:$R$325,$I359,'HAZUS Table FL 14.12'!$P$4:$P$325,"&lt;="&amp;$H359,'HAZUS Table FL 14.12'!$Q$4:$Q$325,"&gt;"&amp;$H359)*'Inputs_Metric 7'!$D$6,"no data")</f>
        <v>no data</v>
      </c>
      <c r="R359" s="246" t="str">
        <f>IFERROR(INDEX('HAZUS Table FL 14.16'!$D$3:$D$30,MATCH($J359,'HAZUS Table FL 14.16'!$C$3:$C$30,0)),"no data")</f>
        <v>no data</v>
      </c>
      <c r="S359" s="246" t="str">
        <f>IFERROR(INDEX('HAZUS Table FL 14.16'!$F$3:$F$30,MATCH($J359,'HAZUS Table FL 14.16'!$C$3:$C$30,0)),"no data")</f>
        <v>no data</v>
      </c>
      <c r="T359" s="246" t="str">
        <f>IFERROR(INDEX('HAZUS Table FL 14.16'!$G$3:$G$30,MATCH($J359,'HAZUS Table FL 14.16'!$C$3:$C$30,0)),"no data")</f>
        <v>no data</v>
      </c>
      <c r="U359" s="164" t="str">
        <f>IFERROR('Inputs_Metric 7'!$D$5*INDEX('HAZUS Table FL 14.8'!$E$4:$E$14,MATCH('Step 1_Metric 7'!$J359,'HAZUS Table FL 14.8'!$C$4:$C$14,0)),"no data")</f>
        <v>no data</v>
      </c>
      <c r="W359" s="92" t="str">
        <f t="shared" si="56"/>
        <v/>
      </c>
      <c r="X359" s="92" t="str">
        <f t="shared" si="57"/>
        <v/>
      </c>
      <c r="Y359" s="92" t="str">
        <f t="shared" si="58"/>
        <v/>
      </c>
      <c r="Z359" s="92" t="str">
        <f t="shared" si="59"/>
        <v/>
      </c>
      <c r="AA359" s="101" t="str">
        <f t="shared" si="60"/>
        <v/>
      </c>
      <c r="AB359" s="101" t="str">
        <f t="shared" si="61"/>
        <v/>
      </c>
      <c r="AC359" s="92" t="str">
        <f t="shared" si="62"/>
        <v/>
      </c>
      <c r="AD359" s="92" t="str">
        <f t="shared" si="63"/>
        <v/>
      </c>
    </row>
    <row r="360" spans="1:30" x14ac:dyDescent="0.25">
      <c r="A360">
        <f t="shared" si="55"/>
        <v>10</v>
      </c>
      <c r="B360">
        <f>COUNTIF($D$4:D360,D360)</f>
        <v>277</v>
      </c>
      <c r="C360">
        <f>'Building Structure Data'!B361</f>
        <v>0</v>
      </c>
      <c r="D360">
        <f>'Building Structure Data'!C361</f>
        <v>0</v>
      </c>
      <c r="E360">
        <f>'Building Structure Data'!D361</f>
        <v>0</v>
      </c>
      <c r="F360">
        <f>'Building Structure Data'!E361</f>
        <v>0</v>
      </c>
      <c r="G360" s="43">
        <f>'Building Structure Data'!O361</f>
        <v>0</v>
      </c>
      <c r="H360" s="43">
        <f>'Building Structure Data'!P361</f>
        <v>0</v>
      </c>
      <c r="I360" t="b">
        <f>IF(OR('Building Structure Data'!M361="C",'Building Structure Data'!M361="R"),TRUE,FALSE)</f>
        <v>0</v>
      </c>
      <c r="J360">
        <f>'Building Structure Data'!Y361</f>
        <v>0</v>
      </c>
      <c r="K360" s="77">
        <f>'Building Structure Data'!AN361</f>
        <v>0</v>
      </c>
      <c r="L360" s="77">
        <f>'Building Structure Data'!AO361</f>
        <v>0</v>
      </c>
      <c r="M360" s="163" t="str">
        <f>IFERROR('Inputs_Metric 7'!$D$5*INDEX('HAZUS Table FL 14.14'!$F$5:$F$40,MATCH($J360,'HAZUS Table FL 14.14'!$C$5:$C$40,0)),"no data")</f>
        <v>no data</v>
      </c>
      <c r="N360" s="163" t="str">
        <f>IFERROR('Inputs_Metric 7'!$D$5*INDEX('HAZUS Table FL 14.14'!$G$5:$G$40,MATCH($J360,'HAZUS Table FL 14.14'!$C$5:$C$40,0)),"no data")</f>
        <v>no data</v>
      </c>
      <c r="O360" s="163" t="str">
        <f>IFERROR('Inputs_Metric 7'!$D$5*INDEX('HAZUS Table FL 14.14'!$I$5:$I$40,MATCH($J360,'HAZUS Table FL 14.14'!$C$5:$C$40,0)),"no data")</f>
        <v>no data</v>
      </c>
      <c r="P360" s="246" t="str">
        <f>IFERROR(AVERAGEIFS('HAZUS Table FL 14.12'!$S$4:$S$325,'HAZUS Table FL 14.12'!$N$4:$N$325,$J360,'HAZUS Table FL 14.12'!$R$4:$R$325,$I360,'HAZUS Table FL 14.12'!$P$4:$P$325,"&lt;="&amp;$G360,'HAZUS Table FL 14.12'!$Q$4:$Q$325,"&gt;"&amp;$G360)*'Inputs_Metric 7'!$D$6,"no data")</f>
        <v>no data</v>
      </c>
      <c r="Q360" s="246" t="str">
        <f>IFERROR(AVERAGEIFS('HAZUS Table FL 14.12'!$S$4:$S$325,'HAZUS Table FL 14.12'!$N$4:$N$325,$J360,'HAZUS Table FL 14.12'!$R$4:$R$325,$I360,'HAZUS Table FL 14.12'!$P$4:$P$325,"&lt;="&amp;$H360,'HAZUS Table FL 14.12'!$Q$4:$Q$325,"&gt;"&amp;$H360)*'Inputs_Metric 7'!$D$6,"no data")</f>
        <v>no data</v>
      </c>
      <c r="R360" s="246" t="str">
        <f>IFERROR(INDEX('HAZUS Table FL 14.16'!$D$3:$D$30,MATCH($J360,'HAZUS Table FL 14.16'!$C$3:$C$30,0)),"no data")</f>
        <v>no data</v>
      </c>
      <c r="S360" s="246" t="str">
        <f>IFERROR(INDEX('HAZUS Table FL 14.16'!$F$3:$F$30,MATCH($J360,'HAZUS Table FL 14.16'!$C$3:$C$30,0)),"no data")</f>
        <v>no data</v>
      </c>
      <c r="T360" s="246" t="str">
        <f>IFERROR(INDEX('HAZUS Table FL 14.16'!$G$3:$G$30,MATCH($J360,'HAZUS Table FL 14.16'!$C$3:$C$30,0)),"no data")</f>
        <v>no data</v>
      </c>
      <c r="U360" s="164" t="str">
        <f>IFERROR('Inputs_Metric 7'!$D$5*INDEX('HAZUS Table FL 14.8'!$E$4:$E$14,MATCH('Step 1_Metric 7'!$J360,'HAZUS Table FL 14.8'!$C$4:$C$14,0)),"no data")</f>
        <v>no data</v>
      </c>
      <c r="W360" s="92" t="str">
        <f t="shared" si="56"/>
        <v/>
      </c>
      <c r="X360" s="92" t="str">
        <f t="shared" si="57"/>
        <v/>
      </c>
      <c r="Y360" s="92" t="str">
        <f t="shared" si="58"/>
        <v/>
      </c>
      <c r="Z360" s="92" t="str">
        <f t="shared" si="59"/>
        <v/>
      </c>
      <c r="AA360" s="101" t="str">
        <f t="shared" si="60"/>
        <v/>
      </c>
      <c r="AB360" s="101" t="str">
        <f t="shared" si="61"/>
        <v/>
      </c>
      <c r="AC360" s="92" t="str">
        <f t="shared" si="62"/>
        <v/>
      </c>
      <c r="AD360" s="92" t="str">
        <f t="shared" si="63"/>
        <v/>
      </c>
    </row>
    <row r="361" spans="1:30" x14ac:dyDescent="0.25">
      <c r="A361">
        <f t="shared" si="55"/>
        <v>10</v>
      </c>
      <c r="B361">
        <f>COUNTIF($D$4:D361,D361)</f>
        <v>278</v>
      </c>
      <c r="C361">
        <f>'Building Structure Data'!B362</f>
        <v>0</v>
      </c>
      <c r="D361">
        <f>'Building Structure Data'!C362</f>
        <v>0</v>
      </c>
      <c r="E361">
        <f>'Building Structure Data'!D362</f>
        <v>0</v>
      </c>
      <c r="F361">
        <f>'Building Structure Data'!E362</f>
        <v>0</v>
      </c>
      <c r="G361" s="43">
        <f>'Building Structure Data'!O362</f>
        <v>0</v>
      </c>
      <c r="H361" s="43">
        <f>'Building Structure Data'!P362</f>
        <v>0</v>
      </c>
      <c r="I361" t="b">
        <f>IF(OR('Building Structure Data'!M362="C",'Building Structure Data'!M362="R"),TRUE,FALSE)</f>
        <v>0</v>
      </c>
      <c r="J361">
        <f>'Building Structure Data'!Y362</f>
        <v>0</v>
      </c>
      <c r="K361" s="77">
        <f>'Building Structure Data'!AN362</f>
        <v>0</v>
      </c>
      <c r="L361" s="77">
        <f>'Building Structure Data'!AO362</f>
        <v>0</v>
      </c>
      <c r="M361" s="163" t="str">
        <f>IFERROR('Inputs_Metric 7'!$D$5*INDEX('HAZUS Table FL 14.14'!$F$5:$F$40,MATCH($J361,'HAZUS Table FL 14.14'!$C$5:$C$40,0)),"no data")</f>
        <v>no data</v>
      </c>
      <c r="N361" s="163" t="str">
        <f>IFERROR('Inputs_Metric 7'!$D$5*INDEX('HAZUS Table FL 14.14'!$G$5:$G$40,MATCH($J361,'HAZUS Table FL 14.14'!$C$5:$C$40,0)),"no data")</f>
        <v>no data</v>
      </c>
      <c r="O361" s="163" t="str">
        <f>IFERROR('Inputs_Metric 7'!$D$5*INDEX('HAZUS Table FL 14.14'!$I$5:$I$40,MATCH($J361,'HAZUS Table FL 14.14'!$C$5:$C$40,0)),"no data")</f>
        <v>no data</v>
      </c>
      <c r="P361" s="246" t="str">
        <f>IFERROR(AVERAGEIFS('HAZUS Table FL 14.12'!$S$4:$S$325,'HAZUS Table FL 14.12'!$N$4:$N$325,$J361,'HAZUS Table FL 14.12'!$R$4:$R$325,$I361,'HAZUS Table FL 14.12'!$P$4:$P$325,"&lt;="&amp;$G361,'HAZUS Table FL 14.12'!$Q$4:$Q$325,"&gt;"&amp;$G361)*'Inputs_Metric 7'!$D$6,"no data")</f>
        <v>no data</v>
      </c>
      <c r="Q361" s="246" t="str">
        <f>IFERROR(AVERAGEIFS('HAZUS Table FL 14.12'!$S$4:$S$325,'HAZUS Table FL 14.12'!$N$4:$N$325,$J361,'HAZUS Table FL 14.12'!$R$4:$R$325,$I361,'HAZUS Table FL 14.12'!$P$4:$P$325,"&lt;="&amp;$H361,'HAZUS Table FL 14.12'!$Q$4:$Q$325,"&gt;"&amp;$H361)*'Inputs_Metric 7'!$D$6,"no data")</f>
        <v>no data</v>
      </c>
      <c r="R361" s="246" t="str">
        <f>IFERROR(INDEX('HAZUS Table FL 14.16'!$D$3:$D$30,MATCH($J361,'HAZUS Table FL 14.16'!$C$3:$C$30,0)),"no data")</f>
        <v>no data</v>
      </c>
      <c r="S361" s="246" t="str">
        <f>IFERROR(INDEX('HAZUS Table FL 14.16'!$F$3:$F$30,MATCH($J361,'HAZUS Table FL 14.16'!$C$3:$C$30,0)),"no data")</f>
        <v>no data</v>
      </c>
      <c r="T361" s="246" t="str">
        <f>IFERROR(INDEX('HAZUS Table FL 14.16'!$G$3:$G$30,MATCH($J361,'HAZUS Table FL 14.16'!$C$3:$C$30,0)),"no data")</f>
        <v>no data</v>
      </c>
      <c r="U361" s="164" t="str">
        <f>IFERROR('Inputs_Metric 7'!$D$5*INDEX('HAZUS Table FL 14.8'!$E$4:$E$14,MATCH('Step 1_Metric 7'!$J361,'HAZUS Table FL 14.8'!$C$4:$C$14,0)),"no data")</f>
        <v>no data</v>
      </c>
      <c r="W361" s="92" t="str">
        <f t="shared" si="56"/>
        <v/>
      </c>
      <c r="X361" s="92" t="str">
        <f t="shared" si="57"/>
        <v/>
      </c>
      <c r="Y361" s="92" t="str">
        <f t="shared" si="58"/>
        <v/>
      </c>
      <c r="Z361" s="92" t="str">
        <f t="shared" si="59"/>
        <v/>
      </c>
      <c r="AA361" s="101" t="str">
        <f t="shared" si="60"/>
        <v/>
      </c>
      <c r="AB361" s="101" t="str">
        <f t="shared" si="61"/>
        <v/>
      </c>
      <c r="AC361" s="92" t="str">
        <f t="shared" si="62"/>
        <v/>
      </c>
      <c r="AD361" s="92" t="str">
        <f t="shared" si="63"/>
        <v/>
      </c>
    </row>
    <row r="362" spans="1:30" x14ac:dyDescent="0.25">
      <c r="A362">
        <f t="shared" si="55"/>
        <v>10</v>
      </c>
      <c r="B362">
        <f>COUNTIF($D$4:D362,D362)</f>
        <v>279</v>
      </c>
      <c r="C362">
        <f>'Building Structure Data'!B363</f>
        <v>0</v>
      </c>
      <c r="D362">
        <f>'Building Structure Data'!C363</f>
        <v>0</v>
      </c>
      <c r="E362">
        <f>'Building Structure Data'!D363</f>
        <v>0</v>
      </c>
      <c r="F362">
        <f>'Building Structure Data'!E363</f>
        <v>0</v>
      </c>
      <c r="G362" s="43">
        <f>'Building Structure Data'!O363</f>
        <v>0</v>
      </c>
      <c r="H362" s="43">
        <f>'Building Structure Data'!P363</f>
        <v>0</v>
      </c>
      <c r="I362" t="b">
        <f>IF(OR('Building Structure Data'!M363="C",'Building Structure Data'!M363="R"),TRUE,FALSE)</f>
        <v>0</v>
      </c>
      <c r="J362">
        <f>'Building Structure Data'!Y363</f>
        <v>0</v>
      </c>
      <c r="K362" s="77">
        <f>'Building Structure Data'!AN363</f>
        <v>0</v>
      </c>
      <c r="L362" s="77">
        <f>'Building Structure Data'!AO363</f>
        <v>0</v>
      </c>
      <c r="M362" s="163" t="str">
        <f>IFERROR('Inputs_Metric 7'!$D$5*INDEX('HAZUS Table FL 14.14'!$F$5:$F$40,MATCH($J362,'HAZUS Table FL 14.14'!$C$5:$C$40,0)),"no data")</f>
        <v>no data</v>
      </c>
      <c r="N362" s="163" t="str">
        <f>IFERROR('Inputs_Metric 7'!$D$5*INDEX('HAZUS Table FL 14.14'!$G$5:$G$40,MATCH($J362,'HAZUS Table FL 14.14'!$C$5:$C$40,0)),"no data")</f>
        <v>no data</v>
      </c>
      <c r="O362" s="163" t="str">
        <f>IFERROR('Inputs_Metric 7'!$D$5*INDEX('HAZUS Table FL 14.14'!$I$5:$I$40,MATCH($J362,'HAZUS Table FL 14.14'!$C$5:$C$40,0)),"no data")</f>
        <v>no data</v>
      </c>
      <c r="P362" s="246" t="str">
        <f>IFERROR(AVERAGEIFS('HAZUS Table FL 14.12'!$S$4:$S$325,'HAZUS Table FL 14.12'!$N$4:$N$325,$J362,'HAZUS Table FL 14.12'!$R$4:$R$325,$I362,'HAZUS Table FL 14.12'!$P$4:$P$325,"&lt;="&amp;$G362,'HAZUS Table FL 14.12'!$Q$4:$Q$325,"&gt;"&amp;$G362)*'Inputs_Metric 7'!$D$6,"no data")</f>
        <v>no data</v>
      </c>
      <c r="Q362" s="246" t="str">
        <f>IFERROR(AVERAGEIFS('HAZUS Table FL 14.12'!$S$4:$S$325,'HAZUS Table FL 14.12'!$N$4:$N$325,$J362,'HAZUS Table FL 14.12'!$R$4:$R$325,$I362,'HAZUS Table FL 14.12'!$P$4:$P$325,"&lt;="&amp;$H362,'HAZUS Table FL 14.12'!$Q$4:$Q$325,"&gt;"&amp;$H362)*'Inputs_Metric 7'!$D$6,"no data")</f>
        <v>no data</v>
      </c>
      <c r="R362" s="246" t="str">
        <f>IFERROR(INDEX('HAZUS Table FL 14.16'!$D$3:$D$30,MATCH($J362,'HAZUS Table FL 14.16'!$C$3:$C$30,0)),"no data")</f>
        <v>no data</v>
      </c>
      <c r="S362" s="246" t="str">
        <f>IFERROR(INDEX('HAZUS Table FL 14.16'!$F$3:$F$30,MATCH($J362,'HAZUS Table FL 14.16'!$C$3:$C$30,0)),"no data")</f>
        <v>no data</v>
      </c>
      <c r="T362" s="246" t="str">
        <f>IFERROR(INDEX('HAZUS Table FL 14.16'!$G$3:$G$30,MATCH($J362,'HAZUS Table FL 14.16'!$C$3:$C$30,0)),"no data")</f>
        <v>no data</v>
      </c>
      <c r="U362" s="164" t="str">
        <f>IFERROR('Inputs_Metric 7'!$D$5*INDEX('HAZUS Table FL 14.8'!$E$4:$E$14,MATCH('Step 1_Metric 7'!$J362,'HAZUS Table FL 14.8'!$C$4:$C$14,0)),"no data")</f>
        <v>no data</v>
      </c>
      <c r="W362" s="92" t="str">
        <f t="shared" si="56"/>
        <v/>
      </c>
      <c r="X362" s="92" t="str">
        <f t="shared" si="57"/>
        <v/>
      </c>
      <c r="Y362" s="92" t="str">
        <f t="shared" si="58"/>
        <v/>
      </c>
      <c r="Z362" s="92" t="str">
        <f t="shared" si="59"/>
        <v/>
      </c>
      <c r="AA362" s="101" t="str">
        <f t="shared" si="60"/>
        <v/>
      </c>
      <c r="AB362" s="101" t="str">
        <f t="shared" si="61"/>
        <v/>
      </c>
      <c r="AC362" s="92" t="str">
        <f t="shared" si="62"/>
        <v/>
      </c>
      <c r="AD362" s="92" t="str">
        <f t="shared" si="63"/>
        <v/>
      </c>
    </row>
    <row r="363" spans="1:30" x14ac:dyDescent="0.25">
      <c r="A363">
        <f t="shared" si="55"/>
        <v>10</v>
      </c>
      <c r="B363">
        <f>COUNTIF($D$4:D363,D363)</f>
        <v>280</v>
      </c>
      <c r="C363">
        <f>'Building Structure Data'!B364</f>
        <v>0</v>
      </c>
      <c r="D363">
        <f>'Building Structure Data'!C364</f>
        <v>0</v>
      </c>
      <c r="E363">
        <f>'Building Structure Data'!D364</f>
        <v>0</v>
      </c>
      <c r="F363">
        <f>'Building Structure Data'!E364</f>
        <v>0</v>
      </c>
      <c r="G363" s="43">
        <f>'Building Structure Data'!O364</f>
        <v>0</v>
      </c>
      <c r="H363" s="43">
        <f>'Building Structure Data'!P364</f>
        <v>0</v>
      </c>
      <c r="I363" t="b">
        <f>IF(OR('Building Structure Data'!M364="C",'Building Structure Data'!M364="R"),TRUE,FALSE)</f>
        <v>0</v>
      </c>
      <c r="J363">
        <f>'Building Structure Data'!Y364</f>
        <v>0</v>
      </c>
      <c r="K363" s="77">
        <f>'Building Structure Data'!AN364</f>
        <v>0</v>
      </c>
      <c r="L363" s="77">
        <f>'Building Structure Data'!AO364</f>
        <v>0</v>
      </c>
      <c r="M363" s="163" t="str">
        <f>IFERROR('Inputs_Metric 7'!$D$5*INDEX('HAZUS Table FL 14.14'!$F$5:$F$40,MATCH($J363,'HAZUS Table FL 14.14'!$C$5:$C$40,0)),"no data")</f>
        <v>no data</v>
      </c>
      <c r="N363" s="163" t="str">
        <f>IFERROR('Inputs_Metric 7'!$D$5*INDEX('HAZUS Table FL 14.14'!$G$5:$G$40,MATCH($J363,'HAZUS Table FL 14.14'!$C$5:$C$40,0)),"no data")</f>
        <v>no data</v>
      </c>
      <c r="O363" s="163" t="str">
        <f>IFERROR('Inputs_Metric 7'!$D$5*INDEX('HAZUS Table FL 14.14'!$I$5:$I$40,MATCH($J363,'HAZUS Table FL 14.14'!$C$5:$C$40,0)),"no data")</f>
        <v>no data</v>
      </c>
      <c r="P363" s="246" t="str">
        <f>IFERROR(AVERAGEIFS('HAZUS Table FL 14.12'!$S$4:$S$325,'HAZUS Table FL 14.12'!$N$4:$N$325,$J363,'HAZUS Table FL 14.12'!$R$4:$R$325,$I363,'HAZUS Table FL 14.12'!$P$4:$P$325,"&lt;="&amp;$G363,'HAZUS Table FL 14.12'!$Q$4:$Q$325,"&gt;"&amp;$G363)*'Inputs_Metric 7'!$D$6,"no data")</f>
        <v>no data</v>
      </c>
      <c r="Q363" s="246" t="str">
        <f>IFERROR(AVERAGEIFS('HAZUS Table FL 14.12'!$S$4:$S$325,'HAZUS Table FL 14.12'!$N$4:$N$325,$J363,'HAZUS Table FL 14.12'!$R$4:$R$325,$I363,'HAZUS Table FL 14.12'!$P$4:$P$325,"&lt;="&amp;$H363,'HAZUS Table FL 14.12'!$Q$4:$Q$325,"&gt;"&amp;$H363)*'Inputs_Metric 7'!$D$6,"no data")</f>
        <v>no data</v>
      </c>
      <c r="R363" s="246" t="str">
        <f>IFERROR(INDEX('HAZUS Table FL 14.16'!$D$3:$D$30,MATCH($J363,'HAZUS Table FL 14.16'!$C$3:$C$30,0)),"no data")</f>
        <v>no data</v>
      </c>
      <c r="S363" s="246" t="str">
        <f>IFERROR(INDEX('HAZUS Table FL 14.16'!$F$3:$F$30,MATCH($J363,'HAZUS Table FL 14.16'!$C$3:$C$30,0)),"no data")</f>
        <v>no data</v>
      </c>
      <c r="T363" s="246" t="str">
        <f>IFERROR(INDEX('HAZUS Table FL 14.16'!$G$3:$G$30,MATCH($J363,'HAZUS Table FL 14.16'!$C$3:$C$30,0)),"no data")</f>
        <v>no data</v>
      </c>
      <c r="U363" s="164" t="str">
        <f>IFERROR('Inputs_Metric 7'!$D$5*INDEX('HAZUS Table FL 14.8'!$E$4:$E$14,MATCH('Step 1_Metric 7'!$J363,'HAZUS Table FL 14.8'!$C$4:$C$14,0)),"no data")</f>
        <v>no data</v>
      </c>
      <c r="W363" s="92" t="str">
        <f t="shared" si="56"/>
        <v/>
      </c>
      <c r="X363" s="92" t="str">
        <f t="shared" si="57"/>
        <v/>
      </c>
      <c r="Y363" s="92" t="str">
        <f t="shared" si="58"/>
        <v/>
      </c>
      <c r="Z363" s="92" t="str">
        <f t="shared" si="59"/>
        <v/>
      </c>
      <c r="AA363" s="101" t="str">
        <f t="shared" si="60"/>
        <v/>
      </c>
      <c r="AB363" s="101" t="str">
        <f t="shared" si="61"/>
        <v/>
      </c>
      <c r="AC363" s="92" t="str">
        <f t="shared" si="62"/>
        <v/>
      </c>
      <c r="AD363" s="92" t="str">
        <f t="shared" si="63"/>
        <v/>
      </c>
    </row>
    <row r="364" spans="1:30" x14ac:dyDescent="0.25">
      <c r="A364">
        <f t="shared" si="55"/>
        <v>10</v>
      </c>
      <c r="B364">
        <f>COUNTIF($D$4:D364,D364)</f>
        <v>281</v>
      </c>
      <c r="C364">
        <f>'Building Structure Data'!B365</f>
        <v>0</v>
      </c>
      <c r="D364">
        <f>'Building Structure Data'!C365</f>
        <v>0</v>
      </c>
      <c r="E364">
        <f>'Building Structure Data'!D365</f>
        <v>0</v>
      </c>
      <c r="F364">
        <f>'Building Structure Data'!E365</f>
        <v>0</v>
      </c>
      <c r="G364" s="43">
        <f>'Building Structure Data'!O365</f>
        <v>0</v>
      </c>
      <c r="H364" s="43">
        <f>'Building Structure Data'!P365</f>
        <v>0</v>
      </c>
      <c r="I364" t="b">
        <f>IF(OR('Building Structure Data'!M365="C",'Building Structure Data'!M365="R"),TRUE,FALSE)</f>
        <v>0</v>
      </c>
      <c r="J364">
        <f>'Building Structure Data'!Y365</f>
        <v>0</v>
      </c>
      <c r="K364" s="77">
        <f>'Building Structure Data'!AN365</f>
        <v>0</v>
      </c>
      <c r="L364" s="77">
        <f>'Building Structure Data'!AO365</f>
        <v>0</v>
      </c>
      <c r="M364" s="163" t="str">
        <f>IFERROR('Inputs_Metric 7'!$D$5*INDEX('HAZUS Table FL 14.14'!$F$5:$F$40,MATCH($J364,'HAZUS Table FL 14.14'!$C$5:$C$40,0)),"no data")</f>
        <v>no data</v>
      </c>
      <c r="N364" s="163" t="str">
        <f>IFERROR('Inputs_Metric 7'!$D$5*INDEX('HAZUS Table FL 14.14'!$G$5:$G$40,MATCH($J364,'HAZUS Table FL 14.14'!$C$5:$C$40,0)),"no data")</f>
        <v>no data</v>
      </c>
      <c r="O364" s="163" t="str">
        <f>IFERROR('Inputs_Metric 7'!$D$5*INDEX('HAZUS Table FL 14.14'!$I$5:$I$40,MATCH($J364,'HAZUS Table FL 14.14'!$C$5:$C$40,0)),"no data")</f>
        <v>no data</v>
      </c>
      <c r="P364" s="246" t="str">
        <f>IFERROR(AVERAGEIFS('HAZUS Table FL 14.12'!$S$4:$S$325,'HAZUS Table FL 14.12'!$N$4:$N$325,$J364,'HAZUS Table FL 14.12'!$R$4:$R$325,$I364,'HAZUS Table FL 14.12'!$P$4:$P$325,"&lt;="&amp;$G364,'HAZUS Table FL 14.12'!$Q$4:$Q$325,"&gt;"&amp;$G364)*'Inputs_Metric 7'!$D$6,"no data")</f>
        <v>no data</v>
      </c>
      <c r="Q364" s="246" t="str">
        <f>IFERROR(AVERAGEIFS('HAZUS Table FL 14.12'!$S$4:$S$325,'HAZUS Table FL 14.12'!$N$4:$N$325,$J364,'HAZUS Table FL 14.12'!$R$4:$R$325,$I364,'HAZUS Table FL 14.12'!$P$4:$P$325,"&lt;="&amp;$H364,'HAZUS Table FL 14.12'!$Q$4:$Q$325,"&gt;"&amp;$H364)*'Inputs_Metric 7'!$D$6,"no data")</f>
        <v>no data</v>
      </c>
      <c r="R364" s="246" t="str">
        <f>IFERROR(INDEX('HAZUS Table FL 14.16'!$D$3:$D$30,MATCH($J364,'HAZUS Table FL 14.16'!$C$3:$C$30,0)),"no data")</f>
        <v>no data</v>
      </c>
      <c r="S364" s="246" t="str">
        <f>IFERROR(INDEX('HAZUS Table FL 14.16'!$F$3:$F$30,MATCH($J364,'HAZUS Table FL 14.16'!$C$3:$C$30,0)),"no data")</f>
        <v>no data</v>
      </c>
      <c r="T364" s="246" t="str">
        <f>IFERROR(INDEX('HAZUS Table FL 14.16'!$G$3:$G$30,MATCH($J364,'HAZUS Table FL 14.16'!$C$3:$C$30,0)),"no data")</f>
        <v>no data</v>
      </c>
      <c r="U364" s="164" t="str">
        <f>IFERROR('Inputs_Metric 7'!$D$5*INDEX('HAZUS Table FL 14.8'!$E$4:$E$14,MATCH('Step 1_Metric 7'!$J364,'HAZUS Table FL 14.8'!$C$4:$C$14,0)),"no data")</f>
        <v>no data</v>
      </c>
      <c r="W364" s="92" t="str">
        <f t="shared" si="56"/>
        <v/>
      </c>
      <c r="X364" s="92" t="str">
        <f t="shared" si="57"/>
        <v/>
      </c>
      <c r="Y364" s="92" t="str">
        <f t="shared" si="58"/>
        <v/>
      </c>
      <c r="Z364" s="92" t="str">
        <f t="shared" si="59"/>
        <v/>
      </c>
      <c r="AA364" s="101" t="str">
        <f t="shared" si="60"/>
        <v/>
      </c>
      <c r="AB364" s="101" t="str">
        <f t="shared" si="61"/>
        <v/>
      </c>
      <c r="AC364" s="92" t="str">
        <f t="shared" si="62"/>
        <v/>
      </c>
      <c r="AD364" s="92" t="str">
        <f t="shared" si="63"/>
        <v/>
      </c>
    </row>
    <row r="365" spans="1:30" x14ac:dyDescent="0.25">
      <c r="A365">
        <f t="shared" si="55"/>
        <v>10</v>
      </c>
      <c r="B365">
        <f>COUNTIF($D$4:D365,D365)</f>
        <v>282</v>
      </c>
      <c r="C365">
        <f>'Building Structure Data'!B366</f>
        <v>0</v>
      </c>
      <c r="D365">
        <f>'Building Structure Data'!C366</f>
        <v>0</v>
      </c>
      <c r="E365">
        <f>'Building Structure Data'!D366</f>
        <v>0</v>
      </c>
      <c r="F365">
        <f>'Building Structure Data'!E366</f>
        <v>0</v>
      </c>
      <c r="G365" s="43">
        <f>'Building Structure Data'!O366</f>
        <v>0</v>
      </c>
      <c r="H365" s="43">
        <f>'Building Structure Data'!P366</f>
        <v>0</v>
      </c>
      <c r="I365" t="b">
        <f>IF(OR('Building Structure Data'!M366="C",'Building Structure Data'!M366="R"),TRUE,FALSE)</f>
        <v>0</v>
      </c>
      <c r="J365">
        <f>'Building Structure Data'!Y366</f>
        <v>0</v>
      </c>
      <c r="K365" s="77">
        <f>'Building Structure Data'!AN366</f>
        <v>0</v>
      </c>
      <c r="L365" s="77">
        <f>'Building Structure Data'!AO366</f>
        <v>0</v>
      </c>
      <c r="M365" s="163" t="str">
        <f>IFERROR('Inputs_Metric 7'!$D$5*INDEX('HAZUS Table FL 14.14'!$F$5:$F$40,MATCH($J365,'HAZUS Table FL 14.14'!$C$5:$C$40,0)),"no data")</f>
        <v>no data</v>
      </c>
      <c r="N365" s="163" t="str">
        <f>IFERROR('Inputs_Metric 7'!$D$5*INDEX('HAZUS Table FL 14.14'!$G$5:$G$40,MATCH($J365,'HAZUS Table FL 14.14'!$C$5:$C$40,0)),"no data")</f>
        <v>no data</v>
      </c>
      <c r="O365" s="163" t="str">
        <f>IFERROR('Inputs_Metric 7'!$D$5*INDEX('HAZUS Table FL 14.14'!$I$5:$I$40,MATCH($J365,'HAZUS Table FL 14.14'!$C$5:$C$40,0)),"no data")</f>
        <v>no data</v>
      </c>
      <c r="P365" s="246" t="str">
        <f>IFERROR(AVERAGEIFS('HAZUS Table FL 14.12'!$S$4:$S$325,'HAZUS Table FL 14.12'!$N$4:$N$325,$J365,'HAZUS Table FL 14.12'!$R$4:$R$325,$I365,'HAZUS Table FL 14.12'!$P$4:$P$325,"&lt;="&amp;$G365,'HAZUS Table FL 14.12'!$Q$4:$Q$325,"&gt;"&amp;$G365)*'Inputs_Metric 7'!$D$6,"no data")</f>
        <v>no data</v>
      </c>
      <c r="Q365" s="246" t="str">
        <f>IFERROR(AVERAGEIFS('HAZUS Table FL 14.12'!$S$4:$S$325,'HAZUS Table FL 14.12'!$N$4:$N$325,$J365,'HAZUS Table FL 14.12'!$R$4:$R$325,$I365,'HAZUS Table FL 14.12'!$P$4:$P$325,"&lt;="&amp;$H365,'HAZUS Table FL 14.12'!$Q$4:$Q$325,"&gt;"&amp;$H365)*'Inputs_Metric 7'!$D$6,"no data")</f>
        <v>no data</v>
      </c>
      <c r="R365" s="246" t="str">
        <f>IFERROR(INDEX('HAZUS Table FL 14.16'!$D$3:$D$30,MATCH($J365,'HAZUS Table FL 14.16'!$C$3:$C$30,0)),"no data")</f>
        <v>no data</v>
      </c>
      <c r="S365" s="246" t="str">
        <f>IFERROR(INDEX('HAZUS Table FL 14.16'!$F$3:$F$30,MATCH($J365,'HAZUS Table FL 14.16'!$C$3:$C$30,0)),"no data")</f>
        <v>no data</v>
      </c>
      <c r="T365" s="246" t="str">
        <f>IFERROR(INDEX('HAZUS Table FL 14.16'!$G$3:$G$30,MATCH($J365,'HAZUS Table FL 14.16'!$C$3:$C$30,0)),"no data")</f>
        <v>no data</v>
      </c>
      <c r="U365" s="164" t="str">
        <f>IFERROR('Inputs_Metric 7'!$D$5*INDEX('HAZUS Table FL 14.8'!$E$4:$E$14,MATCH('Step 1_Metric 7'!$J365,'HAZUS Table FL 14.8'!$C$4:$C$14,0)),"no data")</f>
        <v>no data</v>
      </c>
      <c r="W365" s="92" t="str">
        <f t="shared" si="56"/>
        <v/>
      </c>
      <c r="X365" s="92" t="str">
        <f t="shared" si="57"/>
        <v/>
      </c>
      <c r="Y365" s="92" t="str">
        <f t="shared" si="58"/>
        <v/>
      </c>
      <c r="Z365" s="92" t="str">
        <f t="shared" si="59"/>
        <v/>
      </c>
      <c r="AA365" s="101" t="str">
        <f t="shared" si="60"/>
        <v/>
      </c>
      <c r="AB365" s="101" t="str">
        <f t="shared" si="61"/>
        <v/>
      </c>
      <c r="AC365" s="92" t="str">
        <f t="shared" si="62"/>
        <v/>
      </c>
      <c r="AD365" s="92" t="str">
        <f t="shared" si="63"/>
        <v/>
      </c>
    </row>
    <row r="366" spans="1:30" x14ac:dyDescent="0.25">
      <c r="A366">
        <f t="shared" si="55"/>
        <v>10</v>
      </c>
      <c r="B366">
        <f>COUNTIF($D$4:D366,D366)</f>
        <v>283</v>
      </c>
      <c r="C366">
        <f>'Building Structure Data'!B367</f>
        <v>0</v>
      </c>
      <c r="D366">
        <f>'Building Structure Data'!C367</f>
        <v>0</v>
      </c>
      <c r="E366">
        <f>'Building Structure Data'!D367</f>
        <v>0</v>
      </c>
      <c r="F366">
        <f>'Building Structure Data'!E367</f>
        <v>0</v>
      </c>
      <c r="G366" s="43">
        <f>'Building Structure Data'!O367</f>
        <v>0</v>
      </c>
      <c r="H366" s="43">
        <f>'Building Structure Data'!P367</f>
        <v>0</v>
      </c>
      <c r="I366" t="b">
        <f>IF(OR('Building Structure Data'!M367="C",'Building Structure Data'!M367="R"),TRUE,FALSE)</f>
        <v>0</v>
      </c>
      <c r="J366">
        <f>'Building Structure Data'!Y367</f>
        <v>0</v>
      </c>
      <c r="K366" s="77">
        <f>'Building Structure Data'!AN367</f>
        <v>0</v>
      </c>
      <c r="L366" s="77">
        <f>'Building Structure Data'!AO367</f>
        <v>0</v>
      </c>
      <c r="M366" s="163" t="str">
        <f>IFERROR('Inputs_Metric 7'!$D$5*INDEX('HAZUS Table FL 14.14'!$F$5:$F$40,MATCH($J366,'HAZUS Table FL 14.14'!$C$5:$C$40,0)),"no data")</f>
        <v>no data</v>
      </c>
      <c r="N366" s="163" t="str">
        <f>IFERROR('Inputs_Metric 7'!$D$5*INDEX('HAZUS Table FL 14.14'!$G$5:$G$40,MATCH($J366,'HAZUS Table FL 14.14'!$C$5:$C$40,0)),"no data")</f>
        <v>no data</v>
      </c>
      <c r="O366" s="163" t="str">
        <f>IFERROR('Inputs_Metric 7'!$D$5*INDEX('HAZUS Table FL 14.14'!$I$5:$I$40,MATCH($J366,'HAZUS Table FL 14.14'!$C$5:$C$40,0)),"no data")</f>
        <v>no data</v>
      </c>
      <c r="P366" s="246" t="str">
        <f>IFERROR(AVERAGEIFS('HAZUS Table FL 14.12'!$S$4:$S$325,'HAZUS Table FL 14.12'!$N$4:$N$325,$J366,'HAZUS Table FL 14.12'!$R$4:$R$325,$I366,'HAZUS Table FL 14.12'!$P$4:$P$325,"&lt;="&amp;$G366,'HAZUS Table FL 14.12'!$Q$4:$Q$325,"&gt;"&amp;$G366)*'Inputs_Metric 7'!$D$6,"no data")</f>
        <v>no data</v>
      </c>
      <c r="Q366" s="246" t="str">
        <f>IFERROR(AVERAGEIFS('HAZUS Table FL 14.12'!$S$4:$S$325,'HAZUS Table FL 14.12'!$N$4:$N$325,$J366,'HAZUS Table FL 14.12'!$R$4:$R$325,$I366,'HAZUS Table FL 14.12'!$P$4:$P$325,"&lt;="&amp;$H366,'HAZUS Table FL 14.12'!$Q$4:$Q$325,"&gt;"&amp;$H366)*'Inputs_Metric 7'!$D$6,"no data")</f>
        <v>no data</v>
      </c>
      <c r="R366" s="246" t="str">
        <f>IFERROR(INDEX('HAZUS Table FL 14.16'!$D$3:$D$30,MATCH($J366,'HAZUS Table FL 14.16'!$C$3:$C$30,0)),"no data")</f>
        <v>no data</v>
      </c>
      <c r="S366" s="246" t="str">
        <f>IFERROR(INDEX('HAZUS Table FL 14.16'!$F$3:$F$30,MATCH($J366,'HAZUS Table FL 14.16'!$C$3:$C$30,0)),"no data")</f>
        <v>no data</v>
      </c>
      <c r="T366" s="246" t="str">
        <f>IFERROR(INDEX('HAZUS Table FL 14.16'!$G$3:$G$30,MATCH($J366,'HAZUS Table FL 14.16'!$C$3:$C$30,0)),"no data")</f>
        <v>no data</v>
      </c>
      <c r="U366" s="164" t="str">
        <f>IFERROR('Inputs_Metric 7'!$D$5*INDEX('HAZUS Table FL 14.8'!$E$4:$E$14,MATCH('Step 1_Metric 7'!$J366,'HAZUS Table FL 14.8'!$C$4:$C$14,0)),"no data")</f>
        <v>no data</v>
      </c>
      <c r="W366" s="92" t="str">
        <f t="shared" si="56"/>
        <v/>
      </c>
      <c r="X366" s="92" t="str">
        <f t="shared" si="57"/>
        <v/>
      </c>
      <c r="Y366" s="92" t="str">
        <f t="shared" si="58"/>
        <v/>
      </c>
      <c r="Z366" s="92" t="str">
        <f t="shared" si="59"/>
        <v/>
      </c>
      <c r="AA366" s="101" t="str">
        <f t="shared" si="60"/>
        <v/>
      </c>
      <c r="AB366" s="101" t="str">
        <f t="shared" si="61"/>
        <v/>
      </c>
      <c r="AC366" s="92" t="str">
        <f t="shared" si="62"/>
        <v/>
      </c>
      <c r="AD366" s="92" t="str">
        <f t="shared" si="63"/>
        <v/>
      </c>
    </row>
    <row r="367" spans="1:30" x14ac:dyDescent="0.25">
      <c r="A367">
        <f t="shared" si="55"/>
        <v>10</v>
      </c>
      <c r="B367">
        <f>COUNTIF($D$4:D367,D367)</f>
        <v>284</v>
      </c>
      <c r="C367">
        <f>'Building Structure Data'!B368</f>
        <v>0</v>
      </c>
      <c r="D367">
        <f>'Building Structure Data'!C368</f>
        <v>0</v>
      </c>
      <c r="E367">
        <f>'Building Structure Data'!D368</f>
        <v>0</v>
      </c>
      <c r="F367">
        <f>'Building Structure Data'!E368</f>
        <v>0</v>
      </c>
      <c r="G367" s="43">
        <f>'Building Structure Data'!O368</f>
        <v>0</v>
      </c>
      <c r="H367" s="43">
        <f>'Building Structure Data'!P368</f>
        <v>0</v>
      </c>
      <c r="I367" t="b">
        <f>IF(OR('Building Structure Data'!M368="C",'Building Structure Data'!M368="R"),TRUE,FALSE)</f>
        <v>0</v>
      </c>
      <c r="J367">
        <f>'Building Structure Data'!Y368</f>
        <v>0</v>
      </c>
      <c r="K367" s="77">
        <f>'Building Structure Data'!AN368</f>
        <v>0</v>
      </c>
      <c r="L367" s="77">
        <f>'Building Structure Data'!AO368</f>
        <v>0</v>
      </c>
      <c r="M367" s="163" t="str">
        <f>IFERROR('Inputs_Metric 7'!$D$5*INDEX('HAZUS Table FL 14.14'!$F$5:$F$40,MATCH($J367,'HAZUS Table FL 14.14'!$C$5:$C$40,0)),"no data")</f>
        <v>no data</v>
      </c>
      <c r="N367" s="163" t="str">
        <f>IFERROR('Inputs_Metric 7'!$D$5*INDEX('HAZUS Table FL 14.14'!$G$5:$G$40,MATCH($J367,'HAZUS Table FL 14.14'!$C$5:$C$40,0)),"no data")</f>
        <v>no data</v>
      </c>
      <c r="O367" s="163" t="str">
        <f>IFERROR('Inputs_Metric 7'!$D$5*INDEX('HAZUS Table FL 14.14'!$I$5:$I$40,MATCH($J367,'HAZUS Table FL 14.14'!$C$5:$C$40,0)),"no data")</f>
        <v>no data</v>
      </c>
      <c r="P367" s="246" t="str">
        <f>IFERROR(AVERAGEIFS('HAZUS Table FL 14.12'!$S$4:$S$325,'HAZUS Table FL 14.12'!$N$4:$N$325,$J367,'HAZUS Table FL 14.12'!$R$4:$R$325,$I367,'HAZUS Table FL 14.12'!$P$4:$P$325,"&lt;="&amp;$G367,'HAZUS Table FL 14.12'!$Q$4:$Q$325,"&gt;"&amp;$G367)*'Inputs_Metric 7'!$D$6,"no data")</f>
        <v>no data</v>
      </c>
      <c r="Q367" s="246" t="str">
        <f>IFERROR(AVERAGEIFS('HAZUS Table FL 14.12'!$S$4:$S$325,'HAZUS Table FL 14.12'!$N$4:$N$325,$J367,'HAZUS Table FL 14.12'!$R$4:$R$325,$I367,'HAZUS Table FL 14.12'!$P$4:$P$325,"&lt;="&amp;$H367,'HAZUS Table FL 14.12'!$Q$4:$Q$325,"&gt;"&amp;$H367)*'Inputs_Metric 7'!$D$6,"no data")</f>
        <v>no data</v>
      </c>
      <c r="R367" s="246" t="str">
        <f>IFERROR(INDEX('HAZUS Table FL 14.16'!$D$3:$D$30,MATCH($J367,'HAZUS Table FL 14.16'!$C$3:$C$30,0)),"no data")</f>
        <v>no data</v>
      </c>
      <c r="S367" s="246" t="str">
        <f>IFERROR(INDEX('HAZUS Table FL 14.16'!$F$3:$F$30,MATCH($J367,'HAZUS Table FL 14.16'!$C$3:$C$30,0)),"no data")</f>
        <v>no data</v>
      </c>
      <c r="T367" s="246" t="str">
        <f>IFERROR(INDEX('HAZUS Table FL 14.16'!$G$3:$G$30,MATCH($J367,'HAZUS Table FL 14.16'!$C$3:$C$30,0)),"no data")</f>
        <v>no data</v>
      </c>
      <c r="U367" s="164" t="str">
        <f>IFERROR('Inputs_Metric 7'!$D$5*INDEX('HAZUS Table FL 14.8'!$E$4:$E$14,MATCH('Step 1_Metric 7'!$J367,'HAZUS Table FL 14.8'!$C$4:$C$14,0)),"no data")</f>
        <v>no data</v>
      </c>
      <c r="W367" s="92" t="str">
        <f t="shared" si="56"/>
        <v/>
      </c>
      <c r="X367" s="92" t="str">
        <f t="shared" si="57"/>
        <v/>
      </c>
      <c r="Y367" s="92" t="str">
        <f t="shared" si="58"/>
        <v/>
      </c>
      <c r="Z367" s="92" t="str">
        <f t="shared" si="59"/>
        <v/>
      </c>
      <c r="AA367" s="101" t="str">
        <f t="shared" si="60"/>
        <v/>
      </c>
      <c r="AB367" s="101" t="str">
        <f t="shared" si="61"/>
        <v/>
      </c>
      <c r="AC367" s="92" t="str">
        <f t="shared" si="62"/>
        <v/>
      </c>
      <c r="AD367" s="92" t="str">
        <f t="shared" si="63"/>
        <v/>
      </c>
    </row>
    <row r="368" spans="1:30" x14ac:dyDescent="0.25">
      <c r="A368">
        <f t="shared" si="55"/>
        <v>10</v>
      </c>
      <c r="B368">
        <f>COUNTIF($D$4:D368,D368)</f>
        <v>285</v>
      </c>
      <c r="C368">
        <f>'Building Structure Data'!B369</f>
        <v>0</v>
      </c>
      <c r="D368">
        <f>'Building Structure Data'!C369</f>
        <v>0</v>
      </c>
      <c r="E368">
        <f>'Building Structure Data'!D369</f>
        <v>0</v>
      </c>
      <c r="F368">
        <f>'Building Structure Data'!E369</f>
        <v>0</v>
      </c>
      <c r="G368" s="43">
        <f>'Building Structure Data'!O369</f>
        <v>0</v>
      </c>
      <c r="H368" s="43">
        <f>'Building Structure Data'!P369</f>
        <v>0</v>
      </c>
      <c r="I368" t="b">
        <f>IF(OR('Building Structure Data'!M369="C",'Building Structure Data'!M369="R"),TRUE,FALSE)</f>
        <v>0</v>
      </c>
      <c r="J368">
        <f>'Building Structure Data'!Y369</f>
        <v>0</v>
      </c>
      <c r="K368" s="77">
        <f>'Building Structure Data'!AN369</f>
        <v>0</v>
      </c>
      <c r="L368" s="77">
        <f>'Building Structure Data'!AO369</f>
        <v>0</v>
      </c>
      <c r="M368" s="163" t="str">
        <f>IFERROR('Inputs_Metric 7'!$D$5*INDEX('HAZUS Table FL 14.14'!$F$5:$F$40,MATCH($J368,'HAZUS Table FL 14.14'!$C$5:$C$40,0)),"no data")</f>
        <v>no data</v>
      </c>
      <c r="N368" s="163" t="str">
        <f>IFERROR('Inputs_Metric 7'!$D$5*INDEX('HAZUS Table FL 14.14'!$G$5:$G$40,MATCH($J368,'HAZUS Table FL 14.14'!$C$5:$C$40,0)),"no data")</f>
        <v>no data</v>
      </c>
      <c r="O368" s="163" t="str">
        <f>IFERROR('Inputs_Metric 7'!$D$5*INDEX('HAZUS Table FL 14.14'!$I$5:$I$40,MATCH($J368,'HAZUS Table FL 14.14'!$C$5:$C$40,0)),"no data")</f>
        <v>no data</v>
      </c>
      <c r="P368" s="246" t="str">
        <f>IFERROR(AVERAGEIFS('HAZUS Table FL 14.12'!$S$4:$S$325,'HAZUS Table FL 14.12'!$N$4:$N$325,$J368,'HAZUS Table FL 14.12'!$R$4:$R$325,$I368,'HAZUS Table FL 14.12'!$P$4:$P$325,"&lt;="&amp;$G368,'HAZUS Table FL 14.12'!$Q$4:$Q$325,"&gt;"&amp;$G368)*'Inputs_Metric 7'!$D$6,"no data")</f>
        <v>no data</v>
      </c>
      <c r="Q368" s="246" t="str">
        <f>IFERROR(AVERAGEIFS('HAZUS Table FL 14.12'!$S$4:$S$325,'HAZUS Table FL 14.12'!$N$4:$N$325,$J368,'HAZUS Table FL 14.12'!$R$4:$R$325,$I368,'HAZUS Table FL 14.12'!$P$4:$P$325,"&lt;="&amp;$H368,'HAZUS Table FL 14.12'!$Q$4:$Q$325,"&gt;"&amp;$H368)*'Inputs_Metric 7'!$D$6,"no data")</f>
        <v>no data</v>
      </c>
      <c r="R368" s="246" t="str">
        <f>IFERROR(INDEX('HAZUS Table FL 14.16'!$D$3:$D$30,MATCH($J368,'HAZUS Table FL 14.16'!$C$3:$C$30,0)),"no data")</f>
        <v>no data</v>
      </c>
      <c r="S368" s="246" t="str">
        <f>IFERROR(INDEX('HAZUS Table FL 14.16'!$F$3:$F$30,MATCH($J368,'HAZUS Table FL 14.16'!$C$3:$C$30,0)),"no data")</f>
        <v>no data</v>
      </c>
      <c r="T368" s="246" t="str">
        <f>IFERROR(INDEX('HAZUS Table FL 14.16'!$G$3:$G$30,MATCH($J368,'HAZUS Table FL 14.16'!$C$3:$C$30,0)),"no data")</f>
        <v>no data</v>
      </c>
      <c r="U368" s="164" t="str">
        <f>IFERROR('Inputs_Metric 7'!$D$5*INDEX('HAZUS Table FL 14.8'!$E$4:$E$14,MATCH('Step 1_Metric 7'!$J368,'HAZUS Table FL 14.8'!$C$4:$C$14,0)),"no data")</f>
        <v>no data</v>
      </c>
      <c r="W368" s="92" t="str">
        <f t="shared" si="56"/>
        <v/>
      </c>
      <c r="X368" s="92" t="str">
        <f t="shared" si="57"/>
        <v/>
      </c>
      <c r="Y368" s="92" t="str">
        <f t="shared" si="58"/>
        <v/>
      </c>
      <c r="Z368" s="92" t="str">
        <f t="shared" si="59"/>
        <v/>
      </c>
      <c r="AA368" s="101" t="str">
        <f t="shared" si="60"/>
        <v/>
      </c>
      <c r="AB368" s="101" t="str">
        <f t="shared" si="61"/>
        <v/>
      </c>
      <c r="AC368" s="92" t="str">
        <f t="shared" si="62"/>
        <v/>
      </c>
      <c r="AD368" s="92" t="str">
        <f t="shared" si="63"/>
        <v/>
      </c>
    </row>
    <row r="369" spans="1:30" x14ac:dyDescent="0.25">
      <c r="A369">
        <f t="shared" si="55"/>
        <v>10</v>
      </c>
      <c r="B369">
        <f>COUNTIF($D$4:D369,D369)</f>
        <v>286</v>
      </c>
      <c r="C369">
        <f>'Building Structure Data'!B370</f>
        <v>0</v>
      </c>
      <c r="D369">
        <f>'Building Structure Data'!C370</f>
        <v>0</v>
      </c>
      <c r="E369">
        <f>'Building Structure Data'!D370</f>
        <v>0</v>
      </c>
      <c r="F369">
        <f>'Building Structure Data'!E370</f>
        <v>0</v>
      </c>
      <c r="G369" s="43">
        <f>'Building Structure Data'!O370</f>
        <v>0</v>
      </c>
      <c r="H369" s="43">
        <f>'Building Structure Data'!P370</f>
        <v>0</v>
      </c>
      <c r="I369" t="b">
        <f>IF(OR('Building Structure Data'!M370="C",'Building Structure Data'!M370="R"),TRUE,FALSE)</f>
        <v>0</v>
      </c>
      <c r="J369">
        <f>'Building Structure Data'!Y370</f>
        <v>0</v>
      </c>
      <c r="K369" s="77">
        <f>'Building Structure Data'!AN370</f>
        <v>0</v>
      </c>
      <c r="L369" s="77">
        <f>'Building Structure Data'!AO370</f>
        <v>0</v>
      </c>
      <c r="M369" s="163" t="str">
        <f>IFERROR('Inputs_Metric 7'!$D$5*INDEX('HAZUS Table FL 14.14'!$F$5:$F$40,MATCH($J369,'HAZUS Table FL 14.14'!$C$5:$C$40,0)),"no data")</f>
        <v>no data</v>
      </c>
      <c r="N369" s="163" t="str">
        <f>IFERROR('Inputs_Metric 7'!$D$5*INDEX('HAZUS Table FL 14.14'!$G$5:$G$40,MATCH($J369,'HAZUS Table FL 14.14'!$C$5:$C$40,0)),"no data")</f>
        <v>no data</v>
      </c>
      <c r="O369" s="163" t="str">
        <f>IFERROR('Inputs_Metric 7'!$D$5*INDEX('HAZUS Table FL 14.14'!$I$5:$I$40,MATCH($J369,'HAZUS Table FL 14.14'!$C$5:$C$40,0)),"no data")</f>
        <v>no data</v>
      </c>
      <c r="P369" s="246" t="str">
        <f>IFERROR(AVERAGEIFS('HAZUS Table FL 14.12'!$S$4:$S$325,'HAZUS Table FL 14.12'!$N$4:$N$325,$J369,'HAZUS Table FL 14.12'!$R$4:$R$325,$I369,'HAZUS Table FL 14.12'!$P$4:$P$325,"&lt;="&amp;$G369,'HAZUS Table FL 14.12'!$Q$4:$Q$325,"&gt;"&amp;$G369)*'Inputs_Metric 7'!$D$6,"no data")</f>
        <v>no data</v>
      </c>
      <c r="Q369" s="246" t="str">
        <f>IFERROR(AVERAGEIFS('HAZUS Table FL 14.12'!$S$4:$S$325,'HAZUS Table FL 14.12'!$N$4:$N$325,$J369,'HAZUS Table FL 14.12'!$R$4:$R$325,$I369,'HAZUS Table FL 14.12'!$P$4:$P$325,"&lt;="&amp;$H369,'HAZUS Table FL 14.12'!$Q$4:$Q$325,"&gt;"&amp;$H369)*'Inputs_Metric 7'!$D$6,"no data")</f>
        <v>no data</v>
      </c>
      <c r="R369" s="246" t="str">
        <f>IFERROR(INDEX('HAZUS Table FL 14.16'!$D$3:$D$30,MATCH($J369,'HAZUS Table FL 14.16'!$C$3:$C$30,0)),"no data")</f>
        <v>no data</v>
      </c>
      <c r="S369" s="246" t="str">
        <f>IFERROR(INDEX('HAZUS Table FL 14.16'!$F$3:$F$30,MATCH($J369,'HAZUS Table FL 14.16'!$C$3:$C$30,0)),"no data")</f>
        <v>no data</v>
      </c>
      <c r="T369" s="246" t="str">
        <f>IFERROR(INDEX('HAZUS Table FL 14.16'!$G$3:$G$30,MATCH($J369,'HAZUS Table FL 14.16'!$C$3:$C$30,0)),"no data")</f>
        <v>no data</v>
      </c>
      <c r="U369" s="164" t="str">
        <f>IFERROR('Inputs_Metric 7'!$D$5*INDEX('HAZUS Table FL 14.8'!$E$4:$E$14,MATCH('Step 1_Metric 7'!$J369,'HAZUS Table FL 14.8'!$C$4:$C$14,0)),"no data")</f>
        <v>no data</v>
      </c>
      <c r="W369" s="92" t="str">
        <f t="shared" si="56"/>
        <v/>
      </c>
      <c r="X369" s="92" t="str">
        <f t="shared" si="57"/>
        <v/>
      </c>
      <c r="Y369" s="92" t="str">
        <f t="shared" si="58"/>
        <v/>
      </c>
      <c r="Z369" s="92" t="str">
        <f t="shared" si="59"/>
        <v/>
      </c>
      <c r="AA369" s="101" t="str">
        <f t="shared" si="60"/>
        <v/>
      </c>
      <c r="AB369" s="101" t="str">
        <f t="shared" si="61"/>
        <v/>
      </c>
      <c r="AC369" s="92" t="str">
        <f t="shared" si="62"/>
        <v/>
      </c>
      <c r="AD369" s="92" t="str">
        <f t="shared" si="63"/>
        <v/>
      </c>
    </row>
    <row r="370" spans="1:30" x14ac:dyDescent="0.25">
      <c r="A370">
        <f t="shared" si="55"/>
        <v>10</v>
      </c>
      <c r="B370">
        <f>COUNTIF($D$4:D370,D370)</f>
        <v>287</v>
      </c>
      <c r="C370">
        <f>'Building Structure Data'!B371</f>
        <v>0</v>
      </c>
      <c r="D370">
        <f>'Building Structure Data'!C371</f>
        <v>0</v>
      </c>
      <c r="E370">
        <f>'Building Structure Data'!D371</f>
        <v>0</v>
      </c>
      <c r="F370">
        <f>'Building Structure Data'!E371</f>
        <v>0</v>
      </c>
      <c r="G370" s="43">
        <f>'Building Structure Data'!O371</f>
        <v>0</v>
      </c>
      <c r="H370" s="43">
        <f>'Building Structure Data'!P371</f>
        <v>0</v>
      </c>
      <c r="I370" t="b">
        <f>IF(OR('Building Structure Data'!M371="C",'Building Structure Data'!M371="R"),TRUE,FALSE)</f>
        <v>0</v>
      </c>
      <c r="J370">
        <f>'Building Structure Data'!Y371</f>
        <v>0</v>
      </c>
      <c r="K370" s="77">
        <f>'Building Structure Data'!AN371</f>
        <v>0</v>
      </c>
      <c r="L370" s="77">
        <f>'Building Structure Data'!AO371</f>
        <v>0</v>
      </c>
      <c r="M370" s="163" t="str">
        <f>IFERROR('Inputs_Metric 7'!$D$5*INDEX('HAZUS Table FL 14.14'!$F$5:$F$40,MATCH($J370,'HAZUS Table FL 14.14'!$C$5:$C$40,0)),"no data")</f>
        <v>no data</v>
      </c>
      <c r="N370" s="163" t="str">
        <f>IFERROR('Inputs_Metric 7'!$D$5*INDEX('HAZUS Table FL 14.14'!$G$5:$G$40,MATCH($J370,'HAZUS Table FL 14.14'!$C$5:$C$40,0)),"no data")</f>
        <v>no data</v>
      </c>
      <c r="O370" s="163" t="str">
        <f>IFERROR('Inputs_Metric 7'!$D$5*INDEX('HAZUS Table FL 14.14'!$I$5:$I$40,MATCH($J370,'HAZUS Table FL 14.14'!$C$5:$C$40,0)),"no data")</f>
        <v>no data</v>
      </c>
      <c r="P370" s="246" t="str">
        <f>IFERROR(AVERAGEIFS('HAZUS Table FL 14.12'!$S$4:$S$325,'HAZUS Table FL 14.12'!$N$4:$N$325,$J370,'HAZUS Table FL 14.12'!$R$4:$R$325,$I370,'HAZUS Table FL 14.12'!$P$4:$P$325,"&lt;="&amp;$G370,'HAZUS Table FL 14.12'!$Q$4:$Q$325,"&gt;"&amp;$G370)*'Inputs_Metric 7'!$D$6,"no data")</f>
        <v>no data</v>
      </c>
      <c r="Q370" s="246" t="str">
        <f>IFERROR(AVERAGEIFS('HAZUS Table FL 14.12'!$S$4:$S$325,'HAZUS Table FL 14.12'!$N$4:$N$325,$J370,'HAZUS Table FL 14.12'!$R$4:$R$325,$I370,'HAZUS Table FL 14.12'!$P$4:$P$325,"&lt;="&amp;$H370,'HAZUS Table FL 14.12'!$Q$4:$Q$325,"&gt;"&amp;$H370)*'Inputs_Metric 7'!$D$6,"no data")</f>
        <v>no data</v>
      </c>
      <c r="R370" s="246" t="str">
        <f>IFERROR(INDEX('HAZUS Table FL 14.16'!$D$3:$D$30,MATCH($J370,'HAZUS Table FL 14.16'!$C$3:$C$30,0)),"no data")</f>
        <v>no data</v>
      </c>
      <c r="S370" s="246" t="str">
        <f>IFERROR(INDEX('HAZUS Table FL 14.16'!$F$3:$F$30,MATCH($J370,'HAZUS Table FL 14.16'!$C$3:$C$30,0)),"no data")</f>
        <v>no data</v>
      </c>
      <c r="T370" s="246" t="str">
        <f>IFERROR(INDEX('HAZUS Table FL 14.16'!$G$3:$G$30,MATCH($J370,'HAZUS Table FL 14.16'!$C$3:$C$30,0)),"no data")</f>
        <v>no data</v>
      </c>
      <c r="U370" s="164" t="str">
        <f>IFERROR('Inputs_Metric 7'!$D$5*INDEX('HAZUS Table FL 14.8'!$E$4:$E$14,MATCH('Step 1_Metric 7'!$J370,'HAZUS Table FL 14.8'!$C$4:$C$14,0)),"no data")</f>
        <v>no data</v>
      </c>
      <c r="W370" s="92" t="str">
        <f t="shared" si="56"/>
        <v/>
      </c>
      <c r="X370" s="92" t="str">
        <f t="shared" si="57"/>
        <v/>
      </c>
      <c r="Y370" s="92" t="str">
        <f t="shared" si="58"/>
        <v/>
      </c>
      <c r="Z370" s="92" t="str">
        <f t="shared" si="59"/>
        <v/>
      </c>
      <c r="AA370" s="101" t="str">
        <f t="shared" si="60"/>
        <v/>
      </c>
      <c r="AB370" s="101" t="str">
        <f t="shared" si="61"/>
        <v/>
      </c>
      <c r="AC370" s="92" t="str">
        <f t="shared" si="62"/>
        <v/>
      </c>
      <c r="AD370" s="92" t="str">
        <f t="shared" si="63"/>
        <v/>
      </c>
    </row>
    <row r="371" spans="1:30" x14ac:dyDescent="0.25">
      <c r="A371">
        <f t="shared" si="55"/>
        <v>10</v>
      </c>
      <c r="B371">
        <f>COUNTIF($D$4:D371,D371)</f>
        <v>288</v>
      </c>
      <c r="C371">
        <f>'Building Structure Data'!B372</f>
        <v>0</v>
      </c>
      <c r="D371">
        <f>'Building Structure Data'!C372</f>
        <v>0</v>
      </c>
      <c r="E371">
        <f>'Building Structure Data'!D372</f>
        <v>0</v>
      </c>
      <c r="F371">
        <f>'Building Structure Data'!E372</f>
        <v>0</v>
      </c>
      <c r="G371" s="43">
        <f>'Building Structure Data'!O372</f>
        <v>0</v>
      </c>
      <c r="H371" s="43">
        <f>'Building Structure Data'!P372</f>
        <v>0</v>
      </c>
      <c r="I371" t="b">
        <f>IF(OR('Building Structure Data'!M372="C",'Building Structure Data'!M372="R"),TRUE,FALSE)</f>
        <v>0</v>
      </c>
      <c r="J371">
        <f>'Building Structure Data'!Y372</f>
        <v>0</v>
      </c>
      <c r="K371" s="77">
        <f>'Building Structure Data'!AN372</f>
        <v>0</v>
      </c>
      <c r="L371" s="77">
        <f>'Building Structure Data'!AO372</f>
        <v>0</v>
      </c>
      <c r="M371" s="163" t="str">
        <f>IFERROR('Inputs_Metric 7'!$D$5*INDEX('HAZUS Table FL 14.14'!$F$5:$F$40,MATCH($J371,'HAZUS Table FL 14.14'!$C$5:$C$40,0)),"no data")</f>
        <v>no data</v>
      </c>
      <c r="N371" s="163" t="str">
        <f>IFERROR('Inputs_Metric 7'!$D$5*INDEX('HAZUS Table FL 14.14'!$G$5:$G$40,MATCH($J371,'HAZUS Table FL 14.14'!$C$5:$C$40,0)),"no data")</f>
        <v>no data</v>
      </c>
      <c r="O371" s="163" t="str">
        <f>IFERROR('Inputs_Metric 7'!$D$5*INDEX('HAZUS Table FL 14.14'!$I$5:$I$40,MATCH($J371,'HAZUS Table FL 14.14'!$C$5:$C$40,0)),"no data")</f>
        <v>no data</v>
      </c>
      <c r="P371" s="246" t="str">
        <f>IFERROR(AVERAGEIFS('HAZUS Table FL 14.12'!$S$4:$S$325,'HAZUS Table FL 14.12'!$N$4:$N$325,$J371,'HAZUS Table FL 14.12'!$R$4:$R$325,$I371,'HAZUS Table FL 14.12'!$P$4:$P$325,"&lt;="&amp;$G371,'HAZUS Table FL 14.12'!$Q$4:$Q$325,"&gt;"&amp;$G371)*'Inputs_Metric 7'!$D$6,"no data")</f>
        <v>no data</v>
      </c>
      <c r="Q371" s="246" t="str">
        <f>IFERROR(AVERAGEIFS('HAZUS Table FL 14.12'!$S$4:$S$325,'HAZUS Table FL 14.12'!$N$4:$N$325,$J371,'HAZUS Table FL 14.12'!$R$4:$R$325,$I371,'HAZUS Table FL 14.12'!$P$4:$P$325,"&lt;="&amp;$H371,'HAZUS Table FL 14.12'!$Q$4:$Q$325,"&gt;"&amp;$H371)*'Inputs_Metric 7'!$D$6,"no data")</f>
        <v>no data</v>
      </c>
      <c r="R371" s="246" t="str">
        <f>IFERROR(INDEX('HAZUS Table FL 14.16'!$D$3:$D$30,MATCH($J371,'HAZUS Table FL 14.16'!$C$3:$C$30,0)),"no data")</f>
        <v>no data</v>
      </c>
      <c r="S371" s="246" t="str">
        <f>IFERROR(INDEX('HAZUS Table FL 14.16'!$F$3:$F$30,MATCH($J371,'HAZUS Table FL 14.16'!$C$3:$C$30,0)),"no data")</f>
        <v>no data</v>
      </c>
      <c r="T371" s="246" t="str">
        <f>IFERROR(INDEX('HAZUS Table FL 14.16'!$G$3:$G$30,MATCH($J371,'HAZUS Table FL 14.16'!$C$3:$C$30,0)),"no data")</f>
        <v>no data</v>
      </c>
      <c r="U371" s="164" t="str">
        <f>IFERROR('Inputs_Metric 7'!$D$5*INDEX('HAZUS Table FL 14.8'!$E$4:$E$14,MATCH('Step 1_Metric 7'!$J371,'HAZUS Table FL 14.8'!$C$4:$C$14,0)),"no data")</f>
        <v>no data</v>
      </c>
      <c r="W371" s="92" t="str">
        <f t="shared" si="56"/>
        <v/>
      </c>
      <c r="X371" s="92" t="str">
        <f t="shared" si="57"/>
        <v/>
      </c>
      <c r="Y371" s="92" t="str">
        <f t="shared" si="58"/>
        <v/>
      </c>
      <c r="Z371" s="92" t="str">
        <f t="shared" si="59"/>
        <v/>
      </c>
      <c r="AA371" s="101" t="str">
        <f t="shared" si="60"/>
        <v/>
      </c>
      <c r="AB371" s="101" t="str">
        <f t="shared" si="61"/>
        <v/>
      </c>
      <c r="AC371" s="92" t="str">
        <f t="shared" si="62"/>
        <v/>
      </c>
      <c r="AD371" s="92" t="str">
        <f t="shared" si="63"/>
        <v/>
      </c>
    </row>
    <row r="372" spans="1:30" x14ac:dyDescent="0.25">
      <c r="A372">
        <f t="shared" si="55"/>
        <v>10</v>
      </c>
      <c r="B372">
        <f>COUNTIF($D$4:D372,D372)</f>
        <v>289</v>
      </c>
      <c r="C372">
        <f>'Building Structure Data'!B373</f>
        <v>0</v>
      </c>
      <c r="D372">
        <f>'Building Structure Data'!C373</f>
        <v>0</v>
      </c>
      <c r="E372">
        <f>'Building Structure Data'!D373</f>
        <v>0</v>
      </c>
      <c r="F372">
        <f>'Building Structure Data'!E373</f>
        <v>0</v>
      </c>
      <c r="G372" s="43">
        <f>'Building Structure Data'!O373</f>
        <v>0</v>
      </c>
      <c r="H372" s="43">
        <f>'Building Structure Data'!P373</f>
        <v>0</v>
      </c>
      <c r="I372" t="b">
        <f>IF(OR('Building Structure Data'!M373="C",'Building Structure Data'!M373="R"),TRUE,FALSE)</f>
        <v>0</v>
      </c>
      <c r="J372">
        <f>'Building Structure Data'!Y373</f>
        <v>0</v>
      </c>
      <c r="K372" s="77">
        <f>'Building Structure Data'!AN373</f>
        <v>0</v>
      </c>
      <c r="L372" s="77">
        <f>'Building Structure Data'!AO373</f>
        <v>0</v>
      </c>
      <c r="M372" s="163" t="str">
        <f>IFERROR('Inputs_Metric 7'!$D$5*INDEX('HAZUS Table FL 14.14'!$F$5:$F$40,MATCH($J372,'HAZUS Table FL 14.14'!$C$5:$C$40,0)),"no data")</f>
        <v>no data</v>
      </c>
      <c r="N372" s="163" t="str">
        <f>IFERROR('Inputs_Metric 7'!$D$5*INDEX('HAZUS Table FL 14.14'!$G$5:$G$40,MATCH($J372,'HAZUS Table FL 14.14'!$C$5:$C$40,0)),"no data")</f>
        <v>no data</v>
      </c>
      <c r="O372" s="163" t="str">
        <f>IFERROR('Inputs_Metric 7'!$D$5*INDEX('HAZUS Table FL 14.14'!$I$5:$I$40,MATCH($J372,'HAZUS Table FL 14.14'!$C$5:$C$40,0)),"no data")</f>
        <v>no data</v>
      </c>
      <c r="P372" s="246" t="str">
        <f>IFERROR(AVERAGEIFS('HAZUS Table FL 14.12'!$S$4:$S$325,'HAZUS Table FL 14.12'!$N$4:$N$325,$J372,'HAZUS Table FL 14.12'!$R$4:$R$325,$I372,'HAZUS Table FL 14.12'!$P$4:$P$325,"&lt;="&amp;$G372,'HAZUS Table FL 14.12'!$Q$4:$Q$325,"&gt;"&amp;$G372)*'Inputs_Metric 7'!$D$6,"no data")</f>
        <v>no data</v>
      </c>
      <c r="Q372" s="246" t="str">
        <f>IFERROR(AVERAGEIFS('HAZUS Table FL 14.12'!$S$4:$S$325,'HAZUS Table FL 14.12'!$N$4:$N$325,$J372,'HAZUS Table FL 14.12'!$R$4:$R$325,$I372,'HAZUS Table FL 14.12'!$P$4:$P$325,"&lt;="&amp;$H372,'HAZUS Table FL 14.12'!$Q$4:$Q$325,"&gt;"&amp;$H372)*'Inputs_Metric 7'!$D$6,"no data")</f>
        <v>no data</v>
      </c>
      <c r="R372" s="246" t="str">
        <f>IFERROR(INDEX('HAZUS Table FL 14.16'!$D$3:$D$30,MATCH($J372,'HAZUS Table FL 14.16'!$C$3:$C$30,0)),"no data")</f>
        <v>no data</v>
      </c>
      <c r="S372" s="246" t="str">
        <f>IFERROR(INDEX('HAZUS Table FL 14.16'!$F$3:$F$30,MATCH($J372,'HAZUS Table FL 14.16'!$C$3:$C$30,0)),"no data")</f>
        <v>no data</v>
      </c>
      <c r="T372" s="246" t="str">
        <f>IFERROR(INDEX('HAZUS Table FL 14.16'!$G$3:$G$30,MATCH($J372,'HAZUS Table FL 14.16'!$C$3:$C$30,0)),"no data")</f>
        <v>no data</v>
      </c>
      <c r="U372" s="164" t="str">
        <f>IFERROR('Inputs_Metric 7'!$D$5*INDEX('HAZUS Table FL 14.8'!$E$4:$E$14,MATCH('Step 1_Metric 7'!$J372,'HAZUS Table FL 14.8'!$C$4:$C$14,0)),"no data")</f>
        <v>no data</v>
      </c>
      <c r="W372" s="92" t="str">
        <f t="shared" si="56"/>
        <v/>
      </c>
      <c r="X372" s="92" t="str">
        <f t="shared" si="57"/>
        <v/>
      </c>
      <c r="Y372" s="92" t="str">
        <f t="shared" si="58"/>
        <v/>
      </c>
      <c r="Z372" s="92" t="str">
        <f t="shared" si="59"/>
        <v/>
      </c>
      <c r="AA372" s="101" t="str">
        <f t="shared" si="60"/>
        <v/>
      </c>
      <c r="AB372" s="101" t="str">
        <f t="shared" si="61"/>
        <v/>
      </c>
      <c r="AC372" s="92" t="str">
        <f t="shared" si="62"/>
        <v/>
      </c>
      <c r="AD372" s="92" t="str">
        <f t="shared" si="63"/>
        <v/>
      </c>
    </row>
    <row r="373" spans="1:30" x14ac:dyDescent="0.25">
      <c r="A373">
        <f t="shared" si="55"/>
        <v>10</v>
      </c>
      <c r="B373">
        <f>COUNTIF($D$4:D373,D373)</f>
        <v>290</v>
      </c>
      <c r="C373">
        <f>'Building Structure Data'!B374</f>
        <v>0</v>
      </c>
      <c r="D373">
        <f>'Building Structure Data'!C374</f>
        <v>0</v>
      </c>
      <c r="E373">
        <f>'Building Structure Data'!D374</f>
        <v>0</v>
      </c>
      <c r="F373">
        <f>'Building Structure Data'!E374</f>
        <v>0</v>
      </c>
      <c r="G373" s="43">
        <f>'Building Structure Data'!O374</f>
        <v>0</v>
      </c>
      <c r="H373" s="43">
        <f>'Building Structure Data'!P374</f>
        <v>0</v>
      </c>
      <c r="I373" t="b">
        <f>IF(OR('Building Structure Data'!M374="C",'Building Structure Data'!M374="R"),TRUE,FALSE)</f>
        <v>0</v>
      </c>
      <c r="J373">
        <f>'Building Structure Data'!Y374</f>
        <v>0</v>
      </c>
      <c r="K373" s="77">
        <f>'Building Structure Data'!AN374</f>
        <v>0</v>
      </c>
      <c r="L373" s="77">
        <f>'Building Structure Data'!AO374</f>
        <v>0</v>
      </c>
      <c r="M373" s="163" t="str">
        <f>IFERROR('Inputs_Metric 7'!$D$5*INDEX('HAZUS Table FL 14.14'!$F$5:$F$40,MATCH($J373,'HAZUS Table FL 14.14'!$C$5:$C$40,0)),"no data")</f>
        <v>no data</v>
      </c>
      <c r="N373" s="163" t="str">
        <f>IFERROR('Inputs_Metric 7'!$D$5*INDEX('HAZUS Table FL 14.14'!$G$5:$G$40,MATCH($J373,'HAZUS Table FL 14.14'!$C$5:$C$40,0)),"no data")</f>
        <v>no data</v>
      </c>
      <c r="O373" s="163" t="str">
        <f>IFERROR('Inputs_Metric 7'!$D$5*INDEX('HAZUS Table FL 14.14'!$I$5:$I$40,MATCH($J373,'HAZUS Table FL 14.14'!$C$5:$C$40,0)),"no data")</f>
        <v>no data</v>
      </c>
      <c r="P373" s="246" t="str">
        <f>IFERROR(AVERAGEIFS('HAZUS Table FL 14.12'!$S$4:$S$325,'HAZUS Table FL 14.12'!$N$4:$N$325,$J373,'HAZUS Table FL 14.12'!$R$4:$R$325,$I373,'HAZUS Table FL 14.12'!$P$4:$P$325,"&lt;="&amp;$G373,'HAZUS Table FL 14.12'!$Q$4:$Q$325,"&gt;"&amp;$G373)*'Inputs_Metric 7'!$D$6,"no data")</f>
        <v>no data</v>
      </c>
      <c r="Q373" s="246" t="str">
        <f>IFERROR(AVERAGEIFS('HAZUS Table FL 14.12'!$S$4:$S$325,'HAZUS Table FL 14.12'!$N$4:$N$325,$J373,'HAZUS Table FL 14.12'!$R$4:$R$325,$I373,'HAZUS Table FL 14.12'!$P$4:$P$325,"&lt;="&amp;$H373,'HAZUS Table FL 14.12'!$Q$4:$Q$325,"&gt;"&amp;$H373)*'Inputs_Metric 7'!$D$6,"no data")</f>
        <v>no data</v>
      </c>
      <c r="R373" s="246" t="str">
        <f>IFERROR(INDEX('HAZUS Table FL 14.16'!$D$3:$D$30,MATCH($J373,'HAZUS Table FL 14.16'!$C$3:$C$30,0)),"no data")</f>
        <v>no data</v>
      </c>
      <c r="S373" s="246" t="str">
        <f>IFERROR(INDEX('HAZUS Table FL 14.16'!$F$3:$F$30,MATCH($J373,'HAZUS Table FL 14.16'!$C$3:$C$30,0)),"no data")</f>
        <v>no data</v>
      </c>
      <c r="T373" s="246" t="str">
        <f>IFERROR(INDEX('HAZUS Table FL 14.16'!$G$3:$G$30,MATCH($J373,'HAZUS Table FL 14.16'!$C$3:$C$30,0)),"no data")</f>
        <v>no data</v>
      </c>
      <c r="U373" s="164" t="str">
        <f>IFERROR('Inputs_Metric 7'!$D$5*INDEX('HAZUS Table FL 14.8'!$E$4:$E$14,MATCH('Step 1_Metric 7'!$J373,'HAZUS Table FL 14.8'!$C$4:$C$14,0)),"no data")</f>
        <v>no data</v>
      </c>
      <c r="W373" s="92" t="str">
        <f t="shared" si="56"/>
        <v/>
      </c>
      <c r="X373" s="92" t="str">
        <f t="shared" si="57"/>
        <v/>
      </c>
      <c r="Y373" s="92" t="str">
        <f t="shared" si="58"/>
        <v/>
      </c>
      <c r="Z373" s="92" t="str">
        <f t="shared" si="59"/>
        <v/>
      </c>
      <c r="AA373" s="101" t="str">
        <f t="shared" si="60"/>
        <v/>
      </c>
      <c r="AB373" s="101" t="str">
        <f t="shared" si="61"/>
        <v/>
      </c>
      <c r="AC373" s="92" t="str">
        <f t="shared" si="62"/>
        <v/>
      </c>
      <c r="AD373" s="92" t="str">
        <f t="shared" si="63"/>
        <v/>
      </c>
    </row>
    <row r="374" spans="1:30" x14ac:dyDescent="0.25">
      <c r="A374">
        <f t="shared" si="55"/>
        <v>10</v>
      </c>
      <c r="B374">
        <f>COUNTIF($D$4:D374,D374)</f>
        <v>291</v>
      </c>
      <c r="C374">
        <f>'Building Structure Data'!B375</f>
        <v>0</v>
      </c>
      <c r="D374">
        <f>'Building Structure Data'!C375</f>
        <v>0</v>
      </c>
      <c r="E374">
        <f>'Building Structure Data'!D375</f>
        <v>0</v>
      </c>
      <c r="F374">
        <f>'Building Structure Data'!E375</f>
        <v>0</v>
      </c>
      <c r="G374" s="43">
        <f>'Building Structure Data'!O375</f>
        <v>0</v>
      </c>
      <c r="H374" s="43">
        <f>'Building Structure Data'!P375</f>
        <v>0</v>
      </c>
      <c r="I374" t="b">
        <f>IF(OR('Building Structure Data'!M375="C",'Building Structure Data'!M375="R"),TRUE,FALSE)</f>
        <v>0</v>
      </c>
      <c r="J374">
        <f>'Building Structure Data'!Y375</f>
        <v>0</v>
      </c>
      <c r="K374" s="77">
        <f>'Building Structure Data'!AN375</f>
        <v>0</v>
      </c>
      <c r="L374" s="77">
        <f>'Building Structure Data'!AO375</f>
        <v>0</v>
      </c>
      <c r="M374" s="163" t="str">
        <f>IFERROR('Inputs_Metric 7'!$D$5*INDEX('HAZUS Table FL 14.14'!$F$5:$F$40,MATCH($J374,'HAZUS Table FL 14.14'!$C$5:$C$40,0)),"no data")</f>
        <v>no data</v>
      </c>
      <c r="N374" s="163" t="str">
        <f>IFERROR('Inputs_Metric 7'!$D$5*INDEX('HAZUS Table FL 14.14'!$G$5:$G$40,MATCH($J374,'HAZUS Table FL 14.14'!$C$5:$C$40,0)),"no data")</f>
        <v>no data</v>
      </c>
      <c r="O374" s="163" t="str">
        <f>IFERROR('Inputs_Metric 7'!$D$5*INDEX('HAZUS Table FL 14.14'!$I$5:$I$40,MATCH($J374,'HAZUS Table FL 14.14'!$C$5:$C$40,0)),"no data")</f>
        <v>no data</v>
      </c>
      <c r="P374" s="246" t="str">
        <f>IFERROR(AVERAGEIFS('HAZUS Table FL 14.12'!$S$4:$S$325,'HAZUS Table FL 14.12'!$N$4:$N$325,$J374,'HAZUS Table FL 14.12'!$R$4:$R$325,$I374,'HAZUS Table FL 14.12'!$P$4:$P$325,"&lt;="&amp;$G374,'HAZUS Table FL 14.12'!$Q$4:$Q$325,"&gt;"&amp;$G374)*'Inputs_Metric 7'!$D$6,"no data")</f>
        <v>no data</v>
      </c>
      <c r="Q374" s="246" t="str">
        <f>IFERROR(AVERAGEIFS('HAZUS Table FL 14.12'!$S$4:$S$325,'HAZUS Table FL 14.12'!$N$4:$N$325,$J374,'HAZUS Table FL 14.12'!$R$4:$R$325,$I374,'HAZUS Table FL 14.12'!$P$4:$P$325,"&lt;="&amp;$H374,'HAZUS Table FL 14.12'!$Q$4:$Q$325,"&gt;"&amp;$H374)*'Inputs_Metric 7'!$D$6,"no data")</f>
        <v>no data</v>
      </c>
      <c r="R374" s="246" t="str">
        <f>IFERROR(INDEX('HAZUS Table FL 14.16'!$D$3:$D$30,MATCH($J374,'HAZUS Table FL 14.16'!$C$3:$C$30,0)),"no data")</f>
        <v>no data</v>
      </c>
      <c r="S374" s="246" t="str">
        <f>IFERROR(INDEX('HAZUS Table FL 14.16'!$F$3:$F$30,MATCH($J374,'HAZUS Table FL 14.16'!$C$3:$C$30,0)),"no data")</f>
        <v>no data</v>
      </c>
      <c r="T374" s="246" t="str">
        <f>IFERROR(INDEX('HAZUS Table FL 14.16'!$G$3:$G$30,MATCH($J374,'HAZUS Table FL 14.16'!$C$3:$C$30,0)),"no data")</f>
        <v>no data</v>
      </c>
      <c r="U374" s="164" t="str">
        <f>IFERROR('Inputs_Metric 7'!$D$5*INDEX('HAZUS Table FL 14.8'!$E$4:$E$14,MATCH('Step 1_Metric 7'!$J374,'HAZUS Table FL 14.8'!$C$4:$C$14,0)),"no data")</f>
        <v>no data</v>
      </c>
      <c r="W374" s="92" t="str">
        <f t="shared" si="56"/>
        <v/>
      </c>
      <c r="X374" s="92" t="str">
        <f t="shared" si="57"/>
        <v/>
      </c>
      <c r="Y374" s="92" t="str">
        <f t="shared" si="58"/>
        <v/>
      </c>
      <c r="Z374" s="92" t="str">
        <f t="shared" si="59"/>
        <v/>
      </c>
      <c r="AA374" s="101" t="str">
        <f t="shared" si="60"/>
        <v/>
      </c>
      <c r="AB374" s="101" t="str">
        <f t="shared" si="61"/>
        <v/>
      </c>
      <c r="AC374" s="92" t="str">
        <f t="shared" si="62"/>
        <v/>
      </c>
      <c r="AD374" s="92" t="str">
        <f t="shared" si="63"/>
        <v/>
      </c>
    </row>
    <row r="375" spans="1:30" x14ac:dyDescent="0.25">
      <c r="A375">
        <f t="shared" si="55"/>
        <v>10</v>
      </c>
      <c r="B375">
        <f>COUNTIF($D$4:D375,D375)</f>
        <v>292</v>
      </c>
      <c r="C375">
        <f>'Building Structure Data'!B376</f>
        <v>0</v>
      </c>
      <c r="D375">
        <f>'Building Structure Data'!C376</f>
        <v>0</v>
      </c>
      <c r="E375">
        <f>'Building Structure Data'!D376</f>
        <v>0</v>
      </c>
      <c r="F375">
        <f>'Building Structure Data'!E376</f>
        <v>0</v>
      </c>
      <c r="G375" s="43">
        <f>'Building Structure Data'!O376</f>
        <v>0</v>
      </c>
      <c r="H375" s="43">
        <f>'Building Structure Data'!P376</f>
        <v>0</v>
      </c>
      <c r="I375" t="b">
        <f>IF(OR('Building Structure Data'!M376="C",'Building Structure Data'!M376="R"),TRUE,FALSE)</f>
        <v>0</v>
      </c>
      <c r="J375">
        <f>'Building Structure Data'!Y376</f>
        <v>0</v>
      </c>
      <c r="K375" s="77">
        <f>'Building Structure Data'!AN376</f>
        <v>0</v>
      </c>
      <c r="L375" s="77">
        <f>'Building Structure Data'!AO376</f>
        <v>0</v>
      </c>
      <c r="M375" s="163" t="str">
        <f>IFERROR('Inputs_Metric 7'!$D$5*INDEX('HAZUS Table FL 14.14'!$F$5:$F$40,MATCH($J375,'HAZUS Table FL 14.14'!$C$5:$C$40,0)),"no data")</f>
        <v>no data</v>
      </c>
      <c r="N375" s="163" t="str">
        <f>IFERROR('Inputs_Metric 7'!$D$5*INDEX('HAZUS Table FL 14.14'!$G$5:$G$40,MATCH($J375,'HAZUS Table FL 14.14'!$C$5:$C$40,0)),"no data")</f>
        <v>no data</v>
      </c>
      <c r="O375" s="163" t="str">
        <f>IFERROR('Inputs_Metric 7'!$D$5*INDEX('HAZUS Table FL 14.14'!$I$5:$I$40,MATCH($J375,'HAZUS Table FL 14.14'!$C$5:$C$40,0)),"no data")</f>
        <v>no data</v>
      </c>
      <c r="P375" s="246" t="str">
        <f>IFERROR(AVERAGEIFS('HAZUS Table FL 14.12'!$S$4:$S$325,'HAZUS Table FL 14.12'!$N$4:$N$325,$J375,'HAZUS Table FL 14.12'!$R$4:$R$325,$I375,'HAZUS Table FL 14.12'!$P$4:$P$325,"&lt;="&amp;$G375,'HAZUS Table FL 14.12'!$Q$4:$Q$325,"&gt;"&amp;$G375)*'Inputs_Metric 7'!$D$6,"no data")</f>
        <v>no data</v>
      </c>
      <c r="Q375" s="246" t="str">
        <f>IFERROR(AVERAGEIFS('HAZUS Table FL 14.12'!$S$4:$S$325,'HAZUS Table FL 14.12'!$N$4:$N$325,$J375,'HAZUS Table FL 14.12'!$R$4:$R$325,$I375,'HAZUS Table FL 14.12'!$P$4:$P$325,"&lt;="&amp;$H375,'HAZUS Table FL 14.12'!$Q$4:$Q$325,"&gt;"&amp;$H375)*'Inputs_Metric 7'!$D$6,"no data")</f>
        <v>no data</v>
      </c>
      <c r="R375" s="246" t="str">
        <f>IFERROR(INDEX('HAZUS Table FL 14.16'!$D$3:$D$30,MATCH($J375,'HAZUS Table FL 14.16'!$C$3:$C$30,0)),"no data")</f>
        <v>no data</v>
      </c>
      <c r="S375" s="246" t="str">
        <f>IFERROR(INDEX('HAZUS Table FL 14.16'!$F$3:$F$30,MATCH($J375,'HAZUS Table FL 14.16'!$C$3:$C$30,0)),"no data")</f>
        <v>no data</v>
      </c>
      <c r="T375" s="246" t="str">
        <f>IFERROR(INDEX('HAZUS Table FL 14.16'!$G$3:$G$30,MATCH($J375,'HAZUS Table FL 14.16'!$C$3:$C$30,0)),"no data")</f>
        <v>no data</v>
      </c>
      <c r="U375" s="164" t="str">
        <f>IFERROR('Inputs_Metric 7'!$D$5*INDEX('HAZUS Table FL 14.8'!$E$4:$E$14,MATCH('Step 1_Metric 7'!$J375,'HAZUS Table FL 14.8'!$C$4:$C$14,0)),"no data")</f>
        <v>no data</v>
      </c>
      <c r="W375" s="92" t="str">
        <f t="shared" si="56"/>
        <v/>
      </c>
      <c r="X375" s="92" t="str">
        <f t="shared" si="57"/>
        <v/>
      </c>
      <c r="Y375" s="92" t="str">
        <f t="shared" si="58"/>
        <v/>
      </c>
      <c r="Z375" s="92" t="str">
        <f t="shared" si="59"/>
        <v/>
      </c>
      <c r="AA375" s="101" t="str">
        <f t="shared" si="60"/>
        <v/>
      </c>
      <c r="AB375" s="101" t="str">
        <f t="shared" si="61"/>
        <v/>
      </c>
      <c r="AC375" s="92" t="str">
        <f t="shared" si="62"/>
        <v/>
      </c>
      <c r="AD375" s="92" t="str">
        <f t="shared" si="63"/>
        <v/>
      </c>
    </row>
    <row r="376" spans="1:30" x14ac:dyDescent="0.25">
      <c r="A376">
        <f t="shared" si="55"/>
        <v>10</v>
      </c>
      <c r="B376">
        <f>COUNTIF($D$4:D376,D376)</f>
        <v>293</v>
      </c>
      <c r="C376">
        <f>'Building Structure Data'!B377</f>
        <v>0</v>
      </c>
      <c r="D376">
        <f>'Building Structure Data'!C377</f>
        <v>0</v>
      </c>
      <c r="E376">
        <f>'Building Structure Data'!D377</f>
        <v>0</v>
      </c>
      <c r="F376">
        <f>'Building Structure Data'!E377</f>
        <v>0</v>
      </c>
      <c r="G376" s="43">
        <f>'Building Structure Data'!O377</f>
        <v>0</v>
      </c>
      <c r="H376" s="43">
        <f>'Building Structure Data'!P377</f>
        <v>0</v>
      </c>
      <c r="I376" t="b">
        <f>IF(OR('Building Structure Data'!M377="C",'Building Structure Data'!M377="R"),TRUE,FALSE)</f>
        <v>0</v>
      </c>
      <c r="J376">
        <f>'Building Structure Data'!Y377</f>
        <v>0</v>
      </c>
      <c r="K376" s="77">
        <f>'Building Structure Data'!AN377</f>
        <v>0</v>
      </c>
      <c r="L376" s="77">
        <f>'Building Structure Data'!AO377</f>
        <v>0</v>
      </c>
      <c r="M376" s="163" t="str">
        <f>IFERROR('Inputs_Metric 7'!$D$5*INDEX('HAZUS Table FL 14.14'!$F$5:$F$40,MATCH($J376,'HAZUS Table FL 14.14'!$C$5:$C$40,0)),"no data")</f>
        <v>no data</v>
      </c>
      <c r="N376" s="163" t="str">
        <f>IFERROR('Inputs_Metric 7'!$D$5*INDEX('HAZUS Table FL 14.14'!$G$5:$G$40,MATCH($J376,'HAZUS Table FL 14.14'!$C$5:$C$40,0)),"no data")</f>
        <v>no data</v>
      </c>
      <c r="O376" s="163" t="str">
        <f>IFERROR('Inputs_Metric 7'!$D$5*INDEX('HAZUS Table FL 14.14'!$I$5:$I$40,MATCH($J376,'HAZUS Table FL 14.14'!$C$5:$C$40,0)),"no data")</f>
        <v>no data</v>
      </c>
      <c r="P376" s="246" t="str">
        <f>IFERROR(AVERAGEIFS('HAZUS Table FL 14.12'!$S$4:$S$325,'HAZUS Table FL 14.12'!$N$4:$N$325,$J376,'HAZUS Table FL 14.12'!$R$4:$R$325,$I376,'HAZUS Table FL 14.12'!$P$4:$P$325,"&lt;="&amp;$G376,'HAZUS Table FL 14.12'!$Q$4:$Q$325,"&gt;"&amp;$G376)*'Inputs_Metric 7'!$D$6,"no data")</f>
        <v>no data</v>
      </c>
      <c r="Q376" s="246" t="str">
        <f>IFERROR(AVERAGEIFS('HAZUS Table FL 14.12'!$S$4:$S$325,'HAZUS Table FL 14.12'!$N$4:$N$325,$J376,'HAZUS Table FL 14.12'!$R$4:$R$325,$I376,'HAZUS Table FL 14.12'!$P$4:$P$325,"&lt;="&amp;$H376,'HAZUS Table FL 14.12'!$Q$4:$Q$325,"&gt;"&amp;$H376)*'Inputs_Metric 7'!$D$6,"no data")</f>
        <v>no data</v>
      </c>
      <c r="R376" s="246" t="str">
        <f>IFERROR(INDEX('HAZUS Table FL 14.16'!$D$3:$D$30,MATCH($J376,'HAZUS Table FL 14.16'!$C$3:$C$30,0)),"no data")</f>
        <v>no data</v>
      </c>
      <c r="S376" s="246" t="str">
        <f>IFERROR(INDEX('HAZUS Table FL 14.16'!$F$3:$F$30,MATCH($J376,'HAZUS Table FL 14.16'!$C$3:$C$30,0)),"no data")</f>
        <v>no data</v>
      </c>
      <c r="T376" s="246" t="str">
        <f>IFERROR(INDEX('HAZUS Table FL 14.16'!$G$3:$G$30,MATCH($J376,'HAZUS Table FL 14.16'!$C$3:$C$30,0)),"no data")</f>
        <v>no data</v>
      </c>
      <c r="U376" s="164" t="str">
        <f>IFERROR('Inputs_Metric 7'!$D$5*INDEX('HAZUS Table FL 14.8'!$E$4:$E$14,MATCH('Step 1_Metric 7'!$J376,'HAZUS Table FL 14.8'!$C$4:$C$14,0)),"no data")</f>
        <v>no data</v>
      </c>
      <c r="W376" s="92" t="str">
        <f t="shared" si="56"/>
        <v/>
      </c>
      <c r="X376" s="92" t="str">
        <f t="shared" si="57"/>
        <v/>
      </c>
      <c r="Y376" s="92" t="str">
        <f t="shared" si="58"/>
        <v/>
      </c>
      <c r="Z376" s="92" t="str">
        <f t="shared" si="59"/>
        <v/>
      </c>
      <c r="AA376" s="101" t="str">
        <f t="shared" si="60"/>
        <v/>
      </c>
      <c r="AB376" s="101" t="str">
        <f t="shared" si="61"/>
        <v/>
      </c>
      <c r="AC376" s="92" t="str">
        <f t="shared" si="62"/>
        <v/>
      </c>
      <c r="AD376" s="92" t="str">
        <f t="shared" si="63"/>
        <v/>
      </c>
    </row>
    <row r="377" spans="1:30" x14ac:dyDescent="0.25">
      <c r="A377">
        <f t="shared" si="55"/>
        <v>10</v>
      </c>
      <c r="B377">
        <f>COUNTIF($D$4:D377,D377)</f>
        <v>294</v>
      </c>
      <c r="C377">
        <f>'Building Structure Data'!B378</f>
        <v>0</v>
      </c>
      <c r="D377">
        <f>'Building Structure Data'!C378</f>
        <v>0</v>
      </c>
      <c r="E377">
        <f>'Building Structure Data'!D378</f>
        <v>0</v>
      </c>
      <c r="F377">
        <f>'Building Structure Data'!E378</f>
        <v>0</v>
      </c>
      <c r="G377" s="43">
        <f>'Building Structure Data'!O378</f>
        <v>0</v>
      </c>
      <c r="H377" s="43">
        <f>'Building Structure Data'!P378</f>
        <v>0</v>
      </c>
      <c r="I377" t="b">
        <f>IF(OR('Building Structure Data'!M378="C",'Building Structure Data'!M378="R"),TRUE,FALSE)</f>
        <v>0</v>
      </c>
      <c r="J377">
        <f>'Building Structure Data'!Y378</f>
        <v>0</v>
      </c>
      <c r="K377" s="77">
        <f>'Building Structure Data'!AN378</f>
        <v>0</v>
      </c>
      <c r="L377" s="77">
        <f>'Building Structure Data'!AO378</f>
        <v>0</v>
      </c>
      <c r="M377" s="163" t="str">
        <f>IFERROR('Inputs_Metric 7'!$D$5*INDEX('HAZUS Table FL 14.14'!$F$5:$F$40,MATCH($J377,'HAZUS Table FL 14.14'!$C$5:$C$40,0)),"no data")</f>
        <v>no data</v>
      </c>
      <c r="N377" s="163" t="str">
        <f>IFERROR('Inputs_Metric 7'!$D$5*INDEX('HAZUS Table FL 14.14'!$G$5:$G$40,MATCH($J377,'HAZUS Table FL 14.14'!$C$5:$C$40,0)),"no data")</f>
        <v>no data</v>
      </c>
      <c r="O377" s="163" t="str">
        <f>IFERROR('Inputs_Metric 7'!$D$5*INDEX('HAZUS Table FL 14.14'!$I$5:$I$40,MATCH($J377,'HAZUS Table FL 14.14'!$C$5:$C$40,0)),"no data")</f>
        <v>no data</v>
      </c>
      <c r="P377" s="246" t="str">
        <f>IFERROR(AVERAGEIFS('HAZUS Table FL 14.12'!$S$4:$S$325,'HAZUS Table FL 14.12'!$N$4:$N$325,$J377,'HAZUS Table FL 14.12'!$R$4:$R$325,$I377,'HAZUS Table FL 14.12'!$P$4:$P$325,"&lt;="&amp;$G377,'HAZUS Table FL 14.12'!$Q$4:$Q$325,"&gt;"&amp;$G377)*'Inputs_Metric 7'!$D$6,"no data")</f>
        <v>no data</v>
      </c>
      <c r="Q377" s="246" t="str">
        <f>IFERROR(AVERAGEIFS('HAZUS Table FL 14.12'!$S$4:$S$325,'HAZUS Table FL 14.12'!$N$4:$N$325,$J377,'HAZUS Table FL 14.12'!$R$4:$R$325,$I377,'HAZUS Table FL 14.12'!$P$4:$P$325,"&lt;="&amp;$H377,'HAZUS Table FL 14.12'!$Q$4:$Q$325,"&gt;"&amp;$H377)*'Inputs_Metric 7'!$D$6,"no data")</f>
        <v>no data</v>
      </c>
      <c r="R377" s="246" t="str">
        <f>IFERROR(INDEX('HAZUS Table FL 14.16'!$D$3:$D$30,MATCH($J377,'HAZUS Table FL 14.16'!$C$3:$C$30,0)),"no data")</f>
        <v>no data</v>
      </c>
      <c r="S377" s="246" t="str">
        <f>IFERROR(INDEX('HAZUS Table FL 14.16'!$F$3:$F$30,MATCH($J377,'HAZUS Table FL 14.16'!$C$3:$C$30,0)),"no data")</f>
        <v>no data</v>
      </c>
      <c r="T377" s="246" t="str">
        <f>IFERROR(INDEX('HAZUS Table FL 14.16'!$G$3:$G$30,MATCH($J377,'HAZUS Table FL 14.16'!$C$3:$C$30,0)),"no data")</f>
        <v>no data</v>
      </c>
      <c r="U377" s="164" t="str">
        <f>IFERROR('Inputs_Metric 7'!$D$5*INDEX('HAZUS Table FL 14.8'!$E$4:$E$14,MATCH('Step 1_Metric 7'!$J377,'HAZUS Table FL 14.8'!$C$4:$C$14,0)),"no data")</f>
        <v>no data</v>
      </c>
      <c r="W377" s="92" t="str">
        <f t="shared" si="56"/>
        <v/>
      </c>
      <c r="X377" s="92" t="str">
        <f t="shared" si="57"/>
        <v/>
      </c>
      <c r="Y377" s="92" t="str">
        <f t="shared" si="58"/>
        <v/>
      </c>
      <c r="Z377" s="92" t="str">
        <f t="shared" si="59"/>
        <v/>
      </c>
      <c r="AA377" s="101" t="str">
        <f t="shared" si="60"/>
        <v/>
      </c>
      <c r="AB377" s="101" t="str">
        <f t="shared" si="61"/>
        <v/>
      </c>
      <c r="AC377" s="92" t="str">
        <f t="shared" si="62"/>
        <v/>
      </c>
      <c r="AD377" s="92" t="str">
        <f t="shared" si="63"/>
        <v/>
      </c>
    </row>
    <row r="378" spans="1:30" x14ac:dyDescent="0.25">
      <c r="A378">
        <f t="shared" si="55"/>
        <v>10</v>
      </c>
      <c r="B378">
        <f>COUNTIF($D$4:D378,D378)</f>
        <v>295</v>
      </c>
      <c r="C378">
        <f>'Building Structure Data'!B379</f>
        <v>0</v>
      </c>
      <c r="D378">
        <f>'Building Structure Data'!C379</f>
        <v>0</v>
      </c>
      <c r="E378">
        <f>'Building Structure Data'!D379</f>
        <v>0</v>
      </c>
      <c r="F378">
        <f>'Building Structure Data'!E379</f>
        <v>0</v>
      </c>
      <c r="G378" s="43">
        <f>'Building Structure Data'!O379</f>
        <v>0</v>
      </c>
      <c r="H378" s="43">
        <f>'Building Structure Data'!P379</f>
        <v>0</v>
      </c>
      <c r="I378" t="b">
        <f>IF(OR('Building Structure Data'!M379="C",'Building Structure Data'!M379="R"),TRUE,FALSE)</f>
        <v>0</v>
      </c>
      <c r="J378">
        <f>'Building Structure Data'!Y379</f>
        <v>0</v>
      </c>
      <c r="K378" s="77">
        <f>'Building Structure Data'!AN379</f>
        <v>0</v>
      </c>
      <c r="L378" s="77">
        <f>'Building Structure Data'!AO379</f>
        <v>0</v>
      </c>
      <c r="M378" s="163" t="str">
        <f>IFERROR('Inputs_Metric 7'!$D$5*INDEX('HAZUS Table FL 14.14'!$F$5:$F$40,MATCH($J378,'HAZUS Table FL 14.14'!$C$5:$C$40,0)),"no data")</f>
        <v>no data</v>
      </c>
      <c r="N378" s="163" t="str">
        <f>IFERROR('Inputs_Metric 7'!$D$5*INDEX('HAZUS Table FL 14.14'!$G$5:$G$40,MATCH($J378,'HAZUS Table FL 14.14'!$C$5:$C$40,0)),"no data")</f>
        <v>no data</v>
      </c>
      <c r="O378" s="163" t="str">
        <f>IFERROR('Inputs_Metric 7'!$D$5*INDEX('HAZUS Table FL 14.14'!$I$5:$I$40,MATCH($J378,'HAZUS Table FL 14.14'!$C$5:$C$40,0)),"no data")</f>
        <v>no data</v>
      </c>
      <c r="P378" s="246" t="str">
        <f>IFERROR(AVERAGEIFS('HAZUS Table FL 14.12'!$S$4:$S$325,'HAZUS Table FL 14.12'!$N$4:$N$325,$J378,'HAZUS Table FL 14.12'!$R$4:$R$325,$I378,'HAZUS Table FL 14.12'!$P$4:$P$325,"&lt;="&amp;$G378,'HAZUS Table FL 14.12'!$Q$4:$Q$325,"&gt;"&amp;$G378)*'Inputs_Metric 7'!$D$6,"no data")</f>
        <v>no data</v>
      </c>
      <c r="Q378" s="246" t="str">
        <f>IFERROR(AVERAGEIFS('HAZUS Table FL 14.12'!$S$4:$S$325,'HAZUS Table FL 14.12'!$N$4:$N$325,$J378,'HAZUS Table FL 14.12'!$R$4:$R$325,$I378,'HAZUS Table FL 14.12'!$P$4:$P$325,"&lt;="&amp;$H378,'HAZUS Table FL 14.12'!$Q$4:$Q$325,"&gt;"&amp;$H378)*'Inputs_Metric 7'!$D$6,"no data")</f>
        <v>no data</v>
      </c>
      <c r="R378" s="246" t="str">
        <f>IFERROR(INDEX('HAZUS Table FL 14.16'!$D$3:$D$30,MATCH($J378,'HAZUS Table FL 14.16'!$C$3:$C$30,0)),"no data")</f>
        <v>no data</v>
      </c>
      <c r="S378" s="246" t="str">
        <f>IFERROR(INDEX('HAZUS Table FL 14.16'!$F$3:$F$30,MATCH($J378,'HAZUS Table FL 14.16'!$C$3:$C$30,0)),"no data")</f>
        <v>no data</v>
      </c>
      <c r="T378" s="246" t="str">
        <f>IFERROR(INDEX('HAZUS Table FL 14.16'!$G$3:$G$30,MATCH($J378,'HAZUS Table FL 14.16'!$C$3:$C$30,0)),"no data")</f>
        <v>no data</v>
      </c>
      <c r="U378" s="164" t="str">
        <f>IFERROR('Inputs_Metric 7'!$D$5*INDEX('HAZUS Table FL 14.8'!$E$4:$E$14,MATCH('Step 1_Metric 7'!$J378,'HAZUS Table FL 14.8'!$C$4:$C$14,0)),"no data")</f>
        <v>no data</v>
      </c>
      <c r="W378" s="92" t="str">
        <f t="shared" si="56"/>
        <v/>
      </c>
      <c r="X378" s="92" t="str">
        <f t="shared" si="57"/>
        <v/>
      </c>
      <c r="Y378" s="92" t="str">
        <f t="shared" si="58"/>
        <v/>
      </c>
      <c r="Z378" s="92" t="str">
        <f t="shared" si="59"/>
        <v/>
      </c>
      <c r="AA378" s="101" t="str">
        <f t="shared" si="60"/>
        <v/>
      </c>
      <c r="AB378" s="101" t="str">
        <f t="shared" si="61"/>
        <v/>
      </c>
      <c r="AC378" s="92" t="str">
        <f t="shared" si="62"/>
        <v/>
      </c>
      <c r="AD378" s="92" t="str">
        <f t="shared" si="63"/>
        <v/>
      </c>
    </row>
    <row r="379" spans="1:30" x14ac:dyDescent="0.25">
      <c r="A379">
        <f t="shared" si="55"/>
        <v>10</v>
      </c>
      <c r="B379">
        <f>COUNTIF($D$4:D379,D379)</f>
        <v>296</v>
      </c>
      <c r="C379">
        <f>'Building Structure Data'!B380</f>
        <v>0</v>
      </c>
      <c r="D379">
        <f>'Building Structure Data'!C380</f>
        <v>0</v>
      </c>
      <c r="E379">
        <f>'Building Structure Data'!D380</f>
        <v>0</v>
      </c>
      <c r="F379">
        <f>'Building Structure Data'!E380</f>
        <v>0</v>
      </c>
      <c r="G379" s="43">
        <f>'Building Structure Data'!O380</f>
        <v>0</v>
      </c>
      <c r="H379" s="43">
        <f>'Building Structure Data'!P380</f>
        <v>0</v>
      </c>
      <c r="I379" t="b">
        <f>IF(OR('Building Structure Data'!M380="C",'Building Structure Data'!M380="R"),TRUE,FALSE)</f>
        <v>0</v>
      </c>
      <c r="J379">
        <f>'Building Structure Data'!Y380</f>
        <v>0</v>
      </c>
      <c r="K379" s="77">
        <f>'Building Structure Data'!AN380</f>
        <v>0</v>
      </c>
      <c r="L379" s="77">
        <f>'Building Structure Data'!AO380</f>
        <v>0</v>
      </c>
      <c r="M379" s="163" t="str">
        <f>IFERROR('Inputs_Metric 7'!$D$5*INDEX('HAZUS Table FL 14.14'!$F$5:$F$40,MATCH($J379,'HAZUS Table FL 14.14'!$C$5:$C$40,0)),"no data")</f>
        <v>no data</v>
      </c>
      <c r="N379" s="163" t="str">
        <f>IFERROR('Inputs_Metric 7'!$D$5*INDEX('HAZUS Table FL 14.14'!$G$5:$G$40,MATCH($J379,'HAZUS Table FL 14.14'!$C$5:$C$40,0)),"no data")</f>
        <v>no data</v>
      </c>
      <c r="O379" s="163" t="str">
        <f>IFERROR('Inputs_Metric 7'!$D$5*INDEX('HAZUS Table FL 14.14'!$I$5:$I$40,MATCH($J379,'HAZUS Table FL 14.14'!$C$5:$C$40,0)),"no data")</f>
        <v>no data</v>
      </c>
      <c r="P379" s="246" t="str">
        <f>IFERROR(AVERAGEIFS('HAZUS Table FL 14.12'!$S$4:$S$325,'HAZUS Table FL 14.12'!$N$4:$N$325,$J379,'HAZUS Table FL 14.12'!$R$4:$R$325,$I379,'HAZUS Table FL 14.12'!$P$4:$P$325,"&lt;="&amp;$G379,'HAZUS Table FL 14.12'!$Q$4:$Q$325,"&gt;"&amp;$G379)*'Inputs_Metric 7'!$D$6,"no data")</f>
        <v>no data</v>
      </c>
      <c r="Q379" s="246" t="str">
        <f>IFERROR(AVERAGEIFS('HAZUS Table FL 14.12'!$S$4:$S$325,'HAZUS Table FL 14.12'!$N$4:$N$325,$J379,'HAZUS Table FL 14.12'!$R$4:$R$325,$I379,'HAZUS Table FL 14.12'!$P$4:$P$325,"&lt;="&amp;$H379,'HAZUS Table FL 14.12'!$Q$4:$Q$325,"&gt;"&amp;$H379)*'Inputs_Metric 7'!$D$6,"no data")</f>
        <v>no data</v>
      </c>
      <c r="R379" s="246" t="str">
        <f>IFERROR(INDEX('HAZUS Table FL 14.16'!$D$3:$D$30,MATCH($J379,'HAZUS Table FL 14.16'!$C$3:$C$30,0)),"no data")</f>
        <v>no data</v>
      </c>
      <c r="S379" s="246" t="str">
        <f>IFERROR(INDEX('HAZUS Table FL 14.16'!$F$3:$F$30,MATCH($J379,'HAZUS Table FL 14.16'!$C$3:$C$30,0)),"no data")</f>
        <v>no data</v>
      </c>
      <c r="T379" s="246" t="str">
        <f>IFERROR(INDEX('HAZUS Table FL 14.16'!$G$3:$G$30,MATCH($J379,'HAZUS Table FL 14.16'!$C$3:$C$30,0)),"no data")</f>
        <v>no data</v>
      </c>
      <c r="U379" s="164" t="str">
        <f>IFERROR('Inputs_Metric 7'!$D$5*INDEX('HAZUS Table FL 14.8'!$E$4:$E$14,MATCH('Step 1_Metric 7'!$J379,'HAZUS Table FL 14.8'!$C$4:$C$14,0)),"no data")</f>
        <v>no data</v>
      </c>
      <c r="W379" s="92" t="str">
        <f t="shared" si="56"/>
        <v/>
      </c>
      <c r="X379" s="92" t="str">
        <f t="shared" si="57"/>
        <v/>
      </c>
      <c r="Y379" s="92" t="str">
        <f t="shared" si="58"/>
        <v/>
      </c>
      <c r="Z379" s="92" t="str">
        <f t="shared" si="59"/>
        <v/>
      </c>
      <c r="AA379" s="101" t="str">
        <f t="shared" si="60"/>
        <v/>
      </c>
      <c r="AB379" s="101" t="str">
        <f t="shared" si="61"/>
        <v/>
      </c>
      <c r="AC379" s="92" t="str">
        <f t="shared" si="62"/>
        <v/>
      </c>
      <c r="AD379" s="92" t="str">
        <f t="shared" si="63"/>
        <v/>
      </c>
    </row>
    <row r="380" spans="1:30" x14ac:dyDescent="0.25">
      <c r="A380">
        <f t="shared" si="55"/>
        <v>10</v>
      </c>
      <c r="B380">
        <f>COUNTIF($D$4:D380,D380)</f>
        <v>297</v>
      </c>
      <c r="C380">
        <f>'Building Structure Data'!B381</f>
        <v>0</v>
      </c>
      <c r="D380">
        <f>'Building Structure Data'!C381</f>
        <v>0</v>
      </c>
      <c r="E380">
        <f>'Building Structure Data'!D381</f>
        <v>0</v>
      </c>
      <c r="F380">
        <f>'Building Structure Data'!E381</f>
        <v>0</v>
      </c>
      <c r="G380" s="43">
        <f>'Building Structure Data'!O381</f>
        <v>0</v>
      </c>
      <c r="H380" s="43">
        <f>'Building Structure Data'!P381</f>
        <v>0</v>
      </c>
      <c r="I380" t="b">
        <f>IF(OR('Building Structure Data'!M381="C",'Building Structure Data'!M381="R"),TRUE,FALSE)</f>
        <v>0</v>
      </c>
      <c r="J380">
        <f>'Building Structure Data'!Y381</f>
        <v>0</v>
      </c>
      <c r="K380" s="77">
        <f>'Building Structure Data'!AN381</f>
        <v>0</v>
      </c>
      <c r="L380" s="77">
        <f>'Building Structure Data'!AO381</f>
        <v>0</v>
      </c>
      <c r="M380" s="163" t="str">
        <f>IFERROR('Inputs_Metric 7'!$D$5*INDEX('HAZUS Table FL 14.14'!$F$5:$F$40,MATCH($J380,'HAZUS Table FL 14.14'!$C$5:$C$40,0)),"no data")</f>
        <v>no data</v>
      </c>
      <c r="N380" s="163" t="str">
        <f>IFERROR('Inputs_Metric 7'!$D$5*INDEX('HAZUS Table FL 14.14'!$G$5:$G$40,MATCH($J380,'HAZUS Table FL 14.14'!$C$5:$C$40,0)),"no data")</f>
        <v>no data</v>
      </c>
      <c r="O380" s="163" t="str">
        <f>IFERROR('Inputs_Metric 7'!$D$5*INDEX('HAZUS Table FL 14.14'!$I$5:$I$40,MATCH($J380,'HAZUS Table FL 14.14'!$C$5:$C$40,0)),"no data")</f>
        <v>no data</v>
      </c>
      <c r="P380" s="246" t="str">
        <f>IFERROR(AVERAGEIFS('HAZUS Table FL 14.12'!$S$4:$S$325,'HAZUS Table FL 14.12'!$N$4:$N$325,$J380,'HAZUS Table FL 14.12'!$R$4:$R$325,$I380,'HAZUS Table FL 14.12'!$P$4:$P$325,"&lt;="&amp;$G380,'HAZUS Table FL 14.12'!$Q$4:$Q$325,"&gt;"&amp;$G380)*'Inputs_Metric 7'!$D$6,"no data")</f>
        <v>no data</v>
      </c>
      <c r="Q380" s="246" t="str">
        <f>IFERROR(AVERAGEIFS('HAZUS Table FL 14.12'!$S$4:$S$325,'HAZUS Table FL 14.12'!$N$4:$N$325,$J380,'HAZUS Table FL 14.12'!$R$4:$R$325,$I380,'HAZUS Table FL 14.12'!$P$4:$P$325,"&lt;="&amp;$H380,'HAZUS Table FL 14.12'!$Q$4:$Q$325,"&gt;"&amp;$H380)*'Inputs_Metric 7'!$D$6,"no data")</f>
        <v>no data</v>
      </c>
      <c r="R380" s="246" t="str">
        <f>IFERROR(INDEX('HAZUS Table FL 14.16'!$D$3:$D$30,MATCH($J380,'HAZUS Table FL 14.16'!$C$3:$C$30,0)),"no data")</f>
        <v>no data</v>
      </c>
      <c r="S380" s="246" t="str">
        <f>IFERROR(INDEX('HAZUS Table FL 14.16'!$F$3:$F$30,MATCH($J380,'HAZUS Table FL 14.16'!$C$3:$C$30,0)),"no data")</f>
        <v>no data</v>
      </c>
      <c r="T380" s="246" t="str">
        <f>IFERROR(INDEX('HAZUS Table FL 14.16'!$G$3:$G$30,MATCH($J380,'HAZUS Table FL 14.16'!$C$3:$C$30,0)),"no data")</f>
        <v>no data</v>
      </c>
      <c r="U380" s="164" t="str">
        <f>IFERROR('Inputs_Metric 7'!$D$5*INDEX('HAZUS Table FL 14.8'!$E$4:$E$14,MATCH('Step 1_Metric 7'!$J380,'HAZUS Table FL 14.8'!$C$4:$C$14,0)),"no data")</f>
        <v>no data</v>
      </c>
      <c r="W380" s="92" t="str">
        <f t="shared" si="56"/>
        <v/>
      </c>
      <c r="X380" s="92" t="str">
        <f t="shared" si="57"/>
        <v/>
      </c>
      <c r="Y380" s="92" t="str">
        <f t="shared" si="58"/>
        <v/>
      </c>
      <c r="Z380" s="92" t="str">
        <f t="shared" si="59"/>
        <v/>
      </c>
      <c r="AA380" s="101" t="str">
        <f t="shared" si="60"/>
        <v/>
      </c>
      <c r="AB380" s="101" t="str">
        <f t="shared" si="61"/>
        <v/>
      </c>
      <c r="AC380" s="92" t="str">
        <f t="shared" si="62"/>
        <v/>
      </c>
      <c r="AD380" s="92" t="str">
        <f t="shared" si="63"/>
        <v/>
      </c>
    </row>
    <row r="381" spans="1:30" x14ac:dyDescent="0.25">
      <c r="A381">
        <f t="shared" si="55"/>
        <v>10</v>
      </c>
      <c r="B381">
        <f>COUNTIF($D$4:D381,D381)</f>
        <v>298</v>
      </c>
      <c r="C381">
        <f>'Building Structure Data'!B382</f>
        <v>0</v>
      </c>
      <c r="D381">
        <f>'Building Structure Data'!C382</f>
        <v>0</v>
      </c>
      <c r="E381">
        <f>'Building Structure Data'!D382</f>
        <v>0</v>
      </c>
      <c r="F381">
        <f>'Building Structure Data'!E382</f>
        <v>0</v>
      </c>
      <c r="G381" s="43">
        <f>'Building Structure Data'!O382</f>
        <v>0</v>
      </c>
      <c r="H381" s="43">
        <f>'Building Structure Data'!P382</f>
        <v>0</v>
      </c>
      <c r="I381" t="b">
        <f>IF(OR('Building Structure Data'!M382="C",'Building Structure Data'!M382="R"),TRUE,FALSE)</f>
        <v>0</v>
      </c>
      <c r="J381">
        <f>'Building Structure Data'!Y382</f>
        <v>0</v>
      </c>
      <c r="K381" s="77">
        <f>'Building Structure Data'!AN382</f>
        <v>0</v>
      </c>
      <c r="L381" s="77">
        <f>'Building Structure Data'!AO382</f>
        <v>0</v>
      </c>
      <c r="M381" s="163" t="str">
        <f>IFERROR('Inputs_Metric 7'!$D$5*INDEX('HAZUS Table FL 14.14'!$F$5:$F$40,MATCH($J381,'HAZUS Table FL 14.14'!$C$5:$C$40,0)),"no data")</f>
        <v>no data</v>
      </c>
      <c r="N381" s="163" t="str">
        <f>IFERROR('Inputs_Metric 7'!$D$5*INDEX('HAZUS Table FL 14.14'!$G$5:$G$40,MATCH($J381,'HAZUS Table FL 14.14'!$C$5:$C$40,0)),"no data")</f>
        <v>no data</v>
      </c>
      <c r="O381" s="163" t="str">
        <f>IFERROR('Inputs_Metric 7'!$D$5*INDEX('HAZUS Table FL 14.14'!$I$5:$I$40,MATCH($J381,'HAZUS Table FL 14.14'!$C$5:$C$40,0)),"no data")</f>
        <v>no data</v>
      </c>
      <c r="P381" s="246" t="str">
        <f>IFERROR(AVERAGEIFS('HAZUS Table FL 14.12'!$S$4:$S$325,'HAZUS Table FL 14.12'!$N$4:$N$325,$J381,'HAZUS Table FL 14.12'!$R$4:$R$325,$I381,'HAZUS Table FL 14.12'!$P$4:$P$325,"&lt;="&amp;$G381,'HAZUS Table FL 14.12'!$Q$4:$Q$325,"&gt;"&amp;$G381)*'Inputs_Metric 7'!$D$6,"no data")</f>
        <v>no data</v>
      </c>
      <c r="Q381" s="246" t="str">
        <f>IFERROR(AVERAGEIFS('HAZUS Table FL 14.12'!$S$4:$S$325,'HAZUS Table FL 14.12'!$N$4:$N$325,$J381,'HAZUS Table FL 14.12'!$R$4:$R$325,$I381,'HAZUS Table FL 14.12'!$P$4:$P$325,"&lt;="&amp;$H381,'HAZUS Table FL 14.12'!$Q$4:$Q$325,"&gt;"&amp;$H381)*'Inputs_Metric 7'!$D$6,"no data")</f>
        <v>no data</v>
      </c>
      <c r="R381" s="246" t="str">
        <f>IFERROR(INDEX('HAZUS Table FL 14.16'!$D$3:$D$30,MATCH($J381,'HAZUS Table FL 14.16'!$C$3:$C$30,0)),"no data")</f>
        <v>no data</v>
      </c>
      <c r="S381" s="246" t="str">
        <f>IFERROR(INDEX('HAZUS Table FL 14.16'!$F$3:$F$30,MATCH($J381,'HAZUS Table FL 14.16'!$C$3:$C$30,0)),"no data")</f>
        <v>no data</v>
      </c>
      <c r="T381" s="246" t="str">
        <f>IFERROR(INDEX('HAZUS Table FL 14.16'!$G$3:$G$30,MATCH($J381,'HAZUS Table FL 14.16'!$C$3:$C$30,0)),"no data")</f>
        <v>no data</v>
      </c>
      <c r="U381" s="164" t="str">
        <f>IFERROR('Inputs_Metric 7'!$D$5*INDEX('HAZUS Table FL 14.8'!$E$4:$E$14,MATCH('Step 1_Metric 7'!$J381,'HAZUS Table FL 14.8'!$C$4:$C$14,0)),"no data")</f>
        <v>no data</v>
      </c>
      <c r="W381" s="92" t="str">
        <f t="shared" si="56"/>
        <v/>
      </c>
      <c r="X381" s="92" t="str">
        <f t="shared" si="57"/>
        <v/>
      </c>
      <c r="Y381" s="92" t="str">
        <f t="shared" si="58"/>
        <v/>
      </c>
      <c r="Z381" s="92" t="str">
        <f t="shared" si="59"/>
        <v/>
      </c>
      <c r="AA381" s="101" t="str">
        <f t="shared" si="60"/>
        <v/>
      </c>
      <c r="AB381" s="101" t="str">
        <f t="shared" si="61"/>
        <v/>
      </c>
      <c r="AC381" s="92" t="str">
        <f t="shared" si="62"/>
        <v/>
      </c>
      <c r="AD381" s="92" t="str">
        <f t="shared" si="63"/>
        <v/>
      </c>
    </row>
    <row r="382" spans="1:30" x14ac:dyDescent="0.25">
      <c r="A382">
        <f t="shared" si="55"/>
        <v>10</v>
      </c>
      <c r="B382">
        <f>COUNTIF($D$4:D382,D382)</f>
        <v>299</v>
      </c>
      <c r="C382">
        <f>'Building Structure Data'!B383</f>
        <v>0</v>
      </c>
      <c r="D382">
        <f>'Building Structure Data'!C383</f>
        <v>0</v>
      </c>
      <c r="E382">
        <f>'Building Structure Data'!D383</f>
        <v>0</v>
      </c>
      <c r="F382">
        <f>'Building Structure Data'!E383</f>
        <v>0</v>
      </c>
      <c r="G382" s="43">
        <f>'Building Structure Data'!O383</f>
        <v>0</v>
      </c>
      <c r="H382" s="43">
        <f>'Building Structure Data'!P383</f>
        <v>0</v>
      </c>
      <c r="I382" t="b">
        <f>IF(OR('Building Structure Data'!M383="C",'Building Structure Data'!M383="R"),TRUE,FALSE)</f>
        <v>0</v>
      </c>
      <c r="J382">
        <f>'Building Structure Data'!Y383</f>
        <v>0</v>
      </c>
      <c r="K382" s="77">
        <f>'Building Structure Data'!AN383</f>
        <v>0</v>
      </c>
      <c r="L382" s="77">
        <f>'Building Structure Data'!AO383</f>
        <v>0</v>
      </c>
      <c r="M382" s="163" t="str">
        <f>IFERROR('Inputs_Metric 7'!$D$5*INDEX('HAZUS Table FL 14.14'!$F$5:$F$40,MATCH($J382,'HAZUS Table FL 14.14'!$C$5:$C$40,0)),"no data")</f>
        <v>no data</v>
      </c>
      <c r="N382" s="163" t="str">
        <f>IFERROR('Inputs_Metric 7'!$D$5*INDEX('HAZUS Table FL 14.14'!$G$5:$G$40,MATCH($J382,'HAZUS Table FL 14.14'!$C$5:$C$40,0)),"no data")</f>
        <v>no data</v>
      </c>
      <c r="O382" s="163" t="str">
        <f>IFERROR('Inputs_Metric 7'!$D$5*INDEX('HAZUS Table FL 14.14'!$I$5:$I$40,MATCH($J382,'HAZUS Table FL 14.14'!$C$5:$C$40,0)),"no data")</f>
        <v>no data</v>
      </c>
      <c r="P382" s="246" t="str">
        <f>IFERROR(AVERAGEIFS('HAZUS Table FL 14.12'!$S$4:$S$325,'HAZUS Table FL 14.12'!$N$4:$N$325,$J382,'HAZUS Table FL 14.12'!$R$4:$R$325,$I382,'HAZUS Table FL 14.12'!$P$4:$P$325,"&lt;="&amp;$G382,'HAZUS Table FL 14.12'!$Q$4:$Q$325,"&gt;"&amp;$G382)*'Inputs_Metric 7'!$D$6,"no data")</f>
        <v>no data</v>
      </c>
      <c r="Q382" s="246" t="str">
        <f>IFERROR(AVERAGEIFS('HAZUS Table FL 14.12'!$S$4:$S$325,'HAZUS Table FL 14.12'!$N$4:$N$325,$J382,'HAZUS Table FL 14.12'!$R$4:$R$325,$I382,'HAZUS Table FL 14.12'!$P$4:$P$325,"&lt;="&amp;$H382,'HAZUS Table FL 14.12'!$Q$4:$Q$325,"&gt;"&amp;$H382)*'Inputs_Metric 7'!$D$6,"no data")</f>
        <v>no data</v>
      </c>
      <c r="R382" s="246" t="str">
        <f>IFERROR(INDEX('HAZUS Table FL 14.16'!$D$3:$D$30,MATCH($J382,'HAZUS Table FL 14.16'!$C$3:$C$30,0)),"no data")</f>
        <v>no data</v>
      </c>
      <c r="S382" s="246" t="str">
        <f>IFERROR(INDEX('HAZUS Table FL 14.16'!$F$3:$F$30,MATCH($J382,'HAZUS Table FL 14.16'!$C$3:$C$30,0)),"no data")</f>
        <v>no data</v>
      </c>
      <c r="T382" s="246" t="str">
        <f>IFERROR(INDEX('HAZUS Table FL 14.16'!$G$3:$G$30,MATCH($J382,'HAZUS Table FL 14.16'!$C$3:$C$30,0)),"no data")</f>
        <v>no data</v>
      </c>
      <c r="U382" s="164" t="str">
        <f>IFERROR('Inputs_Metric 7'!$D$5*INDEX('HAZUS Table FL 14.8'!$E$4:$E$14,MATCH('Step 1_Metric 7'!$J382,'HAZUS Table FL 14.8'!$C$4:$C$14,0)),"no data")</f>
        <v>no data</v>
      </c>
      <c r="W382" s="92" t="str">
        <f t="shared" si="56"/>
        <v/>
      </c>
      <c r="X382" s="92" t="str">
        <f t="shared" si="57"/>
        <v/>
      </c>
      <c r="Y382" s="92" t="str">
        <f t="shared" si="58"/>
        <v/>
      </c>
      <c r="Z382" s="92" t="str">
        <f t="shared" si="59"/>
        <v/>
      </c>
      <c r="AA382" s="101" t="str">
        <f t="shared" si="60"/>
        <v/>
      </c>
      <c r="AB382" s="101" t="str">
        <f t="shared" si="61"/>
        <v/>
      </c>
      <c r="AC382" s="92" t="str">
        <f t="shared" si="62"/>
        <v/>
      </c>
      <c r="AD382" s="92" t="str">
        <f t="shared" si="63"/>
        <v/>
      </c>
    </row>
    <row r="383" spans="1:30" x14ac:dyDescent="0.25">
      <c r="A383">
        <f t="shared" si="55"/>
        <v>10</v>
      </c>
      <c r="B383">
        <f>COUNTIF($D$4:D383,D383)</f>
        <v>300</v>
      </c>
      <c r="C383">
        <f>'Building Structure Data'!B384</f>
        <v>0</v>
      </c>
      <c r="D383">
        <f>'Building Structure Data'!C384</f>
        <v>0</v>
      </c>
      <c r="E383">
        <f>'Building Structure Data'!D384</f>
        <v>0</v>
      </c>
      <c r="F383">
        <f>'Building Structure Data'!E384</f>
        <v>0</v>
      </c>
      <c r="G383" s="43">
        <f>'Building Structure Data'!O384</f>
        <v>0</v>
      </c>
      <c r="H383" s="43">
        <f>'Building Structure Data'!P384</f>
        <v>0</v>
      </c>
      <c r="I383" t="b">
        <f>IF(OR('Building Structure Data'!M384="C",'Building Structure Data'!M384="R"),TRUE,FALSE)</f>
        <v>0</v>
      </c>
      <c r="J383">
        <f>'Building Structure Data'!Y384</f>
        <v>0</v>
      </c>
      <c r="K383" s="77">
        <f>'Building Structure Data'!AN384</f>
        <v>0</v>
      </c>
      <c r="L383" s="77">
        <f>'Building Structure Data'!AO384</f>
        <v>0</v>
      </c>
      <c r="M383" s="163" t="str">
        <f>IFERROR('Inputs_Metric 7'!$D$5*INDEX('HAZUS Table FL 14.14'!$F$5:$F$40,MATCH($J383,'HAZUS Table FL 14.14'!$C$5:$C$40,0)),"no data")</f>
        <v>no data</v>
      </c>
      <c r="N383" s="163" t="str">
        <f>IFERROR('Inputs_Metric 7'!$D$5*INDEX('HAZUS Table FL 14.14'!$G$5:$G$40,MATCH($J383,'HAZUS Table FL 14.14'!$C$5:$C$40,0)),"no data")</f>
        <v>no data</v>
      </c>
      <c r="O383" s="163" t="str">
        <f>IFERROR('Inputs_Metric 7'!$D$5*INDEX('HAZUS Table FL 14.14'!$I$5:$I$40,MATCH($J383,'HAZUS Table FL 14.14'!$C$5:$C$40,0)),"no data")</f>
        <v>no data</v>
      </c>
      <c r="P383" s="246" t="str">
        <f>IFERROR(AVERAGEIFS('HAZUS Table FL 14.12'!$S$4:$S$325,'HAZUS Table FL 14.12'!$N$4:$N$325,$J383,'HAZUS Table FL 14.12'!$R$4:$R$325,$I383,'HAZUS Table FL 14.12'!$P$4:$P$325,"&lt;="&amp;$G383,'HAZUS Table FL 14.12'!$Q$4:$Q$325,"&gt;"&amp;$G383)*'Inputs_Metric 7'!$D$6,"no data")</f>
        <v>no data</v>
      </c>
      <c r="Q383" s="246" t="str">
        <f>IFERROR(AVERAGEIFS('HAZUS Table FL 14.12'!$S$4:$S$325,'HAZUS Table FL 14.12'!$N$4:$N$325,$J383,'HAZUS Table FL 14.12'!$R$4:$R$325,$I383,'HAZUS Table FL 14.12'!$P$4:$P$325,"&lt;="&amp;$H383,'HAZUS Table FL 14.12'!$Q$4:$Q$325,"&gt;"&amp;$H383)*'Inputs_Metric 7'!$D$6,"no data")</f>
        <v>no data</v>
      </c>
      <c r="R383" s="246" t="str">
        <f>IFERROR(INDEX('HAZUS Table FL 14.16'!$D$3:$D$30,MATCH($J383,'HAZUS Table FL 14.16'!$C$3:$C$30,0)),"no data")</f>
        <v>no data</v>
      </c>
      <c r="S383" s="246" t="str">
        <f>IFERROR(INDEX('HAZUS Table FL 14.16'!$F$3:$F$30,MATCH($J383,'HAZUS Table FL 14.16'!$C$3:$C$30,0)),"no data")</f>
        <v>no data</v>
      </c>
      <c r="T383" s="246" t="str">
        <f>IFERROR(INDEX('HAZUS Table FL 14.16'!$G$3:$G$30,MATCH($J383,'HAZUS Table FL 14.16'!$C$3:$C$30,0)),"no data")</f>
        <v>no data</v>
      </c>
      <c r="U383" s="164" t="str">
        <f>IFERROR('Inputs_Metric 7'!$D$5*INDEX('HAZUS Table FL 14.8'!$E$4:$E$14,MATCH('Step 1_Metric 7'!$J383,'HAZUS Table FL 14.8'!$C$4:$C$14,0)),"no data")</f>
        <v>no data</v>
      </c>
      <c r="W383" s="92" t="str">
        <f t="shared" si="56"/>
        <v/>
      </c>
      <c r="X383" s="92" t="str">
        <f t="shared" si="57"/>
        <v/>
      </c>
      <c r="Y383" s="92" t="str">
        <f t="shared" si="58"/>
        <v/>
      </c>
      <c r="Z383" s="92" t="str">
        <f t="shared" si="59"/>
        <v/>
      </c>
      <c r="AA383" s="101" t="str">
        <f t="shared" si="60"/>
        <v/>
      </c>
      <c r="AB383" s="101" t="str">
        <f t="shared" si="61"/>
        <v/>
      </c>
      <c r="AC383" s="92" t="str">
        <f t="shared" si="62"/>
        <v/>
      </c>
      <c r="AD383" s="92" t="str">
        <f t="shared" si="63"/>
        <v/>
      </c>
    </row>
    <row r="384" spans="1:30" x14ac:dyDescent="0.25">
      <c r="A384">
        <f t="shared" si="55"/>
        <v>10</v>
      </c>
      <c r="B384">
        <f>COUNTIF($D$4:D384,D384)</f>
        <v>301</v>
      </c>
      <c r="C384">
        <f>'Building Structure Data'!B385</f>
        <v>0</v>
      </c>
      <c r="D384">
        <f>'Building Structure Data'!C385</f>
        <v>0</v>
      </c>
      <c r="E384">
        <f>'Building Structure Data'!D385</f>
        <v>0</v>
      </c>
      <c r="F384">
        <f>'Building Structure Data'!E385</f>
        <v>0</v>
      </c>
      <c r="G384" s="43">
        <f>'Building Structure Data'!O385</f>
        <v>0</v>
      </c>
      <c r="H384" s="43">
        <f>'Building Structure Data'!P385</f>
        <v>0</v>
      </c>
      <c r="I384" t="b">
        <f>IF(OR('Building Structure Data'!M385="C",'Building Structure Data'!M385="R"),TRUE,FALSE)</f>
        <v>0</v>
      </c>
      <c r="J384">
        <f>'Building Structure Data'!Y385</f>
        <v>0</v>
      </c>
      <c r="K384" s="77">
        <f>'Building Structure Data'!AN385</f>
        <v>0</v>
      </c>
      <c r="L384" s="77">
        <f>'Building Structure Data'!AO385</f>
        <v>0</v>
      </c>
      <c r="M384" s="163" t="str">
        <f>IFERROR('Inputs_Metric 7'!$D$5*INDEX('HAZUS Table FL 14.14'!$F$5:$F$40,MATCH($J384,'HAZUS Table FL 14.14'!$C$5:$C$40,0)),"no data")</f>
        <v>no data</v>
      </c>
      <c r="N384" s="163" t="str">
        <f>IFERROR('Inputs_Metric 7'!$D$5*INDEX('HAZUS Table FL 14.14'!$G$5:$G$40,MATCH($J384,'HAZUS Table FL 14.14'!$C$5:$C$40,0)),"no data")</f>
        <v>no data</v>
      </c>
      <c r="O384" s="163" t="str">
        <f>IFERROR('Inputs_Metric 7'!$D$5*INDEX('HAZUS Table FL 14.14'!$I$5:$I$40,MATCH($J384,'HAZUS Table FL 14.14'!$C$5:$C$40,0)),"no data")</f>
        <v>no data</v>
      </c>
      <c r="P384" s="246" t="str">
        <f>IFERROR(AVERAGEIFS('HAZUS Table FL 14.12'!$S$4:$S$325,'HAZUS Table FL 14.12'!$N$4:$N$325,$J384,'HAZUS Table FL 14.12'!$R$4:$R$325,$I384,'HAZUS Table FL 14.12'!$P$4:$P$325,"&lt;="&amp;$G384,'HAZUS Table FL 14.12'!$Q$4:$Q$325,"&gt;"&amp;$G384)*'Inputs_Metric 7'!$D$6,"no data")</f>
        <v>no data</v>
      </c>
      <c r="Q384" s="246" t="str">
        <f>IFERROR(AVERAGEIFS('HAZUS Table FL 14.12'!$S$4:$S$325,'HAZUS Table FL 14.12'!$N$4:$N$325,$J384,'HAZUS Table FL 14.12'!$R$4:$R$325,$I384,'HAZUS Table FL 14.12'!$P$4:$P$325,"&lt;="&amp;$H384,'HAZUS Table FL 14.12'!$Q$4:$Q$325,"&gt;"&amp;$H384)*'Inputs_Metric 7'!$D$6,"no data")</f>
        <v>no data</v>
      </c>
      <c r="R384" s="246" t="str">
        <f>IFERROR(INDEX('HAZUS Table FL 14.16'!$D$3:$D$30,MATCH($J384,'HAZUS Table FL 14.16'!$C$3:$C$30,0)),"no data")</f>
        <v>no data</v>
      </c>
      <c r="S384" s="246" t="str">
        <f>IFERROR(INDEX('HAZUS Table FL 14.16'!$F$3:$F$30,MATCH($J384,'HAZUS Table FL 14.16'!$C$3:$C$30,0)),"no data")</f>
        <v>no data</v>
      </c>
      <c r="T384" s="246" t="str">
        <f>IFERROR(INDEX('HAZUS Table FL 14.16'!$G$3:$G$30,MATCH($J384,'HAZUS Table FL 14.16'!$C$3:$C$30,0)),"no data")</f>
        <v>no data</v>
      </c>
      <c r="U384" s="164" t="str">
        <f>IFERROR('Inputs_Metric 7'!$D$5*INDEX('HAZUS Table FL 14.8'!$E$4:$E$14,MATCH('Step 1_Metric 7'!$J384,'HAZUS Table FL 14.8'!$C$4:$C$14,0)),"no data")</f>
        <v>no data</v>
      </c>
      <c r="W384" s="92" t="str">
        <f t="shared" si="56"/>
        <v/>
      </c>
      <c r="X384" s="92" t="str">
        <f t="shared" si="57"/>
        <v/>
      </c>
      <c r="Y384" s="92" t="str">
        <f t="shared" si="58"/>
        <v/>
      </c>
      <c r="Z384" s="92" t="str">
        <f t="shared" si="59"/>
        <v/>
      </c>
      <c r="AA384" s="101" t="str">
        <f t="shared" si="60"/>
        <v/>
      </c>
      <c r="AB384" s="101" t="str">
        <f t="shared" si="61"/>
        <v/>
      </c>
      <c r="AC384" s="92" t="str">
        <f t="shared" si="62"/>
        <v/>
      </c>
      <c r="AD384" s="92" t="str">
        <f t="shared" si="63"/>
        <v/>
      </c>
    </row>
    <row r="385" spans="1:30" x14ac:dyDescent="0.25">
      <c r="A385">
        <f t="shared" si="55"/>
        <v>10</v>
      </c>
      <c r="B385">
        <f>COUNTIF($D$4:D385,D385)</f>
        <v>302</v>
      </c>
      <c r="C385">
        <f>'Building Structure Data'!B386</f>
        <v>0</v>
      </c>
      <c r="D385">
        <f>'Building Structure Data'!C386</f>
        <v>0</v>
      </c>
      <c r="E385">
        <f>'Building Structure Data'!D386</f>
        <v>0</v>
      </c>
      <c r="F385">
        <f>'Building Structure Data'!E386</f>
        <v>0</v>
      </c>
      <c r="G385" s="43">
        <f>'Building Structure Data'!O386</f>
        <v>0</v>
      </c>
      <c r="H385" s="43">
        <f>'Building Structure Data'!P386</f>
        <v>0</v>
      </c>
      <c r="I385" t="b">
        <f>IF(OR('Building Structure Data'!M386="C",'Building Structure Data'!M386="R"),TRUE,FALSE)</f>
        <v>0</v>
      </c>
      <c r="J385">
        <f>'Building Structure Data'!Y386</f>
        <v>0</v>
      </c>
      <c r="K385" s="77">
        <f>'Building Structure Data'!AN386</f>
        <v>0</v>
      </c>
      <c r="L385" s="77">
        <f>'Building Structure Data'!AO386</f>
        <v>0</v>
      </c>
      <c r="M385" s="163" t="str">
        <f>IFERROR('Inputs_Metric 7'!$D$5*INDEX('HAZUS Table FL 14.14'!$F$5:$F$40,MATCH($J385,'HAZUS Table FL 14.14'!$C$5:$C$40,0)),"no data")</f>
        <v>no data</v>
      </c>
      <c r="N385" s="163" t="str">
        <f>IFERROR('Inputs_Metric 7'!$D$5*INDEX('HAZUS Table FL 14.14'!$G$5:$G$40,MATCH($J385,'HAZUS Table FL 14.14'!$C$5:$C$40,0)),"no data")</f>
        <v>no data</v>
      </c>
      <c r="O385" s="163" t="str">
        <f>IFERROR('Inputs_Metric 7'!$D$5*INDEX('HAZUS Table FL 14.14'!$I$5:$I$40,MATCH($J385,'HAZUS Table FL 14.14'!$C$5:$C$40,0)),"no data")</f>
        <v>no data</v>
      </c>
      <c r="P385" s="246" t="str">
        <f>IFERROR(AVERAGEIFS('HAZUS Table FL 14.12'!$S$4:$S$325,'HAZUS Table FL 14.12'!$N$4:$N$325,$J385,'HAZUS Table FL 14.12'!$R$4:$R$325,$I385,'HAZUS Table FL 14.12'!$P$4:$P$325,"&lt;="&amp;$G385,'HAZUS Table FL 14.12'!$Q$4:$Q$325,"&gt;"&amp;$G385)*'Inputs_Metric 7'!$D$6,"no data")</f>
        <v>no data</v>
      </c>
      <c r="Q385" s="246" t="str">
        <f>IFERROR(AVERAGEIFS('HAZUS Table FL 14.12'!$S$4:$S$325,'HAZUS Table FL 14.12'!$N$4:$N$325,$J385,'HAZUS Table FL 14.12'!$R$4:$R$325,$I385,'HAZUS Table FL 14.12'!$P$4:$P$325,"&lt;="&amp;$H385,'HAZUS Table FL 14.12'!$Q$4:$Q$325,"&gt;"&amp;$H385)*'Inputs_Metric 7'!$D$6,"no data")</f>
        <v>no data</v>
      </c>
      <c r="R385" s="246" t="str">
        <f>IFERROR(INDEX('HAZUS Table FL 14.16'!$D$3:$D$30,MATCH($J385,'HAZUS Table FL 14.16'!$C$3:$C$30,0)),"no data")</f>
        <v>no data</v>
      </c>
      <c r="S385" s="246" t="str">
        <f>IFERROR(INDEX('HAZUS Table FL 14.16'!$F$3:$F$30,MATCH($J385,'HAZUS Table FL 14.16'!$C$3:$C$30,0)),"no data")</f>
        <v>no data</v>
      </c>
      <c r="T385" s="246" t="str">
        <f>IFERROR(INDEX('HAZUS Table FL 14.16'!$G$3:$G$30,MATCH($J385,'HAZUS Table FL 14.16'!$C$3:$C$30,0)),"no data")</f>
        <v>no data</v>
      </c>
      <c r="U385" s="164" t="str">
        <f>IFERROR('Inputs_Metric 7'!$D$5*INDEX('HAZUS Table FL 14.8'!$E$4:$E$14,MATCH('Step 1_Metric 7'!$J385,'HAZUS Table FL 14.8'!$C$4:$C$14,0)),"no data")</f>
        <v>no data</v>
      </c>
      <c r="W385" s="92" t="str">
        <f t="shared" si="56"/>
        <v/>
      </c>
      <c r="X385" s="92" t="str">
        <f t="shared" si="57"/>
        <v/>
      </c>
      <c r="Y385" s="92" t="str">
        <f t="shared" si="58"/>
        <v/>
      </c>
      <c r="Z385" s="92" t="str">
        <f t="shared" si="59"/>
        <v/>
      </c>
      <c r="AA385" s="101" t="str">
        <f t="shared" si="60"/>
        <v/>
      </c>
      <c r="AB385" s="101" t="str">
        <f t="shared" si="61"/>
        <v/>
      </c>
      <c r="AC385" s="92" t="str">
        <f t="shared" si="62"/>
        <v/>
      </c>
      <c r="AD385" s="92" t="str">
        <f t="shared" si="63"/>
        <v/>
      </c>
    </row>
    <row r="386" spans="1:30" x14ac:dyDescent="0.25">
      <c r="A386">
        <f t="shared" si="55"/>
        <v>10</v>
      </c>
      <c r="B386">
        <f>COUNTIF($D$4:D386,D386)</f>
        <v>303</v>
      </c>
      <c r="C386">
        <f>'Building Structure Data'!B387</f>
        <v>0</v>
      </c>
      <c r="D386">
        <f>'Building Structure Data'!C387</f>
        <v>0</v>
      </c>
      <c r="E386">
        <f>'Building Structure Data'!D387</f>
        <v>0</v>
      </c>
      <c r="F386">
        <f>'Building Structure Data'!E387</f>
        <v>0</v>
      </c>
      <c r="G386" s="43">
        <f>'Building Structure Data'!O387</f>
        <v>0</v>
      </c>
      <c r="H386" s="43">
        <f>'Building Structure Data'!P387</f>
        <v>0</v>
      </c>
      <c r="I386" t="b">
        <f>IF(OR('Building Structure Data'!M387="C",'Building Structure Data'!M387="R"),TRUE,FALSE)</f>
        <v>0</v>
      </c>
      <c r="J386">
        <f>'Building Structure Data'!Y387</f>
        <v>0</v>
      </c>
      <c r="K386" s="77">
        <f>'Building Structure Data'!AN387</f>
        <v>0</v>
      </c>
      <c r="L386" s="77">
        <f>'Building Structure Data'!AO387</f>
        <v>0</v>
      </c>
      <c r="M386" s="163" t="str">
        <f>IFERROR('Inputs_Metric 7'!$D$5*INDEX('HAZUS Table FL 14.14'!$F$5:$F$40,MATCH($J386,'HAZUS Table FL 14.14'!$C$5:$C$40,0)),"no data")</f>
        <v>no data</v>
      </c>
      <c r="N386" s="163" t="str">
        <f>IFERROR('Inputs_Metric 7'!$D$5*INDEX('HAZUS Table FL 14.14'!$G$5:$G$40,MATCH($J386,'HAZUS Table FL 14.14'!$C$5:$C$40,0)),"no data")</f>
        <v>no data</v>
      </c>
      <c r="O386" s="163" t="str">
        <f>IFERROR('Inputs_Metric 7'!$D$5*INDEX('HAZUS Table FL 14.14'!$I$5:$I$40,MATCH($J386,'HAZUS Table FL 14.14'!$C$5:$C$40,0)),"no data")</f>
        <v>no data</v>
      </c>
      <c r="P386" s="246" t="str">
        <f>IFERROR(AVERAGEIFS('HAZUS Table FL 14.12'!$S$4:$S$325,'HAZUS Table FL 14.12'!$N$4:$N$325,$J386,'HAZUS Table FL 14.12'!$R$4:$R$325,$I386,'HAZUS Table FL 14.12'!$P$4:$P$325,"&lt;="&amp;$G386,'HAZUS Table FL 14.12'!$Q$4:$Q$325,"&gt;"&amp;$G386)*'Inputs_Metric 7'!$D$6,"no data")</f>
        <v>no data</v>
      </c>
      <c r="Q386" s="246" t="str">
        <f>IFERROR(AVERAGEIFS('HAZUS Table FL 14.12'!$S$4:$S$325,'HAZUS Table FL 14.12'!$N$4:$N$325,$J386,'HAZUS Table FL 14.12'!$R$4:$R$325,$I386,'HAZUS Table FL 14.12'!$P$4:$P$325,"&lt;="&amp;$H386,'HAZUS Table FL 14.12'!$Q$4:$Q$325,"&gt;"&amp;$H386)*'Inputs_Metric 7'!$D$6,"no data")</f>
        <v>no data</v>
      </c>
      <c r="R386" s="246" t="str">
        <f>IFERROR(INDEX('HAZUS Table FL 14.16'!$D$3:$D$30,MATCH($J386,'HAZUS Table FL 14.16'!$C$3:$C$30,0)),"no data")</f>
        <v>no data</v>
      </c>
      <c r="S386" s="246" t="str">
        <f>IFERROR(INDEX('HAZUS Table FL 14.16'!$F$3:$F$30,MATCH($J386,'HAZUS Table FL 14.16'!$C$3:$C$30,0)),"no data")</f>
        <v>no data</v>
      </c>
      <c r="T386" s="246" t="str">
        <f>IFERROR(INDEX('HAZUS Table FL 14.16'!$G$3:$G$30,MATCH($J386,'HAZUS Table FL 14.16'!$C$3:$C$30,0)),"no data")</f>
        <v>no data</v>
      </c>
      <c r="U386" s="164" t="str">
        <f>IFERROR('Inputs_Metric 7'!$D$5*INDEX('HAZUS Table FL 14.8'!$E$4:$E$14,MATCH('Step 1_Metric 7'!$J386,'HAZUS Table FL 14.8'!$C$4:$C$14,0)),"no data")</f>
        <v>no data</v>
      </c>
      <c r="W386" s="92" t="str">
        <f t="shared" si="56"/>
        <v/>
      </c>
      <c r="X386" s="92" t="str">
        <f t="shared" si="57"/>
        <v/>
      </c>
      <c r="Y386" s="92" t="str">
        <f t="shared" si="58"/>
        <v/>
      </c>
      <c r="Z386" s="92" t="str">
        <f t="shared" si="59"/>
        <v/>
      </c>
      <c r="AA386" s="101" t="str">
        <f t="shared" si="60"/>
        <v/>
      </c>
      <c r="AB386" s="101" t="str">
        <f t="shared" si="61"/>
        <v/>
      </c>
      <c r="AC386" s="92" t="str">
        <f t="shared" si="62"/>
        <v/>
      </c>
      <c r="AD386" s="92" t="str">
        <f t="shared" si="63"/>
        <v/>
      </c>
    </row>
    <row r="387" spans="1:30" x14ac:dyDescent="0.25">
      <c r="A387">
        <f t="shared" si="55"/>
        <v>10</v>
      </c>
      <c r="B387">
        <f>COUNTIF($D$4:D387,D387)</f>
        <v>304</v>
      </c>
      <c r="C387">
        <f>'Building Structure Data'!B388</f>
        <v>0</v>
      </c>
      <c r="D387">
        <f>'Building Structure Data'!C388</f>
        <v>0</v>
      </c>
      <c r="E387">
        <f>'Building Structure Data'!D388</f>
        <v>0</v>
      </c>
      <c r="F387">
        <f>'Building Structure Data'!E388</f>
        <v>0</v>
      </c>
      <c r="G387" s="43">
        <f>'Building Structure Data'!O388</f>
        <v>0</v>
      </c>
      <c r="H387" s="43">
        <f>'Building Structure Data'!P388</f>
        <v>0</v>
      </c>
      <c r="I387" t="b">
        <f>IF(OR('Building Structure Data'!M388="C",'Building Structure Data'!M388="R"),TRUE,FALSE)</f>
        <v>0</v>
      </c>
      <c r="J387">
        <f>'Building Structure Data'!Y388</f>
        <v>0</v>
      </c>
      <c r="K387" s="77">
        <f>'Building Structure Data'!AN388</f>
        <v>0</v>
      </c>
      <c r="L387" s="77">
        <f>'Building Structure Data'!AO388</f>
        <v>0</v>
      </c>
      <c r="M387" s="163" t="str">
        <f>IFERROR('Inputs_Metric 7'!$D$5*INDEX('HAZUS Table FL 14.14'!$F$5:$F$40,MATCH($J387,'HAZUS Table FL 14.14'!$C$5:$C$40,0)),"no data")</f>
        <v>no data</v>
      </c>
      <c r="N387" s="163" t="str">
        <f>IFERROR('Inputs_Metric 7'!$D$5*INDEX('HAZUS Table FL 14.14'!$G$5:$G$40,MATCH($J387,'HAZUS Table FL 14.14'!$C$5:$C$40,0)),"no data")</f>
        <v>no data</v>
      </c>
      <c r="O387" s="163" t="str">
        <f>IFERROR('Inputs_Metric 7'!$D$5*INDEX('HAZUS Table FL 14.14'!$I$5:$I$40,MATCH($J387,'HAZUS Table FL 14.14'!$C$5:$C$40,0)),"no data")</f>
        <v>no data</v>
      </c>
      <c r="P387" s="246" t="str">
        <f>IFERROR(AVERAGEIFS('HAZUS Table FL 14.12'!$S$4:$S$325,'HAZUS Table FL 14.12'!$N$4:$N$325,$J387,'HAZUS Table FL 14.12'!$R$4:$R$325,$I387,'HAZUS Table FL 14.12'!$P$4:$P$325,"&lt;="&amp;$G387,'HAZUS Table FL 14.12'!$Q$4:$Q$325,"&gt;"&amp;$G387)*'Inputs_Metric 7'!$D$6,"no data")</f>
        <v>no data</v>
      </c>
      <c r="Q387" s="246" t="str">
        <f>IFERROR(AVERAGEIFS('HAZUS Table FL 14.12'!$S$4:$S$325,'HAZUS Table FL 14.12'!$N$4:$N$325,$J387,'HAZUS Table FL 14.12'!$R$4:$R$325,$I387,'HAZUS Table FL 14.12'!$P$4:$P$325,"&lt;="&amp;$H387,'HAZUS Table FL 14.12'!$Q$4:$Q$325,"&gt;"&amp;$H387)*'Inputs_Metric 7'!$D$6,"no data")</f>
        <v>no data</v>
      </c>
      <c r="R387" s="246" t="str">
        <f>IFERROR(INDEX('HAZUS Table FL 14.16'!$D$3:$D$30,MATCH($J387,'HAZUS Table FL 14.16'!$C$3:$C$30,0)),"no data")</f>
        <v>no data</v>
      </c>
      <c r="S387" s="246" t="str">
        <f>IFERROR(INDEX('HAZUS Table FL 14.16'!$F$3:$F$30,MATCH($J387,'HAZUS Table FL 14.16'!$C$3:$C$30,0)),"no data")</f>
        <v>no data</v>
      </c>
      <c r="T387" s="246" t="str">
        <f>IFERROR(INDEX('HAZUS Table FL 14.16'!$G$3:$G$30,MATCH($J387,'HAZUS Table FL 14.16'!$C$3:$C$30,0)),"no data")</f>
        <v>no data</v>
      </c>
      <c r="U387" s="164" t="str">
        <f>IFERROR('Inputs_Metric 7'!$D$5*INDEX('HAZUS Table FL 14.8'!$E$4:$E$14,MATCH('Step 1_Metric 7'!$J387,'HAZUS Table FL 14.8'!$C$4:$C$14,0)),"no data")</f>
        <v>no data</v>
      </c>
      <c r="W387" s="92" t="str">
        <f t="shared" si="56"/>
        <v/>
      </c>
      <c r="X387" s="92" t="str">
        <f t="shared" si="57"/>
        <v/>
      </c>
      <c r="Y387" s="92" t="str">
        <f t="shared" si="58"/>
        <v/>
      </c>
      <c r="Z387" s="92" t="str">
        <f t="shared" si="59"/>
        <v/>
      </c>
      <c r="AA387" s="101" t="str">
        <f t="shared" si="60"/>
        <v/>
      </c>
      <c r="AB387" s="101" t="str">
        <f t="shared" si="61"/>
        <v/>
      </c>
      <c r="AC387" s="92" t="str">
        <f t="shared" si="62"/>
        <v/>
      </c>
      <c r="AD387" s="92" t="str">
        <f t="shared" si="63"/>
        <v/>
      </c>
    </row>
    <row r="388" spans="1:30" x14ac:dyDescent="0.25">
      <c r="A388">
        <f t="shared" si="55"/>
        <v>10</v>
      </c>
      <c r="B388">
        <f>COUNTIF($D$4:D388,D388)</f>
        <v>305</v>
      </c>
      <c r="C388">
        <f>'Building Structure Data'!B389</f>
        <v>0</v>
      </c>
      <c r="D388">
        <f>'Building Structure Data'!C389</f>
        <v>0</v>
      </c>
      <c r="E388">
        <f>'Building Structure Data'!D389</f>
        <v>0</v>
      </c>
      <c r="F388">
        <f>'Building Structure Data'!E389</f>
        <v>0</v>
      </c>
      <c r="G388" s="43">
        <f>'Building Structure Data'!O389</f>
        <v>0</v>
      </c>
      <c r="H388" s="43">
        <f>'Building Structure Data'!P389</f>
        <v>0</v>
      </c>
      <c r="I388" t="b">
        <f>IF(OR('Building Structure Data'!M389="C",'Building Structure Data'!M389="R"),TRUE,FALSE)</f>
        <v>0</v>
      </c>
      <c r="J388">
        <f>'Building Structure Data'!Y389</f>
        <v>0</v>
      </c>
      <c r="K388" s="77">
        <f>'Building Structure Data'!AN389</f>
        <v>0</v>
      </c>
      <c r="L388" s="77">
        <f>'Building Structure Data'!AO389</f>
        <v>0</v>
      </c>
      <c r="M388" s="163" t="str">
        <f>IFERROR('Inputs_Metric 7'!$D$5*INDEX('HAZUS Table FL 14.14'!$F$5:$F$40,MATCH($J388,'HAZUS Table FL 14.14'!$C$5:$C$40,0)),"no data")</f>
        <v>no data</v>
      </c>
      <c r="N388" s="163" t="str">
        <f>IFERROR('Inputs_Metric 7'!$D$5*INDEX('HAZUS Table FL 14.14'!$G$5:$G$40,MATCH($J388,'HAZUS Table FL 14.14'!$C$5:$C$40,0)),"no data")</f>
        <v>no data</v>
      </c>
      <c r="O388" s="163" t="str">
        <f>IFERROR('Inputs_Metric 7'!$D$5*INDEX('HAZUS Table FL 14.14'!$I$5:$I$40,MATCH($J388,'HAZUS Table FL 14.14'!$C$5:$C$40,0)),"no data")</f>
        <v>no data</v>
      </c>
      <c r="P388" s="246" t="str">
        <f>IFERROR(AVERAGEIFS('HAZUS Table FL 14.12'!$S$4:$S$325,'HAZUS Table FL 14.12'!$N$4:$N$325,$J388,'HAZUS Table FL 14.12'!$R$4:$R$325,$I388,'HAZUS Table FL 14.12'!$P$4:$P$325,"&lt;="&amp;$G388,'HAZUS Table FL 14.12'!$Q$4:$Q$325,"&gt;"&amp;$G388)*'Inputs_Metric 7'!$D$6,"no data")</f>
        <v>no data</v>
      </c>
      <c r="Q388" s="246" t="str">
        <f>IFERROR(AVERAGEIFS('HAZUS Table FL 14.12'!$S$4:$S$325,'HAZUS Table FL 14.12'!$N$4:$N$325,$J388,'HAZUS Table FL 14.12'!$R$4:$R$325,$I388,'HAZUS Table FL 14.12'!$P$4:$P$325,"&lt;="&amp;$H388,'HAZUS Table FL 14.12'!$Q$4:$Q$325,"&gt;"&amp;$H388)*'Inputs_Metric 7'!$D$6,"no data")</f>
        <v>no data</v>
      </c>
      <c r="R388" s="246" t="str">
        <f>IFERROR(INDEX('HAZUS Table FL 14.16'!$D$3:$D$30,MATCH($J388,'HAZUS Table FL 14.16'!$C$3:$C$30,0)),"no data")</f>
        <v>no data</v>
      </c>
      <c r="S388" s="246" t="str">
        <f>IFERROR(INDEX('HAZUS Table FL 14.16'!$F$3:$F$30,MATCH($J388,'HAZUS Table FL 14.16'!$C$3:$C$30,0)),"no data")</f>
        <v>no data</v>
      </c>
      <c r="T388" s="246" t="str">
        <f>IFERROR(INDEX('HAZUS Table FL 14.16'!$G$3:$G$30,MATCH($J388,'HAZUS Table FL 14.16'!$C$3:$C$30,0)),"no data")</f>
        <v>no data</v>
      </c>
      <c r="U388" s="164" t="str">
        <f>IFERROR('Inputs_Metric 7'!$D$5*INDEX('HAZUS Table FL 14.8'!$E$4:$E$14,MATCH('Step 1_Metric 7'!$J388,'HAZUS Table FL 14.8'!$C$4:$C$14,0)),"no data")</f>
        <v>no data</v>
      </c>
      <c r="W388" s="92" t="str">
        <f t="shared" si="56"/>
        <v/>
      </c>
      <c r="X388" s="92" t="str">
        <f t="shared" si="57"/>
        <v/>
      </c>
      <c r="Y388" s="92" t="str">
        <f t="shared" si="58"/>
        <v/>
      </c>
      <c r="Z388" s="92" t="str">
        <f t="shared" si="59"/>
        <v/>
      </c>
      <c r="AA388" s="101" t="str">
        <f t="shared" si="60"/>
        <v/>
      </c>
      <c r="AB388" s="101" t="str">
        <f t="shared" si="61"/>
        <v/>
      </c>
      <c r="AC388" s="92" t="str">
        <f t="shared" si="62"/>
        <v/>
      </c>
      <c r="AD388" s="92" t="str">
        <f t="shared" si="63"/>
        <v/>
      </c>
    </row>
    <row r="389" spans="1:30" x14ac:dyDescent="0.25">
      <c r="A389">
        <f t="shared" si="55"/>
        <v>10</v>
      </c>
      <c r="B389">
        <f>COUNTIF($D$4:D389,D389)</f>
        <v>306</v>
      </c>
      <c r="C389">
        <f>'Building Structure Data'!B390</f>
        <v>0</v>
      </c>
      <c r="D389">
        <f>'Building Structure Data'!C390</f>
        <v>0</v>
      </c>
      <c r="E389">
        <f>'Building Structure Data'!D390</f>
        <v>0</v>
      </c>
      <c r="F389">
        <f>'Building Structure Data'!E390</f>
        <v>0</v>
      </c>
      <c r="G389" s="43">
        <f>'Building Structure Data'!O390</f>
        <v>0</v>
      </c>
      <c r="H389" s="43">
        <f>'Building Structure Data'!P390</f>
        <v>0</v>
      </c>
      <c r="I389" t="b">
        <f>IF(OR('Building Structure Data'!M390="C",'Building Structure Data'!M390="R"),TRUE,FALSE)</f>
        <v>0</v>
      </c>
      <c r="J389">
        <f>'Building Structure Data'!Y390</f>
        <v>0</v>
      </c>
      <c r="K389" s="77">
        <f>'Building Structure Data'!AN390</f>
        <v>0</v>
      </c>
      <c r="L389" s="77">
        <f>'Building Structure Data'!AO390</f>
        <v>0</v>
      </c>
      <c r="M389" s="163" t="str">
        <f>IFERROR('Inputs_Metric 7'!$D$5*INDEX('HAZUS Table FL 14.14'!$F$5:$F$40,MATCH($J389,'HAZUS Table FL 14.14'!$C$5:$C$40,0)),"no data")</f>
        <v>no data</v>
      </c>
      <c r="N389" s="163" t="str">
        <f>IFERROR('Inputs_Metric 7'!$D$5*INDEX('HAZUS Table FL 14.14'!$G$5:$G$40,MATCH($J389,'HAZUS Table FL 14.14'!$C$5:$C$40,0)),"no data")</f>
        <v>no data</v>
      </c>
      <c r="O389" s="163" t="str">
        <f>IFERROR('Inputs_Metric 7'!$D$5*INDEX('HAZUS Table FL 14.14'!$I$5:$I$40,MATCH($J389,'HAZUS Table FL 14.14'!$C$5:$C$40,0)),"no data")</f>
        <v>no data</v>
      </c>
      <c r="P389" s="246" t="str">
        <f>IFERROR(AVERAGEIFS('HAZUS Table FL 14.12'!$S$4:$S$325,'HAZUS Table FL 14.12'!$N$4:$N$325,$J389,'HAZUS Table FL 14.12'!$R$4:$R$325,$I389,'HAZUS Table FL 14.12'!$P$4:$P$325,"&lt;="&amp;$G389,'HAZUS Table FL 14.12'!$Q$4:$Q$325,"&gt;"&amp;$G389)*'Inputs_Metric 7'!$D$6,"no data")</f>
        <v>no data</v>
      </c>
      <c r="Q389" s="246" t="str">
        <f>IFERROR(AVERAGEIFS('HAZUS Table FL 14.12'!$S$4:$S$325,'HAZUS Table FL 14.12'!$N$4:$N$325,$J389,'HAZUS Table FL 14.12'!$R$4:$R$325,$I389,'HAZUS Table FL 14.12'!$P$4:$P$325,"&lt;="&amp;$H389,'HAZUS Table FL 14.12'!$Q$4:$Q$325,"&gt;"&amp;$H389)*'Inputs_Metric 7'!$D$6,"no data")</f>
        <v>no data</v>
      </c>
      <c r="R389" s="246" t="str">
        <f>IFERROR(INDEX('HAZUS Table FL 14.16'!$D$3:$D$30,MATCH($J389,'HAZUS Table FL 14.16'!$C$3:$C$30,0)),"no data")</f>
        <v>no data</v>
      </c>
      <c r="S389" s="246" t="str">
        <f>IFERROR(INDEX('HAZUS Table FL 14.16'!$F$3:$F$30,MATCH($J389,'HAZUS Table FL 14.16'!$C$3:$C$30,0)),"no data")</f>
        <v>no data</v>
      </c>
      <c r="T389" s="246" t="str">
        <f>IFERROR(INDEX('HAZUS Table FL 14.16'!$G$3:$G$30,MATCH($J389,'HAZUS Table FL 14.16'!$C$3:$C$30,0)),"no data")</f>
        <v>no data</v>
      </c>
      <c r="U389" s="164" t="str">
        <f>IFERROR('Inputs_Metric 7'!$D$5*INDEX('HAZUS Table FL 14.8'!$E$4:$E$14,MATCH('Step 1_Metric 7'!$J389,'HAZUS Table FL 14.8'!$C$4:$C$14,0)),"no data")</f>
        <v>no data</v>
      </c>
      <c r="W389" s="92" t="str">
        <f t="shared" si="56"/>
        <v/>
      </c>
      <c r="X389" s="92" t="str">
        <f t="shared" si="57"/>
        <v/>
      </c>
      <c r="Y389" s="92" t="str">
        <f t="shared" si="58"/>
        <v/>
      </c>
      <c r="Z389" s="92" t="str">
        <f t="shared" si="59"/>
        <v/>
      </c>
      <c r="AA389" s="101" t="str">
        <f t="shared" si="60"/>
        <v/>
      </c>
      <c r="AB389" s="101" t="str">
        <f t="shared" si="61"/>
        <v/>
      </c>
      <c r="AC389" s="92" t="str">
        <f t="shared" si="62"/>
        <v/>
      </c>
      <c r="AD389" s="92" t="str">
        <f t="shared" si="63"/>
        <v/>
      </c>
    </row>
    <row r="390" spans="1:30" x14ac:dyDescent="0.25">
      <c r="A390">
        <f t="shared" si="55"/>
        <v>10</v>
      </c>
      <c r="B390">
        <f>COUNTIF($D$4:D390,D390)</f>
        <v>307</v>
      </c>
      <c r="C390">
        <f>'Building Structure Data'!B391</f>
        <v>0</v>
      </c>
      <c r="D390">
        <f>'Building Structure Data'!C391</f>
        <v>0</v>
      </c>
      <c r="E390">
        <f>'Building Structure Data'!D391</f>
        <v>0</v>
      </c>
      <c r="F390">
        <f>'Building Structure Data'!E391</f>
        <v>0</v>
      </c>
      <c r="G390" s="43">
        <f>'Building Structure Data'!O391</f>
        <v>0</v>
      </c>
      <c r="H390" s="43">
        <f>'Building Structure Data'!P391</f>
        <v>0</v>
      </c>
      <c r="I390" t="b">
        <f>IF(OR('Building Structure Data'!M391="C",'Building Structure Data'!M391="R"),TRUE,FALSE)</f>
        <v>0</v>
      </c>
      <c r="J390">
        <f>'Building Structure Data'!Y391</f>
        <v>0</v>
      </c>
      <c r="K390" s="77">
        <f>'Building Structure Data'!AN391</f>
        <v>0</v>
      </c>
      <c r="L390" s="77">
        <f>'Building Structure Data'!AO391</f>
        <v>0</v>
      </c>
      <c r="M390" s="163" t="str">
        <f>IFERROR('Inputs_Metric 7'!$D$5*INDEX('HAZUS Table FL 14.14'!$F$5:$F$40,MATCH($J390,'HAZUS Table FL 14.14'!$C$5:$C$40,0)),"no data")</f>
        <v>no data</v>
      </c>
      <c r="N390" s="163" t="str">
        <f>IFERROR('Inputs_Metric 7'!$D$5*INDEX('HAZUS Table FL 14.14'!$G$5:$G$40,MATCH($J390,'HAZUS Table FL 14.14'!$C$5:$C$40,0)),"no data")</f>
        <v>no data</v>
      </c>
      <c r="O390" s="163" t="str">
        <f>IFERROR('Inputs_Metric 7'!$D$5*INDEX('HAZUS Table FL 14.14'!$I$5:$I$40,MATCH($J390,'HAZUS Table FL 14.14'!$C$5:$C$40,0)),"no data")</f>
        <v>no data</v>
      </c>
      <c r="P390" s="246" t="str">
        <f>IFERROR(AVERAGEIFS('HAZUS Table FL 14.12'!$S$4:$S$325,'HAZUS Table FL 14.12'!$N$4:$N$325,$J390,'HAZUS Table FL 14.12'!$R$4:$R$325,$I390,'HAZUS Table FL 14.12'!$P$4:$P$325,"&lt;="&amp;$G390,'HAZUS Table FL 14.12'!$Q$4:$Q$325,"&gt;"&amp;$G390)*'Inputs_Metric 7'!$D$6,"no data")</f>
        <v>no data</v>
      </c>
      <c r="Q390" s="246" t="str">
        <f>IFERROR(AVERAGEIFS('HAZUS Table FL 14.12'!$S$4:$S$325,'HAZUS Table FL 14.12'!$N$4:$N$325,$J390,'HAZUS Table FL 14.12'!$R$4:$R$325,$I390,'HAZUS Table FL 14.12'!$P$4:$P$325,"&lt;="&amp;$H390,'HAZUS Table FL 14.12'!$Q$4:$Q$325,"&gt;"&amp;$H390)*'Inputs_Metric 7'!$D$6,"no data")</f>
        <v>no data</v>
      </c>
      <c r="R390" s="246" t="str">
        <f>IFERROR(INDEX('HAZUS Table FL 14.16'!$D$3:$D$30,MATCH($J390,'HAZUS Table FL 14.16'!$C$3:$C$30,0)),"no data")</f>
        <v>no data</v>
      </c>
      <c r="S390" s="246" t="str">
        <f>IFERROR(INDEX('HAZUS Table FL 14.16'!$F$3:$F$30,MATCH($J390,'HAZUS Table FL 14.16'!$C$3:$C$30,0)),"no data")</f>
        <v>no data</v>
      </c>
      <c r="T390" s="246" t="str">
        <f>IFERROR(INDEX('HAZUS Table FL 14.16'!$G$3:$G$30,MATCH($J390,'HAZUS Table FL 14.16'!$C$3:$C$30,0)),"no data")</f>
        <v>no data</v>
      </c>
      <c r="U390" s="164" t="str">
        <f>IFERROR('Inputs_Metric 7'!$D$5*INDEX('HAZUS Table FL 14.8'!$E$4:$E$14,MATCH('Step 1_Metric 7'!$J390,'HAZUS Table FL 14.8'!$C$4:$C$14,0)),"no data")</f>
        <v>no data</v>
      </c>
      <c r="W390" s="92" t="str">
        <f t="shared" si="56"/>
        <v/>
      </c>
      <c r="X390" s="92" t="str">
        <f t="shared" si="57"/>
        <v/>
      </c>
      <c r="Y390" s="92" t="str">
        <f t="shared" si="58"/>
        <v/>
      </c>
      <c r="Z390" s="92" t="str">
        <f t="shared" si="59"/>
        <v/>
      </c>
      <c r="AA390" s="101" t="str">
        <f t="shared" si="60"/>
        <v/>
      </c>
      <c r="AB390" s="101" t="str">
        <f t="shared" si="61"/>
        <v/>
      </c>
      <c r="AC390" s="92" t="str">
        <f t="shared" si="62"/>
        <v/>
      </c>
      <c r="AD390" s="92" t="str">
        <f t="shared" si="63"/>
        <v/>
      </c>
    </row>
    <row r="391" spans="1:30" x14ac:dyDescent="0.25">
      <c r="A391">
        <f t="shared" si="55"/>
        <v>10</v>
      </c>
      <c r="B391">
        <f>COUNTIF($D$4:D391,D391)</f>
        <v>308</v>
      </c>
      <c r="C391">
        <f>'Building Structure Data'!B392</f>
        <v>0</v>
      </c>
      <c r="D391">
        <f>'Building Structure Data'!C392</f>
        <v>0</v>
      </c>
      <c r="E391">
        <f>'Building Structure Data'!D392</f>
        <v>0</v>
      </c>
      <c r="F391">
        <f>'Building Structure Data'!E392</f>
        <v>0</v>
      </c>
      <c r="G391" s="43">
        <f>'Building Structure Data'!O392</f>
        <v>0</v>
      </c>
      <c r="H391" s="43">
        <f>'Building Structure Data'!P392</f>
        <v>0</v>
      </c>
      <c r="I391" t="b">
        <f>IF(OR('Building Structure Data'!M392="C",'Building Structure Data'!M392="R"),TRUE,FALSE)</f>
        <v>0</v>
      </c>
      <c r="J391">
        <f>'Building Structure Data'!Y392</f>
        <v>0</v>
      </c>
      <c r="K391" s="77">
        <f>'Building Structure Data'!AN392</f>
        <v>0</v>
      </c>
      <c r="L391" s="77">
        <f>'Building Structure Data'!AO392</f>
        <v>0</v>
      </c>
      <c r="M391" s="163" t="str">
        <f>IFERROR('Inputs_Metric 7'!$D$5*INDEX('HAZUS Table FL 14.14'!$F$5:$F$40,MATCH($J391,'HAZUS Table FL 14.14'!$C$5:$C$40,0)),"no data")</f>
        <v>no data</v>
      </c>
      <c r="N391" s="163" t="str">
        <f>IFERROR('Inputs_Metric 7'!$D$5*INDEX('HAZUS Table FL 14.14'!$G$5:$G$40,MATCH($J391,'HAZUS Table FL 14.14'!$C$5:$C$40,0)),"no data")</f>
        <v>no data</v>
      </c>
      <c r="O391" s="163" t="str">
        <f>IFERROR('Inputs_Metric 7'!$D$5*INDEX('HAZUS Table FL 14.14'!$I$5:$I$40,MATCH($J391,'HAZUS Table FL 14.14'!$C$5:$C$40,0)),"no data")</f>
        <v>no data</v>
      </c>
      <c r="P391" s="246" t="str">
        <f>IFERROR(AVERAGEIFS('HAZUS Table FL 14.12'!$S$4:$S$325,'HAZUS Table FL 14.12'!$N$4:$N$325,$J391,'HAZUS Table FL 14.12'!$R$4:$R$325,$I391,'HAZUS Table FL 14.12'!$P$4:$P$325,"&lt;="&amp;$G391,'HAZUS Table FL 14.12'!$Q$4:$Q$325,"&gt;"&amp;$G391)*'Inputs_Metric 7'!$D$6,"no data")</f>
        <v>no data</v>
      </c>
      <c r="Q391" s="246" t="str">
        <f>IFERROR(AVERAGEIFS('HAZUS Table FL 14.12'!$S$4:$S$325,'HAZUS Table FL 14.12'!$N$4:$N$325,$J391,'HAZUS Table FL 14.12'!$R$4:$R$325,$I391,'HAZUS Table FL 14.12'!$P$4:$P$325,"&lt;="&amp;$H391,'HAZUS Table FL 14.12'!$Q$4:$Q$325,"&gt;"&amp;$H391)*'Inputs_Metric 7'!$D$6,"no data")</f>
        <v>no data</v>
      </c>
      <c r="R391" s="246" t="str">
        <f>IFERROR(INDEX('HAZUS Table FL 14.16'!$D$3:$D$30,MATCH($J391,'HAZUS Table FL 14.16'!$C$3:$C$30,0)),"no data")</f>
        <v>no data</v>
      </c>
      <c r="S391" s="246" t="str">
        <f>IFERROR(INDEX('HAZUS Table FL 14.16'!$F$3:$F$30,MATCH($J391,'HAZUS Table FL 14.16'!$C$3:$C$30,0)),"no data")</f>
        <v>no data</v>
      </c>
      <c r="T391" s="246" t="str">
        <f>IFERROR(INDEX('HAZUS Table FL 14.16'!$G$3:$G$30,MATCH($J391,'HAZUS Table FL 14.16'!$C$3:$C$30,0)),"no data")</f>
        <v>no data</v>
      </c>
      <c r="U391" s="164" t="str">
        <f>IFERROR('Inputs_Metric 7'!$D$5*INDEX('HAZUS Table FL 14.8'!$E$4:$E$14,MATCH('Step 1_Metric 7'!$J391,'HAZUS Table FL 14.8'!$C$4:$C$14,0)),"no data")</f>
        <v>no data</v>
      </c>
      <c r="W391" s="92" t="str">
        <f t="shared" si="56"/>
        <v/>
      </c>
      <c r="X391" s="92" t="str">
        <f t="shared" si="57"/>
        <v/>
      </c>
      <c r="Y391" s="92" t="str">
        <f t="shared" si="58"/>
        <v/>
      </c>
      <c r="Z391" s="92" t="str">
        <f t="shared" si="59"/>
        <v/>
      </c>
      <c r="AA391" s="101" t="str">
        <f t="shared" si="60"/>
        <v/>
      </c>
      <c r="AB391" s="101" t="str">
        <f t="shared" si="61"/>
        <v/>
      </c>
      <c r="AC391" s="92" t="str">
        <f t="shared" si="62"/>
        <v/>
      </c>
      <c r="AD391" s="92" t="str">
        <f t="shared" si="63"/>
        <v/>
      </c>
    </row>
    <row r="392" spans="1:30" x14ac:dyDescent="0.25">
      <c r="A392">
        <f t="shared" si="55"/>
        <v>10</v>
      </c>
      <c r="B392">
        <f>COUNTIF($D$4:D392,D392)</f>
        <v>309</v>
      </c>
      <c r="C392">
        <f>'Building Structure Data'!B393</f>
        <v>0</v>
      </c>
      <c r="D392">
        <f>'Building Structure Data'!C393</f>
        <v>0</v>
      </c>
      <c r="E392">
        <f>'Building Structure Data'!D393</f>
        <v>0</v>
      </c>
      <c r="F392">
        <f>'Building Structure Data'!E393</f>
        <v>0</v>
      </c>
      <c r="G392" s="43">
        <f>'Building Structure Data'!O393</f>
        <v>0</v>
      </c>
      <c r="H392" s="43">
        <f>'Building Structure Data'!P393</f>
        <v>0</v>
      </c>
      <c r="I392" t="b">
        <f>IF(OR('Building Structure Data'!M393="C",'Building Structure Data'!M393="R"),TRUE,FALSE)</f>
        <v>0</v>
      </c>
      <c r="J392">
        <f>'Building Structure Data'!Y393</f>
        <v>0</v>
      </c>
      <c r="K392" s="77">
        <f>'Building Structure Data'!AN393</f>
        <v>0</v>
      </c>
      <c r="L392" s="77">
        <f>'Building Structure Data'!AO393</f>
        <v>0</v>
      </c>
      <c r="M392" s="163" t="str">
        <f>IFERROR('Inputs_Metric 7'!$D$5*INDEX('HAZUS Table FL 14.14'!$F$5:$F$40,MATCH($J392,'HAZUS Table FL 14.14'!$C$5:$C$40,0)),"no data")</f>
        <v>no data</v>
      </c>
      <c r="N392" s="163" t="str">
        <f>IFERROR('Inputs_Metric 7'!$D$5*INDEX('HAZUS Table FL 14.14'!$G$5:$G$40,MATCH($J392,'HAZUS Table FL 14.14'!$C$5:$C$40,0)),"no data")</f>
        <v>no data</v>
      </c>
      <c r="O392" s="163" t="str">
        <f>IFERROR('Inputs_Metric 7'!$D$5*INDEX('HAZUS Table FL 14.14'!$I$5:$I$40,MATCH($J392,'HAZUS Table FL 14.14'!$C$5:$C$40,0)),"no data")</f>
        <v>no data</v>
      </c>
      <c r="P392" s="246" t="str">
        <f>IFERROR(AVERAGEIFS('HAZUS Table FL 14.12'!$S$4:$S$325,'HAZUS Table FL 14.12'!$N$4:$N$325,$J392,'HAZUS Table FL 14.12'!$R$4:$R$325,$I392,'HAZUS Table FL 14.12'!$P$4:$P$325,"&lt;="&amp;$G392,'HAZUS Table FL 14.12'!$Q$4:$Q$325,"&gt;"&amp;$G392)*'Inputs_Metric 7'!$D$6,"no data")</f>
        <v>no data</v>
      </c>
      <c r="Q392" s="246" t="str">
        <f>IFERROR(AVERAGEIFS('HAZUS Table FL 14.12'!$S$4:$S$325,'HAZUS Table FL 14.12'!$N$4:$N$325,$J392,'HAZUS Table FL 14.12'!$R$4:$R$325,$I392,'HAZUS Table FL 14.12'!$P$4:$P$325,"&lt;="&amp;$H392,'HAZUS Table FL 14.12'!$Q$4:$Q$325,"&gt;"&amp;$H392)*'Inputs_Metric 7'!$D$6,"no data")</f>
        <v>no data</v>
      </c>
      <c r="R392" s="246" t="str">
        <f>IFERROR(INDEX('HAZUS Table FL 14.16'!$D$3:$D$30,MATCH($J392,'HAZUS Table FL 14.16'!$C$3:$C$30,0)),"no data")</f>
        <v>no data</v>
      </c>
      <c r="S392" s="246" t="str">
        <f>IFERROR(INDEX('HAZUS Table FL 14.16'!$F$3:$F$30,MATCH($J392,'HAZUS Table FL 14.16'!$C$3:$C$30,0)),"no data")</f>
        <v>no data</v>
      </c>
      <c r="T392" s="246" t="str">
        <f>IFERROR(INDEX('HAZUS Table FL 14.16'!$G$3:$G$30,MATCH($J392,'HAZUS Table FL 14.16'!$C$3:$C$30,0)),"no data")</f>
        <v>no data</v>
      </c>
      <c r="U392" s="164" t="str">
        <f>IFERROR('Inputs_Metric 7'!$D$5*INDEX('HAZUS Table FL 14.8'!$E$4:$E$14,MATCH('Step 1_Metric 7'!$J392,'HAZUS Table FL 14.8'!$C$4:$C$14,0)),"no data")</f>
        <v>no data</v>
      </c>
      <c r="W392" s="92" t="str">
        <f t="shared" si="56"/>
        <v/>
      </c>
      <c r="X392" s="92" t="str">
        <f t="shared" si="57"/>
        <v/>
      </c>
      <c r="Y392" s="92" t="str">
        <f t="shared" si="58"/>
        <v/>
      </c>
      <c r="Z392" s="92" t="str">
        <f t="shared" si="59"/>
        <v/>
      </c>
      <c r="AA392" s="101" t="str">
        <f t="shared" si="60"/>
        <v/>
      </c>
      <c r="AB392" s="101" t="str">
        <f t="shared" si="61"/>
        <v/>
      </c>
      <c r="AC392" s="92" t="str">
        <f t="shared" si="62"/>
        <v/>
      </c>
      <c r="AD392" s="92" t="str">
        <f t="shared" si="63"/>
        <v/>
      </c>
    </row>
    <row r="393" spans="1:30" x14ac:dyDescent="0.25">
      <c r="A393">
        <f t="shared" si="55"/>
        <v>10</v>
      </c>
      <c r="B393">
        <f>COUNTIF($D$4:D393,D393)</f>
        <v>310</v>
      </c>
      <c r="C393">
        <f>'Building Structure Data'!B394</f>
        <v>0</v>
      </c>
      <c r="D393">
        <f>'Building Structure Data'!C394</f>
        <v>0</v>
      </c>
      <c r="E393">
        <f>'Building Structure Data'!D394</f>
        <v>0</v>
      </c>
      <c r="F393">
        <f>'Building Structure Data'!E394</f>
        <v>0</v>
      </c>
      <c r="G393" s="43">
        <f>'Building Structure Data'!O394</f>
        <v>0</v>
      </c>
      <c r="H393" s="43">
        <f>'Building Structure Data'!P394</f>
        <v>0</v>
      </c>
      <c r="I393" t="b">
        <f>IF(OR('Building Structure Data'!M394="C",'Building Structure Data'!M394="R"),TRUE,FALSE)</f>
        <v>0</v>
      </c>
      <c r="J393">
        <f>'Building Structure Data'!Y394</f>
        <v>0</v>
      </c>
      <c r="K393" s="77">
        <f>'Building Structure Data'!AN394</f>
        <v>0</v>
      </c>
      <c r="L393" s="77">
        <f>'Building Structure Data'!AO394</f>
        <v>0</v>
      </c>
      <c r="M393" s="163" t="str">
        <f>IFERROR('Inputs_Metric 7'!$D$5*INDEX('HAZUS Table FL 14.14'!$F$5:$F$40,MATCH($J393,'HAZUS Table FL 14.14'!$C$5:$C$40,0)),"no data")</f>
        <v>no data</v>
      </c>
      <c r="N393" s="163" t="str">
        <f>IFERROR('Inputs_Metric 7'!$D$5*INDEX('HAZUS Table FL 14.14'!$G$5:$G$40,MATCH($J393,'HAZUS Table FL 14.14'!$C$5:$C$40,0)),"no data")</f>
        <v>no data</v>
      </c>
      <c r="O393" s="163" t="str">
        <f>IFERROR('Inputs_Metric 7'!$D$5*INDEX('HAZUS Table FL 14.14'!$I$5:$I$40,MATCH($J393,'HAZUS Table FL 14.14'!$C$5:$C$40,0)),"no data")</f>
        <v>no data</v>
      </c>
      <c r="P393" s="246" t="str">
        <f>IFERROR(AVERAGEIFS('HAZUS Table FL 14.12'!$S$4:$S$325,'HAZUS Table FL 14.12'!$N$4:$N$325,$J393,'HAZUS Table FL 14.12'!$R$4:$R$325,$I393,'HAZUS Table FL 14.12'!$P$4:$P$325,"&lt;="&amp;$G393,'HAZUS Table FL 14.12'!$Q$4:$Q$325,"&gt;"&amp;$G393)*'Inputs_Metric 7'!$D$6,"no data")</f>
        <v>no data</v>
      </c>
      <c r="Q393" s="246" t="str">
        <f>IFERROR(AVERAGEIFS('HAZUS Table FL 14.12'!$S$4:$S$325,'HAZUS Table FL 14.12'!$N$4:$N$325,$J393,'HAZUS Table FL 14.12'!$R$4:$R$325,$I393,'HAZUS Table FL 14.12'!$P$4:$P$325,"&lt;="&amp;$H393,'HAZUS Table FL 14.12'!$Q$4:$Q$325,"&gt;"&amp;$H393)*'Inputs_Metric 7'!$D$6,"no data")</f>
        <v>no data</v>
      </c>
      <c r="R393" s="246" t="str">
        <f>IFERROR(INDEX('HAZUS Table FL 14.16'!$D$3:$D$30,MATCH($J393,'HAZUS Table FL 14.16'!$C$3:$C$30,0)),"no data")</f>
        <v>no data</v>
      </c>
      <c r="S393" s="246" t="str">
        <f>IFERROR(INDEX('HAZUS Table FL 14.16'!$F$3:$F$30,MATCH($J393,'HAZUS Table FL 14.16'!$C$3:$C$30,0)),"no data")</f>
        <v>no data</v>
      </c>
      <c r="T393" s="246" t="str">
        <f>IFERROR(INDEX('HAZUS Table FL 14.16'!$G$3:$G$30,MATCH($J393,'HAZUS Table FL 14.16'!$C$3:$C$30,0)),"no data")</f>
        <v>no data</v>
      </c>
      <c r="U393" s="164" t="str">
        <f>IFERROR('Inputs_Metric 7'!$D$5*INDEX('HAZUS Table FL 14.8'!$E$4:$E$14,MATCH('Step 1_Metric 7'!$J393,'HAZUS Table FL 14.8'!$C$4:$C$14,0)),"no data")</f>
        <v>no data</v>
      </c>
      <c r="W393" s="92" t="str">
        <f t="shared" si="56"/>
        <v/>
      </c>
      <c r="X393" s="92" t="str">
        <f t="shared" si="57"/>
        <v/>
      </c>
      <c r="Y393" s="92" t="str">
        <f t="shared" si="58"/>
        <v/>
      </c>
      <c r="Z393" s="92" t="str">
        <f t="shared" si="59"/>
        <v/>
      </c>
      <c r="AA393" s="101" t="str">
        <f t="shared" si="60"/>
        <v/>
      </c>
      <c r="AB393" s="101" t="str">
        <f t="shared" si="61"/>
        <v/>
      </c>
      <c r="AC393" s="92" t="str">
        <f t="shared" si="62"/>
        <v/>
      </c>
      <c r="AD393" s="92" t="str">
        <f t="shared" si="63"/>
        <v/>
      </c>
    </row>
    <row r="394" spans="1:30" x14ac:dyDescent="0.25">
      <c r="A394">
        <f t="shared" si="55"/>
        <v>10</v>
      </c>
      <c r="B394">
        <f>COUNTIF($D$4:D394,D394)</f>
        <v>311</v>
      </c>
      <c r="C394">
        <f>'Building Structure Data'!B395</f>
        <v>0</v>
      </c>
      <c r="D394">
        <f>'Building Structure Data'!C395</f>
        <v>0</v>
      </c>
      <c r="E394">
        <f>'Building Structure Data'!D395</f>
        <v>0</v>
      </c>
      <c r="F394">
        <f>'Building Structure Data'!E395</f>
        <v>0</v>
      </c>
      <c r="G394" s="43">
        <f>'Building Structure Data'!O395</f>
        <v>0</v>
      </c>
      <c r="H394" s="43">
        <f>'Building Structure Data'!P395</f>
        <v>0</v>
      </c>
      <c r="I394" t="b">
        <f>IF(OR('Building Structure Data'!M395="C",'Building Structure Data'!M395="R"),TRUE,FALSE)</f>
        <v>0</v>
      </c>
      <c r="J394">
        <f>'Building Structure Data'!Y395</f>
        <v>0</v>
      </c>
      <c r="K394" s="77">
        <f>'Building Structure Data'!AN395</f>
        <v>0</v>
      </c>
      <c r="L394" s="77">
        <f>'Building Structure Data'!AO395</f>
        <v>0</v>
      </c>
      <c r="M394" s="163" t="str">
        <f>IFERROR('Inputs_Metric 7'!$D$5*INDEX('HAZUS Table FL 14.14'!$F$5:$F$40,MATCH($J394,'HAZUS Table FL 14.14'!$C$5:$C$40,0)),"no data")</f>
        <v>no data</v>
      </c>
      <c r="N394" s="163" t="str">
        <f>IFERROR('Inputs_Metric 7'!$D$5*INDEX('HAZUS Table FL 14.14'!$G$5:$G$40,MATCH($J394,'HAZUS Table FL 14.14'!$C$5:$C$40,0)),"no data")</f>
        <v>no data</v>
      </c>
      <c r="O394" s="163" t="str">
        <f>IFERROR('Inputs_Metric 7'!$D$5*INDEX('HAZUS Table FL 14.14'!$I$5:$I$40,MATCH($J394,'HAZUS Table FL 14.14'!$C$5:$C$40,0)),"no data")</f>
        <v>no data</v>
      </c>
      <c r="P394" s="246" t="str">
        <f>IFERROR(AVERAGEIFS('HAZUS Table FL 14.12'!$S$4:$S$325,'HAZUS Table FL 14.12'!$N$4:$N$325,$J394,'HAZUS Table FL 14.12'!$R$4:$R$325,$I394,'HAZUS Table FL 14.12'!$P$4:$P$325,"&lt;="&amp;$G394,'HAZUS Table FL 14.12'!$Q$4:$Q$325,"&gt;"&amp;$G394)*'Inputs_Metric 7'!$D$6,"no data")</f>
        <v>no data</v>
      </c>
      <c r="Q394" s="246" t="str">
        <f>IFERROR(AVERAGEIFS('HAZUS Table FL 14.12'!$S$4:$S$325,'HAZUS Table FL 14.12'!$N$4:$N$325,$J394,'HAZUS Table FL 14.12'!$R$4:$R$325,$I394,'HAZUS Table FL 14.12'!$P$4:$P$325,"&lt;="&amp;$H394,'HAZUS Table FL 14.12'!$Q$4:$Q$325,"&gt;"&amp;$H394)*'Inputs_Metric 7'!$D$6,"no data")</f>
        <v>no data</v>
      </c>
      <c r="R394" s="246" t="str">
        <f>IFERROR(INDEX('HAZUS Table FL 14.16'!$D$3:$D$30,MATCH($J394,'HAZUS Table FL 14.16'!$C$3:$C$30,0)),"no data")</f>
        <v>no data</v>
      </c>
      <c r="S394" s="246" t="str">
        <f>IFERROR(INDEX('HAZUS Table FL 14.16'!$F$3:$F$30,MATCH($J394,'HAZUS Table FL 14.16'!$C$3:$C$30,0)),"no data")</f>
        <v>no data</v>
      </c>
      <c r="T394" s="246" t="str">
        <f>IFERROR(INDEX('HAZUS Table FL 14.16'!$G$3:$G$30,MATCH($J394,'HAZUS Table FL 14.16'!$C$3:$C$30,0)),"no data")</f>
        <v>no data</v>
      </c>
      <c r="U394" s="164" t="str">
        <f>IFERROR('Inputs_Metric 7'!$D$5*INDEX('HAZUS Table FL 14.8'!$E$4:$E$14,MATCH('Step 1_Metric 7'!$J394,'HAZUS Table FL 14.8'!$C$4:$C$14,0)),"no data")</f>
        <v>no data</v>
      </c>
      <c r="W394" s="92" t="str">
        <f t="shared" si="56"/>
        <v/>
      </c>
      <c r="X394" s="92" t="str">
        <f t="shared" si="57"/>
        <v/>
      </c>
      <c r="Y394" s="92" t="str">
        <f t="shared" si="58"/>
        <v/>
      </c>
      <c r="Z394" s="92" t="str">
        <f t="shared" si="59"/>
        <v/>
      </c>
      <c r="AA394" s="101" t="str">
        <f t="shared" si="60"/>
        <v/>
      </c>
      <c r="AB394" s="101" t="str">
        <f t="shared" si="61"/>
        <v/>
      </c>
      <c r="AC394" s="92" t="str">
        <f t="shared" si="62"/>
        <v/>
      </c>
      <c r="AD394" s="92" t="str">
        <f t="shared" si="63"/>
        <v/>
      </c>
    </row>
    <row r="395" spans="1:30" x14ac:dyDescent="0.25">
      <c r="A395">
        <f t="shared" si="55"/>
        <v>10</v>
      </c>
      <c r="B395">
        <f>COUNTIF($D$4:D395,D395)</f>
        <v>312</v>
      </c>
      <c r="C395">
        <f>'Building Structure Data'!B396</f>
        <v>0</v>
      </c>
      <c r="D395">
        <f>'Building Structure Data'!C396</f>
        <v>0</v>
      </c>
      <c r="E395">
        <f>'Building Structure Data'!D396</f>
        <v>0</v>
      </c>
      <c r="F395">
        <f>'Building Structure Data'!E396</f>
        <v>0</v>
      </c>
      <c r="G395" s="43">
        <f>'Building Structure Data'!O396</f>
        <v>0</v>
      </c>
      <c r="H395" s="43">
        <f>'Building Structure Data'!P396</f>
        <v>0</v>
      </c>
      <c r="I395" t="b">
        <f>IF(OR('Building Structure Data'!M396="C",'Building Structure Data'!M396="R"),TRUE,FALSE)</f>
        <v>0</v>
      </c>
      <c r="J395">
        <f>'Building Structure Data'!Y396</f>
        <v>0</v>
      </c>
      <c r="K395" s="77">
        <f>'Building Structure Data'!AN396</f>
        <v>0</v>
      </c>
      <c r="L395" s="77">
        <f>'Building Structure Data'!AO396</f>
        <v>0</v>
      </c>
      <c r="M395" s="163" t="str">
        <f>IFERROR('Inputs_Metric 7'!$D$5*INDEX('HAZUS Table FL 14.14'!$F$5:$F$40,MATCH($J395,'HAZUS Table FL 14.14'!$C$5:$C$40,0)),"no data")</f>
        <v>no data</v>
      </c>
      <c r="N395" s="163" t="str">
        <f>IFERROR('Inputs_Metric 7'!$D$5*INDEX('HAZUS Table FL 14.14'!$G$5:$G$40,MATCH($J395,'HAZUS Table FL 14.14'!$C$5:$C$40,0)),"no data")</f>
        <v>no data</v>
      </c>
      <c r="O395" s="163" t="str">
        <f>IFERROR('Inputs_Metric 7'!$D$5*INDEX('HAZUS Table FL 14.14'!$I$5:$I$40,MATCH($J395,'HAZUS Table FL 14.14'!$C$5:$C$40,0)),"no data")</f>
        <v>no data</v>
      </c>
      <c r="P395" s="246" t="str">
        <f>IFERROR(AVERAGEIFS('HAZUS Table FL 14.12'!$S$4:$S$325,'HAZUS Table FL 14.12'!$N$4:$N$325,$J395,'HAZUS Table FL 14.12'!$R$4:$R$325,$I395,'HAZUS Table FL 14.12'!$P$4:$P$325,"&lt;="&amp;$G395,'HAZUS Table FL 14.12'!$Q$4:$Q$325,"&gt;"&amp;$G395)*'Inputs_Metric 7'!$D$6,"no data")</f>
        <v>no data</v>
      </c>
      <c r="Q395" s="246" t="str">
        <f>IFERROR(AVERAGEIFS('HAZUS Table FL 14.12'!$S$4:$S$325,'HAZUS Table FL 14.12'!$N$4:$N$325,$J395,'HAZUS Table FL 14.12'!$R$4:$R$325,$I395,'HAZUS Table FL 14.12'!$P$4:$P$325,"&lt;="&amp;$H395,'HAZUS Table FL 14.12'!$Q$4:$Q$325,"&gt;"&amp;$H395)*'Inputs_Metric 7'!$D$6,"no data")</f>
        <v>no data</v>
      </c>
      <c r="R395" s="246" t="str">
        <f>IFERROR(INDEX('HAZUS Table FL 14.16'!$D$3:$D$30,MATCH($J395,'HAZUS Table FL 14.16'!$C$3:$C$30,0)),"no data")</f>
        <v>no data</v>
      </c>
      <c r="S395" s="246" t="str">
        <f>IFERROR(INDEX('HAZUS Table FL 14.16'!$F$3:$F$30,MATCH($J395,'HAZUS Table FL 14.16'!$C$3:$C$30,0)),"no data")</f>
        <v>no data</v>
      </c>
      <c r="T395" s="246" t="str">
        <f>IFERROR(INDEX('HAZUS Table FL 14.16'!$G$3:$G$30,MATCH($J395,'HAZUS Table FL 14.16'!$C$3:$C$30,0)),"no data")</f>
        <v>no data</v>
      </c>
      <c r="U395" s="164" t="str">
        <f>IFERROR('Inputs_Metric 7'!$D$5*INDEX('HAZUS Table FL 14.8'!$E$4:$E$14,MATCH('Step 1_Metric 7'!$J395,'HAZUS Table FL 14.8'!$C$4:$C$14,0)),"no data")</f>
        <v>no data</v>
      </c>
      <c r="W395" s="92" t="str">
        <f t="shared" si="56"/>
        <v/>
      </c>
      <c r="X395" s="92" t="str">
        <f t="shared" si="57"/>
        <v/>
      </c>
      <c r="Y395" s="92" t="str">
        <f t="shared" si="58"/>
        <v/>
      </c>
      <c r="Z395" s="92" t="str">
        <f t="shared" si="59"/>
        <v/>
      </c>
      <c r="AA395" s="101" t="str">
        <f t="shared" si="60"/>
        <v/>
      </c>
      <c r="AB395" s="101" t="str">
        <f t="shared" si="61"/>
        <v/>
      </c>
      <c r="AC395" s="92" t="str">
        <f t="shared" si="62"/>
        <v/>
      </c>
      <c r="AD395" s="92" t="str">
        <f t="shared" si="63"/>
        <v/>
      </c>
    </row>
    <row r="396" spans="1:30" x14ac:dyDescent="0.25">
      <c r="A396">
        <f t="shared" si="55"/>
        <v>10</v>
      </c>
      <c r="B396">
        <f>COUNTIF($D$4:D396,D396)</f>
        <v>313</v>
      </c>
      <c r="C396">
        <f>'Building Structure Data'!B397</f>
        <v>0</v>
      </c>
      <c r="D396">
        <f>'Building Structure Data'!C397</f>
        <v>0</v>
      </c>
      <c r="E396">
        <f>'Building Structure Data'!D397</f>
        <v>0</v>
      </c>
      <c r="F396">
        <f>'Building Structure Data'!E397</f>
        <v>0</v>
      </c>
      <c r="G396" s="43">
        <f>'Building Structure Data'!O397</f>
        <v>0</v>
      </c>
      <c r="H396" s="43">
        <f>'Building Structure Data'!P397</f>
        <v>0</v>
      </c>
      <c r="I396" t="b">
        <f>IF(OR('Building Structure Data'!M397="C",'Building Structure Data'!M397="R"),TRUE,FALSE)</f>
        <v>0</v>
      </c>
      <c r="J396">
        <f>'Building Structure Data'!Y397</f>
        <v>0</v>
      </c>
      <c r="K396" s="77">
        <f>'Building Structure Data'!AN397</f>
        <v>0</v>
      </c>
      <c r="L396" s="77">
        <f>'Building Structure Data'!AO397</f>
        <v>0</v>
      </c>
      <c r="M396" s="163" t="str">
        <f>IFERROR('Inputs_Metric 7'!$D$5*INDEX('HAZUS Table FL 14.14'!$F$5:$F$40,MATCH($J396,'HAZUS Table FL 14.14'!$C$5:$C$40,0)),"no data")</f>
        <v>no data</v>
      </c>
      <c r="N396" s="163" t="str">
        <f>IFERROR('Inputs_Metric 7'!$D$5*INDEX('HAZUS Table FL 14.14'!$G$5:$G$40,MATCH($J396,'HAZUS Table FL 14.14'!$C$5:$C$40,0)),"no data")</f>
        <v>no data</v>
      </c>
      <c r="O396" s="163" t="str">
        <f>IFERROR('Inputs_Metric 7'!$D$5*INDEX('HAZUS Table FL 14.14'!$I$5:$I$40,MATCH($J396,'HAZUS Table FL 14.14'!$C$5:$C$40,0)),"no data")</f>
        <v>no data</v>
      </c>
      <c r="P396" s="246" t="str">
        <f>IFERROR(AVERAGEIFS('HAZUS Table FL 14.12'!$S$4:$S$325,'HAZUS Table FL 14.12'!$N$4:$N$325,$J396,'HAZUS Table FL 14.12'!$R$4:$R$325,$I396,'HAZUS Table FL 14.12'!$P$4:$P$325,"&lt;="&amp;$G396,'HAZUS Table FL 14.12'!$Q$4:$Q$325,"&gt;"&amp;$G396)*'Inputs_Metric 7'!$D$6,"no data")</f>
        <v>no data</v>
      </c>
      <c r="Q396" s="246" t="str">
        <f>IFERROR(AVERAGEIFS('HAZUS Table FL 14.12'!$S$4:$S$325,'HAZUS Table FL 14.12'!$N$4:$N$325,$J396,'HAZUS Table FL 14.12'!$R$4:$R$325,$I396,'HAZUS Table FL 14.12'!$P$4:$P$325,"&lt;="&amp;$H396,'HAZUS Table FL 14.12'!$Q$4:$Q$325,"&gt;"&amp;$H396)*'Inputs_Metric 7'!$D$6,"no data")</f>
        <v>no data</v>
      </c>
      <c r="R396" s="246" t="str">
        <f>IFERROR(INDEX('HAZUS Table FL 14.16'!$D$3:$D$30,MATCH($J396,'HAZUS Table FL 14.16'!$C$3:$C$30,0)),"no data")</f>
        <v>no data</v>
      </c>
      <c r="S396" s="246" t="str">
        <f>IFERROR(INDEX('HAZUS Table FL 14.16'!$F$3:$F$30,MATCH($J396,'HAZUS Table FL 14.16'!$C$3:$C$30,0)),"no data")</f>
        <v>no data</v>
      </c>
      <c r="T396" s="246" t="str">
        <f>IFERROR(INDEX('HAZUS Table FL 14.16'!$G$3:$G$30,MATCH($J396,'HAZUS Table FL 14.16'!$C$3:$C$30,0)),"no data")</f>
        <v>no data</v>
      </c>
      <c r="U396" s="164" t="str">
        <f>IFERROR('Inputs_Metric 7'!$D$5*INDEX('HAZUS Table FL 14.8'!$E$4:$E$14,MATCH('Step 1_Metric 7'!$J396,'HAZUS Table FL 14.8'!$C$4:$C$14,0)),"no data")</f>
        <v>no data</v>
      </c>
      <c r="W396" s="92" t="str">
        <f t="shared" si="56"/>
        <v/>
      </c>
      <c r="X396" s="92" t="str">
        <f t="shared" si="57"/>
        <v/>
      </c>
      <c r="Y396" s="92" t="str">
        <f t="shared" si="58"/>
        <v/>
      </c>
      <c r="Z396" s="92" t="str">
        <f t="shared" si="59"/>
        <v/>
      </c>
      <c r="AA396" s="101" t="str">
        <f t="shared" si="60"/>
        <v/>
      </c>
      <c r="AB396" s="101" t="str">
        <f t="shared" si="61"/>
        <v/>
      </c>
      <c r="AC396" s="92" t="str">
        <f t="shared" si="62"/>
        <v/>
      </c>
      <c r="AD396" s="92" t="str">
        <f t="shared" si="63"/>
        <v/>
      </c>
    </row>
    <row r="397" spans="1:30" x14ac:dyDescent="0.25">
      <c r="A397">
        <f t="shared" si="55"/>
        <v>10</v>
      </c>
      <c r="B397">
        <f>COUNTIF($D$4:D397,D397)</f>
        <v>314</v>
      </c>
      <c r="C397">
        <f>'Building Structure Data'!B398</f>
        <v>0</v>
      </c>
      <c r="D397">
        <f>'Building Structure Data'!C398</f>
        <v>0</v>
      </c>
      <c r="E397">
        <f>'Building Structure Data'!D398</f>
        <v>0</v>
      </c>
      <c r="F397">
        <f>'Building Structure Data'!E398</f>
        <v>0</v>
      </c>
      <c r="G397" s="43">
        <f>'Building Structure Data'!O398</f>
        <v>0</v>
      </c>
      <c r="H397" s="43">
        <f>'Building Structure Data'!P398</f>
        <v>0</v>
      </c>
      <c r="I397" t="b">
        <f>IF(OR('Building Structure Data'!M398="C",'Building Structure Data'!M398="R"),TRUE,FALSE)</f>
        <v>0</v>
      </c>
      <c r="J397">
        <f>'Building Structure Data'!Y398</f>
        <v>0</v>
      </c>
      <c r="K397" s="77">
        <f>'Building Structure Data'!AN398</f>
        <v>0</v>
      </c>
      <c r="L397" s="77">
        <f>'Building Structure Data'!AO398</f>
        <v>0</v>
      </c>
      <c r="M397" s="163" t="str">
        <f>IFERROR('Inputs_Metric 7'!$D$5*INDEX('HAZUS Table FL 14.14'!$F$5:$F$40,MATCH($J397,'HAZUS Table FL 14.14'!$C$5:$C$40,0)),"no data")</f>
        <v>no data</v>
      </c>
      <c r="N397" s="163" t="str">
        <f>IFERROR('Inputs_Metric 7'!$D$5*INDEX('HAZUS Table FL 14.14'!$G$5:$G$40,MATCH($J397,'HAZUS Table FL 14.14'!$C$5:$C$40,0)),"no data")</f>
        <v>no data</v>
      </c>
      <c r="O397" s="163" t="str">
        <f>IFERROR('Inputs_Metric 7'!$D$5*INDEX('HAZUS Table FL 14.14'!$I$5:$I$40,MATCH($J397,'HAZUS Table FL 14.14'!$C$5:$C$40,0)),"no data")</f>
        <v>no data</v>
      </c>
      <c r="P397" s="246" t="str">
        <f>IFERROR(AVERAGEIFS('HAZUS Table FL 14.12'!$S$4:$S$325,'HAZUS Table FL 14.12'!$N$4:$N$325,$J397,'HAZUS Table FL 14.12'!$R$4:$R$325,$I397,'HAZUS Table FL 14.12'!$P$4:$P$325,"&lt;="&amp;$G397,'HAZUS Table FL 14.12'!$Q$4:$Q$325,"&gt;"&amp;$G397)*'Inputs_Metric 7'!$D$6,"no data")</f>
        <v>no data</v>
      </c>
      <c r="Q397" s="246" t="str">
        <f>IFERROR(AVERAGEIFS('HAZUS Table FL 14.12'!$S$4:$S$325,'HAZUS Table FL 14.12'!$N$4:$N$325,$J397,'HAZUS Table FL 14.12'!$R$4:$R$325,$I397,'HAZUS Table FL 14.12'!$P$4:$P$325,"&lt;="&amp;$H397,'HAZUS Table FL 14.12'!$Q$4:$Q$325,"&gt;"&amp;$H397)*'Inputs_Metric 7'!$D$6,"no data")</f>
        <v>no data</v>
      </c>
      <c r="R397" s="246" t="str">
        <f>IFERROR(INDEX('HAZUS Table FL 14.16'!$D$3:$D$30,MATCH($J397,'HAZUS Table FL 14.16'!$C$3:$C$30,0)),"no data")</f>
        <v>no data</v>
      </c>
      <c r="S397" s="246" t="str">
        <f>IFERROR(INDEX('HAZUS Table FL 14.16'!$F$3:$F$30,MATCH($J397,'HAZUS Table FL 14.16'!$C$3:$C$30,0)),"no data")</f>
        <v>no data</v>
      </c>
      <c r="T397" s="246" t="str">
        <f>IFERROR(INDEX('HAZUS Table FL 14.16'!$G$3:$G$30,MATCH($J397,'HAZUS Table FL 14.16'!$C$3:$C$30,0)),"no data")</f>
        <v>no data</v>
      </c>
      <c r="U397" s="164" t="str">
        <f>IFERROR('Inputs_Metric 7'!$D$5*INDEX('HAZUS Table FL 14.8'!$E$4:$E$14,MATCH('Step 1_Metric 7'!$J397,'HAZUS Table FL 14.8'!$C$4:$C$14,0)),"no data")</f>
        <v>no data</v>
      </c>
      <c r="W397" s="92" t="str">
        <f t="shared" si="56"/>
        <v/>
      </c>
      <c r="X397" s="92" t="str">
        <f t="shared" si="57"/>
        <v/>
      </c>
      <c r="Y397" s="92" t="str">
        <f t="shared" si="58"/>
        <v/>
      </c>
      <c r="Z397" s="92" t="str">
        <f t="shared" si="59"/>
        <v/>
      </c>
      <c r="AA397" s="101" t="str">
        <f t="shared" si="60"/>
        <v/>
      </c>
      <c r="AB397" s="101" t="str">
        <f t="shared" si="61"/>
        <v/>
      </c>
      <c r="AC397" s="92" t="str">
        <f t="shared" si="62"/>
        <v/>
      </c>
      <c r="AD397" s="92" t="str">
        <f t="shared" si="63"/>
        <v/>
      </c>
    </row>
    <row r="398" spans="1:30" x14ac:dyDescent="0.25">
      <c r="A398">
        <f t="shared" si="55"/>
        <v>10</v>
      </c>
      <c r="B398">
        <f>COUNTIF($D$4:D398,D398)</f>
        <v>315</v>
      </c>
      <c r="C398">
        <f>'Building Structure Data'!B399</f>
        <v>0</v>
      </c>
      <c r="D398">
        <f>'Building Structure Data'!C399</f>
        <v>0</v>
      </c>
      <c r="E398">
        <f>'Building Structure Data'!D399</f>
        <v>0</v>
      </c>
      <c r="F398">
        <f>'Building Structure Data'!E399</f>
        <v>0</v>
      </c>
      <c r="G398" s="43">
        <f>'Building Structure Data'!O399</f>
        <v>0</v>
      </c>
      <c r="H398" s="43">
        <f>'Building Structure Data'!P399</f>
        <v>0</v>
      </c>
      <c r="I398" t="b">
        <f>IF(OR('Building Structure Data'!M399="C",'Building Structure Data'!M399="R"),TRUE,FALSE)</f>
        <v>0</v>
      </c>
      <c r="J398">
        <f>'Building Structure Data'!Y399</f>
        <v>0</v>
      </c>
      <c r="K398" s="77">
        <f>'Building Structure Data'!AN399</f>
        <v>0</v>
      </c>
      <c r="L398" s="77">
        <f>'Building Structure Data'!AO399</f>
        <v>0</v>
      </c>
      <c r="M398" s="163" t="str">
        <f>IFERROR('Inputs_Metric 7'!$D$5*INDEX('HAZUS Table FL 14.14'!$F$5:$F$40,MATCH($J398,'HAZUS Table FL 14.14'!$C$5:$C$40,0)),"no data")</f>
        <v>no data</v>
      </c>
      <c r="N398" s="163" t="str">
        <f>IFERROR('Inputs_Metric 7'!$D$5*INDEX('HAZUS Table FL 14.14'!$G$5:$G$40,MATCH($J398,'HAZUS Table FL 14.14'!$C$5:$C$40,0)),"no data")</f>
        <v>no data</v>
      </c>
      <c r="O398" s="163" t="str">
        <f>IFERROR('Inputs_Metric 7'!$D$5*INDEX('HAZUS Table FL 14.14'!$I$5:$I$40,MATCH($J398,'HAZUS Table FL 14.14'!$C$5:$C$40,0)),"no data")</f>
        <v>no data</v>
      </c>
      <c r="P398" s="246" t="str">
        <f>IFERROR(AVERAGEIFS('HAZUS Table FL 14.12'!$S$4:$S$325,'HAZUS Table FL 14.12'!$N$4:$N$325,$J398,'HAZUS Table FL 14.12'!$R$4:$R$325,$I398,'HAZUS Table FL 14.12'!$P$4:$P$325,"&lt;="&amp;$G398,'HAZUS Table FL 14.12'!$Q$4:$Q$325,"&gt;"&amp;$G398)*'Inputs_Metric 7'!$D$6,"no data")</f>
        <v>no data</v>
      </c>
      <c r="Q398" s="246" t="str">
        <f>IFERROR(AVERAGEIFS('HAZUS Table FL 14.12'!$S$4:$S$325,'HAZUS Table FL 14.12'!$N$4:$N$325,$J398,'HAZUS Table FL 14.12'!$R$4:$R$325,$I398,'HAZUS Table FL 14.12'!$P$4:$P$325,"&lt;="&amp;$H398,'HAZUS Table FL 14.12'!$Q$4:$Q$325,"&gt;"&amp;$H398)*'Inputs_Metric 7'!$D$6,"no data")</f>
        <v>no data</v>
      </c>
      <c r="R398" s="246" t="str">
        <f>IFERROR(INDEX('HAZUS Table FL 14.16'!$D$3:$D$30,MATCH($J398,'HAZUS Table FL 14.16'!$C$3:$C$30,0)),"no data")</f>
        <v>no data</v>
      </c>
      <c r="S398" s="246" t="str">
        <f>IFERROR(INDEX('HAZUS Table FL 14.16'!$F$3:$F$30,MATCH($J398,'HAZUS Table FL 14.16'!$C$3:$C$30,0)),"no data")</f>
        <v>no data</v>
      </c>
      <c r="T398" s="246" t="str">
        <f>IFERROR(INDEX('HAZUS Table FL 14.16'!$G$3:$G$30,MATCH($J398,'HAZUS Table FL 14.16'!$C$3:$C$30,0)),"no data")</f>
        <v>no data</v>
      </c>
      <c r="U398" s="164" t="str">
        <f>IFERROR('Inputs_Metric 7'!$D$5*INDEX('HAZUS Table FL 14.8'!$E$4:$E$14,MATCH('Step 1_Metric 7'!$J398,'HAZUS Table FL 14.8'!$C$4:$C$14,0)),"no data")</f>
        <v>no data</v>
      </c>
      <c r="W398" s="92" t="str">
        <f t="shared" si="56"/>
        <v/>
      </c>
      <c r="X398" s="92" t="str">
        <f t="shared" si="57"/>
        <v/>
      </c>
      <c r="Y398" s="92" t="str">
        <f t="shared" si="58"/>
        <v/>
      </c>
      <c r="Z398" s="92" t="str">
        <f t="shared" si="59"/>
        <v/>
      </c>
      <c r="AA398" s="101" t="str">
        <f t="shared" si="60"/>
        <v/>
      </c>
      <c r="AB398" s="101" t="str">
        <f t="shared" si="61"/>
        <v/>
      </c>
      <c r="AC398" s="92" t="str">
        <f t="shared" si="62"/>
        <v/>
      </c>
      <c r="AD398" s="92" t="str">
        <f t="shared" si="63"/>
        <v/>
      </c>
    </row>
    <row r="399" spans="1:30" x14ac:dyDescent="0.25">
      <c r="A399">
        <f t="shared" si="55"/>
        <v>10</v>
      </c>
      <c r="B399">
        <f>COUNTIF($D$4:D399,D399)</f>
        <v>316</v>
      </c>
      <c r="C399">
        <f>'Building Structure Data'!B400</f>
        <v>0</v>
      </c>
      <c r="D399">
        <f>'Building Structure Data'!C400</f>
        <v>0</v>
      </c>
      <c r="E399">
        <f>'Building Structure Data'!D400</f>
        <v>0</v>
      </c>
      <c r="F399">
        <f>'Building Structure Data'!E400</f>
        <v>0</v>
      </c>
      <c r="G399" s="43">
        <f>'Building Structure Data'!O400</f>
        <v>0</v>
      </c>
      <c r="H399" s="43">
        <f>'Building Structure Data'!P400</f>
        <v>0</v>
      </c>
      <c r="I399" t="b">
        <f>IF(OR('Building Structure Data'!M400="C",'Building Structure Data'!M400="R"),TRUE,FALSE)</f>
        <v>0</v>
      </c>
      <c r="J399">
        <f>'Building Structure Data'!Y400</f>
        <v>0</v>
      </c>
      <c r="K399" s="77">
        <f>'Building Structure Data'!AN400</f>
        <v>0</v>
      </c>
      <c r="L399" s="77">
        <f>'Building Structure Data'!AO400</f>
        <v>0</v>
      </c>
      <c r="M399" s="163" t="str">
        <f>IFERROR('Inputs_Metric 7'!$D$5*INDEX('HAZUS Table FL 14.14'!$F$5:$F$40,MATCH($J399,'HAZUS Table FL 14.14'!$C$5:$C$40,0)),"no data")</f>
        <v>no data</v>
      </c>
      <c r="N399" s="163" t="str">
        <f>IFERROR('Inputs_Metric 7'!$D$5*INDEX('HAZUS Table FL 14.14'!$G$5:$G$40,MATCH($J399,'HAZUS Table FL 14.14'!$C$5:$C$40,0)),"no data")</f>
        <v>no data</v>
      </c>
      <c r="O399" s="163" t="str">
        <f>IFERROR('Inputs_Metric 7'!$D$5*INDEX('HAZUS Table FL 14.14'!$I$5:$I$40,MATCH($J399,'HAZUS Table FL 14.14'!$C$5:$C$40,0)),"no data")</f>
        <v>no data</v>
      </c>
      <c r="P399" s="246" t="str">
        <f>IFERROR(AVERAGEIFS('HAZUS Table FL 14.12'!$S$4:$S$325,'HAZUS Table FL 14.12'!$N$4:$N$325,$J399,'HAZUS Table FL 14.12'!$R$4:$R$325,$I399,'HAZUS Table FL 14.12'!$P$4:$P$325,"&lt;="&amp;$G399,'HAZUS Table FL 14.12'!$Q$4:$Q$325,"&gt;"&amp;$G399)*'Inputs_Metric 7'!$D$6,"no data")</f>
        <v>no data</v>
      </c>
      <c r="Q399" s="246" t="str">
        <f>IFERROR(AVERAGEIFS('HAZUS Table FL 14.12'!$S$4:$S$325,'HAZUS Table FL 14.12'!$N$4:$N$325,$J399,'HAZUS Table FL 14.12'!$R$4:$R$325,$I399,'HAZUS Table FL 14.12'!$P$4:$P$325,"&lt;="&amp;$H399,'HAZUS Table FL 14.12'!$Q$4:$Q$325,"&gt;"&amp;$H399)*'Inputs_Metric 7'!$D$6,"no data")</f>
        <v>no data</v>
      </c>
      <c r="R399" s="246" t="str">
        <f>IFERROR(INDEX('HAZUS Table FL 14.16'!$D$3:$D$30,MATCH($J399,'HAZUS Table FL 14.16'!$C$3:$C$30,0)),"no data")</f>
        <v>no data</v>
      </c>
      <c r="S399" s="246" t="str">
        <f>IFERROR(INDEX('HAZUS Table FL 14.16'!$F$3:$F$30,MATCH($J399,'HAZUS Table FL 14.16'!$C$3:$C$30,0)),"no data")</f>
        <v>no data</v>
      </c>
      <c r="T399" s="246" t="str">
        <f>IFERROR(INDEX('HAZUS Table FL 14.16'!$G$3:$G$30,MATCH($J399,'HAZUS Table FL 14.16'!$C$3:$C$30,0)),"no data")</f>
        <v>no data</v>
      </c>
      <c r="U399" s="164" t="str">
        <f>IFERROR('Inputs_Metric 7'!$D$5*INDEX('HAZUS Table FL 14.8'!$E$4:$E$14,MATCH('Step 1_Metric 7'!$J399,'HAZUS Table FL 14.8'!$C$4:$C$14,0)),"no data")</f>
        <v>no data</v>
      </c>
      <c r="W399" s="92" t="str">
        <f t="shared" si="56"/>
        <v/>
      </c>
      <c r="X399" s="92" t="str">
        <f t="shared" si="57"/>
        <v/>
      </c>
      <c r="Y399" s="92" t="str">
        <f t="shared" si="58"/>
        <v/>
      </c>
      <c r="Z399" s="92" t="str">
        <f t="shared" si="59"/>
        <v/>
      </c>
      <c r="AA399" s="101" t="str">
        <f t="shared" si="60"/>
        <v/>
      </c>
      <c r="AB399" s="101" t="str">
        <f t="shared" si="61"/>
        <v/>
      </c>
      <c r="AC399" s="92" t="str">
        <f t="shared" si="62"/>
        <v/>
      </c>
      <c r="AD399" s="92" t="str">
        <f t="shared" si="63"/>
        <v/>
      </c>
    </row>
    <row r="400" spans="1:30" x14ac:dyDescent="0.25">
      <c r="A400">
        <f t="shared" si="55"/>
        <v>10</v>
      </c>
      <c r="B400">
        <f>COUNTIF($D$4:D400,D400)</f>
        <v>317</v>
      </c>
      <c r="C400">
        <f>'Building Structure Data'!B401</f>
        <v>0</v>
      </c>
      <c r="D400">
        <f>'Building Structure Data'!C401</f>
        <v>0</v>
      </c>
      <c r="E400">
        <f>'Building Structure Data'!D401</f>
        <v>0</v>
      </c>
      <c r="F400">
        <f>'Building Structure Data'!E401</f>
        <v>0</v>
      </c>
      <c r="G400" s="43">
        <f>'Building Structure Data'!O401</f>
        <v>0</v>
      </c>
      <c r="H400" s="43">
        <f>'Building Structure Data'!P401</f>
        <v>0</v>
      </c>
      <c r="I400" t="b">
        <f>IF(OR('Building Structure Data'!M401="C",'Building Structure Data'!M401="R"),TRUE,FALSE)</f>
        <v>0</v>
      </c>
      <c r="J400">
        <f>'Building Structure Data'!Y401</f>
        <v>0</v>
      </c>
      <c r="K400" s="77">
        <f>'Building Structure Data'!AN401</f>
        <v>0</v>
      </c>
      <c r="L400" s="77">
        <f>'Building Structure Data'!AO401</f>
        <v>0</v>
      </c>
      <c r="M400" s="163" t="str">
        <f>IFERROR('Inputs_Metric 7'!$D$5*INDEX('HAZUS Table FL 14.14'!$F$5:$F$40,MATCH($J400,'HAZUS Table FL 14.14'!$C$5:$C$40,0)),"no data")</f>
        <v>no data</v>
      </c>
      <c r="N400" s="163" t="str">
        <f>IFERROR('Inputs_Metric 7'!$D$5*INDEX('HAZUS Table FL 14.14'!$G$5:$G$40,MATCH($J400,'HAZUS Table FL 14.14'!$C$5:$C$40,0)),"no data")</f>
        <v>no data</v>
      </c>
      <c r="O400" s="163" t="str">
        <f>IFERROR('Inputs_Metric 7'!$D$5*INDEX('HAZUS Table FL 14.14'!$I$5:$I$40,MATCH($J400,'HAZUS Table FL 14.14'!$C$5:$C$40,0)),"no data")</f>
        <v>no data</v>
      </c>
      <c r="P400" s="246" t="str">
        <f>IFERROR(AVERAGEIFS('HAZUS Table FL 14.12'!$S$4:$S$325,'HAZUS Table FL 14.12'!$N$4:$N$325,$J400,'HAZUS Table FL 14.12'!$R$4:$R$325,$I400,'HAZUS Table FL 14.12'!$P$4:$P$325,"&lt;="&amp;$G400,'HAZUS Table FL 14.12'!$Q$4:$Q$325,"&gt;"&amp;$G400)*'Inputs_Metric 7'!$D$6,"no data")</f>
        <v>no data</v>
      </c>
      <c r="Q400" s="246" t="str">
        <f>IFERROR(AVERAGEIFS('HAZUS Table FL 14.12'!$S$4:$S$325,'HAZUS Table FL 14.12'!$N$4:$N$325,$J400,'HAZUS Table FL 14.12'!$R$4:$R$325,$I400,'HAZUS Table FL 14.12'!$P$4:$P$325,"&lt;="&amp;$H400,'HAZUS Table FL 14.12'!$Q$4:$Q$325,"&gt;"&amp;$H400)*'Inputs_Metric 7'!$D$6,"no data")</f>
        <v>no data</v>
      </c>
      <c r="R400" s="246" t="str">
        <f>IFERROR(INDEX('HAZUS Table FL 14.16'!$D$3:$D$30,MATCH($J400,'HAZUS Table FL 14.16'!$C$3:$C$30,0)),"no data")</f>
        <v>no data</v>
      </c>
      <c r="S400" s="246" t="str">
        <f>IFERROR(INDEX('HAZUS Table FL 14.16'!$F$3:$F$30,MATCH($J400,'HAZUS Table FL 14.16'!$C$3:$C$30,0)),"no data")</f>
        <v>no data</v>
      </c>
      <c r="T400" s="246" t="str">
        <f>IFERROR(INDEX('HAZUS Table FL 14.16'!$G$3:$G$30,MATCH($J400,'HAZUS Table FL 14.16'!$C$3:$C$30,0)),"no data")</f>
        <v>no data</v>
      </c>
      <c r="U400" s="164" t="str">
        <f>IFERROR('Inputs_Metric 7'!$D$5*INDEX('HAZUS Table FL 14.8'!$E$4:$E$14,MATCH('Step 1_Metric 7'!$J400,'HAZUS Table FL 14.8'!$C$4:$C$14,0)),"no data")</f>
        <v>no data</v>
      </c>
      <c r="W400" s="92" t="str">
        <f t="shared" si="56"/>
        <v/>
      </c>
      <c r="X400" s="92" t="str">
        <f t="shared" si="57"/>
        <v/>
      </c>
      <c r="Y400" s="92" t="str">
        <f t="shared" si="58"/>
        <v/>
      </c>
      <c r="Z400" s="92" t="str">
        <f t="shared" si="59"/>
        <v/>
      </c>
      <c r="AA400" s="101" t="str">
        <f t="shared" si="60"/>
        <v/>
      </c>
      <c r="AB400" s="101" t="str">
        <f t="shared" si="61"/>
        <v/>
      </c>
      <c r="AC400" s="92" t="str">
        <f t="shared" si="62"/>
        <v/>
      </c>
      <c r="AD400" s="92" t="str">
        <f t="shared" si="63"/>
        <v/>
      </c>
    </row>
    <row r="401" spans="1:30" x14ac:dyDescent="0.25">
      <c r="A401">
        <f t="shared" si="55"/>
        <v>10</v>
      </c>
      <c r="B401">
        <f>COUNTIF($D$4:D401,D401)</f>
        <v>318</v>
      </c>
      <c r="C401">
        <f>'Building Structure Data'!B402</f>
        <v>0</v>
      </c>
      <c r="D401">
        <f>'Building Structure Data'!C402</f>
        <v>0</v>
      </c>
      <c r="E401">
        <f>'Building Structure Data'!D402</f>
        <v>0</v>
      </c>
      <c r="F401">
        <f>'Building Structure Data'!E402</f>
        <v>0</v>
      </c>
      <c r="G401" s="43">
        <f>'Building Structure Data'!O402</f>
        <v>0</v>
      </c>
      <c r="H401" s="43">
        <f>'Building Structure Data'!P402</f>
        <v>0</v>
      </c>
      <c r="I401" t="b">
        <f>IF(OR('Building Structure Data'!M402="C",'Building Structure Data'!M402="R"),TRUE,FALSE)</f>
        <v>0</v>
      </c>
      <c r="J401">
        <f>'Building Structure Data'!Y402</f>
        <v>0</v>
      </c>
      <c r="K401" s="77">
        <f>'Building Structure Data'!AN402</f>
        <v>0</v>
      </c>
      <c r="L401" s="77">
        <f>'Building Structure Data'!AO402</f>
        <v>0</v>
      </c>
      <c r="M401" s="163" t="str">
        <f>IFERROR('Inputs_Metric 7'!$D$5*INDEX('HAZUS Table FL 14.14'!$F$5:$F$40,MATCH($J401,'HAZUS Table FL 14.14'!$C$5:$C$40,0)),"no data")</f>
        <v>no data</v>
      </c>
      <c r="N401" s="163" t="str">
        <f>IFERROR('Inputs_Metric 7'!$D$5*INDEX('HAZUS Table FL 14.14'!$G$5:$G$40,MATCH($J401,'HAZUS Table FL 14.14'!$C$5:$C$40,0)),"no data")</f>
        <v>no data</v>
      </c>
      <c r="O401" s="163" t="str">
        <f>IFERROR('Inputs_Metric 7'!$D$5*INDEX('HAZUS Table FL 14.14'!$I$5:$I$40,MATCH($J401,'HAZUS Table FL 14.14'!$C$5:$C$40,0)),"no data")</f>
        <v>no data</v>
      </c>
      <c r="P401" s="246" t="str">
        <f>IFERROR(AVERAGEIFS('HAZUS Table FL 14.12'!$S$4:$S$325,'HAZUS Table FL 14.12'!$N$4:$N$325,$J401,'HAZUS Table FL 14.12'!$R$4:$R$325,$I401,'HAZUS Table FL 14.12'!$P$4:$P$325,"&lt;="&amp;$G401,'HAZUS Table FL 14.12'!$Q$4:$Q$325,"&gt;"&amp;$G401)*'Inputs_Metric 7'!$D$6,"no data")</f>
        <v>no data</v>
      </c>
      <c r="Q401" s="246" t="str">
        <f>IFERROR(AVERAGEIFS('HAZUS Table FL 14.12'!$S$4:$S$325,'HAZUS Table FL 14.12'!$N$4:$N$325,$J401,'HAZUS Table FL 14.12'!$R$4:$R$325,$I401,'HAZUS Table FL 14.12'!$P$4:$P$325,"&lt;="&amp;$H401,'HAZUS Table FL 14.12'!$Q$4:$Q$325,"&gt;"&amp;$H401)*'Inputs_Metric 7'!$D$6,"no data")</f>
        <v>no data</v>
      </c>
      <c r="R401" s="246" t="str">
        <f>IFERROR(INDEX('HAZUS Table FL 14.16'!$D$3:$D$30,MATCH($J401,'HAZUS Table FL 14.16'!$C$3:$C$30,0)),"no data")</f>
        <v>no data</v>
      </c>
      <c r="S401" s="246" t="str">
        <f>IFERROR(INDEX('HAZUS Table FL 14.16'!$F$3:$F$30,MATCH($J401,'HAZUS Table FL 14.16'!$C$3:$C$30,0)),"no data")</f>
        <v>no data</v>
      </c>
      <c r="T401" s="246" t="str">
        <f>IFERROR(INDEX('HAZUS Table FL 14.16'!$G$3:$G$30,MATCH($J401,'HAZUS Table FL 14.16'!$C$3:$C$30,0)),"no data")</f>
        <v>no data</v>
      </c>
      <c r="U401" s="164" t="str">
        <f>IFERROR('Inputs_Metric 7'!$D$5*INDEX('HAZUS Table FL 14.8'!$E$4:$E$14,MATCH('Step 1_Metric 7'!$J401,'HAZUS Table FL 14.8'!$C$4:$C$14,0)),"no data")</f>
        <v>no data</v>
      </c>
      <c r="W401" s="92" t="str">
        <f t="shared" si="56"/>
        <v/>
      </c>
      <c r="X401" s="92" t="str">
        <f t="shared" si="57"/>
        <v/>
      </c>
      <c r="Y401" s="92" t="str">
        <f t="shared" si="58"/>
        <v/>
      </c>
      <c r="Z401" s="92" t="str">
        <f t="shared" si="59"/>
        <v/>
      </c>
      <c r="AA401" s="101" t="str">
        <f t="shared" si="60"/>
        <v/>
      </c>
      <c r="AB401" s="101" t="str">
        <f t="shared" si="61"/>
        <v/>
      </c>
      <c r="AC401" s="92" t="str">
        <f t="shared" si="62"/>
        <v/>
      </c>
      <c r="AD401" s="92" t="str">
        <f t="shared" si="63"/>
        <v/>
      </c>
    </row>
    <row r="402" spans="1:30" x14ac:dyDescent="0.25">
      <c r="A402">
        <f t="shared" si="55"/>
        <v>10</v>
      </c>
      <c r="B402">
        <f>COUNTIF($D$4:D402,D402)</f>
        <v>319</v>
      </c>
      <c r="C402">
        <f>'Building Structure Data'!B403</f>
        <v>0</v>
      </c>
      <c r="D402">
        <f>'Building Structure Data'!C403</f>
        <v>0</v>
      </c>
      <c r="E402">
        <f>'Building Structure Data'!D403</f>
        <v>0</v>
      </c>
      <c r="F402">
        <f>'Building Structure Data'!E403</f>
        <v>0</v>
      </c>
      <c r="G402" s="43">
        <f>'Building Structure Data'!O403</f>
        <v>0</v>
      </c>
      <c r="H402" s="43">
        <f>'Building Structure Data'!P403</f>
        <v>0</v>
      </c>
      <c r="I402" t="b">
        <f>IF(OR('Building Structure Data'!M403="C",'Building Structure Data'!M403="R"),TRUE,FALSE)</f>
        <v>0</v>
      </c>
      <c r="J402">
        <f>'Building Structure Data'!Y403</f>
        <v>0</v>
      </c>
      <c r="K402" s="77">
        <f>'Building Structure Data'!AN403</f>
        <v>0</v>
      </c>
      <c r="L402" s="77">
        <f>'Building Structure Data'!AO403</f>
        <v>0</v>
      </c>
      <c r="M402" s="163" t="str">
        <f>IFERROR('Inputs_Metric 7'!$D$5*INDEX('HAZUS Table FL 14.14'!$F$5:$F$40,MATCH($J402,'HAZUS Table FL 14.14'!$C$5:$C$40,0)),"no data")</f>
        <v>no data</v>
      </c>
      <c r="N402" s="163" t="str">
        <f>IFERROR('Inputs_Metric 7'!$D$5*INDEX('HAZUS Table FL 14.14'!$G$5:$G$40,MATCH($J402,'HAZUS Table FL 14.14'!$C$5:$C$40,0)),"no data")</f>
        <v>no data</v>
      </c>
      <c r="O402" s="163" t="str">
        <f>IFERROR('Inputs_Metric 7'!$D$5*INDEX('HAZUS Table FL 14.14'!$I$5:$I$40,MATCH($J402,'HAZUS Table FL 14.14'!$C$5:$C$40,0)),"no data")</f>
        <v>no data</v>
      </c>
      <c r="P402" s="246" t="str">
        <f>IFERROR(AVERAGEIFS('HAZUS Table FL 14.12'!$S$4:$S$325,'HAZUS Table FL 14.12'!$N$4:$N$325,$J402,'HAZUS Table FL 14.12'!$R$4:$R$325,$I402,'HAZUS Table FL 14.12'!$P$4:$P$325,"&lt;="&amp;$G402,'HAZUS Table FL 14.12'!$Q$4:$Q$325,"&gt;"&amp;$G402)*'Inputs_Metric 7'!$D$6,"no data")</f>
        <v>no data</v>
      </c>
      <c r="Q402" s="246" t="str">
        <f>IFERROR(AVERAGEIFS('HAZUS Table FL 14.12'!$S$4:$S$325,'HAZUS Table FL 14.12'!$N$4:$N$325,$J402,'HAZUS Table FL 14.12'!$R$4:$R$325,$I402,'HAZUS Table FL 14.12'!$P$4:$P$325,"&lt;="&amp;$H402,'HAZUS Table FL 14.12'!$Q$4:$Q$325,"&gt;"&amp;$H402)*'Inputs_Metric 7'!$D$6,"no data")</f>
        <v>no data</v>
      </c>
      <c r="R402" s="246" t="str">
        <f>IFERROR(INDEX('HAZUS Table FL 14.16'!$D$3:$D$30,MATCH($J402,'HAZUS Table FL 14.16'!$C$3:$C$30,0)),"no data")</f>
        <v>no data</v>
      </c>
      <c r="S402" s="246" t="str">
        <f>IFERROR(INDEX('HAZUS Table FL 14.16'!$F$3:$F$30,MATCH($J402,'HAZUS Table FL 14.16'!$C$3:$C$30,0)),"no data")</f>
        <v>no data</v>
      </c>
      <c r="T402" s="246" t="str">
        <f>IFERROR(INDEX('HAZUS Table FL 14.16'!$G$3:$G$30,MATCH($J402,'HAZUS Table FL 14.16'!$C$3:$C$30,0)),"no data")</f>
        <v>no data</v>
      </c>
      <c r="U402" s="164" t="str">
        <f>IFERROR('Inputs_Metric 7'!$D$5*INDEX('HAZUS Table FL 14.8'!$E$4:$E$14,MATCH('Step 1_Metric 7'!$J402,'HAZUS Table FL 14.8'!$C$4:$C$14,0)),"no data")</f>
        <v>no data</v>
      </c>
      <c r="W402" s="92" t="str">
        <f t="shared" si="56"/>
        <v/>
      </c>
      <c r="X402" s="92" t="str">
        <f t="shared" si="57"/>
        <v/>
      </c>
      <c r="Y402" s="92" t="str">
        <f t="shared" si="58"/>
        <v/>
      </c>
      <c r="Z402" s="92" t="str">
        <f t="shared" si="59"/>
        <v/>
      </c>
      <c r="AA402" s="101" t="str">
        <f t="shared" si="60"/>
        <v/>
      </c>
      <c r="AB402" s="101" t="str">
        <f t="shared" si="61"/>
        <v/>
      </c>
      <c r="AC402" s="92" t="str">
        <f t="shared" si="62"/>
        <v/>
      </c>
      <c r="AD402" s="92" t="str">
        <f t="shared" si="63"/>
        <v/>
      </c>
    </row>
    <row r="403" spans="1:30" x14ac:dyDescent="0.25">
      <c r="A403">
        <f t="shared" si="55"/>
        <v>10</v>
      </c>
      <c r="B403">
        <f>COUNTIF($D$4:D403,D403)</f>
        <v>320</v>
      </c>
      <c r="C403">
        <f>'Building Structure Data'!B404</f>
        <v>0</v>
      </c>
      <c r="D403">
        <f>'Building Structure Data'!C404</f>
        <v>0</v>
      </c>
      <c r="E403">
        <f>'Building Structure Data'!D404</f>
        <v>0</v>
      </c>
      <c r="F403">
        <f>'Building Structure Data'!E404</f>
        <v>0</v>
      </c>
      <c r="G403" s="43">
        <f>'Building Structure Data'!O404</f>
        <v>0</v>
      </c>
      <c r="H403" s="43">
        <f>'Building Structure Data'!P404</f>
        <v>0</v>
      </c>
      <c r="I403" t="b">
        <f>IF(OR('Building Structure Data'!M404="C",'Building Structure Data'!M404="R"),TRUE,FALSE)</f>
        <v>0</v>
      </c>
      <c r="J403">
        <f>'Building Structure Data'!Y404</f>
        <v>0</v>
      </c>
      <c r="K403" s="77">
        <f>'Building Structure Data'!AN404</f>
        <v>0</v>
      </c>
      <c r="L403" s="77">
        <f>'Building Structure Data'!AO404</f>
        <v>0</v>
      </c>
      <c r="M403" s="163" t="str">
        <f>IFERROR('Inputs_Metric 7'!$D$5*INDEX('HAZUS Table FL 14.14'!$F$5:$F$40,MATCH($J403,'HAZUS Table FL 14.14'!$C$5:$C$40,0)),"no data")</f>
        <v>no data</v>
      </c>
      <c r="N403" s="163" t="str">
        <f>IFERROR('Inputs_Metric 7'!$D$5*INDEX('HAZUS Table FL 14.14'!$G$5:$G$40,MATCH($J403,'HAZUS Table FL 14.14'!$C$5:$C$40,0)),"no data")</f>
        <v>no data</v>
      </c>
      <c r="O403" s="163" t="str">
        <f>IFERROR('Inputs_Metric 7'!$D$5*INDEX('HAZUS Table FL 14.14'!$I$5:$I$40,MATCH($J403,'HAZUS Table FL 14.14'!$C$5:$C$40,0)),"no data")</f>
        <v>no data</v>
      </c>
      <c r="P403" s="246" t="str">
        <f>IFERROR(AVERAGEIFS('HAZUS Table FL 14.12'!$S$4:$S$325,'HAZUS Table FL 14.12'!$N$4:$N$325,$J403,'HAZUS Table FL 14.12'!$R$4:$R$325,$I403,'HAZUS Table FL 14.12'!$P$4:$P$325,"&lt;="&amp;$G403,'HAZUS Table FL 14.12'!$Q$4:$Q$325,"&gt;"&amp;$G403)*'Inputs_Metric 7'!$D$6,"no data")</f>
        <v>no data</v>
      </c>
      <c r="Q403" s="246" t="str">
        <f>IFERROR(AVERAGEIFS('HAZUS Table FL 14.12'!$S$4:$S$325,'HAZUS Table FL 14.12'!$N$4:$N$325,$J403,'HAZUS Table FL 14.12'!$R$4:$R$325,$I403,'HAZUS Table FL 14.12'!$P$4:$P$325,"&lt;="&amp;$H403,'HAZUS Table FL 14.12'!$Q$4:$Q$325,"&gt;"&amp;$H403)*'Inputs_Metric 7'!$D$6,"no data")</f>
        <v>no data</v>
      </c>
      <c r="R403" s="246" t="str">
        <f>IFERROR(INDEX('HAZUS Table FL 14.16'!$D$3:$D$30,MATCH($J403,'HAZUS Table FL 14.16'!$C$3:$C$30,0)),"no data")</f>
        <v>no data</v>
      </c>
      <c r="S403" s="246" t="str">
        <f>IFERROR(INDEX('HAZUS Table FL 14.16'!$F$3:$F$30,MATCH($J403,'HAZUS Table FL 14.16'!$C$3:$C$30,0)),"no data")</f>
        <v>no data</v>
      </c>
      <c r="T403" s="246" t="str">
        <f>IFERROR(INDEX('HAZUS Table FL 14.16'!$G$3:$G$30,MATCH($J403,'HAZUS Table FL 14.16'!$C$3:$C$30,0)),"no data")</f>
        <v>no data</v>
      </c>
      <c r="U403" s="164" t="str">
        <f>IFERROR('Inputs_Metric 7'!$D$5*INDEX('HAZUS Table FL 14.8'!$E$4:$E$14,MATCH('Step 1_Metric 7'!$J403,'HAZUS Table FL 14.8'!$C$4:$C$14,0)),"no data")</f>
        <v>no data</v>
      </c>
      <c r="W403" s="92" t="str">
        <f t="shared" si="56"/>
        <v/>
      </c>
      <c r="X403" s="92" t="str">
        <f t="shared" si="57"/>
        <v/>
      </c>
      <c r="Y403" s="92" t="str">
        <f t="shared" si="58"/>
        <v/>
      </c>
      <c r="Z403" s="92" t="str">
        <f t="shared" si="59"/>
        <v/>
      </c>
      <c r="AA403" s="101" t="str">
        <f t="shared" si="60"/>
        <v/>
      </c>
      <c r="AB403" s="101" t="str">
        <f t="shared" si="61"/>
        <v/>
      </c>
      <c r="AC403" s="92" t="str">
        <f t="shared" si="62"/>
        <v/>
      </c>
      <c r="AD403" s="92" t="str">
        <f t="shared" si="63"/>
        <v/>
      </c>
    </row>
    <row r="404" spans="1:30" x14ac:dyDescent="0.25">
      <c r="A404">
        <f t="shared" si="55"/>
        <v>10</v>
      </c>
      <c r="B404">
        <f>COUNTIF($D$4:D404,D404)</f>
        <v>321</v>
      </c>
      <c r="C404">
        <f>'Building Structure Data'!B405</f>
        <v>0</v>
      </c>
      <c r="D404">
        <f>'Building Structure Data'!C405</f>
        <v>0</v>
      </c>
      <c r="E404">
        <f>'Building Structure Data'!D405</f>
        <v>0</v>
      </c>
      <c r="F404">
        <f>'Building Structure Data'!E405</f>
        <v>0</v>
      </c>
      <c r="G404" s="43">
        <f>'Building Structure Data'!O405</f>
        <v>0</v>
      </c>
      <c r="H404" s="43">
        <f>'Building Structure Data'!P405</f>
        <v>0</v>
      </c>
      <c r="I404" t="b">
        <f>IF(OR('Building Structure Data'!M405="C",'Building Structure Data'!M405="R"),TRUE,FALSE)</f>
        <v>0</v>
      </c>
      <c r="J404">
        <f>'Building Structure Data'!Y405</f>
        <v>0</v>
      </c>
      <c r="K404" s="77">
        <f>'Building Structure Data'!AN405</f>
        <v>0</v>
      </c>
      <c r="L404" s="77">
        <f>'Building Structure Data'!AO405</f>
        <v>0</v>
      </c>
      <c r="M404" s="163" t="str">
        <f>IFERROR('Inputs_Metric 7'!$D$5*INDEX('HAZUS Table FL 14.14'!$F$5:$F$40,MATCH($J404,'HAZUS Table FL 14.14'!$C$5:$C$40,0)),"no data")</f>
        <v>no data</v>
      </c>
      <c r="N404" s="163" t="str">
        <f>IFERROR('Inputs_Metric 7'!$D$5*INDEX('HAZUS Table FL 14.14'!$G$5:$G$40,MATCH($J404,'HAZUS Table FL 14.14'!$C$5:$C$40,0)),"no data")</f>
        <v>no data</v>
      </c>
      <c r="O404" s="163" t="str">
        <f>IFERROR('Inputs_Metric 7'!$D$5*INDEX('HAZUS Table FL 14.14'!$I$5:$I$40,MATCH($J404,'HAZUS Table FL 14.14'!$C$5:$C$40,0)),"no data")</f>
        <v>no data</v>
      </c>
      <c r="P404" s="246" t="str">
        <f>IFERROR(AVERAGEIFS('HAZUS Table FL 14.12'!$S$4:$S$325,'HAZUS Table FL 14.12'!$N$4:$N$325,$J404,'HAZUS Table FL 14.12'!$R$4:$R$325,$I404,'HAZUS Table FL 14.12'!$P$4:$P$325,"&lt;="&amp;$G404,'HAZUS Table FL 14.12'!$Q$4:$Q$325,"&gt;"&amp;$G404)*'Inputs_Metric 7'!$D$6,"no data")</f>
        <v>no data</v>
      </c>
      <c r="Q404" s="246" t="str">
        <f>IFERROR(AVERAGEIFS('HAZUS Table FL 14.12'!$S$4:$S$325,'HAZUS Table FL 14.12'!$N$4:$N$325,$J404,'HAZUS Table FL 14.12'!$R$4:$R$325,$I404,'HAZUS Table FL 14.12'!$P$4:$P$325,"&lt;="&amp;$H404,'HAZUS Table FL 14.12'!$Q$4:$Q$325,"&gt;"&amp;$H404)*'Inputs_Metric 7'!$D$6,"no data")</f>
        <v>no data</v>
      </c>
      <c r="R404" s="246" t="str">
        <f>IFERROR(INDEX('HAZUS Table FL 14.16'!$D$3:$D$30,MATCH($J404,'HAZUS Table FL 14.16'!$C$3:$C$30,0)),"no data")</f>
        <v>no data</v>
      </c>
      <c r="S404" s="246" t="str">
        <f>IFERROR(INDEX('HAZUS Table FL 14.16'!$F$3:$F$30,MATCH($J404,'HAZUS Table FL 14.16'!$C$3:$C$30,0)),"no data")</f>
        <v>no data</v>
      </c>
      <c r="T404" s="246" t="str">
        <f>IFERROR(INDEX('HAZUS Table FL 14.16'!$G$3:$G$30,MATCH($J404,'HAZUS Table FL 14.16'!$C$3:$C$30,0)),"no data")</f>
        <v>no data</v>
      </c>
      <c r="U404" s="164" t="str">
        <f>IFERROR('Inputs_Metric 7'!$D$5*INDEX('HAZUS Table FL 14.8'!$E$4:$E$14,MATCH('Step 1_Metric 7'!$J404,'HAZUS Table FL 14.8'!$C$4:$C$14,0)),"no data")</f>
        <v>no data</v>
      </c>
      <c r="W404" s="92" t="str">
        <f t="shared" si="56"/>
        <v/>
      </c>
      <c r="X404" s="92" t="str">
        <f t="shared" si="57"/>
        <v/>
      </c>
      <c r="Y404" s="92" t="str">
        <f t="shared" si="58"/>
        <v/>
      </c>
      <c r="Z404" s="92" t="str">
        <f t="shared" si="59"/>
        <v/>
      </c>
      <c r="AA404" s="101" t="str">
        <f t="shared" si="60"/>
        <v/>
      </c>
      <c r="AB404" s="101" t="str">
        <f t="shared" si="61"/>
        <v/>
      </c>
      <c r="AC404" s="92" t="str">
        <f t="shared" si="62"/>
        <v/>
      </c>
      <c r="AD404" s="92" t="str">
        <f t="shared" si="63"/>
        <v/>
      </c>
    </row>
    <row r="405" spans="1:30" x14ac:dyDescent="0.25">
      <c r="A405">
        <f t="shared" si="55"/>
        <v>10</v>
      </c>
      <c r="B405">
        <f>COUNTIF($D$4:D405,D405)</f>
        <v>322</v>
      </c>
      <c r="C405">
        <f>'Building Structure Data'!B406</f>
        <v>0</v>
      </c>
      <c r="D405">
        <f>'Building Structure Data'!C406</f>
        <v>0</v>
      </c>
      <c r="E405">
        <f>'Building Structure Data'!D406</f>
        <v>0</v>
      </c>
      <c r="F405">
        <f>'Building Structure Data'!E406</f>
        <v>0</v>
      </c>
      <c r="G405" s="43">
        <f>'Building Structure Data'!O406</f>
        <v>0</v>
      </c>
      <c r="H405" s="43">
        <f>'Building Structure Data'!P406</f>
        <v>0</v>
      </c>
      <c r="I405" t="b">
        <f>IF(OR('Building Structure Data'!M406="C",'Building Structure Data'!M406="R"),TRUE,FALSE)</f>
        <v>0</v>
      </c>
      <c r="J405">
        <f>'Building Structure Data'!Y406</f>
        <v>0</v>
      </c>
      <c r="K405" s="77">
        <f>'Building Structure Data'!AN406</f>
        <v>0</v>
      </c>
      <c r="L405" s="77">
        <f>'Building Structure Data'!AO406</f>
        <v>0</v>
      </c>
      <c r="M405" s="163" t="str">
        <f>IFERROR('Inputs_Metric 7'!$D$5*INDEX('HAZUS Table FL 14.14'!$F$5:$F$40,MATCH($J405,'HAZUS Table FL 14.14'!$C$5:$C$40,0)),"no data")</f>
        <v>no data</v>
      </c>
      <c r="N405" s="163" t="str">
        <f>IFERROR('Inputs_Metric 7'!$D$5*INDEX('HAZUS Table FL 14.14'!$G$5:$G$40,MATCH($J405,'HAZUS Table FL 14.14'!$C$5:$C$40,0)),"no data")</f>
        <v>no data</v>
      </c>
      <c r="O405" s="163" t="str">
        <f>IFERROR('Inputs_Metric 7'!$D$5*INDEX('HAZUS Table FL 14.14'!$I$5:$I$40,MATCH($J405,'HAZUS Table FL 14.14'!$C$5:$C$40,0)),"no data")</f>
        <v>no data</v>
      </c>
      <c r="P405" s="246" t="str">
        <f>IFERROR(AVERAGEIFS('HAZUS Table FL 14.12'!$S$4:$S$325,'HAZUS Table FL 14.12'!$N$4:$N$325,$J405,'HAZUS Table FL 14.12'!$R$4:$R$325,$I405,'HAZUS Table FL 14.12'!$P$4:$P$325,"&lt;="&amp;$G405,'HAZUS Table FL 14.12'!$Q$4:$Q$325,"&gt;"&amp;$G405)*'Inputs_Metric 7'!$D$6,"no data")</f>
        <v>no data</v>
      </c>
      <c r="Q405" s="246" t="str">
        <f>IFERROR(AVERAGEIFS('HAZUS Table FL 14.12'!$S$4:$S$325,'HAZUS Table FL 14.12'!$N$4:$N$325,$J405,'HAZUS Table FL 14.12'!$R$4:$R$325,$I405,'HAZUS Table FL 14.12'!$P$4:$P$325,"&lt;="&amp;$H405,'HAZUS Table FL 14.12'!$Q$4:$Q$325,"&gt;"&amp;$H405)*'Inputs_Metric 7'!$D$6,"no data")</f>
        <v>no data</v>
      </c>
      <c r="R405" s="246" t="str">
        <f>IFERROR(INDEX('HAZUS Table FL 14.16'!$D$3:$D$30,MATCH($J405,'HAZUS Table FL 14.16'!$C$3:$C$30,0)),"no data")</f>
        <v>no data</v>
      </c>
      <c r="S405" s="246" t="str">
        <f>IFERROR(INDEX('HAZUS Table FL 14.16'!$F$3:$F$30,MATCH($J405,'HAZUS Table FL 14.16'!$C$3:$C$30,0)),"no data")</f>
        <v>no data</v>
      </c>
      <c r="T405" s="246" t="str">
        <f>IFERROR(INDEX('HAZUS Table FL 14.16'!$G$3:$G$30,MATCH($J405,'HAZUS Table FL 14.16'!$C$3:$C$30,0)),"no data")</f>
        <v>no data</v>
      </c>
      <c r="U405" s="164" t="str">
        <f>IFERROR('Inputs_Metric 7'!$D$5*INDEX('HAZUS Table FL 14.8'!$E$4:$E$14,MATCH('Step 1_Metric 7'!$J405,'HAZUS Table FL 14.8'!$C$4:$C$14,0)),"no data")</f>
        <v>no data</v>
      </c>
      <c r="W405" s="92" t="str">
        <f t="shared" si="56"/>
        <v/>
      </c>
      <c r="X405" s="92" t="str">
        <f t="shared" si="57"/>
        <v/>
      </c>
      <c r="Y405" s="92" t="str">
        <f t="shared" si="58"/>
        <v/>
      </c>
      <c r="Z405" s="92" t="str">
        <f t="shared" si="59"/>
        <v/>
      </c>
      <c r="AA405" s="101" t="str">
        <f t="shared" si="60"/>
        <v/>
      </c>
      <c r="AB405" s="101" t="str">
        <f t="shared" si="61"/>
        <v/>
      </c>
      <c r="AC405" s="92" t="str">
        <f t="shared" si="62"/>
        <v/>
      </c>
      <c r="AD405" s="92" t="str">
        <f t="shared" si="63"/>
        <v/>
      </c>
    </row>
    <row r="406" spans="1:30" x14ac:dyDescent="0.25">
      <c r="A406">
        <f t="shared" si="55"/>
        <v>10</v>
      </c>
      <c r="B406">
        <f>COUNTIF($D$4:D406,D406)</f>
        <v>323</v>
      </c>
      <c r="C406">
        <f>'Building Structure Data'!B407</f>
        <v>0</v>
      </c>
      <c r="D406">
        <f>'Building Structure Data'!C407</f>
        <v>0</v>
      </c>
      <c r="E406">
        <f>'Building Structure Data'!D407</f>
        <v>0</v>
      </c>
      <c r="F406">
        <f>'Building Structure Data'!E407</f>
        <v>0</v>
      </c>
      <c r="G406" s="43">
        <f>'Building Structure Data'!O407</f>
        <v>0</v>
      </c>
      <c r="H406" s="43">
        <f>'Building Structure Data'!P407</f>
        <v>0</v>
      </c>
      <c r="I406" t="b">
        <f>IF(OR('Building Structure Data'!M407="C",'Building Structure Data'!M407="R"),TRUE,FALSE)</f>
        <v>0</v>
      </c>
      <c r="J406">
        <f>'Building Structure Data'!Y407</f>
        <v>0</v>
      </c>
      <c r="K406" s="77">
        <f>'Building Structure Data'!AN407</f>
        <v>0</v>
      </c>
      <c r="L406" s="77">
        <f>'Building Structure Data'!AO407</f>
        <v>0</v>
      </c>
      <c r="M406" s="163" t="str">
        <f>IFERROR('Inputs_Metric 7'!$D$5*INDEX('HAZUS Table FL 14.14'!$F$5:$F$40,MATCH($J406,'HAZUS Table FL 14.14'!$C$5:$C$40,0)),"no data")</f>
        <v>no data</v>
      </c>
      <c r="N406" s="163" t="str">
        <f>IFERROR('Inputs_Metric 7'!$D$5*INDEX('HAZUS Table FL 14.14'!$G$5:$G$40,MATCH($J406,'HAZUS Table FL 14.14'!$C$5:$C$40,0)),"no data")</f>
        <v>no data</v>
      </c>
      <c r="O406" s="163" t="str">
        <f>IFERROR('Inputs_Metric 7'!$D$5*INDEX('HAZUS Table FL 14.14'!$I$5:$I$40,MATCH($J406,'HAZUS Table FL 14.14'!$C$5:$C$40,0)),"no data")</f>
        <v>no data</v>
      </c>
      <c r="P406" s="246" t="str">
        <f>IFERROR(AVERAGEIFS('HAZUS Table FL 14.12'!$S$4:$S$325,'HAZUS Table FL 14.12'!$N$4:$N$325,$J406,'HAZUS Table FL 14.12'!$R$4:$R$325,$I406,'HAZUS Table FL 14.12'!$P$4:$P$325,"&lt;="&amp;$G406,'HAZUS Table FL 14.12'!$Q$4:$Q$325,"&gt;"&amp;$G406)*'Inputs_Metric 7'!$D$6,"no data")</f>
        <v>no data</v>
      </c>
      <c r="Q406" s="246" t="str">
        <f>IFERROR(AVERAGEIFS('HAZUS Table FL 14.12'!$S$4:$S$325,'HAZUS Table FL 14.12'!$N$4:$N$325,$J406,'HAZUS Table FL 14.12'!$R$4:$R$325,$I406,'HAZUS Table FL 14.12'!$P$4:$P$325,"&lt;="&amp;$H406,'HAZUS Table FL 14.12'!$Q$4:$Q$325,"&gt;"&amp;$H406)*'Inputs_Metric 7'!$D$6,"no data")</f>
        <v>no data</v>
      </c>
      <c r="R406" s="246" t="str">
        <f>IFERROR(INDEX('HAZUS Table FL 14.16'!$D$3:$D$30,MATCH($J406,'HAZUS Table FL 14.16'!$C$3:$C$30,0)),"no data")</f>
        <v>no data</v>
      </c>
      <c r="S406" s="246" t="str">
        <f>IFERROR(INDEX('HAZUS Table FL 14.16'!$F$3:$F$30,MATCH($J406,'HAZUS Table FL 14.16'!$C$3:$C$30,0)),"no data")</f>
        <v>no data</v>
      </c>
      <c r="T406" s="246" t="str">
        <f>IFERROR(INDEX('HAZUS Table FL 14.16'!$G$3:$G$30,MATCH($J406,'HAZUS Table FL 14.16'!$C$3:$C$30,0)),"no data")</f>
        <v>no data</v>
      </c>
      <c r="U406" s="164" t="str">
        <f>IFERROR('Inputs_Metric 7'!$D$5*INDEX('HAZUS Table FL 14.8'!$E$4:$E$14,MATCH('Step 1_Metric 7'!$J406,'HAZUS Table FL 14.8'!$C$4:$C$14,0)),"no data")</f>
        <v>no data</v>
      </c>
      <c r="W406" s="92" t="str">
        <f t="shared" si="56"/>
        <v/>
      </c>
      <c r="X406" s="92" t="str">
        <f t="shared" si="57"/>
        <v/>
      </c>
      <c r="Y406" s="92" t="str">
        <f t="shared" si="58"/>
        <v/>
      </c>
      <c r="Z406" s="92" t="str">
        <f t="shared" si="59"/>
        <v/>
      </c>
      <c r="AA406" s="101" t="str">
        <f t="shared" si="60"/>
        <v/>
      </c>
      <c r="AB406" s="101" t="str">
        <f t="shared" si="61"/>
        <v/>
      </c>
      <c r="AC406" s="92" t="str">
        <f t="shared" si="62"/>
        <v/>
      </c>
      <c r="AD406" s="92" t="str">
        <f t="shared" si="63"/>
        <v/>
      </c>
    </row>
    <row r="407" spans="1:30" x14ac:dyDescent="0.25">
      <c r="A407">
        <f t="shared" si="55"/>
        <v>10</v>
      </c>
      <c r="B407">
        <f>COUNTIF($D$4:D407,D407)</f>
        <v>324</v>
      </c>
      <c r="C407">
        <f>'Building Structure Data'!B408</f>
        <v>0</v>
      </c>
      <c r="D407">
        <f>'Building Structure Data'!C408</f>
        <v>0</v>
      </c>
      <c r="E407">
        <f>'Building Structure Data'!D408</f>
        <v>0</v>
      </c>
      <c r="F407">
        <f>'Building Structure Data'!E408</f>
        <v>0</v>
      </c>
      <c r="G407" s="43">
        <f>'Building Structure Data'!O408</f>
        <v>0</v>
      </c>
      <c r="H407" s="43">
        <f>'Building Structure Data'!P408</f>
        <v>0</v>
      </c>
      <c r="I407" t="b">
        <f>IF(OR('Building Structure Data'!M408="C",'Building Structure Data'!M408="R"),TRUE,FALSE)</f>
        <v>0</v>
      </c>
      <c r="J407">
        <f>'Building Structure Data'!Y408</f>
        <v>0</v>
      </c>
      <c r="K407" s="77">
        <f>'Building Structure Data'!AN408</f>
        <v>0</v>
      </c>
      <c r="L407" s="77">
        <f>'Building Structure Data'!AO408</f>
        <v>0</v>
      </c>
      <c r="M407" s="163" t="str">
        <f>IFERROR('Inputs_Metric 7'!$D$5*INDEX('HAZUS Table FL 14.14'!$F$5:$F$40,MATCH($J407,'HAZUS Table FL 14.14'!$C$5:$C$40,0)),"no data")</f>
        <v>no data</v>
      </c>
      <c r="N407" s="163" t="str">
        <f>IFERROR('Inputs_Metric 7'!$D$5*INDEX('HAZUS Table FL 14.14'!$G$5:$G$40,MATCH($J407,'HAZUS Table FL 14.14'!$C$5:$C$40,0)),"no data")</f>
        <v>no data</v>
      </c>
      <c r="O407" s="163" t="str">
        <f>IFERROR('Inputs_Metric 7'!$D$5*INDEX('HAZUS Table FL 14.14'!$I$5:$I$40,MATCH($J407,'HAZUS Table FL 14.14'!$C$5:$C$40,0)),"no data")</f>
        <v>no data</v>
      </c>
      <c r="P407" s="246" t="str">
        <f>IFERROR(AVERAGEIFS('HAZUS Table FL 14.12'!$S$4:$S$325,'HAZUS Table FL 14.12'!$N$4:$N$325,$J407,'HAZUS Table FL 14.12'!$R$4:$R$325,$I407,'HAZUS Table FL 14.12'!$P$4:$P$325,"&lt;="&amp;$G407,'HAZUS Table FL 14.12'!$Q$4:$Q$325,"&gt;"&amp;$G407)*'Inputs_Metric 7'!$D$6,"no data")</f>
        <v>no data</v>
      </c>
      <c r="Q407" s="246" t="str">
        <f>IFERROR(AVERAGEIFS('HAZUS Table FL 14.12'!$S$4:$S$325,'HAZUS Table FL 14.12'!$N$4:$N$325,$J407,'HAZUS Table FL 14.12'!$R$4:$R$325,$I407,'HAZUS Table FL 14.12'!$P$4:$P$325,"&lt;="&amp;$H407,'HAZUS Table FL 14.12'!$Q$4:$Q$325,"&gt;"&amp;$H407)*'Inputs_Metric 7'!$D$6,"no data")</f>
        <v>no data</v>
      </c>
      <c r="R407" s="246" t="str">
        <f>IFERROR(INDEX('HAZUS Table FL 14.16'!$D$3:$D$30,MATCH($J407,'HAZUS Table FL 14.16'!$C$3:$C$30,0)),"no data")</f>
        <v>no data</v>
      </c>
      <c r="S407" s="246" t="str">
        <f>IFERROR(INDEX('HAZUS Table FL 14.16'!$F$3:$F$30,MATCH($J407,'HAZUS Table FL 14.16'!$C$3:$C$30,0)),"no data")</f>
        <v>no data</v>
      </c>
      <c r="T407" s="246" t="str">
        <f>IFERROR(INDEX('HAZUS Table FL 14.16'!$G$3:$G$30,MATCH($J407,'HAZUS Table FL 14.16'!$C$3:$C$30,0)),"no data")</f>
        <v>no data</v>
      </c>
      <c r="U407" s="164" t="str">
        <f>IFERROR('Inputs_Metric 7'!$D$5*INDEX('HAZUS Table FL 14.8'!$E$4:$E$14,MATCH('Step 1_Metric 7'!$J407,'HAZUS Table FL 14.8'!$C$4:$C$14,0)),"no data")</f>
        <v>no data</v>
      </c>
      <c r="W407" s="92" t="str">
        <f t="shared" si="56"/>
        <v/>
      </c>
      <c r="X407" s="92" t="str">
        <f t="shared" si="57"/>
        <v/>
      </c>
      <c r="Y407" s="92" t="str">
        <f t="shared" si="58"/>
        <v/>
      </c>
      <c r="Z407" s="92" t="str">
        <f t="shared" si="59"/>
        <v/>
      </c>
      <c r="AA407" s="101" t="str">
        <f t="shared" si="60"/>
        <v/>
      </c>
      <c r="AB407" s="101" t="str">
        <f t="shared" si="61"/>
        <v/>
      </c>
      <c r="AC407" s="92" t="str">
        <f t="shared" si="62"/>
        <v/>
      </c>
      <c r="AD407" s="92" t="str">
        <f t="shared" si="63"/>
        <v/>
      </c>
    </row>
    <row r="408" spans="1:30" x14ac:dyDescent="0.25">
      <c r="A408">
        <f t="shared" si="55"/>
        <v>10</v>
      </c>
      <c r="B408">
        <f>COUNTIF($D$4:D408,D408)</f>
        <v>325</v>
      </c>
      <c r="C408">
        <f>'Building Structure Data'!B409</f>
        <v>0</v>
      </c>
      <c r="D408">
        <f>'Building Structure Data'!C409</f>
        <v>0</v>
      </c>
      <c r="E408">
        <f>'Building Structure Data'!D409</f>
        <v>0</v>
      </c>
      <c r="F408">
        <f>'Building Structure Data'!E409</f>
        <v>0</v>
      </c>
      <c r="G408" s="43">
        <f>'Building Structure Data'!O409</f>
        <v>0</v>
      </c>
      <c r="H408" s="43">
        <f>'Building Structure Data'!P409</f>
        <v>0</v>
      </c>
      <c r="I408" t="b">
        <f>IF(OR('Building Structure Data'!M409="C",'Building Structure Data'!M409="R"),TRUE,FALSE)</f>
        <v>0</v>
      </c>
      <c r="J408">
        <f>'Building Structure Data'!Y409</f>
        <v>0</v>
      </c>
      <c r="K408" s="77">
        <f>'Building Structure Data'!AN409</f>
        <v>0</v>
      </c>
      <c r="L408" s="77">
        <f>'Building Structure Data'!AO409</f>
        <v>0</v>
      </c>
      <c r="M408" s="163" t="str">
        <f>IFERROR('Inputs_Metric 7'!$D$5*INDEX('HAZUS Table FL 14.14'!$F$5:$F$40,MATCH($J408,'HAZUS Table FL 14.14'!$C$5:$C$40,0)),"no data")</f>
        <v>no data</v>
      </c>
      <c r="N408" s="163" t="str">
        <f>IFERROR('Inputs_Metric 7'!$D$5*INDEX('HAZUS Table FL 14.14'!$G$5:$G$40,MATCH($J408,'HAZUS Table FL 14.14'!$C$5:$C$40,0)),"no data")</f>
        <v>no data</v>
      </c>
      <c r="O408" s="163" t="str">
        <f>IFERROR('Inputs_Metric 7'!$D$5*INDEX('HAZUS Table FL 14.14'!$I$5:$I$40,MATCH($J408,'HAZUS Table FL 14.14'!$C$5:$C$40,0)),"no data")</f>
        <v>no data</v>
      </c>
      <c r="P408" s="246" t="str">
        <f>IFERROR(AVERAGEIFS('HAZUS Table FL 14.12'!$S$4:$S$325,'HAZUS Table FL 14.12'!$N$4:$N$325,$J408,'HAZUS Table FL 14.12'!$R$4:$R$325,$I408,'HAZUS Table FL 14.12'!$P$4:$P$325,"&lt;="&amp;$G408,'HAZUS Table FL 14.12'!$Q$4:$Q$325,"&gt;"&amp;$G408)*'Inputs_Metric 7'!$D$6,"no data")</f>
        <v>no data</v>
      </c>
      <c r="Q408" s="246" t="str">
        <f>IFERROR(AVERAGEIFS('HAZUS Table FL 14.12'!$S$4:$S$325,'HAZUS Table FL 14.12'!$N$4:$N$325,$J408,'HAZUS Table FL 14.12'!$R$4:$R$325,$I408,'HAZUS Table FL 14.12'!$P$4:$P$325,"&lt;="&amp;$H408,'HAZUS Table FL 14.12'!$Q$4:$Q$325,"&gt;"&amp;$H408)*'Inputs_Metric 7'!$D$6,"no data")</f>
        <v>no data</v>
      </c>
      <c r="R408" s="246" t="str">
        <f>IFERROR(INDEX('HAZUS Table FL 14.16'!$D$3:$D$30,MATCH($J408,'HAZUS Table FL 14.16'!$C$3:$C$30,0)),"no data")</f>
        <v>no data</v>
      </c>
      <c r="S408" s="246" t="str">
        <f>IFERROR(INDEX('HAZUS Table FL 14.16'!$F$3:$F$30,MATCH($J408,'HAZUS Table FL 14.16'!$C$3:$C$30,0)),"no data")</f>
        <v>no data</v>
      </c>
      <c r="T408" s="246" t="str">
        <f>IFERROR(INDEX('HAZUS Table FL 14.16'!$G$3:$G$30,MATCH($J408,'HAZUS Table FL 14.16'!$C$3:$C$30,0)),"no data")</f>
        <v>no data</v>
      </c>
      <c r="U408" s="164" t="str">
        <f>IFERROR('Inputs_Metric 7'!$D$5*INDEX('HAZUS Table FL 14.8'!$E$4:$E$14,MATCH('Step 1_Metric 7'!$J408,'HAZUS Table FL 14.8'!$C$4:$C$14,0)),"no data")</f>
        <v>no data</v>
      </c>
      <c r="W408" s="92" t="str">
        <f t="shared" si="56"/>
        <v/>
      </c>
      <c r="X408" s="92" t="str">
        <f t="shared" si="57"/>
        <v/>
      </c>
      <c r="Y408" s="92" t="str">
        <f t="shared" si="58"/>
        <v/>
      </c>
      <c r="Z408" s="92" t="str">
        <f t="shared" si="59"/>
        <v/>
      </c>
      <c r="AA408" s="101" t="str">
        <f t="shared" si="60"/>
        <v/>
      </c>
      <c r="AB408" s="101" t="str">
        <f t="shared" si="61"/>
        <v/>
      </c>
      <c r="AC408" s="92" t="str">
        <f t="shared" si="62"/>
        <v/>
      </c>
      <c r="AD408" s="92" t="str">
        <f t="shared" si="63"/>
        <v/>
      </c>
    </row>
    <row r="409" spans="1:30" x14ac:dyDescent="0.25">
      <c r="A409">
        <f t="shared" si="55"/>
        <v>10</v>
      </c>
      <c r="B409">
        <f>COUNTIF($D$4:D409,D409)</f>
        <v>326</v>
      </c>
      <c r="C409">
        <f>'Building Structure Data'!B410</f>
        <v>0</v>
      </c>
      <c r="D409">
        <f>'Building Structure Data'!C410</f>
        <v>0</v>
      </c>
      <c r="E409">
        <f>'Building Structure Data'!D410</f>
        <v>0</v>
      </c>
      <c r="F409">
        <f>'Building Structure Data'!E410</f>
        <v>0</v>
      </c>
      <c r="G409" s="43">
        <f>'Building Structure Data'!O410</f>
        <v>0</v>
      </c>
      <c r="H409" s="43">
        <f>'Building Structure Data'!P410</f>
        <v>0</v>
      </c>
      <c r="I409" t="b">
        <f>IF(OR('Building Structure Data'!M410="C",'Building Structure Data'!M410="R"),TRUE,FALSE)</f>
        <v>0</v>
      </c>
      <c r="J409">
        <f>'Building Structure Data'!Y410</f>
        <v>0</v>
      </c>
      <c r="K409" s="77">
        <f>'Building Structure Data'!AN410</f>
        <v>0</v>
      </c>
      <c r="L409" s="77">
        <f>'Building Structure Data'!AO410</f>
        <v>0</v>
      </c>
      <c r="M409" s="163" t="str">
        <f>IFERROR('Inputs_Metric 7'!$D$5*INDEX('HAZUS Table FL 14.14'!$F$5:$F$40,MATCH($J409,'HAZUS Table FL 14.14'!$C$5:$C$40,0)),"no data")</f>
        <v>no data</v>
      </c>
      <c r="N409" s="163" t="str">
        <f>IFERROR('Inputs_Metric 7'!$D$5*INDEX('HAZUS Table FL 14.14'!$G$5:$G$40,MATCH($J409,'HAZUS Table FL 14.14'!$C$5:$C$40,0)),"no data")</f>
        <v>no data</v>
      </c>
      <c r="O409" s="163" t="str">
        <f>IFERROR('Inputs_Metric 7'!$D$5*INDEX('HAZUS Table FL 14.14'!$I$5:$I$40,MATCH($J409,'HAZUS Table FL 14.14'!$C$5:$C$40,0)),"no data")</f>
        <v>no data</v>
      </c>
      <c r="P409" s="246" t="str">
        <f>IFERROR(AVERAGEIFS('HAZUS Table FL 14.12'!$S$4:$S$325,'HAZUS Table FL 14.12'!$N$4:$N$325,$J409,'HAZUS Table FL 14.12'!$R$4:$R$325,$I409,'HAZUS Table FL 14.12'!$P$4:$P$325,"&lt;="&amp;$G409,'HAZUS Table FL 14.12'!$Q$4:$Q$325,"&gt;"&amp;$G409)*'Inputs_Metric 7'!$D$6,"no data")</f>
        <v>no data</v>
      </c>
      <c r="Q409" s="246" t="str">
        <f>IFERROR(AVERAGEIFS('HAZUS Table FL 14.12'!$S$4:$S$325,'HAZUS Table FL 14.12'!$N$4:$N$325,$J409,'HAZUS Table FL 14.12'!$R$4:$R$325,$I409,'HAZUS Table FL 14.12'!$P$4:$P$325,"&lt;="&amp;$H409,'HAZUS Table FL 14.12'!$Q$4:$Q$325,"&gt;"&amp;$H409)*'Inputs_Metric 7'!$D$6,"no data")</f>
        <v>no data</v>
      </c>
      <c r="R409" s="246" t="str">
        <f>IFERROR(INDEX('HAZUS Table FL 14.16'!$D$3:$D$30,MATCH($J409,'HAZUS Table FL 14.16'!$C$3:$C$30,0)),"no data")</f>
        <v>no data</v>
      </c>
      <c r="S409" s="246" t="str">
        <f>IFERROR(INDEX('HAZUS Table FL 14.16'!$F$3:$F$30,MATCH($J409,'HAZUS Table FL 14.16'!$C$3:$C$30,0)),"no data")</f>
        <v>no data</v>
      </c>
      <c r="T409" s="246" t="str">
        <f>IFERROR(INDEX('HAZUS Table FL 14.16'!$G$3:$G$30,MATCH($J409,'HAZUS Table FL 14.16'!$C$3:$C$30,0)),"no data")</f>
        <v>no data</v>
      </c>
      <c r="U409" s="164" t="str">
        <f>IFERROR('Inputs_Metric 7'!$D$5*INDEX('HAZUS Table FL 14.8'!$E$4:$E$14,MATCH('Step 1_Metric 7'!$J409,'HAZUS Table FL 14.8'!$C$4:$C$14,0)),"no data")</f>
        <v>no data</v>
      </c>
      <c r="W409" s="92" t="str">
        <f t="shared" si="56"/>
        <v/>
      </c>
      <c r="X409" s="92" t="str">
        <f t="shared" si="57"/>
        <v/>
      </c>
      <c r="Y409" s="92" t="str">
        <f t="shared" si="58"/>
        <v/>
      </c>
      <c r="Z409" s="92" t="str">
        <f t="shared" si="59"/>
        <v/>
      </c>
      <c r="AA409" s="101" t="str">
        <f t="shared" si="60"/>
        <v/>
      </c>
      <c r="AB409" s="101" t="str">
        <f t="shared" si="61"/>
        <v/>
      </c>
      <c r="AC409" s="92" t="str">
        <f t="shared" si="62"/>
        <v/>
      </c>
      <c r="AD409" s="92" t="str">
        <f t="shared" si="63"/>
        <v/>
      </c>
    </row>
    <row r="410" spans="1:30" x14ac:dyDescent="0.25">
      <c r="A410">
        <f t="shared" si="55"/>
        <v>10</v>
      </c>
      <c r="B410">
        <f>COUNTIF($D$4:D410,D410)</f>
        <v>327</v>
      </c>
      <c r="C410">
        <f>'Building Structure Data'!B411</f>
        <v>0</v>
      </c>
      <c r="D410">
        <f>'Building Structure Data'!C411</f>
        <v>0</v>
      </c>
      <c r="E410">
        <f>'Building Structure Data'!D411</f>
        <v>0</v>
      </c>
      <c r="F410">
        <f>'Building Structure Data'!E411</f>
        <v>0</v>
      </c>
      <c r="G410" s="43">
        <f>'Building Structure Data'!O411</f>
        <v>0</v>
      </c>
      <c r="H410" s="43">
        <f>'Building Structure Data'!P411</f>
        <v>0</v>
      </c>
      <c r="I410" t="b">
        <f>IF(OR('Building Structure Data'!M411="C",'Building Structure Data'!M411="R"),TRUE,FALSE)</f>
        <v>0</v>
      </c>
      <c r="J410">
        <f>'Building Structure Data'!Y411</f>
        <v>0</v>
      </c>
      <c r="K410" s="77">
        <f>'Building Structure Data'!AN411</f>
        <v>0</v>
      </c>
      <c r="L410" s="77">
        <f>'Building Structure Data'!AO411</f>
        <v>0</v>
      </c>
      <c r="M410" s="163" t="str">
        <f>IFERROR('Inputs_Metric 7'!$D$5*INDEX('HAZUS Table FL 14.14'!$F$5:$F$40,MATCH($J410,'HAZUS Table FL 14.14'!$C$5:$C$40,0)),"no data")</f>
        <v>no data</v>
      </c>
      <c r="N410" s="163" t="str">
        <f>IFERROR('Inputs_Metric 7'!$D$5*INDEX('HAZUS Table FL 14.14'!$G$5:$G$40,MATCH($J410,'HAZUS Table FL 14.14'!$C$5:$C$40,0)),"no data")</f>
        <v>no data</v>
      </c>
      <c r="O410" s="163" t="str">
        <f>IFERROR('Inputs_Metric 7'!$D$5*INDEX('HAZUS Table FL 14.14'!$I$5:$I$40,MATCH($J410,'HAZUS Table FL 14.14'!$C$5:$C$40,0)),"no data")</f>
        <v>no data</v>
      </c>
      <c r="P410" s="246" t="str">
        <f>IFERROR(AVERAGEIFS('HAZUS Table FL 14.12'!$S$4:$S$325,'HAZUS Table FL 14.12'!$N$4:$N$325,$J410,'HAZUS Table FL 14.12'!$R$4:$R$325,$I410,'HAZUS Table FL 14.12'!$P$4:$P$325,"&lt;="&amp;$G410,'HAZUS Table FL 14.12'!$Q$4:$Q$325,"&gt;"&amp;$G410)*'Inputs_Metric 7'!$D$6,"no data")</f>
        <v>no data</v>
      </c>
      <c r="Q410" s="246" t="str">
        <f>IFERROR(AVERAGEIFS('HAZUS Table FL 14.12'!$S$4:$S$325,'HAZUS Table FL 14.12'!$N$4:$N$325,$J410,'HAZUS Table FL 14.12'!$R$4:$R$325,$I410,'HAZUS Table FL 14.12'!$P$4:$P$325,"&lt;="&amp;$H410,'HAZUS Table FL 14.12'!$Q$4:$Q$325,"&gt;"&amp;$H410)*'Inputs_Metric 7'!$D$6,"no data")</f>
        <v>no data</v>
      </c>
      <c r="R410" s="246" t="str">
        <f>IFERROR(INDEX('HAZUS Table FL 14.16'!$D$3:$D$30,MATCH($J410,'HAZUS Table FL 14.16'!$C$3:$C$30,0)),"no data")</f>
        <v>no data</v>
      </c>
      <c r="S410" s="246" t="str">
        <f>IFERROR(INDEX('HAZUS Table FL 14.16'!$F$3:$F$30,MATCH($J410,'HAZUS Table FL 14.16'!$C$3:$C$30,0)),"no data")</f>
        <v>no data</v>
      </c>
      <c r="T410" s="246" t="str">
        <f>IFERROR(INDEX('HAZUS Table FL 14.16'!$G$3:$G$30,MATCH($J410,'HAZUS Table FL 14.16'!$C$3:$C$30,0)),"no data")</f>
        <v>no data</v>
      </c>
      <c r="U410" s="164" t="str">
        <f>IFERROR('Inputs_Metric 7'!$D$5*INDEX('HAZUS Table FL 14.8'!$E$4:$E$14,MATCH('Step 1_Metric 7'!$J410,'HAZUS Table FL 14.8'!$C$4:$C$14,0)),"no data")</f>
        <v>no data</v>
      </c>
      <c r="W410" s="92" t="str">
        <f t="shared" si="56"/>
        <v/>
      </c>
      <c r="X410" s="92" t="str">
        <f t="shared" si="57"/>
        <v/>
      </c>
      <c r="Y410" s="92" t="str">
        <f t="shared" si="58"/>
        <v/>
      </c>
      <c r="Z410" s="92" t="str">
        <f t="shared" si="59"/>
        <v/>
      </c>
      <c r="AA410" s="101" t="str">
        <f t="shared" si="60"/>
        <v/>
      </c>
      <c r="AB410" s="101" t="str">
        <f t="shared" si="61"/>
        <v/>
      </c>
      <c r="AC410" s="92" t="str">
        <f t="shared" si="62"/>
        <v/>
      </c>
      <c r="AD410" s="92" t="str">
        <f t="shared" si="63"/>
        <v/>
      </c>
    </row>
    <row r="411" spans="1:30" x14ac:dyDescent="0.25">
      <c r="A411">
        <f t="shared" si="55"/>
        <v>10</v>
      </c>
      <c r="B411">
        <f>COUNTIF($D$4:D411,D411)</f>
        <v>328</v>
      </c>
      <c r="C411">
        <f>'Building Structure Data'!B412</f>
        <v>0</v>
      </c>
      <c r="D411">
        <f>'Building Structure Data'!C412</f>
        <v>0</v>
      </c>
      <c r="E411">
        <f>'Building Structure Data'!D412</f>
        <v>0</v>
      </c>
      <c r="F411">
        <f>'Building Structure Data'!E412</f>
        <v>0</v>
      </c>
      <c r="G411" s="43">
        <f>'Building Structure Data'!O412</f>
        <v>0</v>
      </c>
      <c r="H411" s="43">
        <f>'Building Structure Data'!P412</f>
        <v>0</v>
      </c>
      <c r="I411" t="b">
        <f>IF(OR('Building Structure Data'!M412="C",'Building Structure Data'!M412="R"),TRUE,FALSE)</f>
        <v>0</v>
      </c>
      <c r="J411">
        <f>'Building Structure Data'!Y412</f>
        <v>0</v>
      </c>
      <c r="K411" s="77">
        <f>'Building Structure Data'!AN412</f>
        <v>0</v>
      </c>
      <c r="L411" s="77">
        <f>'Building Structure Data'!AO412</f>
        <v>0</v>
      </c>
      <c r="M411" s="163" t="str">
        <f>IFERROR('Inputs_Metric 7'!$D$5*INDEX('HAZUS Table FL 14.14'!$F$5:$F$40,MATCH($J411,'HAZUS Table FL 14.14'!$C$5:$C$40,0)),"no data")</f>
        <v>no data</v>
      </c>
      <c r="N411" s="163" t="str">
        <f>IFERROR('Inputs_Metric 7'!$D$5*INDEX('HAZUS Table FL 14.14'!$G$5:$G$40,MATCH($J411,'HAZUS Table FL 14.14'!$C$5:$C$40,0)),"no data")</f>
        <v>no data</v>
      </c>
      <c r="O411" s="163" t="str">
        <f>IFERROR('Inputs_Metric 7'!$D$5*INDEX('HAZUS Table FL 14.14'!$I$5:$I$40,MATCH($J411,'HAZUS Table FL 14.14'!$C$5:$C$40,0)),"no data")</f>
        <v>no data</v>
      </c>
      <c r="P411" s="246" t="str">
        <f>IFERROR(AVERAGEIFS('HAZUS Table FL 14.12'!$S$4:$S$325,'HAZUS Table FL 14.12'!$N$4:$N$325,$J411,'HAZUS Table FL 14.12'!$R$4:$R$325,$I411,'HAZUS Table FL 14.12'!$P$4:$P$325,"&lt;="&amp;$G411,'HAZUS Table FL 14.12'!$Q$4:$Q$325,"&gt;"&amp;$G411)*'Inputs_Metric 7'!$D$6,"no data")</f>
        <v>no data</v>
      </c>
      <c r="Q411" s="246" t="str">
        <f>IFERROR(AVERAGEIFS('HAZUS Table FL 14.12'!$S$4:$S$325,'HAZUS Table FL 14.12'!$N$4:$N$325,$J411,'HAZUS Table FL 14.12'!$R$4:$R$325,$I411,'HAZUS Table FL 14.12'!$P$4:$P$325,"&lt;="&amp;$H411,'HAZUS Table FL 14.12'!$Q$4:$Q$325,"&gt;"&amp;$H411)*'Inputs_Metric 7'!$D$6,"no data")</f>
        <v>no data</v>
      </c>
      <c r="R411" s="246" t="str">
        <f>IFERROR(INDEX('HAZUS Table FL 14.16'!$D$3:$D$30,MATCH($J411,'HAZUS Table FL 14.16'!$C$3:$C$30,0)),"no data")</f>
        <v>no data</v>
      </c>
      <c r="S411" s="246" t="str">
        <f>IFERROR(INDEX('HAZUS Table FL 14.16'!$F$3:$F$30,MATCH($J411,'HAZUS Table FL 14.16'!$C$3:$C$30,0)),"no data")</f>
        <v>no data</v>
      </c>
      <c r="T411" s="246" t="str">
        <f>IFERROR(INDEX('HAZUS Table FL 14.16'!$G$3:$G$30,MATCH($J411,'HAZUS Table FL 14.16'!$C$3:$C$30,0)),"no data")</f>
        <v>no data</v>
      </c>
      <c r="U411" s="164" t="str">
        <f>IFERROR('Inputs_Metric 7'!$D$5*INDEX('HAZUS Table FL 14.8'!$E$4:$E$14,MATCH('Step 1_Metric 7'!$J411,'HAZUS Table FL 14.8'!$C$4:$C$14,0)),"no data")</f>
        <v>no data</v>
      </c>
      <c r="W411" s="92" t="str">
        <f t="shared" si="56"/>
        <v/>
      </c>
      <c r="X411" s="92" t="str">
        <f t="shared" si="57"/>
        <v/>
      </c>
      <c r="Y411" s="92" t="str">
        <f t="shared" si="58"/>
        <v/>
      </c>
      <c r="Z411" s="92" t="str">
        <f t="shared" si="59"/>
        <v/>
      </c>
      <c r="AA411" s="101" t="str">
        <f t="shared" si="60"/>
        <v/>
      </c>
      <c r="AB411" s="101" t="str">
        <f t="shared" si="61"/>
        <v/>
      </c>
      <c r="AC411" s="92" t="str">
        <f t="shared" si="62"/>
        <v/>
      </c>
      <c r="AD411" s="92" t="str">
        <f t="shared" si="63"/>
        <v/>
      </c>
    </row>
    <row r="412" spans="1:30" x14ac:dyDescent="0.25">
      <c r="A412">
        <f t="shared" si="55"/>
        <v>10</v>
      </c>
      <c r="B412">
        <f>COUNTIF($D$4:D412,D412)</f>
        <v>329</v>
      </c>
      <c r="C412">
        <f>'Building Structure Data'!B413</f>
        <v>0</v>
      </c>
      <c r="D412">
        <f>'Building Structure Data'!C413</f>
        <v>0</v>
      </c>
      <c r="E412">
        <f>'Building Structure Data'!D413</f>
        <v>0</v>
      </c>
      <c r="F412">
        <f>'Building Structure Data'!E413</f>
        <v>0</v>
      </c>
      <c r="G412" s="43">
        <f>'Building Structure Data'!O413</f>
        <v>0</v>
      </c>
      <c r="H412" s="43">
        <f>'Building Structure Data'!P413</f>
        <v>0</v>
      </c>
      <c r="I412" t="b">
        <f>IF(OR('Building Structure Data'!M413="C",'Building Structure Data'!M413="R"),TRUE,FALSE)</f>
        <v>0</v>
      </c>
      <c r="J412">
        <f>'Building Structure Data'!Y413</f>
        <v>0</v>
      </c>
      <c r="K412" s="77">
        <f>'Building Structure Data'!AN413</f>
        <v>0</v>
      </c>
      <c r="L412" s="77">
        <f>'Building Structure Data'!AO413</f>
        <v>0</v>
      </c>
      <c r="M412" s="163" t="str">
        <f>IFERROR('Inputs_Metric 7'!$D$5*INDEX('HAZUS Table FL 14.14'!$F$5:$F$40,MATCH($J412,'HAZUS Table FL 14.14'!$C$5:$C$40,0)),"no data")</f>
        <v>no data</v>
      </c>
      <c r="N412" s="163" t="str">
        <f>IFERROR('Inputs_Metric 7'!$D$5*INDEX('HAZUS Table FL 14.14'!$G$5:$G$40,MATCH($J412,'HAZUS Table FL 14.14'!$C$5:$C$40,0)),"no data")</f>
        <v>no data</v>
      </c>
      <c r="O412" s="163" t="str">
        <f>IFERROR('Inputs_Metric 7'!$D$5*INDEX('HAZUS Table FL 14.14'!$I$5:$I$40,MATCH($J412,'HAZUS Table FL 14.14'!$C$5:$C$40,0)),"no data")</f>
        <v>no data</v>
      </c>
      <c r="P412" s="246" t="str">
        <f>IFERROR(AVERAGEIFS('HAZUS Table FL 14.12'!$S$4:$S$325,'HAZUS Table FL 14.12'!$N$4:$N$325,$J412,'HAZUS Table FL 14.12'!$R$4:$R$325,$I412,'HAZUS Table FL 14.12'!$P$4:$P$325,"&lt;="&amp;$G412,'HAZUS Table FL 14.12'!$Q$4:$Q$325,"&gt;"&amp;$G412)*'Inputs_Metric 7'!$D$6,"no data")</f>
        <v>no data</v>
      </c>
      <c r="Q412" s="246" t="str">
        <f>IFERROR(AVERAGEIFS('HAZUS Table FL 14.12'!$S$4:$S$325,'HAZUS Table FL 14.12'!$N$4:$N$325,$J412,'HAZUS Table FL 14.12'!$R$4:$R$325,$I412,'HAZUS Table FL 14.12'!$P$4:$P$325,"&lt;="&amp;$H412,'HAZUS Table FL 14.12'!$Q$4:$Q$325,"&gt;"&amp;$H412)*'Inputs_Metric 7'!$D$6,"no data")</f>
        <v>no data</v>
      </c>
      <c r="R412" s="246" t="str">
        <f>IFERROR(INDEX('HAZUS Table FL 14.16'!$D$3:$D$30,MATCH($J412,'HAZUS Table FL 14.16'!$C$3:$C$30,0)),"no data")</f>
        <v>no data</v>
      </c>
      <c r="S412" s="246" t="str">
        <f>IFERROR(INDEX('HAZUS Table FL 14.16'!$F$3:$F$30,MATCH($J412,'HAZUS Table FL 14.16'!$C$3:$C$30,0)),"no data")</f>
        <v>no data</v>
      </c>
      <c r="T412" s="246" t="str">
        <f>IFERROR(INDEX('HAZUS Table FL 14.16'!$G$3:$G$30,MATCH($J412,'HAZUS Table FL 14.16'!$C$3:$C$30,0)),"no data")</f>
        <v>no data</v>
      </c>
      <c r="U412" s="164" t="str">
        <f>IFERROR('Inputs_Metric 7'!$D$5*INDEX('HAZUS Table FL 14.8'!$E$4:$E$14,MATCH('Step 1_Metric 7'!$J412,'HAZUS Table FL 14.8'!$C$4:$C$14,0)),"no data")</f>
        <v>no data</v>
      </c>
      <c r="W412" s="92" t="str">
        <f t="shared" si="56"/>
        <v/>
      </c>
      <c r="X412" s="92" t="str">
        <f t="shared" si="57"/>
        <v/>
      </c>
      <c r="Y412" s="92" t="str">
        <f t="shared" si="58"/>
        <v/>
      </c>
      <c r="Z412" s="92" t="str">
        <f t="shared" si="59"/>
        <v/>
      </c>
      <c r="AA412" s="101" t="str">
        <f t="shared" si="60"/>
        <v/>
      </c>
      <c r="AB412" s="101" t="str">
        <f t="shared" si="61"/>
        <v/>
      </c>
      <c r="AC412" s="92" t="str">
        <f t="shared" si="62"/>
        <v/>
      </c>
      <c r="AD412" s="92" t="str">
        <f t="shared" si="63"/>
        <v/>
      </c>
    </row>
    <row r="413" spans="1:30" x14ac:dyDescent="0.25">
      <c r="A413">
        <f t="shared" ref="A413:A476" si="64">IF(B413=1,A412+1,A412)</f>
        <v>10</v>
      </c>
      <c r="B413">
        <f>COUNTIF($D$4:D413,D413)</f>
        <v>330</v>
      </c>
      <c r="C413">
        <f>'Building Structure Data'!B414</f>
        <v>0</v>
      </c>
      <c r="D413">
        <f>'Building Structure Data'!C414</f>
        <v>0</v>
      </c>
      <c r="E413">
        <f>'Building Structure Data'!D414</f>
        <v>0</v>
      </c>
      <c r="F413">
        <f>'Building Structure Data'!E414</f>
        <v>0</v>
      </c>
      <c r="G413" s="43">
        <f>'Building Structure Data'!O414</f>
        <v>0</v>
      </c>
      <c r="H413" s="43">
        <f>'Building Structure Data'!P414</f>
        <v>0</v>
      </c>
      <c r="I413" t="b">
        <f>IF(OR('Building Structure Data'!M414="C",'Building Structure Data'!M414="R"),TRUE,FALSE)</f>
        <v>0</v>
      </c>
      <c r="J413">
        <f>'Building Structure Data'!Y414</f>
        <v>0</v>
      </c>
      <c r="K413" s="77">
        <f>'Building Structure Data'!AN414</f>
        <v>0</v>
      </c>
      <c r="L413" s="77">
        <f>'Building Structure Data'!AO414</f>
        <v>0</v>
      </c>
      <c r="M413" s="163" t="str">
        <f>IFERROR('Inputs_Metric 7'!$D$5*INDEX('HAZUS Table FL 14.14'!$F$5:$F$40,MATCH($J413,'HAZUS Table FL 14.14'!$C$5:$C$40,0)),"no data")</f>
        <v>no data</v>
      </c>
      <c r="N413" s="163" t="str">
        <f>IFERROR('Inputs_Metric 7'!$D$5*INDEX('HAZUS Table FL 14.14'!$G$5:$G$40,MATCH($J413,'HAZUS Table FL 14.14'!$C$5:$C$40,0)),"no data")</f>
        <v>no data</v>
      </c>
      <c r="O413" s="163" t="str">
        <f>IFERROR('Inputs_Metric 7'!$D$5*INDEX('HAZUS Table FL 14.14'!$I$5:$I$40,MATCH($J413,'HAZUS Table FL 14.14'!$C$5:$C$40,0)),"no data")</f>
        <v>no data</v>
      </c>
      <c r="P413" s="246" t="str">
        <f>IFERROR(AVERAGEIFS('HAZUS Table FL 14.12'!$S$4:$S$325,'HAZUS Table FL 14.12'!$N$4:$N$325,$J413,'HAZUS Table FL 14.12'!$R$4:$R$325,$I413,'HAZUS Table FL 14.12'!$P$4:$P$325,"&lt;="&amp;$G413,'HAZUS Table FL 14.12'!$Q$4:$Q$325,"&gt;"&amp;$G413)*'Inputs_Metric 7'!$D$6,"no data")</f>
        <v>no data</v>
      </c>
      <c r="Q413" s="246" t="str">
        <f>IFERROR(AVERAGEIFS('HAZUS Table FL 14.12'!$S$4:$S$325,'HAZUS Table FL 14.12'!$N$4:$N$325,$J413,'HAZUS Table FL 14.12'!$R$4:$R$325,$I413,'HAZUS Table FL 14.12'!$P$4:$P$325,"&lt;="&amp;$H413,'HAZUS Table FL 14.12'!$Q$4:$Q$325,"&gt;"&amp;$H413)*'Inputs_Metric 7'!$D$6,"no data")</f>
        <v>no data</v>
      </c>
      <c r="R413" s="246" t="str">
        <f>IFERROR(INDEX('HAZUS Table FL 14.16'!$D$3:$D$30,MATCH($J413,'HAZUS Table FL 14.16'!$C$3:$C$30,0)),"no data")</f>
        <v>no data</v>
      </c>
      <c r="S413" s="246" t="str">
        <f>IFERROR(INDEX('HAZUS Table FL 14.16'!$F$3:$F$30,MATCH($J413,'HAZUS Table FL 14.16'!$C$3:$C$30,0)),"no data")</f>
        <v>no data</v>
      </c>
      <c r="T413" s="246" t="str">
        <f>IFERROR(INDEX('HAZUS Table FL 14.16'!$G$3:$G$30,MATCH($J413,'HAZUS Table FL 14.16'!$C$3:$C$30,0)),"no data")</f>
        <v>no data</v>
      </c>
      <c r="U413" s="164" t="str">
        <f>IFERROR('Inputs_Metric 7'!$D$5*INDEX('HAZUS Table FL 14.8'!$E$4:$E$14,MATCH('Step 1_Metric 7'!$J413,'HAZUS Table FL 14.8'!$C$4:$C$14,0)),"no data")</f>
        <v>no data</v>
      </c>
      <c r="W413" s="92" t="str">
        <f t="shared" ref="W413:W476" si="65">IFERROR(K413*M413*P413*(1-S413),"")</f>
        <v/>
      </c>
      <c r="X413" s="92" t="str">
        <f t="shared" ref="X413:X476" si="66">IFERROR(L413*M413*Q413*(1-S413),"")</f>
        <v/>
      </c>
      <c r="Y413" s="92" t="str">
        <f t="shared" ref="Y413:Y476" si="67">IFERROR(K413*$N413*P413*(1-$R413),"")</f>
        <v/>
      </c>
      <c r="Z413" s="92" t="str">
        <f t="shared" ref="Z413:Z476" si="68">IFERROR(L413*$N413*Q413*(1-$R413),"")</f>
        <v/>
      </c>
      <c r="AA413" s="101" t="str">
        <f t="shared" ref="AA413:AA476" si="69">IFERROR(AC413/$U413,"")</f>
        <v/>
      </c>
      <c r="AB413" s="101" t="str">
        <f t="shared" ref="AB413:AB476" si="70">IFERROR(AD413/$U413,"")</f>
        <v/>
      </c>
      <c r="AC413" s="92" t="str">
        <f t="shared" ref="AC413:AC476" si="71">IFERROR(K413*$O413*P413*(1-$T413),"")</f>
        <v/>
      </c>
      <c r="AD413" s="92" t="str">
        <f t="shared" ref="AD413:AD476" si="72">IFERROR(L413*$O413*Q413*(1-$T413),"")</f>
        <v/>
      </c>
    </row>
    <row r="414" spans="1:30" x14ac:dyDescent="0.25">
      <c r="A414">
        <f t="shared" si="64"/>
        <v>10</v>
      </c>
      <c r="B414">
        <f>COUNTIF($D$4:D414,D414)</f>
        <v>331</v>
      </c>
      <c r="C414">
        <f>'Building Structure Data'!B415</f>
        <v>0</v>
      </c>
      <c r="D414">
        <f>'Building Structure Data'!C415</f>
        <v>0</v>
      </c>
      <c r="E414">
        <f>'Building Structure Data'!D415</f>
        <v>0</v>
      </c>
      <c r="F414">
        <f>'Building Structure Data'!E415</f>
        <v>0</v>
      </c>
      <c r="G414" s="43">
        <f>'Building Structure Data'!O415</f>
        <v>0</v>
      </c>
      <c r="H414" s="43">
        <f>'Building Structure Data'!P415</f>
        <v>0</v>
      </c>
      <c r="I414" t="b">
        <f>IF(OR('Building Structure Data'!M415="C",'Building Structure Data'!M415="R"),TRUE,FALSE)</f>
        <v>0</v>
      </c>
      <c r="J414">
        <f>'Building Structure Data'!Y415</f>
        <v>0</v>
      </c>
      <c r="K414" s="77">
        <f>'Building Structure Data'!AN415</f>
        <v>0</v>
      </c>
      <c r="L414" s="77">
        <f>'Building Structure Data'!AO415</f>
        <v>0</v>
      </c>
      <c r="M414" s="163" t="str">
        <f>IFERROR('Inputs_Metric 7'!$D$5*INDEX('HAZUS Table FL 14.14'!$F$5:$F$40,MATCH($J414,'HAZUS Table FL 14.14'!$C$5:$C$40,0)),"no data")</f>
        <v>no data</v>
      </c>
      <c r="N414" s="163" t="str">
        <f>IFERROR('Inputs_Metric 7'!$D$5*INDEX('HAZUS Table FL 14.14'!$G$5:$G$40,MATCH($J414,'HAZUS Table FL 14.14'!$C$5:$C$40,0)),"no data")</f>
        <v>no data</v>
      </c>
      <c r="O414" s="163" t="str">
        <f>IFERROR('Inputs_Metric 7'!$D$5*INDEX('HAZUS Table FL 14.14'!$I$5:$I$40,MATCH($J414,'HAZUS Table FL 14.14'!$C$5:$C$40,0)),"no data")</f>
        <v>no data</v>
      </c>
      <c r="P414" s="246" t="str">
        <f>IFERROR(AVERAGEIFS('HAZUS Table FL 14.12'!$S$4:$S$325,'HAZUS Table FL 14.12'!$N$4:$N$325,$J414,'HAZUS Table FL 14.12'!$R$4:$R$325,$I414,'HAZUS Table FL 14.12'!$P$4:$P$325,"&lt;="&amp;$G414,'HAZUS Table FL 14.12'!$Q$4:$Q$325,"&gt;"&amp;$G414)*'Inputs_Metric 7'!$D$6,"no data")</f>
        <v>no data</v>
      </c>
      <c r="Q414" s="246" t="str">
        <f>IFERROR(AVERAGEIFS('HAZUS Table FL 14.12'!$S$4:$S$325,'HAZUS Table FL 14.12'!$N$4:$N$325,$J414,'HAZUS Table FL 14.12'!$R$4:$R$325,$I414,'HAZUS Table FL 14.12'!$P$4:$P$325,"&lt;="&amp;$H414,'HAZUS Table FL 14.12'!$Q$4:$Q$325,"&gt;"&amp;$H414)*'Inputs_Metric 7'!$D$6,"no data")</f>
        <v>no data</v>
      </c>
      <c r="R414" s="246" t="str">
        <f>IFERROR(INDEX('HAZUS Table FL 14.16'!$D$3:$D$30,MATCH($J414,'HAZUS Table FL 14.16'!$C$3:$C$30,0)),"no data")</f>
        <v>no data</v>
      </c>
      <c r="S414" s="246" t="str">
        <f>IFERROR(INDEX('HAZUS Table FL 14.16'!$F$3:$F$30,MATCH($J414,'HAZUS Table FL 14.16'!$C$3:$C$30,0)),"no data")</f>
        <v>no data</v>
      </c>
      <c r="T414" s="246" t="str">
        <f>IFERROR(INDEX('HAZUS Table FL 14.16'!$G$3:$G$30,MATCH($J414,'HAZUS Table FL 14.16'!$C$3:$C$30,0)),"no data")</f>
        <v>no data</v>
      </c>
      <c r="U414" s="164" t="str">
        <f>IFERROR('Inputs_Metric 7'!$D$5*INDEX('HAZUS Table FL 14.8'!$E$4:$E$14,MATCH('Step 1_Metric 7'!$J414,'HAZUS Table FL 14.8'!$C$4:$C$14,0)),"no data")</f>
        <v>no data</v>
      </c>
      <c r="W414" s="92" t="str">
        <f t="shared" si="65"/>
        <v/>
      </c>
      <c r="X414" s="92" t="str">
        <f t="shared" si="66"/>
        <v/>
      </c>
      <c r="Y414" s="92" t="str">
        <f t="shared" si="67"/>
        <v/>
      </c>
      <c r="Z414" s="92" t="str">
        <f t="shared" si="68"/>
        <v/>
      </c>
      <c r="AA414" s="101" t="str">
        <f t="shared" si="69"/>
        <v/>
      </c>
      <c r="AB414" s="101" t="str">
        <f t="shared" si="70"/>
        <v/>
      </c>
      <c r="AC414" s="92" t="str">
        <f t="shared" si="71"/>
        <v/>
      </c>
      <c r="AD414" s="92" t="str">
        <f t="shared" si="72"/>
        <v/>
      </c>
    </row>
    <row r="415" spans="1:30" x14ac:dyDescent="0.25">
      <c r="A415">
        <f t="shared" si="64"/>
        <v>10</v>
      </c>
      <c r="B415">
        <f>COUNTIF($D$4:D415,D415)</f>
        <v>332</v>
      </c>
      <c r="C415">
        <f>'Building Structure Data'!B416</f>
        <v>0</v>
      </c>
      <c r="D415">
        <f>'Building Structure Data'!C416</f>
        <v>0</v>
      </c>
      <c r="E415">
        <f>'Building Structure Data'!D416</f>
        <v>0</v>
      </c>
      <c r="F415">
        <f>'Building Structure Data'!E416</f>
        <v>0</v>
      </c>
      <c r="G415" s="43">
        <f>'Building Structure Data'!O416</f>
        <v>0</v>
      </c>
      <c r="H415" s="43">
        <f>'Building Structure Data'!P416</f>
        <v>0</v>
      </c>
      <c r="I415" t="b">
        <f>IF(OR('Building Structure Data'!M416="C",'Building Structure Data'!M416="R"),TRUE,FALSE)</f>
        <v>0</v>
      </c>
      <c r="J415">
        <f>'Building Structure Data'!Y416</f>
        <v>0</v>
      </c>
      <c r="K415" s="77">
        <f>'Building Structure Data'!AN416</f>
        <v>0</v>
      </c>
      <c r="L415" s="77">
        <f>'Building Structure Data'!AO416</f>
        <v>0</v>
      </c>
      <c r="M415" s="163" t="str">
        <f>IFERROR('Inputs_Metric 7'!$D$5*INDEX('HAZUS Table FL 14.14'!$F$5:$F$40,MATCH($J415,'HAZUS Table FL 14.14'!$C$5:$C$40,0)),"no data")</f>
        <v>no data</v>
      </c>
      <c r="N415" s="163" t="str">
        <f>IFERROR('Inputs_Metric 7'!$D$5*INDEX('HAZUS Table FL 14.14'!$G$5:$G$40,MATCH($J415,'HAZUS Table FL 14.14'!$C$5:$C$40,0)),"no data")</f>
        <v>no data</v>
      </c>
      <c r="O415" s="163" t="str">
        <f>IFERROR('Inputs_Metric 7'!$D$5*INDEX('HAZUS Table FL 14.14'!$I$5:$I$40,MATCH($J415,'HAZUS Table FL 14.14'!$C$5:$C$40,0)),"no data")</f>
        <v>no data</v>
      </c>
      <c r="P415" s="246" t="str">
        <f>IFERROR(AVERAGEIFS('HAZUS Table FL 14.12'!$S$4:$S$325,'HAZUS Table FL 14.12'!$N$4:$N$325,$J415,'HAZUS Table FL 14.12'!$R$4:$R$325,$I415,'HAZUS Table FL 14.12'!$P$4:$P$325,"&lt;="&amp;$G415,'HAZUS Table FL 14.12'!$Q$4:$Q$325,"&gt;"&amp;$G415)*'Inputs_Metric 7'!$D$6,"no data")</f>
        <v>no data</v>
      </c>
      <c r="Q415" s="246" t="str">
        <f>IFERROR(AVERAGEIFS('HAZUS Table FL 14.12'!$S$4:$S$325,'HAZUS Table FL 14.12'!$N$4:$N$325,$J415,'HAZUS Table FL 14.12'!$R$4:$R$325,$I415,'HAZUS Table FL 14.12'!$P$4:$P$325,"&lt;="&amp;$H415,'HAZUS Table FL 14.12'!$Q$4:$Q$325,"&gt;"&amp;$H415)*'Inputs_Metric 7'!$D$6,"no data")</f>
        <v>no data</v>
      </c>
      <c r="R415" s="246" t="str">
        <f>IFERROR(INDEX('HAZUS Table FL 14.16'!$D$3:$D$30,MATCH($J415,'HAZUS Table FL 14.16'!$C$3:$C$30,0)),"no data")</f>
        <v>no data</v>
      </c>
      <c r="S415" s="246" t="str">
        <f>IFERROR(INDEX('HAZUS Table FL 14.16'!$F$3:$F$30,MATCH($J415,'HAZUS Table FL 14.16'!$C$3:$C$30,0)),"no data")</f>
        <v>no data</v>
      </c>
      <c r="T415" s="246" t="str">
        <f>IFERROR(INDEX('HAZUS Table FL 14.16'!$G$3:$G$30,MATCH($J415,'HAZUS Table FL 14.16'!$C$3:$C$30,0)),"no data")</f>
        <v>no data</v>
      </c>
      <c r="U415" s="164" t="str">
        <f>IFERROR('Inputs_Metric 7'!$D$5*INDEX('HAZUS Table FL 14.8'!$E$4:$E$14,MATCH('Step 1_Metric 7'!$J415,'HAZUS Table FL 14.8'!$C$4:$C$14,0)),"no data")</f>
        <v>no data</v>
      </c>
      <c r="W415" s="92" t="str">
        <f t="shared" si="65"/>
        <v/>
      </c>
      <c r="X415" s="92" t="str">
        <f t="shared" si="66"/>
        <v/>
      </c>
      <c r="Y415" s="92" t="str">
        <f t="shared" si="67"/>
        <v/>
      </c>
      <c r="Z415" s="92" t="str">
        <f t="shared" si="68"/>
        <v/>
      </c>
      <c r="AA415" s="101" t="str">
        <f t="shared" si="69"/>
        <v/>
      </c>
      <c r="AB415" s="101" t="str">
        <f t="shared" si="70"/>
        <v/>
      </c>
      <c r="AC415" s="92" t="str">
        <f t="shared" si="71"/>
        <v/>
      </c>
      <c r="AD415" s="92" t="str">
        <f t="shared" si="72"/>
        <v/>
      </c>
    </row>
    <row r="416" spans="1:30" x14ac:dyDescent="0.25">
      <c r="A416">
        <f t="shared" si="64"/>
        <v>10</v>
      </c>
      <c r="B416">
        <f>COUNTIF($D$4:D416,D416)</f>
        <v>333</v>
      </c>
      <c r="C416">
        <f>'Building Structure Data'!B417</f>
        <v>0</v>
      </c>
      <c r="D416">
        <f>'Building Structure Data'!C417</f>
        <v>0</v>
      </c>
      <c r="E416">
        <f>'Building Structure Data'!D417</f>
        <v>0</v>
      </c>
      <c r="F416">
        <f>'Building Structure Data'!E417</f>
        <v>0</v>
      </c>
      <c r="G416" s="43">
        <f>'Building Structure Data'!O417</f>
        <v>0</v>
      </c>
      <c r="H416" s="43">
        <f>'Building Structure Data'!P417</f>
        <v>0</v>
      </c>
      <c r="I416" t="b">
        <f>IF(OR('Building Structure Data'!M417="C",'Building Structure Data'!M417="R"),TRUE,FALSE)</f>
        <v>0</v>
      </c>
      <c r="J416">
        <f>'Building Structure Data'!Y417</f>
        <v>0</v>
      </c>
      <c r="K416" s="77">
        <f>'Building Structure Data'!AN417</f>
        <v>0</v>
      </c>
      <c r="L416" s="77">
        <f>'Building Structure Data'!AO417</f>
        <v>0</v>
      </c>
      <c r="M416" s="163" t="str">
        <f>IFERROR('Inputs_Metric 7'!$D$5*INDEX('HAZUS Table FL 14.14'!$F$5:$F$40,MATCH($J416,'HAZUS Table FL 14.14'!$C$5:$C$40,0)),"no data")</f>
        <v>no data</v>
      </c>
      <c r="N416" s="163" t="str">
        <f>IFERROR('Inputs_Metric 7'!$D$5*INDEX('HAZUS Table FL 14.14'!$G$5:$G$40,MATCH($J416,'HAZUS Table FL 14.14'!$C$5:$C$40,0)),"no data")</f>
        <v>no data</v>
      </c>
      <c r="O416" s="163" t="str">
        <f>IFERROR('Inputs_Metric 7'!$D$5*INDEX('HAZUS Table FL 14.14'!$I$5:$I$40,MATCH($J416,'HAZUS Table FL 14.14'!$C$5:$C$40,0)),"no data")</f>
        <v>no data</v>
      </c>
      <c r="P416" s="246" t="str">
        <f>IFERROR(AVERAGEIFS('HAZUS Table FL 14.12'!$S$4:$S$325,'HAZUS Table FL 14.12'!$N$4:$N$325,$J416,'HAZUS Table FL 14.12'!$R$4:$R$325,$I416,'HAZUS Table FL 14.12'!$P$4:$P$325,"&lt;="&amp;$G416,'HAZUS Table FL 14.12'!$Q$4:$Q$325,"&gt;"&amp;$G416)*'Inputs_Metric 7'!$D$6,"no data")</f>
        <v>no data</v>
      </c>
      <c r="Q416" s="246" t="str">
        <f>IFERROR(AVERAGEIFS('HAZUS Table FL 14.12'!$S$4:$S$325,'HAZUS Table FL 14.12'!$N$4:$N$325,$J416,'HAZUS Table FL 14.12'!$R$4:$R$325,$I416,'HAZUS Table FL 14.12'!$P$4:$P$325,"&lt;="&amp;$H416,'HAZUS Table FL 14.12'!$Q$4:$Q$325,"&gt;"&amp;$H416)*'Inputs_Metric 7'!$D$6,"no data")</f>
        <v>no data</v>
      </c>
      <c r="R416" s="246" t="str">
        <f>IFERROR(INDEX('HAZUS Table FL 14.16'!$D$3:$D$30,MATCH($J416,'HAZUS Table FL 14.16'!$C$3:$C$30,0)),"no data")</f>
        <v>no data</v>
      </c>
      <c r="S416" s="246" t="str">
        <f>IFERROR(INDEX('HAZUS Table FL 14.16'!$F$3:$F$30,MATCH($J416,'HAZUS Table FL 14.16'!$C$3:$C$30,0)),"no data")</f>
        <v>no data</v>
      </c>
      <c r="T416" s="246" t="str">
        <f>IFERROR(INDEX('HAZUS Table FL 14.16'!$G$3:$G$30,MATCH($J416,'HAZUS Table FL 14.16'!$C$3:$C$30,0)),"no data")</f>
        <v>no data</v>
      </c>
      <c r="U416" s="164" t="str">
        <f>IFERROR('Inputs_Metric 7'!$D$5*INDEX('HAZUS Table FL 14.8'!$E$4:$E$14,MATCH('Step 1_Metric 7'!$J416,'HAZUS Table FL 14.8'!$C$4:$C$14,0)),"no data")</f>
        <v>no data</v>
      </c>
      <c r="W416" s="92" t="str">
        <f t="shared" si="65"/>
        <v/>
      </c>
      <c r="X416" s="92" t="str">
        <f t="shared" si="66"/>
        <v/>
      </c>
      <c r="Y416" s="92" t="str">
        <f t="shared" si="67"/>
        <v/>
      </c>
      <c r="Z416" s="92" t="str">
        <f t="shared" si="68"/>
        <v/>
      </c>
      <c r="AA416" s="101" t="str">
        <f t="shared" si="69"/>
        <v/>
      </c>
      <c r="AB416" s="101" t="str">
        <f t="shared" si="70"/>
        <v/>
      </c>
      <c r="AC416" s="92" t="str">
        <f t="shared" si="71"/>
        <v/>
      </c>
      <c r="AD416" s="92" t="str">
        <f t="shared" si="72"/>
        <v/>
      </c>
    </row>
    <row r="417" spans="1:30" x14ac:dyDescent="0.25">
      <c r="A417">
        <f t="shared" si="64"/>
        <v>10</v>
      </c>
      <c r="B417">
        <f>COUNTIF($D$4:D417,D417)</f>
        <v>334</v>
      </c>
      <c r="C417">
        <f>'Building Structure Data'!B418</f>
        <v>0</v>
      </c>
      <c r="D417">
        <f>'Building Structure Data'!C418</f>
        <v>0</v>
      </c>
      <c r="E417">
        <f>'Building Structure Data'!D418</f>
        <v>0</v>
      </c>
      <c r="F417">
        <f>'Building Structure Data'!E418</f>
        <v>0</v>
      </c>
      <c r="G417" s="43">
        <f>'Building Structure Data'!O418</f>
        <v>0</v>
      </c>
      <c r="H417" s="43">
        <f>'Building Structure Data'!P418</f>
        <v>0</v>
      </c>
      <c r="I417" t="b">
        <f>IF(OR('Building Structure Data'!M418="C",'Building Structure Data'!M418="R"),TRUE,FALSE)</f>
        <v>0</v>
      </c>
      <c r="J417">
        <f>'Building Structure Data'!Y418</f>
        <v>0</v>
      </c>
      <c r="K417" s="77">
        <f>'Building Structure Data'!AN418</f>
        <v>0</v>
      </c>
      <c r="L417" s="77">
        <f>'Building Structure Data'!AO418</f>
        <v>0</v>
      </c>
      <c r="M417" s="163" t="str">
        <f>IFERROR('Inputs_Metric 7'!$D$5*INDEX('HAZUS Table FL 14.14'!$F$5:$F$40,MATCH($J417,'HAZUS Table FL 14.14'!$C$5:$C$40,0)),"no data")</f>
        <v>no data</v>
      </c>
      <c r="N417" s="163" t="str">
        <f>IFERROR('Inputs_Metric 7'!$D$5*INDEX('HAZUS Table FL 14.14'!$G$5:$G$40,MATCH($J417,'HAZUS Table FL 14.14'!$C$5:$C$40,0)),"no data")</f>
        <v>no data</v>
      </c>
      <c r="O417" s="163" t="str">
        <f>IFERROR('Inputs_Metric 7'!$D$5*INDEX('HAZUS Table FL 14.14'!$I$5:$I$40,MATCH($J417,'HAZUS Table FL 14.14'!$C$5:$C$40,0)),"no data")</f>
        <v>no data</v>
      </c>
      <c r="P417" s="246" t="str">
        <f>IFERROR(AVERAGEIFS('HAZUS Table FL 14.12'!$S$4:$S$325,'HAZUS Table FL 14.12'!$N$4:$N$325,$J417,'HAZUS Table FL 14.12'!$R$4:$R$325,$I417,'HAZUS Table FL 14.12'!$P$4:$P$325,"&lt;="&amp;$G417,'HAZUS Table FL 14.12'!$Q$4:$Q$325,"&gt;"&amp;$G417)*'Inputs_Metric 7'!$D$6,"no data")</f>
        <v>no data</v>
      </c>
      <c r="Q417" s="246" t="str">
        <f>IFERROR(AVERAGEIFS('HAZUS Table FL 14.12'!$S$4:$S$325,'HAZUS Table FL 14.12'!$N$4:$N$325,$J417,'HAZUS Table FL 14.12'!$R$4:$R$325,$I417,'HAZUS Table FL 14.12'!$P$4:$P$325,"&lt;="&amp;$H417,'HAZUS Table FL 14.12'!$Q$4:$Q$325,"&gt;"&amp;$H417)*'Inputs_Metric 7'!$D$6,"no data")</f>
        <v>no data</v>
      </c>
      <c r="R417" s="246" t="str">
        <f>IFERROR(INDEX('HAZUS Table FL 14.16'!$D$3:$D$30,MATCH($J417,'HAZUS Table FL 14.16'!$C$3:$C$30,0)),"no data")</f>
        <v>no data</v>
      </c>
      <c r="S417" s="246" t="str">
        <f>IFERROR(INDEX('HAZUS Table FL 14.16'!$F$3:$F$30,MATCH($J417,'HAZUS Table FL 14.16'!$C$3:$C$30,0)),"no data")</f>
        <v>no data</v>
      </c>
      <c r="T417" s="246" t="str">
        <f>IFERROR(INDEX('HAZUS Table FL 14.16'!$G$3:$G$30,MATCH($J417,'HAZUS Table FL 14.16'!$C$3:$C$30,0)),"no data")</f>
        <v>no data</v>
      </c>
      <c r="U417" s="164" t="str">
        <f>IFERROR('Inputs_Metric 7'!$D$5*INDEX('HAZUS Table FL 14.8'!$E$4:$E$14,MATCH('Step 1_Metric 7'!$J417,'HAZUS Table FL 14.8'!$C$4:$C$14,0)),"no data")</f>
        <v>no data</v>
      </c>
      <c r="W417" s="92" t="str">
        <f t="shared" si="65"/>
        <v/>
      </c>
      <c r="X417" s="92" t="str">
        <f t="shared" si="66"/>
        <v/>
      </c>
      <c r="Y417" s="92" t="str">
        <f t="shared" si="67"/>
        <v/>
      </c>
      <c r="Z417" s="92" t="str">
        <f t="shared" si="68"/>
        <v/>
      </c>
      <c r="AA417" s="101" t="str">
        <f t="shared" si="69"/>
        <v/>
      </c>
      <c r="AB417" s="101" t="str">
        <f t="shared" si="70"/>
        <v/>
      </c>
      <c r="AC417" s="92" t="str">
        <f t="shared" si="71"/>
        <v/>
      </c>
      <c r="AD417" s="92" t="str">
        <f t="shared" si="72"/>
        <v/>
      </c>
    </row>
    <row r="418" spans="1:30" x14ac:dyDescent="0.25">
      <c r="A418">
        <f t="shared" si="64"/>
        <v>10</v>
      </c>
      <c r="B418">
        <f>COUNTIF($D$4:D418,D418)</f>
        <v>335</v>
      </c>
      <c r="C418">
        <f>'Building Structure Data'!B419</f>
        <v>0</v>
      </c>
      <c r="D418">
        <f>'Building Structure Data'!C419</f>
        <v>0</v>
      </c>
      <c r="E418">
        <f>'Building Structure Data'!D419</f>
        <v>0</v>
      </c>
      <c r="F418">
        <f>'Building Structure Data'!E419</f>
        <v>0</v>
      </c>
      <c r="G418" s="43">
        <f>'Building Structure Data'!O419</f>
        <v>0</v>
      </c>
      <c r="H418" s="43">
        <f>'Building Structure Data'!P419</f>
        <v>0</v>
      </c>
      <c r="I418" t="b">
        <f>IF(OR('Building Structure Data'!M419="C",'Building Structure Data'!M419="R"),TRUE,FALSE)</f>
        <v>0</v>
      </c>
      <c r="J418">
        <f>'Building Structure Data'!Y419</f>
        <v>0</v>
      </c>
      <c r="K418" s="77">
        <f>'Building Structure Data'!AN419</f>
        <v>0</v>
      </c>
      <c r="L418" s="77">
        <f>'Building Structure Data'!AO419</f>
        <v>0</v>
      </c>
      <c r="M418" s="163" t="str">
        <f>IFERROR('Inputs_Metric 7'!$D$5*INDEX('HAZUS Table FL 14.14'!$F$5:$F$40,MATCH($J418,'HAZUS Table FL 14.14'!$C$5:$C$40,0)),"no data")</f>
        <v>no data</v>
      </c>
      <c r="N418" s="163" t="str">
        <f>IFERROR('Inputs_Metric 7'!$D$5*INDEX('HAZUS Table FL 14.14'!$G$5:$G$40,MATCH($J418,'HAZUS Table FL 14.14'!$C$5:$C$40,0)),"no data")</f>
        <v>no data</v>
      </c>
      <c r="O418" s="163" t="str">
        <f>IFERROR('Inputs_Metric 7'!$D$5*INDEX('HAZUS Table FL 14.14'!$I$5:$I$40,MATCH($J418,'HAZUS Table FL 14.14'!$C$5:$C$40,0)),"no data")</f>
        <v>no data</v>
      </c>
      <c r="P418" s="246" t="str">
        <f>IFERROR(AVERAGEIFS('HAZUS Table FL 14.12'!$S$4:$S$325,'HAZUS Table FL 14.12'!$N$4:$N$325,$J418,'HAZUS Table FL 14.12'!$R$4:$R$325,$I418,'HAZUS Table FL 14.12'!$P$4:$P$325,"&lt;="&amp;$G418,'HAZUS Table FL 14.12'!$Q$4:$Q$325,"&gt;"&amp;$G418)*'Inputs_Metric 7'!$D$6,"no data")</f>
        <v>no data</v>
      </c>
      <c r="Q418" s="246" t="str">
        <f>IFERROR(AVERAGEIFS('HAZUS Table FL 14.12'!$S$4:$S$325,'HAZUS Table FL 14.12'!$N$4:$N$325,$J418,'HAZUS Table FL 14.12'!$R$4:$R$325,$I418,'HAZUS Table FL 14.12'!$P$4:$P$325,"&lt;="&amp;$H418,'HAZUS Table FL 14.12'!$Q$4:$Q$325,"&gt;"&amp;$H418)*'Inputs_Metric 7'!$D$6,"no data")</f>
        <v>no data</v>
      </c>
      <c r="R418" s="246" t="str">
        <f>IFERROR(INDEX('HAZUS Table FL 14.16'!$D$3:$D$30,MATCH($J418,'HAZUS Table FL 14.16'!$C$3:$C$30,0)),"no data")</f>
        <v>no data</v>
      </c>
      <c r="S418" s="246" t="str">
        <f>IFERROR(INDEX('HAZUS Table FL 14.16'!$F$3:$F$30,MATCH($J418,'HAZUS Table FL 14.16'!$C$3:$C$30,0)),"no data")</f>
        <v>no data</v>
      </c>
      <c r="T418" s="246" t="str">
        <f>IFERROR(INDEX('HAZUS Table FL 14.16'!$G$3:$G$30,MATCH($J418,'HAZUS Table FL 14.16'!$C$3:$C$30,0)),"no data")</f>
        <v>no data</v>
      </c>
      <c r="U418" s="164" t="str">
        <f>IFERROR('Inputs_Metric 7'!$D$5*INDEX('HAZUS Table FL 14.8'!$E$4:$E$14,MATCH('Step 1_Metric 7'!$J418,'HAZUS Table FL 14.8'!$C$4:$C$14,0)),"no data")</f>
        <v>no data</v>
      </c>
      <c r="W418" s="92" t="str">
        <f t="shared" si="65"/>
        <v/>
      </c>
      <c r="X418" s="92" t="str">
        <f t="shared" si="66"/>
        <v/>
      </c>
      <c r="Y418" s="92" t="str">
        <f t="shared" si="67"/>
        <v/>
      </c>
      <c r="Z418" s="92" t="str">
        <f t="shared" si="68"/>
        <v/>
      </c>
      <c r="AA418" s="101" t="str">
        <f t="shared" si="69"/>
        <v/>
      </c>
      <c r="AB418" s="101" t="str">
        <f t="shared" si="70"/>
        <v/>
      </c>
      <c r="AC418" s="92" t="str">
        <f t="shared" si="71"/>
        <v/>
      </c>
      <c r="AD418" s="92" t="str">
        <f t="shared" si="72"/>
        <v/>
      </c>
    </row>
    <row r="419" spans="1:30" x14ac:dyDescent="0.25">
      <c r="A419">
        <f t="shared" si="64"/>
        <v>10</v>
      </c>
      <c r="B419">
        <f>COUNTIF($D$4:D419,D419)</f>
        <v>336</v>
      </c>
      <c r="C419">
        <f>'Building Structure Data'!B420</f>
        <v>0</v>
      </c>
      <c r="D419">
        <f>'Building Structure Data'!C420</f>
        <v>0</v>
      </c>
      <c r="E419">
        <f>'Building Structure Data'!D420</f>
        <v>0</v>
      </c>
      <c r="F419">
        <f>'Building Structure Data'!E420</f>
        <v>0</v>
      </c>
      <c r="G419" s="43">
        <f>'Building Structure Data'!O420</f>
        <v>0</v>
      </c>
      <c r="H419" s="43">
        <f>'Building Structure Data'!P420</f>
        <v>0</v>
      </c>
      <c r="I419" t="b">
        <f>IF(OR('Building Structure Data'!M420="C",'Building Structure Data'!M420="R"),TRUE,FALSE)</f>
        <v>0</v>
      </c>
      <c r="J419">
        <f>'Building Structure Data'!Y420</f>
        <v>0</v>
      </c>
      <c r="K419" s="77">
        <f>'Building Structure Data'!AN420</f>
        <v>0</v>
      </c>
      <c r="L419" s="77">
        <f>'Building Structure Data'!AO420</f>
        <v>0</v>
      </c>
      <c r="M419" s="163" t="str">
        <f>IFERROR('Inputs_Metric 7'!$D$5*INDEX('HAZUS Table FL 14.14'!$F$5:$F$40,MATCH($J419,'HAZUS Table FL 14.14'!$C$5:$C$40,0)),"no data")</f>
        <v>no data</v>
      </c>
      <c r="N419" s="163" t="str">
        <f>IFERROR('Inputs_Metric 7'!$D$5*INDEX('HAZUS Table FL 14.14'!$G$5:$G$40,MATCH($J419,'HAZUS Table FL 14.14'!$C$5:$C$40,0)),"no data")</f>
        <v>no data</v>
      </c>
      <c r="O419" s="163" t="str">
        <f>IFERROR('Inputs_Metric 7'!$D$5*INDEX('HAZUS Table FL 14.14'!$I$5:$I$40,MATCH($J419,'HAZUS Table FL 14.14'!$C$5:$C$40,0)),"no data")</f>
        <v>no data</v>
      </c>
      <c r="P419" s="246" t="str">
        <f>IFERROR(AVERAGEIFS('HAZUS Table FL 14.12'!$S$4:$S$325,'HAZUS Table FL 14.12'!$N$4:$N$325,$J419,'HAZUS Table FL 14.12'!$R$4:$R$325,$I419,'HAZUS Table FL 14.12'!$P$4:$P$325,"&lt;="&amp;$G419,'HAZUS Table FL 14.12'!$Q$4:$Q$325,"&gt;"&amp;$G419)*'Inputs_Metric 7'!$D$6,"no data")</f>
        <v>no data</v>
      </c>
      <c r="Q419" s="246" t="str">
        <f>IFERROR(AVERAGEIFS('HAZUS Table FL 14.12'!$S$4:$S$325,'HAZUS Table FL 14.12'!$N$4:$N$325,$J419,'HAZUS Table FL 14.12'!$R$4:$R$325,$I419,'HAZUS Table FL 14.12'!$P$4:$P$325,"&lt;="&amp;$H419,'HAZUS Table FL 14.12'!$Q$4:$Q$325,"&gt;"&amp;$H419)*'Inputs_Metric 7'!$D$6,"no data")</f>
        <v>no data</v>
      </c>
      <c r="R419" s="246" t="str">
        <f>IFERROR(INDEX('HAZUS Table FL 14.16'!$D$3:$D$30,MATCH($J419,'HAZUS Table FL 14.16'!$C$3:$C$30,0)),"no data")</f>
        <v>no data</v>
      </c>
      <c r="S419" s="246" t="str">
        <f>IFERROR(INDEX('HAZUS Table FL 14.16'!$F$3:$F$30,MATCH($J419,'HAZUS Table FL 14.16'!$C$3:$C$30,0)),"no data")</f>
        <v>no data</v>
      </c>
      <c r="T419" s="246" t="str">
        <f>IFERROR(INDEX('HAZUS Table FL 14.16'!$G$3:$G$30,MATCH($J419,'HAZUS Table FL 14.16'!$C$3:$C$30,0)),"no data")</f>
        <v>no data</v>
      </c>
      <c r="U419" s="164" t="str">
        <f>IFERROR('Inputs_Metric 7'!$D$5*INDEX('HAZUS Table FL 14.8'!$E$4:$E$14,MATCH('Step 1_Metric 7'!$J419,'HAZUS Table FL 14.8'!$C$4:$C$14,0)),"no data")</f>
        <v>no data</v>
      </c>
      <c r="W419" s="92" t="str">
        <f t="shared" si="65"/>
        <v/>
      </c>
      <c r="X419" s="92" t="str">
        <f t="shared" si="66"/>
        <v/>
      </c>
      <c r="Y419" s="92" t="str">
        <f t="shared" si="67"/>
        <v/>
      </c>
      <c r="Z419" s="92" t="str">
        <f t="shared" si="68"/>
        <v/>
      </c>
      <c r="AA419" s="101" t="str">
        <f t="shared" si="69"/>
        <v/>
      </c>
      <c r="AB419" s="101" t="str">
        <f t="shared" si="70"/>
        <v/>
      </c>
      <c r="AC419" s="92" t="str">
        <f t="shared" si="71"/>
        <v/>
      </c>
      <c r="AD419" s="92" t="str">
        <f t="shared" si="72"/>
        <v/>
      </c>
    </row>
    <row r="420" spans="1:30" x14ac:dyDescent="0.25">
      <c r="A420">
        <f t="shared" si="64"/>
        <v>10</v>
      </c>
      <c r="B420">
        <f>COUNTIF($D$4:D420,D420)</f>
        <v>337</v>
      </c>
      <c r="C420">
        <f>'Building Structure Data'!B421</f>
        <v>0</v>
      </c>
      <c r="D420">
        <f>'Building Structure Data'!C421</f>
        <v>0</v>
      </c>
      <c r="E420">
        <f>'Building Structure Data'!D421</f>
        <v>0</v>
      </c>
      <c r="F420">
        <f>'Building Structure Data'!E421</f>
        <v>0</v>
      </c>
      <c r="G420" s="43">
        <f>'Building Structure Data'!O421</f>
        <v>0</v>
      </c>
      <c r="H420" s="43">
        <f>'Building Structure Data'!P421</f>
        <v>0</v>
      </c>
      <c r="I420" t="b">
        <f>IF(OR('Building Structure Data'!M421="C",'Building Structure Data'!M421="R"),TRUE,FALSE)</f>
        <v>0</v>
      </c>
      <c r="J420">
        <f>'Building Structure Data'!Y421</f>
        <v>0</v>
      </c>
      <c r="K420" s="77">
        <f>'Building Structure Data'!AN421</f>
        <v>0</v>
      </c>
      <c r="L420" s="77">
        <f>'Building Structure Data'!AO421</f>
        <v>0</v>
      </c>
      <c r="M420" s="163" t="str">
        <f>IFERROR('Inputs_Metric 7'!$D$5*INDEX('HAZUS Table FL 14.14'!$F$5:$F$40,MATCH($J420,'HAZUS Table FL 14.14'!$C$5:$C$40,0)),"no data")</f>
        <v>no data</v>
      </c>
      <c r="N420" s="163" t="str">
        <f>IFERROR('Inputs_Metric 7'!$D$5*INDEX('HAZUS Table FL 14.14'!$G$5:$G$40,MATCH($J420,'HAZUS Table FL 14.14'!$C$5:$C$40,0)),"no data")</f>
        <v>no data</v>
      </c>
      <c r="O420" s="163" t="str">
        <f>IFERROR('Inputs_Metric 7'!$D$5*INDEX('HAZUS Table FL 14.14'!$I$5:$I$40,MATCH($J420,'HAZUS Table FL 14.14'!$C$5:$C$40,0)),"no data")</f>
        <v>no data</v>
      </c>
      <c r="P420" s="246" t="str">
        <f>IFERROR(AVERAGEIFS('HAZUS Table FL 14.12'!$S$4:$S$325,'HAZUS Table FL 14.12'!$N$4:$N$325,$J420,'HAZUS Table FL 14.12'!$R$4:$R$325,$I420,'HAZUS Table FL 14.12'!$P$4:$P$325,"&lt;="&amp;$G420,'HAZUS Table FL 14.12'!$Q$4:$Q$325,"&gt;"&amp;$G420)*'Inputs_Metric 7'!$D$6,"no data")</f>
        <v>no data</v>
      </c>
      <c r="Q420" s="246" t="str">
        <f>IFERROR(AVERAGEIFS('HAZUS Table FL 14.12'!$S$4:$S$325,'HAZUS Table FL 14.12'!$N$4:$N$325,$J420,'HAZUS Table FL 14.12'!$R$4:$R$325,$I420,'HAZUS Table FL 14.12'!$P$4:$P$325,"&lt;="&amp;$H420,'HAZUS Table FL 14.12'!$Q$4:$Q$325,"&gt;"&amp;$H420)*'Inputs_Metric 7'!$D$6,"no data")</f>
        <v>no data</v>
      </c>
      <c r="R420" s="246" t="str">
        <f>IFERROR(INDEX('HAZUS Table FL 14.16'!$D$3:$D$30,MATCH($J420,'HAZUS Table FL 14.16'!$C$3:$C$30,0)),"no data")</f>
        <v>no data</v>
      </c>
      <c r="S420" s="246" t="str">
        <f>IFERROR(INDEX('HAZUS Table FL 14.16'!$F$3:$F$30,MATCH($J420,'HAZUS Table FL 14.16'!$C$3:$C$30,0)),"no data")</f>
        <v>no data</v>
      </c>
      <c r="T420" s="246" t="str">
        <f>IFERROR(INDEX('HAZUS Table FL 14.16'!$G$3:$G$30,MATCH($J420,'HAZUS Table FL 14.16'!$C$3:$C$30,0)),"no data")</f>
        <v>no data</v>
      </c>
      <c r="U420" s="164" t="str">
        <f>IFERROR('Inputs_Metric 7'!$D$5*INDEX('HAZUS Table FL 14.8'!$E$4:$E$14,MATCH('Step 1_Metric 7'!$J420,'HAZUS Table FL 14.8'!$C$4:$C$14,0)),"no data")</f>
        <v>no data</v>
      </c>
      <c r="W420" s="92" t="str">
        <f t="shared" si="65"/>
        <v/>
      </c>
      <c r="X420" s="92" t="str">
        <f t="shared" si="66"/>
        <v/>
      </c>
      <c r="Y420" s="92" t="str">
        <f t="shared" si="67"/>
        <v/>
      </c>
      <c r="Z420" s="92" t="str">
        <f t="shared" si="68"/>
        <v/>
      </c>
      <c r="AA420" s="101" t="str">
        <f t="shared" si="69"/>
        <v/>
      </c>
      <c r="AB420" s="101" t="str">
        <f t="shared" si="70"/>
        <v/>
      </c>
      <c r="AC420" s="92" t="str">
        <f t="shared" si="71"/>
        <v/>
      </c>
      <c r="AD420" s="92" t="str">
        <f t="shared" si="72"/>
        <v/>
      </c>
    </row>
    <row r="421" spans="1:30" x14ac:dyDescent="0.25">
      <c r="A421">
        <f t="shared" si="64"/>
        <v>10</v>
      </c>
      <c r="B421">
        <f>COUNTIF($D$4:D421,D421)</f>
        <v>338</v>
      </c>
      <c r="C421">
        <f>'Building Structure Data'!B422</f>
        <v>0</v>
      </c>
      <c r="D421">
        <f>'Building Structure Data'!C422</f>
        <v>0</v>
      </c>
      <c r="E421">
        <f>'Building Structure Data'!D422</f>
        <v>0</v>
      </c>
      <c r="F421">
        <f>'Building Structure Data'!E422</f>
        <v>0</v>
      </c>
      <c r="G421" s="43">
        <f>'Building Structure Data'!O422</f>
        <v>0</v>
      </c>
      <c r="H421" s="43">
        <f>'Building Structure Data'!P422</f>
        <v>0</v>
      </c>
      <c r="I421" t="b">
        <f>IF(OR('Building Structure Data'!M422="C",'Building Structure Data'!M422="R"),TRUE,FALSE)</f>
        <v>0</v>
      </c>
      <c r="J421">
        <f>'Building Structure Data'!Y422</f>
        <v>0</v>
      </c>
      <c r="K421" s="77">
        <f>'Building Structure Data'!AN422</f>
        <v>0</v>
      </c>
      <c r="L421" s="77">
        <f>'Building Structure Data'!AO422</f>
        <v>0</v>
      </c>
      <c r="M421" s="163" t="str">
        <f>IFERROR('Inputs_Metric 7'!$D$5*INDEX('HAZUS Table FL 14.14'!$F$5:$F$40,MATCH($J421,'HAZUS Table FL 14.14'!$C$5:$C$40,0)),"no data")</f>
        <v>no data</v>
      </c>
      <c r="N421" s="163" t="str">
        <f>IFERROR('Inputs_Metric 7'!$D$5*INDEX('HAZUS Table FL 14.14'!$G$5:$G$40,MATCH($J421,'HAZUS Table FL 14.14'!$C$5:$C$40,0)),"no data")</f>
        <v>no data</v>
      </c>
      <c r="O421" s="163" t="str">
        <f>IFERROR('Inputs_Metric 7'!$D$5*INDEX('HAZUS Table FL 14.14'!$I$5:$I$40,MATCH($J421,'HAZUS Table FL 14.14'!$C$5:$C$40,0)),"no data")</f>
        <v>no data</v>
      </c>
      <c r="P421" s="246" t="str">
        <f>IFERROR(AVERAGEIFS('HAZUS Table FL 14.12'!$S$4:$S$325,'HAZUS Table FL 14.12'!$N$4:$N$325,$J421,'HAZUS Table FL 14.12'!$R$4:$R$325,$I421,'HAZUS Table FL 14.12'!$P$4:$P$325,"&lt;="&amp;$G421,'HAZUS Table FL 14.12'!$Q$4:$Q$325,"&gt;"&amp;$G421)*'Inputs_Metric 7'!$D$6,"no data")</f>
        <v>no data</v>
      </c>
      <c r="Q421" s="246" t="str">
        <f>IFERROR(AVERAGEIFS('HAZUS Table FL 14.12'!$S$4:$S$325,'HAZUS Table FL 14.12'!$N$4:$N$325,$J421,'HAZUS Table FL 14.12'!$R$4:$R$325,$I421,'HAZUS Table FL 14.12'!$P$4:$P$325,"&lt;="&amp;$H421,'HAZUS Table FL 14.12'!$Q$4:$Q$325,"&gt;"&amp;$H421)*'Inputs_Metric 7'!$D$6,"no data")</f>
        <v>no data</v>
      </c>
      <c r="R421" s="246" t="str">
        <f>IFERROR(INDEX('HAZUS Table FL 14.16'!$D$3:$D$30,MATCH($J421,'HAZUS Table FL 14.16'!$C$3:$C$30,0)),"no data")</f>
        <v>no data</v>
      </c>
      <c r="S421" s="246" t="str">
        <f>IFERROR(INDEX('HAZUS Table FL 14.16'!$F$3:$F$30,MATCH($J421,'HAZUS Table FL 14.16'!$C$3:$C$30,0)),"no data")</f>
        <v>no data</v>
      </c>
      <c r="T421" s="246" t="str">
        <f>IFERROR(INDEX('HAZUS Table FL 14.16'!$G$3:$G$30,MATCH($J421,'HAZUS Table FL 14.16'!$C$3:$C$30,0)),"no data")</f>
        <v>no data</v>
      </c>
      <c r="U421" s="164" t="str">
        <f>IFERROR('Inputs_Metric 7'!$D$5*INDEX('HAZUS Table FL 14.8'!$E$4:$E$14,MATCH('Step 1_Metric 7'!$J421,'HAZUS Table FL 14.8'!$C$4:$C$14,0)),"no data")</f>
        <v>no data</v>
      </c>
      <c r="W421" s="92" t="str">
        <f t="shared" si="65"/>
        <v/>
      </c>
      <c r="X421" s="92" t="str">
        <f t="shared" si="66"/>
        <v/>
      </c>
      <c r="Y421" s="92" t="str">
        <f t="shared" si="67"/>
        <v/>
      </c>
      <c r="Z421" s="92" t="str">
        <f t="shared" si="68"/>
        <v/>
      </c>
      <c r="AA421" s="101" t="str">
        <f t="shared" si="69"/>
        <v/>
      </c>
      <c r="AB421" s="101" t="str">
        <f t="shared" si="70"/>
        <v/>
      </c>
      <c r="AC421" s="92" t="str">
        <f t="shared" si="71"/>
        <v/>
      </c>
      <c r="AD421" s="92" t="str">
        <f t="shared" si="72"/>
        <v/>
      </c>
    </row>
    <row r="422" spans="1:30" x14ac:dyDescent="0.25">
      <c r="A422">
        <f t="shared" si="64"/>
        <v>10</v>
      </c>
      <c r="B422">
        <f>COUNTIF($D$4:D422,D422)</f>
        <v>339</v>
      </c>
      <c r="C422">
        <f>'Building Structure Data'!B423</f>
        <v>0</v>
      </c>
      <c r="D422">
        <f>'Building Structure Data'!C423</f>
        <v>0</v>
      </c>
      <c r="E422">
        <f>'Building Structure Data'!D423</f>
        <v>0</v>
      </c>
      <c r="F422">
        <f>'Building Structure Data'!E423</f>
        <v>0</v>
      </c>
      <c r="G422" s="43">
        <f>'Building Structure Data'!O423</f>
        <v>0</v>
      </c>
      <c r="H422" s="43">
        <f>'Building Structure Data'!P423</f>
        <v>0</v>
      </c>
      <c r="I422" t="b">
        <f>IF(OR('Building Structure Data'!M423="C",'Building Structure Data'!M423="R"),TRUE,FALSE)</f>
        <v>0</v>
      </c>
      <c r="J422">
        <f>'Building Structure Data'!Y423</f>
        <v>0</v>
      </c>
      <c r="K422" s="77">
        <f>'Building Structure Data'!AN423</f>
        <v>0</v>
      </c>
      <c r="L422" s="77">
        <f>'Building Structure Data'!AO423</f>
        <v>0</v>
      </c>
      <c r="M422" s="163" t="str">
        <f>IFERROR('Inputs_Metric 7'!$D$5*INDEX('HAZUS Table FL 14.14'!$F$5:$F$40,MATCH($J422,'HAZUS Table FL 14.14'!$C$5:$C$40,0)),"no data")</f>
        <v>no data</v>
      </c>
      <c r="N422" s="163" t="str">
        <f>IFERROR('Inputs_Metric 7'!$D$5*INDEX('HAZUS Table FL 14.14'!$G$5:$G$40,MATCH($J422,'HAZUS Table FL 14.14'!$C$5:$C$40,0)),"no data")</f>
        <v>no data</v>
      </c>
      <c r="O422" s="163" t="str">
        <f>IFERROR('Inputs_Metric 7'!$D$5*INDEX('HAZUS Table FL 14.14'!$I$5:$I$40,MATCH($J422,'HAZUS Table FL 14.14'!$C$5:$C$40,0)),"no data")</f>
        <v>no data</v>
      </c>
      <c r="P422" s="246" t="str">
        <f>IFERROR(AVERAGEIFS('HAZUS Table FL 14.12'!$S$4:$S$325,'HAZUS Table FL 14.12'!$N$4:$N$325,$J422,'HAZUS Table FL 14.12'!$R$4:$R$325,$I422,'HAZUS Table FL 14.12'!$P$4:$P$325,"&lt;="&amp;$G422,'HAZUS Table FL 14.12'!$Q$4:$Q$325,"&gt;"&amp;$G422)*'Inputs_Metric 7'!$D$6,"no data")</f>
        <v>no data</v>
      </c>
      <c r="Q422" s="246" t="str">
        <f>IFERROR(AVERAGEIFS('HAZUS Table FL 14.12'!$S$4:$S$325,'HAZUS Table FL 14.12'!$N$4:$N$325,$J422,'HAZUS Table FL 14.12'!$R$4:$R$325,$I422,'HAZUS Table FL 14.12'!$P$4:$P$325,"&lt;="&amp;$H422,'HAZUS Table FL 14.12'!$Q$4:$Q$325,"&gt;"&amp;$H422)*'Inputs_Metric 7'!$D$6,"no data")</f>
        <v>no data</v>
      </c>
      <c r="R422" s="246" t="str">
        <f>IFERROR(INDEX('HAZUS Table FL 14.16'!$D$3:$D$30,MATCH($J422,'HAZUS Table FL 14.16'!$C$3:$C$30,0)),"no data")</f>
        <v>no data</v>
      </c>
      <c r="S422" s="246" t="str">
        <f>IFERROR(INDEX('HAZUS Table FL 14.16'!$F$3:$F$30,MATCH($J422,'HAZUS Table FL 14.16'!$C$3:$C$30,0)),"no data")</f>
        <v>no data</v>
      </c>
      <c r="T422" s="246" t="str">
        <f>IFERROR(INDEX('HAZUS Table FL 14.16'!$G$3:$G$30,MATCH($J422,'HAZUS Table FL 14.16'!$C$3:$C$30,0)),"no data")</f>
        <v>no data</v>
      </c>
      <c r="U422" s="164" t="str">
        <f>IFERROR('Inputs_Metric 7'!$D$5*INDEX('HAZUS Table FL 14.8'!$E$4:$E$14,MATCH('Step 1_Metric 7'!$J422,'HAZUS Table FL 14.8'!$C$4:$C$14,0)),"no data")</f>
        <v>no data</v>
      </c>
      <c r="W422" s="92" t="str">
        <f t="shared" si="65"/>
        <v/>
      </c>
      <c r="X422" s="92" t="str">
        <f t="shared" si="66"/>
        <v/>
      </c>
      <c r="Y422" s="92" t="str">
        <f t="shared" si="67"/>
        <v/>
      </c>
      <c r="Z422" s="92" t="str">
        <f t="shared" si="68"/>
        <v/>
      </c>
      <c r="AA422" s="101" t="str">
        <f t="shared" si="69"/>
        <v/>
      </c>
      <c r="AB422" s="101" t="str">
        <f t="shared" si="70"/>
        <v/>
      </c>
      <c r="AC422" s="92" t="str">
        <f t="shared" si="71"/>
        <v/>
      </c>
      <c r="AD422" s="92" t="str">
        <f t="shared" si="72"/>
        <v/>
      </c>
    </row>
    <row r="423" spans="1:30" x14ac:dyDescent="0.25">
      <c r="A423">
        <f t="shared" si="64"/>
        <v>10</v>
      </c>
      <c r="B423">
        <f>COUNTIF($D$4:D423,D423)</f>
        <v>340</v>
      </c>
      <c r="C423">
        <f>'Building Structure Data'!B424</f>
        <v>0</v>
      </c>
      <c r="D423">
        <f>'Building Structure Data'!C424</f>
        <v>0</v>
      </c>
      <c r="E423">
        <f>'Building Structure Data'!D424</f>
        <v>0</v>
      </c>
      <c r="F423">
        <f>'Building Structure Data'!E424</f>
        <v>0</v>
      </c>
      <c r="G423" s="43">
        <f>'Building Structure Data'!O424</f>
        <v>0</v>
      </c>
      <c r="H423" s="43">
        <f>'Building Structure Data'!P424</f>
        <v>0</v>
      </c>
      <c r="I423" t="b">
        <f>IF(OR('Building Structure Data'!M424="C",'Building Structure Data'!M424="R"),TRUE,FALSE)</f>
        <v>0</v>
      </c>
      <c r="J423">
        <f>'Building Structure Data'!Y424</f>
        <v>0</v>
      </c>
      <c r="K423" s="77">
        <f>'Building Structure Data'!AN424</f>
        <v>0</v>
      </c>
      <c r="L423" s="77">
        <f>'Building Structure Data'!AO424</f>
        <v>0</v>
      </c>
      <c r="M423" s="163" t="str">
        <f>IFERROR('Inputs_Metric 7'!$D$5*INDEX('HAZUS Table FL 14.14'!$F$5:$F$40,MATCH($J423,'HAZUS Table FL 14.14'!$C$5:$C$40,0)),"no data")</f>
        <v>no data</v>
      </c>
      <c r="N423" s="163" t="str">
        <f>IFERROR('Inputs_Metric 7'!$D$5*INDEX('HAZUS Table FL 14.14'!$G$5:$G$40,MATCH($J423,'HAZUS Table FL 14.14'!$C$5:$C$40,0)),"no data")</f>
        <v>no data</v>
      </c>
      <c r="O423" s="163" t="str">
        <f>IFERROR('Inputs_Metric 7'!$D$5*INDEX('HAZUS Table FL 14.14'!$I$5:$I$40,MATCH($J423,'HAZUS Table FL 14.14'!$C$5:$C$40,0)),"no data")</f>
        <v>no data</v>
      </c>
      <c r="P423" s="246" t="str">
        <f>IFERROR(AVERAGEIFS('HAZUS Table FL 14.12'!$S$4:$S$325,'HAZUS Table FL 14.12'!$N$4:$N$325,$J423,'HAZUS Table FL 14.12'!$R$4:$R$325,$I423,'HAZUS Table FL 14.12'!$P$4:$P$325,"&lt;="&amp;$G423,'HAZUS Table FL 14.12'!$Q$4:$Q$325,"&gt;"&amp;$G423)*'Inputs_Metric 7'!$D$6,"no data")</f>
        <v>no data</v>
      </c>
      <c r="Q423" s="246" t="str">
        <f>IFERROR(AVERAGEIFS('HAZUS Table FL 14.12'!$S$4:$S$325,'HAZUS Table FL 14.12'!$N$4:$N$325,$J423,'HAZUS Table FL 14.12'!$R$4:$R$325,$I423,'HAZUS Table FL 14.12'!$P$4:$P$325,"&lt;="&amp;$H423,'HAZUS Table FL 14.12'!$Q$4:$Q$325,"&gt;"&amp;$H423)*'Inputs_Metric 7'!$D$6,"no data")</f>
        <v>no data</v>
      </c>
      <c r="R423" s="246" t="str">
        <f>IFERROR(INDEX('HAZUS Table FL 14.16'!$D$3:$D$30,MATCH($J423,'HAZUS Table FL 14.16'!$C$3:$C$30,0)),"no data")</f>
        <v>no data</v>
      </c>
      <c r="S423" s="246" t="str">
        <f>IFERROR(INDEX('HAZUS Table FL 14.16'!$F$3:$F$30,MATCH($J423,'HAZUS Table FL 14.16'!$C$3:$C$30,0)),"no data")</f>
        <v>no data</v>
      </c>
      <c r="T423" s="246" t="str">
        <f>IFERROR(INDEX('HAZUS Table FL 14.16'!$G$3:$G$30,MATCH($J423,'HAZUS Table FL 14.16'!$C$3:$C$30,0)),"no data")</f>
        <v>no data</v>
      </c>
      <c r="U423" s="164" t="str">
        <f>IFERROR('Inputs_Metric 7'!$D$5*INDEX('HAZUS Table FL 14.8'!$E$4:$E$14,MATCH('Step 1_Metric 7'!$J423,'HAZUS Table FL 14.8'!$C$4:$C$14,0)),"no data")</f>
        <v>no data</v>
      </c>
      <c r="W423" s="92" t="str">
        <f t="shared" si="65"/>
        <v/>
      </c>
      <c r="X423" s="92" t="str">
        <f t="shared" si="66"/>
        <v/>
      </c>
      <c r="Y423" s="92" t="str">
        <f t="shared" si="67"/>
        <v/>
      </c>
      <c r="Z423" s="92" t="str">
        <f t="shared" si="68"/>
        <v/>
      </c>
      <c r="AA423" s="101" t="str">
        <f t="shared" si="69"/>
        <v/>
      </c>
      <c r="AB423" s="101" t="str">
        <f t="shared" si="70"/>
        <v/>
      </c>
      <c r="AC423" s="92" t="str">
        <f t="shared" si="71"/>
        <v/>
      </c>
      <c r="AD423" s="92" t="str">
        <f t="shared" si="72"/>
        <v/>
      </c>
    </row>
    <row r="424" spans="1:30" x14ac:dyDescent="0.25">
      <c r="A424">
        <f t="shared" si="64"/>
        <v>10</v>
      </c>
      <c r="B424">
        <f>COUNTIF($D$4:D424,D424)</f>
        <v>341</v>
      </c>
      <c r="C424">
        <f>'Building Structure Data'!B425</f>
        <v>0</v>
      </c>
      <c r="D424">
        <f>'Building Structure Data'!C425</f>
        <v>0</v>
      </c>
      <c r="E424">
        <f>'Building Structure Data'!D425</f>
        <v>0</v>
      </c>
      <c r="F424">
        <f>'Building Structure Data'!E425</f>
        <v>0</v>
      </c>
      <c r="G424" s="43">
        <f>'Building Structure Data'!O425</f>
        <v>0</v>
      </c>
      <c r="H424" s="43">
        <f>'Building Structure Data'!P425</f>
        <v>0</v>
      </c>
      <c r="I424" t="b">
        <f>IF(OR('Building Structure Data'!M425="C",'Building Structure Data'!M425="R"),TRUE,FALSE)</f>
        <v>0</v>
      </c>
      <c r="J424">
        <f>'Building Structure Data'!Y425</f>
        <v>0</v>
      </c>
      <c r="K424" s="77">
        <f>'Building Structure Data'!AN425</f>
        <v>0</v>
      </c>
      <c r="L424" s="77">
        <f>'Building Structure Data'!AO425</f>
        <v>0</v>
      </c>
      <c r="M424" s="163" t="str">
        <f>IFERROR('Inputs_Metric 7'!$D$5*INDEX('HAZUS Table FL 14.14'!$F$5:$F$40,MATCH($J424,'HAZUS Table FL 14.14'!$C$5:$C$40,0)),"no data")</f>
        <v>no data</v>
      </c>
      <c r="N424" s="163" t="str">
        <f>IFERROR('Inputs_Metric 7'!$D$5*INDEX('HAZUS Table FL 14.14'!$G$5:$G$40,MATCH($J424,'HAZUS Table FL 14.14'!$C$5:$C$40,0)),"no data")</f>
        <v>no data</v>
      </c>
      <c r="O424" s="163" t="str">
        <f>IFERROR('Inputs_Metric 7'!$D$5*INDEX('HAZUS Table FL 14.14'!$I$5:$I$40,MATCH($J424,'HAZUS Table FL 14.14'!$C$5:$C$40,0)),"no data")</f>
        <v>no data</v>
      </c>
      <c r="P424" s="246" t="str">
        <f>IFERROR(AVERAGEIFS('HAZUS Table FL 14.12'!$S$4:$S$325,'HAZUS Table FL 14.12'!$N$4:$N$325,$J424,'HAZUS Table FL 14.12'!$R$4:$R$325,$I424,'HAZUS Table FL 14.12'!$P$4:$P$325,"&lt;="&amp;$G424,'HAZUS Table FL 14.12'!$Q$4:$Q$325,"&gt;"&amp;$G424)*'Inputs_Metric 7'!$D$6,"no data")</f>
        <v>no data</v>
      </c>
      <c r="Q424" s="246" t="str">
        <f>IFERROR(AVERAGEIFS('HAZUS Table FL 14.12'!$S$4:$S$325,'HAZUS Table FL 14.12'!$N$4:$N$325,$J424,'HAZUS Table FL 14.12'!$R$4:$R$325,$I424,'HAZUS Table FL 14.12'!$P$4:$P$325,"&lt;="&amp;$H424,'HAZUS Table FL 14.12'!$Q$4:$Q$325,"&gt;"&amp;$H424)*'Inputs_Metric 7'!$D$6,"no data")</f>
        <v>no data</v>
      </c>
      <c r="R424" s="246" t="str">
        <f>IFERROR(INDEX('HAZUS Table FL 14.16'!$D$3:$D$30,MATCH($J424,'HAZUS Table FL 14.16'!$C$3:$C$30,0)),"no data")</f>
        <v>no data</v>
      </c>
      <c r="S424" s="246" t="str">
        <f>IFERROR(INDEX('HAZUS Table FL 14.16'!$F$3:$F$30,MATCH($J424,'HAZUS Table FL 14.16'!$C$3:$C$30,0)),"no data")</f>
        <v>no data</v>
      </c>
      <c r="T424" s="246" t="str">
        <f>IFERROR(INDEX('HAZUS Table FL 14.16'!$G$3:$G$30,MATCH($J424,'HAZUS Table FL 14.16'!$C$3:$C$30,0)),"no data")</f>
        <v>no data</v>
      </c>
      <c r="U424" s="164" t="str">
        <f>IFERROR('Inputs_Metric 7'!$D$5*INDEX('HAZUS Table FL 14.8'!$E$4:$E$14,MATCH('Step 1_Metric 7'!$J424,'HAZUS Table FL 14.8'!$C$4:$C$14,0)),"no data")</f>
        <v>no data</v>
      </c>
      <c r="W424" s="92" t="str">
        <f t="shared" si="65"/>
        <v/>
      </c>
      <c r="X424" s="92" t="str">
        <f t="shared" si="66"/>
        <v/>
      </c>
      <c r="Y424" s="92" t="str">
        <f t="shared" si="67"/>
        <v/>
      </c>
      <c r="Z424" s="92" t="str">
        <f t="shared" si="68"/>
        <v/>
      </c>
      <c r="AA424" s="101" t="str">
        <f t="shared" si="69"/>
        <v/>
      </c>
      <c r="AB424" s="101" t="str">
        <f t="shared" si="70"/>
        <v/>
      </c>
      <c r="AC424" s="92" t="str">
        <f t="shared" si="71"/>
        <v/>
      </c>
      <c r="AD424" s="92" t="str">
        <f t="shared" si="72"/>
        <v/>
      </c>
    </row>
    <row r="425" spans="1:30" x14ac:dyDescent="0.25">
      <c r="A425">
        <f t="shared" si="64"/>
        <v>10</v>
      </c>
      <c r="B425">
        <f>COUNTIF($D$4:D425,D425)</f>
        <v>342</v>
      </c>
      <c r="C425">
        <f>'Building Structure Data'!B426</f>
        <v>0</v>
      </c>
      <c r="D425">
        <f>'Building Structure Data'!C426</f>
        <v>0</v>
      </c>
      <c r="E425">
        <f>'Building Structure Data'!D426</f>
        <v>0</v>
      </c>
      <c r="F425">
        <f>'Building Structure Data'!E426</f>
        <v>0</v>
      </c>
      <c r="G425" s="43">
        <f>'Building Structure Data'!O426</f>
        <v>0</v>
      </c>
      <c r="H425" s="43">
        <f>'Building Structure Data'!P426</f>
        <v>0</v>
      </c>
      <c r="I425" t="b">
        <f>IF(OR('Building Structure Data'!M426="C",'Building Structure Data'!M426="R"),TRUE,FALSE)</f>
        <v>0</v>
      </c>
      <c r="J425">
        <f>'Building Structure Data'!Y426</f>
        <v>0</v>
      </c>
      <c r="K425" s="77">
        <f>'Building Structure Data'!AN426</f>
        <v>0</v>
      </c>
      <c r="L425" s="77">
        <f>'Building Structure Data'!AO426</f>
        <v>0</v>
      </c>
      <c r="M425" s="163" t="str">
        <f>IFERROR('Inputs_Metric 7'!$D$5*INDEX('HAZUS Table FL 14.14'!$F$5:$F$40,MATCH($J425,'HAZUS Table FL 14.14'!$C$5:$C$40,0)),"no data")</f>
        <v>no data</v>
      </c>
      <c r="N425" s="163" t="str">
        <f>IFERROR('Inputs_Metric 7'!$D$5*INDEX('HAZUS Table FL 14.14'!$G$5:$G$40,MATCH($J425,'HAZUS Table FL 14.14'!$C$5:$C$40,0)),"no data")</f>
        <v>no data</v>
      </c>
      <c r="O425" s="163" t="str">
        <f>IFERROR('Inputs_Metric 7'!$D$5*INDEX('HAZUS Table FL 14.14'!$I$5:$I$40,MATCH($J425,'HAZUS Table FL 14.14'!$C$5:$C$40,0)),"no data")</f>
        <v>no data</v>
      </c>
      <c r="P425" s="246" t="str">
        <f>IFERROR(AVERAGEIFS('HAZUS Table FL 14.12'!$S$4:$S$325,'HAZUS Table FL 14.12'!$N$4:$N$325,$J425,'HAZUS Table FL 14.12'!$R$4:$R$325,$I425,'HAZUS Table FL 14.12'!$P$4:$P$325,"&lt;="&amp;$G425,'HAZUS Table FL 14.12'!$Q$4:$Q$325,"&gt;"&amp;$G425)*'Inputs_Metric 7'!$D$6,"no data")</f>
        <v>no data</v>
      </c>
      <c r="Q425" s="246" t="str">
        <f>IFERROR(AVERAGEIFS('HAZUS Table FL 14.12'!$S$4:$S$325,'HAZUS Table FL 14.12'!$N$4:$N$325,$J425,'HAZUS Table FL 14.12'!$R$4:$R$325,$I425,'HAZUS Table FL 14.12'!$P$4:$P$325,"&lt;="&amp;$H425,'HAZUS Table FL 14.12'!$Q$4:$Q$325,"&gt;"&amp;$H425)*'Inputs_Metric 7'!$D$6,"no data")</f>
        <v>no data</v>
      </c>
      <c r="R425" s="246" t="str">
        <f>IFERROR(INDEX('HAZUS Table FL 14.16'!$D$3:$D$30,MATCH($J425,'HAZUS Table FL 14.16'!$C$3:$C$30,0)),"no data")</f>
        <v>no data</v>
      </c>
      <c r="S425" s="246" t="str">
        <f>IFERROR(INDEX('HAZUS Table FL 14.16'!$F$3:$F$30,MATCH($J425,'HAZUS Table FL 14.16'!$C$3:$C$30,0)),"no data")</f>
        <v>no data</v>
      </c>
      <c r="T425" s="246" t="str">
        <f>IFERROR(INDEX('HAZUS Table FL 14.16'!$G$3:$G$30,MATCH($J425,'HAZUS Table FL 14.16'!$C$3:$C$30,0)),"no data")</f>
        <v>no data</v>
      </c>
      <c r="U425" s="164" t="str">
        <f>IFERROR('Inputs_Metric 7'!$D$5*INDEX('HAZUS Table FL 14.8'!$E$4:$E$14,MATCH('Step 1_Metric 7'!$J425,'HAZUS Table FL 14.8'!$C$4:$C$14,0)),"no data")</f>
        <v>no data</v>
      </c>
      <c r="W425" s="92" t="str">
        <f t="shared" si="65"/>
        <v/>
      </c>
      <c r="X425" s="92" t="str">
        <f t="shared" si="66"/>
        <v/>
      </c>
      <c r="Y425" s="92" t="str">
        <f t="shared" si="67"/>
        <v/>
      </c>
      <c r="Z425" s="92" t="str">
        <f t="shared" si="68"/>
        <v/>
      </c>
      <c r="AA425" s="101" t="str">
        <f t="shared" si="69"/>
        <v/>
      </c>
      <c r="AB425" s="101" t="str">
        <f t="shared" si="70"/>
        <v/>
      </c>
      <c r="AC425" s="92" t="str">
        <f t="shared" si="71"/>
        <v/>
      </c>
      <c r="AD425" s="92" t="str">
        <f t="shared" si="72"/>
        <v/>
      </c>
    </row>
    <row r="426" spans="1:30" x14ac:dyDescent="0.25">
      <c r="A426">
        <f t="shared" si="64"/>
        <v>10</v>
      </c>
      <c r="B426">
        <f>COUNTIF($D$4:D426,D426)</f>
        <v>343</v>
      </c>
      <c r="C426">
        <f>'Building Structure Data'!B427</f>
        <v>0</v>
      </c>
      <c r="D426">
        <f>'Building Structure Data'!C427</f>
        <v>0</v>
      </c>
      <c r="E426">
        <f>'Building Structure Data'!D427</f>
        <v>0</v>
      </c>
      <c r="F426">
        <f>'Building Structure Data'!E427</f>
        <v>0</v>
      </c>
      <c r="G426" s="43">
        <f>'Building Structure Data'!O427</f>
        <v>0</v>
      </c>
      <c r="H426" s="43">
        <f>'Building Structure Data'!P427</f>
        <v>0</v>
      </c>
      <c r="I426" t="b">
        <f>IF(OR('Building Structure Data'!M427="C",'Building Structure Data'!M427="R"),TRUE,FALSE)</f>
        <v>0</v>
      </c>
      <c r="J426">
        <f>'Building Structure Data'!Y427</f>
        <v>0</v>
      </c>
      <c r="K426" s="77">
        <f>'Building Structure Data'!AN427</f>
        <v>0</v>
      </c>
      <c r="L426" s="77">
        <f>'Building Structure Data'!AO427</f>
        <v>0</v>
      </c>
      <c r="M426" s="163" t="str">
        <f>IFERROR('Inputs_Metric 7'!$D$5*INDEX('HAZUS Table FL 14.14'!$F$5:$F$40,MATCH($J426,'HAZUS Table FL 14.14'!$C$5:$C$40,0)),"no data")</f>
        <v>no data</v>
      </c>
      <c r="N426" s="163" t="str">
        <f>IFERROR('Inputs_Metric 7'!$D$5*INDEX('HAZUS Table FL 14.14'!$G$5:$G$40,MATCH($J426,'HAZUS Table FL 14.14'!$C$5:$C$40,0)),"no data")</f>
        <v>no data</v>
      </c>
      <c r="O426" s="163" t="str">
        <f>IFERROR('Inputs_Metric 7'!$D$5*INDEX('HAZUS Table FL 14.14'!$I$5:$I$40,MATCH($J426,'HAZUS Table FL 14.14'!$C$5:$C$40,0)),"no data")</f>
        <v>no data</v>
      </c>
      <c r="P426" s="246" t="str">
        <f>IFERROR(AVERAGEIFS('HAZUS Table FL 14.12'!$S$4:$S$325,'HAZUS Table FL 14.12'!$N$4:$N$325,$J426,'HAZUS Table FL 14.12'!$R$4:$R$325,$I426,'HAZUS Table FL 14.12'!$P$4:$P$325,"&lt;="&amp;$G426,'HAZUS Table FL 14.12'!$Q$4:$Q$325,"&gt;"&amp;$G426)*'Inputs_Metric 7'!$D$6,"no data")</f>
        <v>no data</v>
      </c>
      <c r="Q426" s="246" t="str">
        <f>IFERROR(AVERAGEIFS('HAZUS Table FL 14.12'!$S$4:$S$325,'HAZUS Table FL 14.12'!$N$4:$N$325,$J426,'HAZUS Table FL 14.12'!$R$4:$R$325,$I426,'HAZUS Table FL 14.12'!$P$4:$P$325,"&lt;="&amp;$H426,'HAZUS Table FL 14.12'!$Q$4:$Q$325,"&gt;"&amp;$H426)*'Inputs_Metric 7'!$D$6,"no data")</f>
        <v>no data</v>
      </c>
      <c r="R426" s="246" t="str">
        <f>IFERROR(INDEX('HAZUS Table FL 14.16'!$D$3:$D$30,MATCH($J426,'HAZUS Table FL 14.16'!$C$3:$C$30,0)),"no data")</f>
        <v>no data</v>
      </c>
      <c r="S426" s="246" t="str">
        <f>IFERROR(INDEX('HAZUS Table FL 14.16'!$F$3:$F$30,MATCH($J426,'HAZUS Table FL 14.16'!$C$3:$C$30,0)),"no data")</f>
        <v>no data</v>
      </c>
      <c r="T426" s="246" t="str">
        <f>IFERROR(INDEX('HAZUS Table FL 14.16'!$G$3:$G$30,MATCH($J426,'HAZUS Table FL 14.16'!$C$3:$C$30,0)),"no data")</f>
        <v>no data</v>
      </c>
      <c r="U426" s="164" t="str">
        <f>IFERROR('Inputs_Metric 7'!$D$5*INDEX('HAZUS Table FL 14.8'!$E$4:$E$14,MATCH('Step 1_Metric 7'!$J426,'HAZUS Table FL 14.8'!$C$4:$C$14,0)),"no data")</f>
        <v>no data</v>
      </c>
      <c r="W426" s="92" t="str">
        <f t="shared" si="65"/>
        <v/>
      </c>
      <c r="X426" s="92" t="str">
        <f t="shared" si="66"/>
        <v/>
      </c>
      <c r="Y426" s="92" t="str">
        <f t="shared" si="67"/>
        <v/>
      </c>
      <c r="Z426" s="92" t="str">
        <f t="shared" si="68"/>
        <v/>
      </c>
      <c r="AA426" s="101" t="str">
        <f t="shared" si="69"/>
        <v/>
      </c>
      <c r="AB426" s="101" t="str">
        <f t="shared" si="70"/>
        <v/>
      </c>
      <c r="AC426" s="92" t="str">
        <f t="shared" si="71"/>
        <v/>
      </c>
      <c r="AD426" s="92" t="str">
        <f t="shared" si="72"/>
        <v/>
      </c>
    </row>
    <row r="427" spans="1:30" x14ac:dyDescent="0.25">
      <c r="A427">
        <f t="shared" si="64"/>
        <v>10</v>
      </c>
      <c r="B427">
        <f>COUNTIF($D$4:D427,D427)</f>
        <v>344</v>
      </c>
      <c r="C427">
        <f>'Building Structure Data'!B428</f>
        <v>0</v>
      </c>
      <c r="D427">
        <f>'Building Structure Data'!C428</f>
        <v>0</v>
      </c>
      <c r="E427">
        <f>'Building Structure Data'!D428</f>
        <v>0</v>
      </c>
      <c r="F427">
        <f>'Building Structure Data'!E428</f>
        <v>0</v>
      </c>
      <c r="G427" s="43">
        <f>'Building Structure Data'!O428</f>
        <v>0</v>
      </c>
      <c r="H427" s="43">
        <f>'Building Structure Data'!P428</f>
        <v>0</v>
      </c>
      <c r="I427" t="b">
        <f>IF(OR('Building Structure Data'!M428="C",'Building Structure Data'!M428="R"),TRUE,FALSE)</f>
        <v>0</v>
      </c>
      <c r="J427">
        <f>'Building Structure Data'!Y428</f>
        <v>0</v>
      </c>
      <c r="K427" s="77">
        <f>'Building Structure Data'!AN428</f>
        <v>0</v>
      </c>
      <c r="L427" s="77">
        <f>'Building Structure Data'!AO428</f>
        <v>0</v>
      </c>
      <c r="M427" s="163" t="str">
        <f>IFERROR('Inputs_Metric 7'!$D$5*INDEX('HAZUS Table FL 14.14'!$F$5:$F$40,MATCH($J427,'HAZUS Table FL 14.14'!$C$5:$C$40,0)),"no data")</f>
        <v>no data</v>
      </c>
      <c r="N427" s="163" t="str">
        <f>IFERROR('Inputs_Metric 7'!$D$5*INDEX('HAZUS Table FL 14.14'!$G$5:$G$40,MATCH($J427,'HAZUS Table FL 14.14'!$C$5:$C$40,0)),"no data")</f>
        <v>no data</v>
      </c>
      <c r="O427" s="163" t="str">
        <f>IFERROR('Inputs_Metric 7'!$D$5*INDEX('HAZUS Table FL 14.14'!$I$5:$I$40,MATCH($J427,'HAZUS Table FL 14.14'!$C$5:$C$40,0)),"no data")</f>
        <v>no data</v>
      </c>
      <c r="P427" s="246" t="str">
        <f>IFERROR(AVERAGEIFS('HAZUS Table FL 14.12'!$S$4:$S$325,'HAZUS Table FL 14.12'!$N$4:$N$325,$J427,'HAZUS Table FL 14.12'!$R$4:$R$325,$I427,'HAZUS Table FL 14.12'!$P$4:$P$325,"&lt;="&amp;$G427,'HAZUS Table FL 14.12'!$Q$4:$Q$325,"&gt;"&amp;$G427)*'Inputs_Metric 7'!$D$6,"no data")</f>
        <v>no data</v>
      </c>
      <c r="Q427" s="246" t="str">
        <f>IFERROR(AVERAGEIFS('HAZUS Table FL 14.12'!$S$4:$S$325,'HAZUS Table FL 14.12'!$N$4:$N$325,$J427,'HAZUS Table FL 14.12'!$R$4:$R$325,$I427,'HAZUS Table FL 14.12'!$P$4:$P$325,"&lt;="&amp;$H427,'HAZUS Table FL 14.12'!$Q$4:$Q$325,"&gt;"&amp;$H427)*'Inputs_Metric 7'!$D$6,"no data")</f>
        <v>no data</v>
      </c>
      <c r="R427" s="246" t="str">
        <f>IFERROR(INDEX('HAZUS Table FL 14.16'!$D$3:$D$30,MATCH($J427,'HAZUS Table FL 14.16'!$C$3:$C$30,0)),"no data")</f>
        <v>no data</v>
      </c>
      <c r="S427" s="246" t="str">
        <f>IFERROR(INDEX('HAZUS Table FL 14.16'!$F$3:$F$30,MATCH($J427,'HAZUS Table FL 14.16'!$C$3:$C$30,0)),"no data")</f>
        <v>no data</v>
      </c>
      <c r="T427" s="246" t="str">
        <f>IFERROR(INDEX('HAZUS Table FL 14.16'!$G$3:$G$30,MATCH($J427,'HAZUS Table FL 14.16'!$C$3:$C$30,0)),"no data")</f>
        <v>no data</v>
      </c>
      <c r="U427" s="164" t="str">
        <f>IFERROR('Inputs_Metric 7'!$D$5*INDEX('HAZUS Table FL 14.8'!$E$4:$E$14,MATCH('Step 1_Metric 7'!$J427,'HAZUS Table FL 14.8'!$C$4:$C$14,0)),"no data")</f>
        <v>no data</v>
      </c>
      <c r="W427" s="92" t="str">
        <f t="shared" si="65"/>
        <v/>
      </c>
      <c r="X427" s="92" t="str">
        <f t="shared" si="66"/>
        <v/>
      </c>
      <c r="Y427" s="92" t="str">
        <f t="shared" si="67"/>
        <v/>
      </c>
      <c r="Z427" s="92" t="str">
        <f t="shared" si="68"/>
        <v/>
      </c>
      <c r="AA427" s="101" t="str">
        <f t="shared" si="69"/>
        <v/>
      </c>
      <c r="AB427" s="101" t="str">
        <f t="shared" si="70"/>
        <v/>
      </c>
      <c r="AC427" s="92" t="str">
        <f t="shared" si="71"/>
        <v/>
      </c>
      <c r="AD427" s="92" t="str">
        <f t="shared" si="72"/>
        <v/>
      </c>
    </row>
    <row r="428" spans="1:30" x14ac:dyDescent="0.25">
      <c r="A428">
        <f t="shared" si="64"/>
        <v>10</v>
      </c>
      <c r="B428">
        <f>COUNTIF($D$4:D428,D428)</f>
        <v>345</v>
      </c>
      <c r="C428">
        <f>'Building Structure Data'!B429</f>
        <v>0</v>
      </c>
      <c r="D428">
        <f>'Building Structure Data'!C429</f>
        <v>0</v>
      </c>
      <c r="E428">
        <f>'Building Structure Data'!D429</f>
        <v>0</v>
      </c>
      <c r="F428">
        <f>'Building Structure Data'!E429</f>
        <v>0</v>
      </c>
      <c r="G428" s="43">
        <f>'Building Structure Data'!O429</f>
        <v>0</v>
      </c>
      <c r="H428" s="43">
        <f>'Building Structure Data'!P429</f>
        <v>0</v>
      </c>
      <c r="I428" t="b">
        <f>IF(OR('Building Structure Data'!M429="C",'Building Structure Data'!M429="R"),TRUE,FALSE)</f>
        <v>0</v>
      </c>
      <c r="J428">
        <f>'Building Structure Data'!Y429</f>
        <v>0</v>
      </c>
      <c r="K428" s="77">
        <f>'Building Structure Data'!AN429</f>
        <v>0</v>
      </c>
      <c r="L428" s="77">
        <f>'Building Structure Data'!AO429</f>
        <v>0</v>
      </c>
      <c r="M428" s="163" t="str">
        <f>IFERROR('Inputs_Metric 7'!$D$5*INDEX('HAZUS Table FL 14.14'!$F$5:$F$40,MATCH($J428,'HAZUS Table FL 14.14'!$C$5:$C$40,0)),"no data")</f>
        <v>no data</v>
      </c>
      <c r="N428" s="163" t="str">
        <f>IFERROR('Inputs_Metric 7'!$D$5*INDEX('HAZUS Table FL 14.14'!$G$5:$G$40,MATCH($J428,'HAZUS Table FL 14.14'!$C$5:$C$40,0)),"no data")</f>
        <v>no data</v>
      </c>
      <c r="O428" s="163" t="str">
        <f>IFERROR('Inputs_Metric 7'!$D$5*INDEX('HAZUS Table FL 14.14'!$I$5:$I$40,MATCH($J428,'HAZUS Table FL 14.14'!$C$5:$C$40,0)),"no data")</f>
        <v>no data</v>
      </c>
      <c r="P428" s="246" t="str">
        <f>IFERROR(AVERAGEIFS('HAZUS Table FL 14.12'!$S$4:$S$325,'HAZUS Table FL 14.12'!$N$4:$N$325,$J428,'HAZUS Table FL 14.12'!$R$4:$R$325,$I428,'HAZUS Table FL 14.12'!$P$4:$P$325,"&lt;="&amp;$G428,'HAZUS Table FL 14.12'!$Q$4:$Q$325,"&gt;"&amp;$G428)*'Inputs_Metric 7'!$D$6,"no data")</f>
        <v>no data</v>
      </c>
      <c r="Q428" s="246" t="str">
        <f>IFERROR(AVERAGEIFS('HAZUS Table FL 14.12'!$S$4:$S$325,'HAZUS Table FL 14.12'!$N$4:$N$325,$J428,'HAZUS Table FL 14.12'!$R$4:$R$325,$I428,'HAZUS Table FL 14.12'!$P$4:$P$325,"&lt;="&amp;$H428,'HAZUS Table FL 14.12'!$Q$4:$Q$325,"&gt;"&amp;$H428)*'Inputs_Metric 7'!$D$6,"no data")</f>
        <v>no data</v>
      </c>
      <c r="R428" s="246" t="str">
        <f>IFERROR(INDEX('HAZUS Table FL 14.16'!$D$3:$D$30,MATCH($J428,'HAZUS Table FL 14.16'!$C$3:$C$30,0)),"no data")</f>
        <v>no data</v>
      </c>
      <c r="S428" s="246" t="str">
        <f>IFERROR(INDEX('HAZUS Table FL 14.16'!$F$3:$F$30,MATCH($J428,'HAZUS Table FL 14.16'!$C$3:$C$30,0)),"no data")</f>
        <v>no data</v>
      </c>
      <c r="T428" s="246" t="str">
        <f>IFERROR(INDEX('HAZUS Table FL 14.16'!$G$3:$G$30,MATCH($J428,'HAZUS Table FL 14.16'!$C$3:$C$30,0)),"no data")</f>
        <v>no data</v>
      </c>
      <c r="U428" s="164" t="str">
        <f>IFERROR('Inputs_Metric 7'!$D$5*INDEX('HAZUS Table FL 14.8'!$E$4:$E$14,MATCH('Step 1_Metric 7'!$J428,'HAZUS Table FL 14.8'!$C$4:$C$14,0)),"no data")</f>
        <v>no data</v>
      </c>
      <c r="W428" s="92" t="str">
        <f t="shared" si="65"/>
        <v/>
      </c>
      <c r="X428" s="92" t="str">
        <f t="shared" si="66"/>
        <v/>
      </c>
      <c r="Y428" s="92" t="str">
        <f t="shared" si="67"/>
        <v/>
      </c>
      <c r="Z428" s="92" t="str">
        <f t="shared" si="68"/>
        <v/>
      </c>
      <c r="AA428" s="101" t="str">
        <f t="shared" si="69"/>
        <v/>
      </c>
      <c r="AB428" s="101" t="str">
        <f t="shared" si="70"/>
        <v/>
      </c>
      <c r="AC428" s="92" t="str">
        <f t="shared" si="71"/>
        <v/>
      </c>
      <c r="AD428" s="92" t="str">
        <f t="shared" si="72"/>
        <v/>
      </c>
    </row>
    <row r="429" spans="1:30" x14ac:dyDescent="0.25">
      <c r="A429">
        <f t="shared" si="64"/>
        <v>10</v>
      </c>
      <c r="B429">
        <f>COUNTIF($D$4:D429,D429)</f>
        <v>346</v>
      </c>
      <c r="C429">
        <f>'Building Structure Data'!B430</f>
        <v>0</v>
      </c>
      <c r="D429">
        <f>'Building Structure Data'!C430</f>
        <v>0</v>
      </c>
      <c r="E429">
        <f>'Building Structure Data'!D430</f>
        <v>0</v>
      </c>
      <c r="F429">
        <f>'Building Structure Data'!E430</f>
        <v>0</v>
      </c>
      <c r="G429" s="43">
        <f>'Building Structure Data'!O430</f>
        <v>0</v>
      </c>
      <c r="H429" s="43">
        <f>'Building Structure Data'!P430</f>
        <v>0</v>
      </c>
      <c r="I429" t="b">
        <f>IF(OR('Building Structure Data'!M430="C",'Building Structure Data'!M430="R"),TRUE,FALSE)</f>
        <v>0</v>
      </c>
      <c r="J429">
        <f>'Building Structure Data'!Y430</f>
        <v>0</v>
      </c>
      <c r="K429" s="77">
        <f>'Building Structure Data'!AN430</f>
        <v>0</v>
      </c>
      <c r="L429" s="77">
        <f>'Building Structure Data'!AO430</f>
        <v>0</v>
      </c>
      <c r="M429" s="163" t="str">
        <f>IFERROR('Inputs_Metric 7'!$D$5*INDEX('HAZUS Table FL 14.14'!$F$5:$F$40,MATCH($J429,'HAZUS Table FL 14.14'!$C$5:$C$40,0)),"no data")</f>
        <v>no data</v>
      </c>
      <c r="N429" s="163" t="str">
        <f>IFERROR('Inputs_Metric 7'!$D$5*INDEX('HAZUS Table FL 14.14'!$G$5:$G$40,MATCH($J429,'HAZUS Table FL 14.14'!$C$5:$C$40,0)),"no data")</f>
        <v>no data</v>
      </c>
      <c r="O429" s="163" t="str">
        <f>IFERROR('Inputs_Metric 7'!$D$5*INDEX('HAZUS Table FL 14.14'!$I$5:$I$40,MATCH($J429,'HAZUS Table FL 14.14'!$C$5:$C$40,0)),"no data")</f>
        <v>no data</v>
      </c>
      <c r="P429" s="246" t="str">
        <f>IFERROR(AVERAGEIFS('HAZUS Table FL 14.12'!$S$4:$S$325,'HAZUS Table FL 14.12'!$N$4:$N$325,$J429,'HAZUS Table FL 14.12'!$R$4:$R$325,$I429,'HAZUS Table FL 14.12'!$P$4:$P$325,"&lt;="&amp;$G429,'HAZUS Table FL 14.12'!$Q$4:$Q$325,"&gt;"&amp;$G429)*'Inputs_Metric 7'!$D$6,"no data")</f>
        <v>no data</v>
      </c>
      <c r="Q429" s="246" t="str">
        <f>IFERROR(AVERAGEIFS('HAZUS Table FL 14.12'!$S$4:$S$325,'HAZUS Table FL 14.12'!$N$4:$N$325,$J429,'HAZUS Table FL 14.12'!$R$4:$R$325,$I429,'HAZUS Table FL 14.12'!$P$4:$P$325,"&lt;="&amp;$H429,'HAZUS Table FL 14.12'!$Q$4:$Q$325,"&gt;"&amp;$H429)*'Inputs_Metric 7'!$D$6,"no data")</f>
        <v>no data</v>
      </c>
      <c r="R429" s="246" t="str">
        <f>IFERROR(INDEX('HAZUS Table FL 14.16'!$D$3:$D$30,MATCH($J429,'HAZUS Table FL 14.16'!$C$3:$C$30,0)),"no data")</f>
        <v>no data</v>
      </c>
      <c r="S429" s="246" t="str">
        <f>IFERROR(INDEX('HAZUS Table FL 14.16'!$F$3:$F$30,MATCH($J429,'HAZUS Table FL 14.16'!$C$3:$C$30,0)),"no data")</f>
        <v>no data</v>
      </c>
      <c r="T429" s="246" t="str">
        <f>IFERROR(INDEX('HAZUS Table FL 14.16'!$G$3:$G$30,MATCH($J429,'HAZUS Table FL 14.16'!$C$3:$C$30,0)),"no data")</f>
        <v>no data</v>
      </c>
      <c r="U429" s="164" t="str">
        <f>IFERROR('Inputs_Metric 7'!$D$5*INDEX('HAZUS Table FL 14.8'!$E$4:$E$14,MATCH('Step 1_Metric 7'!$J429,'HAZUS Table FL 14.8'!$C$4:$C$14,0)),"no data")</f>
        <v>no data</v>
      </c>
      <c r="W429" s="92" t="str">
        <f t="shared" si="65"/>
        <v/>
      </c>
      <c r="X429" s="92" t="str">
        <f t="shared" si="66"/>
        <v/>
      </c>
      <c r="Y429" s="92" t="str">
        <f t="shared" si="67"/>
        <v/>
      </c>
      <c r="Z429" s="92" t="str">
        <f t="shared" si="68"/>
        <v/>
      </c>
      <c r="AA429" s="101" t="str">
        <f t="shared" si="69"/>
        <v/>
      </c>
      <c r="AB429" s="101" t="str">
        <f t="shared" si="70"/>
        <v/>
      </c>
      <c r="AC429" s="92" t="str">
        <f t="shared" si="71"/>
        <v/>
      </c>
      <c r="AD429" s="92" t="str">
        <f t="shared" si="72"/>
        <v/>
      </c>
    </row>
    <row r="430" spans="1:30" x14ac:dyDescent="0.25">
      <c r="A430">
        <f t="shared" si="64"/>
        <v>10</v>
      </c>
      <c r="B430">
        <f>COUNTIF($D$4:D430,D430)</f>
        <v>347</v>
      </c>
      <c r="C430">
        <f>'Building Structure Data'!B431</f>
        <v>0</v>
      </c>
      <c r="D430">
        <f>'Building Structure Data'!C431</f>
        <v>0</v>
      </c>
      <c r="E430">
        <f>'Building Structure Data'!D431</f>
        <v>0</v>
      </c>
      <c r="F430">
        <f>'Building Structure Data'!E431</f>
        <v>0</v>
      </c>
      <c r="G430" s="43">
        <f>'Building Structure Data'!O431</f>
        <v>0</v>
      </c>
      <c r="H430" s="43">
        <f>'Building Structure Data'!P431</f>
        <v>0</v>
      </c>
      <c r="I430" t="b">
        <f>IF(OR('Building Structure Data'!M431="C",'Building Structure Data'!M431="R"),TRUE,FALSE)</f>
        <v>0</v>
      </c>
      <c r="J430">
        <f>'Building Structure Data'!Y431</f>
        <v>0</v>
      </c>
      <c r="K430" s="77">
        <f>'Building Structure Data'!AN431</f>
        <v>0</v>
      </c>
      <c r="L430" s="77">
        <f>'Building Structure Data'!AO431</f>
        <v>0</v>
      </c>
      <c r="M430" s="163" t="str">
        <f>IFERROR('Inputs_Metric 7'!$D$5*INDEX('HAZUS Table FL 14.14'!$F$5:$F$40,MATCH($J430,'HAZUS Table FL 14.14'!$C$5:$C$40,0)),"no data")</f>
        <v>no data</v>
      </c>
      <c r="N430" s="163" t="str">
        <f>IFERROR('Inputs_Metric 7'!$D$5*INDEX('HAZUS Table FL 14.14'!$G$5:$G$40,MATCH($J430,'HAZUS Table FL 14.14'!$C$5:$C$40,0)),"no data")</f>
        <v>no data</v>
      </c>
      <c r="O430" s="163" t="str">
        <f>IFERROR('Inputs_Metric 7'!$D$5*INDEX('HAZUS Table FL 14.14'!$I$5:$I$40,MATCH($J430,'HAZUS Table FL 14.14'!$C$5:$C$40,0)),"no data")</f>
        <v>no data</v>
      </c>
      <c r="P430" s="246" t="str">
        <f>IFERROR(AVERAGEIFS('HAZUS Table FL 14.12'!$S$4:$S$325,'HAZUS Table FL 14.12'!$N$4:$N$325,$J430,'HAZUS Table FL 14.12'!$R$4:$R$325,$I430,'HAZUS Table FL 14.12'!$P$4:$P$325,"&lt;="&amp;$G430,'HAZUS Table FL 14.12'!$Q$4:$Q$325,"&gt;"&amp;$G430)*'Inputs_Metric 7'!$D$6,"no data")</f>
        <v>no data</v>
      </c>
      <c r="Q430" s="246" t="str">
        <f>IFERROR(AVERAGEIFS('HAZUS Table FL 14.12'!$S$4:$S$325,'HAZUS Table FL 14.12'!$N$4:$N$325,$J430,'HAZUS Table FL 14.12'!$R$4:$R$325,$I430,'HAZUS Table FL 14.12'!$P$4:$P$325,"&lt;="&amp;$H430,'HAZUS Table FL 14.12'!$Q$4:$Q$325,"&gt;"&amp;$H430)*'Inputs_Metric 7'!$D$6,"no data")</f>
        <v>no data</v>
      </c>
      <c r="R430" s="246" t="str">
        <f>IFERROR(INDEX('HAZUS Table FL 14.16'!$D$3:$D$30,MATCH($J430,'HAZUS Table FL 14.16'!$C$3:$C$30,0)),"no data")</f>
        <v>no data</v>
      </c>
      <c r="S430" s="246" t="str">
        <f>IFERROR(INDEX('HAZUS Table FL 14.16'!$F$3:$F$30,MATCH($J430,'HAZUS Table FL 14.16'!$C$3:$C$30,0)),"no data")</f>
        <v>no data</v>
      </c>
      <c r="T430" s="246" t="str">
        <f>IFERROR(INDEX('HAZUS Table FL 14.16'!$G$3:$G$30,MATCH($J430,'HAZUS Table FL 14.16'!$C$3:$C$30,0)),"no data")</f>
        <v>no data</v>
      </c>
      <c r="U430" s="164" t="str">
        <f>IFERROR('Inputs_Metric 7'!$D$5*INDEX('HAZUS Table FL 14.8'!$E$4:$E$14,MATCH('Step 1_Metric 7'!$J430,'HAZUS Table FL 14.8'!$C$4:$C$14,0)),"no data")</f>
        <v>no data</v>
      </c>
      <c r="W430" s="92" t="str">
        <f t="shared" si="65"/>
        <v/>
      </c>
      <c r="X430" s="92" t="str">
        <f t="shared" si="66"/>
        <v/>
      </c>
      <c r="Y430" s="92" t="str">
        <f t="shared" si="67"/>
        <v/>
      </c>
      <c r="Z430" s="92" t="str">
        <f t="shared" si="68"/>
        <v/>
      </c>
      <c r="AA430" s="101" t="str">
        <f t="shared" si="69"/>
        <v/>
      </c>
      <c r="AB430" s="101" t="str">
        <f t="shared" si="70"/>
        <v/>
      </c>
      <c r="AC430" s="92" t="str">
        <f t="shared" si="71"/>
        <v/>
      </c>
      <c r="AD430" s="92" t="str">
        <f t="shared" si="72"/>
        <v/>
      </c>
    </row>
    <row r="431" spans="1:30" x14ac:dyDescent="0.25">
      <c r="A431">
        <f t="shared" si="64"/>
        <v>10</v>
      </c>
      <c r="B431">
        <f>COUNTIF($D$4:D431,D431)</f>
        <v>348</v>
      </c>
      <c r="C431">
        <f>'Building Structure Data'!B432</f>
        <v>0</v>
      </c>
      <c r="D431">
        <f>'Building Structure Data'!C432</f>
        <v>0</v>
      </c>
      <c r="E431">
        <f>'Building Structure Data'!D432</f>
        <v>0</v>
      </c>
      <c r="F431">
        <f>'Building Structure Data'!E432</f>
        <v>0</v>
      </c>
      <c r="G431" s="43">
        <f>'Building Structure Data'!O432</f>
        <v>0</v>
      </c>
      <c r="H431" s="43">
        <f>'Building Structure Data'!P432</f>
        <v>0</v>
      </c>
      <c r="I431" t="b">
        <f>IF(OR('Building Structure Data'!M432="C",'Building Structure Data'!M432="R"),TRUE,FALSE)</f>
        <v>0</v>
      </c>
      <c r="J431">
        <f>'Building Structure Data'!Y432</f>
        <v>0</v>
      </c>
      <c r="K431" s="77">
        <f>'Building Structure Data'!AN432</f>
        <v>0</v>
      </c>
      <c r="L431" s="77">
        <f>'Building Structure Data'!AO432</f>
        <v>0</v>
      </c>
      <c r="M431" s="163" t="str">
        <f>IFERROR('Inputs_Metric 7'!$D$5*INDEX('HAZUS Table FL 14.14'!$F$5:$F$40,MATCH($J431,'HAZUS Table FL 14.14'!$C$5:$C$40,0)),"no data")</f>
        <v>no data</v>
      </c>
      <c r="N431" s="163" t="str">
        <f>IFERROR('Inputs_Metric 7'!$D$5*INDEX('HAZUS Table FL 14.14'!$G$5:$G$40,MATCH($J431,'HAZUS Table FL 14.14'!$C$5:$C$40,0)),"no data")</f>
        <v>no data</v>
      </c>
      <c r="O431" s="163" t="str">
        <f>IFERROR('Inputs_Metric 7'!$D$5*INDEX('HAZUS Table FL 14.14'!$I$5:$I$40,MATCH($J431,'HAZUS Table FL 14.14'!$C$5:$C$40,0)),"no data")</f>
        <v>no data</v>
      </c>
      <c r="P431" s="246" t="str">
        <f>IFERROR(AVERAGEIFS('HAZUS Table FL 14.12'!$S$4:$S$325,'HAZUS Table FL 14.12'!$N$4:$N$325,$J431,'HAZUS Table FL 14.12'!$R$4:$R$325,$I431,'HAZUS Table FL 14.12'!$P$4:$P$325,"&lt;="&amp;$G431,'HAZUS Table FL 14.12'!$Q$4:$Q$325,"&gt;"&amp;$G431)*'Inputs_Metric 7'!$D$6,"no data")</f>
        <v>no data</v>
      </c>
      <c r="Q431" s="246" t="str">
        <f>IFERROR(AVERAGEIFS('HAZUS Table FL 14.12'!$S$4:$S$325,'HAZUS Table FL 14.12'!$N$4:$N$325,$J431,'HAZUS Table FL 14.12'!$R$4:$R$325,$I431,'HAZUS Table FL 14.12'!$P$4:$P$325,"&lt;="&amp;$H431,'HAZUS Table FL 14.12'!$Q$4:$Q$325,"&gt;"&amp;$H431)*'Inputs_Metric 7'!$D$6,"no data")</f>
        <v>no data</v>
      </c>
      <c r="R431" s="246" t="str">
        <f>IFERROR(INDEX('HAZUS Table FL 14.16'!$D$3:$D$30,MATCH($J431,'HAZUS Table FL 14.16'!$C$3:$C$30,0)),"no data")</f>
        <v>no data</v>
      </c>
      <c r="S431" s="246" t="str">
        <f>IFERROR(INDEX('HAZUS Table FL 14.16'!$F$3:$F$30,MATCH($J431,'HAZUS Table FL 14.16'!$C$3:$C$30,0)),"no data")</f>
        <v>no data</v>
      </c>
      <c r="T431" s="246" t="str">
        <f>IFERROR(INDEX('HAZUS Table FL 14.16'!$G$3:$G$30,MATCH($J431,'HAZUS Table FL 14.16'!$C$3:$C$30,0)),"no data")</f>
        <v>no data</v>
      </c>
      <c r="U431" s="164" t="str">
        <f>IFERROR('Inputs_Metric 7'!$D$5*INDEX('HAZUS Table FL 14.8'!$E$4:$E$14,MATCH('Step 1_Metric 7'!$J431,'HAZUS Table FL 14.8'!$C$4:$C$14,0)),"no data")</f>
        <v>no data</v>
      </c>
      <c r="W431" s="92" t="str">
        <f t="shared" si="65"/>
        <v/>
      </c>
      <c r="X431" s="92" t="str">
        <f t="shared" si="66"/>
        <v/>
      </c>
      <c r="Y431" s="92" t="str">
        <f t="shared" si="67"/>
        <v/>
      </c>
      <c r="Z431" s="92" t="str">
        <f t="shared" si="68"/>
        <v/>
      </c>
      <c r="AA431" s="101" t="str">
        <f t="shared" si="69"/>
        <v/>
      </c>
      <c r="AB431" s="101" t="str">
        <f t="shared" si="70"/>
        <v/>
      </c>
      <c r="AC431" s="92" t="str">
        <f t="shared" si="71"/>
        <v/>
      </c>
      <c r="AD431" s="92" t="str">
        <f t="shared" si="72"/>
        <v/>
      </c>
    </row>
    <row r="432" spans="1:30" x14ac:dyDescent="0.25">
      <c r="A432">
        <f t="shared" si="64"/>
        <v>10</v>
      </c>
      <c r="B432">
        <f>COUNTIF($D$4:D432,D432)</f>
        <v>349</v>
      </c>
      <c r="C432">
        <f>'Building Structure Data'!B433</f>
        <v>0</v>
      </c>
      <c r="D432">
        <f>'Building Structure Data'!C433</f>
        <v>0</v>
      </c>
      <c r="E432">
        <f>'Building Structure Data'!D433</f>
        <v>0</v>
      </c>
      <c r="F432">
        <f>'Building Structure Data'!E433</f>
        <v>0</v>
      </c>
      <c r="G432" s="43">
        <f>'Building Structure Data'!O433</f>
        <v>0</v>
      </c>
      <c r="H432" s="43">
        <f>'Building Structure Data'!P433</f>
        <v>0</v>
      </c>
      <c r="I432" t="b">
        <f>IF(OR('Building Structure Data'!M433="C",'Building Structure Data'!M433="R"),TRUE,FALSE)</f>
        <v>0</v>
      </c>
      <c r="J432">
        <f>'Building Structure Data'!Y433</f>
        <v>0</v>
      </c>
      <c r="K432" s="77">
        <f>'Building Structure Data'!AN433</f>
        <v>0</v>
      </c>
      <c r="L432" s="77">
        <f>'Building Structure Data'!AO433</f>
        <v>0</v>
      </c>
      <c r="M432" s="163" t="str">
        <f>IFERROR('Inputs_Metric 7'!$D$5*INDEX('HAZUS Table FL 14.14'!$F$5:$F$40,MATCH($J432,'HAZUS Table FL 14.14'!$C$5:$C$40,0)),"no data")</f>
        <v>no data</v>
      </c>
      <c r="N432" s="163" t="str">
        <f>IFERROR('Inputs_Metric 7'!$D$5*INDEX('HAZUS Table FL 14.14'!$G$5:$G$40,MATCH($J432,'HAZUS Table FL 14.14'!$C$5:$C$40,0)),"no data")</f>
        <v>no data</v>
      </c>
      <c r="O432" s="163" t="str">
        <f>IFERROR('Inputs_Metric 7'!$D$5*INDEX('HAZUS Table FL 14.14'!$I$5:$I$40,MATCH($J432,'HAZUS Table FL 14.14'!$C$5:$C$40,0)),"no data")</f>
        <v>no data</v>
      </c>
      <c r="P432" s="246" t="str">
        <f>IFERROR(AVERAGEIFS('HAZUS Table FL 14.12'!$S$4:$S$325,'HAZUS Table FL 14.12'!$N$4:$N$325,$J432,'HAZUS Table FL 14.12'!$R$4:$R$325,$I432,'HAZUS Table FL 14.12'!$P$4:$P$325,"&lt;="&amp;$G432,'HAZUS Table FL 14.12'!$Q$4:$Q$325,"&gt;"&amp;$G432)*'Inputs_Metric 7'!$D$6,"no data")</f>
        <v>no data</v>
      </c>
      <c r="Q432" s="246" t="str">
        <f>IFERROR(AVERAGEIFS('HAZUS Table FL 14.12'!$S$4:$S$325,'HAZUS Table FL 14.12'!$N$4:$N$325,$J432,'HAZUS Table FL 14.12'!$R$4:$R$325,$I432,'HAZUS Table FL 14.12'!$P$4:$P$325,"&lt;="&amp;$H432,'HAZUS Table FL 14.12'!$Q$4:$Q$325,"&gt;"&amp;$H432)*'Inputs_Metric 7'!$D$6,"no data")</f>
        <v>no data</v>
      </c>
      <c r="R432" s="246" t="str">
        <f>IFERROR(INDEX('HAZUS Table FL 14.16'!$D$3:$D$30,MATCH($J432,'HAZUS Table FL 14.16'!$C$3:$C$30,0)),"no data")</f>
        <v>no data</v>
      </c>
      <c r="S432" s="246" t="str">
        <f>IFERROR(INDEX('HAZUS Table FL 14.16'!$F$3:$F$30,MATCH($J432,'HAZUS Table FL 14.16'!$C$3:$C$30,0)),"no data")</f>
        <v>no data</v>
      </c>
      <c r="T432" s="246" t="str">
        <f>IFERROR(INDEX('HAZUS Table FL 14.16'!$G$3:$G$30,MATCH($J432,'HAZUS Table FL 14.16'!$C$3:$C$30,0)),"no data")</f>
        <v>no data</v>
      </c>
      <c r="U432" s="164" t="str">
        <f>IFERROR('Inputs_Metric 7'!$D$5*INDEX('HAZUS Table FL 14.8'!$E$4:$E$14,MATCH('Step 1_Metric 7'!$J432,'HAZUS Table FL 14.8'!$C$4:$C$14,0)),"no data")</f>
        <v>no data</v>
      </c>
      <c r="W432" s="92" t="str">
        <f t="shared" si="65"/>
        <v/>
      </c>
      <c r="X432" s="92" t="str">
        <f t="shared" si="66"/>
        <v/>
      </c>
      <c r="Y432" s="92" t="str">
        <f t="shared" si="67"/>
        <v/>
      </c>
      <c r="Z432" s="92" t="str">
        <f t="shared" si="68"/>
        <v/>
      </c>
      <c r="AA432" s="101" t="str">
        <f t="shared" si="69"/>
        <v/>
      </c>
      <c r="AB432" s="101" t="str">
        <f t="shared" si="70"/>
        <v/>
      </c>
      <c r="AC432" s="92" t="str">
        <f t="shared" si="71"/>
        <v/>
      </c>
      <c r="AD432" s="92" t="str">
        <f t="shared" si="72"/>
        <v/>
      </c>
    </row>
    <row r="433" spans="1:30" x14ac:dyDescent="0.25">
      <c r="A433">
        <f t="shared" si="64"/>
        <v>10</v>
      </c>
      <c r="B433">
        <f>COUNTIF($D$4:D433,D433)</f>
        <v>350</v>
      </c>
      <c r="C433">
        <f>'Building Structure Data'!B434</f>
        <v>0</v>
      </c>
      <c r="D433">
        <f>'Building Structure Data'!C434</f>
        <v>0</v>
      </c>
      <c r="E433">
        <f>'Building Structure Data'!D434</f>
        <v>0</v>
      </c>
      <c r="F433">
        <f>'Building Structure Data'!E434</f>
        <v>0</v>
      </c>
      <c r="G433" s="43">
        <f>'Building Structure Data'!O434</f>
        <v>0</v>
      </c>
      <c r="H433" s="43">
        <f>'Building Structure Data'!P434</f>
        <v>0</v>
      </c>
      <c r="I433" t="b">
        <f>IF(OR('Building Structure Data'!M434="C",'Building Structure Data'!M434="R"),TRUE,FALSE)</f>
        <v>0</v>
      </c>
      <c r="J433">
        <f>'Building Structure Data'!Y434</f>
        <v>0</v>
      </c>
      <c r="K433" s="77">
        <f>'Building Structure Data'!AN434</f>
        <v>0</v>
      </c>
      <c r="L433" s="77">
        <f>'Building Structure Data'!AO434</f>
        <v>0</v>
      </c>
      <c r="M433" s="163" t="str">
        <f>IFERROR('Inputs_Metric 7'!$D$5*INDEX('HAZUS Table FL 14.14'!$F$5:$F$40,MATCH($J433,'HAZUS Table FL 14.14'!$C$5:$C$40,0)),"no data")</f>
        <v>no data</v>
      </c>
      <c r="N433" s="163" t="str">
        <f>IFERROR('Inputs_Metric 7'!$D$5*INDEX('HAZUS Table FL 14.14'!$G$5:$G$40,MATCH($J433,'HAZUS Table FL 14.14'!$C$5:$C$40,0)),"no data")</f>
        <v>no data</v>
      </c>
      <c r="O433" s="163" t="str">
        <f>IFERROR('Inputs_Metric 7'!$D$5*INDEX('HAZUS Table FL 14.14'!$I$5:$I$40,MATCH($J433,'HAZUS Table FL 14.14'!$C$5:$C$40,0)),"no data")</f>
        <v>no data</v>
      </c>
      <c r="P433" s="246" t="str">
        <f>IFERROR(AVERAGEIFS('HAZUS Table FL 14.12'!$S$4:$S$325,'HAZUS Table FL 14.12'!$N$4:$N$325,$J433,'HAZUS Table FL 14.12'!$R$4:$R$325,$I433,'HAZUS Table FL 14.12'!$P$4:$P$325,"&lt;="&amp;$G433,'HAZUS Table FL 14.12'!$Q$4:$Q$325,"&gt;"&amp;$G433)*'Inputs_Metric 7'!$D$6,"no data")</f>
        <v>no data</v>
      </c>
      <c r="Q433" s="246" t="str">
        <f>IFERROR(AVERAGEIFS('HAZUS Table FL 14.12'!$S$4:$S$325,'HAZUS Table FL 14.12'!$N$4:$N$325,$J433,'HAZUS Table FL 14.12'!$R$4:$R$325,$I433,'HAZUS Table FL 14.12'!$P$4:$P$325,"&lt;="&amp;$H433,'HAZUS Table FL 14.12'!$Q$4:$Q$325,"&gt;"&amp;$H433)*'Inputs_Metric 7'!$D$6,"no data")</f>
        <v>no data</v>
      </c>
      <c r="R433" s="246" t="str">
        <f>IFERROR(INDEX('HAZUS Table FL 14.16'!$D$3:$D$30,MATCH($J433,'HAZUS Table FL 14.16'!$C$3:$C$30,0)),"no data")</f>
        <v>no data</v>
      </c>
      <c r="S433" s="246" t="str">
        <f>IFERROR(INDEX('HAZUS Table FL 14.16'!$F$3:$F$30,MATCH($J433,'HAZUS Table FL 14.16'!$C$3:$C$30,0)),"no data")</f>
        <v>no data</v>
      </c>
      <c r="T433" s="246" t="str">
        <f>IFERROR(INDEX('HAZUS Table FL 14.16'!$G$3:$G$30,MATCH($J433,'HAZUS Table FL 14.16'!$C$3:$C$30,0)),"no data")</f>
        <v>no data</v>
      </c>
      <c r="U433" s="164" t="str">
        <f>IFERROR('Inputs_Metric 7'!$D$5*INDEX('HAZUS Table FL 14.8'!$E$4:$E$14,MATCH('Step 1_Metric 7'!$J433,'HAZUS Table FL 14.8'!$C$4:$C$14,0)),"no data")</f>
        <v>no data</v>
      </c>
      <c r="W433" s="92" t="str">
        <f t="shared" si="65"/>
        <v/>
      </c>
      <c r="X433" s="92" t="str">
        <f t="shared" si="66"/>
        <v/>
      </c>
      <c r="Y433" s="92" t="str">
        <f t="shared" si="67"/>
        <v/>
      </c>
      <c r="Z433" s="92" t="str">
        <f t="shared" si="68"/>
        <v/>
      </c>
      <c r="AA433" s="101" t="str">
        <f t="shared" si="69"/>
        <v/>
      </c>
      <c r="AB433" s="101" t="str">
        <f t="shared" si="70"/>
        <v/>
      </c>
      <c r="AC433" s="92" t="str">
        <f t="shared" si="71"/>
        <v/>
      </c>
      <c r="AD433" s="92" t="str">
        <f t="shared" si="72"/>
        <v/>
      </c>
    </row>
    <row r="434" spans="1:30" x14ac:dyDescent="0.25">
      <c r="A434">
        <f t="shared" si="64"/>
        <v>10</v>
      </c>
      <c r="B434">
        <f>COUNTIF($D$4:D434,D434)</f>
        <v>351</v>
      </c>
      <c r="C434">
        <f>'Building Structure Data'!B435</f>
        <v>0</v>
      </c>
      <c r="D434">
        <f>'Building Structure Data'!C435</f>
        <v>0</v>
      </c>
      <c r="E434">
        <f>'Building Structure Data'!D435</f>
        <v>0</v>
      </c>
      <c r="F434">
        <f>'Building Structure Data'!E435</f>
        <v>0</v>
      </c>
      <c r="G434" s="43">
        <f>'Building Structure Data'!O435</f>
        <v>0</v>
      </c>
      <c r="H434" s="43">
        <f>'Building Structure Data'!P435</f>
        <v>0</v>
      </c>
      <c r="I434" t="b">
        <f>IF(OR('Building Structure Data'!M435="C",'Building Structure Data'!M435="R"),TRUE,FALSE)</f>
        <v>0</v>
      </c>
      <c r="J434">
        <f>'Building Structure Data'!Y435</f>
        <v>0</v>
      </c>
      <c r="K434" s="77">
        <f>'Building Structure Data'!AN435</f>
        <v>0</v>
      </c>
      <c r="L434" s="77">
        <f>'Building Structure Data'!AO435</f>
        <v>0</v>
      </c>
      <c r="M434" s="163" t="str">
        <f>IFERROR('Inputs_Metric 7'!$D$5*INDEX('HAZUS Table FL 14.14'!$F$5:$F$40,MATCH($J434,'HAZUS Table FL 14.14'!$C$5:$C$40,0)),"no data")</f>
        <v>no data</v>
      </c>
      <c r="N434" s="163" t="str">
        <f>IFERROR('Inputs_Metric 7'!$D$5*INDEX('HAZUS Table FL 14.14'!$G$5:$G$40,MATCH($J434,'HAZUS Table FL 14.14'!$C$5:$C$40,0)),"no data")</f>
        <v>no data</v>
      </c>
      <c r="O434" s="163" t="str">
        <f>IFERROR('Inputs_Metric 7'!$D$5*INDEX('HAZUS Table FL 14.14'!$I$5:$I$40,MATCH($J434,'HAZUS Table FL 14.14'!$C$5:$C$40,0)),"no data")</f>
        <v>no data</v>
      </c>
      <c r="P434" s="246" t="str">
        <f>IFERROR(AVERAGEIFS('HAZUS Table FL 14.12'!$S$4:$S$325,'HAZUS Table FL 14.12'!$N$4:$N$325,$J434,'HAZUS Table FL 14.12'!$R$4:$R$325,$I434,'HAZUS Table FL 14.12'!$P$4:$P$325,"&lt;="&amp;$G434,'HAZUS Table FL 14.12'!$Q$4:$Q$325,"&gt;"&amp;$G434)*'Inputs_Metric 7'!$D$6,"no data")</f>
        <v>no data</v>
      </c>
      <c r="Q434" s="246" t="str">
        <f>IFERROR(AVERAGEIFS('HAZUS Table FL 14.12'!$S$4:$S$325,'HAZUS Table FL 14.12'!$N$4:$N$325,$J434,'HAZUS Table FL 14.12'!$R$4:$R$325,$I434,'HAZUS Table FL 14.12'!$P$4:$P$325,"&lt;="&amp;$H434,'HAZUS Table FL 14.12'!$Q$4:$Q$325,"&gt;"&amp;$H434)*'Inputs_Metric 7'!$D$6,"no data")</f>
        <v>no data</v>
      </c>
      <c r="R434" s="246" t="str">
        <f>IFERROR(INDEX('HAZUS Table FL 14.16'!$D$3:$D$30,MATCH($J434,'HAZUS Table FL 14.16'!$C$3:$C$30,0)),"no data")</f>
        <v>no data</v>
      </c>
      <c r="S434" s="246" t="str">
        <f>IFERROR(INDEX('HAZUS Table FL 14.16'!$F$3:$F$30,MATCH($J434,'HAZUS Table FL 14.16'!$C$3:$C$30,0)),"no data")</f>
        <v>no data</v>
      </c>
      <c r="T434" s="246" t="str">
        <f>IFERROR(INDEX('HAZUS Table FL 14.16'!$G$3:$G$30,MATCH($J434,'HAZUS Table FL 14.16'!$C$3:$C$30,0)),"no data")</f>
        <v>no data</v>
      </c>
      <c r="U434" s="164" t="str">
        <f>IFERROR('Inputs_Metric 7'!$D$5*INDEX('HAZUS Table FL 14.8'!$E$4:$E$14,MATCH('Step 1_Metric 7'!$J434,'HAZUS Table FL 14.8'!$C$4:$C$14,0)),"no data")</f>
        <v>no data</v>
      </c>
      <c r="W434" s="92" t="str">
        <f t="shared" si="65"/>
        <v/>
      </c>
      <c r="X434" s="92" t="str">
        <f t="shared" si="66"/>
        <v/>
      </c>
      <c r="Y434" s="92" t="str">
        <f t="shared" si="67"/>
        <v/>
      </c>
      <c r="Z434" s="92" t="str">
        <f t="shared" si="68"/>
        <v/>
      </c>
      <c r="AA434" s="101" t="str">
        <f t="shared" si="69"/>
        <v/>
      </c>
      <c r="AB434" s="101" t="str">
        <f t="shared" si="70"/>
        <v/>
      </c>
      <c r="AC434" s="92" t="str">
        <f t="shared" si="71"/>
        <v/>
      </c>
      <c r="AD434" s="92" t="str">
        <f t="shared" si="72"/>
        <v/>
      </c>
    </row>
    <row r="435" spans="1:30" x14ac:dyDescent="0.25">
      <c r="A435">
        <f t="shared" si="64"/>
        <v>10</v>
      </c>
      <c r="B435">
        <f>COUNTIF($D$4:D435,D435)</f>
        <v>352</v>
      </c>
      <c r="C435">
        <f>'Building Structure Data'!B436</f>
        <v>0</v>
      </c>
      <c r="D435">
        <f>'Building Structure Data'!C436</f>
        <v>0</v>
      </c>
      <c r="E435">
        <f>'Building Structure Data'!D436</f>
        <v>0</v>
      </c>
      <c r="F435">
        <f>'Building Structure Data'!E436</f>
        <v>0</v>
      </c>
      <c r="G435" s="43">
        <f>'Building Structure Data'!O436</f>
        <v>0</v>
      </c>
      <c r="H435" s="43">
        <f>'Building Structure Data'!P436</f>
        <v>0</v>
      </c>
      <c r="I435" t="b">
        <f>IF(OR('Building Structure Data'!M436="C",'Building Structure Data'!M436="R"),TRUE,FALSE)</f>
        <v>0</v>
      </c>
      <c r="J435">
        <f>'Building Structure Data'!Y436</f>
        <v>0</v>
      </c>
      <c r="K435" s="77">
        <f>'Building Structure Data'!AN436</f>
        <v>0</v>
      </c>
      <c r="L435" s="77">
        <f>'Building Structure Data'!AO436</f>
        <v>0</v>
      </c>
      <c r="M435" s="163" t="str">
        <f>IFERROR('Inputs_Metric 7'!$D$5*INDEX('HAZUS Table FL 14.14'!$F$5:$F$40,MATCH($J435,'HAZUS Table FL 14.14'!$C$5:$C$40,0)),"no data")</f>
        <v>no data</v>
      </c>
      <c r="N435" s="163" t="str">
        <f>IFERROR('Inputs_Metric 7'!$D$5*INDEX('HAZUS Table FL 14.14'!$G$5:$G$40,MATCH($J435,'HAZUS Table FL 14.14'!$C$5:$C$40,0)),"no data")</f>
        <v>no data</v>
      </c>
      <c r="O435" s="163" t="str">
        <f>IFERROR('Inputs_Metric 7'!$D$5*INDEX('HAZUS Table FL 14.14'!$I$5:$I$40,MATCH($J435,'HAZUS Table FL 14.14'!$C$5:$C$40,0)),"no data")</f>
        <v>no data</v>
      </c>
      <c r="P435" s="246" t="str">
        <f>IFERROR(AVERAGEIFS('HAZUS Table FL 14.12'!$S$4:$S$325,'HAZUS Table FL 14.12'!$N$4:$N$325,$J435,'HAZUS Table FL 14.12'!$R$4:$R$325,$I435,'HAZUS Table FL 14.12'!$P$4:$P$325,"&lt;="&amp;$G435,'HAZUS Table FL 14.12'!$Q$4:$Q$325,"&gt;"&amp;$G435)*'Inputs_Metric 7'!$D$6,"no data")</f>
        <v>no data</v>
      </c>
      <c r="Q435" s="246" t="str">
        <f>IFERROR(AVERAGEIFS('HAZUS Table FL 14.12'!$S$4:$S$325,'HAZUS Table FL 14.12'!$N$4:$N$325,$J435,'HAZUS Table FL 14.12'!$R$4:$R$325,$I435,'HAZUS Table FL 14.12'!$P$4:$P$325,"&lt;="&amp;$H435,'HAZUS Table FL 14.12'!$Q$4:$Q$325,"&gt;"&amp;$H435)*'Inputs_Metric 7'!$D$6,"no data")</f>
        <v>no data</v>
      </c>
      <c r="R435" s="246" t="str">
        <f>IFERROR(INDEX('HAZUS Table FL 14.16'!$D$3:$D$30,MATCH($J435,'HAZUS Table FL 14.16'!$C$3:$C$30,0)),"no data")</f>
        <v>no data</v>
      </c>
      <c r="S435" s="246" t="str">
        <f>IFERROR(INDEX('HAZUS Table FL 14.16'!$F$3:$F$30,MATCH($J435,'HAZUS Table FL 14.16'!$C$3:$C$30,0)),"no data")</f>
        <v>no data</v>
      </c>
      <c r="T435" s="246" t="str">
        <f>IFERROR(INDEX('HAZUS Table FL 14.16'!$G$3:$G$30,MATCH($J435,'HAZUS Table FL 14.16'!$C$3:$C$30,0)),"no data")</f>
        <v>no data</v>
      </c>
      <c r="U435" s="164" t="str">
        <f>IFERROR('Inputs_Metric 7'!$D$5*INDEX('HAZUS Table FL 14.8'!$E$4:$E$14,MATCH('Step 1_Metric 7'!$J435,'HAZUS Table FL 14.8'!$C$4:$C$14,0)),"no data")</f>
        <v>no data</v>
      </c>
      <c r="W435" s="92" t="str">
        <f t="shared" si="65"/>
        <v/>
      </c>
      <c r="X435" s="92" t="str">
        <f t="shared" si="66"/>
        <v/>
      </c>
      <c r="Y435" s="92" t="str">
        <f t="shared" si="67"/>
        <v/>
      </c>
      <c r="Z435" s="92" t="str">
        <f t="shared" si="68"/>
        <v/>
      </c>
      <c r="AA435" s="101" t="str">
        <f t="shared" si="69"/>
        <v/>
      </c>
      <c r="AB435" s="101" t="str">
        <f t="shared" si="70"/>
        <v/>
      </c>
      <c r="AC435" s="92" t="str">
        <f t="shared" si="71"/>
        <v/>
      </c>
      <c r="AD435" s="92" t="str">
        <f t="shared" si="72"/>
        <v/>
      </c>
    </row>
    <row r="436" spans="1:30" x14ac:dyDescent="0.25">
      <c r="A436">
        <f t="shared" si="64"/>
        <v>10</v>
      </c>
      <c r="B436">
        <f>COUNTIF($D$4:D436,D436)</f>
        <v>353</v>
      </c>
      <c r="C436">
        <f>'Building Structure Data'!B437</f>
        <v>0</v>
      </c>
      <c r="D436">
        <f>'Building Structure Data'!C437</f>
        <v>0</v>
      </c>
      <c r="E436">
        <f>'Building Structure Data'!D437</f>
        <v>0</v>
      </c>
      <c r="F436">
        <f>'Building Structure Data'!E437</f>
        <v>0</v>
      </c>
      <c r="G436" s="43">
        <f>'Building Structure Data'!O437</f>
        <v>0</v>
      </c>
      <c r="H436" s="43">
        <f>'Building Structure Data'!P437</f>
        <v>0</v>
      </c>
      <c r="I436" t="b">
        <f>IF(OR('Building Structure Data'!M437="C",'Building Structure Data'!M437="R"),TRUE,FALSE)</f>
        <v>0</v>
      </c>
      <c r="J436">
        <f>'Building Structure Data'!Y437</f>
        <v>0</v>
      </c>
      <c r="K436" s="77">
        <f>'Building Structure Data'!AN437</f>
        <v>0</v>
      </c>
      <c r="L436" s="77">
        <f>'Building Structure Data'!AO437</f>
        <v>0</v>
      </c>
      <c r="M436" s="163" t="str">
        <f>IFERROR('Inputs_Metric 7'!$D$5*INDEX('HAZUS Table FL 14.14'!$F$5:$F$40,MATCH($J436,'HAZUS Table FL 14.14'!$C$5:$C$40,0)),"no data")</f>
        <v>no data</v>
      </c>
      <c r="N436" s="163" t="str">
        <f>IFERROR('Inputs_Metric 7'!$D$5*INDEX('HAZUS Table FL 14.14'!$G$5:$G$40,MATCH($J436,'HAZUS Table FL 14.14'!$C$5:$C$40,0)),"no data")</f>
        <v>no data</v>
      </c>
      <c r="O436" s="163" t="str">
        <f>IFERROR('Inputs_Metric 7'!$D$5*INDEX('HAZUS Table FL 14.14'!$I$5:$I$40,MATCH($J436,'HAZUS Table FL 14.14'!$C$5:$C$40,0)),"no data")</f>
        <v>no data</v>
      </c>
      <c r="P436" s="246" t="str">
        <f>IFERROR(AVERAGEIFS('HAZUS Table FL 14.12'!$S$4:$S$325,'HAZUS Table FL 14.12'!$N$4:$N$325,$J436,'HAZUS Table FL 14.12'!$R$4:$R$325,$I436,'HAZUS Table FL 14.12'!$P$4:$P$325,"&lt;="&amp;$G436,'HAZUS Table FL 14.12'!$Q$4:$Q$325,"&gt;"&amp;$G436)*'Inputs_Metric 7'!$D$6,"no data")</f>
        <v>no data</v>
      </c>
      <c r="Q436" s="246" t="str">
        <f>IFERROR(AVERAGEIFS('HAZUS Table FL 14.12'!$S$4:$S$325,'HAZUS Table FL 14.12'!$N$4:$N$325,$J436,'HAZUS Table FL 14.12'!$R$4:$R$325,$I436,'HAZUS Table FL 14.12'!$P$4:$P$325,"&lt;="&amp;$H436,'HAZUS Table FL 14.12'!$Q$4:$Q$325,"&gt;"&amp;$H436)*'Inputs_Metric 7'!$D$6,"no data")</f>
        <v>no data</v>
      </c>
      <c r="R436" s="246" t="str">
        <f>IFERROR(INDEX('HAZUS Table FL 14.16'!$D$3:$D$30,MATCH($J436,'HAZUS Table FL 14.16'!$C$3:$C$30,0)),"no data")</f>
        <v>no data</v>
      </c>
      <c r="S436" s="246" t="str">
        <f>IFERROR(INDEX('HAZUS Table FL 14.16'!$F$3:$F$30,MATCH($J436,'HAZUS Table FL 14.16'!$C$3:$C$30,0)),"no data")</f>
        <v>no data</v>
      </c>
      <c r="T436" s="246" t="str">
        <f>IFERROR(INDEX('HAZUS Table FL 14.16'!$G$3:$G$30,MATCH($J436,'HAZUS Table FL 14.16'!$C$3:$C$30,0)),"no data")</f>
        <v>no data</v>
      </c>
      <c r="U436" s="164" t="str">
        <f>IFERROR('Inputs_Metric 7'!$D$5*INDEX('HAZUS Table FL 14.8'!$E$4:$E$14,MATCH('Step 1_Metric 7'!$J436,'HAZUS Table FL 14.8'!$C$4:$C$14,0)),"no data")</f>
        <v>no data</v>
      </c>
      <c r="W436" s="92" t="str">
        <f t="shared" si="65"/>
        <v/>
      </c>
      <c r="X436" s="92" t="str">
        <f t="shared" si="66"/>
        <v/>
      </c>
      <c r="Y436" s="92" t="str">
        <f t="shared" si="67"/>
        <v/>
      </c>
      <c r="Z436" s="92" t="str">
        <f t="shared" si="68"/>
        <v/>
      </c>
      <c r="AA436" s="101" t="str">
        <f t="shared" si="69"/>
        <v/>
      </c>
      <c r="AB436" s="101" t="str">
        <f t="shared" si="70"/>
        <v/>
      </c>
      <c r="AC436" s="92" t="str">
        <f t="shared" si="71"/>
        <v/>
      </c>
      <c r="AD436" s="92" t="str">
        <f t="shared" si="72"/>
        <v/>
      </c>
    </row>
    <row r="437" spans="1:30" x14ac:dyDescent="0.25">
      <c r="A437">
        <f t="shared" si="64"/>
        <v>10</v>
      </c>
      <c r="B437">
        <f>COUNTIF($D$4:D437,D437)</f>
        <v>354</v>
      </c>
      <c r="C437">
        <f>'Building Structure Data'!B438</f>
        <v>0</v>
      </c>
      <c r="D437">
        <f>'Building Structure Data'!C438</f>
        <v>0</v>
      </c>
      <c r="E437">
        <f>'Building Structure Data'!D438</f>
        <v>0</v>
      </c>
      <c r="F437">
        <f>'Building Structure Data'!E438</f>
        <v>0</v>
      </c>
      <c r="G437" s="43">
        <f>'Building Structure Data'!O438</f>
        <v>0</v>
      </c>
      <c r="H437" s="43">
        <f>'Building Structure Data'!P438</f>
        <v>0</v>
      </c>
      <c r="I437" t="b">
        <f>IF(OR('Building Structure Data'!M438="C",'Building Structure Data'!M438="R"),TRUE,FALSE)</f>
        <v>0</v>
      </c>
      <c r="J437">
        <f>'Building Structure Data'!Y438</f>
        <v>0</v>
      </c>
      <c r="K437" s="77">
        <f>'Building Structure Data'!AN438</f>
        <v>0</v>
      </c>
      <c r="L437" s="77">
        <f>'Building Structure Data'!AO438</f>
        <v>0</v>
      </c>
      <c r="M437" s="163" t="str">
        <f>IFERROR('Inputs_Metric 7'!$D$5*INDEX('HAZUS Table FL 14.14'!$F$5:$F$40,MATCH($J437,'HAZUS Table FL 14.14'!$C$5:$C$40,0)),"no data")</f>
        <v>no data</v>
      </c>
      <c r="N437" s="163" t="str">
        <f>IFERROR('Inputs_Metric 7'!$D$5*INDEX('HAZUS Table FL 14.14'!$G$5:$G$40,MATCH($J437,'HAZUS Table FL 14.14'!$C$5:$C$40,0)),"no data")</f>
        <v>no data</v>
      </c>
      <c r="O437" s="163" t="str">
        <f>IFERROR('Inputs_Metric 7'!$D$5*INDEX('HAZUS Table FL 14.14'!$I$5:$I$40,MATCH($J437,'HAZUS Table FL 14.14'!$C$5:$C$40,0)),"no data")</f>
        <v>no data</v>
      </c>
      <c r="P437" s="246" t="str">
        <f>IFERROR(AVERAGEIFS('HAZUS Table FL 14.12'!$S$4:$S$325,'HAZUS Table FL 14.12'!$N$4:$N$325,$J437,'HAZUS Table FL 14.12'!$R$4:$R$325,$I437,'HAZUS Table FL 14.12'!$P$4:$P$325,"&lt;="&amp;$G437,'HAZUS Table FL 14.12'!$Q$4:$Q$325,"&gt;"&amp;$G437)*'Inputs_Metric 7'!$D$6,"no data")</f>
        <v>no data</v>
      </c>
      <c r="Q437" s="246" t="str">
        <f>IFERROR(AVERAGEIFS('HAZUS Table FL 14.12'!$S$4:$S$325,'HAZUS Table FL 14.12'!$N$4:$N$325,$J437,'HAZUS Table FL 14.12'!$R$4:$R$325,$I437,'HAZUS Table FL 14.12'!$P$4:$P$325,"&lt;="&amp;$H437,'HAZUS Table FL 14.12'!$Q$4:$Q$325,"&gt;"&amp;$H437)*'Inputs_Metric 7'!$D$6,"no data")</f>
        <v>no data</v>
      </c>
      <c r="R437" s="246" t="str">
        <f>IFERROR(INDEX('HAZUS Table FL 14.16'!$D$3:$D$30,MATCH($J437,'HAZUS Table FL 14.16'!$C$3:$C$30,0)),"no data")</f>
        <v>no data</v>
      </c>
      <c r="S437" s="246" t="str">
        <f>IFERROR(INDEX('HAZUS Table FL 14.16'!$F$3:$F$30,MATCH($J437,'HAZUS Table FL 14.16'!$C$3:$C$30,0)),"no data")</f>
        <v>no data</v>
      </c>
      <c r="T437" s="246" t="str">
        <f>IFERROR(INDEX('HAZUS Table FL 14.16'!$G$3:$G$30,MATCH($J437,'HAZUS Table FL 14.16'!$C$3:$C$30,0)),"no data")</f>
        <v>no data</v>
      </c>
      <c r="U437" s="164" t="str">
        <f>IFERROR('Inputs_Metric 7'!$D$5*INDEX('HAZUS Table FL 14.8'!$E$4:$E$14,MATCH('Step 1_Metric 7'!$J437,'HAZUS Table FL 14.8'!$C$4:$C$14,0)),"no data")</f>
        <v>no data</v>
      </c>
      <c r="W437" s="92" t="str">
        <f t="shared" si="65"/>
        <v/>
      </c>
      <c r="X437" s="92" t="str">
        <f t="shared" si="66"/>
        <v/>
      </c>
      <c r="Y437" s="92" t="str">
        <f t="shared" si="67"/>
        <v/>
      </c>
      <c r="Z437" s="92" t="str">
        <f t="shared" si="68"/>
        <v/>
      </c>
      <c r="AA437" s="101" t="str">
        <f t="shared" si="69"/>
        <v/>
      </c>
      <c r="AB437" s="101" t="str">
        <f t="shared" si="70"/>
        <v/>
      </c>
      <c r="AC437" s="92" t="str">
        <f t="shared" si="71"/>
        <v/>
      </c>
      <c r="AD437" s="92" t="str">
        <f t="shared" si="72"/>
        <v/>
      </c>
    </row>
    <row r="438" spans="1:30" x14ac:dyDescent="0.25">
      <c r="A438">
        <f t="shared" si="64"/>
        <v>10</v>
      </c>
      <c r="B438">
        <f>COUNTIF($D$4:D438,D438)</f>
        <v>355</v>
      </c>
      <c r="C438">
        <f>'Building Structure Data'!B439</f>
        <v>0</v>
      </c>
      <c r="D438">
        <f>'Building Structure Data'!C439</f>
        <v>0</v>
      </c>
      <c r="E438">
        <f>'Building Structure Data'!D439</f>
        <v>0</v>
      </c>
      <c r="F438">
        <f>'Building Structure Data'!E439</f>
        <v>0</v>
      </c>
      <c r="G438" s="43">
        <f>'Building Structure Data'!O439</f>
        <v>0</v>
      </c>
      <c r="H438" s="43">
        <f>'Building Structure Data'!P439</f>
        <v>0</v>
      </c>
      <c r="I438" t="b">
        <f>IF(OR('Building Structure Data'!M439="C",'Building Structure Data'!M439="R"),TRUE,FALSE)</f>
        <v>0</v>
      </c>
      <c r="J438">
        <f>'Building Structure Data'!Y439</f>
        <v>0</v>
      </c>
      <c r="K438" s="77">
        <f>'Building Structure Data'!AN439</f>
        <v>0</v>
      </c>
      <c r="L438" s="77">
        <f>'Building Structure Data'!AO439</f>
        <v>0</v>
      </c>
      <c r="M438" s="163" t="str">
        <f>IFERROR('Inputs_Metric 7'!$D$5*INDEX('HAZUS Table FL 14.14'!$F$5:$F$40,MATCH($J438,'HAZUS Table FL 14.14'!$C$5:$C$40,0)),"no data")</f>
        <v>no data</v>
      </c>
      <c r="N438" s="163" t="str">
        <f>IFERROR('Inputs_Metric 7'!$D$5*INDEX('HAZUS Table FL 14.14'!$G$5:$G$40,MATCH($J438,'HAZUS Table FL 14.14'!$C$5:$C$40,0)),"no data")</f>
        <v>no data</v>
      </c>
      <c r="O438" s="163" t="str">
        <f>IFERROR('Inputs_Metric 7'!$D$5*INDEX('HAZUS Table FL 14.14'!$I$5:$I$40,MATCH($J438,'HAZUS Table FL 14.14'!$C$5:$C$40,0)),"no data")</f>
        <v>no data</v>
      </c>
      <c r="P438" s="246" t="str">
        <f>IFERROR(AVERAGEIFS('HAZUS Table FL 14.12'!$S$4:$S$325,'HAZUS Table FL 14.12'!$N$4:$N$325,$J438,'HAZUS Table FL 14.12'!$R$4:$R$325,$I438,'HAZUS Table FL 14.12'!$P$4:$P$325,"&lt;="&amp;$G438,'HAZUS Table FL 14.12'!$Q$4:$Q$325,"&gt;"&amp;$G438)*'Inputs_Metric 7'!$D$6,"no data")</f>
        <v>no data</v>
      </c>
      <c r="Q438" s="246" t="str">
        <f>IFERROR(AVERAGEIFS('HAZUS Table FL 14.12'!$S$4:$S$325,'HAZUS Table FL 14.12'!$N$4:$N$325,$J438,'HAZUS Table FL 14.12'!$R$4:$R$325,$I438,'HAZUS Table FL 14.12'!$P$4:$P$325,"&lt;="&amp;$H438,'HAZUS Table FL 14.12'!$Q$4:$Q$325,"&gt;"&amp;$H438)*'Inputs_Metric 7'!$D$6,"no data")</f>
        <v>no data</v>
      </c>
      <c r="R438" s="246" t="str">
        <f>IFERROR(INDEX('HAZUS Table FL 14.16'!$D$3:$D$30,MATCH($J438,'HAZUS Table FL 14.16'!$C$3:$C$30,0)),"no data")</f>
        <v>no data</v>
      </c>
      <c r="S438" s="246" t="str">
        <f>IFERROR(INDEX('HAZUS Table FL 14.16'!$F$3:$F$30,MATCH($J438,'HAZUS Table FL 14.16'!$C$3:$C$30,0)),"no data")</f>
        <v>no data</v>
      </c>
      <c r="T438" s="246" t="str">
        <f>IFERROR(INDEX('HAZUS Table FL 14.16'!$G$3:$G$30,MATCH($J438,'HAZUS Table FL 14.16'!$C$3:$C$30,0)),"no data")</f>
        <v>no data</v>
      </c>
      <c r="U438" s="164" t="str">
        <f>IFERROR('Inputs_Metric 7'!$D$5*INDEX('HAZUS Table FL 14.8'!$E$4:$E$14,MATCH('Step 1_Metric 7'!$J438,'HAZUS Table FL 14.8'!$C$4:$C$14,0)),"no data")</f>
        <v>no data</v>
      </c>
      <c r="W438" s="92" t="str">
        <f t="shared" si="65"/>
        <v/>
      </c>
      <c r="X438" s="92" t="str">
        <f t="shared" si="66"/>
        <v/>
      </c>
      <c r="Y438" s="92" t="str">
        <f t="shared" si="67"/>
        <v/>
      </c>
      <c r="Z438" s="92" t="str">
        <f t="shared" si="68"/>
        <v/>
      </c>
      <c r="AA438" s="101" t="str">
        <f t="shared" si="69"/>
        <v/>
      </c>
      <c r="AB438" s="101" t="str">
        <f t="shared" si="70"/>
        <v/>
      </c>
      <c r="AC438" s="92" t="str">
        <f t="shared" si="71"/>
        <v/>
      </c>
      <c r="AD438" s="92" t="str">
        <f t="shared" si="72"/>
        <v/>
      </c>
    </row>
    <row r="439" spans="1:30" x14ac:dyDescent="0.25">
      <c r="A439">
        <f t="shared" si="64"/>
        <v>10</v>
      </c>
      <c r="B439">
        <f>COUNTIF($D$4:D439,D439)</f>
        <v>356</v>
      </c>
      <c r="C439">
        <f>'Building Structure Data'!B440</f>
        <v>0</v>
      </c>
      <c r="D439">
        <f>'Building Structure Data'!C440</f>
        <v>0</v>
      </c>
      <c r="E439">
        <f>'Building Structure Data'!D440</f>
        <v>0</v>
      </c>
      <c r="F439">
        <f>'Building Structure Data'!E440</f>
        <v>0</v>
      </c>
      <c r="G439" s="43">
        <f>'Building Structure Data'!O440</f>
        <v>0</v>
      </c>
      <c r="H439" s="43">
        <f>'Building Structure Data'!P440</f>
        <v>0</v>
      </c>
      <c r="I439" t="b">
        <f>IF(OR('Building Structure Data'!M440="C",'Building Structure Data'!M440="R"),TRUE,FALSE)</f>
        <v>0</v>
      </c>
      <c r="J439">
        <f>'Building Structure Data'!Y440</f>
        <v>0</v>
      </c>
      <c r="K439" s="77">
        <f>'Building Structure Data'!AN440</f>
        <v>0</v>
      </c>
      <c r="L439" s="77">
        <f>'Building Structure Data'!AO440</f>
        <v>0</v>
      </c>
      <c r="M439" s="163" t="str">
        <f>IFERROR('Inputs_Metric 7'!$D$5*INDEX('HAZUS Table FL 14.14'!$F$5:$F$40,MATCH($J439,'HAZUS Table FL 14.14'!$C$5:$C$40,0)),"no data")</f>
        <v>no data</v>
      </c>
      <c r="N439" s="163" t="str">
        <f>IFERROR('Inputs_Metric 7'!$D$5*INDEX('HAZUS Table FL 14.14'!$G$5:$G$40,MATCH($J439,'HAZUS Table FL 14.14'!$C$5:$C$40,0)),"no data")</f>
        <v>no data</v>
      </c>
      <c r="O439" s="163" t="str">
        <f>IFERROR('Inputs_Metric 7'!$D$5*INDEX('HAZUS Table FL 14.14'!$I$5:$I$40,MATCH($J439,'HAZUS Table FL 14.14'!$C$5:$C$40,0)),"no data")</f>
        <v>no data</v>
      </c>
      <c r="P439" s="246" t="str">
        <f>IFERROR(AVERAGEIFS('HAZUS Table FL 14.12'!$S$4:$S$325,'HAZUS Table FL 14.12'!$N$4:$N$325,$J439,'HAZUS Table FL 14.12'!$R$4:$R$325,$I439,'HAZUS Table FL 14.12'!$P$4:$P$325,"&lt;="&amp;$G439,'HAZUS Table FL 14.12'!$Q$4:$Q$325,"&gt;"&amp;$G439)*'Inputs_Metric 7'!$D$6,"no data")</f>
        <v>no data</v>
      </c>
      <c r="Q439" s="246" t="str">
        <f>IFERROR(AVERAGEIFS('HAZUS Table FL 14.12'!$S$4:$S$325,'HAZUS Table FL 14.12'!$N$4:$N$325,$J439,'HAZUS Table FL 14.12'!$R$4:$R$325,$I439,'HAZUS Table FL 14.12'!$P$4:$P$325,"&lt;="&amp;$H439,'HAZUS Table FL 14.12'!$Q$4:$Q$325,"&gt;"&amp;$H439)*'Inputs_Metric 7'!$D$6,"no data")</f>
        <v>no data</v>
      </c>
      <c r="R439" s="246" t="str">
        <f>IFERROR(INDEX('HAZUS Table FL 14.16'!$D$3:$D$30,MATCH($J439,'HAZUS Table FL 14.16'!$C$3:$C$30,0)),"no data")</f>
        <v>no data</v>
      </c>
      <c r="S439" s="246" t="str">
        <f>IFERROR(INDEX('HAZUS Table FL 14.16'!$F$3:$F$30,MATCH($J439,'HAZUS Table FL 14.16'!$C$3:$C$30,0)),"no data")</f>
        <v>no data</v>
      </c>
      <c r="T439" s="246" t="str">
        <f>IFERROR(INDEX('HAZUS Table FL 14.16'!$G$3:$G$30,MATCH($J439,'HAZUS Table FL 14.16'!$C$3:$C$30,0)),"no data")</f>
        <v>no data</v>
      </c>
      <c r="U439" s="164" t="str">
        <f>IFERROR('Inputs_Metric 7'!$D$5*INDEX('HAZUS Table FL 14.8'!$E$4:$E$14,MATCH('Step 1_Metric 7'!$J439,'HAZUS Table FL 14.8'!$C$4:$C$14,0)),"no data")</f>
        <v>no data</v>
      </c>
      <c r="W439" s="92" t="str">
        <f t="shared" si="65"/>
        <v/>
      </c>
      <c r="X439" s="92" t="str">
        <f t="shared" si="66"/>
        <v/>
      </c>
      <c r="Y439" s="92" t="str">
        <f t="shared" si="67"/>
        <v/>
      </c>
      <c r="Z439" s="92" t="str">
        <f t="shared" si="68"/>
        <v/>
      </c>
      <c r="AA439" s="101" t="str">
        <f t="shared" si="69"/>
        <v/>
      </c>
      <c r="AB439" s="101" t="str">
        <f t="shared" si="70"/>
        <v/>
      </c>
      <c r="AC439" s="92" t="str">
        <f t="shared" si="71"/>
        <v/>
      </c>
      <c r="AD439" s="92" t="str">
        <f t="shared" si="72"/>
        <v/>
      </c>
    </row>
    <row r="440" spans="1:30" x14ac:dyDescent="0.25">
      <c r="A440">
        <f t="shared" si="64"/>
        <v>10</v>
      </c>
      <c r="B440">
        <f>COUNTIF($D$4:D440,D440)</f>
        <v>357</v>
      </c>
      <c r="C440">
        <f>'Building Structure Data'!B441</f>
        <v>0</v>
      </c>
      <c r="D440">
        <f>'Building Structure Data'!C441</f>
        <v>0</v>
      </c>
      <c r="E440">
        <f>'Building Structure Data'!D441</f>
        <v>0</v>
      </c>
      <c r="F440">
        <f>'Building Structure Data'!E441</f>
        <v>0</v>
      </c>
      <c r="G440" s="43">
        <f>'Building Structure Data'!O441</f>
        <v>0</v>
      </c>
      <c r="H440" s="43">
        <f>'Building Structure Data'!P441</f>
        <v>0</v>
      </c>
      <c r="I440" t="b">
        <f>IF(OR('Building Structure Data'!M441="C",'Building Structure Data'!M441="R"),TRUE,FALSE)</f>
        <v>0</v>
      </c>
      <c r="J440">
        <f>'Building Structure Data'!Y441</f>
        <v>0</v>
      </c>
      <c r="K440" s="77">
        <f>'Building Structure Data'!AN441</f>
        <v>0</v>
      </c>
      <c r="L440" s="77">
        <f>'Building Structure Data'!AO441</f>
        <v>0</v>
      </c>
      <c r="M440" s="163" t="str">
        <f>IFERROR('Inputs_Metric 7'!$D$5*INDEX('HAZUS Table FL 14.14'!$F$5:$F$40,MATCH($J440,'HAZUS Table FL 14.14'!$C$5:$C$40,0)),"no data")</f>
        <v>no data</v>
      </c>
      <c r="N440" s="163" t="str">
        <f>IFERROR('Inputs_Metric 7'!$D$5*INDEX('HAZUS Table FL 14.14'!$G$5:$G$40,MATCH($J440,'HAZUS Table FL 14.14'!$C$5:$C$40,0)),"no data")</f>
        <v>no data</v>
      </c>
      <c r="O440" s="163" t="str">
        <f>IFERROR('Inputs_Metric 7'!$D$5*INDEX('HAZUS Table FL 14.14'!$I$5:$I$40,MATCH($J440,'HAZUS Table FL 14.14'!$C$5:$C$40,0)),"no data")</f>
        <v>no data</v>
      </c>
      <c r="P440" s="246" t="str">
        <f>IFERROR(AVERAGEIFS('HAZUS Table FL 14.12'!$S$4:$S$325,'HAZUS Table FL 14.12'!$N$4:$N$325,$J440,'HAZUS Table FL 14.12'!$R$4:$R$325,$I440,'HAZUS Table FL 14.12'!$P$4:$P$325,"&lt;="&amp;$G440,'HAZUS Table FL 14.12'!$Q$4:$Q$325,"&gt;"&amp;$G440)*'Inputs_Metric 7'!$D$6,"no data")</f>
        <v>no data</v>
      </c>
      <c r="Q440" s="246" t="str">
        <f>IFERROR(AVERAGEIFS('HAZUS Table FL 14.12'!$S$4:$S$325,'HAZUS Table FL 14.12'!$N$4:$N$325,$J440,'HAZUS Table FL 14.12'!$R$4:$R$325,$I440,'HAZUS Table FL 14.12'!$P$4:$P$325,"&lt;="&amp;$H440,'HAZUS Table FL 14.12'!$Q$4:$Q$325,"&gt;"&amp;$H440)*'Inputs_Metric 7'!$D$6,"no data")</f>
        <v>no data</v>
      </c>
      <c r="R440" s="246" t="str">
        <f>IFERROR(INDEX('HAZUS Table FL 14.16'!$D$3:$D$30,MATCH($J440,'HAZUS Table FL 14.16'!$C$3:$C$30,0)),"no data")</f>
        <v>no data</v>
      </c>
      <c r="S440" s="246" t="str">
        <f>IFERROR(INDEX('HAZUS Table FL 14.16'!$F$3:$F$30,MATCH($J440,'HAZUS Table FL 14.16'!$C$3:$C$30,0)),"no data")</f>
        <v>no data</v>
      </c>
      <c r="T440" s="246" t="str">
        <f>IFERROR(INDEX('HAZUS Table FL 14.16'!$G$3:$G$30,MATCH($J440,'HAZUS Table FL 14.16'!$C$3:$C$30,0)),"no data")</f>
        <v>no data</v>
      </c>
      <c r="U440" s="164" t="str">
        <f>IFERROR('Inputs_Metric 7'!$D$5*INDEX('HAZUS Table FL 14.8'!$E$4:$E$14,MATCH('Step 1_Metric 7'!$J440,'HAZUS Table FL 14.8'!$C$4:$C$14,0)),"no data")</f>
        <v>no data</v>
      </c>
      <c r="W440" s="92" t="str">
        <f t="shared" si="65"/>
        <v/>
      </c>
      <c r="X440" s="92" t="str">
        <f t="shared" si="66"/>
        <v/>
      </c>
      <c r="Y440" s="92" t="str">
        <f t="shared" si="67"/>
        <v/>
      </c>
      <c r="Z440" s="92" t="str">
        <f t="shared" si="68"/>
        <v/>
      </c>
      <c r="AA440" s="101" t="str">
        <f t="shared" si="69"/>
        <v/>
      </c>
      <c r="AB440" s="101" t="str">
        <f t="shared" si="70"/>
        <v/>
      </c>
      <c r="AC440" s="92" t="str">
        <f t="shared" si="71"/>
        <v/>
      </c>
      <c r="AD440" s="92" t="str">
        <f t="shared" si="72"/>
        <v/>
      </c>
    </row>
    <row r="441" spans="1:30" x14ac:dyDescent="0.25">
      <c r="A441">
        <f t="shared" si="64"/>
        <v>10</v>
      </c>
      <c r="B441">
        <f>COUNTIF($D$4:D441,D441)</f>
        <v>358</v>
      </c>
      <c r="C441">
        <f>'Building Structure Data'!B442</f>
        <v>0</v>
      </c>
      <c r="D441">
        <f>'Building Structure Data'!C442</f>
        <v>0</v>
      </c>
      <c r="E441">
        <f>'Building Structure Data'!D442</f>
        <v>0</v>
      </c>
      <c r="F441">
        <f>'Building Structure Data'!E442</f>
        <v>0</v>
      </c>
      <c r="G441" s="43">
        <f>'Building Structure Data'!O442</f>
        <v>0</v>
      </c>
      <c r="H441" s="43">
        <f>'Building Structure Data'!P442</f>
        <v>0</v>
      </c>
      <c r="I441" t="b">
        <f>IF(OR('Building Structure Data'!M442="C",'Building Structure Data'!M442="R"),TRUE,FALSE)</f>
        <v>0</v>
      </c>
      <c r="J441">
        <f>'Building Structure Data'!Y442</f>
        <v>0</v>
      </c>
      <c r="K441" s="77">
        <f>'Building Structure Data'!AN442</f>
        <v>0</v>
      </c>
      <c r="L441" s="77">
        <f>'Building Structure Data'!AO442</f>
        <v>0</v>
      </c>
      <c r="M441" s="163" t="str">
        <f>IFERROR('Inputs_Metric 7'!$D$5*INDEX('HAZUS Table FL 14.14'!$F$5:$F$40,MATCH($J441,'HAZUS Table FL 14.14'!$C$5:$C$40,0)),"no data")</f>
        <v>no data</v>
      </c>
      <c r="N441" s="163" t="str">
        <f>IFERROR('Inputs_Metric 7'!$D$5*INDEX('HAZUS Table FL 14.14'!$G$5:$G$40,MATCH($J441,'HAZUS Table FL 14.14'!$C$5:$C$40,0)),"no data")</f>
        <v>no data</v>
      </c>
      <c r="O441" s="163" t="str">
        <f>IFERROR('Inputs_Metric 7'!$D$5*INDEX('HAZUS Table FL 14.14'!$I$5:$I$40,MATCH($J441,'HAZUS Table FL 14.14'!$C$5:$C$40,0)),"no data")</f>
        <v>no data</v>
      </c>
      <c r="P441" s="246" t="str">
        <f>IFERROR(AVERAGEIFS('HAZUS Table FL 14.12'!$S$4:$S$325,'HAZUS Table FL 14.12'!$N$4:$N$325,$J441,'HAZUS Table FL 14.12'!$R$4:$R$325,$I441,'HAZUS Table FL 14.12'!$P$4:$P$325,"&lt;="&amp;$G441,'HAZUS Table FL 14.12'!$Q$4:$Q$325,"&gt;"&amp;$G441)*'Inputs_Metric 7'!$D$6,"no data")</f>
        <v>no data</v>
      </c>
      <c r="Q441" s="246" t="str">
        <f>IFERROR(AVERAGEIFS('HAZUS Table FL 14.12'!$S$4:$S$325,'HAZUS Table FL 14.12'!$N$4:$N$325,$J441,'HAZUS Table FL 14.12'!$R$4:$R$325,$I441,'HAZUS Table FL 14.12'!$P$4:$P$325,"&lt;="&amp;$H441,'HAZUS Table FL 14.12'!$Q$4:$Q$325,"&gt;"&amp;$H441)*'Inputs_Metric 7'!$D$6,"no data")</f>
        <v>no data</v>
      </c>
      <c r="R441" s="246" t="str">
        <f>IFERROR(INDEX('HAZUS Table FL 14.16'!$D$3:$D$30,MATCH($J441,'HAZUS Table FL 14.16'!$C$3:$C$30,0)),"no data")</f>
        <v>no data</v>
      </c>
      <c r="S441" s="246" t="str">
        <f>IFERROR(INDEX('HAZUS Table FL 14.16'!$F$3:$F$30,MATCH($J441,'HAZUS Table FL 14.16'!$C$3:$C$30,0)),"no data")</f>
        <v>no data</v>
      </c>
      <c r="T441" s="246" t="str">
        <f>IFERROR(INDEX('HAZUS Table FL 14.16'!$G$3:$G$30,MATCH($J441,'HAZUS Table FL 14.16'!$C$3:$C$30,0)),"no data")</f>
        <v>no data</v>
      </c>
      <c r="U441" s="164" t="str">
        <f>IFERROR('Inputs_Metric 7'!$D$5*INDEX('HAZUS Table FL 14.8'!$E$4:$E$14,MATCH('Step 1_Metric 7'!$J441,'HAZUS Table FL 14.8'!$C$4:$C$14,0)),"no data")</f>
        <v>no data</v>
      </c>
      <c r="W441" s="92" t="str">
        <f t="shared" si="65"/>
        <v/>
      </c>
      <c r="X441" s="92" t="str">
        <f t="shared" si="66"/>
        <v/>
      </c>
      <c r="Y441" s="92" t="str">
        <f t="shared" si="67"/>
        <v/>
      </c>
      <c r="Z441" s="92" t="str">
        <f t="shared" si="68"/>
        <v/>
      </c>
      <c r="AA441" s="101" t="str">
        <f t="shared" si="69"/>
        <v/>
      </c>
      <c r="AB441" s="101" t="str">
        <f t="shared" si="70"/>
        <v/>
      </c>
      <c r="AC441" s="92" t="str">
        <f t="shared" si="71"/>
        <v/>
      </c>
      <c r="AD441" s="92" t="str">
        <f t="shared" si="72"/>
        <v/>
      </c>
    </row>
    <row r="442" spans="1:30" x14ac:dyDescent="0.25">
      <c r="A442">
        <f t="shared" si="64"/>
        <v>10</v>
      </c>
      <c r="B442">
        <f>COUNTIF($D$4:D442,D442)</f>
        <v>359</v>
      </c>
      <c r="C442">
        <f>'Building Structure Data'!B443</f>
        <v>0</v>
      </c>
      <c r="D442">
        <f>'Building Structure Data'!C443</f>
        <v>0</v>
      </c>
      <c r="E442">
        <f>'Building Structure Data'!D443</f>
        <v>0</v>
      </c>
      <c r="F442">
        <f>'Building Structure Data'!E443</f>
        <v>0</v>
      </c>
      <c r="G442" s="43">
        <f>'Building Structure Data'!O443</f>
        <v>0</v>
      </c>
      <c r="H442" s="43">
        <f>'Building Structure Data'!P443</f>
        <v>0</v>
      </c>
      <c r="I442" t="b">
        <f>IF(OR('Building Structure Data'!M443="C",'Building Structure Data'!M443="R"),TRUE,FALSE)</f>
        <v>0</v>
      </c>
      <c r="J442">
        <f>'Building Structure Data'!Y443</f>
        <v>0</v>
      </c>
      <c r="K442" s="77">
        <f>'Building Structure Data'!AN443</f>
        <v>0</v>
      </c>
      <c r="L442" s="77">
        <f>'Building Structure Data'!AO443</f>
        <v>0</v>
      </c>
      <c r="M442" s="163" t="str">
        <f>IFERROR('Inputs_Metric 7'!$D$5*INDEX('HAZUS Table FL 14.14'!$F$5:$F$40,MATCH($J442,'HAZUS Table FL 14.14'!$C$5:$C$40,0)),"no data")</f>
        <v>no data</v>
      </c>
      <c r="N442" s="163" t="str">
        <f>IFERROR('Inputs_Metric 7'!$D$5*INDEX('HAZUS Table FL 14.14'!$G$5:$G$40,MATCH($J442,'HAZUS Table FL 14.14'!$C$5:$C$40,0)),"no data")</f>
        <v>no data</v>
      </c>
      <c r="O442" s="163" t="str">
        <f>IFERROR('Inputs_Metric 7'!$D$5*INDEX('HAZUS Table FL 14.14'!$I$5:$I$40,MATCH($J442,'HAZUS Table FL 14.14'!$C$5:$C$40,0)),"no data")</f>
        <v>no data</v>
      </c>
      <c r="P442" s="246" t="str">
        <f>IFERROR(AVERAGEIFS('HAZUS Table FL 14.12'!$S$4:$S$325,'HAZUS Table FL 14.12'!$N$4:$N$325,$J442,'HAZUS Table FL 14.12'!$R$4:$R$325,$I442,'HAZUS Table FL 14.12'!$P$4:$P$325,"&lt;="&amp;$G442,'HAZUS Table FL 14.12'!$Q$4:$Q$325,"&gt;"&amp;$G442)*'Inputs_Metric 7'!$D$6,"no data")</f>
        <v>no data</v>
      </c>
      <c r="Q442" s="246" t="str">
        <f>IFERROR(AVERAGEIFS('HAZUS Table FL 14.12'!$S$4:$S$325,'HAZUS Table FL 14.12'!$N$4:$N$325,$J442,'HAZUS Table FL 14.12'!$R$4:$R$325,$I442,'HAZUS Table FL 14.12'!$P$4:$P$325,"&lt;="&amp;$H442,'HAZUS Table FL 14.12'!$Q$4:$Q$325,"&gt;"&amp;$H442)*'Inputs_Metric 7'!$D$6,"no data")</f>
        <v>no data</v>
      </c>
      <c r="R442" s="246" t="str">
        <f>IFERROR(INDEX('HAZUS Table FL 14.16'!$D$3:$D$30,MATCH($J442,'HAZUS Table FL 14.16'!$C$3:$C$30,0)),"no data")</f>
        <v>no data</v>
      </c>
      <c r="S442" s="246" t="str">
        <f>IFERROR(INDEX('HAZUS Table FL 14.16'!$F$3:$F$30,MATCH($J442,'HAZUS Table FL 14.16'!$C$3:$C$30,0)),"no data")</f>
        <v>no data</v>
      </c>
      <c r="T442" s="246" t="str">
        <f>IFERROR(INDEX('HAZUS Table FL 14.16'!$G$3:$G$30,MATCH($J442,'HAZUS Table FL 14.16'!$C$3:$C$30,0)),"no data")</f>
        <v>no data</v>
      </c>
      <c r="U442" s="164" t="str">
        <f>IFERROR('Inputs_Metric 7'!$D$5*INDEX('HAZUS Table FL 14.8'!$E$4:$E$14,MATCH('Step 1_Metric 7'!$J442,'HAZUS Table FL 14.8'!$C$4:$C$14,0)),"no data")</f>
        <v>no data</v>
      </c>
      <c r="W442" s="92" t="str">
        <f t="shared" si="65"/>
        <v/>
      </c>
      <c r="X442" s="92" t="str">
        <f t="shared" si="66"/>
        <v/>
      </c>
      <c r="Y442" s="92" t="str">
        <f t="shared" si="67"/>
        <v/>
      </c>
      <c r="Z442" s="92" t="str">
        <f t="shared" si="68"/>
        <v/>
      </c>
      <c r="AA442" s="101" t="str">
        <f t="shared" si="69"/>
        <v/>
      </c>
      <c r="AB442" s="101" t="str">
        <f t="shared" si="70"/>
        <v/>
      </c>
      <c r="AC442" s="92" t="str">
        <f t="shared" si="71"/>
        <v/>
      </c>
      <c r="AD442" s="92" t="str">
        <f t="shared" si="72"/>
        <v/>
      </c>
    </row>
    <row r="443" spans="1:30" x14ac:dyDescent="0.25">
      <c r="A443">
        <f t="shared" si="64"/>
        <v>10</v>
      </c>
      <c r="B443">
        <f>COUNTIF($D$4:D443,D443)</f>
        <v>360</v>
      </c>
      <c r="C443">
        <f>'Building Structure Data'!B444</f>
        <v>0</v>
      </c>
      <c r="D443">
        <f>'Building Structure Data'!C444</f>
        <v>0</v>
      </c>
      <c r="E443">
        <f>'Building Structure Data'!D444</f>
        <v>0</v>
      </c>
      <c r="F443">
        <f>'Building Structure Data'!E444</f>
        <v>0</v>
      </c>
      <c r="G443" s="43">
        <f>'Building Structure Data'!O444</f>
        <v>0</v>
      </c>
      <c r="H443" s="43">
        <f>'Building Structure Data'!P444</f>
        <v>0</v>
      </c>
      <c r="I443" t="b">
        <f>IF(OR('Building Structure Data'!M444="C",'Building Structure Data'!M444="R"),TRUE,FALSE)</f>
        <v>0</v>
      </c>
      <c r="J443">
        <f>'Building Structure Data'!Y444</f>
        <v>0</v>
      </c>
      <c r="K443" s="77">
        <f>'Building Structure Data'!AN444</f>
        <v>0</v>
      </c>
      <c r="L443" s="77">
        <f>'Building Structure Data'!AO444</f>
        <v>0</v>
      </c>
      <c r="M443" s="163" t="str">
        <f>IFERROR('Inputs_Metric 7'!$D$5*INDEX('HAZUS Table FL 14.14'!$F$5:$F$40,MATCH($J443,'HAZUS Table FL 14.14'!$C$5:$C$40,0)),"no data")</f>
        <v>no data</v>
      </c>
      <c r="N443" s="163" t="str">
        <f>IFERROR('Inputs_Metric 7'!$D$5*INDEX('HAZUS Table FL 14.14'!$G$5:$G$40,MATCH($J443,'HAZUS Table FL 14.14'!$C$5:$C$40,0)),"no data")</f>
        <v>no data</v>
      </c>
      <c r="O443" s="163" t="str">
        <f>IFERROR('Inputs_Metric 7'!$D$5*INDEX('HAZUS Table FL 14.14'!$I$5:$I$40,MATCH($J443,'HAZUS Table FL 14.14'!$C$5:$C$40,0)),"no data")</f>
        <v>no data</v>
      </c>
      <c r="P443" s="246" t="str">
        <f>IFERROR(AVERAGEIFS('HAZUS Table FL 14.12'!$S$4:$S$325,'HAZUS Table FL 14.12'!$N$4:$N$325,$J443,'HAZUS Table FL 14.12'!$R$4:$R$325,$I443,'HAZUS Table FL 14.12'!$P$4:$P$325,"&lt;="&amp;$G443,'HAZUS Table FL 14.12'!$Q$4:$Q$325,"&gt;"&amp;$G443)*'Inputs_Metric 7'!$D$6,"no data")</f>
        <v>no data</v>
      </c>
      <c r="Q443" s="246" t="str">
        <f>IFERROR(AVERAGEIFS('HAZUS Table FL 14.12'!$S$4:$S$325,'HAZUS Table FL 14.12'!$N$4:$N$325,$J443,'HAZUS Table FL 14.12'!$R$4:$R$325,$I443,'HAZUS Table FL 14.12'!$P$4:$P$325,"&lt;="&amp;$H443,'HAZUS Table FL 14.12'!$Q$4:$Q$325,"&gt;"&amp;$H443)*'Inputs_Metric 7'!$D$6,"no data")</f>
        <v>no data</v>
      </c>
      <c r="R443" s="246" t="str">
        <f>IFERROR(INDEX('HAZUS Table FL 14.16'!$D$3:$D$30,MATCH($J443,'HAZUS Table FL 14.16'!$C$3:$C$30,0)),"no data")</f>
        <v>no data</v>
      </c>
      <c r="S443" s="246" t="str">
        <f>IFERROR(INDEX('HAZUS Table FL 14.16'!$F$3:$F$30,MATCH($J443,'HAZUS Table FL 14.16'!$C$3:$C$30,0)),"no data")</f>
        <v>no data</v>
      </c>
      <c r="T443" s="246" t="str">
        <f>IFERROR(INDEX('HAZUS Table FL 14.16'!$G$3:$G$30,MATCH($J443,'HAZUS Table FL 14.16'!$C$3:$C$30,0)),"no data")</f>
        <v>no data</v>
      </c>
      <c r="U443" s="164" t="str">
        <f>IFERROR('Inputs_Metric 7'!$D$5*INDEX('HAZUS Table FL 14.8'!$E$4:$E$14,MATCH('Step 1_Metric 7'!$J443,'HAZUS Table FL 14.8'!$C$4:$C$14,0)),"no data")</f>
        <v>no data</v>
      </c>
      <c r="W443" s="92" t="str">
        <f t="shared" si="65"/>
        <v/>
      </c>
      <c r="X443" s="92" t="str">
        <f t="shared" si="66"/>
        <v/>
      </c>
      <c r="Y443" s="92" t="str">
        <f t="shared" si="67"/>
        <v/>
      </c>
      <c r="Z443" s="92" t="str">
        <f t="shared" si="68"/>
        <v/>
      </c>
      <c r="AA443" s="101" t="str">
        <f t="shared" si="69"/>
        <v/>
      </c>
      <c r="AB443" s="101" t="str">
        <f t="shared" si="70"/>
        <v/>
      </c>
      <c r="AC443" s="92" t="str">
        <f t="shared" si="71"/>
        <v/>
      </c>
      <c r="AD443" s="92" t="str">
        <f t="shared" si="72"/>
        <v/>
      </c>
    </row>
    <row r="444" spans="1:30" x14ac:dyDescent="0.25">
      <c r="A444">
        <f t="shared" si="64"/>
        <v>10</v>
      </c>
      <c r="B444">
        <f>COUNTIF($D$4:D444,D444)</f>
        <v>361</v>
      </c>
      <c r="C444">
        <f>'Building Structure Data'!B445</f>
        <v>0</v>
      </c>
      <c r="D444">
        <f>'Building Structure Data'!C445</f>
        <v>0</v>
      </c>
      <c r="E444">
        <f>'Building Structure Data'!D445</f>
        <v>0</v>
      </c>
      <c r="F444">
        <f>'Building Structure Data'!E445</f>
        <v>0</v>
      </c>
      <c r="G444" s="43">
        <f>'Building Structure Data'!O445</f>
        <v>0</v>
      </c>
      <c r="H444" s="43">
        <f>'Building Structure Data'!P445</f>
        <v>0</v>
      </c>
      <c r="I444" t="b">
        <f>IF(OR('Building Structure Data'!M445="C",'Building Structure Data'!M445="R"),TRUE,FALSE)</f>
        <v>0</v>
      </c>
      <c r="J444">
        <f>'Building Structure Data'!Y445</f>
        <v>0</v>
      </c>
      <c r="K444" s="77">
        <f>'Building Structure Data'!AN445</f>
        <v>0</v>
      </c>
      <c r="L444" s="77">
        <f>'Building Structure Data'!AO445</f>
        <v>0</v>
      </c>
      <c r="M444" s="163" t="str">
        <f>IFERROR('Inputs_Metric 7'!$D$5*INDEX('HAZUS Table FL 14.14'!$F$5:$F$40,MATCH($J444,'HAZUS Table FL 14.14'!$C$5:$C$40,0)),"no data")</f>
        <v>no data</v>
      </c>
      <c r="N444" s="163" t="str">
        <f>IFERROR('Inputs_Metric 7'!$D$5*INDEX('HAZUS Table FL 14.14'!$G$5:$G$40,MATCH($J444,'HAZUS Table FL 14.14'!$C$5:$C$40,0)),"no data")</f>
        <v>no data</v>
      </c>
      <c r="O444" s="163" t="str">
        <f>IFERROR('Inputs_Metric 7'!$D$5*INDEX('HAZUS Table FL 14.14'!$I$5:$I$40,MATCH($J444,'HAZUS Table FL 14.14'!$C$5:$C$40,0)),"no data")</f>
        <v>no data</v>
      </c>
      <c r="P444" s="246" t="str">
        <f>IFERROR(AVERAGEIFS('HAZUS Table FL 14.12'!$S$4:$S$325,'HAZUS Table FL 14.12'!$N$4:$N$325,$J444,'HAZUS Table FL 14.12'!$R$4:$R$325,$I444,'HAZUS Table FL 14.12'!$P$4:$P$325,"&lt;="&amp;$G444,'HAZUS Table FL 14.12'!$Q$4:$Q$325,"&gt;"&amp;$G444)*'Inputs_Metric 7'!$D$6,"no data")</f>
        <v>no data</v>
      </c>
      <c r="Q444" s="246" t="str">
        <f>IFERROR(AVERAGEIFS('HAZUS Table FL 14.12'!$S$4:$S$325,'HAZUS Table FL 14.12'!$N$4:$N$325,$J444,'HAZUS Table FL 14.12'!$R$4:$R$325,$I444,'HAZUS Table FL 14.12'!$P$4:$P$325,"&lt;="&amp;$H444,'HAZUS Table FL 14.12'!$Q$4:$Q$325,"&gt;"&amp;$H444)*'Inputs_Metric 7'!$D$6,"no data")</f>
        <v>no data</v>
      </c>
      <c r="R444" s="246" t="str">
        <f>IFERROR(INDEX('HAZUS Table FL 14.16'!$D$3:$D$30,MATCH($J444,'HAZUS Table FL 14.16'!$C$3:$C$30,0)),"no data")</f>
        <v>no data</v>
      </c>
      <c r="S444" s="246" t="str">
        <f>IFERROR(INDEX('HAZUS Table FL 14.16'!$F$3:$F$30,MATCH($J444,'HAZUS Table FL 14.16'!$C$3:$C$30,0)),"no data")</f>
        <v>no data</v>
      </c>
      <c r="T444" s="246" t="str">
        <f>IFERROR(INDEX('HAZUS Table FL 14.16'!$G$3:$G$30,MATCH($J444,'HAZUS Table FL 14.16'!$C$3:$C$30,0)),"no data")</f>
        <v>no data</v>
      </c>
      <c r="U444" s="164" t="str">
        <f>IFERROR('Inputs_Metric 7'!$D$5*INDEX('HAZUS Table FL 14.8'!$E$4:$E$14,MATCH('Step 1_Metric 7'!$J444,'HAZUS Table FL 14.8'!$C$4:$C$14,0)),"no data")</f>
        <v>no data</v>
      </c>
      <c r="W444" s="92" t="str">
        <f t="shared" si="65"/>
        <v/>
      </c>
      <c r="X444" s="92" t="str">
        <f t="shared" si="66"/>
        <v/>
      </c>
      <c r="Y444" s="92" t="str">
        <f t="shared" si="67"/>
        <v/>
      </c>
      <c r="Z444" s="92" t="str">
        <f t="shared" si="68"/>
        <v/>
      </c>
      <c r="AA444" s="101" t="str">
        <f t="shared" si="69"/>
        <v/>
      </c>
      <c r="AB444" s="101" t="str">
        <f t="shared" si="70"/>
        <v/>
      </c>
      <c r="AC444" s="92" t="str">
        <f t="shared" si="71"/>
        <v/>
      </c>
      <c r="AD444" s="92" t="str">
        <f t="shared" si="72"/>
        <v/>
      </c>
    </row>
    <row r="445" spans="1:30" x14ac:dyDescent="0.25">
      <c r="A445">
        <f t="shared" si="64"/>
        <v>10</v>
      </c>
      <c r="B445">
        <f>COUNTIF($D$4:D445,D445)</f>
        <v>362</v>
      </c>
      <c r="C445">
        <f>'Building Structure Data'!B446</f>
        <v>0</v>
      </c>
      <c r="D445">
        <f>'Building Structure Data'!C446</f>
        <v>0</v>
      </c>
      <c r="E445">
        <f>'Building Structure Data'!D446</f>
        <v>0</v>
      </c>
      <c r="F445">
        <f>'Building Structure Data'!E446</f>
        <v>0</v>
      </c>
      <c r="G445" s="43">
        <f>'Building Structure Data'!O446</f>
        <v>0</v>
      </c>
      <c r="H445" s="43">
        <f>'Building Structure Data'!P446</f>
        <v>0</v>
      </c>
      <c r="I445" t="b">
        <f>IF(OR('Building Structure Data'!M446="C",'Building Structure Data'!M446="R"),TRUE,FALSE)</f>
        <v>0</v>
      </c>
      <c r="J445">
        <f>'Building Structure Data'!Y446</f>
        <v>0</v>
      </c>
      <c r="K445" s="77">
        <f>'Building Structure Data'!AN446</f>
        <v>0</v>
      </c>
      <c r="L445" s="77">
        <f>'Building Structure Data'!AO446</f>
        <v>0</v>
      </c>
      <c r="M445" s="163" t="str">
        <f>IFERROR('Inputs_Metric 7'!$D$5*INDEX('HAZUS Table FL 14.14'!$F$5:$F$40,MATCH($J445,'HAZUS Table FL 14.14'!$C$5:$C$40,0)),"no data")</f>
        <v>no data</v>
      </c>
      <c r="N445" s="163" t="str">
        <f>IFERROR('Inputs_Metric 7'!$D$5*INDEX('HAZUS Table FL 14.14'!$G$5:$G$40,MATCH($J445,'HAZUS Table FL 14.14'!$C$5:$C$40,0)),"no data")</f>
        <v>no data</v>
      </c>
      <c r="O445" s="163" t="str">
        <f>IFERROR('Inputs_Metric 7'!$D$5*INDEX('HAZUS Table FL 14.14'!$I$5:$I$40,MATCH($J445,'HAZUS Table FL 14.14'!$C$5:$C$40,0)),"no data")</f>
        <v>no data</v>
      </c>
      <c r="P445" s="246" t="str">
        <f>IFERROR(AVERAGEIFS('HAZUS Table FL 14.12'!$S$4:$S$325,'HAZUS Table FL 14.12'!$N$4:$N$325,$J445,'HAZUS Table FL 14.12'!$R$4:$R$325,$I445,'HAZUS Table FL 14.12'!$P$4:$P$325,"&lt;="&amp;$G445,'HAZUS Table FL 14.12'!$Q$4:$Q$325,"&gt;"&amp;$G445)*'Inputs_Metric 7'!$D$6,"no data")</f>
        <v>no data</v>
      </c>
      <c r="Q445" s="246" t="str">
        <f>IFERROR(AVERAGEIFS('HAZUS Table FL 14.12'!$S$4:$S$325,'HAZUS Table FL 14.12'!$N$4:$N$325,$J445,'HAZUS Table FL 14.12'!$R$4:$R$325,$I445,'HAZUS Table FL 14.12'!$P$4:$P$325,"&lt;="&amp;$H445,'HAZUS Table FL 14.12'!$Q$4:$Q$325,"&gt;"&amp;$H445)*'Inputs_Metric 7'!$D$6,"no data")</f>
        <v>no data</v>
      </c>
      <c r="R445" s="246" t="str">
        <f>IFERROR(INDEX('HAZUS Table FL 14.16'!$D$3:$D$30,MATCH($J445,'HAZUS Table FL 14.16'!$C$3:$C$30,0)),"no data")</f>
        <v>no data</v>
      </c>
      <c r="S445" s="246" t="str">
        <f>IFERROR(INDEX('HAZUS Table FL 14.16'!$F$3:$F$30,MATCH($J445,'HAZUS Table FL 14.16'!$C$3:$C$30,0)),"no data")</f>
        <v>no data</v>
      </c>
      <c r="T445" s="246" t="str">
        <f>IFERROR(INDEX('HAZUS Table FL 14.16'!$G$3:$G$30,MATCH($J445,'HAZUS Table FL 14.16'!$C$3:$C$30,0)),"no data")</f>
        <v>no data</v>
      </c>
      <c r="U445" s="164" t="str">
        <f>IFERROR('Inputs_Metric 7'!$D$5*INDEX('HAZUS Table FL 14.8'!$E$4:$E$14,MATCH('Step 1_Metric 7'!$J445,'HAZUS Table FL 14.8'!$C$4:$C$14,0)),"no data")</f>
        <v>no data</v>
      </c>
      <c r="W445" s="92" t="str">
        <f t="shared" si="65"/>
        <v/>
      </c>
      <c r="X445" s="92" t="str">
        <f t="shared" si="66"/>
        <v/>
      </c>
      <c r="Y445" s="92" t="str">
        <f t="shared" si="67"/>
        <v/>
      </c>
      <c r="Z445" s="92" t="str">
        <f t="shared" si="68"/>
        <v/>
      </c>
      <c r="AA445" s="101" t="str">
        <f t="shared" si="69"/>
        <v/>
      </c>
      <c r="AB445" s="101" t="str">
        <f t="shared" si="70"/>
        <v/>
      </c>
      <c r="AC445" s="92" t="str">
        <f t="shared" si="71"/>
        <v/>
      </c>
      <c r="AD445" s="92" t="str">
        <f t="shared" si="72"/>
        <v/>
      </c>
    </row>
    <row r="446" spans="1:30" x14ac:dyDescent="0.25">
      <c r="A446">
        <f t="shared" si="64"/>
        <v>10</v>
      </c>
      <c r="B446">
        <f>COUNTIF($D$4:D446,D446)</f>
        <v>363</v>
      </c>
      <c r="C446">
        <f>'Building Structure Data'!B447</f>
        <v>0</v>
      </c>
      <c r="D446">
        <f>'Building Structure Data'!C447</f>
        <v>0</v>
      </c>
      <c r="E446">
        <f>'Building Structure Data'!D447</f>
        <v>0</v>
      </c>
      <c r="F446">
        <f>'Building Structure Data'!E447</f>
        <v>0</v>
      </c>
      <c r="G446" s="43">
        <f>'Building Structure Data'!O447</f>
        <v>0</v>
      </c>
      <c r="H446" s="43">
        <f>'Building Structure Data'!P447</f>
        <v>0</v>
      </c>
      <c r="I446" t="b">
        <f>IF(OR('Building Structure Data'!M447="C",'Building Structure Data'!M447="R"),TRUE,FALSE)</f>
        <v>0</v>
      </c>
      <c r="J446">
        <f>'Building Structure Data'!Y447</f>
        <v>0</v>
      </c>
      <c r="K446" s="77">
        <f>'Building Structure Data'!AN447</f>
        <v>0</v>
      </c>
      <c r="L446" s="77">
        <f>'Building Structure Data'!AO447</f>
        <v>0</v>
      </c>
      <c r="M446" s="163" t="str">
        <f>IFERROR('Inputs_Metric 7'!$D$5*INDEX('HAZUS Table FL 14.14'!$F$5:$F$40,MATCH($J446,'HAZUS Table FL 14.14'!$C$5:$C$40,0)),"no data")</f>
        <v>no data</v>
      </c>
      <c r="N446" s="163" t="str">
        <f>IFERROR('Inputs_Metric 7'!$D$5*INDEX('HAZUS Table FL 14.14'!$G$5:$G$40,MATCH($J446,'HAZUS Table FL 14.14'!$C$5:$C$40,0)),"no data")</f>
        <v>no data</v>
      </c>
      <c r="O446" s="163" t="str">
        <f>IFERROR('Inputs_Metric 7'!$D$5*INDEX('HAZUS Table FL 14.14'!$I$5:$I$40,MATCH($J446,'HAZUS Table FL 14.14'!$C$5:$C$40,0)),"no data")</f>
        <v>no data</v>
      </c>
      <c r="P446" s="246" t="str">
        <f>IFERROR(AVERAGEIFS('HAZUS Table FL 14.12'!$S$4:$S$325,'HAZUS Table FL 14.12'!$N$4:$N$325,$J446,'HAZUS Table FL 14.12'!$R$4:$R$325,$I446,'HAZUS Table FL 14.12'!$P$4:$P$325,"&lt;="&amp;$G446,'HAZUS Table FL 14.12'!$Q$4:$Q$325,"&gt;"&amp;$G446)*'Inputs_Metric 7'!$D$6,"no data")</f>
        <v>no data</v>
      </c>
      <c r="Q446" s="246" t="str">
        <f>IFERROR(AVERAGEIFS('HAZUS Table FL 14.12'!$S$4:$S$325,'HAZUS Table FL 14.12'!$N$4:$N$325,$J446,'HAZUS Table FL 14.12'!$R$4:$R$325,$I446,'HAZUS Table FL 14.12'!$P$4:$P$325,"&lt;="&amp;$H446,'HAZUS Table FL 14.12'!$Q$4:$Q$325,"&gt;"&amp;$H446)*'Inputs_Metric 7'!$D$6,"no data")</f>
        <v>no data</v>
      </c>
      <c r="R446" s="246" t="str">
        <f>IFERROR(INDEX('HAZUS Table FL 14.16'!$D$3:$D$30,MATCH($J446,'HAZUS Table FL 14.16'!$C$3:$C$30,0)),"no data")</f>
        <v>no data</v>
      </c>
      <c r="S446" s="246" t="str">
        <f>IFERROR(INDEX('HAZUS Table FL 14.16'!$F$3:$F$30,MATCH($J446,'HAZUS Table FL 14.16'!$C$3:$C$30,0)),"no data")</f>
        <v>no data</v>
      </c>
      <c r="T446" s="246" t="str">
        <f>IFERROR(INDEX('HAZUS Table FL 14.16'!$G$3:$G$30,MATCH($J446,'HAZUS Table FL 14.16'!$C$3:$C$30,0)),"no data")</f>
        <v>no data</v>
      </c>
      <c r="U446" s="164" t="str">
        <f>IFERROR('Inputs_Metric 7'!$D$5*INDEX('HAZUS Table FL 14.8'!$E$4:$E$14,MATCH('Step 1_Metric 7'!$J446,'HAZUS Table FL 14.8'!$C$4:$C$14,0)),"no data")</f>
        <v>no data</v>
      </c>
      <c r="W446" s="92" t="str">
        <f t="shared" si="65"/>
        <v/>
      </c>
      <c r="X446" s="92" t="str">
        <f t="shared" si="66"/>
        <v/>
      </c>
      <c r="Y446" s="92" t="str">
        <f t="shared" si="67"/>
        <v/>
      </c>
      <c r="Z446" s="92" t="str">
        <f t="shared" si="68"/>
        <v/>
      </c>
      <c r="AA446" s="101" t="str">
        <f t="shared" si="69"/>
        <v/>
      </c>
      <c r="AB446" s="101" t="str">
        <f t="shared" si="70"/>
        <v/>
      </c>
      <c r="AC446" s="92" t="str">
        <f t="shared" si="71"/>
        <v/>
      </c>
      <c r="AD446" s="92" t="str">
        <f t="shared" si="72"/>
        <v/>
      </c>
    </row>
    <row r="447" spans="1:30" x14ac:dyDescent="0.25">
      <c r="A447">
        <f t="shared" si="64"/>
        <v>10</v>
      </c>
      <c r="B447">
        <f>COUNTIF($D$4:D447,D447)</f>
        <v>364</v>
      </c>
      <c r="C447">
        <f>'Building Structure Data'!B448</f>
        <v>0</v>
      </c>
      <c r="D447">
        <f>'Building Structure Data'!C448</f>
        <v>0</v>
      </c>
      <c r="E447">
        <f>'Building Structure Data'!D448</f>
        <v>0</v>
      </c>
      <c r="F447">
        <f>'Building Structure Data'!E448</f>
        <v>0</v>
      </c>
      <c r="G447" s="43">
        <f>'Building Structure Data'!O448</f>
        <v>0</v>
      </c>
      <c r="H447" s="43">
        <f>'Building Structure Data'!P448</f>
        <v>0</v>
      </c>
      <c r="I447" t="b">
        <f>IF(OR('Building Structure Data'!M448="C",'Building Structure Data'!M448="R"),TRUE,FALSE)</f>
        <v>0</v>
      </c>
      <c r="J447">
        <f>'Building Structure Data'!Y448</f>
        <v>0</v>
      </c>
      <c r="K447" s="77">
        <f>'Building Structure Data'!AN448</f>
        <v>0</v>
      </c>
      <c r="L447" s="77">
        <f>'Building Structure Data'!AO448</f>
        <v>0</v>
      </c>
      <c r="M447" s="163" t="str">
        <f>IFERROR('Inputs_Metric 7'!$D$5*INDEX('HAZUS Table FL 14.14'!$F$5:$F$40,MATCH($J447,'HAZUS Table FL 14.14'!$C$5:$C$40,0)),"no data")</f>
        <v>no data</v>
      </c>
      <c r="N447" s="163" t="str">
        <f>IFERROR('Inputs_Metric 7'!$D$5*INDEX('HAZUS Table FL 14.14'!$G$5:$G$40,MATCH($J447,'HAZUS Table FL 14.14'!$C$5:$C$40,0)),"no data")</f>
        <v>no data</v>
      </c>
      <c r="O447" s="163" t="str">
        <f>IFERROR('Inputs_Metric 7'!$D$5*INDEX('HAZUS Table FL 14.14'!$I$5:$I$40,MATCH($J447,'HAZUS Table FL 14.14'!$C$5:$C$40,0)),"no data")</f>
        <v>no data</v>
      </c>
      <c r="P447" s="246" t="str">
        <f>IFERROR(AVERAGEIFS('HAZUS Table FL 14.12'!$S$4:$S$325,'HAZUS Table FL 14.12'!$N$4:$N$325,$J447,'HAZUS Table FL 14.12'!$R$4:$R$325,$I447,'HAZUS Table FL 14.12'!$P$4:$P$325,"&lt;="&amp;$G447,'HAZUS Table FL 14.12'!$Q$4:$Q$325,"&gt;"&amp;$G447)*'Inputs_Metric 7'!$D$6,"no data")</f>
        <v>no data</v>
      </c>
      <c r="Q447" s="246" t="str">
        <f>IFERROR(AVERAGEIFS('HAZUS Table FL 14.12'!$S$4:$S$325,'HAZUS Table FL 14.12'!$N$4:$N$325,$J447,'HAZUS Table FL 14.12'!$R$4:$R$325,$I447,'HAZUS Table FL 14.12'!$P$4:$P$325,"&lt;="&amp;$H447,'HAZUS Table FL 14.12'!$Q$4:$Q$325,"&gt;"&amp;$H447)*'Inputs_Metric 7'!$D$6,"no data")</f>
        <v>no data</v>
      </c>
      <c r="R447" s="246" t="str">
        <f>IFERROR(INDEX('HAZUS Table FL 14.16'!$D$3:$D$30,MATCH($J447,'HAZUS Table FL 14.16'!$C$3:$C$30,0)),"no data")</f>
        <v>no data</v>
      </c>
      <c r="S447" s="246" t="str">
        <f>IFERROR(INDEX('HAZUS Table FL 14.16'!$F$3:$F$30,MATCH($J447,'HAZUS Table FL 14.16'!$C$3:$C$30,0)),"no data")</f>
        <v>no data</v>
      </c>
      <c r="T447" s="246" t="str">
        <f>IFERROR(INDEX('HAZUS Table FL 14.16'!$G$3:$G$30,MATCH($J447,'HAZUS Table FL 14.16'!$C$3:$C$30,0)),"no data")</f>
        <v>no data</v>
      </c>
      <c r="U447" s="164" t="str">
        <f>IFERROR('Inputs_Metric 7'!$D$5*INDEX('HAZUS Table FL 14.8'!$E$4:$E$14,MATCH('Step 1_Metric 7'!$J447,'HAZUS Table FL 14.8'!$C$4:$C$14,0)),"no data")</f>
        <v>no data</v>
      </c>
      <c r="W447" s="92" t="str">
        <f t="shared" si="65"/>
        <v/>
      </c>
      <c r="X447" s="92" t="str">
        <f t="shared" si="66"/>
        <v/>
      </c>
      <c r="Y447" s="92" t="str">
        <f t="shared" si="67"/>
        <v/>
      </c>
      <c r="Z447" s="92" t="str">
        <f t="shared" si="68"/>
        <v/>
      </c>
      <c r="AA447" s="101" t="str">
        <f t="shared" si="69"/>
        <v/>
      </c>
      <c r="AB447" s="101" t="str">
        <f t="shared" si="70"/>
        <v/>
      </c>
      <c r="AC447" s="92" t="str">
        <f t="shared" si="71"/>
        <v/>
      </c>
      <c r="AD447" s="92" t="str">
        <f t="shared" si="72"/>
        <v/>
      </c>
    </row>
    <row r="448" spans="1:30" x14ac:dyDescent="0.25">
      <c r="A448">
        <f t="shared" si="64"/>
        <v>10</v>
      </c>
      <c r="B448">
        <f>COUNTIF($D$4:D448,D448)</f>
        <v>365</v>
      </c>
      <c r="C448">
        <f>'Building Structure Data'!B449</f>
        <v>0</v>
      </c>
      <c r="D448">
        <f>'Building Structure Data'!C449</f>
        <v>0</v>
      </c>
      <c r="E448">
        <f>'Building Structure Data'!D449</f>
        <v>0</v>
      </c>
      <c r="F448">
        <f>'Building Structure Data'!E449</f>
        <v>0</v>
      </c>
      <c r="G448" s="43">
        <f>'Building Structure Data'!O449</f>
        <v>0</v>
      </c>
      <c r="H448" s="43">
        <f>'Building Structure Data'!P449</f>
        <v>0</v>
      </c>
      <c r="I448" t="b">
        <f>IF(OR('Building Structure Data'!M449="C",'Building Structure Data'!M449="R"),TRUE,FALSE)</f>
        <v>0</v>
      </c>
      <c r="J448">
        <f>'Building Structure Data'!Y449</f>
        <v>0</v>
      </c>
      <c r="K448" s="77">
        <f>'Building Structure Data'!AN449</f>
        <v>0</v>
      </c>
      <c r="L448" s="77">
        <f>'Building Structure Data'!AO449</f>
        <v>0</v>
      </c>
      <c r="M448" s="163" t="str">
        <f>IFERROR('Inputs_Metric 7'!$D$5*INDEX('HAZUS Table FL 14.14'!$F$5:$F$40,MATCH($J448,'HAZUS Table FL 14.14'!$C$5:$C$40,0)),"no data")</f>
        <v>no data</v>
      </c>
      <c r="N448" s="163" t="str">
        <f>IFERROR('Inputs_Metric 7'!$D$5*INDEX('HAZUS Table FL 14.14'!$G$5:$G$40,MATCH($J448,'HAZUS Table FL 14.14'!$C$5:$C$40,0)),"no data")</f>
        <v>no data</v>
      </c>
      <c r="O448" s="163" t="str">
        <f>IFERROR('Inputs_Metric 7'!$D$5*INDEX('HAZUS Table FL 14.14'!$I$5:$I$40,MATCH($J448,'HAZUS Table FL 14.14'!$C$5:$C$40,0)),"no data")</f>
        <v>no data</v>
      </c>
      <c r="P448" s="246" t="str">
        <f>IFERROR(AVERAGEIFS('HAZUS Table FL 14.12'!$S$4:$S$325,'HAZUS Table FL 14.12'!$N$4:$N$325,$J448,'HAZUS Table FL 14.12'!$R$4:$R$325,$I448,'HAZUS Table FL 14.12'!$P$4:$P$325,"&lt;="&amp;$G448,'HAZUS Table FL 14.12'!$Q$4:$Q$325,"&gt;"&amp;$G448)*'Inputs_Metric 7'!$D$6,"no data")</f>
        <v>no data</v>
      </c>
      <c r="Q448" s="246" t="str">
        <f>IFERROR(AVERAGEIFS('HAZUS Table FL 14.12'!$S$4:$S$325,'HAZUS Table FL 14.12'!$N$4:$N$325,$J448,'HAZUS Table FL 14.12'!$R$4:$R$325,$I448,'HAZUS Table FL 14.12'!$P$4:$P$325,"&lt;="&amp;$H448,'HAZUS Table FL 14.12'!$Q$4:$Q$325,"&gt;"&amp;$H448)*'Inputs_Metric 7'!$D$6,"no data")</f>
        <v>no data</v>
      </c>
      <c r="R448" s="246" t="str">
        <f>IFERROR(INDEX('HAZUS Table FL 14.16'!$D$3:$D$30,MATCH($J448,'HAZUS Table FL 14.16'!$C$3:$C$30,0)),"no data")</f>
        <v>no data</v>
      </c>
      <c r="S448" s="246" t="str">
        <f>IFERROR(INDEX('HAZUS Table FL 14.16'!$F$3:$F$30,MATCH($J448,'HAZUS Table FL 14.16'!$C$3:$C$30,0)),"no data")</f>
        <v>no data</v>
      </c>
      <c r="T448" s="246" t="str">
        <f>IFERROR(INDEX('HAZUS Table FL 14.16'!$G$3:$G$30,MATCH($J448,'HAZUS Table FL 14.16'!$C$3:$C$30,0)),"no data")</f>
        <v>no data</v>
      </c>
      <c r="U448" s="164" t="str">
        <f>IFERROR('Inputs_Metric 7'!$D$5*INDEX('HAZUS Table FL 14.8'!$E$4:$E$14,MATCH('Step 1_Metric 7'!$J448,'HAZUS Table FL 14.8'!$C$4:$C$14,0)),"no data")</f>
        <v>no data</v>
      </c>
      <c r="W448" s="92" t="str">
        <f t="shared" si="65"/>
        <v/>
      </c>
      <c r="X448" s="92" t="str">
        <f t="shared" si="66"/>
        <v/>
      </c>
      <c r="Y448" s="92" t="str">
        <f t="shared" si="67"/>
        <v/>
      </c>
      <c r="Z448" s="92" t="str">
        <f t="shared" si="68"/>
        <v/>
      </c>
      <c r="AA448" s="101" t="str">
        <f t="shared" si="69"/>
        <v/>
      </c>
      <c r="AB448" s="101" t="str">
        <f t="shared" si="70"/>
        <v/>
      </c>
      <c r="AC448" s="92" t="str">
        <f t="shared" si="71"/>
        <v/>
      </c>
      <c r="AD448" s="92" t="str">
        <f t="shared" si="72"/>
        <v/>
      </c>
    </row>
    <row r="449" spans="1:30" x14ac:dyDescent="0.25">
      <c r="A449">
        <f t="shared" si="64"/>
        <v>10</v>
      </c>
      <c r="B449">
        <f>COUNTIF($D$4:D449,D449)</f>
        <v>366</v>
      </c>
      <c r="C449">
        <f>'Building Structure Data'!B450</f>
        <v>0</v>
      </c>
      <c r="D449">
        <f>'Building Structure Data'!C450</f>
        <v>0</v>
      </c>
      <c r="E449">
        <f>'Building Structure Data'!D450</f>
        <v>0</v>
      </c>
      <c r="F449">
        <f>'Building Structure Data'!E450</f>
        <v>0</v>
      </c>
      <c r="G449" s="43">
        <f>'Building Structure Data'!O450</f>
        <v>0</v>
      </c>
      <c r="H449" s="43">
        <f>'Building Structure Data'!P450</f>
        <v>0</v>
      </c>
      <c r="I449" t="b">
        <f>IF(OR('Building Structure Data'!M450="C",'Building Structure Data'!M450="R"),TRUE,FALSE)</f>
        <v>0</v>
      </c>
      <c r="J449">
        <f>'Building Structure Data'!Y450</f>
        <v>0</v>
      </c>
      <c r="K449" s="77">
        <f>'Building Structure Data'!AN450</f>
        <v>0</v>
      </c>
      <c r="L449" s="77">
        <f>'Building Structure Data'!AO450</f>
        <v>0</v>
      </c>
      <c r="M449" s="163" t="str">
        <f>IFERROR('Inputs_Metric 7'!$D$5*INDEX('HAZUS Table FL 14.14'!$F$5:$F$40,MATCH($J449,'HAZUS Table FL 14.14'!$C$5:$C$40,0)),"no data")</f>
        <v>no data</v>
      </c>
      <c r="N449" s="163" t="str">
        <f>IFERROR('Inputs_Metric 7'!$D$5*INDEX('HAZUS Table FL 14.14'!$G$5:$G$40,MATCH($J449,'HAZUS Table FL 14.14'!$C$5:$C$40,0)),"no data")</f>
        <v>no data</v>
      </c>
      <c r="O449" s="163" t="str">
        <f>IFERROR('Inputs_Metric 7'!$D$5*INDEX('HAZUS Table FL 14.14'!$I$5:$I$40,MATCH($J449,'HAZUS Table FL 14.14'!$C$5:$C$40,0)),"no data")</f>
        <v>no data</v>
      </c>
      <c r="P449" s="246" t="str">
        <f>IFERROR(AVERAGEIFS('HAZUS Table FL 14.12'!$S$4:$S$325,'HAZUS Table FL 14.12'!$N$4:$N$325,$J449,'HAZUS Table FL 14.12'!$R$4:$R$325,$I449,'HAZUS Table FL 14.12'!$P$4:$P$325,"&lt;="&amp;$G449,'HAZUS Table FL 14.12'!$Q$4:$Q$325,"&gt;"&amp;$G449)*'Inputs_Metric 7'!$D$6,"no data")</f>
        <v>no data</v>
      </c>
      <c r="Q449" s="246" t="str">
        <f>IFERROR(AVERAGEIFS('HAZUS Table FL 14.12'!$S$4:$S$325,'HAZUS Table FL 14.12'!$N$4:$N$325,$J449,'HAZUS Table FL 14.12'!$R$4:$R$325,$I449,'HAZUS Table FL 14.12'!$P$4:$P$325,"&lt;="&amp;$H449,'HAZUS Table FL 14.12'!$Q$4:$Q$325,"&gt;"&amp;$H449)*'Inputs_Metric 7'!$D$6,"no data")</f>
        <v>no data</v>
      </c>
      <c r="R449" s="246" t="str">
        <f>IFERROR(INDEX('HAZUS Table FL 14.16'!$D$3:$D$30,MATCH($J449,'HAZUS Table FL 14.16'!$C$3:$C$30,0)),"no data")</f>
        <v>no data</v>
      </c>
      <c r="S449" s="246" t="str">
        <f>IFERROR(INDEX('HAZUS Table FL 14.16'!$F$3:$F$30,MATCH($J449,'HAZUS Table FL 14.16'!$C$3:$C$30,0)),"no data")</f>
        <v>no data</v>
      </c>
      <c r="T449" s="246" t="str">
        <f>IFERROR(INDEX('HAZUS Table FL 14.16'!$G$3:$G$30,MATCH($J449,'HAZUS Table FL 14.16'!$C$3:$C$30,0)),"no data")</f>
        <v>no data</v>
      </c>
      <c r="U449" s="164" t="str">
        <f>IFERROR('Inputs_Metric 7'!$D$5*INDEX('HAZUS Table FL 14.8'!$E$4:$E$14,MATCH('Step 1_Metric 7'!$J449,'HAZUS Table FL 14.8'!$C$4:$C$14,0)),"no data")</f>
        <v>no data</v>
      </c>
      <c r="W449" s="92" t="str">
        <f t="shared" si="65"/>
        <v/>
      </c>
      <c r="X449" s="92" t="str">
        <f t="shared" si="66"/>
        <v/>
      </c>
      <c r="Y449" s="92" t="str">
        <f t="shared" si="67"/>
        <v/>
      </c>
      <c r="Z449" s="92" t="str">
        <f t="shared" si="68"/>
        <v/>
      </c>
      <c r="AA449" s="101" t="str">
        <f t="shared" si="69"/>
        <v/>
      </c>
      <c r="AB449" s="101" t="str">
        <f t="shared" si="70"/>
        <v/>
      </c>
      <c r="AC449" s="92" t="str">
        <f t="shared" si="71"/>
        <v/>
      </c>
      <c r="AD449" s="92" t="str">
        <f t="shared" si="72"/>
        <v/>
      </c>
    </row>
    <row r="450" spans="1:30" x14ac:dyDescent="0.25">
      <c r="A450">
        <f t="shared" si="64"/>
        <v>10</v>
      </c>
      <c r="B450">
        <f>COUNTIF($D$4:D450,D450)</f>
        <v>367</v>
      </c>
      <c r="C450">
        <f>'Building Structure Data'!B451</f>
        <v>0</v>
      </c>
      <c r="D450">
        <f>'Building Structure Data'!C451</f>
        <v>0</v>
      </c>
      <c r="E450">
        <f>'Building Structure Data'!D451</f>
        <v>0</v>
      </c>
      <c r="F450">
        <f>'Building Structure Data'!E451</f>
        <v>0</v>
      </c>
      <c r="G450" s="43">
        <f>'Building Structure Data'!O451</f>
        <v>0</v>
      </c>
      <c r="H450" s="43">
        <f>'Building Structure Data'!P451</f>
        <v>0</v>
      </c>
      <c r="I450" t="b">
        <f>IF(OR('Building Structure Data'!M451="C",'Building Structure Data'!M451="R"),TRUE,FALSE)</f>
        <v>0</v>
      </c>
      <c r="J450">
        <f>'Building Structure Data'!Y451</f>
        <v>0</v>
      </c>
      <c r="K450" s="77">
        <f>'Building Structure Data'!AN451</f>
        <v>0</v>
      </c>
      <c r="L450" s="77">
        <f>'Building Structure Data'!AO451</f>
        <v>0</v>
      </c>
      <c r="M450" s="163" t="str">
        <f>IFERROR('Inputs_Metric 7'!$D$5*INDEX('HAZUS Table FL 14.14'!$F$5:$F$40,MATCH($J450,'HAZUS Table FL 14.14'!$C$5:$C$40,0)),"no data")</f>
        <v>no data</v>
      </c>
      <c r="N450" s="163" t="str">
        <f>IFERROR('Inputs_Metric 7'!$D$5*INDEX('HAZUS Table FL 14.14'!$G$5:$G$40,MATCH($J450,'HAZUS Table FL 14.14'!$C$5:$C$40,0)),"no data")</f>
        <v>no data</v>
      </c>
      <c r="O450" s="163" t="str">
        <f>IFERROR('Inputs_Metric 7'!$D$5*INDEX('HAZUS Table FL 14.14'!$I$5:$I$40,MATCH($J450,'HAZUS Table FL 14.14'!$C$5:$C$40,0)),"no data")</f>
        <v>no data</v>
      </c>
      <c r="P450" s="246" t="str">
        <f>IFERROR(AVERAGEIFS('HAZUS Table FL 14.12'!$S$4:$S$325,'HAZUS Table FL 14.12'!$N$4:$N$325,$J450,'HAZUS Table FL 14.12'!$R$4:$R$325,$I450,'HAZUS Table FL 14.12'!$P$4:$P$325,"&lt;="&amp;$G450,'HAZUS Table FL 14.12'!$Q$4:$Q$325,"&gt;"&amp;$G450)*'Inputs_Metric 7'!$D$6,"no data")</f>
        <v>no data</v>
      </c>
      <c r="Q450" s="246" t="str">
        <f>IFERROR(AVERAGEIFS('HAZUS Table FL 14.12'!$S$4:$S$325,'HAZUS Table FL 14.12'!$N$4:$N$325,$J450,'HAZUS Table FL 14.12'!$R$4:$R$325,$I450,'HAZUS Table FL 14.12'!$P$4:$P$325,"&lt;="&amp;$H450,'HAZUS Table FL 14.12'!$Q$4:$Q$325,"&gt;"&amp;$H450)*'Inputs_Metric 7'!$D$6,"no data")</f>
        <v>no data</v>
      </c>
      <c r="R450" s="246" t="str">
        <f>IFERROR(INDEX('HAZUS Table FL 14.16'!$D$3:$D$30,MATCH($J450,'HAZUS Table FL 14.16'!$C$3:$C$30,0)),"no data")</f>
        <v>no data</v>
      </c>
      <c r="S450" s="246" t="str">
        <f>IFERROR(INDEX('HAZUS Table FL 14.16'!$F$3:$F$30,MATCH($J450,'HAZUS Table FL 14.16'!$C$3:$C$30,0)),"no data")</f>
        <v>no data</v>
      </c>
      <c r="T450" s="246" t="str">
        <f>IFERROR(INDEX('HAZUS Table FL 14.16'!$G$3:$G$30,MATCH($J450,'HAZUS Table FL 14.16'!$C$3:$C$30,0)),"no data")</f>
        <v>no data</v>
      </c>
      <c r="U450" s="164" t="str">
        <f>IFERROR('Inputs_Metric 7'!$D$5*INDEX('HAZUS Table FL 14.8'!$E$4:$E$14,MATCH('Step 1_Metric 7'!$J450,'HAZUS Table FL 14.8'!$C$4:$C$14,0)),"no data")</f>
        <v>no data</v>
      </c>
      <c r="W450" s="92" t="str">
        <f t="shared" si="65"/>
        <v/>
      </c>
      <c r="X450" s="92" t="str">
        <f t="shared" si="66"/>
        <v/>
      </c>
      <c r="Y450" s="92" t="str">
        <f t="shared" si="67"/>
        <v/>
      </c>
      <c r="Z450" s="92" t="str">
        <f t="shared" si="68"/>
        <v/>
      </c>
      <c r="AA450" s="101" t="str">
        <f t="shared" si="69"/>
        <v/>
      </c>
      <c r="AB450" s="101" t="str">
        <f t="shared" si="70"/>
        <v/>
      </c>
      <c r="AC450" s="92" t="str">
        <f t="shared" si="71"/>
        <v/>
      </c>
      <c r="AD450" s="92" t="str">
        <f t="shared" si="72"/>
        <v/>
      </c>
    </row>
    <row r="451" spans="1:30" x14ac:dyDescent="0.25">
      <c r="A451">
        <f t="shared" si="64"/>
        <v>10</v>
      </c>
      <c r="B451">
        <f>COUNTIF($D$4:D451,D451)</f>
        <v>368</v>
      </c>
      <c r="C451">
        <f>'Building Structure Data'!B452</f>
        <v>0</v>
      </c>
      <c r="D451">
        <f>'Building Structure Data'!C452</f>
        <v>0</v>
      </c>
      <c r="E451">
        <f>'Building Structure Data'!D452</f>
        <v>0</v>
      </c>
      <c r="F451">
        <f>'Building Structure Data'!E452</f>
        <v>0</v>
      </c>
      <c r="G451" s="43">
        <f>'Building Structure Data'!O452</f>
        <v>0</v>
      </c>
      <c r="H451" s="43">
        <f>'Building Structure Data'!P452</f>
        <v>0</v>
      </c>
      <c r="I451" t="b">
        <f>IF(OR('Building Structure Data'!M452="C",'Building Structure Data'!M452="R"),TRUE,FALSE)</f>
        <v>0</v>
      </c>
      <c r="J451">
        <f>'Building Structure Data'!Y452</f>
        <v>0</v>
      </c>
      <c r="K451" s="77">
        <f>'Building Structure Data'!AN452</f>
        <v>0</v>
      </c>
      <c r="L451" s="77">
        <f>'Building Structure Data'!AO452</f>
        <v>0</v>
      </c>
      <c r="M451" s="163" t="str">
        <f>IFERROR('Inputs_Metric 7'!$D$5*INDEX('HAZUS Table FL 14.14'!$F$5:$F$40,MATCH($J451,'HAZUS Table FL 14.14'!$C$5:$C$40,0)),"no data")</f>
        <v>no data</v>
      </c>
      <c r="N451" s="163" t="str">
        <f>IFERROR('Inputs_Metric 7'!$D$5*INDEX('HAZUS Table FL 14.14'!$G$5:$G$40,MATCH($J451,'HAZUS Table FL 14.14'!$C$5:$C$40,0)),"no data")</f>
        <v>no data</v>
      </c>
      <c r="O451" s="163" t="str">
        <f>IFERROR('Inputs_Metric 7'!$D$5*INDEX('HAZUS Table FL 14.14'!$I$5:$I$40,MATCH($J451,'HAZUS Table FL 14.14'!$C$5:$C$40,0)),"no data")</f>
        <v>no data</v>
      </c>
      <c r="P451" s="246" t="str">
        <f>IFERROR(AVERAGEIFS('HAZUS Table FL 14.12'!$S$4:$S$325,'HAZUS Table FL 14.12'!$N$4:$N$325,$J451,'HAZUS Table FL 14.12'!$R$4:$R$325,$I451,'HAZUS Table FL 14.12'!$P$4:$P$325,"&lt;="&amp;$G451,'HAZUS Table FL 14.12'!$Q$4:$Q$325,"&gt;"&amp;$G451)*'Inputs_Metric 7'!$D$6,"no data")</f>
        <v>no data</v>
      </c>
      <c r="Q451" s="246" t="str">
        <f>IFERROR(AVERAGEIFS('HAZUS Table FL 14.12'!$S$4:$S$325,'HAZUS Table FL 14.12'!$N$4:$N$325,$J451,'HAZUS Table FL 14.12'!$R$4:$R$325,$I451,'HAZUS Table FL 14.12'!$P$4:$P$325,"&lt;="&amp;$H451,'HAZUS Table FL 14.12'!$Q$4:$Q$325,"&gt;"&amp;$H451)*'Inputs_Metric 7'!$D$6,"no data")</f>
        <v>no data</v>
      </c>
      <c r="R451" s="246" t="str">
        <f>IFERROR(INDEX('HAZUS Table FL 14.16'!$D$3:$D$30,MATCH($J451,'HAZUS Table FL 14.16'!$C$3:$C$30,0)),"no data")</f>
        <v>no data</v>
      </c>
      <c r="S451" s="246" t="str">
        <f>IFERROR(INDEX('HAZUS Table FL 14.16'!$F$3:$F$30,MATCH($J451,'HAZUS Table FL 14.16'!$C$3:$C$30,0)),"no data")</f>
        <v>no data</v>
      </c>
      <c r="T451" s="246" t="str">
        <f>IFERROR(INDEX('HAZUS Table FL 14.16'!$G$3:$G$30,MATCH($J451,'HAZUS Table FL 14.16'!$C$3:$C$30,0)),"no data")</f>
        <v>no data</v>
      </c>
      <c r="U451" s="164" t="str">
        <f>IFERROR('Inputs_Metric 7'!$D$5*INDEX('HAZUS Table FL 14.8'!$E$4:$E$14,MATCH('Step 1_Metric 7'!$J451,'HAZUS Table FL 14.8'!$C$4:$C$14,0)),"no data")</f>
        <v>no data</v>
      </c>
      <c r="W451" s="92" t="str">
        <f t="shared" si="65"/>
        <v/>
      </c>
      <c r="X451" s="92" t="str">
        <f t="shared" si="66"/>
        <v/>
      </c>
      <c r="Y451" s="92" t="str">
        <f t="shared" si="67"/>
        <v/>
      </c>
      <c r="Z451" s="92" t="str">
        <f t="shared" si="68"/>
        <v/>
      </c>
      <c r="AA451" s="101" t="str">
        <f t="shared" si="69"/>
        <v/>
      </c>
      <c r="AB451" s="101" t="str">
        <f t="shared" si="70"/>
        <v/>
      </c>
      <c r="AC451" s="92" t="str">
        <f t="shared" si="71"/>
        <v/>
      </c>
      <c r="AD451" s="92" t="str">
        <f t="shared" si="72"/>
        <v/>
      </c>
    </row>
    <row r="452" spans="1:30" x14ac:dyDescent="0.25">
      <c r="A452">
        <f t="shared" si="64"/>
        <v>10</v>
      </c>
      <c r="B452">
        <f>COUNTIF($D$4:D452,D452)</f>
        <v>369</v>
      </c>
      <c r="C452">
        <f>'Building Structure Data'!B453</f>
        <v>0</v>
      </c>
      <c r="D452">
        <f>'Building Structure Data'!C453</f>
        <v>0</v>
      </c>
      <c r="E452">
        <f>'Building Structure Data'!D453</f>
        <v>0</v>
      </c>
      <c r="F452">
        <f>'Building Structure Data'!E453</f>
        <v>0</v>
      </c>
      <c r="G452" s="43">
        <f>'Building Structure Data'!O453</f>
        <v>0</v>
      </c>
      <c r="H452" s="43">
        <f>'Building Structure Data'!P453</f>
        <v>0</v>
      </c>
      <c r="I452" t="b">
        <f>IF(OR('Building Structure Data'!M453="C",'Building Structure Data'!M453="R"),TRUE,FALSE)</f>
        <v>0</v>
      </c>
      <c r="J452">
        <f>'Building Structure Data'!Y453</f>
        <v>0</v>
      </c>
      <c r="K452" s="77">
        <f>'Building Structure Data'!AN453</f>
        <v>0</v>
      </c>
      <c r="L452" s="77">
        <f>'Building Structure Data'!AO453</f>
        <v>0</v>
      </c>
      <c r="M452" s="163" t="str">
        <f>IFERROR('Inputs_Metric 7'!$D$5*INDEX('HAZUS Table FL 14.14'!$F$5:$F$40,MATCH($J452,'HAZUS Table FL 14.14'!$C$5:$C$40,0)),"no data")</f>
        <v>no data</v>
      </c>
      <c r="N452" s="163" t="str">
        <f>IFERROR('Inputs_Metric 7'!$D$5*INDEX('HAZUS Table FL 14.14'!$G$5:$G$40,MATCH($J452,'HAZUS Table FL 14.14'!$C$5:$C$40,0)),"no data")</f>
        <v>no data</v>
      </c>
      <c r="O452" s="163" t="str">
        <f>IFERROR('Inputs_Metric 7'!$D$5*INDEX('HAZUS Table FL 14.14'!$I$5:$I$40,MATCH($J452,'HAZUS Table FL 14.14'!$C$5:$C$40,0)),"no data")</f>
        <v>no data</v>
      </c>
      <c r="P452" s="246" t="str">
        <f>IFERROR(AVERAGEIFS('HAZUS Table FL 14.12'!$S$4:$S$325,'HAZUS Table FL 14.12'!$N$4:$N$325,$J452,'HAZUS Table FL 14.12'!$R$4:$R$325,$I452,'HAZUS Table FL 14.12'!$P$4:$P$325,"&lt;="&amp;$G452,'HAZUS Table FL 14.12'!$Q$4:$Q$325,"&gt;"&amp;$G452)*'Inputs_Metric 7'!$D$6,"no data")</f>
        <v>no data</v>
      </c>
      <c r="Q452" s="246" t="str">
        <f>IFERROR(AVERAGEIFS('HAZUS Table FL 14.12'!$S$4:$S$325,'HAZUS Table FL 14.12'!$N$4:$N$325,$J452,'HAZUS Table FL 14.12'!$R$4:$R$325,$I452,'HAZUS Table FL 14.12'!$P$4:$P$325,"&lt;="&amp;$H452,'HAZUS Table FL 14.12'!$Q$4:$Q$325,"&gt;"&amp;$H452)*'Inputs_Metric 7'!$D$6,"no data")</f>
        <v>no data</v>
      </c>
      <c r="R452" s="246" t="str">
        <f>IFERROR(INDEX('HAZUS Table FL 14.16'!$D$3:$D$30,MATCH($J452,'HAZUS Table FL 14.16'!$C$3:$C$30,0)),"no data")</f>
        <v>no data</v>
      </c>
      <c r="S452" s="246" t="str">
        <f>IFERROR(INDEX('HAZUS Table FL 14.16'!$F$3:$F$30,MATCH($J452,'HAZUS Table FL 14.16'!$C$3:$C$30,0)),"no data")</f>
        <v>no data</v>
      </c>
      <c r="T452" s="246" t="str">
        <f>IFERROR(INDEX('HAZUS Table FL 14.16'!$G$3:$G$30,MATCH($J452,'HAZUS Table FL 14.16'!$C$3:$C$30,0)),"no data")</f>
        <v>no data</v>
      </c>
      <c r="U452" s="164" t="str">
        <f>IFERROR('Inputs_Metric 7'!$D$5*INDEX('HAZUS Table FL 14.8'!$E$4:$E$14,MATCH('Step 1_Metric 7'!$J452,'HAZUS Table FL 14.8'!$C$4:$C$14,0)),"no data")</f>
        <v>no data</v>
      </c>
      <c r="W452" s="92" t="str">
        <f t="shared" si="65"/>
        <v/>
      </c>
      <c r="X452" s="92" t="str">
        <f t="shared" si="66"/>
        <v/>
      </c>
      <c r="Y452" s="92" t="str">
        <f t="shared" si="67"/>
        <v/>
      </c>
      <c r="Z452" s="92" t="str">
        <f t="shared" si="68"/>
        <v/>
      </c>
      <c r="AA452" s="101" t="str">
        <f t="shared" si="69"/>
        <v/>
      </c>
      <c r="AB452" s="101" t="str">
        <f t="shared" si="70"/>
        <v/>
      </c>
      <c r="AC452" s="92" t="str">
        <f t="shared" si="71"/>
        <v/>
      </c>
      <c r="AD452" s="92" t="str">
        <f t="shared" si="72"/>
        <v/>
      </c>
    </row>
    <row r="453" spans="1:30" x14ac:dyDescent="0.25">
      <c r="A453">
        <f t="shared" si="64"/>
        <v>10</v>
      </c>
      <c r="B453">
        <f>COUNTIF($D$4:D453,D453)</f>
        <v>370</v>
      </c>
      <c r="C453">
        <f>'Building Structure Data'!B454</f>
        <v>0</v>
      </c>
      <c r="D453">
        <f>'Building Structure Data'!C454</f>
        <v>0</v>
      </c>
      <c r="E453">
        <f>'Building Structure Data'!D454</f>
        <v>0</v>
      </c>
      <c r="F453">
        <f>'Building Structure Data'!E454</f>
        <v>0</v>
      </c>
      <c r="G453" s="43">
        <f>'Building Structure Data'!O454</f>
        <v>0</v>
      </c>
      <c r="H453" s="43">
        <f>'Building Structure Data'!P454</f>
        <v>0</v>
      </c>
      <c r="I453" t="b">
        <f>IF(OR('Building Structure Data'!M454="C",'Building Structure Data'!M454="R"),TRUE,FALSE)</f>
        <v>0</v>
      </c>
      <c r="J453">
        <f>'Building Structure Data'!Y454</f>
        <v>0</v>
      </c>
      <c r="K453" s="77">
        <f>'Building Structure Data'!AN454</f>
        <v>0</v>
      </c>
      <c r="L453" s="77">
        <f>'Building Structure Data'!AO454</f>
        <v>0</v>
      </c>
      <c r="M453" s="163" t="str">
        <f>IFERROR('Inputs_Metric 7'!$D$5*INDEX('HAZUS Table FL 14.14'!$F$5:$F$40,MATCH($J453,'HAZUS Table FL 14.14'!$C$5:$C$40,0)),"no data")</f>
        <v>no data</v>
      </c>
      <c r="N453" s="163" t="str">
        <f>IFERROR('Inputs_Metric 7'!$D$5*INDEX('HAZUS Table FL 14.14'!$G$5:$G$40,MATCH($J453,'HAZUS Table FL 14.14'!$C$5:$C$40,0)),"no data")</f>
        <v>no data</v>
      </c>
      <c r="O453" s="163" t="str">
        <f>IFERROR('Inputs_Metric 7'!$D$5*INDEX('HAZUS Table FL 14.14'!$I$5:$I$40,MATCH($J453,'HAZUS Table FL 14.14'!$C$5:$C$40,0)),"no data")</f>
        <v>no data</v>
      </c>
      <c r="P453" s="246" t="str">
        <f>IFERROR(AVERAGEIFS('HAZUS Table FL 14.12'!$S$4:$S$325,'HAZUS Table FL 14.12'!$N$4:$N$325,$J453,'HAZUS Table FL 14.12'!$R$4:$R$325,$I453,'HAZUS Table FL 14.12'!$P$4:$P$325,"&lt;="&amp;$G453,'HAZUS Table FL 14.12'!$Q$4:$Q$325,"&gt;"&amp;$G453)*'Inputs_Metric 7'!$D$6,"no data")</f>
        <v>no data</v>
      </c>
      <c r="Q453" s="246" t="str">
        <f>IFERROR(AVERAGEIFS('HAZUS Table FL 14.12'!$S$4:$S$325,'HAZUS Table FL 14.12'!$N$4:$N$325,$J453,'HAZUS Table FL 14.12'!$R$4:$R$325,$I453,'HAZUS Table FL 14.12'!$P$4:$P$325,"&lt;="&amp;$H453,'HAZUS Table FL 14.12'!$Q$4:$Q$325,"&gt;"&amp;$H453)*'Inputs_Metric 7'!$D$6,"no data")</f>
        <v>no data</v>
      </c>
      <c r="R453" s="246" t="str">
        <f>IFERROR(INDEX('HAZUS Table FL 14.16'!$D$3:$D$30,MATCH($J453,'HAZUS Table FL 14.16'!$C$3:$C$30,0)),"no data")</f>
        <v>no data</v>
      </c>
      <c r="S453" s="246" t="str">
        <f>IFERROR(INDEX('HAZUS Table FL 14.16'!$F$3:$F$30,MATCH($J453,'HAZUS Table FL 14.16'!$C$3:$C$30,0)),"no data")</f>
        <v>no data</v>
      </c>
      <c r="T453" s="246" t="str">
        <f>IFERROR(INDEX('HAZUS Table FL 14.16'!$G$3:$G$30,MATCH($J453,'HAZUS Table FL 14.16'!$C$3:$C$30,0)),"no data")</f>
        <v>no data</v>
      </c>
      <c r="U453" s="164" t="str">
        <f>IFERROR('Inputs_Metric 7'!$D$5*INDEX('HAZUS Table FL 14.8'!$E$4:$E$14,MATCH('Step 1_Metric 7'!$J453,'HAZUS Table FL 14.8'!$C$4:$C$14,0)),"no data")</f>
        <v>no data</v>
      </c>
      <c r="W453" s="92" t="str">
        <f t="shared" si="65"/>
        <v/>
      </c>
      <c r="X453" s="92" t="str">
        <f t="shared" si="66"/>
        <v/>
      </c>
      <c r="Y453" s="92" t="str">
        <f t="shared" si="67"/>
        <v/>
      </c>
      <c r="Z453" s="92" t="str">
        <f t="shared" si="68"/>
        <v/>
      </c>
      <c r="AA453" s="101" t="str">
        <f t="shared" si="69"/>
        <v/>
      </c>
      <c r="AB453" s="101" t="str">
        <f t="shared" si="70"/>
        <v/>
      </c>
      <c r="AC453" s="92" t="str">
        <f t="shared" si="71"/>
        <v/>
      </c>
      <c r="AD453" s="92" t="str">
        <f t="shared" si="72"/>
        <v/>
      </c>
    </row>
    <row r="454" spans="1:30" x14ac:dyDescent="0.25">
      <c r="A454">
        <f t="shared" si="64"/>
        <v>10</v>
      </c>
      <c r="B454">
        <f>COUNTIF($D$4:D454,D454)</f>
        <v>371</v>
      </c>
      <c r="C454">
        <f>'Building Structure Data'!B455</f>
        <v>0</v>
      </c>
      <c r="D454">
        <f>'Building Structure Data'!C455</f>
        <v>0</v>
      </c>
      <c r="E454">
        <f>'Building Structure Data'!D455</f>
        <v>0</v>
      </c>
      <c r="F454">
        <f>'Building Structure Data'!E455</f>
        <v>0</v>
      </c>
      <c r="G454" s="43">
        <f>'Building Structure Data'!O455</f>
        <v>0</v>
      </c>
      <c r="H454" s="43">
        <f>'Building Structure Data'!P455</f>
        <v>0</v>
      </c>
      <c r="I454" t="b">
        <f>IF(OR('Building Structure Data'!M455="C",'Building Structure Data'!M455="R"),TRUE,FALSE)</f>
        <v>0</v>
      </c>
      <c r="J454">
        <f>'Building Structure Data'!Y455</f>
        <v>0</v>
      </c>
      <c r="K454" s="77">
        <f>'Building Structure Data'!AN455</f>
        <v>0</v>
      </c>
      <c r="L454" s="77">
        <f>'Building Structure Data'!AO455</f>
        <v>0</v>
      </c>
      <c r="M454" s="163" t="str">
        <f>IFERROR('Inputs_Metric 7'!$D$5*INDEX('HAZUS Table FL 14.14'!$F$5:$F$40,MATCH($J454,'HAZUS Table FL 14.14'!$C$5:$C$40,0)),"no data")</f>
        <v>no data</v>
      </c>
      <c r="N454" s="163" t="str">
        <f>IFERROR('Inputs_Metric 7'!$D$5*INDEX('HAZUS Table FL 14.14'!$G$5:$G$40,MATCH($J454,'HAZUS Table FL 14.14'!$C$5:$C$40,0)),"no data")</f>
        <v>no data</v>
      </c>
      <c r="O454" s="163" t="str">
        <f>IFERROR('Inputs_Metric 7'!$D$5*INDEX('HAZUS Table FL 14.14'!$I$5:$I$40,MATCH($J454,'HAZUS Table FL 14.14'!$C$5:$C$40,0)),"no data")</f>
        <v>no data</v>
      </c>
      <c r="P454" s="246" t="str">
        <f>IFERROR(AVERAGEIFS('HAZUS Table FL 14.12'!$S$4:$S$325,'HAZUS Table FL 14.12'!$N$4:$N$325,$J454,'HAZUS Table FL 14.12'!$R$4:$R$325,$I454,'HAZUS Table FL 14.12'!$P$4:$P$325,"&lt;="&amp;$G454,'HAZUS Table FL 14.12'!$Q$4:$Q$325,"&gt;"&amp;$G454)*'Inputs_Metric 7'!$D$6,"no data")</f>
        <v>no data</v>
      </c>
      <c r="Q454" s="246" t="str">
        <f>IFERROR(AVERAGEIFS('HAZUS Table FL 14.12'!$S$4:$S$325,'HAZUS Table FL 14.12'!$N$4:$N$325,$J454,'HAZUS Table FL 14.12'!$R$4:$R$325,$I454,'HAZUS Table FL 14.12'!$P$4:$P$325,"&lt;="&amp;$H454,'HAZUS Table FL 14.12'!$Q$4:$Q$325,"&gt;"&amp;$H454)*'Inputs_Metric 7'!$D$6,"no data")</f>
        <v>no data</v>
      </c>
      <c r="R454" s="246" t="str">
        <f>IFERROR(INDEX('HAZUS Table FL 14.16'!$D$3:$D$30,MATCH($J454,'HAZUS Table FL 14.16'!$C$3:$C$30,0)),"no data")</f>
        <v>no data</v>
      </c>
      <c r="S454" s="246" t="str">
        <f>IFERROR(INDEX('HAZUS Table FL 14.16'!$F$3:$F$30,MATCH($J454,'HAZUS Table FL 14.16'!$C$3:$C$30,0)),"no data")</f>
        <v>no data</v>
      </c>
      <c r="T454" s="246" t="str">
        <f>IFERROR(INDEX('HAZUS Table FL 14.16'!$G$3:$G$30,MATCH($J454,'HAZUS Table FL 14.16'!$C$3:$C$30,0)),"no data")</f>
        <v>no data</v>
      </c>
      <c r="U454" s="164" t="str">
        <f>IFERROR('Inputs_Metric 7'!$D$5*INDEX('HAZUS Table FL 14.8'!$E$4:$E$14,MATCH('Step 1_Metric 7'!$J454,'HAZUS Table FL 14.8'!$C$4:$C$14,0)),"no data")</f>
        <v>no data</v>
      </c>
      <c r="W454" s="92" t="str">
        <f t="shared" si="65"/>
        <v/>
      </c>
      <c r="X454" s="92" t="str">
        <f t="shared" si="66"/>
        <v/>
      </c>
      <c r="Y454" s="92" t="str">
        <f t="shared" si="67"/>
        <v/>
      </c>
      <c r="Z454" s="92" t="str">
        <f t="shared" si="68"/>
        <v/>
      </c>
      <c r="AA454" s="101" t="str">
        <f t="shared" si="69"/>
        <v/>
      </c>
      <c r="AB454" s="101" t="str">
        <f t="shared" si="70"/>
        <v/>
      </c>
      <c r="AC454" s="92" t="str">
        <f t="shared" si="71"/>
        <v/>
      </c>
      <c r="AD454" s="92" t="str">
        <f t="shared" si="72"/>
        <v/>
      </c>
    </row>
    <row r="455" spans="1:30" x14ac:dyDescent="0.25">
      <c r="A455">
        <f t="shared" si="64"/>
        <v>10</v>
      </c>
      <c r="B455">
        <f>COUNTIF($D$4:D455,D455)</f>
        <v>372</v>
      </c>
      <c r="C455">
        <f>'Building Structure Data'!B456</f>
        <v>0</v>
      </c>
      <c r="D455">
        <f>'Building Structure Data'!C456</f>
        <v>0</v>
      </c>
      <c r="E455">
        <f>'Building Structure Data'!D456</f>
        <v>0</v>
      </c>
      <c r="F455">
        <f>'Building Structure Data'!E456</f>
        <v>0</v>
      </c>
      <c r="G455" s="43">
        <f>'Building Structure Data'!O456</f>
        <v>0</v>
      </c>
      <c r="H455" s="43">
        <f>'Building Structure Data'!P456</f>
        <v>0</v>
      </c>
      <c r="I455" t="b">
        <f>IF(OR('Building Structure Data'!M456="C",'Building Structure Data'!M456="R"),TRUE,FALSE)</f>
        <v>0</v>
      </c>
      <c r="J455">
        <f>'Building Structure Data'!Y456</f>
        <v>0</v>
      </c>
      <c r="K455" s="77">
        <f>'Building Structure Data'!AN456</f>
        <v>0</v>
      </c>
      <c r="L455" s="77">
        <f>'Building Structure Data'!AO456</f>
        <v>0</v>
      </c>
      <c r="M455" s="163" t="str">
        <f>IFERROR('Inputs_Metric 7'!$D$5*INDEX('HAZUS Table FL 14.14'!$F$5:$F$40,MATCH($J455,'HAZUS Table FL 14.14'!$C$5:$C$40,0)),"no data")</f>
        <v>no data</v>
      </c>
      <c r="N455" s="163" t="str">
        <f>IFERROR('Inputs_Metric 7'!$D$5*INDEX('HAZUS Table FL 14.14'!$G$5:$G$40,MATCH($J455,'HAZUS Table FL 14.14'!$C$5:$C$40,0)),"no data")</f>
        <v>no data</v>
      </c>
      <c r="O455" s="163" t="str">
        <f>IFERROR('Inputs_Metric 7'!$D$5*INDEX('HAZUS Table FL 14.14'!$I$5:$I$40,MATCH($J455,'HAZUS Table FL 14.14'!$C$5:$C$40,0)),"no data")</f>
        <v>no data</v>
      </c>
      <c r="P455" s="246" t="str">
        <f>IFERROR(AVERAGEIFS('HAZUS Table FL 14.12'!$S$4:$S$325,'HAZUS Table FL 14.12'!$N$4:$N$325,$J455,'HAZUS Table FL 14.12'!$R$4:$R$325,$I455,'HAZUS Table FL 14.12'!$P$4:$P$325,"&lt;="&amp;$G455,'HAZUS Table FL 14.12'!$Q$4:$Q$325,"&gt;"&amp;$G455)*'Inputs_Metric 7'!$D$6,"no data")</f>
        <v>no data</v>
      </c>
      <c r="Q455" s="246" t="str">
        <f>IFERROR(AVERAGEIFS('HAZUS Table FL 14.12'!$S$4:$S$325,'HAZUS Table FL 14.12'!$N$4:$N$325,$J455,'HAZUS Table FL 14.12'!$R$4:$R$325,$I455,'HAZUS Table FL 14.12'!$P$4:$P$325,"&lt;="&amp;$H455,'HAZUS Table FL 14.12'!$Q$4:$Q$325,"&gt;"&amp;$H455)*'Inputs_Metric 7'!$D$6,"no data")</f>
        <v>no data</v>
      </c>
      <c r="R455" s="246" t="str">
        <f>IFERROR(INDEX('HAZUS Table FL 14.16'!$D$3:$D$30,MATCH($J455,'HAZUS Table FL 14.16'!$C$3:$C$30,0)),"no data")</f>
        <v>no data</v>
      </c>
      <c r="S455" s="246" t="str">
        <f>IFERROR(INDEX('HAZUS Table FL 14.16'!$F$3:$F$30,MATCH($J455,'HAZUS Table FL 14.16'!$C$3:$C$30,0)),"no data")</f>
        <v>no data</v>
      </c>
      <c r="T455" s="246" t="str">
        <f>IFERROR(INDEX('HAZUS Table FL 14.16'!$G$3:$G$30,MATCH($J455,'HAZUS Table FL 14.16'!$C$3:$C$30,0)),"no data")</f>
        <v>no data</v>
      </c>
      <c r="U455" s="164" t="str">
        <f>IFERROR('Inputs_Metric 7'!$D$5*INDEX('HAZUS Table FL 14.8'!$E$4:$E$14,MATCH('Step 1_Metric 7'!$J455,'HAZUS Table FL 14.8'!$C$4:$C$14,0)),"no data")</f>
        <v>no data</v>
      </c>
      <c r="W455" s="92" t="str">
        <f t="shared" si="65"/>
        <v/>
      </c>
      <c r="X455" s="92" t="str">
        <f t="shared" si="66"/>
        <v/>
      </c>
      <c r="Y455" s="92" t="str">
        <f t="shared" si="67"/>
        <v/>
      </c>
      <c r="Z455" s="92" t="str">
        <f t="shared" si="68"/>
        <v/>
      </c>
      <c r="AA455" s="101" t="str">
        <f t="shared" si="69"/>
        <v/>
      </c>
      <c r="AB455" s="101" t="str">
        <f t="shared" si="70"/>
        <v/>
      </c>
      <c r="AC455" s="92" t="str">
        <f t="shared" si="71"/>
        <v/>
      </c>
      <c r="AD455" s="92" t="str">
        <f t="shared" si="72"/>
        <v/>
      </c>
    </row>
    <row r="456" spans="1:30" x14ac:dyDescent="0.25">
      <c r="A456">
        <f t="shared" si="64"/>
        <v>10</v>
      </c>
      <c r="B456">
        <f>COUNTIF($D$4:D456,D456)</f>
        <v>373</v>
      </c>
      <c r="C456">
        <f>'Building Structure Data'!B457</f>
        <v>0</v>
      </c>
      <c r="D456">
        <f>'Building Structure Data'!C457</f>
        <v>0</v>
      </c>
      <c r="E456">
        <f>'Building Structure Data'!D457</f>
        <v>0</v>
      </c>
      <c r="F456">
        <f>'Building Structure Data'!E457</f>
        <v>0</v>
      </c>
      <c r="G456" s="43">
        <f>'Building Structure Data'!O457</f>
        <v>0</v>
      </c>
      <c r="H456" s="43">
        <f>'Building Structure Data'!P457</f>
        <v>0</v>
      </c>
      <c r="I456" t="b">
        <f>IF(OR('Building Structure Data'!M457="C",'Building Structure Data'!M457="R"),TRUE,FALSE)</f>
        <v>0</v>
      </c>
      <c r="J456">
        <f>'Building Structure Data'!Y457</f>
        <v>0</v>
      </c>
      <c r="K456" s="77">
        <f>'Building Structure Data'!AN457</f>
        <v>0</v>
      </c>
      <c r="L456" s="77">
        <f>'Building Structure Data'!AO457</f>
        <v>0</v>
      </c>
      <c r="M456" s="163" t="str">
        <f>IFERROR('Inputs_Metric 7'!$D$5*INDEX('HAZUS Table FL 14.14'!$F$5:$F$40,MATCH($J456,'HAZUS Table FL 14.14'!$C$5:$C$40,0)),"no data")</f>
        <v>no data</v>
      </c>
      <c r="N456" s="163" t="str">
        <f>IFERROR('Inputs_Metric 7'!$D$5*INDEX('HAZUS Table FL 14.14'!$G$5:$G$40,MATCH($J456,'HAZUS Table FL 14.14'!$C$5:$C$40,0)),"no data")</f>
        <v>no data</v>
      </c>
      <c r="O456" s="163" t="str">
        <f>IFERROR('Inputs_Metric 7'!$D$5*INDEX('HAZUS Table FL 14.14'!$I$5:$I$40,MATCH($J456,'HAZUS Table FL 14.14'!$C$5:$C$40,0)),"no data")</f>
        <v>no data</v>
      </c>
      <c r="P456" s="246" t="str">
        <f>IFERROR(AVERAGEIFS('HAZUS Table FL 14.12'!$S$4:$S$325,'HAZUS Table FL 14.12'!$N$4:$N$325,$J456,'HAZUS Table FL 14.12'!$R$4:$R$325,$I456,'HAZUS Table FL 14.12'!$P$4:$P$325,"&lt;="&amp;$G456,'HAZUS Table FL 14.12'!$Q$4:$Q$325,"&gt;"&amp;$G456)*'Inputs_Metric 7'!$D$6,"no data")</f>
        <v>no data</v>
      </c>
      <c r="Q456" s="246" t="str">
        <f>IFERROR(AVERAGEIFS('HAZUS Table FL 14.12'!$S$4:$S$325,'HAZUS Table FL 14.12'!$N$4:$N$325,$J456,'HAZUS Table FL 14.12'!$R$4:$R$325,$I456,'HAZUS Table FL 14.12'!$P$4:$P$325,"&lt;="&amp;$H456,'HAZUS Table FL 14.12'!$Q$4:$Q$325,"&gt;"&amp;$H456)*'Inputs_Metric 7'!$D$6,"no data")</f>
        <v>no data</v>
      </c>
      <c r="R456" s="246" t="str">
        <f>IFERROR(INDEX('HAZUS Table FL 14.16'!$D$3:$D$30,MATCH($J456,'HAZUS Table FL 14.16'!$C$3:$C$30,0)),"no data")</f>
        <v>no data</v>
      </c>
      <c r="S456" s="246" t="str">
        <f>IFERROR(INDEX('HAZUS Table FL 14.16'!$F$3:$F$30,MATCH($J456,'HAZUS Table FL 14.16'!$C$3:$C$30,0)),"no data")</f>
        <v>no data</v>
      </c>
      <c r="T456" s="246" t="str">
        <f>IFERROR(INDEX('HAZUS Table FL 14.16'!$G$3:$G$30,MATCH($J456,'HAZUS Table FL 14.16'!$C$3:$C$30,0)),"no data")</f>
        <v>no data</v>
      </c>
      <c r="U456" s="164" t="str">
        <f>IFERROR('Inputs_Metric 7'!$D$5*INDEX('HAZUS Table FL 14.8'!$E$4:$E$14,MATCH('Step 1_Metric 7'!$J456,'HAZUS Table FL 14.8'!$C$4:$C$14,0)),"no data")</f>
        <v>no data</v>
      </c>
      <c r="W456" s="92" t="str">
        <f t="shared" si="65"/>
        <v/>
      </c>
      <c r="X456" s="92" t="str">
        <f t="shared" si="66"/>
        <v/>
      </c>
      <c r="Y456" s="92" t="str">
        <f t="shared" si="67"/>
        <v/>
      </c>
      <c r="Z456" s="92" t="str">
        <f t="shared" si="68"/>
        <v/>
      </c>
      <c r="AA456" s="101" t="str">
        <f t="shared" si="69"/>
        <v/>
      </c>
      <c r="AB456" s="101" t="str">
        <f t="shared" si="70"/>
        <v/>
      </c>
      <c r="AC456" s="92" t="str">
        <f t="shared" si="71"/>
        <v/>
      </c>
      <c r="AD456" s="92" t="str">
        <f t="shared" si="72"/>
        <v/>
      </c>
    </row>
    <row r="457" spans="1:30" x14ac:dyDescent="0.25">
      <c r="A457">
        <f t="shared" si="64"/>
        <v>10</v>
      </c>
      <c r="B457">
        <f>COUNTIF($D$4:D457,D457)</f>
        <v>374</v>
      </c>
      <c r="C457">
        <f>'Building Structure Data'!B458</f>
        <v>0</v>
      </c>
      <c r="D457">
        <f>'Building Structure Data'!C458</f>
        <v>0</v>
      </c>
      <c r="E457">
        <f>'Building Structure Data'!D458</f>
        <v>0</v>
      </c>
      <c r="F457">
        <f>'Building Structure Data'!E458</f>
        <v>0</v>
      </c>
      <c r="G457" s="43">
        <f>'Building Structure Data'!O458</f>
        <v>0</v>
      </c>
      <c r="H457" s="43">
        <f>'Building Structure Data'!P458</f>
        <v>0</v>
      </c>
      <c r="I457" t="b">
        <f>IF(OR('Building Structure Data'!M458="C",'Building Structure Data'!M458="R"),TRUE,FALSE)</f>
        <v>0</v>
      </c>
      <c r="J457">
        <f>'Building Structure Data'!Y458</f>
        <v>0</v>
      </c>
      <c r="K457" s="77">
        <f>'Building Structure Data'!AN458</f>
        <v>0</v>
      </c>
      <c r="L457" s="77">
        <f>'Building Structure Data'!AO458</f>
        <v>0</v>
      </c>
      <c r="M457" s="163" t="str">
        <f>IFERROR('Inputs_Metric 7'!$D$5*INDEX('HAZUS Table FL 14.14'!$F$5:$F$40,MATCH($J457,'HAZUS Table FL 14.14'!$C$5:$C$40,0)),"no data")</f>
        <v>no data</v>
      </c>
      <c r="N457" s="163" t="str">
        <f>IFERROR('Inputs_Metric 7'!$D$5*INDEX('HAZUS Table FL 14.14'!$G$5:$G$40,MATCH($J457,'HAZUS Table FL 14.14'!$C$5:$C$40,0)),"no data")</f>
        <v>no data</v>
      </c>
      <c r="O457" s="163" t="str">
        <f>IFERROR('Inputs_Metric 7'!$D$5*INDEX('HAZUS Table FL 14.14'!$I$5:$I$40,MATCH($J457,'HAZUS Table FL 14.14'!$C$5:$C$40,0)),"no data")</f>
        <v>no data</v>
      </c>
      <c r="P457" s="246" t="str">
        <f>IFERROR(AVERAGEIFS('HAZUS Table FL 14.12'!$S$4:$S$325,'HAZUS Table FL 14.12'!$N$4:$N$325,$J457,'HAZUS Table FL 14.12'!$R$4:$R$325,$I457,'HAZUS Table FL 14.12'!$P$4:$P$325,"&lt;="&amp;$G457,'HAZUS Table FL 14.12'!$Q$4:$Q$325,"&gt;"&amp;$G457)*'Inputs_Metric 7'!$D$6,"no data")</f>
        <v>no data</v>
      </c>
      <c r="Q457" s="246" t="str">
        <f>IFERROR(AVERAGEIFS('HAZUS Table FL 14.12'!$S$4:$S$325,'HAZUS Table FL 14.12'!$N$4:$N$325,$J457,'HAZUS Table FL 14.12'!$R$4:$R$325,$I457,'HAZUS Table FL 14.12'!$P$4:$P$325,"&lt;="&amp;$H457,'HAZUS Table FL 14.12'!$Q$4:$Q$325,"&gt;"&amp;$H457)*'Inputs_Metric 7'!$D$6,"no data")</f>
        <v>no data</v>
      </c>
      <c r="R457" s="246" t="str">
        <f>IFERROR(INDEX('HAZUS Table FL 14.16'!$D$3:$D$30,MATCH($J457,'HAZUS Table FL 14.16'!$C$3:$C$30,0)),"no data")</f>
        <v>no data</v>
      </c>
      <c r="S457" s="246" t="str">
        <f>IFERROR(INDEX('HAZUS Table FL 14.16'!$F$3:$F$30,MATCH($J457,'HAZUS Table FL 14.16'!$C$3:$C$30,0)),"no data")</f>
        <v>no data</v>
      </c>
      <c r="T457" s="246" t="str">
        <f>IFERROR(INDEX('HAZUS Table FL 14.16'!$G$3:$G$30,MATCH($J457,'HAZUS Table FL 14.16'!$C$3:$C$30,0)),"no data")</f>
        <v>no data</v>
      </c>
      <c r="U457" s="164" t="str">
        <f>IFERROR('Inputs_Metric 7'!$D$5*INDEX('HAZUS Table FL 14.8'!$E$4:$E$14,MATCH('Step 1_Metric 7'!$J457,'HAZUS Table FL 14.8'!$C$4:$C$14,0)),"no data")</f>
        <v>no data</v>
      </c>
      <c r="W457" s="92" t="str">
        <f t="shared" si="65"/>
        <v/>
      </c>
      <c r="X457" s="92" t="str">
        <f t="shared" si="66"/>
        <v/>
      </c>
      <c r="Y457" s="92" t="str">
        <f t="shared" si="67"/>
        <v/>
      </c>
      <c r="Z457" s="92" t="str">
        <f t="shared" si="68"/>
        <v/>
      </c>
      <c r="AA457" s="101" t="str">
        <f t="shared" si="69"/>
        <v/>
      </c>
      <c r="AB457" s="101" t="str">
        <f t="shared" si="70"/>
        <v/>
      </c>
      <c r="AC457" s="92" t="str">
        <f t="shared" si="71"/>
        <v/>
      </c>
      <c r="AD457" s="92" t="str">
        <f t="shared" si="72"/>
        <v/>
      </c>
    </row>
    <row r="458" spans="1:30" x14ac:dyDescent="0.25">
      <c r="A458">
        <f t="shared" si="64"/>
        <v>10</v>
      </c>
      <c r="B458">
        <f>COUNTIF($D$4:D458,D458)</f>
        <v>375</v>
      </c>
      <c r="C458">
        <f>'Building Structure Data'!B459</f>
        <v>0</v>
      </c>
      <c r="D458">
        <f>'Building Structure Data'!C459</f>
        <v>0</v>
      </c>
      <c r="E458">
        <f>'Building Structure Data'!D459</f>
        <v>0</v>
      </c>
      <c r="F458">
        <f>'Building Structure Data'!E459</f>
        <v>0</v>
      </c>
      <c r="G458" s="43">
        <f>'Building Structure Data'!O459</f>
        <v>0</v>
      </c>
      <c r="H458" s="43">
        <f>'Building Structure Data'!P459</f>
        <v>0</v>
      </c>
      <c r="I458" t="b">
        <f>IF(OR('Building Structure Data'!M459="C",'Building Structure Data'!M459="R"),TRUE,FALSE)</f>
        <v>0</v>
      </c>
      <c r="J458">
        <f>'Building Structure Data'!Y459</f>
        <v>0</v>
      </c>
      <c r="K458" s="77">
        <f>'Building Structure Data'!AN459</f>
        <v>0</v>
      </c>
      <c r="L458" s="77">
        <f>'Building Structure Data'!AO459</f>
        <v>0</v>
      </c>
      <c r="M458" s="163" t="str">
        <f>IFERROR('Inputs_Metric 7'!$D$5*INDEX('HAZUS Table FL 14.14'!$F$5:$F$40,MATCH($J458,'HAZUS Table FL 14.14'!$C$5:$C$40,0)),"no data")</f>
        <v>no data</v>
      </c>
      <c r="N458" s="163" t="str">
        <f>IFERROR('Inputs_Metric 7'!$D$5*INDEX('HAZUS Table FL 14.14'!$G$5:$G$40,MATCH($J458,'HAZUS Table FL 14.14'!$C$5:$C$40,0)),"no data")</f>
        <v>no data</v>
      </c>
      <c r="O458" s="163" t="str">
        <f>IFERROR('Inputs_Metric 7'!$D$5*INDEX('HAZUS Table FL 14.14'!$I$5:$I$40,MATCH($J458,'HAZUS Table FL 14.14'!$C$5:$C$40,0)),"no data")</f>
        <v>no data</v>
      </c>
      <c r="P458" s="246" t="str">
        <f>IFERROR(AVERAGEIFS('HAZUS Table FL 14.12'!$S$4:$S$325,'HAZUS Table FL 14.12'!$N$4:$N$325,$J458,'HAZUS Table FL 14.12'!$R$4:$R$325,$I458,'HAZUS Table FL 14.12'!$P$4:$P$325,"&lt;="&amp;$G458,'HAZUS Table FL 14.12'!$Q$4:$Q$325,"&gt;"&amp;$G458)*'Inputs_Metric 7'!$D$6,"no data")</f>
        <v>no data</v>
      </c>
      <c r="Q458" s="246" t="str">
        <f>IFERROR(AVERAGEIFS('HAZUS Table FL 14.12'!$S$4:$S$325,'HAZUS Table FL 14.12'!$N$4:$N$325,$J458,'HAZUS Table FL 14.12'!$R$4:$R$325,$I458,'HAZUS Table FL 14.12'!$P$4:$P$325,"&lt;="&amp;$H458,'HAZUS Table FL 14.12'!$Q$4:$Q$325,"&gt;"&amp;$H458)*'Inputs_Metric 7'!$D$6,"no data")</f>
        <v>no data</v>
      </c>
      <c r="R458" s="246" t="str">
        <f>IFERROR(INDEX('HAZUS Table FL 14.16'!$D$3:$D$30,MATCH($J458,'HAZUS Table FL 14.16'!$C$3:$C$30,0)),"no data")</f>
        <v>no data</v>
      </c>
      <c r="S458" s="246" t="str">
        <f>IFERROR(INDEX('HAZUS Table FL 14.16'!$F$3:$F$30,MATCH($J458,'HAZUS Table FL 14.16'!$C$3:$C$30,0)),"no data")</f>
        <v>no data</v>
      </c>
      <c r="T458" s="246" t="str">
        <f>IFERROR(INDEX('HAZUS Table FL 14.16'!$G$3:$G$30,MATCH($J458,'HAZUS Table FL 14.16'!$C$3:$C$30,0)),"no data")</f>
        <v>no data</v>
      </c>
      <c r="U458" s="164" t="str">
        <f>IFERROR('Inputs_Metric 7'!$D$5*INDEX('HAZUS Table FL 14.8'!$E$4:$E$14,MATCH('Step 1_Metric 7'!$J458,'HAZUS Table FL 14.8'!$C$4:$C$14,0)),"no data")</f>
        <v>no data</v>
      </c>
      <c r="W458" s="92" t="str">
        <f t="shared" si="65"/>
        <v/>
      </c>
      <c r="X458" s="92" t="str">
        <f t="shared" si="66"/>
        <v/>
      </c>
      <c r="Y458" s="92" t="str">
        <f t="shared" si="67"/>
        <v/>
      </c>
      <c r="Z458" s="92" t="str">
        <f t="shared" si="68"/>
        <v/>
      </c>
      <c r="AA458" s="101" t="str">
        <f t="shared" si="69"/>
        <v/>
      </c>
      <c r="AB458" s="101" t="str">
        <f t="shared" si="70"/>
        <v/>
      </c>
      <c r="AC458" s="92" t="str">
        <f t="shared" si="71"/>
        <v/>
      </c>
      <c r="AD458" s="92" t="str">
        <f t="shared" si="72"/>
        <v/>
      </c>
    </row>
    <row r="459" spans="1:30" x14ac:dyDescent="0.25">
      <c r="A459">
        <f t="shared" si="64"/>
        <v>10</v>
      </c>
      <c r="B459">
        <f>COUNTIF($D$4:D459,D459)</f>
        <v>376</v>
      </c>
      <c r="C459">
        <f>'Building Structure Data'!B460</f>
        <v>0</v>
      </c>
      <c r="D459">
        <f>'Building Structure Data'!C460</f>
        <v>0</v>
      </c>
      <c r="E459">
        <f>'Building Structure Data'!D460</f>
        <v>0</v>
      </c>
      <c r="F459">
        <f>'Building Structure Data'!E460</f>
        <v>0</v>
      </c>
      <c r="G459" s="43">
        <f>'Building Structure Data'!O460</f>
        <v>0</v>
      </c>
      <c r="H459" s="43">
        <f>'Building Structure Data'!P460</f>
        <v>0</v>
      </c>
      <c r="I459" t="b">
        <f>IF(OR('Building Structure Data'!M460="C",'Building Structure Data'!M460="R"),TRUE,FALSE)</f>
        <v>0</v>
      </c>
      <c r="J459">
        <f>'Building Structure Data'!Y460</f>
        <v>0</v>
      </c>
      <c r="K459" s="77">
        <f>'Building Structure Data'!AN460</f>
        <v>0</v>
      </c>
      <c r="L459" s="77">
        <f>'Building Structure Data'!AO460</f>
        <v>0</v>
      </c>
      <c r="M459" s="163" t="str">
        <f>IFERROR('Inputs_Metric 7'!$D$5*INDEX('HAZUS Table FL 14.14'!$F$5:$F$40,MATCH($J459,'HAZUS Table FL 14.14'!$C$5:$C$40,0)),"no data")</f>
        <v>no data</v>
      </c>
      <c r="N459" s="163" t="str">
        <f>IFERROR('Inputs_Metric 7'!$D$5*INDEX('HAZUS Table FL 14.14'!$G$5:$G$40,MATCH($J459,'HAZUS Table FL 14.14'!$C$5:$C$40,0)),"no data")</f>
        <v>no data</v>
      </c>
      <c r="O459" s="163" t="str">
        <f>IFERROR('Inputs_Metric 7'!$D$5*INDEX('HAZUS Table FL 14.14'!$I$5:$I$40,MATCH($J459,'HAZUS Table FL 14.14'!$C$5:$C$40,0)),"no data")</f>
        <v>no data</v>
      </c>
      <c r="P459" s="246" t="str">
        <f>IFERROR(AVERAGEIFS('HAZUS Table FL 14.12'!$S$4:$S$325,'HAZUS Table FL 14.12'!$N$4:$N$325,$J459,'HAZUS Table FL 14.12'!$R$4:$R$325,$I459,'HAZUS Table FL 14.12'!$P$4:$P$325,"&lt;="&amp;$G459,'HAZUS Table FL 14.12'!$Q$4:$Q$325,"&gt;"&amp;$G459)*'Inputs_Metric 7'!$D$6,"no data")</f>
        <v>no data</v>
      </c>
      <c r="Q459" s="246" t="str">
        <f>IFERROR(AVERAGEIFS('HAZUS Table FL 14.12'!$S$4:$S$325,'HAZUS Table FL 14.12'!$N$4:$N$325,$J459,'HAZUS Table FL 14.12'!$R$4:$R$325,$I459,'HAZUS Table FL 14.12'!$P$4:$P$325,"&lt;="&amp;$H459,'HAZUS Table FL 14.12'!$Q$4:$Q$325,"&gt;"&amp;$H459)*'Inputs_Metric 7'!$D$6,"no data")</f>
        <v>no data</v>
      </c>
      <c r="R459" s="246" t="str">
        <f>IFERROR(INDEX('HAZUS Table FL 14.16'!$D$3:$D$30,MATCH($J459,'HAZUS Table FL 14.16'!$C$3:$C$30,0)),"no data")</f>
        <v>no data</v>
      </c>
      <c r="S459" s="246" t="str">
        <f>IFERROR(INDEX('HAZUS Table FL 14.16'!$F$3:$F$30,MATCH($J459,'HAZUS Table FL 14.16'!$C$3:$C$30,0)),"no data")</f>
        <v>no data</v>
      </c>
      <c r="T459" s="246" t="str">
        <f>IFERROR(INDEX('HAZUS Table FL 14.16'!$G$3:$G$30,MATCH($J459,'HAZUS Table FL 14.16'!$C$3:$C$30,0)),"no data")</f>
        <v>no data</v>
      </c>
      <c r="U459" s="164" t="str">
        <f>IFERROR('Inputs_Metric 7'!$D$5*INDEX('HAZUS Table FL 14.8'!$E$4:$E$14,MATCH('Step 1_Metric 7'!$J459,'HAZUS Table FL 14.8'!$C$4:$C$14,0)),"no data")</f>
        <v>no data</v>
      </c>
      <c r="W459" s="92" t="str">
        <f t="shared" si="65"/>
        <v/>
      </c>
      <c r="X459" s="92" t="str">
        <f t="shared" si="66"/>
        <v/>
      </c>
      <c r="Y459" s="92" t="str">
        <f t="shared" si="67"/>
        <v/>
      </c>
      <c r="Z459" s="92" t="str">
        <f t="shared" si="68"/>
        <v/>
      </c>
      <c r="AA459" s="101" t="str">
        <f t="shared" si="69"/>
        <v/>
      </c>
      <c r="AB459" s="101" t="str">
        <f t="shared" si="70"/>
        <v/>
      </c>
      <c r="AC459" s="92" t="str">
        <f t="shared" si="71"/>
        <v/>
      </c>
      <c r="AD459" s="92" t="str">
        <f t="shared" si="72"/>
        <v/>
      </c>
    </row>
    <row r="460" spans="1:30" x14ac:dyDescent="0.25">
      <c r="A460">
        <f t="shared" si="64"/>
        <v>10</v>
      </c>
      <c r="B460">
        <f>COUNTIF($D$4:D460,D460)</f>
        <v>377</v>
      </c>
      <c r="C460">
        <f>'Building Structure Data'!B461</f>
        <v>0</v>
      </c>
      <c r="D460">
        <f>'Building Structure Data'!C461</f>
        <v>0</v>
      </c>
      <c r="E460">
        <f>'Building Structure Data'!D461</f>
        <v>0</v>
      </c>
      <c r="F460">
        <f>'Building Structure Data'!E461</f>
        <v>0</v>
      </c>
      <c r="G460" s="43">
        <f>'Building Structure Data'!O461</f>
        <v>0</v>
      </c>
      <c r="H460" s="43">
        <f>'Building Structure Data'!P461</f>
        <v>0</v>
      </c>
      <c r="I460" t="b">
        <f>IF(OR('Building Structure Data'!M461="C",'Building Structure Data'!M461="R"),TRUE,FALSE)</f>
        <v>0</v>
      </c>
      <c r="J460">
        <f>'Building Structure Data'!Y461</f>
        <v>0</v>
      </c>
      <c r="K460" s="77">
        <f>'Building Structure Data'!AN461</f>
        <v>0</v>
      </c>
      <c r="L460" s="77">
        <f>'Building Structure Data'!AO461</f>
        <v>0</v>
      </c>
      <c r="M460" s="163" t="str">
        <f>IFERROR('Inputs_Metric 7'!$D$5*INDEX('HAZUS Table FL 14.14'!$F$5:$F$40,MATCH($J460,'HAZUS Table FL 14.14'!$C$5:$C$40,0)),"no data")</f>
        <v>no data</v>
      </c>
      <c r="N460" s="163" t="str">
        <f>IFERROR('Inputs_Metric 7'!$D$5*INDEX('HAZUS Table FL 14.14'!$G$5:$G$40,MATCH($J460,'HAZUS Table FL 14.14'!$C$5:$C$40,0)),"no data")</f>
        <v>no data</v>
      </c>
      <c r="O460" s="163" t="str">
        <f>IFERROR('Inputs_Metric 7'!$D$5*INDEX('HAZUS Table FL 14.14'!$I$5:$I$40,MATCH($J460,'HAZUS Table FL 14.14'!$C$5:$C$40,0)),"no data")</f>
        <v>no data</v>
      </c>
      <c r="P460" s="246" t="str">
        <f>IFERROR(AVERAGEIFS('HAZUS Table FL 14.12'!$S$4:$S$325,'HAZUS Table FL 14.12'!$N$4:$N$325,$J460,'HAZUS Table FL 14.12'!$R$4:$R$325,$I460,'HAZUS Table FL 14.12'!$P$4:$P$325,"&lt;="&amp;$G460,'HAZUS Table FL 14.12'!$Q$4:$Q$325,"&gt;"&amp;$G460)*'Inputs_Metric 7'!$D$6,"no data")</f>
        <v>no data</v>
      </c>
      <c r="Q460" s="246" t="str">
        <f>IFERROR(AVERAGEIFS('HAZUS Table FL 14.12'!$S$4:$S$325,'HAZUS Table FL 14.12'!$N$4:$N$325,$J460,'HAZUS Table FL 14.12'!$R$4:$R$325,$I460,'HAZUS Table FL 14.12'!$P$4:$P$325,"&lt;="&amp;$H460,'HAZUS Table FL 14.12'!$Q$4:$Q$325,"&gt;"&amp;$H460)*'Inputs_Metric 7'!$D$6,"no data")</f>
        <v>no data</v>
      </c>
      <c r="R460" s="246" t="str">
        <f>IFERROR(INDEX('HAZUS Table FL 14.16'!$D$3:$D$30,MATCH($J460,'HAZUS Table FL 14.16'!$C$3:$C$30,0)),"no data")</f>
        <v>no data</v>
      </c>
      <c r="S460" s="246" t="str">
        <f>IFERROR(INDEX('HAZUS Table FL 14.16'!$F$3:$F$30,MATCH($J460,'HAZUS Table FL 14.16'!$C$3:$C$30,0)),"no data")</f>
        <v>no data</v>
      </c>
      <c r="T460" s="246" t="str">
        <f>IFERROR(INDEX('HAZUS Table FL 14.16'!$G$3:$G$30,MATCH($J460,'HAZUS Table FL 14.16'!$C$3:$C$30,0)),"no data")</f>
        <v>no data</v>
      </c>
      <c r="U460" s="164" t="str">
        <f>IFERROR('Inputs_Metric 7'!$D$5*INDEX('HAZUS Table FL 14.8'!$E$4:$E$14,MATCH('Step 1_Metric 7'!$J460,'HAZUS Table FL 14.8'!$C$4:$C$14,0)),"no data")</f>
        <v>no data</v>
      </c>
      <c r="W460" s="92" t="str">
        <f t="shared" si="65"/>
        <v/>
      </c>
      <c r="X460" s="92" t="str">
        <f t="shared" si="66"/>
        <v/>
      </c>
      <c r="Y460" s="92" t="str">
        <f t="shared" si="67"/>
        <v/>
      </c>
      <c r="Z460" s="92" t="str">
        <f t="shared" si="68"/>
        <v/>
      </c>
      <c r="AA460" s="101" t="str">
        <f t="shared" si="69"/>
        <v/>
      </c>
      <c r="AB460" s="101" t="str">
        <f t="shared" si="70"/>
        <v/>
      </c>
      <c r="AC460" s="92" t="str">
        <f t="shared" si="71"/>
        <v/>
      </c>
      <c r="AD460" s="92" t="str">
        <f t="shared" si="72"/>
        <v/>
      </c>
    </row>
    <row r="461" spans="1:30" x14ac:dyDescent="0.25">
      <c r="A461">
        <f t="shared" si="64"/>
        <v>10</v>
      </c>
      <c r="B461">
        <f>COUNTIF($D$4:D461,D461)</f>
        <v>378</v>
      </c>
      <c r="C461">
        <f>'Building Structure Data'!B462</f>
        <v>0</v>
      </c>
      <c r="D461">
        <f>'Building Structure Data'!C462</f>
        <v>0</v>
      </c>
      <c r="E461">
        <f>'Building Structure Data'!D462</f>
        <v>0</v>
      </c>
      <c r="F461">
        <f>'Building Structure Data'!E462</f>
        <v>0</v>
      </c>
      <c r="G461" s="43">
        <f>'Building Structure Data'!O462</f>
        <v>0</v>
      </c>
      <c r="H461" s="43">
        <f>'Building Structure Data'!P462</f>
        <v>0</v>
      </c>
      <c r="I461" t="b">
        <f>IF(OR('Building Structure Data'!M462="C",'Building Structure Data'!M462="R"),TRUE,FALSE)</f>
        <v>0</v>
      </c>
      <c r="J461">
        <f>'Building Structure Data'!Y462</f>
        <v>0</v>
      </c>
      <c r="K461" s="77">
        <f>'Building Structure Data'!AN462</f>
        <v>0</v>
      </c>
      <c r="L461" s="77">
        <f>'Building Structure Data'!AO462</f>
        <v>0</v>
      </c>
      <c r="M461" s="163" t="str">
        <f>IFERROR('Inputs_Metric 7'!$D$5*INDEX('HAZUS Table FL 14.14'!$F$5:$F$40,MATCH($J461,'HAZUS Table FL 14.14'!$C$5:$C$40,0)),"no data")</f>
        <v>no data</v>
      </c>
      <c r="N461" s="163" t="str">
        <f>IFERROR('Inputs_Metric 7'!$D$5*INDEX('HAZUS Table FL 14.14'!$G$5:$G$40,MATCH($J461,'HAZUS Table FL 14.14'!$C$5:$C$40,0)),"no data")</f>
        <v>no data</v>
      </c>
      <c r="O461" s="163" t="str">
        <f>IFERROR('Inputs_Metric 7'!$D$5*INDEX('HAZUS Table FL 14.14'!$I$5:$I$40,MATCH($J461,'HAZUS Table FL 14.14'!$C$5:$C$40,0)),"no data")</f>
        <v>no data</v>
      </c>
      <c r="P461" s="246" t="str">
        <f>IFERROR(AVERAGEIFS('HAZUS Table FL 14.12'!$S$4:$S$325,'HAZUS Table FL 14.12'!$N$4:$N$325,$J461,'HAZUS Table FL 14.12'!$R$4:$R$325,$I461,'HAZUS Table FL 14.12'!$P$4:$P$325,"&lt;="&amp;$G461,'HAZUS Table FL 14.12'!$Q$4:$Q$325,"&gt;"&amp;$G461)*'Inputs_Metric 7'!$D$6,"no data")</f>
        <v>no data</v>
      </c>
      <c r="Q461" s="246" t="str">
        <f>IFERROR(AVERAGEIFS('HAZUS Table FL 14.12'!$S$4:$S$325,'HAZUS Table FL 14.12'!$N$4:$N$325,$J461,'HAZUS Table FL 14.12'!$R$4:$R$325,$I461,'HAZUS Table FL 14.12'!$P$4:$P$325,"&lt;="&amp;$H461,'HAZUS Table FL 14.12'!$Q$4:$Q$325,"&gt;"&amp;$H461)*'Inputs_Metric 7'!$D$6,"no data")</f>
        <v>no data</v>
      </c>
      <c r="R461" s="246" t="str">
        <f>IFERROR(INDEX('HAZUS Table FL 14.16'!$D$3:$D$30,MATCH($J461,'HAZUS Table FL 14.16'!$C$3:$C$30,0)),"no data")</f>
        <v>no data</v>
      </c>
      <c r="S461" s="246" t="str">
        <f>IFERROR(INDEX('HAZUS Table FL 14.16'!$F$3:$F$30,MATCH($J461,'HAZUS Table FL 14.16'!$C$3:$C$30,0)),"no data")</f>
        <v>no data</v>
      </c>
      <c r="T461" s="246" t="str">
        <f>IFERROR(INDEX('HAZUS Table FL 14.16'!$G$3:$G$30,MATCH($J461,'HAZUS Table FL 14.16'!$C$3:$C$30,0)),"no data")</f>
        <v>no data</v>
      </c>
      <c r="U461" s="164" t="str">
        <f>IFERROR('Inputs_Metric 7'!$D$5*INDEX('HAZUS Table FL 14.8'!$E$4:$E$14,MATCH('Step 1_Metric 7'!$J461,'HAZUS Table FL 14.8'!$C$4:$C$14,0)),"no data")</f>
        <v>no data</v>
      </c>
      <c r="W461" s="92" t="str">
        <f t="shared" si="65"/>
        <v/>
      </c>
      <c r="X461" s="92" t="str">
        <f t="shared" si="66"/>
        <v/>
      </c>
      <c r="Y461" s="92" t="str">
        <f t="shared" si="67"/>
        <v/>
      </c>
      <c r="Z461" s="92" t="str">
        <f t="shared" si="68"/>
        <v/>
      </c>
      <c r="AA461" s="101" t="str">
        <f t="shared" si="69"/>
        <v/>
      </c>
      <c r="AB461" s="101" t="str">
        <f t="shared" si="70"/>
        <v/>
      </c>
      <c r="AC461" s="92" t="str">
        <f t="shared" si="71"/>
        <v/>
      </c>
      <c r="AD461" s="92" t="str">
        <f t="shared" si="72"/>
        <v/>
      </c>
    </row>
    <row r="462" spans="1:30" x14ac:dyDescent="0.25">
      <c r="A462">
        <f t="shared" si="64"/>
        <v>10</v>
      </c>
      <c r="B462">
        <f>COUNTIF($D$4:D462,D462)</f>
        <v>379</v>
      </c>
      <c r="C462">
        <f>'Building Structure Data'!B463</f>
        <v>0</v>
      </c>
      <c r="D462">
        <f>'Building Structure Data'!C463</f>
        <v>0</v>
      </c>
      <c r="E462">
        <f>'Building Structure Data'!D463</f>
        <v>0</v>
      </c>
      <c r="F462">
        <f>'Building Structure Data'!E463</f>
        <v>0</v>
      </c>
      <c r="G462" s="43">
        <f>'Building Structure Data'!O463</f>
        <v>0</v>
      </c>
      <c r="H462" s="43">
        <f>'Building Structure Data'!P463</f>
        <v>0</v>
      </c>
      <c r="I462" t="b">
        <f>IF(OR('Building Structure Data'!M463="C",'Building Structure Data'!M463="R"),TRUE,FALSE)</f>
        <v>0</v>
      </c>
      <c r="J462">
        <f>'Building Structure Data'!Y463</f>
        <v>0</v>
      </c>
      <c r="K462" s="77">
        <f>'Building Structure Data'!AN463</f>
        <v>0</v>
      </c>
      <c r="L462" s="77">
        <f>'Building Structure Data'!AO463</f>
        <v>0</v>
      </c>
      <c r="M462" s="163" t="str">
        <f>IFERROR('Inputs_Metric 7'!$D$5*INDEX('HAZUS Table FL 14.14'!$F$5:$F$40,MATCH($J462,'HAZUS Table FL 14.14'!$C$5:$C$40,0)),"no data")</f>
        <v>no data</v>
      </c>
      <c r="N462" s="163" t="str">
        <f>IFERROR('Inputs_Metric 7'!$D$5*INDEX('HAZUS Table FL 14.14'!$G$5:$G$40,MATCH($J462,'HAZUS Table FL 14.14'!$C$5:$C$40,0)),"no data")</f>
        <v>no data</v>
      </c>
      <c r="O462" s="163" t="str">
        <f>IFERROR('Inputs_Metric 7'!$D$5*INDEX('HAZUS Table FL 14.14'!$I$5:$I$40,MATCH($J462,'HAZUS Table FL 14.14'!$C$5:$C$40,0)),"no data")</f>
        <v>no data</v>
      </c>
      <c r="P462" s="246" t="str">
        <f>IFERROR(AVERAGEIFS('HAZUS Table FL 14.12'!$S$4:$S$325,'HAZUS Table FL 14.12'!$N$4:$N$325,$J462,'HAZUS Table FL 14.12'!$R$4:$R$325,$I462,'HAZUS Table FL 14.12'!$P$4:$P$325,"&lt;="&amp;$G462,'HAZUS Table FL 14.12'!$Q$4:$Q$325,"&gt;"&amp;$G462)*'Inputs_Metric 7'!$D$6,"no data")</f>
        <v>no data</v>
      </c>
      <c r="Q462" s="246" t="str">
        <f>IFERROR(AVERAGEIFS('HAZUS Table FL 14.12'!$S$4:$S$325,'HAZUS Table FL 14.12'!$N$4:$N$325,$J462,'HAZUS Table FL 14.12'!$R$4:$R$325,$I462,'HAZUS Table FL 14.12'!$P$4:$P$325,"&lt;="&amp;$H462,'HAZUS Table FL 14.12'!$Q$4:$Q$325,"&gt;"&amp;$H462)*'Inputs_Metric 7'!$D$6,"no data")</f>
        <v>no data</v>
      </c>
      <c r="R462" s="246" t="str">
        <f>IFERROR(INDEX('HAZUS Table FL 14.16'!$D$3:$D$30,MATCH($J462,'HAZUS Table FL 14.16'!$C$3:$C$30,0)),"no data")</f>
        <v>no data</v>
      </c>
      <c r="S462" s="246" t="str">
        <f>IFERROR(INDEX('HAZUS Table FL 14.16'!$F$3:$F$30,MATCH($J462,'HAZUS Table FL 14.16'!$C$3:$C$30,0)),"no data")</f>
        <v>no data</v>
      </c>
      <c r="T462" s="246" t="str">
        <f>IFERROR(INDEX('HAZUS Table FL 14.16'!$G$3:$G$30,MATCH($J462,'HAZUS Table FL 14.16'!$C$3:$C$30,0)),"no data")</f>
        <v>no data</v>
      </c>
      <c r="U462" s="164" t="str">
        <f>IFERROR('Inputs_Metric 7'!$D$5*INDEX('HAZUS Table FL 14.8'!$E$4:$E$14,MATCH('Step 1_Metric 7'!$J462,'HAZUS Table FL 14.8'!$C$4:$C$14,0)),"no data")</f>
        <v>no data</v>
      </c>
      <c r="W462" s="92" t="str">
        <f t="shared" si="65"/>
        <v/>
      </c>
      <c r="X462" s="92" t="str">
        <f t="shared" si="66"/>
        <v/>
      </c>
      <c r="Y462" s="92" t="str">
        <f t="shared" si="67"/>
        <v/>
      </c>
      <c r="Z462" s="92" t="str">
        <f t="shared" si="68"/>
        <v/>
      </c>
      <c r="AA462" s="101" t="str">
        <f t="shared" si="69"/>
        <v/>
      </c>
      <c r="AB462" s="101" t="str">
        <f t="shared" si="70"/>
        <v/>
      </c>
      <c r="AC462" s="92" t="str">
        <f t="shared" si="71"/>
        <v/>
      </c>
      <c r="AD462" s="92" t="str">
        <f t="shared" si="72"/>
        <v/>
      </c>
    </row>
    <row r="463" spans="1:30" x14ac:dyDescent="0.25">
      <c r="A463">
        <f t="shared" si="64"/>
        <v>10</v>
      </c>
      <c r="B463">
        <f>COUNTIF($D$4:D463,D463)</f>
        <v>380</v>
      </c>
      <c r="C463">
        <f>'Building Structure Data'!B464</f>
        <v>0</v>
      </c>
      <c r="D463">
        <f>'Building Structure Data'!C464</f>
        <v>0</v>
      </c>
      <c r="E463">
        <f>'Building Structure Data'!D464</f>
        <v>0</v>
      </c>
      <c r="F463">
        <f>'Building Structure Data'!E464</f>
        <v>0</v>
      </c>
      <c r="G463" s="43">
        <f>'Building Structure Data'!O464</f>
        <v>0</v>
      </c>
      <c r="H463" s="43">
        <f>'Building Structure Data'!P464</f>
        <v>0</v>
      </c>
      <c r="I463" t="b">
        <f>IF(OR('Building Structure Data'!M464="C",'Building Structure Data'!M464="R"),TRUE,FALSE)</f>
        <v>0</v>
      </c>
      <c r="J463">
        <f>'Building Structure Data'!Y464</f>
        <v>0</v>
      </c>
      <c r="K463" s="77">
        <f>'Building Structure Data'!AN464</f>
        <v>0</v>
      </c>
      <c r="L463" s="77">
        <f>'Building Structure Data'!AO464</f>
        <v>0</v>
      </c>
      <c r="M463" s="163" t="str">
        <f>IFERROR('Inputs_Metric 7'!$D$5*INDEX('HAZUS Table FL 14.14'!$F$5:$F$40,MATCH($J463,'HAZUS Table FL 14.14'!$C$5:$C$40,0)),"no data")</f>
        <v>no data</v>
      </c>
      <c r="N463" s="163" t="str">
        <f>IFERROR('Inputs_Metric 7'!$D$5*INDEX('HAZUS Table FL 14.14'!$G$5:$G$40,MATCH($J463,'HAZUS Table FL 14.14'!$C$5:$C$40,0)),"no data")</f>
        <v>no data</v>
      </c>
      <c r="O463" s="163" t="str">
        <f>IFERROR('Inputs_Metric 7'!$D$5*INDEX('HAZUS Table FL 14.14'!$I$5:$I$40,MATCH($J463,'HAZUS Table FL 14.14'!$C$5:$C$40,0)),"no data")</f>
        <v>no data</v>
      </c>
      <c r="P463" s="246" t="str">
        <f>IFERROR(AVERAGEIFS('HAZUS Table FL 14.12'!$S$4:$S$325,'HAZUS Table FL 14.12'!$N$4:$N$325,$J463,'HAZUS Table FL 14.12'!$R$4:$R$325,$I463,'HAZUS Table FL 14.12'!$P$4:$P$325,"&lt;="&amp;$G463,'HAZUS Table FL 14.12'!$Q$4:$Q$325,"&gt;"&amp;$G463)*'Inputs_Metric 7'!$D$6,"no data")</f>
        <v>no data</v>
      </c>
      <c r="Q463" s="246" t="str">
        <f>IFERROR(AVERAGEIFS('HAZUS Table FL 14.12'!$S$4:$S$325,'HAZUS Table FL 14.12'!$N$4:$N$325,$J463,'HAZUS Table FL 14.12'!$R$4:$R$325,$I463,'HAZUS Table FL 14.12'!$P$4:$P$325,"&lt;="&amp;$H463,'HAZUS Table FL 14.12'!$Q$4:$Q$325,"&gt;"&amp;$H463)*'Inputs_Metric 7'!$D$6,"no data")</f>
        <v>no data</v>
      </c>
      <c r="R463" s="246" t="str">
        <f>IFERROR(INDEX('HAZUS Table FL 14.16'!$D$3:$D$30,MATCH($J463,'HAZUS Table FL 14.16'!$C$3:$C$30,0)),"no data")</f>
        <v>no data</v>
      </c>
      <c r="S463" s="246" t="str">
        <f>IFERROR(INDEX('HAZUS Table FL 14.16'!$F$3:$F$30,MATCH($J463,'HAZUS Table FL 14.16'!$C$3:$C$30,0)),"no data")</f>
        <v>no data</v>
      </c>
      <c r="T463" s="246" t="str">
        <f>IFERROR(INDEX('HAZUS Table FL 14.16'!$G$3:$G$30,MATCH($J463,'HAZUS Table FL 14.16'!$C$3:$C$30,0)),"no data")</f>
        <v>no data</v>
      </c>
      <c r="U463" s="164" t="str">
        <f>IFERROR('Inputs_Metric 7'!$D$5*INDEX('HAZUS Table FL 14.8'!$E$4:$E$14,MATCH('Step 1_Metric 7'!$J463,'HAZUS Table FL 14.8'!$C$4:$C$14,0)),"no data")</f>
        <v>no data</v>
      </c>
      <c r="W463" s="92" t="str">
        <f t="shared" si="65"/>
        <v/>
      </c>
      <c r="X463" s="92" t="str">
        <f t="shared" si="66"/>
        <v/>
      </c>
      <c r="Y463" s="92" t="str">
        <f t="shared" si="67"/>
        <v/>
      </c>
      <c r="Z463" s="92" t="str">
        <f t="shared" si="68"/>
        <v/>
      </c>
      <c r="AA463" s="101" t="str">
        <f t="shared" si="69"/>
        <v/>
      </c>
      <c r="AB463" s="101" t="str">
        <f t="shared" si="70"/>
        <v/>
      </c>
      <c r="AC463" s="92" t="str">
        <f t="shared" si="71"/>
        <v/>
      </c>
      <c r="AD463" s="92" t="str">
        <f t="shared" si="72"/>
        <v/>
      </c>
    </row>
    <row r="464" spans="1:30" x14ac:dyDescent="0.25">
      <c r="A464">
        <f t="shared" si="64"/>
        <v>10</v>
      </c>
      <c r="B464">
        <f>COUNTIF($D$4:D464,D464)</f>
        <v>381</v>
      </c>
      <c r="C464">
        <f>'Building Structure Data'!B465</f>
        <v>0</v>
      </c>
      <c r="D464">
        <f>'Building Structure Data'!C465</f>
        <v>0</v>
      </c>
      <c r="E464">
        <f>'Building Structure Data'!D465</f>
        <v>0</v>
      </c>
      <c r="F464">
        <f>'Building Structure Data'!E465</f>
        <v>0</v>
      </c>
      <c r="G464" s="43">
        <f>'Building Structure Data'!O465</f>
        <v>0</v>
      </c>
      <c r="H464" s="43">
        <f>'Building Structure Data'!P465</f>
        <v>0</v>
      </c>
      <c r="I464" t="b">
        <f>IF(OR('Building Structure Data'!M465="C",'Building Structure Data'!M465="R"),TRUE,FALSE)</f>
        <v>0</v>
      </c>
      <c r="J464">
        <f>'Building Structure Data'!Y465</f>
        <v>0</v>
      </c>
      <c r="K464" s="77">
        <f>'Building Structure Data'!AN465</f>
        <v>0</v>
      </c>
      <c r="L464" s="77">
        <f>'Building Structure Data'!AO465</f>
        <v>0</v>
      </c>
      <c r="M464" s="163" t="str">
        <f>IFERROR('Inputs_Metric 7'!$D$5*INDEX('HAZUS Table FL 14.14'!$F$5:$F$40,MATCH($J464,'HAZUS Table FL 14.14'!$C$5:$C$40,0)),"no data")</f>
        <v>no data</v>
      </c>
      <c r="N464" s="163" t="str">
        <f>IFERROR('Inputs_Metric 7'!$D$5*INDEX('HAZUS Table FL 14.14'!$G$5:$G$40,MATCH($J464,'HAZUS Table FL 14.14'!$C$5:$C$40,0)),"no data")</f>
        <v>no data</v>
      </c>
      <c r="O464" s="163" t="str">
        <f>IFERROR('Inputs_Metric 7'!$D$5*INDEX('HAZUS Table FL 14.14'!$I$5:$I$40,MATCH($J464,'HAZUS Table FL 14.14'!$C$5:$C$40,0)),"no data")</f>
        <v>no data</v>
      </c>
      <c r="P464" s="246" t="str">
        <f>IFERROR(AVERAGEIFS('HAZUS Table FL 14.12'!$S$4:$S$325,'HAZUS Table FL 14.12'!$N$4:$N$325,$J464,'HAZUS Table FL 14.12'!$R$4:$R$325,$I464,'HAZUS Table FL 14.12'!$P$4:$P$325,"&lt;="&amp;$G464,'HAZUS Table FL 14.12'!$Q$4:$Q$325,"&gt;"&amp;$G464)*'Inputs_Metric 7'!$D$6,"no data")</f>
        <v>no data</v>
      </c>
      <c r="Q464" s="246" t="str">
        <f>IFERROR(AVERAGEIFS('HAZUS Table FL 14.12'!$S$4:$S$325,'HAZUS Table FL 14.12'!$N$4:$N$325,$J464,'HAZUS Table FL 14.12'!$R$4:$R$325,$I464,'HAZUS Table FL 14.12'!$P$4:$P$325,"&lt;="&amp;$H464,'HAZUS Table FL 14.12'!$Q$4:$Q$325,"&gt;"&amp;$H464)*'Inputs_Metric 7'!$D$6,"no data")</f>
        <v>no data</v>
      </c>
      <c r="R464" s="246" t="str">
        <f>IFERROR(INDEX('HAZUS Table FL 14.16'!$D$3:$D$30,MATCH($J464,'HAZUS Table FL 14.16'!$C$3:$C$30,0)),"no data")</f>
        <v>no data</v>
      </c>
      <c r="S464" s="246" t="str">
        <f>IFERROR(INDEX('HAZUS Table FL 14.16'!$F$3:$F$30,MATCH($J464,'HAZUS Table FL 14.16'!$C$3:$C$30,0)),"no data")</f>
        <v>no data</v>
      </c>
      <c r="T464" s="246" t="str">
        <f>IFERROR(INDEX('HAZUS Table FL 14.16'!$G$3:$G$30,MATCH($J464,'HAZUS Table FL 14.16'!$C$3:$C$30,0)),"no data")</f>
        <v>no data</v>
      </c>
      <c r="U464" s="164" t="str">
        <f>IFERROR('Inputs_Metric 7'!$D$5*INDEX('HAZUS Table FL 14.8'!$E$4:$E$14,MATCH('Step 1_Metric 7'!$J464,'HAZUS Table FL 14.8'!$C$4:$C$14,0)),"no data")</f>
        <v>no data</v>
      </c>
      <c r="W464" s="92" t="str">
        <f t="shared" si="65"/>
        <v/>
      </c>
      <c r="X464" s="92" t="str">
        <f t="shared" si="66"/>
        <v/>
      </c>
      <c r="Y464" s="92" t="str">
        <f t="shared" si="67"/>
        <v/>
      </c>
      <c r="Z464" s="92" t="str">
        <f t="shared" si="68"/>
        <v/>
      </c>
      <c r="AA464" s="101" t="str">
        <f t="shared" si="69"/>
        <v/>
      </c>
      <c r="AB464" s="101" t="str">
        <f t="shared" si="70"/>
        <v/>
      </c>
      <c r="AC464" s="92" t="str">
        <f t="shared" si="71"/>
        <v/>
      </c>
      <c r="AD464" s="92" t="str">
        <f t="shared" si="72"/>
        <v/>
      </c>
    </row>
    <row r="465" spans="1:30" x14ac:dyDescent="0.25">
      <c r="A465">
        <f t="shared" si="64"/>
        <v>10</v>
      </c>
      <c r="B465">
        <f>COUNTIF($D$4:D465,D465)</f>
        <v>382</v>
      </c>
      <c r="C465">
        <f>'Building Structure Data'!B466</f>
        <v>0</v>
      </c>
      <c r="D465">
        <f>'Building Structure Data'!C466</f>
        <v>0</v>
      </c>
      <c r="E465">
        <f>'Building Structure Data'!D466</f>
        <v>0</v>
      </c>
      <c r="F465">
        <f>'Building Structure Data'!E466</f>
        <v>0</v>
      </c>
      <c r="G465" s="43">
        <f>'Building Structure Data'!O466</f>
        <v>0</v>
      </c>
      <c r="H465" s="43">
        <f>'Building Structure Data'!P466</f>
        <v>0</v>
      </c>
      <c r="I465" t="b">
        <f>IF(OR('Building Structure Data'!M466="C",'Building Structure Data'!M466="R"),TRUE,FALSE)</f>
        <v>0</v>
      </c>
      <c r="J465">
        <f>'Building Structure Data'!Y466</f>
        <v>0</v>
      </c>
      <c r="K465" s="77">
        <f>'Building Structure Data'!AN466</f>
        <v>0</v>
      </c>
      <c r="L465" s="77">
        <f>'Building Structure Data'!AO466</f>
        <v>0</v>
      </c>
      <c r="M465" s="163" t="str">
        <f>IFERROR('Inputs_Metric 7'!$D$5*INDEX('HAZUS Table FL 14.14'!$F$5:$F$40,MATCH($J465,'HAZUS Table FL 14.14'!$C$5:$C$40,0)),"no data")</f>
        <v>no data</v>
      </c>
      <c r="N465" s="163" t="str">
        <f>IFERROR('Inputs_Metric 7'!$D$5*INDEX('HAZUS Table FL 14.14'!$G$5:$G$40,MATCH($J465,'HAZUS Table FL 14.14'!$C$5:$C$40,0)),"no data")</f>
        <v>no data</v>
      </c>
      <c r="O465" s="163" t="str">
        <f>IFERROR('Inputs_Metric 7'!$D$5*INDEX('HAZUS Table FL 14.14'!$I$5:$I$40,MATCH($J465,'HAZUS Table FL 14.14'!$C$5:$C$40,0)),"no data")</f>
        <v>no data</v>
      </c>
      <c r="P465" s="246" t="str">
        <f>IFERROR(AVERAGEIFS('HAZUS Table FL 14.12'!$S$4:$S$325,'HAZUS Table FL 14.12'!$N$4:$N$325,$J465,'HAZUS Table FL 14.12'!$R$4:$R$325,$I465,'HAZUS Table FL 14.12'!$P$4:$P$325,"&lt;="&amp;$G465,'HAZUS Table FL 14.12'!$Q$4:$Q$325,"&gt;"&amp;$G465)*'Inputs_Metric 7'!$D$6,"no data")</f>
        <v>no data</v>
      </c>
      <c r="Q465" s="246" t="str">
        <f>IFERROR(AVERAGEIFS('HAZUS Table FL 14.12'!$S$4:$S$325,'HAZUS Table FL 14.12'!$N$4:$N$325,$J465,'HAZUS Table FL 14.12'!$R$4:$R$325,$I465,'HAZUS Table FL 14.12'!$P$4:$P$325,"&lt;="&amp;$H465,'HAZUS Table FL 14.12'!$Q$4:$Q$325,"&gt;"&amp;$H465)*'Inputs_Metric 7'!$D$6,"no data")</f>
        <v>no data</v>
      </c>
      <c r="R465" s="246" t="str">
        <f>IFERROR(INDEX('HAZUS Table FL 14.16'!$D$3:$D$30,MATCH($J465,'HAZUS Table FL 14.16'!$C$3:$C$30,0)),"no data")</f>
        <v>no data</v>
      </c>
      <c r="S465" s="246" t="str">
        <f>IFERROR(INDEX('HAZUS Table FL 14.16'!$F$3:$F$30,MATCH($J465,'HAZUS Table FL 14.16'!$C$3:$C$30,0)),"no data")</f>
        <v>no data</v>
      </c>
      <c r="T465" s="246" t="str">
        <f>IFERROR(INDEX('HAZUS Table FL 14.16'!$G$3:$G$30,MATCH($J465,'HAZUS Table FL 14.16'!$C$3:$C$30,0)),"no data")</f>
        <v>no data</v>
      </c>
      <c r="U465" s="164" t="str">
        <f>IFERROR('Inputs_Metric 7'!$D$5*INDEX('HAZUS Table FL 14.8'!$E$4:$E$14,MATCH('Step 1_Metric 7'!$J465,'HAZUS Table FL 14.8'!$C$4:$C$14,0)),"no data")</f>
        <v>no data</v>
      </c>
      <c r="W465" s="92" t="str">
        <f t="shared" si="65"/>
        <v/>
      </c>
      <c r="X465" s="92" t="str">
        <f t="shared" si="66"/>
        <v/>
      </c>
      <c r="Y465" s="92" t="str">
        <f t="shared" si="67"/>
        <v/>
      </c>
      <c r="Z465" s="92" t="str">
        <f t="shared" si="68"/>
        <v/>
      </c>
      <c r="AA465" s="101" t="str">
        <f t="shared" si="69"/>
        <v/>
      </c>
      <c r="AB465" s="101" t="str">
        <f t="shared" si="70"/>
        <v/>
      </c>
      <c r="AC465" s="92" t="str">
        <f t="shared" si="71"/>
        <v/>
      </c>
      <c r="AD465" s="92" t="str">
        <f t="shared" si="72"/>
        <v/>
      </c>
    </row>
    <row r="466" spans="1:30" x14ac:dyDescent="0.25">
      <c r="A466">
        <f t="shared" si="64"/>
        <v>10</v>
      </c>
      <c r="B466">
        <f>COUNTIF($D$4:D466,D466)</f>
        <v>383</v>
      </c>
      <c r="C466">
        <f>'Building Structure Data'!B467</f>
        <v>0</v>
      </c>
      <c r="D466">
        <f>'Building Structure Data'!C467</f>
        <v>0</v>
      </c>
      <c r="E466">
        <f>'Building Structure Data'!D467</f>
        <v>0</v>
      </c>
      <c r="F466">
        <f>'Building Structure Data'!E467</f>
        <v>0</v>
      </c>
      <c r="G466" s="43">
        <f>'Building Structure Data'!O467</f>
        <v>0</v>
      </c>
      <c r="H466" s="43">
        <f>'Building Structure Data'!P467</f>
        <v>0</v>
      </c>
      <c r="I466" t="b">
        <f>IF(OR('Building Structure Data'!M467="C",'Building Structure Data'!M467="R"),TRUE,FALSE)</f>
        <v>0</v>
      </c>
      <c r="J466">
        <f>'Building Structure Data'!Y467</f>
        <v>0</v>
      </c>
      <c r="K466" s="77">
        <f>'Building Structure Data'!AN467</f>
        <v>0</v>
      </c>
      <c r="L466" s="77">
        <f>'Building Structure Data'!AO467</f>
        <v>0</v>
      </c>
      <c r="M466" s="163" t="str">
        <f>IFERROR('Inputs_Metric 7'!$D$5*INDEX('HAZUS Table FL 14.14'!$F$5:$F$40,MATCH($J466,'HAZUS Table FL 14.14'!$C$5:$C$40,0)),"no data")</f>
        <v>no data</v>
      </c>
      <c r="N466" s="163" t="str">
        <f>IFERROR('Inputs_Metric 7'!$D$5*INDEX('HAZUS Table FL 14.14'!$G$5:$G$40,MATCH($J466,'HAZUS Table FL 14.14'!$C$5:$C$40,0)),"no data")</f>
        <v>no data</v>
      </c>
      <c r="O466" s="163" t="str">
        <f>IFERROR('Inputs_Metric 7'!$D$5*INDEX('HAZUS Table FL 14.14'!$I$5:$I$40,MATCH($J466,'HAZUS Table FL 14.14'!$C$5:$C$40,0)),"no data")</f>
        <v>no data</v>
      </c>
      <c r="P466" s="246" t="str">
        <f>IFERROR(AVERAGEIFS('HAZUS Table FL 14.12'!$S$4:$S$325,'HAZUS Table FL 14.12'!$N$4:$N$325,$J466,'HAZUS Table FL 14.12'!$R$4:$R$325,$I466,'HAZUS Table FL 14.12'!$P$4:$P$325,"&lt;="&amp;$G466,'HAZUS Table FL 14.12'!$Q$4:$Q$325,"&gt;"&amp;$G466)*'Inputs_Metric 7'!$D$6,"no data")</f>
        <v>no data</v>
      </c>
      <c r="Q466" s="246" t="str">
        <f>IFERROR(AVERAGEIFS('HAZUS Table FL 14.12'!$S$4:$S$325,'HAZUS Table FL 14.12'!$N$4:$N$325,$J466,'HAZUS Table FL 14.12'!$R$4:$R$325,$I466,'HAZUS Table FL 14.12'!$P$4:$P$325,"&lt;="&amp;$H466,'HAZUS Table FL 14.12'!$Q$4:$Q$325,"&gt;"&amp;$H466)*'Inputs_Metric 7'!$D$6,"no data")</f>
        <v>no data</v>
      </c>
      <c r="R466" s="246" t="str">
        <f>IFERROR(INDEX('HAZUS Table FL 14.16'!$D$3:$D$30,MATCH($J466,'HAZUS Table FL 14.16'!$C$3:$C$30,0)),"no data")</f>
        <v>no data</v>
      </c>
      <c r="S466" s="246" t="str">
        <f>IFERROR(INDEX('HAZUS Table FL 14.16'!$F$3:$F$30,MATCH($J466,'HAZUS Table FL 14.16'!$C$3:$C$30,0)),"no data")</f>
        <v>no data</v>
      </c>
      <c r="T466" s="246" t="str">
        <f>IFERROR(INDEX('HAZUS Table FL 14.16'!$G$3:$G$30,MATCH($J466,'HAZUS Table FL 14.16'!$C$3:$C$30,0)),"no data")</f>
        <v>no data</v>
      </c>
      <c r="U466" s="164" t="str">
        <f>IFERROR('Inputs_Metric 7'!$D$5*INDEX('HAZUS Table FL 14.8'!$E$4:$E$14,MATCH('Step 1_Metric 7'!$J466,'HAZUS Table FL 14.8'!$C$4:$C$14,0)),"no data")</f>
        <v>no data</v>
      </c>
      <c r="W466" s="92" t="str">
        <f t="shared" si="65"/>
        <v/>
      </c>
      <c r="X466" s="92" t="str">
        <f t="shared" si="66"/>
        <v/>
      </c>
      <c r="Y466" s="92" t="str">
        <f t="shared" si="67"/>
        <v/>
      </c>
      <c r="Z466" s="92" t="str">
        <f t="shared" si="68"/>
        <v/>
      </c>
      <c r="AA466" s="101" t="str">
        <f t="shared" si="69"/>
        <v/>
      </c>
      <c r="AB466" s="101" t="str">
        <f t="shared" si="70"/>
        <v/>
      </c>
      <c r="AC466" s="92" t="str">
        <f t="shared" si="71"/>
        <v/>
      </c>
      <c r="AD466" s="92" t="str">
        <f t="shared" si="72"/>
        <v/>
      </c>
    </row>
    <row r="467" spans="1:30" x14ac:dyDescent="0.25">
      <c r="A467">
        <f t="shared" si="64"/>
        <v>10</v>
      </c>
      <c r="B467">
        <f>COUNTIF($D$4:D467,D467)</f>
        <v>384</v>
      </c>
      <c r="C467">
        <f>'Building Structure Data'!B468</f>
        <v>0</v>
      </c>
      <c r="D467">
        <f>'Building Structure Data'!C468</f>
        <v>0</v>
      </c>
      <c r="E467">
        <f>'Building Structure Data'!D468</f>
        <v>0</v>
      </c>
      <c r="F467">
        <f>'Building Structure Data'!E468</f>
        <v>0</v>
      </c>
      <c r="G467" s="43">
        <f>'Building Structure Data'!O468</f>
        <v>0</v>
      </c>
      <c r="H467" s="43">
        <f>'Building Structure Data'!P468</f>
        <v>0</v>
      </c>
      <c r="I467" t="b">
        <f>IF(OR('Building Structure Data'!M468="C",'Building Structure Data'!M468="R"),TRUE,FALSE)</f>
        <v>0</v>
      </c>
      <c r="J467">
        <f>'Building Structure Data'!Y468</f>
        <v>0</v>
      </c>
      <c r="K467" s="77">
        <f>'Building Structure Data'!AN468</f>
        <v>0</v>
      </c>
      <c r="L467" s="77">
        <f>'Building Structure Data'!AO468</f>
        <v>0</v>
      </c>
      <c r="M467" s="163" t="str">
        <f>IFERROR('Inputs_Metric 7'!$D$5*INDEX('HAZUS Table FL 14.14'!$F$5:$F$40,MATCH($J467,'HAZUS Table FL 14.14'!$C$5:$C$40,0)),"no data")</f>
        <v>no data</v>
      </c>
      <c r="N467" s="163" t="str">
        <f>IFERROR('Inputs_Metric 7'!$D$5*INDEX('HAZUS Table FL 14.14'!$G$5:$G$40,MATCH($J467,'HAZUS Table FL 14.14'!$C$5:$C$40,0)),"no data")</f>
        <v>no data</v>
      </c>
      <c r="O467" s="163" t="str">
        <f>IFERROR('Inputs_Metric 7'!$D$5*INDEX('HAZUS Table FL 14.14'!$I$5:$I$40,MATCH($J467,'HAZUS Table FL 14.14'!$C$5:$C$40,0)),"no data")</f>
        <v>no data</v>
      </c>
      <c r="P467" s="246" t="str">
        <f>IFERROR(AVERAGEIFS('HAZUS Table FL 14.12'!$S$4:$S$325,'HAZUS Table FL 14.12'!$N$4:$N$325,$J467,'HAZUS Table FL 14.12'!$R$4:$R$325,$I467,'HAZUS Table FL 14.12'!$P$4:$P$325,"&lt;="&amp;$G467,'HAZUS Table FL 14.12'!$Q$4:$Q$325,"&gt;"&amp;$G467)*'Inputs_Metric 7'!$D$6,"no data")</f>
        <v>no data</v>
      </c>
      <c r="Q467" s="246" t="str">
        <f>IFERROR(AVERAGEIFS('HAZUS Table FL 14.12'!$S$4:$S$325,'HAZUS Table FL 14.12'!$N$4:$N$325,$J467,'HAZUS Table FL 14.12'!$R$4:$R$325,$I467,'HAZUS Table FL 14.12'!$P$4:$P$325,"&lt;="&amp;$H467,'HAZUS Table FL 14.12'!$Q$4:$Q$325,"&gt;"&amp;$H467)*'Inputs_Metric 7'!$D$6,"no data")</f>
        <v>no data</v>
      </c>
      <c r="R467" s="246" t="str">
        <f>IFERROR(INDEX('HAZUS Table FL 14.16'!$D$3:$D$30,MATCH($J467,'HAZUS Table FL 14.16'!$C$3:$C$30,0)),"no data")</f>
        <v>no data</v>
      </c>
      <c r="S467" s="246" t="str">
        <f>IFERROR(INDEX('HAZUS Table FL 14.16'!$F$3:$F$30,MATCH($J467,'HAZUS Table FL 14.16'!$C$3:$C$30,0)),"no data")</f>
        <v>no data</v>
      </c>
      <c r="T467" s="246" t="str">
        <f>IFERROR(INDEX('HAZUS Table FL 14.16'!$G$3:$G$30,MATCH($J467,'HAZUS Table FL 14.16'!$C$3:$C$30,0)),"no data")</f>
        <v>no data</v>
      </c>
      <c r="U467" s="164" t="str">
        <f>IFERROR('Inputs_Metric 7'!$D$5*INDEX('HAZUS Table FL 14.8'!$E$4:$E$14,MATCH('Step 1_Metric 7'!$J467,'HAZUS Table FL 14.8'!$C$4:$C$14,0)),"no data")</f>
        <v>no data</v>
      </c>
      <c r="W467" s="92" t="str">
        <f t="shared" si="65"/>
        <v/>
      </c>
      <c r="X467" s="92" t="str">
        <f t="shared" si="66"/>
        <v/>
      </c>
      <c r="Y467" s="92" t="str">
        <f t="shared" si="67"/>
        <v/>
      </c>
      <c r="Z467" s="92" t="str">
        <f t="shared" si="68"/>
        <v/>
      </c>
      <c r="AA467" s="101" t="str">
        <f t="shared" si="69"/>
        <v/>
      </c>
      <c r="AB467" s="101" t="str">
        <f t="shared" si="70"/>
        <v/>
      </c>
      <c r="AC467" s="92" t="str">
        <f t="shared" si="71"/>
        <v/>
      </c>
      <c r="AD467" s="92" t="str">
        <f t="shared" si="72"/>
        <v/>
      </c>
    </row>
    <row r="468" spans="1:30" x14ac:dyDescent="0.25">
      <c r="A468">
        <f t="shared" si="64"/>
        <v>10</v>
      </c>
      <c r="B468">
        <f>COUNTIF($D$4:D468,D468)</f>
        <v>385</v>
      </c>
      <c r="C468">
        <f>'Building Structure Data'!B469</f>
        <v>0</v>
      </c>
      <c r="D468">
        <f>'Building Structure Data'!C469</f>
        <v>0</v>
      </c>
      <c r="E468">
        <f>'Building Structure Data'!D469</f>
        <v>0</v>
      </c>
      <c r="F468">
        <f>'Building Structure Data'!E469</f>
        <v>0</v>
      </c>
      <c r="G468" s="43">
        <f>'Building Structure Data'!O469</f>
        <v>0</v>
      </c>
      <c r="H468" s="43">
        <f>'Building Structure Data'!P469</f>
        <v>0</v>
      </c>
      <c r="I468" t="b">
        <f>IF(OR('Building Structure Data'!M469="C",'Building Structure Data'!M469="R"),TRUE,FALSE)</f>
        <v>0</v>
      </c>
      <c r="J468">
        <f>'Building Structure Data'!Y469</f>
        <v>0</v>
      </c>
      <c r="K468" s="77">
        <f>'Building Structure Data'!AN469</f>
        <v>0</v>
      </c>
      <c r="L468" s="77">
        <f>'Building Structure Data'!AO469</f>
        <v>0</v>
      </c>
      <c r="M468" s="163" t="str">
        <f>IFERROR('Inputs_Metric 7'!$D$5*INDEX('HAZUS Table FL 14.14'!$F$5:$F$40,MATCH($J468,'HAZUS Table FL 14.14'!$C$5:$C$40,0)),"no data")</f>
        <v>no data</v>
      </c>
      <c r="N468" s="163" t="str">
        <f>IFERROR('Inputs_Metric 7'!$D$5*INDEX('HAZUS Table FL 14.14'!$G$5:$G$40,MATCH($J468,'HAZUS Table FL 14.14'!$C$5:$C$40,0)),"no data")</f>
        <v>no data</v>
      </c>
      <c r="O468" s="163" t="str">
        <f>IFERROR('Inputs_Metric 7'!$D$5*INDEX('HAZUS Table FL 14.14'!$I$5:$I$40,MATCH($J468,'HAZUS Table FL 14.14'!$C$5:$C$40,0)),"no data")</f>
        <v>no data</v>
      </c>
      <c r="P468" s="246" t="str">
        <f>IFERROR(AVERAGEIFS('HAZUS Table FL 14.12'!$S$4:$S$325,'HAZUS Table FL 14.12'!$N$4:$N$325,$J468,'HAZUS Table FL 14.12'!$R$4:$R$325,$I468,'HAZUS Table FL 14.12'!$P$4:$P$325,"&lt;="&amp;$G468,'HAZUS Table FL 14.12'!$Q$4:$Q$325,"&gt;"&amp;$G468)*'Inputs_Metric 7'!$D$6,"no data")</f>
        <v>no data</v>
      </c>
      <c r="Q468" s="246" t="str">
        <f>IFERROR(AVERAGEIFS('HAZUS Table FL 14.12'!$S$4:$S$325,'HAZUS Table FL 14.12'!$N$4:$N$325,$J468,'HAZUS Table FL 14.12'!$R$4:$R$325,$I468,'HAZUS Table FL 14.12'!$P$4:$P$325,"&lt;="&amp;$H468,'HAZUS Table FL 14.12'!$Q$4:$Q$325,"&gt;"&amp;$H468)*'Inputs_Metric 7'!$D$6,"no data")</f>
        <v>no data</v>
      </c>
      <c r="R468" s="246" t="str">
        <f>IFERROR(INDEX('HAZUS Table FL 14.16'!$D$3:$D$30,MATCH($J468,'HAZUS Table FL 14.16'!$C$3:$C$30,0)),"no data")</f>
        <v>no data</v>
      </c>
      <c r="S468" s="246" t="str">
        <f>IFERROR(INDEX('HAZUS Table FL 14.16'!$F$3:$F$30,MATCH($J468,'HAZUS Table FL 14.16'!$C$3:$C$30,0)),"no data")</f>
        <v>no data</v>
      </c>
      <c r="T468" s="246" t="str">
        <f>IFERROR(INDEX('HAZUS Table FL 14.16'!$G$3:$G$30,MATCH($J468,'HAZUS Table FL 14.16'!$C$3:$C$30,0)),"no data")</f>
        <v>no data</v>
      </c>
      <c r="U468" s="164" t="str">
        <f>IFERROR('Inputs_Metric 7'!$D$5*INDEX('HAZUS Table FL 14.8'!$E$4:$E$14,MATCH('Step 1_Metric 7'!$J468,'HAZUS Table FL 14.8'!$C$4:$C$14,0)),"no data")</f>
        <v>no data</v>
      </c>
      <c r="W468" s="92" t="str">
        <f t="shared" si="65"/>
        <v/>
      </c>
      <c r="X468" s="92" t="str">
        <f t="shared" si="66"/>
        <v/>
      </c>
      <c r="Y468" s="92" t="str">
        <f t="shared" si="67"/>
        <v/>
      </c>
      <c r="Z468" s="92" t="str">
        <f t="shared" si="68"/>
        <v/>
      </c>
      <c r="AA468" s="101" t="str">
        <f t="shared" si="69"/>
        <v/>
      </c>
      <c r="AB468" s="101" t="str">
        <f t="shared" si="70"/>
        <v/>
      </c>
      <c r="AC468" s="92" t="str">
        <f t="shared" si="71"/>
        <v/>
      </c>
      <c r="AD468" s="92" t="str">
        <f t="shared" si="72"/>
        <v/>
      </c>
    </row>
    <row r="469" spans="1:30" x14ac:dyDescent="0.25">
      <c r="A469">
        <f t="shared" si="64"/>
        <v>10</v>
      </c>
      <c r="B469">
        <f>COUNTIF($D$4:D469,D469)</f>
        <v>386</v>
      </c>
      <c r="C469">
        <f>'Building Structure Data'!B470</f>
        <v>0</v>
      </c>
      <c r="D469">
        <f>'Building Structure Data'!C470</f>
        <v>0</v>
      </c>
      <c r="E469">
        <f>'Building Structure Data'!D470</f>
        <v>0</v>
      </c>
      <c r="F469">
        <f>'Building Structure Data'!E470</f>
        <v>0</v>
      </c>
      <c r="G469" s="43">
        <f>'Building Structure Data'!O470</f>
        <v>0</v>
      </c>
      <c r="H469" s="43">
        <f>'Building Structure Data'!P470</f>
        <v>0</v>
      </c>
      <c r="I469" t="b">
        <f>IF(OR('Building Structure Data'!M470="C",'Building Structure Data'!M470="R"),TRUE,FALSE)</f>
        <v>0</v>
      </c>
      <c r="J469">
        <f>'Building Structure Data'!Y470</f>
        <v>0</v>
      </c>
      <c r="K469" s="77">
        <f>'Building Structure Data'!AN470</f>
        <v>0</v>
      </c>
      <c r="L469" s="77">
        <f>'Building Structure Data'!AO470</f>
        <v>0</v>
      </c>
      <c r="M469" s="163" t="str">
        <f>IFERROR('Inputs_Metric 7'!$D$5*INDEX('HAZUS Table FL 14.14'!$F$5:$F$40,MATCH($J469,'HAZUS Table FL 14.14'!$C$5:$C$40,0)),"no data")</f>
        <v>no data</v>
      </c>
      <c r="N469" s="163" t="str">
        <f>IFERROR('Inputs_Metric 7'!$D$5*INDEX('HAZUS Table FL 14.14'!$G$5:$G$40,MATCH($J469,'HAZUS Table FL 14.14'!$C$5:$C$40,0)),"no data")</f>
        <v>no data</v>
      </c>
      <c r="O469" s="163" t="str">
        <f>IFERROR('Inputs_Metric 7'!$D$5*INDEX('HAZUS Table FL 14.14'!$I$5:$I$40,MATCH($J469,'HAZUS Table FL 14.14'!$C$5:$C$40,0)),"no data")</f>
        <v>no data</v>
      </c>
      <c r="P469" s="246" t="str">
        <f>IFERROR(AVERAGEIFS('HAZUS Table FL 14.12'!$S$4:$S$325,'HAZUS Table FL 14.12'!$N$4:$N$325,$J469,'HAZUS Table FL 14.12'!$R$4:$R$325,$I469,'HAZUS Table FL 14.12'!$P$4:$P$325,"&lt;="&amp;$G469,'HAZUS Table FL 14.12'!$Q$4:$Q$325,"&gt;"&amp;$G469)*'Inputs_Metric 7'!$D$6,"no data")</f>
        <v>no data</v>
      </c>
      <c r="Q469" s="246" t="str">
        <f>IFERROR(AVERAGEIFS('HAZUS Table FL 14.12'!$S$4:$S$325,'HAZUS Table FL 14.12'!$N$4:$N$325,$J469,'HAZUS Table FL 14.12'!$R$4:$R$325,$I469,'HAZUS Table FL 14.12'!$P$4:$P$325,"&lt;="&amp;$H469,'HAZUS Table FL 14.12'!$Q$4:$Q$325,"&gt;"&amp;$H469)*'Inputs_Metric 7'!$D$6,"no data")</f>
        <v>no data</v>
      </c>
      <c r="R469" s="246" t="str">
        <f>IFERROR(INDEX('HAZUS Table FL 14.16'!$D$3:$D$30,MATCH($J469,'HAZUS Table FL 14.16'!$C$3:$C$30,0)),"no data")</f>
        <v>no data</v>
      </c>
      <c r="S469" s="246" t="str">
        <f>IFERROR(INDEX('HAZUS Table FL 14.16'!$F$3:$F$30,MATCH($J469,'HAZUS Table FL 14.16'!$C$3:$C$30,0)),"no data")</f>
        <v>no data</v>
      </c>
      <c r="T469" s="246" t="str">
        <f>IFERROR(INDEX('HAZUS Table FL 14.16'!$G$3:$G$30,MATCH($J469,'HAZUS Table FL 14.16'!$C$3:$C$30,0)),"no data")</f>
        <v>no data</v>
      </c>
      <c r="U469" s="164" t="str">
        <f>IFERROR('Inputs_Metric 7'!$D$5*INDEX('HAZUS Table FL 14.8'!$E$4:$E$14,MATCH('Step 1_Metric 7'!$J469,'HAZUS Table FL 14.8'!$C$4:$C$14,0)),"no data")</f>
        <v>no data</v>
      </c>
      <c r="W469" s="92" t="str">
        <f t="shared" si="65"/>
        <v/>
      </c>
      <c r="X469" s="92" t="str">
        <f t="shared" si="66"/>
        <v/>
      </c>
      <c r="Y469" s="92" t="str">
        <f t="shared" si="67"/>
        <v/>
      </c>
      <c r="Z469" s="92" t="str">
        <f t="shared" si="68"/>
        <v/>
      </c>
      <c r="AA469" s="101" t="str">
        <f t="shared" si="69"/>
        <v/>
      </c>
      <c r="AB469" s="101" t="str">
        <f t="shared" si="70"/>
        <v/>
      </c>
      <c r="AC469" s="92" t="str">
        <f t="shared" si="71"/>
        <v/>
      </c>
      <c r="AD469" s="92" t="str">
        <f t="shared" si="72"/>
        <v/>
      </c>
    </row>
    <row r="470" spans="1:30" x14ac:dyDescent="0.25">
      <c r="A470">
        <f t="shared" si="64"/>
        <v>10</v>
      </c>
      <c r="B470">
        <f>COUNTIF($D$4:D470,D470)</f>
        <v>387</v>
      </c>
      <c r="C470">
        <f>'Building Structure Data'!B471</f>
        <v>0</v>
      </c>
      <c r="D470">
        <f>'Building Structure Data'!C471</f>
        <v>0</v>
      </c>
      <c r="E470">
        <f>'Building Structure Data'!D471</f>
        <v>0</v>
      </c>
      <c r="F470">
        <f>'Building Structure Data'!E471</f>
        <v>0</v>
      </c>
      <c r="G470" s="43">
        <f>'Building Structure Data'!O471</f>
        <v>0</v>
      </c>
      <c r="H470" s="43">
        <f>'Building Structure Data'!P471</f>
        <v>0</v>
      </c>
      <c r="I470" t="b">
        <f>IF(OR('Building Structure Data'!M471="C",'Building Structure Data'!M471="R"),TRUE,FALSE)</f>
        <v>0</v>
      </c>
      <c r="J470">
        <f>'Building Structure Data'!Y471</f>
        <v>0</v>
      </c>
      <c r="K470" s="77">
        <f>'Building Structure Data'!AN471</f>
        <v>0</v>
      </c>
      <c r="L470" s="77">
        <f>'Building Structure Data'!AO471</f>
        <v>0</v>
      </c>
      <c r="M470" s="163" t="str">
        <f>IFERROR('Inputs_Metric 7'!$D$5*INDEX('HAZUS Table FL 14.14'!$F$5:$F$40,MATCH($J470,'HAZUS Table FL 14.14'!$C$5:$C$40,0)),"no data")</f>
        <v>no data</v>
      </c>
      <c r="N470" s="163" t="str">
        <f>IFERROR('Inputs_Metric 7'!$D$5*INDEX('HAZUS Table FL 14.14'!$G$5:$G$40,MATCH($J470,'HAZUS Table FL 14.14'!$C$5:$C$40,0)),"no data")</f>
        <v>no data</v>
      </c>
      <c r="O470" s="163" t="str">
        <f>IFERROR('Inputs_Metric 7'!$D$5*INDEX('HAZUS Table FL 14.14'!$I$5:$I$40,MATCH($J470,'HAZUS Table FL 14.14'!$C$5:$C$40,0)),"no data")</f>
        <v>no data</v>
      </c>
      <c r="P470" s="246" t="str">
        <f>IFERROR(AVERAGEIFS('HAZUS Table FL 14.12'!$S$4:$S$325,'HAZUS Table FL 14.12'!$N$4:$N$325,$J470,'HAZUS Table FL 14.12'!$R$4:$R$325,$I470,'HAZUS Table FL 14.12'!$P$4:$P$325,"&lt;="&amp;$G470,'HAZUS Table FL 14.12'!$Q$4:$Q$325,"&gt;"&amp;$G470)*'Inputs_Metric 7'!$D$6,"no data")</f>
        <v>no data</v>
      </c>
      <c r="Q470" s="246" t="str">
        <f>IFERROR(AVERAGEIFS('HAZUS Table FL 14.12'!$S$4:$S$325,'HAZUS Table FL 14.12'!$N$4:$N$325,$J470,'HAZUS Table FL 14.12'!$R$4:$R$325,$I470,'HAZUS Table FL 14.12'!$P$4:$P$325,"&lt;="&amp;$H470,'HAZUS Table FL 14.12'!$Q$4:$Q$325,"&gt;"&amp;$H470)*'Inputs_Metric 7'!$D$6,"no data")</f>
        <v>no data</v>
      </c>
      <c r="R470" s="246" t="str">
        <f>IFERROR(INDEX('HAZUS Table FL 14.16'!$D$3:$D$30,MATCH($J470,'HAZUS Table FL 14.16'!$C$3:$C$30,0)),"no data")</f>
        <v>no data</v>
      </c>
      <c r="S470" s="246" t="str">
        <f>IFERROR(INDEX('HAZUS Table FL 14.16'!$F$3:$F$30,MATCH($J470,'HAZUS Table FL 14.16'!$C$3:$C$30,0)),"no data")</f>
        <v>no data</v>
      </c>
      <c r="T470" s="246" t="str">
        <f>IFERROR(INDEX('HAZUS Table FL 14.16'!$G$3:$G$30,MATCH($J470,'HAZUS Table FL 14.16'!$C$3:$C$30,0)),"no data")</f>
        <v>no data</v>
      </c>
      <c r="U470" s="164" t="str">
        <f>IFERROR('Inputs_Metric 7'!$D$5*INDEX('HAZUS Table FL 14.8'!$E$4:$E$14,MATCH('Step 1_Metric 7'!$J470,'HAZUS Table FL 14.8'!$C$4:$C$14,0)),"no data")</f>
        <v>no data</v>
      </c>
      <c r="W470" s="92" t="str">
        <f t="shared" si="65"/>
        <v/>
      </c>
      <c r="X470" s="92" t="str">
        <f t="shared" si="66"/>
        <v/>
      </c>
      <c r="Y470" s="92" t="str">
        <f t="shared" si="67"/>
        <v/>
      </c>
      <c r="Z470" s="92" t="str">
        <f t="shared" si="68"/>
        <v/>
      </c>
      <c r="AA470" s="101" t="str">
        <f t="shared" si="69"/>
        <v/>
      </c>
      <c r="AB470" s="101" t="str">
        <f t="shared" si="70"/>
        <v/>
      </c>
      <c r="AC470" s="92" t="str">
        <f t="shared" si="71"/>
        <v/>
      </c>
      <c r="AD470" s="92" t="str">
        <f t="shared" si="72"/>
        <v/>
      </c>
    </row>
    <row r="471" spans="1:30" x14ac:dyDescent="0.25">
      <c r="A471">
        <f t="shared" si="64"/>
        <v>10</v>
      </c>
      <c r="B471">
        <f>COUNTIF($D$4:D471,D471)</f>
        <v>388</v>
      </c>
      <c r="C471">
        <f>'Building Structure Data'!B472</f>
        <v>0</v>
      </c>
      <c r="D471">
        <f>'Building Structure Data'!C472</f>
        <v>0</v>
      </c>
      <c r="E471">
        <f>'Building Structure Data'!D472</f>
        <v>0</v>
      </c>
      <c r="F471">
        <f>'Building Structure Data'!E472</f>
        <v>0</v>
      </c>
      <c r="G471" s="43">
        <f>'Building Structure Data'!O472</f>
        <v>0</v>
      </c>
      <c r="H471" s="43">
        <f>'Building Structure Data'!P472</f>
        <v>0</v>
      </c>
      <c r="I471" t="b">
        <f>IF(OR('Building Structure Data'!M472="C",'Building Structure Data'!M472="R"),TRUE,FALSE)</f>
        <v>0</v>
      </c>
      <c r="J471">
        <f>'Building Structure Data'!Y472</f>
        <v>0</v>
      </c>
      <c r="K471" s="77">
        <f>'Building Structure Data'!AN472</f>
        <v>0</v>
      </c>
      <c r="L471" s="77">
        <f>'Building Structure Data'!AO472</f>
        <v>0</v>
      </c>
      <c r="M471" s="163" t="str">
        <f>IFERROR('Inputs_Metric 7'!$D$5*INDEX('HAZUS Table FL 14.14'!$F$5:$F$40,MATCH($J471,'HAZUS Table FL 14.14'!$C$5:$C$40,0)),"no data")</f>
        <v>no data</v>
      </c>
      <c r="N471" s="163" t="str">
        <f>IFERROR('Inputs_Metric 7'!$D$5*INDEX('HAZUS Table FL 14.14'!$G$5:$G$40,MATCH($J471,'HAZUS Table FL 14.14'!$C$5:$C$40,0)),"no data")</f>
        <v>no data</v>
      </c>
      <c r="O471" s="163" t="str">
        <f>IFERROR('Inputs_Metric 7'!$D$5*INDEX('HAZUS Table FL 14.14'!$I$5:$I$40,MATCH($J471,'HAZUS Table FL 14.14'!$C$5:$C$40,0)),"no data")</f>
        <v>no data</v>
      </c>
      <c r="P471" s="246" t="str">
        <f>IFERROR(AVERAGEIFS('HAZUS Table FL 14.12'!$S$4:$S$325,'HAZUS Table FL 14.12'!$N$4:$N$325,$J471,'HAZUS Table FL 14.12'!$R$4:$R$325,$I471,'HAZUS Table FL 14.12'!$P$4:$P$325,"&lt;="&amp;$G471,'HAZUS Table FL 14.12'!$Q$4:$Q$325,"&gt;"&amp;$G471)*'Inputs_Metric 7'!$D$6,"no data")</f>
        <v>no data</v>
      </c>
      <c r="Q471" s="246" t="str">
        <f>IFERROR(AVERAGEIFS('HAZUS Table FL 14.12'!$S$4:$S$325,'HAZUS Table FL 14.12'!$N$4:$N$325,$J471,'HAZUS Table FL 14.12'!$R$4:$R$325,$I471,'HAZUS Table FL 14.12'!$P$4:$P$325,"&lt;="&amp;$H471,'HAZUS Table FL 14.12'!$Q$4:$Q$325,"&gt;"&amp;$H471)*'Inputs_Metric 7'!$D$6,"no data")</f>
        <v>no data</v>
      </c>
      <c r="R471" s="246" t="str">
        <f>IFERROR(INDEX('HAZUS Table FL 14.16'!$D$3:$D$30,MATCH($J471,'HAZUS Table FL 14.16'!$C$3:$C$30,0)),"no data")</f>
        <v>no data</v>
      </c>
      <c r="S471" s="246" t="str">
        <f>IFERROR(INDEX('HAZUS Table FL 14.16'!$F$3:$F$30,MATCH($J471,'HAZUS Table FL 14.16'!$C$3:$C$30,0)),"no data")</f>
        <v>no data</v>
      </c>
      <c r="T471" s="246" t="str">
        <f>IFERROR(INDEX('HAZUS Table FL 14.16'!$G$3:$G$30,MATCH($J471,'HAZUS Table FL 14.16'!$C$3:$C$30,0)),"no data")</f>
        <v>no data</v>
      </c>
      <c r="U471" s="164" t="str">
        <f>IFERROR('Inputs_Metric 7'!$D$5*INDEX('HAZUS Table FL 14.8'!$E$4:$E$14,MATCH('Step 1_Metric 7'!$J471,'HAZUS Table FL 14.8'!$C$4:$C$14,0)),"no data")</f>
        <v>no data</v>
      </c>
      <c r="W471" s="92" t="str">
        <f t="shared" si="65"/>
        <v/>
      </c>
      <c r="X471" s="92" t="str">
        <f t="shared" si="66"/>
        <v/>
      </c>
      <c r="Y471" s="92" t="str">
        <f t="shared" si="67"/>
        <v/>
      </c>
      <c r="Z471" s="92" t="str">
        <f t="shared" si="68"/>
        <v/>
      </c>
      <c r="AA471" s="101" t="str">
        <f t="shared" si="69"/>
        <v/>
      </c>
      <c r="AB471" s="101" t="str">
        <f t="shared" si="70"/>
        <v/>
      </c>
      <c r="AC471" s="92" t="str">
        <f t="shared" si="71"/>
        <v/>
      </c>
      <c r="AD471" s="92" t="str">
        <f t="shared" si="72"/>
        <v/>
      </c>
    </row>
    <row r="472" spans="1:30" x14ac:dyDescent="0.25">
      <c r="A472">
        <f t="shared" si="64"/>
        <v>10</v>
      </c>
      <c r="B472">
        <f>COUNTIF($D$4:D472,D472)</f>
        <v>389</v>
      </c>
      <c r="C472">
        <f>'Building Structure Data'!B473</f>
        <v>0</v>
      </c>
      <c r="D472">
        <f>'Building Structure Data'!C473</f>
        <v>0</v>
      </c>
      <c r="E472">
        <f>'Building Structure Data'!D473</f>
        <v>0</v>
      </c>
      <c r="F472">
        <f>'Building Structure Data'!E473</f>
        <v>0</v>
      </c>
      <c r="G472" s="43">
        <f>'Building Structure Data'!O473</f>
        <v>0</v>
      </c>
      <c r="H472" s="43">
        <f>'Building Structure Data'!P473</f>
        <v>0</v>
      </c>
      <c r="I472" t="b">
        <f>IF(OR('Building Structure Data'!M473="C",'Building Structure Data'!M473="R"),TRUE,FALSE)</f>
        <v>0</v>
      </c>
      <c r="J472">
        <f>'Building Structure Data'!Y473</f>
        <v>0</v>
      </c>
      <c r="K472" s="77">
        <f>'Building Structure Data'!AN473</f>
        <v>0</v>
      </c>
      <c r="L472" s="77">
        <f>'Building Structure Data'!AO473</f>
        <v>0</v>
      </c>
      <c r="M472" s="163" t="str">
        <f>IFERROR('Inputs_Metric 7'!$D$5*INDEX('HAZUS Table FL 14.14'!$F$5:$F$40,MATCH($J472,'HAZUS Table FL 14.14'!$C$5:$C$40,0)),"no data")</f>
        <v>no data</v>
      </c>
      <c r="N472" s="163" t="str">
        <f>IFERROR('Inputs_Metric 7'!$D$5*INDEX('HAZUS Table FL 14.14'!$G$5:$G$40,MATCH($J472,'HAZUS Table FL 14.14'!$C$5:$C$40,0)),"no data")</f>
        <v>no data</v>
      </c>
      <c r="O472" s="163" t="str">
        <f>IFERROR('Inputs_Metric 7'!$D$5*INDEX('HAZUS Table FL 14.14'!$I$5:$I$40,MATCH($J472,'HAZUS Table FL 14.14'!$C$5:$C$40,0)),"no data")</f>
        <v>no data</v>
      </c>
      <c r="P472" s="246" t="str">
        <f>IFERROR(AVERAGEIFS('HAZUS Table FL 14.12'!$S$4:$S$325,'HAZUS Table FL 14.12'!$N$4:$N$325,$J472,'HAZUS Table FL 14.12'!$R$4:$R$325,$I472,'HAZUS Table FL 14.12'!$P$4:$P$325,"&lt;="&amp;$G472,'HAZUS Table FL 14.12'!$Q$4:$Q$325,"&gt;"&amp;$G472)*'Inputs_Metric 7'!$D$6,"no data")</f>
        <v>no data</v>
      </c>
      <c r="Q472" s="246" t="str">
        <f>IFERROR(AVERAGEIFS('HAZUS Table FL 14.12'!$S$4:$S$325,'HAZUS Table FL 14.12'!$N$4:$N$325,$J472,'HAZUS Table FL 14.12'!$R$4:$R$325,$I472,'HAZUS Table FL 14.12'!$P$4:$P$325,"&lt;="&amp;$H472,'HAZUS Table FL 14.12'!$Q$4:$Q$325,"&gt;"&amp;$H472)*'Inputs_Metric 7'!$D$6,"no data")</f>
        <v>no data</v>
      </c>
      <c r="R472" s="246" t="str">
        <f>IFERROR(INDEX('HAZUS Table FL 14.16'!$D$3:$D$30,MATCH($J472,'HAZUS Table FL 14.16'!$C$3:$C$30,0)),"no data")</f>
        <v>no data</v>
      </c>
      <c r="S472" s="246" t="str">
        <f>IFERROR(INDEX('HAZUS Table FL 14.16'!$F$3:$F$30,MATCH($J472,'HAZUS Table FL 14.16'!$C$3:$C$30,0)),"no data")</f>
        <v>no data</v>
      </c>
      <c r="T472" s="246" t="str">
        <f>IFERROR(INDEX('HAZUS Table FL 14.16'!$G$3:$G$30,MATCH($J472,'HAZUS Table FL 14.16'!$C$3:$C$30,0)),"no data")</f>
        <v>no data</v>
      </c>
      <c r="U472" s="164" t="str">
        <f>IFERROR('Inputs_Metric 7'!$D$5*INDEX('HAZUS Table FL 14.8'!$E$4:$E$14,MATCH('Step 1_Metric 7'!$J472,'HAZUS Table FL 14.8'!$C$4:$C$14,0)),"no data")</f>
        <v>no data</v>
      </c>
      <c r="W472" s="92" t="str">
        <f t="shared" si="65"/>
        <v/>
      </c>
      <c r="X472" s="92" t="str">
        <f t="shared" si="66"/>
        <v/>
      </c>
      <c r="Y472" s="92" t="str">
        <f t="shared" si="67"/>
        <v/>
      </c>
      <c r="Z472" s="92" t="str">
        <f t="shared" si="68"/>
        <v/>
      </c>
      <c r="AA472" s="101" t="str">
        <f t="shared" si="69"/>
        <v/>
      </c>
      <c r="AB472" s="101" t="str">
        <f t="shared" si="70"/>
        <v/>
      </c>
      <c r="AC472" s="92" t="str">
        <f t="shared" si="71"/>
        <v/>
      </c>
      <c r="AD472" s="92" t="str">
        <f t="shared" si="72"/>
        <v/>
      </c>
    </row>
    <row r="473" spans="1:30" x14ac:dyDescent="0.25">
      <c r="A473">
        <f t="shared" si="64"/>
        <v>10</v>
      </c>
      <c r="B473">
        <f>COUNTIF($D$4:D473,D473)</f>
        <v>390</v>
      </c>
      <c r="C473">
        <f>'Building Structure Data'!B474</f>
        <v>0</v>
      </c>
      <c r="D473">
        <f>'Building Structure Data'!C474</f>
        <v>0</v>
      </c>
      <c r="E473">
        <f>'Building Structure Data'!D474</f>
        <v>0</v>
      </c>
      <c r="F473">
        <f>'Building Structure Data'!E474</f>
        <v>0</v>
      </c>
      <c r="G473" s="43">
        <f>'Building Structure Data'!O474</f>
        <v>0</v>
      </c>
      <c r="H473" s="43">
        <f>'Building Structure Data'!P474</f>
        <v>0</v>
      </c>
      <c r="I473" t="b">
        <f>IF(OR('Building Structure Data'!M474="C",'Building Structure Data'!M474="R"),TRUE,FALSE)</f>
        <v>0</v>
      </c>
      <c r="J473">
        <f>'Building Structure Data'!Y474</f>
        <v>0</v>
      </c>
      <c r="K473" s="77">
        <f>'Building Structure Data'!AN474</f>
        <v>0</v>
      </c>
      <c r="L473" s="77">
        <f>'Building Structure Data'!AO474</f>
        <v>0</v>
      </c>
      <c r="M473" s="163" t="str">
        <f>IFERROR('Inputs_Metric 7'!$D$5*INDEX('HAZUS Table FL 14.14'!$F$5:$F$40,MATCH($J473,'HAZUS Table FL 14.14'!$C$5:$C$40,0)),"no data")</f>
        <v>no data</v>
      </c>
      <c r="N473" s="163" t="str">
        <f>IFERROR('Inputs_Metric 7'!$D$5*INDEX('HAZUS Table FL 14.14'!$G$5:$G$40,MATCH($J473,'HAZUS Table FL 14.14'!$C$5:$C$40,0)),"no data")</f>
        <v>no data</v>
      </c>
      <c r="O473" s="163" t="str">
        <f>IFERROR('Inputs_Metric 7'!$D$5*INDEX('HAZUS Table FL 14.14'!$I$5:$I$40,MATCH($J473,'HAZUS Table FL 14.14'!$C$5:$C$40,0)),"no data")</f>
        <v>no data</v>
      </c>
      <c r="P473" s="246" t="str">
        <f>IFERROR(AVERAGEIFS('HAZUS Table FL 14.12'!$S$4:$S$325,'HAZUS Table FL 14.12'!$N$4:$N$325,$J473,'HAZUS Table FL 14.12'!$R$4:$R$325,$I473,'HAZUS Table FL 14.12'!$P$4:$P$325,"&lt;="&amp;$G473,'HAZUS Table FL 14.12'!$Q$4:$Q$325,"&gt;"&amp;$G473)*'Inputs_Metric 7'!$D$6,"no data")</f>
        <v>no data</v>
      </c>
      <c r="Q473" s="246" t="str">
        <f>IFERROR(AVERAGEIFS('HAZUS Table FL 14.12'!$S$4:$S$325,'HAZUS Table FL 14.12'!$N$4:$N$325,$J473,'HAZUS Table FL 14.12'!$R$4:$R$325,$I473,'HAZUS Table FL 14.12'!$P$4:$P$325,"&lt;="&amp;$H473,'HAZUS Table FL 14.12'!$Q$4:$Q$325,"&gt;"&amp;$H473)*'Inputs_Metric 7'!$D$6,"no data")</f>
        <v>no data</v>
      </c>
      <c r="R473" s="246" t="str">
        <f>IFERROR(INDEX('HAZUS Table FL 14.16'!$D$3:$D$30,MATCH($J473,'HAZUS Table FL 14.16'!$C$3:$C$30,0)),"no data")</f>
        <v>no data</v>
      </c>
      <c r="S473" s="246" t="str">
        <f>IFERROR(INDEX('HAZUS Table FL 14.16'!$F$3:$F$30,MATCH($J473,'HAZUS Table FL 14.16'!$C$3:$C$30,0)),"no data")</f>
        <v>no data</v>
      </c>
      <c r="T473" s="246" t="str">
        <f>IFERROR(INDEX('HAZUS Table FL 14.16'!$G$3:$G$30,MATCH($J473,'HAZUS Table FL 14.16'!$C$3:$C$30,0)),"no data")</f>
        <v>no data</v>
      </c>
      <c r="U473" s="164" t="str">
        <f>IFERROR('Inputs_Metric 7'!$D$5*INDEX('HAZUS Table FL 14.8'!$E$4:$E$14,MATCH('Step 1_Metric 7'!$J473,'HAZUS Table FL 14.8'!$C$4:$C$14,0)),"no data")</f>
        <v>no data</v>
      </c>
      <c r="W473" s="92" t="str">
        <f t="shared" si="65"/>
        <v/>
      </c>
      <c r="X473" s="92" t="str">
        <f t="shared" si="66"/>
        <v/>
      </c>
      <c r="Y473" s="92" t="str">
        <f t="shared" si="67"/>
        <v/>
      </c>
      <c r="Z473" s="92" t="str">
        <f t="shared" si="68"/>
        <v/>
      </c>
      <c r="AA473" s="101" t="str">
        <f t="shared" si="69"/>
        <v/>
      </c>
      <c r="AB473" s="101" t="str">
        <f t="shared" si="70"/>
        <v/>
      </c>
      <c r="AC473" s="92" t="str">
        <f t="shared" si="71"/>
        <v/>
      </c>
      <c r="AD473" s="92" t="str">
        <f t="shared" si="72"/>
        <v/>
      </c>
    </row>
    <row r="474" spans="1:30" x14ac:dyDescent="0.25">
      <c r="A474">
        <f t="shared" si="64"/>
        <v>10</v>
      </c>
      <c r="B474">
        <f>COUNTIF($D$4:D474,D474)</f>
        <v>391</v>
      </c>
      <c r="C474">
        <f>'Building Structure Data'!B475</f>
        <v>0</v>
      </c>
      <c r="D474">
        <f>'Building Structure Data'!C475</f>
        <v>0</v>
      </c>
      <c r="E474">
        <f>'Building Structure Data'!D475</f>
        <v>0</v>
      </c>
      <c r="F474">
        <f>'Building Structure Data'!E475</f>
        <v>0</v>
      </c>
      <c r="G474" s="43">
        <f>'Building Structure Data'!O475</f>
        <v>0</v>
      </c>
      <c r="H474" s="43">
        <f>'Building Structure Data'!P475</f>
        <v>0</v>
      </c>
      <c r="I474" t="b">
        <f>IF(OR('Building Structure Data'!M475="C",'Building Structure Data'!M475="R"),TRUE,FALSE)</f>
        <v>0</v>
      </c>
      <c r="J474">
        <f>'Building Structure Data'!Y475</f>
        <v>0</v>
      </c>
      <c r="K474" s="77">
        <f>'Building Structure Data'!AN475</f>
        <v>0</v>
      </c>
      <c r="L474" s="77">
        <f>'Building Structure Data'!AO475</f>
        <v>0</v>
      </c>
      <c r="M474" s="163" t="str">
        <f>IFERROR('Inputs_Metric 7'!$D$5*INDEX('HAZUS Table FL 14.14'!$F$5:$F$40,MATCH($J474,'HAZUS Table FL 14.14'!$C$5:$C$40,0)),"no data")</f>
        <v>no data</v>
      </c>
      <c r="N474" s="163" t="str">
        <f>IFERROR('Inputs_Metric 7'!$D$5*INDEX('HAZUS Table FL 14.14'!$G$5:$G$40,MATCH($J474,'HAZUS Table FL 14.14'!$C$5:$C$40,0)),"no data")</f>
        <v>no data</v>
      </c>
      <c r="O474" s="163" t="str">
        <f>IFERROR('Inputs_Metric 7'!$D$5*INDEX('HAZUS Table FL 14.14'!$I$5:$I$40,MATCH($J474,'HAZUS Table FL 14.14'!$C$5:$C$40,0)),"no data")</f>
        <v>no data</v>
      </c>
      <c r="P474" s="246" t="str">
        <f>IFERROR(AVERAGEIFS('HAZUS Table FL 14.12'!$S$4:$S$325,'HAZUS Table FL 14.12'!$N$4:$N$325,$J474,'HAZUS Table FL 14.12'!$R$4:$R$325,$I474,'HAZUS Table FL 14.12'!$P$4:$P$325,"&lt;="&amp;$G474,'HAZUS Table FL 14.12'!$Q$4:$Q$325,"&gt;"&amp;$G474)*'Inputs_Metric 7'!$D$6,"no data")</f>
        <v>no data</v>
      </c>
      <c r="Q474" s="246" t="str">
        <f>IFERROR(AVERAGEIFS('HAZUS Table FL 14.12'!$S$4:$S$325,'HAZUS Table FL 14.12'!$N$4:$N$325,$J474,'HAZUS Table FL 14.12'!$R$4:$R$325,$I474,'HAZUS Table FL 14.12'!$P$4:$P$325,"&lt;="&amp;$H474,'HAZUS Table FL 14.12'!$Q$4:$Q$325,"&gt;"&amp;$H474)*'Inputs_Metric 7'!$D$6,"no data")</f>
        <v>no data</v>
      </c>
      <c r="R474" s="246" t="str">
        <f>IFERROR(INDEX('HAZUS Table FL 14.16'!$D$3:$D$30,MATCH($J474,'HAZUS Table FL 14.16'!$C$3:$C$30,0)),"no data")</f>
        <v>no data</v>
      </c>
      <c r="S474" s="246" t="str">
        <f>IFERROR(INDEX('HAZUS Table FL 14.16'!$F$3:$F$30,MATCH($J474,'HAZUS Table FL 14.16'!$C$3:$C$30,0)),"no data")</f>
        <v>no data</v>
      </c>
      <c r="T474" s="246" t="str">
        <f>IFERROR(INDEX('HAZUS Table FL 14.16'!$G$3:$G$30,MATCH($J474,'HAZUS Table FL 14.16'!$C$3:$C$30,0)),"no data")</f>
        <v>no data</v>
      </c>
      <c r="U474" s="164" t="str">
        <f>IFERROR('Inputs_Metric 7'!$D$5*INDEX('HAZUS Table FL 14.8'!$E$4:$E$14,MATCH('Step 1_Metric 7'!$J474,'HAZUS Table FL 14.8'!$C$4:$C$14,0)),"no data")</f>
        <v>no data</v>
      </c>
      <c r="W474" s="92" t="str">
        <f t="shared" si="65"/>
        <v/>
      </c>
      <c r="X474" s="92" t="str">
        <f t="shared" si="66"/>
        <v/>
      </c>
      <c r="Y474" s="92" t="str">
        <f t="shared" si="67"/>
        <v/>
      </c>
      <c r="Z474" s="92" t="str">
        <f t="shared" si="68"/>
        <v/>
      </c>
      <c r="AA474" s="101" t="str">
        <f t="shared" si="69"/>
        <v/>
      </c>
      <c r="AB474" s="101" t="str">
        <f t="shared" si="70"/>
        <v/>
      </c>
      <c r="AC474" s="92" t="str">
        <f t="shared" si="71"/>
        <v/>
      </c>
      <c r="AD474" s="92" t="str">
        <f t="shared" si="72"/>
        <v/>
      </c>
    </row>
    <row r="475" spans="1:30" x14ac:dyDescent="0.25">
      <c r="A475">
        <f t="shared" si="64"/>
        <v>10</v>
      </c>
      <c r="B475">
        <f>COUNTIF($D$4:D475,D475)</f>
        <v>392</v>
      </c>
      <c r="C475">
        <f>'Building Structure Data'!B476</f>
        <v>0</v>
      </c>
      <c r="D475">
        <f>'Building Structure Data'!C476</f>
        <v>0</v>
      </c>
      <c r="E475">
        <f>'Building Structure Data'!D476</f>
        <v>0</v>
      </c>
      <c r="F475">
        <f>'Building Structure Data'!E476</f>
        <v>0</v>
      </c>
      <c r="G475" s="43">
        <f>'Building Structure Data'!O476</f>
        <v>0</v>
      </c>
      <c r="H475" s="43">
        <f>'Building Structure Data'!P476</f>
        <v>0</v>
      </c>
      <c r="I475" t="b">
        <f>IF(OR('Building Structure Data'!M476="C",'Building Structure Data'!M476="R"),TRUE,FALSE)</f>
        <v>0</v>
      </c>
      <c r="J475">
        <f>'Building Structure Data'!Y476</f>
        <v>0</v>
      </c>
      <c r="K475" s="77">
        <f>'Building Structure Data'!AN476</f>
        <v>0</v>
      </c>
      <c r="L475" s="77">
        <f>'Building Structure Data'!AO476</f>
        <v>0</v>
      </c>
      <c r="M475" s="163" t="str">
        <f>IFERROR('Inputs_Metric 7'!$D$5*INDEX('HAZUS Table FL 14.14'!$F$5:$F$40,MATCH($J475,'HAZUS Table FL 14.14'!$C$5:$C$40,0)),"no data")</f>
        <v>no data</v>
      </c>
      <c r="N475" s="163" t="str">
        <f>IFERROR('Inputs_Metric 7'!$D$5*INDEX('HAZUS Table FL 14.14'!$G$5:$G$40,MATCH($J475,'HAZUS Table FL 14.14'!$C$5:$C$40,0)),"no data")</f>
        <v>no data</v>
      </c>
      <c r="O475" s="163" t="str">
        <f>IFERROR('Inputs_Metric 7'!$D$5*INDEX('HAZUS Table FL 14.14'!$I$5:$I$40,MATCH($J475,'HAZUS Table FL 14.14'!$C$5:$C$40,0)),"no data")</f>
        <v>no data</v>
      </c>
      <c r="P475" s="246" t="str">
        <f>IFERROR(AVERAGEIFS('HAZUS Table FL 14.12'!$S$4:$S$325,'HAZUS Table FL 14.12'!$N$4:$N$325,$J475,'HAZUS Table FL 14.12'!$R$4:$R$325,$I475,'HAZUS Table FL 14.12'!$P$4:$P$325,"&lt;="&amp;$G475,'HAZUS Table FL 14.12'!$Q$4:$Q$325,"&gt;"&amp;$G475)*'Inputs_Metric 7'!$D$6,"no data")</f>
        <v>no data</v>
      </c>
      <c r="Q475" s="246" t="str">
        <f>IFERROR(AVERAGEIFS('HAZUS Table FL 14.12'!$S$4:$S$325,'HAZUS Table FL 14.12'!$N$4:$N$325,$J475,'HAZUS Table FL 14.12'!$R$4:$R$325,$I475,'HAZUS Table FL 14.12'!$P$4:$P$325,"&lt;="&amp;$H475,'HAZUS Table FL 14.12'!$Q$4:$Q$325,"&gt;"&amp;$H475)*'Inputs_Metric 7'!$D$6,"no data")</f>
        <v>no data</v>
      </c>
      <c r="R475" s="246" t="str">
        <f>IFERROR(INDEX('HAZUS Table FL 14.16'!$D$3:$D$30,MATCH($J475,'HAZUS Table FL 14.16'!$C$3:$C$30,0)),"no data")</f>
        <v>no data</v>
      </c>
      <c r="S475" s="246" t="str">
        <f>IFERROR(INDEX('HAZUS Table FL 14.16'!$F$3:$F$30,MATCH($J475,'HAZUS Table FL 14.16'!$C$3:$C$30,0)),"no data")</f>
        <v>no data</v>
      </c>
      <c r="T475" s="246" t="str">
        <f>IFERROR(INDEX('HAZUS Table FL 14.16'!$G$3:$G$30,MATCH($J475,'HAZUS Table FL 14.16'!$C$3:$C$30,0)),"no data")</f>
        <v>no data</v>
      </c>
      <c r="U475" s="164" t="str">
        <f>IFERROR('Inputs_Metric 7'!$D$5*INDEX('HAZUS Table FL 14.8'!$E$4:$E$14,MATCH('Step 1_Metric 7'!$J475,'HAZUS Table FL 14.8'!$C$4:$C$14,0)),"no data")</f>
        <v>no data</v>
      </c>
      <c r="W475" s="92" t="str">
        <f t="shared" si="65"/>
        <v/>
      </c>
      <c r="X475" s="92" t="str">
        <f t="shared" si="66"/>
        <v/>
      </c>
      <c r="Y475" s="92" t="str">
        <f t="shared" si="67"/>
        <v/>
      </c>
      <c r="Z475" s="92" t="str">
        <f t="shared" si="68"/>
        <v/>
      </c>
      <c r="AA475" s="101" t="str">
        <f t="shared" si="69"/>
        <v/>
      </c>
      <c r="AB475" s="101" t="str">
        <f t="shared" si="70"/>
        <v/>
      </c>
      <c r="AC475" s="92" t="str">
        <f t="shared" si="71"/>
        <v/>
      </c>
      <c r="AD475" s="92" t="str">
        <f t="shared" si="72"/>
        <v/>
      </c>
    </row>
    <row r="476" spans="1:30" x14ac:dyDescent="0.25">
      <c r="A476">
        <f t="shared" si="64"/>
        <v>10</v>
      </c>
      <c r="B476">
        <f>COUNTIF($D$4:D476,D476)</f>
        <v>393</v>
      </c>
      <c r="C476">
        <f>'Building Structure Data'!B477</f>
        <v>0</v>
      </c>
      <c r="D476">
        <f>'Building Structure Data'!C477</f>
        <v>0</v>
      </c>
      <c r="E476">
        <f>'Building Structure Data'!D477</f>
        <v>0</v>
      </c>
      <c r="F476">
        <f>'Building Structure Data'!E477</f>
        <v>0</v>
      </c>
      <c r="G476" s="43">
        <f>'Building Structure Data'!O477</f>
        <v>0</v>
      </c>
      <c r="H476" s="43">
        <f>'Building Structure Data'!P477</f>
        <v>0</v>
      </c>
      <c r="I476" t="b">
        <f>IF(OR('Building Structure Data'!M477="C",'Building Structure Data'!M477="R"),TRUE,FALSE)</f>
        <v>0</v>
      </c>
      <c r="J476">
        <f>'Building Structure Data'!Y477</f>
        <v>0</v>
      </c>
      <c r="K476" s="77">
        <f>'Building Structure Data'!AN477</f>
        <v>0</v>
      </c>
      <c r="L476" s="77">
        <f>'Building Structure Data'!AO477</f>
        <v>0</v>
      </c>
      <c r="M476" s="163" t="str">
        <f>IFERROR('Inputs_Metric 7'!$D$5*INDEX('HAZUS Table FL 14.14'!$F$5:$F$40,MATCH($J476,'HAZUS Table FL 14.14'!$C$5:$C$40,0)),"no data")</f>
        <v>no data</v>
      </c>
      <c r="N476" s="163" t="str">
        <f>IFERROR('Inputs_Metric 7'!$D$5*INDEX('HAZUS Table FL 14.14'!$G$5:$G$40,MATCH($J476,'HAZUS Table FL 14.14'!$C$5:$C$40,0)),"no data")</f>
        <v>no data</v>
      </c>
      <c r="O476" s="163" t="str">
        <f>IFERROR('Inputs_Metric 7'!$D$5*INDEX('HAZUS Table FL 14.14'!$I$5:$I$40,MATCH($J476,'HAZUS Table FL 14.14'!$C$5:$C$40,0)),"no data")</f>
        <v>no data</v>
      </c>
      <c r="P476" s="246" t="str">
        <f>IFERROR(AVERAGEIFS('HAZUS Table FL 14.12'!$S$4:$S$325,'HAZUS Table FL 14.12'!$N$4:$N$325,$J476,'HAZUS Table FL 14.12'!$R$4:$R$325,$I476,'HAZUS Table FL 14.12'!$P$4:$P$325,"&lt;="&amp;$G476,'HAZUS Table FL 14.12'!$Q$4:$Q$325,"&gt;"&amp;$G476)*'Inputs_Metric 7'!$D$6,"no data")</f>
        <v>no data</v>
      </c>
      <c r="Q476" s="246" t="str">
        <f>IFERROR(AVERAGEIFS('HAZUS Table FL 14.12'!$S$4:$S$325,'HAZUS Table FL 14.12'!$N$4:$N$325,$J476,'HAZUS Table FL 14.12'!$R$4:$R$325,$I476,'HAZUS Table FL 14.12'!$P$4:$P$325,"&lt;="&amp;$H476,'HAZUS Table FL 14.12'!$Q$4:$Q$325,"&gt;"&amp;$H476)*'Inputs_Metric 7'!$D$6,"no data")</f>
        <v>no data</v>
      </c>
      <c r="R476" s="246" t="str">
        <f>IFERROR(INDEX('HAZUS Table FL 14.16'!$D$3:$D$30,MATCH($J476,'HAZUS Table FL 14.16'!$C$3:$C$30,0)),"no data")</f>
        <v>no data</v>
      </c>
      <c r="S476" s="246" t="str">
        <f>IFERROR(INDEX('HAZUS Table FL 14.16'!$F$3:$F$30,MATCH($J476,'HAZUS Table FL 14.16'!$C$3:$C$30,0)),"no data")</f>
        <v>no data</v>
      </c>
      <c r="T476" s="246" t="str">
        <f>IFERROR(INDEX('HAZUS Table FL 14.16'!$G$3:$G$30,MATCH($J476,'HAZUS Table FL 14.16'!$C$3:$C$30,0)),"no data")</f>
        <v>no data</v>
      </c>
      <c r="U476" s="164" t="str">
        <f>IFERROR('Inputs_Metric 7'!$D$5*INDEX('HAZUS Table FL 14.8'!$E$4:$E$14,MATCH('Step 1_Metric 7'!$J476,'HAZUS Table FL 14.8'!$C$4:$C$14,0)),"no data")</f>
        <v>no data</v>
      </c>
      <c r="W476" s="92" t="str">
        <f t="shared" si="65"/>
        <v/>
      </c>
      <c r="X476" s="92" t="str">
        <f t="shared" si="66"/>
        <v/>
      </c>
      <c r="Y476" s="92" t="str">
        <f t="shared" si="67"/>
        <v/>
      </c>
      <c r="Z476" s="92" t="str">
        <f t="shared" si="68"/>
        <v/>
      </c>
      <c r="AA476" s="101" t="str">
        <f t="shared" si="69"/>
        <v/>
      </c>
      <c r="AB476" s="101" t="str">
        <f t="shared" si="70"/>
        <v/>
      </c>
      <c r="AC476" s="92" t="str">
        <f t="shared" si="71"/>
        <v/>
      </c>
      <c r="AD476" s="92" t="str">
        <f t="shared" si="72"/>
        <v/>
      </c>
    </row>
    <row r="477" spans="1:30" x14ac:dyDescent="0.25">
      <c r="A477">
        <f t="shared" ref="A477:A540" si="73">IF(B477=1,A476+1,A476)</f>
        <v>10</v>
      </c>
      <c r="B477">
        <f>COUNTIF($D$4:D477,D477)</f>
        <v>394</v>
      </c>
      <c r="C477">
        <f>'Building Structure Data'!B478</f>
        <v>0</v>
      </c>
      <c r="D477">
        <f>'Building Structure Data'!C478</f>
        <v>0</v>
      </c>
      <c r="E477">
        <f>'Building Structure Data'!D478</f>
        <v>0</v>
      </c>
      <c r="F477">
        <f>'Building Structure Data'!E478</f>
        <v>0</v>
      </c>
      <c r="G477" s="43">
        <f>'Building Structure Data'!O478</f>
        <v>0</v>
      </c>
      <c r="H477" s="43">
        <f>'Building Structure Data'!P478</f>
        <v>0</v>
      </c>
      <c r="I477" t="b">
        <f>IF(OR('Building Structure Data'!M478="C",'Building Structure Data'!M478="R"),TRUE,FALSE)</f>
        <v>0</v>
      </c>
      <c r="J477">
        <f>'Building Structure Data'!Y478</f>
        <v>0</v>
      </c>
      <c r="K477" s="77">
        <f>'Building Structure Data'!AN478</f>
        <v>0</v>
      </c>
      <c r="L477" s="77">
        <f>'Building Structure Data'!AO478</f>
        <v>0</v>
      </c>
      <c r="M477" s="163" t="str">
        <f>IFERROR('Inputs_Metric 7'!$D$5*INDEX('HAZUS Table FL 14.14'!$F$5:$F$40,MATCH($J477,'HAZUS Table FL 14.14'!$C$5:$C$40,0)),"no data")</f>
        <v>no data</v>
      </c>
      <c r="N477" s="163" t="str">
        <f>IFERROR('Inputs_Metric 7'!$D$5*INDEX('HAZUS Table FL 14.14'!$G$5:$G$40,MATCH($J477,'HAZUS Table FL 14.14'!$C$5:$C$40,0)),"no data")</f>
        <v>no data</v>
      </c>
      <c r="O477" s="163" t="str">
        <f>IFERROR('Inputs_Metric 7'!$D$5*INDEX('HAZUS Table FL 14.14'!$I$5:$I$40,MATCH($J477,'HAZUS Table FL 14.14'!$C$5:$C$40,0)),"no data")</f>
        <v>no data</v>
      </c>
      <c r="P477" s="246" t="str">
        <f>IFERROR(AVERAGEIFS('HAZUS Table FL 14.12'!$S$4:$S$325,'HAZUS Table FL 14.12'!$N$4:$N$325,$J477,'HAZUS Table FL 14.12'!$R$4:$R$325,$I477,'HAZUS Table FL 14.12'!$P$4:$P$325,"&lt;="&amp;$G477,'HAZUS Table FL 14.12'!$Q$4:$Q$325,"&gt;"&amp;$G477)*'Inputs_Metric 7'!$D$6,"no data")</f>
        <v>no data</v>
      </c>
      <c r="Q477" s="246" t="str">
        <f>IFERROR(AVERAGEIFS('HAZUS Table FL 14.12'!$S$4:$S$325,'HAZUS Table FL 14.12'!$N$4:$N$325,$J477,'HAZUS Table FL 14.12'!$R$4:$R$325,$I477,'HAZUS Table FL 14.12'!$P$4:$P$325,"&lt;="&amp;$H477,'HAZUS Table FL 14.12'!$Q$4:$Q$325,"&gt;"&amp;$H477)*'Inputs_Metric 7'!$D$6,"no data")</f>
        <v>no data</v>
      </c>
      <c r="R477" s="246" t="str">
        <f>IFERROR(INDEX('HAZUS Table FL 14.16'!$D$3:$D$30,MATCH($J477,'HAZUS Table FL 14.16'!$C$3:$C$30,0)),"no data")</f>
        <v>no data</v>
      </c>
      <c r="S477" s="246" t="str">
        <f>IFERROR(INDEX('HAZUS Table FL 14.16'!$F$3:$F$30,MATCH($J477,'HAZUS Table FL 14.16'!$C$3:$C$30,0)),"no data")</f>
        <v>no data</v>
      </c>
      <c r="T477" s="246" t="str">
        <f>IFERROR(INDEX('HAZUS Table FL 14.16'!$G$3:$G$30,MATCH($J477,'HAZUS Table FL 14.16'!$C$3:$C$30,0)),"no data")</f>
        <v>no data</v>
      </c>
      <c r="U477" s="164" t="str">
        <f>IFERROR('Inputs_Metric 7'!$D$5*INDEX('HAZUS Table FL 14.8'!$E$4:$E$14,MATCH('Step 1_Metric 7'!$J477,'HAZUS Table FL 14.8'!$C$4:$C$14,0)),"no data")</f>
        <v>no data</v>
      </c>
      <c r="W477" s="92" t="str">
        <f t="shared" ref="W477:W540" si="74">IFERROR(K477*M477*P477*(1-S477),"")</f>
        <v/>
      </c>
      <c r="X477" s="92" t="str">
        <f t="shared" ref="X477:X540" si="75">IFERROR(L477*M477*Q477*(1-S477),"")</f>
        <v/>
      </c>
      <c r="Y477" s="92" t="str">
        <f t="shared" ref="Y477:Y540" si="76">IFERROR(K477*$N477*P477*(1-$R477),"")</f>
        <v/>
      </c>
      <c r="Z477" s="92" t="str">
        <f t="shared" ref="Z477:Z540" si="77">IFERROR(L477*$N477*Q477*(1-$R477),"")</f>
        <v/>
      </c>
      <c r="AA477" s="101" t="str">
        <f t="shared" ref="AA477:AA540" si="78">IFERROR(AC477/$U477,"")</f>
        <v/>
      </c>
      <c r="AB477" s="101" t="str">
        <f t="shared" ref="AB477:AB540" si="79">IFERROR(AD477/$U477,"")</f>
        <v/>
      </c>
      <c r="AC477" s="92" t="str">
        <f t="shared" ref="AC477:AC540" si="80">IFERROR(K477*$O477*P477*(1-$T477),"")</f>
        <v/>
      </c>
      <c r="AD477" s="92" t="str">
        <f t="shared" ref="AD477:AD540" si="81">IFERROR(L477*$O477*Q477*(1-$T477),"")</f>
        <v/>
      </c>
    </row>
    <row r="478" spans="1:30" x14ac:dyDescent="0.25">
      <c r="A478">
        <f t="shared" si="73"/>
        <v>10</v>
      </c>
      <c r="B478">
        <f>COUNTIF($D$4:D478,D478)</f>
        <v>395</v>
      </c>
      <c r="C478">
        <f>'Building Structure Data'!B479</f>
        <v>0</v>
      </c>
      <c r="D478">
        <f>'Building Structure Data'!C479</f>
        <v>0</v>
      </c>
      <c r="E478">
        <f>'Building Structure Data'!D479</f>
        <v>0</v>
      </c>
      <c r="F478">
        <f>'Building Structure Data'!E479</f>
        <v>0</v>
      </c>
      <c r="G478" s="43">
        <f>'Building Structure Data'!O479</f>
        <v>0</v>
      </c>
      <c r="H478" s="43">
        <f>'Building Structure Data'!P479</f>
        <v>0</v>
      </c>
      <c r="I478" t="b">
        <f>IF(OR('Building Structure Data'!M479="C",'Building Structure Data'!M479="R"),TRUE,FALSE)</f>
        <v>0</v>
      </c>
      <c r="J478">
        <f>'Building Structure Data'!Y479</f>
        <v>0</v>
      </c>
      <c r="K478" s="77">
        <f>'Building Structure Data'!AN479</f>
        <v>0</v>
      </c>
      <c r="L478" s="77">
        <f>'Building Structure Data'!AO479</f>
        <v>0</v>
      </c>
      <c r="M478" s="163" t="str">
        <f>IFERROR('Inputs_Metric 7'!$D$5*INDEX('HAZUS Table FL 14.14'!$F$5:$F$40,MATCH($J478,'HAZUS Table FL 14.14'!$C$5:$C$40,0)),"no data")</f>
        <v>no data</v>
      </c>
      <c r="N478" s="163" t="str">
        <f>IFERROR('Inputs_Metric 7'!$D$5*INDEX('HAZUS Table FL 14.14'!$G$5:$G$40,MATCH($J478,'HAZUS Table FL 14.14'!$C$5:$C$40,0)),"no data")</f>
        <v>no data</v>
      </c>
      <c r="O478" s="163" t="str">
        <f>IFERROR('Inputs_Metric 7'!$D$5*INDEX('HAZUS Table FL 14.14'!$I$5:$I$40,MATCH($J478,'HAZUS Table FL 14.14'!$C$5:$C$40,0)),"no data")</f>
        <v>no data</v>
      </c>
      <c r="P478" s="246" t="str">
        <f>IFERROR(AVERAGEIFS('HAZUS Table FL 14.12'!$S$4:$S$325,'HAZUS Table FL 14.12'!$N$4:$N$325,$J478,'HAZUS Table FL 14.12'!$R$4:$R$325,$I478,'HAZUS Table FL 14.12'!$P$4:$P$325,"&lt;="&amp;$G478,'HAZUS Table FL 14.12'!$Q$4:$Q$325,"&gt;"&amp;$G478)*'Inputs_Metric 7'!$D$6,"no data")</f>
        <v>no data</v>
      </c>
      <c r="Q478" s="246" t="str">
        <f>IFERROR(AVERAGEIFS('HAZUS Table FL 14.12'!$S$4:$S$325,'HAZUS Table FL 14.12'!$N$4:$N$325,$J478,'HAZUS Table FL 14.12'!$R$4:$R$325,$I478,'HAZUS Table FL 14.12'!$P$4:$P$325,"&lt;="&amp;$H478,'HAZUS Table FL 14.12'!$Q$4:$Q$325,"&gt;"&amp;$H478)*'Inputs_Metric 7'!$D$6,"no data")</f>
        <v>no data</v>
      </c>
      <c r="R478" s="246" t="str">
        <f>IFERROR(INDEX('HAZUS Table FL 14.16'!$D$3:$D$30,MATCH($J478,'HAZUS Table FL 14.16'!$C$3:$C$30,0)),"no data")</f>
        <v>no data</v>
      </c>
      <c r="S478" s="246" t="str">
        <f>IFERROR(INDEX('HAZUS Table FL 14.16'!$F$3:$F$30,MATCH($J478,'HAZUS Table FL 14.16'!$C$3:$C$30,0)),"no data")</f>
        <v>no data</v>
      </c>
      <c r="T478" s="246" t="str">
        <f>IFERROR(INDEX('HAZUS Table FL 14.16'!$G$3:$G$30,MATCH($J478,'HAZUS Table FL 14.16'!$C$3:$C$30,0)),"no data")</f>
        <v>no data</v>
      </c>
      <c r="U478" s="164" t="str">
        <f>IFERROR('Inputs_Metric 7'!$D$5*INDEX('HAZUS Table FL 14.8'!$E$4:$E$14,MATCH('Step 1_Metric 7'!$J478,'HAZUS Table FL 14.8'!$C$4:$C$14,0)),"no data")</f>
        <v>no data</v>
      </c>
      <c r="W478" s="92" t="str">
        <f t="shared" si="74"/>
        <v/>
      </c>
      <c r="X478" s="92" t="str">
        <f t="shared" si="75"/>
        <v/>
      </c>
      <c r="Y478" s="92" t="str">
        <f t="shared" si="76"/>
        <v/>
      </c>
      <c r="Z478" s="92" t="str">
        <f t="shared" si="77"/>
        <v/>
      </c>
      <c r="AA478" s="101" t="str">
        <f t="shared" si="78"/>
        <v/>
      </c>
      <c r="AB478" s="101" t="str">
        <f t="shared" si="79"/>
        <v/>
      </c>
      <c r="AC478" s="92" t="str">
        <f t="shared" si="80"/>
        <v/>
      </c>
      <c r="AD478" s="92" t="str">
        <f t="shared" si="81"/>
        <v/>
      </c>
    </row>
    <row r="479" spans="1:30" x14ac:dyDescent="0.25">
      <c r="A479">
        <f t="shared" si="73"/>
        <v>10</v>
      </c>
      <c r="B479">
        <f>COUNTIF($D$4:D479,D479)</f>
        <v>396</v>
      </c>
      <c r="C479">
        <f>'Building Structure Data'!B480</f>
        <v>0</v>
      </c>
      <c r="D479">
        <f>'Building Structure Data'!C480</f>
        <v>0</v>
      </c>
      <c r="E479">
        <f>'Building Structure Data'!D480</f>
        <v>0</v>
      </c>
      <c r="F479">
        <f>'Building Structure Data'!E480</f>
        <v>0</v>
      </c>
      <c r="G479" s="43">
        <f>'Building Structure Data'!O480</f>
        <v>0</v>
      </c>
      <c r="H479" s="43">
        <f>'Building Structure Data'!P480</f>
        <v>0</v>
      </c>
      <c r="I479" t="b">
        <f>IF(OR('Building Structure Data'!M480="C",'Building Structure Data'!M480="R"),TRUE,FALSE)</f>
        <v>0</v>
      </c>
      <c r="J479">
        <f>'Building Structure Data'!Y480</f>
        <v>0</v>
      </c>
      <c r="K479" s="77">
        <f>'Building Structure Data'!AN480</f>
        <v>0</v>
      </c>
      <c r="L479" s="77">
        <f>'Building Structure Data'!AO480</f>
        <v>0</v>
      </c>
      <c r="M479" s="163" t="str">
        <f>IFERROR('Inputs_Metric 7'!$D$5*INDEX('HAZUS Table FL 14.14'!$F$5:$F$40,MATCH($J479,'HAZUS Table FL 14.14'!$C$5:$C$40,0)),"no data")</f>
        <v>no data</v>
      </c>
      <c r="N479" s="163" t="str">
        <f>IFERROR('Inputs_Metric 7'!$D$5*INDEX('HAZUS Table FL 14.14'!$G$5:$G$40,MATCH($J479,'HAZUS Table FL 14.14'!$C$5:$C$40,0)),"no data")</f>
        <v>no data</v>
      </c>
      <c r="O479" s="163" t="str">
        <f>IFERROR('Inputs_Metric 7'!$D$5*INDEX('HAZUS Table FL 14.14'!$I$5:$I$40,MATCH($J479,'HAZUS Table FL 14.14'!$C$5:$C$40,0)),"no data")</f>
        <v>no data</v>
      </c>
      <c r="P479" s="246" t="str">
        <f>IFERROR(AVERAGEIFS('HAZUS Table FL 14.12'!$S$4:$S$325,'HAZUS Table FL 14.12'!$N$4:$N$325,$J479,'HAZUS Table FL 14.12'!$R$4:$R$325,$I479,'HAZUS Table FL 14.12'!$P$4:$P$325,"&lt;="&amp;$G479,'HAZUS Table FL 14.12'!$Q$4:$Q$325,"&gt;"&amp;$G479)*'Inputs_Metric 7'!$D$6,"no data")</f>
        <v>no data</v>
      </c>
      <c r="Q479" s="246" t="str">
        <f>IFERROR(AVERAGEIFS('HAZUS Table FL 14.12'!$S$4:$S$325,'HAZUS Table FL 14.12'!$N$4:$N$325,$J479,'HAZUS Table FL 14.12'!$R$4:$R$325,$I479,'HAZUS Table FL 14.12'!$P$4:$P$325,"&lt;="&amp;$H479,'HAZUS Table FL 14.12'!$Q$4:$Q$325,"&gt;"&amp;$H479)*'Inputs_Metric 7'!$D$6,"no data")</f>
        <v>no data</v>
      </c>
      <c r="R479" s="246" t="str">
        <f>IFERROR(INDEX('HAZUS Table FL 14.16'!$D$3:$D$30,MATCH($J479,'HAZUS Table FL 14.16'!$C$3:$C$30,0)),"no data")</f>
        <v>no data</v>
      </c>
      <c r="S479" s="246" t="str">
        <f>IFERROR(INDEX('HAZUS Table FL 14.16'!$F$3:$F$30,MATCH($J479,'HAZUS Table FL 14.16'!$C$3:$C$30,0)),"no data")</f>
        <v>no data</v>
      </c>
      <c r="T479" s="246" t="str">
        <f>IFERROR(INDEX('HAZUS Table FL 14.16'!$G$3:$G$30,MATCH($J479,'HAZUS Table FL 14.16'!$C$3:$C$30,0)),"no data")</f>
        <v>no data</v>
      </c>
      <c r="U479" s="164" t="str">
        <f>IFERROR('Inputs_Metric 7'!$D$5*INDEX('HAZUS Table FL 14.8'!$E$4:$E$14,MATCH('Step 1_Metric 7'!$J479,'HAZUS Table FL 14.8'!$C$4:$C$14,0)),"no data")</f>
        <v>no data</v>
      </c>
      <c r="W479" s="92" t="str">
        <f t="shared" si="74"/>
        <v/>
      </c>
      <c r="X479" s="92" t="str">
        <f t="shared" si="75"/>
        <v/>
      </c>
      <c r="Y479" s="92" t="str">
        <f t="shared" si="76"/>
        <v/>
      </c>
      <c r="Z479" s="92" t="str">
        <f t="shared" si="77"/>
        <v/>
      </c>
      <c r="AA479" s="101" t="str">
        <f t="shared" si="78"/>
        <v/>
      </c>
      <c r="AB479" s="101" t="str">
        <f t="shared" si="79"/>
        <v/>
      </c>
      <c r="AC479" s="92" t="str">
        <f t="shared" si="80"/>
        <v/>
      </c>
      <c r="AD479" s="92" t="str">
        <f t="shared" si="81"/>
        <v/>
      </c>
    </row>
    <row r="480" spans="1:30" x14ac:dyDescent="0.25">
      <c r="A480">
        <f t="shared" si="73"/>
        <v>10</v>
      </c>
      <c r="B480">
        <f>COUNTIF($D$4:D480,D480)</f>
        <v>397</v>
      </c>
      <c r="C480">
        <f>'Building Structure Data'!B481</f>
        <v>0</v>
      </c>
      <c r="D480">
        <f>'Building Structure Data'!C481</f>
        <v>0</v>
      </c>
      <c r="E480">
        <f>'Building Structure Data'!D481</f>
        <v>0</v>
      </c>
      <c r="F480">
        <f>'Building Structure Data'!E481</f>
        <v>0</v>
      </c>
      <c r="G480" s="43">
        <f>'Building Structure Data'!O481</f>
        <v>0</v>
      </c>
      <c r="H480" s="43">
        <f>'Building Structure Data'!P481</f>
        <v>0</v>
      </c>
      <c r="I480" t="b">
        <f>IF(OR('Building Structure Data'!M481="C",'Building Structure Data'!M481="R"),TRUE,FALSE)</f>
        <v>0</v>
      </c>
      <c r="J480">
        <f>'Building Structure Data'!Y481</f>
        <v>0</v>
      </c>
      <c r="K480" s="77">
        <f>'Building Structure Data'!AN481</f>
        <v>0</v>
      </c>
      <c r="L480" s="77">
        <f>'Building Structure Data'!AO481</f>
        <v>0</v>
      </c>
      <c r="M480" s="163" t="str">
        <f>IFERROR('Inputs_Metric 7'!$D$5*INDEX('HAZUS Table FL 14.14'!$F$5:$F$40,MATCH($J480,'HAZUS Table FL 14.14'!$C$5:$C$40,0)),"no data")</f>
        <v>no data</v>
      </c>
      <c r="N480" s="163" t="str">
        <f>IFERROR('Inputs_Metric 7'!$D$5*INDEX('HAZUS Table FL 14.14'!$G$5:$G$40,MATCH($J480,'HAZUS Table FL 14.14'!$C$5:$C$40,0)),"no data")</f>
        <v>no data</v>
      </c>
      <c r="O480" s="163" t="str">
        <f>IFERROR('Inputs_Metric 7'!$D$5*INDEX('HAZUS Table FL 14.14'!$I$5:$I$40,MATCH($J480,'HAZUS Table FL 14.14'!$C$5:$C$40,0)),"no data")</f>
        <v>no data</v>
      </c>
      <c r="P480" s="246" t="str">
        <f>IFERROR(AVERAGEIFS('HAZUS Table FL 14.12'!$S$4:$S$325,'HAZUS Table FL 14.12'!$N$4:$N$325,$J480,'HAZUS Table FL 14.12'!$R$4:$R$325,$I480,'HAZUS Table FL 14.12'!$P$4:$P$325,"&lt;="&amp;$G480,'HAZUS Table FL 14.12'!$Q$4:$Q$325,"&gt;"&amp;$G480)*'Inputs_Metric 7'!$D$6,"no data")</f>
        <v>no data</v>
      </c>
      <c r="Q480" s="246" t="str">
        <f>IFERROR(AVERAGEIFS('HAZUS Table FL 14.12'!$S$4:$S$325,'HAZUS Table FL 14.12'!$N$4:$N$325,$J480,'HAZUS Table FL 14.12'!$R$4:$R$325,$I480,'HAZUS Table FL 14.12'!$P$4:$P$325,"&lt;="&amp;$H480,'HAZUS Table FL 14.12'!$Q$4:$Q$325,"&gt;"&amp;$H480)*'Inputs_Metric 7'!$D$6,"no data")</f>
        <v>no data</v>
      </c>
      <c r="R480" s="246" t="str">
        <f>IFERROR(INDEX('HAZUS Table FL 14.16'!$D$3:$D$30,MATCH($J480,'HAZUS Table FL 14.16'!$C$3:$C$30,0)),"no data")</f>
        <v>no data</v>
      </c>
      <c r="S480" s="246" t="str">
        <f>IFERROR(INDEX('HAZUS Table FL 14.16'!$F$3:$F$30,MATCH($J480,'HAZUS Table FL 14.16'!$C$3:$C$30,0)),"no data")</f>
        <v>no data</v>
      </c>
      <c r="T480" s="246" t="str">
        <f>IFERROR(INDEX('HAZUS Table FL 14.16'!$G$3:$G$30,MATCH($J480,'HAZUS Table FL 14.16'!$C$3:$C$30,0)),"no data")</f>
        <v>no data</v>
      </c>
      <c r="U480" s="164" t="str">
        <f>IFERROR('Inputs_Metric 7'!$D$5*INDEX('HAZUS Table FL 14.8'!$E$4:$E$14,MATCH('Step 1_Metric 7'!$J480,'HAZUS Table FL 14.8'!$C$4:$C$14,0)),"no data")</f>
        <v>no data</v>
      </c>
      <c r="W480" s="92" t="str">
        <f t="shared" si="74"/>
        <v/>
      </c>
      <c r="X480" s="92" t="str">
        <f t="shared" si="75"/>
        <v/>
      </c>
      <c r="Y480" s="92" t="str">
        <f t="shared" si="76"/>
        <v/>
      </c>
      <c r="Z480" s="92" t="str">
        <f t="shared" si="77"/>
        <v/>
      </c>
      <c r="AA480" s="101" t="str">
        <f t="shared" si="78"/>
        <v/>
      </c>
      <c r="AB480" s="101" t="str">
        <f t="shared" si="79"/>
        <v/>
      </c>
      <c r="AC480" s="92" t="str">
        <f t="shared" si="80"/>
        <v/>
      </c>
      <c r="AD480" s="92" t="str">
        <f t="shared" si="81"/>
        <v/>
      </c>
    </row>
    <row r="481" spans="1:30" x14ac:dyDescent="0.25">
      <c r="A481">
        <f t="shared" si="73"/>
        <v>10</v>
      </c>
      <c r="B481">
        <f>COUNTIF($D$4:D481,D481)</f>
        <v>398</v>
      </c>
      <c r="C481">
        <f>'Building Structure Data'!B482</f>
        <v>0</v>
      </c>
      <c r="D481">
        <f>'Building Structure Data'!C482</f>
        <v>0</v>
      </c>
      <c r="E481">
        <f>'Building Structure Data'!D482</f>
        <v>0</v>
      </c>
      <c r="F481">
        <f>'Building Structure Data'!E482</f>
        <v>0</v>
      </c>
      <c r="G481" s="43">
        <f>'Building Structure Data'!O482</f>
        <v>0</v>
      </c>
      <c r="H481" s="43">
        <f>'Building Structure Data'!P482</f>
        <v>0</v>
      </c>
      <c r="I481" t="b">
        <f>IF(OR('Building Structure Data'!M482="C",'Building Structure Data'!M482="R"),TRUE,FALSE)</f>
        <v>0</v>
      </c>
      <c r="J481">
        <f>'Building Structure Data'!Y482</f>
        <v>0</v>
      </c>
      <c r="K481" s="77">
        <f>'Building Structure Data'!AN482</f>
        <v>0</v>
      </c>
      <c r="L481" s="77">
        <f>'Building Structure Data'!AO482</f>
        <v>0</v>
      </c>
      <c r="M481" s="163" t="str">
        <f>IFERROR('Inputs_Metric 7'!$D$5*INDEX('HAZUS Table FL 14.14'!$F$5:$F$40,MATCH($J481,'HAZUS Table FL 14.14'!$C$5:$C$40,0)),"no data")</f>
        <v>no data</v>
      </c>
      <c r="N481" s="163" t="str">
        <f>IFERROR('Inputs_Metric 7'!$D$5*INDEX('HAZUS Table FL 14.14'!$G$5:$G$40,MATCH($J481,'HAZUS Table FL 14.14'!$C$5:$C$40,0)),"no data")</f>
        <v>no data</v>
      </c>
      <c r="O481" s="163" t="str">
        <f>IFERROR('Inputs_Metric 7'!$D$5*INDEX('HAZUS Table FL 14.14'!$I$5:$I$40,MATCH($J481,'HAZUS Table FL 14.14'!$C$5:$C$40,0)),"no data")</f>
        <v>no data</v>
      </c>
      <c r="P481" s="246" t="str">
        <f>IFERROR(AVERAGEIFS('HAZUS Table FL 14.12'!$S$4:$S$325,'HAZUS Table FL 14.12'!$N$4:$N$325,$J481,'HAZUS Table FL 14.12'!$R$4:$R$325,$I481,'HAZUS Table FL 14.12'!$P$4:$P$325,"&lt;="&amp;$G481,'HAZUS Table FL 14.12'!$Q$4:$Q$325,"&gt;"&amp;$G481)*'Inputs_Metric 7'!$D$6,"no data")</f>
        <v>no data</v>
      </c>
      <c r="Q481" s="246" t="str">
        <f>IFERROR(AVERAGEIFS('HAZUS Table FL 14.12'!$S$4:$S$325,'HAZUS Table FL 14.12'!$N$4:$N$325,$J481,'HAZUS Table FL 14.12'!$R$4:$R$325,$I481,'HAZUS Table FL 14.12'!$P$4:$P$325,"&lt;="&amp;$H481,'HAZUS Table FL 14.12'!$Q$4:$Q$325,"&gt;"&amp;$H481)*'Inputs_Metric 7'!$D$6,"no data")</f>
        <v>no data</v>
      </c>
      <c r="R481" s="246" t="str">
        <f>IFERROR(INDEX('HAZUS Table FL 14.16'!$D$3:$D$30,MATCH($J481,'HAZUS Table FL 14.16'!$C$3:$C$30,0)),"no data")</f>
        <v>no data</v>
      </c>
      <c r="S481" s="246" t="str">
        <f>IFERROR(INDEX('HAZUS Table FL 14.16'!$F$3:$F$30,MATCH($J481,'HAZUS Table FL 14.16'!$C$3:$C$30,0)),"no data")</f>
        <v>no data</v>
      </c>
      <c r="T481" s="246" t="str">
        <f>IFERROR(INDEX('HAZUS Table FL 14.16'!$G$3:$G$30,MATCH($J481,'HAZUS Table FL 14.16'!$C$3:$C$30,0)),"no data")</f>
        <v>no data</v>
      </c>
      <c r="U481" s="164" t="str">
        <f>IFERROR('Inputs_Metric 7'!$D$5*INDEX('HAZUS Table FL 14.8'!$E$4:$E$14,MATCH('Step 1_Metric 7'!$J481,'HAZUS Table FL 14.8'!$C$4:$C$14,0)),"no data")</f>
        <v>no data</v>
      </c>
      <c r="W481" s="92" t="str">
        <f t="shared" si="74"/>
        <v/>
      </c>
      <c r="X481" s="92" t="str">
        <f t="shared" si="75"/>
        <v/>
      </c>
      <c r="Y481" s="92" t="str">
        <f t="shared" si="76"/>
        <v/>
      </c>
      <c r="Z481" s="92" t="str">
        <f t="shared" si="77"/>
        <v/>
      </c>
      <c r="AA481" s="101" t="str">
        <f t="shared" si="78"/>
        <v/>
      </c>
      <c r="AB481" s="101" t="str">
        <f t="shared" si="79"/>
        <v/>
      </c>
      <c r="AC481" s="92" t="str">
        <f t="shared" si="80"/>
        <v/>
      </c>
      <c r="AD481" s="92" t="str">
        <f t="shared" si="81"/>
        <v/>
      </c>
    </row>
    <row r="482" spans="1:30" x14ac:dyDescent="0.25">
      <c r="A482">
        <f t="shared" si="73"/>
        <v>10</v>
      </c>
      <c r="B482">
        <f>COUNTIF($D$4:D482,D482)</f>
        <v>399</v>
      </c>
      <c r="C482">
        <f>'Building Structure Data'!B483</f>
        <v>0</v>
      </c>
      <c r="D482">
        <f>'Building Structure Data'!C483</f>
        <v>0</v>
      </c>
      <c r="E482">
        <f>'Building Structure Data'!D483</f>
        <v>0</v>
      </c>
      <c r="F482">
        <f>'Building Structure Data'!E483</f>
        <v>0</v>
      </c>
      <c r="G482" s="43">
        <f>'Building Structure Data'!O483</f>
        <v>0</v>
      </c>
      <c r="H482" s="43">
        <f>'Building Structure Data'!P483</f>
        <v>0</v>
      </c>
      <c r="I482" t="b">
        <f>IF(OR('Building Structure Data'!M483="C",'Building Structure Data'!M483="R"),TRUE,FALSE)</f>
        <v>0</v>
      </c>
      <c r="J482">
        <f>'Building Structure Data'!Y483</f>
        <v>0</v>
      </c>
      <c r="K482" s="77">
        <f>'Building Structure Data'!AN483</f>
        <v>0</v>
      </c>
      <c r="L482" s="77">
        <f>'Building Structure Data'!AO483</f>
        <v>0</v>
      </c>
      <c r="M482" s="163" t="str">
        <f>IFERROR('Inputs_Metric 7'!$D$5*INDEX('HAZUS Table FL 14.14'!$F$5:$F$40,MATCH($J482,'HAZUS Table FL 14.14'!$C$5:$C$40,0)),"no data")</f>
        <v>no data</v>
      </c>
      <c r="N482" s="163" t="str">
        <f>IFERROR('Inputs_Metric 7'!$D$5*INDEX('HAZUS Table FL 14.14'!$G$5:$G$40,MATCH($J482,'HAZUS Table FL 14.14'!$C$5:$C$40,0)),"no data")</f>
        <v>no data</v>
      </c>
      <c r="O482" s="163" t="str">
        <f>IFERROR('Inputs_Metric 7'!$D$5*INDEX('HAZUS Table FL 14.14'!$I$5:$I$40,MATCH($J482,'HAZUS Table FL 14.14'!$C$5:$C$40,0)),"no data")</f>
        <v>no data</v>
      </c>
      <c r="P482" s="246" t="str">
        <f>IFERROR(AVERAGEIFS('HAZUS Table FL 14.12'!$S$4:$S$325,'HAZUS Table FL 14.12'!$N$4:$N$325,$J482,'HAZUS Table FL 14.12'!$R$4:$R$325,$I482,'HAZUS Table FL 14.12'!$P$4:$P$325,"&lt;="&amp;$G482,'HAZUS Table FL 14.12'!$Q$4:$Q$325,"&gt;"&amp;$G482)*'Inputs_Metric 7'!$D$6,"no data")</f>
        <v>no data</v>
      </c>
      <c r="Q482" s="246" t="str">
        <f>IFERROR(AVERAGEIFS('HAZUS Table FL 14.12'!$S$4:$S$325,'HAZUS Table FL 14.12'!$N$4:$N$325,$J482,'HAZUS Table FL 14.12'!$R$4:$R$325,$I482,'HAZUS Table FL 14.12'!$P$4:$P$325,"&lt;="&amp;$H482,'HAZUS Table FL 14.12'!$Q$4:$Q$325,"&gt;"&amp;$H482)*'Inputs_Metric 7'!$D$6,"no data")</f>
        <v>no data</v>
      </c>
      <c r="R482" s="246" t="str">
        <f>IFERROR(INDEX('HAZUS Table FL 14.16'!$D$3:$D$30,MATCH($J482,'HAZUS Table FL 14.16'!$C$3:$C$30,0)),"no data")</f>
        <v>no data</v>
      </c>
      <c r="S482" s="246" t="str">
        <f>IFERROR(INDEX('HAZUS Table FL 14.16'!$F$3:$F$30,MATCH($J482,'HAZUS Table FL 14.16'!$C$3:$C$30,0)),"no data")</f>
        <v>no data</v>
      </c>
      <c r="T482" s="246" t="str">
        <f>IFERROR(INDEX('HAZUS Table FL 14.16'!$G$3:$G$30,MATCH($J482,'HAZUS Table FL 14.16'!$C$3:$C$30,0)),"no data")</f>
        <v>no data</v>
      </c>
      <c r="U482" s="164" t="str">
        <f>IFERROR('Inputs_Metric 7'!$D$5*INDEX('HAZUS Table FL 14.8'!$E$4:$E$14,MATCH('Step 1_Metric 7'!$J482,'HAZUS Table FL 14.8'!$C$4:$C$14,0)),"no data")</f>
        <v>no data</v>
      </c>
      <c r="W482" s="92" t="str">
        <f t="shared" si="74"/>
        <v/>
      </c>
      <c r="X482" s="92" t="str">
        <f t="shared" si="75"/>
        <v/>
      </c>
      <c r="Y482" s="92" t="str">
        <f t="shared" si="76"/>
        <v/>
      </c>
      <c r="Z482" s="92" t="str">
        <f t="shared" si="77"/>
        <v/>
      </c>
      <c r="AA482" s="101" t="str">
        <f t="shared" si="78"/>
        <v/>
      </c>
      <c r="AB482" s="101" t="str">
        <f t="shared" si="79"/>
        <v/>
      </c>
      <c r="AC482" s="92" t="str">
        <f t="shared" si="80"/>
        <v/>
      </c>
      <c r="AD482" s="92" t="str">
        <f t="shared" si="81"/>
        <v/>
      </c>
    </row>
    <row r="483" spans="1:30" x14ac:dyDescent="0.25">
      <c r="A483">
        <f t="shared" si="73"/>
        <v>10</v>
      </c>
      <c r="B483">
        <f>COUNTIF($D$4:D483,D483)</f>
        <v>400</v>
      </c>
      <c r="C483">
        <f>'Building Structure Data'!B484</f>
        <v>0</v>
      </c>
      <c r="D483">
        <f>'Building Structure Data'!C484</f>
        <v>0</v>
      </c>
      <c r="E483">
        <f>'Building Structure Data'!D484</f>
        <v>0</v>
      </c>
      <c r="F483">
        <f>'Building Structure Data'!E484</f>
        <v>0</v>
      </c>
      <c r="G483" s="43">
        <f>'Building Structure Data'!O484</f>
        <v>0</v>
      </c>
      <c r="H483" s="43">
        <f>'Building Structure Data'!P484</f>
        <v>0</v>
      </c>
      <c r="I483" t="b">
        <f>IF(OR('Building Structure Data'!M484="C",'Building Structure Data'!M484="R"),TRUE,FALSE)</f>
        <v>0</v>
      </c>
      <c r="J483">
        <f>'Building Structure Data'!Y484</f>
        <v>0</v>
      </c>
      <c r="K483" s="77">
        <f>'Building Structure Data'!AN484</f>
        <v>0</v>
      </c>
      <c r="L483" s="77">
        <f>'Building Structure Data'!AO484</f>
        <v>0</v>
      </c>
      <c r="M483" s="163" t="str">
        <f>IFERROR('Inputs_Metric 7'!$D$5*INDEX('HAZUS Table FL 14.14'!$F$5:$F$40,MATCH($J483,'HAZUS Table FL 14.14'!$C$5:$C$40,0)),"no data")</f>
        <v>no data</v>
      </c>
      <c r="N483" s="163" t="str">
        <f>IFERROR('Inputs_Metric 7'!$D$5*INDEX('HAZUS Table FL 14.14'!$G$5:$G$40,MATCH($J483,'HAZUS Table FL 14.14'!$C$5:$C$40,0)),"no data")</f>
        <v>no data</v>
      </c>
      <c r="O483" s="163" t="str">
        <f>IFERROR('Inputs_Metric 7'!$D$5*INDEX('HAZUS Table FL 14.14'!$I$5:$I$40,MATCH($J483,'HAZUS Table FL 14.14'!$C$5:$C$40,0)),"no data")</f>
        <v>no data</v>
      </c>
      <c r="P483" s="246" t="str">
        <f>IFERROR(AVERAGEIFS('HAZUS Table FL 14.12'!$S$4:$S$325,'HAZUS Table FL 14.12'!$N$4:$N$325,$J483,'HAZUS Table FL 14.12'!$R$4:$R$325,$I483,'HAZUS Table FL 14.12'!$P$4:$P$325,"&lt;="&amp;$G483,'HAZUS Table FL 14.12'!$Q$4:$Q$325,"&gt;"&amp;$G483)*'Inputs_Metric 7'!$D$6,"no data")</f>
        <v>no data</v>
      </c>
      <c r="Q483" s="246" t="str">
        <f>IFERROR(AVERAGEIFS('HAZUS Table FL 14.12'!$S$4:$S$325,'HAZUS Table FL 14.12'!$N$4:$N$325,$J483,'HAZUS Table FL 14.12'!$R$4:$R$325,$I483,'HAZUS Table FL 14.12'!$P$4:$P$325,"&lt;="&amp;$H483,'HAZUS Table FL 14.12'!$Q$4:$Q$325,"&gt;"&amp;$H483)*'Inputs_Metric 7'!$D$6,"no data")</f>
        <v>no data</v>
      </c>
      <c r="R483" s="246" t="str">
        <f>IFERROR(INDEX('HAZUS Table FL 14.16'!$D$3:$D$30,MATCH($J483,'HAZUS Table FL 14.16'!$C$3:$C$30,0)),"no data")</f>
        <v>no data</v>
      </c>
      <c r="S483" s="246" t="str">
        <f>IFERROR(INDEX('HAZUS Table FL 14.16'!$F$3:$F$30,MATCH($J483,'HAZUS Table FL 14.16'!$C$3:$C$30,0)),"no data")</f>
        <v>no data</v>
      </c>
      <c r="T483" s="246" t="str">
        <f>IFERROR(INDEX('HAZUS Table FL 14.16'!$G$3:$G$30,MATCH($J483,'HAZUS Table FL 14.16'!$C$3:$C$30,0)),"no data")</f>
        <v>no data</v>
      </c>
      <c r="U483" s="164" t="str">
        <f>IFERROR('Inputs_Metric 7'!$D$5*INDEX('HAZUS Table FL 14.8'!$E$4:$E$14,MATCH('Step 1_Metric 7'!$J483,'HAZUS Table FL 14.8'!$C$4:$C$14,0)),"no data")</f>
        <v>no data</v>
      </c>
      <c r="W483" s="92" t="str">
        <f t="shared" si="74"/>
        <v/>
      </c>
      <c r="X483" s="92" t="str">
        <f t="shared" si="75"/>
        <v/>
      </c>
      <c r="Y483" s="92" t="str">
        <f t="shared" si="76"/>
        <v/>
      </c>
      <c r="Z483" s="92" t="str">
        <f t="shared" si="77"/>
        <v/>
      </c>
      <c r="AA483" s="101" t="str">
        <f t="shared" si="78"/>
        <v/>
      </c>
      <c r="AB483" s="101" t="str">
        <f t="shared" si="79"/>
        <v/>
      </c>
      <c r="AC483" s="92" t="str">
        <f t="shared" si="80"/>
        <v/>
      </c>
      <c r="AD483" s="92" t="str">
        <f t="shared" si="81"/>
        <v/>
      </c>
    </row>
    <row r="484" spans="1:30" x14ac:dyDescent="0.25">
      <c r="A484">
        <f t="shared" si="73"/>
        <v>10</v>
      </c>
      <c r="B484">
        <f>COUNTIF($D$4:D484,D484)</f>
        <v>401</v>
      </c>
      <c r="C484">
        <f>'Building Structure Data'!B485</f>
        <v>0</v>
      </c>
      <c r="D484">
        <f>'Building Structure Data'!C485</f>
        <v>0</v>
      </c>
      <c r="E484">
        <f>'Building Structure Data'!D485</f>
        <v>0</v>
      </c>
      <c r="F484">
        <f>'Building Structure Data'!E485</f>
        <v>0</v>
      </c>
      <c r="G484" s="43">
        <f>'Building Structure Data'!O485</f>
        <v>0</v>
      </c>
      <c r="H484" s="43">
        <f>'Building Structure Data'!P485</f>
        <v>0</v>
      </c>
      <c r="I484" t="b">
        <f>IF(OR('Building Structure Data'!M485="C",'Building Structure Data'!M485="R"),TRUE,FALSE)</f>
        <v>0</v>
      </c>
      <c r="J484">
        <f>'Building Structure Data'!Y485</f>
        <v>0</v>
      </c>
      <c r="K484" s="77">
        <f>'Building Structure Data'!AN485</f>
        <v>0</v>
      </c>
      <c r="L484" s="77">
        <f>'Building Structure Data'!AO485</f>
        <v>0</v>
      </c>
      <c r="M484" s="163" t="str">
        <f>IFERROR('Inputs_Metric 7'!$D$5*INDEX('HAZUS Table FL 14.14'!$F$5:$F$40,MATCH($J484,'HAZUS Table FL 14.14'!$C$5:$C$40,0)),"no data")</f>
        <v>no data</v>
      </c>
      <c r="N484" s="163" t="str">
        <f>IFERROR('Inputs_Metric 7'!$D$5*INDEX('HAZUS Table FL 14.14'!$G$5:$G$40,MATCH($J484,'HAZUS Table FL 14.14'!$C$5:$C$40,0)),"no data")</f>
        <v>no data</v>
      </c>
      <c r="O484" s="163" t="str">
        <f>IFERROR('Inputs_Metric 7'!$D$5*INDEX('HAZUS Table FL 14.14'!$I$5:$I$40,MATCH($J484,'HAZUS Table FL 14.14'!$C$5:$C$40,0)),"no data")</f>
        <v>no data</v>
      </c>
      <c r="P484" s="246" t="str">
        <f>IFERROR(AVERAGEIFS('HAZUS Table FL 14.12'!$S$4:$S$325,'HAZUS Table FL 14.12'!$N$4:$N$325,$J484,'HAZUS Table FL 14.12'!$R$4:$R$325,$I484,'HAZUS Table FL 14.12'!$P$4:$P$325,"&lt;="&amp;$G484,'HAZUS Table FL 14.12'!$Q$4:$Q$325,"&gt;"&amp;$G484)*'Inputs_Metric 7'!$D$6,"no data")</f>
        <v>no data</v>
      </c>
      <c r="Q484" s="246" t="str">
        <f>IFERROR(AVERAGEIFS('HAZUS Table FL 14.12'!$S$4:$S$325,'HAZUS Table FL 14.12'!$N$4:$N$325,$J484,'HAZUS Table FL 14.12'!$R$4:$R$325,$I484,'HAZUS Table FL 14.12'!$P$4:$P$325,"&lt;="&amp;$H484,'HAZUS Table FL 14.12'!$Q$4:$Q$325,"&gt;"&amp;$H484)*'Inputs_Metric 7'!$D$6,"no data")</f>
        <v>no data</v>
      </c>
      <c r="R484" s="246" t="str">
        <f>IFERROR(INDEX('HAZUS Table FL 14.16'!$D$3:$D$30,MATCH($J484,'HAZUS Table FL 14.16'!$C$3:$C$30,0)),"no data")</f>
        <v>no data</v>
      </c>
      <c r="S484" s="246" t="str">
        <f>IFERROR(INDEX('HAZUS Table FL 14.16'!$F$3:$F$30,MATCH($J484,'HAZUS Table FL 14.16'!$C$3:$C$30,0)),"no data")</f>
        <v>no data</v>
      </c>
      <c r="T484" s="246" t="str">
        <f>IFERROR(INDEX('HAZUS Table FL 14.16'!$G$3:$G$30,MATCH($J484,'HAZUS Table FL 14.16'!$C$3:$C$30,0)),"no data")</f>
        <v>no data</v>
      </c>
      <c r="U484" s="164" t="str">
        <f>IFERROR('Inputs_Metric 7'!$D$5*INDEX('HAZUS Table FL 14.8'!$E$4:$E$14,MATCH('Step 1_Metric 7'!$J484,'HAZUS Table FL 14.8'!$C$4:$C$14,0)),"no data")</f>
        <v>no data</v>
      </c>
      <c r="W484" s="92" t="str">
        <f t="shared" si="74"/>
        <v/>
      </c>
      <c r="X484" s="92" t="str">
        <f t="shared" si="75"/>
        <v/>
      </c>
      <c r="Y484" s="92" t="str">
        <f t="shared" si="76"/>
        <v/>
      </c>
      <c r="Z484" s="92" t="str">
        <f t="shared" si="77"/>
        <v/>
      </c>
      <c r="AA484" s="101" t="str">
        <f t="shared" si="78"/>
        <v/>
      </c>
      <c r="AB484" s="101" t="str">
        <f t="shared" si="79"/>
        <v/>
      </c>
      <c r="AC484" s="92" t="str">
        <f t="shared" si="80"/>
        <v/>
      </c>
      <c r="AD484" s="92" t="str">
        <f t="shared" si="81"/>
        <v/>
      </c>
    </row>
    <row r="485" spans="1:30" x14ac:dyDescent="0.25">
      <c r="A485">
        <f t="shared" si="73"/>
        <v>10</v>
      </c>
      <c r="B485">
        <f>COUNTIF($D$4:D485,D485)</f>
        <v>402</v>
      </c>
      <c r="C485">
        <f>'Building Structure Data'!B486</f>
        <v>0</v>
      </c>
      <c r="D485">
        <f>'Building Structure Data'!C486</f>
        <v>0</v>
      </c>
      <c r="E485">
        <f>'Building Structure Data'!D486</f>
        <v>0</v>
      </c>
      <c r="F485">
        <f>'Building Structure Data'!E486</f>
        <v>0</v>
      </c>
      <c r="G485" s="43">
        <f>'Building Structure Data'!O486</f>
        <v>0</v>
      </c>
      <c r="H485" s="43">
        <f>'Building Structure Data'!P486</f>
        <v>0</v>
      </c>
      <c r="I485" t="b">
        <f>IF(OR('Building Structure Data'!M486="C",'Building Structure Data'!M486="R"),TRUE,FALSE)</f>
        <v>0</v>
      </c>
      <c r="J485">
        <f>'Building Structure Data'!Y486</f>
        <v>0</v>
      </c>
      <c r="K485" s="77">
        <f>'Building Structure Data'!AN486</f>
        <v>0</v>
      </c>
      <c r="L485" s="77">
        <f>'Building Structure Data'!AO486</f>
        <v>0</v>
      </c>
      <c r="M485" s="163" t="str">
        <f>IFERROR('Inputs_Metric 7'!$D$5*INDEX('HAZUS Table FL 14.14'!$F$5:$F$40,MATCH($J485,'HAZUS Table FL 14.14'!$C$5:$C$40,0)),"no data")</f>
        <v>no data</v>
      </c>
      <c r="N485" s="163" t="str">
        <f>IFERROR('Inputs_Metric 7'!$D$5*INDEX('HAZUS Table FL 14.14'!$G$5:$G$40,MATCH($J485,'HAZUS Table FL 14.14'!$C$5:$C$40,0)),"no data")</f>
        <v>no data</v>
      </c>
      <c r="O485" s="163" t="str">
        <f>IFERROR('Inputs_Metric 7'!$D$5*INDEX('HAZUS Table FL 14.14'!$I$5:$I$40,MATCH($J485,'HAZUS Table FL 14.14'!$C$5:$C$40,0)),"no data")</f>
        <v>no data</v>
      </c>
      <c r="P485" s="246" t="str">
        <f>IFERROR(AVERAGEIFS('HAZUS Table FL 14.12'!$S$4:$S$325,'HAZUS Table FL 14.12'!$N$4:$N$325,$J485,'HAZUS Table FL 14.12'!$R$4:$R$325,$I485,'HAZUS Table FL 14.12'!$P$4:$P$325,"&lt;="&amp;$G485,'HAZUS Table FL 14.12'!$Q$4:$Q$325,"&gt;"&amp;$G485)*'Inputs_Metric 7'!$D$6,"no data")</f>
        <v>no data</v>
      </c>
      <c r="Q485" s="246" t="str">
        <f>IFERROR(AVERAGEIFS('HAZUS Table FL 14.12'!$S$4:$S$325,'HAZUS Table FL 14.12'!$N$4:$N$325,$J485,'HAZUS Table FL 14.12'!$R$4:$R$325,$I485,'HAZUS Table FL 14.12'!$P$4:$P$325,"&lt;="&amp;$H485,'HAZUS Table FL 14.12'!$Q$4:$Q$325,"&gt;"&amp;$H485)*'Inputs_Metric 7'!$D$6,"no data")</f>
        <v>no data</v>
      </c>
      <c r="R485" s="246" t="str">
        <f>IFERROR(INDEX('HAZUS Table FL 14.16'!$D$3:$D$30,MATCH($J485,'HAZUS Table FL 14.16'!$C$3:$C$30,0)),"no data")</f>
        <v>no data</v>
      </c>
      <c r="S485" s="246" t="str">
        <f>IFERROR(INDEX('HAZUS Table FL 14.16'!$F$3:$F$30,MATCH($J485,'HAZUS Table FL 14.16'!$C$3:$C$30,0)),"no data")</f>
        <v>no data</v>
      </c>
      <c r="T485" s="246" t="str">
        <f>IFERROR(INDEX('HAZUS Table FL 14.16'!$G$3:$G$30,MATCH($J485,'HAZUS Table FL 14.16'!$C$3:$C$30,0)),"no data")</f>
        <v>no data</v>
      </c>
      <c r="U485" s="164" t="str">
        <f>IFERROR('Inputs_Metric 7'!$D$5*INDEX('HAZUS Table FL 14.8'!$E$4:$E$14,MATCH('Step 1_Metric 7'!$J485,'HAZUS Table FL 14.8'!$C$4:$C$14,0)),"no data")</f>
        <v>no data</v>
      </c>
      <c r="W485" s="92" t="str">
        <f t="shared" si="74"/>
        <v/>
      </c>
      <c r="X485" s="92" t="str">
        <f t="shared" si="75"/>
        <v/>
      </c>
      <c r="Y485" s="92" t="str">
        <f t="shared" si="76"/>
        <v/>
      </c>
      <c r="Z485" s="92" t="str">
        <f t="shared" si="77"/>
        <v/>
      </c>
      <c r="AA485" s="101" t="str">
        <f t="shared" si="78"/>
        <v/>
      </c>
      <c r="AB485" s="101" t="str">
        <f t="shared" si="79"/>
        <v/>
      </c>
      <c r="AC485" s="92" t="str">
        <f t="shared" si="80"/>
        <v/>
      </c>
      <c r="AD485" s="92" t="str">
        <f t="shared" si="81"/>
        <v/>
      </c>
    </row>
    <row r="486" spans="1:30" x14ac:dyDescent="0.25">
      <c r="A486">
        <f t="shared" si="73"/>
        <v>10</v>
      </c>
      <c r="B486">
        <f>COUNTIF($D$4:D486,D486)</f>
        <v>403</v>
      </c>
      <c r="C486">
        <f>'Building Structure Data'!B487</f>
        <v>0</v>
      </c>
      <c r="D486">
        <f>'Building Structure Data'!C487</f>
        <v>0</v>
      </c>
      <c r="E486">
        <f>'Building Structure Data'!D487</f>
        <v>0</v>
      </c>
      <c r="F486">
        <f>'Building Structure Data'!E487</f>
        <v>0</v>
      </c>
      <c r="G486" s="43">
        <f>'Building Structure Data'!O487</f>
        <v>0</v>
      </c>
      <c r="H486" s="43">
        <f>'Building Structure Data'!P487</f>
        <v>0</v>
      </c>
      <c r="I486" t="b">
        <f>IF(OR('Building Structure Data'!M487="C",'Building Structure Data'!M487="R"),TRUE,FALSE)</f>
        <v>0</v>
      </c>
      <c r="J486">
        <f>'Building Structure Data'!Y487</f>
        <v>0</v>
      </c>
      <c r="K486" s="77">
        <f>'Building Structure Data'!AN487</f>
        <v>0</v>
      </c>
      <c r="L486" s="77">
        <f>'Building Structure Data'!AO487</f>
        <v>0</v>
      </c>
      <c r="M486" s="163" t="str">
        <f>IFERROR('Inputs_Metric 7'!$D$5*INDEX('HAZUS Table FL 14.14'!$F$5:$F$40,MATCH($J486,'HAZUS Table FL 14.14'!$C$5:$C$40,0)),"no data")</f>
        <v>no data</v>
      </c>
      <c r="N486" s="163" t="str">
        <f>IFERROR('Inputs_Metric 7'!$D$5*INDEX('HAZUS Table FL 14.14'!$G$5:$G$40,MATCH($J486,'HAZUS Table FL 14.14'!$C$5:$C$40,0)),"no data")</f>
        <v>no data</v>
      </c>
      <c r="O486" s="163" t="str">
        <f>IFERROR('Inputs_Metric 7'!$D$5*INDEX('HAZUS Table FL 14.14'!$I$5:$I$40,MATCH($J486,'HAZUS Table FL 14.14'!$C$5:$C$40,0)),"no data")</f>
        <v>no data</v>
      </c>
      <c r="P486" s="246" t="str">
        <f>IFERROR(AVERAGEIFS('HAZUS Table FL 14.12'!$S$4:$S$325,'HAZUS Table FL 14.12'!$N$4:$N$325,$J486,'HAZUS Table FL 14.12'!$R$4:$R$325,$I486,'HAZUS Table FL 14.12'!$P$4:$P$325,"&lt;="&amp;$G486,'HAZUS Table FL 14.12'!$Q$4:$Q$325,"&gt;"&amp;$G486)*'Inputs_Metric 7'!$D$6,"no data")</f>
        <v>no data</v>
      </c>
      <c r="Q486" s="246" t="str">
        <f>IFERROR(AVERAGEIFS('HAZUS Table FL 14.12'!$S$4:$S$325,'HAZUS Table FL 14.12'!$N$4:$N$325,$J486,'HAZUS Table FL 14.12'!$R$4:$R$325,$I486,'HAZUS Table FL 14.12'!$P$4:$P$325,"&lt;="&amp;$H486,'HAZUS Table FL 14.12'!$Q$4:$Q$325,"&gt;"&amp;$H486)*'Inputs_Metric 7'!$D$6,"no data")</f>
        <v>no data</v>
      </c>
      <c r="R486" s="246" t="str">
        <f>IFERROR(INDEX('HAZUS Table FL 14.16'!$D$3:$D$30,MATCH($J486,'HAZUS Table FL 14.16'!$C$3:$C$30,0)),"no data")</f>
        <v>no data</v>
      </c>
      <c r="S486" s="246" t="str">
        <f>IFERROR(INDEX('HAZUS Table FL 14.16'!$F$3:$F$30,MATCH($J486,'HAZUS Table FL 14.16'!$C$3:$C$30,0)),"no data")</f>
        <v>no data</v>
      </c>
      <c r="T486" s="246" t="str">
        <f>IFERROR(INDEX('HAZUS Table FL 14.16'!$G$3:$G$30,MATCH($J486,'HAZUS Table FL 14.16'!$C$3:$C$30,0)),"no data")</f>
        <v>no data</v>
      </c>
      <c r="U486" s="164" t="str">
        <f>IFERROR('Inputs_Metric 7'!$D$5*INDEX('HAZUS Table FL 14.8'!$E$4:$E$14,MATCH('Step 1_Metric 7'!$J486,'HAZUS Table FL 14.8'!$C$4:$C$14,0)),"no data")</f>
        <v>no data</v>
      </c>
      <c r="W486" s="92" t="str">
        <f t="shared" si="74"/>
        <v/>
      </c>
      <c r="X486" s="92" t="str">
        <f t="shared" si="75"/>
        <v/>
      </c>
      <c r="Y486" s="92" t="str">
        <f t="shared" si="76"/>
        <v/>
      </c>
      <c r="Z486" s="92" t="str">
        <f t="shared" si="77"/>
        <v/>
      </c>
      <c r="AA486" s="101" t="str">
        <f t="shared" si="78"/>
        <v/>
      </c>
      <c r="AB486" s="101" t="str">
        <f t="shared" si="79"/>
        <v/>
      </c>
      <c r="AC486" s="92" t="str">
        <f t="shared" si="80"/>
        <v/>
      </c>
      <c r="AD486" s="92" t="str">
        <f t="shared" si="81"/>
        <v/>
      </c>
    </row>
    <row r="487" spans="1:30" x14ac:dyDescent="0.25">
      <c r="A487">
        <f t="shared" si="73"/>
        <v>10</v>
      </c>
      <c r="B487">
        <f>COUNTIF($D$4:D487,D487)</f>
        <v>404</v>
      </c>
      <c r="C487">
        <f>'Building Structure Data'!B488</f>
        <v>0</v>
      </c>
      <c r="D487">
        <f>'Building Structure Data'!C488</f>
        <v>0</v>
      </c>
      <c r="E487">
        <f>'Building Structure Data'!D488</f>
        <v>0</v>
      </c>
      <c r="F487">
        <f>'Building Structure Data'!E488</f>
        <v>0</v>
      </c>
      <c r="G487" s="43">
        <f>'Building Structure Data'!O488</f>
        <v>0</v>
      </c>
      <c r="H487" s="43">
        <f>'Building Structure Data'!P488</f>
        <v>0</v>
      </c>
      <c r="I487" t="b">
        <f>IF(OR('Building Structure Data'!M488="C",'Building Structure Data'!M488="R"),TRUE,FALSE)</f>
        <v>0</v>
      </c>
      <c r="J487">
        <f>'Building Structure Data'!Y488</f>
        <v>0</v>
      </c>
      <c r="K487" s="77">
        <f>'Building Structure Data'!AN488</f>
        <v>0</v>
      </c>
      <c r="L487" s="77">
        <f>'Building Structure Data'!AO488</f>
        <v>0</v>
      </c>
      <c r="M487" s="163" t="str">
        <f>IFERROR('Inputs_Metric 7'!$D$5*INDEX('HAZUS Table FL 14.14'!$F$5:$F$40,MATCH($J487,'HAZUS Table FL 14.14'!$C$5:$C$40,0)),"no data")</f>
        <v>no data</v>
      </c>
      <c r="N487" s="163" t="str">
        <f>IFERROR('Inputs_Metric 7'!$D$5*INDEX('HAZUS Table FL 14.14'!$G$5:$G$40,MATCH($J487,'HAZUS Table FL 14.14'!$C$5:$C$40,0)),"no data")</f>
        <v>no data</v>
      </c>
      <c r="O487" s="163" t="str">
        <f>IFERROR('Inputs_Metric 7'!$D$5*INDEX('HAZUS Table FL 14.14'!$I$5:$I$40,MATCH($J487,'HAZUS Table FL 14.14'!$C$5:$C$40,0)),"no data")</f>
        <v>no data</v>
      </c>
      <c r="P487" s="246" t="str">
        <f>IFERROR(AVERAGEIFS('HAZUS Table FL 14.12'!$S$4:$S$325,'HAZUS Table FL 14.12'!$N$4:$N$325,$J487,'HAZUS Table FL 14.12'!$R$4:$R$325,$I487,'HAZUS Table FL 14.12'!$P$4:$P$325,"&lt;="&amp;$G487,'HAZUS Table FL 14.12'!$Q$4:$Q$325,"&gt;"&amp;$G487)*'Inputs_Metric 7'!$D$6,"no data")</f>
        <v>no data</v>
      </c>
      <c r="Q487" s="246" t="str">
        <f>IFERROR(AVERAGEIFS('HAZUS Table FL 14.12'!$S$4:$S$325,'HAZUS Table FL 14.12'!$N$4:$N$325,$J487,'HAZUS Table FL 14.12'!$R$4:$R$325,$I487,'HAZUS Table FL 14.12'!$P$4:$P$325,"&lt;="&amp;$H487,'HAZUS Table FL 14.12'!$Q$4:$Q$325,"&gt;"&amp;$H487)*'Inputs_Metric 7'!$D$6,"no data")</f>
        <v>no data</v>
      </c>
      <c r="R487" s="246" t="str">
        <f>IFERROR(INDEX('HAZUS Table FL 14.16'!$D$3:$D$30,MATCH($J487,'HAZUS Table FL 14.16'!$C$3:$C$30,0)),"no data")</f>
        <v>no data</v>
      </c>
      <c r="S487" s="246" t="str">
        <f>IFERROR(INDEX('HAZUS Table FL 14.16'!$F$3:$F$30,MATCH($J487,'HAZUS Table FL 14.16'!$C$3:$C$30,0)),"no data")</f>
        <v>no data</v>
      </c>
      <c r="T487" s="246" t="str">
        <f>IFERROR(INDEX('HAZUS Table FL 14.16'!$G$3:$G$30,MATCH($J487,'HAZUS Table FL 14.16'!$C$3:$C$30,0)),"no data")</f>
        <v>no data</v>
      </c>
      <c r="U487" s="164" t="str">
        <f>IFERROR('Inputs_Metric 7'!$D$5*INDEX('HAZUS Table FL 14.8'!$E$4:$E$14,MATCH('Step 1_Metric 7'!$J487,'HAZUS Table FL 14.8'!$C$4:$C$14,0)),"no data")</f>
        <v>no data</v>
      </c>
      <c r="W487" s="92" t="str">
        <f t="shared" si="74"/>
        <v/>
      </c>
      <c r="X487" s="92" t="str">
        <f t="shared" si="75"/>
        <v/>
      </c>
      <c r="Y487" s="92" t="str">
        <f t="shared" si="76"/>
        <v/>
      </c>
      <c r="Z487" s="92" t="str">
        <f t="shared" si="77"/>
        <v/>
      </c>
      <c r="AA487" s="101" t="str">
        <f t="shared" si="78"/>
        <v/>
      </c>
      <c r="AB487" s="101" t="str">
        <f t="shared" si="79"/>
        <v/>
      </c>
      <c r="AC487" s="92" t="str">
        <f t="shared" si="80"/>
        <v/>
      </c>
      <c r="AD487" s="92" t="str">
        <f t="shared" si="81"/>
        <v/>
      </c>
    </row>
    <row r="488" spans="1:30" x14ac:dyDescent="0.25">
      <c r="A488">
        <f t="shared" si="73"/>
        <v>10</v>
      </c>
      <c r="B488">
        <f>COUNTIF($D$4:D488,D488)</f>
        <v>405</v>
      </c>
      <c r="C488">
        <f>'Building Structure Data'!B489</f>
        <v>0</v>
      </c>
      <c r="D488">
        <f>'Building Structure Data'!C489</f>
        <v>0</v>
      </c>
      <c r="E488">
        <f>'Building Structure Data'!D489</f>
        <v>0</v>
      </c>
      <c r="F488">
        <f>'Building Structure Data'!E489</f>
        <v>0</v>
      </c>
      <c r="G488" s="43">
        <f>'Building Structure Data'!O489</f>
        <v>0</v>
      </c>
      <c r="H488" s="43">
        <f>'Building Structure Data'!P489</f>
        <v>0</v>
      </c>
      <c r="I488" t="b">
        <f>IF(OR('Building Structure Data'!M489="C",'Building Structure Data'!M489="R"),TRUE,FALSE)</f>
        <v>0</v>
      </c>
      <c r="J488">
        <f>'Building Structure Data'!Y489</f>
        <v>0</v>
      </c>
      <c r="K488" s="77">
        <f>'Building Structure Data'!AN489</f>
        <v>0</v>
      </c>
      <c r="L488" s="77">
        <f>'Building Structure Data'!AO489</f>
        <v>0</v>
      </c>
      <c r="M488" s="163" t="str">
        <f>IFERROR('Inputs_Metric 7'!$D$5*INDEX('HAZUS Table FL 14.14'!$F$5:$F$40,MATCH($J488,'HAZUS Table FL 14.14'!$C$5:$C$40,0)),"no data")</f>
        <v>no data</v>
      </c>
      <c r="N488" s="163" t="str">
        <f>IFERROR('Inputs_Metric 7'!$D$5*INDEX('HAZUS Table FL 14.14'!$G$5:$G$40,MATCH($J488,'HAZUS Table FL 14.14'!$C$5:$C$40,0)),"no data")</f>
        <v>no data</v>
      </c>
      <c r="O488" s="163" t="str">
        <f>IFERROR('Inputs_Metric 7'!$D$5*INDEX('HAZUS Table FL 14.14'!$I$5:$I$40,MATCH($J488,'HAZUS Table FL 14.14'!$C$5:$C$40,0)),"no data")</f>
        <v>no data</v>
      </c>
      <c r="P488" s="246" t="str">
        <f>IFERROR(AVERAGEIFS('HAZUS Table FL 14.12'!$S$4:$S$325,'HAZUS Table FL 14.12'!$N$4:$N$325,$J488,'HAZUS Table FL 14.12'!$R$4:$R$325,$I488,'HAZUS Table FL 14.12'!$P$4:$P$325,"&lt;="&amp;$G488,'HAZUS Table FL 14.12'!$Q$4:$Q$325,"&gt;"&amp;$G488)*'Inputs_Metric 7'!$D$6,"no data")</f>
        <v>no data</v>
      </c>
      <c r="Q488" s="246" t="str">
        <f>IFERROR(AVERAGEIFS('HAZUS Table FL 14.12'!$S$4:$S$325,'HAZUS Table FL 14.12'!$N$4:$N$325,$J488,'HAZUS Table FL 14.12'!$R$4:$R$325,$I488,'HAZUS Table FL 14.12'!$P$4:$P$325,"&lt;="&amp;$H488,'HAZUS Table FL 14.12'!$Q$4:$Q$325,"&gt;"&amp;$H488)*'Inputs_Metric 7'!$D$6,"no data")</f>
        <v>no data</v>
      </c>
      <c r="R488" s="246" t="str">
        <f>IFERROR(INDEX('HAZUS Table FL 14.16'!$D$3:$D$30,MATCH($J488,'HAZUS Table FL 14.16'!$C$3:$C$30,0)),"no data")</f>
        <v>no data</v>
      </c>
      <c r="S488" s="246" t="str">
        <f>IFERROR(INDEX('HAZUS Table FL 14.16'!$F$3:$F$30,MATCH($J488,'HAZUS Table FL 14.16'!$C$3:$C$30,0)),"no data")</f>
        <v>no data</v>
      </c>
      <c r="T488" s="246" t="str">
        <f>IFERROR(INDEX('HAZUS Table FL 14.16'!$G$3:$G$30,MATCH($J488,'HAZUS Table FL 14.16'!$C$3:$C$30,0)),"no data")</f>
        <v>no data</v>
      </c>
      <c r="U488" s="164" t="str">
        <f>IFERROR('Inputs_Metric 7'!$D$5*INDEX('HAZUS Table FL 14.8'!$E$4:$E$14,MATCH('Step 1_Metric 7'!$J488,'HAZUS Table FL 14.8'!$C$4:$C$14,0)),"no data")</f>
        <v>no data</v>
      </c>
      <c r="W488" s="92" t="str">
        <f t="shared" si="74"/>
        <v/>
      </c>
      <c r="X488" s="92" t="str">
        <f t="shared" si="75"/>
        <v/>
      </c>
      <c r="Y488" s="92" t="str">
        <f t="shared" si="76"/>
        <v/>
      </c>
      <c r="Z488" s="92" t="str">
        <f t="shared" si="77"/>
        <v/>
      </c>
      <c r="AA488" s="101" t="str">
        <f t="shared" si="78"/>
        <v/>
      </c>
      <c r="AB488" s="101" t="str">
        <f t="shared" si="79"/>
        <v/>
      </c>
      <c r="AC488" s="92" t="str">
        <f t="shared" si="80"/>
        <v/>
      </c>
      <c r="AD488" s="92" t="str">
        <f t="shared" si="81"/>
        <v/>
      </c>
    </row>
    <row r="489" spans="1:30" x14ac:dyDescent="0.25">
      <c r="A489">
        <f t="shared" si="73"/>
        <v>10</v>
      </c>
      <c r="B489">
        <f>COUNTIF($D$4:D489,D489)</f>
        <v>406</v>
      </c>
      <c r="C489">
        <f>'Building Structure Data'!B490</f>
        <v>0</v>
      </c>
      <c r="D489">
        <f>'Building Structure Data'!C490</f>
        <v>0</v>
      </c>
      <c r="E489">
        <f>'Building Structure Data'!D490</f>
        <v>0</v>
      </c>
      <c r="F489">
        <f>'Building Structure Data'!E490</f>
        <v>0</v>
      </c>
      <c r="G489" s="43">
        <f>'Building Structure Data'!O490</f>
        <v>0</v>
      </c>
      <c r="H489" s="43">
        <f>'Building Structure Data'!P490</f>
        <v>0</v>
      </c>
      <c r="I489" t="b">
        <f>IF(OR('Building Structure Data'!M490="C",'Building Structure Data'!M490="R"),TRUE,FALSE)</f>
        <v>0</v>
      </c>
      <c r="J489">
        <f>'Building Structure Data'!Y490</f>
        <v>0</v>
      </c>
      <c r="K489" s="77">
        <f>'Building Structure Data'!AN490</f>
        <v>0</v>
      </c>
      <c r="L489" s="77">
        <f>'Building Structure Data'!AO490</f>
        <v>0</v>
      </c>
      <c r="M489" s="163" t="str">
        <f>IFERROR('Inputs_Metric 7'!$D$5*INDEX('HAZUS Table FL 14.14'!$F$5:$F$40,MATCH($J489,'HAZUS Table FL 14.14'!$C$5:$C$40,0)),"no data")</f>
        <v>no data</v>
      </c>
      <c r="N489" s="163" t="str">
        <f>IFERROR('Inputs_Metric 7'!$D$5*INDEX('HAZUS Table FL 14.14'!$G$5:$G$40,MATCH($J489,'HAZUS Table FL 14.14'!$C$5:$C$40,0)),"no data")</f>
        <v>no data</v>
      </c>
      <c r="O489" s="163" t="str">
        <f>IFERROR('Inputs_Metric 7'!$D$5*INDEX('HAZUS Table FL 14.14'!$I$5:$I$40,MATCH($J489,'HAZUS Table FL 14.14'!$C$5:$C$40,0)),"no data")</f>
        <v>no data</v>
      </c>
      <c r="P489" s="246" t="str">
        <f>IFERROR(AVERAGEIFS('HAZUS Table FL 14.12'!$S$4:$S$325,'HAZUS Table FL 14.12'!$N$4:$N$325,$J489,'HAZUS Table FL 14.12'!$R$4:$R$325,$I489,'HAZUS Table FL 14.12'!$P$4:$P$325,"&lt;="&amp;$G489,'HAZUS Table FL 14.12'!$Q$4:$Q$325,"&gt;"&amp;$G489)*'Inputs_Metric 7'!$D$6,"no data")</f>
        <v>no data</v>
      </c>
      <c r="Q489" s="246" t="str">
        <f>IFERROR(AVERAGEIFS('HAZUS Table FL 14.12'!$S$4:$S$325,'HAZUS Table FL 14.12'!$N$4:$N$325,$J489,'HAZUS Table FL 14.12'!$R$4:$R$325,$I489,'HAZUS Table FL 14.12'!$P$4:$P$325,"&lt;="&amp;$H489,'HAZUS Table FL 14.12'!$Q$4:$Q$325,"&gt;"&amp;$H489)*'Inputs_Metric 7'!$D$6,"no data")</f>
        <v>no data</v>
      </c>
      <c r="R489" s="246" t="str">
        <f>IFERROR(INDEX('HAZUS Table FL 14.16'!$D$3:$D$30,MATCH($J489,'HAZUS Table FL 14.16'!$C$3:$C$30,0)),"no data")</f>
        <v>no data</v>
      </c>
      <c r="S489" s="246" t="str">
        <f>IFERROR(INDEX('HAZUS Table FL 14.16'!$F$3:$F$30,MATCH($J489,'HAZUS Table FL 14.16'!$C$3:$C$30,0)),"no data")</f>
        <v>no data</v>
      </c>
      <c r="T489" s="246" t="str">
        <f>IFERROR(INDEX('HAZUS Table FL 14.16'!$G$3:$G$30,MATCH($J489,'HAZUS Table FL 14.16'!$C$3:$C$30,0)),"no data")</f>
        <v>no data</v>
      </c>
      <c r="U489" s="164" t="str">
        <f>IFERROR('Inputs_Metric 7'!$D$5*INDEX('HAZUS Table FL 14.8'!$E$4:$E$14,MATCH('Step 1_Metric 7'!$J489,'HAZUS Table FL 14.8'!$C$4:$C$14,0)),"no data")</f>
        <v>no data</v>
      </c>
      <c r="W489" s="92" t="str">
        <f t="shared" si="74"/>
        <v/>
      </c>
      <c r="X489" s="92" t="str">
        <f t="shared" si="75"/>
        <v/>
      </c>
      <c r="Y489" s="92" t="str">
        <f t="shared" si="76"/>
        <v/>
      </c>
      <c r="Z489" s="92" t="str">
        <f t="shared" si="77"/>
        <v/>
      </c>
      <c r="AA489" s="101" t="str">
        <f t="shared" si="78"/>
        <v/>
      </c>
      <c r="AB489" s="101" t="str">
        <f t="shared" si="79"/>
        <v/>
      </c>
      <c r="AC489" s="92" t="str">
        <f t="shared" si="80"/>
        <v/>
      </c>
      <c r="AD489" s="92" t="str">
        <f t="shared" si="81"/>
        <v/>
      </c>
    </row>
    <row r="490" spans="1:30" x14ac:dyDescent="0.25">
      <c r="A490">
        <f t="shared" si="73"/>
        <v>10</v>
      </c>
      <c r="B490">
        <f>COUNTIF($D$4:D490,D490)</f>
        <v>407</v>
      </c>
      <c r="C490">
        <f>'Building Structure Data'!B491</f>
        <v>0</v>
      </c>
      <c r="D490">
        <f>'Building Structure Data'!C491</f>
        <v>0</v>
      </c>
      <c r="E490">
        <f>'Building Structure Data'!D491</f>
        <v>0</v>
      </c>
      <c r="F490">
        <f>'Building Structure Data'!E491</f>
        <v>0</v>
      </c>
      <c r="G490" s="43">
        <f>'Building Structure Data'!O491</f>
        <v>0</v>
      </c>
      <c r="H490" s="43">
        <f>'Building Structure Data'!P491</f>
        <v>0</v>
      </c>
      <c r="I490" t="b">
        <f>IF(OR('Building Structure Data'!M491="C",'Building Structure Data'!M491="R"),TRUE,FALSE)</f>
        <v>0</v>
      </c>
      <c r="J490">
        <f>'Building Structure Data'!Y491</f>
        <v>0</v>
      </c>
      <c r="K490" s="77">
        <f>'Building Structure Data'!AN491</f>
        <v>0</v>
      </c>
      <c r="L490" s="77">
        <f>'Building Structure Data'!AO491</f>
        <v>0</v>
      </c>
      <c r="M490" s="163" t="str">
        <f>IFERROR('Inputs_Metric 7'!$D$5*INDEX('HAZUS Table FL 14.14'!$F$5:$F$40,MATCH($J490,'HAZUS Table FL 14.14'!$C$5:$C$40,0)),"no data")</f>
        <v>no data</v>
      </c>
      <c r="N490" s="163" t="str">
        <f>IFERROR('Inputs_Metric 7'!$D$5*INDEX('HAZUS Table FL 14.14'!$G$5:$G$40,MATCH($J490,'HAZUS Table FL 14.14'!$C$5:$C$40,0)),"no data")</f>
        <v>no data</v>
      </c>
      <c r="O490" s="163" t="str">
        <f>IFERROR('Inputs_Metric 7'!$D$5*INDEX('HAZUS Table FL 14.14'!$I$5:$I$40,MATCH($J490,'HAZUS Table FL 14.14'!$C$5:$C$40,0)),"no data")</f>
        <v>no data</v>
      </c>
      <c r="P490" s="246" t="str">
        <f>IFERROR(AVERAGEIFS('HAZUS Table FL 14.12'!$S$4:$S$325,'HAZUS Table FL 14.12'!$N$4:$N$325,$J490,'HAZUS Table FL 14.12'!$R$4:$R$325,$I490,'HAZUS Table FL 14.12'!$P$4:$P$325,"&lt;="&amp;$G490,'HAZUS Table FL 14.12'!$Q$4:$Q$325,"&gt;"&amp;$G490)*'Inputs_Metric 7'!$D$6,"no data")</f>
        <v>no data</v>
      </c>
      <c r="Q490" s="246" t="str">
        <f>IFERROR(AVERAGEIFS('HAZUS Table FL 14.12'!$S$4:$S$325,'HAZUS Table FL 14.12'!$N$4:$N$325,$J490,'HAZUS Table FL 14.12'!$R$4:$R$325,$I490,'HAZUS Table FL 14.12'!$P$4:$P$325,"&lt;="&amp;$H490,'HAZUS Table FL 14.12'!$Q$4:$Q$325,"&gt;"&amp;$H490)*'Inputs_Metric 7'!$D$6,"no data")</f>
        <v>no data</v>
      </c>
      <c r="R490" s="246" t="str">
        <f>IFERROR(INDEX('HAZUS Table FL 14.16'!$D$3:$D$30,MATCH($J490,'HAZUS Table FL 14.16'!$C$3:$C$30,0)),"no data")</f>
        <v>no data</v>
      </c>
      <c r="S490" s="246" t="str">
        <f>IFERROR(INDEX('HAZUS Table FL 14.16'!$F$3:$F$30,MATCH($J490,'HAZUS Table FL 14.16'!$C$3:$C$30,0)),"no data")</f>
        <v>no data</v>
      </c>
      <c r="T490" s="246" t="str">
        <f>IFERROR(INDEX('HAZUS Table FL 14.16'!$G$3:$G$30,MATCH($J490,'HAZUS Table FL 14.16'!$C$3:$C$30,0)),"no data")</f>
        <v>no data</v>
      </c>
      <c r="U490" s="164" t="str">
        <f>IFERROR('Inputs_Metric 7'!$D$5*INDEX('HAZUS Table FL 14.8'!$E$4:$E$14,MATCH('Step 1_Metric 7'!$J490,'HAZUS Table FL 14.8'!$C$4:$C$14,0)),"no data")</f>
        <v>no data</v>
      </c>
      <c r="W490" s="92" t="str">
        <f t="shared" si="74"/>
        <v/>
      </c>
      <c r="X490" s="92" t="str">
        <f t="shared" si="75"/>
        <v/>
      </c>
      <c r="Y490" s="92" t="str">
        <f t="shared" si="76"/>
        <v/>
      </c>
      <c r="Z490" s="92" t="str">
        <f t="shared" si="77"/>
        <v/>
      </c>
      <c r="AA490" s="101" t="str">
        <f t="shared" si="78"/>
        <v/>
      </c>
      <c r="AB490" s="101" t="str">
        <f t="shared" si="79"/>
        <v/>
      </c>
      <c r="AC490" s="92" t="str">
        <f t="shared" si="80"/>
        <v/>
      </c>
      <c r="AD490" s="92" t="str">
        <f t="shared" si="81"/>
        <v/>
      </c>
    </row>
    <row r="491" spans="1:30" x14ac:dyDescent="0.25">
      <c r="A491">
        <f t="shared" si="73"/>
        <v>10</v>
      </c>
      <c r="B491">
        <f>COUNTIF($D$4:D491,D491)</f>
        <v>408</v>
      </c>
      <c r="C491">
        <f>'Building Structure Data'!B492</f>
        <v>0</v>
      </c>
      <c r="D491">
        <f>'Building Structure Data'!C492</f>
        <v>0</v>
      </c>
      <c r="E491">
        <f>'Building Structure Data'!D492</f>
        <v>0</v>
      </c>
      <c r="F491">
        <f>'Building Structure Data'!E492</f>
        <v>0</v>
      </c>
      <c r="G491" s="43">
        <f>'Building Structure Data'!O492</f>
        <v>0</v>
      </c>
      <c r="H491" s="43">
        <f>'Building Structure Data'!P492</f>
        <v>0</v>
      </c>
      <c r="I491" t="b">
        <f>IF(OR('Building Structure Data'!M492="C",'Building Structure Data'!M492="R"),TRUE,FALSE)</f>
        <v>0</v>
      </c>
      <c r="J491">
        <f>'Building Structure Data'!Y492</f>
        <v>0</v>
      </c>
      <c r="K491" s="77">
        <f>'Building Structure Data'!AN492</f>
        <v>0</v>
      </c>
      <c r="L491" s="77">
        <f>'Building Structure Data'!AO492</f>
        <v>0</v>
      </c>
      <c r="M491" s="163" t="str">
        <f>IFERROR('Inputs_Metric 7'!$D$5*INDEX('HAZUS Table FL 14.14'!$F$5:$F$40,MATCH($J491,'HAZUS Table FL 14.14'!$C$5:$C$40,0)),"no data")</f>
        <v>no data</v>
      </c>
      <c r="N491" s="163" t="str">
        <f>IFERROR('Inputs_Metric 7'!$D$5*INDEX('HAZUS Table FL 14.14'!$G$5:$G$40,MATCH($J491,'HAZUS Table FL 14.14'!$C$5:$C$40,0)),"no data")</f>
        <v>no data</v>
      </c>
      <c r="O491" s="163" t="str">
        <f>IFERROR('Inputs_Metric 7'!$D$5*INDEX('HAZUS Table FL 14.14'!$I$5:$I$40,MATCH($J491,'HAZUS Table FL 14.14'!$C$5:$C$40,0)),"no data")</f>
        <v>no data</v>
      </c>
      <c r="P491" s="246" t="str">
        <f>IFERROR(AVERAGEIFS('HAZUS Table FL 14.12'!$S$4:$S$325,'HAZUS Table FL 14.12'!$N$4:$N$325,$J491,'HAZUS Table FL 14.12'!$R$4:$R$325,$I491,'HAZUS Table FL 14.12'!$P$4:$P$325,"&lt;="&amp;$G491,'HAZUS Table FL 14.12'!$Q$4:$Q$325,"&gt;"&amp;$G491)*'Inputs_Metric 7'!$D$6,"no data")</f>
        <v>no data</v>
      </c>
      <c r="Q491" s="246" t="str">
        <f>IFERROR(AVERAGEIFS('HAZUS Table FL 14.12'!$S$4:$S$325,'HAZUS Table FL 14.12'!$N$4:$N$325,$J491,'HAZUS Table FL 14.12'!$R$4:$R$325,$I491,'HAZUS Table FL 14.12'!$P$4:$P$325,"&lt;="&amp;$H491,'HAZUS Table FL 14.12'!$Q$4:$Q$325,"&gt;"&amp;$H491)*'Inputs_Metric 7'!$D$6,"no data")</f>
        <v>no data</v>
      </c>
      <c r="R491" s="246" t="str">
        <f>IFERROR(INDEX('HAZUS Table FL 14.16'!$D$3:$D$30,MATCH($J491,'HAZUS Table FL 14.16'!$C$3:$C$30,0)),"no data")</f>
        <v>no data</v>
      </c>
      <c r="S491" s="246" t="str">
        <f>IFERROR(INDEX('HAZUS Table FL 14.16'!$F$3:$F$30,MATCH($J491,'HAZUS Table FL 14.16'!$C$3:$C$30,0)),"no data")</f>
        <v>no data</v>
      </c>
      <c r="T491" s="246" t="str">
        <f>IFERROR(INDEX('HAZUS Table FL 14.16'!$G$3:$G$30,MATCH($J491,'HAZUS Table FL 14.16'!$C$3:$C$30,0)),"no data")</f>
        <v>no data</v>
      </c>
      <c r="U491" s="164" t="str">
        <f>IFERROR('Inputs_Metric 7'!$D$5*INDEX('HAZUS Table FL 14.8'!$E$4:$E$14,MATCH('Step 1_Metric 7'!$J491,'HAZUS Table FL 14.8'!$C$4:$C$14,0)),"no data")</f>
        <v>no data</v>
      </c>
      <c r="W491" s="92" t="str">
        <f t="shared" si="74"/>
        <v/>
      </c>
      <c r="X491" s="92" t="str">
        <f t="shared" si="75"/>
        <v/>
      </c>
      <c r="Y491" s="92" t="str">
        <f t="shared" si="76"/>
        <v/>
      </c>
      <c r="Z491" s="92" t="str">
        <f t="shared" si="77"/>
        <v/>
      </c>
      <c r="AA491" s="101" t="str">
        <f t="shared" si="78"/>
        <v/>
      </c>
      <c r="AB491" s="101" t="str">
        <f t="shared" si="79"/>
        <v/>
      </c>
      <c r="AC491" s="92" t="str">
        <f t="shared" si="80"/>
        <v/>
      </c>
      <c r="AD491" s="92" t="str">
        <f t="shared" si="81"/>
        <v/>
      </c>
    </row>
    <row r="492" spans="1:30" x14ac:dyDescent="0.25">
      <c r="A492">
        <f t="shared" si="73"/>
        <v>10</v>
      </c>
      <c r="B492">
        <f>COUNTIF($D$4:D492,D492)</f>
        <v>409</v>
      </c>
      <c r="C492">
        <f>'Building Structure Data'!B493</f>
        <v>0</v>
      </c>
      <c r="D492">
        <f>'Building Structure Data'!C493</f>
        <v>0</v>
      </c>
      <c r="E492">
        <f>'Building Structure Data'!D493</f>
        <v>0</v>
      </c>
      <c r="F492">
        <f>'Building Structure Data'!E493</f>
        <v>0</v>
      </c>
      <c r="G492" s="43">
        <f>'Building Structure Data'!O493</f>
        <v>0</v>
      </c>
      <c r="H492" s="43">
        <f>'Building Structure Data'!P493</f>
        <v>0</v>
      </c>
      <c r="I492" t="b">
        <f>IF(OR('Building Structure Data'!M493="C",'Building Structure Data'!M493="R"),TRUE,FALSE)</f>
        <v>0</v>
      </c>
      <c r="J492">
        <f>'Building Structure Data'!Y493</f>
        <v>0</v>
      </c>
      <c r="K492" s="77">
        <f>'Building Structure Data'!AN493</f>
        <v>0</v>
      </c>
      <c r="L492" s="77">
        <f>'Building Structure Data'!AO493</f>
        <v>0</v>
      </c>
      <c r="M492" s="163" t="str">
        <f>IFERROR('Inputs_Metric 7'!$D$5*INDEX('HAZUS Table FL 14.14'!$F$5:$F$40,MATCH($J492,'HAZUS Table FL 14.14'!$C$5:$C$40,0)),"no data")</f>
        <v>no data</v>
      </c>
      <c r="N492" s="163" t="str">
        <f>IFERROR('Inputs_Metric 7'!$D$5*INDEX('HAZUS Table FL 14.14'!$G$5:$G$40,MATCH($J492,'HAZUS Table FL 14.14'!$C$5:$C$40,0)),"no data")</f>
        <v>no data</v>
      </c>
      <c r="O492" s="163" t="str">
        <f>IFERROR('Inputs_Metric 7'!$D$5*INDEX('HAZUS Table FL 14.14'!$I$5:$I$40,MATCH($J492,'HAZUS Table FL 14.14'!$C$5:$C$40,0)),"no data")</f>
        <v>no data</v>
      </c>
      <c r="P492" s="246" t="str">
        <f>IFERROR(AVERAGEIFS('HAZUS Table FL 14.12'!$S$4:$S$325,'HAZUS Table FL 14.12'!$N$4:$N$325,$J492,'HAZUS Table FL 14.12'!$R$4:$R$325,$I492,'HAZUS Table FL 14.12'!$P$4:$P$325,"&lt;="&amp;$G492,'HAZUS Table FL 14.12'!$Q$4:$Q$325,"&gt;"&amp;$G492)*'Inputs_Metric 7'!$D$6,"no data")</f>
        <v>no data</v>
      </c>
      <c r="Q492" s="246" t="str">
        <f>IFERROR(AVERAGEIFS('HAZUS Table FL 14.12'!$S$4:$S$325,'HAZUS Table FL 14.12'!$N$4:$N$325,$J492,'HAZUS Table FL 14.12'!$R$4:$R$325,$I492,'HAZUS Table FL 14.12'!$P$4:$P$325,"&lt;="&amp;$H492,'HAZUS Table FL 14.12'!$Q$4:$Q$325,"&gt;"&amp;$H492)*'Inputs_Metric 7'!$D$6,"no data")</f>
        <v>no data</v>
      </c>
      <c r="R492" s="246" t="str">
        <f>IFERROR(INDEX('HAZUS Table FL 14.16'!$D$3:$D$30,MATCH($J492,'HAZUS Table FL 14.16'!$C$3:$C$30,0)),"no data")</f>
        <v>no data</v>
      </c>
      <c r="S492" s="246" t="str">
        <f>IFERROR(INDEX('HAZUS Table FL 14.16'!$F$3:$F$30,MATCH($J492,'HAZUS Table FL 14.16'!$C$3:$C$30,0)),"no data")</f>
        <v>no data</v>
      </c>
      <c r="T492" s="246" t="str">
        <f>IFERROR(INDEX('HAZUS Table FL 14.16'!$G$3:$G$30,MATCH($J492,'HAZUS Table FL 14.16'!$C$3:$C$30,0)),"no data")</f>
        <v>no data</v>
      </c>
      <c r="U492" s="164" t="str">
        <f>IFERROR('Inputs_Metric 7'!$D$5*INDEX('HAZUS Table FL 14.8'!$E$4:$E$14,MATCH('Step 1_Metric 7'!$J492,'HAZUS Table FL 14.8'!$C$4:$C$14,0)),"no data")</f>
        <v>no data</v>
      </c>
      <c r="W492" s="92" t="str">
        <f t="shared" si="74"/>
        <v/>
      </c>
      <c r="X492" s="92" t="str">
        <f t="shared" si="75"/>
        <v/>
      </c>
      <c r="Y492" s="92" t="str">
        <f t="shared" si="76"/>
        <v/>
      </c>
      <c r="Z492" s="92" t="str">
        <f t="shared" si="77"/>
        <v/>
      </c>
      <c r="AA492" s="101" t="str">
        <f t="shared" si="78"/>
        <v/>
      </c>
      <c r="AB492" s="101" t="str">
        <f t="shared" si="79"/>
        <v/>
      </c>
      <c r="AC492" s="92" t="str">
        <f t="shared" si="80"/>
        <v/>
      </c>
      <c r="AD492" s="92" t="str">
        <f t="shared" si="81"/>
        <v/>
      </c>
    </row>
    <row r="493" spans="1:30" x14ac:dyDescent="0.25">
      <c r="A493">
        <f t="shared" si="73"/>
        <v>10</v>
      </c>
      <c r="B493">
        <f>COUNTIF($D$4:D493,D493)</f>
        <v>410</v>
      </c>
      <c r="C493">
        <f>'Building Structure Data'!B494</f>
        <v>0</v>
      </c>
      <c r="D493">
        <f>'Building Structure Data'!C494</f>
        <v>0</v>
      </c>
      <c r="E493">
        <f>'Building Structure Data'!D494</f>
        <v>0</v>
      </c>
      <c r="F493">
        <f>'Building Structure Data'!E494</f>
        <v>0</v>
      </c>
      <c r="G493" s="43">
        <f>'Building Structure Data'!O494</f>
        <v>0</v>
      </c>
      <c r="H493" s="43">
        <f>'Building Structure Data'!P494</f>
        <v>0</v>
      </c>
      <c r="I493" t="b">
        <f>IF(OR('Building Structure Data'!M494="C",'Building Structure Data'!M494="R"),TRUE,FALSE)</f>
        <v>0</v>
      </c>
      <c r="J493">
        <f>'Building Structure Data'!Y494</f>
        <v>0</v>
      </c>
      <c r="K493" s="77">
        <f>'Building Structure Data'!AN494</f>
        <v>0</v>
      </c>
      <c r="L493" s="77">
        <f>'Building Structure Data'!AO494</f>
        <v>0</v>
      </c>
      <c r="M493" s="163" t="str">
        <f>IFERROR('Inputs_Metric 7'!$D$5*INDEX('HAZUS Table FL 14.14'!$F$5:$F$40,MATCH($J493,'HAZUS Table FL 14.14'!$C$5:$C$40,0)),"no data")</f>
        <v>no data</v>
      </c>
      <c r="N493" s="163" t="str">
        <f>IFERROR('Inputs_Metric 7'!$D$5*INDEX('HAZUS Table FL 14.14'!$G$5:$G$40,MATCH($J493,'HAZUS Table FL 14.14'!$C$5:$C$40,0)),"no data")</f>
        <v>no data</v>
      </c>
      <c r="O493" s="163" t="str">
        <f>IFERROR('Inputs_Metric 7'!$D$5*INDEX('HAZUS Table FL 14.14'!$I$5:$I$40,MATCH($J493,'HAZUS Table FL 14.14'!$C$5:$C$40,0)),"no data")</f>
        <v>no data</v>
      </c>
      <c r="P493" s="246" t="str">
        <f>IFERROR(AVERAGEIFS('HAZUS Table FL 14.12'!$S$4:$S$325,'HAZUS Table FL 14.12'!$N$4:$N$325,$J493,'HAZUS Table FL 14.12'!$R$4:$R$325,$I493,'HAZUS Table FL 14.12'!$P$4:$P$325,"&lt;="&amp;$G493,'HAZUS Table FL 14.12'!$Q$4:$Q$325,"&gt;"&amp;$G493)*'Inputs_Metric 7'!$D$6,"no data")</f>
        <v>no data</v>
      </c>
      <c r="Q493" s="246" t="str">
        <f>IFERROR(AVERAGEIFS('HAZUS Table FL 14.12'!$S$4:$S$325,'HAZUS Table FL 14.12'!$N$4:$N$325,$J493,'HAZUS Table FL 14.12'!$R$4:$R$325,$I493,'HAZUS Table FL 14.12'!$P$4:$P$325,"&lt;="&amp;$H493,'HAZUS Table FL 14.12'!$Q$4:$Q$325,"&gt;"&amp;$H493)*'Inputs_Metric 7'!$D$6,"no data")</f>
        <v>no data</v>
      </c>
      <c r="R493" s="246" t="str">
        <f>IFERROR(INDEX('HAZUS Table FL 14.16'!$D$3:$D$30,MATCH($J493,'HAZUS Table FL 14.16'!$C$3:$C$30,0)),"no data")</f>
        <v>no data</v>
      </c>
      <c r="S493" s="246" t="str">
        <f>IFERROR(INDEX('HAZUS Table FL 14.16'!$F$3:$F$30,MATCH($J493,'HAZUS Table FL 14.16'!$C$3:$C$30,0)),"no data")</f>
        <v>no data</v>
      </c>
      <c r="T493" s="246" t="str">
        <f>IFERROR(INDEX('HAZUS Table FL 14.16'!$G$3:$G$30,MATCH($J493,'HAZUS Table FL 14.16'!$C$3:$C$30,0)),"no data")</f>
        <v>no data</v>
      </c>
      <c r="U493" s="164" t="str">
        <f>IFERROR('Inputs_Metric 7'!$D$5*INDEX('HAZUS Table FL 14.8'!$E$4:$E$14,MATCH('Step 1_Metric 7'!$J493,'HAZUS Table FL 14.8'!$C$4:$C$14,0)),"no data")</f>
        <v>no data</v>
      </c>
      <c r="W493" s="92" t="str">
        <f t="shared" si="74"/>
        <v/>
      </c>
      <c r="X493" s="92" t="str">
        <f t="shared" si="75"/>
        <v/>
      </c>
      <c r="Y493" s="92" t="str">
        <f t="shared" si="76"/>
        <v/>
      </c>
      <c r="Z493" s="92" t="str">
        <f t="shared" si="77"/>
        <v/>
      </c>
      <c r="AA493" s="101" t="str">
        <f t="shared" si="78"/>
        <v/>
      </c>
      <c r="AB493" s="101" t="str">
        <f t="shared" si="79"/>
        <v/>
      </c>
      <c r="AC493" s="92" t="str">
        <f t="shared" si="80"/>
        <v/>
      </c>
      <c r="AD493" s="92" t="str">
        <f t="shared" si="81"/>
        <v/>
      </c>
    </row>
    <row r="494" spans="1:30" x14ac:dyDescent="0.25">
      <c r="A494">
        <f t="shared" si="73"/>
        <v>10</v>
      </c>
      <c r="B494">
        <f>COUNTIF($D$4:D494,D494)</f>
        <v>411</v>
      </c>
      <c r="C494">
        <f>'Building Structure Data'!B495</f>
        <v>0</v>
      </c>
      <c r="D494">
        <f>'Building Structure Data'!C495</f>
        <v>0</v>
      </c>
      <c r="E494">
        <f>'Building Structure Data'!D495</f>
        <v>0</v>
      </c>
      <c r="F494">
        <f>'Building Structure Data'!E495</f>
        <v>0</v>
      </c>
      <c r="G494" s="43">
        <f>'Building Structure Data'!O495</f>
        <v>0</v>
      </c>
      <c r="H494" s="43">
        <f>'Building Structure Data'!P495</f>
        <v>0</v>
      </c>
      <c r="I494" t="b">
        <f>IF(OR('Building Structure Data'!M495="C",'Building Structure Data'!M495="R"),TRUE,FALSE)</f>
        <v>0</v>
      </c>
      <c r="J494">
        <f>'Building Structure Data'!Y495</f>
        <v>0</v>
      </c>
      <c r="K494" s="77">
        <f>'Building Structure Data'!AN495</f>
        <v>0</v>
      </c>
      <c r="L494" s="77">
        <f>'Building Structure Data'!AO495</f>
        <v>0</v>
      </c>
      <c r="M494" s="163" t="str">
        <f>IFERROR('Inputs_Metric 7'!$D$5*INDEX('HAZUS Table FL 14.14'!$F$5:$F$40,MATCH($J494,'HAZUS Table FL 14.14'!$C$5:$C$40,0)),"no data")</f>
        <v>no data</v>
      </c>
      <c r="N494" s="163" t="str">
        <f>IFERROR('Inputs_Metric 7'!$D$5*INDEX('HAZUS Table FL 14.14'!$G$5:$G$40,MATCH($J494,'HAZUS Table FL 14.14'!$C$5:$C$40,0)),"no data")</f>
        <v>no data</v>
      </c>
      <c r="O494" s="163" t="str">
        <f>IFERROR('Inputs_Metric 7'!$D$5*INDEX('HAZUS Table FL 14.14'!$I$5:$I$40,MATCH($J494,'HAZUS Table FL 14.14'!$C$5:$C$40,0)),"no data")</f>
        <v>no data</v>
      </c>
      <c r="P494" s="246" t="str">
        <f>IFERROR(AVERAGEIFS('HAZUS Table FL 14.12'!$S$4:$S$325,'HAZUS Table FL 14.12'!$N$4:$N$325,$J494,'HAZUS Table FL 14.12'!$R$4:$R$325,$I494,'HAZUS Table FL 14.12'!$P$4:$P$325,"&lt;="&amp;$G494,'HAZUS Table FL 14.12'!$Q$4:$Q$325,"&gt;"&amp;$G494)*'Inputs_Metric 7'!$D$6,"no data")</f>
        <v>no data</v>
      </c>
      <c r="Q494" s="246" t="str">
        <f>IFERROR(AVERAGEIFS('HAZUS Table FL 14.12'!$S$4:$S$325,'HAZUS Table FL 14.12'!$N$4:$N$325,$J494,'HAZUS Table FL 14.12'!$R$4:$R$325,$I494,'HAZUS Table FL 14.12'!$P$4:$P$325,"&lt;="&amp;$H494,'HAZUS Table FL 14.12'!$Q$4:$Q$325,"&gt;"&amp;$H494)*'Inputs_Metric 7'!$D$6,"no data")</f>
        <v>no data</v>
      </c>
      <c r="R494" s="246" t="str">
        <f>IFERROR(INDEX('HAZUS Table FL 14.16'!$D$3:$D$30,MATCH($J494,'HAZUS Table FL 14.16'!$C$3:$C$30,0)),"no data")</f>
        <v>no data</v>
      </c>
      <c r="S494" s="246" t="str">
        <f>IFERROR(INDEX('HAZUS Table FL 14.16'!$F$3:$F$30,MATCH($J494,'HAZUS Table FL 14.16'!$C$3:$C$30,0)),"no data")</f>
        <v>no data</v>
      </c>
      <c r="T494" s="246" t="str">
        <f>IFERROR(INDEX('HAZUS Table FL 14.16'!$G$3:$G$30,MATCH($J494,'HAZUS Table FL 14.16'!$C$3:$C$30,0)),"no data")</f>
        <v>no data</v>
      </c>
      <c r="U494" s="164" t="str">
        <f>IFERROR('Inputs_Metric 7'!$D$5*INDEX('HAZUS Table FL 14.8'!$E$4:$E$14,MATCH('Step 1_Metric 7'!$J494,'HAZUS Table FL 14.8'!$C$4:$C$14,0)),"no data")</f>
        <v>no data</v>
      </c>
      <c r="W494" s="92" t="str">
        <f t="shared" si="74"/>
        <v/>
      </c>
      <c r="X494" s="92" t="str">
        <f t="shared" si="75"/>
        <v/>
      </c>
      <c r="Y494" s="92" t="str">
        <f t="shared" si="76"/>
        <v/>
      </c>
      <c r="Z494" s="92" t="str">
        <f t="shared" si="77"/>
        <v/>
      </c>
      <c r="AA494" s="101" t="str">
        <f t="shared" si="78"/>
        <v/>
      </c>
      <c r="AB494" s="101" t="str">
        <f t="shared" si="79"/>
        <v/>
      </c>
      <c r="AC494" s="92" t="str">
        <f t="shared" si="80"/>
        <v/>
      </c>
      <c r="AD494" s="92" t="str">
        <f t="shared" si="81"/>
        <v/>
      </c>
    </row>
    <row r="495" spans="1:30" x14ac:dyDescent="0.25">
      <c r="A495">
        <f t="shared" si="73"/>
        <v>10</v>
      </c>
      <c r="B495">
        <f>COUNTIF($D$4:D495,D495)</f>
        <v>412</v>
      </c>
      <c r="C495">
        <f>'Building Structure Data'!B496</f>
        <v>0</v>
      </c>
      <c r="D495">
        <f>'Building Structure Data'!C496</f>
        <v>0</v>
      </c>
      <c r="E495">
        <f>'Building Structure Data'!D496</f>
        <v>0</v>
      </c>
      <c r="F495">
        <f>'Building Structure Data'!E496</f>
        <v>0</v>
      </c>
      <c r="G495" s="43">
        <f>'Building Structure Data'!O496</f>
        <v>0</v>
      </c>
      <c r="H495" s="43">
        <f>'Building Structure Data'!P496</f>
        <v>0</v>
      </c>
      <c r="I495" t="b">
        <f>IF(OR('Building Structure Data'!M496="C",'Building Structure Data'!M496="R"),TRUE,FALSE)</f>
        <v>0</v>
      </c>
      <c r="J495">
        <f>'Building Structure Data'!Y496</f>
        <v>0</v>
      </c>
      <c r="K495" s="77">
        <f>'Building Structure Data'!AN496</f>
        <v>0</v>
      </c>
      <c r="L495" s="77">
        <f>'Building Structure Data'!AO496</f>
        <v>0</v>
      </c>
      <c r="M495" s="163" t="str">
        <f>IFERROR('Inputs_Metric 7'!$D$5*INDEX('HAZUS Table FL 14.14'!$F$5:$F$40,MATCH($J495,'HAZUS Table FL 14.14'!$C$5:$C$40,0)),"no data")</f>
        <v>no data</v>
      </c>
      <c r="N495" s="163" t="str">
        <f>IFERROR('Inputs_Metric 7'!$D$5*INDEX('HAZUS Table FL 14.14'!$G$5:$G$40,MATCH($J495,'HAZUS Table FL 14.14'!$C$5:$C$40,0)),"no data")</f>
        <v>no data</v>
      </c>
      <c r="O495" s="163" t="str">
        <f>IFERROR('Inputs_Metric 7'!$D$5*INDEX('HAZUS Table FL 14.14'!$I$5:$I$40,MATCH($J495,'HAZUS Table FL 14.14'!$C$5:$C$40,0)),"no data")</f>
        <v>no data</v>
      </c>
      <c r="P495" s="246" t="str">
        <f>IFERROR(AVERAGEIFS('HAZUS Table FL 14.12'!$S$4:$S$325,'HAZUS Table FL 14.12'!$N$4:$N$325,$J495,'HAZUS Table FL 14.12'!$R$4:$R$325,$I495,'HAZUS Table FL 14.12'!$P$4:$P$325,"&lt;="&amp;$G495,'HAZUS Table FL 14.12'!$Q$4:$Q$325,"&gt;"&amp;$G495)*'Inputs_Metric 7'!$D$6,"no data")</f>
        <v>no data</v>
      </c>
      <c r="Q495" s="246" t="str">
        <f>IFERROR(AVERAGEIFS('HAZUS Table FL 14.12'!$S$4:$S$325,'HAZUS Table FL 14.12'!$N$4:$N$325,$J495,'HAZUS Table FL 14.12'!$R$4:$R$325,$I495,'HAZUS Table FL 14.12'!$P$4:$P$325,"&lt;="&amp;$H495,'HAZUS Table FL 14.12'!$Q$4:$Q$325,"&gt;"&amp;$H495)*'Inputs_Metric 7'!$D$6,"no data")</f>
        <v>no data</v>
      </c>
      <c r="R495" s="246" t="str">
        <f>IFERROR(INDEX('HAZUS Table FL 14.16'!$D$3:$D$30,MATCH($J495,'HAZUS Table FL 14.16'!$C$3:$C$30,0)),"no data")</f>
        <v>no data</v>
      </c>
      <c r="S495" s="246" t="str">
        <f>IFERROR(INDEX('HAZUS Table FL 14.16'!$F$3:$F$30,MATCH($J495,'HAZUS Table FL 14.16'!$C$3:$C$30,0)),"no data")</f>
        <v>no data</v>
      </c>
      <c r="T495" s="246" t="str">
        <f>IFERROR(INDEX('HAZUS Table FL 14.16'!$G$3:$G$30,MATCH($J495,'HAZUS Table FL 14.16'!$C$3:$C$30,0)),"no data")</f>
        <v>no data</v>
      </c>
      <c r="U495" s="164" t="str">
        <f>IFERROR('Inputs_Metric 7'!$D$5*INDEX('HAZUS Table FL 14.8'!$E$4:$E$14,MATCH('Step 1_Metric 7'!$J495,'HAZUS Table FL 14.8'!$C$4:$C$14,0)),"no data")</f>
        <v>no data</v>
      </c>
      <c r="W495" s="92" t="str">
        <f t="shared" si="74"/>
        <v/>
      </c>
      <c r="X495" s="92" t="str">
        <f t="shared" si="75"/>
        <v/>
      </c>
      <c r="Y495" s="92" t="str">
        <f t="shared" si="76"/>
        <v/>
      </c>
      <c r="Z495" s="92" t="str">
        <f t="shared" si="77"/>
        <v/>
      </c>
      <c r="AA495" s="101" t="str">
        <f t="shared" si="78"/>
        <v/>
      </c>
      <c r="AB495" s="101" t="str">
        <f t="shared" si="79"/>
        <v/>
      </c>
      <c r="AC495" s="92" t="str">
        <f t="shared" si="80"/>
        <v/>
      </c>
      <c r="AD495" s="92" t="str">
        <f t="shared" si="81"/>
        <v/>
      </c>
    </row>
    <row r="496" spans="1:30" x14ac:dyDescent="0.25">
      <c r="A496">
        <f t="shared" si="73"/>
        <v>10</v>
      </c>
      <c r="B496">
        <f>COUNTIF($D$4:D496,D496)</f>
        <v>413</v>
      </c>
      <c r="C496">
        <f>'Building Structure Data'!B497</f>
        <v>0</v>
      </c>
      <c r="D496">
        <f>'Building Structure Data'!C497</f>
        <v>0</v>
      </c>
      <c r="E496">
        <f>'Building Structure Data'!D497</f>
        <v>0</v>
      </c>
      <c r="F496">
        <f>'Building Structure Data'!E497</f>
        <v>0</v>
      </c>
      <c r="G496" s="43">
        <f>'Building Structure Data'!O497</f>
        <v>0</v>
      </c>
      <c r="H496" s="43">
        <f>'Building Structure Data'!P497</f>
        <v>0</v>
      </c>
      <c r="I496" t="b">
        <f>IF(OR('Building Structure Data'!M497="C",'Building Structure Data'!M497="R"),TRUE,FALSE)</f>
        <v>0</v>
      </c>
      <c r="J496">
        <f>'Building Structure Data'!Y497</f>
        <v>0</v>
      </c>
      <c r="K496" s="77">
        <f>'Building Structure Data'!AN497</f>
        <v>0</v>
      </c>
      <c r="L496" s="77">
        <f>'Building Structure Data'!AO497</f>
        <v>0</v>
      </c>
      <c r="M496" s="163" t="str">
        <f>IFERROR('Inputs_Metric 7'!$D$5*INDEX('HAZUS Table FL 14.14'!$F$5:$F$40,MATCH($J496,'HAZUS Table FL 14.14'!$C$5:$C$40,0)),"no data")</f>
        <v>no data</v>
      </c>
      <c r="N496" s="163" t="str">
        <f>IFERROR('Inputs_Metric 7'!$D$5*INDEX('HAZUS Table FL 14.14'!$G$5:$G$40,MATCH($J496,'HAZUS Table FL 14.14'!$C$5:$C$40,0)),"no data")</f>
        <v>no data</v>
      </c>
      <c r="O496" s="163" t="str">
        <f>IFERROR('Inputs_Metric 7'!$D$5*INDEX('HAZUS Table FL 14.14'!$I$5:$I$40,MATCH($J496,'HAZUS Table FL 14.14'!$C$5:$C$40,0)),"no data")</f>
        <v>no data</v>
      </c>
      <c r="P496" s="246" t="str">
        <f>IFERROR(AVERAGEIFS('HAZUS Table FL 14.12'!$S$4:$S$325,'HAZUS Table FL 14.12'!$N$4:$N$325,$J496,'HAZUS Table FL 14.12'!$R$4:$R$325,$I496,'HAZUS Table FL 14.12'!$P$4:$P$325,"&lt;="&amp;$G496,'HAZUS Table FL 14.12'!$Q$4:$Q$325,"&gt;"&amp;$G496)*'Inputs_Metric 7'!$D$6,"no data")</f>
        <v>no data</v>
      </c>
      <c r="Q496" s="246" t="str">
        <f>IFERROR(AVERAGEIFS('HAZUS Table FL 14.12'!$S$4:$S$325,'HAZUS Table FL 14.12'!$N$4:$N$325,$J496,'HAZUS Table FL 14.12'!$R$4:$R$325,$I496,'HAZUS Table FL 14.12'!$P$4:$P$325,"&lt;="&amp;$H496,'HAZUS Table FL 14.12'!$Q$4:$Q$325,"&gt;"&amp;$H496)*'Inputs_Metric 7'!$D$6,"no data")</f>
        <v>no data</v>
      </c>
      <c r="R496" s="246" t="str">
        <f>IFERROR(INDEX('HAZUS Table FL 14.16'!$D$3:$D$30,MATCH($J496,'HAZUS Table FL 14.16'!$C$3:$C$30,0)),"no data")</f>
        <v>no data</v>
      </c>
      <c r="S496" s="246" t="str">
        <f>IFERROR(INDEX('HAZUS Table FL 14.16'!$F$3:$F$30,MATCH($J496,'HAZUS Table FL 14.16'!$C$3:$C$30,0)),"no data")</f>
        <v>no data</v>
      </c>
      <c r="T496" s="246" t="str">
        <f>IFERROR(INDEX('HAZUS Table FL 14.16'!$G$3:$G$30,MATCH($J496,'HAZUS Table FL 14.16'!$C$3:$C$30,0)),"no data")</f>
        <v>no data</v>
      </c>
      <c r="U496" s="164" t="str">
        <f>IFERROR('Inputs_Metric 7'!$D$5*INDEX('HAZUS Table FL 14.8'!$E$4:$E$14,MATCH('Step 1_Metric 7'!$J496,'HAZUS Table FL 14.8'!$C$4:$C$14,0)),"no data")</f>
        <v>no data</v>
      </c>
      <c r="W496" s="92" t="str">
        <f t="shared" si="74"/>
        <v/>
      </c>
      <c r="X496" s="92" t="str">
        <f t="shared" si="75"/>
        <v/>
      </c>
      <c r="Y496" s="92" t="str">
        <f t="shared" si="76"/>
        <v/>
      </c>
      <c r="Z496" s="92" t="str">
        <f t="shared" si="77"/>
        <v/>
      </c>
      <c r="AA496" s="101" t="str">
        <f t="shared" si="78"/>
        <v/>
      </c>
      <c r="AB496" s="101" t="str">
        <f t="shared" si="79"/>
        <v/>
      </c>
      <c r="AC496" s="92" t="str">
        <f t="shared" si="80"/>
        <v/>
      </c>
      <c r="AD496" s="92" t="str">
        <f t="shared" si="81"/>
        <v/>
      </c>
    </row>
    <row r="497" spans="1:30" x14ac:dyDescent="0.25">
      <c r="A497">
        <f t="shared" si="73"/>
        <v>10</v>
      </c>
      <c r="B497">
        <f>COUNTIF($D$4:D497,D497)</f>
        <v>414</v>
      </c>
      <c r="C497">
        <f>'Building Structure Data'!B498</f>
        <v>0</v>
      </c>
      <c r="D497">
        <f>'Building Structure Data'!C498</f>
        <v>0</v>
      </c>
      <c r="E497">
        <f>'Building Structure Data'!D498</f>
        <v>0</v>
      </c>
      <c r="F497">
        <f>'Building Structure Data'!E498</f>
        <v>0</v>
      </c>
      <c r="G497" s="43">
        <f>'Building Structure Data'!O498</f>
        <v>0</v>
      </c>
      <c r="H497" s="43">
        <f>'Building Structure Data'!P498</f>
        <v>0</v>
      </c>
      <c r="I497" t="b">
        <f>IF(OR('Building Structure Data'!M498="C",'Building Structure Data'!M498="R"),TRUE,FALSE)</f>
        <v>0</v>
      </c>
      <c r="J497">
        <f>'Building Structure Data'!Y498</f>
        <v>0</v>
      </c>
      <c r="K497" s="77">
        <f>'Building Structure Data'!AN498</f>
        <v>0</v>
      </c>
      <c r="L497" s="77">
        <f>'Building Structure Data'!AO498</f>
        <v>0</v>
      </c>
      <c r="M497" s="163" t="str">
        <f>IFERROR('Inputs_Metric 7'!$D$5*INDEX('HAZUS Table FL 14.14'!$F$5:$F$40,MATCH($J497,'HAZUS Table FL 14.14'!$C$5:$C$40,0)),"no data")</f>
        <v>no data</v>
      </c>
      <c r="N497" s="163" t="str">
        <f>IFERROR('Inputs_Metric 7'!$D$5*INDEX('HAZUS Table FL 14.14'!$G$5:$G$40,MATCH($J497,'HAZUS Table FL 14.14'!$C$5:$C$40,0)),"no data")</f>
        <v>no data</v>
      </c>
      <c r="O497" s="163" t="str">
        <f>IFERROR('Inputs_Metric 7'!$D$5*INDEX('HAZUS Table FL 14.14'!$I$5:$I$40,MATCH($J497,'HAZUS Table FL 14.14'!$C$5:$C$40,0)),"no data")</f>
        <v>no data</v>
      </c>
      <c r="P497" s="246" t="str">
        <f>IFERROR(AVERAGEIFS('HAZUS Table FL 14.12'!$S$4:$S$325,'HAZUS Table FL 14.12'!$N$4:$N$325,$J497,'HAZUS Table FL 14.12'!$R$4:$R$325,$I497,'HAZUS Table FL 14.12'!$P$4:$P$325,"&lt;="&amp;$G497,'HAZUS Table FL 14.12'!$Q$4:$Q$325,"&gt;"&amp;$G497)*'Inputs_Metric 7'!$D$6,"no data")</f>
        <v>no data</v>
      </c>
      <c r="Q497" s="246" t="str">
        <f>IFERROR(AVERAGEIFS('HAZUS Table FL 14.12'!$S$4:$S$325,'HAZUS Table FL 14.12'!$N$4:$N$325,$J497,'HAZUS Table FL 14.12'!$R$4:$R$325,$I497,'HAZUS Table FL 14.12'!$P$4:$P$325,"&lt;="&amp;$H497,'HAZUS Table FL 14.12'!$Q$4:$Q$325,"&gt;"&amp;$H497)*'Inputs_Metric 7'!$D$6,"no data")</f>
        <v>no data</v>
      </c>
      <c r="R497" s="246" t="str">
        <f>IFERROR(INDEX('HAZUS Table FL 14.16'!$D$3:$D$30,MATCH($J497,'HAZUS Table FL 14.16'!$C$3:$C$30,0)),"no data")</f>
        <v>no data</v>
      </c>
      <c r="S497" s="246" t="str">
        <f>IFERROR(INDEX('HAZUS Table FL 14.16'!$F$3:$F$30,MATCH($J497,'HAZUS Table FL 14.16'!$C$3:$C$30,0)),"no data")</f>
        <v>no data</v>
      </c>
      <c r="T497" s="246" t="str">
        <f>IFERROR(INDEX('HAZUS Table FL 14.16'!$G$3:$G$30,MATCH($J497,'HAZUS Table FL 14.16'!$C$3:$C$30,0)),"no data")</f>
        <v>no data</v>
      </c>
      <c r="U497" s="164" t="str">
        <f>IFERROR('Inputs_Metric 7'!$D$5*INDEX('HAZUS Table FL 14.8'!$E$4:$E$14,MATCH('Step 1_Metric 7'!$J497,'HAZUS Table FL 14.8'!$C$4:$C$14,0)),"no data")</f>
        <v>no data</v>
      </c>
      <c r="W497" s="92" t="str">
        <f t="shared" si="74"/>
        <v/>
      </c>
      <c r="X497" s="92" t="str">
        <f t="shared" si="75"/>
        <v/>
      </c>
      <c r="Y497" s="92" t="str">
        <f t="shared" si="76"/>
        <v/>
      </c>
      <c r="Z497" s="92" t="str">
        <f t="shared" si="77"/>
        <v/>
      </c>
      <c r="AA497" s="101" t="str">
        <f t="shared" si="78"/>
        <v/>
      </c>
      <c r="AB497" s="101" t="str">
        <f t="shared" si="79"/>
        <v/>
      </c>
      <c r="AC497" s="92" t="str">
        <f t="shared" si="80"/>
        <v/>
      </c>
      <c r="AD497" s="92" t="str">
        <f t="shared" si="81"/>
        <v/>
      </c>
    </row>
    <row r="498" spans="1:30" x14ac:dyDescent="0.25">
      <c r="A498">
        <f t="shared" si="73"/>
        <v>10</v>
      </c>
      <c r="B498">
        <f>COUNTIF($D$4:D498,D498)</f>
        <v>415</v>
      </c>
      <c r="C498">
        <f>'Building Structure Data'!B499</f>
        <v>0</v>
      </c>
      <c r="D498">
        <f>'Building Structure Data'!C499</f>
        <v>0</v>
      </c>
      <c r="E498">
        <f>'Building Structure Data'!D499</f>
        <v>0</v>
      </c>
      <c r="F498">
        <f>'Building Structure Data'!E499</f>
        <v>0</v>
      </c>
      <c r="G498" s="43">
        <f>'Building Structure Data'!O499</f>
        <v>0</v>
      </c>
      <c r="H498" s="43">
        <f>'Building Structure Data'!P499</f>
        <v>0</v>
      </c>
      <c r="I498" t="b">
        <f>IF(OR('Building Structure Data'!M499="C",'Building Structure Data'!M499="R"),TRUE,FALSE)</f>
        <v>0</v>
      </c>
      <c r="J498">
        <f>'Building Structure Data'!Y499</f>
        <v>0</v>
      </c>
      <c r="K498" s="77">
        <f>'Building Structure Data'!AN499</f>
        <v>0</v>
      </c>
      <c r="L498" s="77">
        <f>'Building Structure Data'!AO499</f>
        <v>0</v>
      </c>
      <c r="M498" s="163" t="str">
        <f>IFERROR('Inputs_Metric 7'!$D$5*INDEX('HAZUS Table FL 14.14'!$F$5:$F$40,MATCH($J498,'HAZUS Table FL 14.14'!$C$5:$C$40,0)),"no data")</f>
        <v>no data</v>
      </c>
      <c r="N498" s="163" t="str">
        <f>IFERROR('Inputs_Metric 7'!$D$5*INDEX('HAZUS Table FL 14.14'!$G$5:$G$40,MATCH($J498,'HAZUS Table FL 14.14'!$C$5:$C$40,0)),"no data")</f>
        <v>no data</v>
      </c>
      <c r="O498" s="163" t="str">
        <f>IFERROR('Inputs_Metric 7'!$D$5*INDEX('HAZUS Table FL 14.14'!$I$5:$I$40,MATCH($J498,'HAZUS Table FL 14.14'!$C$5:$C$40,0)),"no data")</f>
        <v>no data</v>
      </c>
      <c r="P498" s="246" t="str">
        <f>IFERROR(AVERAGEIFS('HAZUS Table FL 14.12'!$S$4:$S$325,'HAZUS Table FL 14.12'!$N$4:$N$325,$J498,'HAZUS Table FL 14.12'!$R$4:$R$325,$I498,'HAZUS Table FL 14.12'!$P$4:$P$325,"&lt;="&amp;$G498,'HAZUS Table FL 14.12'!$Q$4:$Q$325,"&gt;"&amp;$G498)*'Inputs_Metric 7'!$D$6,"no data")</f>
        <v>no data</v>
      </c>
      <c r="Q498" s="246" t="str">
        <f>IFERROR(AVERAGEIFS('HAZUS Table FL 14.12'!$S$4:$S$325,'HAZUS Table FL 14.12'!$N$4:$N$325,$J498,'HAZUS Table FL 14.12'!$R$4:$R$325,$I498,'HAZUS Table FL 14.12'!$P$4:$P$325,"&lt;="&amp;$H498,'HAZUS Table FL 14.12'!$Q$4:$Q$325,"&gt;"&amp;$H498)*'Inputs_Metric 7'!$D$6,"no data")</f>
        <v>no data</v>
      </c>
      <c r="R498" s="246" t="str">
        <f>IFERROR(INDEX('HAZUS Table FL 14.16'!$D$3:$D$30,MATCH($J498,'HAZUS Table FL 14.16'!$C$3:$C$30,0)),"no data")</f>
        <v>no data</v>
      </c>
      <c r="S498" s="246" t="str">
        <f>IFERROR(INDEX('HAZUS Table FL 14.16'!$F$3:$F$30,MATCH($J498,'HAZUS Table FL 14.16'!$C$3:$C$30,0)),"no data")</f>
        <v>no data</v>
      </c>
      <c r="T498" s="246" t="str">
        <f>IFERROR(INDEX('HAZUS Table FL 14.16'!$G$3:$G$30,MATCH($J498,'HAZUS Table FL 14.16'!$C$3:$C$30,0)),"no data")</f>
        <v>no data</v>
      </c>
      <c r="U498" s="164" t="str">
        <f>IFERROR('Inputs_Metric 7'!$D$5*INDEX('HAZUS Table FL 14.8'!$E$4:$E$14,MATCH('Step 1_Metric 7'!$J498,'HAZUS Table FL 14.8'!$C$4:$C$14,0)),"no data")</f>
        <v>no data</v>
      </c>
      <c r="W498" s="92" t="str">
        <f t="shared" si="74"/>
        <v/>
      </c>
      <c r="X498" s="92" t="str">
        <f t="shared" si="75"/>
        <v/>
      </c>
      <c r="Y498" s="92" t="str">
        <f t="shared" si="76"/>
        <v/>
      </c>
      <c r="Z498" s="92" t="str">
        <f t="shared" si="77"/>
        <v/>
      </c>
      <c r="AA498" s="101" t="str">
        <f t="shared" si="78"/>
        <v/>
      </c>
      <c r="AB498" s="101" t="str">
        <f t="shared" si="79"/>
        <v/>
      </c>
      <c r="AC498" s="92" t="str">
        <f t="shared" si="80"/>
        <v/>
      </c>
      <c r="AD498" s="92" t="str">
        <f t="shared" si="81"/>
        <v/>
      </c>
    </row>
    <row r="499" spans="1:30" x14ac:dyDescent="0.25">
      <c r="A499">
        <f t="shared" si="73"/>
        <v>10</v>
      </c>
      <c r="B499">
        <f>COUNTIF($D$4:D499,D499)</f>
        <v>416</v>
      </c>
      <c r="C499">
        <f>'Building Structure Data'!B500</f>
        <v>0</v>
      </c>
      <c r="D499">
        <f>'Building Structure Data'!C500</f>
        <v>0</v>
      </c>
      <c r="E499">
        <f>'Building Structure Data'!D500</f>
        <v>0</v>
      </c>
      <c r="F499">
        <f>'Building Structure Data'!E500</f>
        <v>0</v>
      </c>
      <c r="G499" s="43">
        <f>'Building Structure Data'!O500</f>
        <v>0</v>
      </c>
      <c r="H499" s="43">
        <f>'Building Structure Data'!P500</f>
        <v>0</v>
      </c>
      <c r="I499" t="b">
        <f>IF(OR('Building Structure Data'!M500="C",'Building Structure Data'!M500="R"),TRUE,FALSE)</f>
        <v>0</v>
      </c>
      <c r="J499">
        <f>'Building Structure Data'!Y500</f>
        <v>0</v>
      </c>
      <c r="K499" s="77">
        <f>'Building Structure Data'!AN500</f>
        <v>0</v>
      </c>
      <c r="L499" s="77">
        <f>'Building Structure Data'!AO500</f>
        <v>0</v>
      </c>
      <c r="M499" s="163" t="str">
        <f>IFERROR('Inputs_Metric 7'!$D$5*INDEX('HAZUS Table FL 14.14'!$F$5:$F$40,MATCH($J499,'HAZUS Table FL 14.14'!$C$5:$C$40,0)),"no data")</f>
        <v>no data</v>
      </c>
      <c r="N499" s="163" t="str">
        <f>IFERROR('Inputs_Metric 7'!$D$5*INDEX('HAZUS Table FL 14.14'!$G$5:$G$40,MATCH($J499,'HAZUS Table FL 14.14'!$C$5:$C$40,0)),"no data")</f>
        <v>no data</v>
      </c>
      <c r="O499" s="163" t="str">
        <f>IFERROR('Inputs_Metric 7'!$D$5*INDEX('HAZUS Table FL 14.14'!$I$5:$I$40,MATCH($J499,'HAZUS Table FL 14.14'!$C$5:$C$40,0)),"no data")</f>
        <v>no data</v>
      </c>
      <c r="P499" s="246" t="str">
        <f>IFERROR(AVERAGEIFS('HAZUS Table FL 14.12'!$S$4:$S$325,'HAZUS Table FL 14.12'!$N$4:$N$325,$J499,'HAZUS Table FL 14.12'!$R$4:$R$325,$I499,'HAZUS Table FL 14.12'!$P$4:$P$325,"&lt;="&amp;$G499,'HAZUS Table FL 14.12'!$Q$4:$Q$325,"&gt;"&amp;$G499)*'Inputs_Metric 7'!$D$6,"no data")</f>
        <v>no data</v>
      </c>
      <c r="Q499" s="246" t="str">
        <f>IFERROR(AVERAGEIFS('HAZUS Table FL 14.12'!$S$4:$S$325,'HAZUS Table FL 14.12'!$N$4:$N$325,$J499,'HAZUS Table FL 14.12'!$R$4:$R$325,$I499,'HAZUS Table FL 14.12'!$P$4:$P$325,"&lt;="&amp;$H499,'HAZUS Table FL 14.12'!$Q$4:$Q$325,"&gt;"&amp;$H499)*'Inputs_Metric 7'!$D$6,"no data")</f>
        <v>no data</v>
      </c>
      <c r="R499" s="246" t="str">
        <f>IFERROR(INDEX('HAZUS Table FL 14.16'!$D$3:$D$30,MATCH($J499,'HAZUS Table FL 14.16'!$C$3:$C$30,0)),"no data")</f>
        <v>no data</v>
      </c>
      <c r="S499" s="246" t="str">
        <f>IFERROR(INDEX('HAZUS Table FL 14.16'!$F$3:$F$30,MATCH($J499,'HAZUS Table FL 14.16'!$C$3:$C$30,0)),"no data")</f>
        <v>no data</v>
      </c>
      <c r="T499" s="246" t="str">
        <f>IFERROR(INDEX('HAZUS Table FL 14.16'!$G$3:$G$30,MATCH($J499,'HAZUS Table FL 14.16'!$C$3:$C$30,0)),"no data")</f>
        <v>no data</v>
      </c>
      <c r="U499" s="164" t="str">
        <f>IFERROR('Inputs_Metric 7'!$D$5*INDEX('HAZUS Table FL 14.8'!$E$4:$E$14,MATCH('Step 1_Metric 7'!$J499,'HAZUS Table FL 14.8'!$C$4:$C$14,0)),"no data")</f>
        <v>no data</v>
      </c>
      <c r="W499" s="92" t="str">
        <f t="shared" si="74"/>
        <v/>
      </c>
      <c r="X499" s="92" t="str">
        <f t="shared" si="75"/>
        <v/>
      </c>
      <c r="Y499" s="92" t="str">
        <f t="shared" si="76"/>
        <v/>
      </c>
      <c r="Z499" s="92" t="str">
        <f t="shared" si="77"/>
        <v/>
      </c>
      <c r="AA499" s="101" t="str">
        <f t="shared" si="78"/>
        <v/>
      </c>
      <c r="AB499" s="101" t="str">
        <f t="shared" si="79"/>
        <v/>
      </c>
      <c r="AC499" s="92" t="str">
        <f t="shared" si="80"/>
        <v/>
      </c>
      <c r="AD499" s="92" t="str">
        <f t="shared" si="81"/>
        <v/>
      </c>
    </row>
    <row r="500" spans="1:30" x14ac:dyDescent="0.25">
      <c r="A500">
        <f t="shared" si="73"/>
        <v>10</v>
      </c>
      <c r="B500">
        <f>COUNTIF($D$4:D500,D500)</f>
        <v>417</v>
      </c>
      <c r="C500">
        <f>'Building Structure Data'!B501</f>
        <v>0</v>
      </c>
      <c r="D500">
        <f>'Building Structure Data'!C501</f>
        <v>0</v>
      </c>
      <c r="E500">
        <f>'Building Structure Data'!D501</f>
        <v>0</v>
      </c>
      <c r="F500">
        <f>'Building Structure Data'!E501</f>
        <v>0</v>
      </c>
      <c r="G500" s="43">
        <f>'Building Structure Data'!O501</f>
        <v>0</v>
      </c>
      <c r="H500" s="43">
        <f>'Building Structure Data'!P501</f>
        <v>0</v>
      </c>
      <c r="I500" t="b">
        <f>IF(OR('Building Structure Data'!M501="C",'Building Structure Data'!M501="R"),TRUE,FALSE)</f>
        <v>0</v>
      </c>
      <c r="J500">
        <f>'Building Structure Data'!Y501</f>
        <v>0</v>
      </c>
      <c r="K500" s="77">
        <f>'Building Structure Data'!AN501</f>
        <v>0</v>
      </c>
      <c r="L500" s="77">
        <f>'Building Structure Data'!AO501</f>
        <v>0</v>
      </c>
      <c r="M500" s="163" t="str">
        <f>IFERROR('Inputs_Metric 7'!$D$5*INDEX('HAZUS Table FL 14.14'!$F$5:$F$40,MATCH($J500,'HAZUS Table FL 14.14'!$C$5:$C$40,0)),"no data")</f>
        <v>no data</v>
      </c>
      <c r="N500" s="163" t="str">
        <f>IFERROR('Inputs_Metric 7'!$D$5*INDEX('HAZUS Table FL 14.14'!$G$5:$G$40,MATCH($J500,'HAZUS Table FL 14.14'!$C$5:$C$40,0)),"no data")</f>
        <v>no data</v>
      </c>
      <c r="O500" s="163" t="str">
        <f>IFERROR('Inputs_Metric 7'!$D$5*INDEX('HAZUS Table FL 14.14'!$I$5:$I$40,MATCH($J500,'HAZUS Table FL 14.14'!$C$5:$C$40,0)),"no data")</f>
        <v>no data</v>
      </c>
      <c r="P500" s="246" t="str">
        <f>IFERROR(AVERAGEIFS('HAZUS Table FL 14.12'!$S$4:$S$325,'HAZUS Table FL 14.12'!$N$4:$N$325,$J500,'HAZUS Table FL 14.12'!$R$4:$R$325,$I500,'HAZUS Table FL 14.12'!$P$4:$P$325,"&lt;="&amp;$G500,'HAZUS Table FL 14.12'!$Q$4:$Q$325,"&gt;"&amp;$G500)*'Inputs_Metric 7'!$D$6,"no data")</f>
        <v>no data</v>
      </c>
      <c r="Q500" s="246" t="str">
        <f>IFERROR(AVERAGEIFS('HAZUS Table FL 14.12'!$S$4:$S$325,'HAZUS Table FL 14.12'!$N$4:$N$325,$J500,'HAZUS Table FL 14.12'!$R$4:$R$325,$I500,'HAZUS Table FL 14.12'!$P$4:$P$325,"&lt;="&amp;$H500,'HAZUS Table FL 14.12'!$Q$4:$Q$325,"&gt;"&amp;$H500)*'Inputs_Metric 7'!$D$6,"no data")</f>
        <v>no data</v>
      </c>
      <c r="R500" s="246" t="str">
        <f>IFERROR(INDEX('HAZUS Table FL 14.16'!$D$3:$D$30,MATCH($J500,'HAZUS Table FL 14.16'!$C$3:$C$30,0)),"no data")</f>
        <v>no data</v>
      </c>
      <c r="S500" s="246" t="str">
        <f>IFERROR(INDEX('HAZUS Table FL 14.16'!$F$3:$F$30,MATCH($J500,'HAZUS Table FL 14.16'!$C$3:$C$30,0)),"no data")</f>
        <v>no data</v>
      </c>
      <c r="T500" s="246" t="str">
        <f>IFERROR(INDEX('HAZUS Table FL 14.16'!$G$3:$G$30,MATCH($J500,'HAZUS Table FL 14.16'!$C$3:$C$30,0)),"no data")</f>
        <v>no data</v>
      </c>
      <c r="U500" s="164" t="str">
        <f>IFERROR('Inputs_Metric 7'!$D$5*INDEX('HAZUS Table FL 14.8'!$E$4:$E$14,MATCH('Step 1_Metric 7'!$J500,'HAZUS Table FL 14.8'!$C$4:$C$14,0)),"no data")</f>
        <v>no data</v>
      </c>
      <c r="W500" s="92" t="str">
        <f t="shared" si="74"/>
        <v/>
      </c>
      <c r="X500" s="92" t="str">
        <f t="shared" si="75"/>
        <v/>
      </c>
      <c r="Y500" s="92" t="str">
        <f t="shared" si="76"/>
        <v/>
      </c>
      <c r="Z500" s="92" t="str">
        <f t="shared" si="77"/>
        <v/>
      </c>
      <c r="AA500" s="101" t="str">
        <f t="shared" si="78"/>
        <v/>
      </c>
      <c r="AB500" s="101" t="str">
        <f t="shared" si="79"/>
        <v/>
      </c>
      <c r="AC500" s="92" t="str">
        <f t="shared" si="80"/>
        <v/>
      </c>
      <c r="AD500" s="92" t="str">
        <f t="shared" si="81"/>
        <v/>
      </c>
    </row>
    <row r="501" spans="1:30" x14ac:dyDescent="0.25">
      <c r="A501">
        <f t="shared" si="73"/>
        <v>10</v>
      </c>
      <c r="B501">
        <f>COUNTIF($D$4:D501,D501)</f>
        <v>418</v>
      </c>
      <c r="C501">
        <f>'Building Structure Data'!B502</f>
        <v>0</v>
      </c>
      <c r="D501">
        <f>'Building Structure Data'!C502</f>
        <v>0</v>
      </c>
      <c r="E501">
        <f>'Building Structure Data'!D502</f>
        <v>0</v>
      </c>
      <c r="F501">
        <f>'Building Structure Data'!E502</f>
        <v>0</v>
      </c>
      <c r="G501" s="43">
        <f>'Building Structure Data'!O502</f>
        <v>0</v>
      </c>
      <c r="H501" s="43">
        <f>'Building Structure Data'!P502</f>
        <v>0</v>
      </c>
      <c r="I501" t="b">
        <f>IF(OR('Building Structure Data'!M502="C",'Building Structure Data'!M502="R"),TRUE,FALSE)</f>
        <v>0</v>
      </c>
      <c r="J501">
        <f>'Building Structure Data'!Y502</f>
        <v>0</v>
      </c>
      <c r="K501" s="77">
        <f>'Building Structure Data'!AN502</f>
        <v>0</v>
      </c>
      <c r="L501" s="77">
        <f>'Building Structure Data'!AO502</f>
        <v>0</v>
      </c>
      <c r="M501" s="163" t="str">
        <f>IFERROR('Inputs_Metric 7'!$D$5*INDEX('HAZUS Table FL 14.14'!$F$5:$F$40,MATCH($J501,'HAZUS Table FL 14.14'!$C$5:$C$40,0)),"no data")</f>
        <v>no data</v>
      </c>
      <c r="N501" s="163" t="str">
        <f>IFERROR('Inputs_Metric 7'!$D$5*INDEX('HAZUS Table FL 14.14'!$G$5:$G$40,MATCH($J501,'HAZUS Table FL 14.14'!$C$5:$C$40,0)),"no data")</f>
        <v>no data</v>
      </c>
      <c r="O501" s="163" t="str">
        <f>IFERROR('Inputs_Metric 7'!$D$5*INDEX('HAZUS Table FL 14.14'!$I$5:$I$40,MATCH($J501,'HAZUS Table FL 14.14'!$C$5:$C$40,0)),"no data")</f>
        <v>no data</v>
      </c>
      <c r="P501" s="246" t="str">
        <f>IFERROR(AVERAGEIFS('HAZUS Table FL 14.12'!$S$4:$S$325,'HAZUS Table FL 14.12'!$N$4:$N$325,$J501,'HAZUS Table FL 14.12'!$R$4:$R$325,$I501,'HAZUS Table FL 14.12'!$P$4:$P$325,"&lt;="&amp;$G501,'HAZUS Table FL 14.12'!$Q$4:$Q$325,"&gt;"&amp;$G501)*'Inputs_Metric 7'!$D$6,"no data")</f>
        <v>no data</v>
      </c>
      <c r="Q501" s="246" t="str">
        <f>IFERROR(AVERAGEIFS('HAZUS Table FL 14.12'!$S$4:$S$325,'HAZUS Table FL 14.12'!$N$4:$N$325,$J501,'HAZUS Table FL 14.12'!$R$4:$R$325,$I501,'HAZUS Table FL 14.12'!$P$4:$P$325,"&lt;="&amp;$H501,'HAZUS Table FL 14.12'!$Q$4:$Q$325,"&gt;"&amp;$H501)*'Inputs_Metric 7'!$D$6,"no data")</f>
        <v>no data</v>
      </c>
      <c r="R501" s="246" t="str">
        <f>IFERROR(INDEX('HAZUS Table FL 14.16'!$D$3:$D$30,MATCH($J501,'HAZUS Table FL 14.16'!$C$3:$C$30,0)),"no data")</f>
        <v>no data</v>
      </c>
      <c r="S501" s="246" t="str">
        <f>IFERROR(INDEX('HAZUS Table FL 14.16'!$F$3:$F$30,MATCH($J501,'HAZUS Table FL 14.16'!$C$3:$C$30,0)),"no data")</f>
        <v>no data</v>
      </c>
      <c r="T501" s="246" t="str">
        <f>IFERROR(INDEX('HAZUS Table FL 14.16'!$G$3:$G$30,MATCH($J501,'HAZUS Table FL 14.16'!$C$3:$C$30,0)),"no data")</f>
        <v>no data</v>
      </c>
      <c r="U501" s="164" t="str">
        <f>IFERROR('Inputs_Metric 7'!$D$5*INDEX('HAZUS Table FL 14.8'!$E$4:$E$14,MATCH('Step 1_Metric 7'!$J501,'HAZUS Table FL 14.8'!$C$4:$C$14,0)),"no data")</f>
        <v>no data</v>
      </c>
      <c r="W501" s="92" t="str">
        <f t="shared" si="74"/>
        <v/>
      </c>
      <c r="X501" s="92" t="str">
        <f t="shared" si="75"/>
        <v/>
      </c>
      <c r="Y501" s="92" t="str">
        <f t="shared" si="76"/>
        <v/>
      </c>
      <c r="Z501" s="92" t="str">
        <f t="shared" si="77"/>
        <v/>
      </c>
      <c r="AA501" s="101" t="str">
        <f t="shared" si="78"/>
        <v/>
      </c>
      <c r="AB501" s="101" t="str">
        <f t="shared" si="79"/>
        <v/>
      </c>
      <c r="AC501" s="92" t="str">
        <f t="shared" si="80"/>
        <v/>
      </c>
      <c r="AD501" s="92" t="str">
        <f t="shared" si="81"/>
        <v/>
      </c>
    </row>
    <row r="502" spans="1:30" x14ac:dyDescent="0.25">
      <c r="A502">
        <f t="shared" si="73"/>
        <v>10</v>
      </c>
      <c r="B502">
        <f>COUNTIF($D$4:D502,D502)</f>
        <v>419</v>
      </c>
      <c r="C502">
        <f>'Building Structure Data'!B503</f>
        <v>0</v>
      </c>
      <c r="D502">
        <f>'Building Structure Data'!C503</f>
        <v>0</v>
      </c>
      <c r="E502">
        <f>'Building Structure Data'!D503</f>
        <v>0</v>
      </c>
      <c r="F502">
        <f>'Building Structure Data'!E503</f>
        <v>0</v>
      </c>
      <c r="G502" s="43">
        <f>'Building Structure Data'!O503</f>
        <v>0</v>
      </c>
      <c r="H502" s="43">
        <f>'Building Structure Data'!P503</f>
        <v>0</v>
      </c>
      <c r="I502" t="b">
        <f>IF(OR('Building Structure Data'!M503="C",'Building Structure Data'!M503="R"),TRUE,FALSE)</f>
        <v>0</v>
      </c>
      <c r="J502">
        <f>'Building Structure Data'!Y503</f>
        <v>0</v>
      </c>
      <c r="K502" s="77">
        <f>'Building Structure Data'!AN503</f>
        <v>0</v>
      </c>
      <c r="L502" s="77">
        <f>'Building Structure Data'!AO503</f>
        <v>0</v>
      </c>
      <c r="M502" s="163" t="str">
        <f>IFERROR('Inputs_Metric 7'!$D$5*INDEX('HAZUS Table FL 14.14'!$F$5:$F$40,MATCH($J502,'HAZUS Table FL 14.14'!$C$5:$C$40,0)),"no data")</f>
        <v>no data</v>
      </c>
      <c r="N502" s="163" t="str">
        <f>IFERROR('Inputs_Metric 7'!$D$5*INDEX('HAZUS Table FL 14.14'!$G$5:$G$40,MATCH($J502,'HAZUS Table FL 14.14'!$C$5:$C$40,0)),"no data")</f>
        <v>no data</v>
      </c>
      <c r="O502" s="163" t="str">
        <f>IFERROR('Inputs_Metric 7'!$D$5*INDEX('HAZUS Table FL 14.14'!$I$5:$I$40,MATCH($J502,'HAZUS Table FL 14.14'!$C$5:$C$40,0)),"no data")</f>
        <v>no data</v>
      </c>
      <c r="P502" s="246" t="str">
        <f>IFERROR(AVERAGEIFS('HAZUS Table FL 14.12'!$S$4:$S$325,'HAZUS Table FL 14.12'!$N$4:$N$325,$J502,'HAZUS Table FL 14.12'!$R$4:$R$325,$I502,'HAZUS Table FL 14.12'!$P$4:$P$325,"&lt;="&amp;$G502,'HAZUS Table FL 14.12'!$Q$4:$Q$325,"&gt;"&amp;$G502)*'Inputs_Metric 7'!$D$6,"no data")</f>
        <v>no data</v>
      </c>
      <c r="Q502" s="246" t="str">
        <f>IFERROR(AVERAGEIFS('HAZUS Table FL 14.12'!$S$4:$S$325,'HAZUS Table FL 14.12'!$N$4:$N$325,$J502,'HAZUS Table FL 14.12'!$R$4:$R$325,$I502,'HAZUS Table FL 14.12'!$P$4:$P$325,"&lt;="&amp;$H502,'HAZUS Table FL 14.12'!$Q$4:$Q$325,"&gt;"&amp;$H502)*'Inputs_Metric 7'!$D$6,"no data")</f>
        <v>no data</v>
      </c>
      <c r="R502" s="246" t="str">
        <f>IFERROR(INDEX('HAZUS Table FL 14.16'!$D$3:$D$30,MATCH($J502,'HAZUS Table FL 14.16'!$C$3:$C$30,0)),"no data")</f>
        <v>no data</v>
      </c>
      <c r="S502" s="246" t="str">
        <f>IFERROR(INDEX('HAZUS Table FL 14.16'!$F$3:$F$30,MATCH($J502,'HAZUS Table FL 14.16'!$C$3:$C$30,0)),"no data")</f>
        <v>no data</v>
      </c>
      <c r="T502" s="246" t="str">
        <f>IFERROR(INDEX('HAZUS Table FL 14.16'!$G$3:$G$30,MATCH($J502,'HAZUS Table FL 14.16'!$C$3:$C$30,0)),"no data")</f>
        <v>no data</v>
      </c>
      <c r="U502" s="164" t="str">
        <f>IFERROR('Inputs_Metric 7'!$D$5*INDEX('HAZUS Table FL 14.8'!$E$4:$E$14,MATCH('Step 1_Metric 7'!$J502,'HAZUS Table FL 14.8'!$C$4:$C$14,0)),"no data")</f>
        <v>no data</v>
      </c>
      <c r="W502" s="92" t="str">
        <f t="shared" si="74"/>
        <v/>
      </c>
      <c r="X502" s="92" t="str">
        <f t="shared" si="75"/>
        <v/>
      </c>
      <c r="Y502" s="92" t="str">
        <f t="shared" si="76"/>
        <v/>
      </c>
      <c r="Z502" s="92" t="str">
        <f t="shared" si="77"/>
        <v/>
      </c>
      <c r="AA502" s="101" t="str">
        <f t="shared" si="78"/>
        <v/>
      </c>
      <c r="AB502" s="101" t="str">
        <f t="shared" si="79"/>
        <v/>
      </c>
      <c r="AC502" s="92" t="str">
        <f t="shared" si="80"/>
        <v/>
      </c>
      <c r="AD502" s="92" t="str">
        <f t="shared" si="81"/>
        <v/>
      </c>
    </row>
    <row r="503" spans="1:30" x14ac:dyDescent="0.25">
      <c r="A503">
        <f t="shared" si="73"/>
        <v>10</v>
      </c>
      <c r="B503">
        <f>COUNTIF($D$4:D503,D503)</f>
        <v>420</v>
      </c>
      <c r="C503">
        <f>'Building Structure Data'!B504</f>
        <v>0</v>
      </c>
      <c r="D503">
        <f>'Building Structure Data'!C504</f>
        <v>0</v>
      </c>
      <c r="E503">
        <f>'Building Structure Data'!D504</f>
        <v>0</v>
      </c>
      <c r="F503">
        <f>'Building Structure Data'!E504</f>
        <v>0</v>
      </c>
      <c r="G503" s="43">
        <f>'Building Structure Data'!O504</f>
        <v>0</v>
      </c>
      <c r="H503" s="43">
        <f>'Building Structure Data'!P504</f>
        <v>0</v>
      </c>
      <c r="I503" t="b">
        <f>IF(OR('Building Structure Data'!M504="C",'Building Structure Data'!M504="R"),TRUE,FALSE)</f>
        <v>0</v>
      </c>
      <c r="J503">
        <f>'Building Structure Data'!Y504</f>
        <v>0</v>
      </c>
      <c r="K503" s="77">
        <f>'Building Structure Data'!AN504</f>
        <v>0</v>
      </c>
      <c r="L503" s="77">
        <f>'Building Structure Data'!AO504</f>
        <v>0</v>
      </c>
      <c r="M503" s="163" t="str">
        <f>IFERROR('Inputs_Metric 7'!$D$5*INDEX('HAZUS Table FL 14.14'!$F$5:$F$40,MATCH($J503,'HAZUS Table FL 14.14'!$C$5:$C$40,0)),"no data")</f>
        <v>no data</v>
      </c>
      <c r="N503" s="163" t="str">
        <f>IFERROR('Inputs_Metric 7'!$D$5*INDEX('HAZUS Table FL 14.14'!$G$5:$G$40,MATCH($J503,'HAZUS Table FL 14.14'!$C$5:$C$40,0)),"no data")</f>
        <v>no data</v>
      </c>
      <c r="O503" s="163" t="str">
        <f>IFERROR('Inputs_Metric 7'!$D$5*INDEX('HAZUS Table FL 14.14'!$I$5:$I$40,MATCH($J503,'HAZUS Table FL 14.14'!$C$5:$C$40,0)),"no data")</f>
        <v>no data</v>
      </c>
      <c r="P503" s="246" t="str">
        <f>IFERROR(AVERAGEIFS('HAZUS Table FL 14.12'!$S$4:$S$325,'HAZUS Table FL 14.12'!$N$4:$N$325,$J503,'HAZUS Table FL 14.12'!$R$4:$R$325,$I503,'HAZUS Table FL 14.12'!$P$4:$P$325,"&lt;="&amp;$G503,'HAZUS Table FL 14.12'!$Q$4:$Q$325,"&gt;"&amp;$G503)*'Inputs_Metric 7'!$D$6,"no data")</f>
        <v>no data</v>
      </c>
      <c r="Q503" s="246" t="str">
        <f>IFERROR(AVERAGEIFS('HAZUS Table FL 14.12'!$S$4:$S$325,'HAZUS Table FL 14.12'!$N$4:$N$325,$J503,'HAZUS Table FL 14.12'!$R$4:$R$325,$I503,'HAZUS Table FL 14.12'!$P$4:$P$325,"&lt;="&amp;$H503,'HAZUS Table FL 14.12'!$Q$4:$Q$325,"&gt;"&amp;$H503)*'Inputs_Metric 7'!$D$6,"no data")</f>
        <v>no data</v>
      </c>
      <c r="R503" s="246" t="str">
        <f>IFERROR(INDEX('HAZUS Table FL 14.16'!$D$3:$D$30,MATCH($J503,'HAZUS Table FL 14.16'!$C$3:$C$30,0)),"no data")</f>
        <v>no data</v>
      </c>
      <c r="S503" s="246" t="str">
        <f>IFERROR(INDEX('HAZUS Table FL 14.16'!$F$3:$F$30,MATCH($J503,'HAZUS Table FL 14.16'!$C$3:$C$30,0)),"no data")</f>
        <v>no data</v>
      </c>
      <c r="T503" s="246" t="str">
        <f>IFERROR(INDEX('HAZUS Table FL 14.16'!$G$3:$G$30,MATCH($J503,'HAZUS Table FL 14.16'!$C$3:$C$30,0)),"no data")</f>
        <v>no data</v>
      </c>
      <c r="U503" s="164" t="str">
        <f>IFERROR('Inputs_Metric 7'!$D$5*INDEX('HAZUS Table FL 14.8'!$E$4:$E$14,MATCH('Step 1_Metric 7'!$J503,'HAZUS Table FL 14.8'!$C$4:$C$14,0)),"no data")</f>
        <v>no data</v>
      </c>
      <c r="W503" s="92" t="str">
        <f t="shared" si="74"/>
        <v/>
      </c>
      <c r="X503" s="92" t="str">
        <f t="shared" si="75"/>
        <v/>
      </c>
      <c r="Y503" s="92" t="str">
        <f t="shared" si="76"/>
        <v/>
      </c>
      <c r="Z503" s="92" t="str">
        <f t="shared" si="77"/>
        <v/>
      </c>
      <c r="AA503" s="101" t="str">
        <f t="shared" si="78"/>
        <v/>
      </c>
      <c r="AB503" s="101" t="str">
        <f t="shared" si="79"/>
        <v/>
      </c>
      <c r="AC503" s="92" t="str">
        <f t="shared" si="80"/>
        <v/>
      </c>
      <c r="AD503" s="92" t="str">
        <f t="shared" si="81"/>
        <v/>
      </c>
    </row>
    <row r="504" spans="1:30" x14ac:dyDescent="0.25">
      <c r="A504">
        <f t="shared" si="73"/>
        <v>10</v>
      </c>
      <c r="B504">
        <f>COUNTIF($D$4:D504,D504)</f>
        <v>421</v>
      </c>
      <c r="C504">
        <f>'Building Structure Data'!B505</f>
        <v>0</v>
      </c>
      <c r="D504">
        <f>'Building Structure Data'!C505</f>
        <v>0</v>
      </c>
      <c r="E504">
        <f>'Building Structure Data'!D505</f>
        <v>0</v>
      </c>
      <c r="F504">
        <f>'Building Structure Data'!E505</f>
        <v>0</v>
      </c>
      <c r="G504" s="43">
        <f>'Building Structure Data'!O505</f>
        <v>0</v>
      </c>
      <c r="H504" s="43">
        <f>'Building Structure Data'!P505</f>
        <v>0</v>
      </c>
      <c r="I504" t="b">
        <f>IF(OR('Building Structure Data'!M505="C",'Building Structure Data'!M505="R"),TRUE,FALSE)</f>
        <v>0</v>
      </c>
      <c r="J504">
        <f>'Building Structure Data'!Y505</f>
        <v>0</v>
      </c>
      <c r="K504" s="77">
        <f>'Building Structure Data'!AN505</f>
        <v>0</v>
      </c>
      <c r="L504" s="77">
        <f>'Building Structure Data'!AO505</f>
        <v>0</v>
      </c>
      <c r="M504" s="163" t="str">
        <f>IFERROR('Inputs_Metric 7'!$D$5*INDEX('HAZUS Table FL 14.14'!$F$5:$F$40,MATCH($J504,'HAZUS Table FL 14.14'!$C$5:$C$40,0)),"no data")</f>
        <v>no data</v>
      </c>
      <c r="N504" s="163" t="str">
        <f>IFERROR('Inputs_Metric 7'!$D$5*INDEX('HAZUS Table FL 14.14'!$G$5:$G$40,MATCH($J504,'HAZUS Table FL 14.14'!$C$5:$C$40,0)),"no data")</f>
        <v>no data</v>
      </c>
      <c r="O504" s="163" t="str">
        <f>IFERROR('Inputs_Metric 7'!$D$5*INDEX('HAZUS Table FL 14.14'!$I$5:$I$40,MATCH($J504,'HAZUS Table FL 14.14'!$C$5:$C$40,0)),"no data")</f>
        <v>no data</v>
      </c>
      <c r="P504" s="246" t="str">
        <f>IFERROR(AVERAGEIFS('HAZUS Table FL 14.12'!$S$4:$S$325,'HAZUS Table FL 14.12'!$N$4:$N$325,$J504,'HAZUS Table FL 14.12'!$R$4:$R$325,$I504,'HAZUS Table FL 14.12'!$P$4:$P$325,"&lt;="&amp;$G504,'HAZUS Table FL 14.12'!$Q$4:$Q$325,"&gt;"&amp;$G504)*'Inputs_Metric 7'!$D$6,"no data")</f>
        <v>no data</v>
      </c>
      <c r="Q504" s="246" t="str">
        <f>IFERROR(AVERAGEIFS('HAZUS Table FL 14.12'!$S$4:$S$325,'HAZUS Table FL 14.12'!$N$4:$N$325,$J504,'HAZUS Table FL 14.12'!$R$4:$R$325,$I504,'HAZUS Table FL 14.12'!$P$4:$P$325,"&lt;="&amp;$H504,'HAZUS Table FL 14.12'!$Q$4:$Q$325,"&gt;"&amp;$H504)*'Inputs_Metric 7'!$D$6,"no data")</f>
        <v>no data</v>
      </c>
      <c r="R504" s="246" t="str">
        <f>IFERROR(INDEX('HAZUS Table FL 14.16'!$D$3:$D$30,MATCH($J504,'HAZUS Table FL 14.16'!$C$3:$C$30,0)),"no data")</f>
        <v>no data</v>
      </c>
      <c r="S504" s="246" t="str">
        <f>IFERROR(INDEX('HAZUS Table FL 14.16'!$F$3:$F$30,MATCH($J504,'HAZUS Table FL 14.16'!$C$3:$C$30,0)),"no data")</f>
        <v>no data</v>
      </c>
      <c r="T504" s="246" t="str">
        <f>IFERROR(INDEX('HAZUS Table FL 14.16'!$G$3:$G$30,MATCH($J504,'HAZUS Table FL 14.16'!$C$3:$C$30,0)),"no data")</f>
        <v>no data</v>
      </c>
      <c r="U504" s="164" t="str">
        <f>IFERROR('Inputs_Metric 7'!$D$5*INDEX('HAZUS Table FL 14.8'!$E$4:$E$14,MATCH('Step 1_Metric 7'!$J504,'HAZUS Table FL 14.8'!$C$4:$C$14,0)),"no data")</f>
        <v>no data</v>
      </c>
      <c r="W504" s="92" t="str">
        <f t="shared" si="74"/>
        <v/>
      </c>
      <c r="X504" s="92" t="str">
        <f t="shared" si="75"/>
        <v/>
      </c>
      <c r="Y504" s="92" t="str">
        <f t="shared" si="76"/>
        <v/>
      </c>
      <c r="Z504" s="92" t="str">
        <f t="shared" si="77"/>
        <v/>
      </c>
      <c r="AA504" s="101" t="str">
        <f t="shared" si="78"/>
        <v/>
      </c>
      <c r="AB504" s="101" t="str">
        <f t="shared" si="79"/>
        <v/>
      </c>
      <c r="AC504" s="92" t="str">
        <f t="shared" si="80"/>
        <v/>
      </c>
      <c r="AD504" s="92" t="str">
        <f t="shared" si="81"/>
        <v/>
      </c>
    </row>
    <row r="505" spans="1:30" x14ac:dyDescent="0.25">
      <c r="A505">
        <f t="shared" si="73"/>
        <v>10</v>
      </c>
      <c r="B505">
        <f>COUNTIF($D$4:D505,D505)</f>
        <v>422</v>
      </c>
      <c r="C505">
        <f>'Building Structure Data'!B506</f>
        <v>0</v>
      </c>
      <c r="D505">
        <f>'Building Structure Data'!C506</f>
        <v>0</v>
      </c>
      <c r="E505">
        <f>'Building Structure Data'!D506</f>
        <v>0</v>
      </c>
      <c r="F505">
        <f>'Building Structure Data'!E506</f>
        <v>0</v>
      </c>
      <c r="G505" s="43">
        <f>'Building Structure Data'!O506</f>
        <v>0</v>
      </c>
      <c r="H505" s="43">
        <f>'Building Structure Data'!P506</f>
        <v>0</v>
      </c>
      <c r="I505" t="b">
        <f>IF(OR('Building Structure Data'!M506="C",'Building Structure Data'!M506="R"),TRUE,FALSE)</f>
        <v>0</v>
      </c>
      <c r="J505">
        <f>'Building Structure Data'!Y506</f>
        <v>0</v>
      </c>
      <c r="K505" s="77">
        <f>'Building Structure Data'!AN506</f>
        <v>0</v>
      </c>
      <c r="L505" s="77">
        <f>'Building Structure Data'!AO506</f>
        <v>0</v>
      </c>
      <c r="M505" s="163" t="str">
        <f>IFERROR('Inputs_Metric 7'!$D$5*INDEX('HAZUS Table FL 14.14'!$F$5:$F$40,MATCH($J505,'HAZUS Table FL 14.14'!$C$5:$C$40,0)),"no data")</f>
        <v>no data</v>
      </c>
      <c r="N505" s="163" t="str">
        <f>IFERROR('Inputs_Metric 7'!$D$5*INDEX('HAZUS Table FL 14.14'!$G$5:$G$40,MATCH($J505,'HAZUS Table FL 14.14'!$C$5:$C$40,0)),"no data")</f>
        <v>no data</v>
      </c>
      <c r="O505" s="163" t="str">
        <f>IFERROR('Inputs_Metric 7'!$D$5*INDEX('HAZUS Table FL 14.14'!$I$5:$I$40,MATCH($J505,'HAZUS Table FL 14.14'!$C$5:$C$40,0)),"no data")</f>
        <v>no data</v>
      </c>
      <c r="P505" s="246" t="str">
        <f>IFERROR(AVERAGEIFS('HAZUS Table FL 14.12'!$S$4:$S$325,'HAZUS Table FL 14.12'!$N$4:$N$325,$J505,'HAZUS Table FL 14.12'!$R$4:$R$325,$I505,'HAZUS Table FL 14.12'!$P$4:$P$325,"&lt;="&amp;$G505,'HAZUS Table FL 14.12'!$Q$4:$Q$325,"&gt;"&amp;$G505)*'Inputs_Metric 7'!$D$6,"no data")</f>
        <v>no data</v>
      </c>
      <c r="Q505" s="246" t="str">
        <f>IFERROR(AVERAGEIFS('HAZUS Table FL 14.12'!$S$4:$S$325,'HAZUS Table FL 14.12'!$N$4:$N$325,$J505,'HAZUS Table FL 14.12'!$R$4:$R$325,$I505,'HAZUS Table FL 14.12'!$P$4:$P$325,"&lt;="&amp;$H505,'HAZUS Table FL 14.12'!$Q$4:$Q$325,"&gt;"&amp;$H505)*'Inputs_Metric 7'!$D$6,"no data")</f>
        <v>no data</v>
      </c>
      <c r="R505" s="246" t="str">
        <f>IFERROR(INDEX('HAZUS Table FL 14.16'!$D$3:$D$30,MATCH($J505,'HAZUS Table FL 14.16'!$C$3:$C$30,0)),"no data")</f>
        <v>no data</v>
      </c>
      <c r="S505" s="246" t="str">
        <f>IFERROR(INDEX('HAZUS Table FL 14.16'!$F$3:$F$30,MATCH($J505,'HAZUS Table FL 14.16'!$C$3:$C$30,0)),"no data")</f>
        <v>no data</v>
      </c>
      <c r="T505" s="246" t="str">
        <f>IFERROR(INDEX('HAZUS Table FL 14.16'!$G$3:$G$30,MATCH($J505,'HAZUS Table FL 14.16'!$C$3:$C$30,0)),"no data")</f>
        <v>no data</v>
      </c>
      <c r="U505" s="164" t="str">
        <f>IFERROR('Inputs_Metric 7'!$D$5*INDEX('HAZUS Table FL 14.8'!$E$4:$E$14,MATCH('Step 1_Metric 7'!$J505,'HAZUS Table FL 14.8'!$C$4:$C$14,0)),"no data")</f>
        <v>no data</v>
      </c>
      <c r="W505" s="92" t="str">
        <f t="shared" si="74"/>
        <v/>
      </c>
      <c r="X505" s="92" t="str">
        <f t="shared" si="75"/>
        <v/>
      </c>
      <c r="Y505" s="92" t="str">
        <f t="shared" si="76"/>
        <v/>
      </c>
      <c r="Z505" s="92" t="str">
        <f t="shared" si="77"/>
        <v/>
      </c>
      <c r="AA505" s="101" t="str">
        <f t="shared" si="78"/>
        <v/>
      </c>
      <c r="AB505" s="101" t="str">
        <f t="shared" si="79"/>
        <v/>
      </c>
      <c r="AC505" s="92" t="str">
        <f t="shared" si="80"/>
        <v/>
      </c>
      <c r="AD505" s="92" t="str">
        <f t="shared" si="81"/>
        <v/>
      </c>
    </row>
    <row r="506" spans="1:30" x14ac:dyDescent="0.25">
      <c r="A506">
        <f t="shared" si="73"/>
        <v>10</v>
      </c>
      <c r="B506">
        <f>COUNTIF($D$4:D506,D506)</f>
        <v>423</v>
      </c>
      <c r="C506">
        <f>'Building Structure Data'!B507</f>
        <v>0</v>
      </c>
      <c r="D506">
        <f>'Building Structure Data'!C507</f>
        <v>0</v>
      </c>
      <c r="E506">
        <f>'Building Structure Data'!D507</f>
        <v>0</v>
      </c>
      <c r="F506">
        <f>'Building Structure Data'!E507</f>
        <v>0</v>
      </c>
      <c r="G506" s="43">
        <f>'Building Structure Data'!O507</f>
        <v>0</v>
      </c>
      <c r="H506" s="43">
        <f>'Building Structure Data'!P507</f>
        <v>0</v>
      </c>
      <c r="I506" t="b">
        <f>IF(OR('Building Structure Data'!M507="C",'Building Structure Data'!M507="R"),TRUE,FALSE)</f>
        <v>0</v>
      </c>
      <c r="J506">
        <f>'Building Structure Data'!Y507</f>
        <v>0</v>
      </c>
      <c r="K506" s="77">
        <f>'Building Structure Data'!AN507</f>
        <v>0</v>
      </c>
      <c r="L506" s="77">
        <f>'Building Structure Data'!AO507</f>
        <v>0</v>
      </c>
      <c r="M506" s="163" t="str">
        <f>IFERROR('Inputs_Metric 7'!$D$5*INDEX('HAZUS Table FL 14.14'!$F$5:$F$40,MATCH($J506,'HAZUS Table FL 14.14'!$C$5:$C$40,0)),"no data")</f>
        <v>no data</v>
      </c>
      <c r="N506" s="163" t="str">
        <f>IFERROR('Inputs_Metric 7'!$D$5*INDEX('HAZUS Table FL 14.14'!$G$5:$G$40,MATCH($J506,'HAZUS Table FL 14.14'!$C$5:$C$40,0)),"no data")</f>
        <v>no data</v>
      </c>
      <c r="O506" s="163" t="str">
        <f>IFERROR('Inputs_Metric 7'!$D$5*INDEX('HAZUS Table FL 14.14'!$I$5:$I$40,MATCH($J506,'HAZUS Table FL 14.14'!$C$5:$C$40,0)),"no data")</f>
        <v>no data</v>
      </c>
      <c r="P506" s="246" t="str">
        <f>IFERROR(AVERAGEIFS('HAZUS Table FL 14.12'!$S$4:$S$325,'HAZUS Table FL 14.12'!$N$4:$N$325,$J506,'HAZUS Table FL 14.12'!$R$4:$R$325,$I506,'HAZUS Table FL 14.12'!$P$4:$P$325,"&lt;="&amp;$G506,'HAZUS Table FL 14.12'!$Q$4:$Q$325,"&gt;"&amp;$G506)*'Inputs_Metric 7'!$D$6,"no data")</f>
        <v>no data</v>
      </c>
      <c r="Q506" s="246" t="str">
        <f>IFERROR(AVERAGEIFS('HAZUS Table FL 14.12'!$S$4:$S$325,'HAZUS Table FL 14.12'!$N$4:$N$325,$J506,'HAZUS Table FL 14.12'!$R$4:$R$325,$I506,'HAZUS Table FL 14.12'!$P$4:$P$325,"&lt;="&amp;$H506,'HAZUS Table FL 14.12'!$Q$4:$Q$325,"&gt;"&amp;$H506)*'Inputs_Metric 7'!$D$6,"no data")</f>
        <v>no data</v>
      </c>
      <c r="R506" s="246" t="str">
        <f>IFERROR(INDEX('HAZUS Table FL 14.16'!$D$3:$D$30,MATCH($J506,'HAZUS Table FL 14.16'!$C$3:$C$30,0)),"no data")</f>
        <v>no data</v>
      </c>
      <c r="S506" s="246" t="str">
        <f>IFERROR(INDEX('HAZUS Table FL 14.16'!$F$3:$F$30,MATCH($J506,'HAZUS Table FL 14.16'!$C$3:$C$30,0)),"no data")</f>
        <v>no data</v>
      </c>
      <c r="T506" s="246" t="str">
        <f>IFERROR(INDEX('HAZUS Table FL 14.16'!$G$3:$G$30,MATCH($J506,'HAZUS Table FL 14.16'!$C$3:$C$30,0)),"no data")</f>
        <v>no data</v>
      </c>
      <c r="U506" s="164" t="str">
        <f>IFERROR('Inputs_Metric 7'!$D$5*INDEX('HAZUS Table FL 14.8'!$E$4:$E$14,MATCH('Step 1_Metric 7'!$J506,'HAZUS Table FL 14.8'!$C$4:$C$14,0)),"no data")</f>
        <v>no data</v>
      </c>
      <c r="W506" s="92" t="str">
        <f t="shared" si="74"/>
        <v/>
      </c>
      <c r="X506" s="92" t="str">
        <f t="shared" si="75"/>
        <v/>
      </c>
      <c r="Y506" s="92" t="str">
        <f t="shared" si="76"/>
        <v/>
      </c>
      <c r="Z506" s="92" t="str">
        <f t="shared" si="77"/>
        <v/>
      </c>
      <c r="AA506" s="101" t="str">
        <f t="shared" si="78"/>
        <v/>
      </c>
      <c r="AB506" s="101" t="str">
        <f t="shared" si="79"/>
        <v/>
      </c>
      <c r="AC506" s="92" t="str">
        <f t="shared" si="80"/>
        <v/>
      </c>
      <c r="AD506" s="92" t="str">
        <f t="shared" si="81"/>
        <v/>
      </c>
    </row>
    <row r="507" spans="1:30" x14ac:dyDescent="0.25">
      <c r="A507">
        <f t="shared" si="73"/>
        <v>10</v>
      </c>
      <c r="B507">
        <f>COUNTIF($D$4:D507,D507)</f>
        <v>424</v>
      </c>
      <c r="C507">
        <f>'Building Structure Data'!B508</f>
        <v>0</v>
      </c>
      <c r="D507">
        <f>'Building Structure Data'!C508</f>
        <v>0</v>
      </c>
      <c r="E507">
        <f>'Building Structure Data'!D508</f>
        <v>0</v>
      </c>
      <c r="F507">
        <f>'Building Structure Data'!E508</f>
        <v>0</v>
      </c>
      <c r="G507" s="43">
        <f>'Building Structure Data'!O508</f>
        <v>0</v>
      </c>
      <c r="H507" s="43">
        <f>'Building Structure Data'!P508</f>
        <v>0</v>
      </c>
      <c r="I507" t="b">
        <f>IF(OR('Building Structure Data'!M508="C",'Building Structure Data'!M508="R"),TRUE,FALSE)</f>
        <v>0</v>
      </c>
      <c r="J507">
        <f>'Building Structure Data'!Y508</f>
        <v>0</v>
      </c>
      <c r="K507" s="77">
        <f>'Building Structure Data'!AN508</f>
        <v>0</v>
      </c>
      <c r="L507" s="77">
        <f>'Building Structure Data'!AO508</f>
        <v>0</v>
      </c>
      <c r="M507" s="163" t="str">
        <f>IFERROR('Inputs_Metric 7'!$D$5*INDEX('HAZUS Table FL 14.14'!$F$5:$F$40,MATCH($J507,'HAZUS Table FL 14.14'!$C$5:$C$40,0)),"no data")</f>
        <v>no data</v>
      </c>
      <c r="N507" s="163" t="str">
        <f>IFERROR('Inputs_Metric 7'!$D$5*INDEX('HAZUS Table FL 14.14'!$G$5:$G$40,MATCH($J507,'HAZUS Table FL 14.14'!$C$5:$C$40,0)),"no data")</f>
        <v>no data</v>
      </c>
      <c r="O507" s="163" t="str">
        <f>IFERROR('Inputs_Metric 7'!$D$5*INDEX('HAZUS Table FL 14.14'!$I$5:$I$40,MATCH($J507,'HAZUS Table FL 14.14'!$C$5:$C$40,0)),"no data")</f>
        <v>no data</v>
      </c>
      <c r="P507" s="246" t="str">
        <f>IFERROR(AVERAGEIFS('HAZUS Table FL 14.12'!$S$4:$S$325,'HAZUS Table FL 14.12'!$N$4:$N$325,$J507,'HAZUS Table FL 14.12'!$R$4:$R$325,$I507,'HAZUS Table FL 14.12'!$P$4:$P$325,"&lt;="&amp;$G507,'HAZUS Table FL 14.12'!$Q$4:$Q$325,"&gt;"&amp;$G507)*'Inputs_Metric 7'!$D$6,"no data")</f>
        <v>no data</v>
      </c>
      <c r="Q507" s="246" t="str">
        <f>IFERROR(AVERAGEIFS('HAZUS Table FL 14.12'!$S$4:$S$325,'HAZUS Table FL 14.12'!$N$4:$N$325,$J507,'HAZUS Table FL 14.12'!$R$4:$R$325,$I507,'HAZUS Table FL 14.12'!$P$4:$P$325,"&lt;="&amp;$H507,'HAZUS Table FL 14.12'!$Q$4:$Q$325,"&gt;"&amp;$H507)*'Inputs_Metric 7'!$D$6,"no data")</f>
        <v>no data</v>
      </c>
      <c r="R507" s="246" t="str">
        <f>IFERROR(INDEX('HAZUS Table FL 14.16'!$D$3:$D$30,MATCH($J507,'HAZUS Table FL 14.16'!$C$3:$C$30,0)),"no data")</f>
        <v>no data</v>
      </c>
      <c r="S507" s="246" t="str">
        <f>IFERROR(INDEX('HAZUS Table FL 14.16'!$F$3:$F$30,MATCH($J507,'HAZUS Table FL 14.16'!$C$3:$C$30,0)),"no data")</f>
        <v>no data</v>
      </c>
      <c r="T507" s="246" t="str">
        <f>IFERROR(INDEX('HAZUS Table FL 14.16'!$G$3:$G$30,MATCH($J507,'HAZUS Table FL 14.16'!$C$3:$C$30,0)),"no data")</f>
        <v>no data</v>
      </c>
      <c r="U507" s="164" t="str">
        <f>IFERROR('Inputs_Metric 7'!$D$5*INDEX('HAZUS Table FL 14.8'!$E$4:$E$14,MATCH('Step 1_Metric 7'!$J507,'HAZUS Table FL 14.8'!$C$4:$C$14,0)),"no data")</f>
        <v>no data</v>
      </c>
      <c r="W507" s="92" t="str">
        <f t="shared" si="74"/>
        <v/>
      </c>
      <c r="X507" s="92" t="str">
        <f t="shared" si="75"/>
        <v/>
      </c>
      <c r="Y507" s="92" t="str">
        <f t="shared" si="76"/>
        <v/>
      </c>
      <c r="Z507" s="92" t="str">
        <f t="shared" si="77"/>
        <v/>
      </c>
      <c r="AA507" s="101" t="str">
        <f t="shared" si="78"/>
        <v/>
      </c>
      <c r="AB507" s="101" t="str">
        <f t="shared" si="79"/>
        <v/>
      </c>
      <c r="AC507" s="92" t="str">
        <f t="shared" si="80"/>
        <v/>
      </c>
      <c r="AD507" s="92" t="str">
        <f t="shared" si="81"/>
        <v/>
      </c>
    </row>
    <row r="508" spans="1:30" x14ac:dyDescent="0.25">
      <c r="A508">
        <f t="shared" si="73"/>
        <v>10</v>
      </c>
      <c r="B508">
        <f>COUNTIF($D$4:D508,D508)</f>
        <v>425</v>
      </c>
      <c r="C508">
        <f>'Building Structure Data'!B509</f>
        <v>0</v>
      </c>
      <c r="D508">
        <f>'Building Structure Data'!C509</f>
        <v>0</v>
      </c>
      <c r="E508">
        <f>'Building Structure Data'!D509</f>
        <v>0</v>
      </c>
      <c r="F508">
        <f>'Building Structure Data'!E509</f>
        <v>0</v>
      </c>
      <c r="G508" s="43">
        <f>'Building Structure Data'!O509</f>
        <v>0</v>
      </c>
      <c r="H508" s="43">
        <f>'Building Structure Data'!P509</f>
        <v>0</v>
      </c>
      <c r="I508" t="b">
        <f>IF(OR('Building Structure Data'!M509="C",'Building Structure Data'!M509="R"),TRUE,FALSE)</f>
        <v>0</v>
      </c>
      <c r="J508">
        <f>'Building Structure Data'!Y509</f>
        <v>0</v>
      </c>
      <c r="K508" s="77">
        <f>'Building Structure Data'!AN509</f>
        <v>0</v>
      </c>
      <c r="L508" s="77">
        <f>'Building Structure Data'!AO509</f>
        <v>0</v>
      </c>
      <c r="M508" s="163" t="str">
        <f>IFERROR('Inputs_Metric 7'!$D$5*INDEX('HAZUS Table FL 14.14'!$F$5:$F$40,MATCH($J508,'HAZUS Table FL 14.14'!$C$5:$C$40,0)),"no data")</f>
        <v>no data</v>
      </c>
      <c r="N508" s="163" t="str">
        <f>IFERROR('Inputs_Metric 7'!$D$5*INDEX('HAZUS Table FL 14.14'!$G$5:$G$40,MATCH($J508,'HAZUS Table FL 14.14'!$C$5:$C$40,0)),"no data")</f>
        <v>no data</v>
      </c>
      <c r="O508" s="163" t="str">
        <f>IFERROR('Inputs_Metric 7'!$D$5*INDEX('HAZUS Table FL 14.14'!$I$5:$I$40,MATCH($J508,'HAZUS Table FL 14.14'!$C$5:$C$40,0)),"no data")</f>
        <v>no data</v>
      </c>
      <c r="P508" s="246" t="str">
        <f>IFERROR(AVERAGEIFS('HAZUS Table FL 14.12'!$S$4:$S$325,'HAZUS Table FL 14.12'!$N$4:$N$325,$J508,'HAZUS Table FL 14.12'!$R$4:$R$325,$I508,'HAZUS Table FL 14.12'!$P$4:$P$325,"&lt;="&amp;$G508,'HAZUS Table FL 14.12'!$Q$4:$Q$325,"&gt;"&amp;$G508)*'Inputs_Metric 7'!$D$6,"no data")</f>
        <v>no data</v>
      </c>
      <c r="Q508" s="246" t="str">
        <f>IFERROR(AVERAGEIFS('HAZUS Table FL 14.12'!$S$4:$S$325,'HAZUS Table FL 14.12'!$N$4:$N$325,$J508,'HAZUS Table FL 14.12'!$R$4:$R$325,$I508,'HAZUS Table FL 14.12'!$P$4:$P$325,"&lt;="&amp;$H508,'HAZUS Table FL 14.12'!$Q$4:$Q$325,"&gt;"&amp;$H508)*'Inputs_Metric 7'!$D$6,"no data")</f>
        <v>no data</v>
      </c>
      <c r="R508" s="246" t="str">
        <f>IFERROR(INDEX('HAZUS Table FL 14.16'!$D$3:$D$30,MATCH($J508,'HAZUS Table FL 14.16'!$C$3:$C$30,0)),"no data")</f>
        <v>no data</v>
      </c>
      <c r="S508" s="246" t="str">
        <f>IFERROR(INDEX('HAZUS Table FL 14.16'!$F$3:$F$30,MATCH($J508,'HAZUS Table FL 14.16'!$C$3:$C$30,0)),"no data")</f>
        <v>no data</v>
      </c>
      <c r="T508" s="246" t="str">
        <f>IFERROR(INDEX('HAZUS Table FL 14.16'!$G$3:$G$30,MATCH($J508,'HAZUS Table FL 14.16'!$C$3:$C$30,0)),"no data")</f>
        <v>no data</v>
      </c>
      <c r="U508" s="164" t="str">
        <f>IFERROR('Inputs_Metric 7'!$D$5*INDEX('HAZUS Table FL 14.8'!$E$4:$E$14,MATCH('Step 1_Metric 7'!$J508,'HAZUS Table FL 14.8'!$C$4:$C$14,0)),"no data")</f>
        <v>no data</v>
      </c>
      <c r="W508" s="92" t="str">
        <f t="shared" si="74"/>
        <v/>
      </c>
      <c r="X508" s="92" t="str">
        <f t="shared" si="75"/>
        <v/>
      </c>
      <c r="Y508" s="92" t="str">
        <f t="shared" si="76"/>
        <v/>
      </c>
      <c r="Z508" s="92" t="str">
        <f t="shared" si="77"/>
        <v/>
      </c>
      <c r="AA508" s="101" t="str">
        <f t="shared" si="78"/>
        <v/>
      </c>
      <c r="AB508" s="101" t="str">
        <f t="shared" si="79"/>
        <v/>
      </c>
      <c r="AC508" s="92" t="str">
        <f t="shared" si="80"/>
        <v/>
      </c>
      <c r="AD508" s="92" t="str">
        <f t="shared" si="81"/>
        <v/>
      </c>
    </row>
    <row r="509" spans="1:30" x14ac:dyDescent="0.25">
      <c r="A509">
        <f t="shared" si="73"/>
        <v>10</v>
      </c>
      <c r="B509">
        <f>COUNTIF($D$4:D509,D509)</f>
        <v>426</v>
      </c>
      <c r="C509">
        <f>'Building Structure Data'!B510</f>
        <v>0</v>
      </c>
      <c r="D509">
        <f>'Building Structure Data'!C510</f>
        <v>0</v>
      </c>
      <c r="E509">
        <f>'Building Structure Data'!D510</f>
        <v>0</v>
      </c>
      <c r="F509">
        <f>'Building Structure Data'!E510</f>
        <v>0</v>
      </c>
      <c r="G509" s="43">
        <f>'Building Structure Data'!O510</f>
        <v>0</v>
      </c>
      <c r="H509" s="43">
        <f>'Building Structure Data'!P510</f>
        <v>0</v>
      </c>
      <c r="I509" t="b">
        <f>IF(OR('Building Structure Data'!M510="C",'Building Structure Data'!M510="R"),TRUE,FALSE)</f>
        <v>0</v>
      </c>
      <c r="J509">
        <f>'Building Structure Data'!Y510</f>
        <v>0</v>
      </c>
      <c r="K509" s="77">
        <f>'Building Structure Data'!AN510</f>
        <v>0</v>
      </c>
      <c r="L509" s="77">
        <f>'Building Structure Data'!AO510</f>
        <v>0</v>
      </c>
      <c r="M509" s="163" t="str">
        <f>IFERROR('Inputs_Metric 7'!$D$5*INDEX('HAZUS Table FL 14.14'!$F$5:$F$40,MATCH($J509,'HAZUS Table FL 14.14'!$C$5:$C$40,0)),"no data")</f>
        <v>no data</v>
      </c>
      <c r="N509" s="163" t="str">
        <f>IFERROR('Inputs_Metric 7'!$D$5*INDEX('HAZUS Table FL 14.14'!$G$5:$G$40,MATCH($J509,'HAZUS Table FL 14.14'!$C$5:$C$40,0)),"no data")</f>
        <v>no data</v>
      </c>
      <c r="O509" s="163" t="str">
        <f>IFERROR('Inputs_Metric 7'!$D$5*INDEX('HAZUS Table FL 14.14'!$I$5:$I$40,MATCH($J509,'HAZUS Table FL 14.14'!$C$5:$C$40,0)),"no data")</f>
        <v>no data</v>
      </c>
      <c r="P509" s="246" t="str">
        <f>IFERROR(AVERAGEIFS('HAZUS Table FL 14.12'!$S$4:$S$325,'HAZUS Table FL 14.12'!$N$4:$N$325,$J509,'HAZUS Table FL 14.12'!$R$4:$R$325,$I509,'HAZUS Table FL 14.12'!$P$4:$P$325,"&lt;="&amp;$G509,'HAZUS Table FL 14.12'!$Q$4:$Q$325,"&gt;"&amp;$G509)*'Inputs_Metric 7'!$D$6,"no data")</f>
        <v>no data</v>
      </c>
      <c r="Q509" s="246" t="str">
        <f>IFERROR(AVERAGEIFS('HAZUS Table FL 14.12'!$S$4:$S$325,'HAZUS Table FL 14.12'!$N$4:$N$325,$J509,'HAZUS Table FL 14.12'!$R$4:$R$325,$I509,'HAZUS Table FL 14.12'!$P$4:$P$325,"&lt;="&amp;$H509,'HAZUS Table FL 14.12'!$Q$4:$Q$325,"&gt;"&amp;$H509)*'Inputs_Metric 7'!$D$6,"no data")</f>
        <v>no data</v>
      </c>
      <c r="R509" s="246" t="str">
        <f>IFERROR(INDEX('HAZUS Table FL 14.16'!$D$3:$D$30,MATCH($J509,'HAZUS Table FL 14.16'!$C$3:$C$30,0)),"no data")</f>
        <v>no data</v>
      </c>
      <c r="S509" s="246" t="str">
        <f>IFERROR(INDEX('HAZUS Table FL 14.16'!$F$3:$F$30,MATCH($J509,'HAZUS Table FL 14.16'!$C$3:$C$30,0)),"no data")</f>
        <v>no data</v>
      </c>
      <c r="T509" s="246" t="str">
        <f>IFERROR(INDEX('HAZUS Table FL 14.16'!$G$3:$G$30,MATCH($J509,'HAZUS Table FL 14.16'!$C$3:$C$30,0)),"no data")</f>
        <v>no data</v>
      </c>
      <c r="U509" s="164" t="str">
        <f>IFERROR('Inputs_Metric 7'!$D$5*INDEX('HAZUS Table FL 14.8'!$E$4:$E$14,MATCH('Step 1_Metric 7'!$J509,'HAZUS Table FL 14.8'!$C$4:$C$14,0)),"no data")</f>
        <v>no data</v>
      </c>
      <c r="W509" s="92" t="str">
        <f t="shared" si="74"/>
        <v/>
      </c>
      <c r="X509" s="92" t="str">
        <f t="shared" si="75"/>
        <v/>
      </c>
      <c r="Y509" s="92" t="str">
        <f t="shared" si="76"/>
        <v/>
      </c>
      <c r="Z509" s="92" t="str">
        <f t="shared" si="77"/>
        <v/>
      </c>
      <c r="AA509" s="101" t="str">
        <f t="shared" si="78"/>
        <v/>
      </c>
      <c r="AB509" s="101" t="str">
        <f t="shared" si="79"/>
        <v/>
      </c>
      <c r="AC509" s="92" t="str">
        <f t="shared" si="80"/>
        <v/>
      </c>
      <c r="AD509" s="92" t="str">
        <f t="shared" si="81"/>
        <v/>
      </c>
    </row>
    <row r="510" spans="1:30" x14ac:dyDescent="0.25">
      <c r="A510">
        <f t="shared" si="73"/>
        <v>10</v>
      </c>
      <c r="B510">
        <f>COUNTIF($D$4:D510,D510)</f>
        <v>427</v>
      </c>
      <c r="C510">
        <f>'Building Structure Data'!B511</f>
        <v>0</v>
      </c>
      <c r="D510">
        <f>'Building Structure Data'!C511</f>
        <v>0</v>
      </c>
      <c r="E510">
        <f>'Building Structure Data'!D511</f>
        <v>0</v>
      </c>
      <c r="F510">
        <f>'Building Structure Data'!E511</f>
        <v>0</v>
      </c>
      <c r="G510" s="43">
        <f>'Building Structure Data'!O511</f>
        <v>0</v>
      </c>
      <c r="H510" s="43">
        <f>'Building Structure Data'!P511</f>
        <v>0</v>
      </c>
      <c r="I510" t="b">
        <f>IF(OR('Building Structure Data'!M511="C",'Building Structure Data'!M511="R"),TRUE,FALSE)</f>
        <v>0</v>
      </c>
      <c r="J510">
        <f>'Building Structure Data'!Y511</f>
        <v>0</v>
      </c>
      <c r="K510" s="77">
        <f>'Building Structure Data'!AN511</f>
        <v>0</v>
      </c>
      <c r="L510" s="77">
        <f>'Building Structure Data'!AO511</f>
        <v>0</v>
      </c>
      <c r="M510" s="163" t="str">
        <f>IFERROR('Inputs_Metric 7'!$D$5*INDEX('HAZUS Table FL 14.14'!$F$5:$F$40,MATCH($J510,'HAZUS Table FL 14.14'!$C$5:$C$40,0)),"no data")</f>
        <v>no data</v>
      </c>
      <c r="N510" s="163" t="str">
        <f>IFERROR('Inputs_Metric 7'!$D$5*INDEX('HAZUS Table FL 14.14'!$G$5:$G$40,MATCH($J510,'HAZUS Table FL 14.14'!$C$5:$C$40,0)),"no data")</f>
        <v>no data</v>
      </c>
      <c r="O510" s="163" t="str">
        <f>IFERROR('Inputs_Metric 7'!$D$5*INDEX('HAZUS Table FL 14.14'!$I$5:$I$40,MATCH($J510,'HAZUS Table FL 14.14'!$C$5:$C$40,0)),"no data")</f>
        <v>no data</v>
      </c>
      <c r="P510" s="246" t="str">
        <f>IFERROR(AVERAGEIFS('HAZUS Table FL 14.12'!$S$4:$S$325,'HAZUS Table FL 14.12'!$N$4:$N$325,$J510,'HAZUS Table FL 14.12'!$R$4:$R$325,$I510,'HAZUS Table FL 14.12'!$P$4:$P$325,"&lt;="&amp;$G510,'HAZUS Table FL 14.12'!$Q$4:$Q$325,"&gt;"&amp;$G510)*'Inputs_Metric 7'!$D$6,"no data")</f>
        <v>no data</v>
      </c>
      <c r="Q510" s="246" t="str">
        <f>IFERROR(AVERAGEIFS('HAZUS Table FL 14.12'!$S$4:$S$325,'HAZUS Table FL 14.12'!$N$4:$N$325,$J510,'HAZUS Table FL 14.12'!$R$4:$R$325,$I510,'HAZUS Table FL 14.12'!$P$4:$P$325,"&lt;="&amp;$H510,'HAZUS Table FL 14.12'!$Q$4:$Q$325,"&gt;"&amp;$H510)*'Inputs_Metric 7'!$D$6,"no data")</f>
        <v>no data</v>
      </c>
      <c r="R510" s="246" t="str">
        <f>IFERROR(INDEX('HAZUS Table FL 14.16'!$D$3:$D$30,MATCH($J510,'HAZUS Table FL 14.16'!$C$3:$C$30,0)),"no data")</f>
        <v>no data</v>
      </c>
      <c r="S510" s="246" t="str">
        <f>IFERROR(INDEX('HAZUS Table FL 14.16'!$F$3:$F$30,MATCH($J510,'HAZUS Table FL 14.16'!$C$3:$C$30,0)),"no data")</f>
        <v>no data</v>
      </c>
      <c r="T510" s="246" t="str">
        <f>IFERROR(INDEX('HAZUS Table FL 14.16'!$G$3:$G$30,MATCH($J510,'HAZUS Table FL 14.16'!$C$3:$C$30,0)),"no data")</f>
        <v>no data</v>
      </c>
      <c r="U510" s="164" t="str">
        <f>IFERROR('Inputs_Metric 7'!$D$5*INDEX('HAZUS Table FL 14.8'!$E$4:$E$14,MATCH('Step 1_Metric 7'!$J510,'HAZUS Table FL 14.8'!$C$4:$C$14,0)),"no data")</f>
        <v>no data</v>
      </c>
      <c r="W510" s="92" t="str">
        <f t="shared" si="74"/>
        <v/>
      </c>
      <c r="X510" s="92" t="str">
        <f t="shared" si="75"/>
        <v/>
      </c>
      <c r="Y510" s="92" t="str">
        <f t="shared" si="76"/>
        <v/>
      </c>
      <c r="Z510" s="92" t="str">
        <f t="shared" si="77"/>
        <v/>
      </c>
      <c r="AA510" s="101" t="str">
        <f t="shared" si="78"/>
        <v/>
      </c>
      <c r="AB510" s="101" t="str">
        <f t="shared" si="79"/>
        <v/>
      </c>
      <c r="AC510" s="92" t="str">
        <f t="shared" si="80"/>
        <v/>
      </c>
      <c r="AD510" s="92" t="str">
        <f t="shared" si="81"/>
        <v/>
      </c>
    </row>
    <row r="511" spans="1:30" x14ac:dyDescent="0.25">
      <c r="A511">
        <f t="shared" si="73"/>
        <v>10</v>
      </c>
      <c r="B511">
        <f>COUNTIF($D$4:D511,D511)</f>
        <v>428</v>
      </c>
      <c r="C511">
        <f>'Building Structure Data'!B512</f>
        <v>0</v>
      </c>
      <c r="D511">
        <f>'Building Structure Data'!C512</f>
        <v>0</v>
      </c>
      <c r="E511">
        <f>'Building Structure Data'!D512</f>
        <v>0</v>
      </c>
      <c r="F511">
        <f>'Building Structure Data'!E512</f>
        <v>0</v>
      </c>
      <c r="G511" s="43">
        <f>'Building Structure Data'!O512</f>
        <v>0</v>
      </c>
      <c r="H511" s="43">
        <f>'Building Structure Data'!P512</f>
        <v>0</v>
      </c>
      <c r="I511" t="b">
        <f>IF(OR('Building Structure Data'!M512="C",'Building Structure Data'!M512="R"),TRUE,FALSE)</f>
        <v>0</v>
      </c>
      <c r="J511">
        <f>'Building Structure Data'!Y512</f>
        <v>0</v>
      </c>
      <c r="K511" s="77">
        <f>'Building Structure Data'!AN512</f>
        <v>0</v>
      </c>
      <c r="L511" s="77">
        <f>'Building Structure Data'!AO512</f>
        <v>0</v>
      </c>
      <c r="M511" s="163" t="str">
        <f>IFERROR('Inputs_Metric 7'!$D$5*INDEX('HAZUS Table FL 14.14'!$F$5:$F$40,MATCH($J511,'HAZUS Table FL 14.14'!$C$5:$C$40,0)),"no data")</f>
        <v>no data</v>
      </c>
      <c r="N511" s="163" t="str">
        <f>IFERROR('Inputs_Metric 7'!$D$5*INDEX('HAZUS Table FL 14.14'!$G$5:$G$40,MATCH($J511,'HAZUS Table FL 14.14'!$C$5:$C$40,0)),"no data")</f>
        <v>no data</v>
      </c>
      <c r="O511" s="163" t="str">
        <f>IFERROR('Inputs_Metric 7'!$D$5*INDEX('HAZUS Table FL 14.14'!$I$5:$I$40,MATCH($J511,'HAZUS Table FL 14.14'!$C$5:$C$40,0)),"no data")</f>
        <v>no data</v>
      </c>
      <c r="P511" s="246" t="str">
        <f>IFERROR(AVERAGEIFS('HAZUS Table FL 14.12'!$S$4:$S$325,'HAZUS Table FL 14.12'!$N$4:$N$325,$J511,'HAZUS Table FL 14.12'!$R$4:$R$325,$I511,'HAZUS Table FL 14.12'!$P$4:$P$325,"&lt;="&amp;$G511,'HAZUS Table FL 14.12'!$Q$4:$Q$325,"&gt;"&amp;$G511)*'Inputs_Metric 7'!$D$6,"no data")</f>
        <v>no data</v>
      </c>
      <c r="Q511" s="246" t="str">
        <f>IFERROR(AVERAGEIFS('HAZUS Table FL 14.12'!$S$4:$S$325,'HAZUS Table FL 14.12'!$N$4:$N$325,$J511,'HAZUS Table FL 14.12'!$R$4:$R$325,$I511,'HAZUS Table FL 14.12'!$P$4:$P$325,"&lt;="&amp;$H511,'HAZUS Table FL 14.12'!$Q$4:$Q$325,"&gt;"&amp;$H511)*'Inputs_Metric 7'!$D$6,"no data")</f>
        <v>no data</v>
      </c>
      <c r="R511" s="246" t="str">
        <f>IFERROR(INDEX('HAZUS Table FL 14.16'!$D$3:$D$30,MATCH($J511,'HAZUS Table FL 14.16'!$C$3:$C$30,0)),"no data")</f>
        <v>no data</v>
      </c>
      <c r="S511" s="246" t="str">
        <f>IFERROR(INDEX('HAZUS Table FL 14.16'!$F$3:$F$30,MATCH($J511,'HAZUS Table FL 14.16'!$C$3:$C$30,0)),"no data")</f>
        <v>no data</v>
      </c>
      <c r="T511" s="246" t="str">
        <f>IFERROR(INDEX('HAZUS Table FL 14.16'!$G$3:$G$30,MATCH($J511,'HAZUS Table FL 14.16'!$C$3:$C$30,0)),"no data")</f>
        <v>no data</v>
      </c>
      <c r="U511" s="164" t="str">
        <f>IFERROR('Inputs_Metric 7'!$D$5*INDEX('HAZUS Table FL 14.8'!$E$4:$E$14,MATCH('Step 1_Metric 7'!$J511,'HAZUS Table FL 14.8'!$C$4:$C$14,0)),"no data")</f>
        <v>no data</v>
      </c>
      <c r="W511" s="92" t="str">
        <f t="shared" si="74"/>
        <v/>
      </c>
      <c r="X511" s="92" t="str">
        <f t="shared" si="75"/>
        <v/>
      </c>
      <c r="Y511" s="92" t="str">
        <f t="shared" si="76"/>
        <v/>
      </c>
      <c r="Z511" s="92" t="str">
        <f t="shared" si="77"/>
        <v/>
      </c>
      <c r="AA511" s="101" t="str">
        <f t="shared" si="78"/>
        <v/>
      </c>
      <c r="AB511" s="101" t="str">
        <f t="shared" si="79"/>
        <v/>
      </c>
      <c r="AC511" s="92" t="str">
        <f t="shared" si="80"/>
        <v/>
      </c>
      <c r="AD511" s="92" t="str">
        <f t="shared" si="81"/>
        <v/>
      </c>
    </row>
    <row r="512" spans="1:30" x14ac:dyDescent="0.25">
      <c r="A512">
        <f t="shared" si="73"/>
        <v>10</v>
      </c>
      <c r="B512">
        <f>COUNTIF($D$4:D512,D512)</f>
        <v>429</v>
      </c>
      <c r="C512">
        <f>'Building Structure Data'!B513</f>
        <v>0</v>
      </c>
      <c r="D512">
        <f>'Building Structure Data'!C513</f>
        <v>0</v>
      </c>
      <c r="E512">
        <f>'Building Structure Data'!D513</f>
        <v>0</v>
      </c>
      <c r="F512">
        <f>'Building Structure Data'!E513</f>
        <v>0</v>
      </c>
      <c r="G512" s="43">
        <f>'Building Structure Data'!O513</f>
        <v>0</v>
      </c>
      <c r="H512" s="43">
        <f>'Building Structure Data'!P513</f>
        <v>0</v>
      </c>
      <c r="I512" t="b">
        <f>IF(OR('Building Structure Data'!M513="C",'Building Structure Data'!M513="R"),TRUE,FALSE)</f>
        <v>0</v>
      </c>
      <c r="J512">
        <f>'Building Structure Data'!Y513</f>
        <v>0</v>
      </c>
      <c r="K512" s="77">
        <f>'Building Structure Data'!AN513</f>
        <v>0</v>
      </c>
      <c r="L512" s="77">
        <f>'Building Structure Data'!AO513</f>
        <v>0</v>
      </c>
      <c r="M512" s="163" t="str">
        <f>IFERROR('Inputs_Metric 7'!$D$5*INDEX('HAZUS Table FL 14.14'!$F$5:$F$40,MATCH($J512,'HAZUS Table FL 14.14'!$C$5:$C$40,0)),"no data")</f>
        <v>no data</v>
      </c>
      <c r="N512" s="163" t="str">
        <f>IFERROR('Inputs_Metric 7'!$D$5*INDEX('HAZUS Table FL 14.14'!$G$5:$G$40,MATCH($J512,'HAZUS Table FL 14.14'!$C$5:$C$40,0)),"no data")</f>
        <v>no data</v>
      </c>
      <c r="O512" s="163" t="str">
        <f>IFERROR('Inputs_Metric 7'!$D$5*INDEX('HAZUS Table FL 14.14'!$I$5:$I$40,MATCH($J512,'HAZUS Table FL 14.14'!$C$5:$C$40,0)),"no data")</f>
        <v>no data</v>
      </c>
      <c r="P512" s="246" t="str">
        <f>IFERROR(AVERAGEIFS('HAZUS Table FL 14.12'!$S$4:$S$325,'HAZUS Table FL 14.12'!$N$4:$N$325,$J512,'HAZUS Table FL 14.12'!$R$4:$R$325,$I512,'HAZUS Table FL 14.12'!$P$4:$P$325,"&lt;="&amp;$G512,'HAZUS Table FL 14.12'!$Q$4:$Q$325,"&gt;"&amp;$G512)*'Inputs_Metric 7'!$D$6,"no data")</f>
        <v>no data</v>
      </c>
      <c r="Q512" s="246" t="str">
        <f>IFERROR(AVERAGEIFS('HAZUS Table FL 14.12'!$S$4:$S$325,'HAZUS Table FL 14.12'!$N$4:$N$325,$J512,'HAZUS Table FL 14.12'!$R$4:$R$325,$I512,'HAZUS Table FL 14.12'!$P$4:$P$325,"&lt;="&amp;$H512,'HAZUS Table FL 14.12'!$Q$4:$Q$325,"&gt;"&amp;$H512)*'Inputs_Metric 7'!$D$6,"no data")</f>
        <v>no data</v>
      </c>
      <c r="R512" s="246" t="str">
        <f>IFERROR(INDEX('HAZUS Table FL 14.16'!$D$3:$D$30,MATCH($J512,'HAZUS Table FL 14.16'!$C$3:$C$30,0)),"no data")</f>
        <v>no data</v>
      </c>
      <c r="S512" s="246" t="str">
        <f>IFERROR(INDEX('HAZUS Table FL 14.16'!$F$3:$F$30,MATCH($J512,'HAZUS Table FL 14.16'!$C$3:$C$30,0)),"no data")</f>
        <v>no data</v>
      </c>
      <c r="T512" s="246" t="str">
        <f>IFERROR(INDEX('HAZUS Table FL 14.16'!$G$3:$G$30,MATCH($J512,'HAZUS Table FL 14.16'!$C$3:$C$30,0)),"no data")</f>
        <v>no data</v>
      </c>
      <c r="U512" s="164" t="str">
        <f>IFERROR('Inputs_Metric 7'!$D$5*INDEX('HAZUS Table FL 14.8'!$E$4:$E$14,MATCH('Step 1_Metric 7'!$J512,'HAZUS Table FL 14.8'!$C$4:$C$14,0)),"no data")</f>
        <v>no data</v>
      </c>
      <c r="W512" s="92" t="str">
        <f t="shared" si="74"/>
        <v/>
      </c>
      <c r="X512" s="92" t="str">
        <f t="shared" si="75"/>
        <v/>
      </c>
      <c r="Y512" s="92" t="str">
        <f t="shared" si="76"/>
        <v/>
      </c>
      <c r="Z512" s="92" t="str">
        <f t="shared" si="77"/>
        <v/>
      </c>
      <c r="AA512" s="101" t="str">
        <f t="shared" si="78"/>
        <v/>
      </c>
      <c r="AB512" s="101" t="str">
        <f t="shared" si="79"/>
        <v/>
      </c>
      <c r="AC512" s="92" t="str">
        <f t="shared" si="80"/>
        <v/>
      </c>
      <c r="AD512" s="92" t="str">
        <f t="shared" si="81"/>
        <v/>
      </c>
    </row>
    <row r="513" spans="1:30" x14ac:dyDescent="0.25">
      <c r="A513">
        <f t="shared" si="73"/>
        <v>10</v>
      </c>
      <c r="B513">
        <f>COUNTIF($D$4:D513,D513)</f>
        <v>430</v>
      </c>
      <c r="C513">
        <f>'Building Structure Data'!B514</f>
        <v>0</v>
      </c>
      <c r="D513">
        <f>'Building Structure Data'!C514</f>
        <v>0</v>
      </c>
      <c r="E513">
        <f>'Building Structure Data'!D514</f>
        <v>0</v>
      </c>
      <c r="F513">
        <f>'Building Structure Data'!E514</f>
        <v>0</v>
      </c>
      <c r="G513" s="43">
        <f>'Building Structure Data'!O514</f>
        <v>0</v>
      </c>
      <c r="H513" s="43">
        <f>'Building Structure Data'!P514</f>
        <v>0</v>
      </c>
      <c r="I513" t="b">
        <f>IF(OR('Building Structure Data'!M514="C",'Building Structure Data'!M514="R"),TRUE,FALSE)</f>
        <v>0</v>
      </c>
      <c r="J513">
        <f>'Building Structure Data'!Y514</f>
        <v>0</v>
      </c>
      <c r="K513" s="77">
        <f>'Building Structure Data'!AN514</f>
        <v>0</v>
      </c>
      <c r="L513" s="77">
        <f>'Building Structure Data'!AO514</f>
        <v>0</v>
      </c>
      <c r="M513" s="163" t="str">
        <f>IFERROR('Inputs_Metric 7'!$D$5*INDEX('HAZUS Table FL 14.14'!$F$5:$F$40,MATCH($J513,'HAZUS Table FL 14.14'!$C$5:$C$40,0)),"no data")</f>
        <v>no data</v>
      </c>
      <c r="N513" s="163" t="str">
        <f>IFERROR('Inputs_Metric 7'!$D$5*INDEX('HAZUS Table FL 14.14'!$G$5:$G$40,MATCH($J513,'HAZUS Table FL 14.14'!$C$5:$C$40,0)),"no data")</f>
        <v>no data</v>
      </c>
      <c r="O513" s="163" t="str">
        <f>IFERROR('Inputs_Metric 7'!$D$5*INDEX('HAZUS Table FL 14.14'!$I$5:$I$40,MATCH($J513,'HAZUS Table FL 14.14'!$C$5:$C$40,0)),"no data")</f>
        <v>no data</v>
      </c>
      <c r="P513" s="246" t="str">
        <f>IFERROR(AVERAGEIFS('HAZUS Table FL 14.12'!$S$4:$S$325,'HAZUS Table FL 14.12'!$N$4:$N$325,$J513,'HAZUS Table FL 14.12'!$R$4:$R$325,$I513,'HAZUS Table FL 14.12'!$P$4:$P$325,"&lt;="&amp;$G513,'HAZUS Table FL 14.12'!$Q$4:$Q$325,"&gt;"&amp;$G513)*'Inputs_Metric 7'!$D$6,"no data")</f>
        <v>no data</v>
      </c>
      <c r="Q513" s="246" t="str">
        <f>IFERROR(AVERAGEIFS('HAZUS Table FL 14.12'!$S$4:$S$325,'HAZUS Table FL 14.12'!$N$4:$N$325,$J513,'HAZUS Table FL 14.12'!$R$4:$R$325,$I513,'HAZUS Table FL 14.12'!$P$4:$P$325,"&lt;="&amp;$H513,'HAZUS Table FL 14.12'!$Q$4:$Q$325,"&gt;"&amp;$H513)*'Inputs_Metric 7'!$D$6,"no data")</f>
        <v>no data</v>
      </c>
      <c r="R513" s="246" t="str">
        <f>IFERROR(INDEX('HAZUS Table FL 14.16'!$D$3:$D$30,MATCH($J513,'HAZUS Table FL 14.16'!$C$3:$C$30,0)),"no data")</f>
        <v>no data</v>
      </c>
      <c r="S513" s="246" t="str">
        <f>IFERROR(INDEX('HAZUS Table FL 14.16'!$F$3:$F$30,MATCH($J513,'HAZUS Table FL 14.16'!$C$3:$C$30,0)),"no data")</f>
        <v>no data</v>
      </c>
      <c r="T513" s="246" t="str">
        <f>IFERROR(INDEX('HAZUS Table FL 14.16'!$G$3:$G$30,MATCH($J513,'HAZUS Table FL 14.16'!$C$3:$C$30,0)),"no data")</f>
        <v>no data</v>
      </c>
      <c r="U513" s="164" t="str">
        <f>IFERROR('Inputs_Metric 7'!$D$5*INDEX('HAZUS Table FL 14.8'!$E$4:$E$14,MATCH('Step 1_Metric 7'!$J513,'HAZUS Table FL 14.8'!$C$4:$C$14,0)),"no data")</f>
        <v>no data</v>
      </c>
      <c r="W513" s="92" t="str">
        <f t="shared" si="74"/>
        <v/>
      </c>
      <c r="X513" s="92" t="str">
        <f t="shared" si="75"/>
        <v/>
      </c>
      <c r="Y513" s="92" t="str">
        <f t="shared" si="76"/>
        <v/>
      </c>
      <c r="Z513" s="92" t="str">
        <f t="shared" si="77"/>
        <v/>
      </c>
      <c r="AA513" s="101" t="str">
        <f t="shared" si="78"/>
        <v/>
      </c>
      <c r="AB513" s="101" t="str">
        <f t="shared" si="79"/>
        <v/>
      </c>
      <c r="AC513" s="92" t="str">
        <f t="shared" si="80"/>
        <v/>
      </c>
      <c r="AD513" s="92" t="str">
        <f t="shared" si="81"/>
        <v/>
      </c>
    </row>
    <row r="514" spans="1:30" x14ac:dyDescent="0.25">
      <c r="A514">
        <f t="shared" si="73"/>
        <v>10</v>
      </c>
      <c r="B514">
        <f>COUNTIF($D$4:D514,D514)</f>
        <v>431</v>
      </c>
      <c r="C514">
        <f>'Building Structure Data'!B515</f>
        <v>0</v>
      </c>
      <c r="D514">
        <f>'Building Structure Data'!C515</f>
        <v>0</v>
      </c>
      <c r="E514">
        <f>'Building Structure Data'!D515</f>
        <v>0</v>
      </c>
      <c r="F514">
        <f>'Building Structure Data'!E515</f>
        <v>0</v>
      </c>
      <c r="G514" s="43">
        <f>'Building Structure Data'!O515</f>
        <v>0</v>
      </c>
      <c r="H514" s="43">
        <f>'Building Structure Data'!P515</f>
        <v>0</v>
      </c>
      <c r="I514" t="b">
        <f>IF(OR('Building Structure Data'!M515="C",'Building Structure Data'!M515="R"),TRUE,FALSE)</f>
        <v>0</v>
      </c>
      <c r="J514">
        <f>'Building Structure Data'!Y515</f>
        <v>0</v>
      </c>
      <c r="K514" s="77">
        <f>'Building Structure Data'!AN515</f>
        <v>0</v>
      </c>
      <c r="L514" s="77">
        <f>'Building Structure Data'!AO515</f>
        <v>0</v>
      </c>
      <c r="M514" s="163" t="str">
        <f>IFERROR('Inputs_Metric 7'!$D$5*INDEX('HAZUS Table FL 14.14'!$F$5:$F$40,MATCH($J514,'HAZUS Table FL 14.14'!$C$5:$C$40,0)),"no data")</f>
        <v>no data</v>
      </c>
      <c r="N514" s="163" t="str">
        <f>IFERROR('Inputs_Metric 7'!$D$5*INDEX('HAZUS Table FL 14.14'!$G$5:$G$40,MATCH($J514,'HAZUS Table FL 14.14'!$C$5:$C$40,0)),"no data")</f>
        <v>no data</v>
      </c>
      <c r="O514" s="163" t="str">
        <f>IFERROR('Inputs_Metric 7'!$D$5*INDEX('HAZUS Table FL 14.14'!$I$5:$I$40,MATCH($J514,'HAZUS Table FL 14.14'!$C$5:$C$40,0)),"no data")</f>
        <v>no data</v>
      </c>
      <c r="P514" s="246" t="str">
        <f>IFERROR(AVERAGEIFS('HAZUS Table FL 14.12'!$S$4:$S$325,'HAZUS Table FL 14.12'!$N$4:$N$325,$J514,'HAZUS Table FL 14.12'!$R$4:$R$325,$I514,'HAZUS Table FL 14.12'!$P$4:$P$325,"&lt;="&amp;$G514,'HAZUS Table FL 14.12'!$Q$4:$Q$325,"&gt;"&amp;$G514)*'Inputs_Metric 7'!$D$6,"no data")</f>
        <v>no data</v>
      </c>
      <c r="Q514" s="246" t="str">
        <f>IFERROR(AVERAGEIFS('HAZUS Table FL 14.12'!$S$4:$S$325,'HAZUS Table FL 14.12'!$N$4:$N$325,$J514,'HAZUS Table FL 14.12'!$R$4:$R$325,$I514,'HAZUS Table FL 14.12'!$P$4:$P$325,"&lt;="&amp;$H514,'HAZUS Table FL 14.12'!$Q$4:$Q$325,"&gt;"&amp;$H514)*'Inputs_Metric 7'!$D$6,"no data")</f>
        <v>no data</v>
      </c>
      <c r="R514" s="246" t="str">
        <f>IFERROR(INDEX('HAZUS Table FL 14.16'!$D$3:$D$30,MATCH($J514,'HAZUS Table FL 14.16'!$C$3:$C$30,0)),"no data")</f>
        <v>no data</v>
      </c>
      <c r="S514" s="246" t="str">
        <f>IFERROR(INDEX('HAZUS Table FL 14.16'!$F$3:$F$30,MATCH($J514,'HAZUS Table FL 14.16'!$C$3:$C$30,0)),"no data")</f>
        <v>no data</v>
      </c>
      <c r="T514" s="246" t="str">
        <f>IFERROR(INDEX('HAZUS Table FL 14.16'!$G$3:$G$30,MATCH($J514,'HAZUS Table FL 14.16'!$C$3:$C$30,0)),"no data")</f>
        <v>no data</v>
      </c>
      <c r="U514" s="164" t="str">
        <f>IFERROR('Inputs_Metric 7'!$D$5*INDEX('HAZUS Table FL 14.8'!$E$4:$E$14,MATCH('Step 1_Metric 7'!$J514,'HAZUS Table FL 14.8'!$C$4:$C$14,0)),"no data")</f>
        <v>no data</v>
      </c>
      <c r="W514" s="92" t="str">
        <f t="shared" si="74"/>
        <v/>
      </c>
      <c r="X514" s="92" t="str">
        <f t="shared" si="75"/>
        <v/>
      </c>
      <c r="Y514" s="92" t="str">
        <f t="shared" si="76"/>
        <v/>
      </c>
      <c r="Z514" s="92" t="str">
        <f t="shared" si="77"/>
        <v/>
      </c>
      <c r="AA514" s="101" t="str">
        <f t="shared" si="78"/>
        <v/>
      </c>
      <c r="AB514" s="101" t="str">
        <f t="shared" si="79"/>
        <v/>
      </c>
      <c r="AC514" s="92" t="str">
        <f t="shared" si="80"/>
        <v/>
      </c>
      <c r="AD514" s="92" t="str">
        <f t="shared" si="81"/>
        <v/>
      </c>
    </row>
    <row r="515" spans="1:30" x14ac:dyDescent="0.25">
      <c r="A515">
        <f t="shared" si="73"/>
        <v>10</v>
      </c>
      <c r="B515">
        <f>COUNTIF($D$4:D515,D515)</f>
        <v>432</v>
      </c>
      <c r="C515">
        <f>'Building Structure Data'!B516</f>
        <v>0</v>
      </c>
      <c r="D515">
        <f>'Building Structure Data'!C516</f>
        <v>0</v>
      </c>
      <c r="E515">
        <f>'Building Structure Data'!D516</f>
        <v>0</v>
      </c>
      <c r="F515">
        <f>'Building Structure Data'!E516</f>
        <v>0</v>
      </c>
      <c r="G515" s="43">
        <f>'Building Structure Data'!O516</f>
        <v>0</v>
      </c>
      <c r="H515" s="43">
        <f>'Building Structure Data'!P516</f>
        <v>0</v>
      </c>
      <c r="I515" t="b">
        <f>IF(OR('Building Structure Data'!M516="C",'Building Structure Data'!M516="R"),TRUE,FALSE)</f>
        <v>0</v>
      </c>
      <c r="J515">
        <f>'Building Structure Data'!Y516</f>
        <v>0</v>
      </c>
      <c r="K515" s="77">
        <f>'Building Structure Data'!AN516</f>
        <v>0</v>
      </c>
      <c r="L515" s="77">
        <f>'Building Structure Data'!AO516</f>
        <v>0</v>
      </c>
      <c r="M515" s="163" t="str">
        <f>IFERROR('Inputs_Metric 7'!$D$5*INDEX('HAZUS Table FL 14.14'!$F$5:$F$40,MATCH($J515,'HAZUS Table FL 14.14'!$C$5:$C$40,0)),"no data")</f>
        <v>no data</v>
      </c>
      <c r="N515" s="163" t="str">
        <f>IFERROR('Inputs_Metric 7'!$D$5*INDEX('HAZUS Table FL 14.14'!$G$5:$G$40,MATCH($J515,'HAZUS Table FL 14.14'!$C$5:$C$40,0)),"no data")</f>
        <v>no data</v>
      </c>
      <c r="O515" s="163" t="str">
        <f>IFERROR('Inputs_Metric 7'!$D$5*INDEX('HAZUS Table FL 14.14'!$I$5:$I$40,MATCH($J515,'HAZUS Table FL 14.14'!$C$5:$C$40,0)),"no data")</f>
        <v>no data</v>
      </c>
      <c r="P515" s="246" t="str">
        <f>IFERROR(AVERAGEIFS('HAZUS Table FL 14.12'!$S$4:$S$325,'HAZUS Table FL 14.12'!$N$4:$N$325,$J515,'HAZUS Table FL 14.12'!$R$4:$R$325,$I515,'HAZUS Table FL 14.12'!$P$4:$P$325,"&lt;="&amp;$G515,'HAZUS Table FL 14.12'!$Q$4:$Q$325,"&gt;"&amp;$G515)*'Inputs_Metric 7'!$D$6,"no data")</f>
        <v>no data</v>
      </c>
      <c r="Q515" s="246" t="str">
        <f>IFERROR(AVERAGEIFS('HAZUS Table FL 14.12'!$S$4:$S$325,'HAZUS Table FL 14.12'!$N$4:$N$325,$J515,'HAZUS Table FL 14.12'!$R$4:$R$325,$I515,'HAZUS Table FL 14.12'!$P$4:$P$325,"&lt;="&amp;$H515,'HAZUS Table FL 14.12'!$Q$4:$Q$325,"&gt;"&amp;$H515)*'Inputs_Metric 7'!$D$6,"no data")</f>
        <v>no data</v>
      </c>
      <c r="R515" s="246" t="str">
        <f>IFERROR(INDEX('HAZUS Table FL 14.16'!$D$3:$D$30,MATCH($J515,'HAZUS Table FL 14.16'!$C$3:$C$30,0)),"no data")</f>
        <v>no data</v>
      </c>
      <c r="S515" s="246" t="str">
        <f>IFERROR(INDEX('HAZUS Table FL 14.16'!$F$3:$F$30,MATCH($J515,'HAZUS Table FL 14.16'!$C$3:$C$30,0)),"no data")</f>
        <v>no data</v>
      </c>
      <c r="T515" s="246" t="str">
        <f>IFERROR(INDEX('HAZUS Table FL 14.16'!$G$3:$G$30,MATCH($J515,'HAZUS Table FL 14.16'!$C$3:$C$30,0)),"no data")</f>
        <v>no data</v>
      </c>
      <c r="U515" s="164" t="str">
        <f>IFERROR('Inputs_Metric 7'!$D$5*INDEX('HAZUS Table FL 14.8'!$E$4:$E$14,MATCH('Step 1_Metric 7'!$J515,'HAZUS Table FL 14.8'!$C$4:$C$14,0)),"no data")</f>
        <v>no data</v>
      </c>
      <c r="W515" s="92" t="str">
        <f t="shared" si="74"/>
        <v/>
      </c>
      <c r="X515" s="92" t="str">
        <f t="shared" si="75"/>
        <v/>
      </c>
      <c r="Y515" s="92" t="str">
        <f t="shared" si="76"/>
        <v/>
      </c>
      <c r="Z515" s="92" t="str">
        <f t="shared" si="77"/>
        <v/>
      </c>
      <c r="AA515" s="101" t="str">
        <f t="shared" si="78"/>
        <v/>
      </c>
      <c r="AB515" s="101" t="str">
        <f t="shared" si="79"/>
        <v/>
      </c>
      <c r="AC515" s="92" t="str">
        <f t="shared" si="80"/>
        <v/>
      </c>
      <c r="AD515" s="92" t="str">
        <f t="shared" si="81"/>
        <v/>
      </c>
    </row>
    <row r="516" spans="1:30" x14ac:dyDescent="0.25">
      <c r="A516">
        <f t="shared" si="73"/>
        <v>10</v>
      </c>
      <c r="B516">
        <f>COUNTIF($D$4:D516,D516)</f>
        <v>433</v>
      </c>
      <c r="C516">
        <f>'Building Structure Data'!B517</f>
        <v>0</v>
      </c>
      <c r="D516">
        <f>'Building Structure Data'!C517</f>
        <v>0</v>
      </c>
      <c r="E516">
        <f>'Building Structure Data'!D517</f>
        <v>0</v>
      </c>
      <c r="F516">
        <f>'Building Structure Data'!E517</f>
        <v>0</v>
      </c>
      <c r="G516" s="43">
        <f>'Building Structure Data'!O517</f>
        <v>0</v>
      </c>
      <c r="H516" s="43">
        <f>'Building Structure Data'!P517</f>
        <v>0</v>
      </c>
      <c r="I516" t="b">
        <f>IF(OR('Building Structure Data'!M517="C",'Building Structure Data'!M517="R"),TRUE,FALSE)</f>
        <v>0</v>
      </c>
      <c r="J516">
        <f>'Building Structure Data'!Y517</f>
        <v>0</v>
      </c>
      <c r="K516" s="77">
        <f>'Building Structure Data'!AN517</f>
        <v>0</v>
      </c>
      <c r="L516" s="77">
        <f>'Building Structure Data'!AO517</f>
        <v>0</v>
      </c>
      <c r="M516" s="163" t="str">
        <f>IFERROR('Inputs_Metric 7'!$D$5*INDEX('HAZUS Table FL 14.14'!$F$5:$F$40,MATCH($J516,'HAZUS Table FL 14.14'!$C$5:$C$40,0)),"no data")</f>
        <v>no data</v>
      </c>
      <c r="N516" s="163" t="str">
        <f>IFERROR('Inputs_Metric 7'!$D$5*INDEX('HAZUS Table FL 14.14'!$G$5:$G$40,MATCH($J516,'HAZUS Table FL 14.14'!$C$5:$C$40,0)),"no data")</f>
        <v>no data</v>
      </c>
      <c r="O516" s="163" t="str">
        <f>IFERROR('Inputs_Metric 7'!$D$5*INDEX('HAZUS Table FL 14.14'!$I$5:$I$40,MATCH($J516,'HAZUS Table FL 14.14'!$C$5:$C$40,0)),"no data")</f>
        <v>no data</v>
      </c>
      <c r="P516" s="246" t="str">
        <f>IFERROR(AVERAGEIFS('HAZUS Table FL 14.12'!$S$4:$S$325,'HAZUS Table FL 14.12'!$N$4:$N$325,$J516,'HAZUS Table FL 14.12'!$R$4:$R$325,$I516,'HAZUS Table FL 14.12'!$P$4:$P$325,"&lt;="&amp;$G516,'HAZUS Table FL 14.12'!$Q$4:$Q$325,"&gt;"&amp;$G516)*'Inputs_Metric 7'!$D$6,"no data")</f>
        <v>no data</v>
      </c>
      <c r="Q516" s="246" t="str">
        <f>IFERROR(AVERAGEIFS('HAZUS Table FL 14.12'!$S$4:$S$325,'HAZUS Table FL 14.12'!$N$4:$N$325,$J516,'HAZUS Table FL 14.12'!$R$4:$R$325,$I516,'HAZUS Table FL 14.12'!$P$4:$P$325,"&lt;="&amp;$H516,'HAZUS Table FL 14.12'!$Q$4:$Q$325,"&gt;"&amp;$H516)*'Inputs_Metric 7'!$D$6,"no data")</f>
        <v>no data</v>
      </c>
      <c r="R516" s="246" t="str">
        <f>IFERROR(INDEX('HAZUS Table FL 14.16'!$D$3:$D$30,MATCH($J516,'HAZUS Table FL 14.16'!$C$3:$C$30,0)),"no data")</f>
        <v>no data</v>
      </c>
      <c r="S516" s="246" t="str">
        <f>IFERROR(INDEX('HAZUS Table FL 14.16'!$F$3:$F$30,MATCH($J516,'HAZUS Table FL 14.16'!$C$3:$C$30,0)),"no data")</f>
        <v>no data</v>
      </c>
      <c r="T516" s="246" t="str">
        <f>IFERROR(INDEX('HAZUS Table FL 14.16'!$G$3:$G$30,MATCH($J516,'HAZUS Table FL 14.16'!$C$3:$C$30,0)),"no data")</f>
        <v>no data</v>
      </c>
      <c r="U516" s="164" t="str">
        <f>IFERROR('Inputs_Metric 7'!$D$5*INDEX('HAZUS Table FL 14.8'!$E$4:$E$14,MATCH('Step 1_Metric 7'!$J516,'HAZUS Table FL 14.8'!$C$4:$C$14,0)),"no data")</f>
        <v>no data</v>
      </c>
      <c r="W516" s="92" t="str">
        <f t="shared" si="74"/>
        <v/>
      </c>
      <c r="X516" s="92" t="str">
        <f t="shared" si="75"/>
        <v/>
      </c>
      <c r="Y516" s="92" t="str">
        <f t="shared" si="76"/>
        <v/>
      </c>
      <c r="Z516" s="92" t="str">
        <f t="shared" si="77"/>
        <v/>
      </c>
      <c r="AA516" s="101" t="str">
        <f t="shared" si="78"/>
        <v/>
      </c>
      <c r="AB516" s="101" t="str">
        <f t="shared" si="79"/>
        <v/>
      </c>
      <c r="AC516" s="92" t="str">
        <f t="shared" si="80"/>
        <v/>
      </c>
      <c r="AD516" s="92" t="str">
        <f t="shared" si="81"/>
        <v/>
      </c>
    </row>
    <row r="517" spans="1:30" x14ac:dyDescent="0.25">
      <c r="A517">
        <f t="shared" si="73"/>
        <v>10</v>
      </c>
      <c r="B517">
        <f>COUNTIF($D$4:D517,D517)</f>
        <v>434</v>
      </c>
      <c r="C517">
        <f>'Building Structure Data'!B518</f>
        <v>0</v>
      </c>
      <c r="D517">
        <f>'Building Structure Data'!C518</f>
        <v>0</v>
      </c>
      <c r="E517">
        <f>'Building Structure Data'!D518</f>
        <v>0</v>
      </c>
      <c r="F517">
        <f>'Building Structure Data'!E518</f>
        <v>0</v>
      </c>
      <c r="G517" s="43">
        <f>'Building Structure Data'!O518</f>
        <v>0</v>
      </c>
      <c r="H517" s="43">
        <f>'Building Structure Data'!P518</f>
        <v>0</v>
      </c>
      <c r="I517" t="b">
        <f>IF(OR('Building Structure Data'!M518="C",'Building Structure Data'!M518="R"),TRUE,FALSE)</f>
        <v>0</v>
      </c>
      <c r="J517">
        <f>'Building Structure Data'!Y518</f>
        <v>0</v>
      </c>
      <c r="K517" s="77">
        <f>'Building Structure Data'!AN518</f>
        <v>0</v>
      </c>
      <c r="L517" s="77">
        <f>'Building Structure Data'!AO518</f>
        <v>0</v>
      </c>
      <c r="M517" s="163" t="str">
        <f>IFERROR('Inputs_Metric 7'!$D$5*INDEX('HAZUS Table FL 14.14'!$F$5:$F$40,MATCH($J517,'HAZUS Table FL 14.14'!$C$5:$C$40,0)),"no data")</f>
        <v>no data</v>
      </c>
      <c r="N517" s="163" t="str">
        <f>IFERROR('Inputs_Metric 7'!$D$5*INDEX('HAZUS Table FL 14.14'!$G$5:$G$40,MATCH($J517,'HAZUS Table FL 14.14'!$C$5:$C$40,0)),"no data")</f>
        <v>no data</v>
      </c>
      <c r="O517" s="163" t="str">
        <f>IFERROR('Inputs_Metric 7'!$D$5*INDEX('HAZUS Table FL 14.14'!$I$5:$I$40,MATCH($J517,'HAZUS Table FL 14.14'!$C$5:$C$40,0)),"no data")</f>
        <v>no data</v>
      </c>
      <c r="P517" s="246" t="str">
        <f>IFERROR(AVERAGEIFS('HAZUS Table FL 14.12'!$S$4:$S$325,'HAZUS Table FL 14.12'!$N$4:$N$325,$J517,'HAZUS Table FL 14.12'!$R$4:$R$325,$I517,'HAZUS Table FL 14.12'!$P$4:$P$325,"&lt;="&amp;$G517,'HAZUS Table FL 14.12'!$Q$4:$Q$325,"&gt;"&amp;$G517)*'Inputs_Metric 7'!$D$6,"no data")</f>
        <v>no data</v>
      </c>
      <c r="Q517" s="246" t="str">
        <f>IFERROR(AVERAGEIFS('HAZUS Table FL 14.12'!$S$4:$S$325,'HAZUS Table FL 14.12'!$N$4:$N$325,$J517,'HAZUS Table FL 14.12'!$R$4:$R$325,$I517,'HAZUS Table FL 14.12'!$P$4:$P$325,"&lt;="&amp;$H517,'HAZUS Table FL 14.12'!$Q$4:$Q$325,"&gt;"&amp;$H517)*'Inputs_Metric 7'!$D$6,"no data")</f>
        <v>no data</v>
      </c>
      <c r="R517" s="246" t="str">
        <f>IFERROR(INDEX('HAZUS Table FL 14.16'!$D$3:$D$30,MATCH($J517,'HAZUS Table FL 14.16'!$C$3:$C$30,0)),"no data")</f>
        <v>no data</v>
      </c>
      <c r="S517" s="246" t="str">
        <f>IFERROR(INDEX('HAZUS Table FL 14.16'!$F$3:$F$30,MATCH($J517,'HAZUS Table FL 14.16'!$C$3:$C$30,0)),"no data")</f>
        <v>no data</v>
      </c>
      <c r="T517" s="246" t="str">
        <f>IFERROR(INDEX('HAZUS Table FL 14.16'!$G$3:$G$30,MATCH($J517,'HAZUS Table FL 14.16'!$C$3:$C$30,0)),"no data")</f>
        <v>no data</v>
      </c>
      <c r="U517" s="164" t="str">
        <f>IFERROR('Inputs_Metric 7'!$D$5*INDEX('HAZUS Table FL 14.8'!$E$4:$E$14,MATCH('Step 1_Metric 7'!$J517,'HAZUS Table FL 14.8'!$C$4:$C$14,0)),"no data")</f>
        <v>no data</v>
      </c>
      <c r="W517" s="92" t="str">
        <f t="shared" si="74"/>
        <v/>
      </c>
      <c r="X517" s="92" t="str">
        <f t="shared" si="75"/>
        <v/>
      </c>
      <c r="Y517" s="92" t="str">
        <f t="shared" si="76"/>
        <v/>
      </c>
      <c r="Z517" s="92" t="str">
        <f t="shared" si="77"/>
        <v/>
      </c>
      <c r="AA517" s="101" t="str">
        <f t="shared" si="78"/>
        <v/>
      </c>
      <c r="AB517" s="101" t="str">
        <f t="shared" si="79"/>
        <v/>
      </c>
      <c r="AC517" s="92" t="str">
        <f t="shared" si="80"/>
        <v/>
      </c>
      <c r="AD517" s="92" t="str">
        <f t="shared" si="81"/>
        <v/>
      </c>
    </row>
    <row r="518" spans="1:30" x14ac:dyDescent="0.25">
      <c r="A518">
        <f t="shared" si="73"/>
        <v>10</v>
      </c>
      <c r="B518">
        <f>COUNTIF($D$4:D518,D518)</f>
        <v>435</v>
      </c>
      <c r="C518">
        <f>'Building Structure Data'!B519</f>
        <v>0</v>
      </c>
      <c r="D518">
        <f>'Building Structure Data'!C519</f>
        <v>0</v>
      </c>
      <c r="E518">
        <f>'Building Structure Data'!D519</f>
        <v>0</v>
      </c>
      <c r="F518">
        <f>'Building Structure Data'!E519</f>
        <v>0</v>
      </c>
      <c r="G518" s="43">
        <f>'Building Structure Data'!O519</f>
        <v>0</v>
      </c>
      <c r="H518" s="43">
        <f>'Building Structure Data'!P519</f>
        <v>0</v>
      </c>
      <c r="I518" t="b">
        <f>IF(OR('Building Structure Data'!M519="C",'Building Structure Data'!M519="R"),TRUE,FALSE)</f>
        <v>0</v>
      </c>
      <c r="J518">
        <f>'Building Structure Data'!Y519</f>
        <v>0</v>
      </c>
      <c r="K518" s="77">
        <f>'Building Structure Data'!AN519</f>
        <v>0</v>
      </c>
      <c r="L518" s="77">
        <f>'Building Structure Data'!AO519</f>
        <v>0</v>
      </c>
      <c r="M518" s="163" t="str">
        <f>IFERROR('Inputs_Metric 7'!$D$5*INDEX('HAZUS Table FL 14.14'!$F$5:$F$40,MATCH($J518,'HAZUS Table FL 14.14'!$C$5:$C$40,0)),"no data")</f>
        <v>no data</v>
      </c>
      <c r="N518" s="163" t="str">
        <f>IFERROR('Inputs_Metric 7'!$D$5*INDEX('HAZUS Table FL 14.14'!$G$5:$G$40,MATCH($J518,'HAZUS Table FL 14.14'!$C$5:$C$40,0)),"no data")</f>
        <v>no data</v>
      </c>
      <c r="O518" s="163" t="str">
        <f>IFERROR('Inputs_Metric 7'!$D$5*INDEX('HAZUS Table FL 14.14'!$I$5:$I$40,MATCH($J518,'HAZUS Table FL 14.14'!$C$5:$C$40,0)),"no data")</f>
        <v>no data</v>
      </c>
      <c r="P518" s="246" t="str">
        <f>IFERROR(AVERAGEIFS('HAZUS Table FL 14.12'!$S$4:$S$325,'HAZUS Table FL 14.12'!$N$4:$N$325,$J518,'HAZUS Table FL 14.12'!$R$4:$R$325,$I518,'HAZUS Table FL 14.12'!$P$4:$P$325,"&lt;="&amp;$G518,'HAZUS Table FL 14.12'!$Q$4:$Q$325,"&gt;"&amp;$G518)*'Inputs_Metric 7'!$D$6,"no data")</f>
        <v>no data</v>
      </c>
      <c r="Q518" s="246" t="str">
        <f>IFERROR(AVERAGEIFS('HAZUS Table FL 14.12'!$S$4:$S$325,'HAZUS Table FL 14.12'!$N$4:$N$325,$J518,'HAZUS Table FL 14.12'!$R$4:$R$325,$I518,'HAZUS Table FL 14.12'!$P$4:$P$325,"&lt;="&amp;$H518,'HAZUS Table FL 14.12'!$Q$4:$Q$325,"&gt;"&amp;$H518)*'Inputs_Metric 7'!$D$6,"no data")</f>
        <v>no data</v>
      </c>
      <c r="R518" s="246" t="str">
        <f>IFERROR(INDEX('HAZUS Table FL 14.16'!$D$3:$D$30,MATCH($J518,'HAZUS Table FL 14.16'!$C$3:$C$30,0)),"no data")</f>
        <v>no data</v>
      </c>
      <c r="S518" s="246" t="str">
        <f>IFERROR(INDEX('HAZUS Table FL 14.16'!$F$3:$F$30,MATCH($J518,'HAZUS Table FL 14.16'!$C$3:$C$30,0)),"no data")</f>
        <v>no data</v>
      </c>
      <c r="T518" s="246" t="str">
        <f>IFERROR(INDEX('HAZUS Table FL 14.16'!$G$3:$G$30,MATCH($J518,'HAZUS Table FL 14.16'!$C$3:$C$30,0)),"no data")</f>
        <v>no data</v>
      </c>
      <c r="U518" s="164" t="str">
        <f>IFERROR('Inputs_Metric 7'!$D$5*INDEX('HAZUS Table FL 14.8'!$E$4:$E$14,MATCH('Step 1_Metric 7'!$J518,'HAZUS Table FL 14.8'!$C$4:$C$14,0)),"no data")</f>
        <v>no data</v>
      </c>
      <c r="W518" s="92" t="str">
        <f t="shared" si="74"/>
        <v/>
      </c>
      <c r="X518" s="92" t="str">
        <f t="shared" si="75"/>
        <v/>
      </c>
      <c r="Y518" s="92" t="str">
        <f t="shared" si="76"/>
        <v/>
      </c>
      <c r="Z518" s="92" t="str">
        <f t="shared" si="77"/>
        <v/>
      </c>
      <c r="AA518" s="101" t="str">
        <f t="shared" si="78"/>
        <v/>
      </c>
      <c r="AB518" s="101" t="str">
        <f t="shared" si="79"/>
        <v/>
      </c>
      <c r="AC518" s="92" t="str">
        <f t="shared" si="80"/>
        <v/>
      </c>
      <c r="AD518" s="92" t="str">
        <f t="shared" si="81"/>
        <v/>
      </c>
    </row>
    <row r="519" spans="1:30" x14ac:dyDescent="0.25">
      <c r="A519">
        <f t="shared" si="73"/>
        <v>10</v>
      </c>
      <c r="B519">
        <f>COUNTIF($D$4:D519,D519)</f>
        <v>436</v>
      </c>
      <c r="C519">
        <f>'Building Structure Data'!B520</f>
        <v>0</v>
      </c>
      <c r="D519">
        <f>'Building Structure Data'!C520</f>
        <v>0</v>
      </c>
      <c r="E519">
        <f>'Building Structure Data'!D520</f>
        <v>0</v>
      </c>
      <c r="F519">
        <f>'Building Structure Data'!E520</f>
        <v>0</v>
      </c>
      <c r="G519" s="43">
        <f>'Building Structure Data'!O520</f>
        <v>0</v>
      </c>
      <c r="H519" s="43">
        <f>'Building Structure Data'!P520</f>
        <v>0</v>
      </c>
      <c r="I519" t="b">
        <f>IF(OR('Building Structure Data'!M520="C",'Building Structure Data'!M520="R"),TRUE,FALSE)</f>
        <v>0</v>
      </c>
      <c r="J519">
        <f>'Building Structure Data'!Y520</f>
        <v>0</v>
      </c>
      <c r="K519" s="77">
        <f>'Building Structure Data'!AN520</f>
        <v>0</v>
      </c>
      <c r="L519" s="77">
        <f>'Building Structure Data'!AO520</f>
        <v>0</v>
      </c>
      <c r="M519" s="163" t="str">
        <f>IFERROR('Inputs_Metric 7'!$D$5*INDEX('HAZUS Table FL 14.14'!$F$5:$F$40,MATCH($J519,'HAZUS Table FL 14.14'!$C$5:$C$40,0)),"no data")</f>
        <v>no data</v>
      </c>
      <c r="N519" s="163" t="str">
        <f>IFERROR('Inputs_Metric 7'!$D$5*INDEX('HAZUS Table FL 14.14'!$G$5:$G$40,MATCH($J519,'HAZUS Table FL 14.14'!$C$5:$C$40,0)),"no data")</f>
        <v>no data</v>
      </c>
      <c r="O519" s="163" t="str">
        <f>IFERROR('Inputs_Metric 7'!$D$5*INDEX('HAZUS Table FL 14.14'!$I$5:$I$40,MATCH($J519,'HAZUS Table FL 14.14'!$C$5:$C$40,0)),"no data")</f>
        <v>no data</v>
      </c>
      <c r="P519" s="246" t="str">
        <f>IFERROR(AVERAGEIFS('HAZUS Table FL 14.12'!$S$4:$S$325,'HAZUS Table FL 14.12'!$N$4:$N$325,$J519,'HAZUS Table FL 14.12'!$R$4:$R$325,$I519,'HAZUS Table FL 14.12'!$P$4:$P$325,"&lt;="&amp;$G519,'HAZUS Table FL 14.12'!$Q$4:$Q$325,"&gt;"&amp;$G519)*'Inputs_Metric 7'!$D$6,"no data")</f>
        <v>no data</v>
      </c>
      <c r="Q519" s="246" t="str">
        <f>IFERROR(AVERAGEIFS('HAZUS Table FL 14.12'!$S$4:$S$325,'HAZUS Table FL 14.12'!$N$4:$N$325,$J519,'HAZUS Table FL 14.12'!$R$4:$R$325,$I519,'HAZUS Table FL 14.12'!$P$4:$P$325,"&lt;="&amp;$H519,'HAZUS Table FL 14.12'!$Q$4:$Q$325,"&gt;"&amp;$H519)*'Inputs_Metric 7'!$D$6,"no data")</f>
        <v>no data</v>
      </c>
      <c r="R519" s="246" t="str">
        <f>IFERROR(INDEX('HAZUS Table FL 14.16'!$D$3:$D$30,MATCH($J519,'HAZUS Table FL 14.16'!$C$3:$C$30,0)),"no data")</f>
        <v>no data</v>
      </c>
      <c r="S519" s="246" t="str">
        <f>IFERROR(INDEX('HAZUS Table FL 14.16'!$F$3:$F$30,MATCH($J519,'HAZUS Table FL 14.16'!$C$3:$C$30,0)),"no data")</f>
        <v>no data</v>
      </c>
      <c r="T519" s="246" t="str">
        <f>IFERROR(INDEX('HAZUS Table FL 14.16'!$G$3:$G$30,MATCH($J519,'HAZUS Table FL 14.16'!$C$3:$C$30,0)),"no data")</f>
        <v>no data</v>
      </c>
      <c r="U519" s="164" t="str">
        <f>IFERROR('Inputs_Metric 7'!$D$5*INDEX('HAZUS Table FL 14.8'!$E$4:$E$14,MATCH('Step 1_Metric 7'!$J519,'HAZUS Table FL 14.8'!$C$4:$C$14,0)),"no data")</f>
        <v>no data</v>
      </c>
      <c r="W519" s="92" t="str">
        <f t="shared" si="74"/>
        <v/>
      </c>
      <c r="X519" s="92" t="str">
        <f t="shared" si="75"/>
        <v/>
      </c>
      <c r="Y519" s="92" t="str">
        <f t="shared" si="76"/>
        <v/>
      </c>
      <c r="Z519" s="92" t="str">
        <f t="shared" si="77"/>
        <v/>
      </c>
      <c r="AA519" s="101" t="str">
        <f t="shared" si="78"/>
        <v/>
      </c>
      <c r="AB519" s="101" t="str">
        <f t="shared" si="79"/>
        <v/>
      </c>
      <c r="AC519" s="92" t="str">
        <f t="shared" si="80"/>
        <v/>
      </c>
      <c r="AD519" s="92" t="str">
        <f t="shared" si="81"/>
        <v/>
      </c>
    </row>
    <row r="520" spans="1:30" x14ac:dyDescent="0.25">
      <c r="A520">
        <f t="shared" si="73"/>
        <v>10</v>
      </c>
      <c r="B520">
        <f>COUNTIF($D$4:D520,D520)</f>
        <v>437</v>
      </c>
      <c r="C520">
        <f>'Building Structure Data'!B521</f>
        <v>0</v>
      </c>
      <c r="D520">
        <f>'Building Structure Data'!C521</f>
        <v>0</v>
      </c>
      <c r="E520">
        <f>'Building Structure Data'!D521</f>
        <v>0</v>
      </c>
      <c r="F520">
        <f>'Building Structure Data'!E521</f>
        <v>0</v>
      </c>
      <c r="G520" s="43">
        <f>'Building Structure Data'!O521</f>
        <v>0</v>
      </c>
      <c r="H520" s="43">
        <f>'Building Structure Data'!P521</f>
        <v>0</v>
      </c>
      <c r="I520" t="b">
        <f>IF(OR('Building Structure Data'!M521="C",'Building Structure Data'!M521="R"),TRUE,FALSE)</f>
        <v>0</v>
      </c>
      <c r="J520">
        <f>'Building Structure Data'!Y521</f>
        <v>0</v>
      </c>
      <c r="K520" s="77">
        <f>'Building Structure Data'!AN521</f>
        <v>0</v>
      </c>
      <c r="L520" s="77">
        <f>'Building Structure Data'!AO521</f>
        <v>0</v>
      </c>
      <c r="M520" s="163" t="str">
        <f>IFERROR('Inputs_Metric 7'!$D$5*INDEX('HAZUS Table FL 14.14'!$F$5:$F$40,MATCH($J520,'HAZUS Table FL 14.14'!$C$5:$C$40,0)),"no data")</f>
        <v>no data</v>
      </c>
      <c r="N520" s="163" t="str">
        <f>IFERROR('Inputs_Metric 7'!$D$5*INDEX('HAZUS Table FL 14.14'!$G$5:$G$40,MATCH($J520,'HAZUS Table FL 14.14'!$C$5:$C$40,0)),"no data")</f>
        <v>no data</v>
      </c>
      <c r="O520" s="163" t="str">
        <f>IFERROR('Inputs_Metric 7'!$D$5*INDEX('HAZUS Table FL 14.14'!$I$5:$I$40,MATCH($J520,'HAZUS Table FL 14.14'!$C$5:$C$40,0)),"no data")</f>
        <v>no data</v>
      </c>
      <c r="P520" s="246" t="str">
        <f>IFERROR(AVERAGEIFS('HAZUS Table FL 14.12'!$S$4:$S$325,'HAZUS Table FL 14.12'!$N$4:$N$325,$J520,'HAZUS Table FL 14.12'!$R$4:$R$325,$I520,'HAZUS Table FL 14.12'!$P$4:$P$325,"&lt;="&amp;$G520,'HAZUS Table FL 14.12'!$Q$4:$Q$325,"&gt;"&amp;$G520)*'Inputs_Metric 7'!$D$6,"no data")</f>
        <v>no data</v>
      </c>
      <c r="Q520" s="246" t="str">
        <f>IFERROR(AVERAGEIFS('HAZUS Table FL 14.12'!$S$4:$S$325,'HAZUS Table FL 14.12'!$N$4:$N$325,$J520,'HAZUS Table FL 14.12'!$R$4:$R$325,$I520,'HAZUS Table FL 14.12'!$P$4:$P$325,"&lt;="&amp;$H520,'HAZUS Table FL 14.12'!$Q$4:$Q$325,"&gt;"&amp;$H520)*'Inputs_Metric 7'!$D$6,"no data")</f>
        <v>no data</v>
      </c>
      <c r="R520" s="246" t="str">
        <f>IFERROR(INDEX('HAZUS Table FL 14.16'!$D$3:$D$30,MATCH($J520,'HAZUS Table FL 14.16'!$C$3:$C$30,0)),"no data")</f>
        <v>no data</v>
      </c>
      <c r="S520" s="246" t="str">
        <f>IFERROR(INDEX('HAZUS Table FL 14.16'!$F$3:$F$30,MATCH($J520,'HAZUS Table FL 14.16'!$C$3:$C$30,0)),"no data")</f>
        <v>no data</v>
      </c>
      <c r="T520" s="246" t="str">
        <f>IFERROR(INDEX('HAZUS Table FL 14.16'!$G$3:$G$30,MATCH($J520,'HAZUS Table FL 14.16'!$C$3:$C$30,0)),"no data")</f>
        <v>no data</v>
      </c>
      <c r="U520" s="164" t="str">
        <f>IFERROR('Inputs_Metric 7'!$D$5*INDEX('HAZUS Table FL 14.8'!$E$4:$E$14,MATCH('Step 1_Metric 7'!$J520,'HAZUS Table FL 14.8'!$C$4:$C$14,0)),"no data")</f>
        <v>no data</v>
      </c>
      <c r="W520" s="92" t="str">
        <f t="shared" si="74"/>
        <v/>
      </c>
      <c r="X520" s="92" t="str">
        <f t="shared" si="75"/>
        <v/>
      </c>
      <c r="Y520" s="92" t="str">
        <f t="shared" si="76"/>
        <v/>
      </c>
      <c r="Z520" s="92" t="str">
        <f t="shared" si="77"/>
        <v/>
      </c>
      <c r="AA520" s="101" t="str">
        <f t="shared" si="78"/>
        <v/>
      </c>
      <c r="AB520" s="101" t="str">
        <f t="shared" si="79"/>
        <v/>
      </c>
      <c r="AC520" s="92" t="str">
        <f t="shared" si="80"/>
        <v/>
      </c>
      <c r="AD520" s="92" t="str">
        <f t="shared" si="81"/>
        <v/>
      </c>
    </row>
    <row r="521" spans="1:30" x14ac:dyDescent="0.25">
      <c r="A521">
        <f t="shared" si="73"/>
        <v>10</v>
      </c>
      <c r="B521">
        <f>COUNTIF($D$4:D521,D521)</f>
        <v>438</v>
      </c>
      <c r="C521">
        <f>'Building Structure Data'!B522</f>
        <v>0</v>
      </c>
      <c r="D521">
        <f>'Building Structure Data'!C522</f>
        <v>0</v>
      </c>
      <c r="E521">
        <f>'Building Structure Data'!D522</f>
        <v>0</v>
      </c>
      <c r="F521">
        <f>'Building Structure Data'!E522</f>
        <v>0</v>
      </c>
      <c r="G521" s="43">
        <f>'Building Structure Data'!O522</f>
        <v>0</v>
      </c>
      <c r="H521" s="43">
        <f>'Building Structure Data'!P522</f>
        <v>0</v>
      </c>
      <c r="I521" t="b">
        <f>IF(OR('Building Structure Data'!M522="C",'Building Structure Data'!M522="R"),TRUE,FALSE)</f>
        <v>0</v>
      </c>
      <c r="J521">
        <f>'Building Structure Data'!Y522</f>
        <v>0</v>
      </c>
      <c r="K521" s="77">
        <f>'Building Structure Data'!AN522</f>
        <v>0</v>
      </c>
      <c r="L521" s="77">
        <f>'Building Structure Data'!AO522</f>
        <v>0</v>
      </c>
      <c r="M521" s="163" t="str">
        <f>IFERROR('Inputs_Metric 7'!$D$5*INDEX('HAZUS Table FL 14.14'!$F$5:$F$40,MATCH($J521,'HAZUS Table FL 14.14'!$C$5:$C$40,0)),"no data")</f>
        <v>no data</v>
      </c>
      <c r="N521" s="163" t="str">
        <f>IFERROR('Inputs_Metric 7'!$D$5*INDEX('HAZUS Table FL 14.14'!$G$5:$G$40,MATCH($J521,'HAZUS Table FL 14.14'!$C$5:$C$40,0)),"no data")</f>
        <v>no data</v>
      </c>
      <c r="O521" s="163" t="str">
        <f>IFERROR('Inputs_Metric 7'!$D$5*INDEX('HAZUS Table FL 14.14'!$I$5:$I$40,MATCH($J521,'HAZUS Table FL 14.14'!$C$5:$C$40,0)),"no data")</f>
        <v>no data</v>
      </c>
      <c r="P521" s="246" t="str">
        <f>IFERROR(AVERAGEIFS('HAZUS Table FL 14.12'!$S$4:$S$325,'HAZUS Table FL 14.12'!$N$4:$N$325,$J521,'HAZUS Table FL 14.12'!$R$4:$R$325,$I521,'HAZUS Table FL 14.12'!$P$4:$P$325,"&lt;="&amp;$G521,'HAZUS Table FL 14.12'!$Q$4:$Q$325,"&gt;"&amp;$G521)*'Inputs_Metric 7'!$D$6,"no data")</f>
        <v>no data</v>
      </c>
      <c r="Q521" s="246" t="str">
        <f>IFERROR(AVERAGEIFS('HAZUS Table FL 14.12'!$S$4:$S$325,'HAZUS Table FL 14.12'!$N$4:$N$325,$J521,'HAZUS Table FL 14.12'!$R$4:$R$325,$I521,'HAZUS Table FL 14.12'!$P$4:$P$325,"&lt;="&amp;$H521,'HAZUS Table FL 14.12'!$Q$4:$Q$325,"&gt;"&amp;$H521)*'Inputs_Metric 7'!$D$6,"no data")</f>
        <v>no data</v>
      </c>
      <c r="R521" s="246" t="str">
        <f>IFERROR(INDEX('HAZUS Table FL 14.16'!$D$3:$D$30,MATCH($J521,'HAZUS Table FL 14.16'!$C$3:$C$30,0)),"no data")</f>
        <v>no data</v>
      </c>
      <c r="S521" s="246" t="str">
        <f>IFERROR(INDEX('HAZUS Table FL 14.16'!$F$3:$F$30,MATCH($J521,'HAZUS Table FL 14.16'!$C$3:$C$30,0)),"no data")</f>
        <v>no data</v>
      </c>
      <c r="T521" s="246" t="str">
        <f>IFERROR(INDEX('HAZUS Table FL 14.16'!$G$3:$G$30,MATCH($J521,'HAZUS Table FL 14.16'!$C$3:$C$30,0)),"no data")</f>
        <v>no data</v>
      </c>
      <c r="U521" s="164" t="str">
        <f>IFERROR('Inputs_Metric 7'!$D$5*INDEX('HAZUS Table FL 14.8'!$E$4:$E$14,MATCH('Step 1_Metric 7'!$J521,'HAZUS Table FL 14.8'!$C$4:$C$14,0)),"no data")</f>
        <v>no data</v>
      </c>
      <c r="W521" s="92" t="str">
        <f t="shared" si="74"/>
        <v/>
      </c>
      <c r="X521" s="92" t="str">
        <f t="shared" si="75"/>
        <v/>
      </c>
      <c r="Y521" s="92" t="str">
        <f t="shared" si="76"/>
        <v/>
      </c>
      <c r="Z521" s="92" t="str">
        <f t="shared" si="77"/>
        <v/>
      </c>
      <c r="AA521" s="101" t="str">
        <f t="shared" si="78"/>
        <v/>
      </c>
      <c r="AB521" s="101" t="str">
        <f t="shared" si="79"/>
        <v/>
      </c>
      <c r="AC521" s="92" t="str">
        <f t="shared" si="80"/>
        <v/>
      </c>
      <c r="AD521" s="92" t="str">
        <f t="shared" si="81"/>
        <v/>
      </c>
    </row>
    <row r="522" spans="1:30" x14ac:dyDescent="0.25">
      <c r="A522">
        <f t="shared" si="73"/>
        <v>10</v>
      </c>
      <c r="B522">
        <f>COUNTIF($D$4:D522,D522)</f>
        <v>439</v>
      </c>
      <c r="C522">
        <f>'Building Structure Data'!B523</f>
        <v>0</v>
      </c>
      <c r="D522">
        <f>'Building Structure Data'!C523</f>
        <v>0</v>
      </c>
      <c r="E522">
        <f>'Building Structure Data'!D523</f>
        <v>0</v>
      </c>
      <c r="F522">
        <f>'Building Structure Data'!E523</f>
        <v>0</v>
      </c>
      <c r="G522" s="43">
        <f>'Building Structure Data'!O523</f>
        <v>0</v>
      </c>
      <c r="H522" s="43">
        <f>'Building Structure Data'!P523</f>
        <v>0</v>
      </c>
      <c r="I522" t="b">
        <f>IF(OR('Building Structure Data'!M523="C",'Building Structure Data'!M523="R"),TRUE,FALSE)</f>
        <v>0</v>
      </c>
      <c r="J522">
        <f>'Building Structure Data'!Y523</f>
        <v>0</v>
      </c>
      <c r="K522" s="77">
        <f>'Building Structure Data'!AN523</f>
        <v>0</v>
      </c>
      <c r="L522" s="77">
        <f>'Building Structure Data'!AO523</f>
        <v>0</v>
      </c>
      <c r="M522" s="163" t="str">
        <f>IFERROR('Inputs_Metric 7'!$D$5*INDEX('HAZUS Table FL 14.14'!$F$5:$F$40,MATCH($J522,'HAZUS Table FL 14.14'!$C$5:$C$40,0)),"no data")</f>
        <v>no data</v>
      </c>
      <c r="N522" s="163" t="str">
        <f>IFERROR('Inputs_Metric 7'!$D$5*INDEX('HAZUS Table FL 14.14'!$G$5:$G$40,MATCH($J522,'HAZUS Table FL 14.14'!$C$5:$C$40,0)),"no data")</f>
        <v>no data</v>
      </c>
      <c r="O522" s="163" t="str">
        <f>IFERROR('Inputs_Metric 7'!$D$5*INDEX('HAZUS Table FL 14.14'!$I$5:$I$40,MATCH($J522,'HAZUS Table FL 14.14'!$C$5:$C$40,0)),"no data")</f>
        <v>no data</v>
      </c>
      <c r="P522" s="246" t="str">
        <f>IFERROR(AVERAGEIFS('HAZUS Table FL 14.12'!$S$4:$S$325,'HAZUS Table FL 14.12'!$N$4:$N$325,$J522,'HAZUS Table FL 14.12'!$R$4:$R$325,$I522,'HAZUS Table FL 14.12'!$P$4:$P$325,"&lt;="&amp;$G522,'HAZUS Table FL 14.12'!$Q$4:$Q$325,"&gt;"&amp;$G522)*'Inputs_Metric 7'!$D$6,"no data")</f>
        <v>no data</v>
      </c>
      <c r="Q522" s="246" t="str">
        <f>IFERROR(AVERAGEIFS('HAZUS Table FL 14.12'!$S$4:$S$325,'HAZUS Table FL 14.12'!$N$4:$N$325,$J522,'HAZUS Table FL 14.12'!$R$4:$R$325,$I522,'HAZUS Table FL 14.12'!$P$4:$P$325,"&lt;="&amp;$H522,'HAZUS Table FL 14.12'!$Q$4:$Q$325,"&gt;"&amp;$H522)*'Inputs_Metric 7'!$D$6,"no data")</f>
        <v>no data</v>
      </c>
      <c r="R522" s="246" t="str">
        <f>IFERROR(INDEX('HAZUS Table FL 14.16'!$D$3:$D$30,MATCH($J522,'HAZUS Table FL 14.16'!$C$3:$C$30,0)),"no data")</f>
        <v>no data</v>
      </c>
      <c r="S522" s="246" t="str">
        <f>IFERROR(INDEX('HAZUS Table FL 14.16'!$F$3:$F$30,MATCH($J522,'HAZUS Table FL 14.16'!$C$3:$C$30,0)),"no data")</f>
        <v>no data</v>
      </c>
      <c r="T522" s="246" t="str">
        <f>IFERROR(INDEX('HAZUS Table FL 14.16'!$G$3:$G$30,MATCH($J522,'HAZUS Table FL 14.16'!$C$3:$C$30,0)),"no data")</f>
        <v>no data</v>
      </c>
      <c r="U522" s="164" t="str">
        <f>IFERROR('Inputs_Metric 7'!$D$5*INDEX('HAZUS Table FL 14.8'!$E$4:$E$14,MATCH('Step 1_Metric 7'!$J522,'HAZUS Table FL 14.8'!$C$4:$C$14,0)),"no data")</f>
        <v>no data</v>
      </c>
      <c r="W522" s="92" t="str">
        <f t="shared" si="74"/>
        <v/>
      </c>
      <c r="X522" s="92" t="str">
        <f t="shared" si="75"/>
        <v/>
      </c>
      <c r="Y522" s="92" t="str">
        <f t="shared" si="76"/>
        <v/>
      </c>
      <c r="Z522" s="92" t="str">
        <f t="shared" si="77"/>
        <v/>
      </c>
      <c r="AA522" s="101" t="str">
        <f t="shared" si="78"/>
        <v/>
      </c>
      <c r="AB522" s="101" t="str">
        <f t="shared" si="79"/>
        <v/>
      </c>
      <c r="AC522" s="92" t="str">
        <f t="shared" si="80"/>
        <v/>
      </c>
      <c r="AD522" s="92" t="str">
        <f t="shared" si="81"/>
        <v/>
      </c>
    </row>
    <row r="523" spans="1:30" x14ac:dyDescent="0.25">
      <c r="A523">
        <f t="shared" si="73"/>
        <v>10</v>
      </c>
      <c r="B523">
        <f>COUNTIF($D$4:D523,D523)</f>
        <v>440</v>
      </c>
      <c r="C523">
        <f>'Building Structure Data'!B524</f>
        <v>0</v>
      </c>
      <c r="D523">
        <f>'Building Structure Data'!C524</f>
        <v>0</v>
      </c>
      <c r="E523">
        <f>'Building Structure Data'!D524</f>
        <v>0</v>
      </c>
      <c r="F523">
        <f>'Building Structure Data'!E524</f>
        <v>0</v>
      </c>
      <c r="G523" s="43">
        <f>'Building Structure Data'!O524</f>
        <v>0</v>
      </c>
      <c r="H523" s="43">
        <f>'Building Structure Data'!P524</f>
        <v>0</v>
      </c>
      <c r="I523" t="b">
        <f>IF(OR('Building Structure Data'!M524="C",'Building Structure Data'!M524="R"),TRUE,FALSE)</f>
        <v>0</v>
      </c>
      <c r="J523">
        <f>'Building Structure Data'!Y524</f>
        <v>0</v>
      </c>
      <c r="K523" s="77">
        <f>'Building Structure Data'!AN524</f>
        <v>0</v>
      </c>
      <c r="L523" s="77">
        <f>'Building Structure Data'!AO524</f>
        <v>0</v>
      </c>
      <c r="M523" s="163" t="str">
        <f>IFERROR('Inputs_Metric 7'!$D$5*INDEX('HAZUS Table FL 14.14'!$F$5:$F$40,MATCH($J523,'HAZUS Table FL 14.14'!$C$5:$C$40,0)),"no data")</f>
        <v>no data</v>
      </c>
      <c r="N523" s="163" t="str">
        <f>IFERROR('Inputs_Metric 7'!$D$5*INDEX('HAZUS Table FL 14.14'!$G$5:$G$40,MATCH($J523,'HAZUS Table FL 14.14'!$C$5:$C$40,0)),"no data")</f>
        <v>no data</v>
      </c>
      <c r="O523" s="163" t="str">
        <f>IFERROR('Inputs_Metric 7'!$D$5*INDEX('HAZUS Table FL 14.14'!$I$5:$I$40,MATCH($J523,'HAZUS Table FL 14.14'!$C$5:$C$40,0)),"no data")</f>
        <v>no data</v>
      </c>
      <c r="P523" s="246" t="str">
        <f>IFERROR(AVERAGEIFS('HAZUS Table FL 14.12'!$S$4:$S$325,'HAZUS Table FL 14.12'!$N$4:$N$325,$J523,'HAZUS Table FL 14.12'!$R$4:$R$325,$I523,'HAZUS Table FL 14.12'!$P$4:$P$325,"&lt;="&amp;$G523,'HAZUS Table FL 14.12'!$Q$4:$Q$325,"&gt;"&amp;$G523)*'Inputs_Metric 7'!$D$6,"no data")</f>
        <v>no data</v>
      </c>
      <c r="Q523" s="246" t="str">
        <f>IFERROR(AVERAGEIFS('HAZUS Table FL 14.12'!$S$4:$S$325,'HAZUS Table FL 14.12'!$N$4:$N$325,$J523,'HAZUS Table FL 14.12'!$R$4:$R$325,$I523,'HAZUS Table FL 14.12'!$P$4:$P$325,"&lt;="&amp;$H523,'HAZUS Table FL 14.12'!$Q$4:$Q$325,"&gt;"&amp;$H523)*'Inputs_Metric 7'!$D$6,"no data")</f>
        <v>no data</v>
      </c>
      <c r="R523" s="246" t="str">
        <f>IFERROR(INDEX('HAZUS Table FL 14.16'!$D$3:$D$30,MATCH($J523,'HAZUS Table FL 14.16'!$C$3:$C$30,0)),"no data")</f>
        <v>no data</v>
      </c>
      <c r="S523" s="246" t="str">
        <f>IFERROR(INDEX('HAZUS Table FL 14.16'!$F$3:$F$30,MATCH($J523,'HAZUS Table FL 14.16'!$C$3:$C$30,0)),"no data")</f>
        <v>no data</v>
      </c>
      <c r="T523" s="246" t="str">
        <f>IFERROR(INDEX('HAZUS Table FL 14.16'!$G$3:$G$30,MATCH($J523,'HAZUS Table FL 14.16'!$C$3:$C$30,0)),"no data")</f>
        <v>no data</v>
      </c>
      <c r="U523" s="164" t="str">
        <f>IFERROR('Inputs_Metric 7'!$D$5*INDEX('HAZUS Table FL 14.8'!$E$4:$E$14,MATCH('Step 1_Metric 7'!$J523,'HAZUS Table FL 14.8'!$C$4:$C$14,0)),"no data")</f>
        <v>no data</v>
      </c>
      <c r="W523" s="92" t="str">
        <f t="shared" si="74"/>
        <v/>
      </c>
      <c r="X523" s="92" t="str">
        <f t="shared" si="75"/>
        <v/>
      </c>
      <c r="Y523" s="92" t="str">
        <f t="shared" si="76"/>
        <v/>
      </c>
      <c r="Z523" s="92" t="str">
        <f t="shared" si="77"/>
        <v/>
      </c>
      <c r="AA523" s="101" t="str">
        <f t="shared" si="78"/>
        <v/>
      </c>
      <c r="AB523" s="101" t="str">
        <f t="shared" si="79"/>
        <v/>
      </c>
      <c r="AC523" s="92" t="str">
        <f t="shared" si="80"/>
        <v/>
      </c>
      <c r="AD523" s="92" t="str">
        <f t="shared" si="81"/>
        <v/>
      </c>
    </row>
    <row r="524" spans="1:30" x14ac:dyDescent="0.25">
      <c r="A524">
        <f t="shared" si="73"/>
        <v>10</v>
      </c>
      <c r="B524">
        <f>COUNTIF($D$4:D524,D524)</f>
        <v>441</v>
      </c>
      <c r="C524">
        <f>'Building Structure Data'!B525</f>
        <v>0</v>
      </c>
      <c r="D524">
        <f>'Building Structure Data'!C525</f>
        <v>0</v>
      </c>
      <c r="E524">
        <f>'Building Structure Data'!D525</f>
        <v>0</v>
      </c>
      <c r="F524">
        <f>'Building Structure Data'!E525</f>
        <v>0</v>
      </c>
      <c r="G524" s="43">
        <f>'Building Structure Data'!O525</f>
        <v>0</v>
      </c>
      <c r="H524" s="43">
        <f>'Building Structure Data'!P525</f>
        <v>0</v>
      </c>
      <c r="I524" t="b">
        <f>IF(OR('Building Structure Data'!M525="C",'Building Structure Data'!M525="R"),TRUE,FALSE)</f>
        <v>0</v>
      </c>
      <c r="J524">
        <f>'Building Structure Data'!Y525</f>
        <v>0</v>
      </c>
      <c r="K524" s="77">
        <f>'Building Structure Data'!AN525</f>
        <v>0</v>
      </c>
      <c r="L524" s="77">
        <f>'Building Structure Data'!AO525</f>
        <v>0</v>
      </c>
      <c r="M524" s="163" t="str">
        <f>IFERROR('Inputs_Metric 7'!$D$5*INDEX('HAZUS Table FL 14.14'!$F$5:$F$40,MATCH($J524,'HAZUS Table FL 14.14'!$C$5:$C$40,0)),"no data")</f>
        <v>no data</v>
      </c>
      <c r="N524" s="163" t="str">
        <f>IFERROR('Inputs_Metric 7'!$D$5*INDEX('HAZUS Table FL 14.14'!$G$5:$G$40,MATCH($J524,'HAZUS Table FL 14.14'!$C$5:$C$40,0)),"no data")</f>
        <v>no data</v>
      </c>
      <c r="O524" s="163" t="str">
        <f>IFERROR('Inputs_Metric 7'!$D$5*INDEX('HAZUS Table FL 14.14'!$I$5:$I$40,MATCH($J524,'HAZUS Table FL 14.14'!$C$5:$C$40,0)),"no data")</f>
        <v>no data</v>
      </c>
      <c r="P524" s="246" t="str">
        <f>IFERROR(AVERAGEIFS('HAZUS Table FL 14.12'!$S$4:$S$325,'HAZUS Table FL 14.12'!$N$4:$N$325,$J524,'HAZUS Table FL 14.12'!$R$4:$R$325,$I524,'HAZUS Table FL 14.12'!$P$4:$P$325,"&lt;="&amp;$G524,'HAZUS Table FL 14.12'!$Q$4:$Q$325,"&gt;"&amp;$G524)*'Inputs_Metric 7'!$D$6,"no data")</f>
        <v>no data</v>
      </c>
      <c r="Q524" s="246" t="str">
        <f>IFERROR(AVERAGEIFS('HAZUS Table FL 14.12'!$S$4:$S$325,'HAZUS Table FL 14.12'!$N$4:$N$325,$J524,'HAZUS Table FL 14.12'!$R$4:$R$325,$I524,'HAZUS Table FL 14.12'!$P$4:$P$325,"&lt;="&amp;$H524,'HAZUS Table FL 14.12'!$Q$4:$Q$325,"&gt;"&amp;$H524)*'Inputs_Metric 7'!$D$6,"no data")</f>
        <v>no data</v>
      </c>
      <c r="R524" s="246" t="str">
        <f>IFERROR(INDEX('HAZUS Table FL 14.16'!$D$3:$D$30,MATCH($J524,'HAZUS Table FL 14.16'!$C$3:$C$30,0)),"no data")</f>
        <v>no data</v>
      </c>
      <c r="S524" s="246" t="str">
        <f>IFERROR(INDEX('HAZUS Table FL 14.16'!$F$3:$F$30,MATCH($J524,'HAZUS Table FL 14.16'!$C$3:$C$30,0)),"no data")</f>
        <v>no data</v>
      </c>
      <c r="T524" s="246" t="str">
        <f>IFERROR(INDEX('HAZUS Table FL 14.16'!$G$3:$G$30,MATCH($J524,'HAZUS Table FL 14.16'!$C$3:$C$30,0)),"no data")</f>
        <v>no data</v>
      </c>
      <c r="U524" s="164" t="str">
        <f>IFERROR('Inputs_Metric 7'!$D$5*INDEX('HAZUS Table FL 14.8'!$E$4:$E$14,MATCH('Step 1_Metric 7'!$J524,'HAZUS Table FL 14.8'!$C$4:$C$14,0)),"no data")</f>
        <v>no data</v>
      </c>
      <c r="W524" s="92" t="str">
        <f t="shared" si="74"/>
        <v/>
      </c>
      <c r="X524" s="92" t="str">
        <f t="shared" si="75"/>
        <v/>
      </c>
      <c r="Y524" s="92" t="str">
        <f t="shared" si="76"/>
        <v/>
      </c>
      <c r="Z524" s="92" t="str">
        <f t="shared" si="77"/>
        <v/>
      </c>
      <c r="AA524" s="101" t="str">
        <f t="shared" si="78"/>
        <v/>
      </c>
      <c r="AB524" s="101" t="str">
        <f t="shared" si="79"/>
        <v/>
      </c>
      <c r="AC524" s="92" t="str">
        <f t="shared" si="80"/>
        <v/>
      </c>
      <c r="AD524" s="92" t="str">
        <f t="shared" si="81"/>
        <v/>
      </c>
    </row>
    <row r="525" spans="1:30" x14ac:dyDescent="0.25">
      <c r="A525">
        <f t="shared" si="73"/>
        <v>10</v>
      </c>
      <c r="B525">
        <f>COUNTIF($D$4:D525,D525)</f>
        <v>442</v>
      </c>
      <c r="C525">
        <f>'Building Structure Data'!B526</f>
        <v>0</v>
      </c>
      <c r="D525">
        <f>'Building Structure Data'!C526</f>
        <v>0</v>
      </c>
      <c r="E525">
        <f>'Building Structure Data'!D526</f>
        <v>0</v>
      </c>
      <c r="F525">
        <f>'Building Structure Data'!E526</f>
        <v>0</v>
      </c>
      <c r="G525" s="43">
        <f>'Building Structure Data'!O526</f>
        <v>0</v>
      </c>
      <c r="H525" s="43">
        <f>'Building Structure Data'!P526</f>
        <v>0</v>
      </c>
      <c r="I525" t="b">
        <f>IF(OR('Building Structure Data'!M526="C",'Building Structure Data'!M526="R"),TRUE,FALSE)</f>
        <v>0</v>
      </c>
      <c r="J525">
        <f>'Building Structure Data'!Y526</f>
        <v>0</v>
      </c>
      <c r="K525" s="77">
        <f>'Building Structure Data'!AN526</f>
        <v>0</v>
      </c>
      <c r="L525" s="77">
        <f>'Building Structure Data'!AO526</f>
        <v>0</v>
      </c>
      <c r="M525" s="163" t="str">
        <f>IFERROR('Inputs_Metric 7'!$D$5*INDEX('HAZUS Table FL 14.14'!$F$5:$F$40,MATCH($J525,'HAZUS Table FL 14.14'!$C$5:$C$40,0)),"no data")</f>
        <v>no data</v>
      </c>
      <c r="N525" s="163" t="str">
        <f>IFERROR('Inputs_Metric 7'!$D$5*INDEX('HAZUS Table FL 14.14'!$G$5:$G$40,MATCH($J525,'HAZUS Table FL 14.14'!$C$5:$C$40,0)),"no data")</f>
        <v>no data</v>
      </c>
      <c r="O525" s="163" t="str">
        <f>IFERROR('Inputs_Metric 7'!$D$5*INDEX('HAZUS Table FL 14.14'!$I$5:$I$40,MATCH($J525,'HAZUS Table FL 14.14'!$C$5:$C$40,0)),"no data")</f>
        <v>no data</v>
      </c>
      <c r="P525" s="246" t="str">
        <f>IFERROR(AVERAGEIFS('HAZUS Table FL 14.12'!$S$4:$S$325,'HAZUS Table FL 14.12'!$N$4:$N$325,$J525,'HAZUS Table FL 14.12'!$R$4:$R$325,$I525,'HAZUS Table FL 14.12'!$P$4:$P$325,"&lt;="&amp;$G525,'HAZUS Table FL 14.12'!$Q$4:$Q$325,"&gt;"&amp;$G525)*'Inputs_Metric 7'!$D$6,"no data")</f>
        <v>no data</v>
      </c>
      <c r="Q525" s="246" t="str">
        <f>IFERROR(AVERAGEIFS('HAZUS Table FL 14.12'!$S$4:$S$325,'HAZUS Table FL 14.12'!$N$4:$N$325,$J525,'HAZUS Table FL 14.12'!$R$4:$R$325,$I525,'HAZUS Table FL 14.12'!$P$4:$P$325,"&lt;="&amp;$H525,'HAZUS Table FL 14.12'!$Q$4:$Q$325,"&gt;"&amp;$H525)*'Inputs_Metric 7'!$D$6,"no data")</f>
        <v>no data</v>
      </c>
      <c r="R525" s="246" t="str">
        <f>IFERROR(INDEX('HAZUS Table FL 14.16'!$D$3:$D$30,MATCH($J525,'HAZUS Table FL 14.16'!$C$3:$C$30,0)),"no data")</f>
        <v>no data</v>
      </c>
      <c r="S525" s="246" t="str">
        <f>IFERROR(INDEX('HAZUS Table FL 14.16'!$F$3:$F$30,MATCH($J525,'HAZUS Table FL 14.16'!$C$3:$C$30,0)),"no data")</f>
        <v>no data</v>
      </c>
      <c r="T525" s="246" t="str">
        <f>IFERROR(INDEX('HAZUS Table FL 14.16'!$G$3:$G$30,MATCH($J525,'HAZUS Table FL 14.16'!$C$3:$C$30,0)),"no data")</f>
        <v>no data</v>
      </c>
      <c r="U525" s="164" t="str">
        <f>IFERROR('Inputs_Metric 7'!$D$5*INDEX('HAZUS Table FL 14.8'!$E$4:$E$14,MATCH('Step 1_Metric 7'!$J525,'HAZUS Table FL 14.8'!$C$4:$C$14,0)),"no data")</f>
        <v>no data</v>
      </c>
      <c r="W525" s="92" t="str">
        <f t="shared" si="74"/>
        <v/>
      </c>
      <c r="X525" s="92" t="str">
        <f t="shared" si="75"/>
        <v/>
      </c>
      <c r="Y525" s="92" t="str">
        <f t="shared" si="76"/>
        <v/>
      </c>
      <c r="Z525" s="92" t="str">
        <f t="shared" si="77"/>
        <v/>
      </c>
      <c r="AA525" s="101" t="str">
        <f t="shared" si="78"/>
        <v/>
      </c>
      <c r="AB525" s="101" t="str">
        <f t="shared" si="79"/>
        <v/>
      </c>
      <c r="AC525" s="92" t="str">
        <f t="shared" si="80"/>
        <v/>
      </c>
      <c r="AD525" s="92" t="str">
        <f t="shared" si="81"/>
        <v/>
      </c>
    </row>
    <row r="526" spans="1:30" x14ac:dyDescent="0.25">
      <c r="A526">
        <f t="shared" si="73"/>
        <v>10</v>
      </c>
      <c r="B526">
        <f>COUNTIF($D$4:D526,D526)</f>
        <v>443</v>
      </c>
      <c r="C526">
        <f>'Building Structure Data'!B527</f>
        <v>0</v>
      </c>
      <c r="D526">
        <f>'Building Structure Data'!C527</f>
        <v>0</v>
      </c>
      <c r="E526">
        <f>'Building Structure Data'!D527</f>
        <v>0</v>
      </c>
      <c r="F526">
        <f>'Building Structure Data'!E527</f>
        <v>0</v>
      </c>
      <c r="G526" s="43">
        <f>'Building Structure Data'!O527</f>
        <v>0</v>
      </c>
      <c r="H526" s="43">
        <f>'Building Structure Data'!P527</f>
        <v>0</v>
      </c>
      <c r="I526" t="b">
        <f>IF(OR('Building Structure Data'!M527="C",'Building Structure Data'!M527="R"),TRUE,FALSE)</f>
        <v>0</v>
      </c>
      <c r="J526">
        <f>'Building Structure Data'!Y527</f>
        <v>0</v>
      </c>
      <c r="K526" s="77">
        <f>'Building Structure Data'!AN527</f>
        <v>0</v>
      </c>
      <c r="L526" s="77">
        <f>'Building Structure Data'!AO527</f>
        <v>0</v>
      </c>
      <c r="M526" s="163" t="str">
        <f>IFERROR('Inputs_Metric 7'!$D$5*INDEX('HAZUS Table FL 14.14'!$F$5:$F$40,MATCH($J526,'HAZUS Table FL 14.14'!$C$5:$C$40,0)),"no data")</f>
        <v>no data</v>
      </c>
      <c r="N526" s="163" t="str">
        <f>IFERROR('Inputs_Metric 7'!$D$5*INDEX('HAZUS Table FL 14.14'!$G$5:$G$40,MATCH($J526,'HAZUS Table FL 14.14'!$C$5:$C$40,0)),"no data")</f>
        <v>no data</v>
      </c>
      <c r="O526" s="163" t="str">
        <f>IFERROR('Inputs_Metric 7'!$D$5*INDEX('HAZUS Table FL 14.14'!$I$5:$I$40,MATCH($J526,'HAZUS Table FL 14.14'!$C$5:$C$40,0)),"no data")</f>
        <v>no data</v>
      </c>
      <c r="P526" s="246" t="str">
        <f>IFERROR(AVERAGEIFS('HAZUS Table FL 14.12'!$S$4:$S$325,'HAZUS Table FL 14.12'!$N$4:$N$325,$J526,'HAZUS Table FL 14.12'!$R$4:$R$325,$I526,'HAZUS Table FL 14.12'!$P$4:$P$325,"&lt;="&amp;$G526,'HAZUS Table FL 14.12'!$Q$4:$Q$325,"&gt;"&amp;$G526)*'Inputs_Metric 7'!$D$6,"no data")</f>
        <v>no data</v>
      </c>
      <c r="Q526" s="246" t="str">
        <f>IFERROR(AVERAGEIFS('HAZUS Table FL 14.12'!$S$4:$S$325,'HAZUS Table FL 14.12'!$N$4:$N$325,$J526,'HAZUS Table FL 14.12'!$R$4:$R$325,$I526,'HAZUS Table FL 14.12'!$P$4:$P$325,"&lt;="&amp;$H526,'HAZUS Table FL 14.12'!$Q$4:$Q$325,"&gt;"&amp;$H526)*'Inputs_Metric 7'!$D$6,"no data")</f>
        <v>no data</v>
      </c>
      <c r="R526" s="246" t="str">
        <f>IFERROR(INDEX('HAZUS Table FL 14.16'!$D$3:$D$30,MATCH($J526,'HAZUS Table FL 14.16'!$C$3:$C$30,0)),"no data")</f>
        <v>no data</v>
      </c>
      <c r="S526" s="246" t="str">
        <f>IFERROR(INDEX('HAZUS Table FL 14.16'!$F$3:$F$30,MATCH($J526,'HAZUS Table FL 14.16'!$C$3:$C$30,0)),"no data")</f>
        <v>no data</v>
      </c>
      <c r="T526" s="246" t="str">
        <f>IFERROR(INDEX('HAZUS Table FL 14.16'!$G$3:$G$30,MATCH($J526,'HAZUS Table FL 14.16'!$C$3:$C$30,0)),"no data")</f>
        <v>no data</v>
      </c>
      <c r="U526" s="164" t="str">
        <f>IFERROR('Inputs_Metric 7'!$D$5*INDEX('HAZUS Table FL 14.8'!$E$4:$E$14,MATCH('Step 1_Metric 7'!$J526,'HAZUS Table FL 14.8'!$C$4:$C$14,0)),"no data")</f>
        <v>no data</v>
      </c>
      <c r="W526" s="92" t="str">
        <f t="shared" si="74"/>
        <v/>
      </c>
      <c r="X526" s="92" t="str">
        <f t="shared" si="75"/>
        <v/>
      </c>
      <c r="Y526" s="92" t="str">
        <f t="shared" si="76"/>
        <v/>
      </c>
      <c r="Z526" s="92" t="str">
        <f t="shared" si="77"/>
        <v/>
      </c>
      <c r="AA526" s="101" t="str">
        <f t="shared" si="78"/>
        <v/>
      </c>
      <c r="AB526" s="101" t="str">
        <f t="shared" si="79"/>
        <v/>
      </c>
      <c r="AC526" s="92" t="str">
        <f t="shared" si="80"/>
        <v/>
      </c>
      <c r="AD526" s="92" t="str">
        <f t="shared" si="81"/>
        <v/>
      </c>
    </row>
    <row r="527" spans="1:30" x14ac:dyDescent="0.25">
      <c r="A527">
        <f t="shared" si="73"/>
        <v>10</v>
      </c>
      <c r="B527">
        <f>COUNTIF($D$4:D527,D527)</f>
        <v>444</v>
      </c>
      <c r="C527">
        <f>'Building Structure Data'!B528</f>
        <v>0</v>
      </c>
      <c r="D527">
        <f>'Building Structure Data'!C528</f>
        <v>0</v>
      </c>
      <c r="E527">
        <f>'Building Structure Data'!D528</f>
        <v>0</v>
      </c>
      <c r="F527">
        <f>'Building Structure Data'!E528</f>
        <v>0</v>
      </c>
      <c r="G527" s="43">
        <f>'Building Structure Data'!O528</f>
        <v>0</v>
      </c>
      <c r="H527" s="43">
        <f>'Building Structure Data'!P528</f>
        <v>0</v>
      </c>
      <c r="I527" t="b">
        <f>IF(OR('Building Structure Data'!M528="C",'Building Structure Data'!M528="R"),TRUE,FALSE)</f>
        <v>0</v>
      </c>
      <c r="J527">
        <f>'Building Structure Data'!Y528</f>
        <v>0</v>
      </c>
      <c r="K527" s="77">
        <f>'Building Structure Data'!AN528</f>
        <v>0</v>
      </c>
      <c r="L527" s="77">
        <f>'Building Structure Data'!AO528</f>
        <v>0</v>
      </c>
      <c r="M527" s="163" t="str">
        <f>IFERROR('Inputs_Metric 7'!$D$5*INDEX('HAZUS Table FL 14.14'!$F$5:$F$40,MATCH($J527,'HAZUS Table FL 14.14'!$C$5:$C$40,0)),"no data")</f>
        <v>no data</v>
      </c>
      <c r="N527" s="163" t="str">
        <f>IFERROR('Inputs_Metric 7'!$D$5*INDEX('HAZUS Table FL 14.14'!$G$5:$G$40,MATCH($J527,'HAZUS Table FL 14.14'!$C$5:$C$40,0)),"no data")</f>
        <v>no data</v>
      </c>
      <c r="O527" s="163" t="str">
        <f>IFERROR('Inputs_Metric 7'!$D$5*INDEX('HAZUS Table FL 14.14'!$I$5:$I$40,MATCH($J527,'HAZUS Table FL 14.14'!$C$5:$C$40,0)),"no data")</f>
        <v>no data</v>
      </c>
      <c r="P527" s="246" t="str">
        <f>IFERROR(AVERAGEIFS('HAZUS Table FL 14.12'!$S$4:$S$325,'HAZUS Table FL 14.12'!$N$4:$N$325,$J527,'HAZUS Table FL 14.12'!$R$4:$R$325,$I527,'HAZUS Table FL 14.12'!$P$4:$P$325,"&lt;="&amp;$G527,'HAZUS Table FL 14.12'!$Q$4:$Q$325,"&gt;"&amp;$G527)*'Inputs_Metric 7'!$D$6,"no data")</f>
        <v>no data</v>
      </c>
      <c r="Q527" s="246" t="str">
        <f>IFERROR(AVERAGEIFS('HAZUS Table FL 14.12'!$S$4:$S$325,'HAZUS Table FL 14.12'!$N$4:$N$325,$J527,'HAZUS Table FL 14.12'!$R$4:$R$325,$I527,'HAZUS Table FL 14.12'!$P$4:$P$325,"&lt;="&amp;$H527,'HAZUS Table FL 14.12'!$Q$4:$Q$325,"&gt;"&amp;$H527)*'Inputs_Metric 7'!$D$6,"no data")</f>
        <v>no data</v>
      </c>
      <c r="R527" s="246" t="str">
        <f>IFERROR(INDEX('HAZUS Table FL 14.16'!$D$3:$D$30,MATCH($J527,'HAZUS Table FL 14.16'!$C$3:$C$30,0)),"no data")</f>
        <v>no data</v>
      </c>
      <c r="S527" s="246" t="str">
        <f>IFERROR(INDEX('HAZUS Table FL 14.16'!$F$3:$F$30,MATCH($J527,'HAZUS Table FL 14.16'!$C$3:$C$30,0)),"no data")</f>
        <v>no data</v>
      </c>
      <c r="T527" s="246" t="str">
        <f>IFERROR(INDEX('HAZUS Table FL 14.16'!$G$3:$G$30,MATCH($J527,'HAZUS Table FL 14.16'!$C$3:$C$30,0)),"no data")</f>
        <v>no data</v>
      </c>
      <c r="U527" s="164" t="str">
        <f>IFERROR('Inputs_Metric 7'!$D$5*INDEX('HAZUS Table FL 14.8'!$E$4:$E$14,MATCH('Step 1_Metric 7'!$J527,'HAZUS Table FL 14.8'!$C$4:$C$14,0)),"no data")</f>
        <v>no data</v>
      </c>
      <c r="W527" s="92" t="str">
        <f t="shared" si="74"/>
        <v/>
      </c>
      <c r="X527" s="92" t="str">
        <f t="shared" si="75"/>
        <v/>
      </c>
      <c r="Y527" s="92" t="str">
        <f t="shared" si="76"/>
        <v/>
      </c>
      <c r="Z527" s="92" t="str">
        <f t="shared" si="77"/>
        <v/>
      </c>
      <c r="AA527" s="101" t="str">
        <f t="shared" si="78"/>
        <v/>
      </c>
      <c r="AB527" s="101" t="str">
        <f t="shared" si="79"/>
        <v/>
      </c>
      <c r="AC527" s="92" t="str">
        <f t="shared" si="80"/>
        <v/>
      </c>
      <c r="AD527" s="92" t="str">
        <f t="shared" si="81"/>
        <v/>
      </c>
    </row>
    <row r="528" spans="1:30" x14ac:dyDescent="0.25">
      <c r="A528">
        <f t="shared" si="73"/>
        <v>10</v>
      </c>
      <c r="B528">
        <f>COUNTIF($D$4:D528,D528)</f>
        <v>445</v>
      </c>
      <c r="C528">
        <f>'Building Structure Data'!B529</f>
        <v>0</v>
      </c>
      <c r="D528">
        <f>'Building Structure Data'!C529</f>
        <v>0</v>
      </c>
      <c r="E528">
        <f>'Building Structure Data'!D529</f>
        <v>0</v>
      </c>
      <c r="F528">
        <f>'Building Structure Data'!E529</f>
        <v>0</v>
      </c>
      <c r="G528" s="43">
        <f>'Building Structure Data'!O529</f>
        <v>0</v>
      </c>
      <c r="H528" s="43">
        <f>'Building Structure Data'!P529</f>
        <v>0</v>
      </c>
      <c r="I528" t="b">
        <f>IF(OR('Building Structure Data'!M529="C",'Building Structure Data'!M529="R"),TRUE,FALSE)</f>
        <v>0</v>
      </c>
      <c r="J528">
        <f>'Building Structure Data'!Y529</f>
        <v>0</v>
      </c>
      <c r="K528" s="77">
        <f>'Building Structure Data'!AN529</f>
        <v>0</v>
      </c>
      <c r="L528" s="77">
        <f>'Building Structure Data'!AO529</f>
        <v>0</v>
      </c>
      <c r="M528" s="163" t="str">
        <f>IFERROR('Inputs_Metric 7'!$D$5*INDEX('HAZUS Table FL 14.14'!$F$5:$F$40,MATCH($J528,'HAZUS Table FL 14.14'!$C$5:$C$40,0)),"no data")</f>
        <v>no data</v>
      </c>
      <c r="N528" s="163" t="str">
        <f>IFERROR('Inputs_Metric 7'!$D$5*INDEX('HAZUS Table FL 14.14'!$G$5:$G$40,MATCH($J528,'HAZUS Table FL 14.14'!$C$5:$C$40,0)),"no data")</f>
        <v>no data</v>
      </c>
      <c r="O528" s="163" t="str">
        <f>IFERROR('Inputs_Metric 7'!$D$5*INDEX('HAZUS Table FL 14.14'!$I$5:$I$40,MATCH($J528,'HAZUS Table FL 14.14'!$C$5:$C$40,0)),"no data")</f>
        <v>no data</v>
      </c>
      <c r="P528" s="246" t="str">
        <f>IFERROR(AVERAGEIFS('HAZUS Table FL 14.12'!$S$4:$S$325,'HAZUS Table FL 14.12'!$N$4:$N$325,$J528,'HAZUS Table FL 14.12'!$R$4:$R$325,$I528,'HAZUS Table FL 14.12'!$P$4:$P$325,"&lt;="&amp;$G528,'HAZUS Table FL 14.12'!$Q$4:$Q$325,"&gt;"&amp;$G528)*'Inputs_Metric 7'!$D$6,"no data")</f>
        <v>no data</v>
      </c>
      <c r="Q528" s="246" t="str">
        <f>IFERROR(AVERAGEIFS('HAZUS Table FL 14.12'!$S$4:$S$325,'HAZUS Table FL 14.12'!$N$4:$N$325,$J528,'HAZUS Table FL 14.12'!$R$4:$R$325,$I528,'HAZUS Table FL 14.12'!$P$4:$P$325,"&lt;="&amp;$H528,'HAZUS Table FL 14.12'!$Q$4:$Q$325,"&gt;"&amp;$H528)*'Inputs_Metric 7'!$D$6,"no data")</f>
        <v>no data</v>
      </c>
      <c r="R528" s="246" t="str">
        <f>IFERROR(INDEX('HAZUS Table FL 14.16'!$D$3:$D$30,MATCH($J528,'HAZUS Table FL 14.16'!$C$3:$C$30,0)),"no data")</f>
        <v>no data</v>
      </c>
      <c r="S528" s="246" t="str">
        <f>IFERROR(INDEX('HAZUS Table FL 14.16'!$F$3:$F$30,MATCH($J528,'HAZUS Table FL 14.16'!$C$3:$C$30,0)),"no data")</f>
        <v>no data</v>
      </c>
      <c r="T528" s="246" t="str">
        <f>IFERROR(INDEX('HAZUS Table FL 14.16'!$G$3:$G$30,MATCH($J528,'HAZUS Table FL 14.16'!$C$3:$C$30,0)),"no data")</f>
        <v>no data</v>
      </c>
      <c r="U528" s="164" t="str">
        <f>IFERROR('Inputs_Metric 7'!$D$5*INDEX('HAZUS Table FL 14.8'!$E$4:$E$14,MATCH('Step 1_Metric 7'!$J528,'HAZUS Table FL 14.8'!$C$4:$C$14,0)),"no data")</f>
        <v>no data</v>
      </c>
      <c r="W528" s="92" t="str">
        <f t="shared" si="74"/>
        <v/>
      </c>
      <c r="X528" s="92" t="str">
        <f t="shared" si="75"/>
        <v/>
      </c>
      <c r="Y528" s="92" t="str">
        <f t="shared" si="76"/>
        <v/>
      </c>
      <c r="Z528" s="92" t="str">
        <f t="shared" si="77"/>
        <v/>
      </c>
      <c r="AA528" s="101" t="str">
        <f t="shared" si="78"/>
        <v/>
      </c>
      <c r="AB528" s="101" t="str">
        <f t="shared" si="79"/>
        <v/>
      </c>
      <c r="AC528" s="92" t="str">
        <f t="shared" si="80"/>
        <v/>
      </c>
      <c r="AD528" s="92" t="str">
        <f t="shared" si="81"/>
        <v/>
      </c>
    </row>
    <row r="529" spans="1:30" x14ac:dyDescent="0.25">
      <c r="A529">
        <f t="shared" si="73"/>
        <v>10</v>
      </c>
      <c r="B529">
        <f>COUNTIF($D$4:D529,D529)</f>
        <v>446</v>
      </c>
      <c r="C529">
        <f>'Building Structure Data'!B530</f>
        <v>0</v>
      </c>
      <c r="D529">
        <f>'Building Structure Data'!C530</f>
        <v>0</v>
      </c>
      <c r="E529">
        <f>'Building Structure Data'!D530</f>
        <v>0</v>
      </c>
      <c r="F529">
        <f>'Building Structure Data'!E530</f>
        <v>0</v>
      </c>
      <c r="G529" s="43">
        <f>'Building Structure Data'!O530</f>
        <v>0</v>
      </c>
      <c r="H529" s="43">
        <f>'Building Structure Data'!P530</f>
        <v>0</v>
      </c>
      <c r="I529" t="b">
        <f>IF(OR('Building Structure Data'!M530="C",'Building Structure Data'!M530="R"),TRUE,FALSE)</f>
        <v>0</v>
      </c>
      <c r="J529">
        <f>'Building Structure Data'!Y530</f>
        <v>0</v>
      </c>
      <c r="K529" s="77">
        <f>'Building Structure Data'!AN530</f>
        <v>0</v>
      </c>
      <c r="L529" s="77">
        <f>'Building Structure Data'!AO530</f>
        <v>0</v>
      </c>
      <c r="M529" s="163" t="str">
        <f>IFERROR('Inputs_Metric 7'!$D$5*INDEX('HAZUS Table FL 14.14'!$F$5:$F$40,MATCH($J529,'HAZUS Table FL 14.14'!$C$5:$C$40,0)),"no data")</f>
        <v>no data</v>
      </c>
      <c r="N529" s="163" t="str">
        <f>IFERROR('Inputs_Metric 7'!$D$5*INDEX('HAZUS Table FL 14.14'!$G$5:$G$40,MATCH($J529,'HAZUS Table FL 14.14'!$C$5:$C$40,0)),"no data")</f>
        <v>no data</v>
      </c>
      <c r="O529" s="163" t="str">
        <f>IFERROR('Inputs_Metric 7'!$D$5*INDEX('HAZUS Table FL 14.14'!$I$5:$I$40,MATCH($J529,'HAZUS Table FL 14.14'!$C$5:$C$40,0)),"no data")</f>
        <v>no data</v>
      </c>
      <c r="P529" s="246" t="str">
        <f>IFERROR(AVERAGEIFS('HAZUS Table FL 14.12'!$S$4:$S$325,'HAZUS Table FL 14.12'!$N$4:$N$325,$J529,'HAZUS Table FL 14.12'!$R$4:$R$325,$I529,'HAZUS Table FL 14.12'!$P$4:$P$325,"&lt;="&amp;$G529,'HAZUS Table FL 14.12'!$Q$4:$Q$325,"&gt;"&amp;$G529)*'Inputs_Metric 7'!$D$6,"no data")</f>
        <v>no data</v>
      </c>
      <c r="Q529" s="246" t="str">
        <f>IFERROR(AVERAGEIFS('HAZUS Table FL 14.12'!$S$4:$S$325,'HAZUS Table FL 14.12'!$N$4:$N$325,$J529,'HAZUS Table FL 14.12'!$R$4:$R$325,$I529,'HAZUS Table FL 14.12'!$P$4:$P$325,"&lt;="&amp;$H529,'HAZUS Table FL 14.12'!$Q$4:$Q$325,"&gt;"&amp;$H529)*'Inputs_Metric 7'!$D$6,"no data")</f>
        <v>no data</v>
      </c>
      <c r="R529" s="246" t="str">
        <f>IFERROR(INDEX('HAZUS Table FL 14.16'!$D$3:$D$30,MATCH($J529,'HAZUS Table FL 14.16'!$C$3:$C$30,0)),"no data")</f>
        <v>no data</v>
      </c>
      <c r="S529" s="246" t="str">
        <f>IFERROR(INDEX('HAZUS Table FL 14.16'!$F$3:$F$30,MATCH($J529,'HAZUS Table FL 14.16'!$C$3:$C$30,0)),"no data")</f>
        <v>no data</v>
      </c>
      <c r="T529" s="246" t="str">
        <f>IFERROR(INDEX('HAZUS Table FL 14.16'!$G$3:$G$30,MATCH($J529,'HAZUS Table FL 14.16'!$C$3:$C$30,0)),"no data")</f>
        <v>no data</v>
      </c>
      <c r="U529" s="164" t="str">
        <f>IFERROR('Inputs_Metric 7'!$D$5*INDEX('HAZUS Table FL 14.8'!$E$4:$E$14,MATCH('Step 1_Metric 7'!$J529,'HAZUS Table FL 14.8'!$C$4:$C$14,0)),"no data")</f>
        <v>no data</v>
      </c>
      <c r="W529" s="92" t="str">
        <f t="shared" si="74"/>
        <v/>
      </c>
      <c r="X529" s="92" t="str">
        <f t="shared" si="75"/>
        <v/>
      </c>
      <c r="Y529" s="92" t="str">
        <f t="shared" si="76"/>
        <v/>
      </c>
      <c r="Z529" s="92" t="str">
        <f t="shared" si="77"/>
        <v/>
      </c>
      <c r="AA529" s="101" t="str">
        <f t="shared" si="78"/>
        <v/>
      </c>
      <c r="AB529" s="101" t="str">
        <f t="shared" si="79"/>
        <v/>
      </c>
      <c r="AC529" s="92" t="str">
        <f t="shared" si="80"/>
        <v/>
      </c>
      <c r="AD529" s="92" t="str">
        <f t="shared" si="81"/>
        <v/>
      </c>
    </row>
    <row r="530" spans="1:30" x14ac:dyDescent="0.25">
      <c r="A530">
        <f t="shared" si="73"/>
        <v>10</v>
      </c>
      <c r="B530">
        <f>COUNTIF($D$4:D530,D530)</f>
        <v>447</v>
      </c>
      <c r="C530">
        <f>'Building Structure Data'!B531</f>
        <v>0</v>
      </c>
      <c r="D530">
        <f>'Building Structure Data'!C531</f>
        <v>0</v>
      </c>
      <c r="E530">
        <f>'Building Structure Data'!D531</f>
        <v>0</v>
      </c>
      <c r="F530">
        <f>'Building Structure Data'!E531</f>
        <v>0</v>
      </c>
      <c r="G530" s="43">
        <f>'Building Structure Data'!O531</f>
        <v>0</v>
      </c>
      <c r="H530" s="43">
        <f>'Building Structure Data'!P531</f>
        <v>0</v>
      </c>
      <c r="I530" t="b">
        <f>IF(OR('Building Structure Data'!M531="C",'Building Structure Data'!M531="R"),TRUE,FALSE)</f>
        <v>0</v>
      </c>
      <c r="J530">
        <f>'Building Structure Data'!Y531</f>
        <v>0</v>
      </c>
      <c r="K530" s="77">
        <f>'Building Structure Data'!AN531</f>
        <v>0</v>
      </c>
      <c r="L530" s="77">
        <f>'Building Structure Data'!AO531</f>
        <v>0</v>
      </c>
      <c r="M530" s="163" t="str">
        <f>IFERROR('Inputs_Metric 7'!$D$5*INDEX('HAZUS Table FL 14.14'!$F$5:$F$40,MATCH($J530,'HAZUS Table FL 14.14'!$C$5:$C$40,0)),"no data")</f>
        <v>no data</v>
      </c>
      <c r="N530" s="163" t="str">
        <f>IFERROR('Inputs_Metric 7'!$D$5*INDEX('HAZUS Table FL 14.14'!$G$5:$G$40,MATCH($J530,'HAZUS Table FL 14.14'!$C$5:$C$40,0)),"no data")</f>
        <v>no data</v>
      </c>
      <c r="O530" s="163" t="str">
        <f>IFERROR('Inputs_Metric 7'!$D$5*INDEX('HAZUS Table FL 14.14'!$I$5:$I$40,MATCH($J530,'HAZUS Table FL 14.14'!$C$5:$C$40,0)),"no data")</f>
        <v>no data</v>
      </c>
      <c r="P530" s="246" t="str">
        <f>IFERROR(AVERAGEIFS('HAZUS Table FL 14.12'!$S$4:$S$325,'HAZUS Table FL 14.12'!$N$4:$N$325,$J530,'HAZUS Table FL 14.12'!$R$4:$R$325,$I530,'HAZUS Table FL 14.12'!$P$4:$P$325,"&lt;="&amp;$G530,'HAZUS Table FL 14.12'!$Q$4:$Q$325,"&gt;"&amp;$G530)*'Inputs_Metric 7'!$D$6,"no data")</f>
        <v>no data</v>
      </c>
      <c r="Q530" s="246" t="str">
        <f>IFERROR(AVERAGEIFS('HAZUS Table FL 14.12'!$S$4:$S$325,'HAZUS Table FL 14.12'!$N$4:$N$325,$J530,'HAZUS Table FL 14.12'!$R$4:$R$325,$I530,'HAZUS Table FL 14.12'!$P$4:$P$325,"&lt;="&amp;$H530,'HAZUS Table FL 14.12'!$Q$4:$Q$325,"&gt;"&amp;$H530)*'Inputs_Metric 7'!$D$6,"no data")</f>
        <v>no data</v>
      </c>
      <c r="R530" s="246" t="str">
        <f>IFERROR(INDEX('HAZUS Table FL 14.16'!$D$3:$D$30,MATCH($J530,'HAZUS Table FL 14.16'!$C$3:$C$30,0)),"no data")</f>
        <v>no data</v>
      </c>
      <c r="S530" s="246" t="str">
        <f>IFERROR(INDEX('HAZUS Table FL 14.16'!$F$3:$F$30,MATCH($J530,'HAZUS Table FL 14.16'!$C$3:$C$30,0)),"no data")</f>
        <v>no data</v>
      </c>
      <c r="T530" s="246" t="str">
        <f>IFERROR(INDEX('HAZUS Table FL 14.16'!$G$3:$G$30,MATCH($J530,'HAZUS Table FL 14.16'!$C$3:$C$30,0)),"no data")</f>
        <v>no data</v>
      </c>
      <c r="U530" s="164" t="str">
        <f>IFERROR('Inputs_Metric 7'!$D$5*INDEX('HAZUS Table FL 14.8'!$E$4:$E$14,MATCH('Step 1_Metric 7'!$J530,'HAZUS Table FL 14.8'!$C$4:$C$14,0)),"no data")</f>
        <v>no data</v>
      </c>
      <c r="W530" s="92" t="str">
        <f t="shared" si="74"/>
        <v/>
      </c>
      <c r="X530" s="92" t="str">
        <f t="shared" si="75"/>
        <v/>
      </c>
      <c r="Y530" s="92" t="str">
        <f t="shared" si="76"/>
        <v/>
      </c>
      <c r="Z530" s="92" t="str">
        <f t="shared" si="77"/>
        <v/>
      </c>
      <c r="AA530" s="101" t="str">
        <f t="shared" si="78"/>
        <v/>
      </c>
      <c r="AB530" s="101" t="str">
        <f t="shared" si="79"/>
        <v/>
      </c>
      <c r="AC530" s="92" t="str">
        <f t="shared" si="80"/>
        <v/>
      </c>
      <c r="AD530" s="92" t="str">
        <f t="shared" si="81"/>
        <v/>
      </c>
    </row>
    <row r="531" spans="1:30" x14ac:dyDescent="0.25">
      <c r="A531">
        <f t="shared" si="73"/>
        <v>10</v>
      </c>
      <c r="B531">
        <f>COUNTIF($D$4:D531,D531)</f>
        <v>448</v>
      </c>
      <c r="C531">
        <f>'Building Structure Data'!B532</f>
        <v>0</v>
      </c>
      <c r="D531">
        <f>'Building Structure Data'!C532</f>
        <v>0</v>
      </c>
      <c r="E531">
        <f>'Building Structure Data'!D532</f>
        <v>0</v>
      </c>
      <c r="F531">
        <f>'Building Structure Data'!E532</f>
        <v>0</v>
      </c>
      <c r="G531" s="43">
        <f>'Building Structure Data'!O532</f>
        <v>0</v>
      </c>
      <c r="H531" s="43">
        <f>'Building Structure Data'!P532</f>
        <v>0</v>
      </c>
      <c r="I531" t="b">
        <f>IF(OR('Building Structure Data'!M532="C",'Building Structure Data'!M532="R"),TRUE,FALSE)</f>
        <v>0</v>
      </c>
      <c r="J531">
        <f>'Building Structure Data'!Y532</f>
        <v>0</v>
      </c>
      <c r="K531" s="77">
        <f>'Building Structure Data'!AN532</f>
        <v>0</v>
      </c>
      <c r="L531" s="77">
        <f>'Building Structure Data'!AO532</f>
        <v>0</v>
      </c>
      <c r="M531" s="163" t="str">
        <f>IFERROR('Inputs_Metric 7'!$D$5*INDEX('HAZUS Table FL 14.14'!$F$5:$F$40,MATCH($J531,'HAZUS Table FL 14.14'!$C$5:$C$40,0)),"no data")</f>
        <v>no data</v>
      </c>
      <c r="N531" s="163" t="str">
        <f>IFERROR('Inputs_Metric 7'!$D$5*INDEX('HAZUS Table FL 14.14'!$G$5:$G$40,MATCH($J531,'HAZUS Table FL 14.14'!$C$5:$C$40,0)),"no data")</f>
        <v>no data</v>
      </c>
      <c r="O531" s="163" t="str">
        <f>IFERROR('Inputs_Metric 7'!$D$5*INDEX('HAZUS Table FL 14.14'!$I$5:$I$40,MATCH($J531,'HAZUS Table FL 14.14'!$C$5:$C$40,0)),"no data")</f>
        <v>no data</v>
      </c>
      <c r="P531" s="246" t="str">
        <f>IFERROR(AVERAGEIFS('HAZUS Table FL 14.12'!$S$4:$S$325,'HAZUS Table FL 14.12'!$N$4:$N$325,$J531,'HAZUS Table FL 14.12'!$R$4:$R$325,$I531,'HAZUS Table FL 14.12'!$P$4:$P$325,"&lt;="&amp;$G531,'HAZUS Table FL 14.12'!$Q$4:$Q$325,"&gt;"&amp;$G531)*'Inputs_Metric 7'!$D$6,"no data")</f>
        <v>no data</v>
      </c>
      <c r="Q531" s="246" t="str">
        <f>IFERROR(AVERAGEIFS('HAZUS Table FL 14.12'!$S$4:$S$325,'HAZUS Table FL 14.12'!$N$4:$N$325,$J531,'HAZUS Table FL 14.12'!$R$4:$R$325,$I531,'HAZUS Table FL 14.12'!$P$4:$P$325,"&lt;="&amp;$H531,'HAZUS Table FL 14.12'!$Q$4:$Q$325,"&gt;"&amp;$H531)*'Inputs_Metric 7'!$D$6,"no data")</f>
        <v>no data</v>
      </c>
      <c r="R531" s="246" t="str">
        <f>IFERROR(INDEX('HAZUS Table FL 14.16'!$D$3:$D$30,MATCH($J531,'HAZUS Table FL 14.16'!$C$3:$C$30,0)),"no data")</f>
        <v>no data</v>
      </c>
      <c r="S531" s="246" t="str">
        <f>IFERROR(INDEX('HAZUS Table FL 14.16'!$F$3:$F$30,MATCH($J531,'HAZUS Table FL 14.16'!$C$3:$C$30,0)),"no data")</f>
        <v>no data</v>
      </c>
      <c r="T531" s="246" t="str">
        <f>IFERROR(INDEX('HAZUS Table FL 14.16'!$G$3:$G$30,MATCH($J531,'HAZUS Table FL 14.16'!$C$3:$C$30,0)),"no data")</f>
        <v>no data</v>
      </c>
      <c r="U531" s="164" t="str">
        <f>IFERROR('Inputs_Metric 7'!$D$5*INDEX('HAZUS Table FL 14.8'!$E$4:$E$14,MATCH('Step 1_Metric 7'!$J531,'HAZUS Table FL 14.8'!$C$4:$C$14,0)),"no data")</f>
        <v>no data</v>
      </c>
      <c r="W531" s="92" t="str">
        <f t="shared" si="74"/>
        <v/>
      </c>
      <c r="X531" s="92" t="str">
        <f t="shared" si="75"/>
        <v/>
      </c>
      <c r="Y531" s="92" t="str">
        <f t="shared" si="76"/>
        <v/>
      </c>
      <c r="Z531" s="92" t="str">
        <f t="shared" si="77"/>
        <v/>
      </c>
      <c r="AA531" s="101" t="str">
        <f t="shared" si="78"/>
        <v/>
      </c>
      <c r="AB531" s="101" t="str">
        <f t="shared" si="79"/>
        <v/>
      </c>
      <c r="AC531" s="92" t="str">
        <f t="shared" si="80"/>
        <v/>
      </c>
      <c r="AD531" s="92" t="str">
        <f t="shared" si="81"/>
        <v/>
      </c>
    </row>
    <row r="532" spans="1:30" x14ac:dyDescent="0.25">
      <c r="A532">
        <f t="shared" si="73"/>
        <v>10</v>
      </c>
      <c r="B532">
        <f>COUNTIF($D$4:D532,D532)</f>
        <v>449</v>
      </c>
      <c r="C532">
        <f>'Building Structure Data'!B533</f>
        <v>0</v>
      </c>
      <c r="D532">
        <f>'Building Structure Data'!C533</f>
        <v>0</v>
      </c>
      <c r="E532">
        <f>'Building Structure Data'!D533</f>
        <v>0</v>
      </c>
      <c r="F532">
        <f>'Building Structure Data'!E533</f>
        <v>0</v>
      </c>
      <c r="G532" s="43">
        <f>'Building Structure Data'!O533</f>
        <v>0</v>
      </c>
      <c r="H532" s="43">
        <f>'Building Structure Data'!P533</f>
        <v>0</v>
      </c>
      <c r="I532" t="b">
        <f>IF(OR('Building Structure Data'!M533="C",'Building Structure Data'!M533="R"),TRUE,FALSE)</f>
        <v>0</v>
      </c>
      <c r="J532">
        <f>'Building Structure Data'!Y533</f>
        <v>0</v>
      </c>
      <c r="K532" s="77">
        <f>'Building Structure Data'!AN533</f>
        <v>0</v>
      </c>
      <c r="L532" s="77">
        <f>'Building Structure Data'!AO533</f>
        <v>0</v>
      </c>
      <c r="M532" s="163" t="str">
        <f>IFERROR('Inputs_Metric 7'!$D$5*INDEX('HAZUS Table FL 14.14'!$F$5:$F$40,MATCH($J532,'HAZUS Table FL 14.14'!$C$5:$C$40,0)),"no data")</f>
        <v>no data</v>
      </c>
      <c r="N532" s="163" t="str">
        <f>IFERROR('Inputs_Metric 7'!$D$5*INDEX('HAZUS Table FL 14.14'!$G$5:$G$40,MATCH($J532,'HAZUS Table FL 14.14'!$C$5:$C$40,0)),"no data")</f>
        <v>no data</v>
      </c>
      <c r="O532" s="163" t="str">
        <f>IFERROR('Inputs_Metric 7'!$D$5*INDEX('HAZUS Table FL 14.14'!$I$5:$I$40,MATCH($J532,'HAZUS Table FL 14.14'!$C$5:$C$40,0)),"no data")</f>
        <v>no data</v>
      </c>
      <c r="P532" s="246" t="str">
        <f>IFERROR(AVERAGEIFS('HAZUS Table FL 14.12'!$S$4:$S$325,'HAZUS Table FL 14.12'!$N$4:$N$325,$J532,'HAZUS Table FL 14.12'!$R$4:$R$325,$I532,'HAZUS Table FL 14.12'!$P$4:$P$325,"&lt;="&amp;$G532,'HAZUS Table FL 14.12'!$Q$4:$Q$325,"&gt;"&amp;$G532)*'Inputs_Metric 7'!$D$6,"no data")</f>
        <v>no data</v>
      </c>
      <c r="Q532" s="246" t="str">
        <f>IFERROR(AVERAGEIFS('HAZUS Table FL 14.12'!$S$4:$S$325,'HAZUS Table FL 14.12'!$N$4:$N$325,$J532,'HAZUS Table FL 14.12'!$R$4:$R$325,$I532,'HAZUS Table FL 14.12'!$P$4:$P$325,"&lt;="&amp;$H532,'HAZUS Table FL 14.12'!$Q$4:$Q$325,"&gt;"&amp;$H532)*'Inputs_Metric 7'!$D$6,"no data")</f>
        <v>no data</v>
      </c>
      <c r="R532" s="246" t="str">
        <f>IFERROR(INDEX('HAZUS Table FL 14.16'!$D$3:$D$30,MATCH($J532,'HAZUS Table FL 14.16'!$C$3:$C$30,0)),"no data")</f>
        <v>no data</v>
      </c>
      <c r="S532" s="246" t="str">
        <f>IFERROR(INDEX('HAZUS Table FL 14.16'!$F$3:$F$30,MATCH($J532,'HAZUS Table FL 14.16'!$C$3:$C$30,0)),"no data")</f>
        <v>no data</v>
      </c>
      <c r="T532" s="246" t="str">
        <f>IFERROR(INDEX('HAZUS Table FL 14.16'!$G$3:$G$30,MATCH($J532,'HAZUS Table FL 14.16'!$C$3:$C$30,0)),"no data")</f>
        <v>no data</v>
      </c>
      <c r="U532" s="164" t="str">
        <f>IFERROR('Inputs_Metric 7'!$D$5*INDEX('HAZUS Table FL 14.8'!$E$4:$E$14,MATCH('Step 1_Metric 7'!$J532,'HAZUS Table FL 14.8'!$C$4:$C$14,0)),"no data")</f>
        <v>no data</v>
      </c>
      <c r="W532" s="92" t="str">
        <f t="shared" si="74"/>
        <v/>
      </c>
      <c r="X532" s="92" t="str">
        <f t="shared" si="75"/>
        <v/>
      </c>
      <c r="Y532" s="92" t="str">
        <f t="shared" si="76"/>
        <v/>
      </c>
      <c r="Z532" s="92" t="str">
        <f t="shared" si="77"/>
        <v/>
      </c>
      <c r="AA532" s="101" t="str">
        <f t="shared" si="78"/>
        <v/>
      </c>
      <c r="AB532" s="101" t="str">
        <f t="shared" si="79"/>
        <v/>
      </c>
      <c r="AC532" s="92" t="str">
        <f t="shared" si="80"/>
        <v/>
      </c>
      <c r="AD532" s="92" t="str">
        <f t="shared" si="81"/>
        <v/>
      </c>
    </row>
    <row r="533" spans="1:30" x14ac:dyDescent="0.25">
      <c r="A533">
        <f t="shared" si="73"/>
        <v>10</v>
      </c>
      <c r="B533">
        <f>COUNTIF($D$4:D533,D533)</f>
        <v>450</v>
      </c>
      <c r="C533">
        <f>'Building Structure Data'!B534</f>
        <v>0</v>
      </c>
      <c r="D533">
        <f>'Building Structure Data'!C534</f>
        <v>0</v>
      </c>
      <c r="E533">
        <f>'Building Structure Data'!D534</f>
        <v>0</v>
      </c>
      <c r="F533">
        <f>'Building Structure Data'!E534</f>
        <v>0</v>
      </c>
      <c r="G533" s="43">
        <f>'Building Structure Data'!O534</f>
        <v>0</v>
      </c>
      <c r="H533" s="43">
        <f>'Building Structure Data'!P534</f>
        <v>0</v>
      </c>
      <c r="I533" t="b">
        <f>IF(OR('Building Structure Data'!M534="C",'Building Structure Data'!M534="R"),TRUE,FALSE)</f>
        <v>0</v>
      </c>
      <c r="J533">
        <f>'Building Structure Data'!Y534</f>
        <v>0</v>
      </c>
      <c r="K533" s="77">
        <f>'Building Structure Data'!AN534</f>
        <v>0</v>
      </c>
      <c r="L533" s="77">
        <f>'Building Structure Data'!AO534</f>
        <v>0</v>
      </c>
      <c r="M533" s="163" t="str">
        <f>IFERROR('Inputs_Metric 7'!$D$5*INDEX('HAZUS Table FL 14.14'!$F$5:$F$40,MATCH($J533,'HAZUS Table FL 14.14'!$C$5:$C$40,0)),"no data")</f>
        <v>no data</v>
      </c>
      <c r="N533" s="163" t="str">
        <f>IFERROR('Inputs_Metric 7'!$D$5*INDEX('HAZUS Table FL 14.14'!$G$5:$G$40,MATCH($J533,'HAZUS Table FL 14.14'!$C$5:$C$40,0)),"no data")</f>
        <v>no data</v>
      </c>
      <c r="O533" s="163" t="str">
        <f>IFERROR('Inputs_Metric 7'!$D$5*INDEX('HAZUS Table FL 14.14'!$I$5:$I$40,MATCH($J533,'HAZUS Table FL 14.14'!$C$5:$C$40,0)),"no data")</f>
        <v>no data</v>
      </c>
      <c r="P533" s="246" t="str">
        <f>IFERROR(AVERAGEIFS('HAZUS Table FL 14.12'!$S$4:$S$325,'HAZUS Table FL 14.12'!$N$4:$N$325,$J533,'HAZUS Table FL 14.12'!$R$4:$R$325,$I533,'HAZUS Table FL 14.12'!$P$4:$P$325,"&lt;="&amp;$G533,'HAZUS Table FL 14.12'!$Q$4:$Q$325,"&gt;"&amp;$G533)*'Inputs_Metric 7'!$D$6,"no data")</f>
        <v>no data</v>
      </c>
      <c r="Q533" s="246" t="str">
        <f>IFERROR(AVERAGEIFS('HAZUS Table FL 14.12'!$S$4:$S$325,'HAZUS Table FL 14.12'!$N$4:$N$325,$J533,'HAZUS Table FL 14.12'!$R$4:$R$325,$I533,'HAZUS Table FL 14.12'!$P$4:$P$325,"&lt;="&amp;$H533,'HAZUS Table FL 14.12'!$Q$4:$Q$325,"&gt;"&amp;$H533)*'Inputs_Metric 7'!$D$6,"no data")</f>
        <v>no data</v>
      </c>
      <c r="R533" s="246" t="str">
        <f>IFERROR(INDEX('HAZUS Table FL 14.16'!$D$3:$D$30,MATCH($J533,'HAZUS Table FL 14.16'!$C$3:$C$30,0)),"no data")</f>
        <v>no data</v>
      </c>
      <c r="S533" s="246" t="str">
        <f>IFERROR(INDEX('HAZUS Table FL 14.16'!$F$3:$F$30,MATCH($J533,'HAZUS Table FL 14.16'!$C$3:$C$30,0)),"no data")</f>
        <v>no data</v>
      </c>
      <c r="T533" s="246" t="str">
        <f>IFERROR(INDEX('HAZUS Table FL 14.16'!$G$3:$G$30,MATCH($J533,'HAZUS Table FL 14.16'!$C$3:$C$30,0)),"no data")</f>
        <v>no data</v>
      </c>
      <c r="U533" s="164" t="str">
        <f>IFERROR('Inputs_Metric 7'!$D$5*INDEX('HAZUS Table FL 14.8'!$E$4:$E$14,MATCH('Step 1_Metric 7'!$J533,'HAZUS Table FL 14.8'!$C$4:$C$14,0)),"no data")</f>
        <v>no data</v>
      </c>
      <c r="W533" s="92" t="str">
        <f t="shared" si="74"/>
        <v/>
      </c>
      <c r="X533" s="92" t="str">
        <f t="shared" si="75"/>
        <v/>
      </c>
      <c r="Y533" s="92" t="str">
        <f t="shared" si="76"/>
        <v/>
      </c>
      <c r="Z533" s="92" t="str">
        <f t="shared" si="77"/>
        <v/>
      </c>
      <c r="AA533" s="101" t="str">
        <f t="shared" si="78"/>
        <v/>
      </c>
      <c r="AB533" s="101" t="str">
        <f t="shared" si="79"/>
        <v/>
      </c>
      <c r="AC533" s="92" t="str">
        <f t="shared" si="80"/>
        <v/>
      </c>
      <c r="AD533" s="92" t="str">
        <f t="shared" si="81"/>
        <v/>
      </c>
    </row>
    <row r="534" spans="1:30" x14ac:dyDescent="0.25">
      <c r="A534">
        <f t="shared" si="73"/>
        <v>10</v>
      </c>
      <c r="B534">
        <f>COUNTIF($D$4:D534,D534)</f>
        <v>451</v>
      </c>
      <c r="C534">
        <f>'Building Structure Data'!B535</f>
        <v>0</v>
      </c>
      <c r="D534">
        <f>'Building Structure Data'!C535</f>
        <v>0</v>
      </c>
      <c r="E534">
        <f>'Building Structure Data'!D535</f>
        <v>0</v>
      </c>
      <c r="F534">
        <f>'Building Structure Data'!E535</f>
        <v>0</v>
      </c>
      <c r="G534" s="43">
        <f>'Building Structure Data'!O535</f>
        <v>0</v>
      </c>
      <c r="H534" s="43">
        <f>'Building Structure Data'!P535</f>
        <v>0</v>
      </c>
      <c r="I534" t="b">
        <f>IF(OR('Building Structure Data'!M535="C",'Building Structure Data'!M535="R"),TRUE,FALSE)</f>
        <v>0</v>
      </c>
      <c r="J534">
        <f>'Building Structure Data'!Y535</f>
        <v>0</v>
      </c>
      <c r="K534" s="77">
        <f>'Building Structure Data'!AN535</f>
        <v>0</v>
      </c>
      <c r="L534" s="77">
        <f>'Building Structure Data'!AO535</f>
        <v>0</v>
      </c>
      <c r="M534" s="163" t="str">
        <f>IFERROR('Inputs_Metric 7'!$D$5*INDEX('HAZUS Table FL 14.14'!$F$5:$F$40,MATCH($J534,'HAZUS Table FL 14.14'!$C$5:$C$40,0)),"no data")</f>
        <v>no data</v>
      </c>
      <c r="N534" s="163" t="str">
        <f>IFERROR('Inputs_Metric 7'!$D$5*INDEX('HAZUS Table FL 14.14'!$G$5:$G$40,MATCH($J534,'HAZUS Table FL 14.14'!$C$5:$C$40,0)),"no data")</f>
        <v>no data</v>
      </c>
      <c r="O534" s="163" t="str">
        <f>IFERROR('Inputs_Metric 7'!$D$5*INDEX('HAZUS Table FL 14.14'!$I$5:$I$40,MATCH($J534,'HAZUS Table FL 14.14'!$C$5:$C$40,0)),"no data")</f>
        <v>no data</v>
      </c>
      <c r="P534" s="246" t="str">
        <f>IFERROR(AVERAGEIFS('HAZUS Table FL 14.12'!$S$4:$S$325,'HAZUS Table FL 14.12'!$N$4:$N$325,$J534,'HAZUS Table FL 14.12'!$R$4:$R$325,$I534,'HAZUS Table FL 14.12'!$P$4:$P$325,"&lt;="&amp;$G534,'HAZUS Table FL 14.12'!$Q$4:$Q$325,"&gt;"&amp;$G534)*'Inputs_Metric 7'!$D$6,"no data")</f>
        <v>no data</v>
      </c>
      <c r="Q534" s="246" t="str">
        <f>IFERROR(AVERAGEIFS('HAZUS Table FL 14.12'!$S$4:$S$325,'HAZUS Table FL 14.12'!$N$4:$N$325,$J534,'HAZUS Table FL 14.12'!$R$4:$R$325,$I534,'HAZUS Table FL 14.12'!$P$4:$P$325,"&lt;="&amp;$H534,'HAZUS Table FL 14.12'!$Q$4:$Q$325,"&gt;"&amp;$H534)*'Inputs_Metric 7'!$D$6,"no data")</f>
        <v>no data</v>
      </c>
      <c r="R534" s="246" t="str">
        <f>IFERROR(INDEX('HAZUS Table FL 14.16'!$D$3:$D$30,MATCH($J534,'HAZUS Table FL 14.16'!$C$3:$C$30,0)),"no data")</f>
        <v>no data</v>
      </c>
      <c r="S534" s="246" t="str">
        <f>IFERROR(INDEX('HAZUS Table FL 14.16'!$F$3:$F$30,MATCH($J534,'HAZUS Table FL 14.16'!$C$3:$C$30,0)),"no data")</f>
        <v>no data</v>
      </c>
      <c r="T534" s="246" t="str">
        <f>IFERROR(INDEX('HAZUS Table FL 14.16'!$G$3:$G$30,MATCH($J534,'HAZUS Table FL 14.16'!$C$3:$C$30,0)),"no data")</f>
        <v>no data</v>
      </c>
      <c r="U534" s="164" t="str">
        <f>IFERROR('Inputs_Metric 7'!$D$5*INDEX('HAZUS Table FL 14.8'!$E$4:$E$14,MATCH('Step 1_Metric 7'!$J534,'HAZUS Table FL 14.8'!$C$4:$C$14,0)),"no data")</f>
        <v>no data</v>
      </c>
      <c r="W534" s="92" t="str">
        <f t="shared" si="74"/>
        <v/>
      </c>
      <c r="X534" s="92" t="str">
        <f t="shared" si="75"/>
        <v/>
      </c>
      <c r="Y534" s="92" t="str">
        <f t="shared" si="76"/>
        <v/>
      </c>
      <c r="Z534" s="92" t="str">
        <f t="shared" si="77"/>
        <v/>
      </c>
      <c r="AA534" s="101" t="str">
        <f t="shared" si="78"/>
        <v/>
      </c>
      <c r="AB534" s="101" t="str">
        <f t="shared" si="79"/>
        <v/>
      </c>
      <c r="AC534" s="92" t="str">
        <f t="shared" si="80"/>
        <v/>
      </c>
      <c r="AD534" s="92" t="str">
        <f t="shared" si="81"/>
        <v/>
      </c>
    </row>
    <row r="535" spans="1:30" x14ac:dyDescent="0.25">
      <c r="A535">
        <f t="shared" si="73"/>
        <v>10</v>
      </c>
      <c r="B535">
        <f>COUNTIF($D$4:D535,D535)</f>
        <v>452</v>
      </c>
      <c r="C535">
        <f>'Building Structure Data'!B536</f>
        <v>0</v>
      </c>
      <c r="D535">
        <f>'Building Structure Data'!C536</f>
        <v>0</v>
      </c>
      <c r="E535">
        <f>'Building Structure Data'!D536</f>
        <v>0</v>
      </c>
      <c r="F535">
        <f>'Building Structure Data'!E536</f>
        <v>0</v>
      </c>
      <c r="G535" s="43">
        <f>'Building Structure Data'!O536</f>
        <v>0</v>
      </c>
      <c r="H535" s="43">
        <f>'Building Structure Data'!P536</f>
        <v>0</v>
      </c>
      <c r="I535" t="b">
        <f>IF(OR('Building Structure Data'!M536="C",'Building Structure Data'!M536="R"),TRUE,FALSE)</f>
        <v>0</v>
      </c>
      <c r="J535">
        <f>'Building Structure Data'!Y536</f>
        <v>0</v>
      </c>
      <c r="K535" s="77">
        <f>'Building Structure Data'!AN536</f>
        <v>0</v>
      </c>
      <c r="L535" s="77">
        <f>'Building Structure Data'!AO536</f>
        <v>0</v>
      </c>
      <c r="M535" s="163" t="str">
        <f>IFERROR('Inputs_Metric 7'!$D$5*INDEX('HAZUS Table FL 14.14'!$F$5:$F$40,MATCH($J535,'HAZUS Table FL 14.14'!$C$5:$C$40,0)),"no data")</f>
        <v>no data</v>
      </c>
      <c r="N535" s="163" t="str">
        <f>IFERROR('Inputs_Metric 7'!$D$5*INDEX('HAZUS Table FL 14.14'!$G$5:$G$40,MATCH($J535,'HAZUS Table FL 14.14'!$C$5:$C$40,0)),"no data")</f>
        <v>no data</v>
      </c>
      <c r="O535" s="163" t="str">
        <f>IFERROR('Inputs_Metric 7'!$D$5*INDEX('HAZUS Table FL 14.14'!$I$5:$I$40,MATCH($J535,'HAZUS Table FL 14.14'!$C$5:$C$40,0)),"no data")</f>
        <v>no data</v>
      </c>
      <c r="P535" s="246" t="str">
        <f>IFERROR(AVERAGEIFS('HAZUS Table FL 14.12'!$S$4:$S$325,'HAZUS Table FL 14.12'!$N$4:$N$325,$J535,'HAZUS Table FL 14.12'!$R$4:$R$325,$I535,'HAZUS Table FL 14.12'!$P$4:$P$325,"&lt;="&amp;$G535,'HAZUS Table FL 14.12'!$Q$4:$Q$325,"&gt;"&amp;$G535)*'Inputs_Metric 7'!$D$6,"no data")</f>
        <v>no data</v>
      </c>
      <c r="Q535" s="246" t="str">
        <f>IFERROR(AVERAGEIFS('HAZUS Table FL 14.12'!$S$4:$S$325,'HAZUS Table FL 14.12'!$N$4:$N$325,$J535,'HAZUS Table FL 14.12'!$R$4:$R$325,$I535,'HAZUS Table FL 14.12'!$P$4:$P$325,"&lt;="&amp;$H535,'HAZUS Table FL 14.12'!$Q$4:$Q$325,"&gt;"&amp;$H535)*'Inputs_Metric 7'!$D$6,"no data")</f>
        <v>no data</v>
      </c>
      <c r="R535" s="246" t="str">
        <f>IFERROR(INDEX('HAZUS Table FL 14.16'!$D$3:$D$30,MATCH($J535,'HAZUS Table FL 14.16'!$C$3:$C$30,0)),"no data")</f>
        <v>no data</v>
      </c>
      <c r="S535" s="246" t="str">
        <f>IFERROR(INDEX('HAZUS Table FL 14.16'!$F$3:$F$30,MATCH($J535,'HAZUS Table FL 14.16'!$C$3:$C$30,0)),"no data")</f>
        <v>no data</v>
      </c>
      <c r="T535" s="246" t="str">
        <f>IFERROR(INDEX('HAZUS Table FL 14.16'!$G$3:$G$30,MATCH($J535,'HAZUS Table FL 14.16'!$C$3:$C$30,0)),"no data")</f>
        <v>no data</v>
      </c>
      <c r="U535" s="164" t="str">
        <f>IFERROR('Inputs_Metric 7'!$D$5*INDEX('HAZUS Table FL 14.8'!$E$4:$E$14,MATCH('Step 1_Metric 7'!$J535,'HAZUS Table FL 14.8'!$C$4:$C$14,0)),"no data")</f>
        <v>no data</v>
      </c>
      <c r="W535" s="92" t="str">
        <f t="shared" si="74"/>
        <v/>
      </c>
      <c r="X535" s="92" t="str">
        <f t="shared" si="75"/>
        <v/>
      </c>
      <c r="Y535" s="92" t="str">
        <f t="shared" si="76"/>
        <v/>
      </c>
      <c r="Z535" s="92" t="str">
        <f t="shared" si="77"/>
        <v/>
      </c>
      <c r="AA535" s="101" t="str">
        <f t="shared" si="78"/>
        <v/>
      </c>
      <c r="AB535" s="101" t="str">
        <f t="shared" si="79"/>
        <v/>
      </c>
      <c r="AC535" s="92" t="str">
        <f t="shared" si="80"/>
        <v/>
      </c>
      <c r="AD535" s="92" t="str">
        <f t="shared" si="81"/>
        <v/>
      </c>
    </row>
    <row r="536" spans="1:30" x14ac:dyDescent="0.25">
      <c r="A536">
        <f t="shared" si="73"/>
        <v>10</v>
      </c>
      <c r="B536">
        <f>COUNTIF($D$4:D536,D536)</f>
        <v>453</v>
      </c>
      <c r="C536">
        <f>'Building Structure Data'!B537</f>
        <v>0</v>
      </c>
      <c r="D536">
        <f>'Building Structure Data'!C537</f>
        <v>0</v>
      </c>
      <c r="E536">
        <f>'Building Structure Data'!D537</f>
        <v>0</v>
      </c>
      <c r="F536">
        <f>'Building Structure Data'!E537</f>
        <v>0</v>
      </c>
      <c r="G536" s="43">
        <f>'Building Structure Data'!O537</f>
        <v>0</v>
      </c>
      <c r="H536" s="43">
        <f>'Building Structure Data'!P537</f>
        <v>0</v>
      </c>
      <c r="I536" t="b">
        <f>IF(OR('Building Structure Data'!M537="C",'Building Structure Data'!M537="R"),TRUE,FALSE)</f>
        <v>0</v>
      </c>
      <c r="J536">
        <f>'Building Structure Data'!Y537</f>
        <v>0</v>
      </c>
      <c r="K536" s="77">
        <f>'Building Structure Data'!AN537</f>
        <v>0</v>
      </c>
      <c r="L536" s="77">
        <f>'Building Structure Data'!AO537</f>
        <v>0</v>
      </c>
      <c r="M536" s="163" t="str">
        <f>IFERROR('Inputs_Metric 7'!$D$5*INDEX('HAZUS Table FL 14.14'!$F$5:$F$40,MATCH($J536,'HAZUS Table FL 14.14'!$C$5:$C$40,0)),"no data")</f>
        <v>no data</v>
      </c>
      <c r="N536" s="163" t="str">
        <f>IFERROR('Inputs_Metric 7'!$D$5*INDEX('HAZUS Table FL 14.14'!$G$5:$G$40,MATCH($J536,'HAZUS Table FL 14.14'!$C$5:$C$40,0)),"no data")</f>
        <v>no data</v>
      </c>
      <c r="O536" s="163" t="str">
        <f>IFERROR('Inputs_Metric 7'!$D$5*INDEX('HAZUS Table FL 14.14'!$I$5:$I$40,MATCH($J536,'HAZUS Table FL 14.14'!$C$5:$C$40,0)),"no data")</f>
        <v>no data</v>
      </c>
      <c r="P536" s="246" t="str">
        <f>IFERROR(AVERAGEIFS('HAZUS Table FL 14.12'!$S$4:$S$325,'HAZUS Table FL 14.12'!$N$4:$N$325,$J536,'HAZUS Table FL 14.12'!$R$4:$R$325,$I536,'HAZUS Table FL 14.12'!$P$4:$P$325,"&lt;="&amp;$G536,'HAZUS Table FL 14.12'!$Q$4:$Q$325,"&gt;"&amp;$G536)*'Inputs_Metric 7'!$D$6,"no data")</f>
        <v>no data</v>
      </c>
      <c r="Q536" s="246" t="str">
        <f>IFERROR(AVERAGEIFS('HAZUS Table FL 14.12'!$S$4:$S$325,'HAZUS Table FL 14.12'!$N$4:$N$325,$J536,'HAZUS Table FL 14.12'!$R$4:$R$325,$I536,'HAZUS Table FL 14.12'!$P$4:$P$325,"&lt;="&amp;$H536,'HAZUS Table FL 14.12'!$Q$4:$Q$325,"&gt;"&amp;$H536)*'Inputs_Metric 7'!$D$6,"no data")</f>
        <v>no data</v>
      </c>
      <c r="R536" s="246" t="str">
        <f>IFERROR(INDEX('HAZUS Table FL 14.16'!$D$3:$D$30,MATCH($J536,'HAZUS Table FL 14.16'!$C$3:$C$30,0)),"no data")</f>
        <v>no data</v>
      </c>
      <c r="S536" s="246" t="str">
        <f>IFERROR(INDEX('HAZUS Table FL 14.16'!$F$3:$F$30,MATCH($J536,'HAZUS Table FL 14.16'!$C$3:$C$30,0)),"no data")</f>
        <v>no data</v>
      </c>
      <c r="T536" s="246" t="str">
        <f>IFERROR(INDEX('HAZUS Table FL 14.16'!$G$3:$G$30,MATCH($J536,'HAZUS Table FL 14.16'!$C$3:$C$30,0)),"no data")</f>
        <v>no data</v>
      </c>
      <c r="U536" s="164" t="str">
        <f>IFERROR('Inputs_Metric 7'!$D$5*INDEX('HAZUS Table FL 14.8'!$E$4:$E$14,MATCH('Step 1_Metric 7'!$J536,'HAZUS Table FL 14.8'!$C$4:$C$14,0)),"no data")</f>
        <v>no data</v>
      </c>
      <c r="W536" s="92" t="str">
        <f t="shared" si="74"/>
        <v/>
      </c>
      <c r="X536" s="92" t="str">
        <f t="shared" si="75"/>
        <v/>
      </c>
      <c r="Y536" s="92" t="str">
        <f t="shared" si="76"/>
        <v/>
      </c>
      <c r="Z536" s="92" t="str">
        <f t="shared" si="77"/>
        <v/>
      </c>
      <c r="AA536" s="101" t="str">
        <f t="shared" si="78"/>
        <v/>
      </c>
      <c r="AB536" s="101" t="str">
        <f t="shared" si="79"/>
        <v/>
      </c>
      <c r="AC536" s="92" t="str">
        <f t="shared" si="80"/>
        <v/>
      </c>
      <c r="AD536" s="92" t="str">
        <f t="shared" si="81"/>
        <v/>
      </c>
    </row>
    <row r="537" spans="1:30" x14ac:dyDescent="0.25">
      <c r="A537">
        <f t="shared" si="73"/>
        <v>10</v>
      </c>
      <c r="B537">
        <f>COUNTIF($D$4:D537,D537)</f>
        <v>454</v>
      </c>
      <c r="C537">
        <f>'Building Structure Data'!B538</f>
        <v>0</v>
      </c>
      <c r="D537">
        <f>'Building Structure Data'!C538</f>
        <v>0</v>
      </c>
      <c r="E537">
        <f>'Building Structure Data'!D538</f>
        <v>0</v>
      </c>
      <c r="F537">
        <f>'Building Structure Data'!E538</f>
        <v>0</v>
      </c>
      <c r="G537" s="43">
        <f>'Building Structure Data'!O538</f>
        <v>0</v>
      </c>
      <c r="H537" s="43">
        <f>'Building Structure Data'!P538</f>
        <v>0</v>
      </c>
      <c r="I537" t="b">
        <f>IF(OR('Building Structure Data'!M538="C",'Building Structure Data'!M538="R"),TRUE,FALSE)</f>
        <v>0</v>
      </c>
      <c r="J537">
        <f>'Building Structure Data'!Y538</f>
        <v>0</v>
      </c>
      <c r="K537" s="77">
        <f>'Building Structure Data'!AN538</f>
        <v>0</v>
      </c>
      <c r="L537" s="77">
        <f>'Building Structure Data'!AO538</f>
        <v>0</v>
      </c>
      <c r="M537" s="163" t="str">
        <f>IFERROR('Inputs_Metric 7'!$D$5*INDEX('HAZUS Table FL 14.14'!$F$5:$F$40,MATCH($J537,'HAZUS Table FL 14.14'!$C$5:$C$40,0)),"no data")</f>
        <v>no data</v>
      </c>
      <c r="N537" s="163" t="str">
        <f>IFERROR('Inputs_Metric 7'!$D$5*INDEX('HAZUS Table FL 14.14'!$G$5:$G$40,MATCH($J537,'HAZUS Table FL 14.14'!$C$5:$C$40,0)),"no data")</f>
        <v>no data</v>
      </c>
      <c r="O537" s="163" t="str">
        <f>IFERROR('Inputs_Metric 7'!$D$5*INDEX('HAZUS Table FL 14.14'!$I$5:$I$40,MATCH($J537,'HAZUS Table FL 14.14'!$C$5:$C$40,0)),"no data")</f>
        <v>no data</v>
      </c>
      <c r="P537" s="246" t="str">
        <f>IFERROR(AVERAGEIFS('HAZUS Table FL 14.12'!$S$4:$S$325,'HAZUS Table FL 14.12'!$N$4:$N$325,$J537,'HAZUS Table FL 14.12'!$R$4:$R$325,$I537,'HAZUS Table FL 14.12'!$P$4:$P$325,"&lt;="&amp;$G537,'HAZUS Table FL 14.12'!$Q$4:$Q$325,"&gt;"&amp;$G537)*'Inputs_Metric 7'!$D$6,"no data")</f>
        <v>no data</v>
      </c>
      <c r="Q537" s="246" t="str">
        <f>IFERROR(AVERAGEIFS('HAZUS Table FL 14.12'!$S$4:$S$325,'HAZUS Table FL 14.12'!$N$4:$N$325,$J537,'HAZUS Table FL 14.12'!$R$4:$R$325,$I537,'HAZUS Table FL 14.12'!$P$4:$P$325,"&lt;="&amp;$H537,'HAZUS Table FL 14.12'!$Q$4:$Q$325,"&gt;"&amp;$H537)*'Inputs_Metric 7'!$D$6,"no data")</f>
        <v>no data</v>
      </c>
      <c r="R537" s="246" t="str">
        <f>IFERROR(INDEX('HAZUS Table FL 14.16'!$D$3:$D$30,MATCH($J537,'HAZUS Table FL 14.16'!$C$3:$C$30,0)),"no data")</f>
        <v>no data</v>
      </c>
      <c r="S537" s="246" t="str">
        <f>IFERROR(INDEX('HAZUS Table FL 14.16'!$F$3:$F$30,MATCH($J537,'HAZUS Table FL 14.16'!$C$3:$C$30,0)),"no data")</f>
        <v>no data</v>
      </c>
      <c r="T537" s="246" t="str">
        <f>IFERROR(INDEX('HAZUS Table FL 14.16'!$G$3:$G$30,MATCH($J537,'HAZUS Table FL 14.16'!$C$3:$C$30,0)),"no data")</f>
        <v>no data</v>
      </c>
      <c r="U537" s="164" t="str">
        <f>IFERROR('Inputs_Metric 7'!$D$5*INDEX('HAZUS Table FL 14.8'!$E$4:$E$14,MATCH('Step 1_Metric 7'!$J537,'HAZUS Table FL 14.8'!$C$4:$C$14,0)),"no data")</f>
        <v>no data</v>
      </c>
      <c r="W537" s="92" t="str">
        <f t="shared" si="74"/>
        <v/>
      </c>
      <c r="X537" s="92" t="str">
        <f t="shared" si="75"/>
        <v/>
      </c>
      <c r="Y537" s="92" t="str">
        <f t="shared" si="76"/>
        <v/>
      </c>
      <c r="Z537" s="92" t="str">
        <f t="shared" si="77"/>
        <v/>
      </c>
      <c r="AA537" s="101" t="str">
        <f t="shared" si="78"/>
        <v/>
      </c>
      <c r="AB537" s="101" t="str">
        <f t="shared" si="79"/>
        <v/>
      </c>
      <c r="AC537" s="92" t="str">
        <f t="shared" si="80"/>
        <v/>
      </c>
      <c r="AD537" s="92" t="str">
        <f t="shared" si="81"/>
        <v/>
      </c>
    </row>
    <row r="538" spans="1:30" x14ac:dyDescent="0.25">
      <c r="A538">
        <f t="shared" si="73"/>
        <v>10</v>
      </c>
      <c r="B538">
        <f>COUNTIF($D$4:D538,D538)</f>
        <v>455</v>
      </c>
      <c r="C538">
        <f>'Building Structure Data'!B539</f>
        <v>0</v>
      </c>
      <c r="D538">
        <f>'Building Structure Data'!C539</f>
        <v>0</v>
      </c>
      <c r="E538">
        <f>'Building Structure Data'!D539</f>
        <v>0</v>
      </c>
      <c r="F538">
        <f>'Building Structure Data'!E539</f>
        <v>0</v>
      </c>
      <c r="G538" s="43">
        <f>'Building Structure Data'!O539</f>
        <v>0</v>
      </c>
      <c r="H538" s="43">
        <f>'Building Structure Data'!P539</f>
        <v>0</v>
      </c>
      <c r="I538" t="b">
        <f>IF(OR('Building Structure Data'!M539="C",'Building Structure Data'!M539="R"),TRUE,FALSE)</f>
        <v>0</v>
      </c>
      <c r="J538">
        <f>'Building Structure Data'!Y539</f>
        <v>0</v>
      </c>
      <c r="K538" s="77">
        <f>'Building Structure Data'!AN539</f>
        <v>0</v>
      </c>
      <c r="L538" s="77">
        <f>'Building Structure Data'!AO539</f>
        <v>0</v>
      </c>
      <c r="M538" s="163" t="str">
        <f>IFERROR('Inputs_Metric 7'!$D$5*INDEX('HAZUS Table FL 14.14'!$F$5:$F$40,MATCH($J538,'HAZUS Table FL 14.14'!$C$5:$C$40,0)),"no data")</f>
        <v>no data</v>
      </c>
      <c r="N538" s="163" t="str">
        <f>IFERROR('Inputs_Metric 7'!$D$5*INDEX('HAZUS Table FL 14.14'!$G$5:$G$40,MATCH($J538,'HAZUS Table FL 14.14'!$C$5:$C$40,0)),"no data")</f>
        <v>no data</v>
      </c>
      <c r="O538" s="163" t="str">
        <f>IFERROR('Inputs_Metric 7'!$D$5*INDEX('HAZUS Table FL 14.14'!$I$5:$I$40,MATCH($J538,'HAZUS Table FL 14.14'!$C$5:$C$40,0)),"no data")</f>
        <v>no data</v>
      </c>
      <c r="P538" s="246" t="str">
        <f>IFERROR(AVERAGEIFS('HAZUS Table FL 14.12'!$S$4:$S$325,'HAZUS Table FL 14.12'!$N$4:$N$325,$J538,'HAZUS Table FL 14.12'!$R$4:$R$325,$I538,'HAZUS Table FL 14.12'!$P$4:$P$325,"&lt;="&amp;$G538,'HAZUS Table FL 14.12'!$Q$4:$Q$325,"&gt;"&amp;$G538)*'Inputs_Metric 7'!$D$6,"no data")</f>
        <v>no data</v>
      </c>
      <c r="Q538" s="246" t="str">
        <f>IFERROR(AVERAGEIFS('HAZUS Table FL 14.12'!$S$4:$S$325,'HAZUS Table FL 14.12'!$N$4:$N$325,$J538,'HAZUS Table FL 14.12'!$R$4:$R$325,$I538,'HAZUS Table FL 14.12'!$P$4:$P$325,"&lt;="&amp;$H538,'HAZUS Table FL 14.12'!$Q$4:$Q$325,"&gt;"&amp;$H538)*'Inputs_Metric 7'!$D$6,"no data")</f>
        <v>no data</v>
      </c>
      <c r="R538" s="246" t="str">
        <f>IFERROR(INDEX('HAZUS Table FL 14.16'!$D$3:$D$30,MATCH($J538,'HAZUS Table FL 14.16'!$C$3:$C$30,0)),"no data")</f>
        <v>no data</v>
      </c>
      <c r="S538" s="246" t="str">
        <f>IFERROR(INDEX('HAZUS Table FL 14.16'!$F$3:$F$30,MATCH($J538,'HAZUS Table FL 14.16'!$C$3:$C$30,0)),"no data")</f>
        <v>no data</v>
      </c>
      <c r="T538" s="246" t="str">
        <f>IFERROR(INDEX('HAZUS Table FL 14.16'!$G$3:$G$30,MATCH($J538,'HAZUS Table FL 14.16'!$C$3:$C$30,0)),"no data")</f>
        <v>no data</v>
      </c>
      <c r="U538" s="164" t="str">
        <f>IFERROR('Inputs_Metric 7'!$D$5*INDEX('HAZUS Table FL 14.8'!$E$4:$E$14,MATCH('Step 1_Metric 7'!$J538,'HAZUS Table FL 14.8'!$C$4:$C$14,0)),"no data")</f>
        <v>no data</v>
      </c>
      <c r="W538" s="92" t="str">
        <f t="shared" si="74"/>
        <v/>
      </c>
      <c r="X538" s="92" t="str">
        <f t="shared" si="75"/>
        <v/>
      </c>
      <c r="Y538" s="92" t="str">
        <f t="shared" si="76"/>
        <v/>
      </c>
      <c r="Z538" s="92" t="str">
        <f t="shared" si="77"/>
        <v/>
      </c>
      <c r="AA538" s="101" t="str">
        <f t="shared" si="78"/>
        <v/>
      </c>
      <c r="AB538" s="101" t="str">
        <f t="shared" si="79"/>
        <v/>
      </c>
      <c r="AC538" s="92" t="str">
        <f t="shared" si="80"/>
        <v/>
      </c>
      <c r="AD538" s="92" t="str">
        <f t="shared" si="81"/>
        <v/>
      </c>
    </row>
    <row r="539" spans="1:30" x14ac:dyDescent="0.25">
      <c r="A539">
        <f t="shared" si="73"/>
        <v>10</v>
      </c>
      <c r="B539">
        <f>COUNTIF($D$4:D539,D539)</f>
        <v>456</v>
      </c>
      <c r="C539">
        <f>'Building Structure Data'!B540</f>
        <v>0</v>
      </c>
      <c r="D539">
        <f>'Building Structure Data'!C540</f>
        <v>0</v>
      </c>
      <c r="E539">
        <f>'Building Structure Data'!D540</f>
        <v>0</v>
      </c>
      <c r="F539">
        <f>'Building Structure Data'!E540</f>
        <v>0</v>
      </c>
      <c r="G539" s="43">
        <f>'Building Structure Data'!O540</f>
        <v>0</v>
      </c>
      <c r="H539" s="43">
        <f>'Building Structure Data'!P540</f>
        <v>0</v>
      </c>
      <c r="I539" t="b">
        <f>IF(OR('Building Structure Data'!M540="C",'Building Structure Data'!M540="R"),TRUE,FALSE)</f>
        <v>0</v>
      </c>
      <c r="J539">
        <f>'Building Structure Data'!Y540</f>
        <v>0</v>
      </c>
      <c r="K539" s="77">
        <f>'Building Structure Data'!AN540</f>
        <v>0</v>
      </c>
      <c r="L539" s="77">
        <f>'Building Structure Data'!AO540</f>
        <v>0</v>
      </c>
      <c r="M539" s="163" t="str">
        <f>IFERROR('Inputs_Metric 7'!$D$5*INDEX('HAZUS Table FL 14.14'!$F$5:$F$40,MATCH($J539,'HAZUS Table FL 14.14'!$C$5:$C$40,0)),"no data")</f>
        <v>no data</v>
      </c>
      <c r="N539" s="163" t="str">
        <f>IFERROR('Inputs_Metric 7'!$D$5*INDEX('HAZUS Table FL 14.14'!$G$5:$G$40,MATCH($J539,'HAZUS Table FL 14.14'!$C$5:$C$40,0)),"no data")</f>
        <v>no data</v>
      </c>
      <c r="O539" s="163" t="str">
        <f>IFERROR('Inputs_Metric 7'!$D$5*INDEX('HAZUS Table FL 14.14'!$I$5:$I$40,MATCH($J539,'HAZUS Table FL 14.14'!$C$5:$C$40,0)),"no data")</f>
        <v>no data</v>
      </c>
      <c r="P539" s="246" t="str">
        <f>IFERROR(AVERAGEIFS('HAZUS Table FL 14.12'!$S$4:$S$325,'HAZUS Table FL 14.12'!$N$4:$N$325,$J539,'HAZUS Table FL 14.12'!$R$4:$R$325,$I539,'HAZUS Table FL 14.12'!$P$4:$P$325,"&lt;="&amp;$G539,'HAZUS Table FL 14.12'!$Q$4:$Q$325,"&gt;"&amp;$G539)*'Inputs_Metric 7'!$D$6,"no data")</f>
        <v>no data</v>
      </c>
      <c r="Q539" s="246" t="str">
        <f>IFERROR(AVERAGEIFS('HAZUS Table FL 14.12'!$S$4:$S$325,'HAZUS Table FL 14.12'!$N$4:$N$325,$J539,'HAZUS Table FL 14.12'!$R$4:$R$325,$I539,'HAZUS Table FL 14.12'!$P$4:$P$325,"&lt;="&amp;$H539,'HAZUS Table FL 14.12'!$Q$4:$Q$325,"&gt;"&amp;$H539)*'Inputs_Metric 7'!$D$6,"no data")</f>
        <v>no data</v>
      </c>
      <c r="R539" s="246" t="str">
        <f>IFERROR(INDEX('HAZUS Table FL 14.16'!$D$3:$D$30,MATCH($J539,'HAZUS Table FL 14.16'!$C$3:$C$30,0)),"no data")</f>
        <v>no data</v>
      </c>
      <c r="S539" s="246" t="str">
        <f>IFERROR(INDEX('HAZUS Table FL 14.16'!$F$3:$F$30,MATCH($J539,'HAZUS Table FL 14.16'!$C$3:$C$30,0)),"no data")</f>
        <v>no data</v>
      </c>
      <c r="T539" s="246" t="str">
        <f>IFERROR(INDEX('HAZUS Table FL 14.16'!$G$3:$G$30,MATCH($J539,'HAZUS Table FL 14.16'!$C$3:$C$30,0)),"no data")</f>
        <v>no data</v>
      </c>
      <c r="U539" s="164" t="str">
        <f>IFERROR('Inputs_Metric 7'!$D$5*INDEX('HAZUS Table FL 14.8'!$E$4:$E$14,MATCH('Step 1_Metric 7'!$J539,'HAZUS Table FL 14.8'!$C$4:$C$14,0)),"no data")</f>
        <v>no data</v>
      </c>
      <c r="W539" s="92" t="str">
        <f t="shared" si="74"/>
        <v/>
      </c>
      <c r="X539" s="92" t="str">
        <f t="shared" si="75"/>
        <v/>
      </c>
      <c r="Y539" s="92" t="str">
        <f t="shared" si="76"/>
        <v/>
      </c>
      <c r="Z539" s="92" t="str">
        <f t="shared" si="77"/>
        <v/>
      </c>
      <c r="AA539" s="101" t="str">
        <f t="shared" si="78"/>
        <v/>
      </c>
      <c r="AB539" s="101" t="str">
        <f t="shared" si="79"/>
        <v/>
      </c>
      <c r="AC539" s="92" t="str">
        <f t="shared" si="80"/>
        <v/>
      </c>
      <c r="AD539" s="92" t="str">
        <f t="shared" si="81"/>
        <v/>
      </c>
    </row>
    <row r="540" spans="1:30" x14ac:dyDescent="0.25">
      <c r="A540">
        <f t="shared" si="73"/>
        <v>10</v>
      </c>
      <c r="B540">
        <f>COUNTIF($D$4:D540,D540)</f>
        <v>457</v>
      </c>
      <c r="C540">
        <f>'Building Structure Data'!B541</f>
        <v>0</v>
      </c>
      <c r="D540">
        <f>'Building Structure Data'!C541</f>
        <v>0</v>
      </c>
      <c r="E540">
        <f>'Building Structure Data'!D541</f>
        <v>0</v>
      </c>
      <c r="F540">
        <f>'Building Structure Data'!E541</f>
        <v>0</v>
      </c>
      <c r="G540" s="43">
        <f>'Building Structure Data'!O541</f>
        <v>0</v>
      </c>
      <c r="H540" s="43">
        <f>'Building Structure Data'!P541</f>
        <v>0</v>
      </c>
      <c r="I540" t="b">
        <f>IF(OR('Building Structure Data'!M541="C",'Building Structure Data'!M541="R"),TRUE,FALSE)</f>
        <v>0</v>
      </c>
      <c r="J540">
        <f>'Building Structure Data'!Y541</f>
        <v>0</v>
      </c>
      <c r="K540" s="77">
        <f>'Building Structure Data'!AN541</f>
        <v>0</v>
      </c>
      <c r="L540" s="77">
        <f>'Building Structure Data'!AO541</f>
        <v>0</v>
      </c>
      <c r="M540" s="163" t="str">
        <f>IFERROR('Inputs_Metric 7'!$D$5*INDEX('HAZUS Table FL 14.14'!$F$5:$F$40,MATCH($J540,'HAZUS Table FL 14.14'!$C$5:$C$40,0)),"no data")</f>
        <v>no data</v>
      </c>
      <c r="N540" s="163" t="str">
        <f>IFERROR('Inputs_Metric 7'!$D$5*INDEX('HAZUS Table FL 14.14'!$G$5:$G$40,MATCH($J540,'HAZUS Table FL 14.14'!$C$5:$C$40,0)),"no data")</f>
        <v>no data</v>
      </c>
      <c r="O540" s="163" t="str">
        <f>IFERROR('Inputs_Metric 7'!$D$5*INDEX('HAZUS Table FL 14.14'!$I$5:$I$40,MATCH($J540,'HAZUS Table FL 14.14'!$C$5:$C$40,0)),"no data")</f>
        <v>no data</v>
      </c>
      <c r="P540" s="246" t="str">
        <f>IFERROR(AVERAGEIFS('HAZUS Table FL 14.12'!$S$4:$S$325,'HAZUS Table FL 14.12'!$N$4:$N$325,$J540,'HAZUS Table FL 14.12'!$R$4:$R$325,$I540,'HAZUS Table FL 14.12'!$P$4:$P$325,"&lt;="&amp;$G540,'HAZUS Table FL 14.12'!$Q$4:$Q$325,"&gt;"&amp;$G540)*'Inputs_Metric 7'!$D$6,"no data")</f>
        <v>no data</v>
      </c>
      <c r="Q540" s="246" t="str">
        <f>IFERROR(AVERAGEIFS('HAZUS Table FL 14.12'!$S$4:$S$325,'HAZUS Table FL 14.12'!$N$4:$N$325,$J540,'HAZUS Table FL 14.12'!$R$4:$R$325,$I540,'HAZUS Table FL 14.12'!$P$4:$P$325,"&lt;="&amp;$H540,'HAZUS Table FL 14.12'!$Q$4:$Q$325,"&gt;"&amp;$H540)*'Inputs_Metric 7'!$D$6,"no data")</f>
        <v>no data</v>
      </c>
      <c r="R540" s="246" t="str">
        <f>IFERROR(INDEX('HAZUS Table FL 14.16'!$D$3:$D$30,MATCH($J540,'HAZUS Table FL 14.16'!$C$3:$C$30,0)),"no data")</f>
        <v>no data</v>
      </c>
      <c r="S540" s="246" t="str">
        <f>IFERROR(INDEX('HAZUS Table FL 14.16'!$F$3:$F$30,MATCH($J540,'HAZUS Table FL 14.16'!$C$3:$C$30,0)),"no data")</f>
        <v>no data</v>
      </c>
      <c r="T540" s="246" t="str">
        <f>IFERROR(INDEX('HAZUS Table FL 14.16'!$G$3:$G$30,MATCH($J540,'HAZUS Table FL 14.16'!$C$3:$C$30,0)),"no data")</f>
        <v>no data</v>
      </c>
      <c r="U540" s="164" t="str">
        <f>IFERROR('Inputs_Metric 7'!$D$5*INDEX('HAZUS Table FL 14.8'!$E$4:$E$14,MATCH('Step 1_Metric 7'!$J540,'HAZUS Table FL 14.8'!$C$4:$C$14,0)),"no data")</f>
        <v>no data</v>
      </c>
      <c r="W540" s="92" t="str">
        <f t="shared" si="74"/>
        <v/>
      </c>
      <c r="X540" s="92" t="str">
        <f t="shared" si="75"/>
        <v/>
      </c>
      <c r="Y540" s="92" t="str">
        <f t="shared" si="76"/>
        <v/>
      </c>
      <c r="Z540" s="92" t="str">
        <f t="shared" si="77"/>
        <v/>
      </c>
      <c r="AA540" s="101" t="str">
        <f t="shared" si="78"/>
        <v/>
      </c>
      <c r="AB540" s="101" t="str">
        <f t="shared" si="79"/>
        <v/>
      </c>
      <c r="AC540" s="92" t="str">
        <f t="shared" si="80"/>
        <v/>
      </c>
      <c r="AD540" s="92" t="str">
        <f t="shared" si="81"/>
        <v/>
      </c>
    </row>
    <row r="541" spans="1:30" x14ac:dyDescent="0.25">
      <c r="A541">
        <f t="shared" ref="A541:A604" si="82">IF(B541=1,A540+1,A540)</f>
        <v>10</v>
      </c>
      <c r="B541">
        <f>COUNTIF($D$4:D541,D541)</f>
        <v>458</v>
      </c>
      <c r="C541">
        <f>'Building Structure Data'!B542</f>
        <v>0</v>
      </c>
      <c r="D541">
        <f>'Building Structure Data'!C542</f>
        <v>0</v>
      </c>
      <c r="E541">
        <f>'Building Structure Data'!D542</f>
        <v>0</v>
      </c>
      <c r="F541">
        <f>'Building Structure Data'!E542</f>
        <v>0</v>
      </c>
      <c r="G541" s="43">
        <f>'Building Structure Data'!O542</f>
        <v>0</v>
      </c>
      <c r="H541" s="43">
        <f>'Building Structure Data'!P542</f>
        <v>0</v>
      </c>
      <c r="I541" t="b">
        <f>IF(OR('Building Structure Data'!M542="C",'Building Structure Data'!M542="R"),TRUE,FALSE)</f>
        <v>0</v>
      </c>
      <c r="J541">
        <f>'Building Structure Data'!Y542</f>
        <v>0</v>
      </c>
      <c r="K541" s="77">
        <f>'Building Structure Data'!AN542</f>
        <v>0</v>
      </c>
      <c r="L541" s="77">
        <f>'Building Structure Data'!AO542</f>
        <v>0</v>
      </c>
      <c r="M541" s="163" t="str">
        <f>IFERROR('Inputs_Metric 7'!$D$5*INDEX('HAZUS Table FL 14.14'!$F$5:$F$40,MATCH($J541,'HAZUS Table FL 14.14'!$C$5:$C$40,0)),"no data")</f>
        <v>no data</v>
      </c>
      <c r="N541" s="163" t="str">
        <f>IFERROR('Inputs_Metric 7'!$D$5*INDEX('HAZUS Table FL 14.14'!$G$5:$G$40,MATCH($J541,'HAZUS Table FL 14.14'!$C$5:$C$40,0)),"no data")</f>
        <v>no data</v>
      </c>
      <c r="O541" s="163" t="str">
        <f>IFERROR('Inputs_Metric 7'!$D$5*INDEX('HAZUS Table FL 14.14'!$I$5:$I$40,MATCH($J541,'HAZUS Table FL 14.14'!$C$5:$C$40,0)),"no data")</f>
        <v>no data</v>
      </c>
      <c r="P541" s="246" t="str">
        <f>IFERROR(AVERAGEIFS('HAZUS Table FL 14.12'!$S$4:$S$325,'HAZUS Table FL 14.12'!$N$4:$N$325,$J541,'HAZUS Table FL 14.12'!$R$4:$R$325,$I541,'HAZUS Table FL 14.12'!$P$4:$P$325,"&lt;="&amp;$G541,'HAZUS Table FL 14.12'!$Q$4:$Q$325,"&gt;"&amp;$G541)*'Inputs_Metric 7'!$D$6,"no data")</f>
        <v>no data</v>
      </c>
      <c r="Q541" s="246" t="str">
        <f>IFERROR(AVERAGEIFS('HAZUS Table FL 14.12'!$S$4:$S$325,'HAZUS Table FL 14.12'!$N$4:$N$325,$J541,'HAZUS Table FL 14.12'!$R$4:$R$325,$I541,'HAZUS Table FL 14.12'!$P$4:$P$325,"&lt;="&amp;$H541,'HAZUS Table FL 14.12'!$Q$4:$Q$325,"&gt;"&amp;$H541)*'Inputs_Metric 7'!$D$6,"no data")</f>
        <v>no data</v>
      </c>
      <c r="R541" s="246" t="str">
        <f>IFERROR(INDEX('HAZUS Table FL 14.16'!$D$3:$D$30,MATCH($J541,'HAZUS Table FL 14.16'!$C$3:$C$30,0)),"no data")</f>
        <v>no data</v>
      </c>
      <c r="S541" s="246" t="str">
        <f>IFERROR(INDEX('HAZUS Table FL 14.16'!$F$3:$F$30,MATCH($J541,'HAZUS Table FL 14.16'!$C$3:$C$30,0)),"no data")</f>
        <v>no data</v>
      </c>
      <c r="T541" s="246" t="str">
        <f>IFERROR(INDEX('HAZUS Table FL 14.16'!$G$3:$G$30,MATCH($J541,'HAZUS Table FL 14.16'!$C$3:$C$30,0)),"no data")</f>
        <v>no data</v>
      </c>
      <c r="U541" s="164" t="str">
        <f>IFERROR('Inputs_Metric 7'!$D$5*INDEX('HAZUS Table FL 14.8'!$E$4:$E$14,MATCH('Step 1_Metric 7'!$J541,'HAZUS Table FL 14.8'!$C$4:$C$14,0)),"no data")</f>
        <v>no data</v>
      </c>
      <c r="W541" s="92" t="str">
        <f t="shared" ref="W541:W604" si="83">IFERROR(K541*M541*P541*(1-S541),"")</f>
        <v/>
      </c>
      <c r="X541" s="92" t="str">
        <f t="shared" ref="X541:X604" si="84">IFERROR(L541*M541*Q541*(1-S541),"")</f>
        <v/>
      </c>
      <c r="Y541" s="92" t="str">
        <f t="shared" ref="Y541:Y604" si="85">IFERROR(K541*$N541*P541*(1-$R541),"")</f>
        <v/>
      </c>
      <c r="Z541" s="92" t="str">
        <f t="shared" ref="Z541:Z604" si="86">IFERROR(L541*$N541*Q541*(1-$R541),"")</f>
        <v/>
      </c>
      <c r="AA541" s="101" t="str">
        <f t="shared" ref="AA541:AA604" si="87">IFERROR(AC541/$U541,"")</f>
        <v/>
      </c>
      <c r="AB541" s="101" t="str">
        <f t="shared" ref="AB541:AB604" si="88">IFERROR(AD541/$U541,"")</f>
        <v/>
      </c>
      <c r="AC541" s="92" t="str">
        <f t="shared" ref="AC541:AC604" si="89">IFERROR(K541*$O541*P541*(1-$T541),"")</f>
        <v/>
      </c>
      <c r="AD541" s="92" t="str">
        <f t="shared" ref="AD541:AD604" si="90">IFERROR(L541*$O541*Q541*(1-$T541),"")</f>
        <v/>
      </c>
    </row>
    <row r="542" spans="1:30" x14ac:dyDescent="0.25">
      <c r="A542">
        <f t="shared" si="82"/>
        <v>10</v>
      </c>
      <c r="B542">
        <f>COUNTIF($D$4:D542,D542)</f>
        <v>459</v>
      </c>
      <c r="C542">
        <f>'Building Structure Data'!B543</f>
        <v>0</v>
      </c>
      <c r="D542">
        <f>'Building Structure Data'!C543</f>
        <v>0</v>
      </c>
      <c r="E542">
        <f>'Building Structure Data'!D543</f>
        <v>0</v>
      </c>
      <c r="F542">
        <f>'Building Structure Data'!E543</f>
        <v>0</v>
      </c>
      <c r="G542" s="43">
        <f>'Building Structure Data'!O543</f>
        <v>0</v>
      </c>
      <c r="H542" s="43">
        <f>'Building Structure Data'!P543</f>
        <v>0</v>
      </c>
      <c r="I542" t="b">
        <f>IF(OR('Building Structure Data'!M543="C",'Building Structure Data'!M543="R"),TRUE,FALSE)</f>
        <v>0</v>
      </c>
      <c r="J542">
        <f>'Building Structure Data'!Y543</f>
        <v>0</v>
      </c>
      <c r="K542" s="77">
        <f>'Building Structure Data'!AN543</f>
        <v>0</v>
      </c>
      <c r="L542" s="77">
        <f>'Building Structure Data'!AO543</f>
        <v>0</v>
      </c>
      <c r="M542" s="163" t="str">
        <f>IFERROR('Inputs_Metric 7'!$D$5*INDEX('HAZUS Table FL 14.14'!$F$5:$F$40,MATCH($J542,'HAZUS Table FL 14.14'!$C$5:$C$40,0)),"no data")</f>
        <v>no data</v>
      </c>
      <c r="N542" s="163" t="str">
        <f>IFERROR('Inputs_Metric 7'!$D$5*INDEX('HAZUS Table FL 14.14'!$G$5:$G$40,MATCH($J542,'HAZUS Table FL 14.14'!$C$5:$C$40,0)),"no data")</f>
        <v>no data</v>
      </c>
      <c r="O542" s="163" t="str">
        <f>IFERROR('Inputs_Metric 7'!$D$5*INDEX('HAZUS Table FL 14.14'!$I$5:$I$40,MATCH($J542,'HAZUS Table FL 14.14'!$C$5:$C$40,0)),"no data")</f>
        <v>no data</v>
      </c>
      <c r="P542" s="246" t="str">
        <f>IFERROR(AVERAGEIFS('HAZUS Table FL 14.12'!$S$4:$S$325,'HAZUS Table FL 14.12'!$N$4:$N$325,$J542,'HAZUS Table FL 14.12'!$R$4:$R$325,$I542,'HAZUS Table FL 14.12'!$P$4:$P$325,"&lt;="&amp;$G542,'HAZUS Table FL 14.12'!$Q$4:$Q$325,"&gt;"&amp;$G542)*'Inputs_Metric 7'!$D$6,"no data")</f>
        <v>no data</v>
      </c>
      <c r="Q542" s="246" t="str">
        <f>IFERROR(AVERAGEIFS('HAZUS Table FL 14.12'!$S$4:$S$325,'HAZUS Table FL 14.12'!$N$4:$N$325,$J542,'HAZUS Table FL 14.12'!$R$4:$R$325,$I542,'HAZUS Table FL 14.12'!$P$4:$P$325,"&lt;="&amp;$H542,'HAZUS Table FL 14.12'!$Q$4:$Q$325,"&gt;"&amp;$H542)*'Inputs_Metric 7'!$D$6,"no data")</f>
        <v>no data</v>
      </c>
      <c r="R542" s="246" t="str">
        <f>IFERROR(INDEX('HAZUS Table FL 14.16'!$D$3:$D$30,MATCH($J542,'HAZUS Table FL 14.16'!$C$3:$C$30,0)),"no data")</f>
        <v>no data</v>
      </c>
      <c r="S542" s="246" t="str">
        <f>IFERROR(INDEX('HAZUS Table FL 14.16'!$F$3:$F$30,MATCH($J542,'HAZUS Table FL 14.16'!$C$3:$C$30,0)),"no data")</f>
        <v>no data</v>
      </c>
      <c r="T542" s="246" t="str">
        <f>IFERROR(INDEX('HAZUS Table FL 14.16'!$G$3:$G$30,MATCH($J542,'HAZUS Table FL 14.16'!$C$3:$C$30,0)),"no data")</f>
        <v>no data</v>
      </c>
      <c r="U542" s="164" t="str">
        <f>IFERROR('Inputs_Metric 7'!$D$5*INDEX('HAZUS Table FL 14.8'!$E$4:$E$14,MATCH('Step 1_Metric 7'!$J542,'HAZUS Table FL 14.8'!$C$4:$C$14,0)),"no data")</f>
        <v>no data</v>
      </c>
      <c r="W542" s="92" t="str">
        <f t="shared" si="83"/>
        <v/>
      </c>
      <c r="X542" s="92" t="str">
        <f t="shared" si="84"/>
        <v/>
      </c>
      <c r="Y542" s="92" t="str">
        <f t="shared" si="85"/>
        <v/>
      </c>
      <c r="Z542" s="92" t="str">
        <f t="shared" si="86"/>
        <v/>
      </c>
      <c r="AA542" s="101" t="str">
        <f t="shared" si="87"/>
        <v/>
      </c>
      <c r="AB542" s="101" t="str">
        <f t="shared" si="88"/>
        <v/>
      </c>
      <c r="AC542" s="92" t="str">
        <f t="shared" si="89"/>
        <v/>
      </c>
      <c r="AD542" s="92" t="str">
        <f t="shared" si="90"/>
        <v/>
      </c>
    </row>
    <row r="543" spans="1:30" x14ac:dyDescent="0.25">
      <c r="A543">
        <f t="shared" si="82"/>
        <v>10</v>
      </c>
      <c r="B543">
        <f>COUNTIF($D$4:D543,D543)</f>
        <v>460</v>
      </c>
      <c r="C543">
        <f>'Building Structure Data'!B544</f>
        <v>0</v>
      </c>
      <c r="D543">
        <f>'Building Structure Data'!C544</f>
        <v>0</v>
      </c>
      <c r="E543">
        <f>'Building Structure Data'!D544</f>
        <v>0</v>
      </c>
      <c r="F543">
        <f>'Building Structure Data'!E544</f>
        <v>0</v>
      </c>
      <c r="G543" s="43">
        <f>'Building Structure Data'!O544</f>
        <v>0</v>
      </c>
      <c r="H543" s="43">
        <f>'Building Structure Data'!P544</f>
        <v>0</v>
      </c>
      <c r="I543" t="b">
        <f>IF(OR('Building Structure Data'!M544="C",'Building Structure Data'!M544="R"),TRUE,FALSE)</f>
        <v>0</v>
      </c>
      <c r="J543">
        <f>'Building Structure Data'!Y544</f>
        <v>0</v>
      </c>
      <c r="K543" s="77">
        <f>'Building Structure Data'!AN544</f>
        <v>0</v>
      </c>
      <c r="L543" s="77">
        <f>'Building Structure Data'!AO544</f>
        <v>0</v>
      </c>
      <c r="M543" s="163" t="str">
        <f>IFERROR('Inputs_Metric 7'!$D$5*INDEX('HAZUS Table FL 14.14'!$F$5:$F$40,MATCH($J543,'HAZUS Table FL 14.14'!$C$5:$C$40,0)),"no data")</f>
        <v>no data</v>
      </c>
      <c r="N543" s="163" t="str">
        <f>IFERROR('Inputs_Metric 7'!$D$5*INDEX('HAZUS Table FL 14.14'!$G$5:$G$40,MATCH($J543,'HAZUS Table FL 14.14'!$C$5:$C$40,0)),"no data")</f>
        <v>no data</v>
      </c>
      <c r="O543" s="163" t="str">
        <f>IFERROR('Inputs_Metric 7'!$D$5*INDEX('HAZUS Table FL 14.14'!$I$5:$I$40,MATCH($J543,'HAZUS Table FL 14.14'!$C$5:$C$40,0)),"no data")</f>
        <v>no data</v>
      </c>
      <c r="P543" s="246" t="str">
        <f>IFERROR(AVERAGEIFS('HAZUS Table FL 14.12'!$S$4:$S$325,'HAZUS Table FL 14.12'!$N$4:$N$325,$J543,'HAZUS Table FL 14.12'!$R$4:$R$325,$I543,'HAZUS Table FL 14.12'!$P$4:$P$325,"&lt;="&amp;$G543,'HAZUS Table FL 14.12'!$Q$4:$Q$325,"&gt;"&amp;$G543)*'Inputs_Metric 7'!$D$6,"no data")</f>
        <v>no data</v>
      </c>
      <c r="Q543" s="246" t="str">
        <f>IFERROR(AVERAGEIFS('HAZUS Table FL 14.12'!$S$4:$S$325,'HAZUS Table FL 14.12'!$N$4:$N$325,$J543,'HAZUS Table FL 14.12'!$R$4:$R$325,$I543,'HAZUS Table FL 14.12'!$P$4:$P$325,"&lt;="&amp;$H543,'HAZUS Table FL 14.12'!$Q$4:$Q$325,"&gt;"&amp;$H543)*'Inputs_Metric 7'!$D$6,"no data")</f>
        <v>no data</v>
      </c>
      <c r="R543" s="246" t="str">
        <f>IFERROR(INDEX('HAZUS Table FL 14.16'!$D$3:$D$30,MATCH($J543,'HAZUS Table FL 14.16'!$C$3:$C$30,0)),"no data")</f>
        <v>no data</v>
      </c>
      <c r="S543" s="246" t="str">
        <f>IFERROR(INDEX('HAZUS Table FL 14.16'!$F$3:$F$30,MATCH($J543,'HAZUS Table FL 14.16'!$C$3:$C$30,0)),"no data")</f>
        <v>no data</v>
      </c>
      <c r="T543" s="246" t="str">
        <f>IFERROR(INDEX('HAZUS Table FL 14.16'!$G$3:$G$30,MATCH($J543,'HAZUS Table FL 14.16'!$C$3:$C$30,0)),"no data")</f>
        <v>no data</v>
      </c>
      <c r="U543" s="164" t="str">
        <f>IFERROR('Inputs_Metric 7'!$D$5*INDEX('HAZUS Table FL 14.8'!$E$4:$E$14,MATCH('Step 1_Metric 7'!$J543,'HAZUS Table FL 14.8'!$C$4:$C$14,0)),"no data")</f>
        <v>no data</v>
      </c>
      <c r="W543" s="92" t="str">
        <f t="shared" si="83"/>
        <v/>
      </c>
      <c r="X543" s="92" t="str">
        <f t="shared" si="84"/>
        <v/>
      </c>
      <c r="Y543" s="92" t="str">
        <f t="shared" si="85"/>
        <v/>
      </c>
      <c r="Z543" s="92" t="str">
        <f t="shared" si="86"/>
        <v/>
      </c>
      <c r="AA543" s="101" t="str">
        <f t="shared" si="87"/>
        <v/>
      </c>
      <c r="AB543" s="101" t="str">
        <f t="shared" si="88"/>
        <v/>
      </c>
      <c r="AC543" s="92" t="str">
        <f t="shared" si="89"/>
        <v/>
      </c>
      <c r="AD543" s="92" t="str">
        <f t="shared" si="90"/>
        <v/>
      </c>
    </row>
    <row r="544" spans="1:30" x14ac:dyDescent="0.25">
      <c r="A544">
        <f t="shared" si="82"/>
        <v>10</v>
      </c>
      <c r="B544">
        <f>COUNTIF($D$4:D544,D544)</f>
        <v>461</v>
      </c>
      <c r="C544">
        <f>'Building Structure Data'!B545</f>
        <v>0</v>
      </c>
      <c r="D544">
        <f>'Building Structure Data'!C545</f>
        <v>0</v>
      </c>
      <c r="E544">
        <f>'Building Structure Data'!D545</f>
        <v>0</v>
      </c>
      <c r="F544">
        <f>'Building Structure Data'!E545</f>
        <v>0</v>
      </c>
      <c r="G544" s="43">
        <f>'Building Structure Data'!O545</f>
        <v>0</v>
      </c>
      <c r="H544" s="43">
        <f>'Building Structure Data'!P545</f>
        <v>0</v>
      </c>
      <c r="I544" t="b">
        <f>IF(OR('Building Structure Data'!M545="C",'Building Structure Data'!M545="R"),TRUE,FALSE)</f>
        <v>0</v>
      </c>
      <c r="J544">
        <f>'Building Structure Data'!Y545</f>
        <v>0</v>
      </c>
      <c r="K544" s="77">
        <f>'Building Structure Data'!AN545</f>
        <v>0</v>
      </c>
      <c r="L544" s="77">
        <f>'Building Structure Data'!AO545</f>
        <v>0</v>
      </c>
      <c r="M544" s="163" t="str">
        <f>IFERROR('Inputs_Metric 7'!$D$5*INDEX('HAZUS Table FL 14.14'!$F$5:$F$40,MATCH($J544,'HAZUS Table FL 14.14'!$C$5:$C$40,0)),"no data")</f>
        <v>no data</v>
      </c>
      <c r="N544" s="163" t="str">
        <f>IFERROR('Inputs_Metric 7'!$D$5*INDEX('HAZUS Table FL 14.14'!$G$5:$G$40,MATCH($J544,'HAZUS Table FL 14.14'!$C$5:$C$40,0)),"no data")</f>
        <v>no data</v>
      </c>
      <c r="O544" s="163" t="str">
        <f>IFERROR('Inputs_Metric 7'!$D$5*INDEX('HAZUS Table FL 14.14'!$I$5:$I$40,MATCH($J544,'HAZUS Table FL 14.14'!$C$5:$C$40,0)),"no data")</f>
        <v>no data</v>
      </c>
      <c r="P544" s="246" t="str">
        <f>IFERROR(AVERAGEIFS('HAZUS Table FL 14.12'!$S$4:$S$325,'HAZUS Table FL 14.12'!$N$4:$N$325,$J544,'HAZUS Table FL 14.12'!$R$4:$R$325,$I544,'HAZUS Table FL 14.12'!$P$4:$P$325,"&lt;="&amp;$G544,'HAZUS Table FL 14.12'!$Q$4:$Q$325,"&gt;"&amp;$G544)*'Inputs_Metric 7'!$D$6,"no data")</f>
        <v>no data</v>
      </c>
      <c r="Q544" s="246" t="str">
        <f>IFERROR(AVERAGEIFS('HAZUS Table FL 14.12'!$S$4:$S$325,'HAZUS Table FL 14.12'!$N$4:$N$325,$J544,'HAZUS Table FL 14.12'!$R$4:$R$325,$I544,'HAZUS Table FL 14.12'!$P$4:$P$325,"&lt;="&amp;$H544,'HAZUS Table FL 14.12'!$Q$4:$Q$325,"&gt;"&amp;$H544)*'Inputs_Metric 7'!$D$6,"no data")</f>
        <v>no data</v>
      </c>
      <c r="R544" s="246" t="str">
        <f>IFERROR(INDEX('HAZUS Table FL 14.16'!$D$3:$D$30,MATCH($J544,'HAZUS Table FL 14.16'!$C$3:$C$30,0)),"no data")</f>
        <v>no data</v>
      </c>
      <c r="S544" s="246" t="str">
        <f>IFERROR(INDEX('HAZUS Table FL 14.16'!$F$3:$F$30,MATCH($J544,'HAZUS Table FL 14.16'!$C$3:$C$30,0)),"no data")</f>
        <v>no data</v>
      </c>
      <c r="T544" s="246" t="str">
        <f>IFERROR(INDEX('HAZUS Table FL 14.16'!$G$3:$G$30,MATCH($J544,'HAZUS Table FL 14.16'!$C$3:$C$30,0)),"no data")</f>
        <v>no data</v>
      </c>
      <c r="U544" s="164" t="str">
        <f>IFERROR('Inputs_Metric 7'!$D$5*INDEX('HAZUS Table FL 14.8'!$E$4:$E$14,MATCH('Step 1_Metric 7'!$J544,'HAZUS Table FL 14.8'!$C$4:$C$14,0)),"no data")</f>
        <v>no data</v>
      </c>
      <c r="W544" s="92" t="str">
        <f t="shared" si="83"/>
        <v/>
      </c>
      <c r="X544" s="92" t="str">
        <f t="shared" si="84"/>
        <v/>
      </c>
      <c r="Y544" s="92" t="str">
        <f t="shared" si="85"/>
        <v/>
      </c>
      <c r="Z544" s="92" t="str">
        <f t="shared" si="86"/>
        <v/>
      </c>
      <c r="AA544" s="101" t="str">
        <f t="shared" si="87"/>
        <v/>
      </c>
      <c r="AB544" s="101" t="str">
        <f t="shared" si="88"/>
        <v/>
      </c>
      <c r="AC544" s="92" t="str">
        <f t="shared" si="89"/>
        <v/>
      </c>
      <c r="AD544" s="92" t="str">
        <f t="shared" si="90"/>
        <v/>
      </c>
    </row>
    <row r="545" spans="1:30" x14ac:dyDescent="0.25">
      <c r="A545">
        <f t="shared" si="82"/>
        <v>10</v>
      </c>
      <c r="B545">
        <f>COUNTIF($D$4:D545,D545)</f>
        <v>462</v>
      </c>
      <c r="C545">
        <f>'Building Structure Data'!B546</f>
        <v>0</v>
      </c>
      <c r="D545">
        <f>'Building Structure Data'!C546</f>
        <v>0</v>
      </c>
      <c r="E545">
        <f>'Building Structure Data'!D546</f>
        <v>0</v>
      </c>
      <c r="F545">
        <f>'Building Structure Data'!E546</f>
        <v>0</v>
      </c>
      <c r="G545" s="43">
        <f>'Building Structure Data'!O546</f>
        <v>0</v>
      </c>
      <c r="H545" s="43">
        <f>'Building Structure Data'!P546</f>
        <v>0</v>
      </c>
      <c r="I545" t="b">
        <f>IF(OR('Building Structure Data'!M546="C",'Building Structure Data'!M546="R"),TRUE,FALSE)</f>
        <v>0</v>
      </c>
      <c r="J545">
        <f>'Building Structure Data'!Y546</f>
        <v>0</v>
      </c>
      <c r="K545" s="77">
        <f>'Building Structure Data'!AN546</f>
        <v>0</v>
      </c>
      <c r="L545" s="77">
        <f>'Building Structure Data'!AO546</f>
        <v>0</v>
      </c>
      <c r="M545" s="163" t="str">
        <f>IFERROR('Inputs_Metric 7'!$D$5*INDEX('HAZUS Table FL 14.14'!$F$5:$F$40,MATCH($J545,'HAZUS Table FL 14.14'!$C$5:$C$40,0)),"no data")</f>
        <v>no data</v>
      </c>
      <c r="N545" s="163" t="str">
        <f>IFERROR('Inputs_Metric 7'!$D$5*INDEX('HAZUS Table FL 14.14'!$G$5:$G$40,MATCH($J545,'HAZUS Table FL 14.14'!$C$5:$C$40,0)),"no data")</f>
        <v>no data</v>
      </c>
      <c r="O545" s="163" t="str">
        <f>IFERROR('Inputs_Metric 7'!$D$5*INDEX('HAZUS Table FL 14.14'!$I$5:$I$40,MATCH($J545,'HAZUS Table FL 14.14'!$C$5:$C$40,0)),"no data")</f>
        <v>no data</v>
      </c>
      <c r="P545" s="246" t="str">
        <f>IFERROR(AVERAGEIFS('HAZUS Table FL 14.12'!$S$4:$S$325,'HAZUS Table FL 14.12'!$N$4:$N$325,$J545,'HAZUS Table FL 14.12'!$R$4:$R$325,$I545,'HAZUS Table FL 14.12'!$P$4:$P$325,"&lt;="&amp;$G545,'HAZUS Table FL 14.12'!$Q$4:$Q$325,"&gt;"&amp;$G545)*'Inputs_Metric 7'!$D$6,"no data")</f>
        <v>no data</v>
      </c>
      <c r="Q545" s="246" t="str">
        <f>IFERROR(AVERAGEIFS('HAZUS Table FL 14.12'!$S$4:$S$325,'HAZUS Table FL 14.12'!$N$4:$N$325,$J545,'HAZUS Table FL 14.12'!$R$4:$R$325,$I545,'HAZUS Table FL 14.12'!$P$4:$P$325,"&lt;="&amp;$H545,'HAZUS Table FL 14.12'!$Q$4:$Q$325,"&gt;"&amp;$H545)*'Inputs_Metric 7'!$D$6,"no data")</f>
        <v>no data</v>
      </c>
      <c r="R545" s="246" t="str">
        <f>IFERROR(INDEX('HAZUS Table FL 14.16'!$D$3:$D$30,MATCH($J545,'HAZUS Table FL 14.16'!$C$3:$C$30,0)),"no data")</f>
        <v>no data</v>
      </c>
      <c r="S545" s="246" t="str">
        <f>IFERROR(INDEX('HAZUS Table FL 14.16'!$F$3:$F$30,MATCH($J545,'HAZUS Table FL 14.16'!$C$3:$C$30,0)),"no data")</f>
        <v>no data</v>
      </c>
      <c r="T545" s="246" t="str">
        <f>IFERROR(INDEX('HAZUS Table FL 14.16'!$G$3:$G$30,MATCH($J545,'HAZUS Table FL 14.16'!$C$3:$C$30,0)),"no data")</f>
        <v>no data</v>
      </c>
      <c r="U545" s="164" t="str">
        <f>IFERROR('Inputs_Metric 7'!$D$5*INDEX('HAZUS Table FL 14.8'!$E$4:$E$14,MATCH('Step 1_Metric 7'!$J545,'HAZUS Table FL 14.8'!$C$4:$C$14,0)),"no data")</f>
        <v>no data</v>
      </c>
      <c r="W545" s="92" t="str">
        <f t="shared" si="83"/>
        <v/>
      </c>
      <c r="X545" s="92" t="str">
        <f t="shared" si="84"/>
        <v/>
      </c>
      <c r="Y545" s="92" t="str">
        <f t="shared" si="85"/>
        <v/>
      </c>
      <c r="Z545" s="92" t="str">
        <f t="shared" si="86"/>
        <v/>
      </c>
      <c r="AA545" s="101" t="str">
        <f t="shared" si="87"/>
        <v/>
      </c>
      <c r="AB545" s="101" t="str">
        <f t="shared" si="88"/>
        <v/>
      </c>
      <c r="AC545" s="92" t="str">
        <f t="shared" si="89"/>
        <v/>
      </c>
      <c r="AD545" s="92" t="str">
        <f t="shared" si="90"/>
        <v/>
      </c>
    </row>
    <row r="546" spans="1:30" x14ac:dyDescent="0.25">
      <c r="A546">
        <f t="shared" si="82"/>
        <v>10</v>
      </c>
      <c r="B546">
        <f>COUNTIF($D$4:D546,D546)</f>
        <v>463</v>
      </c>
      <c r="C546">
        <f>'Building Structure Data'!B547</f>
        <v>0</v>
      </c>
      <c r="D546">
        <f>'Building Structure Data'!C547</f>
        <v>0</v>
      </c>
      <c r="E546">
        <f>'Building Structure Data'!D547</f>
        <v>0</v>
      </c>
      <c r="F546">
        <f>'Building Structure Data'!E547</f>
        <v>0</v>
      </c>
      <c r="G546" s="43">
        <f>'Building Structure Data'!O547</f>
        <v>0</v>
      </c>
      <c r="H546" s="43">
        <f>'Building Structure Data'!P547</f>
        <v>0</v>
      </c>
      <c r="I546" t="b">
        <f>IF(OR('Building Structure Data'!M547="C",'Building Structure Data'!M547="R"),TRUE,FALSE)</f>
        <v>0</v>
      </c>
      <c r="J546">
        <f>'Building Structure Data'!Y547</f>
        <v>0</v>
      </c>
      <c r="K546" s="77">
        <f>'Building Structure Data'!AN547</f>
        <v>0</v>
      </c>
      <c r="L546" s="77">
        <f>'Building Structure Data'!AO547</f>
        <v>0</v>
      </c>
      <c r="M546" s="163" t="str">
        <f>IFERROR('Inputs_Metric 7'!$D$5*INDEX('HAZUS Table FL 14.14'!$F$5:$F$40,MATCH($J546,'HAZUS Table FL 14.14'!$C$5:$C$40,0)),"no data")</f>
        <v>no data</v>
      </c>
      <c r="N546" s="163" t="str">
        <f>IFERROR('Inputs_Metric 7'!$D$5*INDEX('HAZUS Table FL 14.14'!$G$5:$G$40,MATCH($J546,'HAZUS Table FL 14.14'!$C$5:$C$40,0)),"no data")</f>
        <v>no data</v>
      </c>
      <c r="O546" s="163" t="str">
        <f>IFERROR('Inputs_Metric 7'!$D$5*INDEX('HAZUS Table FL 14.14'!$I$5:$I$40,MATCH($J546,'HAZUS Table FL 14.14'!$C$5:$C$40,0)),"no data")</f>
        <v>no data</v>
      </c>
      <c r="P546" s="246" t="str">
        <f>IFERROR(AVERAGEIFS('HAZUS Table FL 14.12'!$S$4:$S$325,'HAZUS Table FL 14.12'!$N$4:$N$325,$J546,'HAZUS Table FL 14.12'!$R$4:$R$325,$I546,'HAZUS Table FL 14.12'!$P$4:$P$325,"&lt;="&amp;$G546,'HAZUS Table FL 14.12'!$Q$4:$Q$325,"&gt;"&amp;$G546)*'Inputs_Metric 7'!$D$6,"no data")</f>
        <v>no data</v>
      </c>
      <c r="Q546" s="246" t="str">
        <f>IFERROR(AVERAGEIFS('HAZUS Table FL 14.12'!$S$4:$S$325,'HAZUS Table FL 14.12'!$N$4:$N$325,$J546,'HAZUS Table FL 14.12'!$R$4:$R$325,$I546,'HAZUS Table FL 14.12'!$P$4:$P$325,"&lt;="&amp;$H546,'HAZUS Table FL 14.12'!$Q$4:$Q$325,"&gt;"&amp;$H546)*'Inputs_Metric 7'!$D$6,"no data")</f>
        <v>no data</v>
      </c>
      <c r="R546" s="246" t="str">
        <f>IFERROR(INDEX('HAZUS Table FL 14.16'!$D$3:$D$30,MATCH($J546,'HAZUS Table FL 14.16'!$C$3:$C$30,0)),"no data")</f>
        <v>no data</v>
      </c>
      <c r="S546" s="246" t="str">
        <f>IFERROR(INDEX('HAZUS Table FL 14.16'!$F$3:$F$30,MATCH($J546,'HAZUS Table FL 14.16'!$C$3:$C$30,0)),"no data")</f>
        <v>no data</v>
      </c>
      <c r="T546" s="246" t="str">
        <f>IFERROR(INDEX('HAZUS Table FL 14.16'!$G$3:$G$30,MATCH($J546,'HAZUS Table FL 14.16'!$C$3:$C$30,0)),"no data")</f>
        <v>no data</v>
      </c>
      <c r="U546" s="164" t="str">
        <f>IFERROR('Inputs_Metric 7'!$D$5*INDEX('HAZUS Table FL 14.8'!$E$4:$E$14,MATCH('Step 1_Metric 7'!$J546,'HAZUS Table FL 14.8'!$C$4:$C$14,0)),"no data")</f>
        <v>no data</v>
      </c>
      <c r="W546" s="92" t="str">
        <f t="shared" si="83"/>
        <v/>
      </c>
      <c r="X546" s="92" t="str">
        <f t="shared" si="84"/>
        <v/>
      </c>
      <c r="Y546" s="92" t="str">
        <f t="shared" si="85"/>
        <v/>
      </c>
      <c r="Z546" s="92" t="str">
        <f t="shared" si="86"/>
        <v/>
      </c>
      <c r="AA546" s="101" t="str">
        <f t="shared" si="87"/>
        <v/>
      </c>
      <c r="AB546" s="101" t="str">
        <f t="shared" si="88"/>
        <v/>
      </c>
      <c r="AC546" s="92" t="str">
        <f t="shared" si="89"/>
        <v/>
      </c>
      <c r="AD546" s="92" t="str">
        <f t="shared" si="90"/>
        <v/>
      </c>
    </row>
    <row r="547" spans="1:30" x14ac:dyDescent="0.25">
      <c r="A547">
        <f t="shared" si="82"/>
        <v>10</v>
      </c>
      <c r="B547">
        <f>COUNTIF($D$4:D547,D547)</f>
        <v>464</v>
      </c>
      <c r="C547">
        <f>'Building Structure Data'!B548</f>
        <v>0</v>
      </c>
      <c r="D547">
        <f>'Building Structure Data'!C548</f>
        <v>0</v>
      </c>
      <c r="E547">
        <f>'Building Structure Data'!D548</f>
        <v>0</v>
      </c>
      <c r="F547">
        <f>'Building Structure Data'!E548</f>
        <v>0</v>
      </c>
      <c r="G547" s="43">
        <f>'Building Structure Data'!O548</f>
        <v>0</v>
      </c>
      <c r="H547" s="43">
        <f>'Building Structure Data'!P548</f>
        <v>0</v>
      </c>
      <c r="I547" t="b">
        <f>IF(OR('Building Structure Data'!M548="C",'Building Structure Data'!M548="R"),TRUE,FALSE)</f>
        <v>0</v>
      </c>
      <c r="J547">
        <f>'Building Structure Data'!Y548</f>
        <v>0</v>
      </c>
      <c r="K547" s="77">
        <f>'Building Structure Data'!AN548</f>
        <v>0</v>
      </c>
      <c r="L547" s="77">
        <f>'Building Structure Data'!AO548</f>
        <v>0</v>
      </c>
      <c r="M547" s="163" t="str">
        <f>IFERROR('Inputs_Metric 7'!$D$5*INDEX('HAZUS Table FL 14.14'!$F$5:$F$40,MATCH($J547,'HAZUS Table FL 14.14'!$C$5:$C$40,0)),"no data")</f>
        <v>no data</v>
      </c>
      <c r="N547" s="163" t="str">
        <f>IFERROR('Inputs_Metric 7'!$D$5*INDEX('HAZUS Table FL 14.14'!$G$5:$G$40,MATCH($J547,'HAZUS Table FL 14.14'!$C$5:$C$40,0)),"no data")</f>
        <v>no data</v>
      </c>
      <c r="O547" s="163" t="str">
        <f>IFERROR('Inputs_Metric 7'!$D$5*INDEX('HAZUS Table FL 14.14'!$I$5:$I$40,MATCH($J547,'HAZUS Table FL 14.14'!$C$5:$C$40,0)),"no data")</f>
        <v>no data</v>
      </c>
      <c r="P547" s="246" t="str">
        <f>IFERROR(AVERAGEIFS('HAZUS Table FL 14.12'!$S$4:$S$325,'HAZUS Table FL 14.12'!$N$4:$N$325,$J547,'HAZUS Table FL 14.12'!$R$4:$R$325,$I547,'HAZUS Table FL 14.12'!$P$4:$P$325,"&lt;="&amp;$G547,'HAZUS Table FL 14.12'!$Q$4:$Q$325,"&gt;"&amp;$G547)*'Inputs_Metric 7'!$D$6,"no data")</f>
        <v>no data</v>
      </c>
      <c r="Q547" s="246" t="str">
        <f>IFERROR(AVERAGEIFS('HAZUS Table FL 14.12'!$S$4:$S$325,'HAZUS Table FL 14.12'!$N$4:$N$325,$J547,'HAZUS Table FL 14.12'!$R$4:$R$325,$I547,'HAZUS Table FL 14.12'!$P$4:$P$325,"&lt;="&amp;$H547,'HAZUS Table FL 14.12'!$Q$4:$Q$325,"&gt;"&amp;$H547)*'Inputs_Metric 7'!$D$6,"no data")</f>
        <v>no data</v>
      </c>
      <c r="R547" s="246" t="str">
        <f>IFERROR(INDEX('HAZUS Table FL 14.16'!$D$3:$D$30,MATCH($J547,'HAZUS Table FL 14.16'!$C$3:$C$30,0)),"no data")</f>
        <v>no data</v>
      </c>
      <c r="S547" s="246" t="str">
        <f>IFERROR(INDEX('HAZUS Table FL 14.16'!$F$3:$F$30,MATCH($J547,'HAZUS Table FL 14.16'!$C$3:$C$30,0)),"no data")</f>
        <v>no data</v>
      </c>
      <c r="T547" s="246" t="str">
        <f>IFERROR(INDEX('HAZUS Table FL 14.16'!$G$3:$G$30,MATCH($J547,'HAZUS Table FL 14.16'!$C$3:$C$30,0)),"no data")</f>
        <v>no data</v>
      </c>
      <c r="U547" s="164" t="str">
        <f>IFERROR('Inputs_Metric 7'!$D$5*INDEX('HAZUS Table FL 14.8'!$E$4:$E$14,MATCH('Step 1_Metric 7'!$J547,'HAZUS Table FL 14.8'!$C$4:$C$14,0)),"no data")</f>
        <v>no data</v>
      </c>
      <c r="W547" s="92" t="str">
        <f t="shared" si="83"/>
        <v/>
      </c>
      <c r="X547" s="92" t="str">
        <f t="shared" si="84"/>
        <v/>
      </c>
      <c r="Y547" s="92" t="str">
        <f t="shared" si="85"/>
        <v/>
      </c>
      <c r="Z547" s="92" t="str">
        <f t="shared" si="86"/>
        <v/>
      </c>
      <c r="AA547" s="101" t="str">
        <f t="shared" si="87"/>
        <v/>
      </c>
      <c r="AB547" s="101" t="str">
        <f t="shared" si="88"/>
        <v/>
      </c>
      <c r="AC547" s="92" t="str">
        <f t="shared" si="89"/>
        <v/>
      </c>
      <c r="AD547" s="92" t="str">
        <f t="shared" si="90"/>
        <v/>
      </c>
    </row>
    <row r="548" spans="1:30" x14ac:dyDescent="0.25">
      <c r="A548">
        <f t="shared" si="82"/>
        <v>10</v>
      </c>
      <c r="B548">
        <f>COUNTIF($D$4:D548,D548)</f>
        <v>465</v>
      </c>
      <c r="C548">
        <f>'Building Structure Data'!B549</f>
        <v>0</v>
      </c>
      <c r="D548">
        <f>'Building Structure Data'!C549</f>
        <v>0</v>
      </c>
      <c r="E548">
        <f>'Building Structure Data'!D549</f>
        <v>0</v>
      </c>
      <c r="F548">
        <f>'Building Structure Data'!E549</f>
        <v>0</v>
      </c>
      <c r="G548" s="43">
        <f>'Building Structure Data'!O549</f>
        <v>0</v>
      </c>
      <c r="H548" s="43">
        <f>'Building Structure Data'!P549</f>
        <v>0</v>
      </c>
      <c r="I548" t="b">
        <f>IF(OR('Building Structure Data'!M549="C",'Building Structure Data'!M549="R"),TRUE,FALSE)</f>
        <v>0</v>
      </c>
      <c r="J548">
        <f>'Building Structure Data'!Y549</f>
        <v>0</v>
      </c>
      <c r="K548" s="77">
        <f>'Building Structure Data'!AN549</f>
        <v>0</v>
      </c>
      <c r="L548" s="77">
        <f>'Building Structure Data'!AO549</f>
        <v>0</v>
      </c>
      <c r="M548" s="163" t="str">
        <f>IFERROR('Inputs_Metric 7'!$D$5*INDEX('HAZUS Table FL 14.14'!$F$5:$F$40,MATCH($J548,'HAZUS Table FL 14.14'!$C$5:$C$40,0)),"no data")</f>
        <v>no data</v>
      </c>
      <c r="N548" s="163" t="str">
        <f>IFERROR('Inputs_Metric 7'!$D$5*INDEX('HAZUS Table FL 14.14'!$G$5:$G$40,MATCH($J548,'HAZUS Table FL 14.14'!$C$5:$C$40,0)),"no data")</f>
        <v>no data</v>
      </c>
      <c r="O548" s="163" t="str">
        <f>IFERROR('Inputs_Metric 7'!$D$5*INDEX('HAZUS Table FL 14.14'!$I$5:$I$40,MATCH($J548,'HAZUS Table FL 14.14'!$C$5:$C$40,0)),"no data")</f>
        <v>no data</v>
      </c>
      <c r="P548" s="246" t="str">
        <f>IFERROR(AVERAGEIFS('HAZUS Table FL 14.12'!$S$4:$S$325,'HAZUS Table FL 14.12'!$N$4:$N$325,$J548,'HAZUS Table FL 14.12'!$R$4:$R$325,$I548,'HAZUS Table FL 14.12'!$P$4:$P$325,"&lt;="&amp;$G548,'HAZUS Table FL 14.12'!$Q$4:$Q$325,"&gt;"&amp;$G548)*'Inputs_Metric 7'!$D$6,"no data")</f>
        <v>no data</v>
      </c>
      <c r="Q548" s="246" t="str">
        <f>IFERROR(AVERAGEIFS('HAZUS Table FL 14.12'!$S$4:$S$325,'HAZUS Table FL 14.12'!$N$4:$N$325,$J548,'HAZUS Table FL 14.12'!$R$4:$R$325,$I548,'HAZUS Table FL 14.12'!$P$4:$P$325,"&lt;="&amp;$H548,'HAZUS Table FL 14.12'!$Q$4:$Q$325,"&gt;"&amp;$H548)*'Inputs_Metric 7'!$D$6,"no data")</f>
        <v>no data</v>
      </c>
      <c r="R548" s="246" t="str">
        <f>IFERROR(INDEX('HAZUS Table FL 14.16'!$D$3:$D$30,MATCH($J548,'HAZUS Table FL 14.16'!$C$3:$C$30,0)),"no data")</f>
        <v>no data</v>
      </c>
      <c r="S548" s="246" t="str">
        <f>IFERROR(INDEX('HAZUS Table FL 14.16'!$F$3:$F$30,MATCH($J548,'HAZUS Table FL 14.16'!$C$3:$C$30,0)),"no data")</f>
        <v>no data</v>
      </c>
      <c r="T548" s="246" t="str">
        <f>IFERROR(INDEX('HAZUS Table FL 14.16'!$G$3:$G$30,MATCH($J548,'HAZUS Table FL 14.16'!$C$3:$C$30,0)),"no data")</f>
        <v>no data</v>
      </c>
      <c r="U548" s="164" t="str">
        <f>IFERROR('Inputs_Metric 7'!$D$5*INDEX('HAZUS Table FL 14.8'!$E$4:$E$14,MATCH('Step 1_Metric 7'!$J548,'HAZUS Table FL 14.8'!$C$4:$C$14,0)),"no data")</f>
        <v>no data</v>
      </c>
      <c r="W548" s="92" t="str">
        <f t="shared" si="83"/>
        <v/>
      </c>
      <c r="X548" s="92" t="str">
        <f t="shared" si="84"/>
        <v/>
      </c>
      <c r="Y548" s="92" t="str">
        <f t="shared" si="85"/>
        <v/>
      </c>
      <c r="Z548" s="92" t="str">
        <f t="shared" si="86"/>
        <v/>
      </c>
      <c r="AA548" s="101" t="str">
        <f t="shared" si="87"/>
        <v/>
      </c>
      <c r="AB548" s="101" t="str">
        <f t="shared" si="88"/>
        <v/>
      </c>
      <c r="AC548" s="92" t="str">
        <f t="shared" si="89"/>
        <v/>
      </c>
      <c r="AD548" s="92" t="str">
        <f t="shared" si="90"/>
        <v/>
      </c>
    </row>
    <row r="549" spans="1:30" x14ac:dyDescent="0.25">
      <c r="A549">
        <f t="shared" si="82"/>
        <v>10</v>
      </c>
      <c r="B549">
        <f>COUNTIF($D$4:D549,D549)</f>
        <v>466</v>
      </c>
      <c r="C549">
        <f>'Building Structure Data'!B550</f>
        <v>0</v>
      </c>
      <c r="D549">
        <f>'Building Structure Data'!C550</f>
        <v>0</v>
      </c>
      <c r="E549">
        <f>'Building Structure Data'!D550</f>
        <v>0</v>
      </c>
      <c r="F549">
        <f>'Building Structure Data'!E550</f>
        <v>0</v>
      </c>
      <c r="G549" s="43">
        <f>'Building Structure Data'!O550</f>
        <v>0</v>
      </c>
      <c r="H549" s="43">
        <f>'Building Structure Data'!P550</f>
        <v>0</v>
      </c>
      <c r="I549" t="b">
        <f>IF(OR('Building Structure Data'!M550="C",'Building Structure Data'!M550="R"),TRUE,FALSE)</f>
        <v>0</v>
      </c>
      <c r="J549">
        <f>'Building Structure Data'!Y550</f>
        <v>0</v>
      </c>
      <c r="K549" s="77">
        <f>'Building Structure Data'!AN550</f>
        <v>0</v>
      </c>
      <c r="L549" s="77">
        <f>'Building Structure Data'!AO550</f>
        <v>0</v>
      </c>
      <c r="M549" s="163" t="str">
        <f>IFERROR('Inputs_Metric 7'!$D$5*INDEX('HAZUS Table FL 14.14'!$F$5:$F$40,MATCH($J549,'HAZUS Table FL 14.14'!$C$5:$C$40,0)),"no data")</f>
        <v>no data</v>
      </c>
      <c r="N549" s="163" t="str">
        <f>IFERROR('Inputs_Metric 7'!$D$5*INDEX('HAZUS Table FL 14.14'!$G$5:$G$40,MATCH($J549,'HAZUS Table FL 14.14'!$C$5:$C$40,0)),"no data")</f>
        <v>no data</v>
      </c>
      <c r="O549" s="163" t="str">
        <f>IFERROR('Inputs_Metric 7'!$D$5*INDEX('HAZUS Table FL 14.14'!$I$5:$I$40,MATCH($J549,'HAZUS Table FL 14.14'!$C$5:$C$40,0)),"no data")</f>
        <v>no data</v>
      </c>
      <c r="P549" s="246" t="str">
        <f>IFERROR(AVERAGEIFS('HAZUS Table FL 14.12'!$S$4:$S$325,'HAZUS Table FL 14.12'!$N$4:$N$325,$J549,'HAZUS Table FL 14.12'!$R$4:$R$325,$I549,'HAZUS Table FL 14.12'!$P$4:$P$325,"&lt;="&amp;$G549,'HAZUS Table FL 14.12'!$Q$4:$Q$325,"&gt;"&amp;$G549)*'Inputs_Metric 7'!$D$6,"no data")</f>
        <v>no data</v>
      </c>
      <c r="Q549" s="246" t="str">
        <f>IFERROR(AVERAGEIFS('HAZUS Table FL 14.12'!$S$4:$S$325,'HAZUS Table FL 14.12'!$N$4:$N$325,$J549,'HAZUS Table FL 14.12'!$R$4:$R$325,$I549,'HAZUS Table FL 14.12'!$P$4:$P$325,"&lt;="&amp;$H549,'HAZUS Table FL 14.12'!$Q$4:$Q$325,"&gt;"&amp;$H549)*'Inputs_Metric 7'!$D$6,"no data")</f>
        <v>no data</v>
      </c>
      <c r="R549" s="246" t="str">
        <f>IFERROR(INDEX('HAZUS Table FL 14.16'!$D$3:$D$30,MATCH($J549,'HAZUS Table FL 14.16'!$C$3:$C$30,0)),"no data")</f>
        <v>no data</v>
      </c>
      <c r="S549" s="246" t="str">
        <f>IFERROR(INDEX('HAZUS Table FL 14.16'!$F$3:$F$30,MATCH($J549,'HAZUS Table FL 14.16'!$C$3:$C$30,0)),"no data")</f>
        <v>no data</v>
      </c>
      <c r="T549" s="246" t="str">
        <f>IFERROR(INDEX('HAZUS Table FL 14.16'!$G$3:$G$30,MATCH($J549,'HAZUS Table FL 14.16'!$C$3:$C$30,0)),"no data")</f>
        <v>no data</v>
      </c>
      <c r="U549" s="164" t="str">
        <f>IFERROR('Inputs_Metric 7'!$D$5*INDEX('HAZUS Table FL 14.8'!$E$4:$E$14,MATCH('Step 1_Metric 7'!$J549,'HAZUS Table FL 14.8'!$C$4:$C$14,0)),"no data")</f>
        <v>no data</v>
      </c>
      <c r="W549" s="92" t="str">
        <f t="shared" si="83"/>
        <v/>
      </c>
      <c r="X549" s="92" t="str">
        <f t="shared" si="84"/>
        <v/>
      </c>
      <c r="Y549" s="92" t="str">
        <f t="shared" si="85"/>
        <v/>
      </c>
      <c r="Z549" s="92" t="str">
        <f t="shared" si="86"/>
        <v/>
      </c>
      <c r="AA549" s="101" t="str">
        <f t="shared" si="87"/>
        <v/>
      </c>
      <c r="AB549" s="101" t="str">
        <f t="shared" si="88"/>
        <v/>
      </c>
      <c r="AC549" s="92" t="str">
        <f t="shared" si="89"/>
        <v/>
      </c>
      <c r="AD549" s="92" t="str">
        <f t="shared" si="90"/>
        <v/>
      </c>
    </row>
    <row r="550" spans="1:30" x14ac:dyDescent="0.25">
      <c r="A550">
        <f t="shared" si="82"/>
        <v>10</v>
      </c>
      <c r="B550">
        <f>COUNTIF($D$4:D550,D550)</f>
        <v>467</v>
      </c>
      <c r="C550">
        <f>'Building Structure Data'!B551</f>
        <v>0</v>
      </c>
      <c r="D550">
        <f>'Building Structure Data'!C551</f>
        <v>0</v>
      </c>
      <c r="E550">
        <f>'Building Structure Data'!D551</f>
        <v>0</v>
      </c>
      <c r="F550">
        <f>'Building Structure Data'!E551</f>
        <v>0</v>
      </c>
      <c r="G550" s="43">
        <f>'Building Structure Data'!O551</f>
        <v>0</v>
      </c>
      <c r="H550" s="43">
        <f>'Building Structure Data'!P551</f>
        <v>0</v>
      </c>
      <c r="I550" t="b">
        <f>IF(OR('Building Structure Data'!M551="C",'Building Structure Data'!M551="R"),TRUE,FALSE)</f>
        <v>0</v>
      </c>
      <c r="J550">
        <f>'Building Structure Data'!Y551</f>
        <v>0</v>
      </c>
      <c r="K550" s="77">
        <f>'Building Structure Data'!AN551</f>
        <v>0</v>
      </c>
      <c r="L550" s="77">
        <f>'Building Structure Data'!AO551</f>
        <v>0</v>
      </c>
      <c r="M550" s="163" t="str">
        <f>IFERROR('Inputs_Metric 7'!$D$5*INDEX('HAZUS Table FL 14.14'!$F$5:$F$40,MATCH($J550,'HAZUS Table FL 14.14'!$C$5:$C$40,0)),"no data")</f>
        <v>no data</v>
      </c>
      <c r="N550" s="163" t="str">
        <f>IFERROR('Inputs_Metric 7'!$D$5*INDEX('HAZUS Table FL 14.14'!$G$5:$G$40,MATCH($J550,'HAZUS Table FL 14.14'!$C$5:$C$40,0)),"no data")</f>
        <v>no data</v>
      </c>
      <c r="O550" s="163" t="str">
        <f>IFERROR('Inputs_Metric 7'!$D$5*INDEX('HAZUS Table FL 14.14'!$I$5:$I$40,MATCH($J550,'HAZUS Table FL 14.14'!$C$5:$C$40,0)),"no data")</f>
        <v>no data</v>
      </c>
      <c r="P550" s="246" t="str">
        <f>IFERROR(AVERAGEIFS('HAZUS Table FL 14.12'!$S$4:$S$325,'HAZUS Table FL 14.12'!$N$4:$N$325,$J550,'HAZUS Table FL 14.12'!$R$4:$R$325,$I550,'HAZUS Table FL 14.12'!$P$4:$P$325,"&lt;="&amp;$G550,'HAZUS Table FL 14.12'!$Q$4:$Q$325,"&gt;"&amp;$G550)*'Inputs_Metric 7'!$D$6,"no data")</f>
        <v>no data</v>
      </c>
      <c r="Q550" s="246" t="str">
        <f>IFERROR(AVERAGEIFS('HAZUS Table FL 14.12'!$S$4:$S$325,'HAZUS Table FL 14.12'!$N$4:$N$325,$J550,'HAZUS Table FL 14.12'!$R$4:$R$325,$I550,'HAZUS Table FL 14.12'!$P$4:$P$325,"&lt;="&amp;$H550,'HAZUS Table FL 14.12'!$Q$4:$Q$325,"&gt;"&amp;$H550)*'Inputs_Metric 7'!$D$6,"no data")</f>
        <v>no data</v>
      </c>
      <c r="R550" s="246" t="str">
        <f>IFERROR(INDEX('HAZUS Table FL 14.16'!$D$3:$D$30,MATCH($J550,'HAZUS Table FL 14.16'!$C$3:$C$30,0)),"no data")</f>
        <v>no data</v>
      </c>
      <c r="S550" s="246" t="str">
        <f>IFERROR(INDEX('HAZUS Table FL 14.16'!$F$3:$F$30,MATCH($J550,'HAZUS Table FL 14.16'!$C$3:$C$30,0)),"no data")</f>
        <v>no data</v>
      </c>
      <c r="T550" s="246" t="str">
        <f>IFERROR(INDEX('HAZUS Table FL 14.16'!$G$3:$G$30,MATCH($J550,'HAZUS Table FL 14.16'!$C$3:$C$30,0)),"no data")</f>
        <v>no data</v>
      </c>
      <c r="U550" s="164" t="str">
        <f>IFERROR('Inputs_Metric 7'!$D$5*INDEX('HAZUS Table FL 14.8'!$E$4:$E$14,MATCH('Step 1_Metric 7'!$J550,'HAZUS Table FL 14.8'!$C$4:$C$14,0)),"no data")</f>
        <v>no data</v>
      </c>
      <c r="W550" s="92" t="str">
        <f t="shared" si="83"/>
        <v/>
      </c>
      <c r="X550" s="92" t="str">
        <f t="shared" si="84"/>
        <v/>
      </c>
      <c r="Y550" s="92" t="str">
        <f t="shared" si="85"/>
        <v/>
      </c>
      <c r="Z550" s="92" t="str">
        <f t="shared" si="86"/>
        <v/>
      </c>
      <c r="AA550" s="101" t="str">
        <f t="shared" si="87"/>
        <v/>
      </c>
      <c r="AB550" s="101" t="str">
        <f t="shared" si="88"/>
        <v/>
      </c>
      <c r="AC550" s="92" t="str">
        <f t="shared" si="89"/>
        <v/>
      </c>
      <c r="AD550" s="92" t="str">
        <f t="shared" si="90"/>
        <v/>
      </c>
    </row>
    <row r="551" spans="1:30" x14ac:dyDescent="0.25">
      <c r="A551">
        <f t="shared" si="82"/>
        <v>10</v>
      </c>
      <c r="B551">
        <f>COUNTIF($D$4:D551,D551)</f>
        <v>468</v>
      </c>
      <c r="C551">
        <f>'Building Structure Data'!B552</f>
        <v>0</v>
      </c>
      <c r="D551">
        <f>'Building Structure Data'!C552</f>
        <v>0</v>
      </c>
      <c r="E551">
        <f>'Building Structure Data'!D552</f>
        <v>0</v>
      </c>
      <c r="F551">
        <f>'Building Structure Data'!E552</f>
        <v>0</v>
      </c>
      <c r="G551" s="43">
        <f>'Building Structure Data'!O552</f>
        <v>0</v>
      </c>
      <c r="H551" s="43">
        <f>'Building Structure Data'!P552</f>
        <v>0</v>
      </c>
      <c r="I551" t="b">
        <f>IF(OR('Building Structure Data'!M552="C",'Building Structure Data'!M552="R"),TRUE,FALSE)</f>
        <v>0</v>
      </c>
      <c r="J551">
        <f>'Building Structure Data'!Y552</f>
        <v>0</v>
      </c>
      <c r="K551" s="77">
        <f>'Building Structure Data'!AN552</f>
        <v>0</v>
      </c>
      <c r="L551" s="77">
        <f>'Building Structure Data'!AO552</f>
        <v>0</v>
      </c>
      <c r="M551" s="163" t="str">
        <f>IFERROR('Inputs_Metric 7'!$D$5*INDEX('HAZUS Table FL 14.14'!$F$5:$F$40,MATCH($J551,'HAZUS Table FL 14.14'!$C$5:$C$40,0)),"no data")</f>
        <v>no data</v>
      </c>
      <c r="N551" s="163" t="str">
        <f>IFERROR('Inputs_Metric 7'!$D$5*INDEX('HAZUS Table FL 14.14'!$G$5:$G$40,MATCH($J551,'HAZUS Table FL 14.14'!$C$5:$C$40,0)),"no data")</f>
        <v>no data</v>
      </c>
      <c r="O551" s="163" t="str">
        <f>IFERROR('Inputs_Metric 7'!$D$5*INDEX('HAZUS Table FL 14.14'!$I$5:$I$40,MATCH($J551,'HAZUS Table FL 14.14'!$C$5:$C$40,0)),"no data")</f>
        <v>no data</v>
      </c>
      <c r="P551" s="246" t="str">
        <f>IFERROR(AVERAGEIFS('HAZUS Table FL 14.12'!$S$4:$S$325,'HAZUS Table FL 14.12'!$N$4:$N$325,$J551,'HAZUS Table FL 14.12'!$R$4:$R$325,$I551,'HAZUS Table FL 14.12'!$P$4:$P$325,"&lt;="&amp;$G551,'HAZUS Table FL 14.12'!$Q$4:$Q$325,"&gt;"&amp;$G551)*'Inputs_Metric 7'!$D$6,"no data")</f>
        <v>no data</v>
      </c>
      <c r="Q551" s="246" t="str">
        <f>IFERROR(AVERAGEIFS('HAZUS Table FL 14.12'!$S$4:$S$325,'HAZUS Table FL 14.12'!$N$4:$N$325,$J551,'HAZUS Table FL 14.12'!$R$4:$R$325,$I551,'HAZUS Table FL 14.12'!$P$4:$P$325,"&lt;="&amp;$H551,'HAZUS Table FL 14.12'!$Q$4:$Q$325,"&gt;"&amp;$H551)*'Inputs_Metric 7'!$D$6,"no data")</f>
        <v>no data</v>
      </c>
      <c r="R551" s="246" t="str">
        <f>IFERROR(INDEX('HAZUS Table FL 14.16'!$D$3:$D$30,MATCH($J551,'HAZUS Table FL 14.16'!$C$3:$C$30,0)),"no data")</f>
        <v>no data</v>
      </c>
      <c r="S551" s="246" t="str">
        <f>IFERROR(INDEX('HAZUS Table FL 14.16'!$F$3:$F$30,MATCH($J551,'HAZUS Table FL 14.16'!$C$3:$C$30,0)),"no data")</f>
        <v>no data</v>
      </c>
      <c r="T551" s="246" t="str">
        <f>IFERROR(INDEX('HAZUS Table FL 14.16'!$G$3:$G$30,MATCH($J551,'HAZUS Table FL 14.16'!$C$3:$C$30,0)),"no data")</f>
        <v>no data</v>
      </c>
      <c r="U551" s="164" t="str">
        <f>IFERROR('Inputs_Metric 7'!$D$5*INDEX('HAZUS Table FL 14.8'!$E$4:$E$14,MATCH('Step 1_Metric 7'!$J551,'HAZUS Table FL 14.8'!$C$4:$C$14,0)),"no data")</f>
        <v>no data</v>
      </c>
      <c r="W551" s="92" t="str">
        <f t="shared" si="83"/>
        <v/>
      </c>
      <c r="X551" s="92" t="str">
        <f t="shared" si="84"/>
        <v/>
      </c>
      <c r="Y551" s="92" t="str">
        <f t="shared" si="85"/>
        <v/>
      </c>
      <c r="Z551" s="92" t="str">
        <f t="shared" si="86"/>
        <v/>
      </c>
      <c r="AA551" s="101" t="str">
        <f t="shared" si="87"/>
        <v/>
      </c>
      <c r="AB551" s="101" t="str">
        <f t="shared" si="88"/>
        <v/>
      </c>
      <c r="AC551" s="92" t="str">
        <f t="shared" si="89"/>
        <v/>
      </c>
      <c r="AD551" s="92" t="str">
        <f t="shared" si="90"/>
        <v/>
      </c>
    </row>
    <row r="552" spans="1:30" x14ac:dyDescent="0.25">
      <c r="A552">
        <f t="shared" si="82"/>
        <v>10</v>
      </c>
      <c r="B552">
        <f>COUNTIF($D$4:D552,D552)</f>
        <v>469</v>
      </c>
      <c r="C552">
        <f>'Building Structure Data'!B553</f>
        <v>0</v>
      </c>
      <c r="D552">
        <f>'Building Structure Data'!C553</f>
        <v>0</v>
      </c>
      <c r="E552">
        <f>'Building Structure Data'!D553</f>
        <v>0</v>
      </c>
      <c r="F552">
        <f>'Building Structure Data'!E553</f>
        <v>0</v>
      </c>
      <c r="G552" s="43">
        <f>'Building Structure Data'!O553</f>
        <v>0</v>
      </c>
      <c r="H552" s="43">
        <f>'Building Structure Data'!P553</f>
        <v>0</v>
      </c>
      <c r="I552" t="b">
        <f>IF(OR('Building Structure Data'!M553="C",'Building Structure Data'!M553="R"),TRUE,FALSE)</f>
        <v>0</v>
      </c>
      <c r="J552">
        <f>'Building Structure Data'!Y553</f>
        <v>0</v>
      </c>
      <c r="K552" s="77">
        <f>'Building Structure Data'!AN553</f>
        <v>0</v>
      </c>
      <c r="L552" s="77">
        <f>'Building Structure Data'!AO553</f>
        <v>0</v>
      </c>
      <c r="M552" s="163" t="str">
        <f>IFERROR('Inputs_Metric 7'!$D$5*INDEX('HAZUS Table FL 14.14'!$F$5:$F$40,MATCH($J552,'HAZUS Table FL 14.14'!$C$5:$C$40,0)),"no data")</f>
        <v>no data</v>
      </c>
      <c r="N552" s="163" t="str">
        <f>IFERROR('Inputs_Metric 7'!$D$5*INDEX('HAZUS Table FL 14.14'!$G$5:$G$40,MATCH($J552,'HAZUS Table FL 14.14'!$C$5:$C$40,0)),"no data")</f>
        <v>no data</v>
      </c>
      <c r="O552" s="163" t="str">
        <f>IFERROR('Inputs_Metric 7'!$D$5*INDEX('HAZUS Table FL 14.14'!$I$5:$I$40,MATCH($J552,'HAZUS Table FL 14.14'!$C$5:$C$40,0)),"no data")</f>
        <v>no data</v>
      </c>
      <c r="P552" s="246" t="str">
        <f>IFERROR(AVERAGEIFS('HAZUS Table FL 14.12'!$S$4:$S$325,'HAZUS Table FL 14.12'!$N$4:$N$325,$J552,'HAZUS Table FL 14.12'!$R$4:$R$325,$I552,'HAZUS Table FL 14.12'!$P$4:$P$325,"&lt;="&amp;$G552,'HAZUS Table FL 14.12'!$Q$4:$Q$325,"&gt;"&amp;$G552)*'Inputs_Metric 7'!$D$6,"no data")</f>
        <v>no data</v>
      </c>
      <c r="Q552" s="246" t="str">
        <f>IFERROR(AVERAGEIFS('HAZUS Table FL 14.12'!$S$4:$S$325,'HAZUS Table FL 14.12'!$N$4:$N$325,$J552,'HAZUS Table FL 14.12'!$R$4:$R$325,$I552,'HAZUS Table FL 14.12'!$P$4:$P$325,"&lt;="&amp;$H552,'HAZUS Table FL 14.12'!$Q$4:$Q$325,"&gt;"&amp;$H552)*'Inputs_Metric 7'!$D$6,"no data")</f>
        <v>no data</v>
      </c>
      <c r="R552" s="246" t="str">
        <f>IFERROR(INDEX('HAZUS Table FL 14.16'!$D$3:$D$30,MATCH($J552,'HAZUS Table FL 14.16'!$C$3:$C$30,0)),"no data")</f>
        <v>no data</v>
      </c>
      <c r="S552" s="246" t="str">
        <f>IFERROR(INDEX('HAZUS Table FL 14.16'!$F$3:$F$30,MATCH($J552,'HAZUS Table FL 14.16'!$C$3:$C$30,0)),"no data")</f>
        <v>no data</v>
      </c>
      <c r="T552" s="246" t="str">
        <f>IFERROR(INDEX('HAZUS Table FL 14.16'!$G$3:$G$30,MATCH($J552,'HAZUS Table FL 14.16'!$C$3:$C$30,0)),"no data")</f>
        <v>no data</v>
      </c>
      <c r="U552" s="164" t="str">
        <f>IFERROR('Inputs_Metric 7'!$D$5*INDEX('HAZUS Table FL 14.8'!$E$4:$E$14,MATCH('Step 1_Metric 7'!$J552,'HAZUS Table FL 14.8'!$C$4:$C$14,0)),"no data")</f>
        <v>no data</v>
      </c>
      <c r="W552" s="92" t="str">
        <f t="shared" si="83"/>
        <v/>
      </c>
      <c r="X552" s="92" t="str">
        <f t="shared" si="84"/>
        <v/>
      </c>
      <c r="Y552" s="92" t="str">
        <f t="shared" si="85"/>
        <v/>
      </c>
      <c r="Z552" s="92" t="str">
        <f t="shared" si="86"/>
        <v/>
      </c>
      <c r="AA552" s="101" t="str">
        <f t="shared" si="87"/>
        <v/>
      </c>
      <c r="AB552" s="101" t="str">
        <f t="shared" si="88"/>
        <v/>
      </c>
      <c r="AC552" s="92" t="str">
        <f t="shared" si="89"/>
        <v/>
      </c>
      <c r="AD552" s="92" t="str">
        <f t="shared" si="90"/>
        <v/>
      </c>
    </row>
    <row r="553" spans="1:30" x14ac:dyDescent="0.25">
      <c r="A553">
        <f t="shared" si="82"/>
        <v>10</v>
      </c>
      <c r="B553">
        <f>COUNTIF($D$4:D553,D553)</f>
        <v>470</v>
      </c>
      <c r="C553">
        <f>'Building Structure Data'!B554</f>
        <v>0</v>
      </c>
      <c r="D553">
        <f>'Building Structure Data'!C554</f>
        <v>0</v>
      </c>
      <c r="E553">
        <f>'Building Structure Data'!D554</f>
        <v>0</v>
      </c>
      <c r="F553">
        <f>'Building Structure Data'!E554</f>
        <v>0</v>
      </c>
      <c r="G553" s="43">
        <f>'Building Structure Data'!O554</f>
        <v>0</v>
      </c>
      <c r="H553" s="43">
        <f>'Building Structure Data'!P554</f>
        <v>0</v>
      </c>
      <c r="I553" t="b">
        <f>IF(OR('Building Structure Data'!M554="C",'Building Structure Data'!M554="R"),TRUE,FALSE)</f>
        <v>0</v>
      </c>
      <c r="J553">
        <f>'Building Structure Data'!Y554</f>
        <v>0</v>
      </c>
      <c r="K553" s="77">
        <f>'Building Structure Data'!AN554</f>
        <v>0</v>
      </c>
      <c r="L553" s="77">
        <f>'Building Structure Data'!AO554</f>
        <v>0</v>
      </c>
      <c r="M553" s="163" t="str">
        <f>IFERROR('Inputs_Metric 7'!$D$5*INDEX('HAZUS Table FL 14.14'!$F$5:$F$40,MATCH($J553,'HAZUS Table FL 14.14'!$C$5:$C$40,0)),"no data")</f>
        <v>no data</v>
      </c>
      <c r="N553" s="163" t="str">
        <f>IFERROR('Inputs_Metric 7'!$D$5*INDEX('HAZUS Table FL 14.14'!$G$5:$G$40,MATCH($J553,'HAZUS Table FL 14.14'!$C$5:$C$40,0)),"no data")</f>
        <v>no data</v>
      </c>
      <c r="O553" s="163" t="str">
        <f>IFERROR('Inputs_Metric 7'!$D$5*INDEX('HAZUS Table FL 14.14'!$I$5:$I$40,MATCH($J553,'HAZUS Table FL 14.14'!$C$5:$C$40,0)),"no data")</f>
        <v>no data</v>
      </c>
      <c r="P553" s="246" t="str">
        <f>IFERROR(AVERAGEIFS('HAZUS Table FL 14.12'!$S$4:$S$325,'HAZUS Table FL 14.12'!$N$4:$N$325,$J553,'HAZUS Table FL 14.12'!$R$4:$R$325,$I553,'HAZUS Table FL 14.12'!$P$4:$P$325,"&lt;="&amp;$G553,'HAZUS Table FL 14.12'!$Q$4:$Q$325,"&gt;"&amp;$G553)*'Inputs_Metric 7'!$D$6,"no data")</f>
        <v>no data</v>
      </c>
      <c r="Q553" s="246" t="str">
        <f>IFERROR(AVERAGEIFS('HAZUS Table FL 14.12'!$S$4:$S$325,'HAZUS Table FL 14.12'!$N$4:$N$325,$J553,'HAZUS Table FL 14.12'!$R$4:$R$325,$I553,'HAZUS Table FL 14.12'!$P$4:$P$325,"&lt;="&amp;$H553,'HAZUS Table FL 14.12'!$Q$4:$Q$325,"&gt;"&amp;$H553)*'Inputs_Metric 7'!$D$6,"no data")</f>
        <v>no data</v>
      </c>
      <c r="R553" s="246" t="str">
        <f>IFERROR(INDEX('HAZUS Table FL 14.16'!$D$3:$D$30,MATCH($J553,'HAZUS Table FL 14.16'!$C$3:$C$30,0)),"no data")</f>
        <v>no data</v>
      </c>
      <c r="S553" s="246" t="str">
        <f>IFERROR(INDEX('HAZUS Table FL 14.16'!$F$3:$F$30,MATCH($J553,'HAZUS Table FL 14.16'!$C$3:$C$30,0)),"no data")</f>
        <v>no data</v>
      </c>
      <c r="T553" s="246" t="str">
        <f>IFERROR(INDEX('HAZUS Table FL 14.16'!$G$3:$G$30,MATCH($J553,'HAZUS Table FL 14.16'!$C$3:$C$30,0)),"no data")</f>
        <v>no data</v>
      </c>
      <c r="U553" s="164" t="str">
        <f>IFERROR('Inputs_Metric 7'!$D$5*INDEX('HAZUS Table FL 14.8'!$E$4:$E$14,MATCH('Step 1_Metric 7'!$J553,'HAZUS Table FL 14.8'!$C$4:$C$14,0)),"no data")</f>
        <v>no data</v>
      </c>
      <c r="W553" s="92" t="str">
        <f t="shared" si="83"/>
        <v/>
      </c>
      <c r="X553" s="92" t="str">
        <f t="shared" si="84"/>
        <v/>
      </c>
      <c r="Y553" s="92" t="str">
        <f t="shared" si="85"/>
        <v/>
      </c>
      <c r="Z553" s="92" t="str">
        <f t="shared" si="86"/>
        <v/>
      </c>
      <c r="AA553" s="101" t="str">
        <f t="shared" si="87"/>
        <v/>
      </c>
      <c r="AB553" s="101" t="str">
        <f t="shared" si="88"/>
        <v/>
      </c>
      <c r="AC553" s="92" t="str">
        <f t="shared" si="89"/>
        <v/>
      </c>
      <c r="AD553" s="92" t="str">
        <f t="shared" si="90"/>
        <v/>
      </c>
    </row>
    <row r="554" spans="1:30" x14ac:dyDescent="0.25">
      <c r="A554">
        <f t="shared" si="82"/>
        <v>10</v>
      </c>
      <c r="B554">
        <f>COUNTIF($D$4:D554,D554)</f>
        <v>471</v>
      </c>
      <c r="C554">
        <f>'Building Structure Data'!B555</f>
        <v>0</v>
      </c>
      <c r="D554">
        <f>'Building Structure Data'!C555</f>
        <v>0</v>
      </c>
      <c r="E554">
        <f>'Building Structure Data'!D555</f>
        <v>0</v>
      </c>
      <c r="F554">
        <f>'Building Structure Data'!E555</f>
        <v>0</v>
      </c>
      <c r="G554" s="43">
        <f>'Building Structure Data'!O555</f>
        <v>0</v>
      </c>
      <c r="H554" s="43">
        <f>'Building Structure Data'!P555</f>
        <v>0</v>
      </c>
      <c r="I554" t="b">
        <f>IF(OR('Building Structure Data'!M555="C",'Building Structure Data'!M555="R"),TRUE,FALSE)</f>
        <v>0</v>
      </c>
      <c r="J554">
        <f>'Building Structure Data'!Y555</f>
        <v>0</v>
      </c>
      <c r="K554" s="77">
        <f>'Building Structure Data'!AN555</f>
        <v>0</v>
      </c>
      <c r="L554" s="77">
        <f>'Building Structure Data'!AO555</f>
        <v>0</v>
      </c>
      <c r="M554" s="163" t="str">
        <f>IFERROR('Inputs_Metric 7'!$D$5*INDEX('HAZUS Table FL 14.14'!$F$5:$F$40,MATCH($J554,'HAZUS Table FL 14.14'!$C$5:$C$40,0)),"no data")</f>
        <v>no data</v>
      </c>
      <c r="N554" s="163" t="str">
        <f>IFERROR('Inputs_Metric 7'!$D$5*INDEX('HAZUS Table FL 14.14'!$G$5:$G$40,MATCH($J554,'HAZUS Table FL 14.14'!$C$5:$C$40,0)),"no data")</f>
        <v>no data</v>
      </c>
      <c r="O554" s="163" t="str">
        <f>IFERROR('Inputs_Metric 7'!$D$5*INDEX('HAZUS Table FL 14.14'!$I$5:$I$40,MATCH($J554,'HAZUS Table FL 14.14'!$C$5:$C$40,0)),"no data")</f>
        <v>no data</v>
      </c>
      <c r="P554" s="246" t="str">
        <f>IFERROR(AVERAGEIFS('HAZUS Table FL 14.12'!$S$4:$S$325,'HAZUS Table FL 14.12'!$N$4:$N$325,$J554,'HAZUS Table FL 14.12'!$R$4:$R$325,$I554,'HAZUS Table FL 14.12'!$P$4:$P$325,"&lt;="&amp;$G554,'HAZUS Table FL 14.12'!$Q$4:$Q$325,"&gt;"&amp;$G554)*'Inputs_Metric 7'!$D$6,"no data")</f>
        <v>no data</v>
      </c>
      <c r="Q554" s="246" t="str">
        <f>IFERROR(AVERAGEIFS('HAZUS Table FL 14.12'!$S$4:$S$325,'HAZUS Table FL 14.12'!$N$4:$N$325,$J554,'HAZUS Table FL 14.12'!$R$4:$R$325,$I554,'HAZUS Table FL 14.12'!$P$4:$P$325,"&lt;="&amp;$H554,'HAZUS Table FL 14.12'!$Q$4:$Q$325,"&gt;"&amp;$H554)*'Inputs_Metric 7'!$D$6,"no data")</f>
        <v>no data</v>
      </c>
      <c r="R554" s="246" t="str">
        <f>IFERROR(INDEX('HAZUS Table FL 14.16'!$D$3:$D$30,MATCH($J554,'HAZUS Table FL 14.16'!$C$3:$C$30,0)),"no data")</f>
        <v>no data</v>
      </c>
      <c r="S554" s="246" t="str">
        <f>IFERROR(INDEX('HAZUS Table FL 14.16'!$F$3:$F$30,MATCH($J554,'HAZUS Table FL 14.16'!$C$3:$C$30,0)),"no data")</f>
        <v>no data</v>
      </c>
      <c r="T554" s="246" t="str">
        <f>IFERROR(INDEX('HAZUS Table FL 14.16'!$G$3:$G$30,MATCH($J554,'HAZUS Table FL 14.16'!$C$3:$C$30,0)),"no data")</f>
        <v>no data</v>
      </c>
      <c r="U554" s="164" t="str">
        <f>IFERROR('Inputs_Metric 7'!$D$5*INDEX('HAZUS Table FL 14.8'!$E$4:$E$14,MATCH('Step 1_Metric 7'!$J554,'HAZUS Table FL 14.8'!$C$4:$C$14,0)),"no data")</f>
        <v>no data</v>
      </c>
      <c r="W554" s="92" t="str">
        <f t="shared" si="83"/>
        <v/>
      </c>
      <c r="X554" s="92" t="str">
        <f t="shared" si="84"/>
        <v/>
      </c>
      <c r="Y554" s="92" t="str">
        <f t="shared" si="85"/>
        <v/>
      </c>
      <c r="Z554" s="92" t="str">
        <f t="shared" si="86"/>
        <v/>
      </c>
      <c r="AA554" s="101" t="str">
        <f t="shared" si="87"/>
        <v/>
      </c>
      <c r="AB554" s="101" t="str">
        <f t="shared" si="88"/>
        <v/>
      </c>
      <c r="AC554" s="92" t="str">
        <f t="shared" si="89"/>
        <v/>
      </c>
      <c r="AD554" s="92" t="str">
        <f t="shared" si="90"/>
        <v/>
      </c>
    </row>
    <row r="555" spans="1:30" x14ac:dyDescent="0.25">
      <c r="A555">
        <f t="shared" si="82"/>
        <v>10</v>
      </c>
      <c r="B555">
        <f>COUNTIF($D$4:D555,D555)</f>
        <v>472</v>
      </c>
      <c r="C555">
        <f>'Building Structure Data'!B556</f>
        <v>0</v>
      </c>
      <c r="D555">
        <f>'Building Structure Data'!C556</f>
        <v>0</v>
      </c>
      <c r="E555">
        <f>'Building Structure Data'!D556</f>
        <v>0</v>
      </c>
      <c r="F555">
        <f>'Building Structure Data'!E556</f>
        <v>0</v>
      </c>
      <c r="G555" s="43">
        <f>'Building Structure Data'!O556</f>
        <v>0</v>
      </c>
      <c r="H555" s="43">
        <f>'Building Structure Data'!P556</f>
        <v>0</v>
      </c>
      <c r="I555" t="b">
        <f>IF(OR('Building Structure Data'!M556="C",'Building Structure Data'!M556="R"),TRUE,FALSE)</f>
        <v>0</v>
      </c>
      <c r="J555">
        <f>'Building Structure Data'!Y556</f>
        <v>0</v>
      </c>
      <c r="K555" s="77">
        <f>'Building Structure Data'!AN556</f>
        <v>0</v>
      </c>
      <c r="L555" s="77">
        <f>'Building Structure Data'!AO556</f>
        <v>0</v>
      </c>
      <c r="M555" s="163" t="str">
        <f>IFERROR('Inputs_Metric 7'!$D$5*INDEX('HAZUS Table FL 14.14'!$F$5:$F$40,MATCH($J555,'HAZUS Table FL 14.14'!$C$5:$C$40,0)),"no data")</f>
        <v>no data</v>
      </c>
      <c r="N555" s="163" t="str">
        <f>IFERROR('Inputs_Metric 7'!$D$5*INDEX('HAZUS Table FL 14.14'!$G$5:$G$40,MATCH($J555,'HAZUS Table FL 14.14'!$C$5:$C$40,0)),"no data")</f>
        <v>no data</v>
      </c>
      <c r="O555" s="163" t="str">
        <f>IFERROR('Inputs_Metric 7'!$D$5*INDEX('HAZUS Table FL 14.14'!$I$5:$I$40,MATCH($J555,'HAZUS Table FL 14.14'!$C$5:$C$40,0)),"no data")</f>
        <v>no data</v>
      </c>
      <c r="P555" s="246" t="str">
        <f>IFERROR(AVERAGEIFS('HAZUS Table FL 14.12'!$S$4:$S$325,'HAZUS Table FL 14.12'!$N$4:$N$325,$J555,'HAZUS Table FL 14.12'!$R$4:$R$325,$I555,'HAZUS Table FL 14.12'!$P$4:$P$325,"&lt;="&amp;$G555,'HAZUS Table FL 14.12'!$Q$4:$Q$325,"&gt;"&amp;$G555)*'Inputs_Metric 7'!$D$6,"no data")</f>
        <v>no data</v>
      </c>
      <c r="Q555" s="246" t="str">
        <f>IFERROR(AVERAGEIFS('HAZUS Table FL 14.12'!$S$4:$S$325,'HAZUS Table FL 14.12'!$N$4:$N$325,$J555,'HAZUS Table FL 14.12'!$R$4:$R$325,$I555,'HAZUS Table FL 14.12'!$P$4:$P$325,"&lt;="&amp;$H555,'HAZUS Table FL 14.12'!$Q$4:$Q$325,"&gt;"&amp;$H555)*'Inputs_Metric 7'!$D$6,"no data")</f>
        <v>no data</v>
      </c>
      <c r="R555" s="246" t="str">
        <f>IFERROR(INDEX('HAZUS Table FL 14.16'!$D$3:$D$30,MATCH($J555,'HAZUS Table FL 14.16'!$C$3:$C$30,0)),"no data")</f>
        <v>no data</v>
      </c>
      <c r="S555" s="246" t="str">
        <f>IFERROR(INDEX('HAZUS Table FL 14.16'!$F$3:$F$30,MATCH($J555,'HAZUS Table FL 14.16'!$C$3:$C$30,0)),"no data")</f>
        <v>no data</v>
      </c>
      <c r="T555" s="246" t="str">
        <f>IFERROR(INDEX('HAZUS Table FL 14.16'!$G$3:$G$30,MATCH($J555,'HAZUS Table FL 14.16'!$C$3:$C$30,0)),"no data")</f>
        <v>no data</v>
      </c>
      <c r="U555" s="164" t="str">
        <f>IFERROR('Inputs_Metric 7'!$D$5*INDEX('HAZUS Table FL 14.8'!$E$4:$E$14,MATCH('Step 1_Metric 7'!$J555,'HAZUS Table FL 14.8'!$C$4:$C$14,0)),"no data")</f>
        <v>no data</v>
      </c>
      <c r="W555" s="92" t="str">
        <f t="shared" si="83"/>
        <v/>
      </c>
      <c r="X555" s="92" t="str">
        <f t="shared" si="84"/>
        <v/>
      </c>
      <c r="Y555" s="92" t="str">
        <f t="shared" si="85"/>
        <v/>
      </c>
      <c r="Z555" s="92" t="str">
        <f t="shared" si="86"/>
        <v/>
      </c>
      <c r="AA555" s="101" t="str">
        <f t="shared" si="87"/>
        <v/>
      </c>
      <c r="AB555" s="101" t="str">
        <f t="shared" si="88"/>
        <v/>
      </c>
      <c r="AC555" s="92" t="str">
        <f t="shared" si="89"/>
        <v/>
      </c>
      <c r="AD555" s="92" t="str">
        <f t="shared" si="90"/>
        <v/>
      </c>
    </row>
    <row r="556" spans="1:30" x14ac:dyDescent="0.25">
      <c r="A556">
        <f t="shared" si="82"/>
        <v>10</v>
      </c>
      <c r="B556">
        <f>COUNTIF($D$4:D556,D556)</f>
        <v>473</v>
      </c>
      <c r="C556">
        <f>'Building Structure Data'!B557</f>
        <v>0</v>
      </c>
      <c r="D556">
        <f>'Building Structure Data'!C557</f>
        <v>0</v>
      </c>
      <c r="E556">
        <f>'Building Structure Data'!D557</f>
        <v>0</v>
      </c>
      <c r="F556">
        <f>'Building Structure Data'!E557</f>
        <v>0</v>
      </c>
      <c r="G556" s="43">
        <f>'Building Structure Data'!O557</f>
        <v>0</v>
      </c>
      <c r="H556" s="43">
        <f>'Building Structure Data'!P557</f>
        <v>0</v>
      </c>
      <c r="I556" t="b">
        <f>IF(OR('Building Structure Data'!M557="C",'Building Structure Data'!M557="R"),TRUE,FALSE)</f>
        <v>0</v>
      </c>
      <c r="J556">
        <f>'Building Structure Data'!Y557</f>
        <v>0</v>
      </c>
      <c r="K556" s="77">
        <f>'Building Structure Data'!AN557</f>
        <v>0</v>
      </c>
      <c r="L556" s="77">
        <f>'Building Structure Data'!AO557</f>
        <v>0</v>
      </c>
      <c r="M556" s="163" t="str">
        <f>IFERROR('Inputs_Metric 7'!$D$5*INDEX('HAZUS Table FL 14.14'!$F$5:$F$40,MATCH($J556,'HAZUS Table FL 14.14'!$C$5:$C$40,0)),"no data")</f>
        <v>no data</v>
      </c>
      <c r="N556" s="163" t="str">
        <f>IFERROR('Inputs_Metric 7'!$D$5*INDEX('HAZUS Table FL 14.14'!$G$5:$G$40,MATCH($J556,'HAZUS Table FL 14.14'!$C$5:$C$40,0)),"no data")</f>
        <v>no data</v>
      </c>
      <c r="O556" s="163" t="str">
        <f>IFERROR('Inputs_Metric 7'!$D$5*INDEX('HAZUS Table FL 14.14'!$I$5:$I$40,MATCH($J556,'HAZUS Table FL 14.14'!$C$5:$C$40,0)),"no data")</f>
        <v>no data</v>
      </c>
      <c r="P556" s="246" t="str">
        <f>IFERROR(AVERAGEIFS('HAZUS Table FL 14.12'!$S$4:$S$325,'HAZUS Table FL 14.12'!$N$4:$N$325,$J556,'HAZUS Table FL 14.12'!$R$4:$R$325,$I556,'HAZUS Table FL 14.12'!$P$4:$P$325,"&lt;="&amp;$G556,'HAZUS Table FL 14.12'!$Q$4:$Q$325,"&gt;"&amp;$G556)*'Inputs_Metric 7'!$D$6,"no data")</f>
        <v>no data</v>
      </c>
      <c r="Q556" s="246" t="str">
        <f>IFERROR(AVERAGEIFS('HAZUS Table FL 14.12'!$S$4:$S$325,'HAZUS Table FL 14.12'!$N$4:$N$325,$J556,'HAZUS Table FL 14.12'!$R$4:$R$325,$I556,'HAZUS Table FL 14.12'!$P$4:$P$325,"&lt;="&amp;$H556,'HAZUS Table FL 14.12'!$Q$4:$Q$325,"&gt;"&amp;$H556)*'Inputs_Metric 7'!$D$6,"no data")</f>
        <v>no data</v>
      </c>
      <c r="R556" s="246" t="str">
        <f>IFERROR(INDEX('HAZUS Table FL 14.16'!$D$3:$D$30,MATCH($J556,'HAZUS Table FL 14.16'!$C$3:$C$30,0)),"no data")</f>
        <v>no data</v>
      </c>
      <c r="S556" s="246" t="str">
        <f>IFERROR(INDEX('HAZUS Table FL 14.16'!$F$3:$F$30,MATCH($J556,'HAZUS Table FL 14.16'!$C$3:$C$30,0)),"no data")</f>
        <v>no data</v>
      </c>
      <c r="T556" s="246" t="str">
        <f>IFERROR(INDEX('HAZUS Table FL 14.16'!$G$3:$G$30,MATCH($J556,'HAZUS Table FL 14.16'!$C$3:$C$30,0)),"no data")</f>
        <v>no data</v>
      </c>
      <c r="U556" s="164" t="str">
        <f>IFERROR('Inputs_Metric 7'!$D$5*INDEX('HAZUS Table FL 14.8'!$E$4:$E$14,MATCH('Step 1_Metric 7'!$J556,'HAZUS Table FL 14.8'!$C$4:$C$14,0)),"no data")</f>
        <v>no data</v>
      </c>
      <c r="W556" s="92" t="str">
        <f t="shared" si="83"/>
        <v/>
      </c>
      <c r="X556" s="92" t="str">
        <f t="shared" si="84"/>
        <v/>
      </c>
      <c r="Y556" s="92" t="str">
        <f t="shared" si="85"/>
        <v/>
      </c>
      <c r="Z556" s="92" t="str">
        <f t="shared" si="86"/>
        <v/>
      </c>
      <c r="AA556" s="101" t="str">
        <f t="shared" si="87"/>
        <v/>
      </c>
      <c r="AB556" s="101" t="str">
        <f t="shared" si="88"/>
        <v/>
      </c>
      <c r="AC556" s="92" t="str">
        <f t="shared" si="89"/>
        <v/>
      </c>
      <c r="AD556" s="92" t="str">
        <f t="shared" si="90"/>
        <v/>
      </c>
    </row>
    <row r="557" spans="1:30" x14ac:dyDescent="0.25">
      <c r="A557">
        <f t="shared" si="82"/>
        <v>10</v>
      </c>
      <c r="B557">
        <f>COUNTIF($D$4:D557,D557)</f>
        <v>474</v>
      </c>
      <c r="C557">
        <f>'Building Structure Data'!B558</f>
        <v>0</v>
      </c>
      <c r="D557">
        <f>'Building Structure Data'!C558</f>
        <v>0</v>
      </c>
      <c r="E557">
        <f>'Building Structure Data'!D558</f>
        <v>0</v>
      </c>
      <c r="F557">
        <f>'Building Structure Data'!E558</f>
        <v>0</v>
      </c>
      <c r="G557" s="43">
        <f>'Building Structure Data'!O558</f>
        <v>0</v>
      </c>
      <c r="H557" s="43">
        <f>'Building Structure Data'!P558</f>
        <v>0</v>
      </c>
      <c r="I557" t="b">
        <f>IF(OR('Building Structure Data'!M558="C",'Building Structure Data'!M558="R"),TRUE,FALSE)</f>
        <v>0</v>
      </c>
      <c r="J557">
        <f>'Building Structure Data'!Y558</f>
        <v>0</v>
      </c>
      <c r="K557" s="77">
        <f>'Building Structure Data'!AN558</f>
        <v>0</v>
      </c>
      <c r="L557" s="77">
        <f>'Building Structure Data'!AO558</f>
        <v>0</v>
      </c>
      <c r="M557" s="163" t="str">
        <f>IFERROR('Inputs_Metric 7'!$D$5*INDEX('HAZUS Table FL 14.14'!$F$5:$F$40,MATCH($J557,'HAZUS Table FL 14.14'!$C$5:$C$40,0)),"no data")</f>
        <v>no data</v>
      </c>
      <c r="N557" s="163" t="str">
        <f>IFERROR('Inputs_Metric 7'!$D$5*INDEX('HAZUS Table FL 14.14'!$G$5:$G$40,MATCH($J557,'HAZUS Table FL 14.14'!$C$5:$C$40,0)),"no data")</f>
        <v>no data</v>
      </c>
      <c r="O557" s="163" t="str">
        <f>IFERROR('Inputs_Metric 7'!$D$5*INDEX('HAZUS Table FL 14.14'!$I$5:$I$40,MATCH($J557,'HAZUS Table FL 14.14'!$C$5:$C$40,0)),"no data")</f>
        <v>no data</v>
      </c>
      <c r="P557" s="246" t="str">
        <f>IFERROR(AVERAGEIFS('HAZUS Table FL 14.12'!$S$4:$S$325,'HAZUS Table FL 14.12'!$N$4:$N$325,$J557,'HAZUS Table FL 14.12'!$R$4:$R$325,$I557,'HAZUS Table FL 14.12'!$P$4:$P$325,"&lt;="&amp;$G557,'HAZUS Table FL 14.12'!$Q$4:$Q$325,"&gt;"&amp;$G557)*'Inputs_Metric 7'!$D$6,"no data")</f>
        <v>no data</v>
      </c>
      <c r="Q557" s="246" t="str">
        <f>IFERROR(AVERAGEIFS('HAZUS Table FL 14.12'!$S$4:$S$325,'HAZUS Table FL 14.12'!$N$4:$N$325,$J557,'HAZUS Table FL 14.12'!$R$4:$R$325,$I557,'HAZUS Table FL 14.12'!$P$4:$P$325,"&lt;="&amp;$H557,'HAZUS Table FL 14.12'!$Q$4:$Q$325,"&gt;"&amp;$H557)*'Inputs_Metric 7'!$D$6,"no data")</f>
        <v>no data</v>
      </c>
      <c r="R557" s="246" t="str">
        <f>IFERROR(INDEX('HAZUS Table FL 14.16'!$D$3:$D$30,MATCH($J557,'HAZUS Table FL 14.16'!$C$3:$C$30,0)),"no data")</f>
        <v>no data</v>
      </c>
      <c r="S557" s="246" t="str">
        <f>IFERROR(INDEX('HAZUS Table FL 14.16'!$F$3:$F$30,MATCH($J557,'HAZUS Table FL 14.16'!$C$3:$C$30,0)),"no data")</f>
        <v>no data</v>
      </c>
      <c r="T557" s="246" t="str">
        <f>IFERROR(INDEX('HAZUS Table FL 14.16'!$G$3:$G$30,MATCH($J557,'HAZUS Table FL 14.16'!$C$3:$C$30,0)),"no data")</f>
        <v>no data</v>
      </c>
      <c r="U557" s="164" t="str">
        <f>IFERROR('Inputs_Metric 7'!$D$5*INDEX('HAZUS Table FL 14.8'!$E$4:$E$14,MATCH('Step 1_Metric 7'!$J557,'HAZUS Table FL 14.8'!$C$4:$C$14,0)),"no data")</f>
        <v>no data</v>
      </c>
      <c r="W557" s="92" t="str">
        <f t="shared" si="83"/>
        <v/>
      </c>
      <c r="X557" s="92" t="str">
        <f t="shared" si="84"/>
        <v/>
      </c>
      <c r="Y557" s="92" t="str">
        <f t="shared" si="85"/>
        <v/>
      </c>
      <c r="Z557" s="92" t="str">
        <f t="shared" si="86"/>
        <v/>
      </c>
      <c r="AA557" s="101" t="str">
        <f t="shared" si="87"/>
        <v/>
      </c>
      <c r="AB557" s="101" t="str">
        <f t="shared" si="88"/>
        <v/>
      </c>
      <c r="AC557" s="92" t="str">
        <f t="shared" si="89"/>
        <v/>
      </c>
      <c r="AD557" s="92" t="str">
        <f t="shared" si="90"/>
        <v/>
      </c>
    </row>
    <row r="558" spans="1:30" x14ac:dyDescent="0.25">
      <c r="A558">
        <f t="shared" si="82"/>
        <v>10</v>
      </c>
      <c r="B558">
        <f>COUNTIF($D$4:D558,D558)</f>
        <v>475</v>
      </c>
      <c r="C558">
        <f>'Building Structure Data'!B559</f>
        <v>0</v>
      </c>
      <c r="D558">
        <f>'Building Structure Data'!C559</f>
        <v>0</v>
      </c>
      <c r="E558">
        <f>'Building Structure Data'!D559</f>
        <v>0</v>
      </c>
      <c r="F558">
        <f>'Building Structure Data'!E559</f>
        <v>0</v>
      </c>
      <c r="G558" s="43">
        <f>'Building Structure Data'!O559</f>
        <v>0</v>
      </c>
      <c r="H558" s="43">
        <f>'Building Structure Data'!P559</f>
        <v>0</v>
      </c>
      <c r="I558" t="b">
        <f>IF(OR('Building Structure Data'!M559="C",'Building Structure Data'!M559="R"),TRUE,FALSE)</f>
        <v>0</v>
      </c>
      <c r="J558">
        <f>'Building Structure Data'!Y559</f>
        <v>0</v>
      </c>
      <c r="K558" s="77">
        <f>'Building Structure Data'!AN559</f>
        <v>0</v>
      </c>
      <c r="L558" s="77">
        <f>'Building Structure Data'!AO559</f>
        <v>0</v>
      </c>
      <c r="M558" s="163" t="str">
        <f>IFERROR('Inputs_Metric 7'!$D$5*INDEX('HAZUS Table FL 14.14'!$F$5:$F$40,MATCH($J558,'HAZUS Table FL 14.14'!$C$5:$C$40,0)),"no data")</f>
        <v>no data</v>
      </c>
      <c r="N558" s="163" t="str">
        <f>IFERROR('Inputs_Metric 7'!$D$5*INDEX('HAZUS Table FL 14.14'!$G$5:$G$40,MATCH($J558,'HAZUS Table FL 14.14'!$C$5:$C$40,0)),"no data")</f>
        <v>no data</v>
      </c>
      <c r="O558" s="163" t="str">
        <f>IFERROR('Inputs_Metric 7'!$D$5*INDEX('HAZUS Table FL 14.14'!$I$5:$I$40,MATCH($J558,'HAZUS Table FL 14.14'!$C$5:$C$40,0)),"no data")</f>
        <v>no data</v>
      </c>
      <c r="P558" s="246" t="str">
        <f>IFERROR(AVERAGEIFS('HAZUS Table FL 14.12'!$S$4:$S$325,'HAZUS Table FL 14.12'!$N$4:$N$325,$J558,'HAZUS Table FL 14.12'!$R$4:$R$325,$I558,'HAZUS Table FL 14.12'!$P$4:$P$325,"&lt;="&amp;$G558,'HAZUS Table FL 14.12'!$Q$4:$Q$325,"&gt;"&amp;$G558)*'Inputs_Metric 7'!$D$6,"no data")</f>
        <v>no data</v>
      </c>
      <c r="Q558" s="246" t="str">
        <f>IFERROR(AVERAGEIFS('HAZUS Table FL 14.12'!$S$4:$S$325,'HAZUS Table FL 14.12'!$N$4:$N$325,$J558,'HAZUS Table FL 14.12'!$R$4:$R$325,$I558,'HAZUS Table FL 14.12'!$P$4:$P$325,"&lt;="&amp;$H558,'HAZUS Table FL 14.12'!$Q$4:$Q$325,"&gt;"&amp;$H558)*'Inputs_Metric 7'!$D$6,"no data")</f>
        <v>no data</v>
      </c>
      <c r="R558" s="246" t="str">
        <f>IFERROR(INDEX('HAZUS Table FL 14.16'!$D$3:$D$30,MATCH($J558,'HAZUS Table FL 14.16'!$C$3:$C$30,0)),"no data")</f>
        <v>no data</v>
      </c>
      <c r="S558" s="246" t="str">
        <f>IFERROR(INDEX('HAZUS Table FL 14.16'!$F$3:$F$30,MATCH($J558,'HAZUS Table FL 14.16'!$C$3:$C$30,0)),"no data")</f>
        <v>no data</v>
      </c>
      <c r="T558" s="246" t="str">
        <f>IFERROR(INDEX('HAZUS Table FL 14.16'!$G$3:$G$30,MATCH($J558,'HAZUS Table FL 14.16'!$C$3:$C$30,0)),"no data")</f>
        <v>no data</v>
      </c>
      <c r="U558" s="164" t="str">
        <f>IFERROR('Inputs_Metric 7'!$D$5*INDEX('HAZUS Table FL 14.8'!$E$4:$E$14,MATCH('Step 1_Metric 7'!$J558,'HAZUS Table FL 14.8'!$C$4:$C$14,0)),"no data")</f>
        <v>no data</v>
      </c>
      <c r="W558" s="92" t="str">
        <f t="shared" si="83"/>
        <v/>
      </c>
      <c r="X558" s="92" t="str">
        <f t="shared" si="84"/>
        <v/>
      </c>
      <c r="Y558" s="92" t="str">
        <f t="shared" si="85"/>
        <v/>
      </c>
      <c r="Z558" s="92" t="str">
        <f t="shared" si="86"/>
        <v/>
      </c>
      <c r="AA558" s="101" t="str">
        <f t="shared" si="87"/>
        <v/>
      </c>
      <c r="AB558" s="101" t="str">
        <f t="shared" si="88"/>
        <v/>
      </c>
      <c r="AC558" s="92" t="str">
        <f t="shared" si="89"/>
        <v/>
      </c>
      <c r="AD558" s="92" t="str">
        <f t="shared" si="90"/>
        <v/>
      </c>
    </row>
    <row r="559" spans="1:30" x14ac:dyDescent="0.25">
      <c r="A559">
        <f t="shared" si="82"/>
        <v>10</v>
      </c>
      <c r="B559">
        <f>COUNTIF($D$4:D559,D559)</f>
        <v>476</v>
      </c>
      <c r="C559">
        <f>'Building Structure Data'!B560</f>
        <v>0</v>
      </c>
      <c r="D559">
        <f>'Building Structure Data'!C560</f>
        <v>0</v>
      </c>
      <c r="E559">
        <f>'Building Structure Data'!D560</f>
        <v>0</v>
      </c>
      <c r="F559">
        <f>'Building Structure Data'!E560</f>
        <v>0</v>
      </c>
      <c r="G559" s="43">
        <f>'Building Structure Data'!O560</f>
        <v>0</v>
      </c>
      <c r="H559" s="43">
        <f>'Building Structure Data'!P560</f>
        <v>0</v>
      </c>
      <c r="I559" t="b">
        <f>IF(OR('Building Structure Data'!M560="C",'Building Structure Data'!M560="R"),TRUE,FALSE)</f>
        <v>0</v>
      </c>
      <c r="J559">
        <f>'Building Structure Data'!Y560</f>
        <v>0</v>
      </c>
      <c r="K559" s="77">
        <f>'Building Structure Data'!AN560</f>
        <v>0</v>
      </c>
      <c r="L559" s="77">
        <f>'Building Structure Data'!AO560</f>
        <v>0</v>
      </c>
      <c r="M559" s="163" t="str">
        <f>IFERROR('Inputs_Metric 7'!$D$5*INDEX('HAZUS Table FL 14.14'!$F$5:$F$40,MATCH($J559,'HAZUS Table FL 14.14'!$C$5:$C$40,0)),"no data")</f>
        <v>no data</v>
      </c>
      <c r="N559" s="163" t="str">
        <f>IFERROR('Inputs_Metric 7'!$D$5*INDEX('HAZUS Table FL 14.14'!$G$5:$G$40,MATCH($J559,'HAZUS Table FL 14.14'!$C$5:$C$40,0)),"no data")</f>
        <v>no data</v>
      </c>
      <c r="O559" s="163" t="str">
        <f>IFERROR('Inputs_Metric 7'!$D$5*INDEX('HAZUS Table FL 14.14'!$I$5:$I$40,MATCH($J559,'HAZUS Table FL 14.14'!$C$5:$C$40,0)),"no data")</f>
        <v>no data</v>
      </c>
      <c r="P559" s="246" t="str">
        <f>IFERROR(AVERAGEIFS('HAZUS Table FL 14.12'!$S$4:$S$325,'HAZUS Table FL 14.12'!$N$4:$N$325,$J559,'HAZUS Table FL 14.12'!$R$4:$R$325,$I559,'HAZUS Table FL 14.12'!$P$4:$P$325,"&lt;="&amp;$G559,'HAZUS Table FL 14.12'!$Q$4:$Q$325,"&gt;"&amp;$G559)*'Inputs_Metric 7'!$D$6,"no data")</f>
        <v>no data</v>
      </c>
      <c r="Q559" s="246" t="str">
        <f>IFERROR(AVERAGEIFS('HAZUS Table FL 14.12'!$S$4:$S$325,'HAZUS Table FL 14.12'!$N$4:$N$325,$J559,'HAZUS Table FL 14.12'!$R$4:$R$325,$I559,'HAZUS Table FL 14.12'!$P$4:$P$325,"&lt;="&amp;$H559,'HAZUS Table FL 14.12'!$Q$4:$Q$325,"&gt;"&amp;$H559)*'Inputs_Metric 7'!$D$6,"no data")</f>
        <v>no data</v>
      </c>
      <c r="R559" s="246" t="str">
        <f>IFERROR(INDEX('HAZUS Table FL 14.16'!$D$3:$D$30,MATCH($J559,'HAZUS Table FL 14.16'!$C$3:$C$30,0)),"no data")</f>
        <v>no data</v>
      </c>
      <c r="S559" s="246" t="str">
        <f>IFERROR(INDEX('HAZUS Table FL 14.16'!$F$3:$F$30,MATCH($J559,'HAZUS Table FL 14.16'!$C$3:$C$30,0)),"no data")</f>
        <v>no data</v>
      </c>
      <c r="T559" s="246" t="str">
        <f>IFERROR(INDEX('HAZUS Table FL 14.16'!$G$3:$G$30,MATCH($J559,'HAZUS Table FL 14.16'!$C$3:$C$30,0)),"no data")</f>
        <v>no data</v>
      </c>
      <c r="U559" s="164" t="str">
        <f>IFERROR('Inputs_Metric 7'!$D$5*INDEX('HAZUS Table FL 14.8'!$E$4:$E$14,MATCH('Step 1_Metric 7'!$J559,'HAZUS Table FL 14.8'!$C$4:$C$14,0)),"no data")</f>
        <v>no data</v>
      </c>
      <c r="W559" s="92" t="str">
        <f t="shared" si="83"/>
        <v/>
      </c>
      <c r="X559" s="92" t="str">
        <f t="shared" si="84"/>
        <v/>
      </c>
      <c r="Y559" s="92" t="str">
        <f t="shared" si="85"/>
        <v/>
      </c>
      <c r="Z559" s="92" t="str">
        <f t="shared" si="86"/>
        <v/>
      </c>
      <c r="AA559" s="101" t="str">
        <f t="shared" si="87"/>
        <v/>
      </c>
      <c r="AB559" s="101" t="str">
        <f t="shared" si="88"/>
        <v/>
      </c>
      <c r="AC559" s="92" t="str">
        <f t="shared" si="89"/>
        <v/>
      </c>
      <c r="AD559" s="92" t="str">
        <f t="shared" si="90"/>
        <v/>
      </c>
    </row>
    <row r="560" spans="1:30" x14ac:dyDescent="0.25">
      <c r="A560">
        <f t="shared" si="82"/>
        <v>10</v>
      </c>
      <c r="B560">
        <f>COUNTIF($D$4:D560,D560)</f>
        <v>477</v>
      </c>
      <c r="C560">
        <f>'Building Structure Data'!B561</f>
        <v>0</v>
      </c>
      <c r="D560">
        <f>'Building Structure Data'!C561</f>
        <v>0</v>
      </c>
      <c r="E560">
        <f>'Building Structure Data'!D561</f>
        <v>0</v>
      </c>
      <c r="F560">
        <f>'Building Structure Data'!E561</f>
        <v>0</v>
      </c>
      <c r="G560" s="43">
        <f>'Building Structure Data'!O561</f>
        <v>0</v>
      </c>
      <c r="H560" s="43">
        <f>'Building Structure Data'!P561</f>
        <v>0</v>
      </c>
      <c r="I560" t="b">
        <f>IF(OR('Building Structure Data'!M561="C",'Building Structure Data'!M561="R"),TRUE,FALSE)</f>
        <v>0</v>
      </c>
      <c r="J560">
        <f>'Building Structure Data'!Y561</f>
        <v>0</v>
      </c>
      <c r="K560" s="77">
        <f>'Building Structure Data'!AN561</f>
        <v>0</v>
      </c>
      <c r="L560" s="77">
        <f>'Building Structure Data'!AO561</f>
        <v>0</v>
      </c>
      <c r="M560" s="163" t="str">
        <f>IFERROR('Inputs_Metric 7'!$D$5*INDEX('HAZUS Table FL 14.14'!$F$5:$F$40,MATCH($J560,'HAZUS Table FL 14.14'!$C$5:$C$40,0)),"no data")</f>
        <v>no data</v>
      </c>
      <c r="N560" s="163" t="str">
        <f>IFERROR('Inputs_Metric 7'!$D$5*INDEX('HAZUS Table FL 14.14'!$G$5:$G$40,MATCH($J560,'HAZUS Table FL 14.14'!$C$5:$C$40,0)),"no data")</f>
        <v>no data</v>
      </c>
      <c r="O560" s="163" t="str">
        <f>IFERROR('Inputs_Metric 7'!$D$5*INDEX('HAZUS Table FL 14.14'!$I$5:$I$40,MATCH($J560,'HAZUS Table FL 14.14'!$C$5:$C$40,0)),"no data")</f>
        <v>no data</v>
      </c>
      <c r="P560" s="246" t="str">
        <f>IFERROR(AVERAGEIFS('HAZUS Table FL 14.12'!$S$4:$S$325,'HAZUS Table FL 14.12'!$N$4:$N$325,$J560,'HAZUS Table FL 14.12'!$R$4:$R$325,$I560,'HAZUS Table FL 14.12'!$P$4:$P$325,"&lt;="&amp;$G560,'HAZUS Table FL 14.12'!$Q$4:$Q$325,"&gt;"&amp;$G560)*'Inputs_Metric 7'!$D$6,"no data")</f>
        <v>no data</v>
      </c>
      <c r="Q560" s="246" t="str">
        <f>IFERROR(AVERAGEIFS('HAZUS Table FL 14.12'!$S$4:$S$325,'HAZUS Table FL 14.12'!$N$4:$N$325,$J560,'HAZUS Table FL 14.12'!$R$4:$R$325,$I560,'HAZUS Table FL 14.12'!$P$4:$P$325,"&lt;="&amp;$H560,'HAZUS Table FL 14.12'!$Q$4:$Q$325,"&gt;"&amp;$H560)*'Inputs_Metric 7'!$D$6,"no data")</f>
        <v>no data</v>
      </c>
      <c r="R560" s="246" t="str">
        <f>IFERROR(INDEX('HAZUS Table FL 14.16'!$D$3:$D$30,MATCH($J560,'HAZUS Table FL 14.16'!$C$3:$C$30,0)),"no data")</f>
        <v>no data</v>
      </c>
      <c r="S560" s="246" t="str">
        <f>IFERROR(INDEX('HAZUS Table FL 14.16'!$F$3:$F$30,MATCH($J560,'HAZUS Table FL 14.16'!$C$3:$C$30,0)),"no data")</f>
        <v>no data</v>
      </c>
      <c r="T560" s="246" t="str">
        <f>IFERROR(INDEX('HAZUS Table FL 14.16'!$G$3:$G$30,MATCH($J560,'HAZUS Table FL 14.16'!$C$3:$C$30,0)),"no data")</f>
        <v>no data</v>
      </c>
      <c r="U560" s="164" t="str">
        <f>IFERROR('Inputs_Metric 7'!$D$5*INDEX('HAZUS Table FL 14.8'!$E$4:$E$14,MATCH('Step 1_Metric 7'!$J560,'HAZUS Table FL 14.8'!$C$4:$C$14,0)),"no data")</f>
        <v>no data</v>
      </c>
      <c r="W560" s="92" t="str">
        <f t="shared" si="83"/>
        <v/>
      </c>
      <c r="X560" s="92" t="str">
        <f t="shared" si="84"/>
        <v/>
      </c>
      <c r="Y560" s="92" t="str">
        <f t="shared" si="85"/>
        <v/>
      </c>
      <c r="Z560" s="92" t="str">
        <f t="shared" si="86"/>
        <v/>
      </c>
      <c r="AA560" s="101" t="str">
        <f t="shared" si="87"/>
        <v/>
      </c>
      <c r="AB560" s="101" t="str">
        <f t="shared" si="88"/>
        <v/>
      </c>
      <c r="AC560" s="92" t="str">
        <f t="shared" si="89"/>
        <v/>
      </c>
      <c r="AD560" s="92" t="str">
        <f t="shared" si="90"/>
        <v/>
      </c>
    </row>
    <row r="561" spans="1:30" x14ac:dyDescent="0.25">
      <c r="A561">
        <f t="shared" si="82"/>
        <v>10</v>
      </c>
      <c r="B561">
        <f>COUNTIF($D$4:D561,D561)</f>
        <v>478</v>
      </c>
      <c r="C561">
        <f>'Building Structure Data'!B562</f>
        <v>0</v>
      </c>
      <c r="D561">
        <f>'Building Structure Data'!C562</f>
        <v>0</v>
      </c>
      <c r="E561">
        <f>'Building Structure Data'!D562</f>
        <v>0</v>
      </c>
      <c r="F561">
        <f>'Building Structure Data'!E562</f>
        <v>0</v>
      </c>
      <c r="G561" s="43">
        <f>'Building Structure Data'!O562</f>
        <v>0</v>
      </c>
      <c r="H561" s="43">
        <f>'Building Structure Data'!P562</f>
        <v>0</v>
      </c>
      <c r="I561" t="b">
        <f>IF(OR('Building Structure Data'!M562="C",'Building Structure Data'!M562="R"),TRUE,FALSE)</f>
        <v>0</v>
      </c>
      <c r="J561">
        <f>'Building Structure Data'!Y562</f>
        <v>0</v>
      </c>
      <c r="K561" s="77">
        <f>'Building Structure Data'!AN562</f>
        <v>0</v>
      </c>
      <c r="L561" s="77">
        <f>'Building Structure Data'!AO562</f>
        <v>0</v>
      </c>
      <c r="M561" s="163" t="str">
        <f>IFERROR('Inputs_Metric 7'!$D$5*INDEX('HAZUS Table FL 14.14'!$F$5:$F$40,MATCH($J561,'HAZUS Table FL 14.14'!$C$5:$C$40,0)),"no data")</f>
        <v>no data</v>
      </c>
      <c r="N561" s="163" t="str">
        <f>IFERROR('Inputs_Metric 7'!$D$5*INDEX('HAZUS Table FL 14.14'!$G$5:$G$40,MATCH($J561,'HAZUS Table FL 14.14'!$C$5:$C$40,0)),"no data")</f>
        <v>no data</v>
      </c>
      <c r="O561" s="163" t="str">
        <f>IFERROR('Inputs_Metric 7'!$D$5*INDEX('HAZUS Table FL 14.14'!$I$5:$I$40,MATCH($J561,'HAZUS Table FL 14.14'!$C$5:$C$40,0)),"no data")</f>
        <v>no data</v>
      </c>
      <c r="P561" s="246" t="str">
        <f>IFERROR(AVERAGEIFS('HAZUS Table FL 14.12'!$S$4:$S$325,'HAZUS Table FL 14.12'!$N$4:$N$325,$J561,'HAZUS Table FL 14.12'!$R$4:$R$325,$I561,'HAZUS Table FL 14.12'!$P$4:$P$325,"&lt;="&amp;$G561,'HAZUS Table FL 14.12'!$Q$4:$Q$325,"&gt;"&amp;$G561)*'Inputs_Metric 7'!$D$6,"no data")</f>
        <v>no data</v>
      </c>
      <c r="Q561" s="246" t="str">
        <f>IFERROR(AVERAGEIFS('HAZUS Table FL 14.12'!$S$4:$S$325,'HAZUS Table FL 14.12'!$N$4:$N$325,$J561,'HAZUS Table FL 14.12'!$R$4:$R$325,$I561,'HAZUS Table FL 14.12'!$P$4:$P$325,"&lt;="&amp;$H561,'HAZUS Table FL 14.12'!$Q$4:$Q$325,"&gt;"&amp;$H561)*'Inputs_Metric 7'!$D$6,"no data")</f>
        <v>no data</v>
      </c>
      <c r="R561" s="246" t="str">
        <f>IFERROR(INDEX('HAZUS Table FL 14.16'!$D$3:$D$30,MATCH($J561,'HAZUS Table FL 14.16'!$C$3:$C$30,0)),"no data")</f>
        <v>no data</v>
      </c>
      <c r="S561" s="246" t="str">
        <f>IFERROR(INDEX('HAZUS Table FL 14.16'!$F$3:$F$30,MATCH($J561,'HAZUS Table FL 14.16'!$C$3:$C$30,0)),"no data")</f>
        <v>no data</v>
      </c>
      <c r="T561" s="246" t="str">
        <f>IFERROR(INDEX('HAZUS Table FL 14.16'!$G$3:$G$30,MATCH($J561,'HAZUS Table FL 14.16'!$C$3:$C$30,0)),"no data")</f>
        <v>no data</v>
      </c>
      <c r="U561" s="164" t="str">
        <f>IFERROR('Inputs_Metric 7'!$D$5*INDEX('HAZUS Table FL 14.8'!$E$4:$E$14,MATCH('Step 1_Metric 7'!$J561,'HAZUS Table FL 14.8'!$C$4:$C$14,0)),"no data")</f>
        <v>no data</v>
      </c>
      <c r="W561" s="92" t="str">
        <f t="shared" si="83"/>
        <v/>
      </c>
      <c r="X561" s="92" t="str">
        <f t="shared" si="84"/>
        <v/>
      </c>
      <c r="Y561" s="92" t="str">
        <f t="shared" si="85"/>
        <v/>
      </c>
      <c r="Z561" s="92" t="str">
        <f t="shared" si="86"/>
        <v/>
      </c>
      <c r="AA561" s="101" t="str">
        <f t="shared" si="87"/>
        <v/>
      </c>
      <c r="AB561" s="101" t="str">
        <f t="shared" si="88"/>
        <v/>
      </c>
      <c r="AC561" s="92" t="str">
        <f t="shared" si="89"/>
        <v/>
      </c>
      <c r="AD561" s="92" t="str">
        <f t="shared" si="90"/>
        <v/>
      </c>
    </row>
    <row r="562" spans="1:30" x14ac:dyDescent="0.25">
      <c r="A562">
        <f t="shared" si="82"/>
        <v>10</v>
      </c>
      <c r="B562">
        <f>COUNTIF($D$4:D562,D562)</f>
        <v>479</v>
      </c>
      <c r="C562">
        <f>'Building Structure Data'!B563</f>
        <v>0</v>
      </c>
      <c r="D562">
        <f>'Building Structure Data'!C563</f>
        <v>0</v>
      </c>
      <c r="E562">
        <f>'Building Structure Data'!D563</f>
        <v>0</v>
      </c>
      <c r="F562">
        <f>'Building Structure Data'!E563</f>
        <v>0</v>
      </c>
      <c r="G562" s="43">
        <f>'Building Structure Data'!O563</f>
        <v>0</v>
      </c>
      <c r="H562" s="43">
        <f>'Building Structure Data'!P563</f>
        <v>0</v>
      </c>
      <c r="I562" t="b">
        <f>IF(OR('Building Structure Data'!M563="C",'Building Structure Data'!M563="R"),TRUE,FALSE)</f>
        <v>0</v>
      </c>
      <c r="J562">
        <f>'Building Structure Data'!Y563</f>
        <v>0</v>
      </c>
      <c r="K562" s="77">
        <f>'Building Structure Data'!AN563</f>
        <v>0</v>
      </c>
      <c r="L562" s="77">
        <f>'Building Structure Data'!AO563</f>
        <v>0</v>
      </c>
      <c r="M562" s="163" t="str">
        <f>IFERROR('Inputs_Metric 7'!$D$5*INDEX('HAZUS Table FL 14.14'!$F$5:$F$40,MATCH($J562,'HAZUS Table FL 14.14'!$C$5:$C$40,0)),"no data")</f>
        <v>no data</v>
      </c>
      <c r="N562" s="163" t="str">
        <f>IFERROR('Inputs_Metric 7'!$D$5*INDEX('HAZUS Table FL 14.14'!$G$5:$G$40,MATCH($J562,'HAZUS Table FL 14.14'!$C$5:$C$40,0)),"no data")</f>
        <v>no data</v>
      </c>
      <c r="O562" s="163" t="str">
        <f>IFERROR('Inputs_Metric 7'!$D$5*INDEX('HAZUS Table FL 14.14'!$I$5:$I$40,MATCH($J562,'HAZUS Table FL 14.14'!$C$5:$C$40,0)),"no data")</f>
        <v>no data</v>
      </c>
      <c r="P562" s="246" t="str">
        <f>IFERROR(AVERAGEIFS('HAZUS Table FL 14.12'!$S$4:$S$325,'HAZUS Table FL 14.12'!$N$4:$N$325,$J562,'HAZUS Table FL 14.12'!$R$4:$R$325,$I562,'HAZUS Table FL 14.12'!$P$4:$P$325,"&lt;="&amp;$G562,'HAZUS Table FL 14.12'!$Q$4:$Q$325,"&gt;"&amp;$G562)*'Inputs_Metric 7'!$D$6,"no data")</f>
        <v>no data</v>
      </c>
      <c r="Q562" s="246" t="str">
        <f>IFERROR(AVERAGEIFS('HAZUS Table FL 14.12'!$S$4:$S$325,'HAZUS Table FL 14.12'!$N$4:$N$325,$J562,'HAZUS Table FL 14.12'!$R$4:$R$325,$I562,'HAZUS Table FL 14.12'!$P$4:$P$325,"&lt;="&amp;$H562,'HAZUS Table FL 14.12'!$Q$4:$Q$325,"&gt;"&amp;$H562)*'Inputs_Metric 7'!$D$6,"no data")</f>
        <v>no data</v>
      </c>
      <c r="R562" s="246" t="str">
        <f>IFERROR(INDEX('HAZUS Table FL 14.16'!$D$3:$D$30,MATCH($J562,'HAZUS Table FL 14.16'!$C$3:$C$30,0)),"no data")</f>
        <v>no data</v>
      </c>
      <c r="S562" s="246" t="str">
        <f>IFERROR(INDEX('HAZUS Table FL 14.16'!$F$3:$F$30,MATCH($J562,'HAZUS Table FL 14.16'!$C$3:$C$30,0)),"no data")</f>
        <v>no data</v>
      </c>
      <c r="T562" s="246" t="str">
        <f>IFERROR(INDEX('HAZUS Table FL 14.16'!$G$3:$G$30,MATCH($J562,'HAZUS Table FL 14.16'!$C$3:$C$30,0)),"no data")</f>
        <v>no data</v>
      </c>
      <c r="U562" s="164" t="str">
        <f>IFERROR('Inputs_Metric 7'!$D$5*INDEX('HAZUS Table FL 14.8'!$E$4:$E$14,MATCH('Step 1_Metric 7'!$J562,'HAZUS Table FL 14.8'!$C$4:$C$14,0)),"no data")</f>
        <v>no data</v>
      </c>
      <c r="W562" s="92" t="str">
        <f t="shared" si="83"/>
        <v/>
      </c>
      <c r="X562" s="92" t="str">
        <f t="shared" si="84"/>
        <v/>
      </c>
      <c r="Y562" s="92" t="str">
        <f t="shared" si="85"/>
        <v/>
      </c>
      <c r="Z562" s="92" t="str">
        <f t="shared" si="86"/>
        <v/>
      </c>
      <c r="AA562" s="101" t="str">
        <f t="shared" si="87"/>
        <v/>
      </c>
      <c r="AB562" s="101" t="str">
        <f t="shared" si="88"/>
        <v/>
      </c>
      <c r="AC562" s="92" t="str">
        <f t="shared" si="89"/>
        <v/>
      </c>
      <c r="AD562" s="92" t="str">
        <f t="shared" si="90"/>
        <v/>
      </c>
    </row>
    <row r="563" spans="1:30" x14ac:dyDescent="0.25">
      <c r="A563">
        <f t="shared" si="82"/>
        <v>10</v>
      </c>
      <c r="B563">
        <f>COUNTIF($D$4:D563,D563)</f>
        <v>480</v>
      </c>
      <c r="C563">
        <f>'Building Structure Data'!B564</f>
        <v>0</v>
      </c>
      <c r="D563">
        <f>'Building Structure Data'!C564</f>
        <v>0</v>
      </c>
      <c r="E563">
        <f>'Building Structure Data'!D564</f>
        <v>0</v>
      </c>
      <c r="F563">
        <f>'Building Structure Data'!E564</f>
        <v>0</v>
      </c>
      <c r="G563" s="43">
        <f>'Building Structure Data'!O564</f>
        <v>0</v>
      </c>
      <c r="H563" s="43">
        <f>'Building Structure Data'!P564</f>
        <v>0</v>
      </c>
      <c r="I563" t="b">
        <f>IF(OR('Building Structure Data'!M564="C",'Building Structure Data'!M564="R"),TRUE,FALSE)</f>
        <v>0</v>
      </c>
      <c r="J563">
        <f>'Building Structure Data'!Y564</f>
        <v>0</v>
      </c>
      <c r="K563" s="77">
        <f>'Building Structure Data'!AN564</f>
        <v>0</v>
      </c>
      <c r="L563" s="77">
        <f>'Building Structure Data'!AO564</f>
        <v>0</v>
      </c>
      <c r="M563" s="163" t="str">
        <f>IFERROR('Inputs_Metric 7'!$D$5*INDEX('HAZUS Table FL 14.14'!$F$5:$F$40,MATCH($J563,'HAZUS Table FL 14.14'!$C$5:$C$40,0)),"no data")</f>
        <v>no data</v>
      </c>
      <c r="N563" s="163" t="str">
        <f>IFERROR('Inputs_Metric 7'!$D$5*INDEX('HAZUS Table FL 14.14'!$G$5:$G$40,MATCH($J563,'HAZUS Table FL 14.14'!$C$5:$C$40,0)),"no data")</f>
        <v>no data</v>
      </c>
      <c r="O563" s="163" t="str">
        <f>IFERROR('Inputs_Metric 7'!$D$5*INDEX('HAZUS Table FL 14.14'!$I$5:$I$40,MATCH($J563,'HAZUS Table FL 14.14'!$C$5:$C$40,0)),"no data")</f>
        <v>no data</v>
      </c>
      <c r="P563" s="246" t="str">
        <f>IFERROR(AVERAGEIFS('HAZUS Table FL 14.12'!$S$4:$S$325,'HAZUS Table FL 14.12'!$N$4:$N$325,$J563,'HAZUS Table FL 14.12'!$R$4:$R$325,$I563,'HAZUS Table FL 14.12'!$P$4:$P$325,"&lt;="&amp;$G563,'HAZUS Table FL 14.12'!$Q$4:$Q$325,"&gt;"&amp;$G563)*'Inputs_Metric 7'!$D$6,"no data")</f>
        <v>no data</v>
      </c>
      <c r="Q563" s="246" t="str">
        <f>IFERROR(AVERAGEIFS('HAZUS Table FL 14.12'!$S$4:$S$325,'HAZUS Table FL 14.12'!$N$4:$N$325,$J563,'HAZUS Table FL 14.12'!$R$4:$R$325,$I563,'HAZUS Table FL 14.12'!$P$4:$P$325,"&lt;="&amp;$H563,'HAZUS Table FL 14.12'!$Q$4:$Q$325,"&gt;"&amp;$H563)*'Inputs_Metric 7'!$D$6,"no data")</f>
        <v>no data</v>
      </c>
      <c r="R563" s="246" t="str">
        <f>IFERROR(INDEX('HAZUS Table FL 14.16'!$D$3:$D$30,MATCH($J563,'HAZUS Table FL 14.16'!$C$3:$C$30,0)),"no data")</f>
        <v>no data</v>
      </c>
      <c r="S563" s="246" t="str">
        <f>IFERROR(INDEX('HAZUS Table FL 14.16'!$F$3:$F$30,MATCH($J563,'HAZUS Table FL 14.16'!$C$3:$C$30,0)),"no data")</f>
        <v>no data</v>
      </c>
      <c r="T563" s="246" t="str">
        <f>IFERROR(INDEX('HAZUS Table FL 14.16'!$G$3:$G$30,MATCH($J563,'HAZUS Table FL 14.16'!$C$3:$C$30,0)),"no data")</f>
        <v>no data</v>
      </c>
      <c r="U563" s="164" t="str">
        <f>IFERROR('Inputs_Metric 7'!$D$5*INDEX('HAZUS Table FL 14.8'!$E$4:$E$14,MATCH('Step 1_Metric 7'!$J563,'HAZUS Table FL 14.8'!$C$4:$C$14,0)),"no data")</f>
        <v>no data</v>
      </c>
      <c r="W563" s="92" t="str">
        <f t="shared" si="83"/>
        <v/>
      </c>
      <c r="X563" s="92" t="str">
        <f t="shared" si="84"/>
        <v/>
      </c>
      <c r="Y563" s="92" t="str">
        <f t="shared" si="85"/>
        <v/>
      </c>
      <c r="Z563" s="92" t="str">
        <f t="shared" si="86"/>
        <v/>
      </c>
      <c r="AA563" s="101" t="str">
        <f t="shared" si="87"/>
        <v/>
      </c>
      <c r="AB563" s="101" t="str">
        <f t="shared" si="88"/>
        <v/>
      </c>
      <c r="AC563" s="92" t="str">
        <f t="shared" si="89"/>
        <v/>
      </c>
      <c r="AD563" s="92" t="str">
        <f t="shared" si="90"/>
        <v/>
      </c>
    </row>
    <row r="564" spans="1:30" x14ac:dyDescent="0.25">
      <c r="A564">
        <f t="shared" si="82"/>
        <v>10</v>
      </c>
      <c r="B564">
        <f>COUNTIF($D$4:D564,D564)</f>
        <v>481</v>
      </c>
      <c r="C564">
        <f>'Building Structure Data'!B565</f>
        <v>0</v>
      </c>
      <c r="D564">
        <f>'Building Structure Data'!C565</f>
        <v>0</v>
      </c>
      <c r="E564">
        <f>'Building Structure Data'!D565</f>
        <v>0</v>
      </c>
      <c r="F564">
        <f>'Building Structure Data'!E565</f>
        <v>0</v>
      </c>
      <c r="G564" s="43">
        <f>'Building Structure Data'!O565</f>
        <v>0</v>
      </c>
      <c r="H564" s="43">
        <f>'Building Structure Data'!P565</f>
        <v>0</v>
      </c>
      <c r="I564" t="b">
        <f>IF(OR('Building Structure Data'!M565="C",'Building Structure Data'!M565="R"),TRUE,FALSE)</f>
        <v>0</v>
      </c>
      <c r="J564">
        <f>'Building Structure Data'!Y565</f>
        <v>0</v>
      </c>
      <c r="K564" s="77">
        <f>'Building Structure Data'!AN565</f>
        <v>0</v>
      </c>
      <c r="L564" s="77">
        <f>'Building Structure Data'!AO565</f>
        <v>0</v>
      </c>
      <c r="M564" s="163" t="str">
        <f>IFERROR('Inputs_Metric 7'!$D$5*INDEX('HAZUS Table FL 14.14'!$F$5:$F$40,MATCH($J564,'HAZUS Table FL 14.14'!$C$5:$C$40,0)),"no data")</f>
        <v>no data</v>
      </c>
      <c r="N564" s="163" t="str">
        <f>IFERROR('Inputs_Metric 7'!$D$5*INDEX('HAZUS Table FL 14.14'!$G$5:$G$40,MATCH($J564,'HAZUS Table FL 14.14'!$C$5:$C$40,0)),"no data")</f>
        <v>no data</v>
      </c>
      <c r="O564" s="163" t="str">
        <f>IFERROR('Inputs_Metric 7'!$D$5*INDEX('HAZUS Table FL 14.14'!$I$5:$I$40,MATCH($J564,'HAZUS Table FL 14.14'!$C$5:$C$40,0)),"no data")</f>
        <v>no data</v>
      </c>
      <c r="P564" s="246" t="str">
        <f>IFERROR(AVERAGEIFS('HAZUS Table FL 14.12'!$S$4:$S$325,'HAZUS Table FL 14.12'!$N$4:$N$325,$J564,'HAZUS Table FL 14.12'!$R$4:$R$325,$I564,'HAZUS Table FL 14.12'!$P$4:$P$325,"&lt;="&amp;$G564,'HAZUS Table FL 14.12'!$Q$4:$Q$325,"&gt;"&amp;$G564)*'Inputs_Metric 7'!$D$6,"no data")</f>
        <v>no data</v>
      </c>
      <c r="Q564" s="246" t="str">
        <f>IFERROR(AVERAGEIFS('HAZUS Table FL 14.12'!$S$4:$S$325,'HAZUS Table FL 14.12'!$N$4:$N$325,$J564,'HAZUS Table FL 14.12'!$R$4:$R$325,$I564,'HAZUS Table FL 14.12'!$P$4:$P$325,"&lt;="&amp;$H564,'HAZUS Table FL 14.12'!$Q$4:$Q$325,"&gt;"&amp;$H564)*'Inputs_Metric 7'!$D$6,"no data")</f>
        <v>no data</v>
      </c>
      <c r="R564" s="246" t="str">
        <f>IFERROR(INDEX('HAZUS Table FL 14.16'!$D$3:$D$30,MATCH($J564,'HAZUS Table FL 14.16'!$C$3:$C$30,0)),"no data")</f>
        <v>no data</v>
      </c>
      <c r="S564" s="246" t="str">
        <f>IFERROR(INDEX('HAZUS Table FL 14.16'!$F$3:$F$30,MATCH($J564,'HAZUS Table FL 14.16'!$C$3:$C$30,0)),"no data")</f>
        <v>no data</v>
      </c>
      <c r="T564" s="246" t="str">
        <f>IFERROR(INDEX('HAZUS Table FL 14.16'!$G$3:$G$30,MATCH($J564,'HAZUS Table FL 14.16'!$C$3:$C$30,0)),"no data")</f>
        <v>no data</v>
      </c>
      <c r="U564" s="164" t="str">
        <f>IFERROR('Inputs_Metric 7'!$D$5*INDEX('HAZUS Table FL 14.8'!$E$4:$E$14,MATCH('Step 1_Metric 7'!$J564,'HAZUS Table FL 14.8'!$C$4:$C$14,0)),"no data")</f>
        <v>no data</v>
      </c>
      <c r="W564" s="92" t="str">
        <f t="shared" si="83"/>
        <v/>
      </c>
      <c r="X564" s="92" t="str">
        <f t="shared" si="84"/>
        <v/>
      </c>
      <c r="Y564" s="92" t="str">
        <f t="shared" si="85"/>
        <v/>
      </c>
      <c r="Z564" s="92" t="str">
        <f t="shared" si="86"/>
        <v/>
      </c>
      <c r="AA564" s="101" t="str">
        <f t="shared" si="87"/>
        <v/>
      </c>
      <c r="AB564" s="101" t="str">
        <f t="shared" si="88"/>
        <v/>
      </c>
      <c r="AC564" s="92" t="str">
        <f t="shared" si="89"/>
        <v/>
      </c>
      <c r="AD564" s="92" t="str">
        <f t="shared" si="90"/>
        <v/>
      </c>
    </row>
    <row r="565" spans="1:30" x14ac:dyDescent="0.25">
      <c r="A565">
        <f t="shared" si="82"/>
        <v>10</v>
      </c>
      <c r="B565">
        <f>COUNTIF($D$4:D565,D565)</f>
        <v>482</v>
      </c>
      <c r="C565">
        <f>'Building Structure Data'!B566</f>
        <v>0</v>
      </c>
      <c r="D565">
        <f>'Building Structure Data'!C566</f>
        <v>0</v>
      </c>
      <c r="E565">
        <f>'Building Structure Data'!D566</f>
        <v>0</v>
      </c>
      <c r="F565">
        <f>'Building Structure Data'!E566</f>
        <v>0</v>
      </c>
      <c r="G565" s="43">
        <f>'Building Structure Data'!O566</f>
        <v>0</v>
      </c>
      <c r="H565" s="43">
        <f>'Building Structure Data'!P566</f>
        <v>0</v>
      </c>
      <c r="I565" t="b">
        <f>IF(OR('Building Structure Data'!M566="C",'Building Structure Data'!M566="R"),TRUE,FALSE)</f>
        <v>0</v>
      </c>
      <c r="J565">
        <f>'Building Structure Data'!Y566</f>
        <v>0</v>
      </c>
      <c r="K565" s="77">
        <f>'Building Structure Data'!AN566</f>
        <v>0</v>
      </c>
      <c r="L565" s="77">
        <f>'Building Structure Data'!AO566</f>
        <v>0</v>
      </c>
      <c r="M565" s="163" t="str">
        <f>IFERROR('Inputs_Metric 7'!$D$5*INDEX('HAZUS Table FL 14.14'!$F$5:$F$40,MATCH($J565,'HAZUS Table FL 14.14'!$C$5:$C$40,0)),"no data")</f>
        <v>no data</v>
      </c>
      <c r="N565" s="163" t="str">
        <f>IFERROR('Inputs_Metric 7'!$D$5*INDEX('HAZUS Table FL 14.14'!$G$5:$G$40,MATCH($J565,'HAZUS Table FL 14.14'!$C$5:$C$40,0)),"no data")</f>
        <v>no data</v>
      </c>
      <c r="O565" s="163" t="str">
        <f>IFERROR('Inputs_Metric 7'!$D$5*INDEX('HAZUS Table FL 14.14'!$I$5:$I$40,MATCH($J565,'HAZUS Table FL 14.14'!$C$5:$C$40,0)),"no data")</f>
        <v>no data</v>
      </c>
      <c r="P565" s="246" t="str">
        <f>IFERROR(AVERAGEIFS('HAZUS Table FL 14.12'!$S$4:$S$325,'HAZUS Table FL 14.12'!$N$4:$N$325,$J565,'HAZUS Table FL 14.12'!$R$4:$R$325,$I565,'HAZUS Table FL 14.12'!$P$4:$P$325,"&lt;="&amp;$G565,'HAZUS Table FL 14.12'!$Q$4:$Q$325,"&gt;"&amp;$G565)*'Inputs_Metric 7'!$D$6,"no data")</f>
        <v>no data</v>
      </c>
      <c r="Q565" s="246" t="str">
        <f>IFERROR(AVERAGEIFS('HAZUS Table FL 14.12'!$S$4:$S$325,'HAZUS Table FL 14.12'!$N$4:$N$325,$J565,'HAZUS Table FL 14.12'!$R$4:$R$325,$I565,'HAZUS Table FL 14.12'!$P$4:$P$325,"&lt;="&amp;$H565,'HAZUS Table FL 14.12'!$Q$4:$Q$325,"&gt;"&amp;$H565)*'Inputs_Metric 7'!$D$6,"no data")</f>
        <v>no data</v>
      </c>
      <c r="R565" s="246" t="str">
        <f>IFERROR(INDEX('HAZUS Table FL 14.16'!$D$3:$D$30,MATCH($J565,'HAZUS Table FL 14.16'!$C$3:$C$30,0)),"no data")</f>
        <v>no data</v>
      </c>
      <c r="S565" s="246" t="str">
        <f>IFERROR(INDEX('HAZUS Table FL 14.16'!$F$3:$F$30,MATCH($J565,'HAZUS Table FL 14.16'!$C$3:$C$30,0)),"no data")</f>
        <v>no data</v>
      </c>
      <c r="T565" s="246" t="str">
        <f>IFERROR(INDEX('HAZUS Table FL 14.16'!$G$3:$G$30,MATCH($J565,'HAZUS Table FL 14.16'!$C$3:$C$30,0)),"no data")</f>
        <v>no data</v>
      </c>
      <c r="U565" s="164" t="str">
        <f>IFERROR('Inputs_Metric 7'!$D$5*INDEX('HAZUS Table FL 14.8'!$E$4:$E$14,MATCH('Step 1_Metric 7'!$J565,'HAZUS Table FL 14.8'!$C$4:$C$14,0)),"no data")</f>
        <v>no data</v>
      </c>
      <c r="W565" s="92" t="str">
        <f t="shared" si="83"/>
        <v/>
      </c>
      <c r="X565" s="92" t="str">
        <f t="shared" si="84"/>
        <v/>
      </c>
      <c r="Y565" s="92" t="str">
        <f t="shared" si="85"/>
        <v/>
      </c>
      <c r="Z565" s="92" t="str">
        <f t="shared" si="86"/>
        <v/>
      </c>
      <c r="AA565" s="101" t="str">
        <f t="shared" si="87"/>
        <v/>
      </c>
      <c r="AB565" s="101" t="str">
        <f t="shared" si="88"/>
        <v/>
      </c>
      <c r="AC565" s="92" t="str">
        <f t="shared" si="89"/>
        <v/>
      </c>
      <c r="AD565" s="92" t="str">
        <f t="shared" si="90"/>
        <v/>
      </c>
    </row>
    <row r="566" spans="1:30" x14ac:dyDescent="0.25">
      <c r="A566">
        <f t="shared" si="82"/>
        <v>10</v>
      </c>
      <c r="B566">
        <f>COUNTIF($D$4:D566,D566)</f>
        <v>483</v>
      </c>
      <c r="C566">
        <f>'Building Structure Data'!B567</f>
        <v>0</v>
      </c>
      <c r="D566">
        <f>'Building Structure Data'!C567</f>
        <v>0</v>
      </c>
      <c r="E566">
        <f>'Building Structure Data'!D567</f>
        <v>0</v>
      </c>
      <c r="F566">
        <f>'Building Structure Data'!E567</f>
        <v>0</v>
      </c>
      <c r="G566" s="43">
        <f>'Building Structure Data'!O567</f>
        <v>0</v>
      </c>
      <c r="H566" s="43">
        <f>'Building Structure Data'!P567</f>
        <v>0</v>
      </c>
      <c r="I566" t="b">
        <f>IF(OR('Building Structure Data'!M567="C",'Building Structure Data'!M567="R"),TRUE,FALSE)</f>
        <v>0</v>
      </c>
      <c r="J566">
        <f>'Building Structure Data'!Y567</f>
        <v>0</v>
      </c>
      <c r="K566" s="77">
        <f>'Building Structure Data'!AN567</f>
        <v>0</v>
      </c>
      <c r="L566" s="77">
        <f>'Building Structure Data'!AO567</f>
        <v>0</v>
      </c>
      <c r="M566" s="163" t="str">
        <f>IFERROR('Inputs_Metric 7'!$D$5*INDEX('HAZUS Table FL 14.14'!$F$5:$F$40,MATCH($J566,'HAZUS Table FL 14.14'!$C$5:$C$40,0)),"no data")</f>
        <v>no data</v>
      </c>
      <c r="N566" s="163" t="str">
        <f>IFERROR('Inputs_Metric 7'!$D$5*INDEX('HAZUS Table FL 14.14'!$G$5:$G$40,MATCH($J566,'HAZUS Table FL 14.14'!$C$5:$C$40,0)),"no data")</f>
        <v>no data</v>
      </c>
      <c r="O566" s="163" t="str">
        <f>IFERROR('Inputs_Metric 7'!$D$5*INDEX('HAZUS Table FL 14.14'!$I$5:$I$40,MATCH($J566,'HAZUS Table FL 14.14'!$C$5:$C$40,0)),"no data")</f>
        <v>no data</v>
      </c>
      <c r="P566" s="246" t="str">
        <f>IFERROR(AVERAGEIFS('HAZUS Table FL 14.12'!$S$4:$S$325,'HAZUS Table FL 14.12'!$N$4:$N$325,$J566,'HAZUS Table FL 14.12'!$R$4:$R$325,$I566,'HAZUS Table FL 14.12'!$P$4:$P$325,"&lt;="&amp;$G566,'HAZUS Table FL 14.12'!$Q$4:$Q$325,"&gt;"&amp;$G566)*'Inputs_Metric 7'!$D$6,"no data")</f>
        <v>no data</v>
      </c>
      <c r="Q566" s="246" t="str">
        <f>IFERROR(AVERAGEIFS('HAZUS Table FL 14.12'!$S$4:$S$325,'HAZUS Table FL 14.12'!$N$4:$N$325,$J566,'HAZUS Table FL 14.12'!$R$4:$R$325,$I566,'HAZUS Table FL 14.12'!$P$4:$P$325,"&lt;="&amp;$H566,'HAZUS Table FL 14.12'!$Q$4:$Q$325,"&gt;"&amp;$H566)*'Inputs_Metric 7'!$D$6,"no data")</f>
        <v>no data</v>
      </c>
      <c r="R566" s="246" t="str">
        <f>IFERROR(INDEX('HAZUS Table FL 14.16'!$D$3:$D$30,MATCH($J566,'HAZUS Table FL 14.16'!$C$3:$C$30,0)),"no data")</f>
        <v>no data</v>
      </c>
      <c r="S566" s="246" t="str">
        <f>IFERROR(INDEX('HAZUS Table FL 14.16'!$F$3:$F$30,MATCH($J566,'HAZUS Table FL 14.16'!$C$3:$C$30,0)),"no data")</f>
        <v>no data</v>
      </c>
      <c r="T566" s="246" t="str">
        <f>IFERROR(INDEX('HAZUS Table FL 14.16'!$G$3:$G$30,MATCH($J566,'HAZUS Table FL 14.16'!$C$3:$C$30,0)),"no data")</f>
        <v>no data</v>
      </c>
      <c r="U566" s="164" t="str">
        <f>IFERROR('Inputs_Metric 7'!$D$5*INDEX('HAZUS Table FL 14.8'!$E$4:$E$14,MATCH('Step 1_Metric 7'!$J566,'HAZUS Table FL 14.8'!$C$4:$C$14,0)),"no data")</f>
        <v>no data</v>
      </c>
      <c r="W566" s="92" t="str">
        <f t="shared" si="83"/>
        <v/>
      </c>
      <c r="X566" s="92" t="str">
        <f t="shared" si="84"/>
        <v/>
      </c>
      <c r="Y566" s="92" t="str">
        <f t="shared" si="85"/>
        <v/>
      </c>
      <c r="Z566" s="92" t="str">
        <f t="shared" si="86"/>
        <v/>
      </c>
      <c r="AA566" s="101" t="str">
        <f t="shared" si="87"/>
        <v/>
      </c>
      <c r="AB566" s="101" t="str">
        <f t="shared" si="88"/>
        <v/>
      </c>
      <c r="AC566" s="92" t="str">
        <f t="shared" si="89"/>
        <v/>
      </c>
      <c r="AD566" s="92" t="str">
        <f t="shared" si="90"/>
        <v/>
      </c>
    </row>
    <row r="567" spans="1:30" x14ac:dyDescent="0.25">
      <c r="A567">
        <f t="shared" si="82"/>
        <v>10</v>
      </c>
      <c r="B567">
        <f>COUNTIF($D$4:D567,D567)</f>
        <v>484</v>
      </c>
      <c r="C567">
        <f>'Building Structure Data'!B568</f>
        <v>0</v>
      </c>
      <c r="D567">
        <f>'Building Structure Data'!C568</f>
        <v>0</v>
      </c>
      <c r="E567">
        <f>'Building Structure Data'!D568</f>
        <v>0</v>
      </c>
      <c r="F567">
        <f>'Building Structure Data'!E568</f>
        <v>0</v>
      </c>
      <c r="G567" s="43">
        <f>'Building Structure Data'!O568</f>
        <v>0</v>
      </c>
      <c r="H567" s="43">
        <f>'Building Structure Data'!P568</f>
        <v>0</v>
      </c>
      <c r="I567" t="b">
        <f>IF(OR('Building Structure Data'!M568="C",'Building Structure Data'!M568="R"),TRUE,FALSE)</f>
        <v>0</v>
      </c>
      <c r="J567">
        <f>'Building Structure Data'!Y568</f>
        <v>0</v>
      </c>
      <c r="K567" s="77">
        <f>'Building Structure Data'!AN568</f>
        <v>0</v>
      </c>
      <c r="L567" s="77">
        <f>'Building Structure Data'!AO568</f>
        <v>0</v>
      </c>
      <c r="M567" s="163" t="str">
        <f>IFERROR('Inputs_Metric 7'!$D$5*INDEX('HAZUS Table FL 14.14'!$F$5:$F$40,MATCH($J567,'HAZUS Table FL 14.14'!$C$5:$C$40,0)),"no data")</f>
        <v>no data</v>
      </c>
      <c r="N567" s="163" t="str">
        <f>IFERROR('Inputs_Metric 7'!$D$5*INDEX('HAZUS Table FL 14.14'!$G$5:$G$40,MATCH($J567,'HAZUS Table FL 14.14'!$C$5:$C$40,0)),"no data")</f>
        <v>no data</v>
      </c>
      <c r="O567" s="163" t="str">
        <f>IFERROR('Inputs_Metric 7'!$D$5*INDEX('HAZUS Table FL 14.14'!$I$5:$I$40,MATCH($J567,'HAZUS Table FL 14.14'!$C$5:$C$40,0)),"no data")</f>
        <v>no data</v>
      </c>
      <c r="P567" s="246" t="str">
        <f>IFERROR(AVERAGEIFS('HAZUS Table FL 14.12'!$S$4:$S$325,'HAZUS Table FL 14.12'!$N$4:$N$325,$J567,'HAZUS Table FL 14.12'!$R$4:$R$325,$I567,'HAZUS Table FL 14.12'!$P$4:$P$325,"&lt;="&amp;$G567,'HAZUS Table FL 14.12'!$Q$4:$Q$325,"&gt;"&amp;$G567)*'Inputs_Metric 7'!$D$6,"no data")</f>
        <v>no data</v>
      </c>
      <c r="Q567" s="246" t="str">
        <f>IFERROR(AVERAGEIFS('HAZUS Table FL 14.12'!$S$4:$S$325,'HAZUS Table FL 14.12'!$N$4:$N$325,$J567,'HAZUS Table FL 14.12'!$R$4:$R$325,$I567,'HAZUS Table FL 14.12'!$P$4:$P$325,"&lt;="&amp;$H567,'HAZUS Table FL 14.12'!$Q$4:$Q$325,"&gt;"&amp;$H567)*'Inputs_Metric 7'!$D$6,"no data")</f>
        <v>no data</v>
      </c>
      <c r="R567" s="246" t="str">
        <f>IFERROR(INDEX('HAZUS Table FL 14.16'!$D$3:$D$30,MATCH($J567,'HAZUS Table FL 14.16'!$C$3:$C$30,0)),"no data")</f>
        <v>no data</v>
      </c>
      <c r="S567" s="246" t="str">
        <f>IFERROR(INDEX('HAZUS Table FL 14.16'!$F$3:$F$30,MATCH($J567,'HAZUS Table FL 14.16'!$C$3:$C$30,0)),"no data")</f>
        <v>no data</v>
      </c>
      <c r="T567" s="246" t="str">
        <f>IFERROR(INDEX('HAZUS Table FL 14.16'!$G$3:$G$30,MATCH($J567,'HAZUS Table FL 14.16'!$C$3:$C$30,0)),"no data")</f>
        <v>no data</v>
      </c>
      <c r="U567" s="164" t="str">
        <f>IFERROR('Inputs_Metric 7'!$D$5*INDEX('HAZUS Table FL 14.8'!$E$4:$E$14,MATCH('Step 1_Metric 7'!$J567,'HAZUS Table FL 14.8'!$C$4:$C$14,0)),"no data")</f>
        <v>no data</v>
      </c>
      <c r="W567" s="92" t="str">
        <f t="shared" si="83"/>
        <v/>
      </c>
      <c r="X567" s="92" t="str">
        <f t="shared" si="84"/>
        <v/>
      </c>
      <c r="Y567" s="92" t="str">
        <f t="shared" si="85"/>
        <v/>
      </c>
      <c r="Z567" s="92" t="str">
        <f t="shared" si="86"/>
        <v/>
      </c>
      <c r="AA567" s="101" t="str">
        <f t="shared" si="87"/>
        <v/>
      </c>
      <c r="AB567" s="101" t="str">
        <f t="shared" si="88"/>
        <v/>
      </c>
      <c r="AC567" s="92" t="str">
        <f t="shared" si="89"/>
        <v/>
      </c>
      <c r="AD567" s="92" t="str">
        <f t="shared" si="90"/>
        <v/>
      </c>
    </row>
    <row r="568" spans="1:30" x14ac:dyDescent="0.25">
      <c r="A568">
        <f t="shared" si="82"/>
        <v>10</v>
      </c>
      <c r="B568">
        <f>COUNTIF($D$4:D568,D568)</f>
        <v>485</v>
      </c>
      <c r="C568">
        <f>'Building Structure Data'!B569</f>
        <v>0</v>
      </c>
      <c r="D568">
        <f>'Building Structure Data'!C569</f>
        <v>0</v>
      </c>
      <c r="E568">
        <f>'Building Structure Data'!D569</f>
        <v>0</v>
      </c>
      <c r="F568">
        <f>'Building Structure Data'!E569</f>
        <v>0</v>
      </c>
      <c r="G568" s="43">
        <f>'Building Structure Data'!O569</f>
        <v>0</v>
      </c>
      <c r="H568" s="43">
        <f>'Building Structure Data'!P569</f>
        <v>0</v>
      </c>
      <c r="I568" t="b">
        <f>IF(OR('Building Structure Data'!M569="C",'Building Structure Data'!M569="R"),TRUE,FALSE)</f>
        <v>0</v>
      </c>
      <c r="J568">
        <f>'Building Structure Data'!Y569</f>
        <v>0</v>
      </c>
      <c r="K568" s="77">
        <f>'Building Structure Data'!AN569</f>
        <v>0</v>
      </c>
      <c r="L568" s="77">
        <f>'Building Structure Data'!AO569</f>
        <v>0</v>
      </c>
      <c r="M568" s="163" t="str">
        <f>IFERROR('Inputs_Metric 7'!$D$5*INDEX('HAZUS Table FL 14.14'!$F$5:$F$40,MATCH($J568,'HAZUS Table FL 14.14'!$C$5:$C$40,0)),"no data")</f>
        <v>no data</v>
      </c>
      <c r="N568" s="163" t="str">
        <f>IFERROR('Inputs_Metric 7'!$D$5*INDEX('HAZUS Table FL 14.14'!$G$5:$G$40,MATCH($J568,'HAZUS Table FL 14.14'!$C$5:$C$40,0)),"no data")</f>
        <v>no data</v>
      </c>
      <c r="O568" s="163" t="str">
        <f>IFERROR('Inputs_Metric 7'!$D$5*INDEX('HAZUS Table FL 14.14'!$I$5:$I$40,MATCH($J568,'HAZUS Table FL 14.14'!$C$5:$C$40,0)),"no data")</f>
        <v>no data</v>
      </c>
      <c r="P568" s="246" t="str">
        <f>IFERROR(AVERAGEIFS('HAZUS Table FL 14.12'!$S$4:$S$325,'HAZUS Table FL 14.12'!$N$4:$N$325,$J568,'HAZUS Table FL 14.12'!$R$4:$R$325,$I568,'HAZUS Table FL 14.12'!$P$4:$P$325,"&lt;="&amp;$G568,'HAZUS Table FL 14.12'!$Q$4:$Q$325,"&gt;"&amp;$G568)*'Inputs_Metric 7'!$D$6,"no data")</f>
        <v>no data</v>
      </c>
      <c r="Q568" s="246" t="str">
        <f>IFERROR(AVERAGEIFS('HAZUS Table FL 14.12'!$S$4:$S$325,'HAZUS Table FL 14.12'!$N$4:$N$325,$J568,'HAZUS Table FL 14.12'!$R$4:$R$325,$I568,'HAZUS Table FL 14.12'!$P$4:$P$325,"&lt;="&amp;$H568,'HAZUS Table FL 14.12'!$Q$4:$Q$325,"&gt;"&amp;$H568)*'Inputs_Metric 7'!$D$6,"no data")</f>
        <v>no data</v>
      </c>
      <c r="R568" s="246" t="str">
        <f>IFERROR(INDEX('HAZUS Table FL 14.16'!$D$3:$D$30,MATCH($J568,'HAZUS Table FL 14.16'!$C$3:$C$30,0)),"no data")</f>
        <v>no data</v>
      </c>
      <c r="S568" s="246" t="str">
        <f>IFERROR(INDEX('HAZUS Table FL 14.16'!$F$3:$F$30,MATCH($J568,'HAZUS Table FL 14.16'!$C$3:$C$30,0)),"no data")</f>
        <v>no data</v>
      </c>
      <c r="T568" s="246" t="str">
        <f>IFERROR(INDEX('HAZUS Table FL 14.16'!$G$3:$G$30,MATCH($J568,'HAZUS Table FL 14.16'!$C$3:$C$30,0)),"no data")</f>
        <v>no data</v>
      </c>
      <c r="U568" s="164" t="str">
        <f>IFERROR('Inputs_Metric 7'!$D$5*INDEX('HAZUS Table FL 14.8'!$E$4:$E$14,MATCH('Step 1_Metric 7'!$J568,'HAZUS Table FL 14.8'!$C$4:$C$14,0)),"no data")</f>
        <v>no data</v>
      </c>
      <c r="W568" s="92" t="str">
        <f t="shared" si="83"/>
        <v/>
      </c>
      <c r="X568" s="92" t="str">
        <f t="shared" si="84"/>
        <v/>
      </c>
      <c r="Y568" s="92" t="str">
        <f t="shared" si="85"/>
        <v/>
      </c>
      <c r="Z568" s="92" t="str">
        <f t="shared" si="86"/>
        <v/>
      </c>
      <c r="AA568" s="101" t="str">
        <f t="shared" si="87"/>
        <v/>
      </c>
      <c r="AB568" s="101" t="str">
        <f t="shared" si="88"/>
        <v/>
      </c>
      <c r="AC568" s="92" t="str">
        <f t="shared" si="89"/>
        <v/>
      </c>
      <c r="AD568" s="92" t="str">
        <f t="shared" si="90"/>
        <v/>
      </c>
    </row>
    <row r="569" spans="1:30" x14ac:dyDescent="0.25">
      <c r="A569">
        <f t="shared" si="82"/>
        <v>10</v>
      </c>
      <c r="B569">
        <f>COUNTIF($D$4:D569,D569)</f>
        <v>486</v>
      </c>
      <c r="C569">
        <f>'Building Structure Data'!B570</f>
        <v>0</v>
      </c>
      <c r="D569">
        <f>'Building Structure Data'!C570</f>
        <v>0</v>
      </c>
      <c r="E569">
        <f>'Building Structure Data'!D570</f>
        <v>0</v>
      </c>
      <c r="F569">
        <f>'Building Structure Data'!E570</f>
        <v>0</v>
      </c>
      <c r="G569" s="43">
        <f>'Building Structure Data'!O570</f>
        <v>0</v>
      </c>
      <c r="H569" s="43">
        <f>'Building Structure Data'!P570</f>
        <v>0</v>
      </c>
      <c r="I569" t="b">
        <f>IF(OR('Building Structure Data'!M570="C",'Building Structure Data'!M570="R"),TRUE,FALSE)</f>
        <v>0</v>
      </c>
      <c r="J569">
        <f>'Building Structure Data'!Y570</f>
        <v>0</v>
      </c>
      <c r="K569" s="77">
        <f>'Building Structure Data'!AN570</f>
        <v>0</v>
      </c>
      <c r="L569" s="77">
        <f>'Building Structure Data'!AO570</f>
        <v>0</v>
      </c>
      <c r="M569" s="163" t="str">
        <f>IFERROR('Inputs_Metric 7'!$D$5*INDEX('HAZUS Table FL 14.14'!$F$5:$F$40,MATCH($J569,'HAZUS Table FL 14.14'!$C$5:$C$40,0)),"no data")</f>
        <v>no data</v>
      </c>
      <c r="N569" s="163" t="str">
        <f>IFERROR('Inputs_Metric 7'!$D$5*INDEX('HAZUS Table FL 14.14'!$G$5:$G$40,MATCH($J569,'HAZUS Table FL 14.14'!$C$5:$C$40,0)),"no data")</f>
        <v>no data</v>
      </c>
      <c r="O569" s="163" t="str">
        <f>IFERROR('Inputs_Metric 7'!$D$5*INDEX('HAZUS Table FL 14.14'!$I$5:$I$40,MATCH($J569,'HAZUS Table FL 14.14'!$C$5:$C$40,0)),"no data")</f>
        <v>no data</v>
      </c>
      <c r="P569" s="246" t="str">
        <f>IFERROR(AVERAGEIFS('HAZUS Table FL 14.12'!$S$4:$S$325,'HAZUS Table FL 14.12'!$N$4:$N$325,$J569,'HAZUS Table FL 14.12'!$R$4:$R$325,$I569,'HAZUS Table FL 14.12'!$P$4:$P$325,"&lt;="&amp;$G569,'HAZUS Table FL 14.12'!$Q$4:$Q$325,"&gt;"&amp;$G569)*'Inputs_Metric 7'!$D$6,"no data")</f>
        <v>no data</v>
      </c>
      <c r="Q569" s="246" t="str">
        <f>IFERROR(AVERAGEIFS('HAZUS Table FL 14.12'!$S$4:$S$325,'HAZUS Table FL 14.12'!$N$4:$N$325,$J569,'HAZUS Table FL 14.12'!$R$4:$R$325,$I569,'HAZUS Table FL 14.12'!$P$4:$P$325,"&lt;="&amp;$H569,'HAZUS Table FL 14.12'!$Q$4:$Q$325,"&gt;"&amp;$H569)*'Inputs_Metric 7'!$D$6,"no data")</f>
        <v>no data</v>
      </c>
      <c r="R569" s="246" t="str">
        <f>IFERROR(INDEX('HAZUS Table FL 14.16'!$D$3:$D$30,MATCH($J569,'HAZUS Table FL 14.16'!$C$3:$C$30,0)),"no data")</f>
        <v>no data</v>
      </c>
      <c r="S569" s="246" t="str">
        <f>IFERROR(INDEX('HAZUS Table FL 14.16'!$F$3:$F$30,MATCH($J569,'HAZUS Table FL 14.16'!$C$3:$C$30,0)),"no data")</f>
        <v>no data</v>
      </c>
      <c r="T569" s="246" t="str">
        <f>IFERROR(INDEX('HAZUS Table FL 14.16'!$G$3:$G$30,MATCH($J569,'HAZUS Table FL 14.16'!$C$3:$C$30,0)),"no data")</f>
        <v>no data</v>
      </c>
      <c r="U569" s="164" t="str">
        <f>IFERROR('Inputs_Metric 7'!$D$5*INDEX('HAZUS Table FL 14.8'!$E$4:$E$14,MATCH('Step 1_Metric 7'!$J569,'HAZUS Table FL 14.8'!$C$4:$C$14,0)),"no data")</f>
        <v>no data</v>
      </c>
      <c r="W569" s="92" t="str">
        <f t="shared" si="83"/>
        <v/>
      </c>
      <c r="X569" s="92" t="str">
        <f t="shared" si="84"/>
        <v/>
      </c>
      <c r="Y569" s="92" t="str">
        <f t="shared" si="85"/>
        <v/>
      </c>
      <c r="Z569" s="92" t="str">
        <f t="shared" si="86"/>
        <v/>
      </c>
      <c r="AA569" s="101" t="str">
        <f t="shared" si="87"/>
        <v/>
      </c>
      <c r="AB569" s="101" t="str">
        <f t="shared" si="88"/>
        <v/>
      </c>
      <c r="AC569" s="92" t="str">
        <f t="shared" si="89"/>
        <v/>
      </c>
      <c r="AD569" s="92" t="str">
        <f t="shared" si="90"/>
        <v/>
      </c>
    </row>
    <row r="570" spans="1:30" x14ac:dyDescent="0.25">
      <c r="A570">
        <f t="shared" si="82"/>
        <v>10</v>
      </c>
      <c r="B570">
        <f>COUNTIF($D$4:D570,D570)</f>
        <v>487</v>
      </c>
      <c r="C570">
        <f>'Building Structure Data'!B571</f>
        <v>0</v>
      </c>
      <c r="D570">
        <f>'Building Structure Data'!C571</f>
        <v>0</v>
      </c>
      <c r="E570">
        <f>'Building Structure Data'!D571</f>
        <v>0</v>
      </c>
      <c r="F570">
        <f>'Building Structure Data'!E571</f>
        <v>0</v>
      </c>
      <c r="G570" s="43">
        <f>'Building Structure Data'!O571</f>
        <v>0</v>
      </c>
      <c r="H570" s="43">
        <f>'Building Structure Data'!P571</f>
        <v>0</v>
      </c>
      <c r="I570" t="b">
        <f>IF(OR('Building Structure Data'!M571="C",'Building Structure Data'!M571="R"),TRUE,FALSE)</f>
        <v>0</v>
      </c>
      <c r="J570">
        <f>'Building Structure Data'!Y571</f>
        <v>0</v>
      </c>
      <c r="K570" s="77">
        <f>'Building Structure Data'!AN571</f>
        <v>0</v>
      </c>
      <c r="L570" s="77">
        <f>'Building Structure Data'!AO571</f>
        <v>0</v>
      </c>
      <c r="M570" s="163" t="str">
        <f>IFERROR('Inputs_Metric 7'!$D$5*INDEX('HAZUS Table FL 14.14'!$F$5:$F$40,MATCH($J570,'HAZUS Table FL 14.14'!$C$5:$C$40,0)),"no data")</f>
        <v>no data</v>
      </c>
      <c r="N570" s="163" t="str">
        <f>IFERROR('Inputs_Metric 7'!$D$5*INDEX('HAZUS Table FL 14.14'!$G$5:$G$40,MATCH($J570,'HAZUS Table FL 14.14'!$C$5:$C$40,0)),"no data")</f>
        <v>no data</v>
      </c>
      <c r="O570" s="163" t="str">
        <f>IFERROR('Inputs_Metric 7'!$D$5*INDEX('HAZUS Table FL 14.14'!$I$5:$I$40,MATCH($J570,'HAZUS Table FL 14.14'!$C$5:$C$40,0)),"no data")</f>
        <v>no data</v>
      </c>
      <c r="P570" s="246" t="str">
        <f>IFERROR(AVERAGEIFS('HAZUS Table FL 14.12'!$S$4:$S$325,'HAZUS Table FL 14.12'!$N$4:$N$325,$J570,'HAZUS Table FL 14.12'!$R$4:$R$325,$I570,'HAZUS Table FL 14.12'!$P$4:$P$325,"&lt;="&amp;$G570,'HAZUS Table FL 14.12'!$Q$4:$Q$325,"&gt;"&amp;$G570)*'Inputs_Metric 7'!$D$6,"no data")</f>
        <v>no data</v>
      </c>
      <c r="Q570" s="246" t="str">
        <f>IFERROR(AVERAGEIFS('HAZUS Table FL 14.12'!$S$4:$S$325,'HAZUS Table FL 14.12'!$N$4:$N$325,$J570,'HAZUS Table FL 14.12'!$R$4:$R$325,$I570,'HAZUS Table FL 14.12'!$P$4:$P$325,"&lt;="&amp;$H570,'HAZUS Table FL 14.12'!$Q$4:$Q$325,"&gt;"&amp;$H570)*'Inputs_Metric 7'!$D$6,"no data")</f>
        <v>no data</v>
      </c>
      <c r="R570" s="246" t="str">
        <f>IFERROR(INDEX('HAZUS Table FL 14.16'!$D$3:$D$30,MATCH($J570,'HAZUS Table FL 14.16'!$C$3:$C$30,0)),"no data")</f>
        <v>no data</v>
      </c>
      <c r="S570" s="246" t="str">
        <f>IFERROR(INDEX('HAZUS Table FL 14.16'!$F$3:$F$30,MATCH($J570,'HAZUS Table FL 14.16'!$C$3:$C$30,0)),"no data")</f>
        <v>no data</v>
      </c>
      <c r="T570" s="246" t="str">
        <f>IFERROR(INDEX('HAZUS Table FL 14.16'!$G$3:$G$30,MATCH($J570,'HAZUS Table FL 14.16'!$C$3:$C$30,0)),"no data")</f>
        <v>no data</v>
      </c>
      <c r="U570" s="164" t="str">
        <f>IFERROR('Inputs_Metric 7'!$D$5*INDEX('HAZUS Table FL 14.8'!$E$4:$E$14,MATCH('Step 1_Metric 7'!$J570,'HAZUS Table FL 14.8'!$C$4:$C$14,0)),"no data")</f>
        <v>no data</v>
      </c>
      <c r="W570" s="92" t="str">
        <f t="shared" si="83"/>
        <v/>
      </c>
      <c r="X570" s="92" t="str">
        <f t="shared" si="84"/>
        <v/>
      </c>
      <c r="Y570" s="92" t="str">
        <f t="shared" si="85"/>
        <v/>
      </c>
      <c r="Z570" s="92" t="str">
        <f t="shared" si="86"/>
        <v/>
      </c>
      <c r="AA570" s="101" t="str">
        <f t="shared" si="87"/>
        <v/>
      </c>
      <c r="AB570" s="101" t="str">
        <f t="shared" si="88"/>
        <v/>
      </c>
      <c r="AC570" s="92" t="str">
        <f t="shared" si="89"/>
        <v/>
      </c>
      <c r="AD570" s="92" t="str">
        <f t="shared" si="90"/>
        <v/>
      </c>
    </row>
    <row r="571" spans="1:30" x14ac:dyDescent="0.25">
      <c r="A571">
        <f t="shared" si="82"/>
        <v>10</v>
      </c>
      <c r="B571">
        <f>COUNTIF($D$4:D571,D571)</f>
        <v>488</v>
      </c>
      <c r="C571">
        <f>'Building Structure Data'!B572</f>
        <v>0</v>
      </c>
      <c r="D571">
        <f>'Building Structure Data'!C572</f>
        <v>0</v>
      </c>
      <c r="E571">
        <f>'Building Structure Data'!D572</f>
        <v>0</v>
      </c>
      <c r="F571">
        <f>'Building Structure Data'!E572</f>
        <v>0</v>
      </c>
      <c r="G571" s="43">
        <f>'Building Structure Data'!O572</f>
        <v>0</v>
      </c>
      <c r="H571" s="43">
        <f>'Building Structure Data'!P572</f>
        <v>0</v>
      </c>
      <c r="I571" t="b">
        <f>IF(OR('Building Structure Data'!M572="C",'Building Structure Data'!M572="R"),TRUE,FALSE)</f>
        <v>0</v>
      </c>
      <c r="J571">
        <f>'Building Structure Data'!Y572</f>
        <v>0</v>
      </c>
      <c r="K571" s="77">
        <f>'Building Structure Data'!AN572</f>
        <v>0</v>
      </c>
      <c r="L571" s="77">
        <f>'Building Structure Data'!AO572</f>
        <v>0</v>
      </c>
      <c r="M571" s="163" t="str">
        <f>IFERROR('Inputs_Metric 7'!$D$5*INDEX('HAZUS Table FL 14.14'!$F$5:$F$40,MATCH($J571,'HAZUS Table FL 14.14'!$C$5:$C$40,0)),"no data")</f>
        <v>no data</v>
      </c>
      <c r="N571" s="163" t="str">
        <f>IFERROR('Inputs_Metric 7'!$D$5*INDEX('HAZUS Table FL 14.14'!$G$5:$G$40,MATCH($J571,'HAZUS Table FL 14.14'!$C$5:$C$40,0)),"no data")</f>
        <v>no data</v>
      </c>
      <c r="O571" s="163" t="str">
        <f>IFERROR('Inputs_Metric 7'!$D$5*INDEX('HAZUS Table FL 14.14'!$I$5:$I$40,MATCH($J571,'HAZUS Table FL 14.14'!$C$5:$C$40,0)),"no data")</f>
        <v>no data</v>
      </c>
      <c r="P571" s="246" t="str">
        <f>IFERROR(AVERAGEIFS('HAZUS Table FL 14.12'!$S$4:$S$325,'HAZUS Table FL 14.12'!$N$4:$N$325,$J571,'HAZUS Table FL 14.12'!$R$4:$R$325,$I571,'HAZUS Table FL 14.12'!$P$4:$P$325,"&lt;="&amp;$G571,'HAZUS Table FL 14.12'!$Q$4:$Q$325,"&gt;"&amp;$G571)*'Inputs_Metric 7'!$D$6,"no data")</f>
        <v>no data</v>
      </c>
      <c r="Q571" s="246" t="str">
        <f>IFERROR(AVERAGEIFS('HAZUS Table FL 14.12'!$S$4:$S$325,'HAZUS Table FL 14.12'!$N$4:$N$325,$J571,'HAZUS Table FL 14.12'!$R$4:$R$325,$I571,'HAZUS Table FL 14.12'!$P$4:$P$325,"&lt;="&amp;$H571,'HAZUS Table FL 14.12'!$Q$4:$Q$325,"&gt;"&amp;$H571)*'Inputs_Metric 7'!$D$6,"no data")</f>
        <v>no data</v>
      </c>
      <c r="R571" s="246" t="str">
        <f>IFERROR(INDEX('HAZUS Table FL 14.16'!$D$3:$D$30,MATCH($J571,'HAZUS Table FL 14.16'!$C$3:$C$30,0)),"no data")</f>
        <v>no data</v>
      </c>
      <c r="S571" s="246" t="str">
        <f>IFERROR(INDEX('HAZUS Table FL 14.16'!$F$3:$F$30,MATCH($J571,'HAZUS Table FL 14.16'!$C$3:$C$30,0)),"no data")</f>
        <v>no data</v>
      </c>
      <c r="T571" s="246" t="str">
        <f>IFERROR(INDEX('HAZUS Table FL 14.16'!$G$3:$G$30,MATCH($J571,'HAZUS Table FL 14.16'!$C$3:$C$30,0)),"no data")</f>
        <v>no data</v>
      </c>
      <c r="U571" s="164" t="str">
        <f>IFERROR('Inputs_Metric 7'!$D$5*INDEX('HAZUS Table FL 14.8'!$E$4:$E$14,MATCH('Step 1_Metric 7'!$J571,'HAZUS Table FL 14.8'!$C$4:$C$14,0)),"no data")</f>
        <v>no data</v>
      </c>
      <c r="W571" s="92" t="str">
        <f t="shared" si="83"/>
        <v/>
      </c>
      <c r="X571" s="92" t="str">
        <f t="shared" si="84"/>
        <v/>
      </c>
      <c r="Y571" s="92" t="str">
        <f t="shared" si="85"/>
        <v/>
      </c>
      <c r="Z571" s="92" t="str">
        <f t="shared" si="86"/>
        <v/>
      </c>
      <c r="AA571" s="101" t="str">
        <f t="shared" si="87"/>
        <v/>
      </c>
      <c r="AB571" s="101" t="str">
        <f t="shared" si="88"/>
        <v/>
      </c>
      <c r="AC571" s="92" t="str">
        <f t="shared" si="89"/>
        <v/>
      </c>
      <c r="AD571" s="92" t="str">
        <f t="shared" si="90"/>
        <v/>
      </c>
    </row>
    <row r="572" spans="1:30" x14ac:dyDescent="0.25">
      <c r="A572">
        <f t="shared" si="82"/>
        <v>10</v>
      </c>
      <c r="B572">
        <f>COUNTIF($D$4:D572,D572)</f>
        <v>489</v>
      </c>
      <c r="C572">
        <f>'Building Structure Data'!B573</f>
        <v>0</v>
      </c>
      <c r="D572">
        <f>'Building Structure Data'!C573</f>
        <v>0</v>
      </c>
      <c r="E572">
        <f>'Building Structure Data'!D573</f>
        <v>0</v>
      </c>
      <c r="F572">
        <f>'Building Structure Data'!E573</f>
        <v>0</v>
      </c>
      <c r="G572" s="43">
        <f>'Building Structure Data'!O573</f>
        <v>0</v>
      </c>
      <c r="H572" s="43">
        <f>'Building Structure Data'!P573</f>
        <v>0</v>
      </c>
      <c r="I572" t="b">
        <f>IF(OR('Building Structure Data'!M573="C",'Building Structure Data'!M573="R"),TRUE,FALSE)</f>
        <v>0</v>
      </c>
      <c r="J572">
        <f>'Building Structure Data'!Y573</f>
        <v>0</v>
      </c>
      <c r="K572" s="77">
        <f>'Building Structure Data'!AN573</f>
        <v>0</v>
      </c>
      <c r="L572" s="77">
        <f>'Building Structure Data'!AO573</f>
        <v>0</v>
      </c>
      <c r="M572" s="163" t="str">
        <f>IFERROR('Inputs_Metric 7'!$D$5*INDEX('HAZUS Table FL 14.14'!$F$5:$F$40,MATCH($J572,'HAZUS Table FL 14.14'!$C$5:$C$40,0)),"no data")</f>
        <v>no data</v>
      </c>
      <c r="N572" s="163" t="str">
        <f>IFERROR('Inputs_Metric 7'!$D$5*INDEX('HAZUS Table FL 14.14'!$G$5:$G$40,MATCH($J572,'HAZUS Table FL 14.14'!$C$5:$C$40,0)),"no data")</f>
        <v>no data</v>
      </c>
      <c r="O572" s="163" t="str">
        <f>IFERROR('Inputs_Metric 7'!$D$5*INDEX('HAZUS Table FL 14.14'!$I$5:$I$40,MATCH($J572,'HAZUS Table FL 14.14'!$C$5:$C$40,0)),"no data")</f>
        <v>no data</v>
      </c>
      <c r="P572" s="246" t="str">
        <f>IFERROR(AVERAGEIFS('HAZUS Table FL 14.12'!$S$4:$S$325,'HAZUS Table FL 14.12'!$N$4:$N$325,$J572,'HAZUS Table FL 14.12'!$R$4:$R$325,$I572,'HAZUS Table FL 14.12'!$P$4:$P$325,"&lt;="&amp;$G572,'HAZUS Table FL 14.12'!$Q$4:$Q$325,"&gt;"&amp;$G572)*'Inputs_Metric 7'!$D$6,"no data")</f>
        <v>no data</v>
      </c>
      <c r="Q572" s="246" t="str">
        <f>IFERROR(AVERAGEIFS('HAZUS Table FL 14.12'!$S$4:$S$325,'HAZUS Table FL 14.12'!$N$4:$N$325,$J572,'HAZUS Table FL 14.12'!$R$4:$R$325,$I572,'HAZUS Table FL 14.12'!$P$4:$P$325,"&lt;="&amp;$H572,'HAZUS Table FL 14.12'!$Q$4:$Q$325,"&gt;"&amp;$H572)*'Inputs_Metric 7'!$D$6,"no data")</f>
        <v>no data</v>
      </c>
      <c r="R572" s="246" t="str">
        <f>IFERROR(INDEX('HAZUS Table FL 14.16'!$D$3:$D$30,MATCH($J572,'HAZUS Table FL 14.16'!$C$3:$C$30,0)),"no data")</f>
        <v>no data</v>
      </c>
      <c r="S572" s="246" t="str">
        <f>IFERROR(INDEX('HAZUS Table FL 14.16'!$F$3:$F$30,MATCH($J572,'HAZUS Table FL 14.16'!$C$3:$C$30,0)),"no data")</f>
        <v>no data</v>
      </c>
      <c r="T572" s="246" t="str">
        <f>IFERROR(INDEX('HAZUS Table FL 14.16'!$G$3:$G$30,MATCH($J572,'HAZUS Table FL 14.16'!$C$3:$C$30,0)),"no data")</f>
        <v>no data</v>
      </c>
      <c r="U572" s="164" t="str">
        <f>IFERROR('Inputs_Metric 7'!$D$5*INDEX('HAZUS Table FL 14.8'!$E$4:$E$14,MATCH('Step 1_Metric 7'!$J572,'HAZUS Table FL 14.8'!$C$4:$C$14,0)),"no data")</f>
        <v>no data</v>
      </c>
      <c r="W572" s="92" t="str">
        <f t="shared" si="83"/>
        <v/>
      </c>
      <c r="X572" s="92" t="str">
        <f t="shared" si="84"/>
        <v/>
      </c>
      <c r="Y572" s="92" t="str">
        <f t="shared" si="85"/>
        <v/>
      </c>
      <c r="Z572" s="92" t="str">
        <f t="shared" si="86"/>
        <v/>
      </c>
      <c r="AA572" s="101" t="str">
        <f t="shared" si="87"/>
        <v/>
      </c>
      <c r="AB572" s="101" t="str">
        <f t="shared" si="88"/>
        <v/>
      </c>
      <c r="AC572" s="92" t="str">
        <f t="shared" si="89"/>
        <v/>
      </c>
      <c r="AD572" s="92" t="str">
        <f t="shared" si="90"/>
        <v/>
      </c>
    </row>
    <row r="573" spans="1:30" x14ac:dyDescent="0.25">
      <c r="A573">
        <f t="shared" si="82"/>
        <v>10</v>
      </c>
      <c r="B573">
        <f>COUNTIF($D$4:D573,D573)</f>
        <v>490</v>
      </c>
      <c r="C573">
        <f>'Building Structure Data'!B574</f>
        <v>0</v>
      </c>
      <c r="D573">
        <f>'Building Structure Data'!C574</f>
        <v>0</v>
      </c>
      <c r="E573">
        <f>'Building Structure Data'!D574</f>
        <v>0</v>
      </c>
      <c r="F573">
        <f>'Building Structure Data'!E574</f>
        <v>0</v>
      </c>
      <c r="G573" s="43">
        <f>'Building Structure Data'!O574</f>
        <v>0</v>
      </c>
      <c r="H573" s="43">
        <f>'Building Structure Data'!P574</f>
        <v>0</v>
      </c>
      <c r="I573" t="b">
        <f>IF(OR('Building Structure Data'!M574="C",'Building Structure Data'!M574="R"),TRUE,FALSE)</f>
        <v>0</v>
      </c>
      <c r="J573">
        <f>'Building Structure Data'!Y574</f>
        <v>0</v>
      </c>
      <c r="K573" s="77">
        <f>'Building Structure Data'!AN574</f>
        <v>0</v>
      </c>
      <c r="L573" s="77">
        <f>'Building Structure Data'!AO574</f>
        <v>0</v>
      </c>
      <c r="M573" s="163" t="str">
        <f>IFERROR('Inputs_Metric 7'!$D$5*INDEX('HAZUS Table FL 14.14'!$F$5:$F$40,MATCH($J573,'HAZUS Table FL 14.14'!$C$5:$C$40,0)),"no data")</f>
        <v>no data</v>
      </c>
      <c r="N573" s="163" t="str">
        <f>IFERROR('Inputs_Metric 7'!$D$5*INDEX('HAZUS Table FL 14.14'!$G$5:$G$40,MATCH($J573,'HAZUS Table FL 14.14'!$C$5:$C$40,0)),"no data")</f>
        <v>no data</v>
      </c>
      <c r="O573" s="163" t="str">
        <f>IFERROR('Inputs_Metric 7'!$D$5*INDEX('HAZUS Table FL 14.14'!$I$5:$I$40,MATCH($J573,'HAZUS Table FL 14.14'!$C$5:$C$40,0)),"no data")</f>
        <v>no data</v>
      </c>
      <c r="P573" s="246" t="str">
        <f>IFERROR(AVERAGEIFS('HAZUS Table FL 14.12'!$S$4:$S$325,'HAZUS Table FL 14.12'!$N$4:$N$325,$J573,'HAZUS Table FL 14.12'!$R$4:$R$325,$I573,'HAZUS Table FL 14.12'!$P$4:$P$325,"&lt;="&amp;$G573,'HAZUS Table FL 14.12'!$Q$4:$Q$325,"&gt;"&amp;$G573)*'Inputs_Metric 7'!$D$6,"no data")</f>
        <v>no data</v>
      </c>
      <c r="Q573" s="246" t="str">
        <f>IFERROR(AVERAGEIFS('HAZUS Table FL 14.12'!$S$4:$S$325,'HAZUS Table FL 14.12'!$N$4:$N$325,$J573,'HAZUS Table FL 14.12'!$R$4:$R$325,$I573,'HAZUS Table FL 14.12'!$P$4:$P$325,"&lt;="&amp;$H573,'HAZUS Table FL 14.12'!$Q$4:$Q$325,"&gt;"&amp;$H573)*'Inputs_Metric 7'!$D$6,"no data")</f>
        <v>no data</v>
      </c>
      <c r="R573" s="246" t="str">
        <f>IFERROR(INDEX('HAZUS Table FL 14.16'!$D$3:$D$30,MATCH($J573,'HAZUS Table FL 14.16'!$C$3:$C$30,0)),"no data")</f>
        <v>no data</v>
      </c>
      <c r="S573" s="246" t="str">
        <f>IFERROR(INDEX('HAZUS Table FL 14.16'!$F$3:$F$30,MATCH($J573,'HAZUS Table FL 14.16'!$C$3:$C$30,0)),"no data")</f>
        <v>no data</v>
      </c>
      <c r="T573" s="246" t="str">
        <f>IFERROR(INDEX('HAZUS Table FL 14.16'!$G$3:$G$30,MATCH($J573,'HAZUS Table FL 14.16'!$C$3:$C$30,0)),"no data")</f>
        <v>no data</v>
      </c>
      <c r="U573" s="164" t="str">
        <f>IFERROR('Inputs_Metric 7'!$D$5*INDEX('HAZUS Table FL 14.8'!$E$4:$E$14,MATCH('Step 1_Metric 7'!$J573,'HAZUS Table FL 14.8'!$C$4:$C$14,0)),"no data")</f>
        <v>no data</v>
      </c>
      <c r="W573" s="92" t="str">
        <f t="shared" si="83"/>
        <v/>
      </c>
      <c r="X573" s="92" t="str">
        <f t="shared" si="84"/>
        <v/>
      </c>
      <c r="Y573" s="92" t="str">
        <f t="shared" si="85"/>
        <v/>
      </c>
      <c r="Z573" s="92" t="str">
        <f t="shared" si="86"/>
        <v/>
      </c>
      <c r="AA573" s="101" t="str">
        <f t="shared" si="87"/>
        <v/>
      </c>
      <c r="AB573" s="101" t="str">
        <f t="shared" si="88"/>
        <v/>
      </c>
      <c r="AC573" s="92" t="str">
        <f t="shared" si="89"/>
        <v/>
      </c>
      <c r="AD573" s="92" t="str">
        <f t="shared" si="90"/>
        <v/>
      </c>
    </row>
    <row r="574" spans="1:30" x14ac:dyDescent="0.25">
      <c r="A574">
        <f t="shared" si="82"/>
        <v>10</v>
      </c>
      <c r="B574">
        <f>COUNTIF($D$4:D574,D574)</f>
        <v>491</v>
      </c>
      <c r="C574">
        <f>'Building Structure Data'!B575</f>
        <v>0</v>
      </c>
      <c r="D574">
        <f>'Building Structure Data'!C575</f>
        <v>0</v>
      </c>
      <c r="E574">
        <f>'Building Structure Data'!D575</f>
        <v>0</v>
      </c>
      <c r="F574">
        <f>'Building Structure Data'!E575</f>
        <v>0</v>
      </c>
      <c r="G574" s="43">
        <f>'Building Structure Data'!O575</f>
        <v>0</v>
      </c>
      <c r="H574" s="43">
        <f>'Building Structure Data'!P575</f>
        <v>0</v>
      </c>
      <c r="I574" t="b">
        <f>IF(OR('Building Structure Data'!M575="C",'Building Structure Data'!M575="R"),TRUE,FALSE)</f>
        <v>0</v>
      </c>
      <c r="J574">
        <f>'Building Structure Data'!Y575</f>
        <v>0</v>
      </c>
      <c r="K574" s="77">
        <f>'Building Structure Data'!AN575</f>
        <v>0</v>
      </c>
      <c r="L574" s="77">
        <f>'Building Structure Data'!AO575</f>
        <v>0</v>
      </c>
      <c r="M574" s="163" t="str">
        <f>IFERROR('Inputs_Metric 7'!$D$5*INDEX('HAZUS Table FL 14.14'!$F$5:$F$40,MATCH($J574,'HAZUS Table FL 14.14'!$C$5:$C$40,0)),"no data")</f>
        <v>no data</v>
      </c>
      <c r="N574" s="163" t="str">
        <f>IFERROR('Inputs_Metric 7'!$D$5*INDEX('HAZUS Table FL 14.14'!$G$5:$G$40,MATCH($J574,'HAZUS Table FL 14.14'!$C$5:$C$40,0)),"no data")</f>
        <v>no data</v>
      </c>
      <c r="O574" s="163" t="str">
        <f>IFERROR('Inputs_Metric 7'!$D$5*INDEX('HAZUS Table FL 14.14'!$I$5:$I$40,MATCH($J574,'HAZUS Table FL 14.14'!$C$5:$C$40,0)),"no data")</f>
        <v>no data</v>
      </c>
      <c r="P574" s="246" t="str">
        <f>IFERROR(AVERAGEIFS('HAZUS Table FL 14.12'!$S$4:$S$325,'HAZUS Table FL 14.12'!$N$4:$N$325,$J574,'HAZUS Table FL 14.12'!$R$4:$R$325,$I574,'HAZUS Table FL 14.12'!$P$4:$P$325,"&lt;="&amp;$G574,'HAZUS Table FL 14.12'!$Q$4:$Q$325,"&gt;"&amp;$G574)*'Inputs_Metric 7'!$D$6,"no data")</f>
        <v>no data</v>
      </c>
      <c r="Q574" s="246" t="str">
        <f>IFERROR(AVERAGEIFS('HAZUS Table FL 14.12'!$S$4:$S$325,'HAZUS Table FL 14.12'!$N$4:$N$325,$J574,'HAZUS Table FL 14.12'!$R$4:$R$325,$I574,'HAZUS Table FL 14.12'!$P$4:$P$325,"&lt;="&amp;$H574,'HAZUS Table FL 14.12'!$Q$4:$Q$325,"&gt;"&amp;$H574)*'Inputs_Metric 7'!$D$6,"no data")</f>
        <v>no data</v>
      </c>
      <c r="R574" s="246" t="str">
        <f>IFERROR(INDEX('HAZUS Table FL 14.16'!$D$3:$D$30,MATCH($J574,'HAZUS Table FL 14.16'!$C$3:$C$30,0)),"no data")</f>
        <v>no data</v>
      </c>
      <c r="S574" s="246" t="str">
        <f>IFERROR(INDEX('HAZUS Table FL 14.16'!$F$3:$F$30,MATCH($J574,'HAZUS Table FL 14.16'!$C$3:$C$30,0)),"no data")</f>
        <v>no data</v>
      </c>
      <c r="T574" s="246" t="str">
        <f>IFERROR(INDEX('HAZUS Table FL 14.16'!$G$3:$G$30,MATCH($J574,'HAZUS Table FL 14.16'!$C$3:$C$30,0)),"no data")</f>
        <v>no data</v>
      </c>
      <c r="U574" s="164" t="str">
        <f>IFERROR('Inputs_Metric 7'!$D$5*INDEX('HAZUS Table FL 14.8'!$E$4:$E$14,MATCH('Step 1_Metric 7'!$J574,'HAZUS Table FL 14.8'!$C$4:$C$14,0)),"no data")</f>
        <v>no data</v>
      </c>
      <c r="W574" s="92" t="str">
        <f t="shared" si="83"/>
        <v/>
      </c>
      <c r="X574" s="92" t="str">
        <f t="shared" si="84"/>
        <v/>
      </c>
      <c r="Y574" s="92" t="str">
        <f t="shared" si="85"/>
        <v/>
      </c>
      <c r="Z574" s="92" t="str">
        <f t="shared" si="86"/>
        <v/>
      </c>
      <c r="AA574" s="101" t="str">
        <f t="shared" si="87"/>
        <v/>
      </c>
      <c r="AB574" s="101" t="str">
        <f t="shared" si="88"/>
        <v/>
      </c>
      <c r="AC574" s="92" t="str">
        <f t="shared" si="89"/>
        <v/>
      </c>
      <c r="AD574" s="92" t="str">
        <f t="shared" si="90"/>
        <v/>
      </c>
    </row>
    <row r="575" spans="1:30" x14ac:dyDescent="0.25">
      <c r="A575">
        <f t="shared" si="82"/>
        <v>10</v>
      </c>
      <c r="B575">
        <f>COUNTIF($D$4:D575,D575)</f>
        <v>492</v>
      </c>
      <c r="C575">
        <f>'Building Structure Data'!B576</f>
        <v>0</v>
      </c>
      <c r="D575">
        <f>'Building Structure Data'!C576</f>
        <v>0</v>
      </c>
      <c r="E575">
        <f>'Building Structure Data'!D576</f>
        <v>0</v>
      </c>
      <c r="F575">
        <f>'Building Structure Data'!E576</f>
        <v>0</v>
      </c>
      <c r="G575" s="43">
        <f>'Building Structure Data'!O576</f>
        <v>0</v>
      </c>
      <c r="H575" s="43">
        <f>'Building Structure Data'!P576</f>
        <v>0</v>
      </c>
      <c r="I575" t="b">
        <f>IF(OR('Building Structure Data'!M576="C",'Building Structure Data'!M576="R"),TRUE,FALSE)</f>
        <v>0</v>
      </c>
      <c r="J575">
        <f>'Building Structure Data'!Y576</f>
        <v>0</v>
      </c>
      <c r="K575" s="77">
        <f>'Building Structure Data'!AN576</f>
        <v>0</v>
      </c>
      <c r="L575" s="77">
        <f>'Building Structure Data'!AO576</f>
        <v>0</v>
      </c>
      <c r="M575" s="163" t="str">
        <f>IFERROR('Inputs_Metric 7'!$D$5*INDEX('HAZUS Table FL 14.14'!$F$5:$F$40,MATCH($J575,'HAZUS Table FL 14.14'!$C$5:$C$40,0)),"no data")</f>
        <v>no data</v>
      </c>
      <c r="N575" s="163" t="str">
        <f>IFERROR('Inputs_Metric 7'!$D$5*INDEX('HAZUS Table FL 14.14'!$G$5:$G$40,MATCH($J575,'HAZUS Table FL 14.14'!$C$5:$C$40,0)),"no data")</f>
        <v>no data</v>
      </c>
      <c r="O575" s="163" t="str">
        <f>IFERROR('Inputs_Metric 7'!$D$5*INDEX('HAZUS Table FL 14.14'!$I$5:$I$40,MATCH($J575,'HAZUS Table FL 14.14'!$C$5:$C$40,0)),"no data")</f>
        <v>no data</v>
      </c>
      <c r="P575" s="246" t="str">
        <f>IFERROR(AVERAGEIFS('HAZUS Table FL 14.12'!$S$4:$S$325,'HAZUS Table FL 14.12'!$N$4:$N$325,$J575,'HAZUS Table FL 14.12'!$R$4:$R$325,$I575,'HAZUS Table FL 14.12'!$P$4:$P$325,"&lt;="&amp;$G575,'HAZUS Table FL 14.12'!$Q$4:$Q$325,"&gt;"&amp;$G575)*'Inputs_Metric 7'!$D$6,"no data")</f>
        <v>no data</v>
      </c>
      <c r="Q575" s="246" t="str">
        <f>IFERROR(AVERAGEIFS('HAZUS Table FL 14.12'!$S$4:$S$325,'HAZUS Table FL 14.12'!$N$4:$N$325,$J575,'HAZUS Table FL 14.12'!$R$4:$R$325,$I575,'HAZUS Table FL 14.12'!$P$4:$P$325,"&lt;="&amp;$H575,'HAZUS Table FL 14.12'!$Q$4:$Q$325,"&gt;"&amp;$H575)*'Inputs_Metric 7'!$D$6,"no data")</f>
        <v>no data</v>
      </c>
      <c r="R575" s="246" t="str">
        <f>IFERROR(INDEX('HAZUS Table FL 14.16'!$D$3:$D$30,MATCH($J575,'HAZUS Table FL 14.16'!$C$3:$C$30,0)),"no data")</f>
        <v>no data</v>
      </c>
      <c r="S575" s="246" t="str">
        <f>IFERROR(INDEX('HAZUS Table FL 14.16'!$F$3:$F$30,MATCH($J575,'HAZUS Table FL 14.16'!$C$3:$C$30,0)),"no data")</f>
        <v>no data</v>
      </c>
      <c r="T575" s="246" t="str">
        <f>IFERROR(INDEX('HAZUS Table FL 14.16'!$G$3:$G$30,MATCH($J575,'HAZUS Table FL 14.16'!$C$3:$C$30,0)),"no data")</f>
        <v>no data</v>
      </c>
      <c r="U575" s="164" t="str">
        <f>IFERROR('Inputs_Metric 7'!$D$5*INDEX('HAZUS Table FL 14.8'!$E$4:$E$14,MATCH('Step 1_Metric 7'!$J575,'HAZUS Table FL 14.8'!$C$4:$C$14,0)),"no data")</f>
        <v>no data</v>
      </c>
      <c r="W575" s="92" t="str">
        <f t="shared" si="83"/>
        <v/>
      </c>
      <c r="X575" s="92" t="str">
        <f t="shared" si="84"/>
        <v/>
      </c>
      <c r="Y575" s="92" t="str">
        <f t="shared" si="85"/>
        <v/>
      </c>
      <c r="Z575" s="92" t="str">
        <f t="shared" si="86"/>
        <v/>
      </c>
      <c r="AA575" s="101" t="str">
        <f t="shared" si="87"/>
        <v/>
      </c>
      <c r="AB575" s="101" t="str">
        <f t="shared" si="88"/>
        <v/>
      </c>
      <c r="AC575" s="92" t="str">
        <f t="shared" si="89"/>
        <v/>
      </c>
      <c r="AD575" s="92" t="str">
        <f t="shared" si="90"/>
        <v/>
      </c>
    </row>
    <row r="576" spans="1:30" x14ac:dyDescent="0.25">
      <c r="A576">
        <f t="shared" si="82"/>
        <v>10</v>
      </c>
      <c r="B576">
        <f>COUNTIF($D$4:D576,D576)</f>
        <v>493</v>
      </c>
      <c r="C576">
        <f>'Building Structure Data'!B577</f>
        <v>0</v>
      </c>
      <c r="D576">
        <f>'Building Structure Data'!C577</f>
        <v>0</v>
      </c>
      <c r="E576">
        <f>'Building Structure Data'!D577</f>
        <v>0</v>
      </c>
      <c r="F576">
        <f>'Building Structure Data'!E577</f>
        <v>0</v>
      </c>
      <c r="G576" s="43">
        <f>'Building Structure Data'!O577</f>
        <v>0</v>
      </c>
      <c r="H576" s="43">
        <f>'Building Structure Data'!P577</f>
        <v>0</v>
      </c>
      <c r="I576" t="b">
        <f>IF(OR('Building Structure Data'!M577="C",'Building Structure Data'!M577="R"),TRUE,FALSE)</f>
        <v>0</v>
      </c>
      <c r="J576">
        <f>'Building Structure Data'!Y577</f>
        <v>0</v>
      </c>
      <c r="K576" s="77">
        <f>'Building Structure Data'!AN577</f>
        <v>0</v>
      </c>
      <c r="L576" s="77">
        <f>'Building Structure Data'!AO577</f>
        <v>0</v>
      </c>
      <c r="M576" s="163" t="str">
        <f>IFERROR('Inputs_Metric 7'!$D$5*INDEX('HAZUS Table FL 14.14'!$F$5:$F$40,MATCH($J576,'HAZUS Table FL 14.14'!$C$5:$C$40,0)),"no data")</f>
        <v>no data</v>
      </c>
      <c r="N576" s="163" t="str">
        <f>IFERROR('Inputs_Metric 7'!$D$5*INDEX('HAZUS Table FL 14.14'!$G$5:$G$40,MATCH($J576,'HAZUS Table FL 14.14'!$C$5:$C$40,0)),"no data")</f>
        <v>no data</v>
      </c>
      <c r="O576" s="163" t="str">
        <f>IFERROR('Inputs_Metric 7'!$D$5*INDEX('HAZUS Table FL 14.14'!$I$5:$I$40,MATCH($J576,'HAZUS Table FL 14.14'!$C$5:$C$40,0)),"no data")</f>
        <v>no data</v>
      </c>
      <c r="P576" s="246" t="str">
        <f>IFERROR(AVERAGEIFS('HAZUS Table FL 14.12'!$S$4:$S$325,'HAZUS Table FL 14.12'!$N$4:$N$325,$J576,'HAZUS Table FL 14.12'!$R$4:$R$325,$I576,'HAZUS Table FL 14.12'!$P$4:$P$325,"&lt;="&amp;$G576,'HAZUS Table FL 14.12'!$Q$4:$Q$325,"&gt;"&amp;$G576)*'Inputs_Metric 7'!$D$6,"no data")</f>
        <v>no data</v>
      </c>
      <c r="Q576" s="246" t="str">
        <f>IFERROR(AVERAGEIFS('HAZUS Table FL 14.12'!$S$4:$S$325,'HAZUS Table FL 14.12'!$N$4:$N$325,$J576,'HAZUS Table FL 14.12'!$R$4:$R$325,$I576,'HAZUS Table FL 14.12'!$P$4:$P$325,"&lt;="&amp;$H576,'HAZUS Table FL 14.12'!$Q$4:$Q$325,"&gt;"&amp;$H576)*'Inputs_Metric 7'!$D$6,"no data")</f>
        <v>no data</v>
      </c>
      <c r="R576" s="246" t="str">
        <f>IFERROR(INDEX('HAZUS Table FL 14.16'!$D$3:$D$30,MATCH($J576,'HAZUS Table FL 14.16'!$C$3:$C$30,0)),"no data")</f>
        <v>no data</v>
      </c>
      <c r="S576" s="246" t="str">
        <f>IFERROR(INDEX('HAZUS Table FL 14.16'!$F$3:$F$30,MATCH($J576,'HAZUS Table FL 14.16'!$C$3:$C$30,0)),"no data")</f>
        <v>no data</v>
      </c>
      <c r="T576" s="246" t="str">
        <f>IFERROR(INDEX('HAZUS Table FL 14.16'!$G$3:$G$30,MATCH($J576,'HAZUS Table FL 14.16'!$C$3:$C$30,0)),"no data")</f>
        <v>no data</v>
      </c>
      <c r="U576" s="164" t="str">
        <f>IFERROR('Inputs_Metric 7'!$D$5*INDEX('HAZUS Table FL 14.8'!$E$4:$E$14,MATCH('Step 1_Metric 7'!$J576,'HAZUS Table FL 14.8'!$C$4:$C$14,0)),"no data")</f>
        <v>no data</v>
      </c>
      <c r="W576" s="92" t="str">
        <f t="shared" si="83"/>
        <v/>
      </c>
      <c r="X576" s="92" t="str">
        <f t="shared" si="84"/>
        <v/>
      </c>
      <c r="Y576" s="92" t="str">
        <f t="shared" si="85"/>
        <v/>
      </c>
      <c r="Z576" s="92" t="str">
        <f t="shared" si="86"/>
        <v/>
      </c>
      <c r="AA576" s="101" t="str">
        <f t="shared" si="87"/>
        <v/>
      </c>
      <c r="AB576" s="101" t="str">
        <f t="shared" si="88"/>
        <v/>
      </c>
      <c r="AC576" s="92" t="str">
        <f t="shared" si="89"/>
        <v/>
      </c>
      <c r="AD576" s="92" t="str">
        <f t="shared" si="90"/>
        <v/>
      </c>
    </row>
    <row r="577" spans="1:30" x14ac:dyDescent="0.25">
      <c r="A577">
        <f t="shared" si="82"/>
        <v>10</v>
      </c>
      <c r="B577">
        <f>COUNTIF($D$4:D577,D577)</f>
        <v>494</v>
      </c>
      <c r="C577">
        <f>'Building Structure Data'!B578</f>
        <v>0</v>
      </c>
      <c r="D577">
        <f>'Building Structure Data'!C578</f>
        <v>0</v>
      </c>
      <c r="E577">
        <f>'Building Structure Data'!D578</f>
        <v>0</v>
      </c>
      <c r="F577">
        <f>'Building Structure Data'!E578</f>
        <v>0</v>
      </c>
      <c r="G577" s="43">
        <f>'Building Structure Data'!O578</f>
        <v>0</v>
      </c>
      <c r="H577" s="43">
        <f>'Building Structure Data'!P578</f>
        <v>0</v>
      </c>
      <c r="I577" t="b">
        <f>IF(OR('Building Structure Data'!M578="C",'Building Structure Data'!M578="R"),TRUE,FALSE)</f>
        <v>0</v>
      </c>
      <c r="J577">
        <f>'Building Structure Data'!Y578</f>
        <v>0</v>
      </c>
      <c r="K577" s="77">
        <f>'Building Structure Data'!AN578</f>
        <v>0</v>
      </c>
      <c r="L577" s="77">
        <f>'Building Structure Data'!AO578</f>
        <v>0</v>
      </c>
      <c r="M577" s="163" t="str">
        <f>IFERROR('Inputs_Metric 7'!$D$5*INDEX('HAZUS Table FL 14.14'!$F$5:$F$40,MATCH($J577,'HAZUS Table FL 14.14'!$C$5:$C$40,0)),"no data")</f>
        <v>no data</v>
      </c>
      <c r="N577" s="163" t="str">
        <f>IFERROR('Inputs_Metric 7'!$D$5*INDEX('HAZUS Table FL 14.14'!$G$5:$G$40,MATCH($J577,'HAZUS Table FL 14.14'!$C$5:$C$40,0)),"no data")</f>
        <v>no data</v>
      </c>
      <c r="O577" s="163" t="str">
        <f>IFERROR('Inputs_Metric 7'!$D$5*INDEX('HAZUS Table FL 14.14'!$I$5:$I$40,MATCH($J577,'HAZUS Table FL 14.14'!$C$5:$C$40,0)),"no data")</f>
        <v>no data</v>
      </c>
      <c r="P577" s="246" t="str">
        <f>IFERROR(AVERAGEIFS('HAZUS Table FL 14.12'!$S$4:$S$325,'HAZUS Table FL 14.12'!$N$4:$N$325,$J577,'HAZUS Table FL 14.12'!$R$4:$R$325,$I577,'HAZUS Table FL 14.12'!$P$4:$P$325,"&lt;="&amp;$G577,'HAZUS Table FL 14.12'!$Q$4:$Q$325,"&gt;"&amp;$G577)*'Inputs_Metric 7'!$D$6,"no data")</f>
        <v>no data</v>
      </c>
      <c r="Q577" s="246" t="str">
        <f>IFERROR(AVERAGEIFS('HAZUS Table FL 14.12'!$S$4:$S$325,'HAZUS Table FL 14.12'!$N$4:$N$325,$J577,'HAZUS Table FL 14.12'!$R$4:$R$325,$I577,'HAZUS Table FL 14.12'!$P$4:$P$325,"&lt;="&amp;$H577,'HAZUS Table FL 14.12'!$Q$4:$Q$325,"&gt;"&amp;$H577)*'Inputs_Metric 7'!$D$6,"no data")</f>
        <v>no data</v>
      </c>
      <c r="R577" s="246" t="str">
        <f>IFERROR(INDEX('HAZUS Table FL 14.16'!$D$3:$D$30,MATCH($J577,'HAZUS Table FL 14.16'!$C$3:$C$30,0)),"no data")</f>
        <v>no data</v>
      </c>
      <c r="S577" s="246" t="str">
        <f>IFERROR(INDEX('HAZUS Table FL 14.16'!$F$3:$F$30,MATCH($J577,'HAZUS Table FL 14.16'!$C$3:$C$30,0)),"no data")</f>
        <v>no data</v>
      </c>
      <c r="T577" s="246" t="str">
        <f>IFERROR(INDEX('HAZUS Table FL 14.16'!$G$3:$G$30,MATCH($J577,'HAZUS Table FL 14.16'!$C$3:$C$30,0)),"no data")</f>
        <v>no data</v>
      </c>
      <c r="U577" s="164" t="str">
        <f>IFERROR('Inputs_Metric 7'!$D$5*INDEX('HAZUS Table FL 14.8'!$E$4:$E$14,MATCH('Step 1_Metric 7'!$J577,'HAZUS Table FL 14.8'!$C$4:$C$14,0)),"no data")</f>
        <v>no data</v>
      </c>
      <c r="W577" s="92" t="str">
        <f t="shared" si="83"/>
        <v/>
      </c>
      <c r="X577" s="92" t="str">
        <f t="shared" si="84"/>
        <v/>
      </c>
      <c r="Y577" s="92" t="str">
        <f t="shared" si="85"/>
        <v/>
      </c>
      <c r="Z577" s="92" t="str">
        <f t="shared" si="86"/>
        <v/>
      </c>
      <c r="AA577" s="101" t="str">
        <f t="shared" si="87"/>
        <v/>
      </c>
      <c r="AB577" s="101" t="str">
        <f t="shared" si="88"/>
        <v/>
      </c>
      <c r="AC577" s="92" t="str">
        <f t="shared" si="89"/>
        <v/>
      </c>
      <c r="AD577" s="92" t="str">
        <f t="shared" si="90"/>
        <v/>
      </c>
    </row>
    <row r="578" spans="1:30" x14ac:dyDescent="0.25">
      <c r="A578">
        <f t="shared" si="82"/>
        <v>10</v>
      </c>
      <c r="B578">
        <f>COUNTIF($D$4:D578,D578)</f>
        <v>495</v>
      </c>
      <c r="C578">
        <f>'Building Structure Data'!B579</f>
        <v>0</v>
      </c>
      <c r="D578">
        <f>'Building Structure Data'!C579</f>
        <v>0</v>
      </c>
      <c r="E578">
        <f>'Building Structure Data'!D579</f>
        <v>0</v>
      </c>
      <c r="F578">
        <f>'Building Structure Data'!E579</f>
        <v>0</v>
      </c>
      <c r="G578" s="43">
        <f>'Building Structure Data'!O579</f>
        <v>0</v>
      </c>
      <c r="H578" s="43">
        <f>'Building Structure Data'!P579</f>
        <v>0</v>
      </c>
      <c r="I578" t="b">
        <f>IF(OR('Building Structure Data'!M579="C",'Building Structure Data'!M579="R"),TRUE,FALSE)</f>
        <v>0</v>
      </c>
      <c r="J578">
        <f>'Building Structure Data'!Y579</f>
        <v>0</v>
      </c>
      <c r="K578" s="77">
        <f>'Building Structure Data'!AN579</f>
        <v>0</v>
      </c>
      <c r="L578" s="77">
        <f>'Building Structure Data'!AO579</f>
        <v>0</v>
      </c>
      <c r="M578" s="163" t="str">
        <f>IFERROR('Inputs_Metric 7'!$D$5*INDEX('HAZUS Table FL 14.14'!$F$5:$F$40,MATCH($J578,'HAZUS Table FL 14.14'!$C$5:$C$40,0)),"no data")</f>
        <v>no data</v>
      </c>
      <c r="N578" s="163" t="str">
        <f>IFERROR('Inputs_Metric 7'!$D$5*INDEX('HAZUS Table FL 14.14'!$G$5:$G$40,MATCH($J578,'HAZUS Table FL 14.14'!$C$5:$C$40,0)),"no data")</f>
        <v>no data</v>
      </c>
      <c r="O578" s="163" t="str">
        <f>IFERROR('Inputs_Metric 7'!$D$5*INDEX('HAZUS Table FL 14.14'!$I$5:$I$40,MATCH($J578,'HAZUS Table FL 14.14'!$C$5:$C$40,0)),"no data")</f>
        <v>no data</v>
      </c>
      <c r="P578" s="246" t="str">
        <f>IFERROR(AVERAGEIFS('HAZUS Table FL 14.12'!$S$4:$S$325,'HAZUS Table FL 14.12'!$N$4:$N$325,$J578,'HAZUS Table FL 14.12'!$R$4:$R$325,$I578,'HAZUS Table FL 14.12'!$P$4:$P$325,"&lt;="&amp;$G578,'HAZUS Table FL 14.12'!$Q$4:$Q$325,"&gt;"&amp;$G578)*'Inputs_Metric 7'!$D$6,"no data")</f>
        <v>no data</v>
      </c>
      <c r="Q578" s="246" t="str">
        <f>IFERROR(AVERAGEIFS('HAZUS Table FL 14.12'!$S$4:$S$325,'HAZUS Table FL 14.12'!$N$4:$N$325,$J578,'HAZUS Table FL 14.12'!$R$4:$R$325,$I578,'HAZUS Table FL 14.12'!$P$4:$P$325,"&lt;="&amp;$H578,'HAZUS Table FL 14.12'!$Q$4:$Q$325,"&gt;"&amp;$H578)*'Inputs_Metric 7'!$D$6,"no data")</f>
        <v>no data</v>
      </c>
      <c r="R578" s="246" t="str">
        <f>IFERROR(INDEX('HAZUS Table FL 14.16'!$D$3:$D$30,MATCH($J578,'HAZUS Table FL 14.16'!$C$3:$C$30,0)),"no data")</f>
        <v>no data</v>
      </c>
      <c r="S578" s="246" t="str">
        <f>IFERROR(INDEX('HAZUS Table FL 14.16'!$F$3:$F$30,MATCH($J578,'HAZUS Table FL 14.16'!$C$3:$C$30,0)),"no data")</f>
        <v>no data</v>
      </c>
      <c r="T578" s="246" t="str">
        <f>IFERROR(INDEX('HAZUS Table FL 14.16'!$G$3:$G$30,MATCH($J578,'HAZUS Table FL 14.16'!$C$3:$C$30,0)),"no data")</f>
        <v>no data</v>
      </c>
      <c r="U578" s="164" t="str">
        <f>IFERROR('Inputs_Metric 7'!$D$5*INDEX('HAZUS Table FL 14.8'!$E$4:$E$14,MATCH('Step 1_Metric 7'!$J578,'HAZUS Table FL 14.8'!$C$4:$C$14,0)),"no data")</f>
        <v>no data</v>
      </c>
      <c r="W578" s="92" t="str">
        <f t="shared" si="83"/>
        <v/>
      </c>
      <c r="X578" s="92" t="str">
        <f t="shared" si="84"/>
        <v/>
      </c>
      <c r="Y578" s="92" t="str">
        <f t="shared" si="85"/>
        <v/>
      </c>
      <c r="Z578" s="92" t="str">
        <f t="shared" si="86"/>
        <v/>
      </c>
      <c r="AA578" s="101" t="str">
        <f t="shared" si="87"/>
        <v/>
      </c>
      <c r="AB578" s="101" t="str">
        <f t="shared" si="88"/>
        <v/>
      </c>
      <c r="AC578" s="92" t="str">
        <f t="shared" si="89"/>
        <v/>
      </c>
      <c r="AD578" s="92" t="str">
        <f t="shared" si="90"/>
        <v/>
      </c>
    </row>
    <row r="579" spans="1:30" x14ac:dyDescent="0.25">
      <c r="A579">
        <f t="shared" si="82"/>
        <v>10</v>
      </c>
      <c r="B579">
        <f>COUNTIF($D$4:D579,D579)</f>
        <v>496</v>
      </c>
      <c r="C579">
        <f>'Building Structure Data'!B580</f>
        <v>0</v>
      </c>
      <c r="D579">
        <f>'Building Structure Data'!C580</f>
        <v>0</v>
      </c>
      <c r="E579">
        <f>'Building Structure Data'!D580</f>
        <v>0</v>
      </c>
      <c r="F579">
        <f>'Building Structure Data'!E580</f>
        <v>0</v>
      </c>
      <c r="G579" s="43">
        <f>'Building Structure Data'!O580</f>
        <v>0</v>
      </c>
      <c r="H579" s="43">
        <f>'Building Structure Data'!P580</f>
        <v>0</v>
      </c>
      <c r="I579" t="b">
        <f>IF(OR('Building Structure Data'!M580="C",'Building Structure Data'!M580="R"),TRUE,FALSE)</f>
        <v>0</v>
      </c>
      <c r="J579">
        <f>'Building Structure Data'!Y580</f>
        <v>0</v>
      </c>
      <c r="K579" s="77">
        <f>'Building Structure Data'!AN580</f>
        <v>0</v>
      </c>
      <c r="L579" s="77">
        <f>'Building Structure Data'!AO580</f>
        <v>0</v>
      </c>
      <c r="M579" s="163" t="str">
        <f>IFERROR('Inputs_Metric 7'!$D$5*INDEX('HAZUS Table FL 14.14'!$F$5:$F$40,MATCH($J579,'HAZUS Table FL 14.14'!$C$5:$C$40,0)),"no data")</f>
        <v>no data</v>
      </c>
      <c r="N579" s="163" t="str">
        <f>IFERROR('Inputs_Metric 7'!$D$5*INDEX('HAZUS Table FL 14.14'!$G$5:$G$40,MATCH($J579,'HAZUS Table FL 14.14'!$C$5:$C$40,0)),"no data")</f>
        <v>no data</v>
      </c>
      <c r="O579" s="163" t="str">
        <f>IFERROR('Inputs_Metric 7'!$D$5*INDEX('HAZUS Table FL 14.14'!$I$5:$I$40,MATCH($J579,'HAZUS Table FL 14.14'!$C$5:$C$40,0)),"no data")</f>
        <v>no data</v>
      </c>
      <c r="P579" s="246" t="str">
        <f>IFERROR(AVERAGEIFS('HAZUS Table FL 14.12'!$S$4:$S$325,'HAZUS Table FL 14.12'!$N$4:$N$325,$J579,'HAZUS Table FL 14.12'!$R$4:$R$325,$I579,'HAZUS Table FL 14.12'!$P$4:$P$325,"&lt;="&amp;$G579,'HAZUS Table FL 14.12'!$Q$4:$Q$325,"&gt;"&amp;$G579)*'Inputs_Metric 7'!$D$6,"no data")</f>
        <v>no data</v>
      </c>
      <c r="Q579" s="246" t="str">
        <f>IFERROR(AVERAGEIFS('HAZUS Table FL 14.12'!$S$4:$S$325,'HAZUS Table FL 14.12'!$N$4:$N$325,$J579,'HAZUS Table FL 14.12'!$R$4:$R$325,$I579,'HAZUS Table FL 14.12'!$P$4:$P$325,"&lt;="&amp;$H579,'HAZUS Table FL 14.12'!$Q$4:$Q$325,"&gt;"&amp;$H579)*'Inputs_Metric 7'!$D$6,"no data")</f>
        <v>no data</v>
      </c>
      <c r="R579" s="246" t="str">
        <f>IFERROR(INDEX('HAZUS Table FL 14.16'!$D$3:$D$30,MATCH($J579,'HAZUS Table FL 14.16'!$C$3:$C$30,0)),"no data")</f>
        <v>no data</v>
      </c>
      <c r="S579" s="246" t="str">
        <f>IFERROR(INDEX('HAZUS Table FL 14.16'!$F$3:$F$30,MATCH($J579,'HAZUS Table FL 14.16'!$C$3:$C$30,0)),"no data")</f>
        <v>no data</v>
      </c>
      <c r="T579" s="246" t="str">
        <f>IFERROR(INDEX('HAZUS Table FL 14.16'!$G$3:$G$30,MATCH($J579,'HAZUS Table FL 14.16'!$C$3:$C$30,0)),"no data")</f>
        <v>no data</v>
      </c>
      <c r="U579" s="164" t="str">
        <f>IFERROR('Inputs_Metric 7'!$D$5*INDEX('HAZUS Table FL 14.8'!$E$4:$E$14,MATCH('Step 1_Metric 7'!$J579,'HAZUS Table FL 14.8'!$C$4:$C$14,0)),"no data")</f>
        <v>no data</v>
      </c>
      <c r="W579" s="92" t="str">
        <f t="shared" si="83"/>
        <v/>
      </c>
      <c r="X579" s="92" t="str">
        <f t="shared" si="84"/>
        <v/>
      </c>
      <c r="Y579" s="92" t="str">
        <f t="shared" si="85"/>
        <v/>
      </c>
      <c r="Z579" s="92" t="str">
        <f t="shared" si="86"/>
        <v/>
      </c>
      <c r="AA579" s="101" t="str">
        <f t="shared" si="87"/>
        <v/>
      </c>
      <c r="AB579" s="101" t="str">
        <f t="shared" si="88"/>
        <v/>
      </c>
      <c r="AC579" s="92" t="str">
        <f t="shared" si="89"/>
        <v/>
      </c>
      <c r="AD579" s="92" t="str">
        <f t="shared" si="90"/>
        <v/>
      </c>
    </row>
    <row r="580" spans="1:30" x14ac:dyDescent="0.25">
      <c r="A580">
        <f t="shared" si="82"/>
        <v>10</v>
      </c>
      <c r="B580">
        <f>COUNTIF($D$4:D580,D580)</f>
        <v>497</v>
      </c>
      <c r="C580">
        <f>'Building Structure Data'!B581</f>
        <v>0</v>
      </c>
      <c r="D580">
        <f>'Building Structure Data'!C581</f>
        <v>0</v>
      </c>
      <c r="E580">
        <f>'Building Structure Data'!D581</f>
        <v>0</v>
      </c>
      <c r="F580">
        <f>'Building Structure Data'!E581</f>
        <v>0</v>
      </c>
      <c r="G580" s="43">
        <f>'Building Structure Data'!O581</f>
        <v>0</v>
      </c>
      <c r="H580" s="43">
        <f>'Building Structure Data'!P581</f>
        <v>0</v>
      </c>
      <c r="I580" t="b">
        <f>IF(OR('Building Structure Data'!M581="C",'Building Structure Data'!M581="R"),TRUE,FALSE)</f>
        <v>0</v>
      </c>
      <c r="J580">
        <f>'Building Structure Data'!Y581</f>
        <v>0</v>
      </c>
      <c r="K580" s="77">
        <f>'Building Structure Data'!AN581</f>
        <v>0</v>
      </c>
      <c r="L580" s="77">
        <f>'Building Structure Data'!AO581</f>
        <v>0</v>
      </c>
      <c r="M580" s="163" t="str">
        <f>IFERROR('Inputs_Metric 7'!$D$5*INDEX('HAZUS Table FL 14.14'!$F$5:$F$40,MATCH($J580,'HAZUS Table FL 14.14'!$C$5:$C$40,0)),"no data")</f>
        <v>no data</v>
      </c>
      <c r="N580" s="163" t="str">
        <f>IFERROR('Inputs_Metric 7'!$D$5*INDEX('HAZUS Table FL 14.14'!$G$5:$G$40,MATCH($J580,'HAZUS Table FL 14.14'!$C$5:$C$40,0)),"no data")</f>
        <v>no data</v>
      </c>
      <c r="O580" s="163" t="str">
        <f>IFERROR('Inputs_Metric 7'!$D$5*INDEX('HAZUS Table FL 14.14'!$I$5:$I$40,MATCH($J580,'HAZUS Table FL 14.14'!$C$5:$C$40,0)),"no data")</f>
        <v>no data</v>
      </c>
      <c r="P580" s="246" t="str">
        <f>IFERROR(AVERAGEIFS('HAZUS Table FL 14.12'!$S$4:$S$325,'HAZUS Table FL 14.12'!$N$4:$N$325,$J580,'HAZUS Table FL 14.12'!$R$4:$R$325,$I580,'HAZUS Table FL 14.12'!$P$4:$P$325,"&lt;="&amp;$G580,'HAZUS Table FL 14.12'!$Q$4:$Q$325,"&gt;"&amp;$G580)*'Inputs_Metric 7'!$D$6,"no data")</f>
        <v>no data</v>
      </c>
      <c r="Q580" s="246" t="str">
        <f>IFERROR(AVERAGEIFS('HAZUS Table FL 14.12'!$S$4:$S$325,'HAZUS Table FL 14.12'!$N$4:$N$325,$J580,'HAZUS Table FL 14.12'!$R$4:$R$325,$I580,'HAZUS Table FL 14.12'!$P$4:$P$325,"&lt;="&amp;$H580,'HAZUS Table FL 14.12'!$Q$4:$Q$325,"&gt;"&amp;$H580)*'Inputs_Metric 7'!$D$6,"no data")</f>
        <v>no data</v>
      </c>
      <c r="R580" s="246" t="str">
        <f>IFERROR(INDEX('HAZUS Table FL 14.16'!$D$3:$D$30,MATCH($J580,'HAZUS Table FL 14.16'!$C$3:$C$30,0)),"no data")</f>
        <v>no data</v>
      </c>
      <c r="S580" s="246" t="str">
        <f>IFERROR(INDEX('HAZUS Table FL 14.16'!$F$3:$F$30,MATCH($J580,'HAZUS Table FL 14.16'!$C$3:$C$30,0)),"no data")</f>
        <v>no data</v>
      </c>
      <c r="T580" s="246" t="str">
        <f>IFERROR(INDEX('HAZUS Table FL 14.16'!$G$3:$G$30,MATCH($J580,'HAZUS Table FL 14.16'!$C$3:$C$30,0)),"no data")</f>
        <v>no data</v>
      </c>
      <c r="U580" s="164" t="str">
        <f>IFERROR('Inputs_Metric 7'!$D$5*INDEX('HAZUS Table FL 14.8'!$E$4:$E$14,MATCH('Step 1_Metric 7'!$J580,'HAZUS Table FL 14.8'!$C$4:$C$14,0)),"no data")</f>
        <v>no data</v>
      </c>
      <c r="W580" s="92" t="str">
        <f t="shared" si="83"/>
        <v/>
      </c>
      <c r="X580" s="92" t="str">
        <f t="shared" si="84"/>
        <v/>
      </c>
      <c r="Y580" s="92" t="str">
        <f t="shared" si="85"/>
        <v/>
      </c>
      <c r="Z580" s="92" t="str">
        <f t="shared" si="86"/>
        <v/>
      </c>
      <c r="AA580" s="101" t="str">
        <f t="shared" si="87"/>
        <v/>
      </c>
      <c r="AB580" s="101" t="str">
        <f t="shared" si="88"/>
        <v/>
      </c>
      <c r="AC580" s="92" t="str">
        <f t="shared" si="89"/>
        <v/>
      </c>
      <c r="AD580" s="92" t="str">
        <f t="shared" si="90"/>
        <v/>
      </c>
    </row>
    <row r="581" spans="1:30" x14ac:dyDescent="0.25">
      <c r="A581">
        <f t="shared" si="82"/>
        <v>10</v>
      </c>
      <c r="B581">
        <f>COUNTIF($D$4:D581,D581)</f>
        <v>498</v>
      </c>
      <c r="C581">
        <f>'Building Structure Data'!B582</f>
        <v>0</v>
      </c>
      <c r="D581">
        <f>'Building Structure Data'!C582</f>
        <v>0</v>
      </c>
      <c r="E581">
        <f>'Building Structure Data'!D582</f>
        <v>0</v>
      </c>
      <c r="F581">
        <f>'Building Structure Data'!E582</f>
        <v>0</v>
      </c>
      <c r="G581" s="43">
        <f>'Building Structure Data'!O582</f>
        <v>0</v>
      </c>
      <c r="H581" s="43">
        <f>'Building Structure Data'!P582</f>
        <v>0</v>
      </c>
      <c r="I581" t="b">
        <f>IF(OR('Building Structure Data'!M582="C",'Building Structure Data'!M582="R"),TRUE,FALSE)</f>
        <v>0</v>
      </c>
      <c r="J581">
        <f>'Building Structure Data'!Y582</f>
        <v>0</v>
      </c>
      <c r="K581" s="77">
        <f>'Building Structure Data'!AN582</f>
        <v>0</v>
      </c>
      <c r="L581" s="77">
        <f>'Building Structure Data'!AO582</f>
        <v>0</v>
      </c>
      <c r="M581" s="163" t="str">
        <f>IFERROR('Inputs_Metric 7'!$D$5*INDEX('HAZUS Table FL 14.14'!$F$5:$F$40,MATCH($J581,'HAZUS Table FL 14.14'!$C$5:$C$40,0)),"no data")</f>
        <v>no data</v>
      </c>
      <c r="N581" s="163" t="str">
        <f>IFERROR('Inputs_Metric 7'!$D$5*INDEX('HAZUS Table FL 14.14'!$G$5:$G$40,MATCH($J581,'HAZUS Table FL 14.14'!$C$5:$C$40,0)),"no data")</f>
        <v>no data</v>
      </c>
      <c r="O581" s="163" t="str">
        <f>IFERROR('Inputs_Metric 7'!$D$5*INDEX('HAZUS Table FL 14.14'!$I$5:$I$40,MATCH($J581,'HAZUS Table FL 14.14'!$C$5:$C$40,0)),"no data")</f>
        <v>no data</v>
      </c>
      <c r="P581" s="246" t="str">
        <f>IFERROR(AVERAGEIFS('HAZUS Table FL 14.12'!$S$4:$S$325,'HAZUS Table FL 14.12'!$N$4:$N$325,$J581,'HAZUS Table FL 14.12'!$R$4:$R$325,$I581,'HAZUS Table FL 14.12'!$P$4:$P$325,"&lt;="&amp;$G581,'HAZUS Table FL 14.12'!$Q$4:$Q$325,"&gt;"&amp;$G581)*'Inputs_Metric 7'!$D$6,"no data")</f>
        <v>no data</v>
      </c>
      <c r="Q581" s="246" t="str">
        <f>IFERROR(AVERAGEIFS('HAZUS Table FL 14.12'!$S$4:$S$325,'HAZUS Table FL 14.12'!$N$4:$N$325,$J581,'HAZUS Table FL 14.12'!$R$4:$R$325,$I581,'HAZUS Table FL 14.12'!$P$4:$P$325,"&lt;="&amp;$H581,'HAZUS Table FL 14.12'!$Q$4:$Q$325,"&gt;"&amp;$H581)*'Inputs_Metric 7'!$D$6,"no data")</f>
        <v>no data</v>
      </c>
      <c r="R581" s="246" t="str">
        <f>IFERROR(INDEX('HAZUS Table FL 14.16'!$D$3:$D$30,MATCH($J581,'HAZUS Table FL 14.16'!$C$3:$C$30,0)),"no data")</f>
        <v>no data</v>
      </c>
      <c r="S581" s="246" t="str">
        <f>IFERROR(INDEX('HAZUS Table FL 14.16'!$F$3:$F$30,MATCH($J581,'HAZUS Table FL 14.16'!$C$3:$C$30,0)),"no data")</f>
        <v>no data</v>
      </c>
      <c r="T581" s="246" t="str">
        <f>IFERROR(INDEX('HAZUS Table FL 14.16'!$G$3:$G$30,MATCH($J581,'HAZUS Table FL 14.16'!$C$3:$C$30,0)),"no data")</f>
        <v>no data</v>
      </c>
      <c r="U581" s="164" t="str">
        <f>IFERROR('Inputs_Metric 7'!$D$5*INDEX('HAZUS Table FL 14.8'!$E$4:$E$14,MATCH('Step 1_Metric 7'!$J581,'HAZUS Table FL 14.8'!$C$4:$C$14,0)),"no data")</f>
        <v>no data</v>
      </c>
      <c r="W581" s="92" t="str">
        <f t="shared" si="83"/>
        <v/>
      </c>
      <c r="X581" s="92" t="str">
        <f t="shared" si="84"/>
        <v/>
      </c>
      <c r="Y581" s="92" t="str">
        <f t="shared" si="85"/>
        <v/>
      </c>
      <c r="Z581" s="92" t="str">
        <f t="shared" si="86"/>
        <v/>
      </c>
      <c r="AA581" s="101" t="str">
        <f t="shared" si="87"/>
        <v/>
      </c>
      <c r="AB581" s="101" t="str">
        <f t="shared" si="88"/>
        <v/>
      </c>
      <c r="AC581" s="92" t="str">
        <f t="shared" si="89"/>
        <v/>
      </c>
      <c r="AD581" s="92" t="str">
        <f t="shared" si="90"/>
        <v/>
      </c>
    </row>
    <row r="582" spans="1:30" x14ac:dyDescent="0.25">
      <c r="A582">
        <f t="shared" si="82"/>
        <v>10</v>
      </c>
      <c r="B582">
        <f>COUNTIF($D$4:D582,D582)</f>
        <v>499</v>
      </c>
      <c r="C582">
        <f>'Building Structure Data'!B583</f>
        <v>0</v>
      </c>
      <c r="D582">
        <f>'Building Structure Data'!C583</f>
        <v>0</v>
      </c>
      <c r="E582">
        <f>'Building Structure Data'!D583</f>
        <v>0</v>
      </c>
      <c r="F582">
        <f>'Building Structure Data'!E583</f>
        <v>0</v>
      </c>
      <c r="G582" s="43">
        <f>'Building Structure Data'!O583</f>
        <v>0</v>
      </c>
      <c r="H582" s="43">
        <f>'Building Structure Data'!P583</f>
        <v>0</v>
      </c>
      <c r="I582" t="b">
        <f>IF(OR('Building Structure Data'!M583="C",'Building Structure Data'!M583="R"),TRUE,FALSE)</f>
        <v>0</v>
      </c>
      <c r="J582">
        <f>'Building Structure Data'!Y583</f>
        <v>0</v>
      </c>
      <c r="K582" s="77">
        <f>'Building Structure Data'!AN583</f>
        <v>0</v>
      </c>
      <c r="L582" s="77">
        <f>'Building Structure Data'!AO583</f>
        <v>0</v>
      </c>
      <c r="M582" s="163" t="str">
        <f>IFERROR('Inputs_Metric 7'!$D$5*INDEX('HAZUS Table FL 14.14'!$F$5:$F$40,MATCH($J582,'HAZUS Table FL 14.14'!$C$5:$C$40,0)),"no data")</f>
        <v>no data</v>
      </c>
      <c r="N582" s="163" t="str">
        <f>IFERROR('Inputs_Metric 7'!$D$5*INDEX('HAZUS Table FL 14.14'!$G$5:$G$40,MATCH($J582,'HAZUS Table FL 14.14'!$C$5:$C$40,0)),"no data")</f>
        <v>no data</v>
      </c>
      <c r="O582" s="163" t="str">
        <f>IFERROR('Inputs_Metric 7'!$D$5*INDEX('HAZUS Table FL 14.14'!$I$5:$I$40,MATCH($J582,'HAZUS Table FL 14.14'!$C$5:$C$40,0)),"no data")</f>
        <v>no data</v>
      </c>
      <c r="P582" s="246" t="str">
        <f>IFERROR(AVERAGEIFS('HAZUS Table FL 14.12'!$S$4:$S$325,'HAZUS Table FL 14.12'!$N$4:$N$325,$J582,'HAZUS Table FL 14.12'!$R$4:$R$325,$I582,'HAZUS Table FL 14.12'!$P$4:$P$325,"&lt;="&amp;$G582,'HAZUS Table FL 14.12'!$Q$4:$Q$325,"&gt;"&amp;$G582)*'Inputs_Metric 7'!$D$6,"no data")</f>
        <v>no data</v>
      </c>
      <c r="Q582" s="246" t="str">
        <f>IFERROR(AVERAGEIFS('HAZUS Table FL 14.12'!$S$4:$S$325,'HAZUS Table FL 14.12'!$N$4:$N$325,$J582,'HAZUS Table FL 14.12'!$R$4:$R$325,$I582,'HAZUS Table FL 14.12'!$P$4:$P$325,"&lt;="&amp;$H582,'HAZUS Table FL 14.12'!$Q$4:$Q$325,"&gt;"&amp;$H582)*'Inputs_Metric 7'!$D$6,"no data")</f>
        <v>no data</v>
      </c>
      <c r="R582" s="246" t="str">
        <f>IFERROR(INDEX('HAZUS Table FL 14.16'!$D$3:$D$30,MATCH($J582,'HAZUS Table FL 14.16'!$C$3:$C$30,0)),"no data")</f>
        <v>no data</v>
      </c>
      <c r="S582" s="246" t="str">
        <f>IFERROR(INDEX('HAZUS Table FL 14.16'!$F$3:$F$30,MATCH($J582,'HAZUS Table FL 14.16'!$C$3:$C$30,0)),"no data")</f>
        <v>no data</v>
      </c>
      <c r="T582" s="246" t="str">
        <f>IFERROR(INDEX('HAZUS Table FL 14.16'!$G$3:$G$30,MATCH($J582,'HAZUS Table FL 14.16'!$C$3:$C$30,0)),"no data")</f>
        <v>no data</v>
      </c>
      <c r="U582" s="164" t="str">
        <f>IFERROR('Inputs_Metric 7'!$D$5*INDEX('HAZUS Table FL 14.8'!$E$4:$E$14,MATCH('Step 1_Metric 7'!$J582,'HAZUS Table FL 14.8'!$C$4:$C$14,0)),"no data")</f>
        <v>no data</v>
      </c>
      <c r="W582" s="92" t="str">
        <f t="shared" si="83"/>
        <v/>
      </c>
      <c r="X582" s="92" t="str">
        <f t="shared" si="84"/>
        <v/>
      </c>
      <c r="Y582" s="92" t="str">
        <f t="shared" si="85"/>
        <v/>
      </c>
      <c r="Z582" s="92" t="str">
        <f t="shared" si="86"/>
        <v/>
      </c>
      <c r="AA582" s="101" t="str">
        <f t="shared" si="87"/>
        <v/>
      </c>
      <c r="AB582" s="101" t="str">
        <f t="shared" si="88"/>
        <v/>
      </c>
      <c r="AC582" s="92" t="str">
        <f t="shared" si="89"/>
        <v/>
      </c>
      <c r="AD582" s="92" t="str">
        <f t="shared" si="90"/>
        <v/>
      </c>
    </row>
    <row r="583" spans="1:30" x14ac:dyDescent="0.25">
      <c r="A583">
        <f t="shared" si="82"/>
        <v>10</v>
      </c>
      <c r="B583">
        <f>COUNTIF($D$4:D583,D583)</f>
        <v>500</v>
      </c>
      <c r="C583">
        <f>'Building Structure Data'!B584</f>
        <v>0</v>
      </c>
      <c r="D583">
        <f>'Building Structure Data'!C584</f>
        <v>0</v>
      </c>
      <c r="E583">
        <f>'Building Structure Data'!D584</f>
        <v>0</v>
      </c>
      <c r="F583">
        <f>'Building Structure Data'!E584</f>
        <v>0</v>
      </c>
      <c r="G583" s="43">
        <f>'Building Structure Data'!O584</f>
        <v>0</v>
      </c>
      <c r="H583" s="43">
        <f>'Building Structure Data'!P584</f>
        <v>0</v>
      </c>
      <c r="I583" t="b">
        <f>IF(OR('Building Structure Data'!M584="C",'Building Structure Data'!M584="R"),TRUE,FALSE)</f>
        <v>0</v>
      </c>
      <c r="J583">
        <f>'Building Structure Data'!Y584</f>
        <v>0</v>
      </c>
      <c r="K583" s="77">
        <f>'Building Structure Data'!AN584</f>
        <v>0</v>
      </c>
      <c r="L583" s="77">
        <f>'Building Structure Data'!AO584</f>
        <v>0</v>
      </c>
      <c r="M583" s="163" t="str">
        <f>IFERROR('Inputs_Metric 7'!$D$5*INDEX('HAZUS Table FL 14.14'!$F$5:$F$40,MATCH($J583,'HAZUS Table FL 14.14'!$C$5:$C$40,0)),"no data")</f>
        <v>no data</v>
      </c>
      <c r="N583" s="163" t="str">
        <f>IFERROR('Inputs_Metric 7'!$D$5*INDEX('HAZUS Table FL 14.14'!$G$5:$G$40,MATCH($J583,'HAZUS Table FL 14.14'!$C$5:$C$40,0)),"no data")</f>
        <v>no data</v>
      </c>
      <c r="O583" s="163" t="str">
        <f>IFERROR('Inputs_Metric 7'!$D$5*INDEX('HAZUS Table FL 14.14'!$I$5:$I$40,MATCH($J583,'HAZUS Table FL 14.14'!$C$5:$C$40,0)),"no data")</f>
        <v>no data</v>
      </c>
      <c r="P583" s="246" t="str">
        <f>IFERROR(AVERAGEIFS('HAZUS Table FL 14.12'!$S$4:$S$325,'HAZUS Table FL 14.12'!$N$4:$N$325,$J583,'HAZUS Table FL 14.12'!$R$4:$R$325,$I583,'HAZUS Table FL 14.12'!$P$4:$P$325,"&lt;="&amp;$G583,'HAZUS Table FL 14.12'!$Q$4:$Q$325,"&gt;"&amp;$G583)*'Inputs_Metric 7'!$D$6,"no data")</f>
        <v>no data</v>
      </c>
      <c r="Q583" s="246" t="str">
        <f>IFERROR(AVERAGEIFS('HAZUS Table FL 14.12'!$S$4:$S$325,'HAZUS Table FL 14.12'!$N$4:$N$325,$J583,'HAZUS Table FL 14.12'!$R$4:$R$325,$I583,'HAZUS Table FL 14.12'!$P$4:$P$325,"&lt;="&amp;$H583,'HAZUS Table FL 14.12'!$Q$4:$Q$325,"&gt;"&amp;$H583)*'Inputs_Metric 7'!$D$6,"no data")</f>
        <v>no data</v>
      </c>
      <c r="R583" s="246" t="str">
        <f>IFERROR(INDEX('HAZUS Table FL 14.16'!$D$3:$D$30,MATCH($J583,'HAZUS Table FL 14.16'!$C$3:$C$30,0)),"no data")</f>
        <v>no data</v>
      </c>
      <c r="S583" s="246" t="str">
        <f>IFERROR(INDEX('HAZUS Table FL 14.16'!$F$3:$F$30,MATCH($J583,'HAZUS Table FL 14.16'!$C$3:$C$30,0)),"no data")</f>
        <v>no data</v>
      </c>
      <c r="T583" s="246" t="str">
        <f>IFERROR(INDEX('HAZUS Table FL 14.16'!$G$3:$G$30,MATCH($J583,'HAZUS Table FL 14.16'!$C$3:$C$30,0)),"no data")</f>
        <v>no data</v>
      </c>
      <c r="U583" s="164" t="str">
        <f>IFERROR('Inputs_Metric 7'!$D$5*INDEX('HAZUS Table FL 14.8'!$E$4:$E$14,MATCH('Step 1_Metric 7'!$J583,'HAZUS Table FL 14.8'!$C$4:$C$14,0)),"no data")</f>
        <v>no data</v>
      </c>
      <c r="W583" s="92" t="str">
        <f t="shared" si="83"/>
        <v/>
      </c>
      <c r="X583" s="92" t="str">
        <f t="shared" si="84"/>
        <v/>
      </c>
      <c r="Y583" s="92" t="str">
        <f t="shared" si="85"/>
        <v/>
      </c>
      <c r="Z583" s="92" t="str">
        <f t="shared" si="86"/>
        <v/>
      </c>
      <c r="AA583" s="101" t="str">
        <f t="shared" si="87"/>
        <v/>
      </c>
      <c r="AB583" s="101" t="str">
        <f t="shared" si="88"/>
        <v/>
      </c>
      <c r="AC583" s="92" t="str">
        <f t="shared" si="89"/>
        <v/>
      </c>
      <c r="AD583" s="92" t="str">
        <f t="shared" si="90"/>
        <v/>
      </c>
    </row>
    <row r="584" spans="1:30" x14ac:dyDescent="0.25">
      <c r="A584">
        <f t="shared" si="82"/>
        <v>10</v>
      </c>
      <c r="B584">
        <f>COUNTIF($D$4:D584,D584)</f>
        <v>501</v>
      </c>
      <c r="C584">
        <f>'Building Structure Data'!B585</f>
        <v>0</v>
      </c>
      <c r="D584">
        <f>'Building Structure Data'!C585</f>
        <v>0</v>
      </c>
      <c r="E584">
        <f>'Building Structure Data'!D585</f>
        <v>0</v>
      </c>
      <c r="F584">
        <f>'Building Structure Data'!E585</f>
        <v>0</v>
      </c>
      <c r="G584" s="43">
        <f>'Building Structure Data'!O585</f>
        <v>0</v>
      </c>
      <c r="H584" s="43">
        <f>'Building Structure Data'!P585</f>
        <v>0</v>
      </c>
      <c r="I584" t="b">
        <f>IF(OR('Building Structure Data'!M585="C",'Building Structure Data'!M585="R"),TRUE,FALSE)</f>
        <v>0</v>
      </c>
      <c r="J584">
        <f>'Building Structure Data'!Y585</f>
        <v>0</v>
      </c>
      <c r="K584" s="77">
        <f>'Building Structure Data'!AN585</f>
        <v>0</v>
      </c>
      <c r="L584" s="77">
        <f>'Building Structure Data'!AO585</f>
        <v>0</v>
      </c>
      <c r="M584" s="163" t="str">
        <f>IFERROR('Inputs_Metric 7'!$D$5*INDEX('HAZUS Table FL 14.14'!$F$5:$F$40,MATCH($J584,'HAZUS Table FL 14.14'!$C$5:$C$40,0)),"no data")</f>
        <v>no data</v>
      </c>
      <c r="N584" s="163" t="str">
        <f>IFERROR('Inputs_Metric 7'!$D$5*INDEX('HAZUS Table FL 14.14'!$G$5:$G$40,MATCH($J584,'HAZUS Table FL 14.14'!$C$5:$C$40,0)),"no data")</f>
        <v>no data</v>
      </c>
      <c r="O584" s="163" t="str">
        <f>IFERROR('Inputs_Metric 7'!$D$5*INDEX('HAZUS Table FL 14.14'!$I$5:$I$40,MATCH($J584,'HAZUS Table FL 14.14'!$C$5:$C$40,0)),"no data")</f>
        <v>no data</v>
      </c>
      <c r="P584" s="246" t="str">
        <f>IFERROR(AVERAGEIFS('HAZUS Table FL 14.12'!$S$4:$S$325,'HAZUS Table FL 14.12'!$N$4:$N$325,$J584,'HAZUS Table FL 14.12'!$R$4:$R$325,$I584,'HAZUS Table FL 14.12'!$P$4:$P$325,"&lt;="&amp;$G584,'HAZUS Table FL 14.12'!$Q$4:$Q$325,"&gt;"&amp;$G584)*'Inputs_Metric 7'!$D$6,"no data")</f>
        <v>no data</v>
      </c>
      <c r="Q584" s="246" t="str">
        <f>IFERROR(AVERAGEIFS('HAZUS Table FL 14.12'!$S$4:$S$325,'HAZUS Table FL 14.12'!$N$4:$N$325,$J584,'HAZUS Table FL 14.12'!$R$4:$R$325,$I584,'HAZUS Table FL 14.12'!$P$4:$P$325,"&lt;="&amp;$H584,'HAZUS Table FL 14.12'!$Q$4:$Q$325,"&gt;"&amp;$H584)*'Inputs_Metric 7'!$D$6,"no data")</f>
        <v>no data</v>
      </c>
      <c r="R584" s="246" t="str">
        <f>IFERROR(INDEX('HAZUS Table FL 14.16'!$D$3:$D$30,MATCH($J584,'HAZUS Table FL 14.16'!$C$3:$C$30,0)),"no data")</f>
        <v>no data</v>
      </c>
      <c r="S584" s="246" t="str">
        <f>IFERROR(INDEX('HAZUS Table FL 14.16'!$F$3:$F$30,MATCH($J584,'HAZUS Table FL 14.16'!$C$3:$C$30,0)),"no data")</f>
        <v>no data</v>
      </c>
      <c r="T584" s="246" t="str">
        <f>IFERROR(INDEX('HAZUS Table FL 14.16'!$G$3:$G$30,MATCH($J584,'HAZUS Table FL 14.16'!$C$3:$C$30,0)),"no data")</f>
        <v>no data</v>
      </c>
      <c r="U584" s="164" t="str">
        <f>IFERROR('Inputs_Metric 7'!$D$5*INDEX('HAZUS Table FL 14.8'!$E$4:$E$14,MATCH('Step 1_Metric 7'!$J584,'HAZUS Table FL 14.8'!$C$4:$C$14,0)),"no data")</f>
        <v>no data</v>
      </c>
      <c r="W584" s="92" t="str">
        <f t="shared" si="83"/>
        <v/>
      </c>
      <c r="X584" s="92" t="str">
        <f t="shared" si="84"/>
        <v/>
      </c>
      <c r="Y584" s="92" t="str">
        <f t="shared" si="85"/>
        <v/>
      </c>
      <c r="Z584" s="92" t="str">
        <f t="shared" si="86"/>
        <v/>
      </c>
      <c r="AA584" s="101" t="str">
        <f t="shared" si="87"/>
        <v/>
      </c>
      <c r="AB584" s="101" t="str">
        <f t="shared" si="88"/>
        <v/>
      </c>
      <c r="AC584" s="92" t="str">
        <f t="shared" si="89"/>
        <v/>
      </c>
      <c r="AD584" s="92" t="str">
        <f t="shared" si="90"/>
        <v/>
      </c>
    </row>
    <row r="585" spans="1:30" x14ac:dyDescent="0.25">
      <c r="A585">
        <f t="shared" si="82"/>
        <v>10</v>
      </c>
      <c r="B585">
        <f>COUNTIF($D$4:D585,D585)</f>
        <v>502</v>
      </c>
      <c r="C585">
        <f>'Building Structure Data'!B586</f>
        <v>0</v>
      </c>
      <c r="D585">
        <f>'Building Structure Data'!C586</f>
        <v>0</v>
      </c>
      <c r="E585">
        <f>'Building Structure Data'!D586</f>
        <v>0</v>
      </c>
      <c r="F585">
        <f>'Building Structure Data'!E586</f>
        <v>0</v>
      </c>
      <c r="G585" s="43">
        <f>'Building Structure Data'!O586</f>
        <v>0</v>
      </c>
      <c r="H585" s="43">
        <f>'Building Structure Data'!P586</f>
        <v>0</v>
      </c>
      <c r="I585" t="b">
        <f>IF(OR('Building Structure Data'!M586="C",'Building Structure Data'!M586="R"),TRUE,FALSE)</f>
        <v>0</v>
      </c>
      <c r="J585">
        <f>'Building Structure Data'!Y586</f>
        <v>0</v>
      </c>
      <c r="K585" s="77">
        <f>'Building Structure Data'!AN586</f>
        <v>0</v>
      </c>
      <c r="L585" s="77">
        <f>'Building Structure Data'!AO586</f>
        <v>0</v>
      </c>
      <c r="M585" s="163" t="str">
        <f>IFERROR('Inputs_Metric 7'!$D$5*INDEX('HAZUS Table FL 14.14'!$F$5:$F$40,MATCH($J585,'HAZUS Table FL 14.14'!$C$5:$C$40,0)),"no data")</f>
        <v>no data</v>
      </c>
      <c r="N585" s="163" t="str">
        <f>IFERROR('Inputs_Metric 7'!$D$5*INDEX('HAZUS Table FL 14.14'!$G$5:$G$40,MATCH($J585,'HAZUS Table FL 14.14'!$C$5:$C$40,0)),"no data")</f>
        <v>no data</v>
      </c>
      <c r="O585" s="163" t="str">
        <f>IFERROR('Inputs_Metric 7'!$D$5*INDEX('HAZUS Table FL 14.14'!$I$5:$I$40,MATCH($J585,'HAZUS Table FL 14.14'!$C$5:$C$40,0)),"no data")</f>
        <v>no data</v>
      </c>
      <c r="P585" s="246" t="str">
        <f>IFERROR(AVERAGEIFS('HAZUS Table FL 14.12'!$S$4:$S$325,'HAZUS Table FL 14.12'!$N$4:$N$325,$J585,'HAZUS Table FL 14.12'!$R$4:$R$325,$I585,'HAZUS Table FL 14.12'!$P$4:$P$325,"&lt;="&amp;$G585,'HAZUS Table FL 14.12'!$Q$4:$Q$325,"&gt;"&amp;$G585)*'Inputs_Metric 7'!$D$6,"no data")</f>
        <v>no data</v>
      </c>
      <c r="Q585" s="246" t="str">
        <f>IFERROR(AVERAGEIFS('HAZUS Table FL 14.12'!$S$4:$S$325,'HAZUS Table FL 14.12'!$N$4:$N$325,$J585,'HAZUS Table FL 14.12'!$R$4:$R$325,$I585,'HAZUS Table FL 14.12'!$P$4:$P$325,"&lt;="&amp;$H585,'HAZUS Table FL 14.12'!$Q$4:$Q$325,"&gt;"&amp;$H585)*'Inputs_Metric 7'!$D$6,"no data")</f>
        <v>no data</v>
      </c>
      <c r="R585" s="246" t="str">
        <f>IFERROR(INDEX('HAZUS Table FL 14.16'!$D$3:$D$30,MATCH($J585,'HAZUS Table FL 14.16'!$C$3:$C$30,0)),"no data")</f>
        <v>no data</v>
      </c>
      <c r="S585" s="246" t="str">
        <f>IFERROR(INDEX('HAZUS Table FL 14.16'!$F$3:$F$30,MATCH($J585,'HAZUS Table FL 14.16'!$C$3:$C$30,0)),"no data")</f>
        <v>no data</v>
      </c>
      <c r="T585" s="246" t="str">
        <f>IFERROR(INDEX('HAZUS Table FL 14.16'!$G$3:$G$30,MATCH($J585,'HAZUS Table FL 14.16'!$C$3:$C$30,0)),"no data")</f>
        <v>no data</v>
      </c>
      <c r="U585" s="164" t="str">
        <f>IFERROR('Inputs_Metric 7'!$D$5*INDEX('HAZUS Table FL 14.8'!$E$4:$E$14,MATCH('Step 1_Metric 7'!$J585,'HAZUS Table FL 14.8'!$C$4:$C$14,0)),"no data")</f>
        <v>no data</v>
      </c>
      <c r="W585" s="92" t="str">
        <f t="shared" si="83"/>
        <v/>
      </c>
      <c r="X585" s="92" t="str">
        <f t="shared" si="84"/>
        <v/>
      </c>
      <c r="Y585" s="92" t="str">
        <f t="shared" si="85"/>
        <v/>
      </c>
      <c r="Z585" s="92" t="str">
        <f t="shared" si="86"/>
        <v/>
      </c>
      <c r="AA585" s="101" t="str">
        <f t="shared" si="87"/>
        <v/>
      </c>
      <c r="AB585" s="101" t="str">
        <f t="shared" si="88"/>
        <v/>
      </c>
      <c r="AC585" s="92" t="str">
        <f t="shared" si="89"/>
        <v/>
      </c>
      <c r="AD585" s="92" t="str">
        <f t="shared" si="90"/>
        <v/>
      </c>
    </row>
    <row r="586" spans="1:30" x14ac:dyDescent="0.25">
      <c r="A586">
        <f t="shared" si="82"/>
        <v>10</v>
      </c>
      <c r="B586">
        <f>COUNTIF($D$4:D586,D586)</f>
        <v>503</v>
      </c>
      <c r="C586">
        <f>'Building Structure Data'!B587</f>
        <v>0</v>
      </c>
      <c r="D586">
        <f>'Building Structure Data'!C587</f>
        <v>0</v>
      </c>
      <c r="E586">
        <f>'Building Structure Data'!D587</f>
        <v>0</v>
      </c>
      <c r="F586">
        <f>'Building Structure Data'!E587</f>
        <v>0</v>
      </c>
      <c r="G586" s="43">
        <f>'Building Structure Data'!O587</f>
        <v>0</v>
      </c>
      <c r="H586" s="43">
        <f>'Building Structure Data'!P587</f>
        <v>0</v>
      </c>
      <c r="I586" t="b">
        <f>IF(OR('Building Structure Data'!M587="C",'Building Structure Data'!M587="R"),TRUE,FALSE)</f>
        <v>0</v>
      </c>
      <c r="J586">
        <f>'Building Structure Data'!Y587</f>
        <v>0</v>
      </c>
      <c r="K586" s="77">
        <f>'Building Structure Data'!AN587</f>
        <v>0</v>
      </c>
      <c r="L586" s="77">
        <f>'Building Structure Data'!AO587</f>
        <v>0</v>
      </c>
      <c r="M586" s="163" t="str">
        <f>IFERROR('Inputs_Metric 7'!$D$5*INDEX('HAZUS Table FL 14.14'!$F$5:$F$40,MATCH($J586,'HAZUS Table FL 14.14'!$C$5:$C$40,0)),"no data")</f>
        <v>no data</v>
      </c>
      <c r="N586" s="163" t="str">
        <f>IFERROR('Inputs_Metric 7'!$D$5*INDEX('HAZUS Table FL 14.14'!$G$5:$G$40,MATCH($J586,'HAZUS Table FL 14.14'!$C$5:$C$40,0)),"no data")</f>
        <v>no data</v>
      </c>
      <c r="O586" s="163" t="str">
        <f>IFERROR('Inputs_Metric 7'!$D$5*INDEX('HAZUS Table FL 14.14'!$I$5:$I$40,MATCH($J586,'HAZUS Table FL 14.14'!$C$5:$C$40,0)),"no data")</f>
        <v>no data</v>
      </c>
      <c r="P586" s="246" t="str">
        <f>IFERROR(AVERAGEIFS('HAZUS Table FL 14.12'!$S$4:$S$325,'HAZUS Table FL 14.12'!$N$4:$N$325,$J586,'HAZUS Table FL 14.12'!$R$4:$R$325,$I586,'HAZUS Table FL 14.12'!$P$4:$P$325,"&lt;="&amp;$G586,'HAZUS Table FL 14.12'!$Q$4:$Q$325,"&gt;"&amp;$G586)*'Inputs_Metric 7'!$D$6,"no data")</f>
        <v>no data</v>
      </c>
      <c r="Q586" s="246" t="str">
        <f>IFERROR(AVERAGEIFS('HAZUS Table FL 14.12'!$S$4:$S$325,'HAZUS Table FL 14.12'!$N$4:$N$325,$J586,'HAZUS Table FL 14.12'!$R$4:$R$325,$I586,'HAZUS Table FL 14.12'!$P$4:$P$325,"&lt;="&amp;$H586,'HAZUS Table FL 14.12'!$Q$4:$Q$325,"&gt;"&amp;$H586)*'Inputs_Metric 7'!$D$6,"no data")</f>
        <v>no data</v>
      </c>
      <c r="R586" s="246" t="str">
        <f>IFERROR(INDEX('HAZUS Table FL 14.16'!$D$3:$D$30,MATCH($J586,'HAZUS Table FL 14.16'!$C$3:$C$30,0)),"no data")</f>
        <v>no data</v>
      </c>
      <c r="S586" s="246" t="str">
        <f>IFERROR(INDEX('HAZUS Table FL 14.16'!$F$3:$F$30,MATCH($J586,'HAZUS Table FL 14.16'!$C$3:$C$30,0)),"no data")</f>
        <v>no data</v>
      </c>
      <c r="T586" s="246" t="str">
        <f>IFERROR(INDEX('HAZUS Table FL 14.16'!$G$3:$G$30,MATCH($J586,'HAZUS Table FL 14.16'!$C$3:$C$30,0)),"no data")</f>
        <v>no data</v>
      </c>
      <c r="U586" s="164" t="str">
        <f>IFERROR('Inputs_Metric 7'!$D$5*INDEX('HAZUS Table FL 14.8'!$E$4:$E$14,MATCH('Step 1_Metric 7'!$J586,'HAZUS Table FL 14.8'!$C$4:$C$14,0)),"no data")</f>
        <v>no data</v>
      </c>
      <c r="W586" s="92" t="str">
        <f t="shared" si="83"/>
        <v/>
      </c>
      <c r="X586" s="92" t="str">
        <f t="shared" si="84"/>
        <v/>
      </c>
      <c r="Y586" s="92" t="str">
        <f t="shared" si="85"/>
        <v/>
      </c>
      <c r="Z586" s="92" t="str">
        <f t="shared" si="86"/>
        <v/>
      </c>
      <c r="AA586" s="101" t="str">
        <f t="shared" si="87"/>
        <v/>
      </c>
      <c r="AB586" s="101" t="str">
        <f t="shared" si="88"/>
        <v/>
      </c>
      <c r="AC586" s="92" t="str">
        <f t="shared" si="89"/>
        <v/>
      </c>
      <c r="AD586" s="92" t="str">
        <f t="shared" si="90"/>
        <v/>
      </c>
    </row>
    <row r="587" spans="1:30" x14ac:dyDescent="0.25">
      <c r="A587">
        <f t="shared" si="82"/>
        <v>10</v>
      </c>
      <c r="B587">
        <f>COUNTIF($D$4:D587,D587)</f>
        <v>504</v>
      </c>
      <c r="C587">
        <f>'Building Structure Data'!B588</f>
        <v>0</v>
      </c>
      <c r="D587">
        <f>'Building Structure Data'!C588</f>
        <v>0</v>
      </c>
      <c r="E587">
        <f>'Building Structure Data'!D588</f>
        <v>0</v>
      </c>
      <c r="F587">
        <f>'Building Structure Data'!E588</f>
        <v>0</v>
      </c>
      <c r="G587" s="43">
        <f>'Building Structure Data'!O588</f>
        <v>0</v>
      </c>
      <c r="H587" s="43">
        <f>'Building Structure Data'!P588</f>
        <v>0</v>
      </c>
      <c r="I587" t="b">
        <f>IF(OR('Building Structure Data'!M588="C",'Building Structure Data'!M588="R"),TRUE,FALSE)</f>
        <v>0</v>
      </c>
      <c r="J587">
        <f>'Building Structure Data'!Y588</f>
        <v>0</v>
      </c>
      <c r="K587" s="77">
        <f>'Building Structure Data'!AN588</f>
        <v>0</v>
      </c>
      <c r="L587" s="77">
        <f>'Building Structure Data'!AO588</f>
        <v>0</v>
      </c>
      <c r="M587" s="163" t="str">
        <f>IFERROR('Inputs_Metric 7'!$D$5*INDEX('HAZUS Table FL 14.14'!$F$5:$F$40,MATCH($J587,'HAZUS Table FL 14.14'!$C$5:$C$40,0)),"no data")</f>
        <v>no data</v>
      </c>
      <c r="N587" s="163" t="str">
        <f>IFERROR('Inputs_Metric 7'!$D$5*INDEX('HAZUS Table FL 14.14'!$G$5:$G$40,MATCH($J587,'HAZUS Table FL 14.14'!$C$5:$C$40,0)),"no data")</f>
        <v>no data</v>
      </c>
      <c r="O587" s="163" t="str">
        <f>IFERROR('Inputs_Metric 7'!$D$5*INDEX('HAZUS Table FL 14.14'!$I$5:$I$40,MATCH($J587,'HAZUS Table FL 14.14'!$C$5:$C$40,0)),"no data")</f>
        <v>no data</v>
      </c>
      <c r="P587" s="246" t="str">
        <f>IFERROR(AVERAGEIFS('HAZUS Table FL 14.12'!$S$4:$S$325,'HAZUS Table FL 14.12'!$N$4:$N$325,$J587,'HAZUS Table FL 14.12'!$R$4:$R$325,$I587,'HAZUS Table FL 14.12'!$P$4:$P$325,"&lt;="&amp;$G587,'HAZUS Table FL 14.12'!$Q$4:$Q$325,"&gt;"&amp;$G587)*'Inputs_Metric 7'!$D$6,"no data")</f>
        <v>no data</v>
      </c>
      <c r="Q587" s="246" t="str">
        <f>IFERROR(AVERAGEIFS('HAZUS Table FL 14.12'!$S$4:$S$325,'HAZUS Table FL 14.12'!$N$4:$N$325,$J587,'HAZUS Table FL 14.12'!$R$4:$R$325,$I587,'HAZUS Table FL 14.12'!$P$4:$P$325,"&lt;="&amp;$H587,'HAZUS Table FL 14.12'!$Q$4:$Q$325,"&gt;"&amp;$H587)*'Inputs_Metric 7'!$D$6,"no data")</f>
        <v>no data</v>
      </c>
      <c r="R587" s="246" t="str">
        <f>IFERROR(INDEX('HAZUS Table FL 14.16'!$D$3:$D$30,MATCH($J587,'HAZUS Table FL 14.16'!$C$3:$C$30,0)),"no data")</f>
        <v>no data</v>
      </c>
      <c r="S587" s="246" t="str">
        <f>IFERROR(INDEX('HAZUS Table FL 14.16'!$F$3:$F$30,MATCH($J587,'HAZUS Table FL 14.16'!$C$3:$C$30,0)),"no data")</f>
        <v>no data</v>
      </c>
      <c r="T587" s="246" t="str">
        <f>IFERROR(INDEX('HAZUS Table FL 14.16'!$G$3:$G$30,MATCH($J587,'HAZUS Table FL 14.16'!$C$3:$C$30,0)),"no data")</f>
        <v>no data</v>
      </c>
      <c r="U587" s="164" t="str">
        <f>IFERROR('Inputs_Metric 7'!$D$5*INDEX('HAZUS Table FL 14.8'!$E$4:$E$14,MATCH('Step 1_Metric 7'!$J587,'HAZUS Table FL 14.8'!$C$4:$C$14,0)),"no data")</f>
        <v>no data</v>
      </c>
      <c r="W587" s="92" t="str">
        <f t="shared" si="83"/>
        <v/>
      </c>
      <c r="X587" s="92" t="str">
        <f t="shared" si="84"/>
        <v/>
      </c>
      <c r="Y587" s="92" t="str">
        <f t="shared" si="85"/>
        <v/>
      </c>
      <c r="Z587" s="92" t="str">
        <f t="shared" si="86"/>
        <v/>
      </c>
      <c r="AA587" s="101" t="str">
        <f t="shared" si="87"/>
        <v/>
      </c>
      <c r="AB587" s="101" t="str">
        <f t="shared" si="88"/>
        <v/>
      </c>
      <c r="AC587" s="92" t="str">
        <f t="shared" si="89"/>
        <v/>
      </c>
      <c r="AD587" s="92" t="str">
        <f t="shared" si="90"/>
        <v/>
      </c>
    </row>
    <row r="588" spans="1:30" x14ac:dyDescent="0.25">
      <c r="A588">
        <f t="shared" si="82"/>
        <v>10</v>
      </c>
      <c r="B588">
        <f>COUNTIF($D$4:D588,D588)</f>
        <v>505</v>
      </c>
      <c r="C588">
        <f>'Building Structure Data'!B589</f>
        <v>0</v>
      </c>
      <c r="D588">
        <f>'Building Structure Data'!C589</f>
        <v>0</v>
      </c>
      <c r="E588">
        <f>'Building Structure Data'!D589</f>
        <v>0</v>
      </c>
      <c r="F588">
        <f>'Building Structure Data'!E589</f>
        <v>0</v>
      </c>
      <c r="G588" s="43">
        <f>'Building Structure Data'!O589</f>
        <v>0</v>
      </c>
      <c r="H588" s="43">
        <f>'Building Structure Data'!P589</f>
        <v>0</v>
      </c>
      <c r="I588" t="b">
        <f>IF(OR('Building Structure Data'!M589="C",'Building Structure Data'!M589="R"),TRUE,FALSE)</f>
        <v>0</v>
      </c>
      <c r="J588">
        <f>'Building Structure Data'!Y589</f>
        <v>0</v>
      </c>
      <c r="K588" s="77">
        <f>'Building Structure Data'!AN589</f>
        <v>0</v>
      </c>
      <c r="L588" s="77">
        <f>'Building Structure Data'!AO589</f>
        <v>0</v>
      </c>
      <c r="M588" s="163" t="str">
        <f>IFERROR('Inputs_Metric 7'!$D$5*INDEX('HAZUS Table FL 14.14'!$F$5:$F$40,MATCH($J588,'HAZUS Table FL 14.14'!$C$5:$C$40,0)),"no data")</f>
        <v>no data</v>
      </c>
      <c r="N588" s="163" t="str">
        <f>IFERROR('Inputs_Metric 7'!$D$5*INDEX('HAZUS Table FL 14.14'!$G$5:$G$40,MATCH($J588,'HAZUS Table FL 14.14'!$C$5:$C$40,0)),"no data")</f>
        <v>no data</v>
      </c>
      <c r="O588" s="163" t="str">
        <f>IFERROR('Inputs_Metric 7'!$D$5*INDEX('HAZUS Table FL 14.14'!$I$5:$I$40,MATCH($J588,'HAZUS Table FL 14.14'!$C$5:$C$40,0)),"no data")</f>
        <v>no data</v>
      </c>
      <c r="P588" s="246" t="str">
        <f>IFERROR(AVERAGEIFS('HAZUS Table FL 14.12'!$S$4:$S$325,'HAZUS Table FL 14.12'!$N$4:$N$325,$J588,'HAZUS Table FL 14.12'!$R$4:$R$325,$I588,'HAZUS Table FL 14.12'!$P$4:$P$325,"&lt;="&amp;$G588,'HAZUS Table FL 14.12'!$Q$4:$Q$325,"&gt;"&amp;$G588)*'Inputs_Metric 7'!$D$6,"no data")</f>
        <v>no data</v>
      </c>
      <c r="Q588" s="246" t="str">
        <f>IFERROR(AVERAGEIFS('HAZUS Table FL 14.12'!$S$4:$S$325,'HAZUS Table FL 14.12'!$N$4:$N$325,$J588,'HAZUS Table FL 14.12'!$R$4:$R$325,$I588,'HAZUS Table FL 14.12'!$P$4:$P$325,"&lt;="&amp;$H588,'HAZUS Table FL 14.12'!$Q$4:$Q$325,"&gt;"&amp;$H588)*'Inputs_Metric 7'!$D$6,"no data")</f>
        <v>no data</v>
      </c>
      <c r="R588" s="246" t="str">
        <f>IFERROR(INDEX('HAZUS Table FL 14.16'!$D$3:$D$30,MATCH($J588,'HAZUS Table FL 14.16'!$C$3:$C$30,0)),"no data")</f>
        <v>no data</v>
      </c>
      <c r="S588" s="246" t="str">
        <f>IFERROR(INDEX('HAZUS Table FL 14.16'!$F$3:$F$30,MATCH($J588,'HAZUS Table FL 14.16'!$C$3:$C$30,0)),"no data")</f>
        <v>no data</v>
      </c>
      <c r="T588" s="246" t="str">
        <f>IFERROR(INDEX('HAZUS Table FL 14.16'!$G$3:$G$30,MATCH($J588,'HAZUS Table FL 14.16'!$C$3:$C$30,0)),"no data")</f>
        <v>no data</v>
      </c>
      <c r="U588" s="164" t="str">
        <f>IFERROR('Inputs_Metric 7'!$D$5*INDEX('HAZUS Table FL 14.8'!$E$4:$E$14,MATCH('Step 1_Metric 7'!$J588,'HAZUS Table FL 14.8'!$C$4:$C$14,0)),"no data")</f>
        <v>no data</v>
      </c>
      <c r="W588" s="92" t="str">
        <f t="shared" si="83"/>
        <v/>
      </c>
      <c r="X588" s="92" t="str">
        <f t="shared" si="84"/>
        <v/>
      </c>
      <c r="Y588" s="92" t="str">
        <f t="shared" si="85"/>
        <v/>
      </c>
      <c r="Z588" s="92" t="str">
        <f t="shared" si="86"/>
        <v/>
      </c>
      <c r="AA588" s="101" t="str">
        <f t="shared" si="87"/>
        <v/>
      </c>
      <c r="AB588" s="101" t="str">
        <f t="shared" si="88"/>
        <v/>
      </c>
      <c r="AC588" s="92" t="str">
        <f t="shared" si="89"/>
        <v/>
      </c>
      <c r="AD588" s="92" t="str">
        <f t="shared" si="90"/>
        <v/>
      </c>
    </row>
    <row r="589" spans="1:30" x14ac:dyDescent="0.25">
      <c r="A589">
        <f t="shared" si="82"/>
        <v>10</v>
      </c>
      <c r="B589">
        <f>COUNTIF($D$4:D589,D589)</f>
        <v>506</v>
      </c>
      <c r="C589">
        <f>'Building Structure Data'!B590</f>
        <v>0</v>
      </c>
      <c r="D589">
        <f>'Building Structure Data'!C590</f>
        <v>0</v>
      </c>
      <c r="E589">
        <f>'Building Structure Data'!D590</f>
        <v>0</v>
      </c>
      <c r="F589">
        <f>'Building Structure Data'!E590</f>
        <v>0</v>
      </c>
      <c r="G589" s="43">
        <f>'Building Structure Data'!O590</f>
        <v>0</v>
      </c>
      <c r="H589" s="43">
        <f>'Building Structure Data'!P590</f>
        <v>0</v>
      </c>
      <c r="I589" t="b">
        <f>IF(OR('Building Structure Data'!M590="C",'Building Structure Data'!M590="R"),TRUE,FALSE)</f>
        <v>0</v>
      </c>
      <c r="J589">
        <f>'Building Structure Data'!Y590</f>
        <v>0</v>
      </c>
      <c r="K589" s="77">
        <f>'Building Structure Data'!AN590</f>
        <v>0</v>
      </c>
      <c r="L589" s="77">
        <f>'Building Structure Data'!AO590</f>
        <v>0</v>
      </c>
      <c r="M589" s="163" t="str">
        <f>IFERROR('Inputs_Metric 7'!$D$5*INDEX('HAZUS Table FL 14.14'!$F$5:$F$40,MATCH($J589,'HAZUS Table FL 14.14'!$C$5:$C$40,0)),"no data")</f>
        <v>no data</v>
      </c>
      <c r="N589" s="163" t="str">
        <f>IFERROR('Inputs_Metric 7'!$D$5*INDEX('HAZUS Table FL 14.14'!$G$5:$G$40,MATCH($J589,'HAZUS Table FL 14.14'!$C$5:$C$40,0)),"no data")</f>
        <v>no data</v>
      </c>
      <c r="O589" s="163" t="str">
        <f>IFERROR('Inputs_Metric 7'!$D$5*INDEX('HAZUS Table FL 14.14'!$I$5:$I$40,MATCH($J589,'HAZUS Table FL 14.14'!$C$5:$C$40,0)),"no data")</f>
        <v>no data</v>
      </c>
      <c r="P589" s="246" t="str">
        <f>IFERROR(AVERAGEIFS('HAZUS Table FL 14.12'!$S$4:$S$325,'HAZUS Table FL 14.12'!$N$4:$N$325,$J589,'HAZUS Table FL 14.12'!$R$4:$R$325,$I589,'HAZUS Table FL 14.12'!$P$4:$P$325,"&lt;="&amp;$G589,'HAZUS Table FL 14.12'!$Q$4:$Q$325,"&gt;"&amp;$G589)*'Inputs_Metric 7'!$D$6,"no data")</f>
        <v>no data</v>
      </c>
      <c r="Q589" s="246" t="str">
        <f>IFERROR(AVERAGEIFS('HAZUS Table FL 14.12'!$S$4:$S$325,'HAZUS Table FL 14.12'!$N$4:$N$325,$J589,'HAZUS Table FL 14.12'!$R$4:$R$325,$I589,'HAZUS Table FL 14.12'!$P$4:$P$325,"&lt;="&amp;$H589,'HAZUS Table FL 14.12'!$Q$4:$Q$325,"&gt;"&amp;$H589)*'Inputs_Metric 7'!$D$6,"no data")</f>
        <v>no data</v>
      </c>
      <c r="R589" s="246" t="str">
        <f>IFERROR(INDEX('HAZUS Table FL 14.16'!$D$3:$D$30,MATCH($J589,'HAZUS Table FL 14.16'!$C$3:$C$30,0)),"no data")</f>
        <v>no data</v>
      </c>
      <c r="S589" s="246" t="str">
        <f>IFERROR(INDEX('HAZUS Table FL 14.16'!$F$3:$F$30,MATCH($J589,'HAZUS Table FL 14.16'!$C$3:$C$30,0)),"no data")</f>
        <v>no data</v>
      </c>
      <c r="T589" s="246" t="str">
        <f>IFERROR(INDEX('HAZUS Table FL 14.16'!$G$3:$G$30,MATCH($J589,'HAZUS Table FL 14.16'!$C$3:$C$30,0)),"no data")</f>
        <v>no data</v>
      </c>
      <c r="U589" s="164" t="str">
        <f>IFERROR('Inputs_Metric 7'!$D$5*INDEX('HAZUS Table FL 14.8'!$E$4:$E$14,MATCH('Step 1_Metric 7'!$J589,'HAZUS Table FL 14.8'!$C$4:$C$14,0)),"no data")</f>
        <v>no data</v>
      </c>
      <c r="W589" s="92" t="str">
        <f t="shared" si="83"/>
        <v/>
      </c>
      <c r="X589" s="92" t="str">
        <f t="shared" si="84"/>
        <v/>
      </c>
      <c r="Y589" s="92" t="str">
        <f t="shared" si="85"/>
        <v/>
      </c>
      <c r="Z589" s="92" t="str">
        <f t="shared" si="86"/>
        <v/>
      </c>
      <c r="AA589" s="101" t="str">
        <f t="shared" si="87"/>
        <v/>
      </c>
      <c r="AB589" s="101" t="str">
        <f t="shared" si="88"/>
        <v/>
      </c>
      <c r="AC589" s="92" t="str">
        <f t="shared" si="89"/>
        <v/>
      </c>
      <c r="AD589" s="92" t="str">
        <f t="shared" si="90"/>
        <v/>
      </c>
    </row>
    <row r="590" spans="1:30" x14ac:dyDescent="0.25">
      <c r="A590">
        <f t="shared" si="82"/>
        <v>10</v>
      </c>
      <c r="B590">
        <f>COUNTIF($D$4:D590,D590)</f>
        <v>507</v>
      </c>
      <c r="C590">
        <f>'Building Structure Data'!B591</f>
        <v>0</v>
      </c>
      <c r="D590">
        <f>'Building Structure Data'!C591</f>
        <v>0</v>
      </c>
      <c r="E590">
        <f>'Building Structure Data'!D591</f>
        <v>0</v>
      </c>
      <c r="F590">
        <f>'Building Structure Data'!E591</f>
        <v>0</v>
      </c>
      <c r="G590" s="43">
        <f>'Building Structure Data'!O591</f>
        <v>0</v>
      </c>
      <c r="H590" s="43">
        <f>'Building Structure Data'!P591</f>
        <v>0</v>
      </c>
      <c r="I590" t="b">
        <f>IF(OR('Building Structure Data'!M591="C",'Building Structure Data'!M591="R"),TRUE,FALSE)</f>
        <v>0</v>
      </c>
      <c r="J590">
        <f>'Building Structure Data'!Y591</f>
        <v>0</v>
      </c>
      <c r="K590" s="77">
        <f>'Building Structure Data'!AN591</f>
        <v>0</v>
      </c>
      <c r="L590" s="77">
        <f>'Building Structure Data'!AO591</f>
        <v>0</v>
      </c>
      <c r="M590" s="163" t="str">
        <f>IFERROR('Inputs_Metric 7'!$D$5*INDEX('HAZUS Table FL 14.14'!$F$5:$F$40,MATCH($J590,'HAZUS Table FL 14.14'!$C$5:$C$40,0)),"no data")</f>
        <v>no data</v>
      </c>
      <c r="N590" s="163" t="str">
        <f>IFERROR('Inputs_Metric 7'!$D$5*INDEX('HAZUS Table FL 14.14'!$G$5:$G$40,MATCH($J590,'HAZUS Table FL 14.14'!$C$5:$C$40,0)),"no data")</f>
        <v>no data</v>
      </c>
      <c r="O590" s="163" t="str">
        <f>IFERROR('Inputs_Metric 7'!$D$5*INDEX('HAZUS Table FL 14.14'!$I$5:$I$40,MATCH($J590,'HAZUS Table FL 14.14'!$C$5:$C$40,0)),"no data")</f>
        <v>no data</v>
      </c>
      <c r="P590" s="246" t="str">
        <f>IFERROR(AVERAGEIFS('HAZUS Table FL 14.12'!$S$4:$S$325,'HAZUS Table FL 14.12'!$N$4:$N$325,$J590,'HAZUS Table FL 14.12'!$R$4:$R$325,$I590,'HAZUS Table FL 14.12'!$P$4:$P$325,"&lt;="&amp;$G590,'HAZUS Table FL 14.12'!$Q$4:$Q$325,"&gt;"&amp;$G590)*'Inputs_Metric 7'!$D$6,"no data")</f>
        <v>no data</v>
      </c>
      <c r="Q590" s="246" t="str">
        <f>IFERROR(AVERAGEIFS('HAZUS Table FL 14.12'!$S$4:$S$325,'HAZUS Table FL 14.12'!$N$4:$N$325,$J590,'HAZUS Table FL 14.12'!$R$4:$R$325,$I590,'HAZUS Table FL 14.12'!$P$4:$P$325,"&lt;="&amp;$H590,'HAZUS Table FL 14.12'!$Q$4:$Q$325,"&gt;"&amp;$H590)*'Inputs_Metric 7'!$D$6,"no data")</f>
        <v>no data</v>
      </c>
      <c r="R590" s="246" t="str">
        <f>IFERROR(INDEX('HAZUS Table FL 14.16'!$D$3:$D$30,MATCH($J590,'HAZUS Table FL 14.16'!$C$3:$C$30,0)),"no data")</f>
        <v>no data</v>
      </c>
      <c r="S590" s="246" t="str">
        <f>IFERROR(INDEX('HAZUS Table FL 14.16'!$F$3:$F$30,MATCH($J590,'HAZUS Table FL 14.16'!$C$3:$C$30,0)),"no data")</f>
        <v>no data</v>
      </c>
      <c r="T590" s="246" t="str">
        <f>IFERROR(INDEX('HAZUS Table FL 14.16'!$G$3:$G$30,MATCH($J590,'HAZUS Table FL 14.16'!$C$3:$C$30,0)),"no data")</f>
        <v>no data</v>
      </c>
      <c r="U590" s="164" t="str">
        <f>IFERROR('Inputs_Metric 7'!$D$5*INDEX('HAZUS Table FL 14.8'!$E$4:$E$14,MATCH('Step 1_Metric 7'!$J590,'HAZUS Table FL 14.8'!$C$4:$C$14,0)),"no data")</f>
        <v>no data</v>
      </c>
      <c r="W590" s="92" t="str">
        <f t="shared" si="83"/>
        <v/>
      </c>
      <c r="X590" s="92" t="str">
        <f t="shared" si="84"/>
        <v/>
      </c>
      <c r="Y590" s="92" t="str">
        <f t="shared" si="85"/>
        <v/>
      </c>
      <c r="Z590" s="92" t="str">
        <f t="shared" si="86"/>
        <v/>
      </c>
      <c r="AA590" s="101" t="str">
        <f t="shared" si="87"/>
        <v/>
      </c>
      <c r="AB590" s="101" t="str">
        <f t="shared" si="88"/>
        <v/>
      </c>
      <c r="AC590" s="92" t="str">
        <f t="shared" si="89"/>
        <v/>
      </c>
      <c r="AD590" s="92" t="str">
        <f t="shared" si="90"/>
        <v/>
      </c>
    </row>
    <row r="591" spans="1:30" x14ac:dyDescent="0.25">
      <c r="A591">
        <f t="shared" si="82"/>
        <v>10</v>
      </c>
      <c r="B591">
        <f>COUNTIF($D$4:D591,D591)</f>
        <v>508</v>
      </c>
      <c r="C591">
        <f>'Building Structure Data'!B592</f>
        <v>0</v>
      </c>
      <c r="D591">
        <f>'Building Structure Data'!C592</f>
        <v>0</v>
      </c>
      <c r="E591">
        <f>'Building Structure Data'!D592</f>
        <v>0</v>
      </c>
      <c r="F591">
        <f>'Building Structure Data'!E592</f>
        <v>0</v>
      </c>
      <c r="G591" s="43">
        <f>'Building Structure Data'!O592</f>
        <v>0</v>
      </c>
      <c r="H591" s="43">
        <f>'Building Structure Data'!P592</f>
        <v>0</v>
      </c>
      <c r="I591" t="b">
        <f>IF(OR('Building Structure Data'!M592="C",'Building Structure Data'!M592="R"),TRUE,FALSE)</f>
        <v>0</v>
      </c>
      <c r="J591">
        <f>'Building Structure Data'!Y592</f>
        <v>0</v>
      </c>
      <c r="K591" s="77">
        <f>'Building Structure Data'!AN592</f>
        <v>0</v>
      </c>
      <c r="L591" s="77">
        <f>'Building Structure Data'!AO592</f>
        <v>0</v>
      </c>
      <c r="M591" s="163" t="str">
        <f>IFERROR('Inputs_Metric 7'!$D$5*INDEX('HAZUS Table FL 14.14'!$F$5:$F$40,MATCH($J591,'HAZUS Table FL 14.14'!$C$5:$C$40,0)),"no data")</f>
        <v>no data</v>
      </c>
      <c r="N591" s="163" t="str">
        <f>IFERROR('Inputs_Metric 7'!$D$5*INDEX('HAZUS Table FL 14.14'!$G$5:$G$40,MATCH($J591,'HAZUS Table FL 14.14'!$C$5:$C$40,0)),"no data")</f>
        <v>no data</v>
      </c>
      <c r="O591" s="163" t="str">
        <f>IFERROR('Inputs_Metric 7'!$D$5*INDEX('HAZUS Table FL 14.14'!$I$5:$I$40,MATCH($J591,'HAZUS Table FL 14.14'!$C$5:$C$40,0)),"no data")</f>
        <v>no data</v>
      </c>
      <c r="P591" s="246" t="str">
        <f>IFERROR(AVERAGEIFS('HAZUS Table FL 14.12'!$S$4:$S$325,'HAZUS Table FL 14.12'!$N$4:$N$325,$J591,'HAZUS Table FL 14.12'!$R$4:$R$325,$I591,'HAZUS Table FL 14.12'!$P$4:$P$325,"&lt;="&amp;$G591,'HAZUS Table FL 14.12'!$Q$4:$Q$325,"&gt;"&amp;$G591)*'Inputs_Metric 7'!$D$6,"no data")</f>
        <v>no data</v>
      </c>
      <c r="Q591" s="246" t="str">
        <f>IFERROR(AVERAGEIFS('HAZUS Table FL 14.12'!$S$4:$S$325,'HAZUS Table FL 14.12'!$N$4:$N$325,$J591,'HAZUS Table FL 14.12'!$R$4:$R$325,$I591,'HAZUS Table FL 14.12'!$P$4:$P$325,"&lt;="&amp;$H591,'HAZUS Table FL 14.12'!$Q$4:$Q$325,"&gt;"&amp;$H591)*'Inputs_Metric 7'!$D$6,"no data")</f>
        <v>no data</v>
      </c>
      <c r="R591" s="246" t="str">
        <f>IFERROR(INDEX('HAZUS Table FL 14.16'!$D$3:$D$30,MATCH($J591,'HAZUS Table FL 14.16'!$C$3:$C$30,0)),"no data")</f>
        <v>no data</v>
      </c>
      <c r="S591" s="246" t="str">
        <f>IFERROR(INDEX('HAZUS Table FL 14.16'!$F$3:$F$30,MATCH($J591,'HAZUS Table FL 14.16'!$C$3:$C$30,0)),"no data")</f>
        <v>no data</v>
      </c>
      <c r="T591" s="246" t="str">
        <f>IFERROR(INDEX('HAZUS Table FL 14.16'!$G$3:$G$30,MATCH($J591,'HAZUS Table FL 14.16'!$C$3:$C$30,0)),"no data")</f>
        <v>no data</v>
      </c>
      <c r="U591" s="164" t="str">
        <f>IFERROR('Inputs_Metric 7'!$D$5*INDEX('HAZUS Table FL 14.8'!$E$4:$E$14,MATCH('Step 1_Metric 7'!$J591,'HAZUS Table FL 14.8'!$C$4:$C$14,0)),"no data")</f>
        <v>no data</v>
      </c>
      <c r="W591" s="92" t="str">
        <f t="shared" si="83"/>
        <v/>
      </c>
      <c r="X591" s="92" t="str">
        <f t="shared" si="84"/>
        <v/>
      </c>
      <c r="Y591" s="92" t="str">
        <f t="shared" si="85"/>
        <v/>
      </c>
      <c r="Z591" s="92" t="str">
        <f t="shared" si="86"/>
        <v/>
      </c>
      <c r="AA591" s="101" t="str">
        <f t="shared" si="87"/>
        <v/>
      </c>
      <c r="AB591" s="101" t="str">
        <f t="shared" si="88"/>
        <v/>
      </c>
      <c r="AC591" s="92" t="str">
        <f t="shared" si="89"/>
        <v/>
      </c>
      <c r="AD591" s="92" t="str">
        <f t="shared" si="90"/>
        <v/>
      </c>
    </row>
    <row r="592" spans="1:30" x14ac:dyDescent="0.25">
      <c r="A592">
        <f t="shared" si="82"/>
        <v>10</v>
      </c>
      <c r="B592">
        <f>COUNTIF($D$4:D592,D592)</f>
        <v>509</v>
      </c>
      <c r="C592">
        <f>'Building Structure Data'!B593</f>
        <v>0</v>
      </c>
      <c r="D592">
        <f>'Building Structure Data'!C593</f>
        <v>0</v>
      </c>
      <c r="E592">
        <f>'Building Structure Data'!D593</f>
        <v>0</v>
      </c>
      <c r="F592">
        <f>'Building Structure Data'!E593</f>
        <v>0</v>
      </c>
      <c r="G592" s="43">
        <f>'Building Structure Data'!O593</f>
        <v>0</v>
      </c>
      <c r="H592" s="43">
        <f>'Building Structure Data'!P593</f>
        <v>0</v>
      </c>
      <c r="I592" t="b">
        <f>IF(OR('Building Structure Data'!M593="C",'Building Structure Data'!M593="R"),TRUE,FALSE)</f>
        <v>0</v>
      </c>
      <c r="J592">
        <f>'Building Structure Data'!Y593</f>
        <v>0</v>
      </c>
      <c r="K592" s="77">
        <f>'Building Structure Data'!AN593</f>
        <v>0</v>
      </c>
      <c r="L592" s="77">
        <f>'Building Structure Data'!AO593</f>
        <v>0</v>
      </c>
      <c r="M592" s="163" t="str">
        <f>IFERROR('Inputs_Metric 7'!$D$5*INDEX('HAZUS Table FL 14.14'!$F$5:$F$40,MATCH($J592,'HAZUS Table FL 14.14'!$C$5:$C$40,0)),"no data")</f>
        <v>no data</v>
      </c>
      <c r="N592" s="163" t="str">
        <f>IFERROR('Inputs_Metric 7'!$D$5*INDEX('HAZUS Table FL 14.14'!$G$5:$G$40,MATCH($J592,'HAZUS Table FL 14.14'!$C$5:$C$40,0)),"no data")</f>
        <v>no data</v>
      </c>
      <c r="O592" s="163" t="str">
        <f>IFERROR('Inputs_Metric 7'!$D$5*INDEX('HAZUS Table FL 14.14'!$I$5:$I$40,MATCH($J592,'HAZUS Table FL 14.14'!$C$5:$C$40,0)),"no data")</f>
        <v>no data</v>
      </c>
      <c r="P592" s="246" t="str">
        <f>IFERROR(AVERAGEIFS('HAZUS Table FL 14.12'!$S$4:$S$325,'HAZUS Table FL 14.12'!$N$4:$N$325,$J592,'HAZUS Table FL 14.12'!$R$4:$R$325,$I592,'HAZUS Table FL 14.12'!$P$4:$P$325,"&lt;="&amp;$G592,'HAZUS Table FL 14.12'!$Q$4:$Q$325,"&gt;"&amp;$G592)*'Inputs_Metric 7'!$D$6,"no data")</f>
        <v>no data</v>
      </c>
      <c r="Q592" s="246" t="str">
        <f>IFERROR(AVERAGEIFS('HAZUS Table FL 14.12'!$S$4:$S$325,'HAZUS Table FL 14.12'!$N$4:$N$325,$J592,'HAZUS Table FL 14.12'!$R$4:$R$325,$I592,'HAZUS Table FL 14.12'!$P$4:$P$325,"&lt;="&amp;$H592,'HAZUS Table FL 14.12'!$Q$4:$Q$325,"&gt;"&amp;$H592)*'Inputs_Metric 7'!$D$6,"no data")</f>
        <v>no data</v>
      </c>
      <c r="R592" s="246" t="str">
        <f>IFERROR(INDEX('HAZUS Table FL 14.16'!$D$3:$D$30,MATCH($J592,'HAZUS Table FL 14.16'!$C$3:$C$30,0)),"no data")</f>
        <v>no data</v>
      </c>
      <c r="S592" s="246" t="str">
        <f>IFERROR(INDEX('HAZUS Table FL 14.16'!$F$3:$F$30,MATCH($J592,'HAZUS Table FL 14.16'!$C$3:$C$30,0)),"no data")</f>
        <v>no data</v>
      </c>
      <c r="T592" s="246" t="str">
        <f>IFERROR(INDEX('HAZUS Table FL 14.16'!$G$3:$G$30,MATCH($J592,'HAZUS Table FL 14.16'!$C$3:$C$30,0)),"no data")</f>
        <v>no data</v>
      </c>
      <c r="U592" s="164" t="str">
        <f>IFERROR('Inputs_Metric 7'!$D$5*INDEX('HAZUS Table FL 14.8'!$E$4:$E$14,MATCH('Step 1_Metric 7'!$J592,'HAZUS Table FL 14.8'!$C$4:$C$14,0)),"no data")</f>
        <v>no data</v>
      </c>
      <c r="W592" s="92" t="str">
        <f t="shared" si="83"/>
        <v/>
      </c>
      <c r="X592" s="92" t="str">
        <f t="shared" si="84"/>
        <v/>
      </c>
      <c r="Y592" s="92" t="str">
        <f t="shared" si="85"/>
        <v/>
      </c>
      <c r="Z592" s="92" t="str">
        <f t="shared" si="86"/>
        <v/>
      </c>
      <c r="AA592" s="101" t="str">
        <f t="shared" si="87"/>
        <v/>
      </c>
      <c r="AB592" s="101" t="str">
        <f t="shared" si="88"/>
        <v/>
      </c>
      <c r="AC592" s="92" t="str">
        <f t="shared" si="89"/>
        <v/>
      </c>
      <c r="AD592" s="92" t="str">
        <f t="shared" si="90"/>
        <v/>
      </c>
    </row>
    <row r="593" spans="1:30" x14ac:dyDescent="0.25">
      <c r="A593">
        <f t="shared" si="82"/>
        <v>10</v>
      </c>
      <c r="B593">
        <f>COUNTIF($D$4:D593,D593)</f>
        <v>510</v>
      </c>
      <c r="C593">
        <f>'Building Structure Data'!B594</f>
        <v>0</v>
      </c>
      <c r="D593">
        <f>'Building Structure Data'!C594</f>
        <v>0</v>
      </c>
      <c r="E593">
        <f>'Building Structure Data'!D594</f>
        <v>0</v>
      </c>
      <c r="F593">
        <f>'Building Structure Data'!E594</f>
        <v>0</v>
      </c>
      <c r="G593" s="43">
        <f>'Building Structure Data'!O594</f>
        <v>0</v>
      </c>
      <c r="H593" s="43">
        <f>'Building Structure Data'!P594</f>
        <v>0</v>
      </c>
      <c r="I593" t="b">
        <f>IF(OR('Building Structure Data'!M594="C",'Building Structure Data'!M594="R"),TRUE,FALSE)</f>
        <v>0</v>
      </c>
      <c r="J593">
        <f>'Building Structure Data'!Y594</f>
        <v>0</v>
      </c>
      <c r="K593" s="77">
        <f>'Building Structure Data'!AN594</f>
        <v>0</v>
      </c>
      <c r="L593" s="77">
        <f>'Building Structure Data'!AO594</f>
        <v>0</v>
      </c>
      <c r="M593" s="163" t="str">
        <f>IFERROR('Inputs_Metric 7'!$D$5*INDEX('HAZUS Table FL 14.14'!$F$5:$F$40,MATCH($J593,'HAZUS Table FL 14.14'!$C$5:$C$40,0)),"no data")</f>
        <v>no data</v>
      </c>
      <c r="N593" s="163" t="str">
        <f>IFERROR('Inputs_Metric 7'!$D$5*INDEX('HAZUS Table FL 14.14'!$G$5:$G$40,MATCH($J593,'HAZUS Table FL 14.14'!$C$5:$C$40,0)),"no data")</f>
        <v>no data</v>
      </c>
      <c r="O593" s="163" t="str">
        <f>IFERROR('Inputs_Metric 7'!$D$5*INDEX('HAZUS Table FL 14.14'!$I$5:$I$40,MATCH($J593,'HAZUS Table FL 14.14'!$C$5:$C$40,0)),"no data")</f>
        <v>no data</v>
      </c>
      <c r="P593" s="246" t="str">
        <f>IFERROR(AVERAGEIFS('HAZUS Table FL 14.12'!$S$4:$S$325,'HAZUS Table FL 14.12'!$N$4:$N$325,$J593,'HAZUS Table FL 14.12'!$R$4:$R$325,$I593,'HAZUS Table FL 14.12'!$P$4:$P$325,"&lt;="&amp;$G593,'HAZUS Table FL 14.12'!$Q$4:$Q$325,"&gt;"&amp;$G593)*'Inputs_Metric 7'!$D$6,"no data")</f>
        <v>no data</v>
      </c>
      <c r="Q593" s="246" t="str">
        <f>IFERROR(AVERAGEIFS('HAZUS Table FL 14.12'!$S$4:$S$325,'HAZUS Table FL 14.12'!$N$4:$N$325,$J593,'HAZUS Table FL 14.12'!$R$4:$R$325,$I593,'HAZUS Table FL 14.12'!$P$4:$P$325,"&lt;="&amp;$H593,'HAZUS Table FL 14.12'!$Q$4:$Q$325,"&gt;"&amp;$H593)*'Inputs_Metric 7'!$D$6,"no data")</f>
        <v>no data</v>
      </c>
      <c r="R593" s="246" t="str">
        <f>IFERROR(INDEX('HAZUS Table FL 14.16'!$D$3:$D$30,MATCH($J593,'HAZUS Table FL 14.16'!$C$3:$C$30,0)),"no data")</f>
        <v>no data</v>
      </c>
      <c r="S593" s="246" t="str">
        <f>IFERROR(INDEX('HAZUS Table FL 14.16'!$F$3:$F$30,MATCH($J593,'HAZUS Table FL 14.16'!$C$3:$C$30,0)),"no data")</f>
        <v>no data</v>
      </c>
      <c r="T593" s="246" t="str">
        <f>IFERROR(INDEX('HAZUS Table FL 14.16'!$G$3:$G$30,MATCH($J593,'HAZUS Table FL 14.16'!$C$3:$C$30,0)),"no data")</f>
        <v>no data</v>
      </c>
      <c r="U593" s="164" t="str">
        <f>IFERROR('Inputs_Metric 7'!$D$5*INDEX('HAZUS Table FL 14.8'!$E$4:$E$14,MATCH('Step 1_Metric 7'!$J593,'HAZUS Table FL 14.8'!$C$4:$C$14,0)),"no data")</f>
        <v>no data</v>
      </c>
      <c r="W593" s="92" t="str">
        <f t="shared" si="83"/>
        <v/>
      </c>
      <c r="X593" s="92" t="str">
        <f t="shared" si="84"/>
        <v/>
      </c>
      <c r="Y593" s="92" t="str">
        <f t="shared" si="85"/>
        <v/>
      </c>
      <c r="Z593" s="92" t="str">
        <f t="shared" si="86"/>
        <v/>
      </c>
      <c r="AA593" s="101" t="str">
        <f t="shared" si="87"/>
        <v/>
      </c>
      <c r="AB593" s="101" t="str">
        <f t="shared" si="88"/>
        <v/>
      </c>
      <c r="AC593" s="92" t="str">
        <f t="shared" si="89"/>
        <v/>
      </c>
      <c r="AD593" s="92" t="str">
        <f t="shared" si="90"/>
        <v/>
      </c>
    </row>
    <row r="594" spans="1:30" x14ac:dyDescent="0.25">
      <c r="A594">
        <f t="shared" si="82"/>
        <v>10</v>
      </c>
      <c r="B594">
        <f>COUNTIF($D$4:D594,D594)</f>
        <v>511</v>
      </c>
      <c r="C594">
        <f>'Building Structure Data'!B595</f>
        <v>0</v>
      </c>
      <c r="D594">
        <f>'Building Structure Data'!C595</f>
        <v>0</v>
      </c>
      <c r="E594">
        <f>'Building Structure Data'!D595</f>
        <v>0</v>
      </c>
      <c r="F594">
        <f>'Building Structure Data'!E595</f>
        <v>0</v>
      </c>
      <c r="G594" s="43">
        <f>'Building Structure Data'!O595</f>
        <v>0</v>
      </c>
      <c r="H594" s="43">
        <f>'Building Structure Data'!P595</f>
        <v>0</v>
      </c>
      <c r="I594" t="b">
        <f>IF(OR('Building Structure Data'!M595="C",'Building Structure Data'!M595="R"),TRUE,FALSE)</f>
        <v>0</v>
      </c>
      <c r="J594">
        <f>'Building Structure Data'!Y595</f>
        <v>0</v>
      </c>
      <c r="K594" s="77">
        <f>'Building Structure Data'!AN595</f>
        <v>0</v>
      </c>
      <c r="L594" s="77">
        <f>'Building Structure Data'!AO595</f>
        <v>0</v>
      </c>
      <c r="M594" s="163" t="str">
        <f>IFERROR('Inputs_Metric 7'!$D$5*INDEX('HAZUS Table FL 14.14'!$F$5:$F$40,MATCH($J594,'HAZUS Table FL 14.14'!$C$5:$C$40,0)),"no data")</f>
        <v>no data</v>
      </c>
      <c r="N594" s="163" t="str">
        <f>IFERROR('Inputs_Metric 7'!$D$5*INDEX('HAZUS Table FL 14.14'!$G$5:$G$40,MATCH($J594,'HAZUS Table FL 14.14'!$C$5:$C$40,0)),"no data")</f>
        <v>no data</v>
      </c>
      <c r="O594" s="163" t="str">
        <f>IFERROR('Inputs_Metric 7'!$D$5*INDEX('HAZUS Table FL 14.14'!$I$5:$I$40,MATCH($J594,'HAZUS Table FL 14.14'!$C$5:$C$40,0)),"no data")</f>
        <v>no data</v>
      </c>
      <c r="P594" s="246" t="str">
        <f>IFERROR(AVERAGEIFS('HAZUS Table FL 14.12'!$S$4:$S$325,'HAZUS Table FL 14.12'!$N$4:$N$325,$J594,'HAZUS Table FL 14.12'!$R$4:$R$325,$I594,'HAZUS Table FL 14.12'!$P$4:$P$325,"&lt;="&amp;$G594,'HAZUS Table FL 14.12'!$Q$4:$Q$325,"&gt;"&amp;$G594)*'Inputs_Metric 7'!$D$6,"no data")</f>
        <v>no data</v>
      </c>
      <c r="Q594" s="246" t="str">
        <f>IFERROR(AVERAGEIFS('HAZUS Table FL 14.12'!$S$4:$S$325,'HAZUS Table FL 14.12'!$N$4:$N$325,$J594,'HAZUS Table FL 14.12'!$R$4:$R$325,$I594,'HAZUS Table FL 14.12'!$P$4:$P$325,"&lt;="&amp;$H594,'HAZUS Table FL 14.12'!$Q$4:$Q$325,"&gt;"&amp;$H594)*'Inputs_Metric 7'!$D$6,"no data")</f>
        <v>no data</v>
      </c>
      <c r="R594" s="246" t="str">
        <f>IFERROR(INDEX('HAZUS Table FL 14.16'!$D$3:$D$30,MATCH($J594,'HAZUS Table FL 14.16'!$C$3:$C$30,0)),"no data")</f>
        <v>no data</v>
      </c>
      <c r="S594" s="246" t="str">
        <f>IFERROR(INDEX('HAZUS Table FL 14.16'!$F$3:$F$30,MATCH($J594,'HAZUS Table FL 14.16'!$C$3:$C$30,0)),"no data")</f>
        <v>no data</v>
      </c>
      <c r="T594" s="246" t="str">
        <f>IFERROR(INDEX('HAZUS Table FL 14.16'!$G$3:$G$30,MATCH($J594,'HAZUS Table FL 14.16'!$C$3:$C$30,0)),"no data")</f>
        <v>no data</v>
      </c>
      <c r="U594" s="164" t="str">
        <f>IFERROR('Inputs_Metric 7'!$D$5*INDEX('HAZUS Table FL 14.8'!$E$4:$E$14,MATCH('Step 1_Metric 7'!$J594,'HAZUS Table FL 14.8'!$C$4:$C$14,0)),"no data")</f>
        <v>no data</v>
      </c>
      <c r="W594" s="92" t="str">
        <f t="shared" si="83"/>
        <v/>
      </c>
      <c r="X594" s="92" t="str">
        <f t="shared" si="84"/>
        <v/>
      </c>
      <c r="Y594" s="92" t="str">
        <f t="shared" si="85"/>
        <v/>
      </c>
      <c r="Z594" s="92" t="str">
        <f t="shared" si="86"/>
        <v/>
      </c>
      <c r="AA594" s="101" t="str">
        <f t="shared" si="87"/>
        <v/>
      </c>
      <c r="AB594" s="101" t="str">
        <f t="shared" si="88"/>
        <v/>
      </c>
      <c r="AC594" s="92" t="str">
        <f t="shared" si="89"/>
        <v/>
      </c>
      <c r="AD594" s="92" t="str">
        <f t="shared" si="90"/>
        <v/>
      </c>
    </row>
    <row r="595" spans="1:30" x14ac:dyDescent="0.25">
      <c r="A595">
        <f t="shared" si="82"/>
        <v>10</v>
      </c>
      <c r="B595">
        <f>COUNTIF($D$4:D595,D595)</f>
        <v>512</v>
      </c>
      <c r="C595">
        <f>'Building Structure Data'!B596</f>
        <v>0</v>
      </c>
      <c r="D595">
        <f>'Building Structure Data'!C596</f>
        <v>0</v>
      </c>
      <c r="E595">
        <f>'Building Structure Data'!D596</f>
        <v>0</v>
      </c>
      <c r="F595">
        <f>'Building Structure Data'!E596</f>
        <v>0</v>
      </c>
      <c r="G595" s="43">
        <f>'Building Structure Data'!O596</f>
        <v>0</v>
      </c>
      <c r="H595" s="43">
        <f>'Building Structure Data'!P596</f>
        <v>0</v>
      </c>
      <c r="I595" t="b">
        <f>IF(OR('Building Structure Data'!M596="C",'Building Structure Data'!M596="R"),TRUE,FALSE)</f>
        <v>0</v>
      </c>
      <c r="J595">
        <f>'Building Structure Data'!Y596</f>
        <v>0</v>
      </c>
      <c r="K595" s="77">
        <f>'Building Structure Data'!AN596</f>
        <v>0</v>
      </c>
      <c r="L595" s="77">
        <f>'Building Structure Data'!AO596</f>
        <v>0</v>
      </c>
      <c r="M595" s="163" t="str">
        <f>IFERROR('Inputs_Metric 7'!$D$5*INDEX('HAZUS Table FL 14.14'!$F$5:$F$40,MATCH($J595,'HAZUS Table FL 14.14'!$C$5:$C$40,0)),"no data")</f>
        <v>no data</v>
      </c>
      <c r="N595" s="163" t="str">
        <f>IFERROR('Inputs_Metric 7'!$D$5*INDEX('HAZUS Table FL 14.14'!$G$5:$G$40,MATCH($J595,'HAZUS Table FL 14.14'!$C$5:$C$40,0)),"no data")</f>
        <v>no data</v>
      </c>
      <c r="O595" s="163" t="str">
        <f>IFERROR('Inputs_Metric 7'!$D$5*INDEX('HAZUS Table FL 14.14'!$I$5:$I$40,MATCH($J595,'HAZUS Table FL 14.14'!$C$5:$C$40,0)),"no data")</f>
        <v>no data</v>
      </c>
      <c r="P595" s="246" t="str">
        <f>IFERROR(AVERAGEIFS('HAZUS Table FL 14.12'!$S$4:$S$325,'HAZUS Table FL 14.12'!$N$4:$N$325,$J595,'HAZUS Table FL 14.12'!$R$4:$R$325,$I595,'HAZUS Table FL 14.12'!$P$4:$P$325,"&lt;="&amp;$G595,'HAZUS Table FL 14.12'!$Q$4:$Q$325,"&gt;"&amp;$G595)*'Inputs_Metric 7'!$D$6,"no data")</f>
        <v>no data</v>
      </c>
      <c r="Q595" s="246" t="str">
        <f>IFERROR(AVERAGEIFS('HAZUS Table FL 14.12'!$S$4:$S$325,'HAZUS Table FL 14.12'!$N$4:$N$325,$J595,'HAZUS Table FL 14.12'!$R$4:$R$325,$I595,'HAZUS Table FL 14.12'!$P$4:$P$325,"&lt;="&amp;$H595,'HAZUS Table FL 14.12'!$Q$4:$Q$325,"&gt;"&amp;$H595)*'Inputs_Metric 7'!$D$6,"no data")</f>
        <v>no data</v>
      </c>
      <c r="R595" s="246" t="str">
        <f>IFERROR(INDEX('HAZUS Table FL 14.16'!$D$3:$D$30,MATCH($J595,'HAZUS Table FL 14.16'!$C$3:$C$30,0)),"no data")</f>
        <v>no data</v>
      </c>
      <c r="S595" s="246" t="str">
        <f>IFERROR(INDEX('HAZUS Table FL 14.16'!$F$3:$F$30,MATCH($J595,'HAZUS Table FL 14.16'!$C$3:$C$30,0)),"no data")</f>
        <v>no data</v>
      </c>
      <c r="T595" s="246" t="str">
        <f>IFERROR(INDEX('HAZUS Table FL 14.16'!$G$3:$G$30,MATCH($J595,'HAZUS Table FL 14.16'!$C$3:$C$30,0)),"no data")</f>
        <v>no data</v>
      </c>
      <c r="U595" s="164" t="str">
        <f>IFERROR('Inputs_Metric 7'!$D$5*INDEX('HAZUS Table FL 14.8'!$E$4:$E$14,MATCH('Step 1_Metric 7'!$J595,'HAZUS Table FL 14.8'!$C$4:$C$14,0)),"no data")</f>
        <v>no data</v>
      </c>
      <c r="W595" s="92" t="str">
        <f t="shared" si="83"/>
        <v/>
      </c>
      <c r="X595" s="92" t="str">
        <f t="shared" si="84"/>
        <v/>
      </c>
      <c r="Y595" s="92" t="str">
        <f t="shared" si="85"/>
        <v/>
      </c>
      <c r="Z595" s="92" t="str">
        <f t="shared" si="86"/>
        <v/>
      </c>
      <c r="AA595" s="101" t="str">
        <f t="shared" si="87"/>
        <v/>
      </c>
      <c r="AB595" s="101" t="str">
        <f t="shared" si="88"/>
        <v/>
      </c>
      <c r="AC595" s="92" t="str">
        <f t="shared" si="89"/>
        <v/>
      </c>
      <c r="AD595" s="92" t="str">
        <f t="shared" si="90"/>
        <v/>
      </c>
    </row>
    <row r="596" spans="1:30" x14ac:dyDescent="0.25">
      <c r="A596">
        <f t="shared" si="82"/>
        <v>10</v>
      </c>
      <c r="B596">
        <f>COUNTIF($D$4:D596,D596)</f>
        <v>513</v>
      </c>
      <c r="C596">
        <f>'Building Structure Data'!B597</f>
        <v>0</v>
      </c>
      <c r="D596">
        <f>'Building Structure Data'!C597</f>
        <v>0</v>
      </c>
      <c r="E596">
        <f>'Building Structure Data'!D597</f>
        <v>0</v>
      </c>
      <c r="F596">
        <f>'Building Structure Data'!E597</f>
        <v>0</v>
      </c>
      <c r="G596" s="43">
        <f>'Building Structure Data'!O597</f>
        <v>0</v>
      </c>
      <c r="H596" s="43">
        <f>'Building Structure Data'!P597</f>
        <v>0</v>
      </c>
      <c r="I596" t="b">
        <f>IF(OR('Building Structure Data'!M597="C",'Building Structure Data'!M597="R"),TRUE,FALSE)</f>
        <v>0</v>
      </c>
      <c r="J596">
        <f>'Building Structure Data'!Y597</f>
        <v>0</v>
      </c>
      <c r="K596" s="77">
        <f>'Building Structure Data'!AN597</f>
        <v>0</v>
      </c>
      <c r="L596" s="77">
        <f>'Building Structure Data'!AO597</f>
        <v>0</v>
      </c>
      <c r="M596" s="163" t="str">
        <f>IFERROR('Inputs_Metric 7'!$D$5*INDEX('HAZUS Table FL 14.14'!$F$5:$F$40,MATCH($J596,'HAZUS Table FL 14.14'!$C$5:$C$40,0)),"no data")</f>
        <v>no data</v>
      </c>
      <c r="N596" s="163" t="str">
        <f>IFERROR('Inputs_Metric 7'!$D$5*INDEX('HAZUS Table FL 14.14'!$G$5:$G$40,MATCH($J596,'HAZUS Table FL 14.14'!$C$5:$C$40,0)),"no data")</f>
        <v>no data</v>
      </c>
      <c r="O596" s="163" t="str">
        <f>IFERROR('Inputs_Metric 7'!$D$5*INDEX('HAZUS Table FL 14.14'!$I$5:$I$40,MATCH($J596,'HAZUS Table FL 14.14'!$C$5:$C$40,0)),"no data")</f>
        <v>no data</v>
      </c>
      <c r="P596" s="246" t="str">
        <f>IFERROR(AVERAGEIFS('HAZUS Table FL 14.12'!$S$4:$S$325,'HAZUS Table FL 14.12'!$N$4:$N$325,$J596,'HAZUS Table FL 14.12'!$R$4:$R$325,$I596,'HAZUS Table FL 14.12'!$P$4:$P$325,"&lt;="&amp;$G596,'HAZUS Table FL 14.12'!$Q$4:$Q$325,"&gt;"&amp;$G596)*'Inputs_Metric 7'!$D$6,"no data")</f>
        <v>no data</v>
      </c>
      <c r="Q596" s="246" t="str">
        <f>IFERROR(AVERAGEIFS('HAZUS Table FL 14.12'!$S$4:$S$325,'HAZUS Table FL 14.12'!$N$4:$N$325,$J596,'HAZUS Table FL 14.12'!$R$4:$R$325,$I596,'HAZUS Table FL 14.12'!$P$4:$P$325,"&lt;="&amp;$H596,'HAZUS Table FL 14.12'!$Q$4:$Q$325,"&gt;"&amp;$H596)*'Inputs_Metric 7'!$D$6,"no data")</f>
        <v>no data</v>
      </c>
      <c r="R596" s="246" t="str">
        <f>IFERROR(INDEX('HAZUS Table FL 14.16'!$D$3:$D$30,MATCH($J596,'HAZUS Table FL 14.16'!$C$3:$C$30,0)),"no data")</f>
        <v>no data</v>
      </c>
      <c r="S596" s="246" t="str">
        <f>IFERROR(INDEX('HAZUS Table FL 14.16'!$F$3:$F$30,MATCH($J596,'HAZUS Table FL 14.16'!$C$3:$C$30,0)),"no data")</f>
        <v>no data</v>
      </c>
      <c r="T596" s="246" t="str">
        <f>IFERROR(INDEX('HAZUS Table FL 14.16'!$G$3:$G$30,MATCH($J596,'HAZUS Table FL 14.16'!$C$3:$C$30,0)),"no data")</f>
        <v>no data</v>
      </c>
      <c r="U596" s="164" t="str">
        <f>IFERROR('Inputs_Metric 7'!$D$5*INDEX('HAZUS Table FL 14.8'!$E$4:$E$14,MATCH('Step 1_Metric 7'!$J596,'HAZUS Table FL 14.8'!$C$4:$C$14,0)),"no data")</f>
        <v>no data</v>
      </c>
      <c r="W596" s="92" t="str">
        <f t="shared" si="83"/>
        <v/>
      </c>
      <c r="X596" s="92" t="str">
        <f t="shared" si="84"/>
        <v/>
      </c>
      <c r="Y596" s="92" t="str">
        <f t="shared" si="85"/>
        <v/>
      </c>
      <c r="Z596" s="92" t="str">
        <f t="shared" si="86"/>
        <v/>
      </c>
      <c r="AA596" s="101" t="str">
        <f t="shared" si="87"/>
        <v/>
      </c>
      <c r="AB596" s="101" t="str">
        <f t="shared" si="88"/>
        <v/>
      </c>
      <c r="AC596" s="92" t="str">
        <f t="shared" si="89"/>
        <v/>
      </c>
      <c r="AD596" s="92" t="str">
        <f t="shared" si="90"/>
        <v/>
      </c>
    </row>
    <row r="597" spans="1:30" x14ac:dyDescent="0.25">
      <c r="A597">
        <f t="shared" si="82"/>
        <v>10</v>
      </c>
      <c r="B597">
        <f>COUNTIF($D$4:D597,D597)</f>
        <v>514</v>
      </c>
      <c r="C597">
        <f>'Building Structure Data'!B598</f>
        <v>0</v>
      </c>
      <c r="D597">
        <f>'Building Structure Data'!C598</f>
        <v>0</v>
      </c>
      <c r="E597">
        <f>'Building Structure Data'!D598</f>
        <v>0</v>
      </c>
      <c r="F597">
        <f>'Building Structure Data'!E598</f>
        <v>0</v>
      </c>
      <c r="G597" s="43">
        <f>'Building Structure Data'!O598</f>
        <v>0</v>
      </c>
      <c r="H597" s="43">
        <f>'Building Structure Data'!P598</f>
        <v>0</v>
      </c>
      <c r="I597" t="b">
        <f>IF(OR('Building Structure Data'!M598="C",'Building Structure Data'!M598="R"),TRUE,FALSE)</f>
        <v>0</v>
      </c>
      <c r="J597">
        <f>'Building Structure Data'!Y598</f>
        <v>0</v>
      </c>
      <c r="K597" s="77">
        <f>'Building Structure Data'!AN598</f>
        <v>0</v>
      </c>
      <c r="L597" s="77">
        <f>'Building Structure Data'!AO598</f>
        <v>0</v>
      </c>
      <c r="M597" s="163" t="str">
        <f>IFERROR('Inputs_Metric 7'!$D$5*INDEX('HAZUS Table FL 14.14'!$F$5:$F$40,MATCH($J597,'HAZUS Table FL 14.14'!$C$5:$C$40,0)),"no data")</f>
        <v>no data</v>
      </c>
      <c r="N597" s="163" t="str">
        <f>IFERROR('Inputs_Metric 7'!$D$5*INDEX('HAZUS Table FL 14.14'!$G$5:$G$40,MATCH($J597,'HAZUS Table FL 14.14'!$C$5:$C$40,0)),"no data")</f>
        <v>no data</v>
      </c>
      <c r="O597" s="163" t="str">
        <f>IFERROR('Inputs_Metric 7'!$D$5*INDEX('HAZUS Table FL 14.14'!$I$5:$I$40,MATCH($J597,'HAZUS Table FL 14.14'!$C$5:$C$40,0)),"no data")</f>
        <v>no data</v>
      </c>
      <c r="P597" s="246" t="str">
        <f>IFERROR(AVERAGEIFS('HAZUS Table FL 14.12'!$S$4:$S$325,'HAZUS Table FL 14.12'!$N$4:$N$325,$J597,'HAZUS Table FL 14.12'!$R$4:$R$325,$I597,'HAZUS Table FL 14.12'!$P$4:$P$325,"&lt;="&amp;$G597,'HAZUS Table FL 14.12'!$Q$4:$Q$325,"&gt;"&amp;$G597)*'Inputs_Metric 7'!$D$6,"no data")</f>
        <v>no data</v>
      </c>
      <c r="Q597" s="246" t="str">
        <f>IFERROR(AVERAGEIFS('HAZUS Table FL 14.12'!$S$4:$S$325,'HAZUS Table FL 14.12'!$N$4:$N$325,$J597,'HAZUS Table FL 14.12'!$R$4:$R$325,$I597,'HAZUS Table FL 14.12'!$P$4:$P$325,"&lt;="&amp;$H597,'HAZUS Table FL 14.12'!$Q$4:$Q$325,"&gt;"&amp;$H597)*'Inputs_Metric 7'!$D$6,"no data")</f>
        <v>no data</v>
      </c>
      <c r="R597" s="246" t="str">
        <f>IFERROR(INDEX('HAZUS Table FL 14.16'!$D$3:$D$30,MATCH($J597,'HAZUS Table FL 14.16'!$C$3:$C$30,0)),"no data")</f>
        <v>no data</v>
      </c>
      <c r="S597" s="246" t="str">
        <f>IFERROR(INDEX('HAZUS Table FL 14.16'!$F$3:$F$30,MATCH($J597,'HAZUS Table FL 14.16'!$C$3:$C$30,0)),"no data")</f>
        <v>no data</v>
      </c>
      <c r="T597" s="246" t="str">
        <f>IFERROR(INDEX('HAZUS Table FL 14.16'!$G$3:$G$30,MATCH($J597,'HAZUS Table FL 14.16'!$C$3:$C$30,0)),"no data")</f>
        <v>no data</v>
      </c>
      <c r="U597" s="164" t="str">
        <f>IFERROR('Inputs_Metric 7'!$D$5*INDEX('HAZUS Table FL 14.8'!$E$4:$E$14,MATCH('Step 1_Metric 7'!$J597,'HAZUS Table FL 14.8'!$C$4:$C$14,0)),"no data")</f>
        <v>no data</v>
      </c>
      <c r="W597" s="92" t="str">
        <f t="shared" si="83"/>
        <v/>
      </c>
      <c r="X597" s="92" t="str">
        <f t="shared" si="84"/>
        <v/>
      </c>
      <c r="Y597" s="92" t="str">
        <f t="shared" si="85"/>
        <v/>
      </c>
      <c r="Z597" s="92" t="str">
        <f t="shared" si="86"/>
        <v/>
      </c>
      <c r="AA597" s="101" t="str">
        <f t="shared" si="87"/>
        <v/>
      </c>
      <c r="AB597" s="101" t="str">
        <f t="shared" si="88"/>
        <v/>
      </c>
      <c r="AC597" s="92" t="str">
        <f t="shared" si="89"/>
        <v/>
      </c>
      <c r="AD597" s="92" t="str">
        <f t="shared" si="90"/>
        <v/>
      </c>
    </row>
    <row r="598" spans="1:30" x14ac:dyDescent="0.25">
      <c r="A598">
        <f t="shared" si="82"/>
        <v>10</v>
      </c>
      <c r="B598">
        <f>COUNTIF($D$4:D598,D598)</f>
        <v>515</v>
      </c>
      <c r="C598">
        <f>'Building Structure Data'!B599</f>
        <v>0</v>
      </c>
      <c r="D598">
        <f>'Building Structure Data'!C599</f>
        <v>0</v>
      </c>
      <c r="E598">
        <f>'Building Structure Data'!D599</f>
        <v>0</v>
      </c>
      <c r="F598">
        <f>'Building Structure Data'!E599</f>
        <v>0</v>
      </c>
      <c r="G598" s="43">
        <f>'Building Structure Data'!O599</f>
        <v>0</v>
      </c>
      <c r="H598" s="43">
        <f>'Building Structure Data'!P599</f>
        <v>0</v>
      </c>
      <c r="I598" t="b">
        <f>IF(OR('Building Structure Data'!M599="C",'Building Structure Data'!M599="R"),TRUE,FALSE)</f>
        <v>0</v>
      </c>
      <c r="J598">
        <f>'Building Structure Data'!Y599</f>
        <v>0</v>
      </c>
      <c r="K598" s="77">
        <f>'Building Structure Data'!AN599</f>
        <v>0</v>
      </c>
      <c r="L598" s="77">
        <f>'Building Structure Data'!AO599</f>
        <v>0</v>
      </c>
      <c r="M598" s="163" t="str">
        <f>IFERROR('Inputs_Metric 7'!$D$5*INDEX('HAZUS Table FL 14.14'!$F$5:$F$40,MATCH($J598,'HAZUS Table FL 14.14'!$C$5:$C$40,0)),"no data")</f>
        <v>no data</v>
      </c>
      <c r="N598" s="163" t="str">
        <f>IFERROR('Inputs_Metric 7'!$D$5*INDEX('HAZUS Table FL 14.14'!$G$5:$G$40,MATCH($J598,'HAZUS Table FL 14.14'!$C$5:$C$40,0)),"no data")</f>
        <v>no data</v>
      </c>
      <c r="O598" s="163" t="str">
        <f>IFERROR('Inputs_Metric 7'!$D$5*INDEX('HAZUS Table FL 14.14'!$I$5:$I$40,MATCH($J598,'HAZUS Table FL 14.14'!$C$5:$C$40,0)),"no data")</f>
        <v>no data</v>
      </c>
      <c r="P598" s="246" t="str">
        <f>IFERROR(AVERAGEIFS('HAZUS Table FL 14.12'!$S$4:$S$325,'HAZUS Table FL 14.12'!$N$4:$N$325,$J598,'HAZUS Table FL 14.12'!$R$4:$R$325,$I598,'HAZUS Table FL 14.12'!$P$4:$P$325,"&lt;="&amp;$G598,'HAZUS Table FL 14.12'!$Q$4:$Q$325,"&gt;"&amp;$G598)*'Inputs_Metric 7'!$D$6,"no data")</f>
        <v>no data</v>
      </c>
      <c r="Q598" s="246" t="str">
        <f>IFERROR(AVERAGEIFS('HAZUS Table FL 14.12'!$S$4:$S$325,'HAZUS Table FL 14.12'!$N$4:$N$325,$J598,'HAZUS Table FL 14.12'!$R$4:$R$325,$I598,'HAZUS Table FL 14.12'!$P$4:$P$325,"&lt;="&amp;$H598,'HAZUS Table FL 14.12'!$Q$4:$Q$325,"&gt;"&amp;$H598)*'Inputs_Metric 7'!$D$6,"no data")</f>
        <v>no data</v>
      </c>
      <c r="R598" s="246" t="str">
        <f>IFERROR(INDEX('HAZUS Table FL 14.16'!$D$3:$D$30,MATCH($J598,'HAZUS Table FL 14.16'!$C$3:$C$30,0)),"no data")</f>
        <v>no data</v>
      </c>
      <c r="S598" s="246" t="str">
        <f>IFERROR(INDEX('HAZUS Table FL 14.16'!$F$3:$F$30,MATCH($J598,'HAZUS Table FL 14.16'!$C$3:$C$30,0)),"no data")</f>
        <v>no data</v>
      </c>
      <c r="T598" s="246" t="str">
        <f>IFERROR(INDEX('HAZUS Table FL 14.16'!$G$3:$G$30,MATCH($J598,'HAZUS Table FL 14.16'!$C$3:$C$30,0)),"no data")</f>
        <v>no data</v>
      </c>
      <c r="U598" s="164" t="str">
        <f>IFERROR('Inputs_Metric 7'!$D$5*INDEX('HAZUS Table FL 14.8'!$E$4:$E$14,MATCH('Step 1_Metric 7'!$J598,'HAZUS Table FL 14.8'!$C$4:$C$14,0)),"no data")</f>
        <v>no data</v>
      </c>
      <c r="W598" s="92" t="str">
        <f t="shared" si="83"/>
        <v/>
      </c>
      <c r="X598" s="92" t="str">
        <f t="shared" si="84"/>
        <v/>
      </c>
      <c r="Y598" s="92" t="str">
        <f t="shared" si="85"/>
        <v/>
      </c>
      <c r="Z598" s="92" t="str">
        <f t="shared" si="86"/>
        <v/>
      </c>
      <c r="AA598" s="101" t="str">
        <f t="shared" si="87"/>
        <v/>
      </c>
      <c r="AB598" s="101" t="str">
        <f t="shared" si="88"/>
        <v/>
      </c>
      <c r="AC598" s="92" t="str">
        <f t="shared" si="89"/>
        <v/>
      </c>
      <c r="AD598" s="92" t="str">
        <f t="shared" si="90"/>
        <v/>
      </c>
    </row>
    <row r="599" spans="1:30" x14ac:dyDescent="0.25">
      <c r="A599">
        <f t="shared" si="82"/>
        <v>10</v>
      </c>
      <c r="B599">
        <f>COUNTIF($D$4:D599,D599)</f>
        <v>516</v>
      </c>
      <c r="C599">
        <f>'Building Structure Data'!B600</f>
        <v>0</v>
      </c>
      <c r="D599">
        <f>'Building Structure Data'!C600</f>
        <v>0</v>
      </c>
      <c r="E599">
        <f>'Building Structure Data'!D600</f>
        <v>0</v>
      </c>
      <c r="F599">
        <f>'Building Structure Data'!E600</f>
        <v>0</v>
      </c>
      <c r="G599" s="43">
        <f>'Building Structure Data'!O600</f>
        <v>0</v>
      </c>
      <c r="H599" s="43">
        <f>'Building Structure Data'!P600</f>
        <v>0</v>
      </c>
      <c r="I599" t="b">
        <f>IF(OR('Building Structure Data'!M600="C",'Building Structure Data'!M600="R"),TRUE,FALSE)</f>
        <v>0</v>
      </c>
      <c r="J599">
        <f>'Building Structure Data'!Y600</f>
        <v>0</v>
      </c>
      <c r="K599" s="77">
        <f>'Building Structure Data'!AN600</f>
        <v>0</v>
      </c>
      <c r="L599" s="77">
        <f>'Building Structure Data'!AO600</f>
        <v>0</v>
      </c>
      <c r="M599" s="163" t="str">
        <f>IFERROR('Inputs_Metric 7'!$D$5*INDEX('HAZUS Table FL 14.14'!$F$5:$F$40,MATCH($J599,'HAZUS Table FL 14.14'!$C$5:$C$40,0)),"no data")</f>
        <v>no data</v>
      </c>
      <c r="N599" s="163" t="str">
        <f>IFERROR('Inputs_Metric 7'!$D$5*INDEX('HAZUS Table FL 14.14'!$G$5:$G$40,MATCH($J599,'HAZUS Table FL 14.14'!$C$5:$C$40,0)),"no data")</f>
        <v>no data</v>
      </c>
      <c r="O599" s="163" t="str">
        <f>IFERROR('Inputs_Metric 7'!$D$5*INDEX('HAZUS Table FL 14.14'!$I$5:$I$40,MATCH($J599,'HAZUS Table FL 14.14'!$C$5:$C$40,0)),"no data")</f>
        <v>no data</v>
      </c>
      <c r="P599" s="246" t="str">
        <f>IFERROR(AVERAGEIFS('HAZUS Table FL 14.12'!$S$4:$S$325,'HAZUS Table FL 14.12'!$N$4:$N$325,$J599,'HAZUS Table FL 14.12'!$R$4:$R$325,$I599,'HAZUS Table FL 14.12'!$P$4:$P$325,"&lt;="&amp;$G599,'HAZUS Table FL 14.12'!$Q$4:$Q$325,"&gt;"&amp;$G599)*'Inputs_Metric 7'!$D$6,"no data")</f>
        <v>no data</v>
      </c>
      <c r="Q599" s="246" t="str">
        <f>IFERROR(AVERAGEIFS('HAZUS Table FL 14.12'!$S$4:$S$325,'HAZUS Table FL 14.12'!$N$4:$N$325,$J599,'HAZUS Table FL 14.12'!$R$4:$R$325,$I599,'HAZUS Table FL 14.12'!$P$4:$P$325,"&lt;="&amp;$H599,'HAZUS Table FL 14.12'!$Q$4:$Q$325,"&gt;"&amp;$H599)*'Inputs_Metric 7'!$D$6,"no data")</f>
        <v>no data</v>
      </c>
      <c r="R599" s="246" t="str">
        <f>IFERROR(INDEX('HAZUS Table FL 14.16'!$D$3:$D$30,MATCH($J599,'HAZUS Table FL 14.16'!$C$3:$C$30,0)),"no data")</f>
        <v>no data</v>
      </c>
      <c r="S599" s="246" t="str">
        <f>IFERROR(INDEX('HAZUS Table FL 14.16'!$F$3:$F$30,MATCH($J599,'HAZUS Table FL 14.16'!$C$3:$C$30,0)),"no data")</f>
        <v>no data</v>
      </c>
      <c r="T599" s="246" t="str">
        <f>IFERROR(INDEX('HAZUS Table FL 14.16'!$G$3:$G$30,MATCH($J599,'HAZUS Table FL 14.16'!$C$3:$C$30,0)),"no data")</f>
        <v>no data</v>
      </c>
      <c r="U599" s="164" t="str">
        <f>IFERROR('Inputs_Metric 7'!$D$5*INDEX('HAZUS Table FL 14.8'!$E$4:$E$14,MATCH('Step 1_Metric 7'!$J599,'HAZUS Table FL 14.8'!$C$4:$C$14,0)),"no data")</f>
        <v>no data</v>
      </c>
      <c r="W599" s="92" t="str">
        <f t="shared" si="83"/>
        <v/>
      </c>
      <c r="X599" s="92" t="str">
        <f t="shared" si="84"/>
        <v/>
      </c>
      <c r="Y599" s="92" t="str">
        <f t="shared" si="85"/>
        <v/>
      </c>
      <c r="Z599" s="92" t="str">
        <f t="shared" si="86"/>
        <v/>
      </c>
      <c r="AA599" s="101" t="str">
        <f t="shared" si="87"/>
        <v/>
      </c>
      <c r="AB599" s="101" t="str">
        <f t="shared" si="88"/>
        <v/>
      </c>
      <c r="AC599" s="92" t="str">
        <f t="shared" si="89"/>
        <v/>
      </c>
      <c r="AD599" s="92" t="str">
        <f t="shared" si="90"/>
        <v/>
      </c>
    </row>
    <row r="600" spans="1:30" x14ac:dyDescent="0.25">
      <c r="A600">
        <f t="shared" si="82"/>
        <v>10</v>
      </c>
      <c r="B600">
        <f>COUNTIF($D$4:D600,D600)</f>
        <v>517</v>
      </c>
      <c r="C600">
        <f>'Building Structure Data'!B601</f>
        <v>0</v>
      </c>
      <c r="D600">
        <f>'Building Structure Data'!C601</f>
        <v>0</v>
      </c>
      <c r="E600">
        <f>'Building Structure Data'!D601</f>
        <v>0</v>
      </c>
      <c r="F600">
        <f>'Building Structure Data'!E601</f>
        <v>0</v>
      </c>
      <c r="G600" s="43">
        <f>'Building Structure Data'!O601</f>
        <v>0</v>
      </c>
      <c r="H600" s="43">
        <f>'Building Structure Data'!P601</f>
        <v>0</v>
      </c>
      <c r="I600" t="b">
        <f>IF(OR('Building Structure Data'!M601="C",'Building Structure Data'!M601="R"),TRUE,FALSE)</f>
        <v>0</v>
      </c>
      <c r="J600">
        <f>'Building Structure Data'!Y601</f>
        <v>0</v>
      </c>
      <c r="K600" s="77">
        <f>'Building Structure Data'!AN601</f>
        <v>0</v>
      </c>
      <c r="L600" s="77">
        <f>'Building Structure Data'!AO601</f>
        <v>0</v>
      </c>
      <c r="M600" s="163" t="str">
        <f>IFERROR('Inputs_Metric 7'!$D$5*INDEX('HAZUS Table FL 14.14'!$F$5:$F$40,MATCH($J600,'HAZUS Table FL 14.14'!$C$5:$C$40,0)),"no data")</f>
        <v>no data</v>
      </c>
      <c r="N600" s="163" t="str">
        <f>IFERROR('Inputs_Metric 7'!$D$5*INDEX('HAZUS Table FL 14.14'!$G$5:$G$40,MATCH($J600,'HAZUS Table FL 14.14'!$C$5:$C$40,0)),"no data")</f>
        <v>no data</v>
      </c>
      <c r="O600" s="163" t="str">
        <f>IFERROR('Inputs_Metric 7'!$D$5*INDEX('HAZUS Table FL 14.14'!$I$5:$I$40,MATCH($J600,'HAZUS Table FL 14.14'!$C$5:$C$40,0)),"no data")</f>
        <v>no data</v>
      </c>
      <c r="P600" s="246" t="str">
        <f>IFERROR(AVERAGEIFS('HAZUS Table FL 14.12'!$S$4:$S$325,'HAZUS Table FL 14.12'!$N$4:$N$325,$J600,'HAZUS Table FL 14.12'!$R$4:$R$325,$I600,'HAZUS Table FL 14.12'!$P$4:$P$325,"&lt;="&amp;$G600,'HAZUS Table FL 14.12'!$Q$4:$Q$325,"&gt;"&amp;$G600)*'Inputs_Metric 7'!$D$6,"no data")</f>
        <v>no data</v>
      </c>
      <c r="Q600" s="246" t="str">
        <f>IFERROR(AVERAGEIFS('HAZUS Table FL 14.12'!$S$4:$S$325,'HAZUS Table FL 14.12'!$N$4:$N$325,$J600,'HAZUS Table FL 14.12'!$R$4:$R$325,$I600,'HAZUS Table FL 14.12'!$P$4:$P$325,"&lt;="&amp;$H600,'HAZUS Table FL 14.12'!$Q$4:$Q$325,"&gt;"&amp;$H600)*'Inputs_Metric 7'!$D$6,"no data")</f>
        <v>no data</v>
      </c>
      <c r="R600" s="246" t="str">
        <f>IFERROR(INDEX('HAZUS Table FL 14.16'!$D$3:$D$30,MATCH($J600,'HAZUS Table FL 14.16'!$C$3:$C$30,0)),"no data")</f>
        <v>no data</v>
      </c>
      <c r="S600" s="246" t="str">
        <f>IFERROR(INDEX('HAZUS Table FL 14.16'!$F$3:$F$30,MATCH($J600,'HAZUS Table FL 14.16'!$C$3:$C$30,0)),"no data")</f>
        <v>no data</v>
      </c>
      <c r="T600" s="246" t="str">
        <f>IFERROR(INDEX('HAZUS Table FL 14.16'!$G$3:$G$30,MATCH($J600,'HAZUS Table FL 14.16'!$C$3:$C$30,0)),"no data")</f>
        <v>no data</v>
      </c>
      <c r="U600" s="164" t="str">
        <f>IFERROR('Inputs_Metric 7'!$D$5*INDEX('HAZUS Table FL 14.8'!$E$4:$E$14,MATCH('Step 1_Metric 7'!$J600,'HAZUS Table FL 14.8'!$C$4:$C$14,0)),"no data")</f>
        <v>no data</v>
      </c>
      <c r="W600" s="92" t="str">
        <f t="shared" si="83"/>
        <v/>
      </c>
      <c r="X600" s="92" t="str">
        <f t="shared" si="84"/>
        <v/>
      </c>
      <c r="Y600" s="92" t="str">
        <f t="shared" si="85"/>
        <v/>
      </c>
      <c r="Z600" s="92" t="str">
        <f t="shared" si="86"/>
        <v/>
      </c>
      <c r="AA600" s="101" t="str">
        <f t="shared" si="87"/>
        <v/>
      </c>
      <c r="AB600" s="101" t="str">
        <f t="shared" si="88"/>
        <v/>
      </c>
      <c r="AC600" s="92" t="str">
        <f t="shared" si="89"/>
        <v/>
      </c>
      <c r="AD600" s="92" t="str">
        <f t="shared" si="90"/>
        <v/>
      </c>
    </row>
    <row r="601" spans="1:30" x14ac:dyDescent="0.25">
      <c r="A601">
        <f t="shared" si="82"/>
        <v>10</v>
      </c>
      <c r="B601">
        <f>COUNTIF($D$4:D601,D601)</f>
        <v>518</v>
      </c>
      <c r="C601">
        <f>'Building Structure Data'!B602</f>
        <v>0</v>
      </c>
      <c r="D601">
        <f>'Building Structure Data'!C602</f>
        <v>0</v>
      </c>
      <c r="E601">
        <f>'Building Structure Data'!D602</f>
        <v>0</v>
      </c>
      <c r="F601">
        <f>'Building Structure Data'!E602</f>
        <v>0</v>
      </c>
      <c r="G601" s="43">
        <f>'Building Structure Data'!O602</f>
        <v>0</v>
      </c>
      <c r="H601" s="43">
        <f>'Building Structure Data'!P602</f>
        <v>0</v>
      </c>
      <c r="I601" t="b">
        <f>IF(OR('Building Structure Data'!M602="C",'Building Structure Data'!M602="R"),TRUE,FALSE)</f>
        <v>0</v>
      </c>
      <c r="J601">
        <f>'Building Structure Data'!Y602</f>
        <v>0</v>
      </c>
      <c r="K601" s="77">
        <f>'Building Structure Data'!AN602</f>
        <v>0</v>
      </c>
      <c r="L601" s="77">
        <f>'Building Structure Data'!AO602</f>
        <v>0</v>
      </c>
      <c r="M601" s="163" t="str">
        <f>IFERROR('Inputs_Metric 7'!$D$5*INDEX('HAZUS Table FL 14.14'!$F$5:$F$40,MATCH($J601,'HAZUS Table FL 14.14'!$C$5:$C$40,0)),"no data")</f>
        <v>no data</v>
      </c>
      <c r="N601" s="163" t="str">
        <f>IFERROR('Inputs_Metric 7'!$D$5*INDEX('HAZUS Table FL 14.14'!$G$5:$G$40,MATCH($J601,'HAZUS Table FL 14.14'!$C$5:$C$40,0)),"no data")</f>
        <v>no data</v>
      </c>
      <c r="O601" s="163" t="str">
        <f>IFERROR('Inputs_Metric 7'!$D$5*INDEX('HAZUS Table FL 14.14'!$I$5:$I$40,MATCH($J601,'HAZUS Table FL 14.14'!$C$5:$C$40,0)),"no data")</f>
        <v>no data</v>
      </c>
      <c r="P601" s="246" t="str">
        <f>IFERROR(AVERAGEIFS('HAZUS Table FL 14.12'!$S$4:$S$325,'HAZUS Table FL 14.12'!$N$4:$N$325,$J601,'HAZUS Table FL 14.12'!$R$4:$R$325,$I601,'HAZUS Table FL 14.12'!$P$4:$P$325,"&lt;="&amp;$G601,'HAZUS Table FL 14.12'!$Q$4:$Q$325,"&gt;"&amp;$G601)*'Inputs_Metric 7'!$D$6,"no data")</f>
        <v>no data</v>
      </c>
      <c r="Q601" s="246" t="str">
        <f>IFERROR(AVERAGEIFS('HAZUS Table FL 14.12'!$S$4:$S$325,'HAZUS Table FL 14.12'!$N$4:$N$325,$J601,'HAZUS Table FL 14.12'!$R$4:$R$325,$I601,'HAZUS Table FL 14.12'!$P$4:$P$325,"&lt;="&amp;$H601,'HAZUS Table FL 14.12'!$Q$4:$Q$325,"&gt;"&amp;$H601)*'Inputs_Metric 7'!$D$6,"no data")</f>
        <v>no data</v>
      </c>
      <c r="R601" s="246" t="str">
        <f>IFERROR(INDEX('HAZUS Table FL 14.16'!$D$3:$D$30,MATCH($J601,'HAZUS Table FL 14.16'!$C$3:$C$30,0)),"no data")</f>
        <v>no data</v>
      </c>
      <c r="S601" s="246" t="str">
        <f>IFERROR(INDEX('HAZUS Table FL 14.16'!$F$3:$F$30,MATCH($J601,'HAZUS Table FL 14.16'!$C$3:$C$30,0)),"no data")</f>
        <v>no data</v>
      </c>
      <c r="T601" s="246" t="str">
        <f>IFERROR(INDEX('HAZUS Table FL 14.16'!$G$3:$G$30,MATCH($J601,'HAZUS Table FL 14.16'!$C$3:$C$30,0)),"no data")</f>
        <v>no data</v>
      </c>
      <c r="U601" s="164" t="str">
        <f>IFERROR('Inputs_Metric 7'!$D$5*INDEX('HAZUS Table FL 14.8'!$E$4:$E$14,MATCH('Step 1_Metric 7'!$J601,'HAZUS Table FL 14.8'!$C$4:$C$14,0)),"no data")</f>
        <v>no data</v>
      </c>
      <c r="W601" s="92" t="str">
        <f t="shared" si="83"/>
        <v/>
      </c>
      <c r="X601" s="92" t="str">
        <f t="shared" si="84"/>
        <v/>
      </c>
      <c r="Y601" s="92" t="str">
        <f t="shared" si="85"/>
        <v/>
      </c>
      <c r="Z601" s="92" t="str">
        <f t="shared" si="86"/>
        <v/>
      </c>
      <c r="AA601" s="101" t="str">
        <f t="shared" si="87"/>
        <v/>
      </c>
      <c r="AB601" s="101" t="str">
        <f t="shared" si="88"/>
        <v/>
      </c>
      <c r="AC601" s="92" t="str">
        <f t="shared" si="89"/>
        <v/>
      </c>
      <c r="AD601" s="92" t="str">
        <f t="shared" si="90"/>
        <v/>
      </c>
    </row>
    <row r="602" spans="1:30" x14ac:dyDescent="0.25">
      <c r="A602">
        <f t="shared" si="82"/>
        <v>10</v>
      </c>
      <c r="B602">
        <f>COUNTIF($D$4:D602,D602)</f>
        <v>519</v>
      </c>
      <c r="C602">
        <f>'Building Structure Data'!B603</f>
        <v>0</v>
      </c>
      <c r="D602">
        <f>'Building Structure Data'!C603</f>
        <v>0</v>
      </c>
      <c r="E602">
        <f>'Building Structure Data'!D603</f>
        <v>0</v>
      </c>
      <c r="F602">
        <f>'Building Structure Data'!E603</f>
        <v>0</v>
      </c>
      <c r="G602" s="43">
        <f>'Building Structure Data'!O603</f>
        <v>0</v>
      </c>
      <c r="H602" s="43">
        <f>'Building Structure Data'!P603</f>
        <v>0</v>
      </c>
      <c r="I602" t="b">
        <f>IF(OR('Building Structure Data'!M603="C",'Building Structure Data'!M603="R"),TRUE,FALSE)</f>
        <v>0</v>
      </c>
      <c r="J602">
        <f>'Building Structure Data'!Y603</f>
        <v>0</v>
      </c>
      <c r="K602" s="77">
        <f>'Building Structure Data'!AN603</f>
        <v>0</v>
      </c>
      <c r="L602" s="77">
        <f>'Building Structure Data'!AO603</f>
        <v>0</v>
      </c>
      <c r="M602" s="163" t="str">
        <f>IFERROR('Inputs_Metric 7'!$D$5*INDEX('HAZUS Table FL 14.14'!$F$5:$F$40,MATCH($J602,'HAZUS Table FL 14.14'!$C$5:$C$40,0)),"no data")</f>
        <v>no data</v>
      </c>
      <c r="N602" s="163" t="str">
        <f>IFERROR('Inputs_Metric 7'!$D$5*INDEX('HAZUS Table FL 14.14'!$G$5:$G$40,MATCH($J602,'HAZUS Table FL 14.14'!$C$5:$C$40,0)),"no data")</f>
        <v>no data</v>
      </c>
      <c r="O602" s="163" t="str">
        <f>IFERROR('Inputs_Metric 7'!$D$5*INDEX('HAZUS Table FL 14.14'!$I$5:$I$40,MATCH($J602,'HAZUS Table FL 14.14'!$C$5:$C$40,0)),"no data")</f>
        <v>no data</v>
      </c>
      <c r="P602" s="246" t="str">
        <f>IFERROR(AVERAGEIFS('HAZUS Table FL 14.12'!$S$4:$S$325,'HAZUS Table FL 14.12'!$N$4:$N$325,$J602,'HAZUS Table FL 14.12'!$R$4:$R$325,$I602,'HAZUS Table FL 14.12'!$P$4:$P$325,"&lt;="&amp;$G602,'HAZUS Table FL 14.12'!$Q$4:$Q$325,"&gt;"&amp;$G602)*'Inputs_Metric 7'!$D$6,"no data")</f>
        <v>no data</v>
      </c>
      <c r="Q602" s="246" t="str">
        <f>IFERROR(AVERAGEIFS('HAZUS Table FL 14.12'!$S$4:$S$325,'HAZUS Table FL 14.12'!$N$4:$N$325,$J602,'HAZUS Table FL 14.12'!$R$4:$R$325,$I602,'HAZUS Table FL 14.12'!$P$4:$P$325,"&lt;="&amp;$H602,'HAZUS Table FL 14.12'!$Q$4:$Q$325,"&gt;"&amp;$H602)*'Inputs_Metric 7'!$D$6,"no data")</f>
        <v>no data</v>
      </c>
      <c r="R602" s="246" t="str">
        <f>IFERROR(INDEX('HAZUS Table FL 14.16'!$D$3:$D$30,MATCH($J602,'HAZUS Table FL 14.16'!$C$3:$C$30,0)),"no data")</f>
        <v>no data</v>
      </c>
      <c r="S602" s="246" t="str">
        <f>IFERROR(INDEX('HAZUS Table FL 14.16'!$F$3:$F$30,MATCH($J602,'HAZUS Table FL 14.16'!$C$3:$C$30,0)),"no data")</f>
        <v>no data</v>
      </c>
      <c r="T602" s="246" t="str">
        <f>IFERROR(INDEX('HAZUS Table FL 14.16'!$G$3:$G$30,MATCH($J602,'HAZUS Table FL 14.16'!$C$3:$C$30,0)),"no data")</f>
        <v>no data</v>
      </c>
      <c r="U602" s="164" t="str">
        <f>IFERROR('Inputs_Metric 7'!$D$5*INDEX('HAZUS Table FL 14.8'!$E$4:$E$14,MATCH('Step 1_Metric 7'!$J602,'HAZUS Table FL 14.8'!$C$4:$C$14,0)),"no data")</f>
        <v>no data</v>
      </c>
      <c r="W602" s="92" t="str">
        <f t="shared" si="83"/>
        <v/>
      </c>
      <c r="X602" s="92" t="str">
        <f t="shared" si="84"/>
        <v/>
      </c>
      <c r="Y602" s="92" t="str">
        <f t="shared" si="85"/>
        <v/>
      </c>
      <c r="Z602" s="92" t="str">
        <f t="shared" si="86"/>
        <v/>
      </c>
      <c r="AA602" s="101" t="str">
        <f t="shared" si="87"/>
        <v/>
      </c>
      <c r="AB602" s="101" t="str">
        <f t="shared" si="88"/>
        <v/>
      </c>
      <c r="AC602" s="92" t="str">
        <f t="shared" si="89"/>
        <v/>
      </c>
      <c r="AD602" s="92" t="str">
        <f t="shared" si="90"/>
        <v/>
      </c>
    </row>
    <row r="603" spans="1:30" x14ac:dyDescent="0.25">
      <c r="A603">
        <f t="shared" si="82"/>
        <v>10</v>
      </c>
      <c r="B603">
        <f>COUNTIF($D$4:D603,D603)</f>
        <v>520</v>
      </c>
      <c r="C603">
        <f>'Building Structure Data'!B604</f>
        <v>0</v>
      </c>
      <c r="D603">
        <f>'Building Structure Data'!C604</f>
        <v>0</v>
      </c>
      <c r="E603">
        <f>'Building Structure Data'!D604</f>
        <v>0</v>
      </c>
      <c r="F603">
        <f>'Building Structure Data'!E604</f>
        <v>0</v>
      </c>
      <c r="G603" s="43">
        <f>'Building Structure Data'!O604</f>
        <v>0</v>
      </c>
      <c r="H603" s="43">
        <f>'Building Structure Data'!P604</f>
        <v>0</v>
      </c>
      <c r="I603" t="b">
        <f>IF(OR('Building Structure Data'!M604="C",'Building Structure Data'!M604="R"),TRUE,FALSE)</f>
        <v>0</v>
      </c>
      <c r="J603">
        <f>'Building Structure Data'!Y604</f>
        <v>0</v>
      </c>
      <c r="K603" s="77">
        <f>'Building Structure Data'!AN604</f>
        <v>0</v>
      </c>
      <c r="L603" s="77">
        <f>'Building Structure Data'!AO604</f>
        <v>0</v>
      </c>
      <c r="M603" s="163" t="str">
        <f>IFERROR('Inputs_Metric 7'!$D$5*INDEX('HAZUS Table FL 14.14'!$F$5:$F$40,MATCH($J603,'HAZUS Table FL 14.14'!$C$5:$C$40,0)),"no data")</f>
        <v>no data</v>
      </c>
      <c r="N603" s="163" t="str">
        <f>IFERROR('Inputs_Metric 7'!$D$5*INDEX('HAZUS Table FL 14.14'!$G$5:$G$40,MATCH($J603,'HAZUS Table FL 14.14'!$C$5:$C$40,0)),"no data")</f>
        <v>no data</v>
      </c>
      <c r="O603" s="163" t="str">
        <f>IFERROR('Inputs_Metric 7'!$D$5*INDEX('HAZUS Table FL 14.14'!$I$5:$I$40,MATCH($J603,'HAZUS Table FL 14.14'!$C$5:$C$40,0)),"no data")</f>
        <v>no data</v>
      </c>
      <c r="P603" s="246" t="str">
        <f>IFERROR(AVERAGEIFS('HAZUS Table FL 14.12'!$S$4:$S$325,'HAZUS Table FL 14.12'!$N$4:$N$325,$J603,'HAZUS Table FL 14.12'!$R$4:$R$325,$I603,'HAZUS Table FL 14.12'!$P$4:$P$325,"&lt;="&amp;$G603,'HAZUS Table FL 14.12'!$Q$4:$Q$325,"&gt;"&amp;$G603)*'Inputs_Metric 7'!$D$6,"no data")</f>
        <v>no data</v>
      </c>
      <c r="Q603" s="246" t="str">
        <f>IFERROR(AVERAGEIFS('HAZUS Table FL 14.12'!$S$4:$S$325,'HAZUS Table FL 14.12'!$N$4:$N$325,$J603,'HAZUS Table FL 14.12'!$R$4:$R$325,$I603,'HAZUS Table FL 14.12'!$P$4:$P$325,"&lt;="&amp;$H603,'HAZUS Table FL 14.12'!$Q$4:$Q$325,"&gt;"&amp;$H603)*'Inputs_Metric 7'!$D$6,"no data")</f>
        <v>no data</v>
      </c>
      <c r="R603" s="246" t="str">
        <f>IFERROR(INDEX('HAZUS Table FL 14.16'!$D$3:$D$30,MATCH($J603,'HAZUS Table FL 14.16'!$C$3:$C$30,0)),"no data")</f>
        <v>no data</v>
      </c>
      <c r="S603" s="246" t="str">
        <f>IFERROR(INDEX('HAZUS Table FL 14.16'!$F$3:$F$30,MATCH($J603,'HAZUS Table FL 14.16'!$C$3:$C$30,0)),"no data")</f>
        <v>no data</v>
      </c>
      <c r="T603" s="246" t="str">
        <f>IFERROR(INDEX('HAZUS Table FL 14.16'!$G$3:$G$30,MATCH($J603,'HAZUS Table FL 14.16'!$C$3:$C$30,0)),"no data")</f>
        <v>no data</v>
      </c>
      <c r="U603" s="164" t="str">
        <f>IFERROR('Inputs_Metric 7'!$D$5*INDEX('HAZUS Table FL 14.8'!$E$4:$E$14,MATCH('Step 1_Metric 7'!$J603,'HAZUS Table FL 14.8'!$C$4:$C$14,0)),"no data")</f>
        <v>no data</v>
      </c>
      <c r="W603" s="92" t="str">
        <f t="shared" si="83"/>
        <v/>
      </c>
      <c r="X603" s="92" t="str">
        <f t="shared" si="84"/>
        <v/>
      </c>
      <c r="Y603" s="92" t="str">
        <f t="shared" si="85"/>
        <v/>
      </c>
      <c r="Z603" s="92" t="str">
        <f t="shared" si="86"/>
        <v/>
      </c>
      <c r="AA603" s="101" t="str">
        <f t="shared" si="87"/>
        <v/>
      </c>
      <c r="AB603" s="101" t="str">
        <f t="shared" si="88"/>
        <v/>
      </c>
      <c r="AC603" s="92" t="str">
        <f t="shared" si="89"/>
        <v/>
      </c>
      <c r="AD603" s="92" t="str">
        <f t="shared" si="90"/>
        <v/>
      </c>
    </row>
    <row r="604" spans="1:30" x14ac:dyDescent="0.25">
      <c r="A604">
        <f t="shared" si="82"/>
        <v>10</v>
      </c>
      <c r="B604">
        <f>COUNTIF($D$4:D604,D604)</f>
        <v>521</v>
      </c>
      <c r="C604">
        <f>'Building Structure Data'!B605</f>
        <v>0</v>
      </c>
      <c r="D604">
        <f>'Building Structure Data'!C605</f>
        <v>0</v>
      </c>
      <c r="E604">
        <f>'Building Structure Data'!D605</f>
        <v>0</v>
      </c>
      <c r="F604">
        <f>'Building Structure Data'!E605</f>
        <v>0</v>
      </c>
      <c r="G604" s="43">
        <f>'Building Structure Data'!O605</f>
        <v>0</v>
      </c>
      <c r="H604" s="43">
        <f>'Building Structure Data'!P605</f>
        <v>0</v>
      </c>
      <c r="I604" t="b">
        <f>IF(OR('Building Structure Data'!M605="C",'Building Structure Data'!M605="R"),TRUE,FALSE)</f>
        <v>0</v>
      </c>
      <c r="J604">
        <f>'Building Structure Data'!Y605</f>
        <v>0</v>
      </c>
      <c r="K604" s="77">
        <f>'Building Structure Data'!AN605</f>
        <v>0</v>
      </c>
      <c r="L604" s="77">
        <f>'Building Structure Data'!AO605</f>
        <v>0</v>
      </c>
      <c r="M604" s="163" t="str">
        <f>IFERROR('Inputs_Metric 7'!$D$5*INDEX('HAZUS Table FL 14.14'!$F$5:$F$40,MATCH($J604,'HAZUS Table FL 14.14'!$C$5:$C$40,0)),"no data")</f>
        <v>no data</v>
      </c>
      <c r="N604" s="163" t="str">
        <f>IFERROR('Inputs_Metric 7'!$D$5*INDEX('HAZUS Table FL 14.14'!$G$5:$G$40,MATCH($J604,'HAZUS Table FL 14.14'!$C$5:$C$40,0)),"no data")</f>
        <v>no data</v>
      </c>
      <c r="O604" s="163" t="str">
        <f>IFERROR('Inputs_Metric 7'!$D$5*INDEX('HAZUS Table FL 14.14'!$I$5:$I$40,MATCH($J604,'HAZUS Table FL 14.14'!$C$5:$C$40,0)),"no data")</f>
        <v>no data</v>
      </c>
      <c r="P604" s="246" t="str">
        <f>IFERROR(AVERAGEIFS('HAZUS Table FL 14.12'!$S$4:$S$325,'HAZUS Table FL 14.12'!$N$4:$N$325,$J604,'HAZUS Table FL 14.12'!$R$4:$R$325,$I604,'HAZUS Table FL 14.12'!$P$4:$P$325,"&lt;="&amp;$G604,'HAZUS Table FL 14.12'!$Q$4:$Q$325,"&gt;"&amp;$G604)*'Inputs_Metric 7'!$D$6,"no data")</f>
        <v>no data</v>
      </c>
      <c r="Q604" s="246" t="str">
        <f>IFERROR(AVERAGEIFS('HAZUS Table FL 14.12'!$S$4:$S$325,'HAZUS Table FL 14.12'!$N$4:$N$325,$J604,'HAZUS Table FL 14.12'!$R$4:$R$325,$I604,'HAZUS Table FL 14.12'!$P$4:$P$325,"&lt;="&amp;$H604,'HAZUS Table FL 14.12'!$Q$4:$Q$325,"&gt;"&amp;$H604)*'Inputs_Metric 7'!$D$6,"no data")</f>
        <v>no data</v>
      </c>
      <c r="R604" s="246" t="str">
        <f>IFERROR(INDEX('HAZUS Table FL 14.16'!$D$3:$D$30,MATCH($J604,'HAZUS Table FL 14.16'!$C$3:$C$30,0)),"no data")</f>
        <v>no data</v>
      </c>
      <c r="S604" s="246" t="str">
        <f>IFERROR(INDEX('HAZUS Table FL 14.16'!$F$3:$F$30,MATCH($J604,'HAZUS Table FL 14.16'!$C$3:$C$30,0)),"no data")</f>
        <v>no data</v>
      </c>
      <c r="T604" s="246" t="str">
        <f>IFERROR(INDEX('HAZUS Table FL 14.16'!$G$3:$G$30,MATCH($J604,'HAZUS Table FL 14.16'!$C$3:$C$30,0)),"no data")</f>
        <v>no data</v>
      </c>
      <c r="U604" s="164" t="str">
        <f>IFERROR('Inputs_Metric 7'!$D$5*INDEX('HAZUS Table FL 14.8'!$E$4:$E$14,MATCH('Step 1_Metric 7'!$J604,'HAZUS Table FL 14.8'!$C$4:$C$14,0)),"no data")</f>
        <v>no data</v>
      </c>
      <c r="W604" s="92" t="str">
        <f t="shared" si="83"/>
        <v/>
      </c>
      <c r="X604" s="92" t="str">
        <f t="shared" si="84"/>
        <v/>
      </c>
      <c r="Y604" s="92" t="str">
        <f t="shared" si="85"/>
        <v/>
      </c>
      <c r="Z604" s="92" t="str">
        <f t="shared" si="86"/>
        <v/>
      </c>
      <c r="AA604" s="101" t="str">
        <f t="shared" si="87"/>
        <v/>
      </c>
      <c r="AB604" s="101" t="str">
        <f t="shared" si="88"/>
        <v/>
      </c>
      <c r="AC604" s="92" t="str">
        <f t="shared" si="89"/>
        <v/>
      </c>
      <c r="AD604" s="92" t="str">
        <f t="shared" si="90"/>
        <v/>
      </c>
    </row>
    <row r="605" spans="1:30" x14ac:dyDescent="0.25">
      <c r="A605">
        <f t="shared" ref="A605:A668" si="91">IF(B605=1,A604+1,A604)</f>
        <v>10</v>
      </c>
      <c r="B605">
        <f>COUNTIF($D$4:D605,D605)</f>
        <v>522</v>
      </c>
      <c r="C605">
        <f>'Building Structure Data'!B606</f>
        <v>0</v>
      </c>
      <c r="D605">
        <f>'Building Structure Data'!C606</f>
        <v>0</v>
      </c>
      <c r="E605">
        <f>'Building Structure Data'!D606</f>
        <v>0</v>
      </c>
      <c r="F605">
        <f>'Building Structure Data'!E606</f>
        <v>0</v>
      </c>
      <c r="G605" s="43">
        <f>'Building Structure Data'!O606</f>
        <v>0</v>
      </c>
      <c r="H605" s="43">
        <f>'Building Structure Data'!P606</f>
        <v>0</v>
      </c>
      <c r="I605" t="b">
        <f>IF(OR('Building Structure Data'!M606="C",'Building Structure Data'!M606="R"),TRUE,FALSE)</f>
        <v>0</v>
      </c>
      <c r="J605">
        <f>'Building Structure Data'!Y606</f>
        <v>0</v>
      </c>
      <c r="K605" s="77">
        <f>'Building Structure Data'!AN606</f>
        <v>0</v>
      </c>
      <c r="L605" s="77">
        <f>'Building Structure Data'!AO606</f>
        <v>0</v>
      </c>
      <c r="M605" s="163" t="str">
        <f>IFERROR('Inputs_Metric 7'!$D$5*INDEX('HAZUS Table FL 14.14'!$F$5:$F$40,MATCH($J605,'HAZUS Table FL 14.14'!$C$5:$C$40,0)),"no data")</f>
        <v>no data</v>
      </c>
      <c r="N605" s="163" t="str">
        <f>IFERROR('Inputs_Metric 7'!$D$5*INDEX('HAZUS Table FL 14.14'!$G$5:$G$40,MATCH($J605,'HAZUS Table FL 14.14'!$C$5:$C$40,0)),"no data")</f>
        <v>no data</v>
      </c>
      <c r="O605" s="163" t="str">
        <f>IFERROR('Inputs_Metric 7'!$D$5*INDEX('HAZUS Table FL 14.14'!$I$5:$I$40,MATCH($J605,'HAZUS Table FL 14.14'!$C$5:$C$40,0)),"no data")</f>
        <v>no data</v>
      </c>
      <c r="P605" s="246" t="str">
        <f>IFERROR(AVERAGEIFS('HAZUS Table FL 14.12'!$S$4:$S$325,'HAZUS Table FL 14.12'!$N$4:$N$325,$J605,'HAZUS Table FL 14.12'!$R$4:$R$325,$I605,'HAZUS Table FL 14.12'!$P$4:$P$325,"&lt;="&amp;$G605,'HAZUS Table FL 14.12'!$Q$4:$Q$325,"&gt;"&amp;$G605)*'Inputs_Metric 7'!$D$6,"no data")</f>
        <v>no data</v>
      </c>
      <c r="Q605" s="246" t="str">
        <f>IFERROR(AVERAGEIFS('HAZUS Table FL 14.12'!$S$4:$S$325,'HAZUS Table FL 14.12'!$N$4:$N$325,$J605,'HAZUS Table FL 14.12'!$R$4:$R$325,$I605,'HAZUS Table FL 14.12'!$P$4:$P$325,"&lt;="&amp;$H605,'HAZUS Table FL 14.12'!$Q$4:$Q$325,"&gt;"&amp;$H605)*'Inputs_Metric 7'!$D$6,"no data")</f>
        <v>no data</v>
      </c>
      <c r="R605" s="246" t="str">
        <f>IFERROR(INDEX('HAZUS Table FL 14.16'!$D$3:$D$30,MATCH($J605,'HAZUS Table FL 14.16'!$C$3:$C$30,0)),"no data")</f>
        <v>no data</v>
      </c>
      <c r="S605" s="246" t="str">
        <f>IFERROR(INDEX('HAZUS Table FL 14.16'!$F$3:$F$30,MATCH($J605,'HAZUS Table FL 14.16'!$C$3:$C$30,0)),"no data")</f>
        <v>no data</v>
      </c>
      <c r="T605" s="246" t="str">
        <f>IFERROR(INDEX('HAZUS Table FL 14.16'!$G$3:$G$30,MATCH($J605,'HAZUS Table FL 14.16'!$C$3:$C$30,0)),"no data")</f>
        <v>no data</v>
      </c>
      <c r="U605" s="164" t="str">
        <f>IFERROR('Inputs_Metric 7'!$D$5*INDEX('HAZUS Table FL 14.8'!$E$4:$E$14,MATCH('Step 1_Metric 7'!$J605,'HAZUS Table FL 14.8'!$C$4:$C$14,0)),"no data")</f>
        <v>no data</v>
      </c>
      <c r="W605" s="92" t="str">
        <f t="shared" ref="W605:W668" si="92">IFERROR(K605*M605*P605*(1-S605),"")</f>
        <v/>
      </c>
      <c r="X605" s="92" t="str">
        <f t="shared" ref="X605:X668" si="93">IFERROR(L605*M605*Q605*(1-S605),"")</f>
        <v/>
      </c>
      <c r="Y605" s="92" t="str">
        <f t="shared" ref="Y605:Y668" si="94">IFERROR(K605*$N605*P605*(1-$R605),"")</f>
        <v/>
      </c>
      <c r="Z605" s="92" t="str">
        <f t="shared" ref="Z605:Z668" si="95">IFERROR(L605*$N605*Q605*(1-$R605),"")</f>
        <v/>
      </c>
      <c r="AA605" s="101" t="str">
        <f t="shared" ref="AA605:AA668" si="96">IFERROR(AC605/$U605,"")</f>
        <v/>
      </c>
      <c r="AB605" s="101" t="str">
        <f t="shared" ref="AB605:AB668" si="97">IFERROR(AD605/$U605,"")</f>
        <v/>
      </c>
      <c r="AC605" s="92" t="str">
        <f t="shared" ref="AC605:AC668" si="98">IFERROR(K605*$O605*P605*(1-$T605),"")</f>
        <v/>
      </c>
      <c r="AD605" s="92" t="str">
        <f t="shared" ref="AD605:AD668" si="99">IFERROR(L605*$O605*Q605*(1-$T605),"")</f>
        <v/>
      </c>
    </row>
    <row r="606" spans="1:30" x14ac:dyDescent="0.25">
      <c r="A606">
        <f t="shared" si="91"/>
        <v>10</v>
      </c>
      <c r="B606">
        <f>COUNTIF($D$4:D606,D606)</f>
        <v>523</v>
      </c>
      <c r="C606">
        <f>'Building Structure Data'!B607</f>
        <v>0</v>
      </c>
      <c r="D606">
        <f>'Building Structure Data'!C607</f>
        <v>0</v>
      </c>
      <c r="E606">
        <f>'Building Structure Data'!D607</f>
        <v>0</v>
      </c>
      <c r="F606">
        <f>'Building Structure Data'!E607</f>
        <v>0</v>
      </c>
      <c r="G606" s="43">
        <f>'Building Structure Data'!O607</f>
        <v>0</v>
      </c>
      <c r="H606" s="43">
        <f>'Building Structure Data'!P607</f>
        <v>0</v>
      </c>
      <c r="I606" t="b">
        <f>IF(OR('Building Structure Data'!M607="C",'Building Structure Data'!M607="R"),TRUE,FALSE)</f>
        <v>0</v>
      </c>
      <c r="J606">
        <f>'Building Structure Data'!Y607</f>
        <v>0</v>
      </c>
      <c r="K606" s="77">
        <f>'Building Structure Data'!AN607</f>
        <v>0</v>
      </c>
      <c r="L606" s="77">
        <f>'Building Structure Data'!AO607</f>
        <v>0</v>
      </c>
      <c r="M606" s="163" t="str">
        <f>IFERROR('Inputs_Metric 7'!$D$5*INDEX('HAZUS Table FL 14.14'!$F$5:$F$40,MATCH($J606,'HAZUS Table FL 14.14'!$C$5:$C$40,0)),"no data")</f>
        <v>no data</v>
      </c>
      <c r="N606" s="163" t="str">
        <f>IFERROR('Inputs_Metric 7'!$D$5*INDEX('HAZUS Table FL 14.14'!$G$5:$G$40,MATCH($J606,'HAZUS Table FL 14.14'!$C$5:$C$40,0)),"no data")</f>
        <v>no data</v>
      </c>
      <c r="O606" s="163" t="str">
        <f>IFERROR('Inputs_Metric 7'!$D$5*INDEX('HAZUS Table FL 14.14'!$I$5:$I$40,MATCH($J606,'HAZUS Table FL 14.14'!$C$5:$C$40,0)),"no data")</f>
        <v>no data</v>
      </c>
      <c r="P606" s="246" t="str">
        <f>IFERROR(AVERAGEIFS('HAZUS Table FL 14.12'!$S$4:$S$325,'HAZUS Table FL 14.12'!$N$4:$N$325,$J606,'HAZUS Table FL 14.12'!$R$4:$R$325,$I606,'HAZUS Table FL 14.12'!$P$4:$P$325,"&lt;="&amp;$G606,'HAZUS Table FL 14.12'!$Q$4:$Q$325,"&gt;"&amp;$G606)*'Inputs_Metric 7'!$D$6,"no data")</f>
        <v>no data</v>
      </c>
      <c r="Q606" s="246" t="str">
        <f>IFERROR(AVERAGEIFS('HAZUS Table FL 14.12'!$S$4:$S$325,'HAZUS Table FL 14.12'!$N$4:$N$325,$J606,'HAZUS Table FL 14.12'!$R$4:$R$325,$I606,'HAZUS Table FL 14.12'!$P$4:$P$325,"&lt;="&amp;$H606,'HAZUS Table FL 14.12'!$Q$4:$Q$325,"&gt;"&amp;$H606)*'Inputs_Metric 7'!$D$6,"no data")</f>
        <v>no data</v>
      </c>
      <c r="R606" s="246" t="str">
        <f>IFERROR(INDEX('HAZUS Table FL 14.16'!$D$3:$D$30,MATCH($J606,'HAZUS Table FL 14.16'!$C$3:$C$30,0)),"no data")</f>
        <v>no data</v>
      </c>
      <c r="S606" s="246" t="str">
        <f>IFERROR(INDEX('HAZUS Table FL 14.16'!$F$3:$F$30,MATCH($J606,'HAZUS Table FL 14.16'!$C$3:$C$30,0)),"no data")</f>
        <v>no data</v>
      </c>
      <c r="T606" s="246" t="str">
        <f>IFERROR(INDEX('HAZUS Table FL 14.16'!$G$3:$G$30,MATCH($J606,'HAZUS Table FL 14.16'!$C$3:$C$30,0)),"no data")</f>
        <v>no data</v>
      </c>
      <c r="U606" s="164" t="str">
        <f>IFERROR('Inputs_Metric 7'!$D$5*INDEX('HAZUS Table FL 14.8'!$E$4:$E$14,MATCH('Step 1_Metric 7'!$J606,'HAZUS Table FL 14.8'!$C$4:$C$14,0)),"no data")</f>
        <v>no data</v>
      </c>
      <c r="W606" s="92" t="str">
        <f t="shared" si="92"/>
        <v/>
      </c>
      <c r="X606" s="92" t="str">
        <f t="shared" si="93"/>
        <v/>
      </c>
      <c r="Y606" s="92" t="str">
        <f t="shared" si="94"/>
        <v/>
      </c>
      <c r="Z606" s="92" t="str">
        <f t="shared" si="95"/>
        <v/>
      </c>
      <c r="AA606" s="101" t="str">
        <f t="shared" si="96"/>
        <v/>
      </c>
      <c r="AB606" s="101" t="str">
        <f t="shared" si="97"/>
        <v/>
      </c>
      <c r="AC606" s="92" t="str">
        <f t="shared" si="98"/>
        <v/>
      </c>
      <c r="AD606" s="92" t="str">
        <f t="shared" si="99"/>
        <v/>
      </c>
    </row>
    <row r="607" spans="1:30" x14ac:dyDescent="0.25">
      <c r="A607">
        <f t="shared" si="91"/>
        <v>10</v>
      </c>
      <c r="B607">
        <f>COUNTIF($D$4:D607,D607)</f>
        <v>524</v>
      </c>
      <c r="C607">
        <f>'Building Structure Data'!B608</f>
        <v>0</v>
      </c>
      <c r="D607">
        <f>'Building Structure Data'!C608</f>
        <v>0</v>
      </c>
      <c r="E607">
        <f>'Building Structure Data'!D608</f>
        <v>0</v>
      </c>
      <c r="F607">
        <f>'Building Structure Data'!E608</f>
        <v>0</v>
      </c>
      <c r="G607" s="43">
        <f>'Building Structure Data'!O608</f>
        <v>0</v>
      </c>
      <c r="H607" s="43">
        <f>'Building Structure Data'!P608</f>
        <v>0</v>
      </c>
      <c r="I607" t="b">
        <f>IF(OR('Building Structure Data'!M608="C",'Building Structure Data'!M608="R"),TRUE,FALSE)</f>
        <v>0</v>
      </c>
      <c r="J607">
        <f>'Building Structure Data'!Y608</f>
        <v>0</v>
      </c>
      <c r="K607" s="77">
        <f>'Building Structure Data'!AN608</f>
        <v>0</v>
      </c>
      <c r="L607" s="77">
        <f>'Building Structure Data'!AO608</f>
        <v>0</v>
      </c>
      <c r="M607" s="163" t="str">
        <f>IFERROR('Inputs_Metric 7'!$D$5*INDEX('HAZUS Table FL 14.14'!$F$5:$F$40,MATCH($J607,'HAZUS Table FL 14.14'!$C$5:$C$40,0)),"no data")</f>
        <v>no data</v>
      </c>
      <c r="N607" s="163" t="str">
        <f>IFERROR('Inputs_Metric 7'!$D$5*INDEX('HAZUS Table FL 14.14'!$G$5:$G$40,MATCH($J607,'HAZUS Table FL 14.14'!$C$5:$C$40,0)),"no data")</f>
        <v>no data</v>
      </c>
      <c r="O607" s="163" t="str">
        <f>IFERROR('Inputs_Metric 7'!$D$5*INDEX('HAZUS Table FL 14.14'!$I$5:$I$40,MATCH($J607,'HAZUS Table FL 14.14'!$C$5:$C$40,0)),"no data")</f>
        <v>no data</v>
      </c>
      <c r="P607" s="246" t="str">
        <f>IFERROR(AVERAGEIFS('HAZUS Table FL 14.12'!$S$4:$S$325,'HAZUS Table FL 14.12'!$N$4:$N$325,$J607,'HAZUS Table FL 14.12'!$R$4:$R$325,$I607,'HAZUS Table FL 14.12'!$P$4:$P$325,"&lt;="&amp;$G607,'HAZUS Table FL 14.12'!$Q$4:$Q$325,"&gt;"&amp;$G607)*'Inputs_Metric 7'!$D$6,"no data")</f>
        <v>no data</v>
      </c>
      <c r="Q607" s="246" t="str">
        <f>IFERROR(AVERAGEIFS('HAZUS Table FL 14.12'!$S$4:$S$325,'HAZUS Table FL 14.12'!$N$4:$N$325,$J607,'HAZUS Table FL 14.12'!$R$4:$R$325,$I607,'HAZUS Table FL 14.12'!$P$4:$P$325,"&lt;="&amp;$H607,'HAZUS Table FL 14.12'!$Q$4:$Q$325,"&gt;"&amp;$H607)*'Inputs_Metric 7'!$D$6,"no data")</f>
        <v>no data</v>
      </c>
      <c r="R607" s="246" t="str">
        <f>IFERROR(INDEX('HAZUS Table FL 14.16'!$D$3:$D$30,MATCH($J607,'HAZUS Table FL 14.16'!$C$3:$C$30,0)),"no data")</f>
        <v>no data</v>
      </c>
      <c r="S607" s="246" t="str">
        <f>IFERROR(INDEX('HAZUS Table FL 14.16'!$F$3:$F$30,MATCH($J607,'HAZUS Table FL 14.16'!$C$3:$C$30,0)),"no data")</f>
        <v>no data</v>
      </c>
      <c r="T607" s="246" t="str">
        <f>IFERROR(INDEX('HAZUS Table FL 14.16'!$G$3:$G$30,MATCH($J607,'HAZUS Table FL 14.16'!$C$3:$C$30,0)),"no data")</f>
        <v>no data</v>
      </c>
      <c r="U607" s="164" t="str">
        <f>IFERROR('Inputs_Metric 7'!$D$5*INDEX('HAZUS Table FL 14.8'!$E$4:$E$14,MATCH('Step 1_Metric 7'!$J607,'HAZUS Table FL 14.8'!$C$4:$C$14,0)),"no data")</f>
        <v>no data</v>
      </c>
      <c r="W607" s="92" t="str">
        <f t="shared" si="92"/>
        <v/>
      </c>
      <c r="X607" s="92" t="str">
        <f t="shared" si="93"/>
        <v/>
      </c>
      <c r="Y607" s="92" t="str">
        <f t="shared" si="94"/>
        <v/>
      </c>
      <c r="Z607" s="92" t="str">
        <f t="shared" si="95"/>
        <v/>
      </c>
      <c r="AA607" s="101" t="str">
        <f t="shared" si="96"/>
        <v/>
      </c>
      <c r="AB607" s="101" t="str">
        <f t="shared" si="97"/>
        <v/>
      </c>
      <c r="AC607" s="92" t="str">
        <f t="shared" si="98"/>
        <v/>
      </c>
      <c r="AD607" s="92" t="str">
        <f t="shared" si="99"/>
        <v/>
      </c>
    </row>
    <row r="608" spans="1:30" x14ac:dyDescent="0.25">
      <c r="A608">
        <f t="shared" si="91"/>
        <v>10</v>
      </c>
      <c r="B608">
        <f>COUNTIF($D$4:D608,D608)</f>
        <v>525</v>
      </c>
      <c r="C608">
        <f>'Building Structure Data'!B609</f>
        <v>0</v>
      </c>
      <c r="D608">
        <f>'Building Structure Data'!C609</f>
        <v>0</v>
      </c>
      <c r="E608">
        <f>'Building Structure Data'!D609</f>
        <v>0</v>
      </c>
      <c r="F608">
        <f>'Building Structure Data'!E609</f>
        <v>0</v>
      </c>
      <c r="G608" s="43">
        <f>'Building Structure Data'!O609</f>
        <v>0</v>
      </c>
      <c r="H608" s="43">
        <f>'Building Structure Data'!P609</f>
        <v>0</v>
      </c>
      <c r="I608" t="b">
        <f>IF(OR('Building Structure Data'!M609="C",'Building Structure Data'!M609="R"),TRUE,FALSE)</f>
        <v>0</v>
      </c>
      <c r="J608">
        <f>'Building Structure Data'!Y609</f>
        <v>0</v>
      </c>
      <c r="K608" s="77">
        <f>'Building Structure Data'!AN609</f>
        <v>0</v>
      </c>
      <c r="L608" s="77">
        <f>'Building Structure Data'!AO609</f>
        <v>0</v>
      </c>
      <c r="M608" s="163" t="str">
        <f>IFERROR('Inputs_Metric 7'!$D$5*INDEX('HAZUS Table FL 14.14'!$F$5:$F$40,MATCH($J608,'HAZUS Table FL 14.14'!$C$5:$C$40,0)),"no data")</f>
        <v>no data</v>
      </c>
      <c r="N608" s="163" t="str">
        <f>IFERROR('Inputs_Metric 7'!$D$5*INDEX('HAZUS Table FL 14.14'!$G$5:$G$40,MATCH($J608,'HAZUS Table FL 14.14'!$C$5:$C$40,0)),"no data")</f>
        <v>no data</v>
      </c>
      <c r="O608" s="163" t="str">
        <f>IFERROR('Inputs_Metric 7'!$D$5*INDEX('HAZUS Table FL 14.14'!$I$5:$I$40,MATCH($J608,'HAZUS Table FL 14.14'!$C$5:$C$40,0)),"no data")</f>
        <v>no data</v>
      </c>
      <c r="P608" s="246" t="str">
        <f>IFERROR(AVERAGEIFS('HAZUS Table FL 14.12'!$S$4:$S$325,'HAZUS Table FL 14.12'!$N$4:$N$325,$J608,'HAZUS Table FL 14.12'!$R$4:$R$325,$I608,'HAZUS Table FL 14.12'!$P$4:$P$325,"&lt;="&amp;$G608,'HAZUS Table FL 14.12'!$Q$4:$Q$325,"&gt;"&amp;$G608)*'Inputs_Metric 7'!$D$6,"no data")</f>
        <v>no data</v>
      </c>
      <c r="Q608" s="246" t="str">
        <f>IFERROR(AVERAGEIFS('HAZUS Table FL 14.12'!$S$4:$S$325,'HAZUS Table FL 14.12'!$N$4:$N$325,$J608,'HAZUS Table FL 14.12'!$R$4:$R$325,$I608,'HAZUS Table FL 14.12'!$P$4:$P$325,"&lt;="&amp;$H608,'HAZUS Table FL 14.12'!$Q$4:$Q$325,"&gt;"&amp;$H608)*'Inputs_Metric 7'!$D$6,"no data")</f>
        <v>no data</v>
      </c>
      <c r="R608" s="246" t="str">
        <f>IFERROR(INDEX('HAZUS Table FL 14.16'!$D$3:$D$30,MATCH($J608,'HAZUS Table FL 14.16'!$C$3:$C$30,0)),"no data")</f>
        <v>no data</v>
      </c>
      <c r="S608" s="246" t="str">
        <f>IFERROR(INDEX('HAZUS Table FL 14.16'!$F$3:$F$30,MATCH($J608,'HAZUS Table FL 14.16'!$C$3:$C$30,0)),"no data")</f>
        <v>no data</v>
      </c>
      <c r="T608" s="246" t="str">
        <f>IFERROR(INDEX('HAZUS Table FL 14.16'!$G$3:$G$30,MATCH($J608,'HAZUS Table FL 14.16'!$C$3:$C$30,0)),"no data")</f>
        <v>no data</v>
      </c>
      <c r="U608" s="164" t="str">
        <f>IFERROR('Inputs_Metric 7'!$D$5*INDEX('HAZUS Table FL 14.8'!$E$4:$E$14,MATCH('Step 1_Metric 7'!$J608,'HAZUS Table FL 14.8'!$C$4:$C$14,0)),"no data")</f>
        <v>no data</v>
      </c>
      <c r="W608" s="92" t="str">
        <f t="shared" si="92"/>
        <v/>
      </c>
      <c r="X608" s="92" t="str">
        <f t="shared" si="93"/>
        <v/>
      </c>
      <c r="Y608" s="92" t="str">
        <f t="shared" si="94"/>
        <v/>
      </c>
      <c r="Z608" s="92" t="str">
        <f t="shared" si="95"/>
        <v/>
      </c>
      <c r="AA608" s="101" t="str">
        <f t="shared" si="96"/>
        <v/>
      </c>
      <c r="AB608" s="101" t="str">
        <f t="shared" si="97"/>
        <v/>
      </c>
      <c r="AC608" s="92" t="str">
        <f t="shared" si="98"/>
        <v/>
      </c>
      <c r="AD608" s="92" t="str">
        <f t="shared" si="99"/>
        <v/>
      </c>
    </row>
    <row r="609" spans="1:30" x14ac:dyDescent="0.25">
      <c r="A609">
        <f t="shared" si="91"/>
        <v>10</v>
      </c>
      <c r="B609">
        <f>COUNTIF($D$4:D609,D609)</f>
        <v>526</v>
      </c>
      <c r="C609">
        <f>'Building Structure Data'!B610</f>
        <v>0</v>
      </c>
      <c r="D609">
        <f>'Building Structure Data'!C610</f>
        <v>0</v>
      </c>
      <c r="E609">
        <f>'Building Structure Data'!D610</f>
        <v>0</v>
      </c>
      <c r="F609">
        <f>'Building Structure Data'!E610</f>
        <v>0</v>
      </c>
      <c r="G609" s="43">
        <f>'Building Structure Data'!O610</f>
        <v>0</v>
      </c>
      <c r="H609" s="43">
        <f>'Building Structure Data'!P610</f>
        <v>0</v>
      </c>
      <c r="I609" t="b">
        <f>IF(OR('Building Structure Data'!M610="C",'Building Structure Data'!M610="R"),TRUE,FALSE)</f>
        <v>0</v>
      </c>
      <c r="J609">
        <f>'Building Structure Data'!Y610</f>
        <v>0</v>
      </c>
      <c r="K609" s="77">
        <f>'Building Structure Data'!AN610</f>
        <v>0</v>
      </c>
      <c r="L609" s="77">
        <f>'Building Structure Data'!AO610</f>
        <v>0</v>
      </c>
      <c r="M609" s="163" t="str">
        <f>IFERROR('Inputs_Metric 7'!$D$5*INDEX('HAZUS Table FL 14.14'!$F$5:$F$40,MATCH($J609,'HAZUS Table FL 14.14'!$C$5:$C$40,0)),"no data")</f>
        <v>no data</v>
      </c>
      <c r="N609" s="163" t="str">
        <f>IFERROR('Inputs_Metric 7'!$D$5*INDEX('HAZUS Table FL 14.14'!$G$5:$G$40,MATCH($J609,'HAZUS Table FL 14.14'!$C$5:$C$40,0)),"no data")</f>
        <v>no data</v>
      </c>
      <c r="O609" s="163" t="str">
        <f>IFERROR('Inputs_Metric 7'!$D$5*INDEX('HAZUS Table FL 14.14'!$I$5:$I$40,MATCH($J609,'HAZUS Table FL 14.14'!$C$5:$C$40,0)),"no data")</f>
        <v>no data</v>
      </c>
      <c r="P609" s="246" t="str">
        <f>IFERROR(AVERAGEIFS('HAZUS Table FL 14.12'!$S$4:$S$325,'HAZUS Table FL 14.12'!$N$4:$N$325,$J609,'HAZUS Table FL 14.12'!$R$4:$R$325,$I609,'HAZUS Table FL 14.12'!$P$4:$P$325,"&lt;="&amp;$G609,'HAZUS Table FL 14.12'!$Q$4:$Q$325,"&gt;"&amp;$G609)*'Inputs_Metric 7'!$D$6,"no data")</f>
        <v>no data</v>
      </c>
      <c r="Q609" s="246" t="str">
        <f>IFERROR(AVERAGEIFS('HAZUS Table FL 14.12'!$S$4:$S$325,'HAZUS Table FL 14.12'!$N$4:$N$325,$J609,'HAZUS Table FL 14.12'!$R$4:$R$325,$I609,'HAZUS Table FL 14.12'!$P$4:$P$325,"&lt;="&amp;$H609,'HAZUS Table FL 14.12'!$Q$4:$Q$325,"&gt;"&amp;$H609)*'Inputs_Metric 7'!$D$6,"no data")</f>
        <v>no data</v>
      </c>
      <c r="R609" s="246" t="str">
        <f>IFERROR(INDEX('HAZUS Table FL 14.16'!$D$3:$D$30,MATCH($J609,'HAZUS Table FL 14.16'!$C$3:$C$30,0)),"no data")</f>
        <v>no data</v>
      </c>
      <c r="S609" s="246" t="str">
        <f>IFERROR(INDEX('HAZUS Table FL 14.16'!$F$3:$F$30,MATCH($J609,'HAZUS Table FL 14.16'!$C$3:$C$30,0)),"no data")</f>
        <v>no data</v>
      </c>
      <c r="T609" s="246" t="str">
        <f>IFERROR(INDEX('HAZUS Table FL 14.16'!$G$3:$G$30,MATCH($J609,'HAZUS Table FL 14.16'!$C$3:$C$30,0)),"no data")</f>
        <v>no data</v>
      </c>
      <c r="U609" s="164" t="str">
        <f>IFERROR('Inputs_Metric 7'!$D$5*INDEX('HAZUS Table FL 14.8'!$E$4:$E$14,MATCH('Step 1_Metric 7'!$J609,'HAZUS Table FL 14.8'!$C$4:$C$14,0)),"no data")</f>
        <v>no data</v>
      </c>
      <c r="W609" s="92" t="str">
        <f t="shared" si="92"/>
        <v/>
      </c>
      <c r="X609" s="92" t="str">
        <f t="shared" si="93"/>
        <v/>
      </c>
      <c r="Y609" s="92" t="str">
        <f t="shared" si="94"/>
        <v/>
      </c>
      <c r="Z609" s="92" t="str">
        <f t="shared" si="95"/>
        <v/>
      </c>
      <c r="AA609" s="101" t="str">
        <f t="shared" si="96"/>
        <v/>
      </c>
      <c r="AB609" s="101" t="str">
        <f t="shared" si="97"/>
        <v/>
      </c>
      <c r="AC609" s="92" t="str">
        <f t="shared" si="98"/>
        <v/>
      </c>
      <c r="AD609" s="92" t="str">
        <f t="shared" si="99"/>
        <v/>
      </c>
    </row>
    <row r="610" spans="1:30" x14ac:dyDescent="0.25">
      <c r="A610">
        <f t="shared" si="91"/>
        <v>10</v>
      </c>
      <c r="B610">
        <f>COUNTIF($D$4:D610,D610)</f>
        <v>527</v>
      </c>
      <c r="C610">
        <f>'Building Structure Data'!B611</f>
        <v>0</v>
      </c>
      <c r="D610">
        <f>'Building Structure Data'!C611</f>
        <v>0</v>
      </c>
      <c r="E610">
        <f>'Building Structure Data'!D611</f>
        <v>0</v>
      </c>
      <c r="F610">
        <f>'Building Structure Data'!E611</f>
        <v>0</v>
      </c>
      <c r="G610" s="43">
        <f>'Building Structure Data'!O611</f>
        <v>0</v>
      </c>
      <c r="H610" s="43">
        <f>'Building Structure Data'!P611</f>
        <v>0</v>
      </c>
      <c r="I610" t="b">
        <f>IF(OR('Building Structure Data'!M611="C",'Building Structure Data'!M611="R"),TRUE,FALSE)</f>
        <v>0</v>
      </c>
      <c r="J610">
        <f>'Building Structure Data'!Y611</f>
        <v>0</v>
      </c>
      <c r="K610" s="77">
        <f>'Building Structure Data'!AN611</f>
        <v>0</v>
      </c>
      <c r="L610" s="77">
        <f>'Building Structure Data'!AO611</f>
        <v>0</v>
      </c>
      <c r="M610" s="163" t="str">
        <f>IFERROR('Inputs_Metric 7'!$D$5*INDEX('HAZUS Table FL 14.14'!$F$5:$F$40,MATCH($J610,'HAZUS Table FL 14.14'!$C$5:$C$40,0)),"no data")</f>
        <v>no data</v>
      </c>
      <c r="N610" s="163" t="str">
        <f>IFERROR('Inputs_Metric 7'!$D$5*INDEX('HAZUS Table FL 14.14'!$G$5:$G$40,MATCH($J610,'HAZUS Table FL 14.14'!$C$5:$C$40,0)),"no data")</f>
        <v>no data</v>
      </c>
      <c r="O610" s="163" t="str">
        <f>IFERROR('Inputs_Metric 7'!$D$5*INDEX('HAZUS Table FL 14.14'!$I$5:$I$40,MATCH($J610,'HAZUS Table FL 14.14'!$C$5:$C$40,0)),"no data")</f>
        <v>no data</v>
      </c>
      <c r="P610" s="246" t="str">
        <f>IFERROR(AVERAGEIFS('HAZUS Table FL 14.12'!$S$4:$S$325,'HAZUS Table FL 14.12'!$N$4:$N$325,$J610,'HAZUS Table FL 14.12'!$R$4:$R$325,$I610,'HAZUS Table FL 14.12'!$P$4:$P$325,"&lt;="&amp;$G610,'HAZUS Table FL 14.12'!$Q$4:$Q$325,"&gt;"&amp;$G610)*'Inputs_Metric 7'!$D$6,"no data")</f>
        <v>no data</v>
      </c>
      <c r="Q610" s="246" t="str">
        <f>IFERROR(AVERAGEIFS('HAZUS Table FL 14.12'!$S$4:$S$325,'HAZUS Table FL 14.12'!$N$4:$N$325,$J610,'HAZUS Table FL 14.12'!$R$4:$R$325,$I610,'HAZUS Table FL 14.12'!$P$4:$P$325,"&lt;="&amp;$H610,'HAZUS Table FL 14.12'!$Q$4:$Q$325,"&gt;"&amp;$H610)*'Inputs_Metric 7'!$D$6,"no data")</f>
        <v>no data</v>
      </c>
      <c r="R610" s="246" t="str">
        <f>IFERROR(INDEX('HAZUS Table FL 14.16'!$D$3:$D$30,MATCH($J610,'HAZUS Table FL 14.16'!$C$3:$C$30,0)),"no data")</f>
        <v>no data</v>
      </c>
      <c r="S610" s="246" t="str">
        <f>IFERROR(INDEX('HAZUS Table FL 14.16'!$F$3:$F$30,MATCH($J610,'HAZUS Table FL 14.16'!$C$3:$C$30,0)),"no data")</f>
        <v>no data</v>
      </c>
      <c r="T610" s="246" t="str">
        <f>IFERROR(INDEX('HAZUS Table FL 14.16'!$G$3:$G$30,MATCH($J610,'HAZUS Table FL 14.16'!$C$3:$C$30,0)),"no data")</f>
        <v>no data</v>
      </c>
      <c r="U610" s="164" t="str">
        <f>IFERROR('Inputs_Metric 7'!$D$5*INDEX('HAZUS Table FL 14.8'!$E$4:$E$14,MATCH('Step 1_Metric 7'!$J610,'HAZUS Table FL 14.8'!$C$4:$C$14,0)),"no data")</f>
        <v>no data</v>
      </c>
      <c r="W610" s="92" t="str">
        <f t="shared" si="92"/>
        <v/>
      </c>
      <c r="X610" s="92" t="str">
        <f t="shared" si="93"/>
        <v/>
      </c>
      <c r="Y610" s="92" t="str">
        <f t="shared" si="94"/>
        <v/>
      </c>
      <c r="Z610" s="92" t="str">
        <f t="shared" si="95"/>
        <v/>
      </c>
      <c r="AA610" s="101" t="str">
        <f t="shared" si="96"/>
        <v/>
      </c>
      <c r="AB610" s="101" t="str">
        <f t="shared" si="97"/>
        <v/>
      </c>
      <c r="AC610" s="92" t="str">
        <f t="shared" si="98"/>
        <v/>
      </c>
      <c r="AD610" s="92" t="str">
        <f t="shared" si="99"/>
        <v/>
      </c>
    </row>
    <row r="611" spans="1:30" x14ac:dyDescent="0.25">
      <c r="A611">
        <f t="shared" si="91"/>
        <v>10</v>
      </c>
      <c r="B611">
        <f>COUNTIF($D$4:D611,D611)</f>
        <v>528</v>
      </c>
      <c r="C611">
        <f>'Building Structure Data'!B612</f>
        <v>0</v>
      </c>
      <c r="D611">
        <f>'Building Structure Data'!C612</f>
        <v>0</v>
      </c>
      <c r="E611">
        <f>'Building Structure Data'!D612</f>
        <v>0</v>
      </c>
      <c r="F611">
        <f>'Building Structure Data'!E612</f>
        <v>0</v>
      </c>
      <c r="G611" s="43">
        <f>'Building Structure Data'!O612</f>
        <v>0</v>
      </c>
      <c r="H611" s="43">
        <f>'Building Structure Data'!P612</f>
        <v>0</v>
      </c>
      <c r="I611" t="b">
        <f>IF(OR('Building Structure Data'!M612="C",'Building Structure Data'!M612="R"),TRUE,FALSE)</f>
        <v>0</v>
      </c>
      <c r="J611">
        <f>'Building Structure Data'!Y612</f>
        <v>0</v>
      </c>
      <c r="K611" s="77">
        <f>'Building Structure Data'!AN612</f>
        <v>0</v>
      </c>
      <c r="L611" s="77">
        <f>'Building Structure Data'!AO612</f>
        <v>0</v>
      </c>
      <c r="M611" s="163" t="str">
        <f>IFERROR('Inputs_Metric 7'!$D$5*INDEX('HAZUS Table FL 14.14'!$F$5:$F$40,MATCH($J611,'HAZUS Table FL 14.14'!$C$5:$C$40,0)),"no data")</f>
        <v>no data</v>
      </c>
      <c r="N611" s="163" t="str">
        <f>IFERROR('Inputs_Metric 7'!$D$5*INDEX('HAZUS Table FL 14.14'!$G$5:$G$40,MATCH($J611,'HAZUS Table FL 14.14'!$C$5:$C$40,0)),"no data")</f>
        <v>no data</v>
      </c>
      <c r="O611" s="163" t="str">
        <f>IFERROR('Inputs_Metric 7'!$D$5*INDEX('HAZUS Table FL 14.14'!$I$5:$I$40,MATCH($J611,'HAZUS Table FL 14.14'!$C$5:$C$40,0)),"no data")</f>
        <v>no data</v>
      </c>
      <c r="P611" s="246" t="str">
        <f>IFERROR(AVERAGEIFS('HAZUS Table FL 14.12'!$S$4:$S$325,'HAZUS Table FL 14.12'!$N$4:$N$325,$J611,'HAZUS Table FL 14.12'!$R$4:$R$325,$I611,'HAZUS Table FL 14.12'!$P$4:$P$325,"&lt;="&amp;$G611,'HAZUS Table FL 14.12'!$Q$4:$Q$325,"&gt;"&amp;$G611)*'Inputs_Metric 7'!$D$6,"no data")</f>
        <v>no data</v>
      </c>
      <c r="Q611" s="246" t="str">
        <f>IFERROR(AVERAGEIFS('HAZUS Table FL 14.12'!$S$4:$S$325,'HAZUS Table FL 14.12'!$N$4:$N$325,$J611,'HAZUS Table FL 14.12'!$R$4:$R$325,$I611,'HAZUS Table FL 14.12'!$P$4:$P$325,"&lt;="&amp;$H611,'HAZUS Table FL 14.12'!$Q$4:$Q$325,"&gt;"&amp;$H611)*'Inputs_Metric 7'!$D$6,"no data")</f>
        <v>no data</v>
      </c>
      <c r="R611" s="246" t="str">
        <f>IFERROR(INDEX('HAZUS Table FL 14.16'!$D$3:$D$30,MATCH($J611,'HAZUS Table FL 14.16'!$C$3:$C$30,0)),"no data")</f>
        <v>no data</v>
      </c>
      <c r="S611" s="246" t="str">
        <f>IFERROR(INDEX('HAZUS Table FL 14.16'!$F$3:$F$30,MATCH($J611,'HAZUS Table FL 14.16'!$C$3:$C$30,0)),"no data")</f>
        <v>no data</v>
      </c>
      <c r="T611" s="246" t="str">
        <f>IFERROR(INDEX('HAZUS Table FL 14.16'!$G$3:$G$30,MATCH($J611,'HAZUS Table FL 14.16'!$C$3:$C$30,0)),"no data")</f>
        <v>no data</v>
      </c>
      <c r="U611" s="164" t="str">
        <f>IFERROR('Inputs_Metric 7'!$D$5*INDEX('HAZUS Table FL 14.8'!$E$4:$E$14,MATCH('Step 1_Metric 7'!$J611,'HAZUS Table FL 14.8'!$C$4:$C$14,0)),"no data")</f>
        <v>no data</v>
      </c>
      <c r="W611" s="92" t="str">
        <f t="shared" si="92"/>
        <v/>
      </c>
      <c r="X611" s="92" t="str">
        <f t="shared" si="93"/>
        <v/>
      </c>
      <c r="Y611" s="92" t="str">
        <f t="shared" si="94"/>
        <v/>
      </c>
      <c r="Z611" s="92" t="str">
        <f t="shared" si="95"/>
        <v/>
      </c>
      <c r="AA611" s="101" t="str">
        <f t="shared" si="96"/>
        <v/>
      </c>
      <c r="AB611" s="101" t="str">
        <f t="shared" si="97"/>
        <v/>
      </c>
      <c r="AC611" s="92" t="str">
        <f t="shared" si="98"/>
        <v/>
      </c>
      <c r="AD611" s="92" t="str">
        <f t="shared" si="99"/>
        <v/>
      </c>
    </row>
    <row r="612" spans="1:30" x14ac:dyDescent="0.25">
      <c r="A612">
        <f t="shared" si="91"/>
        <v>10</v>
      </c>
      <c r="B612">
        <f>COUNTIF($D$4:D612,D612)</f>
        <v>529</v>
      </c>
      <c r="C612">
        <f>'Building Structure Data'!B613</f>
        <v>0</v>
      </c>
      <c r="D612">
        <f>'Building Structure Data'!C613</f>
        <v>0</v>
      </c>
      <c r="E612">
        <f>'Building Structure Data'!D613</f>
        <v>0</v>
      </c>
      <c r="F612">
        <f>'Building Structure Data'!E613</f>
        <v>0</v>
      </c>
      <c r="G612" s="43">
        <f>'Building Structure Data'!O613</f>
        <v>0</v>
      </c>
      <c r="H612" s="43">
        <f>'Building Structure Data'!P613</f>
        <v>0</v>
      </c>
      <c r="I612" t="b">
        <f>IF(OR('Building Structure Data'!M613="C",'Building Structure Data'!M613="R"),TRUE,FALSE)</f>
        <v>0</v>
      </c>
      <c r="J612">
        <f>'Building Structure Data'!Y613</f>
        <v>0</v>
      </c>
      <c r="K612" s="77">
        <f>'Building Structure Data'!AN613</f>
        <v>0</v>
      </c>
      <c r="L612" s="77">
        <f>'Building Structure Data'!AO613</f>
        <v>0</v>
      </c>
      <c r="M612" s="163" t="str">
        <f>IFERROR('Inputs_Metric 7'!$D$5*INDEX('HAZUS Table FL 14.14'!$F$5:$F$40,MATCH($J612,'HAZUS Table FL 14.14'!$C$5:$C$40,0)),"no data")</f>
        <v>no data</v>
      </c>
      <c r="N612" s="163" t="str">
        <f>IFERROR('Inputs_Metric 7'!$D$5*INDEX('HAZUS Table FL 14.14'!$G$5:$G$40,MATCH($J612,'HAZUS Table FL 14.14'!$C$5:$C$40,0)),"no data")</f>
        <v>no data</v>
      </c>
      <c r="O612" s="163" t="str">
        <f>IFERROR('Inputs_Metric 7'!$D$5*INDEX('HAZUS Table FL 14.14'!$I$5:$I$40,MATCH($J612,'HAZUS Table FL 14.14'!$C$5:$C$40,0)),"no data")</f>
        <v>no data</v>
      </c>
      <c r="P612" s="246" t="str">
        <f>IFERROR(AVERAGEIFS('HAZUS Table FL 14.12'!$S$4:$S$325,'HAZUS Table FL 14.12'!$N$4:$N$325,$J612,'HAZUS Table FL 14.12'!$R$4:$R$325,$I612,'HAZUS Table FL 14.12'!$P$4:$P$325,"&lt;="&amp;$G612,'HAZUS Table FL 14.12'!$Q$4:$Q$325,"&gt;"&amp;$G612)*'Inputs_Metric 7'!$D$6,"no data")</f>
        <v>no data</v>
      </c>
      <c r="Q612" s="246" t="str">
        <f>IFERROR(AVERAGEIFS('HAZUS Table FL 14.12'!$S$4:$S$325,'HAZUS Table FL 14.12'!$N$4:$N$325,$J612,'HAZUS Table FL 14.12'!$R$4:$R$325,$I612,'HAZUS Table FL 14.12'!$P$4:$P$325,"&lt;="&amp;$H612,'HAZUS Table FL 14.12'!$Q$4:$Q$325,"&gt;"&amp;$H612)*'Inputs_Metric 7'!$D$6,"no data")</f>
        <v>no data</v>
      </c>
      <c r="R612" s="246" t="str">
        <f>IFERROR(INDEX('HAZUS Table FL 14.16'!$D$3:$D$30,MATCH($J612,'HAZUS Table FL 14.16'!$C$3:$C$30,0)),"no data")</f>
        <v>no data</v>
      </c>
      <c r="S612" s="246" t="str">
        <f>IFERROR(INDEX('HAZUS Table FL 14.16'!$F$3:$F$30,MATCH($J612,'HAZUS Table FL 14.16'!$C$3:$C$30,0)),"no data")</f>
        <v>no data</v>
      </c>
      <c r="T612" s="246" t="str">
        <f>IFERROR(INDEX('HAZUS Table FL 14.16'!$G$3:$G$30,MATCH($J612,'HAZUS Table FL 14.16'!$C$3:$C$30,0)),"no data")</f>
        <v>no data</v>
      </c>
      <c r="U612" s="164" t="str">
        <f>IFERROR('Inputs_Metric 7'!$D$5*INDEX('HAZUS Table FL 14.8'!$E$4:$E$14,MATCH('Step 1_Metric 7'!$J612,'HAZUS Table FL 14.8'!$C$4:$C$14,0)),"no data")</f>
        <v>no data</v>
      </c>
      <c r="W612" s="92" t="str">
        <f t="shared" si="92"/>
        <v/>
      </c>
      <c r="X612" s="92" t="str">
        <f t="shared" si="93"/>
        <v/>
      </c>
      <c r="Y612" s="92" t="str">
        <f t="shared" si="94"/>
        <v/>
      </c>
      <c r="Z612" s="92" t="str">
        <f t="shared" si="95"/>
        <v/>
      </c>
      <c r="AA612" s="101" t="str">
        <f t="shared" si="96"/>
        <v/>
      </c>
      <c r="AB612" s="101" t="str">
        <f t="shared" si="97"/>
        <v/>
      </c>
      <c r="AC612" s="92" t="str">
        <f t="shared" si="98"/>
        <v/>
      </c>
      <c r="AD612" s="92" t="str">
        <f t="shared" si="99"/>
        <v/>
      </c>
    </row>
    <row r="613" spans="1:30" x14ac:dyDescent="0.25">
      <c r="A613">
        <f t="shared" si="91"/>
        <v>10</v>
      </c>
      <c r="B613">
        <f>COUNTIF($D$4:D613,D613)</f>
        <v>530</v>
      </c>
      <c r="C613">
        <f>'Building Structure Data'!B614</f>
        <v>0</v>
      </c>
      <c r="D613">
        <f>'Building Structure Data'!C614</f>
        <v>0</v>
      </c>
      <c r="E613">
        <f>'Building Structure Data'!D614</f>
        <v>0</v>
      </c>
      <c r="F613">
        <f>'Building Structure Data'!E614</f>
        <v>0</v>
      </c>
      <c r="G613" s="43">
        <f>'Building Structure Data'!O614</f>
        <v>0</v>
      </c>
      <c r="H613" s="43">
        <f>'Building Structure Data'!P614</f>
        <v>0</v>
      </c>
      <c r="I613" t="b">
        <f>IF(OR('Building Structure Data'!M614="C",'Building Structure Data'!M614="R"),TRUE,FALSE)</f>
        <v>0</v>
      </c>
      <c r="J613">
        <f>'Building Structure Data'!Y614</f>
        <v>0</v>
      </c>
      <c r="K613" s="77">
        <f>'Building Structure Data'!AN614</f>
        <v>0</v>
      </c>
      <c r="L613" s="77">
        <f>'Building Structure Data'!AO614</f>
        <v>0</v>
      </c>
      <c r="M613" s="163" t="str">
        <f>IFERROR('Inputs_Metric 7'!$D$5*INDEX('HAZUS Table FL 14.14'!$F$5:$F$40,MATCH($J613,'HAZUS Table FL 14.14'!$C$5:$C$40,0)),"no data")</f>
        <v>no data</v>
      </c>
      <c r="N613" s="163" t="str">
        <f>IFERROR('Inputs_Metric 7'!$D$5*INDEX('HAZUS Table FL 14.14'!$G$5:$G$40,MATCH($J613,'HAZUS Table FL 14.14'!$C$5:$C$40,0)),"no data")</f>
        <v>no data</v>
      </c>
      <c r="O613" s="163" t="str">
        <f>IFERROR('Inputs_Metric 7'!$D$5*INDEX('HAZUS Table FL 14.14'!$I$5:$I$40,MATCH($J613,'HAZUS Table FL 14.14'!$C$5:$C$40,0)),"no data")</f>
        <v>no data</v>
      </c>
      <c r="P613" s="246" t="str">
        <f>IFERROR(AVERAGEIFS('HAZUS Table FL 14.12'!$S$4:$S$325,'HAZUS Table FL 14.12'!$N$4:$N$325,$J613,'HAZUS Table FL 14.12'!$R$4:$R$325,$I613,'HAZUS Table FL 14.12'!$P$4:$P$325,"&lt;="&amp;$G613,'HAZUS Table FL 14.12'!$Q$4:$Q$325,"&gt;"&amp;$G613)*'Inputs_Metric 7'!$D$6,"no data")</f>
        <v>no data</v>
      </c>
      <c r="Q613" s="246" t="str">
        <f>IFERROR(AVERAGEIFS('HAZUS Table FL 14.12'!$S$4:$S$325,'HAZUS Table FL 14.12'!$N$4:$N$325,$J613,'HAZUS Table FL 14.12'!$R$4:$R$325,$I613,'HAZUS Table FL 14.12'!$P$4:$P$325,"&lt;="&amp;$H613,'HAZUS Table FL 14.12'!$Q$4:$Q$325,"&gt;"&amp;$H613)*'Inputs_Metric 7'!$D$6,"no data")</f>
        <v>no data</v>
      </c>
      <c r="R613" s="246" t="str">
        <f>IFERROR(INDEX('HAZUS Table FL 14.16'!$D$3:$D$30,MATCH($J613,'HAZUS Table FL 14.16'!$C$3:$C$30,0)),"no data")</f>
        <v>no data</v>
      </c>
      <c r="S613" s="246" t="str">
        <f>IFERROR(INDEX('HAZUS Table FL 14.16'!$F$3:$F$30,MATCH($J613,'HAZUS Table FL 14.16'!$C$3:$C$30,0)),"no data")</f>
        <v>no data</v>
      </c>
      <c r="T613" s="246" t="str">
        <f>IFERROR(INDEX('HAZUS Table FL 14.16'!$G$3:$G$30,MATCH($J613,'HAZUS Table FL 14.16'!$C$3:$C$30,0)),"no data")</f>
        <v>no data</v>
      </c>
      <c r="U613" s="164" t="str">
        <f>IFERROR('Inputs_Metric 7'!$D$5*INDEX('HAZUS Table FL 14.8'!$E$4:$E$14,MATCH('Step 1_Metric 7'!$J613,'HAZUS Table FL 14.8'!$C$4:$C$14,0)),"no data")</f>
        <v>no data</v>
      </c>
      <c r="W613" s="92" t="str">
        <f t="shared" si="92"/>
        <v/>
      </c>
      <c r="X613" s="92" t="str">
        <f t="shared" si="93"/>
        <v/>
      </c>
      <c r="Y613" s="92" t="str">
        <f t="shared" si="94"/>
        <v/>
      </c>
      <c r="Z613" s="92" t="str">
        <f t="shared" si="95"/>
        <v/>
      </c>
      <c r="AA613" s="101" t="str">
        <f t="shared" si="96"/>
        <v/>
      </c>
      <c r="AB613" s="101" t="str">
        <f t="shared" si="97"/>
        <v/>
      </c>
      <c r="AC613" s="92" t="str">
        <f t="shared" si="98"/>
        <v/>
      </c>
      <c r="AD613" s="92" t="str">
        <f t="shared" si="99"/>
        <v/>
      </c>
    </row>
    <row r="614" spans="1:30" x14ac:dyDescent="0.25">
      <c r="A614">
        <f t="shared" si="91"/>
        <v>10</v>
      </c>
      <c r="B614">
        <f>COUNTIF($D$4:D614,D614)</f>
        <v>531</v>
      </c>
      <c r="C614">
        <f>'Building Structure Data'!B615</f>
        <v>0</v>
      </c>
      <c r="D614">
        <f>'Building Structure Data'!C615</f>
        <v>0</v>
      </c>
      <c r="E614">
        <f>'Building Structure Data'!D615</f>
        <v>0</v>
      </c>
      <c r="F614">
        <f>'Building Structure Data'!E615</f>
        <v>0</v>
      </c>
      <c r="G614" s="43">
        <f>'Building Structure Data'!O615</f>
        <v>0</v>
      </c>
      <c r="H614" s="43">
        <f>'Building Structure Data'!P615</f>
        <v>0</v>
      </c>
      <c r="I614" t="b">
        <f>IF(OR('Building Structure Data'!M615="C",'Building Structure Data'!M615="R"),TRUE,FALSE)</f>
        <v>0</v>
      </c>
      <c r="J614">
        <f>'Building Structure Data'!Y615</f>
        <v>0</v>
      </c>
      <c r="K614" s="77">
        <f>'Building Structure Data'!AN615</f>
        <v>0</v>
      </c>
      <c r="L614" s="77">
        <f>'Building Structure Data'!AO615</f>
        <v>0</v>
      </c>
      <c r="M614" s="163" t="str">
        <f>IFERROR('Inputs_Metric 7'!$D$5*INDEX('HAZUS Table FL 14.14'!$F$5:$F$40,MATCH($J614,'HAZUS Table FL 14.14'!$C$5:$C$40,0)),"no data")</f>
        <v>no data</v>
      </c>
      <c r="N614" s="163" t="str">
        <f>IFERROR('Inputs_Metric 7'!$D$5*INDEX('HAZUS Table FL 14.14'!$G$5:$G$40,MATCH($J614,'HAZUS Table FL 14.14'!$C$5:$C$40,0)),"no data")</f>
        <v>no data</v>
      </c>
      <c r="O614" s="163" t="str">
        <f>IFERROR('Inputs_Metric 7'!$D$5*INDEX('HAZUS Table FL 14.14'!$I$5:$I$40,MATCH($J614,'HAZUS Table FL 14.14'!$C$5:$C$40,0)),"no data")</f>
        <v>no data</v>
      </c>
      <c r="P614" s="246" t="str">
        <f>IFERROR(AVERAGEIFS('HAZUS Table FL 14.12'!$S$4:$S$325,'HAZUS Table FL 14.12'!$N$4:$N$325,$J614,'HAZUS Table FL 14.12'!$R$4:$R$325,$I614,'HAZUS Table FL 14.12'!$P$4:$P$325,"&lt;="&amp;$G614,'HAZUS Table FL 14.12'!$Q$4:$Q$325,"&gt;"&amp;$G614)*'Inputs_Metric 7'!$D$6,"no data")</f>
        <v>no data</v>
      </c>
      <c r="Q614" s="246" t="str">
        <f>IFERROR(AVERAGEIFS('HAZUS Table FL 14.12'!$S$4:$S$325,'HAZUS Table FL 14.12'!$N$4:$N$325,$J614,'HAZUS Table FL 14.12'!$R$4:$R$325,$I614,'HAZUS Table FL 14.12'!$P$4:$P$325,"&lt;="&amp;$H614,'HAZUS Table FL 14.12'!$Q$4:$Q$325,"&gt;"&amp;$H614)*'Inputs_Metric 7'!$D$6,"no data")</f>
        <v>no data</v>
      </c>
      <c r="R614" s="246" t="str">
        <f>IFERROR(INDEX('HAZUS Table FL 14.16'!$D$3:$D$30,MATCH($J614,'HAZUS Table FL 14.16'!$C$3:$C$30,0)),"no data")</f>
        <v>no data</v>
      </c>
      <c r="S614" s="246" t="str">
        <f>IFERROR(INDEX('HAZUS Table FL 14.16'!$F$3:$F$30,MATCH($J614,'HAZUS Table FL 14.16'!$C$3:$C$30,0)),"no data")</f>
        <v>no data</v>
      </c>
      <c r="T614" s="246" t="str">
        <f>IFERROR(INDEX('HAZUS Table FL 14.16'!$G$3:$G$30,MATCH($J614,'HAZUS Table FL 14.16'!$C$3:$C$30,0)),"no data")</f>
        <v>no data</v>
      </c>
      <c r="U614" s="164" t="str">
        <f>IFERROR('Inputs_Metric 7'!$D$5*INDEX('HAZUS Table FL 14.8'!$E$4:$E$14,MATCH('Step 1_Metric 7'!$J614,'HAZUS Table FL 14.8'!$C$4:$C$14,0)),"no data")</f>
        <v>no data</v>
      </c>
      <c r="W614" s="92" t="str">
        <f t="shared" si="92"/>
        <v/>
      </c>
      <c r="X614" s="92" t="str">
        <f t="shared" si="93"/>
        <v/>
      </c>
      <c r="Y614" s="92" t="str">
        <f t="shared" si="94"/>
        <v/>
      </c>
      <c r="Z614" s="92" t="str">
        <f t="shared" si="95"/>
        <v/>
      </c>
      <c r="AA614" s="101" t="str">
        <f t="shared" si="96"/>
        <v/>
      </c>
      <c r="AB614" s="101" t="str">
        <f t="shared" si="97"/>
        <v/>
      </c>
      <c r="AC614" s="92" t="str">
        <f t="shared" si="98"/>
        <v/>
      </c>
      <c r="AD614" s="92" t="str">
        <f t="shared" si="99"/>
        <v/>
      </c>
    </row>
    <row r="615" spans="1:30" x14ac:dyDescent="0.25">
      <c r="A615">
        <f t="shared" si="91"/>
        <v>10</v>
      </c>
      <c r="B615">
        <f>COUNTIF($D$4:D615,D615)</f>
        <v>532</v>
      </c>
      <c r="C615">
        <f>'Building Structure Data'!B616</f>
        <v>0</v>
      </c>
      <c r="D615">
        <f>'Building Structure Data'!C616</f>
        <v>0</v>
      </c>
      <c r="E615">
        <f>'Building Structure Data'!D616</f>
        <v>0</v>
      </c>
      <c r="F615">
        <f>'Building Structure Data'!E616</f>
        <v>0</v>
      </c>
      <c r="G615" s="43">
        <f>'Building Structure Data'!O616</f>
        <v>0</v>
      </c>
      <c r="H615" s="43">
        <f>'Building Structure Data'!P616</f>
        <v>0</v>
      </c>
      <c r="I615" t="b">
        <f>IF(OR('Building Structure Data'!M616="C",'Building Structure Data'!M616="R"),TRUE,FALSE)</f>
        <v>0</v>
      </c>
      <c r="J615">
        <f>'Building Structure Data'!Y616</f>
        <v>0</v>
      </c>
      <c r="K615" s="77">
        <f>'Building Structure Data'!AN616</f>
        <v>0</v>
      </c>
      <c r="L615" s="77">
        <f>'Building Structure Data'!AO616</f>
        <v>0</v>
      </c>
      <c r="M615" s="163" t="str">
        <f>IFERROR('Inputs_Metric 7'!$D$5*INDEX('HAZUS Table FL 14.14'!$F$5:$F$40,MATCH($J615,'HAZUS Table FL 14.14'!$C$5:$C$40,0)),"no data")</f>
        <v>no data</v>
      </c>
      <c r="N615" s="163" t="str">
        <f>IFERROR('Inputs_Metric 7'!$D$5*INDEX('HAZUS Table FL 14.14'!$G$5:$G$40,MATCH($J615,'HAZUS Table FL 14.14'!$C$5:$C$40,0)),"no data")</f>
        <v>no data</v>
      </c>
      <c r="O615" s="163" t="str">
        <f>IFERROR('Inputs_Metric 7'!$D$5*INDEX('HAZUS Table FL 14.14'!$I$5:$I$40,MATCH($J615,'HAZUS Table FL 14.14'!$C$5:$C$40,0)),"no data")</f>
        <v>no data</v>
      </c>
      <c r="P615" s="246" t="str">
        <f>IFERROR(AVERAGEIFS('HAZUS Table FL 14.12'!$S$4:$S$325,'HAZUS Table FL 14.12'!$N$4:$N$325,$J615,'HAZUS Table FL 14.12'!$R$4:$R$325,$I615,'HAZUS Table FL 14.12'!$P$4:$P$325,"&lt;="&amp;$G615,'HAZUS Table FL 14.12'!$Q$4:$Q$325,"&gt;"&amp;$G615)*'Inputs_Metric 7'!$D$6,"no data")</f>
        <v>no data</v>
      </c>
      <c r="Q615" s="246" t="str">
        <f>IFERROR(AVERAGEIFS('HAZUS Table FL 14.12'!$S$4:$S$325,'HAZUS Table FL 14.12'!$N$4:$N$325,$J615,'HAZUS Table FL 14.12'!$R$4:$R$325,$I615,'HAZUS Table FL 14.12'!$P$4:$P$325,"&lt;="&amp;$H615,'HAZUS Table FL 14.12'!$Q$4:$Q$325,"&gt;"&amp;$H615)*'Inputs_Metric 7'!$D$6,"no data")</f>
        <v>no data</v>
      </c>
      <c r="R615" s="246" t="str">
        <f>IFERROR(INDEX('HAZUS Table FL 14.16'!$D$3:$D$30,MATCH($J615,'HAZUS Table FL 14.16'!$C$3:$C$30,0)),"no data")</f>
        <v>no data</v>
      </c>
      <c r="S615" s="246" t="str">
        <f>IFERROR(INDEX('HAZUS Table FL 14.16'!$F$3:$F$30,MATCH($J615,'HAZUS Table FL 14.16'!$C$3:$C$30,0)),"no data")</f>
        <v>no data</v>
      </c>
      <c r="T615" s="246" t="str">
        <f>IFERROR(INDEX('HAZUS Table FL 14.16'!$G$3:$G$30,MATCH($J615,'HAZUS Table FL 14.16'!$C$3:$C$30,0)),"no data")</f>
        <v>no data</v>
      </c>
      <c r="U615" s="164" t="str">
        <f>IFERROR('Inputs_Metric 7'!$D$5*INDEX('HAZUS Table FL 14.8'!$E$4:$E$14,MATCH('Step 1_Metric 7'!$J615,'HAZUS Table FL 14.8'!$C$4:$C$14,0)),"no data")</f>
        <v>no data</v>
      </c>
      <c r="W615" s="92" t="str">
        <f t="shared" si="92"/>
        <v/>
      </c>
      <c r="X615" s="92" t="str">
        <f t="shared" si="93"/>
        <v/>
      </c>
      <c r="Y615" s="92" t="str">
        <f t="shared" si="94"/>
        <v/>
      </c>
      <c r="Z615" s="92" t="str">
        <f t="shared" si="95"/>
        <v/>
      </c>
      <c r="AA615" s="101" t="str">
        <f t="shared" si="96"/>
        <v/>
      </c>
      <c r="AB615" s="101" t="str">
        <f t="shared" si="97"/>
        <v/>
      </c>
      <c r="AC615" s="92" t="str">
        <f t="shared" si="98"/>
        <v/>
      </c>
      <c r="AD615" s="92" t="str">
        <f t="shared" si="99"/>
        <v/>
      </c>
    </row>
    <row r="616" spans="1:30" x14ac:dyDescent="0.25">
      <c r="A616">
        <f t="shared" si="91"/>
        <v>10</v>
      </c>
      <c r="B616">
        <f>COUNTIF($D$4:D616,D616)</f>
        <v>533</v>
      </c>
      <c r="C616">
        <f>'Building Structure Data'!B617</f>
        <v>0</v>
      </c>
      <c r="D616">
        <f>'Building Structure Data'!C617</f>
        <v>0</v>
      </c>
      <c r="E616">
        <f>'Building Structure Data'!D617</f>
        <v>0</v>
      </c>
      <c r="F616">
        <f>'Building Structure Data'!E617</f>
        <v>0</v>
      </c>
      <c r="G616" s="43">
        <f>'Building Structure Data'!O617</f>
        <v>0</v>
      </c>
      <c r="H616" s="43">
        <f>'Building Structure Data'!P617</f>
        <v>0</v>
      </c>
      <c r="I616" t="b">
        <f>IF(OR('Building Structure Data'!M617="C",'Building Structure Data'!M617="R"),TRUE,FALSE)</f>
        <v>0</v>
      </c>
      <c r="J616">
        <f>'Building Structure Data'!Y617</f>
        <v>0</v>
      </c>
      <c r="K616" s="77">
        <f>'Building Structure Data'!AN617</f>
        <v>0</v>
      </c>
      <c r="L616" s="77">
        <f>'Building Structure Data'!AO617</f>
        <v>0</v>
      </c>
      <c r="M616" s="163" t="str">
        <f>IFERROR('Inputs_Metric 7'!$D$5*INDEX('HAZUS Table FL 14.14'!$F$5:$F$40,MATCH($J616,'HAZUS Table FL 14.14'!$C$5:$C$40,0)),"no data")</f>
        <v>no data</v>
      </c>
      <c r="N616" s="163" t="str">
        <f>IFERROR('Inputs_Metric 7'!$D$5*INDEX('HAZUS Table FL 14.14'!$G$5:$G$40,MATCH($J616,'HAZUS Table FL 14.14'!$C$5:$C$40,0)),"no data")</f>
        <v>no data</v>
      </c>
      <c r="O616" s="163" t="str">
        <f>IFERROR('Inputs_Metric 7'!$D$5*INDEX('HAZUS Table FL 14.14'!$I$5:$I$40,MATCH($J616,'HAZUS Table FL 14.14'!$C$5:$C$40,0)),"no data")</f>
        <v>no data</v>
      </c>
      <c r="P616" s="246" t="str">
        <f>IFERROR(AVERAGEIFS('HAZUS Table FL 14.12'!$S$4:$S$325,'HAZUS Table FL 14.12'!$N$4:$N$325,$J616,'HAZUS Table FL 14.12'!$R$4:$R$325,$I616,'HAZUS Table FL 14.12'!$P$4:$P$325,"&lt;="&amp;$G616,'HAZUS Table FL 14.12'!$Q$4:$Q$325,"&gt;"&amp;$G616)*'Inputs_Metric 7'!$D$6,"no data")</f>
        <v>no data</v>
      </c>
      <c r="Q616" s="246" t="str">
        <f>IFERROR(AVERAGEIFS('HAZUS Table FL 14.12'!$S$4:$S$325,'HAZUS Table FL 14.12'!$N$4:$N$325,$J616,'HAZUS Table FL 14.12'!$R$4:$R$325,$I616,'HAZUS Table FL 14.12'!$P$4:$P$325,"&lt;="&amp;$H616,'HAZUS Table FL 14.12'!$Q$4:$Q$325,"&gt;"&amp;$H616)*'Inputs_Metric 7'!$D$6,"no data")</f>
        <v>no data</v>
      </c>
      <c r="R616" s="246" t="str">
        <f>IFERROR(INDEX('HAZUS Table FL 14.16'!$D$3:$D$30,MATCH($J616,'HAZUS Table FL 14.16'!$C$3:$C$30,0)),"no data")</f>
        <v>no data</v>
      </c>
      <c r="S616" s="246" t="str">
        <f>IFERROR(INDEX('HAZUS Table FL 14.16'!$F$3:$F$30,MATCH($J616,'HAZUS Table FL 14.16'!$C$3:$C$30,0)),"no data")</f>
        <v>no data</v>
      </c>
      <c r="T616" s="246" t="str">
        <f>IFERROR(INDEX('HAZUS Table FL 14.16'!$G$3:$G$30,MATCH($J616,'HAZUS Table FL 14.16'!$C$3:$C$30,0)),"no data")</f>
        <v>no data</v>
      </c>
      <c r="U616" s="164" t="str">
        <f>IFERROR('Inputs_Metric 7'!$D$5*INDEX('HAZUS Table FL 14.8'!$E$4:$E$14,MATCH('Step 1_Metric 7'!$J616,'HAZUS Table FL 14.8'!$C$4:$C$14,0)),"no data")</f>
        <v>no data</v>
      </c>
      <c r="W616" s="92" t="str">
        <f t="shared" si="92"/>
        <v/>
      </c>
      <c r="X616" s="92" t="str">
        <f t="shared" si="93"/>
        <v/>
      </c>
      <c r="Y616" s="92" t="str">
        <f t="shared" si="94"/>
        <v/>
      </c>
      <c r="Z616" s="92" t="str">
        <f t="shared" si="95"/>
        <v/>
      </c>
      <c r="AA616" s="101" t="str">
        <f t="shared" si="96"/>
        <v/>
      </c>
      <c r="AB616" s="101" t="str">
        <f t="shared" si="97"/>
        <v/>
      </c>
      <c r="AC616" s="92" t="str">
        <f t="shared" si="98"/>
        <v/>
      </c>
      <c r="AD616" s="92" t="str">
        <f t="shared" si="99"/>
        <v/>
      </c>
    </row>
    <row r="617" spans="1:30" x14ac:dyDescent="0.25">
      <c r="A617">
        <f t="shared" si="91"/>
        <v>10</v>
      </c>
      <c r="B617">
        <f>COUNTIF($D$4:D617,D617)</f>
        <v>534</v>
      </c>
      <c r="C617">
        <f>'Building Structure Data'!B618</f>
        <v>0</v>
      </c>
      <c r="D617">
        <f>'Building Structure Data'!C618</f>
        <v>0</v>
      </c>
      <c r="E617">
        <f>'Building Structure Data'!D618</f>
        <v>0</v>
      </c>
      <c r="F617">
        <f>'Building Structure Data'!E618</f>
        <v>0</v>
      </c>
      <c r="G617" s="43">
        <f>'Building Structure Data'!O618</f>
        <v>0</v>
      </c>
      <c r="H617" s="43">
        <f>'Building Structure Data'!P618</f>
        <v>0</v>
      </c>
      <c r="I617" t="b">
        <f>IF(OR('Building Structure Data'!M618="C",'Building Structure Data'!M618="R"),TRUE,FALSE)</f>
        <v>0</v>
      </c>
      <c r="J617">
        <f>'Building Structure Data'!Y618</f>
        <v>0</v>
      </c>
      <c r="K617" s="77">
        <f>'Building Structure Data'!AN618</f>
        <v>0</v>
      </c>
      <c r="L617" s="77">
        <f>'Building Structure Data'!AO618</f>
        <v>0</v>
      </c>
      <c r="M617" s="163" t="str">
        <f>IFERROR('Inputs_Metric 7'!$D$5*INDEX('HAZUS Table FL 14.14'!$F$5:$F$40,MATCH($J617,'HAZUS Table FL 14.14'!$C$5:$C$40,0)),"no data")</f>
        <v>no data</v>
      </c>
      <c r="N617" s="163" t="str">
        <f>IFERROR('Inputs_Metric 7'!$D$5*INDEX('HAZUS Table FL 14.14'!$G$5:$G$40,MATCH($J617,'HAZUS Table FL 14.14'!$C$5:$C$40,0)),"no data")</f>
        <v>no data</v>
      </c>
      <c r="O617" s="163" t="str">
        <f>IFERROR('Inputs_Metric 7'!$D$5*INDEX('HAZUS Table FL 14.14'!$I$5:$I$40,MATCH($J617,'HAZUS Table FL 14.14'!$C$5:$C$40,0)),"no data")</f>
        <v>no data</v>
      </c>
      <c r="P617" s="246" t="str">
        <f>IFERROR(AVERAGEIFS('HAZUS Table FL 14.12'!$S$4:$S$325,'HAZUS Table FL 14.12'!$N$4:$N$325,$J617,'HAZUS Table FL 14.12'!$R$4:$R$325,$I617,'HAZUS Table FL 14.12'!$P$4:$P$325,"&lt;="&amp;$G617,'HAZUS Table FL 14.12'!$Q$4:$Q$325,"&gt;"&amp;$G617)*'Inputs_Metric 7'!$D$6,"no data")</f>
        <v>no data</v>
      </c>
      <c r="Q617" s="246" t="str">
        <f>IFERROR(AVERAGEIFS('HAZUS Table FL 14.12'!$S$4:$S$325,'HAZUS Table FL 14.12'!$N$4:$N$325,$J617,'HAZUS Table FL 14.12'!$R$4:$R$325,$I617,'HAZUS Table FL 14.12'!$P$4:$P$325,"&lt;="&amp;$H617,'HAZUS Table FL 14.12'!$Q$4:$Q$325,"&gt;"&amp;$H617)*'Inputs_Metric 7'!$D$6,"no data")</f>
        <v>no data</v>
      </c>
      <c r="R617" s="246" t="str">
        <f>IFERROR(INDEX('HAZUS Table FL 14.16'!$D$3:$D$30,MATCH($J617,'HAZUS Table FL 14.16'!$C$3:$C$30,0)),"no data")</f>
        <v>no data</v>
      </c>
      <c r="S617" s="246" t="str">
        <f>IFERROR(INDEX('HAZUS Table FL 14.16'!$F$3:$F$30,MATCH($J617,'HAZUS Table FL 14.16'!$C$3:$C$30,0)),"no data")</f>
        <v>no data</v>
      </c>
      <c r="T617" s="246" t="str">
        <f>IFERROR(INDEX('HAZUS Table FL 14.16'!$G$3:$G$30,MATCH($J617,'HAZUS Table FL 14.16'!$C$3:$C$30,0)),"no data")</f>
        <v>no data</v>
      </c>
      <c r="U617" s="164" t="str">
        <f>IFERROR('Inputs_Metric 7'!$D$5*INDEX('HAZUS Table FL 14.8'!$E$4:$E$14,MATCH('Step 1_Metric 7'!$J617,'HAZUS Table FL 14.8'!$C$4:$C$14,0)),"no data")</f>
        <v>no data</v>
      </c>
      <c r="W617" s="92" t="str">
        <f t="shared" si="92"/>
        <v/>
      </c>
      <c r="X617" s="92" t="str">
        <f t="shared" si="93"/>
        <v/>
      </c>
      <c r="Y617" s="92" t="str">
        <f t="shared" si="94"/>
        <v/>
      </c>
      <c r="Z617" s="92" t="str">
        <f t="shared" si="95"/>
        <v/>
      </c>
      <c r="AA617" s="101" t="str">
        <f t="shared" si="96"/>
        <v/>
      </c>
      <c r="AB617" s="101" t="str">
        <f t="shared" si="97"/>
        <v/>
      </c>
      <c r="AC617" s="92" t="str">
        <f t="shared" si="98"/>
        <v/>
      </c>
      <c r="AD617" s="92" t="str">
        <f t="shared" si="99"/>
        <v/>
      </c>
    </row>
    <row r="618" spans="1:30" x14ac:dyDescent="0.25">
      <c r="A618">
        <f t="shared" si="91"/>
        <v>10</v>
      </c>
      <c r="B618">
        <f>COUNTIF($D$4:D618,D618)</f>
        <v>535</v>
      </c>
      <c r="C618">
        <f>'Building Structure Data'!B619</f>
        <v>0</v>
      </c>
      <c r="D618">
        <f>'Building Structure Data'!C619</f>
        <v>0</v>
      </c>
      <c r="E618">
        <f>'Building Structure Data'!D619</f>
        <v>0</v>
      </c>
      <c r="F618">
        <f>'Building Structure Data'!E619</f>
        <v>0</v>
      </c>
      <c r="G618" s="43">
        <f>'Building Structure Data'!O619</f>
        <v>0</v>
      </c>
      <c r="H618" s="43">
        <f>'Building Structure Data'!P619</f>
        <v>0</v>
      </c>
      <c r="I618" t="b">
        <f>IF(OR('Building Structure Data'!M619="C",'Building Structure Data'!M619="R"),TRUE,FALSE)</f>
        <v>0</v>
      </c>
      <c r="J618">
        <f>'Building Structure Data'!Y619</f>
        <v>0</v>
      </c>
      <c r="K618" s="77">
        <f>'Building Structure Data'!AN619</f>
        <v>0</v>
      </c>
      <c r="L618" s="77">
        <f>'Building Structure Data'!AO619</f>
        <v>0</v>
      </c>
      <c r="M618" s="163" t="str">
        <f>IFERROR('Inputs_Metric 7'!$D$5*INDEX('HAZUS Table FL 14.14'!$F$5:$F$40,MATCH($J618,'HAZUS Table FL 14.14'!$C$5:$C$40,0)),"no data")</f>
        <v>no data</v>
      </c>
      <c r="N618" s="163" t="str">
        <f>IFERROR('Inputs_Metric 7'!$D$5*INDEX('HAZUS Table FL 14.14'!$G$5:$G$40,MATCH($J618,'HAZUS Table FL 14.14'!$C$5:$C$40,0)),"no data")</f>
        <v>no data</v>
      </c>
      <c r="O618" s="163" t="str">
        <f>IFERROR('Inputs_Metric 7'!$D$5*INDEX('HAZUS Table FL 14.14'!$I$5:$I$40,MATCH($J618,'HAZUS Table FL 14.14'!$C$5:$C$40,0)),"no data")</f>
        <v>no data</v>
      </c>
      <c r="P618" s="246" t="str">
        <f>IFERROR(AVERAGEIFS('HAZUS Table FL 14.12'!$S$4:$S$325,'HAZUS Table FL 14.12'!$N$4:$N$325,$J618,'HAZUS Table FL 14.12'!$R$4:$R$325,$I618,'HAZUS Table FL 14.12'!$P$4:$P$325,"&lt;="&amp;$G618,'HAZUS Table FL 14.12'!$Q$4:$Q$325,"&gt;"&amp;$G618)*'Inputs_Metric 7'!$D$6,"no data")</f>
        <v>no data</v>
      </c>
      <c r="Q618" s="246" t="str">
        <f>IFERROR(AVERAGEIFS('HAZUS Table FL 14.12'!$S$4:$S$325,'HAZUS Table FL 14.12'!$N$4:$N$325,$J618,'HAZUS Table FL 14.12'!$R$4:$R$325,$I618,'HAZUS Table FL 14.12'!$P$4:$P$325,"&lt;="&amp;$H618,'HAZUS Table FL 14.12'!$Q$4:$Q$325,"&gt;"&amp;$H618)*'Inputs_Metric 7'!$D$6,"no data")</f>
        <v>no data</v>
      </c>
      <c r="R618" s="246" t="str">
        <f>IFERROR(INDEX('HAZUS Table FL 14.16'!$D$3:$D$30,MATCH($J618,'HAZUS Table FL 14.16'!$C$3:$C$30,0)),"no data")</f>
        <v>no data</v>
      </c>
      <c r="S618" s="246" t="str">
        <f>IFERROR(INDEX('HAZUS Table FL 14.16'!$F$3:$F$30,MATCH($J618,'HAZUS Table FL 14.16'!$C$3:$C$30,0)),"no data")</f>
        <v>no data</v>
      </c>
      <c r="T618" s="246" t="str">
        <f>IFERROR(INDEX('HAZUS Table FL 14.16'!$G$3:$G$30,MATCH($J618,'HAZUS Table FL 14.16'!$C$3:$C$30,0)),"no data")</f>
        <v>no data</v>
      </c>
      <c r="U618" s="164" t="str">
        <f>IFERROR('Inputs_Metric 7'!$D$5*INDEX('HAZUS Table FL 14.8'!$E$4:$E$14,MATCH('Step 1_Metric 7'!$J618,'HAZUS Table FL 14.8'!$C$4:$C$14,0)),"no data")</f>
        <v>no data</v>
      </c>
      <c r="W618" s="92" t="str">
        <f t="shared" si="92"/>
        <v/>
      </c>
      <c r="X618" s="92" t="str">
        <f t="shared" si="93"/>
        <v/>
      </c>
      <c r="Y618" s="92" t="str">
        <f t="shared" si="94"/>
        <v/>
      </c>
      <c r="Z618" s="92" t="str">
        <f t="shared" si="95"/>
        <v/>
      </c>
      <c r="AA618" s="101" t="str">
        <f t="shared" si="96"/>
        <v/>
      </c>
      <c r="AB618" s="101" t="str">
        <f t="shared" si="97"/>
        <v/>
      </c>
      <c r="AC618" s="92" t="str">
        <f t="shared" si="98"/>
        <v/>
      </c>
      <c r="AD618" s="92" t="str">
        <f t="shared" si="99"/>
        <v/>
      </c>
    </row>
    <row r="619" spans="1:30" x14ac:dyDescent="0.25">
      <c r="A619">
        <f t="shared" si="91"/>
        <v>10</v>
      </c>
      <c r="B619">
        <f>COUNTIF($D$4:D619,D619)</f>
        <v>536</v>
      </c>
      <c r="C619">
        <f>'Building Structure Data'!B620</f>
        <v>0</v>
      </c>
      <c r="D619">
        <f>'Building Structure Data'!C620</f>
        <v>0</v>
      </c>
      <c r="E619">
        <f>'Building Structure Data'!D620</f>
        <v>0</v>
      </c>
      <c r="F619">
        <f>'Building Structure Data'!E620</f>
        <v>0</v>
      </c>
      <c r="G619" s="43">
        <f>'Building Structure Data'!O620</f>
        <v>0</v>
      </c>
      <c r="H619" s="43">
        <f>'Building Structure Data'!P620</f>
        <v>0</v>
      </c>
      <c r="I619" t="b">
        <f>IF(OR('Building Structure Data'!M620="C",'Building Structure Data'!M620="R"),TRUE,FALSE)</f>
        <v>0</v>
      </c>
      <c r="J619">
        <f>'Building Structure Data'!Y620</f>
        <v>0</v>
      </c>
      <c r="K619" s="77">
        <f>'Building Structure Data'!AN620</f>
        <v>0</v>
      </c>
      <c r="L619" s="77">
        <f>'Building Structure Data'!AO620</f>
        <v>0</v>
      </c>
      <c r="M619" s="163" t="str">
        <f>IFERROR('Inputs_Metric 7'!$D$5*INDEX('HAZUS Table FL 14.14'!$F$5:$F$40,MATCH($J619,'HAZUS Table FL 14.14'!$C$5:$C$40,0)),"no data")</f>
        <v>no data</v>
      </c>
      <c r="N619" s="163" t="str">
        <f>IFERROR('Inputs_Metric 7'!$D$5*INDEX('HAZUS Table FL 14.14'!$G$5:$G$40,MATCH($J619,'HAZUS Table FL 14.14'!$C$5:$C$40,0)),"no data")</f>
        <v>no data</v>
      </c>
      <c r="O619" s="163" t="str">
        <f>IFERROR('Inputs_Metric 7'!$D$5*INDEX('HAZUS Table FL 14.14'!$I$5:$I$40,MATCH($J619,'HAZUS Table FL 14.14'!$C$5:$C$40,0)),"no data")</f>
        <v>no data</v>
      </c>
      <c r="P619" s="246" t="str">
        <f>IFERROR(AVERAGEIFS('HAZUS Table FL 14.12'!$S$4:$S$325,'HAZUS Table FL 14.12'!$N$4:$N$325,$J619,'HAZUS Table FL 14.12'!$R$4:$R$325,$I619,'HAZUS Table FL 14.12'!$P$4:$P$325,"&lt;="&amp;$G619,'HAZUS Table FL 14.12'!$Q$4:$Q$325,"&gt;"&amp;$G619)*'Inputs_Metric 7'!$D$6,"no data")</f>
        <v>no data</v>
      </c>
      <c r="Q619" s="246" t="str">
        <f>IFERROR(AVERAGEIFS('HAZUS Table FL 14.12'!$S$4:$S$325,'HAZUS Table FL 14.12'!$N$4:$N$325,$J619,'HAZUS Table FL 14.12'!$R$4:$R$325,$I619,'HAZUS Table FL 14.12'!$P$4:$P$325,"&lt;="&amp;$H619,'HAZUS Table FL 14.12'!$Q$4:$Q$325,"&gt;"&amp;$H619)*'Inputs_Metric 7'!$D$6,"no data")</f>
        <v>no data</v>
      </c>
      <c r="R619" s="246" t="str">
        <f>IFERROR(INDEX('HAZUS Table FL 14.16'!$D$3:$D$30,MATCH($J619,'HAZUS Table FL 14.16'!$C$3:$C$30,0)),"no data")</f>
        <v>no data</v>
      </c>
      <c r="S619" s="246" t="str">
        <f>IFERROR(INDEX('HAZUS Table FL 14.16'!$F$3:$F$30,MATCH($J619,'HAZUS Table FL 14.16'!$C$3:$C$30,0)),"no data")</f>
        <v>no data</v>
      </c>
      <c r="T619" s="246" t="str">
        <f>IFERROR(INDEX('HAZUS Table FL 14.16'!$G$3:$G$30,MATCH($J619,'HAZUS Table FL 14.16'!$C$3:$C$30,0)),"no data")</f>
        <v>no data</v>
      </c>
      <c r="U619" s="164" t="str">
        <f>IFERROR('Inputs_Metric 7'!$D$5*INDEX('HAZUS Table FL 14.8'!$E$4:$E$14,MATCH('Step 1_Metric 7'!$J619,'HAZUS Table FL 14.8'!$C$4:$C$14,0)),"no data")</f>
        <v>no data</v>
      </c>
      <c r="W619" s="92" t="str">
        <f t="shared" si="92"/>
        <v/>
      </c>
      <c r="X619" s="92" t="str">
        <f t="shared" si="93"/>
        <v/>
      </c>
      <c r="Y619" s="92" t="str">
        <f t="shared" si="94"/>
        <v/>
      </c>
      <c r="Z619" s="92" t="str">
        <f t="shared" si="95"/>
        <v/>
      </c>
      <c r="AA619" s="101" t="str">
        <f t="shared" si="96"/>
        <v/>
      </c>
      <c r="AB619" s="101" t="str">
        <f t="shared" si="97"/>
        <v/>
      </c>
      <c r="AC619" s="92" t="str">
        <f t="shared" si="98"/>
        <v/>
      </c>
      <c r="AD619" s="92" t="str">
        <f t="shared" si="99"/>
        <v/>
      </c>
    </row>
    <row r="620" spans="1:30" x14ac:dyDescent="0.25">
      <c r="A620">
        <f t="shared" si="91"/>
        <v>10</v>
      </c>
      <c r="B620">
        <f>COUNTIF($D$4:D620,D620)</f>
        <v>537</v>
      </c>
      <c r="C620">
        <f>'Building Structure Data'!B621</f>
        <v>0</v>
      </c>
      <c r="D620">
        <f>'Building Structure Data'!C621</f>
        <v>0</v>
      </c>
      <c r="E620">
        <f>'Building Structure Data'!D621</f>
        <v>0</v>
      </c>
      <c r="F620">
        <f>'Building Structure Data'!E621</f>
        <v>0</v>
      </c>
      <c r="G620" s="43">
        <f>'Building Structure Data'!O621</f>
        <v>0</v>
      </c>
      <c r="H620" s="43">
        <f>'Building Structure Data'!P621</f>
        <v>0</v>
      </c>
      <c r="I620" t="b">
        <f>IF(OR('Building Structure Data'!M621="C",'Building Structure Data'!M621="R"),TRUE,FALSE)</f>
        <v>0</v>
      </c>
      <c r="J620">
        <f>'Building Structure Data'!Y621</f>
        <v>0</v>
      </c>
      <c r="K620" s="77">
        <f>'Building Structure Data'!AN621</f>
        <v>0</v>
      </c>
      <c r="L620" s="77">
        <f>'Building Structure Data'!AO621</f>
        <v>0</v>
      </c>
      <c r="M620" s="163" t="str">
        <f>IFERROR('Inputs_Metric 7'!$D$5*INDEX('HAZUS Table FL 14.14'!$F$5:$F$40,MATCH($J620,'HAZUS Table FL 14.14'!$C$5:$C$40,0)),"no data")</f>
        <v>no data</v>
      </c>
      <c r="N620" s="163" t="str">
        <f>IFERROR('Inputs_Metric 7'!$D$5*INDEX('HAZUS Table FL 14.14'!$G$5:$G$40,MATCH($J620,'HAZUS Table FL 14.14'!$C$5:$C$40,0)),"no data")</f>
        <v>no data</v>
      </c>
      <c r="O620" s="163" t="str">
        <f>IFERROR('Inputs_Metric 7'!$D$5*INDEX('HAZUS Table FL 14.14'!$I$5:$I$40,MATCH($J620,'HAZUS Table FL 14.14'!$C$5:$C$40,0)),"no data")</f>
        <v>no data</v>
      </c>
      <c r="P620" s="246" t="str">
        <f>IFERROR(AVERAGEIFS('HAZUS Table FL 14.12'!$S$4:$S$325,'HAZUS Table FL 14.12'!$N$4:$N$325,$J620,'HAZUS Table FL 14.12'!$R$4:$R$325,$I620,'HAZUS Table FL 14.12'!$P$4:$P$325,"&lt;="&amp;$G620,'HAZUS Table FL 14.12'!$Q$4:$Q$325,"&gt;"&amp;$G620)*'Inputs_Metric 7'!$D$6,"no data")</f>
        <v>no data</v>
      </c>
      <c r="Q620" s="246" t="str">
        <f>IFERROR(AVERAGEIFS('HAZUS Table FL 14.12'!$S$4:$S$325,'HAZUS Table FL 14.12'!$N$4:$N$325,$J620,'HAZUS Table FL 14.12'!$R$4:$R$325,$I620,'HAZUS Table FL 14.12'!$P$4:$P$325,"&lt;="&amp;$H620,'HAZUS Table FL 14.12'!$Q$4:$Q$325,"&gt;"&amp;$H620)*'Inputs_Metric 7'!$D$6,"no data")</f>
        <v>no data</v>
      </c>
      <c r="R620" s="246" t="str">
        <f>IFERROR(INDEX('HAZUS Table FL 14.16'!$D$3:$D$30,MATCH($J620,'HAZUS Table FL 14.16'!$C$3:$C$30,0)),"no data")</f>
        <v>no data</v>
      </c>
      <c r="S620" s="246" t="str">
        <f>IFERROR(INDEX('HAZUS Table FL 14.16'!$F$3:$F$30,MATCH($J620,'HAZUS Table FL 14.16'!$C$3:$C$30,0)),"no data")</f>
        <v>no data</v>
      </c>
      <c r="T620" s="246" t="str">
        <f>IFERROR(INDEX('HAZUS Table FL 14.16'!$G$3:$G$30,MATCH($J620,'HAZUS Table FL 14.16'!$C$3:$C$30,0)),"no data")</f>
        <v>no data</v>
      </c>
      <c r="U620" s="164" t="str">
        <f>IFERROR('Inputs_Metric 7'!$D$5*INDEX('HAZUS Table FL 14.8'!$E$4:$E$14,MATCH('Step 1_Metric 7'!$J620,'HAZUS Table FL 14.8'!$C$4:$C$14,0)),"no data")</f>
        <v>no data</v>
      </c>
      <c r="W620" s="92" t="str">
        <f t="shared" si="92"/>
        <v/>
      </c>
      <c r="X620" s="92" t="str">
        <f t="shared" si="93"/>
        <v/>
      </c>
      <c r="Y620" s="92" t="str">
        <f t="shared" si="94"/>
        <v/>
      </c>
      <c r="Z620" s="92" t="str">
        <f t="shared" si="95"/>
        <v/>
      </c>
      <c r="AA620" s="101" t="str">
        <f t="shared" si="96"/>
        <v/>
      </c>
      <c r="AB620" s="101" t="str">
        <f t="shared" si="97"/>
        <v/>
      </c>
      <c r="AC620" s="92" t="str">
        <f t="shared" si="98"/>
        <v/>
      </c>
      <c r="AD620" s="92" t="str">
        <f t="shared" si="99"/>
        <v/>
      </c>
    </row>
    <row r="621" spans="1:30" x14ac:dyDescent="0.25">
      <c r="A621">
        <f t="shared" si="91"/>
        <v>10</v>
      </c>
      <c r="B621">
        <f>COUNTIF($D$4:D621,D621)</f>
        <v>538</v>
      </c>
      <c r="C621">
        <f>'Building Structure Data'!B622</f>
        <v>0</v>
      </c>
      <c r="D621">
        <f>'Building Structure Data'!C622</f>
        <v>0</v>
      </c>
      <c r="E621">
        <f>'Building Structure Data'!D622</f>
        <v>0</v>
      </c>
      <c r="F621">
        <f>'Building Structure Data'!E622</f>
        <v>0</v>
      </c>
      <c r="G621" s="43">
        <f>'Building Structure Data'!O622</f>
        <v>0</v>
      </c>
      <c r="H621" s="43">
        <f>'Building Structure Data'!P622</f>
        <v>0</v>
      </c>
      <c r="I621" t="b">
        <f>IF(OR('Building Structure Data'!M622="C",'Building Structure Data'!M622="R"),TRUE,FALSE)</f>
        <v>0</v>
      </c>
      <c r="J621">
        <f>'Building Structure Data'!Y622</f>
        <v>0</v>
      </c>
      <c r="K621" s="77">
        <f>'Building Structure Data'!AN622</f>
        <v>0</v>
      </c>
      <c r="L621" s="77">
        <f>'Building Structure Data'!AO622</f>
        <v>0</v>
      </c>
      <c r="M621" s="163" t="str">
        <f>IFERROR('Inputs_Metric 7'!$D$5*INDEX('HAZUS Table FL 14.14'!$F$5:$F$40,MATCH($J621,'HAZUS Table FL 14.14'!$C$5:$C$40,0)),"no data")</f>
        <v>no data</v>
      </c>
      <c r="N621" s="163" t="str">
        <f>IFERROR('Inputs_Metric 7'!$D$5*INDEX('HAZUS Table FL 14.14'!$G$5:$G$40,MATCH($J621,'HAZUS Table FL 14.14'!$C$5:$C$40,0)),"no data")</f>
        <v>no data</v>
      </c>
      <c r="O621" s="163" t="str">
        <f>IFERROR('Inputs_Metric 7'!$D$5*INDEX('HAZUS Table FL 14.14'!$I$5:$I$40,MATCH($J621,'HAZUS Table FL 14.14'!$C$5:$C$40,0)),"no data")</f>
        <v>no data</v>
      </c>
      <c r="P621" s="246" t="str">
        <f>IFERROR(AVERAGEIFS('HAZUS Table FL 14.12'!$S$4:$S$325,'HAZUS Table FL 14.12'!$N$4:$N$325,$J621,'HAZUS Table FL 14.12'!$R$4:$R$325,$I621,'HAZUS Table FL 14.12'!$P$4:$P$325,"&lt;="&amp;$G621,'HAZUS Table FL 14.12'!$Q$4:$Q$325,"&gt;"&amp;$G621)*'Inputs_Metric 7'!$D$6,"no data")</f>
        <v>no data</v>
      </c>
      <c r="Q621" s="246" t="str">
        <f>IFERROR(AVERAGEIFS('HAZUS Table FL 14.12'!$S$4:$S$325,'HAZUS Table FL 14.12'!$N$4:$N$325,$J621,'HAZUS Table FL 14.12'!$R$4:$R$325,$I621,'HAZUS Table FL 14.12'!$P$4:$P$325,"&lt;="&amp;$H621,'HAZUS Table FL 14.12'!$Q$4:$Q$325,"&gt;"&amp;$H621)*'Inputs_Metric 7'!$D$6,"no data")</f>
        <v>no data</v>
      </c>
      <c r="R621" s="246" t="str">
        <f>IFERROR(INDEX('HAZUS Table FL 14.16'!$D$3:$D$30,MATCH($J621,'HAZUS Table FL 14.16'!$C$3:$C$30,0)),"no data")</f>
        <v>no data</v>
      </c>
      <c r="S621" s="246" t="str">
        <f>IFERROR(INDEX('HAZUS Table FL 14.16'!$F$3:$F$30,MATCH($J621,'HAZUS Table FL 14.16'!$C$3:$C$30,0)),"no data")</f>
        <v>no data</v>
      </c>
      <c r="T621" s="246" t="str">
        <f>IFERROR(INDEX('HAZUS Table FL 14.16'!$G$3:$G$30,MATCH($J621,'HAZUS Table FL 14.16'!$C$3:$C$30,0)),"no data")</f>
        <v>no data</v>
      </c>
      <c r="U621" s="164" t="str">
        <f>IFERROR('Inputs_Metric 7'!$D$5*INDEX('HAZUS Table FL 14.8'!$E$4:$E$14,MATCH('Step 1_Metric 7'!$J621,'HAZUS Table FL 14.8'!$C$4:$C$14,0)),"no data")</f>
        <v>no data</v>
      </c>
      <c r="W621" s="92" t="str">
        <f t="shared" si="92"/>
        <v/>
      </c>
      <c r="X621" s="92" t="str">
        <f t="shared" si="93"/>
        <v/>
      </c>
      <c r="Y621" s="92" t="str">
        <f t="shared" si="94"/>
        <v/>
      </c>
      <c r="Z621" s="92" t="str">
        <f t="shared" si="95"/>
        <v/>
      </c>
      <c r="AA621" s="101" t="str">
        <f t="shared" si="96"/>
        <v/>
      </c>
      <c r="AB621" s="101" t="str">
        <f t="shared" si="97"/>
        <v/>
      </c>
      <c r="AC621" s="92" t="str">
        <f t="shared" si="98"/>
        <v/>
      </c>
      <c r="AD621" s="92" t="str">
        <f t="shared" si="99"/>
        <v/>
      </c>
    </row>
    <row r="622" spans="1:30" x14ac:dyDescent="0.25">
      <c r="A622">
        <f t="shared" si="91"/>
        <v>10</v>
      </c>
      <c r="B622">
        <f>COUNTIF($D$4:D622,D622)</f>
        <v>539</v>
      </c>
      <c r="C622">
        <f>'Building Structure Data'!B623</f>
        <v>0</v>
      </c>
      <c r="D622">
        <f>'Building Structure Data'!C623</f>
        <v>0</v>
      </c>
      <c r="E622">
        <f>'Building Structure Data'!D623</f>
        <v>0</v>
      </c>
      <c r="F622">
        <f>'Building Structure Data'!E623</f>
        <v>0</v>
      </c>
      <c r="G622" s="43">
        <f>'Building Structure Data'!O623</f>
        <v>0</v>
      </c>
      <c r="H622" s="43">
        <f>'Building Structure Data'!P623</f>
        <v>0</v>
      </c>
      <c r="I622" t="b">
        <f>IF(OR('Building Structure Data'!M623="C",'Building Structure Data'!M623="R"),TRUE,FALSE)</f>
        <v>0</v>
      </c>
      <c r="J622">
        <f>'Building Structure Data'!Y623</f>
        <v>0</v>
      </c>
      <c r="K622" s="77">
        <f>'Building Structure Data'!AN623</f>
        <v>0</v>
      </c>
      <c r="L622" s="77">
        <f>'Building Structure Data'!AO623</f>
        <v>0</v>
      </c>
      <c r="M622" s="163" t="str">
        <f>IFERROR('Inputs_Metric 7'!$D$5*INDEX('HAZUS Table FL 14.14'!$F$5:$F$40,MATCH($J622,'HAZUS Table FL 14.14'!$C$5:$C$40,0)),"no data")</f>
        <v>no data</v>
      </c>
      <c r="N622" s="163" t="str">
        <f>IFERROR('Inputs_Metric 7'!$D$5*INDEX('HAZUS Table FL 14.14'!$G$5:$G$40,MATCH($J622,'HAZUS Table FL 14.14'!$C$5:$C$40,0)),"no data")</f>
        <v>no data</v>
      </c>
      <c r="O622" s="163" t="str">
        <f>IFERROR('Inputs_Metric 7'!$D$5*INDEX('HAZUS Table FL 14.14'!$I$5:$I$40,MATCH($J622,'HAZUS Table FL 14.14'!$C$5:$C$40,0)),"no data")</f>
        <v>no data</v>
      </c>
      <c r="P622" s="246" t="str">
        <f>IFERROR(AVERAGEIFS('HAZUS Table FL 14.12'!$S$4:$S$325,'HAZUS Table FL 14.12'!$N$4:$N$325,$J622,'HAZUS Table FL 14.12'!$R$4:$R$325,$I622,'HAZUS Table FL 14.12'!$P$4:$P$325,"&lt;="&amp;$G622,'HAZUS Table FL 14.12'!$Q$4:$Q$325,"&gt;"&amp;$G622)*'Inputs_Metric 7'!$D$6,"no data")</f>
        <v>no data</v>
      </c>
      <c r="Q622" s="246" t="str">
        <f>IFERROR(AVERAGEIFS('HAZUS Table FL 14.12'!$S$4:$S$325,'HAZUS Table FL 14.12'!$N$4:$N$325,$J622,'HAZUS Table FL 14.12'!$R$4:$R$325,$I622,'HAZUS Table FL 14.12'!$P$4:$P$325,"&lt;="&amp;$H622,'HAZUS Table FL 14.12'!$Q$4:$Q$325,"&gt;"&amp;$H622)*'Inputs_Metric 7'!$D$6,"no data")</f>
        <v>no data</v>
      </c>
      <c r="R622" s="246" t="str">
        <f>IFERROR(INDEX('HAZUS Table FL 14.16'!$D$3:$D$30,MATCH($J622,'HAZUS Table FL 14.16'!$C$3:$C$30,0)),"no data")</f>
        <v>no data</v>
      </c>
      <c r="S622" s="246" t="str">
        <f>IFERROR(INDEX('HAZUS Table FL 14.16'!$F$3:$F$30,MATCH($J622,'HAZUS Table FL 14.16'!$C$3:$C$30,0)),"no data")</f>
        <v>no data</v>
      </c>
      <c r="T622" s="246" t="str">
        <f>IFERROR(INDEX('HAZUS Table FL 14.16'!$G$3:$G$30,MATCH($J622,'HAZUS Table FL 14.16'!$C$3:$C$30,0)),"no data")</f>
        <v>no data</v>
      </c>
      <c r="U622" s="164" t="str">
        <f>IFERROR('Inputs_Metric 7'!$D$5*INDEX('HAZUS Table FL 14.8'!$E$4:$E$14,MATCH('Step 1_Metric 7'!$J622,'HAZUS Table FL 14.8'!$C$4:$C$14,0)),"no data")</f>
        <v>no data</v>
      </c>
      <c r="W622" s="92" t="str">
        <f t="shared" si="92"/>
        <v/>
      </c>
      <c r="X622" s="92" t="str">
        <f t="shared" si="93"/>
        <v/>
      </c>
      <c r="Y622" s="92" t="str">
        <f t="shared" si="94"/>
        <v/>
      </c>
      <c r="Z622" s="92" t="str">
        <f t="shared" si="95"/>
        <v/>
      </c>
      <c r="AA622" s="101" t="str">
        <f t="shared" si="96"/>
        <v/>
      </c>
      <c r="AB622" s="101" t="str">
        <f t="shared" si="97"/>
        <v/>
      </c>
      <c r="AC622" s="92" t="str">
        <f t="shared" si="98"/>
        <v/>
      </c>
      <c r="AD622" s="92" t="str">
        <f t="shared" si="99"/>
        <v/>
      </c>
    </row>
    <row r="623" spans="1:30" x14ac:dyDescent="0.25">
      <c r="A623">
        <f t="shared" si="91"/>
        <v>10</v>
      </c>
      <c r="B623">
        <f>COUNTIF($D$4:D623,D623)</f>
        <v>540</v>
      </c>
      <c r="C623">
        <f>'Building Structure Data'!B624</f>
        <v>0</v>
      </c>
      <c r="D623">
        <f>'Building Structure Data'!C624</f>
        <v>0</v>
      </c>
      <c r="E623">
        <f>'Building Structure Data'!D624</f>
        <v>0</v>
      </c>
      <c r="F623">
        <f>'Building Structure Data'!E624</f>
        <v>0</v>
      </c>
      <c r="G623" s="43">
        <f>'Building Structure Data'!O624</f>
        <v>0</v>
      </c>
      <c r="H623" s="43">
        <f>'Building Structure Data'!P624</f>
        <v>0</v>
      </c>
      <c r="I623" t="b">
        <f>IF(OR('Building Structure Data'!M624="C",'Building Structure Data'!M624="R"),TRUE,FALSE)</f>
        <v>0</v>
      </c>
      <c r="J623">
        <f>'Building Structure Data'!Y624</f>
        <v>0</v>
      </c>
      <c r="K623" s="77">
        <f>'Building Structure Data'!AN624</f>
        <v>0</v>
      </c>
      <c r="L623" s="77">
        <f>'Building Structure Data'!AO624</f>
        <v>0</v>
      </c>
      <c r="M623" s="163" t="str">
        <f>IFERROR('Inputs_Metric 7'!$D$5*INDEX('HAZUS Table FL 14.14'!$F$5:$F$40,MATCH($J623,'HAZUS Table FL 14.14'!$C$5:$C$40,0)),"no data")</f>
        <v>no data</v>
      </c>
      <c r="N623" s="163" t="str">
        <f>IFERROR('Inputs_Metric 7'!$D$5*INDEX('HAZUS Table FL 14.14'!$G$5:$G$40,MATCH($J623,'HAZUS Table FL 14.14'!$C$5:$C$40,0)),"no data")</f>
        <v>no data</v>
      </c>
      <c r="O623" s="163" t="str">
        <f>IFERROR('Inputs_Metric 7'!$D$5*INDEX('HAZUS Table FL 14.14'!$I$5:$I$40,MATCH($J623,'HAZUS Table FL 14.14'!$C$5:$C$40,0)),"no data")</f>
        <v>no data</v>
      </c>
      <c r="P623" s="246" t="str">
        <f>IFERROR(AVERAGEIFS('HAZUS Table FL 14.12'!$S$4:$S$325,'HAZUS Table FL 14.12'!$N$4:$N$325,$J623,'HAZUS Table FL 14.12'!$R$4:$R$325,$I623,'HAZUS Table FL 14.12'!$P$4:$P$325,"&lt;="&amp;$G623,'HAZUS Table FL 14.12'!$Q$4:$Q$325,"&gt;"&amp;$G623)*'Inputs_Metric 7'!$D$6,"no data")</f>
        <v>no data</v>
      </c>
      <c r="Q623" s="246" t="str">
        <f>IFERROR(AVERAGEIFS('HAZUS Table FL 14.12'!$S$4:$S$325,'HAZUS Table FL 14.12'!$N$4:$N$325,$J623,'HAZUS Table FL 14.12'!$R$4:$R$325,$I623,'HAZUS Table FL 14.12'!$P$4:$P$325,"&lt;="&amp;$H623,'HAZUS Table FL 14.12'!$Q$4:$Q$325,"&gt;"&amp;$H623)*'Inputs_Metric 7'!$D$6,"no data")</f>
        <v>no data</v>
      </c>
      <c r="R623" s="246" t="str">
        <f>IFERROR(INDEX('HAZUS Table FL 14.16'!$D$3:$D$30,MATCH($J623,'HAZUS Table FL 14.16'!$C$3:$C$30,0)),"no data")</f>
        <v>no data</v>
      </c>
      <c r="S623" s="246" t="str">
        <f>IFERROR(INDEX('HAZUS Table FL 14.16'!$F$3:$F$30,MATCH($J623,'HAZUS Table FL 14.16'!$C$3:$C$30,0)),"no data")</f>
        <v>no data</v>
      </c>
      <c r="T623" s="246" t="str">
        <f>IFERROR(INDEX('HAZUS Table FL 14.16'!$G$3:$G$30,MATCH($J623,'HAZUS Table FL 14.16'!$C$3:$C$30,0)),"no data")</f>
        <v>no data</v>
      </c>
      <c r="U623" s="164" t="str">
        <f>IFERROR('Inputs_Metric 7'!$D$5*INDEX('HAZUS Table FL 14.8'!$E$4:$E$14,MATCH('Step 1_Metric 7'!$J623,'HAZUS Table FL 14.8'!$C$4:$C$14,0)),"no data")</f>
        <v>no data</v>
      </c>
      <c r="W623" s="92" t="str">
        <f t="shared" si="92"/>
        <v/>
      </c>
      <c r="X623" s="92" t="str">
        <f t="shared" si="93"/>
        <v/>
      </c>
      <c r="Y623" s="92" t="str">
        <f t="shared" si="94"/>
        <v/>
      </c>
      <c r="Z623" s="92" t="str">
        <f t="shared" si="95"/>
        <v/>
      </c>
      <c r="AA623" s="101" t="str">
        <f t="shared" si="96"/>
        <v/>
      </c>
      <c r="AB623" s="101" t="str">
        <f t="shared" si="97"/>
        <v/>
      </c>
      <c r="AC623" s="92" t="str">
        <f t="shared" si="98"/>
        <v/>
      </c>
      <c r="AD623" s="92" t="str">
        <f t="shared" si="99"/>
        <v/>
      </c>
    </row>
    <row r="624" spans="1:30" x14ac:dyDescent="0.25">
      <c r="A624">
        <f t="shared" si="91"/>
        <v>10</v>
      </c>
      <c r="B624">
        <f>COUNTIF($D$4:D624,D624)</f>
        <v>541</v>
      </c>
      <c r="C624">
        <f>'Building Structure Data'!B625</f>
        <v>0</v>
      </c>
      <c r="D624">
        <f>'Building Structure Data'!C625</f>
        <v>0</v>
      </c>
      <c r="E624">
        <f>'Building Structure Data'!D625</f>
        <v>0</v>
      </c>
      <c r="F624">
        <f>'Building Structure Data'!E625</f>
        <v>0</v>
      </c>
      <c r="G624" s="43">
        <f>'Building Structure Data'!O625</f>
        <v>0</v>
      </c>
      <c r="H624" s="43">
        <f>'Building Structure Data'!P625</f>
        <v>0</v>
      </c>
      <c r="I624" t="b">
        <f>IF(OR('Building Structure Data'!M625="C",'Building Structure Data'!M625="R"),TRUE,FALSE)</f>
        <v>0</v>
      </c>
      <c r="J624">
        <f>'Building Structure Data'!Y625</f>
        <v>0</v>
      </c>
      <c r="K624" s="77">
        <f>'Building Structure Data'!AN625</f>
        <v>0</v>
      </c>
      <c r="L624" s="77">
        <f>'Building Structure Data'!AO625</f>
        <v>0</v>
      </c>
      <c r="M624" s="163" t="str">
        <f>IFERROR('Inputs_Metric 7'!$D$5*INDEX('HAZUS Table FL 14.14'!$F$5:$F$40,MATCH($J624,'HAZUS Table FL 14.14'!$C$5:$C$40,0)),"no data")</f>
        <v>no data</v>
      </c>
      <c r="N624" s="163" t="str">
        <f>IFERROR('Inputs_Metric 7'!$D$5*INDEX('HAZUS Table FL 14.14'!$G$5:$G$40,MATCH($J624,'HAZUS Table FL 14.14'!$C$5:$C$40,0)),"no data")</f>
        <v>no data</v>
      </c>
      <c r="O624" s="163" t="str">
        <f>IFERROR('Inputs_Metric 7'!$D$5*INDEX('HAZUS Table FL 14.14'!$I$5:$I$40,MATCH($J624,'HAZUS Table FL 14.14'!$C$5:$C$40,0)),"no data")</f>
        <v>no data</v>
      </c>
      <c r="P624" s="246" t="str">
        <f>IFERROR(AVERAGEIFS('HAZUS Table FL 14.12'!$S$4:$S$325,'HAZUS Table FL 14.12'!$N$4:$N$325,$J624,'HAZUS Table FL 14.12'!$R$4:$R$325,$I624,'HAZUS Table FL 14.12'!$P$4:$P$325,"&lt;="&amp;$G624,'HAZUS Table FL 14.12'!$Q$4:$Q$325,"&gt;"&amp;$G624)*'Inputs_Metric 7'!$D$6,"no data")</f>
        <v>no data</v>
      </c>
      <c r="Q624" s="246" t="str">
        <f>IFERROR(AVERAGEIFS('HAZUS Table FL 14.12'!$S$4:$S$325,'HAZUS Table FL 14.12'!$N$4:$N$325,$J624,'HAZUS Table FL 14.12'!$R$4:$R$325,$I624,'HAZUS Table FL 14.12'!$P$4:$P$325,"&lt;="&amp;$H624,'HAZUS Table FL 14.12'!$Q$4:$Q$325,"&gt;"&amp;$H624)*'Inputs_Metric 7'!$D$6,"no data")</f>
        <v>no data</v>
      </c>
      <c r="R624" s="246" t="str">
        <f>IFERROR(INDEX('HAZUS Table FL 14.16'!$D$3:$D$30,MATCH($J624,'HAZUS Table FL 14.16'!$C$3:$C$30,0)),"no data")</f>
        <v>no data</v>
      </c>
      <c r="S624" s="246" t="str">
        <f>IFERROR(INDEX('HAZUS Table FL 14.16'!$F$3:$F$30,MATCH($J624,'HAZUS Table FL 14.16'!$C$3:$C$30,0)),"no data")</f>
        <v>no data</v>
      </c>
      <c r="T624" s="246" t="str">
        <f>IFERROR(INDEX('HAZUS Table FL 14.16'!$G$3:$G$30,MATCH($J624,'HAZUS Table FL 14.16'!$C$3:$C$30,0)),"no data")</f>
        <v>no data</v>
      </c>
      <c r="U624" s="164" t="str">
        <f>IFERROR('Inputs_Metric 7'!$D$5*INDEX('HAZUS Table FL 14.8'!$E$4:$E$14,MATCH('Step 1_Metric 7'!$J624,'HAZUS Table FL 14.8'!$C$4:$C$14,0)),"no data")</f>
        <v>no data</v>
      </c>
      <c r="W624" s="92" t="str">
        <f t="shared" si="92"/>
        <v/>
      </c>
      <c r="X624" s="92" t="str">
        <f t="shared" si="93"/>
        <v/>
      </c>
      <c r="Y624" s="92" t="str">
        <f t="shared" si="94"/>
        <v/>
      </c>
      <c r="Z624" s="92" t="str">
        <f t="shared" si="95"/>
        <v/>
      </c>
      <c r="AA624" s="101" t="str">
        <f t="shared" si="96"/>
        <v/>
      </c>
      <c r="AB624" s="101" t="str">
        <f t="shared" si="97"/>
        <v/>
      </c>
      <c r="AC624" s="92" t="str">
        <f t="shared" si="98"/>
        <v/>
      </c>
      <c r="AD624" s="92" t="str">
        <f t="shared" si="99"/>
        <v/>
      </c>
    </row>
    <row r="625" spans="1:30" x14ac:dyDescent="0.25">
      <c r="A625">
        <f t="shared" si="91"/>
        <v>10</v>
      </c>
      <c r="B625">
        <f>COUNTIF($D$4:D625,D625)</f>
        <v>542</v>
      </c>
      <c r="C625">
        <f>'Building Structure Data'!B626</f>
        <v>0</v>
      </c>
      <c r="D625">
        <f>'Building Structure Data'!C626</f>
        <v>0</v>
      </c>
      <c r="E625">
        <f>'Building Structure Data'!D626</f>
        <v>0</v>
      </c>
      <c r="F625">
        <f>'Building Structure Data'!E626</f>
        <v>0</v>
      </c>
      <c r="G625" s="43">
        <f>'Building Structure Data'!O626</f>
        <v>0</v>
      </c>
      <c r="H625" s="43">
        <f>'Building Structure Data'!P626</f>
        <v>0</v>
      </c>
      <c r="I625" t="b">
        <f>IF(OR('Building Structure Data'!M626="C",'Building Structure Data'!M626="R"),TRUE,FALSE)</f>
        <v>0</v>
      </c>
      <c r="J625">
        <f>'Building Structure Data'!Y626</f>
        <v>0</v>
      </c>
      <c r="K625" s="77">
        <f>'Building Structure Data'!AN626</f>
        <v>0</v>
      </c>
      <c r="L625" s="77">
        <f>'Building Structure Data'!AO626</f>
        <v>0</v>
      </c>
      <c r="M625" s="163" t="str">
        <f>IFERROR('Inputs_Metric 7'!$D$5*INDEX('HAZUS Table FL 14.14'!$F$5:$F$40,MATCH($J625,'HAZUS Table FL 14.14'!$C$5:$C$40,0)),"no data")</f>
        <v>no data</v>
      </c>
      <c r="N625" s="163" t="str">
        <f>IFERROR('Inputs_Metric 7'!$D$5*INDEX('HAZUS Table FL 14.14'!$G$5:$G$40,MATCH($J625,'HAZUS Table FL 14.14'!$C$5:$C$40,0)),"no data")</f>
        <v>no data</v>
      </c>
      <c r="O625" s="163" t="str">
        <f>IFERROR('Inputs_Metric 7'!$D$5*INDEX('HAZUS Table FL 14.14'!$I$5:$I$40,MATCH($J625,'HAZUS Table FL 14.14'!$C$5:$C$40,0)),"no data")</f>
        <v>no data</v>
      </c>
      <c r="P625" s="246" t="str">
        <f>IFERROR(AVERAGEIFS('HAZUS Table FL 14.12'!$S$4:$S$325,'HAZUS Table FL 14.12'!$N$4:$N$325,$J625,'HAZUS Table FL 14.12'!$R$4:$R$325,$I625,'HAZUS Table FL 14.12'!$P$4:$P$325,"&lt;="&amp;$G625,'HAZUS Table FL 14.12'!$Q$4:$Q$325,"&gt;"&amp;$G625)*'Inputs_Metric 7'!$D$6,"no data")</f>
        <v>no data</v>
      </c>
      <c r="Q625" s="246" t="str">
        <f>IFERROR(AVERAGEIFS('HAZUS Table FL 14.12'!$S$4:$S$325,'HAZUS Table FL 14.12'!$N$4:$N$325,$J625,'HAZUS Table FL 14.12'!$R$4:$R$325,$I625,'HAZUS Table FL 14.12'!$P$4:$P$325,"&lt;="&amp;$H625,'HAZUS Table FL 14.12'!$Q$4:$Q$325,"&gt;"&amp;$H625)*'Inputs_Metric 7'!$D$6,"no data")</f>
        <v>no data</v>
      </c>
      <c r="R625" s="246" t="str">
        <f>IFERROR(INDEX('HAZUS Table FL 14.16'!$D$3:$D$30,MATCH($J625,'HAZUS Table FL 14.16'!$C$3:$C$30,0)),"no data")</f>
        <v>no data</v>
      </c>
      <c r="S625" s="246" t="str">
        <f>IFERROR(INDEX('HAZUS Table FL 14.16'!$F$3:$F$30,MATCH($J625,'HAZUS Table FL 14.16'!$C$3:$C$30,0)),"no data")</f>
        <v>no data</v>
      </c>
      <c r="T625" s="246" t="str">
        <f>IFERROR(INDEX('HAZUS Table FL 14.16'!$G$3:$G$30,MATCH($J625,'HAZUS Table FL 14.16'!$C$3:$C$30,0)),"no data")</f>
        <v>no data</v>
      </c>
      <c r="U625" s="164" t="str">
        <f>IFERROR('Inputs_Metric 7'!$D$5*INDEX('HAZUS Table FL 14.8'!$E$4:$E$14,MATCH('Step 1_Metric 7'!$J625,'HAZUS Table FL 14.8'!$C$4:$C$14,0)),"no data")</f>
        <v>no data</v>
      </c>
      <c r="W625" s="92" t="str">
        <f t="shared" si="92"/>
        <v/>
      </c>
      <c r="X625" s="92" t="str">
        <f t="shared" si="93"/>
        <v/>
      </c>
      <c r="Y625" s="92" t="str">
        <f t="shared" si="94"/>
        <v/>
      </c>
      <c r="Z625" s="92" t="str">
        <f t="shared" si="95"/>
        <v/>
      </c>
      <c r="AA625" s="101" t="str">
        <f t="shared" si="96"/>
        <v/>
      </c>
      <c r="AB625" s="101" t="str">
        <f t="shared" si="97"/>
        <v/>
      </c>
      <c r="AC625" s="92" t="str">
        <f t="shared" si="98"/>
        <v/>
      </c>
      <c r="AD625" s="92" t="str">
        <f t="shared" si="99"/>
        <v/>
      </c>
    </row>
    <row r="626" spans="1:30" x14ac:dyDescent="0.25">
      <c r="A626">
        <f t="shared" si="91"/>
        <v>10</v>
      </c>
      <c r="B626">
        <f>COUNTIF($D$4:D626,D626)</f>
        <v>543</v>
      </c>
      <c r="C626">
        <f>'Building Structure Data'!B627</f>
        <v>0</v>
      </c>
      <c r="D626">
        <f>'Building Structure Data'!C627</f>
        <v>0</v>
      </c>
      <c r="E626">
        <f>'Building Structure Data'!D627</f>
        <v>0</v>
      </c>
      <c r="F626">
        <f>'Building Structure Data'!E627</f>
        <v>0</v>
      </c>
      <c r="G626" s="43">
        <f>'Building Structure Data'!O627</f>
        <v>0</v>
      </c>
      <c r="H626" s="43">
        <f>'Building Structure Data'!P627</f>
        <v>0</v>
      </c>
      <c r="I626" t="b">
        <f>IF(OR('Building Structure Data'!M627="C",'Building Structure Data'!M627="R"),TRUE,FALSE)</f>
        <v>0</v>
      </c>
      <c r="J626">
        <f>'Building Structure Data'!Y627</f>
        <v>0</v>
      </c>
      <c r="K626" s="77">
        <f>'Building Structure Data'!AN627</f>
        <v>0</v>
      </c>
      <c r="L626" s="77">
        <f>'Building Structure Data'!AO627</f>
        <v>0</v>
      </c>
      <c r="M626" s="163" t="str">
        <f>IFERROR('Inputs_Metric 7'!$D$5*INDEX('HAZUS Table FL 14.14'!$F$5:$F$40,MATCH($J626,'HAZUS Table FL 14.14'!$C$5:$C$40,0)),"no data")</f>
        <v>no data</v>
      </c>
      <c r="N626" s="163" t="str">
        <f>IFERROR('Inputs_Metric 7'!$D$5*INDEX('HAZUS Table FL 14.14'!$G$5:$G$40,MATCH($J626,'HAZUS Table FL 14.14'!$C$5:$C$40,0)),"no data")</f>
        <v>no data</v>
      </c>
      <c r="O626" s="163" t="str">
        <f>IFERROR('Inputs_Metric 7'!$D$5*INDEX('HAZUS Table FL 14.14'!$I$5:$I$40,MATCH($J626,'HAZUS Table FL 14.14'!$C$5:$C$40,0)),"no data")</f>
        <v>no data</v>
      </c>
      <c r="P626" s="246" t="str">
        <f>IFERROR(AVERAGEIFS('HAZUS Table FL 14.12'!$S$4:$S$325,'HAZUS Table FL 14.12'!$N$4:$N$325,$J626,'HAZUS Table FL 14.12'!$R$4:$R$325,$I626,'HAZUS Table FL 14.12'!$P$4:$P$325,"&lt;="&amp;$G626,'HAZUS Table FL 14.12'!$Q$4:$Q$325,"&gt;"&amp;$G626)*'Inputs_Metric 7'!$D$6,"no data")</f>
        <v>no data</v>
      </c>
      <c r="Q626" s="246" t="str">
        <f>IFERROR(AVERAGEIFS('HAZUS Table FL 14.12'!$S$4:$S$325,'HAZUS Table FL 14.12'!$N$4:$N$325,$J626,'HAZUS Table FL 14.12'!$R$4:$R$325,$I626,'HAZUS Table FL 14.12'!$P$4:$P$325,"&lt;="&amp;$H626,'HAZUS Table FL 14.12'!$Q$4:$Q$325,"&gt;"&amp;$H626)*'Inputs_Metric 7'!$D$6,"no data")</f>
        <v>no data</v>
      </c>
      <c r="R626" s="246" t="str">
        <f>IFERROR(INDEX('HAZUS Table FL 14.16'!$D$3:$D$30,MATCH($J626,'HAZUS Table FL 14.16'!$C$3:$C$30,0)),"no data")</f>
        <v>no data</v>
      </c>
      <c r="S626" s="246" t="str">
        <f>IFERROR(INDEX('HAZUS Table FL 14.16'!$F$3:$F$30,MATCH($J626,'HAZUS Table FL 14.16'!$C$3:$C$30,0)),"no data")</f>
        <v>no data</v>
      </c>
      <c r="T626" s="246" t="str">
        <f>IFERROR(INDEX('HAZUS Table FL 14.16'!$G$3:$G$30,MATCH($J626,'HAZUS Table FL 14.16'!$C$3:$C$30,0)),"no data")</f>
        <v>no data</v>
      </c>
      <c r="U626" s="164" t="str">
        <f>IFERROR('Inputs_Metric 7'!$D$5*INDEX('HAZUS Table FL 14.8'!$E$4:$E$14,MATCH('Step 1_Metric 7'!$J626,'HAZUS Table FL 14.8'!$C$4:$C$14,0)),"no data")</f>
        <v>no data</v>
      </c>
      <c r="W626" s="92" t="str">
        <f t="shared" si="92"/>
        <v/>
      </c>
      <c r="X626" s="92" t="str">
        <f t="shared" si="93"/>
        <v/>
      </c>
      <c r="Y626" s="92" t="str">
        <f t="shared" si="94"/>
        <v/>
      </c>
      <c r="Z626" s="92" t="str">
        <f t="shared" si="95"/>
        <v/>
      </c>
      <c r="AA626" s="101" t="str">
        <f t="shared" si="96"/>
        <v/>
      </c>
      <c r="AB626" s="101" t="str">
        <f t="shared" si="97"/>
        <v/>
      </c>
      <c r="AC626" s="92" t="str">
        <f t="shared" si="98"/>
        <v/>
      </c>
      <c r="AD626" s="92" t="str">
        <f t="shared" si="99"/>
        <v/>
      </c>
    </row>
    <row r="627" spans="1:30" x14ac:dyDescent="0.25">
      <c r="A627">
        <f t="shared" si="91"/>
        <v>10</v>
      </c>
      <c r="B627">
        <f>COUNTIF($D$4:D627,D627)</f>
        <v>544</v>
      </c>
      <c r="C627">
        <f>'Building Structure Data'!B628</f>
        <v>0</v>
      </c>
      <c r="D627">
        <f>'Building Structure Data'!C628</f>
        <v>0</v>
      </c>
      <c r="E627">
        <f>'Building Structure Data'!D628</f>
        <v>0</v>
      </c>
      <c r="F627">
        <f>'Building Structure Data'!E628</f>
        <v>0</v>
      </c>
      <c r="G627" s="43">
        <f>'Building Structure Data'!O628</f>
        <v>0</v>
      </c>
      <c r="H627" s="43">
        <f>'Building Structure Data'!P628</f>
        <v>0</v>
      </c>
      <c r="I627" t="b">
        <f>IF(OR('Building Structure Data'!M628="C",'Building Structure Data'!M628="R"),TRUE,FALSE)</f>
        <v>0</v>
      </c>
      <c r="J627">
        <f>'Building Structure Data'!Y628</f>
        <v>0</v>
      </c>
      <c r="K627" s="77">
        <f>'Building Structure Data'!AN628</f>
        <v>0</v>
      </c>
      <c r="L627" s="77">
        <f>'Building Structure Data'!AO628</f>
        <v>0</v>
      </c>
      <c r="M627" s="163" t="str">
        <f>IFERROR('Inputs_Metric 7'!$D$5*INDEX('HAZUS Table FL 14.14'!$F$5:$F$40,MATCH($J627,'HAZUS Table FL 14.14'!$C$5:$C$40,0)),"no data")</f>
        <v>no data</v>
      </c>
      <c r="N627" s="163" t="str">
        <f>IFERROR('Inputs_Metric 7'!$D$5*INDEX('HAZUS Table FL 14.14'!$G$5:$G$40,MATCH($J627,'HAZUS Table FL 14.14'!$C$5:$C$40,0)),"no data")</f>
        <v>no data</v>
      </c>
      <c r="O627" s="163" t="str">
        <f>IFERROR('Inputs_Metric 7'!$D$5*INDEX('HAZUS Table FL 14.14'!$I$5:$I$40,MATCH($J627,'HAZUS Table FL 14.14'!$C$5:$C$40,0)),"no data")</f>
        <v>no data</v>
      </c>
      <c r="P627" s="246" t="str">
        <f>IFERROR(AVERAGEIFS('HAZUS Table FL 14.12'!$S$4:$S$325,'HAZUS Table FL 14.12'!$N$4:$N$325,$J627,'HAZUS Table FL 14.12'!$R$4:$R$325,$I627,'HAZUS Table FL 14.12'!$P$4:$P$325,"&lt;="&amp;$G627,'HAZUS Table FL 14.12'!$Q$4:$Q$325,"&gt;"&amp;$G627)*'Inputs_Metric 7'!$D$6,"no data")</f>
        <v>no data</v>
      </c>
      <c r="Q627" s="246" t="str">
        <f>IFERROR(AVERAGEIFS('HAZUS Table FL 14.12'!$S$4:$S$325,'HAZUS Table FL 14.12'!$N$4:$N$325,$J627,'HAZUS Table FL 14.12'!$R$4:$R$325,$I627,'HAZUS Table FL 14.12'!$P$4:$P$325,"&lt;="&amp;$H627,'HAZUS Table FL 14.12'!$Q$4:$Q$325,"&gt;"&amp;$H627)*'Inputs_Metric 7'!$D$6,"no data")</f>
        <v>no data</v>
      </c>
      <c r="R627" s="246" t="str">
        <f>IFERROR(INDEX('HAZUS Table FL 14.16'!$D$3:$D$30,MATCH($J627,'HAZUS Table FL 14.16'!$C$3:$C$30,0)),"no data")</f>
        <v>no data</v>
      </c>
      <c r="S627" s="246" t="str">
        <f>IFERROR(INDEX('HAZUS Table FL 14.16'!$F$3:$F$30,MATCH($J627,'HAZUS Table FL 14.16'!$C$3:$C$30,0)),"no data")</f>
        <v>no data</v>
      </c>
      <c r="T627" s="246" t="str">
        <f>IFERROR(INDEX('HAZUS Table FL 14.16'!$G$3:$G$30,MATCH($J627,'HAZUS Table FL 14.16'!$C$3:$C$30,0)),"no data")</f>
        <v>no data</v>
      </c>
      <c r="U627" s="164" t="str">
        <f>IFERROR('Inputs_Metric 7'!$D$5*INDEX('HAZUS Table FL 14.8'!$E$4:$E$14,MATCH('Step 1_Metric 7'!$J627,'HAZUS Table FL 14.8'!$C$4:$C$14,0)),"no data")</f>
        <v>no data</v>
      </c>
      <c r="W627" s="92" t="str">
        <f t="shared" si="92"/>
        <v/>
      </c>
      <c r="X627" s="92" t="str">
        <f t="shared" si="93"/>
        <v/>
      </c>
      <c r="Y627" s="92" t="str">
        <f t="shared" si="94"/>
        <v/>
      </c>
      <c r="Z627" s="92" t="str">
        <f t="shared" si="95"/>
        <v/>
      </c>
      <c r="AA627" s="101" t="str">
        <f t="shared" si="96"/>
        <v/>
      </c>
      <c r="AB627" s="101" t="str">
        <f t="shared" si="97"/>
        <v/>
      </c>
      <c r="AC627" s="92" t="str">
        <f t="shared" si="98"/>
        <v/>
      </c>
      <c r="AD627" s="92" t="str">
        <f t="shared" si="99"/>
        <v/>
      </c>
    </row>
    <row r="628" spans="1:30" x14ac:dyDescent="0.25">
      <c r="A628">
        <f t="shared" si="91"/>
        <v>10</v>
      </c>
      <c r="B628">
        <f>COUNTIF($D$4:D628,D628)</f>
        <v>545</v>
      </c>
      <c r="C628">
        <f>'Building Structure Data'!B629</f>
        <v>0</v>
      </c>
      <c r="D628">
        <f>'Building Structure Data'!C629</f>
        <v>0</v>
      </c>
      <c r="E628">
        <f>'Building Structure Data'!D629</f>
        <v>0</v>
      </c>
      <c r="F628">
        <f>'Building Structure Data'!E629</f>
        <v>0</v>
      </c>
      <c r="G628" s="43">
        <f>'Building Structure Data'!O629</f>
        <v>0</v>
      </c>
      <c r="H628" s="43">
        <f>'Building Structure Data'!P629</f>
        <v>0</v>
      </c>
      <c r="I628" t="b">
        <f>IF(OR('Building Structure Data'!M629="C",'Building Structure Data'!M629="R"),TRUE,FALSE)</f>
        <v>0</v>
      </c>
      <c r="J628">
        <f>'Building Structure Data'!Y629</f>
        <v>0</v>
      </c>
      <c r="K628" s="77">
        <f>'Building Structure Data'!AN629</f>
        <v>0</v>
      </c>
      <c r="L628" s="77">
        <f>'Building Structure Data'!AO629</f>
        <v>0</v>
      </c>
      <c r="M628" s="163" t="str">
        <f>IFERROR('Inputs_Metric 7'!$D$5*INDEX('HAZUS Table FL 14.14'!$F$5:$F$40,MATCH($J628,'HAZUS Table FL 14.14'!$C$5:$C$40,0)),"no data")</f>
        <v>no data</v>
      </c>
      <c r="N628" s="163" t="str">
        <f>IFERROR('Inputs_Metric 7'!$D$5*INDEX('HAZUS Table FL 14.14'!$G$5:$G$40,MATCH($J628,'HAZUS Table FL 14.14'!$C$5:$C$40,0)),"no data")</f>
        <v>no data</v>
      </c>
      <c r="O628" s="163" t="str">
        <f>IFERROR('Inputs_Metric 7'!$D$5*INDEX('HAZUS Table FL 14.14'!$I$5:$I$40,MATCH($J628,'HAZUS Table FL 14.14'!$C$5:$C$40,0)),"no data")</f>
        <v>no data</v>
      </c>
      <c r="P628" s="246" t="str">
        <f>IFERROR(AVERAGEIFS('HAZUS Table FL 14.12'!$S$4:$S$325,'HAZUS Table FL 14.12'!$N$4:$N$325,$J628,'HAZUS Table FL 14.12'!$R$4:$R$325,$I628,'HAZUS Table FL 14.12'!$P$4:$P$325,"&lt;="&amp;$G628,'HAZUS Table FL 14.12'!$Q$4:$Q$325,"&gt;"&amp;$G628)*'Inputs_Metric 7'!$D$6,"no data")</f>
        <v>no data</v>
      </c>
      <c r="Q628" s="246" t="str">
        <f>IFERROR(AVERAGEIFS('HAZUS Table FL 14.12'!$S$4:$S$325,'HAZUS Table FL 14.12'!$N$4:$N$325,$J628,'HAZUS Table FL 14.12'!$R$4:$R$325,$I628,'HAZUS Table FL 14.12'!$P$4:$P$325,"&lt;="&amp;$H628,'HAZUS Table FL 14.12'!$Q$4:$Q$325,"&gt;"&amp;$H628)*'Inputs_Metric 7'!$D$6,"no data")</f>
        <v>no data</v>
      </c>
      <c r="R628" s="246" t="str">
        <f>IFERROR(INDEX('HAZUS Table FL 14.16'!$D$3:$D$30,MATCH($J628,'HAZUS Table FL 14.16'!$C$3:$C$30,0)),"no data")</f>
        <v>no data</v>
      </c>
      <c r="S628" s="246" t="str">
        <f>IFERROR(INDEX('HAZUS Table FL 14.16'!$F$3:$F$30,MATCH($J628,'HAZUS Table FL 14.16'!$C$3:$C$30,0)),"no data")</f>
        <v>no data</v>
      </c>
      <c r="T628" s="246" t="str">
        <f>IFERROR(INDEX('HAZUS Table FL 14.16'!$G$3:$G$30,MATCH($J628,'HAZUS Table FL 14.16'!$C$3:$C$30,0)),"no data")</f>
        <v>no data</v>
      </c>
      <c r="U628" s="164" t="str">
        <f>IFERROR('Inputs_Metric 7'!$D$5*INDEX('HAZUS Table FL 14.8'!$E$4:$E$14,MATCH('Step 1_Metric 7'!$J628,'HAZUS Table FL 14.8'!$C$4:$C$14,0)),"no data")</f>
        <v>no data</v>
      </c>
      <c r="W628" s="92" t="str">
        <f t="shared" si="92"/>
        <v/>
      </c>
      <c r="X628" s="92" t="str">
        <f t="shared" si="93"/>
        <v/>
      </c>
      <c r="Y628" s="92" t="str">
        <f t="shared" si="94"/>
        <v/>
      </c>
      <c r="Z628" s="92" t="str">
        <f t="shared" si="95"/>
        <v/>
      </c>
      <c r="AA628" s="101" t="str">
        <f t="shared" si="96"/>
        <v/>
      </c>
      <c r="AB628" s="101" t="str">
        <f t="shared" si="97"/>
        <v/>
      </c>
      <c r="AC628" s="92" t="str">
        <f t="shared" si="98"/>
        <v/>
      </c>
      <c r="AD628" s="92" t="str">
        <f t="shared" si="99"/>
        <v/>
      </c>
    </row>
    <row r="629" spans="1:30" x14ac:dyDescent="0.25">
      <c r="A629">
        <f t="shared" si="91"/>
        <v>10</v>
      </c>
      <c r="B629">
        <f>COUNTIF($D$4:D629,D629)</f>
        <v>546</v>
      </c>
      <c r="C629">
        <f>'Building Structure Data'!B630</f>
        <v>0</v>
      </c>
      <c r="D629">
        <f>'Building Structure Data'!C630</f>
        <v>0</v>
      </c>
      <c r="E629">
        <f>'Building Structure Data'!D630</f>
        <v>0</v>
      </c>
      <c r="F629">
        <f>'Building Structure Data'!E630</f>
        <v>0</v>
      </c>
      <c r="G629" s="43">
        <f>'Building Structure Data'!O630</f>
        <v>0</v>
      </c>
      <c r="H629" s="43">
        <f>'Building Structure Data'!P630</f>
        <v>0</v>
      </c>
      <c r="I629" t="b">
        <f>IF(OR('Building Structure Data'!M630="C",'Building Structure Data'!M630="R"),TRUE,FALSE)</f>
        <v>0</v>
      </c>
      <c r="J629">
        <f>'Building Structure Data'!Y630</f>
        <v>0</v>
      </c>
      <c r="K629" s="77">
        <f>'Building Structure Data'!AN630</f>
        <v>0</v>
      </c>
      <c r="L629" s="77">
        <f>'Building Structure Data'!AO630</f>
        <v>0</v>
      </c>
      <c r="M629" s="163" t="str">
        <f>IFERROR('Inputs_Metric 7'!$D$5*INDEX('HAZUS Table FL 14.14'!$F$5:$F$40,MATCH($J629,'HAZUS Table FL 14.14'!$C$5:$C$40,0)),"no data")</f>
        <v>no data</v>
      </c>
      <c r="N629" s="163" t="str">
        <f>IFERROR('Inputs_Metric 7'!$D$5*INDEX('HAZUS Table FL 14.14'!$G$5:$G$40,MATCH($J629,'HAZUS Table FL 14.14'!$C$5:$C$40,0)),"no data")</f>
        <v>no data</v>
      </c>
      <c r="O629" s="163" t="str">
        <f>IFERROR('Inputs_Metric 7'!$D$5*INDEX('HAZUS Table FL 14.14'!$I$5:$I$40,MATCH($J629,'HAZUS Table FL 14.14'!$C$5:$C$40,0)),"no data")</f>
        <v>no data</v>
      </c>
      <c r="P629" s="246" t="str">
        <f>IFERROR(AVERAGEIFS('HAZUS Table FL 14.12'!$S$4:$S$325,'HAZUS Table FL 14.12'!$N$4:$N$325,$J629,'HAZUS Table FL 14.12'!$R$4:$R$325,$I629,'HAZUS Table FL 14.12'!$P$4:$P$325,"&lt;="&amp;$G629,'HAZUS Table FL 14.12'!$Q$4:$Q$325,"&gt;"&amp;$G629)*'Inputs_Metric 7'!$D$6,"no data")</f>
        <v>no data</v>
      </c>
      <c r="Q629" s="246" t="str">
        <f>IFERROR(AVERAGEIFS('HAZUS Table FL 14.12'!$S$4:$S$325,'HAZUS Table FL 14.12'!$N$4:$N$325,$J629,'HAZUS Table FL 14.12'!$R$4:$R$325,$I629,'HAZUS Table FL 14.12'!$P$4:$P$325,"&lt;="&amp;$H629,'HAZUS Table FL 14.12'!$Q$4:$Q$325,"&gt;"&amp;$H629)*'Inputs_Metric 7'!$D$6,"no data")</f>
        <v>no data</v>
      </c>
      <c r="R629" s="246" t="str">
        <f>IFERROR(INDEX('HAZUS Table FL 14.16'!$D$3:$D$30,MATCH($J629,'HAZUS Table FL 14.16'!$C$3:$C$30,0)),"no data")</f>
        <v>no data</v>
      </c>
      <c r="S629" s="246" t="str">
        <f>IFERROR(INDEX('HAZUS Table FL 14.16'!$F$3:$F$30,MATCH($J629,'HAZUS Table FL 14.16'!$C$3:$C$30,0)),"no data")</f>
        <v>no data</v>
      </c>
      <c r="T629" s="246" t="str">
        <f>IFERROR(INDEX('HAZUS Table FL 14.16'!$G$3:$G$30,MATCH($J629,'HAZUS Table FL 14.16'!$C$3:$C$30,0)),"no data")</f>
        <v>no data</v>
      </c>
      <c r="U629" s="164" t="str">
        <f>IFERROR('Inputs_Metric 7'!$D$5*INDEX('HAZUS Table FL 14.8'!$E$4:$E$14,MATCH('Step 1_Metric 7'!$J629,'HAZUS Table FL 14.8'!$C$4:$C$14,0)),"no data")</f>
        <v>no data</v>
      </c>
      <c r="W629" s="92" t="str">
        <f t="shared" si="92"/>
        <v/>
      </c>
      <c r="X629" s="92" t="str">
        <f t="shared" si="93"/>
        <v/>
      </c>
      <c r="Y629" s="92" t="str">
        <f t="shared" si="94"/>
        <v/>
      </c>
      <c r="Z629" s="92" t="str">
        <f t="shared" si="95"/>
        <v/>
      </c>
      <c r="AA629" s="101" t="str">
        <f t="shared" si="96"/>
        <v/>
      </c>
      <c r="AB629" s="101" t="str">
        <f t="shared" si="97"/>
        <v/>
      </c>
      <c r="AC629" s="92" t="str">
        <f t="shared" si="98"/>
        <v/>
      </c>
      <c r="AD629" s="92" t="str">
        <f t="shared" si="99"/>
        <v/>
      </c>
    </row>
    <row r="630" spans="1:30" x14ac:dyDescent="0.25">
      <c r="A630">
        <f t="shared" si="91"/>
        <v>10</v>
      </c>
      <c r="B630">
        <f>COUNTIF($D$4:D630,D630)</f>
        <v>547</v>
      </c>
      <c r="C630">
        <f>'Building Structure Data'!B631</f>
        <v>0</v>
      </c>
      <c r="D630">
        <f>'Building Structure Data'!C631</f>
        <v>0</v>
      </c>
      <c r="E630">
        <f>'Building Structure Data'!D631</f>
        <v>0</v>
      </c>
      <c r="F630">
        <f>'Building Structure Data'!E631</f>
        <v>0</v>
      </c>
      <c r="G630" s="43">
        <f>'Building Structure Data'!O631</f>
        <v>0</v>
      </c>
      <c r="H630" s="43">
        <f>'Building Structure Data'!P631</f>
        <v>0</v>
      </c>
      <c r="I630" t="b">
        <f>IF(OR('Building Structure Data'!M631="C",'Building Structure Data'!M631="R"),TRUE,FALSE)</f>
        <v>0</v>
      </c>
      <c r="J630">
        <f>'Building Structure Data'!Y631</f>
        <v>0</v>
      </c>
      <c r="K630" s="77">
        <f>'Building Structure Data'!AN631</f>
        <v>0</v>
      </c>
      <c r="L630" s="77">
        <f>'Building Structure Data'!AO631</f>
        <v>0</v>
      </c>
      <c r="M630" s="163" t="str">
        <f>IFERROR('Inputs_Metric 7'!$D$5*INDEX('HAZUS Table FL 14.14'!$F$5:$F$40,MATCH($J630,'HAZUS Table FL 14.14'!$C$5:$C$40,0)),"no data")</f>
        <v>no data</v>
      </c>
      <c r="N630" s="163" t="str">
        <f>IFERROR('Inputs_Metric 7'!$D$5*INDEX('HAZUS Table FL 14.14'!$G$5:$G$40,MATCH($J630,'HAZUS Table FL 14.14'!$C$5:$C$40,0)),"no data")</f>
        <v>no data</v>
      </c>
      <c r="O630" s="163" t="str">
        <f>IFERROR('Inputs_Metric 7'!$D$5*INDEX('HAZUS Table FL 14.14'!$I$5:$I$40,MATCH($J630,'HAZUS Table FL 14.14'!$C$5:$C$40,0)),"no data")</f>
        <v>no data</v>
      </c>
      <c r="P630" s="246" t="str">
        <f>IFERROR(AVERAGEIFS('HAZUS Table FL 14.12'!$S$4:$S$325,'HAZUS Table FL 14.12'!$N$4:$N$325,$J630,'HAZUS Table FL 14.12'!$R$4:$R$325,$I630,'HAZUS Table FL 14.12'!$P$4:$P$325,"&lt;="&amp;$G630,'HAZUS Table FL 14.12'!$Q$4:$Q$325,"&gt;"&amp;$G630)*'Inputs_Metric 7'!$D$6,"no data")</f>
        <v>no data</v>
      </c>
      <c r="Q630" s="246" t="str">
        <f>IFERROR(AVERAGEIFS('HAZUS Table FL 14.12'!$S$4:$S$325,'HAZUS Table FL 14.12'!$N$4:$N$325,$J630,'HAZUS Table FL 14.12'!$R$4:$R$325,$I630,'HAZUS Table FL 14.12'!$P$4:$P$325,"&lt;="&amp;$H630,'HAZUS Table FL 14.12'!$Q$4:$Q$325,"&gt;"&amp;$H630)*'Inputs_Metric 7'!$D$6,"no data")</f>
        <v>no data</v>
      </c>
      <c r="R630" s="246" t="str">
        <f>IFERROR(INDEX('HAZUS Table FL 14.16'!$D$3:$D$30,MATCH($J630,'HAZUS Table FL 14.16'!$C$3:$C$30,0)),"no data")</f>
        <v>no data</v>
      </c>
      <c r="S630" s="246" t="str">
        <f>IFERROR(INDEX('HAZUS Table FL 14.16'!$F$3:$F$30,MATCH($J630,'HAZUS Table FL 14.16'!$C$3:$C$30,0)),"no data")</f>
        <v>no data</v>
      </c>
      <c r="T630" s="246" t="str">
        <f>IFERROR(INDEX('HAZUS Table FL 14.16'!$G$3:$G$30,MATCH($J630,'HAZUS Table FL 14.16'!$C$3:$C$30,0)),"no data")</f>
        <v>no data</v>
      </c>
      <c r="U630" s="164" t="str">
        <f>IFERROR('Inputs_Metric 7'!$D$5*INDEX('HAZUS Table FL 14.8'!$E$4:$E$14,MATCH('Step 1_Metric 7'!$J630,'HAZUS Table FL 14.8'!$C$4:$C$14,0)),"no data")</f>
        <v>no data</v>
      </c>
      <c r="W630" s="92" t="str">
        <f t="shared" si="92"/>
        <v/>
      </c>
      <c r="X630" s="92" t="str">
        <f t="shared" si="93"/>
        <v/>
      </c>
      <c r="Y630" s="92" t="str">
        <f t="shared" si="94"/>
        <v/>
      </c>
      <c r="Z630" s="92" t="str">
        <f t="shared" si="95"/>
        <v/>
      </c>
      <c r="AA630" s="101" t="str">
        <f t="shared" si="96"/>
        <v/>
      </c>
      <c r="AB630" s="101" t="str">
        <f t="shared" si="97"/>
        <v/>
      </c>
      <c r="AC630" s="92" t="str">
        <f t="shared" si="98"/>
        <v/>
      </c>
      <c r="AD630" s="92" t="str">
        <f t="shared" si="99"/>
        <v/>
      </c>
    </row>
    <row r="631" spans="1:30" x14ac:dyDescent="0.25">
      <c r="A631">
        <f t="shared" si="91"/>
        <v>10</v>
      </c>
      <c r="B631">
        <f>COUNTIF($D$4:D631,D631)</f>
        <v>548</v>
      </c>
      <c r="C631">
        <f>'Building Structure Data'!B632</f>
        <v>0</v>
      </c>
      <c r="D631">
        <f>'Building Structure Data'!C632</f>
        <v>0</v>
      </c>
      <c r="E631">
        <f>'Building Structure Data'!D632</f>
        <v>0</v>
      </c>
      <c r="F631">
        <f>'Building Structure Data'!E632</f>
        <v>0</v>
      </c>
      <c r="G631" s="43">
        <f>'Building Structure Data'!O632</f>
        <v>0</v>
      </c>
      <c r="H631" s="43">
        <f>'Building Structure Data'!P632</f>
        <v>0</v>
      </c>
      <c r="I631" t="b">
        <f>IF(OR('Building Structure Data'!M632="C",'Building Structure Data'!M632="R"),TRUE,FALSE)</f>
        <v>0</v>
      </c>
      <c r="J631">
        <f>'Building Structure Data'!Y632</f>
        <v>0</v>
      </c>
      <c r="K631" s="77">
        <f>'Building Structure Data'!AN632</f>
        <v>0</v>
      </c>
      <c r="L631" s="77">
        <f>'Building Structure Data'!AO632</f>
        <v>0</v>
      </c>
      <c r="M631" s="163" t="str">
        <f>IFERROR('Inputs_Metric 7'!$D$5*INDEX('HAZUS Table FL 14.14'!$F$5:$F$40,MATCH($J631,'HAZUS Table FL 14.14'!$C$5:$C$40,0)),"no data")</f>
        <v>no data</v>
      </c>
      <c r="N631" s="163" t="str">
        <f>IFERROR('Inputs_Metric 7'!$D$5*INDEX('HAZUS Table FL 14.14'!$G$5:$G$40,MATCH($J631,'HAZUS Table FL 14.14'!$C$5:$C$40,0)),"no data")</f>
        <v>no data</v>
      </c>
      <c r="O631" s="163" t="str">
        <f>IFERROR('Inputs_Metric 7'!$D$5*INDEX('HAZUS Table FL 14.14'!$I$5:$I$40,MATCH($J631,'HAZUS Table FL 14.14'!$C$5:$C$40,0)),"no data")</f>
        <v>no data</v>
      </c>
      <c r="P631" s="246" t="str">
        <f>IFERROR(AVERAGEIFS('HAZUS Table FL 14.12'!$S$4:$S$325,'HAZUS Table FL 14.12'!$N$4:$N$325,$J631,'HAZUS Table FL 14.12'!$R$4:$R$325,$I631,'HAZUS Table FL 14.12'!$P$4:$P$325,"&lt;="&amp;$G631,'HAZUS Table FL 14.12'!$Q$4:$Q$325,"&gt;"&amp;$G631)*'Inputs_Metric 7'!$D$6,"no data")</f>
        <v>no data</v>
      </c>
      <c r="Q631" s="246" t="str">
        <f>IFERROR(AVERAGEIFS('HAZUS Table FL 14.12'!$S$4:$S$325,'HAZUS Table FL 14.12'!$N$4:$N$325,$J631,'HAZUS Table FL 14.12'!$R$4:$R$325,$I631,'HAZUS Table FL 14.12'!$P$4:$P$325,"&lt;="&amp;$H631,'HAZUS Table FL 14.12'!$Q$4:$Q$325,"&gt;"&amp;$H631)*'Inputs_Metric 7'!$D$6,"no data")</f>
        <v>no data</v>
      </c>
      <c r="R631" s="246" t="str">
        <f>IFERROR(INDEX('HAZUS Table FL 14.16'!$D$3:$D$30,MATCH($J631,'HAZUS Table FL 14.16'!$C$3:$C$30,0)),"no data")</f>
        <v>no data</v>
      </c>
      <c r="S631" s="246" t="str">
        <f>IFERROR(INDEX('HAZUS Table FL 14.16'!$F$3:$F$30,MATCH($J631,'HAZUS Table FL 14.16'!$C$3:$C$30,0)),"no data")</f>
        <v>no data</v>
      </c>
      <c r="T631" s="246" t="str">
        <f>IFERROR(INDEX('HAZUS Table FL 14.16'!$G$3:$G$30,MATCH($J631,'HAZUS Table FL 14.16'!$C$3:$C$30,0)),"no data")</f>
        <v>no data</v>
      </c>
      <c r="U631" s="164" t="str">
        <f>IFERROR('Inputs_Metric 7'!$D$5*INDEX('HAZUS Table FL 14.8'!$E$4:$E$14,MATCH('Step 1_Metric 7'!$J631,'HAZUS Table FL 14.8'!$C$4:$C$14,0)),"no data")</f>
        <v>no data</v>
      </c>
      <c r="W631" s="92" t="str">
        <f t="shared" si="92"/>
        <v/>
      </c>
      <c r="X631" s="92" t="str">
        <f t="shared" si="93"/>
        <v/>
      </c>
      <c r="Y631" s="92" t="str">
        <f t="shared" si="94"/>
        <v/>
      </c>
      <c r="Z631" s="92" t="str">
        <f t="shared" si="95"/>
        <v/>
      </c>
      <c r="AA631" s="101" t="str">
        <f t="shared" si="96"/>
        <v/>
      </c>
      <c r="AB631" s="101" t="str">
        <f t="shared" si="97"/>
        <v/>
      </c>
      <c r="AC631" s="92" t="str">
        <f t="shared" si="98"/>
        <v/>
      </c>
      <c r="AD631" s="92" t="str">
        <f t="shared" si="99"/>
        <v/>
      </c>
    </row>
    <row r="632" spans="1:30" x14ac:dyDescent="0.25">
      <c r="A632">
        <f t="shared" si="91"/>
        <v>10</v>
      </c>
      <c r="B632">
        <f>COUNTIF($D$4:D632,D632)</f>
        <v>549</v>
      </c>
      <c r="C632">
        <f>'Building Structure Data'!B633</f>
        <v>0</v>
      </c>
      <c r="D632">
        <f>'Building Structure Data'!C633</f>
        <v>0</v>
      </c>
      <c r="E632">
        <f>'Building Structure Data'!D633</f>
        <v>0</v>
      </c>
      <c r="F632">
        <f>'Building Structure Data'!E633</f>
        <v>0</v>
      </c>
      <c r="G632" s="43">
        <f>'Building Structure Data'!O633</f>
        <v>0</v>
      </c>
      <c r="H632" s="43">
        <f>'Building Structure Data'!P633</f>
        <v>0</v>
      </c>
      <c r="I632" t="b">
        <f>IF(OR('Building Structure Data'!M633="C",'Building Structure Data'!M633="R"),TRUE,FALSE)</f>
        <v>0</v>
      </c>
      <c r="J632">
        <f>'Building Structure Data'!Y633</f>
        <v>0</v>
      </c>
      <c r="K632" s="77">
        <f>'Building Structure Data'!AN633</f>
        <v>0</v>
      </c>
      <c r="L632" s="77">
        <f>'Building Structure Data'!AO633</f>
        <v>0</v>
      </c>
      <c r="M632" s="163" t="str">
        <f>IFERROR('Inputs_Metric 7'!$D$5*INDEX('HAZUS Table FL 14.14'!$F$5:$F$40,MATCH($J632,'HAZUS Table FL 14.14'!$C$5:$C$40,0)),"no data")</f>
        <v>no data</v>
      </c>
      <c r="N632" s="163" t="str">
        <f>IFERROR('Inputs_Metric 7'!$D$5*INDEX('HAZUS Table FL 14.14'!$G$5:$G$40,MATCH($J632,'HAZUS Table FL 14.14'!$C$5:$C$40,0)),"no data")</f>
        <v>no data</v>
      </c>
      <c r="O632" s="163" t="str">
        <f>IFERROR('Inputs_Metric 7'!$D$5*INDEX('HAZUS Table FL 14.14'!$I$5:$I$40,MATCH($J632,'HAZUS Table FL 14.14'!$C$5:$C$40,0)),"no data")</f>
        <v>no data</v>
      </c>
      <c r="P632" s="246" t="str">
        <f>IFERROR(AVERAGEIFS('HAZUS Table FL 14.12'!$S$4:$S$325,'HAZUS Table FL 14.12'!$N$4:$N$325,$J632,'HAZUS Table FL 14.12'!$R$4:$R$325,$I632,'HAZUS Table FL 14.12'!$P$4:$P$325,"&lt;="&amp;$G632,'HAZUS Table FL 14.12'!$Q$4:$Q$325,"&gt;"&amp;$G632)*'Inputs_Metric 7'!$D$6,"no data")</f>
        <v>no data</v>
      </c>
      <c r="Q632" s="246" t="str">
        <f>IFERROR(AVERAGEIFS('HAZUS Table FL 14.12'!$S$4:$S$325,'HAZUS Table FL 14.12'!$N$4:$N$325,$J632,'HAZUS Table FL 14.12'!$R$4:$R$325,$I632,'HAZUS Table FL 14.12'!$P$4:$P$325,"&lt;="&amp;$H632,'HAZUS Table FL 14.12'!$Q$4:$Q$325,"&gt;"&amp;$H632)*'Inputs_Metric 7'!$D$6,"no data")</f>
        <v>no data</v>
      </c>
      <c r="R632" s="246" t="str">
        <f>IFERROR(INDEX('HAZUS Table FL 14.16'!$D$3:$D$30,MATCH($J632,'HAZUS Table FL 14.16'!$C$3:$C$30,0)),"no data")</f>
        <v>no data</v>
      </c>
      <c r="S632" s="246" t="str">
        <f>IFERROR(INDEX('HAZUS Table FL 14.16'!$F$3:$F$30,MATCH($J632,'HAZUS Table FL 14.16'!$C$3:$C$30,0)),"no data")</f>
        <v>no data</v>
      </c>
      <c r="T632" s="246" t="str">
        <f>IFERROR(INDEX('HAZUS Table FL 14.16'!$G$3:$G$30,MATCH($J632,'HAZUS Table FL 14.16'!$C$3:$C$30,0)),"no data")</f>
        <v>no data</v>
      </c>
      <c r="U632" s="164" t="str">
        <f>IFERROR('Inputs_Metric 7'!$D$5*INDEX('HAZUS Table FL 14.8'!$E$4:$E$14,MATCH('Step 1_Metric 7'!$J632,'HAZUS Table FL 14.8'!$C$4:$C$14,0)),"no data")</f>
        <v>no data</v>
      </c>
      <c r="W632" s="92" t="str">
        <f t="shared" si="92"/>
        <v/>
      </c>
      <c r="X632" s="92" t="str">
        <f t="shared" si="93"/>
        <v/>
      </c>
      <c r="Y632" s="92" t="str">
        <f t="shared" si="94"/>
        <v/>
      </c>
      <c r="Z632" s="92" t="str">
        <f t="shared" si="95"/>
        <v/>
      </c>
      <c r="AA632" s="101" t="str">
        <f t="shared" si="96"/>
        <v/>
      </c>
      <c r="AB632" s="101" t="str">
        <f t="shared" si="97"/>
        <v/>
      </c>
      <c r="AC632" s="92" t="str">
        <f t="shared" si="98"/>
        <v/>
      </c>
      <c r="AD632" s="92" t="str">
        <f t="shared" si="99"/>
        <v/>
      </c>
    </row>
    <row r="633" spans="1:30" x14ac:dyDescent="0.25">
      <c r="A633">
        <f t="shared" si="91"/>
        <v>10</v>
      </c>
      <c r="B633">
        <f>COUNTIF($D$4:D633,D633)</f>
        <v>550</v>
      </c>
      <c r="C633">
        <f>'Building Structure Data'!B634</f>
        <v>0</v>
      </c>
      <c r="D633">
        <f>'Building Structure Data'!C634</f>
        <v>0</v>
      </c>
      <c r="E633">
        <f>'Building Structure Data'!D634</f>
        <v>0</v>
      </c>
      <c r="F633">
        <f>'Building Structure Data'!E634</f>
        <v>0</v>
      </c>
      <c r="G633" s="43">
        <f>'Building Structure Data'!O634</f>
        <v>0</v>
      </c>
      <c r="H633" s="43">
        <f>'Building Structure Data'!P634</f>
        <v>0</v>
      </c>
      <c r="I633" t="b">
        <f>IF(OR('Building Structure Data'!M634="C",'Building Structure Data'!M634="R"),TRUE,FALSE)</f>
        <v>0</v>
      </c>
      <c r="J633">
        <f>'Building Structure Data'!Y634</f>
        <v>0</v>
      </c>
      <c r="K633" s="77">
        <f>'Building Structure Data'!AN634</f>
        <v>0</v>
      </c>
      <c r="L633" s="77">
        <f>'Building Structure Data'!AO634</f>
        <v>0</v>
      </c>
      <c r="M633" s="163" t="str">
        <f>IFERROR('Inputs_Metric 7'!$D$5*INDEX('HAZUS Table FL 14.14'!$F$5:$F$40,MATCH($J633,'HAZUS Table FL 14.14'!$C$5:$C$40,0)),"no data")</f>
        <v>no data</v>
      </c>
      <c r="N633" s="163" t="str">
        <f>IFERROR('Inputs_Metric 7'!$D$5*INDEX('HAZUS Table FL 14.14'!$G$5:$G$40,MATCH($J633,'HAZUS Table FL 14.14'!$C$5:$C$40,0)),"no data")</f>
        <v>no data</v>
      </c>
      <c r="O633" s="163" t="str">
        <f>IFERROR('Inputs_Metric 7'!$D$5*INDEX('HAZUS Table FL 14.14'!$I$5:$I$40,MATCH($J633,'HAZUS Table FL 14.14'!$C$5:$C$40,0)),"no data")</f>
        <v>no data</v>
      </c>
      <c r="P633" s="246" t="str">
        <f>IFERROR(AVERAGEIFS('HAZUS Table FL 14.12'!$S$4:$S$325,'HAZUS Table FL 14.12'!$N$4:$N$325,$J633,'HAZUS Table FL 14.12'!$R$4:$R$325,$I633,'HAZUS Table FL 14.12'!$P$4:$P$325,"&lt;="&amp;$G633,'HAZUS Table FL 14.12'!$Q$4:$Q$325,"&gt;"&amp;$G633)*'Inputs_Metric 7'!$D$6,"no data")</f>
        <v>no data</v>
      </c>
      <c r="Q633" s="246" t="str">
        <f>IFERROR(AVERAGEIFS('HAZUS Table FL 14.12'!$S$4:$S$325,'HAZUS Table FL 14.12'!$N$4:$N$325,$J633,'HAZUS Table FL 14.12'!$R$4:$R$325,$I633,'HAZUS Table FL 14.12'!$P$4:$P$325,"&lt;="&amp;$H633,'HAZUS Table FL 14.12'!$Q$4:$Q$325,"&gt;"&amp;$H633)*'Inputs_Metric 7'!$D$6,"no data")</f>
        <v>no data</v>
      </c>
      <c r="R633" s="246" t="str">
        <f>IFERROR(INDEX('HAZUS Table FL 14.16'!$D$3:$D$30,MATCH($J633,'HAZUS Table FL 14.16'!$C$3:$C$30,0)),"no data")</f>
        <v>no data</v>
      </c>
      <c r="S633" s="246" t="str">
        <f>IFERROR(INDEX('HAZUS Table FL 14.16'!$F$3:$F$30,MATCH($J633,'HAZUS Table FL 14.16'!$C$3:$C$30,0)),"no data")</f>
        <v>no data</v>
      </c>
      <c r="T633" s="246" t="str">
        <f>IFERROR(INDEX('HAZUS Table FL 14.16'!$G$3:$G$30,MATCH($J633,'HAZUS Table FL 14.16'!$C$3:$C$30,0)),"no data")</f>
        <v>no data</v>
      </c>
      <c r="U633" s="164" t="str">
        <f>IFERROR('Inputs_Metric 7'!$D$5*INDEX('HAZUS Table FL 14.8'!$E$4:$E$14,MATCH('Step 1_Metric 7'!$J633,'HAZUS Table FL 14.8'!$C$4:$C$14,0)),"no data")</f>
        <v>no data</v>
      </c>
      <c r="W633" s="92" t="str">
        <f t="shared" si="92"/>
        <v/>
      </c>
      <c r="X633" s="92" t="str">
        <f t="shared" si="93"/>
        <v/>
      </c>
      <c r="Y633" s="92" t="str">
        <f t="shared" si="94"/>
        <v/>
      </c>
      <c r="Z633" s="92" t="str">
        <f t="shared" si="95"/>
        <v/>
      </c>
      <c r="AA633" s="101" t="str">
        <f t="shared" si="96"/>
        <v/>
      </c>
      <c r="AB633" s="101" t="str">
        <f t="shared" si="97"/>
        <v/>
      </c>
      <c r="AC633" s="92" t="str">
        <f t="shared" si="98"/>
        <v/>
      </c>
      <c r="AD633" s="92" t="str">
        <f t="shared" si="99"/>
        <v/>
      </c>
    </row>
    <row r="634" spans="1:30" x14ac:dyDescent="0.25">
      <c r="A634">
        <f t="shared" si="91"/>
        <v>10</v>
      </c>
      <c r="B634">
        <f>COUNTIF($D$4:D634,D634)</f>
        <v>551</v>
      </c>
      <c r="C634">
        <f>'Building Structure Data'!B635</f>
        <v>0</v>
      </c>
      <c r="D634">
        <f>'Building Structure Data'!C635</f>
        <v>0</v>
      </c>
      <c r="E634">
        <f>'Building Structure Data'!D635</f>
        <v>0</v>
      </c>
      <c r="F634">
        <f>'Building Structure Data'!E635</f>
        <v>0</v>
      </c>
      <c r="G634" s="43">
        <f>'Building Structure Data'!O635</f>
        <v>0</v>
      </c>
      <c r="H634" s="43">
        <f>'Building Structure Data'!P635</f>
        <v>0</v>
      </c>
      <c r="I634" t="b">
        <f>IF(OR('Building Structure Data'!M635="C",'Building Structure Data'!M635="R"),TRUE,FALSE)</f>
        <v>0</v>
      </c>
      <c r="J634">
        <f>'Building Structure Data'!Y635</f>
        <v>0</v>
      </c>
      <c r="K634" s="77">
        <f>'Building Structure Data'!AN635</f>
        <v>0</v>
      </c>
      <c r="L634" s="77">
        <f>'Building Structure Data'!AO635</f>
        <v>0</v>
      </c>
      <c r="M634" s="163" t="str">
        <f>IFERROR('Inputs_Metric 7'!$D$5*INDEX('HAZUS Table FL 14.14'!$F$5:$F$40,MATCH($J634,'HAZUS Table FL 14.14'!$C$5:$C$40,0)),"no data")</f>
        <v>no data</v>
      </c>
      <c r="N634" s="163" t="str">
        <f>IFERROR('Inputs_Metric 7'!$D$5*INDEX('HAZUS Table FL 14.14'!$G$5:$G$40,MATCH($J634,'HAZUS Table FL 14.14'!$C$5:$C$40,0)),"no data")</f>
        <v>no data</v>
      </c>
      <c r="O634" s="163" t="str">
        <f>IFERROR('Inputs_Metric 7'!$D$5*INDEX('HAZUS Table FL 14.14'!$I$5:$I$40,MATCH($J634,'HAZUS Table FL 14.14'!$C$5:$C$40,0)),"no data")</f>
        <v>no data</v>
      </c>
      <c r="P634" s="246" t="str">
        <f>IFERROR(AVERAGEIFS('HAZUS Table FL 14.12'!$S$4:$S$325,'HAZUS Table FL 14.12'!$N$4:$N$325,$J634,'HAZUS Table FL 14.12'!$R$4:$R$325,$I634,'HAZUS Table FL 14.12'!$P$4:$P$325,"&lt;="&amp;$G634,'HAZUS Table FL 14.12'!$Q$4:$Q$325,"&gt;"&amp;$G634)*'Inputs_Metric 7'!$D$6,"no data")</f>
        <v>no data</v>
      </c>
      <c r="Q634" s="246" t="str">
        <f>IFERROR(AVERAGEIFS('HAZUS Table FL 14.12'!$S$4:$S$325,'HAZUS Table FL 14.12'!$N$4:$N$325,$J634,'HAZUS Table FL 14.12'!$R$4:$R$325,$I634,'HAZUS Table FL 14.12'!$P$4:$P$325,"&lt;="&amp;$H634,'HAZUS Table FL 14.12'!$Q$4:$Q$325,"&gt;"&amp;$H634)*'Inputs_Metric 7'!$D$6,"no data")</f>
        <v>no data</v>
      </c>
      <c r="R634" s="246" t="str">
        <f>IFERROR(INDEX('HAZUS Table FL 14.16'!$D$3:$D$30,MATCH($J634,'HAZUS Table FL 14.16'!$C$3:$C$30,0)),"no data")</f>
        <v>no data</v>
      </c>
      <c r="S634" s="246" t="str">
        <f>IFERROR(INDEX('HAZUS Table FL 14.16'!$F$3:$F$30,MATCH($J634,'HAZUS Table FL 14.16'!$C$3:$C$30,0)),"no data")</f>
        <v>no data</v>
      </c>
      <c r="T634" s="246" t="str">
        <f>IFERROR(INDEX('HAZUS Table FL 14.16'!$G$3:$G$30,MATCH($J634,'HAZUS Table FL 14.16'!$C$3:$C$30,0)),"no data")</f>
        <v>no data</v>
      </c>
      <c r="U634" s="164" t="str">
        <f>IFERROR('Inputs_Metric 7'!$D$5*INDEX('HAZUS Table FL 14.8'!$E$4:$E$14,MATCH('Step 1_Metric 7'!$J634,'HAZUS Table FL 14.8'!$C$4:$C$14,0)),"no data")</f>
        <v>no data</v>
      </c>
      <c r="W634" s="92" t="str">
        <f t="shared" si="92"/>
        <v/>
      </c>
      <c r="X634" s="92" t="str">
        <f t="shared" si="93"/>
        <v/>
      </c>
      <c r="Y634" s="92" t="str">
        <f t="shared" si="94"/>
        <v/>
      </c>
      <c r="Z634" s="92" t="str">
        <f t="shared" si="95"/>
        <v/>
      </c>
      <c r="AA634" s="101" t="str">
        <f t="shared" si="96"/>
        <v/>
      </c>
      <c r="AB634" s="101" t="str">
        <f t="shared" si="97"/>
        <v/>
      </c>
      <c r="AC634" s="92" t="str">
        <f t="shared" si="98"/>
        <v/>
      </c>
      <c r="AD634" s="92" t="str">
        <f t="shared" si="99"/>
        <v/>
      </c>
    </row>
    <row r="635" spans="1:30" x14ac:dyDescent="0.25">
      <c r="A635">
        <f t="shared" si="91"/>
        <v>10</v>
      </c>
      <c r="B635">
        <f>COUNTIF($D$4:D635,D635)</f>
        <v>552</v>
      </c>
      <c r="C635">
        <f>'Building Structure Data'!B636</f>
        <v>0</v>
      </c>
      <c r="D635">
        <f>'Building Structure Data'!C636</f>
        <v>0</v>
      </c>
      <c r="E635">
        <f>'Building Structure Data'!D636</f>
        <v>0</v>
      </c>
      <c r="F635">
        <f>'Building Structure Data'!E636</f>
        <v>0</v>
      </c>
      <c r="G635" s="43">
        <f>'Building Structure Data'!O636</f>
        <v>0</v>
      </c>
      <c r="H635" s="43">
        <f>'Building Structure Data'!P636</f>
        <v>0</v>
      </c>
      <c r="I635" t="b">
        <f>IF(OR('Building Structure Data'!M636="C",'Building Structure Data'!M636="R"),TRUE,FALSE)</f>
        <v>0</v>
      </c>
      <c r="J635">
        <f>'Building Structure Data'!Y636</f>
        <v>0</v>
      </c>
      <c r="K635" s="77">
        <f>'Building Structure Data'!AN636</f>
        <v>0</v>
      </c>
      <c r="L635" s="77">
        <f>'Building Structure Data'!AO636</f>
        <v>0</v>
      </c>
      <c r="M635" s="163" t="str">
        <f>IFERROR('Inputs_Metric 7'!$D$5*INDEX('HAZUS Table FL 14.14'!$F$5:$F$40,MATCH($J635,'HAZUS Table FL 14.14'!$C$5:$C$40,0)),"no data")</f>
        <v>no data</v>
      </c>
      <c r="N635" s="163" t="str">
        <f>IFERROR('Inputs_Metric 7'!$D$5*INDEX('HAZUS Table FL 14.14'!$G$5:$G$40,MATCH($J635,'HAZUS Table FL 14.14'!$C$5:$C$40,0)),"no data")</f>
        <v>no data</v>
      </c>
      <c r="O635" s="163" t="str">
        <f>IFERROR('Inputs_Metric 7'!$D$5*INDEX('HAZUS Table FL 14.14'!$I$5:$I$40,MATCH($J635,'HAZUS Table FL 14.14'!$C$5:$C$40,0)),"no data")</f>
        <v>no data</v>
      </c>
      <c r="P635" s="246" t="str">
        <f>IFERROR(AVERAGEIFS('HAZUS Table FL 14.12'!$S$4:$S$325,'HAZUS Table FL 14.12'!$N$4:$N$325,$J635,'HAZUS Table FL 14.12'!$R$4:$R$325,$I635,'HAZUS Table FL 14.12'!$P$4:$P$325,"&lt;="&amp;$G635,'HAZUS Table FL 14.12'!$Q$4:$Q$325,"&gt;"&amp;$G635)*'Inputs_Metric 7'!$D$6,"no data")</f>
        <v>no data</v>
      </c>
      <c r="Q635" s="246" t="str">
        <f>IFERROR(AVERAGEIFS('HAZUS Table FL 14.12'!$S$4:$S$325,'HAZUS Table FL 14.12'!$N$4:$N$325,$J635,'HAZUS Table FL 14.12'!$R$4:$R$325,$I635,'HAZUS Table FL 14.12'!$P$4:$P$325,"&lt;="&amp;$H635,'HAZUS Table FL 14.12'!$Q$4:$Q$325,"&gt;"&amp;$H635)*'Inputs_Metric 7'!$D$6,"no data")</f>
        <v>no data</v>
      </c>
      <c r="R635" s="246" t="str">
        <f>IFERROR(INDEX('HAZUS Table FL 14.16'!$D$3:$D$30,MATCH($J635,'HAZUS Table FL 14.16'!$C$3:$C$30,0)),"no data")</f>
        <v>no data</v>
      </c>
      <c r="S635" s="246" t="str">
        <f>IFERROR(INDEX('HAZUS Table FL 14.16'!$F$3:$F$30,MATCH($J635,'HAZUS Table FL 14.16'!$C$3:$C$30,0)),"no data")</f>
        <v>no data</v>
      </c>
      <c r="T635" s="246" t="str">
        <f>IFERROR(INDEX('HAZUS Table FL 14.16'!$G$3:$G$30,MATCH($J635,'HAZUS Table FL 14.16'!$C$3:$C$30,0)),"no data")</f>
        <v>no data</v>
      </c>
      <c r="U635" s="164" t="str">
        <f>IFERROR('Inputs_Metric 7'!$D$5*INDEX('HAZUS Table FL 14.8'!$E$4:$E$14,MATCH('Step 1_Metric 7'!$J635,'HAZUS Table FL 14.8'!$C$4:$C$14,0)),"no data")</f>
        <v>no data</v>
      </c>
      <c r="W635" s="92" t="str">
        <f t="shared" si="92"/>
        <v/>
      </c>
      <c r="X635" s="92" t="str">
        <f t="shared" si="93"/>
        <v/>
      </c>
      <c r="Y635" s="92" t="str">
        <f t="shared" si="94"/>
        <v/>
      </c>
      <c r="Z635" s="92" t="str">
        <f t="shared" si="95"/>
        <v/>
      </c>
      <c r="AA635" s="101" t="str">
        <f t="shared" si="96"/>
        <v/>
      </c>
      <c r="AB635" s="101" t="str">
        <f t="shared" si="97"/>
        <v/>
      </c>
      <c r="AC635" s="92" t="str">
        <f t="shared" si="98"/>
        <v/>
      </c>
      <c r="AD635" s="92" t="str">
        <f t="shared" si="99"/>
        <v/>
      </c>
    </row>
    <row r="636" spans="1:30" x14ac:dyDescent="0.25">
      <c r="A636">
        <f t="shared" si="91"/>
        <v>10</v>
      </c>
      <c r="B636">
        <f>COUNTIF($D$4:D636,D636)</f>
        <v>553</v>
      </c>
      <c r="C636">
        <f>'Building Structure Data'!B637</f>
        <v>0</v>
      </c>
      <c r="D636">
        <f>'Building Structure Data'!C637</f>
        <v>0</v>
      </c>
      <c r="E636">
        <f>'Building Structure Data'!D637</f>
        <v>0</v>
      </c>
      <c r="F636">
        <f>'Building Structure Data'!E637</f>
        <v>0</v>
      </c>
      <c r="G636" s="43">
        <f>'Building Structure Data'!O637</f>
        <v>0</v>
      </c>
      <c r="H636" s="43">
        <f>'Building Structure Data'!P637</f>
        <v>0</v>
      </c>
      <c r="I636" t="b">
        <f>IF(OR('Building Structure Data'!M637="C",'Building Structure Data'!M637="R"),TRUE,FALSE)</f>
        <v>0</v>
      </c>
      <c r="J636">
        <f>'Building Structure Data'!Y637</f>
        <v>0</v>
      </c>
      <c r="K636" s="77">
        <f>'Building Structure Data'!AN637</f>
        <v>0</v>
      </c>
      <c r="L636" s="77">
        <f>'Building Structure Data'!AO637</f>
        <v>0</v>
      </c>
      <c r="M636" s="163" t="str">
        <f>IFERROR('Inputs_Metric 7'!$D$5*INDEX('HAZUS Table FL 14.14'!$F$5:$F$40,MATCH($J636,'HAZUS Table FL 14.14'!$C$5:$C$40,0)),"no data")</f>
        <v>no data</v>
      </c>
      <c r="N636" s="163" t="str">
        <f>IFERROR('Inputs_Metric 7'!$D$5*INDEX('HAZUS Table FL 14.14'!$G$5:$G$40,MATCH($J636,'HAZUS Table FL 14.14'!$C$5:$C$40,0)),"no data")</f>
        <v>no data</v>
      </c>
      <c r="O636" s="163" t="str">
        <f>IFERROR('Inputs_Metric 7'!$D$5*INDEX('HAZUS Table FL 14.14'!$I$5:$I$40,MATCH($J636,'HAZUS Table FL 14.14'!$C$5:$C$40,0)),"no data")</f>
        <v>no data</v>
      </c>
      <c r="P636" s="246" t="str">
        <f>IFERROR(AVERAGEIFS('HAZUS Table FL 14.12'!$S$4:$S$325,'HAZUS Table FL 14.12'!$N$4:$N$325,$J636,'HAZUS Table FL 14.12'!$R$4:$R$325,$I636,'HAZUS Table FL 14.12'!$P$4:$P$325,"&lt;="&amp;$G636,'HAZUS Table FL 14.12'!$Q$4:$Q$325,"&gt;"&amp;$G636)*'Inputs_Metric 7'!$D$6,"no data")</f>
        <v>no data</v>
      </c>
      <c r="Q636" s="246" t="str">
        <f>IFERROR(AVERAGEIFS('HAZUS Table FL 14.12'!$S$4:$S$325,'HAZUS Table FL 14.12'!$N$4:$N$325,$J636,'HAZUS Table FL 14.12'!$R$4:$R$325,$I636,'HAZUS Table FL 14.12'!$P$4:$P$325,"&lt;="&amp;$H636,'HAZUS Table FL 14.12'!$Q$4:$Q$325,"&gt;"&amp;$H636)*'Inputs_Metric 7'!$D$6,"no data")</f>
        <v>no data</v>
      </c>
      <c r="R636" s="246" t="str">
        <f>IFERROR(INDEX('HAZUS Table FL 14.16'!$D$3:$D$30,MATCH($J636,'HAZUS Table FL 14.16'!$C$3:$C$30,0)),"no data")</f>
        <v>no data</v>
      </c>
      <c r="S636" s="246" t="str">
        <f>IFERROR(INDEX('HAZUS Table FL 14.16'!$F$3:$F$30,MATCH($J636,'HAZUS Table FL 14.16'!$C$3:$C$30,0)),"no data")</f>
        <v>no data</v>
      </c>
      <c r="T636" s="246" t="str">
        <f>IFERROR(INDEX('HAZUS Table FL 14.16'!$G$3:$G$30,MATCH($J636,'HAZUS Table FL 14.16'!$C$3:$C$30,0)),"no data")</f>
        <v>no data</v>
      </c>
      <c r="U636" s="164" t="str">
        <f>IFERROR('Inputs_Metric 7'!$D$5*INDEX('HAZUS Table FL 14.8'!$E$4:$E$14,MATCH('Step 1_Metric 7'!$J636,'HAZUS Table FL 14.8'!$C$4:$C$14,0)),"no data")</f>
        <v>no data</v>
      </c>
      <c r="W636" s="92" t="str">
        <f t="shared" si="92"/>
        <v/>
      </c>
      <c r="X636" s="92" t="str">
        <f t="shared" si="93"/>
        <v/>
      </c>
      <c r="Y636" s="92" t="str">
        <f t="shared" si="94"/>
        <v/>
      </c>
      <c r="Z636" s="92" t="str">
        <f t="shared" si="95"/>
        <v/>
      </c>
      <c r="AA636" s="101" t="str">
        <f t="shared" si="96"/>
        <v/>
      </c>
      <c r="AB636" s="101" t="str">
        <f t="shared" si="97"/>
        <v/>
      </c>
      <c r="AC636" s="92" t="str">
        <f t="shared" si="98"/>
        <v/>
      </c>
      <c r="AD636" s="92" t="str">
        <f t="shared" si="99"/>
        <v/>
      </c>
    </row>
    <row r="637" spans="1:30" x14ac:dyDescent="0.25">
      <c r="A637">
        <f t="shared" si="91"/>
        <v>10</v>
      </c>
      <c r="B637">
        <f>COUNTIF($D$4:D637,D637)</f>
        <v>554</v>
      </c>
      <c r="C637">
        <f>'Building Structure Data'!B638</f>
        <v>0</v>
      </c>
      <c r="D637">
        <f>'Building Structure Data'!C638</f>
        <v>0</v>
      </c>
      <c r="E637">
        <f>'Building Structure Data'!D638</f>
        <v>0</v>
      </c>
      <c r="F637">
        <f>'Building Structure Data'!E638</f>
        <v>0</v>
      </c>
      <c r="G637" s="43">
        <f>'Building Structure Data'!O638</f>
        <v>0</v>
      </c>
      <c r="H637" s="43">
        <f>'Building Structure Data'!P638</f>
        <v>0</v>
      </c>
      <c r="I637" t="b">
        <f>IF(OR('Building Structure Data'!M638="C",'Building Structure Data'!M638="R"),TRUE,FALSE)</f>
        <v>0</v>
      </c>
      <c r="J637">
        <f>'Building Structure Data'!Y638</f>
        <v>0</v>
      </c>
      <c r="K637" s="77">
        <f>'Building Structure Data'!AN638</f>
        <v>0</v>
      </c>
      <c r="L637" s="77">
        <f>'Building Structure Data'!AO638</f>
        <v>0</v>
      </c>
      <c r="M637" s="163" t="str">
        <f>IFERROR('Inputs_Metric 7'!$D$5*INDEX('HAZUS Table FL 14.14'!$F$5:$F$40,MATCH($J637,'HAZUS Table FL 14.14'!$C$5:$C$40,0)),"no data")</f>
        <v>no data</v>
      </c>
      <c r="N637" s="163" t="str">
        <f>IFERROR('Inputs_Metric 7'!$D$5*INDEX('HAZUS Table FL 14.14'!$G$5:$G$40,MATCH($J637,'HAZUS Table FL 14.14'!$C$5:$C$40,0)),"no data")</f>
        <v>no data</v>
      </c>
      <c r="O637" s="163" t="str">
        <f>IFERROR('Inputs_Metric 7'!$D$5*INDEX('HAZUS Table FL 14.14'!$I$5:$I$40,MATCH($J637,'HAZUS Table FL 14.14'!$C$5:$C$40,0)),"no data")</f>
        <v>no data</v>
      </c>
      <c r="P637" s="246" t="str">
        <f>IFERROR(AVERAGEIFS('HAZUS Table FL 14.12'!$S$4:$S$325,'HAZUS Table FL 14.12'!$N$4:$N$325,$J637,'HAZUS Table FL 14.12'!$R$4:$R$325,$I637,'HAZUS Table FL 14.12'!$P$4:$P$325,"&lt;="&amp;$G637,'HAZUS Table FL 14.12'!$Q$4:$Q$325,"&gt;"&amp;$G637)*'Inputs_Metric 7'!$D$6,"no data")</f>
        <v>no data</v>
      </c>
      <c r="Q637" s="246" t="str">
        <f>IFERROR(AVERAGEIFS('HAZUS Table FL 14.12'!$S$4:$S$325,'HAZUS Table FL 14.12'!$N$4:$N$325,$J637,'HAZUS Table FL 14.12'!$R$4:$R$325,$I637,'HAZUS Table FL 14.12'!$P$4:$P$325,"&lt;="&amp;$H637,'HAZUS Table FL 14.12'!$Q$4:$Q$325,"&gt;"&amp;$H637)*'Inputs_Metric 7'!$D$6,"no data")</f>
        <v>no data</v>
      </c>
      <c r="R637" s="246" t="str">
        <f>IFERROR(INDEX('HAZUS Table FL 14.16'!$D$3:$D$30,MATCH($J637,'HAZUS Table FL 14.16'!$C$3:$C$30,0)),"no data")</f>
        <v>no data</v>
      </c>
      <c r="S637" s="246" t="str">
        <f>IFERROR(INDEX('HAZUS Table FL 14.16'!$F$3:$F$30,MATCH($J637,'HAZUS Table FL 14.16'!$C$3:$C$30,0)),"no data")</f>
        <v>no data</v>
      </c>
      <c r="T637" s="246" t="str">
        <f>IFERROR(INDEX('HAZUS Table FL 14.16'!$G$3:$G$30,MATCH($J637,'HAZUS Table FL 14.16'!$C$3:$C$30,0)),"no data")</f>
        <v>no data</v>
      </c>
      <c r="U637" s="164" t="str">
        <f>IFERROR('Inputs_Metric 7'!$D$5*INDEX('HAZUS Table FL 14.8'!$E$4:$E$14,MATCH('Step 1_Metric 7'!$J637,'HAZUS Table FL 14.8'!$C$4:$C$14,0)),"no data")</f>
        <v>no data</v>
      </c>
      <c r="W637" s="92" t="str">
        <f t="shared" si="92"/>
        <v/>
      </c>
      <c r="X637" s="92" t="str">
        <f t="shared" si="93"/>
        <v/>
      </c>
      <c r="Y637" s="92" t="str">
        <f t="shared" si="94"/>
        <v/>
      </c>
      <c r="Z637" s="92" t="str">
        <f t="shared" si="95"/>
        <v/>
      </c>
      <c r="AA637" s="101" t="str">
        <f t="shared" si="96"/>
        <v/>
      </c>
      <c r="AB637" s="101" t="str">
        <f t="shared" si="97"/>
        <v/>
      </c>
      <c r="AC637" s="92" t="str">
        <f t="shared" si="98"/>
        <v/>
      </c>
      <c r="AD637" s="92" t="str">
        <f t="shared" si="99"/>
        <v/>
      </c>
    </row>
    <row r="638" spans="1:30" x14ac:dyDescent="0.25">
      <c r="A638">
        <f t="shared" si="91"/>
        <v>10</v>
      </c>
      <c r="B638">
        <f>COUNTIF($D$4:D638,D638)</f>
        <v>555</v>
      </c>
      <c r="C638">
        <f>'Building Structure Data'!B639</f>
        <v>0</v>
      </c>
      <c r="D638">
        <f>'Building Structure Data'!C639</f>
        <v>0</v>
      </c>
      <c r="E638">
        <f>'Building Structure Data'!D639</f>
        <v>0</v>
      </c>
      <c r="F638">
        <f>'Building Structure Data'!E639</f>
        <v>0</v>
      </c>
      <c r="G638" s="43">
        <f>'Building Structure Data'!O639</f>
        <v>0</v>
      </c>
      <c r="H638" s="43">
        <f>'Building Structure Data'!P639</f>
        <v>0</v>
      </c>
      <c r="I638" t="b">
        <f>IF(OR('Building Structure Data'!M639="C",'Building Structure Data'!M639="R"),TRUE,FALSE)</f>
        <v>0</v>
      </c>
      <c r="J638">
        <f>'Building Structure Data'!Y639</f>
        <v>0</v>
      </c>
      <c r="K638" s="77">
        <f>'Building Structure Data'!AN639</f>
        <v>0</v>
      </c>
      <c r="L638" s="77">
        <f>'Building Structure Data'!AO639</f>
        <v>0</v>
      </c>
      <c r="M638" s="163" t="str">
        <f>IFERROR('Inputs_Metric 7'!$D$5*INDEX('HAZUS Table FL 14.14'!$F$5:$F$40,MATCH($J638,'HAZUS Table FL 14.14'!$C$5:$C$40,0)),"no data")</f>
        <v>no data</v>
      </c>
      <c r="N638" s="163" t="str">
        <f>IFERROR('Inputs_Metric 7'!$D$5*INDEX('HAZUS Table FL 14.14'!$G$5:$G$40,MATCH($J638,'HAZUS Table FL 14.14'!$C$5:$C$40,0)),"no data")</f>
        <v>no data</v>
      </c>
      <c r="O638" s="163" t="str">
        <f>IFERROR('Inputs_Metric 7'!$D$5*INDEX('HAZUS Table FL 14.14'!$I$5:$I$40,MATCH($J638,'HAZUS Table FL 14.14'!$C$5:$C$40,0)),"no data")</f>
        <v>no data</v>
      </c>
      <c r="P638" s="246" t="str">
        <f>IFERROR(AVERAGEIFS('HAZUS Table FL 14.12'!$S$4:$S$325,'HAZUS Table FL 14.12'!$N$4:$N$325,$J638,'HAZUS Table FL 14.12'!$R$4:$R$325,$I638,'HAZUS Table FL 14.12'!$P$4:$P$325,"&lt;="&amp;$G638,'HAZUS Table FL 14.12'!$Q$4:$Q$325,"&gt;"&amp;$G638)*'Inputs_Metric 7'!$D$6,"no data")</f>
        <v>no data</v>
      </c>
      <c r="Q638" s="246" t="str">
        <f>IFERROR(AVERAGEIFS('HAZUS Table FL 14.12'!$S$4:$S$325,'HAZUS Table FL 14.12'!$N$4:$N$325,$J638,'HAZUS Table FL 14.12'!$R$4:$R$325,$I638,'HAZUS Table FL 14.12'!$P$4:$P$325,"&lt;="&amp;$H638,'HAZUS Table FL 14.12'!$Q$4:$Q$325,"&gt;"&amp;$H638)*'Inputs_Metric 7'!$D$6,"no data")</f>
        <v>no data</v>
      </c>
      <c r="R638" s="246" t="str">
        <f>IFERROR(INDEX('HAZUS Table FL 14.16'!$D$3:$D$30,MATCH($J638,'HAZUS Table FL 14.16'!$C$3:$C$30,0)),"no data")</f>
        <v>no data</v>
      </c>
      <c r="S638" s="246" t="str">
        <f>IFERROR(INDEX('HAZUS Table FL 14.16'!$F$3:$F$30,MATCH($J638,'HAZUS Table FL 14.16'!$C$3:$C$30,0)),"no data")</f>
        <v>no data</v>
      </c>
      <c r="T638" s="246" t="str">
        <f>IFERROR(INDEX('HAZUS Table FL 14.16'!$G$3:$G$30,MATCH($J638,'HAZUS Table FL 14.16'!$C$3:$C$30,0)),"no data")</f>
        <v>no data</v>
      </c>
      <c r="U638" s="164" t="str">
        <f>IFERROR('Inputs_Metric 7'!$D$5*INDEX('HAZUS Table FL 14.8'!$E$4:$E$14,MATCH('Step 1_Metric 7'!$J638,'HAZUS Table FL 14.8'!$C$4:$C$14,0)),"no data")</f>
        <v>no data</v>
      </c>
      <c r="W638" s="92" t="str">
        <f t="shared" si="92"/>
        <v/>
      </c>
      <c r="X638" s="92" t="str">
        <f t="shared" si="93"/>
        <v/>
      </c>
      <c r="Y638" s="92" t="str">
        <f t="shared" si="94"/>
        <v/>
      </c>
      <c r="Z638" s="92" t="str">
        <f t="shared" si="95"/>
        <v/>
      </c>
      <c r="AA638" s="101" t="str">
        <f t="shared" si="96"/>
        <v/>
      </c>
      <c r="AB638" s="101" t="str">
        <f t="shared" si="97"/>
        <v/>
      </c>
      <c r="AC638" s="92" t="str">
        <f t="shared" si="98"/>
        <v/>
      </c>
      <c r="AD638" s="92" t="str">
        <f t="shared" si="99"/>
        <v/>
      </c>
    </row>
    <row r="639" spans="1:30" x14ac:dyDescent="0.25">
      <c r="A639">
        <f t="shared" si="91"/>
        <v>10</v>
      </c>
      <c r="B639">
        <f>COUNTIF($D$4:D639,D639)</f>
        <v>556</v>
      </c>
      <c r="C639">
        <f>'Building Structure Data'!B640</f>
        <v>0</v>
      </c>
      <c r="D639">
        <f>'Building Structure Data'!C640</f>
        <v>0</v>
      </c>
      <c r="E639">
        <f>'Building Structure Data'!D640</f>
        <v>0</v>
      </c>
      <c r="F639">
        <f>'Building Structure Data'!E640</f>
        <v>0</v>
      </c>
      <c r="G639" s="43">
        <f>'Building Structure Data'!O640</f>
        <v>0</v>
      </c>
      <c r="H639" s="43">
        <f>'Building Structure Data'!P640</f>
        <v>0</v>
      </c>
      <c r="I639" t="b">
        <f>IF(OR('Building Structure Data'!M640="C",'Building Structure Data'!M640="R"),TRUE,FALSE)</f>
        <v>0</v>
      </c>
      <c r="J639">
        <f>'Building Structure Data'!Y640</f>
        <v>0</v>
      </c>
      <c r="K639" s="77">
        <f>'Building Structure Data'!AN640</f>
        <v>0</v>
      </c>
      <c r="L639" s="77">
        <f>'Building Structure Data'!AO640</f>
        <v>0</v>
      </c>
      <c r="M639" s="163" t="str">
        <f>IFERROR('Inputs_Metric 7'!$D$5*INDEX('HAZUS Table FL 14.14'!$F$5:$F$40,MATCH($J639,'HAZUS Table FL 14.14'!$C$5:$C$40,0)),"no data")</f>
        <v>no data</v>
      </c>
      <c r="N639" s="163" t="str">
        <f>IFERROR('Inputs_Metric 7'!$D$5*INDEX('HAZUS Table FL 14.14'!$G$5:$G$40,MATCH($J639,'HAZUS Table FL 14.14'!$C$5:$C$40,0)),"no data")</f>
        <v>no data</v>
      </c>
      <c r="O639" s="163" t="str">
        <f>IFERROR('Inputs_Metric 7'!$D$5*INDEX('HAZUS Table FL 14.14'!$I$5:$I$40,MATCH($J639,'HAZUS Table FL 14.14'!$C$5:$C$40,0)),"no data")</f>
        <v>no data</v>
      </c>
      <c r="P639" s="246" t="str">
        <f>IFERROR(AVERAGEIFS('HAZUS Table FL 14.12'!$S$4:$S$325,'HAZUS Table FL 14.12'!$N$4:$N$325,$J639,'HAZUS Table FL 14.12'!$R$4:$R$325,$I639,'HAZUS Table FL 14.12'!$P$4:$P$325,"&lt;="&amp;$G639,'HAZUS Table FL 14.12'!$Q$4:$Q$325,"&gt;"&amp;$G639)*'Inputs_Metric 7'!$D$6,"no data")</f>
        <v>no data</v>
      </c>
      <c r="Q639" s="246" t="str">
        <f>IFERROR(AVERAGEIFS('HAZUS Table FL 14.12'!$S$4:$S$325,'HAZUS Table FL 14.12'!$N$4:$N$325,$J639,'HAZUS Table FL 14.12'!$R$4:$R$325,$I639,'HAZUS Table FL 14.12'!$P$4:$P$325,"&lt;="&amp;$H639,'HAZUS Table FL 14.12'!$Q$4:$Q$325,"&gt;"&amp;$H639)*'Inputs_Metric 7'!$D$6,"no data")</f>
        <v>no data</v>
      </c>
      <c r="R639" s="246" t="str">
        <f>IFERROR(INDEX('HAZUS Table FL 14.16'!$D$3:$D$30,MATCH($J639,'HAZUS Table FL 14.16'!$C$3:$C$30,0)),"no data")</f>
        <v>no data</v>
      </c>
      <c r="S639" s="246" t="str">
        <f>IFERROR(INDEX('HAZUS Table FL 14.16'!$F$3:$F$30,MATCH($J639,'HAZUS Table FL 14.16'!$C$3:$C$30,0)),"no data")</f>
        <v>no data</v>
      </c>
      <c r="T639" s="246" t="str">
        <f>IFERROR(INDEX('HAZUS Table FL 14.16'!$G$3:$G$30,MATCH($J639,'HAZUS Table FL 14.16'!$C$3:$C$30,0)),"no data")</f>
        <v>no data</v>
      </c>
      <c r="U639" s="164" t="str">
        <f>IFERROR('Inputs_Metric 7'!$D$5*INDEX('HAZUS Table FL 14.8'!$E$4:$E$14,MATCH('Step 1_Metric 7'!$J639,'HAZUS Table FL 14.8'!$C$4:$C$14,0)),"no data")</f>
        <v>no data</v>
      </c>
      <c r="W639" s="92" t="str">
        <f t="shared" si="92"/>
        <v/>
      </c>
      <c r="X639" s="92" t="str">
        <f t="shared" si="93"/>
        <v/>
      </c>
      <c r="Y639" s="92" t="str">
        <f t="shared" si="94"/>
        <v/>
      </c>
      <c r="Z639" s="92" t="str">
        <f t="shared" si="95"/>
        <v/>
      </c>
      <c r="AA639" s="101" t="str">
        <f t="shared" si="96"/>
        <v/>
      </c>
      <c r="AB639" s="101" t="str">
        <f t="shared" si="97"/>
        <v/>
      </c>
      <c r="AC639" s="92" t="str">
        <f t="shared" si="98"/>
        <v/>
      </c>
      <c r="AD639" s="92" t="str">
        <f t="shared" si="99"/>
        <v/>
      </c>
    </row>
    <row r="640" spans="1:30" x14ac:dyDescent="0.25">
      <c r="A640">
        <f t="shared" si="91"/>
        <v>10</v>
      </c>
      <c r="B640">
        <f>COUNTIF($D$4:D640,D640)</f>
        <v>557</v>
      </c>
      <c r="C640">
        <f>'Building Structure Data'!B641</f>
        <v>0</v>
      </c>
      <c r="D640">
        <f>'Building Structure Data'!C641</f>
        <v>0</v>
      </c>
      <c r="E640">
        <f>'Building Structure Data'!D641</f>
        <v>0</v>
      </c>
      <c r="F640">
        <f>'Building Structure Data'!E641</f>
        <v>0</v>
      </c>
      <c r="G640" s="43">
        <f>'Building Structure Data'!O641</f>
        <v>0</v>
      </c>
      <c r="H640" s="43">
        <f>'Building Structure Data'!P641</f>
        <v>0</v>
      </c>
      <c r="I640" t="b">
        <f>IF(OR('Building Structure Data'!M641="C",'Building Structure Data'!M641="R"),TRUE,FALSE)</f>
        <v>0</v>
      </c>
      <c r="J640">
        <f>'Building Structure Data'!Y641</f>
        <v>0</v>
      </c>
      <c r="K640" s="77">
        <f>'Building Structure Data'!AN641</f>
        <v>0</v>
      </c>
      <c r="L640" s="77">
        <f>'Building Structure Data'!AO641</f>
        <v>0</v>
      </c>
      <c r="M640" s="163" t="str">
        <f>IFERROR('Inputs_Metric 7'!$D$5*INDEX('HAZUS Table FL 14.14'!$F$5:$F$40,MATCH($J640,'HAZUS Table FL 14.14'!$C$5:$C$40,0)),"no data")</f>
        <v>no data</v>
      </c>
      <c r="N640" s="163" t="str">
        <f>IFERROR('Inputs_Metric 7'!$D$5*INDEX('HAZUS Table FL 14.14'!$G$5:$G$40,MATCH($J640,'HAZUS Table FL 14.14'!$C$5:$C$40,0)),"no data")</f>
        <v>no data</v>
      </c>
      <c r="O640" s="163" t="str">
        <f>IFERROR('Inputs_Metric 7'!$D$5*INDEX('HAZUS Table FL 14.14'!$I$5:$I$40,MATCH($J640,'HAZUS Table FL 14.14'!$C$5:$C$40,0)),"no data")</f>
        <v>no data</v>
      </c>
      <c r="P640" s="246" t="str">
        <f>IFERROR(AVERAGEIFS('HAZUS Table FL 14.12'!$S$4:$S$325,'HAZUS Table FL 14.12'!$N$4:$N$325,$J640,'HAZUS Table FL 14.12'!$R$4:$R$325,$I640,'HAZUS Table FL 14.12'!$P$4:$P$325,"&lt;="&amp;$G640,'HAZUS Table FL 14.12'!$Q$4:$Q$325,"&gt;"&amp;$G640)*'Inputs_Metric 7'!$D$6,"no data")</f>
        <v>no data</v>
      </c>
      <c r="Q640" s="246" t="str">
        <f>IFERROR(AVERAGEIFS('HAZUS Table FL 14.12'!$S$4:$S$325,'HAZUS Table FL 14.12'!$N$4:$N$325,$J640,'HAZUS Table FL 14.12'!$R$4:$R$325,$I640,'HAZUS Table FL 14.12'!$P$4:$P$325,"&lt;="&amp;$H640,'HAZUS Table FL 14.12'!$Q$4:$Q$325,"&gt;"&amp;$H640)*'Inputs_Metric 7'!$D$6,"no data")</f>
        <v>no data</v>
      </c>
      <c r="R640" s="246" t="str">
        <f>IFERROR(INDEX('HAZUS Table FL 14.16'!$D$3:$D$30,MATCH($J640,'HAZUS Table FL 14.16'!$C$3:$C$30,0)),"no data")</f>
        <v>no data</v>
      </c>
      <c r="S640" s="246" t="str">
        <f>IFERROR(INDEX('HAZUS Table FL 14.16'!$F$3:$F$30,MATCH($J640,'HAZUS Table FL 14.16'!$C$3:$C$30,0)),"no data")</f>
        <v>no data</v>
      </c>
      <c r="T640" s="246" t="str">
        <f>IFERROR(INDEX('HAZUS Table FL 14.16'!$G$3:$G$30,MATCH($J640,'HAZUS Table FL 14.16'!$C$3:$C$30,0)),"no data")</f>
        <v>no data</v>
      </c>
      <c r="U640" s="164" t="str">
        <f>IFERROR('Inputs_Metric 7'!$D$5*INDEX('HAZUS Table FL 14.8'!$E$4:$E$14,MATCH('Step 1_Metric 7'!$J640,'HAZUS Table FL 14.8'!$C$4:$C$14,0)),"no data")</f>
        <v>no data</v>
      </c>
      <c r="W640" s="92" t="str">
        <f t="shared" si="92"/>
        <v/>
      </c>
      <c r="X640" s="92" t="str">
        <f t="shared" si="93"/>
        <v/>
      </c>
      <c r="Y640" s="92" t="str">
        <f t="shared" si="94"/>
        <v/>
      </c>
      <c r="Z640" s="92" t="str">
        <f t="shared" si="95"/>
        <v/>
      </c>
      <c r="AA640" s="101" t="str">
        <f t="shared" si="96"/>
        <v/>
      </c>
      <c r="AB640" s="101" t="str">
        <f t="shared" si="97"/>
        <v/>
      </c>
      <c r="AC640" s="92" t="str">
        <f t="shared" si="98"/>
        <v/>
      </c>
      <c r="AD640" s="92" t="str">
        <f t="shared" si="99"/>
        <v/>
      </c>
    </row>
    <row r="641" spans="1:30" x14ac:dyDescent="0.25">
      <c r="A641">
        <f t="shared" si="91"/>
        <v>10</v>
      </c>
      <c r="B641">
        <f>COUNTIF($D$4:D641,D641)</f>
        <v>558</v>
      </c>
      <c r="C641">
        <f>'Building Structure Data'!B642</f>
        <v>0</v>
      </c>
      <c r="D641">
        <f>'Building Structure Data'!C642</f>
        <v>0</v>
      </c>
      <c r="E641">
        <f>'Building Structure Data'!D642</f>
        <v>0</v>
      </c>
      <c r="F641">
        <f>'Building Structure Data'!E642</f>
        <v>0</v>
      </c>
      <c r="G641" s="43">
        <f>'Building Structure Data'!O642</f>
        <v>0</v>
      </c>
      <c r="H641" s="43">
        <f>'Building Structure Data'!P642</f>
        <v>0</v>
      </c>
      <c r="I641" t="b">
        <f>IF(OR('Building Structure Data'!M642="C",'Building Structure Data'!M642="R"),TRUE,FALSE)</f>
        <v>0</v>
      </c>
      <c r="J641">
        <f>'Building Structure Data'!Y642</f>
        <v>0</v>
      </c>
      <c r="K641" s="77">
        <f>'Building Structure Data'!AN642</f>
        <v>0</v>
      </c>
      <c r="L641" s="77">
        <f>'Building Structure Data'!AO642</f>
        <v>0</v>
      </c>
      <c r="M641" s="163" t="str">
        <f>IFERROR('Inputs_Metric 7'!$D$5*INDEX('HAZUS Table FL 14.14'!$F$5:$F$40,MATCH($J641,'HAZUS Table FL 14.14'!$C$5:$C$40,0)),"no data")</f>
        <v>no data</v>
      </c>
      <c r="N641" s="163" t="str">
        <f>IFERROR('Inputs_Metric 7'!$D$5*INDEX('HAZUS Table FL 14.14'!$G$5:$G$40,MATCH($J641,'HAZUS Table FL 14.14'!$C$5:$C$40,0)),"no data")</f>
        <v>no data</v>
      </c>
      <c r="O641" s="163" t="str">
        <f>IFERROR('Inputs_Metric 7'!$D$5*INDEX('HAZUS Table FL 14.14'!$I$5:$I$40,MATCH($J641,'HAZUS Table FL 14.14'!$C$5:$C$40,0)),"no data")</f>
        <v>no data</v>
      </c>
      <c r="P641" s="246" t="str">
        <f>IFERROR(AVERAGEIFS('HAZUS Table FL 14.12'!$S$4:$S$325,'HAZUS Table FL 14.12'!$N$4:$N$325,$J641,'HAZUS Table FL 14.12'!$R$4:$R$325,$I641,'HAZUS Table FL 14.12'!$P$4:$P$325,"&lt;="&amp;$G641,'HAZUS Table FL 14.12'!$Q$4:$Q$325,"&gt;"&amp;$G641)*'Inputs_Metric 7'!$D$6,"no data")</f>
        <v>no data</v>
      </c>
      <c r="Q641" s="246" t="str">
        <f>IFERROR(AVERAGEIFS('HAZUS Table FL 14.12'!$S$4:$S$325,'HAZUS Table FL 14.12'!$N$4:$N$325,$J641,'HAZUS Table FL 14.12'!$R$4:$R$325,$I641,'HAZUS Table FL 14.12'!$P$4:$P$325,"&lt;="&amp;$H641,'HAZUS Table FL 14.12'!$Q$4:$Q$325,"&gt;"&amp;$H641)*'Inputs_Metric 7'!$D$6,"no data")</f>
        <v>no data</v>
      </c>
      <c r="R641" s="246" t="str">
        <f>IFERROR(INDEX('HAZUS Table FL 14.16'!$D$3:$D$30,MATCH($J641,'HAZUS Table FL 14.16'!$C$3:$C$30,0)),"no data")</f>
        <v>no data</v>
      </c>
      <c r="S641" s="246" t="str">
        <f>IFERROR(INDEX('HAZUS Table FL 14.16'!$F$3:$F$30,MATCH($J641,'HAZUS Table FL 14.16'!$C$3:$C$30,0)),"no data")</f>
        <v>no data</v>
      </c>
      <c r="T641" s="246" t="str">
        <f>IFERROR(INDEX('HAZUS Table FL 14.16'!$G$3:$G$30,MATCH($J641,'HAZUS Table FL 14.16'!$C$3:$C$30,0)),"no data")</f>
        <v>no data</v>
      </c>
      <c r="U641" s="164" t="str">
        <f>IFERROR('Inputs_Metric 7'!$D$5*INDEX('HAZUS Table FL 14.8'!$E$4:$E$14,MATCH('Step 1_Metric 7'!$J641,'HAZUS Table FL 14.8'!$C$4:$C$14,0)),"no data")</f>
        <v>no data</v>
      </c>
      <c r="W641" s="92" t="str">
        <f t="shared" si="92"/>
        <v/>
      </c>
      <c r="X641" s="92" t="str">
        <f t="shared" si="93"/>
        <v/>
      </c>
      <c r="Y641" s="92" t="str">
        <f t="shared" si="94"/>
        <v/>
      </c>
      <c r="Z641" s="92" t="str">
        <f t="shared" si="95"/>
        <v/>
      </c>
      <c r="AA641" s="101" t="str">
        <f t="shared" si="96"/>
        <v/>
      </c>
      <c r="AB641" s="101" t="str">
        <f t="shared" si="97"/>
        <v/>
      </c>
      <c r="AC641" s="92" t="str">
        <f t="shared" si="98"/>
        <v/>
      </c>
      <c r="AD641" s="92" t="str">
        <f t="shared" si="99"/>
        <v/>
      </c>
    </row>
    <row r="642" spans="1:30" x14ac:dyDescent="0.25">
      <c r="A642">
        <f t="shared" si="91"/>
        <v>10</v>
      </c>
      <c r="B642">
        <f>COUNTIF($D$4:D642,D642)</f>
        <v>559</v>
      </c>
      <c r="C642">
        <f>'Building Structure Data'!B643</f>
        <v>0</v>
      </c>
      <c r="D642">
        <f>'Building Structure Data'!C643</f>
        <v>0</v>
      </c>
      <c r="E642">
        <f>'Building Structure Data'!D643</f>
        <v>0</v>
      </c>
      <c r="F642">
        <f>'Building Structure Data'!E643</f>
        <v>0</v>
      </c>
      <c r="G642" s="43">
        <f>'Building Structure Data'!O643</f>
        <v>0</v>
      </c>
      <c r="H642" s="43">
        <f>'Building Structure Data'!P643</f>
        <v>0</v>
      </c>
      <c r="I642" t="b">
        <f>IF(OR('Building Structure Data'!M643="C",'Building Structure Data'!M643="R"),TRUE,FALSE)</f>
        <v>0</v>
      </c>
      <c r="J642">
        <f>'Building Structure Data'!Y643</f>
        <v>0</v>
      </c>
      <c r="K642" s="77">
        <f>'Building Structure Data'!AN643</f>
        <v>0</v>
      </c>
      <c r="L642" s="77">
        <f>'Building Structure Data'!AO643</f>
        <v>0</v>
      </c>
      <c r="M642" s="163" t="str">
        <f>IFERROR('Inputs_Metric 7'!$D$5*INDEX('HAZUS Table FL 14.14'!$F$5:$F$40,MATCH($J642,'HAZUS Table FL 14.14'!$C$5:$C$40,0)),"no data")</f>
        <v>no data</v>
      </c>
      <c r="N642" s="163" t="str">
        <f>IFERROR('Inputs_Metric 7'!$D$5*INDEX('HAZUS Table FL 14.14'!$G$5:$G$40,MATCH($J642,'HAZUS Table FL 14.14'!$C$5:$C$40,0)),"no data")</f>
        <v>no data</v>
      </c>
      <c r="O642" s="163" t="str">
        <f>IFERROR('Inputs_Metric 7'!$D$5*INDEX('HAZUS Table FL 14.14'!$I$5:$I$40,MATCH($J642,'HAZUS Table FL 14.14'!$C$5:$C$40,0)),"no data")</f>
        <v>no data</v>
      </c>
      <c r="P642" s="246" t="str">
        <f>IFERROR(AVERAGEIFS('HAZUS Table FL 14.12'!$S$4:$S$325,'HAZUS Table FL 14.12'!$N$4:$N$325,$J642,'HAZUS Table FL 14.12'!$R$4:$R$325,$I642,'HAZUS Table FL 14.12'!$P$4:$P$325,"&lt;="&amp;$G642,'HAZUS Table FL 14.12'!$Q$4:$Q$325,"&gt;"&amp;$G642)*'Inputs_Metric 7'!$D$6,"no data")</f>
        <v>no data</v>
      </c>
      <c r="Q642" s="246" t="str">
        <f>IFERROR(AVERAGEIFS('HAZUS Table FL 14.12'!$S$4:$S$325,'HAZUS Table FL 14.12'!$N$4:$N$325,$J642,'HAZUS Table FL 14.12'!$R$4:$R$325,$I642,'HAZUS Table FL 14.12'!$P$4:$P$325,"&lt;="&amp;$H642,'HAZUS Table FL 14.12'!$Q$4:$Q$325,"&gt;"&amp;$H642)*'Inputs_Metric 7'!$D$6,"no data")</f>
        <v>no data</v>
      </c>
      <c r="R642" s="246" t="str">
        <f>IFERROR(INDEX('HAZUS Table FL 14.16'!$D$3:$D$30,MATCH($J642,'HAZUS Table FL 14.16'!$C$3:$C$30,0)),"no data")</f>
        <v>no data</v>
      </c>
      <c r="S642" s="246" t="str">
        <f>IFERROR(INDEX('HAZUS Table FL 14.16'!$F$3:$F$30,MATCH($J642,'HAZUS Table FL 14.16'!$C$3:$C$30,0)),"no data")</f>
        <v>no data</v>
      </c>
      <c r="T642" s="246" t="str">
        <f>IFERROR(INDEX('HAZUS Table FL 14.16'!$G$3:$G$30,MATCH($J642,'HAZUS Table FL 14.16'!$C$3:$C$30,0)),"no data")</f>
        <v>no data</v>
      </c>
      <c r="U642" s="164" t="str">
        <f>IFERROR('Inputs_Metric 7'!$D$5*INDEX('HAZUS Table FL 14.8'!$E$4:$E$14,MATCH('Step 1_Metric 7'!$J642,'HAZUS Table FL 14.8'!$C$4:$C$14,0)),"no data")</f>
        <v>no data</v>
      </c>
      <c r="W642" s="92" t="str">
        <f t="shared" si="92"/>
        <v/>
      </c>
      <c r="X642" s="92" t="str">
        <f t="shared" si="93"/>
        <v/>
      </c>
      <c r="Y642" s="92" t="str">
        <f t="shared" si="94"/>
        <v/>
      </c>
      <c r="Z642" s="92" t="str">
        <f t="shared" si="95"/>
        <v/>
      </c>
      <c r="AA642" s="101" t="str">
        <f t="shared" si="96"/>
        <v/>
      </c>
      <c r="AB642" s="101" t="str">
        <f t="shared" si="97"/>
        <v/>
      </c>
      <c r="AC642" s="92" t="str">
        <f t="shared" si="98"/>
        <v/>
      </c>
      <c r="AD642" s="92" t="str">
        <f t="shared" si="99"/>
        <v/>
      </c>
    </row>
    <row r="643" spans="1:30" x14ac:dyDescent="0.25">
      <c r="A643">
        <f t="shared" si="91"/>
        <v>10</v>
      </c>
      <c r="B643">
        <f>COUNTIF($D$4:D643,D643)</f>
        <v>560</v>
      </c>
      <c r="C643">
        <f>'Building Structure Data'!B644</f>
        <v>0</v>
      </c>
      <c r="D643">
        <f>'Building Structure Data'!C644</f>
        <v>0</v>
      </c>
      <c r="E643">
        <f>'Building Structure Data'!D644</f>
        <v>0</v>
      </c>
      <c r="F643">
        <f>'Building Structure Data'!E644</f>
        <v>0</v>
      </c>
      <c r="G643" s="43">
        <f>'Building Structure Data'!O644</f>
        <v>0</v>
      </c>
      <c r="H643" s="43">
        <f>'Building Structure Data'!P644</f>
        <v>0</v>
      </c>
      <c r="I643" t="b">
        <f>IF(OR('Building Structure Data'!M644="C",'Building Structure Data'!M644="R"),TRUE,FALSE)</f>
        <v>0</v>
      </c>
      <c r="J643">
        <f>'Building Structure Data'!Y644</f>
        <v>0</v>
      </c>
      <c r="K643" s="77">
        <f>'Building Structure Data'!AN644</f>
        <v>0</v>
      </c>
      <c r="L643" s="77">
        <f>'Building Structure Data'!AO644</f>
        <v>0</v>
      </c>
      <c r="M643" s="163" t="str">
        <f>IFERROR('Inputs_Metric 7'!$D$5*INDEX('HAZUS Table FL 14.14'!$F$5:$F$40,MATCH($J643,'HAZUS Table FL 14.14'!$C$5:$C$40,0)),"no data")</f>
        <v>no data</v>
      </c>
      <c r="N643" s="163" t="str">
        <f>IFERROR('Inputs_Metric 7'!$D$5*INDEX('HAZUS Table FL 14.14'!$G$5:$G$40,MATCH($J643,'HAZUS Table FL 14.14'!$C$5:$C$40,0)),"no data")</f>
        <v>no data</v>
      </c>
      <c r="O643" s="163" t="str">
        <f>IFERROR('Inputs_Metric 7'!$D$5*INDEX('HAZUS Table FL 14.14'!$I$5:$I$40,MATCH($J643,'HAZUS Table FL 14.14'!$C$5:$C$40,0)),"no data")</f>
        <v>no data</v>
      </c>
      <c r="P643" s="246" t="str">
        <f>IFERROR(AVERAGEIFS('HAZUS Table FL 14.12'!$S$4:$S$325,'HAZUS Table FL 14.12'!$N$4:$N$325,$J643,'HAZUS Table FL 14.12'!$R$4:$R$325,$I643,'HAZUS Table FL 14.12'!$P$4:$P$325,"&lt;="&amp;$G643,'HAZUS Table FL 14.12'!$Q$4:$Q$325,"&gt;"&amp;$G643)*'Inputs_Metric 7'!$D$6,"no data")</f>
        <v>no data</v>
      </c>
      <c r="Q643" s="246" t="str">
        <f>IFERROR(AVERAGEIFS('HAZUS Table FL 14.12'!$S$4:$S$325,'HAZUS Table FL 14.12'!$N$4:$N$325,$J643,'HAZUS Table FL 14.12'!$R$4:$R$325,$I643,'HAZUS Table FL 14.12'!$P$4:$P$325,"&lt;="&amp;$H643,'HAZUS Table FL 14.12'!$Q$4:$Q$325,"&gt;"&amp;$H643)*'Inputs_Metric 7'!$D$6,"no data")</f>
        <v>no data</v>
      </c>
      <c r="R643" s="246" t="str">
        <f>IFERROR(INDEX('HAZUS Table FL 14.16'!$D$3:$D$30,MATCH($J643,'HAZUS Table FL 14.16'!$C$3:$C$30,0)),"no data")</f>
        <v>no data</v>
      </c>
      <c r="S643" s="246" t="str">
        <f>IFERROR(INDEX('HAZUS Table FL 14.16'!$F$3:$F$30,MATCH($J643,'HAZUS Table FL 14.16'!$C$3:$C$30,0)),"no data")</f>
        <v>no data</v>
      </c>
      <c r="T643" s="246" t="str">
        <f>IFERROR(INDEX('HAZUS Table FL 14.16'!$G$3:$G$30,MATCH($J643,'HAZUS Table FL 14.16'!$C$3:$C$30,0)),"no data")</f>
        <v>no data</v>
      </c>
      <c r="U643" s="164" t="str">
        <f>IFERROR('Inputs_Metric 7'!$D$5*INDEX('HAZUS Table FL 14.8'!$E$4:$E$14,MATCH('Step 1_Metric 7'!$J643,'HAZUS Table FL 14.8'!$C$4:$C$14,0)),"no data")</f>
        <v>no data</v>
      </c>
      <c r="W643" s="92" t="str">
        <f t="shared" si="92"/>
        <v/>
      </c>
      <c r="X643" s="92" t="str">
        <f t="shared" si="93"/>
        <v/>
      </c>
      <c r="Y643" s="92" t="str">
        <f t="shared" si="94"/>
        <v/>
      </c>
      <c r="Z643" s="92" t="str">
        <f t="shared" si="95"/>
        <v/>
      </c>
      <c r="AA643" s="101" t="str">
        <f t="shared" si="96"/>
        <v/>
      </c>
      <c r="AB643" s="101" t="str">
        <f t="shared" si="97"/>
        <v/>
      </c>
      <c r="AC643" s="92" t="str">
        <f t="shared" si="98"/>
        <v/>
      </c>
      <c r="AD643" s="92" t="str">
        <f t="shared" si="99"/>
        <v/>
      </c>
    </row>
    <row r="644" spans="1:30" x14ac:dyDescent="0.25">
      <c r="A644">
        <f t="shared" si="91"/>
        <v>10</v>
      </c>
      <c r="B644">
        <f>COUNTIF($D$4:D644,D644)</f>
        <v>561</v>
      </c>
      <c r="C644">
        <f>'Building Structure Data'!B645</f>
        <v>0</v>
      </c>
      <c r="D644">
        <f>'Building Structure Data'!C645</f>
        <v>0</v>
      </c>
      <c r="E644">
        <f>'Building Structure Data'!D645</f>
        <v>0</v>
      </c>
      <c r="F644">
        <f>'Building Structure Data'!E645</f>
        <v>0</v>
      </c>
      <c r="G644" s="43">
        <f>'Building Structure Data'!O645</f>
        <v>0</v>
      </c>
      <c r="H644" s="43">
        <f>'Building Structure Data'!P645</f>
        <v>0</v>
      </c>
      <c r="I644" t="b">
        <f>IF(OR('Building Structure Data'!M645="C",'Building Structure Data'!M645="R"),TRUE,FALSE)</f>
        <v>0</v>
      </c>
      <c r="J644">
        <f>'Building Structure Data'!Y645</f>
        <v>0</v>
      </c>
      <c r="K644" s="77">
        <f>'Building Structure Data'!AN645</f>
        <v>0</v>
      </c>
      <c r="L644" s="77">
        <f>'Building Structure Data'!AO645</f>
        <v>0</v>
      </c>
      <c r="M644" s="163" t="str">
        <f>IFERROR('Inputs_Metric 7'!$D$5*INDEX('HAZUS Table FL 14.14'!$F$5:$F$40,MATCH($J644,'HAZUS Table FL 14.14'!$C$5:$C$40,0)),"no data")</f>
        <v>no data</v>
      </c>
      <c r="N644" s="163" t="str">
        <f>IFERROR('Inputs_Metric 7'!$D$5*INDEX('HAZUS Table FL 14.14'!$G$5:$G$40,MATCH($J644,'HAZUS Table FL 14.14'!$C$5:$C$40,0)),"no data")</f>
        <v>no data</v>
      </c>
      <c r="O644" s="163" t="str">
        <f>IFERROR('Inputs_Metric 7'!$D$5*INDEX('HAZUS Table FL 14.14'!$I$5:$I$40,MATCH($J644,'HAZUS Table FL 14.14'!$C$5:$C$40,0)),"no data")</f>
        <v>no data</v>
      </c>
      <c r="P644" s="246" t="str">
        <f>IFERROR(AVERAGEIFS('HAZUS Table FL 14.12'!$S$4:$S$325,'HAZUS Table FL 14.12'!$N$4:$N$325,$J644,'HAZUS Table FL 14.12'!$R$4:$R$325,$I644,'HAZUS Table FL 14.12'!$P$4:$P$325,"&lt;="&amp;$G644,'HAZUS Table FL 14.12'!$Q$4:$Q$325,"&gt;"&amp;$G644)*'Inputs_Metric 7'!$D$6,"no data")</f>
        <v>no data</v>
      </c>
      <c r="Q644" s="246" t="str">
        <f>IFERROR(AVERAGEIFS('HAZUS Table FL 14.12'!$S$4:$S$325,'HAZUS Table FL 14.12'!$N$4:$N$325,$J644,'HAZUS Table FL 14.12'!$R$4:$R$325,$I644,'HAZUS Table FL 14.12'!$P$4:$P$325,"&lt;="&amp;$H644,'HAZUS Table FL 14.12'!$Q$4:$Q$325,"&gt;"&amp;$H644)*'Inputs_Metric 7'!$D$6,"no data")</f>
        <v>no data</v>
      </c>
      <c r="R644" s="246" t="str">
        <f>IFERROR(INDEX('HAZUS Table FL 14.16'!$D$3:$D$30,MATCH($J644,'HAZUS Table FL 14.16'!$C$3:$C$30,0)),"no data")</f>
        <v>no data</v>
      </c>
      <c r="S644" s="246" t="str">
        <f>IFERROR(INDEX('HAZUS Table FL 14.16'!$F$3:$F$30,MATCH($J644,'HAZUS Table FL 14.16'!$C$3:$C$30,0)),"no data")</f>
        <v>no data</v>
      </c>
      <c r="T644" s="246" t="str">
        <f>IFERROR(INDEX('HAZUS Table FL 14.16'!$G$3:$G$30,MATCH($J644,'HAZUS Table FL 14.16'!$C$3:$C$30,0)),"no data")</f>
        <v>no data</v>
      </c>
      <c r="U644" s="164" t="str">
        <f>IFERROR('Inputs_Metric 7'!$D$5*INDEX('HAZUS Table FL 14.8'!$E$4:$E$14,MATCH('Step 1_Metric 7'!$J644,'HAZUS Table FL 14.8'!$C$4:$C$14,0)),"no data")</f>
        <v>no data</v>
      </c>
      <c r="W644" s="92" t="str">
        <f t="shared" si="92"/>
        <v/>
      </c>
      <c r="X644" s="92" t="str">
        <f t="shared" si="93"/>
        <v/>
      </c>
      <c r="Y644" s="92" t="str">
        <f t="shared" si="94"/>
        <v/>
      </c>
      <c r="Z644" s="92" t="str">
        <f t="shared" si="95"/>
        <v/>
      </c>
      <c r="AA644" s="101" t="str">
        <f t="shared" si="96"/>
        <v/>
      </c>
      <c r="AB644" s="101" t="str">
        <f t="shared" si="97"/>
        <v/>
      </c>
      <c r="AC644" s="92" t="str">
        <f t="shared" si="98"/>
        <v/>
      </c>
      <c r="AD644" s="92" t="str">
        <f t="shared" si="99"/>
        <v/>
      </c>
    </row>
    <row r="645" spans="1:30" x14ac:dyDescent="0.25">
      <c r="A645">
        <f t="shared" si="91"/>
        <v>10</v>
      </c>
      <c r="B645">
        <f>COUNTIF($D$4:D645,D645)</f>
        <v>562</v>
      </c>
      <c r="C645">
        <f>'Building Structure Data'!B646</f>
        <v>0</v>
      </c>
      <c r="D645">
        <f>'Building Structure Data'!C646</f>
        <v>0</v>
      </c>
      <c r="E645">
        <f>'Building Structure Data'!D646</f>
        <v>0</v>
      </c>
      <c r="F645">
        <f>'Building Structure Data'!E646</f>
        <v>0</v>
      </c>
      <c r="G645" s="43">
        <f>'Building Structure Data'!O646</f>
        <v>0</v>
      </c>
      <c r="H645" s="43">
        <f>'Building Structure Data'!P646</f>
        <v>0</v>
      </c>
      <c r="I645" t="b">
        <f>IF(OR('Building Structure Data'!M646="C",'Building Structure Data'!M646="R"),TRUE,FALSE)</f>
        <v>0</v>
      </c>
      <c r="J645">
        <f>'Building Structure Data'!Y646</f>
        <v>0</v>
      </c>
      <c r="K645" s="77">
        <f>'Building Structure Data'!AN646</f>
        <v>0</v>
      </c>
      <c r="L645" s="77">
        <f>'Building Structure Data'!AO646</f>
        <v>0</v>
      </c>
      <c r="M645" s="163" t="str">
        <f>IFERROR('Inputs_Metric 7'!$D$5*INDEX('HAZUS Table FL 14.14'!$F$5:$F$40,MATCH($J645,'HAZUS Table FL 14.14'!$C$5:$C$40,0)),"no data")</f>
        <v>no data</v>
      </c>
      <c r="N645" s="163" t="str">
        <f>IFERROR('Inputs_Metric 7'!$D$5*INDEX('HAZUS Table FL 14.14'!$G$5:$G$40,MATCH($J645,'HAZUS Table FL 14.14'!$C$5:$C$40,0)),"no data")</f>
        <v>no data</v>
      </c>
      <c r="O645" s="163" t="str">
        <f>IFERROR('Inputs_Metric 7'!$D$5*INDEX('HAZUS Table FL 14.14'!$I$5:$I$40,MATCH($J645,'HAZUS Table FL 14.14'!$C$5:$C$40,0)),"no data")</f>
        <v>no data</v>
      </c>
      <c r="P645" s="246" t="str">
        <f>IFERROR(AVERAGEIFS('HAZUS Table FL 14.12'!$S$4:$S$325,'HAZUS Table FL 14.12'!$N$4:$N$325,$J645,'HAZUS Table FL 14.12'!$R$4:$R$325,$I645,'HAZUS Table FL 14.12'!$P$4:$P$325,"&lt;="&amp;$G645,'HAZUS Table FL 14.12'!$Q$4:$Q$325,"&gt;"&amp;$G645)*'Inputs_Metric 7'!$D$6,"no data")</f>
        <v>no data</v>
      </c>
      <c r="Q645" s="246" t="str">
        <f>IFERROR(AVERAGEIFS('HAZUS Table FL 14.12'!$S$4:$S$325,'HAZUS Table FL 14.12'!$N$4:$N$325,$J645,'HAZUS Table FL 14.12'!$R$4:$R$325,$I645,'HAZUS Table FL 14.12'!$P$4:$P$325,"&lt;="&amp;$H645,'HAZUS Table FL 14.12'!$Q$4:$Q$325,"&gt;"&amp;$H645)*'Inputs_Metric 7'!$D$6,"no data")</f>
        <v>no data</v>
      </c>
      <c r="R645" s="246" t="str">
        <f>IFERROR(INDEX('HAZUS Table FL 14.16'!$D$3:$D$30,MATCH($J645,'HAZUS Table FL 14.16'!$C$3:$C$30,0)),"no data")</f>
        <v>no data</v>
      </c>
      <c r="S645" s="246" t="str">
        <f>IFERROR(INDEX('HAZUS Table FL 14.16'!$F$3:$F$30,MATCH($J645,'HAZUS Table FL 14.16'!$C$3:$C$30,0)),"no data")</f>
        <v>no data</v>
      </c>
      <c r="T645" s="246" t="str">
        <f>IFERROR(INDEX('HAZUS Table FL 14.16'!$G$3:$G$30,MATCH($J645,'HAZUS Table FL 14.16'!$C$3:$C$30,0)),"no data")</f>
        <v>no data</v>
      </c>
      <c r="U645" s="164" t="str">
        <f>IFERROR('Inputs_Metric 7'!$D$5*INDEX('HAZUS Table FL 14.8'!$E$4:$E$14,MATCH('Step 1_Metric 7'!$J645,'HAZUS Table FL 14.8'!$C$4:$C$14,0)),"no data")</f>
        <v>no data</v>
      </c>
      <c r="W645" s="92" t="str">
        <f t="shared" si="92"/>
        <v/>
      </c>
      <c r="X645" s="92" t="str">
        <f t="shared" si="93"/>
        <v/>
      </c>
      <c r="Y645" s="92" t="str">
        <f t="shared" si="94"/>
        <v/>
      </c>
      <c r="Z645" s="92" t="str">
        <f t="shared" si="95"/>
        <v/>
      </c>
      <c r="AA645" s="101" t="str">
        <f t="shared" si="96"/>
        <v/>
      </c>
      <c r="AB645" s="101" t="str">
        <f t="shared" si="97"/>
        <v/>
      </c>
      <c r="AC645" s="92" t="str">
        <f t="shared" si="98"/>
        <v/>
      </c>
      <c r="AD645" s="92" t="str">
        <f t="shared" si="99"/>
        <v/>
      </c>
    </row>
    <row r="646" spans="1:30" x14ac:dyDescent="0.25">
      <c r="A646">
        <f t="shared" si="91"/>
        <v>10</v>
      </c>
      <c r="B646">
        <f>COUNTIF($D$4:D646,D646)</f>
        <v>563</v>
      </c>
      <c r="C646">
        <f>'Building Structure Data'!B647</f>
        <v>0</v>
      </c>
      <c r="D646">
        <f>'Building Structure Data'!C647</f>
        <v>0</v>
      </c>
      <c r="E646">
        <f>'Building Structure Data'!D647</f>
        <v>0</v>
      </c>
      <c r="F646">
        <f>'Building Structure Data'!E647</f>
        <v>0</v>
      </c>
      <c r="G646" s="43">
        <f>'Building Structure Data'!O647</f>
        <v>0</v>
      </c>
      <c r="H646" s="43">
        <f>'Building Structure Data'!P647</f>
        <v>0</v>
      </c>
      <c r="I646" t="b">
        <f>IF(OR('Building Structure Data'!M647="C",'Building Structure Data'!M647="R"),TRUE,FALSE)</f>
        <v>0</v>
      </c>
      <c r="J646">
        <f>'Building Structure Data'!Y647</f>
        <v>0</v>
      </c>
      <c r="K646" s="77">
        <f>'Building Structure Data'!AN647</f>
        <v>0</v>
      </c>
      <c r="L646" s="77">
        <f>'Building Structure Data'!AO647</f>
        <v>0</v>
      </c>
      <c r="M646" s="163" t="str">
        <f>IFERROR('Inputs_Metric 7'!$D$5*INDEX('HAZUS Table FL 14.14'!$F$5:$F$40,MATCH($J646,'HAZUS Table FL 14.14'!$C$5:$C$40,0)),"no data")</f>
        <v>no data</v>
      </c>
      <c r="N646" s="163" t="str">
        <f>IFERROR('Inputs_Metric 7'!$D$5*INDEX('HAZUS Table FL 14.14'!$G$5:$G$40,MATCH($J646,'HAZUS Table FL 14.14'!$C$5:$C$40,0)),"no data")</f>
        <v>no data</v>
      </c>
      <c r="O646" s="163" t="str">
        <f>IFERROR('Inputs_Metric 7'!$D$5*INDEX('HAZUS Table FL 14.14'!$I$5:$I$40,MATCH($J646,'HAZUS Table FL 14.14'!$C$5:$C$40,0)),"no data")</f>
        <v>no data</v>
      </c>
      <c r="P646" s="246" t="str">
        <f>IFERROR(AVERAGEIFS('HAZUS Table FL 14.12'!$S$4:$S$325,'HAZUS Table FL 14.12'!$N$4:$N$325,$J646,'HAZUS Table FL 14.12'!$R$4:$R$325,$I646,'HAZUS Table FL 14.12'!$P$4:$P$325,"&lt;="&amp;$G646,'HAZUS Table FL 14.12'!$Q$4:$Q$325,"&gt;"&amp;$G646)*'Inputs_Metric 7'!$D$6,"no data")</f>
        <v>no data</v>
      </c>
      <c r="Q646" s="246" t="str">
        <f>IFERROR(AVERAGEIFS('HAZUS Table FL 14.12'!$S$4:$S$325,'HAZUS Table FL 14.12'!$N$4:$N$325,$J646,'HAZUS Table FL 14.12'!$R$4:$R$325,$I646,'HAZUS Table FL 14.12'!$P$4:$P$325,"&lt;="&amp;$H646,'HAZUS Table FL 14.12'!$Q$4:$Q$325,"&gt;"&amp;$H646)*'Inputs_Metric 7'!$D$6,"no data")</f>
        <v>no data</v>
      </c>
      <c r="R646" s="246" t="str">
        <f>IFERROR(INDEX('HAZUS Table FL 14.16'!$D$3:$D$30,MATCH($J646,'HAZUS Table FL 14.16'!$C$3:$C$30,0)),"no data")</f>
        <v>no data</v>
      </c>
      <c r="S646" s="246" t="str">
        <f>IFERROR(INDEX('HAZUS Table FL 14.16'!$F$3:$F$30,MATCH($J646,'HAZUS Table FL 14.16'!$C$3:$C$30,0)),"no data")</f>
        <v>no data</v>
      </c>
      <c r="T646" s="246" t="str">
        <f>IFERROR(INDEX('HAZUS Table FL 14.16'!$G$3:$G$30,MATCH($J646,'HAZUS Table FL 14.16'!$C$3:$C$30,0)),"no data")</f>
        <v>no data</v>
      </c>
      <c r="U646" s="164" t="str">
        <f>IFERROR('Inputs_Metric 7'!$D$5*INDEX('HAZUS Table FL 14.8'!$E$4:$E$14,MATCH('Step 1_Metric 7'!$J646,'HAZUS Table FL 14.8'!$C$4:$C$14,0)),"no data")</f>
        <v>no data</v>
      </c>
      <c r="W646" s="92" t="str">
        <f t="shared" si="92"/>
        <v/>
      </c>
      <c r="X646" s="92" t="str">
        <f t="shared" si="93"/>
        <v/>
      </c>
      <c r="Y646" s="92" t="str">
        <f t="shared" si="94"/>
        <v/>
      </c>
      <c r="Z646" s="92" t="str">
        <f t="shared" si="95"/>
        <v/>
      </c>
      <c r="AA646" s="101" t="str">
        <f t="shared" si="96"/>
        <v/>
      </c>
      <c r="AB646" s="101" t="str">
        <f t="shared" si="97"/>
        <v/>
      </c>
      <c r="AC646" s="92" t="str">
        <f t="shared" si="98"/>
        <v/>
      </c>
      <c r="AD646" s="92" t="str">
        <f t="shared" si="99"/>
        <v/>
      </c>
    </row>
    <row r="647" spans="1:30" x14ac:dyDescent="0.25">
      <c r="A647">
        <f t="shared" si="91"/>
        <v>10</v>
      </c>
      <c r="B647">
        <f>COUNTIF($D$4:D647,D647)</f>
        <v>564</v>
      </c>
      <c r="C647">
        <f>'Building Structure Data'!B648</f>
        <v>0</v>
      </c>
      <c r="D647">
        <f>'Building Structure Data'!C648</f>
        <v>0</v>
      </c>
      <c r="E647">
        <f>'Building Structure Data'!D648</f>
        <v>0</v>
      </c>
      <c r="F647">
        <f>'Building Structure Data'!E648</f>
        <v>0</v>
      </c>
      <c r="G647" s="43">
        <f>'Building Structure Data'!O648</f>
        <v>0</v>
      </c>
      <c r="H647" s="43">
        <f>'Building Structure Data'!P648</f>
        <v>0</v>
      </c>
      <c r="I647" t="b">
        <f>IF(OR('Building Structure Data'!M648="C",'Building Structure Data'!M648="R"),TRUE,FALSE)</f>
        <v>0</v>
      </c>
      <c r="J647">
        <f>'Building Structure Data'!Y648</f>
        <v>0</v>
      </c>
      <c r="K647" s="77">
        <f>'Building Structure Data'!AN648</f>
        <v>0</v>
      </c>
      <c r="L647" s="77">
        <f>'Building Structure Data'!AO648</f>
        <v>0</v>
      </c>
      <c r="M647" s="163" t="str">
        <f>IFERROR('Inputs_Metric 7'!$D$5*INDEX('HAZUS Table FL 14.14'!$F$5:$F$40,MATCH($J647,'HAZUS Table FL 14.14'!$C$5:$C$40,0)),"no data")</f>
        <v>no data</v>
      </c>
      <c r="N647" s="163" t="str">
        <f>IFERROR('Inputs_Metric 7'!$D$5*INDEX('HAZUS Table FL 14.14'!$G$5:$G$40,MATCH($J647,'HAZUS Table FL 14.14'!$C$5:$C$40,0)),"no data")</f>
        <v>no data</v>
      </c>
      <c r="O647" s="163" t="str">
        <f>IFERROR('Inputs_Metric 7'!$D$5*INDEX('HAZUS Table FL 14.14'!$I$5:$I$40,MATCH($J647,'HAZUS Table FL 14.14'!$C$5:$C$40,0)),"no data")</f>
        <v>no data</v>
      </c>
      <c r="P647" s="246" t="str">
        <f>IFERROR(AVERAGEIFS('HAZUS Table FL 14.12'!$S$4:$S$325,'HAZUS Table FL 14.12'!$N$4:$N$325,$J647,'HAZUS Table FL 14.12'!$R$4:$R$325,$I647,'HAZUS Table FL 14.12'!$P$4:$P$325,"&lt;="&amp;$G647,'HAZUS Table FL 14.12'!$Q$4:$Q$325,"&gt;"&amp;$G647)*'Inputs_Metric 7'!$D$6,"no data")</f>
        <v>no data</v>
      </c>
      <c r="Q647" s="246" t="str">
        <f>IFERROR(AVERAGEIFS('HAZUS Table FL 14.12'!$S$4:$S$325,'HAZUS Table FL 14.12'!$N$4:$N$325,$J647,'HAZUS Table FL 14.12'!$R$4:$R$325,$I647,'HAZUS Table FL 14.12'!$P$4:$P$325,"&lt;="&amp;$H647,'HAZUS Table FL 14.12'!$Q$4:$Q$325,"&gt;"&amp;$H647)*'Inputs_Metric 7'!$D$6,"no data")</f>
        <v>no data</v>
      </c>
      <c r="R647" s="246" t="str">
        <f>IFERROR(INDEX('HAZUS Table FL 14.16'!$D$3:$D$30,MATCH($J647,'HAZUS Table FL 14.16'!$C$3:$C$30,0)),"no data")</f>
        <v>no data</v>
      </c>
      <c r="S647" s="246" t="str">
        <f>IFERROR(INDEX('HAZUS Table FL 14.16'!$F$3:$F$30,MATCH($J647,'HAZUS Table FL 14.16'!$C$3:$C$30,0)),"no data")</f>
        <v>no data</v>
      </c>
      <c r="T647" s="246" t="str">
        <f>IFERROR(INDEX('HAZUS Table FL 14.16'!$G$3:$G$30,MATCH($J647,'HAZUS Table FL 14.16'!$C$3:$C$30,0)),"no data")</f>
        <v>no data</v>
      </c>
      <c r="U647" s="164" t="str">
        <f>IFERROR('Inputs_Metric 7'!$D$5*INDEX('HAZUS Table FL 14.8'!$E$4:$E$14,MATCH('Step 1_Metric 7'!$J647,'HAZUS Table FL 14.8'!$C$4:$C$14,0)),"no data")</f>
        <v>no data</v>
      </c>
      <c r="W647" s="92" t="str">
        <f t="shared" si="92"/>
        <v/>
      </c>
      <c r="X647" s="92" t="str">
        <f t="shared" si="93"/>
        <v/>
      </c>
      <c r="Y647" s="92" t="str">
        <f t="shared" si="94"/>
        <v/>
      </c>
      <c r="Z647" s="92" t="str">
        <f t="shared" si="95"/>
        <v/>
      </c>
      <c r="AA647" s="101" t="str">
        <f t="shared" si="96"/>
        <v/>
      </c>
      <c r="AB647" s="101" t="str">
        <f t="shared" si="97"/>
        <v/>
      </c>
      <c r="AC647" s="92" t="str">
        <f t="shared" si="98"/>
        <v/>
      </c>
      <c r="AD647" s="92" t="str">
        <f t="shared" si="99"/>
        <v/>
      </c>
    </row>
    <row r="648" spans="1:30" x14ac:dyDescent="0.25">
      <c r="A648">
        <f t="shared" si="91"/>
        <v>10</v>
      </c>
      <c r="B648">
        <f>COUNTIF($D$4:D648,D648)</f>
        <v>565</v>
      </c>
      <c r="C648">
        <f>'Building Structure Data'!B649</f>
        <v>0</v>
      </c>
      <c r="D648">
        <f>'Building Structure Data'!C649</f>
        <v>0</v>
      </c>
      <c r="E648">
        <f>'Building Structure Data'!D649</f>
        <v>0</v>
      </c>
      <c r="F648">
        <f>'Building Structure Data'!E649</f>
        <v>0</v>
      </c>
      <c r="G648" s="43">
        <f>'Building Structure Data'!O649</f>
        <v>0</v>
      </c>
      <c r="H648" s="43">
        <f>'Building Structure Data'!P649</f>
        <v>0</v>
      </c>
      <c r="I648" t="b">
        <f>IF(OR('Building Structure Data'!M649="C",'Building Structure Data'!M649="R"),TRUE,FALSE)</f>
        <v>0</v>
      </c>
      <c r="J648">
        <f>'Building Structure Data'!Y649</f>
        <v>0</v>
      </c>
      <c r="K648" s="77">
        <f>'Building Structure Data'!AN649</f>
        <v>0</v>
      </c>
      <c r="L648" s="77">
        <f>'Building Structure Data'!AO649</f>
        <v>0</v>
      </c>
      <c r="M648" s="163" t="str">
        <f>IFERROR('Inputs_Metric 7'!$D$5*INDEX('HAZUS Table FL 14.14'!$F$5:$F$40,MATCH($J648,'HAZUS Table FL 14.14'!$C$5:$C$40,0)),"no data")</f>
        <v>no data</v>
      </c>
      <c r="N648" s="163" t="str">
        <f>IFERROR('Inputs_Metric 7'!$D$5*INDEX('HAZUS Table FL 14.14'!$G$5:$G$40,MATCH($J648,'HAZUS Table FL 14.14'!$C$5:$C$40,0)),"no data")</f>
        <v>no data</v>
      </c>
      <c r="O648" s="163" t="str">
        <f>IFERROR('Inputs_Metric 7'!$D$5*INDEX('HAZUS Table FL 14.14'!$I$5:$I$40,MATCH($J648,'HAZUS Table FL 14.14'!$C$5:$C$40,0)),"no data")</f>
        <v>no data</v>
      </c>
      <c r="P648" s="246" t="str">
        <f>IFERROR(AVERAGEIFS('HAZUS Table FL 14.12'!$S$4:$S$325,'HAZUS Table FL 14.12'!$N$4:$N$325,$J648,'HAZUS Table FL 14.12'!$R$4:$R$325,$I648,'HAZUS Table FL 14.12'!$P$4:$P$325,"&lt;="&amp;$G648,'HAZUS Table FL 14.12'!$Q$4:$Q$325,"&gt;"&amp;$G648)*'Inputs_Metric 7'!$D$6,"no data")</f>
        <v>no data</v>
      </c>
      <c r="Q648" s="246" t="str">
        <f>IFERROR(AVERAGEIFS('HAZUS Table FL 14.12'!$S$4:$S$325,'HAZUS Table FL 14.12'!$N$4:$N$325,$J648,'HAZUS Table FL 14.12'!$R$4:$R$325,$I648,'HAZUS Table FL 14.12'!$P$4:$P$325,"&lt;="&amp;$H648,'HAZUS Table FL 14.12'!$Q$4:$Q$325,"&gt;"&amp;$H648)*'Inputs_Metric 7'!$D$6,"no data")</f>
        <v>no data</v>
      </c>
      <c r="R648" s="246" t="str">
        <f>IFERROR(INDEX('HAZUS Table FL 14.16'!$D$3:$D$30,MATCH($J648,'HAZUS Table FL 14.16'!$C$3:$C$30,0)),"no data")</f>
        <v>no data</v>
      </c>
      <c r="S648" s="246" t="str">
        <f>IFERROR(INDEX('HAZUS Table FL 14.16'!$F$3:$F$30,MATCH($J648,'HAZUS Table FL 14.16'!$C$3:$C$30,0)),"no data")</f>
        <v>no data</v>
      </c>
      <c r="T648" s="246" t="str">
        <f>IFERROR(INDEX('HAZUS Table FL 14.16'!$G$3:$G$30,MATCH($J648,'HAZUS Table FL 14.16'!$C$3:$C$30,0)),"no data")</f>
        <v>no data</v>
      </c>
      <c r="U648" s="164" t="str">
        <f>IFERROR('Inputs_Metric 7'!$D$5*INDEX('HAZUS Table FL 14.8'!$E$4:$E$14,MATCH('Step 1_Metric 7'!$J648,'HAZUS Table FL 14.8'!$C$4:$C$14,0)),"no data")</f>
        <v>no data</v>
      </c>
      <c r="W648" s="92" t="str">
        <f t="shared" si="92"/>
        <v/>
      </c>
      <c r="X648" s="92" t="str">
        <f t="shared" si="93"/>
        <v/>
      </c>
      <c r="Y648" s="92" t="str">
        <f t="shared" si="94"/>
        <v/>
      </c>
      <c r="Z648" s="92" t="str">
        <f t="shared" si="95"/>
        <v/>
      </c>
      <c r="AA648" s="101" t="str">
        <f t="shared" si="96"/>
        <v/>
      </c>
      <c r="AB648" s="101" t="str">
        <f t="shared" si="97"/>
        <v/>
      </c>
      <c r="AC648" s="92" t="str">
        <f t="shared" si="98"/>
        <v/>
      </c>
      <c r="AD648" s="92" t="str">
        <f t="shared" si="99"/>
        <v/>
      </c>
    </row>
    <row r="649" spans="1:30" x14ac:dyDescent="0.25">
      <c r="A649">
        <f t="shared" si="91"/>
        <v>10</v>
      </c>
      <c r="B649">
        <f>COUNTIF($D$4:D649,D649)</f>
        <v>566</v>
      </c>
      <c r="C649">
        <f>'Building Structure Data'!B650</f>
        <v>0</v>
      </c>
      <c r="D649">
        <f>'Building Structure Data'!C650</f>
        <v>0</v>
      </c>
      <c r="E649">
        <f>'Building Structure Data'!D650</f>
        <v>0</v>
      </c>
      <c r="F649">
        <f>'Building Structure Data'!E650</f>
        <v>0</v>
      </c>
      <c r="G649" s="43">
        <f>'Building Structure Data'!O650</f>
        <v>0</v>
      </c>
      <c r="H649" s="43">
        <f>'Building Structure Data'!P650</f>
        <v>0</v>
      </c>
      <c r="I649" t="b">
        <f>IF(OR('Building Structure Data'!M650="C",'Building Structure Data'!M650="R"),TRUE,FALSE)</f>
        <v>0</v>
      </c>
      <c r="J649">
        <f>'Building Structure Data'!Y650</f>
        <v>0</v>
      </c>
      <c r="K649" s="77">
        <f>'Building Structure Data'!AN650</f>
        <v>0</v>
      </c>
      <c r="L649" s="77">
        <f>'Building Structure Data'!AO650</f>
        <v>0</v>
      </c>
      <c r="M649" s="163" t="str">
        <f>IFERROR('Inputs_Metric 7'!$D$5*INDEX('HAZUS Table FL 14.14'!$F$5:$F$40,MATCH($J649,'HAZUS Table FL 14.14'!$C$5:$C$40,0)),"no data")</f>
        <v>no data</v>
      </c>
      <c r="N649" s="163" t="str">
        <f>IFERROR('Inputs_Metric 7'!$D$5*INDEX('HAZUS Table FL 14.14'!$G$5:$G$40,MATCH($J649,'HAZUS Table FL 14.14'!$C$5:$C$40,0)),"no data")</f>
        <v>no data</v>
      </c>
      <c r="O649" s="163" t="str">
        <f>IFERROR('Inputs_Metric 7'!$D$5*INDEX('HAZUS Table FL 14.14'!$I$5:$I$40,MATCH($J649,'HAZUS Table FL 14.14'!$C$5:$C$40,0)),"no data")</f>
        <v>no data</v>
      </c>
      <c r="P649" s="246" t="str">
        <f>IFERROR(AVERAGEIFS('HAZUS Table FL 14.12'!$S$4:$S$325,'HAZUS Table FL 14.12'!$N$4:$N$325,$J649,'HAZUS Table FL 14.12'!$R$4:$R$325,$I649,'HAZUS Table FL 14.12'!$P$4:$P$325,"&lt;="&amp;$G649,'HAZUS Table FL 14.12'!$Q$4:$Q$325,"&gt;"&amp;$G649)*'Inputs_Metric 7'!$D$6,"no data")</f>
        <v>no data</v>
      </c>
      <c r="Q649" s="246" t="str">
        <f>IFERROR(AVERAGEIFS('HAZUS Table FL 14.12'!$S$4:$S$325,'HAZUS Table FL 14.12'!$N$4:$N$325,$J649,'HAZUS Table FL 14.12'!$R$4:$R$325,$I649,'HAZUS Table FL 14.12'!$P$4:$P$325,"&lt;="&amp;$H649,'HAZUS Table FL 14.12'!$Q$4:$Q$325,"&gt;"&amp;$H649)*'Inputs_Metric 7'!$D$6,"no data")</f>
        <v>no data</v>
      </c>
      <c r="R649" s="246" t="str">
        <f>IFERROR(INDEX('HAZUS Table FL 14.16'!$D$3:$D$30,MATCH($J649,'HAZUS Table FL 14.16'!$C$3:$C$30,0)),"no data")</f>
        <v>no data</v>
      </c>
      <c r="S649" s="246" t="str">
        <f>IFERROR(INDEX('HAZUS Table FL 14.16'!$F$3:$F$30,MATCH($J649,'HAZUS Table FL 14.16'!$C$3:$C$30,0)),"no data")</f>
        <v>no data</v>
      </c>
      <c r="T649" s="246" t="str">
        <f>IFERROR(INDEX('HAZUS Table FL 14.16'!$G$3:$G$30,MATCH($J649,'HAZUS Table FL 14.16'!$C$3:$C$30,0)),"no data")</f>
        <v>no data</v>
      </c>
      <c r="U649" s="164" t="str">
        <f>IFERROR('Inputs_Metric 7'!$D$5*INDEX('HAZUS Table FL 14.8'!$E$4:$E$14,MATCH('Step 1_Metric 7'!$J649,'HAZUS Table FL 14.8'!$C$4:$C$14,0)),"no data")</f>
        <v>no data</v>
      </c>
      <c r="W649" s="92" t="str">
        <f t="shared" si="92"/>
        <v/>
      </c>
      <c r="X649" s="92" t="str">
        <f t="shared" si="93"/>
        <v/>
      </c>
      <c r="Y649" s="92" t="str">
        <f t="shared" si="94"/>
        <v/>
      </c>
      <c r="Z649" s="92" t="str">
        <f t="shared" si="95"/>
        <v/>
      </c>
      <c r="AA649" s="101" t="str">
        <f t="shared" si="96"/>
        <v/>
      </c>
      <c r="AB649" s="101" t="str">
        <f t="shared" si="97"/>
        <v/>
      </c>
      <c r="AC649" s="92" t="str">
        <f t="shared" si="98"/>
        <v/>
      </c>
      <c r="AD649" s="92" t="str">
        <f t="shared" si="99"/>
        <v/>
      </c>
    </row>
    <row r="650" spans="1:30" x14ac:dyDescent="0.25">
      <c r="A650">
        <f t="shared" si="91"/>
        <v>10</v>
      </c>
      <c r="B650">
        <f>COUNTIF($D$4:D650,D650)</f>
        <v>567</v>
      </c>
      <c r="C650">
        <f>'Building Structure Data'!B651</f>
        <v>0</v>
      </c>
      <c r="D650">
        <f>'Building Structure Data'!C651</f>
        <v>0</v>
      </c>
      <c r="E650">
        <f>'Building Structure Data'!D651</f>
        <v>0</v>
      </c>
      <c r="F650">
        <f>'Building Structure Data'!E651</f>
        <v>0</v>
      </c>
      <c r="G650" s="43">
        <f>'Building Structure Data'!O651</f>
        <v>0</v>
      </c>
      <c r="H650" s="43">
        <f>'Building Structure Data'!P651</f>
        <v>0</v>
      </c>
      <c r="I650" t="b">
        <f>IF(OR('Building Structure Data'!M651="C",'Building Structure Data'!M651="R"),TRUE,FALSE)</f>
        <v>0</v>
      </c>
      <c r="J650">
        <f>'Building Structure Data'!Y651</f>
        <v>0</v>
      </c>
      <c r="K650" s="77">
        <f>'Building Structure Data'!AN651</f>
        <v>0</v>
      </c>
      <c r="L650" s="77">
        <f>'Building Structure Data'!AO651</f>
        <v>0</v>
      </c>
      <c r="M650" s="163" t="str">
        <f>IFERROR('Inputs_Metric 7'!$D$5*INDEX('HAZUS Table FL 14.14'!$F$5:$F$40,MATCH($J650,'HAZUS Table FL 14.14'!$C$5:$C$40,0)),"no data")</f>
        <v>no data</v>
      </c>
      <c r="N650" s="163" t="str">
        <f>IFERROR('Inputs_Metric 7'!$D$5*INDEX('HAZUS Table FL 14.14'!$G$5:$G$40,MATCH($J650,'HAZUS Table FL 14.14'!$C$5:$C$40,0)),"no data")</f>
        <v>no data</v>
      </c>
      <c r="O650" s="163" t="str">
        <f>IFERROR('Inputs_Metric 7'!$D$5*INDEX('HAZUS Table FL 14.14'!$I$5:$I$40,MATCH($J650,'HAZUS Table FL 14.14'!$C$5:$C$40,0)),"no data")</f>
        <v>no data</v>
      </c>
      <c r="P650" s="246" t="str">
        <f>IFERROR(AVERAGEIFS('HAZUS Table FL 14.12'!$S$4:$S$325,'HAZUS Table FL 14.12'!$N$4:$N$325,$J650,'HAZUS Table FL 14.12'!$R$4:$R$325,$I650,'HAZUS Table FL 14.12'!$P$4:$P$325,"&lt;="&amp;$G650,'HAZUS Table FL 14.12'!$Q$4:$Q$325,"&gt;"&amp;$G650)*'Inputs_Metric 7'!$D$6,"no data")</f>
        <v>no data</v>
      </c>
      <c r="Q650" s="246" t="str">
        <f>IFERROR(AVERAGEIFS('HAZUS Table FL 14.12'!$S$4:$S$325,'HAZUS Table FL 14.12'!$N$4:$N$325,$J650,'HAZUS Table FL 14.12'!$R$4:$R$325,$I650,'HAZUS Table FL 14.12'!$P$4:$P$325,"&lt;="&amp;$H650,'HAZUS Table FL 14.12'!$Q$4:$Q$325,"&gt;"&amp;$H650)*'Inputs_Metric 7'!$D$6,"no data")</f>
        <v>no data</v>
      </c>
      <c r="R650" s="246" t="str">
        <f>IFERROR(INDEX('HAZUS Table FL 14.16'!$D$3:$D$30,MATCH($J650,'HAZUS Table FL 14.16'!$C$3:$C$30,0)),"no data")</f>
        <v>no data</v>
      </c>
      <c r="S650" s="246" t="str">
        <f>IFERROR(INDEX('HAZUS Table FL 14.16'!$F$3:$F$30,MATCH($J650,'HAZUS Table FL 14.16'!$C$3:$C$30,0)),"no data")</f>
        <v>no data</v>
      </c>
      <c r="T650" s="246" t="str">
        <f>IFERROR(INDEX('HAZUS Table FL 14.16'!$G$3:$G$30,MATCH($J650,'HAZUS Table FL 14.16'!$C$3:$C$30,0)),"no data")</f>
        <v>no data</v>
      </c>
      <c r="U650" s="164" t="str">
        <f>IFERROR('Inputs_Metric 7'!$D$5*INDEX('HAZUS Table FL 14.8'!$E$4:$E$14,MATCH('Step 1_Metric 7'!$J650,'HAZUS Table FL 14.8'!$C$4:$C$14,0)),"no data")</f>
        <v>no data</v>
      </c>
      <c r="W650" s="92" t="str">
        <f t="shared" si="92"/>
        <v/>
      </c>
      <c r="X650" s="92" t="str">
        <f t="shared" si="93"/>
        <v/>
      </c>
      <c r="Y650" s="92" t="str">
        <f t="shared" si="94"/>
        <v/>
      </c>
      <c r="Z650" s="92" t="str">
        <f t="shared" si="95"/>
        <v/>
      </c>
      <c r="AA650" s="101" t="str">
        <f t="shared" si="96"/>
        <v/>
      </c>
      <c r="AB650" s="101" t="str">
        <f t="shared" si="97"/>
        <v/>
      </c>
      <c r="AC650" s="92" t="str">
        <f t="shared" si="98"/>
        <v/>
      </c>
      <c r="AD650" s="92" t="str">
        <f t="shared" si="99"/>
        <v/>
      </c>
    </row>
    <row r="651" spans="1:30" x14ac:dyDescent="0.25">
      <c r="A651">
        <f t="shared" si="91"/>
        <v>10</v>
      </c>
      <c r="B651">
        <f>COUNTIF($D$4:D651,D651)</f>
        <v>568</v>
      </c>
      <c r="C651">
        <f>'Building Structure Data'!B652</f>
        <v>0</v>
      </c>
      <c r="D651">
        <f>'Building Structure Data'!C652</f>
        <v>0</v>
      </c>
      <c r="E651">
        <f>'Building Structure Data'!D652</f>
        <v>0</v>
      </c>
      <c r="F651">
        <f>'Building Structure Data'!E652</f>
        <v>0</v>
      </c>
      <c r="G651" s="43">
        <f>'Building Structure Data'!O652</f>
        <v>0</v>
      </c>
      <c r="H651" s="43">
        <f>'Building Structure Data'!P652</f>
        <v>0</v>
      </c>
      <c r="I651" t="b">
        <f>IF(OR('Building Structure Data'!M652="C",'Building Structure Data'!M652="R"),TRUE,FALSE)</f>
        <v>0</v>
      </c>
      <c r="J651">
        <f>'Building Structure Data'!Y652</f>
        <v>0</v>
      </c>
      <c r="K651" s="77">
        <f>'Building Structure Data'!AN652</f>
        <v>0</v>
      </c>
      <c r="L651" s="77">
        <f>'Building Structure Data'!AO652</f>
        <v>0</v>
      </c>
      <c r="M651" s="163" t="str">
        <f>IFERROR('Inputs_Metric 7'!$D$5*INDEX('HAZUS Table FL 14.14'!$F$5:$F$40,MATCH($J651,'HAZUS Table FL 14.14'!$C$5:$C$40,0)),"no data")</f>
        <v>no data</v>
      </c>
      <c r="N651" s="163" t="str">
        <f>IFERROR('Inputs_Metric 7'!$D$5*INDEX('HAZUS Table FL 14.14'!$G$5:$G$40,MATCH($J651,'HAZUS Table FL 14.14'!$C$5:$C$40,0)),"no data")</f>
        <v>no data</v>
      </c>
      <c r="O651" s="163" t="str">
        <f>IFERROR('Inputs_Metric 7'!$D$5*INDEX('HAZUS Table FL 14.14'!$I$5:$I$40,MATCH($J651,'HAZUS Table FL 14.14'!$C$5:$C$40,0)),"no data")</f>
        <v>no data</v>
      </c>
      <c r="P651" s="246" t="str">
        <f>IFERROR(AVERAGEIFS('HAZUS Table FL 14.12'!$S$4:$S$325,'HAZUS Table FL 14.12'!$N$4:$N$325,$J651,'HAZUS Table FL 14.12'!$R$4:$R$325,$I651,'HAZUS Table FL 14.12'!$P$4:$P$325,"&lt;="&amp;$G651,'HAZUS Table FL 14.12'!$Q$4:$Q$325,"&gt;"&amp;$G651)*'Inputs_Metric 7'!$D$6,"no data")</f>
        <v>no data</v>
      </c>
      <c r="Q651" s="246" t="str">
        <f>IFERROR(AVERAGEIFS('HAZUS Table FL 14.12'!$S$4:$S$325,'HAZUS Table FL 14.12'!$N$4:$N$325,$J651,'HAZUS Table FL 14.12'!$R$4:$R$325,$I651,'HAZUS Table FL 14.12'!$P$4:$P$325,"&lt;="&amp;$H651,'HAZUS Table FL 14.12'!$Q$4:$Q$325,"&gt;"&amp;$H651)*'Inputs_Metric 7'!$D$6,"no data")</f>
        <v>no data</v>
      </c>
      <c r="R651" s="246" t="str">
        <f>IFERROR(INDEX('HAZUS Table FL 14.16'!$D$3:$D$30,MATCH($J651,'HAZUS Table FL 14.16'!$C$3:$C$30,0)),"no data")</f>
        <v>no data</v>
      </c>
      <c r="S651" s="246" t="str">
        <f>IFERROR(INDEX('HAZUS Table FL 14.16'!$F$3:$F$30,MATCH($J651,'HAZUS Table FL 14.16'!$C$3:$C$30,0)),"no data")</f>
        <v>no data</v>
      </c>
      <c r="T651" s="246" t="str">
        <f>IFERROR(INDEX('HAZUS Table FL 14.16'!$G$3:$G$30,MATCH($J651,'HAZUS Table FL 14.16'!$C$3:$C$30,0)),"no data")</f>
        <v>no data</v>
      </c>
      <c r="U651" s="164" t="str">
        <f>IFERROR('Inputs_Metric 7'!$D$5*INDEX('HAZUS Table FL 14.8'!$E$4:$E$14,MATCH('Step 1_Metric 7'!$J651,'HAZUS Table FL 14.8'!$C$4:$C$14,0)),"no data")</f>
        <v>no data</v>
      </c>
      <c r="W651" s="92" t="str">
        <f t="shared" si="92"/>
        <v/>
      </c>
      <c r="X651" s="92" t="str">
        <f t="shared" si="93"/>
        <v/>
      </c>
      <c r="Y651" s="92" t="str">
        <f t="shared" si="94"/>
        <v/>
      </c>
      <c r="Z651" s="92" t="str">
        <f t="shared" si="95"/>
        <v/>
      </c>
      <c r="AA651" s="101" t="str">
        <f t="shared" si="96"/>
        <v/>
      </c>
      <c r="AB651" s="101" t="str">
        <f t="shared" si="97"/>
        <v/>
      </c>
      <c r="AC651" s="92" t="str">
        <f t="shared" si="98"/>
        <v/>
      </c>
      <c r="AD651" s="92" t="str">
        <f t="shared" si="99"/>
        <v/>
      </c>
    </row>
    <row r="652" spans="1:30" x14ac:dyDescent="0.25">
      <c r="A652">
        <f t="shared" si="91"/>
        <v>10</v>
      </c>
      <c r="B652">
        <f>COUNTIF($D$4:D652,D652)</f>
        <v>569</v>
      </c>
      <c r="C652">
        <f>'Building Structure Data'!B653</f>
        <v>0</v>
      </c>
      <c r="D652">
        <f>'Building Structure Data'!C653</f>
        <v>0</v>
      </c>
      <c r="E652">
        <f>'Building Structure Data'!D653</f>
        <v>0</v>
      </c>
      <c r="F652">
        <f>'Building Structure Data'!E653</f>
        <v>0</v>
      </c>
      <c r="G652" s="43">
        <f>'Building Structure Data'!O653</f>
        <v>0</v>
      </c>
      <c r="H652" s="43">
        <f>'Building Structure Data'!P653</f>
        <v>0</v>
      </c>
      <c r="I652" t="b">
        <f>IF(OR('Building Structure Data'!M653="C",'Building Structure Data'!M653="R"),TRUE,FALSE)</f>
        <v>0</v>
      </c>
      <c r="J652">
        <f>'Building Structure Data'!Y653</f>
        <v>0</v>
      </c>
      <c r="K652" s="77">
        <f>'Building Structure Data'!AN653</f>
        <v>0</v>
      </c>
      <c r="L652" s="77">
        <f>'Building Structure Data'!AO653</f>
        <v>0</v>
      </c>
      <c r="M652" s="163" t="str">
        <f>IFERROR('Inputs_Metric 7'!$D$5*INDEX('HAZUS Table FL 14.14'!$F$5:$F$40,MATCH($J652,'HAZUS Table FL 14.14'!$C$5:$C$40,0)),"no data")</f>
        <v>no data</v>
      </c>
      <c r="N652" s="163" t="str">
        <f>IFERROR('Inputs_Metric 7'!$D$5*INDEX('HAZUS Table FL 14.14'!$G$5:$G$40,MATCH($J652,'HAZUS Table FL 14.14'!$C$5:$C$40,0)),"no data")</f>
        <v>no data</v>
      </c>
      <c r="O652" s="163" t="str">
        <f>IFERROR('Inputs_Metric 7'!$D$5*INDEX('HAZUS Table FL 14.14'!$I$5:$I$40,MATCH($J652,'HAZUS Table FL 14.14'!$C$5:$C$40,0)),"no data")</f>
        <v>no data</v>
      </c>
      <c r="P652" s="246" t="str">
        <f>IFERROR(AVERAGEIFS('HAZUS Table FL 14.12'!$S$4:$S$325,'HAZUS Table FL 14.12'!$N$4:$N$325,$J652,'HAZUS Table FL 14.12'!$R$4:$R$325,$I652,'HAZUS Table FL 14.12'!$P$4:$P$325,"&lt;="&amp;$G652,'HAZUS Table FL 14.12'!$Q$4:$Q$325,"&gt;"&amp;$G652)*'Inputs_Metric 7'!$D$6,"no data")</f>
        <v>no data</v>
      </c>
      <c r="Q652" s="246" t="str">
        <f>IFERROR(AVERAGEIFS('HAZUS Table FL 14.12'!$S$4:$S$325,'HAZUS Table FL 14.12'!$N$4:$N$325,$J652,'HAZUS Table FL 14.12'!$R$4:$R$325,$I652,'HAZUS Table FL 14.12'!$P$4:$P$325,"&lt;="&amp;$H652,'HAZUS Table FL 14.12'!$Q$4:$Q$325,"&gt;"&amp;$H652)*'Inputs_Metric 7'!$D$6,"no data")</f>
        <v>no data</v>
      </c>
      <c r="R652" s="246" t="str">
        <f>IFERROR(INDEX('HAZUS Table FL 14.16'!$D$3:$D$30,MATCH($J652,'HAZUS Table FL 14.16'!$C$3:$C$30,0)),"no data")</f>
        <v>no data</v>
      </c>
      <c r="S652" s="246" t="str">
        <f>IFERROR(INDEX('HAZUS Table FL 14.16'!$F$3:$F$30,MATCH($J652,'HAZUS Table FL 14.16'!$C$3:$C$30,0)),"no data")</f>
        <v>no data</v>
      </c>
      <c r="T652" s="246" t="str">
        <f>IFERROR(INDEX('HAZUS Table FL 14.16'!$G$3:$G$30,MATCH($J652,'HAZUS Table FL 14.16'!$C$3:$C$30,0)),"no data")</f>
        <v>no data</v>
      </c>
      <c r="U652" s="164" t="str">
        <f>IFERROR('Inputs_Metric 7'!$D$5*INDEX('HAZUS Table FL 14.8'!$E$4:$E$14,MATCH('Step 1_Metric 7'!$J652,'HAZUS Table FL 14.8'!$C$4:$C$14,0)),"no data")</f>
        <v>no data</v>
      </c>
      <c r="W652" s="92" t="str">
        <f t="shared" si="92"/>
        <v/>
      </c>
      <c r="X652" s="92" t="str">
        <f t="shared" si="93"/>
        <v/>
      </c>
      <c r="Y652" s="92" t="str">
        <f t="shared" si="94"/>
        <v/>
      </c>
      <c r="Z652" s="92" t="str">
        <f t="shared" si="95"/>
        <v/>
      </c>
      <c r="AA652" s="101" t="str">
        <f t="shared" si="96"/>
        <v/>
      </c>
      <c r="AB652" s="101" t="str">
        <f t="shared" si="97"/>
        <v/>
      </c>
      <c r="AC652" s="92" t="str">
        <f t="shared" si="98"/>
        <v/>
      </c>
      <c r="AD652" s="92" t="str">
        <f t="shared" si="99"/>
        <v/>
      </c>
    </row>
    <row r="653" spans="1:30" x14ac:dyDescent="0.25">
      <c r="A653">
        <f t="shared" si="91"/>
        <v>10</v>
      </c>
      <c r="B653">
        <f>COUNTIF($D$4:D653,D653)</f>
        <v>570</v>
      </c>
      <c r="C653">
        <f>'Building Structure Data'!B654</f>
        <v>0</v>
      </c>
      <c r="D653">
        <f>'Building Structure Data'!C654</f>
        <v>0</v>
      </c>
      <c r="E653">
        <f>'Building Structure Data'!D654</f>
        <v>0</v>
      </c>
      <c r="F653">
        <f>'Building Structure Data'!E654</f>
        <v>0</v>
      </c>
      <c r="G653" s="43">
        <f>'Building Structure Data'!O654</f>
        <v>0</v>
      </c>
      <c r="H653" s="43">
        <f>'Building Structure Data'!P654</f>
        <v>0</v>
      </c>
      <c r="I653" t="b">
        <f>IF(OR('Building Structure Data'!M654="C",'Building Structure Data'!M654="R"),TRUE,FALSE)</f>
        <v>0</v>
      </c>
      <c r="J653">
        <f>'Building Structure Data'!Y654</f>
        <v>0</v>
      </c>
      <c r="K653" s="77">
        <f>'Building Structure Data'!AN654</f>
        <v>0</v>
      </c>
      <c r="L653" s="77">
        <f>'Building Structure Data'!AO654</f>
        <v>0</v>
      </c>
      <c r="M653" s="163" t="str">
        <f>IFERROR('Inputs_Metric 7'!$D$5*INDEX('HAZUS Table FL 14.14'!$F$5:$F$40,MATCH($J653,'HAZUS Table FL 14.14'!$C$5:$C$40,0)),"no data")</f>
        <v>no data</v>
      </c>
      <c r="N653" s="163" t="str">
        <f>IFERROR('Inputs_Metric 7'!$D$5*INDEX('HAZUS Table FL 14.14'!$G$5:$G$40,MATCH($J653,'HAZUS Table FL 14.14'!$C$5:$C$40,0)),"no data")</f>
        <v>no data</v>
      </c>
      <c r="O653" s="163" t="str">
        <f>IFERROR('Inputs_Metric 7'!$D$5*INDEX('HAZUS Table FL 14.14'!$I$5:$I$40,MATCH($J653,'HAZUS Table FL 14.14'!$C$5:$C$40,0)),"no data")</f>
        <v>no data</v>
      </c>
      <c r="P653" s="246" t="str">
        <f>IFERROR(AVERAGEIFS('HAZUS Table FL 14.12'!$S$4:$S$325,'HAZUS Table FL 14.12'!$N$4:$N$325,$J653,'HAZUS Table FL 14.12'!$R$4:$R$325,$I653,'HAZUS Table FL 14.12'!$P$4:$P$325,"&lt;="&amp;$G653,'HAZUS Table FL 14.12'!$Q$4:$Q$325,"&gt;"&amp;$G653)*'Inputs_Metric 7'!$D$6,"no data")</f>
        <v>no data</v>
      </c>
      <c r="Q653" s="246" t="str">
        <f>IFERROR(AVERAGEIFS('HAZUS Table FL 14.12'!$S$4:$S$325,'HAZUS Table FL 14.12'!$N$4:$N$325,$J653,'HAZUS Table FL 14.12'!$R$4:$R$325,$I653,'HAZUS Table FL 14.12'!$P$4:$P$325,"&lt;="&amp;$H653,'HAZUS Table FL 14.12'!$Q$4:$Q$325,"&gt;"&amp;$H653)*'Inputs_Metric 7'!$D$6,"no data")</f>
        <v>no data</v>
      </c>
      <c r="R653" s="246" t="str">
        <f>IFERROR(INDEX('HAZUS Table FL 14.16'!$D$3:$D$30,MATCH($J653,'HAZUS Table FL 14.16'!$C$3:$C$30,0)),"no data")</f>
        <v>no data</v>
      </c>
      <c r="S653" s="246" t="str">
        <f>IFERROR(INDEX('HAZUS Table FL 14.16'!$F$3:$F$30,MATCH($J653,'HAZUS Table FL 14.16'!$C$3:$C$30,0)),"no data")</f>
        <v>no data</v>
      </c>
      <c r="T653" s="246" t="str">
        <f>IFERROR(INDEX('HAZUS Table FL 14.16'!$G$3:$G$30,MATCH($J653,'HAZUS Table FL 14.16'!$C$3:$C$30,0)),"no data")</f>
        <v>no data</v>
      </c>
      <c r="U653" s="164" t="str">
        <f>IFERROR('Inputs_Metric 7'!$D$5*INDEX('HAZUS Table FL 14.8'!$E$4:$E$14,MATCH('Step 1_Metric 7'!$J653,'HAZUS Table FL 14.8'!$C$4:$C$14,0)),"no data")</f>
        <v>no data</v>
      </c>
      <c r="W653" s="92" t="str">
        <f t="shared" si="92"/>
        <v/>
      </c>
      <c r="X653" s="92" t="str">
        <f t="shared" si="93"/>
        <v/>
      </c>
      <c r="Y653" s="92" t="str">
        <f t="shared" si="94"/>
        <v/>
      </c>
      <c r="Z653" s="92" t="str">
        <f t="shared" si="95"/>
        <v/>
      </c>
      <c r="AA653" s="101" t="str">
        <f t="shared" si="96"/>
        <v/>
      </c>
      <c r="AB653" s="101" t="str">
        <f t="shared" si="97"/>
        <v/>
      </c>
      <c r="AC653" s="92" t="str">
        <f t="shared" si="98"/>
        <v/>
      </c>
      <c r="AD653" s="92" t="str">
        <f t="shared" si="99"/>
        <v/>
      </c>
    </row>
    <row r="654" spans="1:30" x14ac:dyDescent="0.25">
      <c r="A654">
        <f t="shared" si="91"/>
        <v>10</v>
      </c>
      <c r="B654">
        <f>COUNTIF($D$4:D654,D654)</f>
        <v>571</v>
      </c>
      <c r="C654">
        <f>'Building Structure Data'!B655</f>
        <v>0</v>
      </c>
      <c r="D654">
        <f>'Building Structure Data'!C655</f>
        <v>0</v>
      </c>
      <c r="E654">
        <f>'Building Structure Data'!D655</f>
        <v>0</v>
      </c>
      <c r="F654">
        <f>'Building Structure Data'!E655</f>
        <v>0</v>
      </c>
      <c r="G654" s="43">
        <f>'Building Structure Data'!O655</f>
        <v>0</v>
      </c>
      <c r="H654" s="43">
        <f>'Building Structure Data'!P655</f>
        <v>0</v>
      </c>
      <c r="I654" t="b">
        <f>IF(OR('Building Structure Data'!M655="C",'Building Structure Data'!M655="R"),TRUE,FALSE)</f>
        <v>0</v>
      </c>
      <c r="J654">
        <f>'Building Structure Data'!Y655</f>
        <v>0</v>
      </c>
      <c r="K654" s="77">
        <f>'Building Structure Data'!AN655</f>
        <v>0</v>
      </c>
      <c r="L654" s="77">
        <f>'Building Structure Data'!AO655</f>
        <v>0</v>
      </c>
      <c r="M654" s="163" t="str">
        <f>IFERROR('Inputs_Metric 7'!$D$5*INDEX('HAZUS Table FL 14.14'!$F$5:$F$40,MATCH($J654,'HAZUS Table FL 14.14'!$C$5:$C$40,0)),"no data")</f>
        <v>no data</v>
      </c>
      <c r="N654" s="163" t="str">
        <f>IFERROR('Inputs_Metric 7'!$D$5*INDEX('HAZUS Table FL 14.14'!$G$5:$G$40,MATCH($J654,'HAZUS Table FL 14.14'!$C$5:$C$40,0)),"no data")</f>
        <v>no data</v>
      </c>
      <c r="O654" s="163" t="str">
        <f>IFERROR('Inputs_Metric 7'!$D$5*INDEX('HAZUS Table FL 14.14'!$I$5:$I$40,MATCH($J654,'HAZUS Table FL 14.14'!$C$5:$C$40,0)),"no data")</f>
        <v>no data</v>
      </c>
      <c r="P654" s="246" t="str">
        <f>IFERROR(AVERAGEIFS('HAZUS Table FL 14.12'!$S$4:$S$325,'HAZUS Table FL 14.12'!$N$4:$N$325,$J654,'HAZUS Table FL 14.12'!$R$4:$R$325,$I654,'HAZUS Table FL 14.12'!$P$4:$P$325,"&lt;="&amp;$G654,'HAZUS Table FL 14.12'!$Q$4:$Q$325,"&gt;"&amp;$G654)*'Inputs_Metric 7'!$D$6,"no data")</f>
        <v>no data</v>
      </c>
      <c r="Q654" s="246" t="str">
        <f>IFERROR(AVERAGEIFS('HAZUS Table FL 14.12'!$S$4:$S$325,'HAZUS Table FL 14.12'!$N$4:$N$325,$J654,'HAZUS Table FL 14.12'!$R$4:$R$325,$I654,'HAZUS Table FL 14.12'!$P$4:$P$325,"&lt;="&amp;$H654,'HAZUS Table FL 14.12'!$Q$4:$Q$325,"&gt;"&amp;$H654)*'Inputs_Metric 7'!$D$6,"no data")</f>
        <v>no data</v>
      </c>
      <c r="R654" s="246" t="str">
        <f>IFERROR(INDEX('HAZUS Table FL 14.16'!$D$3:$D$30,MATCH($J654,'HAZUS Table FL 14.16'!$C$3:$C$30,0)),"no data")</f>
        <v>no data</v>
      </c>
      <c r="S654" s="246" t="str">
        <f>IFERROR(INDEX('HAZUS Table FL 14.16'!$F$3:$F$30,MATCH($J654,'HAZUS Table FL 14.16'!$C$3:$C$30,0)),"no data")</f>
        <v>no data</v>
      </c>
      <c r="T654" s="246" t="str">
        <f>IFERROR(INDEX('HAZUS Table FL 14.16'!$G$3:$G$30,MATCH($J654,'HAZUS Table FL 14.16'!$C$3:$C$30,0)),"no data")</f>
        <v>no data</v>
      </c>
      <c r="U654" s="164" t="str">
        <f>IFERROR('Inputs_Metric 7'!$D$5*INDEX('HAZUS Table FL 14.8'!$E$4:$E$14,MATCH('Step 1_Metric 7'!$J654,'HAZUS Table FL 14.8'!$C$4:$C$14,0)),"no data")</f>
        <v>no data</v>
      </c>
      <c r="W654" s="92" t="str">
        <f t="shared" si="92"/>
        <v/>
      </c>
      <c r="X654" s="92" t="str">
        <f t="shared" si="93"/>
        <v/>
      </c>
      <c r="Y654" s="92" t="str">
        <f t="shared" si="94"/>
        <v/>
      </c>
      <c r="Z654" s="92" t="str">
        <f t="shared" si="95"/>
        <v/>
      </c>
      <c r="AA654" s="101" t="str">
        <f t="shared" si="96"/>
        <v/>
      </c>
      <c r="AB654" s="101" t="str">
        <f t="shared" si="97"/>
        <v/>
      </c>
      <c r="AC654" s="92" t="str">
        <f t="shared" si="98"/>
        <v/>
      </c>
      <c r="AD654" s="92" t="str">
        <f t="shared" si="99"/>
        <v/>
      </c>
    </row>
    <row r="655" spans="1:30" x14ac:dyDescent="0.25">
      <c r="A655">
        <f t="shared" si="91"/>
        <v>10</v>
      </c>
      <c r="B655">
        <f>COUNTIF($D$4:D655,D655)</f>
        <v>572</v>
      </c>
      <c r="C655">
        <f>'Building Structure Data'!B656</f>
        <v>0</v>
      </c>
      <c r="D655">
        <f>'Building Structure Data'!C656</f>
        <v>0</v>
      </c>
      <c r="E655">
        <f>'Building Structure Data'!D656</f>
        <v>0</v>
      </c>
      <c r="F655">
        <f>'Building Structure Data'!E656</f>
        <v>0</v>
      </c>
      <c r="G655" s="43">
        <f>'Building Structure Data'!O656</f>
        <v>0</v>
      </c>
      <c r="H655" s="43">
        <f>'Building Structure Data'!P656</f>
        <v>0</v>
      </c>
      <c r="I655" t="b">
        <f>IF(OR('Building Structure Data'!M656="C",'Building Structure Data'!M656="R"),TRUE,FALSE)</f>
        <v>0</v>
      </c>
      <c r="J655">
        <f>'Building Structure Data'!Y656</f>
        <v>0</v>
      </c>
      <c r="K655" s="77">
        <f>'Building Structure Data'!AN656</f>
        <v>0</v>
      </c>
      <c r="L655" s="77">
        <f>'Building Structure Data'!AO656</f>
        <v>0</v>
      </c>
      <c r="M655" s="163" t="str">
        <f>IFERROR('Inputs_Metric 7'!$D$5*INDEX('HAZUS Table FL 14.14'!$F$5:$F$40,MATCH($J655,'HAZUS Table FL 14.14'!$C$5:$C$40,0)),"no data")</f>
        <v>no data</v>
      </c>
      <c r="N655" s="163" t="str">
        <f>IFERROR('Inputs_Metric 7'!$D$5*INDEX('HAZUS Table FL 14.14'!$G$5:$G$40,MATCH($J655,'HAZUS Table FL 14.14'!$C$5:$C$40,0)),"no data")</f>
        <v>no data</v>
      </c>
      <c r="O655" s="163" t="str">
        <f>IFERROR('Inputs_Metric 7'!$D$5*INDEX('HAZUS Table FL 14.14'!$I$5:$I$40,MATCH($J655,'HAZUS Table FL 14.14'!$C$5:$C$40,0)),"no data")</f>
        <v>no data</v>
      </c>
      <c r="P655" s="246" t="str">
        <f>IFERROR(AVERAGEIFS('HAZUS Table FL 14.12'!$S$4:$S$325,'HAZUS Table FL 14.12'!$N$4:$N$325,$J655,'HAZUS Table FL 14.12'!$R$4:$R$325,$I655,'HAZUS Table FL 14.12'!$P$4:$P$325,"&lt;="&amp;$G655,'HAZUS Table FL 14.12'!$Q$4:$Q$325,"&gt;"&amp;$G655)*'Inputs_Metric 7'!$D$6,"no data")</f>
        <v>no data</v>
      </c>
      <c r="Q655" s="246" t="str">
        <f>IFERROR(AVERAGEIFS('HAZUS Table FL 14.12'!$S$4:$S$325,'HAZUS Table FL 14.12'!$N$4:$N$325,$J655,'HAZUS Table FL 14.12'!$R$4:$R$325,$I655,'HAZUS Table FL 14.12'!$P$4:$P$325,"&lt;="&amp;$H655,'HAZUS Table FL 14.12'!$Q$4:$Q$325,"&gt;"&amp;$H655)*'Inputs_Metric 7'!$D$6,"no data")</f>
        <v>no data</v>
      </c>
      <c r="R655" s="246" t="str">
        <f>IFERROR(INDEX('HAZUS Table FL 14.16'!$D$3:$D$30,MATCH($J655,'HAZUS Table FL 14.16'!$C$3:$C$30,0)),"no data")</f>
        <v>no data</v>
      </c>
      <c r="S655" s="246" t="str">
        <f>IFERROR(INDEX('HAZUS Table FL 14.16'!$F$3:$F$30,MATCH($J655,'HAZUS Table FL 14.16'!$C$3:$C$30,0)),"no data")</f>
        <v>no data</v>
      </c>
      <c r="T655" s="246" t="str">
        <f>IFERROR(INDEX('HAZUS Table FL 14.16'!$G$3:$G$30,MATCH($J655,'HAZUS Table FL 14.16'!$C$3:$C$30,0)),"no data")</f>
        <v>no data</v>
      </c>
      <c r="U655" s="164" t="str">
        <f>IFERROR('Inputs_Metric 7'!$D$5*INDEX('HAZUS Table FL 14.8'!$E$4:$E$14,MATCH('Step 1_Metric 7'!$J655,'HAZUS Table FL 14.8'!$C$4:$C$14,0)),"no data")</f>
        <v>no data</v>
      </c>
      <c r="W655" s="92" t="str">
        <f t="shared" si="92"/>
        <v/>
      </c>
      <c r="X655" s="92" t="str">
        <f t="shared" si="93"/>
        <v/>
      </c>
      <c r="Y655" s="92" t="str">
        <f t="shared" si="94"/>
        <v/>
      </c>
      <c r="Z655" s="92" t="str">
        <f t="shared" si="95"/>
        <v/>
      </c>
      <c r="AA655" s="101" t="str">
        <f t="shared" si="96"/>
        <v/>
      </c>
      <c r="AB655" s="101" t="str">
        <f t="shared" si="97"/>
        <v/>
      </c>
      <c r="AC655" s="92" t="str">
        <f t="shared" si="98"/>
        <v/>
      </c>
      <c r="AD655" s="92" t="str">
        <f t="shared" si="99"/>
        <v/>
      </c>
    </row>
    <row r="656" spans="1:30" x14ac:dyDescent="0.25">
      <c r="A656">
        <f t="shared" si="91"/>
        <v>10</v>
      </c>
      <c r="B656">
        <f>COUNTIF($D$4:D656,D656)</f>
        <v>573</v>
      </c>
      <c r="C656">
        <f>'Building Structure Data'!B657</f>
        <v>0</v>
      </c>
      <c r="D656">
        <f>'Building Structure Data'!C657</f>
        <v>0</v>
      </c>
      <c r="E656">
        <f>'Building Structure Data'!D657</f>
        <v>0</v>
      </c>
      <c r="F656">
        <f>'Building Structure Data'!E657</f>
        <v>0</v>
      </c>
      <c r="G656" s="43">
        <f>'Building Structure Data'!O657</f>
        <v>0</v>
      </c>
      <c r="H656" s="43">
        <f>'Building Structure Data'!P657</f>
        <v>0</v>
      </c>
      <c r="I656" t="b">
        <f>IF(OR('Building Structure Data'!M657="C",'Building Structure Data'!M657="R"),TRUE,FALSE)</f>
        <v>0</v>
      </c>
      <c r="J656">
        <f>'Building Structure Data'!Y657</f>
        <v>0</v>
      </c>
      <c r="K656" s="77">
        <f>'Building Structure Data'!AN657</f>
        <v>0</v>
      </c>
      <c r="L656" s="77">
        <f>'Building Structure Data'!AO657</f>
        <v>0</v>
      </c>
      <c r="M656" s="163" t="str">
        <f>IFERROR('Inputs_Metric 7'!$D$5*INDEX('HAZUS Table FL 14.14'!$F$5:$F$40,MATCH($J656,'HAZUS Table FL 14.14'!$C$5:$C$40,0)),"no data")</f>
        <v>no data</v>
      </c>
      <c r="N656" s="163" t="str">
        <f>IFERROR('Inputs_Metric 7'!$D$5*INDEX('HAZUS Table FL 14.14'!$G$5:$G$40,MATCH($J656,'HAZUS Table FL 14.14'!$C$5:$C$40,0)),"no data")</f>
        <v>no data</v>
      </c>
      <c r="O656" s="163" t="str">
        <f>IFERROR('Inputs_Metric 7'!$D$5*INDEX('HAZUS Table FL 14.14'!$I$5:$I$40,MATCH($J656,'HAZUS Table FL 14.14'!$C$5:$C$40,0)),"no data")</f>
        <v>no data</v>
      </c>
      <c r="P656" s="246" t="str">
        <f>IFERROR(AVERAGEIFS('HAZUS Table FL 14.12'!$S$4:$S$325,'HAZUS Table FL 14.12'!$N$4:$N$325,$J656,'HAZUS Table FL 14.12'!$R$4:$R$325,$I656,'HAZUS Table FL 14.12'!$P$4:$P$325,"&lt;="&amp;$G656,'HAZUS Table FL 14.12'!$Q$4:$Q$325,"&gt;"&amp;$G656)*'Inputs_Metric 7'!$D$6,"no data")</f>
        <v>no data</v>
      </c>
      <c r="Q656" s="246" t="str">
        <f>IFERROR(AVERAGEIFS('HAZUS Table FL 14.12'!$S$4:$S$325,'HAZUS Table FL 14.12'!$N$4:$N$325,$J656,'HAZUS Table FL 14.12'!$R$4:$R$325,$I656,'HAZUS Table FL 14.12'!$P$4:$P$325,"&lt;="&amp;$H656,'HAZUS Table FL 14.12'!$Q$4:$Q$325,"&gt;"&amp;$H656)*'Inputs_Metric 7'!$D$6,"no data")</f>
        <v>no data</v>
      </c>
      <c r="R656" s="246" t="str">
        <f>IFERROR(INDEX('HAZUS Table FL 14.16'!$D$3:$D$30,MATCH($J656,'HAZUS Table FL 14.16'!$C$3:$C$30,0)),"no data")</f>
        <v>no data</v>
      </c>
      <c r="S656" s="246" t="str">
        <f>IFERROR(INDEX('HAZUS Table FL 14.16'!$F$3:$F$30,MATCH($J656,'HAZUS Table FL 14.16'!$C$3:$C$30,0)),"no data")</f>
        <v>no data</v>
      </c>
      <c r="T656" s="246" t="str">
        <f>IFERROR(INDEX('HAZUS Table FL 14.16'!$G$3:$G$30,MATCH($J656,'HAZUS Table FL 14.16'!$C$3:$C$30,0)),"no data")</f>
        <v>no data</v>
      </c>
      <c r="U656" s="164" t="str">
        <f>IFERROR('Inputs_Metric 7'!$D$5*INDEX('HAZUS Table FL 14.8'!$E$4:$E$14,MATCH('Step 1_Metric 7'!$J656,'HAZUS Table FL 14.8'!$C$4:$C$14,0)),"no data")</f>
        <v>no data</v>
      </c>
      <c r="W656" s="92" t="str">
        <f t="shared" si="92"/>
        <v/>
      </c>
      <c r="X656" s="92" t="str">
        <f t="shared" si="93"/>
        <v/>
      </c>
      <c r="Y656" s="92" t="str">
        <f t="shared" si="94"/>
        <v/>
      </c>
      <c r="Z656" s="92" t="str">
        <f t="shared" si="95"/>
        <v/>
      </c>
      <c r="AA656" s="101" t="str">
        <f t="shared" si="96"/>
        <v/>
      </c>
      <c r="AB656" s="101" t="str">
        <f t="shared" si="97"/>
        <v/>
      </c>
      <c r="AC656" s="92" t="str">
        <f t="shared" si="98"/>
        <v/>
      </c>
      <c r="AD656" s="92" t="str">
        <f t="shared" si="99"/>
        <v/>
      </c>
    </row>
    <row r="657" spans="1:30" x14ac:dyDescent="0.25">
      <c r="A657">
        <f t="shared" si="91"/>
        <v>10</v>
      </c>
      <c r="B657">
        <f>COUNTIF($D$4:D657,D657)</f>
        <v>574</v>
      </c>
      <c r="C657">
        <f>'Building Structure Data'!B658</f>
        <v>0</v>
      </c>
      <c r="D657">
        <f>'Building Structure Data'!C658</f>
        <v>0</v>
      </c>
      <c r="E657">
        <f>'Building Structure Data'!D658</f>
        <v>0</v>
      </c>
      <c r="F657">
        <f>'Building Structure Data'!E658</f>
        <v>0</v>
      </c>
      <c r="G657" s="43">
        <f>'Building Structure Data'!O658</f>
        <v>0</v>
      </c>
      <c r="H657" s="43">
        <f>'Building Structure Data'!P658</f>
        <v>0</v>
      </c>
      <c r="I657" t="b">
        <f>IF(OR('Building Structure Data'!M658="C",'Building Structure Data'!M658="R"),TRUE,FALSE)</f>
        <v>0</v>
      </c>
      <c r="J657">
        <f>'Building Structure Data'!Y658</f>
        <v>0</v>
      </c>
      <c r="K657" s="77">
        <f>'Building Structure Data'!AN658</f>
        <v>0</v>
      </c>
      <c r="L657" s="77">
        <f>'Building Structure Data'!AO658</f>
        <v>0</v>
      </c>
      <c r="M657" s="163" t="str">
        <f>IFERROR('Inputs_Metric 7'!$D$5*INDEX('HAZUS Table FL 14.14'!$F$5:$F$40,MATCH($J657,'HAZUS Table FL 14.14'!$C$5:$C$40,0)),"no data")</f>
        <v>no data</v>
      </c>
      <c r="N657" s="163" t="str">
        <f>IFERROR('Inputs_Metric 7'!$D$5*INDEX('HAZUS Table FL 14.14'!$G$5:$G$40,MATCH($J657,'HAZUS Table FL 14.14'!$C$5:$C$40,0)),"no data")</f>
        <v>no data</v>
      </c>
      <c r="O657" s="163" t="str">
        <f>IFERROR('Inputs_Metric 7'!$D$5*INDEX('HAZUS Table FL 14.14'!$I$5:$I$40,MATCH($J657,'HAZUS Table FL 14.14'!$C$5:$C$40,0)),"no data")</f>
        <v>no data</v>
      </c>
      <c r="P657" s="246" t="str">
        <f>IFERROR(AVERAGEIFS('HAZUS Table FL 14.12'!$S$4:$S$325,'HAZUS Table FL 14.12'!$N$4:$N$325,$J657,'HAZUS Table FL 14.12'!$R$4:$R$325,$I657,'HAZUS Table FL 14.12'!$P$4:$P$325,"&lt;="&amp;$G657,'HAZUS Table FL 14.12'!$Q$4:$Q$325,"&gt;"&amp;$G657)*'Inputs_Metric 7'!$D$6,"no data")</f>
        <v>no data</v>
      </c>
      <c r="Q657" s="246" t="str">
        <f>IFERROR(AVERAGEIFS('HAZUS Table FL 14.12'!$S$4:$S$325,'HAZUS Table FL 14.12'!$N$4:$N$325,$J657,'HAZUS Table FL 14.12'!$R$4:$R$325,$I657,'HAZUS Table FL 14.12'!$P$4:$P$325,"&lt;="&amp;$H657,'HAZUS Table FL 14.12'!$Q$4:$Q$325,"&gt;"&amp;$H657)*'Inputs_Metric 7'!$D$6,"no data")</f>
        <v>no data</v>
      </c>
      <c r="R657" s="246" t="str">
        <f>IFERROR(INDEX('HAZUS Table FL 14.16'!$D$3:$D$30,MATCH($J657,'HAZUS Table FL 14.16'!$C$3:$C$30,0)),"no data")</f>
        <v>no data</v>
      </c>
      <c r="S657" s="246" t="str">
        <f>IFERROR(INDEX('HAZUS Table FL 14.16'!$F$3:$F$30,MATCH($J657,'HAZUS Table FL 14.16'!$C$3:$C$30,0)),"no data")</f>
        <v>no data</v>
      </c>
      <c r="T657" s="246" t="str">
        <f>IFERROR(INDEX('HAZUS Table FL 14.16'!$G$3:$G$30,MATCH($J657,'HAZUS Table FL 14.16'!$C$3:$C$30,0)),"no data")</f>
        <v>no data</v>
      </c>
      <c r="U657" s="164" t="str">
        <f>IFERROR('Inputs_Metric 7'!$D$5*INDEX('HAZUS Table FL 14.8'!$E$4:$E$14,MATCH('Step 1_Metric 7'!$J657,'HAZUS Table FL 14.8'!$C$4:$C$14,0)),"no data")</f>
        <v>no data</v>
      </c>
      <c r="W657" s="92" t="str">
        <f t="shared" si="92"/>
        <v/>
      </c>
      <c r="X657" s="92" t="str">
        <f t="shared" si="93"/>
        <v/>
      </c>
      <c r="Y657" s="92" t="str">
        <f t="shared" si="94"/>
        <v/>
      </c>
      <c r="Z657" s="92" t="str">
        <f t="shared" si="95"/>
        <v/>
      </c>
      <c r="AA657" s="101" t="str">
        <f t="shared" si="96"/>
        <v/>
      </c>
      <c r="AB657" s="101" t="str">
        <f t="shared" si="97"/>
        <v/>
      </c>
      <c r="AC657" s="92" t="str">
        <f t="shared" si="98"/>
        <v/>
      </c>
      <c r="AD657" s="92" t="str">
        <f t="shared" si="99"/>
        <v/>
      </c>
    </row>
    <row r="658" spans="1:30" x14ac:dyDescent="0.25">
      <c r="A658">
        <f t="shared" si="91"/>
        <v>10</v>
      </c>
      <c r="B658">
        <f>COUNTIF($D$4:D658,D658)</f>
        <v>575</v>
      </c>
      <c r="C658">
        <f>'Building Structure Data'!B659</f>
        <v>0</v>
      </c>
      <c r="D658">
        <f>'Building Structure Data'!C659</f>
        <v>0</v>
      </c>
      <c r="E658">
        <f>'Building Structure Data'!D659</f>
        <v>0</v>
      </c>
      <c r="F658">
        <f>'Building Structure Data'!E659</f>
        <v>0</v>
      </c>
      <c r="G658" s="43">
        <f>'Building Structure Data'!O659</f>
        <v>0</v>
      </c>
      <c r="H658" s="43">
        <f>'Building Structure Data'!P659</f>
        <v>0</v>
      </c>
      <c r="I658" t="b">
        <f>IF(OR('Building Structure Data'!M659="C",'Building Structure Data'!M659="R"),TRUE,FALSE)</f>
        <v>0</v>
      </c>
      <c r="J658">
        <f>'Building Structure Data'!Y659</f>
        <v>0</v>
      </c>
      <c r="K658" s="77">
        <f>'Building Structure Data'!AN659</f>
        <v>0</v>
      </c>
      <c r="L658" s="77">
        <f>'Building Structure Data'!AO659</f>
        <v>0</v>
      </c>
      <c r="M658" s="163" t="str">
        <f>IFERROR('Inputs_Metric 7'!$D$5*INDEX('HAZUS Table FL 14.14'!$F$5:$F$40,MATCH($J658,'HAZUS Table FL 14.14'!$C$5:$C$40,0)),"no data")</f>
        <v>no data</v>
      </c>
      <c r="N658" s="163" t="str">
        <f>IFERROR('Inputs_Metric 7'!$D$5*INDEX('HAZUS Table FL 14.14'!$G$5:$G$40,MATCH($J658,'HAZUS Table FL 14.14'!$C$5:$C$40,0)),"no data")</f>
        <v>no data</v>
      </c>
      <c r="O658" s="163" t="str">
        <f>IFERROR('Inputs_Metric 7'!$D$5*INDEX('HAZUS Table FL 14.14'!$I$5:$I$40,MATCH($J658,'HAZUS Table FL 14.14'!$C$5:$C$40,0)),"no data")</f>
        <v>no data</v>
      </c>
      <c r="P658" s="246" t="str">
        <f>IFERROR(AVERAGEIFS('HAZUS Table FL 14.12'!$S$4:$S$325,'HAZUS Table FL 14.12'!$N$4:$N$325,$J658,'HAZUS Table FL 14.12'!$R$4:$R$325,$I658,'HAZUS Table FL 14.12'!$P$4:$P$325,"&lt;="&amp;$G658,'HAZUS Table FL 14.12'!$Q$4:$Q$325,"&gt;"&amp;$G658)*'Inputs_Metric 7'!$D$6,"no data")</f>
        <v>no data</v>
      </c>
      <c r="Q658" s="246" t="str">
        <f>IFERROR(AVERAGEIFS('HAZUS Table FL 14.12'!$S$4:$S$325,'HAZUS Table FL 14.12'!$N$4:$N$325,$J658,'HAZUS Table FL 14.12'!$R$4:$R$325,$I658,'HAZUS Table FL 14.12'!$P$4:$P$325,"&lt;="&amp;$H658,'HAZUS Table FL 14.12'!$Q$4:$Q$325,"&gt;"&amp;$H658)*'Inputs_Metric 7'!$D$6,"no data")</f>
        <v>no data</v>
      </c>
      <c r="R658" s="246" t="str">
        <f>IFERROR(INDEX('HAZUS Table FL 14.16'!$D$3:$D$30,MATCH($J658,'HAZUS Table FL 14.16'!$C$3:$C$30,0)),"no data")</f>
        <v>no data</v>
      </c>
      <c r="S658" s="246" t="str">
        <f>IFERROR(INDEX('HAZUS Table FL 14.16'!$F$3:$F$30,MATCH($J658,'HAZUS Table FL 14.16'!$C$3:$C$30,0)),"no data")</f>
        <v>no data</v>
      </c>
      <c r="T658" s="246" t="str">
        <f>IFERROR(INDEX('HAZUS Table FL 14.16'!$G$3:$G$30,MATCH($J658,'HAZUS Table FL 14.16'!$C$3:$C$30,0)),"no data")</f>
        <v>no data</v>
      </c>
      <c r="U658" s="164" t="str">
        <f>IFERROR('Inputs_Metric 7'!$D$5*INDEX('HAZUS Table FL 14.8'!$E$4:$E$14,MATCH('Step 1_Metric 7'!$J658,'HAZUS Table FL 14.8'!$C$4:$C$14,0)),"no data")</f>
        <v>no data</v>
      </c>
      <c r="W658" s="92" t="str">
        <f t="shared" si="92"/>
        <v/>
      </c>
      <c r="X658" s="92" t="str">
        <f t="shared" si="93"/>
        <v/>
      </c>
      <c r="Y658" s="92" t="str">
        <f t="shared" si="94"/>
        <v/>
      </c>
      <c r="Z658" s="92" t="str">
        <f t="shared" si="95"/>
        <v/>
      </c>
      <c r="AA658" s="101" t="str">
        <f t="shared" si="96"/>
        <v/>
      </c>
      <c r="AB658" s="101" t="str">
        <f t="shared" si="97"/>
        <v/>
      </c>
      <c r="AC658" s="92" t="str">
        <f t="shared" si="98"/>
        <v/>
      </c>
      <c r="AD658" s="92" t="str">
        <f t="shared" si="99"/>
        <v/>
      </c>
    </row>
    <row r="659" spans="1:30" x14ac:dyDescent="0.25">
      <c r="A659">
        <f t="shared" si="91"/>
        <v>10</v>
      </c>
      <c r="B659">
        <f>COUNTIF($D$4:D659,D659)</f>
        <v>576</v>
      </c>
      <c r="C659">
        <f>'Building Structure Data'!B660</f>
        <v>0</v>
      </c>
      <c r="D659">
        <f>'Building Structure Data'!C660</f>
        <v>0</v>
      </c>
      <c r="E659">
        <f>'Building Structure Data'!D660</f>
        <v>0</v>
      </c>
      <c r="F659">
        <f>'Building Structure Data'!E660</f>
        <v>0</v>
      </c>
      <c r="G659" s="43">
        <f>'Building Structure Data'!O660</f>
        <v>0</v>
      </c>
      <c r="H659" s="43">
        <f>'Building Structure Data'!P660</f>
        <v>0</v>
      </c>
      <c r="I659" t="b">
        <f>IF(OR('Building Structure Data'!M660="C",'Building Structure Data'!M660="R"),TRUE,FALSE)</f>
        <v>0</v>
      </c>
      <c r="J659">
        <f>'Building Structure Data'!Y660</f>
        <v>0</v>
      </c>
      <c r="K659" s="77">
        <f>'Building Structure Data'!AN660</f>
        <v>0</v>
      </c>
      <c r="L659" s="77">
        <f>'Building Structure Data'!AO660</f>
        <v>0</v>
      </c>
      <c r="M659" s="163" t="str">
        <f>IFERROR('Inputs_Metric 7'!$D$5*INDEX('HAZUS Table FL 14.14'!$F$5:$F$40,MATCH($J659,'HAZUS Table FL 14.14'!$C$5:$C$40,0)),"no data")</f>
        <v>no data</v>
      </c>
      <c r="N659" s="163" t="str">
        <f>IFERROR('Inputs_Metric 7'!$D$5*INDEX('HAZUS Table FL 14.14'!$G$5:$G$40,MATCH($J659,'HAZUS Table FL 14.14'!$C$5:$C$40,0)),"no data")</f>
        <v>no data</v>
      </c>
      <c r="O659" s="163" t="str">
        <f>IFERROR('Inputs_Metric 7'!$D$5*INDEX('HAZUS Table FL 14.14'!$I$5:$I$40,MATCH($J659,'HAZUS Table FL 14.14'!$C$5:$C$40,0)),"no data")</f>
        <v>no data</v>
      </c>
      <c r="P659" s="246" t="str">
        <f>IFERROR(AVERAGEIFS('HAZUS Table FL 14.12'!$S$4:$S$325,'HAZUS Table FL 14.12'!$N$4:$N$325,$J659,'HAZUS Table FL 14.12'!$R$4:$R$325,$I659,'HAZUS Table FL 14.12'!$P$4:$P$325,"&lt;="&amp;$G659,'HAZUS Table FL 14.12'!$Q$4:$Q$325,"&gt;"&amp;$G659)*'Inputs_Metric 7'!$D$6,"no data")</f>
        <v>no data</v>
      </c>
      <c r="Q659" s="246" t="str">
        <f>IFERROR(AVERAGEIFS('HAZUS Table FL 14.12'!$S$4:$S$325,'HAZUS Table FL 14.12'!$N$4:$N$325,$J659,'HAZUS Table FL 14.12'!$R$4:$R$325,$I659,'HAZUS Table FL 14.12'!$P$4:$P$325,"&lt;="&amp;$H659,'HAZUS Table FL 14.12'!$Q$4:$Q$325,"&gt;"&amp;$H659)*'Inputs_Metric 7'!$D$6,"no data")</f>
        <v>no data</v>
      </c>
      <c r="R659" s="246" t="str">
        <f>IFERROR(INDEX('HAZUS Table FL 14.16'!$D$3:$D$30,MATCH($J659,'HAZUS Table FL 14.16'!$C$3:$C$30,0)),"no data")</f>
        <v>no data</v>
      </c>
      <c r="S659" s="246" t="str">
        <f>IFERROR(INDEX('HAZUS Table FL 14.16'!$F$3:$F$30,MATCH($J659,'HAZUS Table FL 14.16'!$C$3:$C$30,0)),"no data")</f>
        <v>no data</v>
      </c>
      <c r="T659" s="246" t="str">
        <f>IFERROR(INDEX('HAZUS Table FL 14.16'!$G$3:$G$30,MATCH($J659,'HAZUS Table FL 14.16'!$C$3:$C$30,0)),"no data")</f>
        <v>no data</v>
      </c>
      <c r="U659" s="164" t="str">
        <f>IFERROR('Inputs_Metric 7'!$D$5*INDEX('HAZUS Table FL 14.8'!$E$4:$E$14,MATCH('Step 1_Metric 7'!$J659,'HAZUS Table FL 14.8'!$C$4:$C$14,0)),"no data")</f>
        <v>no data</v>
      </c>
      <c r="W659" s="92" t="str">
        <f t="shared" si="92"/>
        <v/>
      </c>
      <c r="X659" s="92" t="str">
        <f t="shared" si="93"/>
        <v/>
      </c>
      <c r="Y659" s="92" t="str">
        <f t="shared" si="94"/>
        <v/>
      </c>
      <c r="Z659" s="92" t="str">
        <f t="shared" si="95"/>
        <v/>
      </c>
      <c r="AA659" s="101" t="str">
        <f t="shared" si="96"/>
        <v/>
      </c>
      <c r="AB659" s="101" t="str">
        <f t="shared" si="97"/>
        <v/>
      </c>
      <c r="AC659" s="92" t="str">
        <f t="shared" si="98"/>
        <v/>
      </c>
      <c r="AD659" s="92" t="str">
        <f t="shared" si="99"/>
        <v/>
      </c>
    </row>
    <row r="660" spans="1:30" x14ac:dyDescent="0.25">
      <c r="A660">
        <f t="shared" si="91"/>
        <v>10</v>
      </c>
      <c r="B660">
        <f>COUNTIF($D$4:D660,D660)</f>
        <v>577</v>
      </c>
      <c r="C660">
        <f>'Building Structure Data'!B661</f>
        <v>0</v>
      </c>
      <c r="D660">
        <f>'Building Structure Data'!C661</f>
        <v>0</v>
      </c>
      <c r="E660">
        <f>'Building Structure Data'!D661</f>
        <v>0</v>
      </c>
      <c r="F660">
        <f>'Building Structure Data'!E661</f>
        <v>0</v>
      </c>
      <c r="G660" s="43">
        <f>'Building Structure Data'!O661</f>
        <v>0</v>
      </c>
      <c r="H660" s="43">
        <f>'Building Structure Data'!P661</f>
        <v>0</v>
      </c>
      <c r="I660" t="b">
        <f>IF(OR('Building Structure Data'!M661="C",'Building Structure Data'!M661="R"),TRUE,FALSE)</f>
        <v>0</v>
      </c>
      <c r="J660">
        <f>'Building Structure Data'!Y661</f>
        <v>0</v>
      </c>
      <c r="K660" s="77">
        <f>'Building Structure Data'!AN661</f>
        <v>0</v>
      </c>
      <c r="L660" s="77">
        <f>'Building Structure Data'!AO661</f>
        <v>0</v>
      </c>
      <c r="M660" s="163" t="str">
        <f>IFERROR('Inputs_Metric 7'!$D$5*INDEX('HAZUS Table FL 14.14'!$F$5:$F$40,MATCH($J660,'HAZUS Table FL 14.14'!$C$5:$C$40,0)),"no data")</f>
        <v>no data</v>
      </c>
      <c r="N660" s="163" t="str">
        <f>IFERROR('Inputs_Metric 7'!$D$5*INDEX('HAZUS Table FL 14.14'!$G$5:$G$40,MATCH($J660,'HAZUS Table FL 14.14'!$C$5:$C$40,0)),"no data")</f>
        <v>no data</v>
      </c>
      <c r="O660" s="163" t="str">
        <f>IFERROR('Inputs_Metric 7'!$D$5*INDEX('HAZUS Table FL 14.14'!$I$5:$I$40,MATCH($J660,'HAZUS Table FL 14.14'!$C$5:$C$40,0)),"no data")</f>
        <v>no data</v>
      </c>
      <c r="P660" s="246" t="str">
        <f>IFERROR(AVERAGEIFS('HAZUS Table FL 14.12'!$S$4:$S$325,'HAZUS Table FL 14.12'!$N$4:$N$325,$J660,'HAZUS Table FL 14.12'!$R$4:$R$325,$I660,'HAZUS Table FL 14.12'!$P$4:$P$325,"&lt;="&amp;$G660,'HAZUS Table FL 14.12'!$Q$4:$Q$325,"&gt;"&amp;$G660)*'Inputs_Metric 7'!$D$6,"no data")</f>
        <v>no data</v>
      </c>
      <c r="Q660" s="246" t="str">
        <f>IFERROR(AVERAGEIFS('HAZUS Table FL 14.12'!$S$4:$S$325,'HAZUS Table FL 14.12'!$N$4:$N$325,$J660,'HAZUS Table FL 14.12'!$R$4:$R$325,$I660,'HAZUS Table FL 14.12'!$P$4:$P$325,"&lt;="&amp;$H660,'HAZUS Table FL 14.12'!$Q$4:$Q$325,"&gt;"&amp;$H660)*'Inputs_Metric 7'!$D$6,"no data")</f>
        <v>no data</v>
      </c>
      <c r="R660" s="246" t="str">
        <f>IFERROR(INDEX('HAZUS Table FL 14.16'!$D$3:$D$30,MATCH($J660,'HAZUS Table FL 14.16'!$C$3:$C$30,0)),"no data")</f>
        <v>no data</v>
      </c>
      <c r="S660" s="246" t="str">
        <f>IFERROR(INDEX('HAZUS Table FL 14.16'!$F$3:$F$30,MATCH($J660,'HAZUS Table FL 14.16'!$C$3:$C$30,0)),"no data")</f>
        <v>no data</v>
      </c>
      <c r="T660" s="246" t="str">
        <f>IFERROR(INDEX('HAZUS Table FL 14.16'!$G$3:$G$30,MATCH($J660,'HAZUS Table FL 14.16'!$C$3:$C$30,0)),"no data")</f>
        <v>no data</v>
      </c>
      <c r="U660" s="164" t="str">
        <f>IFERROR('Inputs_Metric 7'!$D$5*INDEX('HAZUS Table FL 14.8'!$E$4:$E$14,MATCH('Step 1_Metric 7'!$J660,'HAZUS Table FL 14.8'!$C$4:$C$14,0)),"no data")</f>
        <v>no data</v>
      </c>
      <c r="W660" s="92" t="str">
        <f t="shared" si="92"/>
        <v/>
      </c>
      <c r="X660" s="92" t="str">
        <f t="shared" si="93"/>
        <v/>
      </c>
      <c r="Y660" s="92" t="str">
        <f t="shared" si="94"/>
        <v/>
      </c>
      <c r="Z660" s="92" t="str">
        <f t="shared" si="95"/>
        <v/>
      </c>
      <c r="AA660" s="101" t="str">
        <f t="shared" si="96"/>
        <v/>
      </c>
      <c r="AB660" s="101" t="str">
        <f t="shared" si="97"/>
        <v/>
      </c>
      <c r="AC660" s="92" t="str">
        <f t="shared" si="98"/>
        <v/>
      </c>
      <c r="AD660" s="92" t="str">
        <f t="shared" si="99"/>
        <v/>
      </c>
    </row>
    <row r="661" spans="1:30" x14ac:dyDescent="0.25">
      <c r="A661">
        <f t="shared" si="91"/>
        <v>10</v>
      </c>
      <c r="B661">
        <f>COUNTIF($D$4:D661,D661)</f>
        <v>578</v>
      </c>
      <c r="C661">
        <f>'Building Structure Data'!B662</f>
        <v>0</v>
      </c>
      <c r="D661">
        <f>'Building Structure Data'!C662</f>
        <v>0</v>
      </c>
      <c r="E661">
        <f>'Building Structure Data'!D662</f>
        <v>0</v>
      </c>
      <c r="F661">
        <f>'Building Structure Data'!E662</f>
        <v>0</v>
      </c>
      <c r="G661" s="43">
        <f>'Building Structure Data'!O662</f>
        <v>0</v>
      </c>
      <c r="H661" s="43">
        <f>'Building Structure Data'!P662</f>
        <v>0</v>
      </c>
      <c r="I661" t="b">
        <f>IF(OR('Building Structure Data'!M662="C",'Building Structure Data'!M662="R"),TRUE,FALSE)</f>
        <v>0</v>
      </c>
      <c r="J661">
        <f>'Building Structure Data'!Y662</f>
        <v>0</v>
      </c>
      <c r="K661" s="77">
        <f>'Building Structure Data'!AN662</f>
        <v>0</v>
      </c>
      <c r="L661" s="77">
        <f>'Building Structure Data'!AO662</f>
        <v>0</v>
      </c>
      <c r="M661" s="163" t="str">
        <f>IFERROR('Inputs_Metric 7'!$D$5*INDEX('HAZUS Table FL 14.14'!$F$5:$F$40,MATCH($J661,'HAZUS Table FL 14.14'!$C$5:$C$40,0)),"no data")</f>
        <v>no data</v>
      </c>
      <c r="N661" s="163" t="str">
        <f>IFERROR('Inputs_Metric 7'!$D$5*INDEX('HAZUS Table FL 14.14'!$G$5:$G$40,MATCH($J661,'HAZUS Table FL 14.14'!$C$5:$C$40,0)),"no data")</f>
        <v>no data</v>
      </c>
      <c r="O661" s="163" t="str">
        <f>IFERROR('Inputs_Metric 7'!$D$5*INDEX('HAZUS Table FL 14.14'!$I$5:$I$40,MATCH($J661,'HAZUS Table FL 14.14'!$C$5:$C$40,0)),"no data")</f>
        <v>no data</v>
      </c>
      <c r="P661" s="246" t="str">
        <f>IFERROR(AVERAGEIFS('HAZUS Table FL 14.12'!$S$4:$S$325,'HAZUS Table FL 14.12'!$N$4:$N$325,$J661,'HAZUS Table FL 14.12'!$R$4:$R$325,$I661,'HAZUS Table FL 14.12'!$P$4:$P$325,"&lt;="&amp;$G661,'HAZUS Table FL 14.12'!$Q$4:$Q$325,"&gt;"&amp;$G661)*'Inputs_Metric 7'!$D$6,"no data")</f>
        <v>no data</v>
      </c>
      <c r="Q661" s="246" t="str">
        <f>IFERROR(AVERAGEIFS('HAZUS Table FL 14.12'!$S$4:$S$325,'HAZUS Table FL 14.12'!$N$4:$N$325,$J661,'HAZUS Table FL 14.12'!$R$4:$R$325,$I661,'HAZUS Table FL 14.12'!$P$4:$P$325,"&lt;="&amp;$H661,'HAZUS Table FL 14.12'!$Q$4:$Q$325,"&gt;"&amp;$H661)*'Inputs_Metric 7'!$D$6,"no data")</f>
        <v>no data</v>
      </c>
      <c r="R661" s="246" t="str">
        <f>IFERROR(INDEX('HAZUS Table FL 14.16'!$D$3:$D$30,MATCH($J661,'HAZUS Table FL 14.16'!$C$3:$C$30,0)),"no data")</f>
        <v>no data</v>
      </c>
      <c r="S661" s="246" t="str">
        <f>IFERROR(INDEX('HAZUS Table FL 14.16'!$F$3:$F$30,MATCH($J661,'HAZUS Table FL 14.16'!$C$3:$C$30,0)),"no data")</f>
        <v>no data</v>
      </c>
      <c r="T661" s="246" t="str">
        <f>IFERROR(INDEX('HAZUS Table FL 14.16'!$G$3:$G$30,MATCH($J661,'HAZUS Table FL 14.16'!$C$3:$C$30,0)),"no data")</f>
        <v>no data</v>
      </c>
      <c r="U661" s="164" t="str">
        <f>IFERROR('Inputs_Metric 7'!$D$5*INDEX('HAZUS Table FL 14.8'!$E$4:$E$14,MATCH('Step 1_Metric 7'!$J661,'HAZUS Table FL 14.8'!$C$4:$C$14,0)),"no data")</f>
        <v>no data</v>
      </c>
      <c r="W661" s="92" t="str">
        <f t="shared" si="92"/>
        <v/>
      </c>
      <c r="X661" s="92" t="str">
        <f t="shared" si="93"/>
        <v/>
      </c>
      <c r="Y661" s="92" t="str">
        <f t="shared" si="94"/>
        <v/>
      </c>
      <c r="Z661" s="92" t="str">
        <f t="shared" si="95"/>
        <v/>
      </c>
      <c r="AA661" s="101" t="str">
        <f t="shared" si="96"/>
        <v/>
      </c>
      <c r="AB661" s="101" t="str">
        <f t="shared" si="97"/>
        <v/>
      </c>
      <c r="AC661" s="92" t="str">
        <f t="shared" si="98"/>
        <v/>
      </c>
      <c r="AD661" s="92" t="str">
        <f t="shared" si="99"/>
        <v/>
      </c>
    </row>
    <row r="662" spans="1:30" x14ac:dyDescent="0.25">
      <c r="A662">
        <f t="shared" si="91"/>
        <v>10</v>
      </c>
      <c r="B662">
        <f>COUNTIF($D$4:D662,D662)</f>
        <v>579</v>
      </c>
      <c r="C662">
        <f>'Building Structure Data'!B663</f>
        <v>0</v>
      </c>
      <c r="D662">
        <f>'Building Structure Data'!C663</f>
        <v>0</v>
      </c>
      <c r="E662">
        <f>'Building Structure Data'!D663</f>
        <v>0</v>
      </c>
      <c r="F662">
        <f>'Building Structure Data'!E663</f>
        <v>0</v>
      </c>
      <c r="G662" s="43">
        <f>'Building Structure Data'!O663</f>
        <v>0</v>
      </c>
      <c r="H662" s="43">
        <f>'Building Structure Data'!P663</f>
        <v>0</v>
      </c>
      <c r="I662" t="b">
        <f>IF(OR('Building Structure Data'!M663="C",'Building Structure Data'!M663="R"),TRUE,FALSE)</f>
        <v>0</v>
      </c>
      <c r="J662">
        <f>'Building Structure Data'!Y663</f>
        <v>0</v>
      </c>
      <c r="K662" s="77">
        <f>'Building Structure Data'!AN663</f>
        <v>0</v>
      </c>
      <c r="L662" s="77">
        <f>'Building Structure Data'!AO663</f>
        <v>0</v>
      </c>
      <c r="M662" s="163" t="str">
        <f>IFERROR('Inputs_Metric 7'!$D$5*INDEX('HAZUS Table FL 14.14'!$F$5:$F$40,MATCH($J662,'HAZUS Table FL 14.14'!$C$5:$C$40,0)),"no data")</f>
        <v>no data</v>
      </c>
      <c r="N662" s="163" t="str">
        <f>IFERROR('Inputs_Metric 7'!$D$5*INDEX('HAZUS Table FL 14.14'!$G$5:$G$40,MATCH($J662,'HAZUS Table FL 14.14'!$C$5:$C$40,0)),"no data")</f>
        <v>no data</v>
      </c>
      <c r="O662" s="163" t="str">
        <f>IFERROR('Inputs_Metric 7'!$D$5*INDEX('HAZUS Table FL 14.14'!$I$5:$I$40,MATCH($J662,'HAZUS Table FL 14.14'!$C$5:$C$40,0)),"no data")</f>
        <v>no data</v>
      </c>
      <c r="P662" s="246" t="str">
        <f>IFERROR(AVERAGEIFS('HAZUS Table FL 14.12'!$S$4:$S$325,'HAZUS Table FL 14.12'!$N$4:$N$325,$J662,'HAZUS Table FL 14.12'!$R$4:$R$325,$I662,'HAZUS Table FL 14.12'!$P$4:$P$325,"&lt;="&amp;$G662,'HAZUS Table FL 14.12'!$Q$4:$Q$325,"&gt;"&amp;$G662)*'Inputs_Metric 7'!$D$6,"no data")</f>
        <v>no data</v>
      </c>
      <c r="Q662" s="246" t="str">
        <f>IFERROR(AVERAGEIFS('HAZUS Table FL 14.12'!$S$4:$S$325,'HAZUS Table FL 14.12'!$N$4:$N$325,$J662,'HAZUS Table FL 14.12'!$R$4:$R$325,$I662,'HAZUS Table FL 14.12'!$P$4:$P$325,"&lt;="&amp;$H662,'HAZUS Table FL 14.12'!$Q$4:$Q$325,"&gt;"&amp;$H662)*'Inputs_Metric 7'!$D$6,"no data")</f>
        <v>no data</v>
      </c>
      <c r="R662" s="246" t="str">
        <f>IFERROR(INDEX('HAZUS Table FL 14.16'!$D$3:$D$30,MATCH($J662,'HAZUS Table FL 14.16'!$C$3:$C$30,0)),"no data")</f>
        <v>no data</v>
      </c>
      <c r="S662" s="246" t="str">
        <f>IFERROR(INDEX('HAZUS Table FL 14.16'!$F$3:$F$30,MATCH($J662,'HAZUS Table FL 14.16'!$C$3:$C$30,0)),"no data")</f>
        <v>no data</v>
      </c>
      <c r="T662" s="246" t="str">
        <f>IFERROR(INDEX('HAZUS Table FL 14.16'!$G$3:$G$30,MATCH($J662,'HAZUS Table FL 14.16'!$C$3:$C$30,0)),"no data")</f>
        <v>no data</v>
      </c>
      <c r="U662" s="164" t="str">
        <f>IFERROR('Inputs_Metric 7'!$D$5*INDEX('HAZUS Table FL 14.8'!$E$4:$E$14,MATCH('Step 1_Metric 7'!$J662,'HAZUS Table FL 14.8'!$C$4:$C$14,0)),"no data")</f>
        <v>no data</v>
      </c>
      <c r="W662" s="92" t="str">
        <f t="shared" si="92"/>
        <v/>
      </c>
      <c r="X662" s="92" t="str">
        <f t="shared" si="93"/>
        <v/>
      </c>
      <c r="Y662" s="92" t="str">
        <f t="shared" si="94"/>
        <v/>
      </c>
      <c r="Z662" s="92" t="str">
        <f t="shared" si="95"/>
        <v/>
      </c>
      <c r="AA662" s="101" t="str">
        <f t="shared" si="96"/>
        <v/>
      </c>
      <c r="AB662" s="101" t="str">
        <f t="shared" si="97"/>
        <v/>
      </c>
      <c r="AC662" s="92" t="str">
        <f t="shared" si="98"/>
        <v/>
      </c>
      <c r="AD662" s="92" t="str">
        <f t="shared" si="99"/>
        <v/>
      </c>
    </row>
    <row r="663" spans="1:30" x14ac:dyDescent="0.25">
      <c r="A663">
        <f t="shared" si="91"/>
        <v>10</v>
      </c>
      <c r="B663">
        <f>COUNTIF($D$4:D663,D663)</f>
        <v>580</v>
      </c>
      <c r="C663">
        <f>'Building Structure Data'!B664</f>
        <v>0</v>
      </c>
      <c r="D663">
        <f>'Building Structure Data'!C664</f>
        <v>0</v>
      </c>
      <c r="E663">
        <f>'Building Structure Data'!D664</f>
        <v>0</v>
      </c>
      <c r="F663">
        <f>'Building Structure Data'!E664</f>
        <v>0</v>
      </c>
      <c r="G663" s="43">
        <f>'Building Structure Data'!O664</f>
        <v>0</v>
      </c>
      <c r="H663" s="43">
        <f>'Building Structure Data'!P664</f>
        <v>0</v>
      </c>
      <c r="I663" t="b">
        <f>IF(OR('Building Structure Data'!M664="C",'Building Structure Data'!M664="R"),TRUE,FALSE)</f>
        <v>0</v>
      </c>
      <c r="J663">
        <f>'Building Structure Data'!Y664</f>
        <v>0</v>
      </c>
      <c r="K663" s="77">
        <f>'Building Structure Data'!AN664</f>
        <v>0</v>
      </c>
      <c r="L663" s="77">
        <f>'Building Structure Data'!AO664</f>
        <v>0</v>
      </c>
      <c r="M663" s="163" t="str">
        <f>IFERROR('Inputs_Metric 7'!$D$5*INDEX('HAZUS Table FL 14.14'!$F$5:$F$40,MATCH($J663,'HAZUS Table FL 14.14'!$C$5:$C$40,0)),"no data")</f>
        <v>no data</v>
      </c>
      <c r="N663" s="163" t="str">
        <f>IFERROR('Inputs_Metric 7'!$D$5*INDEX('HAZUS Table FL 14.14'!$G$5:$G$40,MATCH($J663,'HAZUS Table FL 14.14'!$C$5:$C$40,0)),"no data")</f>
        <v>no data</v>
      </c>
      <c r="O663" s="163" t="str">
        <f>IFERROR('Inputs_Metric 7'!$D$5*INDEX('HAZUS Table FL 14.14'!$I$5:$I$40,MATCH($J663,'HAZUS Table FL 14.14'!$C$5:$C$40,0)),"no data")</f>
        <v>no data</v>
      </c>
      <c r="P663" s="246" t="str">
        <f>IFERROR(AVERAGEIFS('HAZUS Table FL 14.12'!$S$4:$S$325,'HAZUS Table FL 14.12'!$N$4:$N$325,$J663,'HAZUS Table FL 14.12'!$R$4:$R$325,$I663,'HAZUS Table FL 14.12'!$P$4:$P$325,"&lt;="&amp;$G663,'HAZUS Table FL 14.12'!$Q$4:$Q$325,"&gt;"&amp;$G663)*'Inputs_Metric 7'!$D$6,"no data")</f>
        <v>no data</v>
      </c>
      <c r="Q663" s="246" t="str">
        <f>IFERROR(AVERAGEIFS('HAZUS Table FL 14.12'!$S$4:$S$325,'HAZUS Table FL 14.12'!$N$4:$N$325,$J663,'HAZUS Table FL 14.12'!$R$4:$R$325,$I663,'HAZUS Table FL 14.12'!$P$4:$P$325,"&lt;="&amp;$H663,'HAZUS Table FL 14.12'!$Q$4:$Q$325,"&gt;"&amp;$H663)*'Inputs_Metric 7'!$D$6,"no data")</f>
        <v>no data</v>
      </c>
      <c r="R663" s="246" t="str">
        <f>IFERROR(INDEX('HAZUS Table FL 14.16'!$D$3:$D$30,MATCH($J663,'HAZUS Table FL 14.16'!$C$3:$C$30,0)),"no data")</f>
        <v>no data</v>
      </c>
      <c r="S663" s="246" t="str">
        <f>IFERROR(INDEX('HAZUS Table FL 14.16'!$F$3:$F$30,MATCH($J663,'HAZUS Table FL 14.16'!$C$3:$C$30,0)),"no data")</f>
        <v>no data</v>
      </c>
      <c r="T663" s="246" t="str">
        <f>IFERROR(INDEX('HAZUS Table FL 14.16'!$G$3:$G$30,MATCH($J663,'HAZUS Table FL 14.16'!$C$3:$C$30,0)),"no data")</f>
        <v>no data</v>
      </c>
      <c r="U663" s="164" t="str">
        <f>IFERROR('Inputs_Metric 7'!$D$5*INDEX('HAZUS Table FL 14.8'!$E$4:$E$14,MATCH('Step 1_Metric 7'!$J663,'HAZUS Table FL 14.8'!$C$4:$C$14,0)),"no data")</f>
        <v>no data</v>
      </c>
      <c r="W663" s="92" t="str">
        <f t="shared" si="92"/>
        <v/>
      </c>
      <c r="X663" s="92" t="str">
        <f t="shared" si="93"/>
        <v/>
      </c>
      <c r="Y663" s="92" t="str">
        <f t="shared" si="94"/>
        <v/>
      </c>
      <c r="Z663" s="92" t="str">
        <f t="shared" si="95"/>
        <v/>
      </c>
      <c r="AA663" s="101" t="str">
        <f t="shared" si="96"/>
        <v/>
      </c>
      <c r="AB663" s="101" t="str">
        <f t="shared" si="97"/>
        <v/>
      </c>
      <c r="AC663" s="92" t="str">
        <f t="shared" si="98"/>
        <v/>
      </c>
      <c r="AD663" s="92" t="str">
        <f t="shared" si="99"/>
        <v/>
      </c>
    </row>
    <row r="664" spans="1:30" x14ac:dyDescent="0.25">
      <c r="A664">
        <f t="shared" si="91"/>
        <v>10</v>
      </c>
      <c r="B664">
        <f>COUNTIF($D$4:D664,D664)</f>
        <v>581</v>
      </c>
      <c r="C664">
        <f>'Building Structure Data'!B665</f>
        <v>0</v>
      </c>
      <c r="D664">
        <f>'Building Structure Data'!C665</f>
        <v>0</v>
      </c>
      <c r="E664">
        <f>'Building Structure Data'!D665</f>
        <v>0</v>
      </c>
      <c r="F664">
        <f>'Building Structure Data'!E665</f>
        <v>0</v>
      </c>
      <c r="G664" s="43">
        <f>'Building Structure Data'!O665</f>
        <v>0</v>
      </c>
      <c r="H664" s="43">
        <f>'Building Structure Data'!P665</f>
        <v>0</v>
      </c>
      <c r="I664" t="b">
        <f>IF(OR('Building Structure Data'!M665="C",'Building Structure Data'!M665="R"),TRUE,FALSE)</f>
        <v>0</v>
      </c>
      <c r="J664">
        <f>'Building Structure Data'!Y665</f>
        <v>0</v>
      </c>
      <c r="K664" s="77">
        <f>'Building Structure Data'!AN665</f>
        <v>0</v>
      </c>
      <c r="L664" s="77">
        <f>'Building Structure Data'!AO665</f>
        <v>0</v>
      </c>
      <c r="M664" s="163" t="str">
        <f>IFERROR('Inputs_Metric 7'!$D$5*INDEX('HAZUS Table FL 14.14'!$F$5:$F$40,MATCH($J664,'HAZUS Table FL 14.14'!$C$5:$C$40,0)),"no data")</f>
        <v>no data</v>
      </c>
      <c r="N664" s="163" t="str">
        <f>IFERROR('Inputs_Metric 7'!$D$5*INDEX('HAZUS Table FL 14.14'!$G$5:$G$40,MATCH($J664,'HAZUS Table FL 14.14'!$C$5:$C$40,0)),"no data")</f>
        <v>no data</v>
      </c>
      <c r="O664" s="163" t="str">
        <f>IFERROR('Inputs_Metric 7'!$D$5*INDEX('HAZUS Table FL 14.14'!$I$5:$I$40,MATCH($J664,'HAZUS Table FL 14.14'!$C$5:$C$40,0)),"no data")</f>
        <v>no data</v>
      </c>
      <c r="P664" s="246" t="str">
        <f>IFERROR(AVERAGEIFS('HAZUS Table FL 14.12'!$S$4:$S$325,'HAZUS Table FL 14.12'!$N$4:$N$325,$J664,'HAZUS Table FL 14.12'!$R$4:$R$325,$I664,'HAZUS Table FL 14.12'!$P$4:$P$325,"&lt;="&amp;$G664,'HAZUS Table FL 14.12'!$Q$4:$Q$325,"&gt;"&amp;$G664)*'Inputs_Metric 7'!$D$6,"no data")</f>
        <v>no data</v>
      </c>
      <c r="Q664" s="246" t="str">
        <f>IFERROR(AVERAGEIFS('HAZUS Table FL 14.12'!$S$4:$S$325,'HAZUS Table FL 14.12'!$N$4:$N$325,$J664,'HAZUS Table FL 14.12'!$R$4:$R$325,$I664,'HAZUS Table FL 14.12'!$P$4:$P$325,"&lt;="&amp;$H664,'HAZUS Table FL 14.12'!$Q$4:$Q$325,"&gt;"&amp;$H664)*'Inputs_Metric 7'!$D$6,"no data")</f>
        <v>no data</v>
      </c>
      <c r="R664" s="246" t="str">
        <f>IFERROR(INDEX('HAZUS Table FL 14.16'!$D$3:$D$30,MATCH($J664,'HAZUS Table FL 14.16'!$C$3:$C$30,0)),"no data")</f>
        <v>no data</v>
      </c>
      <c r="S664" s="246" t="str">
        <f>IFERROR(INDEX('HAZUS Table FL 14.16'!$F$3:$F$30,MATCH($J664,'HAZUS Table FL 14.16'!$C$3:$C$30,0)),"no data")</f>
        <v>no data</v>
      </c>
      <c r="T664" s="246" t="str">
        <f>IFERROR(INDEX('HAZUS Table FL 14.16'!$G$3:$G$30,MATCH($J664,'HAZUS Table FL 14.16'!$C$3:$C$30,0)),"no data")</f>
        <v>no data</v>
      </c>
      <c r="U664" s="164" t="str">
        <f>IFERROR('Inputs_Metric 7'!$D$5*INDEX('HAZUS Table FL 14.8'!$E$4:$E$14,MATCH('Step 1_Metric 7'!$J664,'HAZUS Table FL 14.8'!$C$4:$C$14,0)),"no data")</f>
        <v>no data</v>
      </c>
      <c r="W664" s="92" t="str">
        <f t="shared" si="92"/>
        <v/>
      </c>
      <c r="X664" s="92" t="str">
        <f t="shared" si="93"/>
        <v/>
      </c>
      <c r="Y664" s="92" t="str">
        <f t="shared" si="94"/>
        <v/>
      </c>
      <c r="Z664" s="92" t="str">
        <f t="shared" si="95"/>
        <v/>
      </c>
      <c r="AA664" s="101" t="str">
        <f t="shared" si="96"/>
        <v/>
      </c>
      <c r="AB664" s="101" t="str">
        <f t="shared" si="97"/>
        <v/>
      </c>
      <c r="AC664" s="92" t="str">
        <f t="shared" si="98"/>
        <v/>
      </c>
      <c r="AD664" s="92" t="str">
        <f t="shared" si="99"/>
        <v/>
      </c>
    </row>
    <row r="665" spans="1:30" x14ac:dyDescent="0.25">
      <c r="A665">
        <f t="shared" si="91"/>
        <v>10</v>
      </c>
      <c r="B665">
        <f>COUNTIF($D$4:D665,D665)</f>
        <v>582</v>
      </c>
      <c r="C665">
        <f>'Building Structure Data'!B666</f>
        <v>0</v>
      </c>
      <c r="D665">
        <f>'Building Structure Data'!C666</f>
        <v>0</v>
      </c>
      <c r="E665">
        <f>'Building Structure Data'!D666</f>
        <v>0</v>
      </c>
      <c r="F665">
        <f>'Building Structure Data'!E666</f>
        <v>0</v>
      </c>
      <c r="G665" s="43">
        <f>'Building Structure Data'!O666</f>
        <v>0</v>
      </c>
      <c r="H665" s="43">
        <f>'Building Structure Data'!P666</f>
        <v>0</v>
      </c>
      <c r="I665" t="b">
        <f>IF(OR('Building Structure Data'!M666="C",'Building Structure Data'!M666="R"),TRUE,FALSE)</f>
        <v>0</v>
      </c>
      <c r="J665">
        <f>'Building Structure Data'!Y666</f>
        <v>0</v>
      </c>
      <c r="K665" s="77">
        <f>'Building Structure Data'!AN666</f>
        <v>0</v>
      </c>
      <c r="L665" s="77">
        <f>'Building Structure Data'!AO666</f>
        <v>0</v>
      </c>
      <c r="M665" s="163" t="str">
        <f>IFERROR('Inputs_Metric 7'!$D$5*INDEX('HAZUS Table FL 14.14'!$F$5:$F$40,MATCH($J665,'HAZUS Table FL 14.14'!$C$5:$C$40,0)),"no data")</f>
        <v>no data</v>
      </c>
      <c r="N665" s="163" t="str">
        <f>IFERROR('Inputs_Metric 7'!$D$5*INDEX('HAZUS Table FL 14.14'!$G$5:$G$40,MATCH($J665,'HAZUS Table FL 14.14'!$C$5:$C$40,0)),"no data")</f>
        <v>no data</v>
      </c>
      <c r="O665" s="163" t="str">
        <f>IFERROR('Inputs_Metric 7'!$D$5*INDEX('HAZUS Table FL 14.14'!$I$5:$I$40,MATCH($J665,'HAZUS Table FL 14.14'!$C$5:$C$40,0)),"no data")</f>
        <v>no data</v>
      </c>
      <c r="P665" s="246" t="str">
        <f>IFERROR(AVERAGEIFS('HAZUS Table FL 14.12'!$S$4:$S$325,'HAZUS Table FL 14.12'!$N$4:$N$325,$J665,'HAZUS Table FL 14.12'!$R$4:$R$325,$I665,'HAZUS Table FL 14.12'!$P$4:$P$325,"&lt;="&amp;$G665,'HAZUS Table FL 14.12'!$Q$4:$Q$325,"&gt;"&amp;$G665)*'Inputs_Metric 7'!$D$6,"no data")</f>
        <v>no data</v>
      </c>
      <c r="Q665" s="246" t="str">
        <f>IFERROR(AVERAGEIFS('HAZUS Table FL 14.12'!$S$4:$S$325,'HAZUS Table FL 14.12'!$N$4:$N$325,$J665,'HAZUS Table FL 14.12'!$R$4:$R$325,$I665,'HAZUS Table FL 14.12'!$P$4:$P$325,"&lt;="&amp;$H665,'HAZUS Table FL 14.12'!$Q$4:$Q$325,"&gt;"&amp;$H665)*'Inputs_Metric 7'!$D$6,"no data")</f>
        <v>no data</v>
      </c>
      <c r="R665" s="246" t="str">
        <f>IFERROR(INDEX('HAZUS Table FL 14.16'!$D$3:$D$30,MATCH($J665,'HAZUS Table FL 14.16'!$C$3:$C$30,0)),"no data")</f>
        <v>no data</v>
      </c>
      <c r="S665" s="246" t="str">
        <f>IFERROR(INDEX('HAZUS Table FL 14.16'!$F$3:$F$30,MATCH($J665,'HAZUS Table FL 14.16'!$C$3:$C$30,0)),"no data")</f>
        <v>no data</v>
      </c>
      <c r="T665" s="246" t="str">
        <f>IFERROR(INDEX('HAZUS Table FL 14.16'!$G$3:$G$30,MATCH($J665,'HAZUS Table FL 14.16'!$C$3:$C$30,0)),"no data")</f>
        <v>no data</v>
      </c>
      <c r="U665" s="164" t="str">
        <f>IFERROR('Inputs_Metric 7'!$D$5*INDEX('HAZUS Table FL 14.8'!$E$4:$E$14,MATCH('Step 1_Metric 7'!$J665,'HAZUS Table FL 14.8'!$C$4:$C$14,0)),"no data")</f>
        <v>no data</v>
      </c>
      <c r="W665" s="92" t="str">
        <f t="shared" si="92"/>
        <v/>
      </c>
      <c r="X665" s="92" t="str">
        <f t="shared" si="93"/>
        <v/>
      </c>
      <c r="Y665" s="92" t="str">
        <f t="shared" si="94"/>
        <v/>
      </c>
      <c r="Z665" s="92" t="str">
        <f t="shared" si="95"/>
        <v/>
      </c>
      <c r="AA665" s="101" t="str">
        <f t="shared" si="96"/>
        <v/>
      </c>
      <c r="AB665" s="101" t="str">
        <f t="shared" si="97"/>
        <v/>
      </c>
      <c r="AC665" s="92" t="str">
        <f t="shared" si="98"/>
        <v/>
      </c>
      <c r="AD665" s="92" t="str">
        <f t="shared" si="99"/>
        <v/>
      </c>
    </row>
    <row r="666" spans="1:30" x14ac:dyDescent="0.25">
      <c r="A666">
        <f t="shared" si="91"/>
        <v>10</v>
      </c>
      <c r="B666">
        <f>COUNTIF($D$4:D666,D666)</f>
        <v>583</v>
      </c>
      <c r="C666">
        <f>'Building Structure Data'!B667</f>
        <v>0</v>
      </c>
      <c r="D666">
        <f>'Building Structure Data'!C667</f>
        <v>0</v>
      </c>
      <c r="E666">
        <f>'Building Structure Data'!D667</f>
        <v>0</v>
      </c>
      <c r="F666">
        <f>'Building Structure Data'!E667</f>
        <v>0</v>
      </c>
      <c r="G666" s="43">
        <f>'Building Structure Data'!O667</f>
        <v>0</v>
      </c>
      <c r="H666" s="43">
        <f>'Building Structure Data'!P667</f>
        <v>0</v>
      </c>
      <c r="I666" t="b">
        <f>IF(OR('Building Structure Data'!M667="C",'Building Structure Data'!M667="R"),TRUE,FALSE)</f>
        <v>0</v>
      </c>
      <c r="J666">
        <f>'Building Structure Data'!Y667</f>
        <v>0</v>
      </c>
      <c r="K666" s="77">
        <f>'Building Structure Data'!AN667</f>
        <v>0</v>
      </c>
      <c r="L666" s="77">
        <f>'Building Structure Data'!AO667</f>
        <v>0</v>
      </c>
      <c r="M666" s="163" t="str">
        <f>IFERROR('Inputs_Metric 7'!$D$5*INDEX('HAZUS Table FL 14.14'!$F$5:$F$40,MATCH($J666,'HAZUS Table FL 14.14'!$C$5:$C$40,0)),"no data")</f>
        <v>no data</v>
      </c>
      <c r="N666" s="163" t="str">
        <f>IFERROR('Inputs_Metric 7'!$D$5*INDEX('HAZUS Table FL 14.14'!$G$5:$G$40,MATCH($J666,'HAZUS Table FL 14.14'!$C$5:$C$40,0)),"no data")</f>
        <v>no data</v>
      </c>
      <c r="O666" s="163" t="str">
        <f>IFERROR('Inputs_Metric 7'!$D$5*INDEX('HAZUS Table FL 14.14'!$I$5:$I$40,MATCH($J666,'HAZUS Table FL 14.14'!$C$5:$C$40,0)),"no data")</f>
        <v>no data</v>
      </c>
      <c r="P666" s="246" t="str">
        <f>IFERROR(AVERAGEIFS('HAZUS Table FL 14.12'!$S$4:$S$325,'HAZUS Table FL 14.12'!$N$4:$N$325,$J666,'HAZUS Table FL 14.12'!$R$4:$R$325,$I666,'HAZUS Table FL 14.12'!$P$4:$P$325,"&lt;="&amp;$G666,'HAZUS Table FL 14.12'!$Q$4:$Q$325,"&gt;"&amp;$G666)*'Inputs_Metric 7'!$D$6,"no data")</f>
        <v>no data</v>
      </c>
      <c r="Q666" s="246" t="str">
        <f>IFERROR(AVERAGEIFS('HAZUS Table FL 14.12'!$S$4:$S$325,'HAZUS Table FL 14.12'!$N$4:$N$325,$J666,'HAZUS Table FL 14.12'!$R$4:$R$325,$I666,'HAZUS Table FL 14.12'!$P$4:$P$325,"&lt;="&amp;$H666,'HAZUS Table FL 14.12'!$Q$4:$Q$325,"&gt;"&amp;$H666)*'Inputs_Metric 7'!$D$6,"no data")</f>
        <v>no data</v>
      </c>
      <c r="R666" s="246" t="str">
        <f>IFERROR(INDEX('HAZUS Table FL 14.16'!$D$3:$D$30,MATCH($J666,'HAZUS Table FL 14.16'!$C$3:$C$30,0)),"no data")</f>
        <v>no data</v>
      </c>
      <c r="S666" s="246" t="str">
        <f>IFERROR(INDEX('HAZUS Table FL 14.16'!$F$3:$F$30,MATCH($J666,'HAZUS Table FL 14.16'!$C$3:$C$30,0)),"no data")</f>
        <v>no data</v>
      </c>
      <c r="T666" s="246" t="str">
        <f>IFERROR(INDEX('HAZUS Table FL 14.16'!$G$3:$G$30,MATCH($J666,'HAZUS Table FL 14.16'!$C$3:$C$30,0)),"no data")</f>
        <v>no data</v>
      </c>
      <c r="U666" s="164" t="str">
        <f>IFERROR('Inputs_Metric 7'!$D$5*INDEX('HAZUS Table FL 14.8'!$E$4:$E$14,MATCH('Step 1_Metric 7'!$J666,'HAZUS Table FL 14.8'!$C$4:$C$14,0)),"no data")</f>
        <v>no data</v>
      </c>
      <c r="W666" s="92" t="str">
        <f t="shared" si="92"/>
        <v/>
      </c>
      <c r="X666" s="92" t="str">
        <f t="shared" si="93"/>
        <v/>
      </c>
      <c r="Y666" s="92" t="str">
        <f t="shared" si="94"/>
        <v/>
      </c>
      <c r="Z666" s="92" t="str">
        <f t="shared" si="95"/>
        <v/>
      </c>
      <c r="AA666" s="101" t="str">
        <f t="shared" si="96"/>
        <v/>
      </c>
      <c r="AB666" s="101" t="str">
        <f t="shared" si="97"/>
        <v/>
      </c>
      <c r="AC666" s="92" t="str">
        <f t="shared" si="98"/>
        <v/>
      </c>
      <c r="AD666" s="92" t="str">
        <f t="shared" si="99"/>
        <v/>
      </c>
    </row>
    <row r="667" spans="1:30" x14ac:dyDescent="0.25">
      <c r="A667">
        <f t="shared" si="91"/>
        <v>10</v>
      </c>
      <c r="B667">
        <f>COUNTIF($D$4:D667,D667)</f>
        <v>584</v>
      </c>
      <c r="C667">
        <f>'Building Structure Data'!B668</f>
        <v>0</v>
      </c>
      <c r="D667">
        <f>'Building Structure Data'!C668</f>
        <v>0</v>
      </c>
      <c r="E667">
        <f>'Building Structure Data'!D668</f>
        <v>0</v>
      </c>
      <c r="F667">
        <f>'Building Structure Data'!E668</f>
        <v>0</v>
      </c>
      <c r="G667" s="43">
        <f>'Building Structure Data'!O668</f>
        <v>0</v>
      </c>
      <c r="H667" s="43">
        <f>'Building Structure Data'!P668</f>
        <v>0</v>
      </c>
      <c r="I667" t="b">
        <f>IF(OR('Building Structure Data'!M668="C",'Building Structure Data'!M668="R"),TRUE,FALSE)</f>
        <v>0</v>
      </c>
      <c r="J667">
        <f>'Building Structure Data'!Y668</f>
        <v>0</v>
      </c>
      <c r="K667" s="77">
        <f>'Building Structure Data'!AN668</f>
        <v>0</v>
      </c>
      <c r="L667" s="77">
        <f>'Building Structure Data'!AO668</f>
        <v>0</v>
      </c>
      <c r="M667" s="163" t="str">
        <f>IFERROR('Inputs_Metric 7'!$D$5*INDEX('HAZUS Table FL 14.14'!$F$5:$F$40,MATCH($J667,'HAZUS Table FL 14.14'!$C$5:$C$40,0)),"no data")</f>
        <v>no data</v>
      </c>
      <c r="N667" s="163" t="str">
        <f>IFERROR('Inputs_Metric 7'!$D$5*INDEX('HAZUS Table FL 14.14'!$G$5:$G$40,MATCH($J667,'HAZUS Table FL 14.14'!$C$5:$C$40,0)),"no data")</f>
        <v>no data</v>
      </c>
      <c r="O667" s="163" t="str">
        <f>IFERROR('Inputs_Metric 7'!$D$5*INDEX('HAZUS Table FL 14.14'!$I$5:$I$40,MATCH($J667,'HAZUS Table FL 14.14'!$C$5:$C$40,0)),"no data")</f>
        <v>no data</v>
      </c>
      <c r="P667" s="246" t="str">
        <f>IFERROR(AVERAGEIFS('HAZUS Table FL 14.12'!$S$4:$S$325,'HAZUS Table FL 14.12'!$N$4:$N$325,$J667,'HAZUS Table FL 14.12'!$R$4:$R$325,$I667,'HAZUS Table FL 14.12'!$P$4:$P$325,"&lt;="&amp;$G667,'HAZUS Table FL 14.12'!$Q$4:$Q$325,"&gt;"&amp;$G667)*'Inputs_Metric 7'!$D$6,"no data")</f>
        <v>no data</v>
      </c>
      <c r="Q667" s="246" t="str">
        <f>IFERROR(AVERAGEIFS('HAZUS Table FL 14.12'!$S$4:$S$325,'HAZUS Table FL 14.12'!$N$4:$N$325,$J667,'HAZUS Table FL 14.12'!$R$4:$R$325,$I667,'HAZUS Table FL 14.12'!$P$4:$P$325,"&lt;="&amp;$H667,'HAZUS Table FL 14.12'!$Q$4:$Q$325,"&gt;"&amp;$H667)*'Inputs_Metric 7'!$D$6,"no data")</f>
        <v>no data</v>
      </c>
      <c r="R667" s="246" t="str">
        <f>IFERROR(INDEX('HAZUS Table FL 14.16'!$D$3:$D$30,MATCH($J667,'HAZUS Table FL 14.16'!$C$3:$C$30,0)),"no data")</f>
        <v>no data</v>
      </c>
      <c r="S667" s="246" t="str">
        <f>IFERROR(INDEX('HAZUS Table FL 14.16'!$F$3:$F$30,MATCH($J667,'HAZUS Table FL 14.16'!$C$3:$C$30,0)),"no data")</f>
        <v>no data</v>
      </c>
      <c r="T667" s="246" t="str">
        <f>IFERROR(INDEX('HAZUS Table FL 14.16'!$G$3:$G$30,MATCH($J667,'HAZUS Table FL 14.16'!$C$3:$C$30,0)),"no data")</f>
        <v>no data</v>
      </c>
      <c r="U667" s="164" t="str">
        <f>IFERROR('Inputs_Metric 7'!$D$5*INDEX('HAZUS Table FL 14.8'!$E$4:$E$14,MATCH('Step 1_Metric 7'!$J667,'HAZUS Table FL 14.8'!$C$4:$C$14,0)),"no data")</f>
        <v>no data</v>
      </c>
      <c r="W667" s="92" t="str">
        <f t="shared" si="92"/>
        <v/>
      </c>
      <c r="X667" s="92" t="str">
        <f t="shared" si="93"/>
        <v/>
      </c>
      <c r="Y667" s="92" t="str">
        <f t="shared" si="94"/>
        <v/>
      </c>
      <c r="Z667" s="92" t="str">
        <f t="shared" si="95"/>
        <v/>
      </c>
      <c r="AA667" s="101" t="str">
        <f t="shared" si="96"/>
        <v/>
      </c>
      <c r="AB667" s="101" t="str">
        <f t="shared" si="97"/>
        <v/>
      </c>
      <c r="AC667" s="92" t="str">
        <f t="shared" si="98"/>
        <v/>
      </c>
      <c r="AD667" s="92" t="str">
        <f t="shared" si="99"/>
        <v/>
      </c>
    </row>
    <row r="668" spans="1:30" x14ac:dyDescent="0.25">
      <c r="A668">
        <f t="shared" si="91"/>
        <v>10</v>
      </c>
      <c r="B668">
        <f>COUNTIF($D$4:D668,D668)</f>
        <v>585</v>
      </c>
      <c r="C668">
        <f>'Building Structure Data'!B669</f>
        <v>0</v>
      </c>
      <c r="D668">
        <f>'Building Structure Data'!C669</f>
        <v>0</v>
      </c>
      <c r="E668">
        <f>'Building Structure Data'!D669</f>
        <v>0</v>
      </c>
      <c r="F668">
        <f>'Building Structure Data'!E669</f>
        <v>0</v>
      </c>
      <c r="G668" s="43">
        <f>'Building Structure Data'!O669</f>
        <v>0</v>
      </c>
      <c r="H668" s="43">
        <f>'Building Structure Data'!P669</f>
        <v>0</v>
      </c>
      <c r="I668" t="b">
        <f>IF(OR('Building Structure Data'!M669="C",'Building Structure Data'!M669="R"),TRUE,FALSE)</f>
        <v>0</v>
      </c>
      <c r="J668">
        <f>'Building Structure Data'!Y669</f>
        <v>0</v>
      </c>
      <c r="K668" s="77">
        <f>'Building Structure Data'!AN669</f>
        <v>0</v>
      </c>
      <c r="L668" s="77">
        <f>'Building Structure Data'!AO669</f>
        <v>0</v>
      </c>
      <c r="M668" s="163" t="str">
        <f>IFERROR('Inputs_Metric 7'!$D$5*INDEX('HAZUS Table FL 14.14'!$F$5:$F$40,MATCH($J668,'HAZUS Table FL 14.14'!$C$5:$C$40,0)),"no data")</f>
        <v>no data</v>
      </c>
      <c r="N668" s="163" t="str">
        <f>IFERROR('Inputs_Metric 7'!$D$5*INDEX('HAZUS Table FL 14.14'!$G$5:$G$40,MATCH($J668,'HAZUS Table FL 14.14'!$C$5:$C$40,0)),"no data")</f>
        <v>no data</v>
      </c>
      <c r="O668" s="163" t="str">
        <f>IFERROR('Inputs_Metric 7'!$D$5*INDEX('HAZUS Table FL 14.14'!$I$5:$I$40,MATCH($J668,'HAZUS Table FL 14.14'!$C$5:$C$40,0)),"no data")</f>
        <v>no data</v>
      </c>
      <c r="P668" s="246" t="str">
        <f>IFERROR(AVERAGEIFS('HAZUS Table FL 14.12'!$S$4:$S$325,'HAZUS Table FL 14.12'!$N$4:$N$325,$J668,'HAZUS Table FL 14.12'!$R$4:$R$325,$I668,'HAZUS Table FL 14.12'!$P$4:$P$325,"&lt;="&amp;$G668,'HAZUS Table FL 14.12'!$Q$4:$Q$325,"&gt;"&amp;$G668)*'Inputs_Metric 7'!$D$6,"no data")</f>
        <v>no data</v>
      </c>
      <c r="Q668" s="246" t="str">
        <f>IFERROR(AVERAGEIFS('HAZUS Table FL 14.12'!$S$4:$S$325,'HAZUS Table FL 14.12'!$N$4:$N$325,$J668,'HAZUS Table FL 14.12'!$R$4:$R$325,$I668,'HAZUS Table FL 14.12'!$P$4:$P$325,"&lt;="&amp;$H668,'HAZUS Table FL 14.12'!$Q$4:$Q$325,"&gt;"&amp;$H668)*'Inputs_Metric 7'!$D$6,"no data")</f>
        <v>no data</v>
      </c>
      <c r="R668" s="246" t="str">
        <f>IFERROR(INDEX('HAZUS Table FL 14.16'!$D$3:$D$30,MATCH($J668,'HAZUS Table FL 14.16'!$C$3:$C$30,0)),"no data")</f>
        <v>no data</v>
      </c>
      <c r="S668" s="246" t="str">
        <f>IFERROR(INDEX('HAZUS Table FL 14.16'!$F$3:$F$30,MATCH($J668,'HAZUS Table FL 14.16'!$C$3:$C$30,0)),"no data")</f>
        <v>no data</v>
      </c>
      <c r="T668" s="246" t="str">
        <f>IFERROR(INDEX('HAZUS Table FL 14.16'!$G$3:$G$30,MATCH($J668,'HAZUS Table FL 14.16'!$C$3:$C$30,0)),"no data")</f>
        <v>no data</v>
      </c>
      <c r="U668" s="164" t="str">
        <f>IFERROR('Inputs_Metric 7'!$D$5*INDEX('HAZUS Table FL 14.8'!$E$4:$E$14,MATCH('Step 1_Metric 7'!$J668,'HAZUS Table FL 14.8'!$C$4:$C$14,0)),"no data")</f>
        <v>no data</v>
      </c>
      <c r="W668" s="92" t="str">
        <f t="shared" si="92"/>
        <v/>
      </c>
      <c r="X668" s="92" t="str">
        <f t="shared" si="93"/>
        <v/>
      </c>
      <c r="Y668" s="92" t="str">
        <f t="shared" si="94"/>
        <v/>
      </c>
      <c r="Z668" s="92" t="str">
        <f t="shared" si="95"/>
        <v/>
      </c>
      <c r="AA668" s="101" t="str">
        <f t="shared" si="96"/>
        <v/>
      </c>
      <c r="AB668" s="101" t="str">
        <f t="shared" si="97"/>
        <v/>
      </c>
      <c r="AC668" s="92" t="str">
        <f t="shared" si="98"/>
        <v/>
      </c>
      <c r="AD668" s="92" t="str">
        <f t="shared" si="99"/>
        <v/>
      </c>
    </row>
    <row r="669" spans="1:30" x14ac:dyDescent="0.25">
      <c r="A669">
        <f t="shared" ref="A669:A732" si="100">IF(B669=1,A668+1,A668)</f>
        <v>10</v>
      </c>
      <c r="B669">
        <f>COUNTIF($D$4:D669,D669)</f>
        <v>586</v>
      </c>
      <c r="C669">
        <f>'Building Structure Data'!B670</f>
        <v>0</v>
      </c>
      <c r="D669">
        <f>'Building Structure Data'!C670</f>
        <v>0</v>
      </c>
      <c r="E669">
        <f>'Building Structure Data'!D670</f>
        <v>0</v>
      </c>
      <c r="F669">
        <f>'Building Structure Data'!E670</f>
        <v>0</v>
      </c>
      <c r="G669" s="43">
        <f>'Building Structure Data'!O670</f>
        <v>0</v>
      </c>
      <c r="H669" s="43">
        <f>'Building Structure Data'!P670</f>
        <v>0</v>
      </c>
      <c r="I669" t="b">
        <f>IF(OR('Building Structure Data'!M670="C",'Building Structure Data'!M670="R"),TRUE,FALSE)</f>
        <v>0</v>
      </c>
      <c r="J669">
        <f>'Building Structure Data'!Y670</f>
        <v>0</v>
      </c>
      <c r="K669" s="77">
        <f>'Building Structure Data'!AN670</f>
        <v>0</v>
      </c>
      <c r="L669" s="77">
        <f>'Building Structure Data'!AO670</f>
        <v>0</v>
      </c>
      <c r="M669" s="163" t="str">
        <f>IFERROR('Inputs_Metric 7'!$D$5*INDEX('HAZUS Table FL 14.14'!$F$5:$F$40,MATCH($J669,'HAZUS Table FL 14.14'!$C$5:$C$40,0)),"no data")</f>
        <v>no data</v>
      </c>
      <c r="N669" s="163" t="str">
        <f>IFERROR('Inputs_Metric 7'!$D$5*INDEX('HAZUS Table FL 14.14'!$G$5:$G$40,MATCH($J669,'HAZUS Table FL 14.14'!$C$5:$C$40,0)),"no data")</f>
        <v>no data</v>
      </c>
      <c r="O669" s="163" t="str">
        <f>IFERROR('Inputs_Metric 7'!$D$5*INDEX('HAZUS Table FL 14.14'!$I$5:$I$40,MATCH($J669,'HAZUS Table FL 14.14'!$C$5:$C$40,0)),"no data")</f>
        <v>no data</v>
      </c>
      <c r="P669" s="246" t="str">
        <f>IFERROR(AVERAGEIFS('HAZUS Table FL 14.12'!$S$4:$S$325,'HAZUS Table FL 14.12'!$N$4:$N$325,$J669,'HAZUS Table FL 14.12'!$R$4:$R$325,$I669,'HAZUS Table FL 14.12'!$P$4:$P$325,"&lt;="&amp;$G669,'HAZUS Table FL 14.12'!$Q$4:$Q$325,"&gt;"&amp;$G669)*'Inputs_Metric 7'!$D$6,"no data")</f>
        <v>no data</v>
      </c>
      <c r="Q669" s="246" t="str">
        <f>IFERROR(AVERAGEIFS('HAZUS Table FL 14.12'!$S$4:$S$325,'HAZUS Table FL 14.12'!$N$4:$N$325,$J669,'HAZUS Table FL 14.12'!$R$4:$R$325,$I669,'HAZUS Table FL 14.12'!$P$4:$P$325,"&lt;="&amp;$H669,'HAZUS Table FL 14.12'!$Q$4:$Q$325,"&gt;"&amp;$H669)*'Inputs_Metric 7'!$D$6,"no data")</f>
        <v>no data</v>
      </c>
      <c r="R669" s="246" t="str">
        <f>IFERROR(INDEX('HAZUS Table FL 14.16'!$D$3:$D$30,MATCH($J669,'HAZUS Table FL 14.16'!$C$3:$C$30,0)),"no data")</f>
        <v>no data</v>
      </c>
      <c r="S669" s="246" t="str">
        <f>IFERROR(INDEX('HAZUS Table FL 14.16'!$F$3:$F$30,MATCH($J669,'HAZUS Table FL 14.16'!$C$3:$C$30,0)),"no data")</f>
        <v>no data</v>
      </c>
      <c r="T669" s="246" t="str">
        <f>IFERROR(INDEX('HAZUS Table FL 14.16'!$G$3:$G$30,MATCH($J669,'HAZUS Table FL 14.16'!$C$3:$C$30,0)),"no data")</f>
        <v>no data</v>
      </c>
      <c r="U669" s="164" t="str">
        <f>IFERROR('Inputs_Metric 7'!$D$5*INDEX('HAZUS Table FL 14.8'!$E$4:$E$14,MATCH('Step 1_Metric 7'!$J669,'HAZUS Table FL 14.8'!$C$4:$C$14,0)),"no data")</f>
        <v>no data</v>
      </c>
      <c r="W669" s="92" t="str">
        <f t="shared" ref="W669:W732" si="101">IFERROR(K669*M669*P669*(1-S669),"")</f>
        <v/>
      </c>
      <c r="X669" s="92" t="str">
        <f t="shared" ref="X669:X732" si="102">IFERROR(L669*M669*Q669*(1-S669),"")</f>
        <v/>
      </c>
      <c r="Y669" s="92" t="str">
        <f t="shared" ref="Y669:Y732" si="103">IFERROR(K669*$N669*P669*(1-$R669),"")</f>
        <v/>
      </c>
      <c r="Z669" s="92" t="str">
        <f t="shared" ref="Z669:Z732" si="104">IFERROR(L669*$N669*Q669*(1-$R669),"")</f>
        <v/>
      </c>
      <c r="AA669" s="101" t="str">
        <f t="shared" ref="AA669:AA732" si="105">IFERROR(AC669/$U669,"")</f>
        <v/>
      </c>
      <c r="AB669" s="101" t="str">
        <f t="shared" ref="AB669:AB732" si="106">IFERROR(AD669/$U669,"")</f>
        <v/>
      </c>
      <c r="AC669" s="92" t="str">
        <f t="shared" ref="AC669:AC732" si="107">IFERROR(K669*$O669*P669*(1-$T669),"")</f>
        <v/>
      </c>
      <c r="AD669" s="92" t="str">
        <f t="shared" ref="AD669:AD732" si="108">IFERROR(L669*$O669*Q669*(1-$T669),"")</f>
        <v/>
      </c>
    </row>
    <row r="670" spans="1:30" x14ac:dyDescent="0.25">
      <c r="A670">
        <f t="shared" si="100"/>
        <v>10</v>
      </c>
      <c r="B670">
        <f>COUNTIF($D$4:D670,D670)</f>
        <v>587</v>
      </c>
      <c r="C670">
        <f>'Building Structure Data'!B671</f>
        <v>0</v>
      </c>
      <c r="D670">
        <f>'Building Structure Data'!C671</f>
        <v>0</v>
      </c>
      <c r="E670">
        <f>'Building Structure Data'!D671</f>
        <v>0</v>
      </c>
      <c r="F670">
        <f>'Building Structure Data'!E671</f>
        <v>0</v>
      </c>
      <c r="G670" s="43">
        <f>'Building Structure Data'!O671</f>
        <v>0</v>
      </c>
      <c r="H670" s="43">
        <f>'Building Structure Data'!P671</f>
        <v>0</v>
      </c>
      <c r="I670" t="b">
        <f>IF(OR('Building Structure Data'!M671="C",'Building Structure Data'!M671="R"),TRUE,FALSE)</f>
        <v>0</v>
      </c>
      <c r="J670">
        <f>'Building Structure Data'!Y671</f>
        <v>0</v>
      </c>
      <c r="K670" s="77">
        <f>'Building Structure Data'!AN671</f>
        <v>0</v>
      </c>
      <c r="L670" s="77">
        <f>'Building Structure Data'!AO671</f>
        <v>0</v>
      </c>
      <c r="M670" s="163" t="str">
        <f>IFERROR('Inputs_Metric 7'!$D$5*INDEX('HAZUS Table FL 14.14'!$F$5:$F$40,MATCH($J670,'HAZUS Table FL 14.14'!$C$5:$C$40,0)),"no data")</f>
        <v>no data</v>
      </c>
      <c r="N670" s="163" t="str">
        <f>IFERROR('Inputs_Metric 7'!$D$5*INDEX('HAZUS Table FL 14.14'!$G$5:$G$40,MATCH($J670,'HAZUS Table FL 14.14'!$C$5:$C$40,0)),"no data")</f>
        <v>no data</v>
      </c>
      <c r="O670" s="163" t="str">
        <f>IFERROR('Inputs_Metric 7'!$D$5*INDEX('HAZUS Table FL 14.14'!$I$5:$I$40,MATCH($J670,'HAZUS Table FL 14.14'!$C$5:$C$40,0)),"no data")</f>
        <v>no data</v>
      </c>
      <c r="P670" s="246" t="str">
        <f>IFERROR(AVERAGEIFS('HAZUS Table FL 14.12'!$S$4:$S$325,'HAZUS Table FL 14.12'!$N$4:$N$325,$J670,'HAZUS Table FL 14.12'!$R$4:$R$325,$I670,'HAZUS Table FL 14.12'!$P$4:$P$325,"&lt;="&amp;$G670,'HAZUS Table FL 14.12'!$Q$4:$Q$325,"&gt;"&amp;$G670)*'Inputs_Metric 7'!$D$6,"no data")</f>
        <v>no data</v>
      </c>
      <c r="Q670" s="246" t="str">
        <f>IFERROR(AVERAGEIFS('HAZUS Table FL 14.12'!$S$4:$S$325,'HAZUS Table FL 14.12'!$N$4:$N$325,$J670,'HAZUS Table FL 14.12'!$R$4:$R$325,$I670,'HAZUS Table FL 14.12'!$P$4:$P$325,"&lt;="&amp;$H670,'HAZUS Table FL 14.12'!$Q$4:$Q$325,"&gt;"&amp;$H670)*'Inputs_Metric 7'!$D$6,"no data")</f>
        <v>no data</v>
      </c>
      <c r="R670" s="246" t="str">
        <f>IFERROR(INDEX('HAZUS Table FL 14.16'!$D$3:$D$30,MATCH($J670,'HAZUS Table FL 14.16'!$C$3:$C$30,0)),"no data")</f>
        <v>no data</v>
      </c>
      <c r="S670" s="246" t="str">
        <f>IFERROR(INDEX('HAZUS Table FL 14.16'!$F$3:$F$30,MATCH($J670,'HAZUS Table FL 14.16'!$C$3:$C$30,0)),"no data")</f>
        <v>no data</v>
      </c>
      <c r="T670" s="246" t="str">
        <f>IFERROR(INDEX('HAZUS Table FL 14.16'!$G$3:$G$30,MATCH($J670,'HAZUS Table FL 14.16'!$C$3:$C$30,0)),"no data")</f>
        <v>no data</v>
      </c>
      <c r="U670" s="164" t="str">
        <f>IFERROR('Inputs_Metric 7'!$D$5*INDEX('HAZUS Table FL 14.8'!$E$4:$E$14,MATCH('Step 1_Metric 7'!$J670,'HAZUS Table FL 14.8'!$C$4:$C$14,0)),"no data")</f>
        <v>no data</v>
      </c>
      <c r="W670" s="92" t="str">
        <f t="shared" si="101"/>
        <v/>
      </c>
      <c r="X670" s="92" t="str">
        <f t="shared" si="102"/>
        <v/>
      </c>
      <c r="Y670" s="92" t="str">
        <f t="shared" si="103"/>
        <v/>
      </c>
      <c r="Z670" s="92" t="str">
        <f t="shared" si="104"/>
        <v/>
      </c>
      <c r="AA670" s="101" t="str">
        <f t="shared" si="105"/>
        <v/>
      </c>
      <c r="AB670" s="101" t="str">
        <f t="shared" si="106"/>
        <v/>
      </c>
      <c r="AC670" s="92" t="str">
        <f t="shared" si="107"/>
        <v/>
      </c>
      <c r="AD670" s="92" t="str">
        <f t="shared" si="108"/>
        <v/>
      </c>
    </row>
    <row r="671" spans="1:30" x14ac:dyDescent="0.25">
      <c r="A671">
        <f t="shared" si="100"/>
        <v>10</v>
      </c>
      <c r="B671">
        <f>COUNTIF($D$4:D671,D671)</f>
        <v>588</v>
      </c>
      <c r="C671">
        <f>'Building Structure Data'!B672</f>
        <v>0</v>
      </c>
      <c r="D671">
        <f>'Building Structure Data'!C672</f>
        <v>0</v>
      </c>
      <c r="E671">
        <f>'Building Structure Data'!D672</f>
        <v>0</v>
      </c>
      <c r="F671">
        <f>'Building Structure Data'!E672</f>
        <v>0</v>
      </c>
      <c r="G671" s="43">
        <f>'Building Structure Data'!O672</f>
        <v>0</v>
      </c>
      <c r="H671" s="43">
        <f>'Building Structure Data'!P672</f>
        <v>0</v>
      </c>
      <c r="I671" t="b">
        <f>IF(OR('Building Structure Data'!M672="C",'Building Structure Data'!M672="R"),TRUE,FALSE)</f>
        <v>0</v>
      </c>
      <c r="J671">
        <f>'Building Structure Data'!Y672</f>
        <v>0</v>
      </c>
      <c r="K671" s="77">
        <f>'Building Structure Data'!AN672</f>
        <v>0</v>
      </c>
      <c r="L671" s="77">
        <f>'Building Structure Data'!AO672</f>
        <v>0</v>
      </c>
      <c r="M671" s="163" t="str">
        <f>IFERROR('Inputs_Metric 7'!$D$5*INDEX('HAZUS Table FL 14.14'!$F$5:$F$40,MATCH($J671,'HAZUS Table FL 14.14'!$C$5:$C$40,0)),"no data")</f>
        <v>no data</v>
      </c>
      <c r="N671" s="163" t="str">
        <f>IFERROR('Inputs_Metric 7'!$D$5*INDEX('HAZUS Table FL 14.14'!$G$5:$G$40,MATCH($J671,'HAZUS Table FL 14.14'!$C$5:$C$40,0)),"no data")</f>
        <v>no data</v>
      </c>
      <c r="O671" s="163" t="str">
        <f>IFERROR('Inputs_Metric 7'!$D$5*INDEX('HAZUS Table FL 14.14'!$I$5:$I$40,MATCH($J671,'HAZUS Table FL 14.14'!$C$5:$C$40,0)),"no data")</f>
        <v>no data</v>
      </c>
      <c r="P671" s="246" t="str">
        <f>IFERROR(AVERAGEIFS('HAZUS Table FL 14.12'!$S$4:$S$325,'HAZUS Table FL 14.12'!$N$4:$N$325,$J671,'HAZUS Table FL 14.12'!$R$4:$R$325,$I671,'HAZUS Table FL 14.12'!$P$4:$P$325,"&lt;="&amp;$G671,'HAZUS Table FL 14.12'!$Q$4:$Q$325,"&gt;"&amp;$G671)*'Inputs_Metric 7'!$D$6,"no data")</f>
        <v>no data</v>
      </c>
      <c r="Q671" s="246" t="str">
        <f>IFERROR(AVERAGEIFS('HAZUS Table FL 14.12'!$S$4:$S$325,'HAZUS Table FL 14.12'!$N$4:$N$325,$J671,'HAZUS Table FL 14.12'!$R$4:$R$325,$I671,'HAZUS Table FL 14.12'!$P$4:$P$325,"&lt;="&amp;$H671,'HAZUS Table FL 14.12'!$Q$4:$Q$325,"&gt;"&amp;$H671)*'Inputs_Metric 7'!$D$6,"no data")</f>
        <v>no data</v>
      </c>
      <c r="R671" s="246" t="str">
        <f>IFERROR(INDEX('HAZUS Table FL 14.16'!$D$3:$D$30,MATCH($J671,'HAZUS Table FL 14.16'!$C$3:$C$30,0)),"no data")</f>
        <v>no data</v>
      </c>
      <c r="S671" s="246" t="str">
        <f>IFERROR(INDEX('HAZUS Table FL 14.16'!$F$3:$F$30,MATCH($J671,'HAZUS Table FL 14.16'!$C$3:$C$30,0)),"no data")</f>
        <v>no data</v>
      </c>
      <c r="T671" s="246" t="str">
        <f>IFERROR(INDEX('HAZUS Table FL 14.16'!$G$3:$G$30,MATCH($J671,'HAZUS Table FL 14.16'!$C$3:$C$30,0)),"no data")</f>
        <v>no data</v>
      </c>
      <c r="U671" s="164" t="str">
        <f>IFERROR('Inputs_Metric 7'!$D$5*INDEX('HAZUS Table FL 14.8'!$E$4:$E$14,MATCH('Step 1_Metric 7'!$J671,'HAZUS Table FL 14.8'!$C$4:$C$14,0)),"no data")</f>
        <v>no data</v>
      </c>
      <c r="W671" s="92" t="str">
        <f t="shared" si="101"/>
        <v/>
      </c>
      <c r="X671" s="92" t="str">
        <f t="shared" si="102"/>
        <v/>
      </c>
      <c r="Y671" s="92" t="str">
        <f t="shared" si="103"/>
        <v/>
      </c>
      <c r="Z671" s="92" t="str">
        <f t="shared" si="104"/>
        <v/>
      </c>
      <c r="AA671" s="101" t="str">
        <f t="shared" si="105"/>
        <v/>
      </c>
      <c r="AB671" s="101" t="str">
        <f t="shared" si="106"/>
        <v/>
      </c>
      <c r="AC671" s="92" t="str">
        <f t="shared" si="107"/>
        <v/>
      </c>
      <c r="AD671" s="92" t="str">
        <f t="shared" si="108"/>
        <v/>
      </c>
    </row>
    <row r="672" spans="1:30" x14ac:dyDescent="0.25">
      <c r="A672">
        <f t="shared" si="100"/>
        <v>10</v>
      </c>
      <c r="B672">
        <f>COUNTIF($D$4:D672,D672)</f>
        <v>589</v>
      </c>
      <c r="C672">
        <f>'Building Structure Data'!B673</f>
        <v>0</v>
      </c>
      <c r="D672">
        <f>'Building Structure Data'!C673</f>
        <v>0</v>
      </c>
      <c r="E672">
        <f>'Building Structure Data'!D673</f>
        <v>0</v>
      </c>
      <c r="F672">
        <f>'Building Structure Data'!E673</f>
        <v>0</v>
      </c>
      <c r="G672" s="43">
        <f>'Building Structure Data'!O673</f>
        <v>0</v>
      </c>
      <c r="H672" s="43">
        <f>'Building Structure Data'!P673</f>
        <v>0</v>
      </c>
      <c r="I672" t="b">
        <f>IF(OR('Building Structure Data'!M673="C",'Building Structure Data'!M673="R"),TRUE,FALSE)</f>
        <v>0</v>
      </c>
      <c r="J672">
        <f>'Building Structure Data'!Y673</f>
        <v>0</v>
      </c>
      <c r="K672" s="77">
        <f>'Building Structure Data'!AN673</f>
        <v>0</v>
      </c>
      <c r="L672" s="77">
        <f>'Building Structure Data'!AO673</f>
        <v>0</v>
      </c>
      <c r="M672" s="163" t="str">
        <f>IFERROR('Inputs_Metric 7'!$D$5*INDEX('HAZUS Table FL 14.14'!$F$5:$F$40,MATCH($J672,'HAZUS Table FL 14.14'!$C$5:$C$40,0)),"no data")</f>
        <v>no data</v>
      </c>
      <c r="N672" s="163" t="str">
        <f>IFERROR('Inputs_Metric 7'!$D$5*INDEX('HAZUS Table FL 14.14'!$G$5:$G$40,MATCH($J672,'HAZUS Table FL 14.14'!$C$5:$C$40,0)),"no data")</f>
        <v>no data</v>
      </c>
      <c r="O672" s="163" t="str">
        <f>IFERROR('Inputs_Metric 7'!$D$5*INDEX('HAZUS Table FL 14.14'!$I$5:$I$40,MATCH($J672,'HAZUS Table FL 14.14'!$C$5:$C$40,0)),"no data")</f>
        <v>no data</v>
      </c>
      <c r="P672" s="246" t="str">
        <f>IFERROR(AVERAGEIFS('HAZUS Table FL 14.12'!$S$4:$S$325,'HAZUS Table FL 14.12'!$N$4:$N$325,$J672,'HAZUS Table FL 14.12'!$R$4:$R$325,$I672,'HAZUS Table FL 14.12'!$P$4:$P$325,"&lt;="&amp;$G672,'HAZUS Table FL 14.12'!$Q$4:$Q$325,"&gt;"&amp;$G672)*'Inputs_Metric 7'!$D$6,"no data")</f>
        <v>no data</v>
      </c>
      <c r="Q672" s="246" t="str">
        <f>IFERROR(AVERAGEIFS('HAZUS Table FL 14.12'!$S$4:$S$325,'HAZUS Table FL 14.12'!$N$4:$N$325,$J672,'HAZUS Table FL 14.12'!$R$4:$R$325,$I672,'HAZUS Table FL 14.12'!$P$4:$P$325,"&lt;="&amp;$H672,'HAZUS Table FL 14.12'!$Q$4:$Q$325,"&gt;"&amp;$H672)*'Inputs_Metric 7'!$D$6,"no data")</f>
        <v>no data</v>
      </c>
      <c r="R672" s="246" t="str">
        <f>IFERROR(INDEX('HAZUS Table FL 14.16'!$D$3:$D$30,MATCH($J672,'HAZUS Table FL 14.16'!$C$3:$C$30,0)),"no data")</f>
        <v>no data</v>
      </c>
      <c r="S672" s="246" t="str">
        <f>IFERROR(INDEX('HAZUS Table FL 14.16'!$F$3:$F$30,MATCH($J672,'HAZUS Table FL 14.16'!$C$3:$C$30,0)),"no data")</f>
        <v>no data</v>
      </c>
      <c r="T672" s="246" t="str">
        <f>IFERROR(INDEX('HAZUS Table FL 14.16'!$G$3:$G$30,MATCH($J672,'HAZUS Table FL 14.16'!$C$3:$C$30,0)),"no data")</f>
        <v>no data</v>
      </c>
      <c r="U672" s="164" t="str">
        <f>IFERROR('Inputs_Metric 7'!$D$5*INDEX('HAZUS Table FL 14.8'!$E$4:$E$14,MATCH('Step 1_Metric 7'!$J672,'HAZUS Table FL 14.8'!$C$4:$C$14,0)),"no data")</f>
        <v>no data</v>
      </c>
      <c r="W672" s="92" t="str">
        <f t="shared" si="101"/>
        <v/>
      </c>
      <c r="X672" s="92" t="str">
        <f t="shared" si="102"/>
        <v/>
      </c>
      <c r="Y672" s="92" t="str">
        <f t="shared" si="103"/>
        <v/>
      </c>
      <c r="Z672" s="92" t="str">
        <f t="shared" si="104"/>
        <v/>
      </c>
      <c r="AA672" s="101" t="str">
        <f t="shared" si="105"/>
        <v/>
      </c>
      <c r="AB672" s="101" t="str">
        <f t="shared" si="106"/>
        <v/>
      </c>
      <c r="AC672" s="92" t="str">
        <f t="shared" si="107"/>
        <v/>
      </c>
      <c r="AD672" s="92" t="str">
        <f t="shared" si="108"/>
        <v/>
      </c>
    </row>
    <row r="673" spans="1:30" x14ac:dyDescent="0.25">
      <c r="A673">
        <f t="shared" si="100"/>
        <v>10</v>
      </c>
      <c r="B673">
        <f>COUNTIF($D$4:D673,D673)</f>
        <v>590</v>
      </c>
      <c r="C673">
        <f>'Building Structure Data'!B674</f>
        <v>0</v>
      </c>
      <c r="D673">
        <f>'Building Structure Data'!C674</f>
        <v>0</v>
      </c>
      <c r="E673">
        <f>'Building Structure Data'!D674</f>
        <v>0</v>
      </c>
      <c r="F673">
        <f>'Building Structure Data'!E674</f>
        <v>0</v>
      </c>
      <c r="G673" s="43">
        <f>'Building Structure Data'!O674</f>
        <v>0</v>
      </c>
      <c r="H673" s="43">
        <f>'Building Structure Data'!P674</f>
        <v>0</v>
      </c>
      <c r="I673" t="b">
        <f>IF(OR('Building Structure Data'!M674="C",'Building Structure Data'!M674="R"),TRUE,FALSE)</f>
        <v>0</v>
      </c>
      <c r="J673">
        <f>'Building Structure Data'!Y674</f>
        <v>0</v>
      </c>
      <c r="K673" s="77">
        <f>'Building Structure Data'!AN674</f>
        <v>0</v>
      </c>
      <c r="L673" s="77">
        <f>'Building Structure Data'!AO674</f>
        <v>0</v>
      </c>
      <c r="M673" s="163" t="str">
        <f>IFERROR('Inputs_Metric 7'!$D$5*INDEX('HAZUS Table FL 14.14'!$F$5:$F$40,MATCH($J673,'HAZUS Table FL 14.14'!$C$5:$C$40,0)),"no data")</f>
        <v>no data</v>
      </c>
      <c r="N673" s="163" t="str">
        <f>IFERROR('Inputs_Metric 7'!$D$5*INDEX('HAZUS Table FL 14.14'!$G$5:$G$40,MATCH($J673,'HAZUS Table FL 14.14'!$C$5:$C$40,0)),"no data")</f>
        <v>no data</v>
      </c>
      <c r="O673" s="163" t="str">
        <f>IFERROR('Inputs_Metric 7'!$D$5*INDEX('HAZUS Table FL 14.14'!$I$5:$I$40,MATCH($J673,'HAZUS Table FL 14.14'!$C$5:$C$40,0)),"no data")</f>
        <v>no data</v>
      </c>
      <c r="P673" s="246" t="str">
        <f>IFERROR(AVERAGEIFS('HAZUS Table FL 14.12'!$S$4:$S$325,'HAZUS Table FL 14.12'!$N$4:$N$325,$J673,'HAZUS Table FL 14.12'!$R$4:$R$325,$I673,'HAZUS Table FL 14.12'!$P$4:$P$325,"&lt;="&amp;$G673,'HAZUS Table FL 14.12'!$Q$4:$Q$325,"&gt;"&amp;$G673)*'Inputs_Metric 7'!$D$6,"no data")</f>
        <v>no data</v>
      </c>
      <c r="Q673" s="246" t="str">
        <f>IFERROR(AVERAGEIFS('HAZUS Table FL 14.12'!$S$4:$S$325,'HAZUS Table FL 14.12'!$N$4:$N$325,$J673,'HAZUS Table FL 14.12'!$R$4:$R$325,$I673,'HAZUS Table FL 14.12'!$P$4:$P$325,"&lt;="&amp;$H673,'HAZUS Table FL 14.12'!$Q$4:$Q$325,"&gt;"&amp;$H673)*'Inputs_Metric 7'!$D$6,"no data")</f>
        <v>no data</v>
      </c>
      <c r="R673" s="246" t="str">
        <f>IFERROR(INDEX('HAZUS Table FL 14.16'!$D$3:$D$30,MATCH($J673,'HAZUS Table FL 14.16'!$C$3:$C$30,0)),"no data")</f>
        <v>no data</v>
      </c>
      <c r="S673" s="246" t="str">
        <f>IFERROR(INDEX('HAZUS Table FL 14.16'!$F$3:$F$30,MATCH($J673,'HAZUS Table FL 14.16'!$C$3:$C$30,0)),"no data")</f>
        <v>no data</v>
      </c>
      <c r="T673" s="246" t="str">
        <f>IFERROR(INDEX('HAZUS Table FL 14.16'!$G$3:$G$30,MATCH($J673,'HAZUS Table FL 14.16'!$C$3:$C$30,0)),"no data")</f>
        <v>no data</v>
      </c>
      <c r="U673" s="164" t="str">
        <f>IFERROR('Inputs_Metric 7'!$D$5*INDEX('HAZUS Table FL 14.8'!$E$4:$E$14,MATCH('Step 1_Metric 7'!$J673,'HAZUS Table FL 14.8'!$C$4:$C$14,0)),"no data")</f>
        <v>no data</v>
      </c>
      <c r="W673" s="92" t="str">
        <f t="shared" si="101"/>
        <v/>
      </c>
      <c r="X673" s="92" t="str">
        <f t="shared" si="102"/>
        <v/>
      </c>
      <c r="Y673" s="92" t="str">
        <f t="shared" si="103"/>
        <v/>
      </c>
      <c r="Z673" s="92" t="str">
        <f t="shared" si="104"/>
        <v/>
      </c>
      <c r="AA673" s="101" t="str">
        <f t="shared" si="105"/>
        <v/>
      </c>
      <c r="AB673" s="101" t="str">
        <f t="shared" si="106"/>
        <v/>
      </c>
      <c r="AC673" s="92" t="str">
        <f t="shared" si="107"/>
        <v/>
      </c>
      <c r="AD673" s="92" t="str">
        <f t="shared" si="108"/>
        <v/>
      </c>
    </row>
    <row r="674" spans="1:30" x14ac:dyDescent="0.25">
      <c r="A674">
        <f t="shared" si="100"/>
        <v>10</v>
      </c>
      <c r="B674">
        <f>COUNTIF($D$4:D674,D674)</f>
        <v>591</v>
      </c>
      <c r="C674">
        <f>'Building Structure Data'!B675</f>
        <v>0</v>
      </c>
      <c r="D674">
        <f>'Building Structure Data'!C675</f>
        <v>0</v>
      </c>
      <c r="E674">
        <f>'Building Structure Data'!D675</f>
        <v>0</v>
      </c>
      <c r="F674">
        <f>'Building Structure Data'!E675</f>
        <v>0</v>
      </c>
      <c r="G674" s="43">
        <f>'Building Structure Data'!O675</f>
        <v>0</v>
      </c>
      <c r="H674" s="43">
        <f>'Building Structure Data'!P675</f>
        <v>0</v>
      </c>
      <c r="I674" t="b">
        <f>IF(OR('Building Structure Data'!M675="C",'Building Structure Data'!M675="R"),TRUE,FALSE)</f>
        <v>0</v>
      </c>
      <c r="J674">
        <f>'Building Structure Data'!Y675</f>
        <v>0</v>
      </c>
      <c r="K674" s="77">
        <f>'Building Structure Data'!AN675</f>
        <v>0</v>
      </c>
      <c r="L674" s="77">
        <f>'Building Structure Data'!AO675</f>
        <v>0</v>
      </c>
      <c r="M674" s="163" t="str">
        <f>IFERROR('Inputs_Metric 7'!$D$5*INDEX('HAZUS Table FL 14.14'!$F$5:$F$40,MATCH($J674,'HAZUS Table FL 14.14'!$C$5:$C$40,0)),"no data")</f>
        <v>no data</v>
      </c>
      <c r="N674" s="163" t="str">
        <f>IFERROR('Inputs_Metric 7'!$D$5*INDEX('HAZUS Table FL 14.14'!$G$5:$G$40,MATCH($J674,'HAZUS Table FL 14.14'!$C$5:$C$40,0)),"no data")</f>
        <v>no data</v>
      </c>
      <c r="O674" s="163" t="str">
        <f>IFERROR('Inputs_Metric 7'!$D$5*INDEX('HAZUS Table FL 14.14'!$I$5:$I$40,MATCH($J674,'HAZUS Table FL 14.14'!$C$5:$C$40,0)),"no data")</f>
        <v>no data</v>
      </c>
      <c r="P674" s="246" t="str">
        <f>IFERROR(AVERAGEIFS('HAZUS Table FL 14.12'!$S$4:$S$325,'HAZUS Table FL 14.12'!$N$4:$N$325,$J674,'HAZUS Table FL 14.12'!$R$4:$R$325,$I674,'HAZUS Table FL 14.12'!$P$4:$P$325,"&lt;="&amp;$G674,'HAZUS Table FL 14.12'!$Q$4:$Q$325,"&gt;"&amp;$G674)*'Inputs_Metric 7'!$D$6,"no data")</f>
        <v>no data</v>
      </c>
      <c r="Q674" s="246" t="str">
        <f>IFERROR(AVERAGEIFS('HAZUS Table FL 14.12'!$S$4:$S$325,'HAZUS Table FL 14.12'!$N$4:$N$325,$J674,'HAZUS Table FL 14.12'!$R$4:$R$325,$I674,'HAZUS Table FL 14.12'!$P$4:$P$325,"&lt;="&amp;$H674,'HAZUS Table FL 14.12'!$Q$4:$Q$325,"&gt;"&amp;$H674)*'Inputs_Metric 7'!$D$6,"no data")</f>
        <v>no data</v>
      </c>
      <c r="R674" s="246" t="str">
        <f>IFERROR(INDEX('HAZUS Table FL 14.16'!$D$3:$D$30,MATCH($J674,'HAZUS Table FL 14.16'!$C$3:$C$30,0)),"no data")</f>
        <v>no data</v>
      </c>
      <c r="S674" s="246" t="str">
        <f>IFERROR(INDEX('HAZUS Table FL 14.16'!$F$3:$F$30,MATCH($J674,'HAZUS Table FL 14.16'!$C$3:$C$30,0)),"no data")</f>
        <v>no data</v>
      </c>
      <c r="T674" s="246" t="str">
        <f>IFERROR(INDEX('HAZUS Table FL 14.16'!$G$3:$G$30,MATCH($J674,'HAZUS Table FL 14.16'!$C$3:$C$30,0)),"no data")</f>
        <v>no data</v>
      </c>
      <c r="U674" s="164" t="str">
        <f>IFERROR('Inputs_Metric 7'!$D$5*INDEX('HAZUS Table FL 14.8'!$E$4:$E$14,MATCH('Step 1_Metric 7'!$J674,'HAZUS Table FL 14.8'!$C$4:$C$14,0)),"no data")</f>
        <v>no data</v>
      </c>
      <c r="W674" s="92" t="str">
        <f t="shared" si="101"/>
        <v/>
      </c>
      <c r="X674" s="92" t="str">
        <f t="shared" si="102"/>
        <v/>
      </c>
      <c r="Y674" s="92" t="str">
        <f t="shared" si="103"/>
        <v/>
      </c>
      <c r="Z674" s="92" t="str">
        <f t="shared" si="104"/>
        <v/>
      </c>
      <c r="AA674" s="101" t="str">
        <f t="shared" si="105"/>
        <v/>
      </c>
      <c r="AB674" s="101" t="str">
        <f t="shared" si="106"/>
        <v/>
      </c>
      <c r="AC674" s="92" t="str">
        <f t="shared" si="107"/>
        <v/>
      </c>
      <c r="AD674" s="92" t="str">
        <f t="shared" si="108"/>
        <v/>
      </c>
    </row>
    <row r="675" spans="1:30" x14ac:dyDescent="0.25">
      <c r="A675">
        <f t="shared" si="100"/>
        <v>10</v>
      </c>
      <c r="B675">
        <f>COUNTIF($D$4:D675,D675)</f>
        <v>592</v>
      </c>
      <c r="C675">
        <f>'Building Structure Data'!B676</f>
        <v>0</v>
      </c>
      <c r="D675">
        <f>'Building Structure Data'!C676</f>
        <v>0</v>
      </c>
      <c r="E675">
        <f>'Building Structure Data'!D676</f>
        <v>0</v>
      </c>
      <c r="F675">
        <f>'Building Structure Data'!E676</f>
        <v>0</v>
      </c>
      <c r="G675" s="43">
        <f>'Building Structure Data'!O676</f>
        <v>0</v>
      </c>
      <c r="H675" s="43">
        <f>'Building Structure Data'!P676</f>
        <v>0</v>
      </c>
      <c r="I675" t="b">
        <f>IF(OR('Building Structure Data'!M676="C",'Building Structure Data'!M676="R"),TRUE,FALSE)</f>
        <v>0</v>
      </c>
      <c r="J675">
        <f>'Building Structure Data'!Y676</f>
        <v>0</v>
      </c>
      <c r="K675" s="77">
        <f>'Building Structure Data'!AN676</f>
        <v>0</v>
      </c>
      <c r="L675" s="77">
        <f>'Building Structure Data'!AO676</f>
        <v>0</v>
      </c>
      <c r="M675" s="163" t="str">
        <f>IFERROR('Inputs_Metric 7'!$D$5*INDEX('HAZUS Table FL 14.14'!$F$5:$F$40,MATCH($J675,'HAZUS Table FL 14.14'!$C$5:$C$40,0)),"no data")</f>
        <v>no data</v>
      </c>
      <c r="N675" s="163" t="str">
        <f>IFERROR('Inputs_Metric 7'!$D$5*INDEX('HAZUS Table FL 14.14'!$G$5:$G$40,MATCH($J675,'HAZUS Table FL 14.14'!$C$5:$C$40,0)),"no data")</f>
        <v>no data</v>
      </c>
      <c r="O675" s="163" t="str">
        <f>IFERROR('Inputs_Metric 7'!$D$5*INDEX('HAZUS Table FL 14.14'!$I$5:$I$40,MATCH($J675,'HAZUS Table FL 14.14'!$C$5:$C$40,0)),"no data")</f>
        <v>no data</v>
      </c>
      <c r="P675" s="246" t="str">
        <f>IFERROR(AVERAGEIFS('HAZUS Table FL 14.12'!$S$4:$S$325,'HAZUS Table FL 14.12'!$N$4:$N$325,$J675,'HAZUS Table FL 14.12'!$R$4:$R$325,$I675,'HAZUS Table FL 14.12'!$P$4:$P$325,"&lt;="&amp;$G675,'HAZUS Table FL 14.12'!$Q$4:$Q$325,"&gt;"&amp;$G675)*'Inputs_Metric 7'!$D$6,"no data")</f>
        <v>no data</v>
      </c>
      <c r="Q675" s="246" t="str">
        <f>IFERROR(AVERAGEIFS('HAZUS Table FL 14.12'!$S$4:$S$325,'HAZUS Table FL 14.12'!$N$4:$N$325,$J675,'HAZUS Table FL 14.12'!$R$4:$R$325,$I675,'HAZUS Table FL 14.12'!$P$4:$P$325,"&lt;="&amp;$H675,'HAZUS Table FL 14.12'!$Q$4:$Q$325,"&gt;"&amp;$H675)*'Inputs_Metric 7'!$D$6,"no data")</f>
        <v>no data</v>
      </c>
      <c r="R675" s="246" t="str">
        <f>IFERROR(INDEX('HAZUS Table FL 14.16'!$D$3:$D$30,MATCH($J675,'HAZUS Table FL 14.16'!$C$3:$C$30,0)),"no data")</f>
        <v>no data</v>
      </c>
      <c r="S675" s="246" t="str">
        <f>IFERROR(INDEX('HAZUS Table FL 14.16'!$F$3:$F$30,MATCH($J675,'HAZUS Table FL 14.16'!$C$3:$C$30,0)),"no data")</f>
        <v>no data</v>
      </c>
      <c r="T675" s="246" t="str">
        <f>IFERROR(INDEX('HAZUS Table FL 14.16'!$G$3:$G$30,MATCH($J675,'HAZUS Table FL 14.16'!$C$3:$C$30,0)),"no data")</f>
        <v>no data</v>
      </c>
      <c r="U675" s="164" t="str">
        <f>IFERROR('Inputs_Metric 7'!$D$5*INDEX('HAZUS Table FL 14.8'!$E$4:$E$14,MATCH('Step 1_Metric 7'!$J675,'HAZUS Table FL 14.8'!$C$4:$C$14,0)),"no data")</f>
        <v>no data</v>
      </c>
      <c r="W675" s="92" t="str">
        <f t="shared" si="101"/>
        <v/>
      </c>
      <c r="X675" s="92" t="str">
        <f t="shared" si="102"/>
        <v/>
      </c>
      <c r="Y675" s="92" t="str">
        <f t="shared" si="103"/>
        <v/>
      </c>
      <c r="Z675" s="92" t="str">
        <f t="shared" si="104"/>
        <v/>
      </c>
      <c r="AA675" s="101" t="str">
        <f t="shared" si="105"/>
        <v/>
      </c>
      <c r="AB675" s="101" t="str">
        <f t="shared" si="106"/>
        <v/>
      </c>
      <c r="AC675" s="92" t="str">
        <f t="shared" si="107"/>
        <v/>
      </c>
      <c r="AD675" s="92" t="str">
        <f t="shared" si="108"/>
        <v/>
      </c>
    </row>
    <row r="676" spans="1:30" x14ac:dyDescent="0.25">
      <c r="A676">
        <f t="shared" si="100"/>
        <v>10</v>
      </c>
      <c r="B676">
        <f>COUNTIF($D$4:D676,D676)</f>
        <v>593</v>
      </c>
      <c r="C676">
        <f>'Building Structure Data'!B677</f>
        <v>0</v>
      </c>
      <c r="D676">
        <f>'Building Structure Data'!C677</f>
        <v>0</v>
      </c>
      <c r="E676">
        <f>'Building Structure Data'!D677</f>
        <v>0</v>
      </c>
      <c r="F676">
        <f>'Building Structure Data'!E677</f>
        <v>0</v>
      </c>
      <c r="G676" s="43">
        <f>'Building Structure Data'!O677</f>
        <v>0</v>
      </c>
      <c r="H676" s="43">
        <f>'Building Structure Data'!P677</f>
        <v>0</v>
      </c>
      <c r="I676" t="b">
        <f>IF(OR('Building Structure Data'!M677="C",'Building Structure Data'!M677="R"),TRUE,FALSE)</f>
        <v>0</v>
      </c>
      <c r="J676">
        <f>'Building Structure Data'!Y677</f>
        <v>0</v>
      </c>
      <c r="K676" s="77">
        <f>'Building Structure Data'!AN677</f>
        <v>0</v>
      </c>
      <c r="L676" s="77">
        <f>'Building Structure Data'!AO677</f>
        <v>0</v>
      </c>
      <c r="M676" s="163" t="str">
        <f>IFERROR('Inputs_Metric 7'!$D$5*INDEX('HAZUS Table FL 14.14'!$F$5:$F$40,MATCH($J676,'HAZUS Table FL 14.14'!$C$5:$C$40,0)),"no data")</f>
        <v>no data</v>
      </c>
      <c r="N676" s="163" t="str">
        <f>IFERROR('Inputs_Metric 7'!$D$5*INDEX('HAZUS Table FL 14.14'!$G$5:$G$40,MATCH($J676,'HAZUS Table FL 14.14'!$C$5:$C$40,0)),"no data")</f>
        <v>no data</v>
      </c>
      <c r="O676" s="163" t="str">
        <f>IFERROR('Inputs_Metric 7'!$D$5*INDEX('HAZUS Table FL 14.14'!$I$5:$I$40,MATCH($J676,'HAZUS Table FL 14.14'!$C$5:$C$40,0)),"no data")</f>
        <v>no data</v>
      </c>
      <c r="P676" s="246" t="str">
        <f>IFERROR(AVERAGEIFS('HAZUS Table FL 14.12'!$S$4:$S$325,'HAZUS Table FL 14.12'!$N$4:$N$325,$J676,'HAZUS Table FL 14.12'!$R$4:$R$325,$I676,'HAZUS Table FL 14.12'!$P$4:$P$325,"&lt;="&amp;$G676,'HAZUS Table FL 14.12'!$Q$4:$Q$325,"&gt;"&amp;$G676)*'Inputs_Metric 7'!$D$6,"no data")</f>
        <v>no data</v>
      </c>
      <c r="Q676" s="246" t="str">
        <f>IFERROR(AVERAGEIFS('HAZUS Table FL 14.12'!$S$4:$S$325,'HAZUS Table FL 14.12'!$N$4:$N$325,$J676,'HAZUS Table FL 14.12'!$R$4:$R$325,$I676,'HAZUS Table FL 14.12'!$P$4:$P$325,"&lt;="&amp;$H676,'HAZUS Table FL 14.12'!$Q$4:$Q$325,"&gt;"&amp;$H676)*'Inputs_Metric 7'!$D$6,"no data")</f>
        <v>no data</v>
      </c>
      <c r="R676" s="246" t="str">
        <f>IFERROR(INDEX('HAZUS Table FL 14.16'!$D$3:$D$30,MATCH($J676,'HAZUS Table FL 14.16'!$C$3:$C$30,0)),"no data")</f>
        <v>no data</v>
      </c>
      <c r="S676" s="246" t="str">
        <f>IFERROR(INDEX('HAZUS Table FL 14.16'!$F$3:$F$30,MATCH($J676,'HAZUS Table FL 14.16'!$C$3:$C$30,0)),"no data")</f>
        <v>no data</v>
      </c>
      <c r="T676" s="246" t="str">
        <f>IFERROR(INDEX('HAZUS Table FL 14.16'!$G$3:$G$30,MATCH($J676,'HAZUS Table FL 14.16'!$C$3:$C$30,0)),"no data")</f>
        <v>no data</v>
      </c>
      <c r="U676" s="164" t="str">
        <f>IFERROR('Inputs_Metric 7'!$D$5*INDEX('HAZUS Table FL 14.8'!$E$4:$E$14,MATCH('Step 1_Metric 7'!$J676,'HAZUS Table FL 14.8'!$C$4:$C$14,0)),"no data")</f>
        <v>no data</v>
      </c>
      <c r="W676" s="92" t="str">
        <f t="shared" si="101"/>
        <v/>
      </c>
      <c r="X676" s="92" t="str">
        <f t="shared" si="102"/>
        <v/>
      </c>
      <c r="Y676" s="92" t="str">
        <f t="shared" si="103"/>
        <v/>
      </c>
      <c r="Z676" s="92" t="str">
        <f t="shared" si="104"/>
        <v/>
      </c>
      <c r="AA676" s="101" t="str">
        <f t="shared" si="105"/>
        <v/>
      </c>
      <c r="AB676" s="101" t="str">
        <f t="shared" si="106"/>
        <v/>
      </c>
      <c r="AC676" s="92" t="str">
        <f t="shared" si="107"/>
        <v/>
      </c>
      <c r="AD676" s="92" t="str">
        <f t="shared" si="108"/>
        <v/>
      </c>
    </row>
    <row r="677" spans="1:30" x14ac:dyDescent="0.25">
      <c r="A677">
        <f t="shared" si="100"/>
        <v>10</v>
      </c>
      <c r="B677">
        <f>COUNTIF($D$4:D677,D677)</f>
        <v>594</v>
      </c>
      <c r="C677">
        <f>'Building Structure Data'!B678</f>
        <v>0</v>
      </c>
      <c r="D677">
        <f>'Building Structure Data'!C678</f>
        <v>0</v>
      </c>
      <c r="E677">
        <f>'Building Structure Data'!D678</f>
        <v>0</v>
      </c>
      <c r="F677">
        <f>'Building Structure Data'!E678</f>
        <v>0</v>
      </c>
      <c r="G677" s="43">
        <f>'Building Structure Data'!O678</f>
        <v>0</v>
      </c>
      <c r="H677" s="43">
        <f>'Building Structure Data'!P678</f>
        <v>0</v>
      </c>
      <c r="I677" t="b">
        <f>IF(OR('Building Structure Data'!M678="C",'Building Structure Data'!M678="R"),TRUE,FALSE)</f>
        <v>0</v>
      </c>
      <c r="J677">
        <f>'Building Structure Data'!Y678</f>
        <v>0</v>
      </c>
      <c r="K677" s="77">
        <f>'Building Structure Data'!AN678</f>
        <v>0</v>
      </c>
      <c r="L677" s="77">
        <f>'Building Structure Data'!AO678</f>
        <v>0</v>
      </c>
      <c r="M677" s="163" t="str">
        <f>IFERROR('Inputs_Metric 7'!$D$5*INDEX('HAZUS Table FL 14.14'!$F$5:$F$40,MATCH($J677,'HAZUS Table FL 14.14'!$C$5:$C$40,0)),"no data")</f>
        <v>no data</v>
      </c>
      <c r="N677" s="163" t="str">
        <f>IFERROR('Inputs_Metric 7'!$D$5*INDEX('HAZUS Table FL 14.14'!$G$5:$G$40,MATCH($J677,'HAZUS Table FL 14.14'!$C$5:$C$40,0)),"no data")</f>
        <v>no data</v>
      </c>
      <c r="O677" s="163" t="str">
        <f>IFERROR('Inputs_Metric 7'!$D$5*INDEX('HAZUS Table FL 14.14'!$I$5:$I$40,MATCH($J677,'HAZUS Table FL 14.14'!$C$5:$C$40,0)),"no data")</f>
        <v>no data</v>
      </c>
      <c r="P677" s="246" t="str">
        <f>IFERROR(AVERAGEIFS('HAZUS Table FL 14.12'!$S$4:$S$325,'HAZUS Table FL 14.12'!$N$4:$N$325,$J677,'HAZUS Table FL 14.12'!$R$4:$R$325,$I677,'HAZUS Table FL 14.12'!$P$4:$P$325,"&lt;="&amp;$G677,'HAZUS Table FL 14.12'!$Q$4:$Q$325,"&gt;"&amp;$G677)*'Inputs_Metric 7'!$D$6,"no data")</f>
        <v>no data</v>
      </c>
      <c r="Q677" s="246" t="str">
        <f>IFERROR(AVERAGEIFS('HAZUS Table FL 14.12'!$S$4:$S$325,'HAZUS Table FL 14.12'!$N$4:$N$325,$J677,'HAZUS Table FL 14.12'!$R$4:$R$325,$I677,'HAZUS Table FL 14.12'!$P$4:$P$325,"&lt;="&amp;$H677,'HAZUS Table FL 14.12'!$Q$4:$Q$325,"&gt;"&amp;$H677)*'Inputs_Metric 7'!$D$6,"no data")</f>
        <v>no data</v>
      </c>
      <c r="R677" s="246" t="str">
        <f>IFERROR(INDEX('HAZUS Table FL 14.16'!$D$3:$D$30,MATCH($J677,'HAZUS Table FL 14.16'!$C$3:$C$30,0)),"no data")</f>
        <v>no data</v>
      </c>
      <c r="S677" s="246" t="str">
        <f>IFERROR(INDEX('HAZUS Table FL 14.16'!$F$3:$F$30,MATCH($J677,'HAZUS Table FL 14.16'!$C$3:$C$30,0)),"no data")</f>
        <v>no data</v>
      </c>
      <c r="T677" s="246" t="str">
        <f>IFERROR(INDEX('HAZUS Table FL 14.16'!$G$3:$G$30,MATCH($J677,'HAZUS Table FL 14.16'!$C$3:$C$30,0)),"no data")</f>
        <v>no data</v>
      </c>
      <c r="U677" s="164" t="str">
        <f>IFERROR('Inputs_Metric 7'!$D$5*INDEX('HAZUS Table FL 14.8'!$E$4:$E$14,MATCH('Step 1_Metric 7'!$J677,'HAZUS Table FL 14.8'!$C$4:$C$14,0)),"no data")</f>
        <v>no data</v>
      </c>
      <c r="W677" s="92" t="str">
        <f t="shared" si="101"/>
        <v/>
      </c>
      <c r="X677" s="92" t="str">
        <f t="shared" si="102"/>
        <v/>
      </c>
      <c r="Y677" s="92" t="str">
        <f t="shared" si="103"/>
        <v/>
      </c>
      <c r="Z677" s="92" t="str">
        <f t="shared" si="104"/>
        <v/>
      </c>
      <c r="AA677" s="101" t="str">
        <f t="shared" si="105"/>
        <v/>
      </c>
      <c r="AB677" s="101" t="str">
        <f t="shared" si="106"/>
        <v/>
      </c>
      <c r="AC677" s="92" t="str">
        <f t="shared" si="107"/>
        <v/>
      </c>
      <c r="AD677" s="92" t="str">
        <f t="shared" si="108"/>
        <v/>
      </c>
    </row>
    <row r="678" spans="1:30" x14ac:dyDescent="0.25">
      <c r="A678">
        <f t="shared" si="100"/>
        <v>10</v>
      </c>
      <c r="B678">
        <f>COUNTIF($D$4:D678,D678)</f>
        <v>595</v>
      </c>
      <c r="C678">
        <f>'Building Structure Data'!B679</f>
        <v>0</v>
      </c>
      <c r="D678">
        <f>'Building Structure Data'!C679</f>
        <v>0</v>
      </c>
      <c r="E678">
        <f>'Building Structure Data'!D679</f>
        <v>0</v>
      </c>
      <c r="F678">
        <f>'Building Structure Data'!E679</f>
        <v>0</v>
      </c>
      <c r="G678" s="43">
        <f>'Building Structure Data'!O679</f>
        <v>0</v>
      </c>
      <c r="H678" s="43">
        <f>'Building Structure Data'!P679</f>
        <v>0</v>
      </c>
      <c r="I678" t="b">
        <f>IF(OR('Building Structure Data'!M679="C",'Building Structure Data'!M679="R"),TRUE,FALSE)</f>
        <v>0</v>
      </c>
      <c r="J678">
        <f>'Building Structure Data'!Y679</f>
        <v>0</v>
      </c>
      <c r="K678" s="77">
        <f>'Building Structure Data'!AN679</f>
        <v>0</v>
      </c>
      <c r="L678" s="77">
        <f>'Building Structure Data'!AO679</f>
        <v>0</v>
      </c>
      <c r="M678" s="163" t="str">
        <f>IFERROR('Inputs_Metric 7'!$D$5*INDEX('HAZUS Table FL 14.14'!$F$5:$F$40,MATCH($J678,'HAZUS Table FL 14.14'!$C$5:$C$40,0)),"no data")</f>
        <v>no data</v>
      </c>
      <c r="N678" s="163" t="str">
        <f>IFERROR('Inputs_Metric 7'!$D$5*INDEX('HAZUS Table FL 14.14'!$G$5:$G$40,MATCH($J678,'HAZUS Table FL 14.14'!$C$5:$C$40,0)),"no data")</f>
        <v>no data</v>
      </c>
      <c r="O678" s="163" t="str">
        <f>IFERROR('Inputs_Metric 7'!$D$5*INDEX('HAZUS Table FL 14.14'!$I$5:$I$40,MATCH($J678,'HAZUS Table FL 14.14'!$C$5:$C$40,0)),"no data")</f>
        <v>no data</v>
      </c>
      <c r="P678" s="246" t="str">
        <f>IFERROR(AVERAGEIFS('HAZUS Table FL 14.12'!$S$4:$S$325,'HAZUS Table FL 14.12'!$N$4:$N$325,$J678,'HAZUS Table FL 14.12'!$R$4:$R$325,$I678,'HAZUS Table FL 14.12'!$P$4:$P$325,"&lt;="&amp;$G678,'HAZUS Table FL 14.12'!$Q$4:$Q$325,"&gt;"&amp;$G678)*'Inputs_Metric 7'!$D$6,"no data")</f>
        <v>no data</v>
      </c>
      <c r="Q678" s="246" t="str">
        <f>IFERROR(AVERAGEIFS('HAZUS Table FL 14.12'!$S$4:$S$325,'HAZUS Table FL 14.12'!$N$4:$N$325,$J678,'HAZUS Table FL 14.12'!$R$4:$R$325,$I678,'HAZUS Table FL 14.12'!$P$4:$P$325,"&lt;="&amp;$H678,'HAZUS Table FL 14.12'!$Q$4:$Q$325,"&gt;"&amp;$H678)*'Inputs_Metric 7'!$D$6,"no data")</f>
        <v>no data</v>
      </c>
      <c r="R678" s="246" t="str">
        <f>IFERROR(INDEX('HAZUS Table FL 14.16'!$D$3:$D$30,MATCH($J678,'HAZUS Table FL 14.16'!$C$3:$C$30,0)),"no data")</f>
        <v>no data</v>
      </c>
      <c r="S678" s="246" t="str">
        <f>IFERROR(INDEX('HAZUS Table FL 14.16'!$F$3:$F$30,MATCH($J678,'HAZUS Table FL 14.16'!$C$3:$C$30,0)),"no data")</f>
        <v>no data</v>
      </c>
      <c r="T678" s="246" t="str">
        <f>IFERROR(INDEX('HAZUS Table FL 14.16'!$G$3:$G$30,MATCH($J678,'HAZUS Table FL 14.16'!$C$3:$C$30,0)),"no data")</f>
        <v>no data</v>
      </c>
      <c r="U678" s="164" t="str">
        <f>IFERROR('Inputs_Metric 7'!$D$5*INDEX('HAZUS Table FL 14.8'!$E$4:$E$14,MATCH('Step 1_Metric 7'!$J678,'HAZUS Table FL 14.8'!$C$4:$C$14,0)),"no data")</f>
        <v>no data</v>
      </c>
      <c r="W678" s="92" t="str">
        <f t="shared" si="101"/>
        <v/>
      </c>
      <c r="X678" s="92" t="str">
        <f t="shared" si="102"/>
        <v/>
      </c>
      <c r="Y678" s="92" t="str">
        <f t="shared" si="103"/>
        <v/>
      </c>
      <c r="Z678" s="92" t="str">
        <f t="shared" si="104"/>
        <v/>
      </c>
      <c r="AA678" s="101" t="str">
        <f t="shared" si="105"/>
        <v/>
      </c>
      <c r="AB678" s="101" t="str">
        <f t="shared" si="106"/>
        <v/>
      </c>
      <c r="AC678" s="92" t="str">
        <f t="shared" si="107"/>
        <v/>
      </c>
      <c r="AD678" s="92" t="str">
        <f t="shared" si="108"/>
        <v/>
      </c>
    </row>
    <row r="679" spans="1:30" x14ac:dyDescent="0.25">
      <c r="A679">
        <f t="shared" si="100"/>
        <v>10</v>
      </c>
      <c r="B679">
        <f>COUNTIF($D$4:D679,D679)</f>
        <v>596</v>
      </c>
      <c r="C679">
        <f>'Building Structure Data'!B680</f>
        <v>0</v>
      </c>
      <c r="D679">
        <f>'Building Structure Data'!C680</f>
        <v>0</v>
      </c>
      <c r="E679">
        <f>'Building Structure Data'!D680</f>
        <v>0</v>
      </c>
      <c r="F679">
        <f>'Building Structure Data'!E680</f>
        <v>0</v>
      </c>
      <c r="G679" s="43">
        <f>'Building Structure Data'!O680</f>
        <v>0</v>
      </c>
      <c r="H679" s="43">
        <f>'Building Structure Data'!P680</f>
        <v>0</v>
      </c>
      <c r="I679" t="b">
        <f>IF(OR('Building Structure Data'!M680="C",'Building Structure Data'!M680="R"),TRUE,FALSE)</f>
        <v>0</v>
      </c>
      <c r="J679">
        <f>'Building Structure Data'!Y680</f>
        <v>0</v>
      </c>
      <c r="K679" s="77">
        <f>'Building Structure Data'!AN680</f>
        <v>0</v>
      </c>
      <c r="L679" s="77">
        <f>'Building Structure Data'!AO680</f>
        <v>0</v>
      </c>
      <c r="M679" s="163" t="str">
        <f>IFERROR('Inputs_Metric 7'!$D$5*INDEX('HAZUS Table FL 14.14'!$F$5:$F$40,MATCH($J679,'HAZUS Table FL 14.14'!$C$5:$C$40,0)),"no data")</f>
        <v>no data</v>
      </c>
      <c r="N679" s="163" t="str">
        <f>IFERROR('Inputs_Metric 7'!$D$5*INDEX('HAZUS Table FL 14.14'!$G$5:$G$40,MATCH($J679,'HAZUS Table FL 14.14'!$C$5:$C$40,0)),"no data")</f>
        <v>no data</v>
      </c>
      <c r="O679" s="163" t="str">
        <f>IFERROR('Inputs_Metric 7'!$D$5*INDEX('HAZUS Table FL 14.14'!$I$5:$I$40,MATCH($J679,'HAZUS Table FL 14.14'!$C$5:$C$40,0)),"no data")</f>
        <v>no data</v>
      </c>
      <c r="P679" s="246" t="str">
        <f>IFERROR(AVERAGEIFS('HAZUS Table FL 14.12'!$S$4:$S$325,'HAZUS Table FL 14.12'!$N$4:$N$325,$J679,'HAZUS Table FL 14.12'!$R$4:$R$325,$I679,'HAZUS Table FL 14.12'!$P$4:$P$325,"&lt;="&amp;$G679,'HAZUS Table FL 14.12'!$Q$4:$Q$325,"&gt;"&amp;$G679)*'Inputs_Metric 7'!$D$6,"no data")</f>
        <v>no data</v>
      </c>
      <c r="Q679" s="246" t="str">
        <f>IFERROR(AVERAGEIFS('HAZUS Table FL 14.12'!$S$4:$S$325,'HAZUS Table FL 14.12'!$N$4:$N$325,$J679,'HAZUS Table FL 14.12'!$R$4:$R$325,$I679,'HAZUS Table FL 14.12'!$P$4:$P$325,"&lt;="&amp;$H679,'HAZUS Table FL 14.12'!$Q$4:$Q$325,"&gt;"&amp;$H679)*'Inputs_Metric 7'!$D$6,"no data")</f>
        <v>no data</v>
      </c>
      <c r="R679" s="246" t="str">
        <f>IFERROR(INDEX('HAZUS Table FL 14.16'!$D$3:$D$30,MATCH($J679,'HAZUS Table FL 14.16'!$C$3:$C$30,0)),"no data")</f>
        <v>no data</v>
      </c>
      <c r="S679" s="246" t="str">
        <f>IFERROR(INDEX('HAZUS Table FL 14.16'!$F$3:$F$30,MATCH($J679,'HAZUS Table FL 14.16'!$C$3:$C$30,0)),"no data")</f>
        <v>no data</v>
      </c>
      <c r="T679" s="246" t="str">
        <f>IFERROR(INDEX('HAZUS Table FL 14.16'!$G$3:$G$30,MATCH($J679,'HAZUS Table FL 14.16'!$C$3:$C$30,0)),"no data")</f>
        <v>no data</v>
      </c>
      <c r="U679" s="164" t="str">
        <f>IFERROR('Inputs_Metric 7'!$D$5*INDEX('HAZUS Table FL 14.8'!$E$4:$E$14,MATCH('Step 1_Metric 7'!$J679,'HAZUS Table FL 14.8'!$C$4:$C$14,0)),"no data")</f>
        <v>no data</v>
      </c>
      <c r="W679" s="92" t="str">
        <f t="shared" si="101"/>
        <v/>
      </c>
      <c r="X679" s="92" t="str">
        <f t="shared" si="102"/>
        <v/>
      </c>
      <c r="Y679" s="92" t="str">
        <f t="shared" si="103"/>
        <v/>
      </c>
      <c r="Z679" s="92" t="str">
        <f t="shared" si="104"/>
        <v/>
      </c>
      <c r="AA679" s="101" t="str">
        <f t="shared" si="105"/>
        <v/>
      </c>
      <c r="AB679" s="101" t="str">
        <f t="shared" si="106"/>
        <v/>
      </c>
      <c r="AC679" s="92" t="str">
        <f t="shared" si="107"/>
        <v/>
      </c>
      <c r="AD679" s="92" t="str">
        <f t="shared" si="108"/>
        <v/>
      </c>
    </row>
    <row r="680" spans="1:30" x14ac:dyDescent="0.25">
      <c r="A680">
        <f t="shared" si="100"/>
        <v>10</v>
      </c>
      <c r="B680">
        <f>COUNTIF($D$4:D680,D680)</f>
        <v>597</v>
      </c>
      <c r="C680">
        <f>'Building Structure Data'!B681</f>
        <v>0</v>
      </c>
      <c r="D680">
        <f>'Building Structure Data'!C681</f>
        <v>0</v>
      </c>
      <c r="E680">
        <f>'Building Structure Data'!D681</f>
        <v>0</v>
      </c>
      <c r="F680">
        <f>'Building Structure Data'!E681</f>
        <v>0</v>
      </c>
      <c r="G680" s="43">
        <f>'Building Structure Data'!O681</f>
        <v>0</v>
      </c>
      <c r="H680" s="43">
        <f>'Building Structure Data'!P681</f>
        <v>0</v>
      </c>
      <c r="I680" t="b">
        <f>IF(OR('Building Structure Data'!M681="C",'Building Structure Data'!M681="R"),TRUE,FALSE)</f>
        <v>0</v>
      </c>
      <c r="J680">
        <f>'Building Structure Data'!Y681</f>
        <v>0</v>
      </c>
      <c r="K680" s="77">
        <f>'Building Structure Data'!AN681</f>
        <v>0</v>
      </c>
      <c r="L680" s="77">
        <f>'Building Structure Data'!AO681</f>
        <v>0</v>
      </c>
      <c r="M680" s="163" t="str">
        <f>IFERROR('Inputs_Metric 7'!$D$5*INDEX('HAZUS Table FL 14.14'!$F$5:$F$40,MATCH($J680,'HAZUS Table FL 14.14'!$C$5:$C$40,0)),"no data")</f>
        <v>no data</v>
      </c>
      <c r="N680" s="163" t="str">
        <f>IFERROR('Inputs_Metric 7'!$D$5*INDEX('HAZUS Table FL 14.14'!$G$5:$G$40,MATCH($J680,'HAZUS Table FL 14.14'!$C$5:$C$40,0)),"no data")</f>
        <v>no data</v>
      </c>
      <c r="O680" s="163" t="str">
        <f>IFERROR('Inputs_Metric 7'!$D$5*INDEX('HAZUS Table FL 14.14'!$I$5:$I$40,MATCH($J680,'HAZUS Table FL 14.14'!$C$5:$C$40,0)),"no data")</f>
        <v>no data</v>
      </c>
      <c r="P680" s="246" t="str">
        <f>IFERROR(AVERAGEIFS('HAZUS Table FL 14.12'!$S$4:$S$325,'HAZUS Table FL 14.12'!$N$4:$N$325,$J680,'HAZUS Table FL 14.12'!$R$4:$R$325,$I680,'HAZUS Table FL 14.12'!$P$4:$P$325,"&lt;="&amp;$G680,'HAZUS Table FL 14.12'!$Q$4:$Q$325,"&gt;"&amp;$G680)*'Inputs_Metric 7'!$D$6,"no data")</f>
        <v>no data</v>
      </c>
      <c r="Q680" s="246" t="str">
        <f>IFERROR(AVERAGEIFS('HAZUS Table FL 14.12'!$S$4:$S$325,'HAZUS Table FL 14.12'!$N$4:$N$325,$J680,'HAZUS Table FL 14.12'!$R$4:$R$325,$I680,'HAZUS Table FL 14.12'!$P$4:$P$325,"&lt;="&amp;$H680,'HAZUS Table FL 14.12'!$Q$4:$Q$325,"&gt;"&amp;$H680)*'Inputs_Metric 7'!$D$6,"no data")</f>
        <v>no data</v>
      </c>
      <c r="R680" s="246" t="str">
        <f>IFERROR(INDEX('HAZUS Table FL 14.16'!$D$3:$D$30,MATCH($J680,'HAZUS Table FL 14.16'!$C$3:$C$30,0)),"no data")</f>
        <v>no data</v>
      </c>
      <c r="S680" s="246" t="str">
        <f>IFERROR(INDEX('HAZUS Table FL 14.16'!$F$3:$F$30,MATCH($J680,'HAZUS Table FL 14.16'!$C$3:$C$30,0)),"no data")</f>
        <v>no data</v>
      </c>
      <c r="T680" s="246" t="str">
        <f>IFERROR(INDEX('HAZUS Table FL 14.16'!$G$3:$G$30,MATCH($J680,'HAZUS Table FL 14.16'!$C$3:$C$30,0)),"no data")</f>
        <v>no data</v>
      </c>
      <c r="U680" s="164" t="str">
        <f>IFERROR('Inputs_Metric 7'!$D$5*INDEX('HAZUS Table FL 14.8'!$E$4:$E$14,MATCH('Step 1_Metric 7'!$J680,'HAZUS Table FL 14.8'!$C$4:$C$14,0)),"no data")</f>
        <v>no data</v>
      </c>
      <c r="W680" s="92" t="str">
        <f t="shared" si="101"/>
        <v/>
      </c>
      <c r="X680" s="92" t="str">
        <f t="shared" si="102"/>
        <v/>
      </c>
      <c r="Y680" s="92" t="str">
        <f t="shared" si="103"/>
        <v/>
      </c>
      <c r="Z680" s="92" t="str">
        <f t="shared" si="104"/>
        <v/>
      </c>
      <c r="AA680" s="101" t="str">
        <f t="shared" si="105"/>
        <v/>
      </c>
      <c r="AB680" s="101" t="str">
        <f t="shared" si="106"/>
        <v/>
      </c>
      <c r="AC680" s="92" t="str">
        <f t="shared" si="107"/>
        <v/>
      </c>
      <c r="AD680" s="92" t="str">
        <f t="shared" si="108"/>
        <v/>
      </c>
    </row>
    <row r="681" spans="1:30" x14ac:dyDescent="0.25">
      <c r="A681">
        <f t="shared" si="100"/>
        <v>10</v>
      </c>
      <c r="B681">
        <f>COUNTIF($D$4:D681,D681)</f>
        <v>598</v>
      </c>
      <c r="C681">
        <f>'Building Structure Data'!B682</f>
        <v>0</v>
      </c>
      <c r="D681">
        <f>'Building Structure Data'!C682</f>
        <v>0</v>
      </c>
      <c r="E681">
        <f>'Building Structure Data'!D682</f>
        <v>0</v>
      </c>
      <c r="F681">
        <f>'Building Structure Data'!E682</f>
        <v>0</v>
      </c>
      <c r="G681" s="43">
        <f>'Building Structure Data'!O682</f>
        <v>0</v>
      </c>
      <c r="H681" s="43">
        <f>'Building Structure Data'!P682</f>
        <v>0</v>
      </c>
      <c r="I681" t="b">
        <f>IF(OR('Building Structure Data'!M682="C",'Building Structure Data'!M682="R"),TRUE,FALSE)</f>
        <v>0</v>
      </c>
      <c r="J681">
        <f>'Building Structure Data'!Y682</f>
        <v>0</v>
      </c>
      <c r="K681" s="77">
        <f>'Building Structure Data'!AN682</f>
        <v>0</v>
      </c>
      <c r="L681" s="77">
        <f>'Building Structure Data'!AO682</f>
        <v>0</v>
      </c>
      <c r="M681" s="163" t="str">
        <f>IFERROR('Inputs_Metric 7'!$D$5*INDEX('HAZUS Table FL 14.14'!$F$5:$F$40,MATCH($J681,'HAZUS Table FL 14.14'!$C$5:$C$40,0)),"no data")</f>
        <v>no data</v>
      </c>
      <c r="N681" s="163" t="str">
        <f>IFERROR('Inputs_Metric 7'!$D$5*INDEX('HAZUS Table FL 14.14'!$G$5:$G$40,MATCH($J681,'HAZUS Table FL 14.14'!$C$5:$C$40,0)),"no data")</f>
        <v>no data</v>
      </c>
      <c r="O681" s="163" t="str">
        <f>IFERROR('Inputs_Metric 7'!$D$5*INDEX('HAZUS Table FL 14.14'!$I$5:$I$40,MATCH($J681,'HAZUS Table FL 14.14'!$C$5:$C$40,0)),"no data")</f>
        <v>no data</v>
      </c>
      <c r="P681" s="246" t="str">
        <f>IFERROR(AVERAGEIFS('HAZUS Table FL 14.12'!$S$4:$S$325,'HAZUS Table FL 14.12'!$N$4:$N$325,$J681,'HAZUS Table FL 14.12'!$R$4:$R$325,$I681,'HAZUS Table FL 14.12'!$P$4:$P$325,"&lt;="&amp;$G681,'HAZUS Table FL 14.12'!$Q$4:$Q$325,"&gt;"&amp;$G681)*'Inputs_Metric 7'!$D$6,"no data")</f>
        <v>no data</v>
      </c>
      <c r="Q681" s="246" t="str">
        <f>IFERROR(AVERAGEIFS('HAZUS Table FL 14.12'!$S$4:$S$325,'HAZUS Table FL 14.12'!$N$4:$N$325,$J681,'HAZUS Table FL 14.12'!$R$4:$R$325,$I681,'HAZUS Table FL 14.12'!$P$4:$P$325,"&lt;="&amp;$H681,'HAZUS Table FL 14.12'!$Q$4:$Q$325,"&gt;"&amp;$H681)*'Inputs_Metric 7'!$D$6,"no data")</f>
        <v>no data</v>
      </c>
      <c r="R681" s="246" t="str">
        <f>IFERROR(INDEX('HAZUS Table FL 14.16'!$D$3:$D$30,MATCH($J681,'HAZUS Table FL 14.16'!$C$3:$C$30,0)),"no data")</f>
        <v>no data</v>
      </c>
      <c r="S681" s="246" t="str">
        <f>IFERROR(INDEX('HAZUS Table FL 14.16'!$F$3:$F$30,MATCH($J681,'HAZUS Table FL 14.16'!$C$3:$C$30,0)),"no data")</f>
        <v>no data</v>
      </c>
      <c r="T681" s="246" t="str">
        <f>IFERROR(INDEX('HAZUS Table FL 14.16'!$G$3:$G$30,MATCH($J681,'HAZUS Table FL 14.16'!$C$3:$C$30,0)),"no data")</f>
        <v>no data</v>
      </c>
      <c r="U681" s="164" t="str">
        <f>IFERROR('Inputs_Metric 7'!$D$5*INDEX('HAZUS Table FL 14.8'!$E$4:$E$14,MATCH('Step 1_Metric 7'!$J681,'HAZUS Table FL 14.8'!$C$4:$C$14,0)),"no data")</f>
        <v>no data</v>
      </c>
      <c r="W681" s="92" t="str">
        <f t="shared" si="101"/>
        <v/>
      </c>
      <c r="X681" s="92" t="str">
        <f t="shared" si="102"/>
        <v/>
      </c>
      <c r="Y681" s="92" t="str">
        <f t="shared" si="103"/>
        <v/>
      </c>
      <c r="Z681" s="92" t="str">
        <f t="shared" si="104"/>
        <v/>
      </c>
      <c r="AA681" s="101" t="str">
        <f t="shared" si="105"/>
        <v/>
      </c>
      <c r="AB681" s="101" t="str">
        <f t="shared" si="106"/>
        <v/>
      </c>
      <c r="AC681" s="92" t="str">
        <f t="shared" si="107"/>
        <v/>
      </c>
      <c r="AD681" s="92" t="str">
        <f t="shared" si="108"/>
        <v/>
      </c>
    </row>
    <row r="682" spans="1:30" x14ac:dyDescent="0.25">
      <c r="A682">
        <f t="shared" si="100"/>
        <v>10</v>
      </c>
      <c r="B682">
        <f>COUNTIF($D$4:D682,D682)</f>
        <v>599</v>
      </c>
      <c r="C682">
        <f>'Building Structure Data'!B683</f>
        <v>0</v>
      </c>
      <c r="D682">
        <f>'Building Structure Data'!C683</f>
        <v>0</v>
      </c>
      <c r="E682">
        <f>'Building Structure Data'!D683</f>
        <v>0</v>
      </c>
      <c r="F682">
        <f>'Building Structure Data'!E683</f>
        <v>0</v>
      </c>
      <c r="G682" s="43">
        <f>'Building Structure Data'!O683</f>
        <v>0</v>
      </c>
      <c r="H682" s="43">
        <f>'Building Structure Data'!P683</f>
        <v>0</v>
      </c>
      <c r="I682" t="b">
        <f>IF(OR('Building Structure Data'!M683="C",'Building Structure Data'!M683="R"),TRUE,FALSE)</f>
        <v>0</v>
      </c>
      <c r="J682">
        <f>'Building Structure Data'!Y683</f>
        <v>0</v>
      </c>
      <c r="K682" s="77">
        <f>'Building Structure Data'!AN683</f>
        <v>0</v>
      </c>
      <c r="L682" s="77">
        <f>'Building Structure Data'!AO683</f>
        <v>0</v>
      </c>
      <c r="M682" s="163" t="str">
        <f>IFERROR('Inputs_Metric 7'!$D$5*INDEX('HAZUS Table FL 14.14'!$F$5:$F$40,MATCH($J682,'HAZUS Table FL 14.14'!$C$5:$C$40,0)),"no data")</f>
        <v>no data</v>
      </c>
      <c r="N682" s="163" t="str">
        <f>IFERROR('Inputs_Metric 7'!$D$5*INDEX('HAZUS Table FL 14.14'!$G$5:$G$40,MATCH($J682,'HAZUS Table FL 14.14'!$C$5:$C$40,0)),"no data")</f>
        <v>no data</v>
      </c>
      <c r="O682" s="163" t="str">
        <f>IFERROR('Inputs_Metric 7'!$D$5*INDEX('HAZUS Table FL 14.14'!$I$5:$I$40,MATCH($J682,'HAZUS Table FL 14.14'!$C$5:$C$40,0)),"no data")</f>
        <v>no data</v>
      </c>
      <c r="P682" s="246" t="str">
        <f>IFERROR(AVERAGEIFS('HAZUS Table FL 14.12'!$S$4:$S$325,'HAZUS Table FL 14.12'!$N$4:$N$325,$J682,'HAZUS Table FL 14.12'!$R$4:$R$325,$I682,'HAZUS Table FL 14.12'!$P$4:$P$325,"&lt;="&amp;$G682,'HAZUS Table FL 14.12'!$Q$4:$Q$325,"&gt;"&amp;$G682)*'Inputs_Metric 7'!$D$6,"no data")</f>
        <v>no data</v>
      </c>
      <c r="Q682" s="246" t="str">
        <f>IFERROR(AVERAGEIFS('HAZUS Table FL 14.12'!$S$4:$S$325,'HAZUS Table FL 14.12'!$N$4:$N$325,$J682,'HAZUS Table FL 14.12'!$R$4:$R$325,$I682,'HAZUS Table FL 14.12'!$P$4:$P$325,"&lt;="&amp;$H682,'HAZUS Table FL 14.12'!$Q$4:$Q$325,"&gt;"&amp;$H682)*'Inputs_Metric 7'!$D$6,"no data")</f>
        <v>no data</v>
      </c>
      <c r="R682" s="246" t="str">
        <f>IFERROR(INDEX('HAZUS Table FL 14.16'!$D$3:$D$30,MATCH($J682,'HAZUS Table FL 14.16'!$C$3:$C$30,0)),"no data")</f>
        <v>no data</v>
      </c>
      <c r="S682" s="246" t="str">
        <f>IFERROR(INDEX('HAZUS Table FL 14.16'!$F$3:$F$30,MATCH($J682,'HAZUS Table FL 14.16'!$C$3:$C$30,0)),"no data")</f>
        <v>no data</v>
      </c>
      <c r="T682" s="246" t="str">
        <f>IFERROR(INDEX('HAZUS Table FL 14.16'!$G$3:$G$30,MATCH($J682,'HAZUS Table FL 14.16'!$C$3:$C$30,0)),"no data")</f>
        <v>no data</v>
      </c>
      <c r="U682" s="164" t="str">
        <f>IFERROR('Inputs_Metric 7'!$D$5*INDEX('HAZUS Table FL 14.8'!$E$4:$E$14,MATCH('Step 1_Metric 7'!$J682,'HAZUS Table FL 14.8'!$C$4:$C$14,0)),"no data")</f>
        <v>no data</v>
      </c>
      <c r="W682" s="92" t="str">
        <f t="shared" si="101"/>
        <v/>
      </c>
      <c r="X682" s="92" t="str">
        <f t="shared" si="102"/>
        <v/>
      </c>
      <c r="Y682" s="92" t="str">
        <f t="shared" si="103"/>
        <v/>
      </c>
      <c r="Z682" s="92" t="str">
        <f t="shared" si="104"/>
        <v/>
      </c>
      <c r="AA682" s="101" t="str">
        <f t="shared" si="105"/>
        <v/>
      </c>
      <c r="AB682" s="101" t="str">
        <f t="shared" si="106"/>
        <v/>
      </c>
      <c r="AC682" s="92" t="str">
        <f t="shared" si="107"/>
        <v/>
      </c>
      <c r="AD682" s="92" t="str">
        <f t="shared" si="108"/>
        <v/>
      </c>
    </row>
    <row r="683" spans="1:30" x14ac:dyDescent="0.25">
      <c r="A683">
        <f t="shared" si="100"/>
        <v>10</v>
      </c>
      <c r="B683">
        <f>COUNTIF($D$4:D683,D683)</f>
        <v>600</v>
      </c>
      <c r="C683">
        <f>'Building Structure Data'!B684</f>
        <v>0</v>
      </c>
      <c r="D683">
        <f>'Building Structure Data'!C684</f>
        <v>0</v>
      </c>
      <c r="E683">
        <f>'Building Structure Data'!D684</f>
        <v>0</v>
      </c>
      <c r="F683">
        <f>'Building Structure Data'!E684</f>
        <v>0</v>
      </c>
      <c r="G683" s="43">
        <f>'Building Structure Data'!O684</f>
        <v>0</v>
      </c>
      <c r="H683" s="43">
        <f>'Building Structure Data'!P684</f>
        <v>0</v>
      </c>
      <c r="I683" t="b">
        <f>IF(OR('Building Structure Data'!M684="C",'Building Structure Data'!M684="R"),TRUE,FALSE)</f>
        <v>0</v>
      </c>
      <c r="J683">
        <f>'Building Structure Data'!Y684</f>
        <v>0</v>
      </c>
      <c r="K683" s="77">
        <f>'Building Structure Data'!AN684</f>
        <v>0</v>
      </c>
      <c r="L683" s="77">
        <f>'Building Structure Data'!AO684</f>
        <v>0</v>
      </c>
      <c r="M683" s="163" t="str">
        <f>IFERROR('Inputs_Metric 7'!$D$5*INDEX('HAZUS Table FL 14.14'!$F$5:$F$40,MATCH($J683,'HAZUS Table FL 14.14'!$C$5:$C$40,0)),"no data")</f>
        <v>no data</v>
      </c>
      <c r="N683" s="163" t="str">
        <f>IFERROR('Inputs_Metric 7'!$D$5*INDEX('HAZUS Table FL 14.14'!$G$5:$G$40,MATCH($J683,'HAZUS Table FL 14.14'!$C$5:$C$40,0)),"no data")</f>
        <v>no data</v>
      </c>
      <c r="O683" s="163" t="str">
        <f>IFERROR('Inputs_Metric 7'!$D$5*INDEX('HAZUS Table FL 14.14'!$I$5:$I$40,MATCH($J683,'HAZUS Table FL 14.14'!$C$5:$C$40,0)),"no data")</f>
        <v>no data</v>
      </c>
      <c r="P683" s="246" t="str">
        <f>IFERROR(AVERAGEIFS('HAZUS Table FL 14.12'!$S$4:$S$325,'HAZUS Table FL 14.12'!$N$4:$N$325,$J683,'HAZUS Table FL 14.12'!$R$4:$R$325,$I683,'HAZUS Table FL 14.12'!$P$4:$P$325,"&lt;="&amp;$G683,'HAZUS Table FL 14.12'!$Q$4:$Q$325,"&gt;"&amp;$G683)*'Inputs_Metric 7'!$D$6,"no data")</f>
        <v>no data</v>
      </c>
      <c r="Q683" s="246" t="str">
        <f>IFERROR(AVERAGEIFS('HAZUS Table FL 14.12'!$S$4:$S$325,'HAZUS Table FL 14.12'!$N$4:$N$325,$J683,'HAZUS Table FL 14.12'!$R$4:$R$325,$I683,'HAZUS Table FL 14.12'!$P$4:$P$325,"&lt;="&amp;$H683,'HAZUS Table FL 14.12'!$Q$4:$Q$325,"&gt;"&amp;$H683)*'Inputs_Metric 7'!$D$6,"no data")</f>
        <v>no data</v>
      </c>
      <c r="R683" s="246" t="str">
        <f>IFERROR(INDEX('HAZUS Table FL 14.16'!$D$3:$D$30,MATCH($J683,'HAZUS Table FL 14.16'!$C$3:$C$30,0)),"no data")</f>
        <v>no data</v>
      </c>
      <c r="S683" s="246" t="str">
        <f>IFERROR(INDEX('HAZUS Table FL 14.16'!$F$3:$F$30,MATCH($J683,'HAZUS Table FL 14.16'!$C$3:$C$30,0)),"no data")</f>
        <v>no data</v>
      </c>
      <c r="T683" s="246" t="str">
        <f>IFERROR(INDEX('HAZUS Table FL 14.16'!$G$3:$G$30,MATCH($J683,'HAZUS Table FL 14.16'!$C$3:$C$30,0)),"no data")</f>
        <v>no data</v>
      </c>
      <c r="U683" s="164" t="str">
        <f>IFERROR('Inputs_Metric 7'!$D$5*INDEX('HAZUS Table FL 14.8'!$E$4:$E$14,MATCH('Step 1_Metric 7'!$J683,'HAZUS Table FL 14.8'!$C$4:$C$14,0)),"no data")</f>
        <v>no data</v>
      </c>
      <c r="W683" s="92" t="str">
        <f t="shared" si="101"/>
        <v/>
      </c>
      <c r="X683" s="92" t="str">
        <f t="shared" si="102"/>
        <v/>
      </c>
      <c r="Y683" s="92" t="str">
        <f t="shared" si="103"/>
        <v/>
      </c>
      <c r="Z683" s="92" t="str">
        <f t="shared" si="104"/>
        <v/>
      </c>
      <c r="AA683" s="101" t="str">
        <f t="shared" si="105"/>
        <v/>
      </c>
      <c r="AB683" s="101" t="str">
        <f t="shared" si="106"/>
        <v/>
      </c>
      <c r="AC683" s="92" t="str">
        <f t="shared" si="107"/>
        <v/>
      </c>
      <c r="AD683" s="92" t="str">
        <f t="shared" si="108"/>
        <v/>
      </c>
    </row>
    <row r="684" spans="1:30" x14ac:dyDescent="0.25">
      <c r="A684">
        <f t="shared" si="100"/>
        <v>10</v>
      </c>
      <c r="B684">
        <f>COUNTIF($D$4:D684,D684)</f>
        <v>601</v>
      </c>
      <c r="C684">
        <f>'Building Structure Data'!B685</f>
        <v>0</v>
      </c>
      <c r="D684">
        <f>'Building Structure Data'!C685</f>
        <v>0</v>
      </c>
      <c r="E684">
        <f>'Building Structure Data'!D685</f>
        <v>0</v>
      </c>
      <c r="F684">
        <f>'Building Structure Data'!E685</f>
        <v>0</v>
      </c>
      <c r="G684" s="43">
        <f>'Building Structure Data'!O685</f>
        <v>0</v>
      </c>
      <c r="H684" s="43">
        <f>'Building Structure Data'!P685</f>
        <v>0</v>
      </c>
      <c r="I684" t="b">
        <f>IF(OR('Building Structure Data'!M685="C",'Building Structure Data'!M685="R"),TRUE,FALSE)</f>
        <v>0</v>
      </c>
      <c r="J684">
        <f>'Building Structure Data'!Y685</f>
        <v>0</v>
      </c>
      <c r="K684" s="77">
        <f>'Building Structure Data'!AN685</f>
        <v>0</v>
      </c>
      <c r="L684" s="77">
        <f>'Building Structure Data'!AO685</f>
        <v>0</v>
      </c>
      <c r="M684" s="163" t="str">
        <f>IFERROR('Inputs_Metric 7'!$D$5*INDEX('HAZUS Table FL 14.14'!$F$5:$F$40,MATCH($J684,'HAZUS Table FL 14.14'!$C$5:$C$40,0)),"no data")</f>
        <v>no data</v>
      </c>
      <c r="N684" s="163" t="str">
        <f>IFERROR('Inputs_Metric 7'!$D$5*INDEX('HAZUS Table FL 14.14'!$G$5:$G$40,MATCH($J684,'HAZUS Table FL 14.14'!$C$5:$C$40,0)),"no data")</f>
        <v>no data</v>
      </c>
      <c r="O684" s="163" t="str">
        <f>IFERROR('Inputs_Metric 7'!$D$5*INDEX('HAZUS Table FL 14.14'!$I$5:$I$40,MATCH($J684,'HAZUS Table FL 14.14'!$C$5:$C$40,0)),"no data")</f>
        <v>no data</v>
      </c>
      <c r="P684" s="246" t="str">
        <f>IFERROR(AVERAGEIFS('HAZUS Table FL 14.12'!$S$4:$S$325,'HAZUS Table FL 14.12'!$N$4:$N$325,$J684,'HAZUS Table FL 14.12'!$R$4:$R$325,$I684,'HAZUS Table FL 14.12'!$P$4:$P$325,"&lt;="&amp;$G684,'HAZUS Table FL 14.12'!$Q$4:$Q$325,"&gt;"&amp;$G684)*'Inputs_Metric 7'!$D$6,"no data")</f>
        <v>no data</v>
      </c>
      <c r="Q684" s="246" t="str">
        <f>IFERROR(AVERAGEIFS('HAZUS Table FL 14.12'!$S$4:$S$325,'HAZUS Table FL 14.12'!$N$4:$N$325,$J684,'HAZUS Table FL 14.12'!$R$4:$R$325,$I684,'HAZUS Table FL 14.12'!$P$4:$P$325,"&lt;="&amp;$H684,'HAZUS Table FL 14.12'!$Q$4:$Q$325,"&gt;"&amp;$H684)*'Inputs_Metric 7'!$D$6,"no data")</f>
        <v>no data</v>
      </c>
      <c r="R684" s="246" t="str">
        <f>IFERROR(INDEX('HAZUS Table FL 14.16'!$D$3:$D$30,MATCH($J684,'HAZUS Table FL 14.16'!$C$3:$C$30,0)),"no data")</f>
        <v>no data</v>
      </c>
      <c r="S684" s="246" t="str">
        <f>IFERROR(INDEX('HAZUS Table FL 14.16'!$F$3:$F$30,MATCH($J684,'HAZUS Table FL 14.16'!$C$3:$C$30,0)),"no data")</f>
        <v>no data</v>
      </c>
      <c r="T684" s="246" t="str">
        <f>IFERROR(INDEX('HAZUS Table FL 14.16'!$G$3:$G$30,MATCH($J684,'HAZUS Table FL 14.16'!$C$3:$C$30,0)),"no data")</f>
        <v>no data</v>
      </c>
      <c r="U684" s="164" t="str">
        <f>IFERROR('Inputs_Metric 7'!$D$5*INDEX('HAZUS Table FL 14.8'!$E$4:$E$14,MATCH('Step 1_Metric 7'!$J684,'HAZUS Table FL 14.8'!$C$4:$C$14,0)),"no data")</f>
        <v>no data</v>
      </c>
      <c r="W684" s="92" t="str">
        <f t="shared" si="101"/>
        <v/>
      </c>
      <c r="X684" s="92" t="str">
        <f t="shared" si="102"/>
        <v/>
      </c>
      <c r="Y684" s="92" t="str">
        <f t="shared" si="103"/>
        <v/>
      </c>
      <c r="Z684" s="92" t="str">
        <f t="shared" si="104"/>
        <v/>
      </c>
      <c r="AA684" s="101" t="str">
        <f t="shared" si="105"/>
        <v/>
      </c>
      <c r="AB684" s="101" t="str">
        <f t="shared" si="106"/>
        <v/>
      </c>
      <c r="AC684" s="92" t="str">
        <f t="shared" si="107"/>
        <v/>
      </c>
      <c r="AD684" s="92" t="str">
        <f t="shared" si="108"/>
        <v/>
      </c>
    </row>
    <row r="685" spans="1:30" x14ac:dyDescent="0.25">
      <c r="A685">
        <f t="shared" si="100"/>
        <v>10</v>
      </c>
      <c r="B685">
        <f>COUNTIF($D$4:D685,D685)</f>
        <v>602</v>
      </c>
      <c r="C685">
        <f>'Building Structure Data'!B686</f>
        <v>0</v>
      </c>
      <c r="D685">
        <f>'Building Structure Data'!C686</f>
        <v>0</v>
      </c>
      <c r="E685">
        <f>'Building Structure Data'!D686</f>
        <v>0</v>
      </c>
      <c r="F685">
        <f>'Building Structure Data'!E686</f>
        <v>0</v>
      </c>
      <c r="G685" s="43">
        <f>'Building Structure Data'!O686</f>
        <v>0</v>
      </c>
      <c r="H685" s="43">
        <f>'Building Structure Data'!P686</f>
        <v>0</v>
      </c>
      <c r="I685" t="b">
        <f>IF(OR('Building Structure Data'!M686="C",'Building Structure Data'!M686="R"),TRUE,FALSE)</f>
        <v>0</v>
      </c>
      <c r="J685">
        <f>'Building Structure Data'!Y686</f>
        <v>0</v>
      </c>
      <c r="K685" s="77">
        <f>'Building Structure Data'!AN686</f>
        <v>0</v>
      </c>
      <c r="L685" s="77">
        <f>'Building Structure Data'!AO686</f>
        <v>0</v>
      </c>
      <c r="M685" s="163" t="str">
        <f>IFERROR('Inputs_Metric 7'!$D$5*INDEX('HAZUS Table FL 14.14'!$F$5:$F$40,MATCH($J685,'HAZUS Table FL 14.14'!$C$5:$C$40,0)),"no data")</f>
        <v>no data</v>
      </c>
      <c r="N685" s="163" t="str">
        <f>IFERROR('Inputs_Metric 7'!$D$5*INDEX('HAZUS Table FL 14.14'!$G$5:$G$40,MATCH($J685,'HAZUS Table FL 14.14'!$C$5:$C$40,0)),"no data")</f>
        <v>no data</v>
      </c>
      <c r="O685" s="163" t="str">
        <f>IFERROR('Inputs_Metric 7'!$D$5*INDEX('HAZUS Table FL 14.14'!$I$5:$I$40,MATCH($J685,'HAZUS Table FL 14.14'!$C$5:$C$40,0)),"no data")</f>
        <v>no data</v>
      </c>
      <c r="P685" s="246" t="str">
        <f>IFERROR(AVERAGEIFS('HAZUS Table FL 14.12'!$S$4:$S$325,'HAZUS Table FL 14.12'!$N$4:$N$325,$J685,'HAZUS Table FL 14.12'!$R$4:$R$325,$I685,'HAZUS Table FL 14.12'!$P$4:$P$325,"&lt;="&amp;$G685,'HAZUS Table FL 14.12'!$Q$4:$Q$325,"&gt;"&amp;$G685)*'Inputs_Metric 7'!$D$6,"no data")</f>
        <v>no data</v>
      </c>
      <c r="Q685" s="246" t="str">
        <f>IFERROR(AVERAGEIFS('HAZUS Table FL 14.12'!$S$4:$S$325,'HAZUS Table FL 14.12'!$N$4:$N$325,$J685,'HAZUS Table FL 14.12'!$R$4:$R$325,$I685,'HAZUS Table FL 14.12'!$P$4:$P$325,"&lt;="&amp;$H685,'HAZUS Table FL 14.12'!$Q$4:$Q$325,"&gt;"&amp;$H685)*'Inputs_Metric 7'!$D$6,"no data")</f>
        <v>no data</v>
      </c>
      <c r="R685" s="246" t="str">
        <f>IFERROR(INDEX('HAZUS Table FL 14.16'!$D$3:$D$30,MATCH($J685,'HAZUS Table FL 14.16'!$C$3:$C$30,0)),"no data")</f>
        <v>no data</v>
      </c>
      <c r="S685" s="246" t="str">
        <f>IFERROR(INDEX('HAZUS Table FL 14.16'!$F$3:$F$30,MATCH($J685,'HAZUS Table FL 14.16'!$C$3:$C$30,0)),"no data")</f>
        <v>no data</v>
      </c>
      <c r="T685" s="246" t="str">
        <f>IFERROR(INDEX('HAZUS Table FL 14.16'!$G$3:$G$30,MATCH($J685,'HAZUS Table FL 14.16'!$C$3:$C$30,0)),"no data")</f>
        <v>no data</v>
      </c>
      <c r="U685" s="164" t="str">
        <f>IFERROR('Inputs_Metric 7'!$D$5*INDEX('HAZUS Table FL 14.8'!$E$4:$E$14,MATCH('Step 1_Metric 7'!$J685,'HAZUS Table FL 14.8'!$C$4:$C$14,0)),"no data")</f>
        <v>no data</v>
      </c>
      <c r="W685" s="92" t="str">
        <f t="shared" si="101"/>
        <v/>
      </c>
      <c r="X685" s="92" t="str">
        <f t="shared" si="102"/>
        <v/>
      </c>
      <c r="Y685" s="92" t="str">
        <f t="shared" si="103"/>
        <v/>
      </c>
      <c r="Z685" s="92" t="str">
        <f t="shared" si="104"/>
        <v/>
      </c>
      <c r="AA685" s="101" t="str">
        <f t="shared" si="105"/>
        <v/>
      </c>
      <c r="AB685" s="101" t="str">
        <f t="shared" si="106"/>
        <v/>
      </c>
      <c r="AC685" s="92" t="str">
        <f t="shared" si="107"/>
        <v/>
      </c>
      <c r="AD685" s="92" t="str">
        <f t="shared" si="108"/>
        <v/>
      </c>
    </row>
    <row r="686" spans="1:30" x14ac:dyDescent="0.25">
      <c r="A686">
        <f t="shared" si="100"/>
        <v>10</v>
      </c>
      <c r="B686">
        <f>COUNTIF($D$4:D686,D686)</f>
        <v>603</v>
      </c>
      <c r="C686">
        <f>'Building Structure Data'!B687</f>
        <v>0</v>
      </c>
      <c r="D686">
        <f>'Building Structure Data'!C687</f>
        <v>0</v>
      </c>
      <c r="E686">
        <f>'Building Structure Data'!D687</f>
        <v>0</v>
      </c>
      <c r="F686">
        <f>'Building Structure Data'!E687</f>
        <v>0</v>
      </c>
      <c r="G686" s="43">
        <f>'Building Structure Data'!O687</f>
        <v>0</v>
      </c>
      <c r="H686" s="43">
        <f>'Building Structure Data'!P687</f>
        <v>0</v>
      </c>
      <c r="I686" t="b">
        <f>IF(OR('Building Structure Data'!M687="C",'Building Structure Data'!M687="R"),TRUE,FALSE)</f>
        <v>0</v>
      </c>
      <c r="J686">
        <f>'Building Structure Data'!Y687</f>
        <v>0</v>
      </c>
      <c r="K686" s="77">
        <f>'Building Structure Data'!AN687</f>
        <v>0</v>
      </c>
      <c r="L686" s="77">
        <f>'Building Structure Data'!AO687</f>
        <v>0</v>
      </c>
      <c r="M686" s="163" t="str">
        <f>IFERROR('Inputs_Metric 7'!$D$5*INDEX('HAZUS Table FL 14.14'!$F$5:$F$40,MATCH($J686,'HAZUS Table FL 14.14'!$C$5:$C$40,0)),"no data")</f>
        <v>no data</v>
      </c>
      <c r="N686" s="163" t="str">
        <f>IFERROR('Inputs_Metric 7'!$D$5*INDEX('HAZUS Table FL 14.14'!$G$5:$G$40,MATCH($J686,'HAZUS Table FL 14.14'!$C$5:$C$40,0)),"no data")</f>
        <v>no data</v>
      </c>
      <c r="O686" s="163" t="str">
        <f>IFERROR('Inputs_Metric 7'!$D$5*INDEX('HAZUS Table FL 14.14'!$I$5:$I$40,MATCH($J686,'HAZUS Table FL 14.14'!$C$5:$C$40,0)),"no data")</f>
        <v>no data</v>
      </c>
      <c r="P686" s="246" t="str">
        <f>IFERROR(AVERAGEIFS('HAZUS Table FL 14.12'!$S$4:$S$325,'HAZUS Table FL 14.12'!$N$4:$N$325,$J686,'HAZUS Table FL 14.12'!$R$4:$R$325,$I686,'HAZUS Table FL 14.12'!$P$4:$P$325,"&lt;="&amp;$G686,'HAZUS Table FL 14.12'!$Q$4:$Q$325,"&gt;"&amp;$G686)*'Inputs_Metric 7'!$D$6,"no data")</f>
        <v>no data</v>
      </c>
      <c r="Q686" s="246" t="str">
        <f>IFERROR(AVERAGEIFS('HAZUS Table FL 14.12'!$S$4:$S$325,'HAZUS Table FL 14.12'!$N$4:$N$325,$J686,'HAZUS Table FL 14.12'!$R$4:$R$325,$I686,'HAZUS Table FL 14.12'!$P$4:$P$325,"&lt;="&amp;$H686,'HAZUS Table FL 14.12'!$Q$4:$Q$325,"&gt;"&amp;$H686)*'Inputs_Metric 7'!$D$6,"no data")</f>
        <v>no data</v>
      </c>
      <c r="R686" s="246" t="str">
        <f>IFERROR(INDEX('HAZUS Table FL 14.16'!$D$3:$D$30,MATCH($J686,'HAZUS Table FL 14.16'!$C$3:$C$30,0)),"no data")</f>
        <v>no data</v>
      </c>
      <c r="S686" s="246" t="str">
        <f>IFERROR(INDEX('HAZUS Table FL 14.16'!$F$3:$F$30,MATCH($J686,'HAZUS Table FL 14.16'!$C$3:$C$30,0)),"no data")</f>
        <v>no data</v>
      </c>
      <c r="T686" s="246" t="str">
        <f>IFERROR(INDEX('HAZUS Table FL 14.16'!$G$3:$G$30,MATCH($J686,'HAZUS Table FL 14.16'!$C$3:$C$30,0)),"no data")</f>
        <v>no data</v>
      </c>
      <c r="U686" s="164" t="str">
        <f>IFERROR('Inputs_Metric 7'!$D$5*INDEX('HAZUS Table FL 14.8'!$E$4:$E$14,MATCH('Step 1_Metric 7'!$J686,'HAZUS Table FL 14.8'!$C$4:$C$14,0)),"no data")</f>
        <v>no data</v>
      </c>
      <c r="W686" s="92" t="str">
        <f t="shared" si="101"/>
        <v/>
      </c>
      <c r="X686" s="92" t="str">
        <f t="shared" si="102"/>
        <v/>
      </c>
      <c r="Y686" s="92" t="str">
        <f t="shared" si="103"/>
        <v/>
      </c>
      <c r="Z686" s="92" t="str">
        <f t="shared" si="104"/>
        <v/>
      </c>
      <c r="AA686" s="101" t="str">
        <f t="shared" si="105"/>
        <v/>
      </c>
      <c r="AB686" s="101" t="str">
        <f t="shared" si="106"/>
        <v/>
      </c>
      <c r="AC686" s="92" t="str">
        <f t="shared" si="107"/>
        <v/>
      </c>
      <c r="AD686" s="92" t="str">
        <f t="shared" si="108"/>
        <v/>
      </c>
    </row>
    <row r="687" spans="1:30" x14ac:dyDescent="0.25">
      <c r="A687">
        <f t="shared" si="100"/>
        <v>10</v>
      </c>
      <c r="B687">
        <f>COUNTIF($D$4:D687,D687)</f>
        <v>604</v>
      </c>
      <c r="C687">
        <f>'Building Structure Data'!B688</f>
        <v>0</v>
      </c>
      <c r="D687">
        <f>'Building Structure Data'!C688</f>
        <v>0</v>
      </c>
      <c r="E687">
        <f>'Building Structure Data'!D688</f>
        <v>0</v>
      </c>
      <c r="F687">
        <f>'Building Structure Data'!E688</f>
        <v>0</v>
      </c>
      <c r="G687" s="43">
        <f>'Building Structure Data'!O688</f>
        <v>0</v>
      </c>
      <c r="H687" s="43">
        <f>'Building Structure Data'!P688</f>
        <v>0</v>
      </c>
      <c r="I687" t="b">
        <f>IF(OR('Building Structure Data'!M688="C",'Building Structure Data'!M688="R"),TRUE,FALSE)</f>
        <v>0</v>
      </c>
      <c r="J687">
        <f>'Building Structure Data'!Y688</f>
        <v>0</v>
      </c>
      <c r="K687" s="77">
        <f>'Building Structure Data'!AN688</f>
        <v>0</v>
      </c>
      <c r="L687" s="77">
        <f>'Building Structure Data'!AO688</f>
        <v>0</v>
      </c>
      <c r="M687" s="163" t="str">
        <f>IFERROR('Inputs_Metric 7'!$D$5*INDEX('HAZUS Table FL 14.14'!$F$5:$F$40,MATCH($J687,'HAZUS Table FL 14.14'!$C$5:$C$40,0)),"no data")</f>
        <v>no data</v>
      </c>
      <c r="N687" s="163" t="str">
        <f>IFERROR('Inputs_Metric 7'!$D$5*INDEX('HAZUS Table FL 14.14'!$G$5:$G$40,MATCH($J687,'HAZUS Table FL 14.14'!$C$5:$C$40,0)),"no data")</f>
        <v>no data</v>
      </c>
      <c r="O687" s="163" t="str">
        <f>IFERROR('Inputs_Metric 7'!$D$5*INDEX('HAZUS Table FL 14.14'!$I$5:$I$40,MATCH($J687,'HAZUS Table FL 14.14'!$C$5:$C$40,0)),"no data")</f>
        <v>no data</v>
      </c>
      <c r="P687" s="246" t="str">
        <f>IFERROR(AVERAGEIFS('HAZUS Table FL 14.12'!$S$4:$S$325,'HAZUS Table FL 14.12'!$N$4:$N$325,$J687,'HAZUS Table FL 14.12'!$R$4:$R$325,$I687,'HAZUS Table FL 14.12'!$P$4:$P$325,"&lt;="&amp;$G687,'HAZUS Table FL 14.12'!$Q$4:$Q$325,"&gt;"&amp;$G687)*'Inputs_Metric 7'!$D$6,"no data")</f>
        <v>no data</v>
      </c>
      <c r="Q687" s="246" t="str">
        <f>IFERROR(AVERAGEIFS('HAZUS Table FL 14.12'!$S$4:$S$325,'HAZUS Table FL 14.12'!$N$4:$N$325,$J687,'HAZUS Table FL 14.12'!$R$4:$R$325,$I687,'HAZUS Table FL 14.12'!$P$4:$P$325,"&lt;="&amp;$H687,'HAZUS Table FL 14.12'!$Q$4:$Q$325,"&gt;"&amp;$H687)*'Inputs_Metric 7'!$D$6,"no data")</f>
        <v>no data</v>
      </c>
      <c r="R687" s="246" t="str">
        <f>IFERROR(INDEX('HAZUS Table FL 14.16'!$D$3:$D$30,MATCH($J687,'HAZUS Table FL 14.16'!$C$3:$C$30,0)),"no data")</f>
        <v>no data</v>
      </c>
      <c r="S687" s="246" t="str">
        <f>IFERROR(INDEX('HAZUS Table FL 14.16'!$F$3:$F$30,MATCH($J687,'HAZUS Table FL 14.16'!$C$3:$C$30,0)),"no data")</f>
        <v>no data</v>
      </c>
      <c r="T687" s="246" t="str">
        <f>IFERROR(INDEX('HAZUS Table FL 14.16'!$G$3:$G$30,MATCH($J687,'HAZUS Table FL 14.16'!$C$3:$C$30,0)),"no data")</f>
        <v>no data</v>
      </c>
      <c r="U687" s="164" t="str">
        <f>IFERROR('Inputs_Metric 7'!$D$5*INDEX('HAZUS Table FL 14.8'!$E$4:$E$14,MATCH('Step 1_Metric 7'!$J687,'HAZUS Table FL 14.8'!$C$4:$C$14,0)),"no data")</f>
        <v>no data</v>
      </c>
      <c r="W687" s="92" t="str">
        <f t="shared" si="101"/>
        <v/>
      </c>
      <c r="X687" s="92" t="str">
        <f t="shared" si="102"/>
        <v/>
      </c>
      <c r="Y687" s="92" t="str">
        <f t="shared" si="103"/>
        <v/>
      </c>
      <c r="Z687" s="92" t="str">
        <f t="shared" si="104"/>
        <v/>
      </c>
      <c r="AA687" s="101" t="str">
        <f t="shared" si="105"/>
        <v/>
      </c>
      <c r="AB687" s="101" t="str">
        <f t="shared" si="106"/>
        <v/>
      </c>
      <c r="AC687" s="92" t="str">
        <f t="shared" si="107"/>
        <v/>
      </c>
      <c r="AD687" s="92" t="str">
        <f t="shared" si="108"/>
        <v/>
      </c>
    </row>
    <row r="688" spans="1:30" x14ac:dyDescent="0.25">
      <c r="A688">
        <f t="shared" si="100"/>
        <v>10</v>
      </c>
      <c r="B688">
        <f>COUNTIF($D$4:D688,D688)</f>
        <v>605</v>
      </c>
      <c r="C688">
        <f>'Building Structure Data'!B689</f>
        <v>0</v>
      </c>
      <c r="D688">
        <f>'Building Structure Data'!C689</f>
        <v>0</v>
      </c>
      <c r="E688">
        <f>'Building Structure Data'!D689</f>
        <v>0</v>
      </c>
      <c r="F688">
        <f>'Building Structure Data'!E689</f>
        <v>0</v>
      </c>
      <c r="G688" s="43">
        <f>'Building Structure Data'!O689</f>
        <v>0</v>
      </c>
      <c r="H688" s="43">
        <f>'Building Structure Data'!P689</f>
        <v>0</v>
      </c>
      <c r="I688" t="b">
        <f>IF(OR('Building Structure Data'!M689="C",'Building Structure Data'!M689="R"),TRUE,FALSE)</f>
        <v>0</v>
      </c>
      <c r="J688">
        <f>'Building Structure Data'!Y689</f>
        <v>0</v>
      </c>
      <c r="K688" s="77">
        <f>'Building Structure Data'!AN689</f>
        <v>0</v>
      </c>
      <c r="L688" s="77">
        <f>'Building Structure Data'!AO689</f>
        <v>0</v>
      </c>
      <c r="M688" s="163" t="str">
        <f>IFERROR('Inputs_Metric 7'!$D$5*INDEX('HAZUS Table FL 14.14'!$F$5:$F$40,MATCH($J688,'HAZUS Table FL 14.14'!$C$5:$C$40,0)),"no data")</f>
        <v>no data</v>
      </c>
      <c r="N688" s="163" t="str">
        <f>IFERROR('Inputs_Metric 7'!$D$5*INDEX('HAZUS Table FL 14.14'!$G$5:$G$40,MATCH($J688,'HAZUS Table FL 14.14'!$C$5:$C$40,0)),"no data")</f>
        <v>no data</v>
      </c>
      <c r="O688" s="163" t="str">
        <f>IFERROR('Inputs_Metric 7'!$D$5*INDEX('HAZUS Table FL 14.14'!$I$5:$I$40,MATCH($J688,'HAZUS Table FL 14.14'!$C$5:$C$40,0)),"no data")</f>
        <v>no data</v>
      </c>
      <c r="P688" s="246" t="str">
        <f>IFERROR(AVERAGEIFS('HAZUS Table FL 14.12'!$S$4:$S$325,'HAZUS Table FL 14.12'!$N$4:$N$325,$J688,'HAZUS Table FL 14.12'!$R$4:$R$325,$I688,'HAZUS Table FL 14.12'!$P$4:$P$325,"&lt;="&amp;$G688,'HAZUS Table FL 14.12'!$Q$4:$Q$325,"&gt;"&amp;$G688)*'Inputs_Metric 7'!$D$6,"no data")</f>
        <v>no data</v>
      </c>
      <c r="Q688" s="246" t="str">
        <f>IFERROR(AVERAGEIFS('HAZUS Table FL 14.12'!$S$4:$S$325,'HAZUS Table FL 14.12'!$N$4:$N$325,$J688,'HAZUS Table FL 14.12'!$R$4:$R$325,$I688,'HAZUS Table FL 14.12'!$P$4:$P$325,"&lt;="&amp;$H688,'HAZUS Table FL 14.12'!$Q$4:$Q$325,"&gt;"&amp;$H688)*'Inputs_Metric 7'!$D$6,"no data")</f>
        <v>no data</v>
      </c>
      <c r="R688" s="246" t="str">
        <f>IFERROR(INDEX('HAZUS Table FL 14.16'!$D$3:$D$30,MATCH($J688,'HAZUS Table FL 14.16'!$C$3:$C$30,0)),"no data")</f>
        <v>no data</v>
      </c>
      <c r="S688" s="246" t="str">
        <f>IFERROR(INDEX('HAZUS Table FL 14.16'!$F$3:$F$30,MATCH($J688,'HAZUS Table FL 14.16'!$C$3:$C$30,0)),"no data")</f>
        <v>no data</v>
      </c>
      <c r="T688" s="246" t="str">
        <f>IFERROR(INDEX('HAZUS Table FL 14.16'!$G$3:$G$30,MATCH($J688,'HAZUS Table FL 14.16'!$C$3:$C$30,0)),"no data")</f>
        <v>no data</v>
      </c>
      <c r="U688" s="164" t="str">
        <f>IFERROR('Inputs_Metric 7'!$D$5*INDEX('HAZUS Table FL 14.8'!$E$4:$E$14,MATCH('Step 1_Metric 7'!$J688,'HAZUS Table FL 14.8'!$C$4:$C$14,0)),"no data")</f>
        <v>no data</v>
      </c>
      <c r="W688" s="92" t="str">
        <f t="shared" si="101"/>
        <v/>
      </c>
      <c r="X688" s="92" t="str">
        <f t="shared" si="102"/>
        <v/>
      </c>
      <c r="Y688" s="92" t="str">
        <f t="shared" si="103"/>
        <v/>
      </c>
      <c r="Z688" s="92" t="str">
        <f t="shared" si="104"/>
        <v/>
      </c>
      <c r="AA688" s="101" t="str">
        <f t="shared" si="105"/>
        <v/>
      </c>
      <c r="AB688" s="101" t="str">
        <f t="shared" si="106"/>
        <v/>
      </c>
      <c r="AC688" s="92" t="str">
        <f t="shared" si="107"/>
        <v/>
      </c>
      <c r="AD688" s="92" t="str">
        <f t="shared" si="108"/>
        <v/>
      </c>
    </row>
    <row r="689" spans="1:30" x14ac:dyDescent="0.25">
      <c r="A689">
        <f t="shared" si="100"/>
        <v>10</v>
      </c>
      <c r="B689">
        <f>COUNTIF($D$4:D689,D689)</f>
        <v>606</v>
      </c>
      <c r="C689">
        <f>'Building Structure Data'!B690</f>
        <v>0</v>
      </c>
      <c r="D689">
        <f>'Building Structure Data'!C690</f>
        <v>0</v>
      </c>
      <c r="E689">
        <f>'Building Structure Data'!D690</f>
        <v>0</v>
      </c>
      <c r="F689">
        <f>'Building Structure Data'!E690</f>
        <v>0</v>
      </c>
      <c r="G689" s="43">
        <f>'Building Structure Data'!O690</f>
        <v>0</v>
      </c>
      <c r="H689" s="43">
        <f>'Building Structure Data'!P690</f>
        <v>0</v>
      </c>
      <c r="I689" t="b">
        <f>IF(OR('Building Structure Data'!M690="C",'Building Structure Data'!M690="R"),TRUE,FALSE)</f>
        <v>0</v>
      </c>
      <c r="J689">
        <f>'Building Structure Data'!Y690</f>
        <v>0</v>
      </c>
      <c r="K689" s="77">
        <f>'Building Structure Data'!AN690</f>
        <v>0</v>
      </c>
      <c r="L689" s="77">
        <f>'Building Structure Data'!AO690</f>
        <v>0</v>
      </c>
      <c r="M689" s="163" t="str">
        <f>IFERROR('Inputs_Metric 7'!$D$5*INDEX('HAZUS Table FL 14.14'!$F$5:$F$40,MATCH($J689,'HAZUS Table FL 14.14'!$C$5:$C$40,0)),"no data")</f>
        <v>no data</v>
      </c>
      <c r="N689" s="163" t="str">
        <f>IFERROR('Inputs_Metric 7'!$D$5*INDEX('HAZUS Table FL 14.14'!$G$5:$G$40,MATCH($J689,'HAZUS Table FL 14.14'!$C$5:$C$40,0)),"no data")</f>
        <v>no data</v>
      </c>
      <c r="O689" s="163" t="str">
        <f>IFERROR('Inputs_Metric 7'!$D$5*INDEX('HAZUS Table FL 14.14'!$I$5:$I$40,MATCH($J689,'HAZUS Table FL 14.14'!$C$5:$C$40,0)),"no data")</f>
        <v>no data</v>
      </c>
      <c r="P689" s="246" t="str">
        <f>IFERROR(AVERAGEIFS('HAZUS Table FL 14.12'!$S$4:$S$325,'HAZUS Table FL 14.12'!$N$4:$N$325,$J689,'HAZUS Table FL 14.12'!$R$4:$R$325,$I689,'HAZUS Table FL 14.12'!$P$4:$P$325,"&lt;="&amp;$G689,'HAZUS Table FL 14.12'!$Q$4:$Q$325,"&gt;"&amp;$G689)*'Inputs_Metric 7'!$D$6,"no data")</f>
        <v>no data</v>
      </c>
      <c r="Q689" s="246" t="str">
        <f>IFERROR(AVERAGEIFS('HAZUS Table FL 14.12'!$S$4:$S$325,'HAZUS Table FL 14.12'!$N$4:$N$325,$J689,'HAZUS Table FL 14.12'!$R$4:$R$325,$I689,'HAZUS Table FL 14.12'!$P$4:$P$325,"&lt;="&amp;$H689,'HAZUS Table FL 14.12'!$Q$4:$Q$325,"&gt;"&amp;$H689)*'Inputs_Metric 7'!$D$6,"no data")</f>
        <v>no data</v>
      </c>
      <c r="R689" s="246" t="str">
        <f>IFERROR(INDEX('HAZUS Table FL 14.16'!$D$3:$D$30,MATCH($J689,'HAZUS Table FL 14.16'!$C$3:$C$30,0)),"no data")</f>
        <v>no data</v>
      </c>
      <c r="S689" s="246" t="str">
        <f>IFERROR(INDEX('HAZUS Table FL 14.16'!$F$3:$F$30,MATCH($J689,'HAZUS Table FL 14.16'!$C$3:$C$30,0)),"no data")</f>
        <v>no data</v>
      </c>
      <c r="T689" s="246" t="str">
        <f>IFERROR(INDEX('HAZUS Table FL 14.16'!$G$3:$G$30,MATCH($J689,'HAZUS Table FL 14.16'!$C$3:$C$30,0)),"no data")</f>
        <v>no data</v>
      </c>
      <c r="U689" s="164" t="str">
        <f>IFERROR('Inputs_Metric 7'!$D$5*INDEX('HAZUS Table FL 14.8'!$E$4:$E$14,MATCH('Step 1_Metric 7'!$J689,'HAZUS Table FL 14.8'!$C$4:$C$14,0)),"no data")</f>
        <v>no data</v>
      </c>
      <c r="W689" s="92" t="str">
        <f t="shared" si="101"/>
        <v/>
      </c>
      <c r="X689" s="92" t="str">
        <f t="shared" si="102"/>
        <v/>
      </c>
      <c r="Y689" s="92" t="str">
        <f t="shared" si="103"/>
        <v/>
      </c>
      <c r="Z689" s="92" t="str">
        <f t="shared" si="104"/>
        <v/>
      </c>
      <c r="AA689" s="101" t="str">
        <f t="shared" si="105"/>
        <v/>
      </c>
      <c r="AB689" s="101" t="str">
        <f t="shared" si="106"/>
        <v/>
      </c>
      <c r="AC689" s="92" t="str">
        <f t="shared" si="107"/>
        <v/>
      </c>
      <c r="AD689" s="92" t="str">
        <f t="shared" si="108"/>
        <v/>
      </c>
    </row>
    <row r="690" spans="1:30" x14ac:dyDescent="0.25">
      <c r="A690">
        <f t="shared" si="100"/>
        <v>10</v>
      </c>
      <c r="B690">
        <f>COUNTIF($D$4:D690,D690)</f>
        <v>607</v>
      </c>
      <c r="C690">
        <f>'Building Structure Data'!B691</f>
        <v>0</v>
      </c>
      <c r="D690">
        <f>'Building Structure Data'!C691</f>
        <v>0</v>
      </c>
      <c r="E690">
        <f>'Building Structure Data'!D691</f>
        <v>0</v>
      </c>
      <c r="F690">
        <f>'Building Structure Data'!E691</f>
        <v>0</v>
      </c>
      <c r="G690" s="43">
        <f>'Building Structure Data'!O691</f>
        <v>0</v>
      </c>
      <c r="H690" s="43">
        <f>'Building Structure Data'!P691</f>
        <v>0</v>
      </c>
      <c r="I690" t="b">
        <f>IF(OR('Building Structure Data'!M691="C",'Building Structure Data'!M691="R"),TRUE,FALSE)</f>
        <v>0</v>
      </c>
      <c r="J690">
        <f>'Building Structure Data'!Y691</f>
        <v>0</v>
      </c>
      <c r="K690" s="77">
        <f>'Building Structure Data'!AN691</f>
        <v>0</v>
      </c>
      <c r="L690" s="77">
        <f>'Building Structure Data'!AO691</f>
        <v>0</v>
      </c>
      <c r="M690" s="163" t="str">
        <f>IFERROR('Inputs_Metric 7'!$D$5*INDEX('HAZUS Table FL 14.14'!$F$5:$F$40,MATCH($J690,'HAZUS Table FL 14.14'!$C$5:$C$40,0)),"no data")</f>
        <v>no data</v>
      </c>
      <c r="N690" s="163" t="str">
        <f>IFERROR('Inputs_Metric 7'!$D$5*INDEX('HAZUS Table FL 14.14'!$G$5:$G$40,MATCH($J690,'HAZUS Table FL 14.14'!$C$5:$C$40,0)),"no data")</f>
        <v>no data</v>
      </c>
      <c r="O690" s="163" t="str">
        <f>IFERROR('Inputs_Metric 7'!$D$5*INDEX('HAZUS Table FL 14.14'!$I$5:$I$40,MATCH($J690,'HAZUS Table FL 14.14'!$C$5:$C$40,0)),"no data")</f>
        <v>no data</v>
      </c>
      <c r="P690" s="246" t="str">
        <f>IFERROR(AVERAGEIFS('HAZUS Table FL 14.12'!$S$4:$S$325,'HAZUS Table FL 14.12'!$N$4:$N$325,$J690,'HAZUS Table FL 14.12'!$R$4:$R$325,$I690,'HAZUS Table FL 14.12'!$P$4:$P$325,"&lt;="&amp;$G690,'HAZUS Table FL 14.12'!$Q$4:$Q$325,"&gt;"&amp;$G690)*'Inputs_Metric 7'!$D$6,"no data")</f>
        <v>no data</v>
      </c>
      <c r="Q690" s="246" t="str">
        <f>IFERROR(AVERAGEIFS('HAZUS Table FL 14.12'!$S$4:$S$325,'HAZUS Table FL 14.12'!$N$4:$N$325,$J690,'HAZUS Table FL 14.12'!$R$4:$R$325,$I690,'HAZUS Table FL 14.12'!$P$4:$P$325,"&lt;="&amp;$H690,'HAZUS Table FL 14.12'!$Q$4:$Q$325,"&gt;"&amp;$H690)*'Inputs_Metric 7'!$D$6,"no data")</f>
        <v>no data</v>
      </c>
      <c r="R690" s="246" t="str">
        <f>IFERROR(INDEX('HAZUS Table FL 14.16'!$D$3:$D$30,MATCH($J690,'HAZUS Table FL 14.16'!$C$3:$C$30,0)),"no data")</f>
        <v>no data</v>
      </c>
      <c r="S690" s="246" t="str">
        <f>IFERROR(INDEX('HAZUS Table FL 14.16'!$F$3:$F$30,MATCH($J690,'HAZUS Table FL 14.16'!$C$3:$C$30,0)),"no data")</f>
        <v>no data</v>
      </c>
      <c r="T690" s="246" t="str">
        <f>IFERROR(INDEX('HAZUS Table FL 14.16'!$G$3:$G$30,MATCH($J690,'HAZUS Table FL 14.16'!$C$3:$C$30,0)),"no data")</f>
        <v>no data</v>
      </c>
      <c r="U690" s="164" t="str">
        <f>IFERROR('Inputs_Metric 7'!$D$5*INDEX('HAZUS Table FL 14.8'!$E$4:$E$14,MATCH('Step 1_Metric 7'!$J690,'HAZUS Table FL 14.8'!$C$4:$C$14,0)),"no data")</f>
        <v>no data</v>
      </c>
      <c r="W690" s="92" t="str">
        <f t="shared" si="101"/>
        <v/>
      </c>
      <c r="X690" s="92" t="str">
        <f t="shared" si="102"/>
        <v/>
      </c>
      <c r="Y690" s="92" t="str">
        <f t="shared" si="103"/>
        <v/>
      </c>
      <c r="Z690" s="92" t="str">
        <f t="shared" si="104"/>
        <v/>
      </c>
      <c r="AA690" s="101" t="str">
        <f t="shared" si="105"/>
        <v/>
      </c>
      <c r="AB690" s="101" t="str">
        <f t="shared" si="106"/>
        <v/>
      </c>
      <c r="AC690" s="92" t="str">
        <f t="shared" si="107"/>
        <v/>
      </c>
      <c r="AD690" s="92" t="str">
        <f t="shared" si="108"/>
        <v/>
      </c>
    </row>
    <row r="691" spans="1:30" x14ac:dyDescent="0.25">
      <c r="A691">
        <f t="shared" si="100"/>
        <v>10</v>
      </c>
      <c r="B691">
        <f>COUNTIF($D$4:D691,D691)</f>
        <v>608</v>
      </c>
      <c r="C691">
        <f>'Building Structure Data'!B692</f>
        <v>0</v>
      </c>
      <c r="D691">
        <f>'Building Structure Data'!C692</f>
        <v>0</v>
      </c>
      <c r="E691">
        <f>'Building Structure Data'!D692</f>
        <v>0</v>
      </c>
      <c r="F691">
        <f>'Building Structure Data'!E692</f>
        <v>0</v>
      </c>
      <c r="G691" s="43">
        <f>'Building Structure Data'!O692</f>
        <v>0</v>
      </c>
      <c r="H691" s="43">
        <f>'Building Structure Data'!P692</f>
        <v>0</v>
      </c>
      <c r="I691" t="b">
        <f>IF(OR('Building Structure Data'!M692="C",'Building Structure Data'!M692="R"),TRUE,FALSE)</f>
        <v>0</v>
      </c>
      <c r="J691">
        <f>'Building Structure Data'!Y692</f>
        <v>0</v>
      </c>
      <c r="K691" s="77">
        <f>'Building Structure Data'!AN692</f>
        <v>0</v>
      </c>
      <c r="L691" s="77">
        <f>'Building Structure Data'!AO692</f>
        <v>0</v>
      </c>
      <c r="M691" s="163" t="str">
        <f>IFERROR('Inputs_Metric 7'!$D$5*INDEX('HAZUS Table FL 14.14'!$F$5:$F$40,MATCH($J691,'HAZUS Table FL 14.14'!$C$5:$C$40,0)),"no data")</f>
        <v>no data</v>
      </c>
      <c r="N691" s="163" t="str">
        <f>IFERROR('Inputs_Metric 7'!$D$5*INDEX('HAZUS Table FL 14.14'!$G$5:$G$40,MATCH($J691,'HAZUS Table FL 14.14'!$C$5:$C$40,0)),"no data")</f>
        <v>no data</v>
      </c>
      <c r="O691" s="163" t="str">
        <f>IFERROR('Inputs_Metric 7'!$D$5*INDEX('HAZUS Table FL 14.14'!$I$5:$I$40,MATCH($J691,'HAZUS Table FL 14.14'!$C$5:$C$40,0)),"no data")</f>
        <v>no data</v>
      </c>
      <c r="P691" s="246" t="str">
        <f>IFERROR(AVERAGEIFS('HAZUS Table FL 14.12'!$S$4:$S$325,'HAZUS Table FL 14.12'!$N$4:$N$325,$J691,'HAZUS Table FL 14.12'!$R$4:$R$325,$I691,'HAZUS Table FL 14.12'!$P$4:$P$325,"&lt;="&amp;$G691,'HAZUS Table FL 14.12'!$Q$4:$Q$325,"&gt;"&amp;$G691)*'Inputs_Metric 7'!$D$6,"no data")</f>
        <v>no data</v>
      </c>
      <c r="Q691" s="246" t="str">
        <f>IFERROR(AVERAGEIFS('HAZUS Table FL 14.12'!$S$4:$S$325,'HAZUS Table FL 14.12'!$N$4:$N$325,$J691,'HAZUS Table FL 14.12'!$R$4:$R$325,$I691,'HAZUS Table FL 14.12'!$P$4:$P$325,"&lt;="&amp;$H691,'HAZUS Table FL 14.12'!$Q$4:$Q$325,"&gt;"&amp;$H691)*'Inputs_Metric 7'!$D$6,"no data")</f>
        <v>no data</v>
      </c>
      <c r="R691" s="246" t="str">
        <f>IFERROR(INDEX('HAZUS Table FL 14.16'!$D$3:$D$30,MATCH($J691,'HAZUS Table FL 14.16'!$C$3:$C$30,0)),"no data")</f>
        <v>no data</v>
      </c>
      <c r="S691" s="246" t="str">
        <f>IFERROR(INDEX('HAZUS Table FL 14.16'!$F$3:$F$30,MATCH($J691,'HAZUS Table FL 14.16'!$C$3:$C$30,0)),"no data")</f>
        <v>no data</v>
      </c>
      <c r="T691" s="246" t="str">
        <f>IFERROR(INDEX('HAZUS Table FL 14.16'!$G$3:$G$30,MATCH($J691,'HAZUS Table FL 14.16'!$C$3:$C$30,0)),"no data")</f>
        <v>no data</v>
      </c>
      <c r="U691" s="164" t="str">
        <f>IFERROR('Inputs_Metric 7'!$D$5*INDEX('HAZUS Table FL 14.8'!$E$4:$E$14,MATCH('Step 1_Metric 7'!$J691,'HAZUS Table FL 14.8'!$C$4:$C$14,0)),"no data")</f>
        <v>no data</v>
      </c>
      <c r="W691" s="92" t="str">
        <f t="shared" si="101"/>
        <v/>
      </c>
      <c r="X691" s="92" t="str">
        <f t="shared" si="102"/>
        <v/>
      </c>
      <c r="Y691" s="92" t="str">
        <f t="shared" si="103"/>
        <v/>
      </c>
      <c r="Z691" s="92" t="str">
        <f t="shared" si="104"/>
        <v/>
      </c>
      <c r="AA691" s="101" t="str">
        <f t="shared" si="105"/>
        <v/>
      </c>
      <c r="AB691" s="101" t="str">
        <f t="shared" si="106"/>
        <v/>
      </c>
      <c r="AC691" s="92" t="str">
        <f t="shared" si="107"/>
        <v/>
      </c>
      <c r="AD691" s="92" t="str">
        <f t="shared" si="108"/>
        <v/>
      </c>
    </row>
    <row r="692" spans="1:30" x14ac:dyDescent="0.25">
      <c r="A692">
        <f t="shared" si="100"/>
        <v>10</v>
      </c>
      <c r="B692">
        <f>COUNTIF($D$4:D692,D692)</f>
        <v>609</v>
      </c>
      <c r="C692">
        <f>'Building Structure Data'!B693</f>
        <v>0</v>
      </c>
      <c r="D692">
        <f>'Building Structure Data'!C693</f>
        <v>0</v>
      </c>
      <c r="E692">
        <f>'Building Structure Data'!D693</f>
        <v>0</v>
      </c>
      <c r="F692">
        <f>'Building Structure Data'!E693</f>
        <v>0</v>
      </c>
      <c r="G692" s="43">
        <f>'Building Structure Data'!O693</f>
        <v>0</v>
      </c>
      <c r="H692" s="43">
        <f>'Building Structure Data'!P693</f>
        <v>0</v>
      </c>
      <c r="I692" t="b">
        <f>IF(OR('Building Structure Data'!M693="C",'Building Structure Data'!M693="R"),TRUE,FALSE)</f>
        <v>0</v>
      </c>
      <c r="J692">
        <f>'Building Structure Data'!Y693</f>
        <v>0</v>
      </c>
      <c r="K692" s="77">
        <f>'Building Structure Data'!AN693</f>
        <v>0</v>
      </c>
      <c r="L692" s="77">
        <f>'Building Structure Data'!AO693</f>
        <v>0</v>
      </c>
      <c r="M692" s="163" t="str">
        <f>IFERROR('Inputs_Metric 7'!$D$5*INDEX('HAZUS Table FL 14.14'!$F$5:$F$40,MATCH($J692,'HAZUS Table FL 14.14'!$C$5:$C$40,0)),"no data")</f>
        <v>no data</v>
      </c>
      <c r="N692" s="163" t="str">
        <f>IFERROR('Inputs_Metric 7'!$D$5*INDEX('HAZUS Table FL 14.14'!$G$5:$G$40,MATCH($J692,'HAZUS Table FL 14.14'!$C$5:$C$40,0)),"no data")</f>
        <v>no data</v>
      </c>
      <c r="O692" s="163" t="str">
        <f>IFERROR('Inputs_Metric 7'!$D$5*INDEX('HAZUS Table FL 14.14'!$I$5:$I$40,MATCH($J692,'HAZUS Table FL 14.14'!$C$5:$C$40,0)),"no data")</f>
        <v>no data</v>
      </c>
      <c r="P692" s="246" t="str">
        <f>IFERROR(AVERAGEIFS('HAZUS Table FL 14.12'!$S$4:$S$325,'HAZUS Table FL 14.12'!$N$4:$N$325,$J692,'HAZUS Table FL 14.12'!$R$4:$R$325,$I692,'HAZUS Table FL 14.12'!$P$4:$P$325,"&lt;="&amp;$G692,'HAZUS Table FL 14.12'!$Q$4:$Q$325,"&gt;"&amp;$G692)*'Inputs_Metric 7'!$D$6,"no data")</f>
        <v>no data</v>
      </c>
      <c r="Q692" s="246" t="str">
        <f>IFERROR(AVERAGEIFS('HAZUS Table FL 14.12'!$S$4:$S$325,'HAZUS Table FL 14.12'!$N$4:$N$325,$J692,'HAZUS Table FL 14.12'!$R$4:$R$325,$I692,'HAZUS Table FL 14.12'!$P$4:$P$325,"&lt;="&amp;$H692,'HAZUS Table FL 14.12'!$Q$4:$Q$325,"&gt;"&amp;$H692)*'Inputs_Metric 7'!$D$6,"no data")</f>
        <v>no data</v>
      </c>
      <c r="R692" s="246" t="str">
        <f>IFERROR(INDEX('HAZUS Table FL 14.16'!$D$3:$D$30,MATCH($J692,'HAZUS Table FL 14.16'!$C$3:$C$30,0)),"no data")</f>
        <v>no data</v>
      </c>
      <c r="S692" s="246" t="str">
        <f>IFERROR(INDEX('HAZUS Table FL 14.16'!$F$3:$F$30,MATCH($J692,'HAZUS Table FL 14.16'!$C$3:$C$30,0)),"no data")</f>
        <v>no data</v>
      </c>
      <c r="T692" s="246" t="str">
        <f>IFERROR(INDEX('HAZUS Table FL 14.16'!$G$3:$G$30,MATCH($J692,'HAZUS Table FL 14.16'!$C$3:$C$30,0)),"no data")</f>
        <v>no data</v>
      </c>
      <c r="U692" s="164" t="str">
        <f>IFERROR('Inputs_Metric 7'!$D$5*INDEX('HAZUS Table FL 14.8'!$E$4:$E$14,MATCH('Step 1_Metric 7'!$J692,'HAZUS Table FL 14.8'!$C$4:$C$14,0)),"no data")</f>
        <v>no data</v>
      </c>
      <c r="W692" s="92" t="str">
        <f t="shared" si="101"/>
        <v/>
      </c>
      <c r="X692" s="92" t="str">
        <f t="shared" si="102"/>
        <v/>
      </c>
      <c r="Y692" s="92" t="str">
        <f t="shared" si="103"/>
        <v/>
      </c>
      <c r="Z692" s="92" t="str">
        <f t="shared" si="104"/>
        <v/>
      </c>
      <c r="AA692" s="101" t="str">
        <f t="shared" si="105"/>
        <v/>
      </c>
      <c r="AB692" s="101" t="str">
        <f t="shared" si="106"/>
        <v/>
      </c>
      <c r="AC692" s="92" t="str">
        <f t="shared" si="107"/>
        <v/>
      </c>
      <c r="AD692" s="92" t="str">
        <f t="shared" si="108"/>
        <v/>
      </c>
    </row>
    <row r="693" spans="1:30" x14ac:dyDescent="0.25">
      <c r="A693">
        <f t="shared" si="100"/>
        <v>10</v>
      </c>
      <c r="B693">
        <f>COUNTIF($D$4:D693,D693)</f>
        <v>610</v>
      </c>
      <c r="C693">
        <f>'Building Structure Data'!B694</f>
        <v>0</v>
      </c>
      <c r="D693">
        <f>'Building Structure Data'!C694</f>
        <v>0</v>
      </c>
      <c r="E693">
        <f>'Building Structure Data'!D694</f>
        <v>0</v>
      </c>
      <c r="F693">
        <f>'Building Structure Data'!E694</f>
        <v>0</v>
      </c>
      <c r="G693" s="43">
        <f>'Building Structure Data'!O694</f>
        <v>0</v>
      </c>
      <c r="H693" s="43">
        <f>'Building Structure Data'!P694</f>
        <v>0</v>
      </c>
      <c r="I693" t="b">
        <f>IF(OR('Building Structure Data'!M694="C",'Building Structure Data'!M694="R"),TRUE,FALSE)</f>
        <v>0</v>
      </c>
      <c r="J693">
        <f>'Building Structure Data'!Y694</f>
        <v>0</v>
      </c>
      <c r="K693" s="77">
        <f>'Building Structure Data'!AN694</f>
        <v>0</v>
      </c>
      <c r="L693" s="77">
        <f>'Building Structure Data'!AO694</f>
        <v>0</v>
      </c>
      <c r="M693" s="163" t="str">
        <f>IFERROR('Inputs_Metric 7'!$D$5*INDEX('HAZUS Table FL 14.14'!$F$5:$F$40,MATCH($J693,'HAZUS Table FL 14.14'!$C$5:$C$40,0)),"no data")</f>
        <v>no data</v>
      </c>
      <c r="N693" s="163" t="str">
        <f>IFERROR('Inputs_Metric 7'!$D$5*INDEX('HAZUS Table FL 14.14'!$G$5:$G$40,MATCH($J693,'HAZUS Table FL 14.14'!$C$5:$C$40,0)),"no data")</f>
        <v>no data</v>
      </c>
      <c r="O693" s="163" t="str">
        <f>IFERROR('Inputs_Metric 7'!$D$5*INDEX('HAZUS Table FL 14.14'!$I$5:$I$40,MATCH($J693,'HAZUS Table FL 14.14'!$C$5:$C$40,0)),"no data")</f>
        <v>no data</v>
      </c>
      <c r="P693" s="246" t="str">
        <f>IFERROR(AVERAGEIFS('HAZUS Table FL 14.12'!$S$4:$S$325,'HAZUS Table FL 14.12'!$N$4:$N$325,$J693,'HAZUS Table FL 14.12'!$R$4:$R$325,$I693,'HAZUS Table FL 14.12'!$P$4:$P$325,"&lt;="&amp;$G693,'HAZUS Table FL 14.12'!$Q$4:$Q$325,"&gt;"&amp;$G693)*'Inputs_Metric 7'!$D$6,"no data")</f>
        <v>no data</v>
      </c>
      <c r="Q693" s="246" t="str">
        <f>IFERROR(AVERAGEIFS('HAZUS Table FL 14.12'!$S$4:$S$325,'HAZUS Table FL 14.12'!$N$4:$N$325,$J693,'HAZUS Table FL 14.12'!$R$4:$R$325,$I693,'HAZUS Table FL 14.12'!$P$4:$P$325,"&lt;="&amp;$H693,'HAZUS Table FL 14.12'!$Q$4:$Q$325,"&gt;"&amp;$H693)*'Inputs_Metric 7'!$D$6,"no data")</f>
        <v>no data</v>
      </c>
      <c r="R693" s="246" t="str">
        <f>IFERROR(INDEX('HAZUS Table FL 14.16'!$D$3:$D$30,MATCH($J693,'HAZUS Table FL 14.16'!$C$3:$C$30,0)),"no data")</f>
        <v>no data</v>
      </c>
      <c r="S693" s="246" t="str">
        <f>IFERROR(INDEX('HAZUS Table FL 14.16'!$F$3:$F$30,MATCH($J693,'HAZUS Table FL 14.16'!$C$3:$C$30,0)),"no data")</f>
        <v>no data</v>
      </c>
      <c r="T693" s="246" t="str">
        <f>IFERROR(INDEX('HAZUS Table FL 14.16'!$G$3:$G$30,MATCH($J693,'HAZUS Table FL 14.16'!$C$3:$C$30,0)),"no data")</f>
        <v>no data</v>
      </c>
      <c r="U693" s="164" t="str">
        <f>IFERROR('Inputs_Metric 7'!$D$5*INDEX('HAZUS Table FL 14.8'!$E$4:$E$14,MATCH('Step 1_Metric 7'!$J693,'HAZUS Table FL 14.8'!$C$4:$C$14,0)),"no data")</f>
        <v>no data</v>
      </c>
      <c r="W693" s="92" t="str">
        <f t="shared" si="101"/>
        <v/>
      </c>
      <c r="X693" s="92" t="str">
        <f t="shared" si="102"/>
        <v/>
      </c>
      <c r="Y693" s="92" t="str">
        <f t="shared" si="103"/>
        <v/>
      </c>
      <c r="Z693" s="92" t="str">
        <f t="shared" si="104"/>
        <v/>
      </c>
      <c r="AA693" s="101" t="str">
        <f t="shared" si="105"/>
        <v/>
      </c>
      <c r="AB693" s="101" t="str">
        <f t="shared" si="106"/>
        <v/>
      </c>
      <c r="AC693" s="92" t="str">
        <f t="shared" si="107"/>
        <v/>
      </c>
      <c r="AD693" s="92" t="str">
        <f t="shared" si="108"/>
        <v/>
      </c>
    </row>
    <row r="694" spans="1:30" x14ac:dyDescent="0.25">
      <c r="A694">
        <f t="shared" si="100"/>
        <v>10</v>
      </c>
      <c r="B694">
        <f>COUNTIF($D$4:D694,D694)</f>
        <v>611</v>
      </c>
      <c r="C694">
        <f>'Building Structure Data'!B695</f>
        <v>0</v>
      </c>
      <c r="D694">
        <f>'Building Structure Data'!C695</f>
        <v>0</v>
      </c>
      <c r="E694">
        <f>'Building Structure Data'!D695</f>
        <v>0</v>
      </c>
      <c r="F694">
        <f>'Building Structure Data'!E695</f>
        <v>0</v>
      </c>
      <c r="G694" s="43">
        <f>'Building Structure Data'!O695</f>
        <v>0</v>
      </c>
      <c r="H694" s="43">
        <f>'Building Structure Data'!P695</f>
        <v>0</v>
      </c>
      <c r="I694" t="b">
        <f>IF(OR('Building Structure Data'!M695="C",'Building Structure Data'!M695="R"),TRUE,FALSE)</f>
        <v>0</v>
      </c>
      <c r="J694">
        <f>'Building Structure Data'!Y695</f>
        <v>0</v>
      </c>
      <c r="K694" s="77">
        <f>'Building Structure Data'!AN695</f>
        <v>0</v>
      </c>
      <c r="L694" s="77">
        <f>'Building Structure Data'!AO695</f>
        <v>0</v>
      </c>
      <c r="M694" s="163" t="str">
        <f>IFERROR('Inputs_Metric 7'!$D$5*INDEX('HAZUS Table FL 14.14'!$F$5:$F$40,MATCH($J694,'HAZUS Table FL 14.14'!$C$5:$C$40,0)),"no data")</f>
        <v>no data</v>
      </c>
      <c r="N694" s="163" t="str">
        <f>IFERROR('Inputs_Metric 7'!$D$5*INDEX('HAZUS Table FL 14.14'!$G$5:$G$40,MATCH($J694,'HAZUS Table FL 14.14'!$C$5:$C$40,0)),"no data")</f>
        <v>no data</v>
      </c>
      <c r="O694" s="163" t="str">
        <f>IFERROR('Inputs_Metric 7'!$D$5*INDEX('HAZUS Table FL 14.14'!$I$5:$I$40,MATCH($J694,'HAZUS Table FL 14.14'!$C$5:$C$40,0)),"no data")</f>
        <v>no data</v>
      </c>
      <c r="P694" s="246" t="str">
        <f>IFERROR(AVERAGEIFS('HAZUS Table FL 14.12'!$S$4:$S$325,'HAZUS Table FL 14.12'!$N$4:$N$325,$J694,'HAZUS Table FL 14.12'!$R$4:$R$325,$I694,'HAZUS Table FL 14.12'!$P$4:$P$325,"&lt;="&amp;$G694,'HAZUS Table FL 14.12'!$Q$4:$Q$325,"&gt;"&amp;$G694)*'Inputs_Metric 7'!$D$6,"no data")</f>
        <v>no data</v>
      </c>
      <c r="Q694" s="246" t="str">
        <f>IFERROR(AVERAGEIFS('HAZUS Table FL 14.12'!$S$4:$S$325,'HAZUS Table FL 14.12'!$N$4:$N$325,$J694,'HAZUS Table FL 14.12'!$R$4:$R$325,$I694,'HAZUS Table FL 14.12'!$P$4:$P$325,"&lt;="&amp;$H694,'HAZUS Table FL 14.12'!$Q$4:$Q$325,"&gt;"&amp;$H694)*'Inputs_Metric 7'!$D$6,"no data")</f>
        <v>no data</v>
      </c>
      <c r="R694" s="246" t="str">
        <f>IFERROR(INDEX('HAZUS Table FL 14.16'!$D$3:$D$30,MATCH($J694,'HAZUS Table FL 14.16'!$C$3:$C$30,0)),"no data")</f>
        <v>no data</v>
      </c>
      <c r="S694" s="246" t="str">
        <f>IFERROR(INDEX('HAZUS Table FL 14.16'!$F$3:$F$30,MATCH($J694,'HAZUS Table FL 14.16'!$C$3:$C$30,0)),"no data")</f>
        <v>no data</v>
      </c>
      <c r="T694" s="246" t="str">
        <f>IFERROR(INDEX('HAZUS Table FL 14.16'!$G$3:$G$30,MATCH($J694,'HAZUS Table FL 14.16'!$C$3:$C$30,0)),"no data")</f>
        <v>no data</v>
      </c>
      <c r="U694" s="164" t="str">
        <f>IFERROR('Inputs_Metric 7'!$D$5*INDEX('HAZUS Table FL 14.8'!$E$4:$E$14,MATCH('Step 1_Metric 7'!$J694,'HAZUS Table FL 14.8'!$C$4:$C$14,0)),"no data")</f>
        <v>no data</v>
      </c>
      <c r="W694" s="92" t="str">
        <f t="shared" si="101"/>
        <v/>
      </c>
      <c r="X694" s="92" t="str">
        <f t="shared" si="102"/>
        <v/>
      </c>
      <c r="Y694" s="92" t="str">
        <f t="shared" si="103"/>
        <v/>
      </c>
      <c r="Z694" s="92" t="str">
        <f t="shared" si="104"/>
        <v/>
      </c>
      <c r="AA694" s="101" t="str">
        <f t="shared" si="105"/>
        <v/>
      </c>
      <c r="AB694" s="101" t="str">
        <f t="shared" si="106"/>
        <v/>
      </c>
      <c r="AC694" s="92" t="str">
        <f t="shared" si="107"/>
        <v/>
      </c>
      <c r="AD694" s="92" t="str">
        <f t="shared" si="108"/>
        <v/>
      </c>
    </row>
    <row r="695" spans="1:30" x14ac:dyDescent="0.25">
      <c r="A695">
        <f t="shared" si="100"/>
        <v>10</v>
      </c>
      <c r="B695">
        <f>COUNTIF($D$4:D695,D695)</f>
        <v>612</v>
      </c>
      <c r="C695">
        <f>'Building Structure Data'!B696</f>
        <v>0</v>
      </c>
      <c r="D695">
        <f>'Building Structure Data'!C696</f>
        <v>0</v>
      </c>
      <c r="E695">
        <f>'Building Structure Data'!D696</f>
        <v>0</v>
      </c>
      <c r="F695">
        <f>'Building Structure Data'!E696</f>
        <v>0</v>
      </c>
      <c r="G695" s="43">
        <f>'Building Structure Data'!O696</f>
        <v>0</v>
      </c>
      <c r="H695" s="43">
        <f>'Building Structure Data'!P696</f>
        <v>0</v>
      </c>
      <c r="I695" t="b">
        <f>IF(OR('Building Structure Data'!M696="C",'Building Structure Data'!M696="R"),TRUE,FALSE)</f>
        <v>0</v>
      </c>
      <c r="J695">
        <f>'Building Structure Data'!Y696</f>
        <v>0</v>
      </c>
      <c r="K695" s="77">
        <f>'Building Structure Data'!AN696</f>
        <v>0</v>
      </c>
      <c r="L695" s="77">
        <f>'Building Structure Data'!AO696</f>
        <v>0</v>
      </c>
      <c r="M695" s="163" t="str">
        <f>IFERROR('Inputs_Metric 7'!$D$5*INDEX('HAZUS Table FL 14.14'!$F$5:$F$40,MATCH($J695,'HAZUS Table FL 14.14'!$C$5:$C$40,0)),"no data")</f>
        <v>no data</v>
      </c>
      <c r="N695" s="163" t="str">
        <f>IFERROR('Inputs_Metric 7'!$D$5*INDEX('HAZUS Table FL 14.14'!$G$5:$G$40,MATCH($J695,'HAZUS Table FL 14.14'!$C$5:$C$40,0)),"no data")</f>
        <v>no data</v>
      </c>
      <c r="O695" s="163" t="str">
        <f>IFERROR('Inputs_Metric 7'!$D$5*INDEX('HAZUS Table FL 14.14'!$I$5:$I$40,MATCH($J695,'HAZUS Table FL 14.14'!$C$5:$C$40,0)),"no data")</f>
        <v>no data</v>
      </c>
      <c r="P695" s="246" t="str">
        <f>IFERROR(AVERAGEIFS('HAZUS Table FL 14.12'!$S$4:$S$325,'HAZUS Table FL 14.12'!$N$4:$N$325,$J695,'HAZUS Table FL 14.12'!$R$4:$R$325,$I695,'HAZUS Table FL 14.12'!$P$4:$P$325,"&lt;="&amp;$G695,'HAZUS Table FL 14.12'!$Q$4:$Q$325,"&gt;"&amp;$G695)*'Inputs_Metric 7'!$D$6,"no data")</f>
        <v>no data</v>
      </c>
      <c r="Q695" s="246" t="str">
        <f>IFERROR(AVERAGEIFS('HAZUS Table FL 14.12'!$S$4:$S$325,'HAZUS Table FL 14.12'!$N$4:$N$325,$J695,'HAZUS Table FL 14.12'!$R$4:$R$325,$I695,'HAZUS Table FL 14.12'!$P$4:$P$325,"&lt;="&amp;$H695,'HAZUS Table FL 14.12'!$Q$4:$Q$325,"&gt;"&amp;$H695)*'Inputs_Metric 7'!$D$6,"no data")</f>
        <v>no data</v>
      </c>
      <c r="R695" s="246" t="str">
        <f>IFERROR(INDEX('HAZUS Table FL 14.16'!$D$3:$D$30,MATCH($J695,'HAZUS Table FL 14.16'!$C$3:$C$30,0)),"no data")</f>
        <v>no data</v>
      </c>
      <c r="S695" s="246" t="str">
        <f>IFERROR(INDEX('HAZUS Table FL 14.16'!$F$3:$F$30,MATCH($J695,'HAZUS Table FL 14.16'!$C$3:$C$30,0)),"no data")</f>
        <v>no data</v>
      </c>
      <c r="T695" s="246" t="str">
        <f>IFERROR(INDEX('HAZUS Table FL 14.16'!$G$3:$G$30,MATCH($J695,'HAZUS Table FL 14.16'!$C$3:$C$30,0)),"no data")</f>
        <v>no data</v>
      </c>
      <c r="U695" s="164" t="str">
        <f>IFERROR('Inputs_Metric 7'!$D$5*INDEX('HAZUS Table FL 14.8'!$E$4:$E$14,MATCH('Step 1_Metric 7'!$J695,'HAZUS Table FL 14.8'!$C$4:$C$14,0)),"no data")</f>
        <v>no data</v>
      </c>
      <c r="W695" s="92" t="str">
        <f t="shared" si="101"/>
        <v/>
      </c>
      <c r="X695" s="92" t="str">
        <f t="shared" si="102"/>
        <v/>
      </c>
      <c r="Y695" s="92" t="str">
        <f t="shared" si="103"/>
        <v/>
      </c>
      <c r="Z695" s="92" t="str">
        <f t="shared" si="104"/>
        <v/>
      </c>
      <c r="AA695" s="101" t="str">
        <f t="shared" si="105"/>
        <v/>
      </c>
      <c r="AB695" s="101" t="str">
        <f t="shared" si="106"/>
        <v/>
      </c>
      <c r="AC695" s="92" t="str">
        <f t="shared" si="107"/>
        <v/>
      </c>
      <c r="AD695" s="92" t="str">
        <f t="shared" si="108"/>
        <v/>
      </c>
    </row>
    <row r="696" spans="1:30" x14ac:dyDescent="0.25">
      <c r="A696">
        <f t="shared" si="100"/>
        <v>10</v>
      </c>
      <c r="B696">
        <f>COUNTIF($D$4:D696,D696)</f>
        <v>613</v>
      </c>
      <c r="C696">
        <f>'Building Structure Data'!B697</f>
        <v>0</v>
      </c>
      <c r="D696">
        <f>'Building Structure Data'!C697</f>
        <v>0</v>
      </c>
      <c r="E696">
        <f>'Building Structure Data'!D697</f>
        <v>0</v>
      </c>
      <c r="F696">
        <f>'Building Structure Data'!E697</f>
        <v>0</v>
      </c>
      <c r="G696" s="43">
        <f>'Building Structure Data'!O697</f>
        <v>0</v>
      </c>
      <c r="H696" s="43">
        <f>'Building Structure Data'!P697</f>
        <v>0</v>
      </c>
      <c r="I696" t="b">
        <f>IF(OR('Building Structure Data'!M697="C",'Building Structure Data'!M697="R"),TRUE,FALSE)</f>
        <v>0</v>
      </c>
      <c r="J696">
        <f>'Building Structure Data'!Y697</f>
        <v>0</v>
      </c>
      <c r="K696" s="77">
        <f>'Building Structure Data'!AN697</f>
        <v>0</v>
      </c>
      <c r="L696" s="77">
        <f>'Building Structure Data'!AO697</f>
        <v>0</v>
      </c>
      <c r="M696" s="163" t="str">
        <f>IFERROR('Inputs_Metric 7'!$D$5*INDEX('HAZUS Table FL 14.14'!$F$5:$F$40,MATCH($J696,'HAZUS Table FL 14.14'!$C$5:$C$40,0)),"no data")</f>
        <v>no data</v>
      </c>
      <c r="N696" s="163" t="str">
        <f>IFERROR('Inputs_Metric 7'!$D$5*INDEX('HAZUS Table FL 14.14'!$G$5:$G$40,MATCH($J696,'HAZUS Table FL 14.14'!$C$5:$C$40,0)),"no data")</f>
        <v>no data</v>
      </c>
      <c r="O696" s="163" t="str">
        <f>IFERROR('Inputs_Metric 7'!$D$5*INDEX('HAZUS Table FL 14.14'!$I$5:$I$40,MATCH($J696,'HAZUS Table FL 14.14'!$C$5:$C$40,0)),"no data")</f>
        <v>no data</v>
      </c>
      <c r="P696" s="246" t="str">
        <f>IFERROR(AVERAGEIFS('HAZUS Table FL 14.12'!$S$4:$S$325,'HAZUS Table FL 14.12'!$N$4:$N$325,$J696,'HAZUS Table FL 14.12'!$R$4:$R$325,$I696,'HAZUS Table FL 14.12'!$P$4:$P$325,"&lt;="&amp;$G696,'HAZUS Table FL 14.12'!$Q$4:$Q$325,"&gt;"&amp;$G696)*'Inputs_Metric 7'!$D$6,"no data")</f>
        <v>no data</v>
      </c>
      <c r="Q696" s="246" t="str">
        <f>IFERROR(AVERAGEIFS('HAZUS Table FL 14.12'!$S$4:$S$325,'HAZUS Table FL 14.12'!$N$4:$N$325,$J696,'HAZUS Table FL 14.12'!$R$4:$R$325,$I696,'HAZUS Table FL 14.12'!$P$4:$P$325,"&lt;="&amp;$H696,'HAZUS Table FL 14.12'!$Q$4:$Q$325,"&gt;"&amp;$H696)*'Inputs_Metric 7'!$D$6,"no data")</f>
        <v>no data</v>
      </c>
      <c r="R696" s="246" t="str">
        <f>IFERROR(INDEX('HAZUS Table FL 14.16'!$D$3:$D$30,MATCH($J696,'HAZUS Table FL 14.16'!$C$3:$C$30,0)),"no data")</f>
        <v>no data</v>
      </c>
      <c r="S696" s="246" t="str">
        <f>IFERROR(INDEX('HAZUS Table FL 14.16'!$F$3:$F$30,MATCH($J696,'HAZUS Table FL 14.16'!$C$3:$C$30,0)),"no data")</f>
        <v>no data</v>
      </c>
      <c r="T696" s="246" t="str">
        <f>IFERROR(INDEX('HAZUS Table FL 14.16'!$G$3:$G$30,MATCH($J696,'HAZUS Table FL 14.16'!$C$3:$C$30,0)),"no data")</f>
        <v>no data</v>
      </c>
      <c r="U696" s="164" t="str">
        <f>IFERROR('Inputs_Metric 7'!$D$5*INDEX('HAZUS Table FL 14.8'!$E$4:$E$14,MATCH('Step 1_Metric 7'!$J696,'HAZUS Table FL 14.8'!$C$4:$C$14,0)),"no data")</f>
        <v>no data</v>
      </c>
      <c r="W696" s="92" t="str">
        <f t="shared" si="101"/>
        <v/>
      </c>
      <c r="X696" s="92" t="str">
        <f t="shared" si="102"/>
        <v/>
      </c>
      <c r="Y696" s="92" t="str">
        <f t="shared" si="103"/>
        <v/>
      </c>
      <c r="Z696" s="92" t="str">
        <f t="shared" si="104"/>
        <v/>
      </c>
      <c r="AA696" s="101" t="str">
        <f t="shared" si="105"/>
        <v/>
      </c>
      <c r="AB696" s="101" t="str">
        <f t="shared" si="106"/>
        <v/>
      </c>
      <c r="AC696" s="92" t="str">
        <f t="shared" si="107"/>
        <v/>
      </c>
      <c r="AD696" s="92" t="str">
        <f t="shared" si="108"/>
        <v/>
      </c>
    </row>
    <row r="697" spans="1:30" x14ac:dyDescent="0.25">
      <c r="A697">
        <f t="shared" si="100"/>
        <v>10</v>
      </c>
      <c r="B697">
        <f>COUNTIF($D$4:D697,D697)</f>
        <v>614</v>
      </c>
      <c r="C697">
        <f>'Building Structure Data'!B698</f>
        <v>0</v>
      </c>
      <c r="D697">
        <f>'Building Structure Data'!C698</f>
        <v>0</v>
      </c>
      <c r="E697">
        <f>'Building Structure Data'!D698</f>
        <v>0</v>
      </c>
      <c r="F697">
        <f>'Building Structure Data'!E698</f>
        <v>0</v>
      </c>
      <c r="G697" s="43">
        <f>'Building Structure Data'!O698</f>
        <v>0</v>
      </c>
      <c r="H697" s="43">
        <f>'Building Structure Data'!P698</f>
        <v>0</v>
      </c>
      <c r="I697" t="b">
        <f>IF(OR('Building Structure Data'!M698="C",'Building Structure Data'!M698="R"),TRUE,FALSE)</f>
        <v>0</v>
      </c>
      <c r="J697">
        <f>'Building Structure Data'!Y698</f>
        <v>0</v>
      </c>
      <c r="K697" s="77">
        <f>'Building Structure Data'!AN698</f>
        <v>0</v>
      </c>
      <c r="L697" s="77">
        <f>'Building Structure Data'!AO698</f>
        <v>0</v>
      </c>
      <c r="M697" s="163" t="str">
        <f>IFERROR('Inputs_Metric 7'!$D$5*INDEX('HAZUS Table FL 14.14'!$F$5:$F$40,MATCH($J697,'HAZUS Table FL 14.14'!$C$5:$C$40,0)),"no data")</f>
        <v>no data</v>
      </c>
      <c r="N697" s="163" t="str">
        <f>IFERROR('Inputs_Metric 7'!$D$5*INDEX('HAZUS Table FL 14.14'!$G$5:$G$40,MATCH($J697,'HAZUS Table FL 14.14'!$C$5:$C$40,0)),"no data")</f>
        <v>no data</v>
      </c>
      <c r="O697" s="163" t="str">
        <f>IFERROR('Inputs_Metric 7'!$D$5*INDEX('HAZUS Table FL 14.14'!$I$5:$I$40,MATCH($J697,'HAZUS Table FL 14.14'!$C$5:$C$40,0)),"no data")</f>
        <v>no data</v>
      </c>
      <c r="P697" s="246" t="str">
        <f>IFERROR(AVERAGEIFS('HAZUS Table FL 14.12'!$S$4:$S$325,'HAZUS Table FL 14.12'!$N$4:$N$325,$J697,'HAZUS Table FL 14.12'!$R$4:$R$325,$I697,'HAZUS Table FL 14.12'!$P$4:$P$325,"&lt;="&amp;$G697,'HAZUS Table FL 14.12'!$Q$4:$Q$325,"&gt;"&amp;$G697)*'Inputs_Metric 7'!$D$6,"no data")</f>
        <v>no data</v>
      </c>
      <c r="Q697" s="246" t="str">
        <f>IFERROR(AVERAGEIFS('HAZUS Table FL 14.12'!$S$4:$S$325,'HAZUS Table FL 14.12'!$N$4:$N$325,$J697,'HAZUS Table FL 14.12'!$R$4:$R$325,$I697,'HAZUS Table FL 14.12'!$P$4:$P$325,"&lt;="&amp;$H697,'HAZUS Table FL 14.12'!$Q$4:$Q$325,"&gt;"&amp;$H697)*'Inputs_Metric 7'!$D$6,"no data")</f>
        <v>no data</v>
      </c>
      <c r="R697" s="246" t="str">
        <f>IFERROR(INDEX('HAZUS Table FL 14.16'!$D$3:$D$30,MATCH($J697,'HAZUS Table FL 14.16'!$C$3:$C$30,0)),"no data")</f>
        <v>no data</v>
      </c>
      <c r="S697" s="246" t="str">
        <f>IFERROR(INDEX('HAZUS Table FL 14.16'!$F$3:$F$30,MATCH($J697,'HAZUS Table FL 14.16'!$C$3:$C$30,0)),"no data")</f>
        <v>no data</v>
      </c>
      <c r="T697" s="246" t="str">
        <f>IFERROR(INDEX('HAZUS Table FL 14.16'!$G$3:$G$30,MATCH($J697,'HAZUS Table FL 14.16'!$C$3:$C$30,0)),"no data")</f>
        <v>no data</v>
      </c>
      <c r="U697" s="164" t="str">
        <f>IFERROR('Inputs_Metric 7'!$D$5*INDEX('HAZUS Table FL 14.8'!$E$4:$E$14,MATCH('Step 1_Metric 7'!$J697,'HAZUS Table FL 14.8'!$C$4:$C$14,0)),"no data")</f>
        <v>no data</v>
      </c>
      <c r="W697" s="92" t="str">
        <f t="shared" si="101"/>
        <v/>
      </c>
      <c r="X697" s="92" t="str">
        <f t="shared" si="102"/>
        <v/>
      </c>
      <c r="Y697" s="92" t="str">
        <f t="shared" si="103"/>
        <v/>
      </c>
      <c r="Z697" s="92" t="str">
        <f t="shared" si="104"/>
        <v/>
      </c>
      <c r="AA697" s="101" t="str">
        <f t="shared" si="105"/>
        <v/>
      </c>
      <c r="AB697" s="101" t="str">
        <f t="shared" si="106"/>
        <v/>
      </c>
      <c r="AC697" s="92" t="str">
        <f t="shared" si="107"/>
        <v/>
      </c>
      <c r="AD697" s="92" t="str">
        <f t="shared" si="108"/>
        <v/>
      </c>
    </row>
    <row r="698" spans="1:30" x14ac:dyDescent="0.25">
      <c r="A698">
        <f t="shared" si="100"/>
        <v>10</v>
      </c>
      <c r="B698">
        <f>COUNTIF($D$4:D698,D698)</f>
        <v>615</v>
      </c>
      <c r="C698">
        <f>'Building Structure Data'!B699</f>
        <v>0</v>
      </c>
      <c r="D698">
        <f>'Building Structure Data'!C699</f>
        <v>0</v>
      </c>
      <c r="E698">
        <f>'Building Structure Data'!D699</f>
        <v>0</v>
      </c>
      <c r="F698">
        <f>'Building Structure Data'!E699</f>
        <v>0</v>
      </c>
      <c r="G698" s="43">
        <f>'Building Structure Data'!O699</f>
        <v>0</v>
      </c>
      <c r="H698" s="43">
        <f>'Building Structure Data'!P699</f>
        <v>0</v>
      </c>
      <c r="I698" t="b">
        <f>IF(OR('Building Structure Data'!M699="C",'Building Structure Data'!M699="R"),TRUE,FALSE)</f>
        <v>0</v>
      </c>
      <c r="J698">
        <f>'Building Structure Data'!Y699</f>
        <v>0</v>
      </c>
      <c r="K698" s="77">
        <f>'Building Structure Data'!AN699</f>
        <v>0</v>
      </c>
      <c r="L698" s="77">
        <f>'Building Structure Data'!AO699</f>
        <v>0</v>
      </c>
      <c r="M698" s="163" t="str">
        <f>IFERROR('Inputs_Metric 7'!$D$5*INDEX('HAZUS Table FL 14.14'!$F$5:$F$40,MATCH($J698,'HAZUS Table FL 14.14'!$C$5:$C$40,0)),"no data")</f>
        <v>no data</v>
      </c>
      <c r="N698" s="163" t="str">
        <f>IFERROR('Inputs_Metric 7'!$D$5*INDEX('HAZUS Table FL 14.14'!$G$5:$G$40,MATCH($J698,'HAZUS Table FL 14.14'!$C$5:$C$40,0)),"no data")</f>
        <v>no data</v>
      </c>
      <c r="O698" s="163" t="str">
        <f>IFERROR('Inputs_Metric 7'!$D$5*INDEX('HAZUS Table FL 14.14'!$I$5:$I$40,MATCH($J698,'HAZUS Table FL 14.14'!$C$5:$C$40,0)),"no data")</f>
        <v>no data</v>
      </c>
      <c r="P698" s="246" t="str">
        <f>IFERROR(AVERAGEIFS('HAZUS Table FL 14.12'!$S$4:$S$325,'HAZUS Table FL 14.12'!$N$4:$N$325,$J698,'HAZUS Table FL 14.12'!$R$4:$R$325,$I698,'HAZUS Table FL 14.12'!$P$4:$P$325,"&lt;="&amp;$G698,'HAZUS Table FL 14.12'!$Q$4:$Q$325,"&gt;"&amp;$G698)*'Inputs_Metric 7'!$D$6,"no data")</f>
        <v>no data</v>
      </c>
      <c r="Q698" s="246" t="str">
        <f>IFERROR(AVERAGEIFS('HAZUS Table FL 14.12'!$S$4:$S$325,'HAZUS Table FL 14.12'!$N$4:$N$325,$J698,'HAZUS Table FL 14.12'!$R$4:$R$325,$I698,'HAZUS Table FL 14.12'!$P$4:$P$325,"&lt;="&amp;$H698,'HAZUS Table FL 14.12'!$Q$4:$Q$325,"&gt;"&amp;$H698)*'Inputs_Metric 7'!$D$6,"no data")</f>
        <v>no data</v>
      </c>
      <c r="R698" s="246" t="str">
        <f>IFERROR(INDEX('HAZUS Table FL 14.16'!$D$3:$D$30,MATCH($J698,'HAZUS Table FL 14.16'!$C$3:$C$30,0)),"no data")</f>
        <v>no data</v>
      </c>
      <c r="S698" s="246" t="str">
        <f>IFERROR(INDEX('HAZUS Table FL 14.16'!$F$3:$F$30,MATCH($J698,'HAZUS Table FL 14.16'!$C$3:$C$30,0)),"no data")</f>
        <v>no data</v>
      </c>
      <c r="T698" s="246" t="str">
        <f>IFERROR(INDEX('HAZUS Table FL 14.16'!$G$3:$G$30,MATCH($J698,'HAZUS Table FL 14.16'!$C$3:$C$30,0)),"no data")</f>
        <v>no data</v>
      </c>
      <c r="U698" s="164" t="str">
        <f>IFERROR('Inputs_Metric 7'!$D$5*INDEX('HAZUS Table FL 14.8'!$E$4:$E$14,MATCH('Step 1_Metric 7'!$J698,'HAZUS Table FL 14.8'!$C$4:$C$14,0)),"no data")</f>
        <v>no data</v>
      </c>
      <c r="W698" s="92" t="str">
        <f t="shared" si="101"/>
        <v/>
      </c>
      <c r="X698" s="92" t="str">
        <f t="shared" si="102"/>
        <v/>
      </c>
      <c r="Y698" s="92" t="str">
        <f t="shared" si="103"/>
        <v/>
      </c>
      <c r="Z698" s="92" t="str">
        <f t="shared" si="104"/>
        <v/>
      </c>
      <c r="AA698" s="101" t="str">
        <f t="shared" si="105"/>
        <v/>
      </c>
      <c r="AB698" s="101" t="str">
        <f t="shared" si="106"/>
        <v/>
      </c>
      <c r="AC698" s="92" t="str">
        <f t="shared" si="107"/>
        <v/>
      </c>
      <c r="AD698" s="92" t="str">
        <f t="shared" si="108"/>
        <v/>
      </c>
    </row>
    <row r="699" spans="1:30" x14ac:dyDescent="0.25">
      <c r="A699">
        <f t="shared" si="100"/>
        <v>10</v>
      </c>
      <c r="B699">
        <f>COUNTIF($D$4:D699,D699)</f>
        <v>616</v>
      </c>
      <c r="C699">
        <f>'Building Structure Data'!B700</f>
        <v>0</v>
      </c>
      <c r="D699">
        <f>'Building Structure Data'!C700</f>
        <v>0</v>
      </c>
      <c r="E699">
        <f>'Building Structure Data'!D700</f>
        <v>0</v>
      </c>
      <c r="F699">
        <f>'Building Structure Data'!E700</f>
        <v>0</v>
      </c>
      <c r="G699" s="43">
        <f>'Building Structure Data'!O700</f>
        <v>0</v>
      </c>
      <c r="H699" s="43">
        <f>'Building Structure Data'!P700</f>
        <v>0</v>
      </c>
      <c r="I699" t="b">
        <f>IF(OR('Building Structure Data'!M700="C",'Building Structure Data'!M700="R"),TRUE,FALSE)</f>
        <v>0</v>
      </c>
      <c r="J699">
        <f>'Building Structure Data'!Y700</f>
        <v>0</v>
      </c>
      <c r="K699" s="77">
        <f>'Building Structure Data'!AN700</f>
        <v>0</v>
      </c>
      <c r="L699" s="77">
        <f>'Building Structure Data'!AO700</f>
        <v>0</v>
      </c>
      <c r="M699" s="163" t="str">
        <f>IFERROR('Inputs_Metric 7'!$D$5*INDEX('HAZUS Table FL 14.14'!$F$5:$F$40,MATCH($J699,'HAZUS Table FL 14.14'!$C$5:$C$40,0)),"no data")</f>
        <v>no data</v>
      </c>
      <c r="N699" s="163" t="str">
        <f>IFERROR('Inputs_Metric 7'!$D$5*INDEX('HAZUS Table FL 14.14'!$G$5:$G$40,MATCH($J699,'HAZUS Table FL 14.14'!$C$5:$C$40,0)),"no data")</f>
        <v>no data</v>
      </c>
      <c r="O699" s="163" t="str">
        <f>IFERROR('Inputs_Metric 7'!$D$5*INDEX('HAZUS Table FL 14.14'!$I$5:$I$40,MATCH($J699,'HAZUS Table FL 14.14'!$C$5:$C$40,0)),"no data")</f>
        <v>no data</v>
      </c>
      <c r="P699" s="246" t="str">
        <f>IFERROR(AVERAGEIFS('HAZUS Table FL 14.12'!$S$4:$S$325,'HAZUS Table FL 14.12'!$N$4:$N$325,$J699,'HAZUS Table FL 14.12'!$R$4:$R$325,$I699,'HAZUS Table FL 14.12'!$P$4:$P$325,"&lt;="&amp;$G699,'HAZUS Table FL 14.12'!$Q$4:$Q$325,"&gt;"&amp;$G699)*'Inputs_Metric 7'!$D$6,"no data")</f>
        <v>no data</v>
      </c>
      <c r="Q699" s="246" t="str">
        <f>IFERROR(AVERAGEIFS('HAZUS Table FL 14.12'!$S$4:$S$325,'HAZUS Table FL 14.12'!$N$4:$N$325,$J699,'HAZUS Table FL 14.12'!$R$4:$R$325,$I699,'HAZUS Table FL 14.12'!$P$4:$P$325,"&lt;="&amp;$H699,'HAZUS Table FL 14.12'!$Q$4:$Q$325,"&gt;"&amp;$H699)*'Inputs_Metric 7'!$D$6,"no data")</f>
        <v>no data</v>
      </c>
      <c r="R699" s="246" t="str">
        <f>IFERROR(INDEX('HAZUS Table FL 14.16'!$D$3:$D$30,MATCH($J699,'HAZUS Table FL 14.16'!$C$3:$C$30,0)),"no data")</f>
        <v>no data</v>
      </c>
      <c r="S699" s="246" t="str">
        <f>IFERROR(INDEX('HAZUS Table FL 14.16'!$F$3:$F$30,MATCH($J699,'HAZUS Table FL 14.16'!$C$3:$C$30,0)),"no data")</f>
        <v>no data</v>
      </c>
      <c r="T699" s="246" t="str">
        <f>IFERROR(INDEX('HAZUS Table FL 14.16'!$G$3:$G$30,MATCH($J699,'HAZUS Table FL 14.16'!$C$3:$C$30,0)),"no data")</f>
        <v>no data</v>
      </c>
      <c r="U699" s="164" t="str">
        <f>IFERROR('Inputs_Metric 7'!$D$5*INDEX('HAZUS Table FL 14.8'!$E$4:$E$14,MATCH('Step 1_Metric 7'!$J699,'HAZUS Table FL 14.8'!$C$4:$C$14,0)),"no data")</f>
        <v>no data</v>
      </c>
      <c r="W699" s="92" t="str">
        <f t="shared" si="101"/>
        <v/>
      </c>
      <c r="X699" s="92" t="str">
        <f t="shared" si="102"/>
        <v/>
      </c>
      <c r="Y699" s="92" t="str">
        <f t="shared" si="103"/>
        <v/>
      </c>
      <c r="Z699" s="92" t="str">
        <f t="shared" si="104"/>
        <v/>
      </c>
      <c r="AA699" s="101" t="str">
        <f t="shared" si="105"/>
        <v/>
      </c>
      <c r="AB699" s="101" t="str">
        <f t="shared" si="106"/>
        <v/>
      </c>
      <c r="AC699" s="92" t="str">
        <f t="shared" si="107"/>
        <v/>
      </c>
      <c r="AD699" s="92" t="str">
        <f t="shared" si="108"/>
        <v/>
      </c>
    </row>
    <row r="700" spans="1:30" x14ac:dyDescent="0.25">
      <c r="A700">
        <f t="shared" si="100"/>
        <v>10</v>
      </c>
      <c r="B700">
        <f>COUNTIF($D$4:D700,D700)</f>
        <v>617</v>
      </c>
      <c r="C700">
        <f>'Building Structure Data'!B701</f>
        <v>0</v>
      </c>
      <c r="D700">
        <f>'Building Structure Data'!C701</f>
        <v>0</v>
      </c>
      <c r="E700">
        <f>'Building Structure Data'!D701</f>
        <v>0</v>
      </c>
      <c r="F700">
        <f>'Building Structure Data'!E701</f>
        <v>0</v>
      </c>
      <c r="G700" s="43">
        <f>'Building Structure Data'!O701</f>
        <v>0</v>
      </c>
      <c r="H700" s="43">
        <f>'Building Structure Data'!P701</f>
        <v>0</v>
      </c>
      <c r="I700" t="b">
        <f>IF(OR('Building Structure Data'!M701="C",'Building Structure Data'!M701="R"),TRUE,FALSE)</f>
        <v>0</v>
      </c>
      <c r="J700">
        <f>'Building Structure Data'!Y701</f>
        <v>0</v>
      </c>
      <c r="K700" s="77">
        <f>'Building Structure Data'!AN701</f>
        <v>0</v>
      </c>
      <c r="L700" s="77">
        <f>'Building Structure Data'!AO701</f>
        <v>0</v>
      </c>
      <c r="M700" s="163" t="str">
        <f>IFERROR('Inputs_Metric 7'!$D$5*INDEX('HAZUS Table FL 14.14'!$F$5:$F$40,MATCH($J700,'HAZUS Table FL 14.14'!$C$5:$C$40,0)),"no data")</f>
        <v>no data</v>
      </c>
      <c r="N700" s="163" t="str">
        <f>IFERROR('Inputs_Metric 7'!$D$5*INDEX('HAZUS Table FL 14.14'!$G$5:$G$40,MATCH($J700,'HAZUS Table FL 14.14'!$C$5:$C$40,0)),"no data")</f>
        <v>no data</v>
      </c>
      <c r="O700" s="163" t="str">
        <f>IFERROR('Inputs_Metric 7'!$D$5*INDEX('HAZUS Table FL 14.14'!$I$5:$I$40,MATCH($J700,'HAZUS Table FL 14.14'!$C$5:$C$40,0)),"no data")</f>
        <v>no data</v>
      </c>
      <c r="P700" s="246" t="str">
        <f>IFERROR(AVERAGEIFS('HAZUS Table FL 14.12'!$S$4:$S$325,'HAZUS Table FL 14.12'!$N$4:$N$325,$J700,'HAZUS Table FL 14.12'!$R$4:$R$325,$I700,'HAZUS Table FL 14.12'!$P$4:$P$325,"&lt;="&amp;$G700,'HAZUS Table FL 14.12'!$Q$4:$Q$325,"&gt;"&amp;$G700)*'Inputs_Metric 7'!$D$6,"no data")</f>
        <v>no data</v>
      </c>
      <c r="Q700" s="246" t="str">
        <f>IFERROR(AVERAGEIFS('HAZUS Table FL 14.12'!$S$4:$S$325,'HAZUS Table FL 14.12'!$N$4:$N$325,$J700,'HAZUS Table FL 14.12'!$R$4:$R$325,$I700,'HAZUS Table FL 14.12'!$P$4:$P$325,"&lt;="&amp;$H700,'HAZUS Table FL 14.12'!$Q$4:$Q$325,"&gt;"&amp;$H700)*'Inputs_Metric 7'!$D$6,"no data")</f>
        <v>no data</v>
      </c>
      <c r="R700" s="246" t="str">
        <f>IFERROR(INDEX('HAZUS Table FL 14.16'!$D$3:$D$30,MATCH($J700,'HAZUS Table FL 14.16'!$C$3:$C$30,0)),"no data")</f>
        <v>no data</v>
      </c>
      <c r="S700" s="246" t="str">
        <f>IFERROR(INDEX('HAZUS Table FL 14.16'!$F$3:$F$30,MATCH($J700,'HAZUS Table FL 14.16'!$C$3:$C$30,0)),"no data")</f>
        <v>no data</v>
      </c>
      <c r="T700" s="246" t="str">
        <f>IFERROR(INDEX('HAZUS Table FL 14.16'!$G$3:$G$30,MATCH($J700,'HAZUS Table FL 14.16'!$C$3:$C$30,0)),"no data")</f>
        <v>no data</v>
      </c>
      <c r="U700" s="164" t="str">
        <f>IFERROR('Inputs_Metric 7'!$D$5*INDEX('HAZUS Table FL 14.8'!$E$4:$E$14,MATCH('Step 1_Metric 7'!$J700,'HAZUS Table FL 14.8'!$C$4:$C$14,0)),"no data")</f>
        <v>no data</v>
      </c>
      <c r="W700" s="92" t="str">
        <f t="shared" si="101"/>
        <v/>
      </c>
      <c r="X700" s="92" t="str">
        <f t="shared" si="102"/>
        <v/>
      </c>
      <c r="Y700" s="92" t="str">
        <f t="shared" si="103"/>
        <v/>
      </c>
      <c r="Z700" s="92" t="str">
        <f t="shared" si="104"/>
        <v/>
      </c>
      <c r="AA700" s="101" t="str">
        <f t="shared" si="105"/>
        <v/>
      </c>
      <c r="AB700" s="101" t="str">
        <f t="shared" si="106"/>
        <v/>
      </c>
      <c r="AC700" s="92" t="str">
        <f t="shared" si="107"/>
        <v/>
      </c>
      <c r="AD700" s="92" t="str">
        <f t="shared" si="108"/>
        <v/>
      </c>
    </row>
    <row r="701" spans="1:30" x14ac:dyDescent="0.25">
      <c r="A701">
        <f t="shared" si="100"/>
        <v>10</v>
      </c>
      <c r="B701">
        <f>COUNTIF($D$4:D701,D701)</f>
        <v>618</v>
      </c>
      <c r="C701">
        <f>'Building Structure Data'!B702</f>
        <v>0</v>
      </c>
      <c r="D701">
        <f>'Building Structure Data'!C702</f>
        <v>0</v>
      </c>
      <c r="E701">
        <f>'Building Structure Data'!D702</f>
        <v>0</v>
      </c>
      <c r="F701">
        <f>'Building Structure Data'!E702</f>
        <v>0</v>
      </c>
      <c r="G701" s="43">
        <f>'Building Structure Data'!O702</f>
        <v>0</v>
      </c>
      <c r="H701" s="43">
        <f>'Building Structure Data'!P702</f>
        <v>0</v>
      </c>
      <c r="I701" t="b">
        <f>IF(OR('Building Structure Data'!M702="C",'Building Structure Data'!M702="R"),TRUE,FALSE)</f>
        <v>0</v>
      </c>
      <c r="J701">
        <f>'Building Structure Data'!Y702</f>
        <v>0</v>
      </c>
      <c r="K701" s="77">
        <f>'Building Structure Data'!AN702</f>
        <v>0</v>
      </c>
      <c r="L701" s="77">
        <f>'Building Structure Data'!AO702</f>
        <v>0</v>
      </c>
      <c r="M701" s="163" t="str">
        <f>IFERROR('Inputs_Metric 7'!$D$5*INDEX('HAZUS Table FL 14.14'!$F$5:$F$40,MATCH($J701,'HAZUS Table FL 14.14'!$C$5:$C$40,0)),"no data")</f>
        <v>no data</v>
      </c>
      <c r="N701" s="163" t="str">
        <f>IFERROR('Inputs_Metric 7'!$D$5*INDEX('HAZUS Table FL 14.14'!$G$5:$G$40,MATCH($J701,'HAZUS Table FL 14.14'!$C$5:$C$40,0)),"no data")</f>
        <v>no data</v>
      </c>
      <c r="O701" s="163" t="str">
        <f>IFERROR('Inputs_Metric 7'!$D$5*INDEX('HAZUS Table FL 14.14'!$I$5:$I$40,MATCH($J701,'HAZUS Table FL 14.14'!$C$5:$C$40,0)),"no data")</f>
        <v>no data</v>
      </c>
      <c r="P701" s="246" t="str">
        <f>IFERROR(AVERAGEIFS('HAZUS Table FL 14.12'!$S$4:$S$325,'HAZUS Table FL 14.12'!$N$4:$N$325,$J701,'HAZUS Table FL 14.12'!$R$4:$R$325,$I701,'HAZUS Table FL 14.12'!$P$4:$P$325,"&lt;="&amp;$G701,'HAZUS Table FL 14.12'!$Q$4:$Q$325,"&gt;"&amp;$G701)*'Inputs_Metric 7'!$D$6,"no data")</f>
        <v>no data</v>
      </c>
      <c r="Q701" s="246" t="str">
        <f>IFERROR(AVERAGEIFS('HAZUS Table FL 14.12'!$S$4:$S$325,'HAZUS Table FL 14.12'!$N$4:$N$325,$J701,'HAZUS Table FL 14.12'!$R$4:$R$325,$I701,'HAZUS Table FL 14.12'!$P$4:$P$325,"&lt;="&amp;$H701,'HAZUS Table FL 14.12'!$Q$4:$Q$325,"&gt;"&amp;$H701)*'Inputs_Metric 7'!$D$6,"no data")</f>
        <v>no data</v>
      </c>
      <c r="R701" s="246" t="str">
        <f>IFERROR(INDEX('HAZUS Table FL 14.16'!$D$3:$D$30,MATCH($J701,'HAZUS Table FL 14.16'!$C$3:$C$30,0)),"no data")</f>
        <v>no data</v>
      </c>
      <c r="S701" s="246" t="str">
        <f>IFERROR(INDEX('HAZUS Table FL 14.16'!$F$3:$F$30,MATCH($J701,'HAZUS Table FL 14.16'!$C$3:$C$30,0)),"no data")</f>
        <v>no data</v>
      </c>
      <c r="T701" s="246" t="str">
        <f>IFERROR(INDEX('HAZUS Table FL 14.16'!$G$3:$G$30,MATCH($J701,'HAZUS Table FL 14.16'!$C$3:$C$30,0)),"no data")</f>
        <v>no data</v>
      </c>
      <c r="U701" s="164" t="str">
        <f>IFERROR('Inputs_Metric 7'!$D$5*INDEX('HAZUS Table FL 14.8'!$E$4:$E$14,MATCH('Step 1_Metric 7'!$J701,'HAZUS Table FL 14.8'!$C$4:$C$14,0)),"no data")</f>
        <v>no data</v>
      </c>
      <c r="W701" s="92" t="str">
        <f t="shared" si="101"/>
        <v/>
      </c>
      <c r="X701" s="92" t="str">
        <f t="shared" si="102"/>
        <v/>
      </c>
      <c r="Y701" s="92" t="str">
        <f t="shared" si="103"/>
        <v/>
      </c>
      <c r="Z701" s="92" t="str">
        <f t="shared" si="104"/>
        <v/>
      </c>
      <c r="AA701" s="101" t="str">
        <f t="shared" si="105"/>
        <v/>
      </c>
      <c r="AB701" s="101" t="str">
        <f t="shared" si="106"/>
        <v/>
      </c>
      <c r="AC701" s="92" t="str">
        <f t="shared" si="107"/>
        <v/>
      </c>
      <c r="AD701" s="92" t="str">
        <f t="shared" si="108"/>
        <v/>
      </c>
    </row>
    <row r="702" spans="1:30" x14ac:dyDescent="0.25">
      <c r="A702">
        <f t="shared" si="100"/>
        <v>10</v>
      </c>
      <c r="B702">
        <f>COUNTIF($D$4:D702,D702)</f>
        <v>619</v>
      </c>
      <c r="C702">
        <f>'Building Structure Data'!B703</f>
        <v>0</v>
      </c>
      <c r="D702">
        <f>'Building Structure Data'!C703</f>
        <v>0</v>
      </c>
      <c r="E702">
        <f>'Building Structure Data'!D703</f>
        <v>0</v>
      </c>
      <c r="F702">
        <f>'Building Structure Data'!E703</f>
        <v>0</v>
      </c>
      <c r="G702" s="43">
        <f>'Building Structure Data'!O703</f>
        <v>0</v>
      </c>
      <c r="H702" s="43">
        <f>'Building Structure Data'!P703</f>
        <v>0</v>
      </c>
      <c r="I702" t="b">
        <f>IF(OR('Building Structure Data'!M703="C",'Building Structure Data'!M703="R"),TRUE,FALSE)</f>
        <v>0</v>
      </c>
      <c r="J702">
        <f>'Building Structure Data'!Y703</f>
        <v>0</v>
      </c>
      <c r="K702" s="77">
        <f>'Building Structure Data'!AN703</f>
        <v>0</v>
      </c>
      <c r="L702" s="77">
        <f>'Building Structure Data'!AO703</f>
        <v>0</v>
      </c>
      <c r="M702" s="163" t="str">
        <f>IFERROR('Inputs_Metric 7'!$D$5*INDEX('HAZUS Table FL 14.14'!$F$5:$F$40,MATCH($J702,'HAZUS Table FL 14.14'!$C$5:$C$40,0)),"no data")</f>
        <v>no data</v>
      </c>
      <c r="N702" s="163" t="str">
        <f>IFERROR('Inputs_Metric 7'!$D$5*INDEX('HAZUS Table FL 14.14'!$G$5:$G$40,MATCH($J702,'HAZUS Table FL 14.14'!$C$5:$C$40,0)),"no data")</f>
        <v>no data</v>
      </c>
      <c r="O702" s="163" t="str">
        <f>IFERROR('Inputs_Metric 7'!$D$5*INDEX('HAZUS Table FL 14.14'!$I$5:$I$40,MATCH($J702,'HAZUS Table FL 14.14'!$C$5:$C$40,0)),"no data")</f>
        <v>no data</v>
      </c>
      <c r="P702" s="246" t="str">
        <f>IFERROR(AVERAGEIFS('HAZUS Table FL 14.12'!$S$4:$S$325,'HAZUS Table FL 14.12'!$N$4:$N$325,$J702,'HAZUS Table FL 14.12'!$R$4:$R$325,$I702,'HAZUS Table FL 14.12'!$P$4:$P$325,"&lt;="&amp;$G702,'HAZUS Table FL 14.12'!$Q$4:$Q$325,"&gt;"&amp;$G702)*'Inputs_Metric 7'!$D$6,"no data")</f>
        <v>no data</v>
      </c>
      <c r="Q702" s="246" t="str">
        <f>IFERROR(AVERAGEIFS('HAZUS Table FL 14.12'!$S$4:$S$325,'HAZUS Table FL 14.12'!$N$4:$N$325,$J702,'HAZUS Table FL 14.12'!$R$4:$R$325,$I702,'HAZUS Table FL 14.12'!$P$4:$P$325,"&lt;="&amp;$H702,'HAZUS Table FL 14.12'!$Q$4:$Q$325,"&gt;"&amp;$H702)*'Inputs_Metric 7'!$D$6,"no data")</f>
        <v>no data</v>
      </c>
      <c r="R702" s="246" t="str">
        <f>IFERROR(INDEX('HAZUS Table FL 14.16'!$D$3:$D$30,MATCH($J702,'HAZUS Table FL 14.16'!$C$3:$C$30,0)),"no data")</f>
        <v>no data</v>
      </c>
      <c r="S702" s="246" t="str">
        <f>IFERROR(INDEX('HAZUS Table FL 14.16'!$F$3:$F$30,MATCH($J702,'HAZUS Table FL 14.16'!$C$3:$C$30,0)),"no data")</f>
        <v>no data</v>
      </c>
      <c r="T702" s="246" t="str">
        <f>IFERROR(INDEX('HAZUS Table FL 14.16'!$G$3:$G$30,MATCH($J702,'HAZUS Table FL 14.16'!$C$3:$C$30,0)),"no data")</f>
        <v>no data</v>
      </c>
      <c r="U702" s="164" t="str">
        <f>IFERROR('Inputs_Metric 7'!$D$5*INDEX('HAZUS Table FL 14.8'!$E$4:$E$14,MATCH('Step 1_Metric 7'!$J702,'HAZUS Table FL 14.8'!$C$4:$C$14,0)),"no data")</f>
        <v>no data</v>
      </c>
      <c r="W702" s="92" t="str">
        <f t="shared" si="101"/>
        <v/>
      </c>
      <c r="X702" s="92" t="str">
        <f t="shared" si="102"/>
        <v/>
      </c>
      <c r="Y702" s="92" t="str">
        <f t="shared" si="103"/>
        <v/>
      </c>
      <c r="Z702" s="92" t="str">
        <f t="shared" si="104"/>
        <v/>
      </c>
      <c r="AA702" s="101" t="str">
        <f t="shared" si="105"/>
        <v/>
      </c>
      <c r="AB702" s="101" t="str">
        <f t="shared" si="106"/>
        <v/>
      </c>
      <c r="AC702" s="92" t="str">
        <f t="shared" si="107"/>
        <v/>
      </c>
      <c r="AD702" s="92" t="str">
        <f t="shared" si="108"/>
        <v/>
      </c>
    </row>
    <row r="703" spans="1:30" x14ac:dyDescent="0.25">
      <c r="A703">
        <f t="shared" si="100"/>
        <v>10</v>
      </c>
      <c r="B703">
        <f>COUNTIF($D$4:D703,D703)</f>
        <v>620</v>
      </c>
      <c r="C703">
        <f>'Building Structure Data'!B704</f>
        <v>0</v>
      </c>
      <c r="D703">
        <f>'Building Structure Data'!C704</f>
        <v>0</v>
      </c>
      <c r="E703">
        <f>'Building Structure Data'!D704</f>
        <v>0</v>
      </c>
      <c r="F703">
        <f>'Building Structure Data'!E704</f>
        <v>0</v>
      </c>
      <c r="G703" s="43">
        <f>'Building Structure Data'!O704</f>
        <v>0</v>
      </c>
      <c r="H703" s="43">
        <f>'Building Structure Data'!P704</f>
        <v>0</v>
      </c>
      <c r="I703" t="b">
        <f>IF(OR('Building Structure Data'!M704="C",'Building Structure Data'!M704="R"),TRUE,FALSE)</f>
        <v>0</v>
      </c>
      <c r="J703">
        <f>'Building Structure Data'!Y704</f>
        <v>0</v>
      </c>
      <c r="K703" s="77">
        <f>'Building Structure Data'!AN704</f>
        <v>0</v>
      </c>
      <c r="L703" s="77">
        <f>'Building Structure Data'!AO704</f>
        <v>0</v>
      </c>
      <c r="M703" s="163" t="str">
        <f>IFERROR('Inputs_Metric 7'!$D$5*INDEX('HAZUS Table FL 14.14'!$F$5:$F$40,MATCH($J703,'HAZUS Table FL 14.14'!$C$5:$C$40,0)),"no data")</f>
        <v>no data</v>
      </c>
      <c r="N703" s="163" t="str">
        <f>IFERROR('Inputs_Metric 7'!$D$5*INDEX('HAZUS Table FL 14.14'!$G$5:$G$40,MATCH($J703,'HAZUS Table FL 14.14'!$C$5:$C$40,0)),"no data")</f>
        <v>no data</v>
      </c>
      <c r="O703" s="163" t="str">
        <f>IFERROR('Inputs_Metric 7'!$D$5*INDEX('HAZUS Table FL 14.14'!$I$5:$I$40,MATCH($J703,'HAZUS Table FL 14.14'!$C$5:$C$40,0)),"no data")</f>
        <v>no data</v>
      </c>
      <c r="P703" s="246" t="str">
        <f>IFERROR(AVERAGEIFS('HAZUS Table FL 14.12'!$S$4:$S$325,'HAZUS Table FL 14.12'!$N$4:$N$325,$J703,'HAZUS Table FL 14.12'!$R$4:$R$325,$I703,'HAZUS Table FL 14.12'!$P$4:$P$325,"&lt;="&amp;$G703,'HAZUS Table FL 14.12'!$Q$4:$Q$325,"&gt;"&amp;$G703)*'Inputs_Metric 7'!$D$6,"no data")</f>
        <v>no data</v>
      </c>
      <c r="Q703" s="246" t="str">
        <f>IFERROR(AVERAGEIFS('HAZUS Table FL 14.12'!$S$4:$S$325,'HAZUS Table FL 14.12'!$N$4:$N$325,$J703,'HAZUS Table FL 14.12'!$R$4:$R$325,$I703,'HAZUS Table FL 14.12'!$P$4:$P$325,"&lt;="&amp;$H703,'HAZUS Table FL 14.12'!$Q$4:$Q$325,"&gt;"&amp;$H703)*'Inputs_Metric 7'!$D$6,"no data")</f>
        <v>no data</v>
      </c>
      <c r="R703" s="246" t="str">
        <f>IFERROR(INDEX('HAZUS Table FL 14.16'!$D$3:$D$30,MATCH($J703,'HAZUS Table FL 14.16'!$C$3:$C$30,0)),"no data")</f>
        <v>no data</v>
      </c>
      <c r="S703" s="246" t="str">
        <f>IFERROR(INDEX('HAZUS Table FL 14.16'!$F$3:$F$30,MATCH($J703,'HAZUS Table FL 14.16'!$C$3:$C$30,0)),"no data")</f>
        <v>no data</v>
      </c>
      <c r="T703" s="246" t="str">
        <f>IFERROR(INDEX('HAZUS Table FL 14.16'!$G$3:$G$30,MATCH($J703,'HAZUS Table FL 14.16'!$C$3:$C$30,0)),"no data")</f>
        <v>no data</v>
      </c>
      <c r="U703" s="164" t="str">
        <f>IFERROR('Inputs_Metric 7'!$D$5*INDEX('HAZUS Table FL 14.8'!$E$4:$E$14,MATCH('Step 1_Metric 7'!$J703,'HAZUS Table FL 14.8'!$C$4:$C$14,0)),"no data")</f>
        <v>no data</v>
      </c>
      <c r="W703" s="92" t="str">
        <f t="shared" si="101"/>
        <v/>
      </c>
      <c r="X703" s="92" t="str">
        <f t="shared" si="102"/>
        <v/>
      </c>
      <c r="Y703" s="92" t="str">
        <f t="shared" si="103"/>
        <v/>
      </c>
      <c r="Z703" s="92" t="str">
        <f t="shared" si="104"/>
        <v/>
      </c>
      <c r="AA703" s="101" t="str">
        <f t="shared" si="105"/>
        <v/>
      </c>
      <c r="AB703" s="101" t="str">
        <f t="shared" si="106"/>
        <v/>
      </c>
      <c r="AC703" s="92" t="str">
        <f t="shared" si="107"/>
        <v/>
      </c>
      <c r="AD703" s="92" t="str">
        <f t="shared" si="108"/>
        <v/>
      </c>
    </row>
    <row r="704" spans="1:30" x14ac:dyDescent="0.25">
      <c r="A704">
        <f t="shared" si="100"/>
        <v>10</v>
      </c>
      <c r="B704">
        <f>COUNTIF($D$4:D704,D704)</f>
        <v>621</v>
      </c>
      <c r="C704">
        <f>'Building Structure Data'!B705</f>
        <v>0</v>
      </c>
      <c r="D704">
        <f>'Building Structure Data'!C705</f>
        <v>0</v>
      </c>
      <c r="E704">
        <f>'Building Structure Data'!D705</f>
        <v>0</v>
      </c>
      <c r="F704">
        <f>'Building Structure Data'!E705</f>
        <v>0</v>
      </c>
      <c r="G704" s="43">
        <f>'Building Structure Data'!O705</f>
        <v>0</v>
      </c>
      <c r="H704" s="43">
        <f>'Building Structure Data'!P705</f>
        <v>0</v>
      </c>
      <c r="I704" t="b">
        <f>IF(OR('Building Structure Data'!M705="C",'Building Structure Data'!M705="R"),TRUE,FALSE)</f>
        <v>0</v>
      </c>
      <c r="J704">
        <f>'Building Structure Data'!Y705</f>
        <v>0</v>
      </c>
      <c r="K704" s="77">
        <f>'Building Structure Data'!AN705</f>
        <v>0</v>
      </c>
      <c r="L704" s="77">
        <f>'Building Structure Data'!AO705</f>
        <v>0</v>
      </c>
      <c r="M704" s="163" t="str">
        <f>IFERROR('Inputs_Metric 7'!$D$5*INDEX('HAZUS Table FL 14.14'!$F$5:$F$40,MATCH($J704,'HAZUS Table FL 14.14'!$C$5:$C$40,0)),"no data")</f>
        <v>no data</v>
      </c>
      <c r="N704" s="163" t="str">
        <f>IFERROR('Inputs_Metric 7'!$D$5*INDEX('HAZUS Table FL 14.14'!$G$5:$G$40,MATCH($J704,'HAZUS Table FL 14.14'!$C$5:$C$40,0)),"no data")</f>
        <v>no data</v>
      </c>
      <c r="O704" s="163" t="str">
        <f>IFERROR('Inputs_Metric 7'!$D$5*INDEX('HAZUS Table FL 14.14'!$I$5:$I$40,MATCH($J704,'HAZUS Table FL 14.14'!$C$5:$C$40,0)),"no data")</f>
        <v>no data</v>
      </c>
      <c r="P704" s="246" t="str">
        <f>IFERROR(AVERAGEIFS('HAZUS Table FL 14.12'!$S$4:$S$325,'HAZUS Table FL 14.12'!$N$4:$N$325,$J704,'HAZUS Table FL 14.12'!$R$4:$R$325,$I704,'HAZUS Table FL 14.12'!$P$4:$P$325,"&lt;="&amp;$G704,'HAZUS Table FL 14.12'!$Q$4:$Q$325,"&gt;"&amp;$G704)*'Inputs_Metric 7'!$D$6,"no data")</f>
        <v>no data</v>
      </c>
      <c r="Q704" s="246" t="str">
        <f>IFERROR(AVERAGEIFS('HAZUS Table FL 14.12'!$S$4:$S$325,'HAZUS Table FL 14.12'!$N$4:$N$325,$J704,'HAZUS Table FL 14.12'!$R$4:$R$325,$I704,'HAZUS Table FL 14.12'!$P$4:$P$325,"&lt;="&amp;$H704,'HAZUS Table FL 14.12'!$Q$4:$Q$325,"&gt;"&amp;$H704)*'Inputs_Metric 7'!$D$6,"no data")</f>
        <v>no data</v>
      </c>
      <c r="R704" s="246" t="str">
        <f>IFERROR(INDEX('HAZUS Table FL 14.16'!$D$3:$D$30,MATCH($J704,'HAZUS Table FL 14.16'!$C$3:$C$30,0)),"no data")</f>
        <v>no data</v>
      </c>
      <c r="S704" s="246" t="str">
        <f>IFERROR(INDEX('HAZUS Table FL 14.16'!$F$3:$F$30,MATCH($J704,'HAZUS Table FL 14.16'!$C$3:$C$30,0)),"no data")</f>
        <v>no data</v>
      </c>
      <c r="T704" s="246" t="str">
        <f>IFERROR(INDEX('HAZUS Table FL 14.16'!$G$3:$G$30,MATCH($J704,'HAZUS Table FL 14.16'!$C$3:$C$30,0)),"no data")</f>
        <v>no data</v>
      </c>
      <c r="U704" s="164" t="str">
        <f>IFERROR('Inputs_Metric 7'!$D$5*INDEX('HAZUS Table FL 14.8'!$E$4:$E$14,MATCH('Step 1_Metric 7'!$J704,'HAZUS Table FL 14.8'!$C$4:$C$14,0)),"no data")</f>
        <v>no data</v>
      </c>
      <c r="W704" s="92" t="str">
        <f t="shared" si="101"/>
        <v/>
      </c>
      <c r="X704" s="92" t="str">
        <f t="shared" si="102"/>
        <v/>
      </c>
      <c r="Y704" s="92" t="str">
        <f t="shared" si="103"/>
        <v/>
      </c>
      <c r="Z704" s="92" t="str">
        <f t="shared" si="104"/>
        <v/>
      </c>
      <c r="AA704" s="101" t="str">
        <f t="shared" si="105"/>
        <v/>
      </c>
      <c r="AB704" s="101" t="str">
        <f t="shared" si="106"/>
        <v/>
      </c>
      <c r="AC704" s="92" t="str">
        <f t="shared" si="107"/>
        <v/>
      </c>
      <c r="AD704" s="92" t="str">
        <f t="shared" si="108"/>
        <v/>
      </c>
    </row>
    <row r="705" spans="1:30" x14ac:dyDescent="0.25">
      <c r="A705">
        <f t="shared" si="100"/>
        <v>10</v>
      </c>
      <c r="B705">
        <f>COUNTIF($D$4:D705,D705)</f>
        <v>622</v>
      </c>
      <c r="C705">
        <f>'Building Structure Data'!B706</f>
        <v>0</v>
      </c>
      <c r="D705">
        <f>'Building Structure Data'!C706</f>
        <v>0</v>
      </c>
      <c r="E705">
        <f>'Building Structure Data'!D706</f>
        <v>0</v>
      </c>
      <c r="F705">
        <f>'Building Structure Data'!E706</f>
        <v>0</v>
      </c>
      <c r="G705" s="43">
        <f>'Building Structure Data'!O706</f>
        <v>0</v>
      </c>
      <c r="H705" s="43">
        <f>'Building Structure Data'!P706</f>
        <v>0</v>
      </c>
      <c r="I705" t="b">
        <f>IF(OR('Building Structure Data'!M706="C",'Building Structure Data'!M706="R"),TRUE,FALSE)</f>
        <v>0</v>
      </c>
      <c r="J705">
        <f>'Building Structure Data'!Y706</f>
        <v>0</v>
      </c>
      <c r="K705" s="77">
        <f>'Building Structure Data'!AN706</f>
        <v>0</v>
      </c>
      <c r="L705" s="77">
        <f>'Building Structure Data'!AO706</f>
        <v>0</v>
      </c>
      <c r="M705" s="163" t="str">
        <f>IFERROR('Inputs_Metric 7'!$D$5*INDEX('HAZUS Table FL 14.14'!$F$5:$F$40,MATCH($J705,'HAZUS Table FL 14.14'!$C$5:$C$40,0)),"no data")</f>
        <v>no data</v>
      </c>
      <c r="N705" s="163" t="str">
        <f>IFERROR('Inputs_Metric 7'!$D$5*INDEX('HAZUS Table FL 14.14'!$G$5:$G$40,MATCH($J705,'HAZUS Table FL 14.14'!$C$5:$C$40,0)),"no data")</f>
        <v>no data</v>
      </c>
      <c r="O705" s="163" t="str">
        <f>IFERROR('Inputs_Metric 7'!$D$5*INDEX('HAZUS Table FL 14.14'!$I$5:$I$40,MATCH($J705,'HAZUS Table FL 14.14'!$C$5:$C$40,0)),"no data")</f>
        <v>no data</v>
      </c>
      <c r="P705" s="246" t="str">
        <f>IFERROR(AVERAGEIFS('HAZUS Table FL 14.12'!$S$4:$S$325,'HAZUS Table FL 14.12'!$N$4:$N$325,$J705,'HAZUS Table FL 14.12'!$R$4:$R$325,$I705,'HAZUS Table FL 14.12'!$P$4:$P$325,"&lt;="&amp;$G705,'HAZUS Table FL 14.12'!$Q$4:$Q$325,"&gt;"&amp;$G705)*'Inputs_Metric 7'!$D$6,"no data")</f>
        <v>no data</v>
      </c>
      <c r="Q705" s="246" t="str">
        <f>IFERROR(AVERAGEIFS('HAZUS Table FL 14.12'!$S$4:$S$325,'HAZUS Table FL 14.12'!$N$4:$N$325,$J705,'HAZUS Table FL 14.12'!$R$4:$R$325,$I705,'HAZUS Table FL 14.12'!$P$4:$P$325,"&lt;="&amp;$H705,'HAZUS Table FL 14.12'!$Q$4:$Q$325,"&gt;"&amp;$H705)*'Inputs_Metric 7'!$D$6,"no data")</f>
        <v>no data</v>
      </c>
      <c r="R705" s="246" t="str">
        <f>IFERROR(INDEX('HAZUS Table FL 14.16'!$D$3:$D$30,MATCH($J705,'HAZUS Table FL 14.16'!$C$3:$C$30,0)),"no data")</f>
        <v>no data</v>
      </c>
      <c r="S705" s="246" t="str">
        <f>IFERROR(INDEX('HAZUS Table FL 14.16'!$F$3:$F$30,MATCH($J705,'HAZUS Table FL 14.16'!$C$3:$C$30,0)),"no data")</f>
        <v>no data</v>
      </c>
      <c r="T705" s="246" t="str">
        <f>IFERROR(INDEX('HAZUS Table FL 14.16'!$G$3:$G$30,MATCH($J705,'HAZUS Table FL 14.16'!$C$3:$C$30,0)),"no data")</f>
        <v>no data</v>
      </c>
      <c r="U705" s="164" t="str">
        <f>IFERROR('Inputs_Metric 7'!$D$5*INDEX('HAZUS Table FL 14.8'!$E$4:$E$14,MATCH('Step 1_Metric 7'!$J705,'HAZUS Table FL 14.8'!$C$4:$C$14,0)),"no data")</f>
        <v>no data</v>
      </c>
      <c r="W705" s="92" t="str">
        <f t="shared" si="101"/>
        <v/>
      </c>
      <c r="X705" s="92" t="str">
        <f t="shared" si="102"/>
        <v/>
      </c>
      <c r="Y705" s="92" t="str">
        <f t="shared" si="103"/>
        <v/>
      </c>
      <c r="Z705" s="92" t="str">
        <f t="shared" si="104"/>
        <v/>
      </c>
      <c r="AA705" s="101" t="str">
        <f t="shared" si="105"/>
        <v/>
      </c>
      <c r="AB705" s="101" t="str">
        <f t="shared" si="106"/>
        <v/>
      </c>
      <c r="AC705" s="92" t="str">
        <f t="shared" si="107"/>
        <v/>
      </c>
      <c r="AD705" s="92" t="str">
        <f t="shared" si="108"/>
        <v/>
      </c>
    </row>
    <row r="706" spans="1:30" x14ac:dyDescent="0.25">
      <c r="A706">
        <f t="shared" si="100"/>
        <v>10</v>
      </c>
      <c r="B706">
        <f>COUNTIF($D$4:D706,D706)</f>
        <v>623</v>
      </c>
      <c r="C706">
        <f>'Building Structure Data'!B707</f>
        <v>0</v>
      </c>
      <c r="D706">
        <f>'Building Structure Data'!C707</f>
        <v>0</v>
      </c>
      <c r="E706">
        <f>'Building Structure Data'!D707</f>
        <v>0</v>
      </c>
      <c r="F706">
        <f>'Building Structure Data'!E707</f>
        <v>0</v>
      </c>
      <c r="G706" s="43">
        <f>'Building Structure Data'!O707</f>
        <v>0</v>
      </c>
      <c r="H706" s="43">
        <f>'Building Structure Data'!P707</f>
        <v>0</v>
      </c>
      <c r="I706" t="b">
        <f>IF(OR('Building Structure Data'!M707="C",'Building Structure Data'!M707="R"),TRUE,FALSE)</f>
        <v>0</v>
      </c>
      <c r="J706">
        <f>'Building Structure Data'!Y707</f>
        <v>0</v>
      </c>
      <c r="K706" s="77">
        <f>'Building Structure Data'!AN707</f>
        <v>0</v>
      </c>
      <c r="L706" s="77">
        <f>'Building Structure Data'!AO707</f>
        <v>0</v>
      </c>
      <c r="M706" s="163" t="str">
        <f>IFERROR('Inputs_Metric 7'!$D$5*INDEX('HAZUS Table FL 14.14'!$F$5:$F$40,MATCH($J706,'HAZUS Table FL 14.14'!$C$5:$C$40,0)),"no data")</f>
        <v>no data</v>
      </c>
      <c r="N706" s="163" t="str">
        <f>IFERROR('Inputs_Metric 7'!$D$5*INDEX('HAZUS Table FL 14.14'!$G$5:$G$40,MATCH($J706,'HAZUS Table FL 14.14'!$C$5:$C$40,0)),"no data")</f>
        <v>no data</v>
      </c>
      <c r="O706" s="163" t="str">
        <f>IFERROR('Inputs_Metric 7'!$D$5*INDEX('HAZUS Table FL 14.14'!$I$5:$I$40,MATCH($J706,'HAZUS Table FL 14.14'!$C$5:$C$40,0)),"no data")</f>
        <v>no data</v>
      </c>
      <c r="P706" s="246" t="str">
        <f>IFERROR(AVERAGEIFS('HAZUS Table FL 14.12'!$S$4:$S$325,'HAZUS Table FL 14.12'!$N$4:$N$325,$J706,'HAZUS Table FL 14.12'!$R$4:$R$325,$I706,'HAZUS Table FL 14.12'!$P$4:$P$325,"&lt;="&amp;$G706,'HAZUS Table FL 14.12'!$Q$4:$Q$325,"&gt;"&amp;$G706)*'Inputs_Metric 7'!$D$6,"no data")</f>
        <v>no data</v>
      </c>
      <c r="Q706" s="246" t="str">
        <f>IFERROR(AVERAGEIFS('HAZUS Table FL 14.12'!$S$4:$S$325,'HAZUS Table FL 14.12'!$N$4:$N$325,$J706,'HAZUS Table FL 14.12'!$R$4:$R$325,$I706,'HAZUS Table FL 14.12'!$P$4:$P$325,"&lt;="&amp;$H706,'HAZUS Table FL 14.12'!$Q$4:$Q$325,"&gt;"&amp;$H706)*'Inputs_Metric 7'!$D$6,"no data")</f>
        <v>no data</v>
      </c>
      <c r="R706" s="246" t="str">
        <f>IFERROR(INDEX('HAZUS Table FL 14.16'!$D$3:$D$30,MATCH($J706,'HAZUS Table FL 14.16'!$C$3:$C$30,0)),"no data")</f>
        <v>no data</v>
      </c>
      <c r="S706" s="246" t="str">
        <f>IFERROR(INDEX('HAZUS Table FL 14.16'!$F$3:$F$30,MATCH($J706,'HAZUS Table FL 14.16'!$C$3:$C$30,0)),"no data")</f>
        <v>no data</v>
      </c>
      <c r="T706" s="246" t="str">
        <f>IFERROR(INDEX('HAZUS Table FL 14.16'!$G$3:$G$30,MATCH($J706,'HAZUS Table FL 14.16'!$C$3:$C$30,0)),"no data")</f>
        <v>no data</v>
      </c>
      <c r="U706" s="164" t="str">
        <f>IFERROR('Inputs_Metric 7'!$D$5*INDEX('HAZUS Table FL 14.8'!$E$4:$E$14,MATCH('Step 1_Metric 7'!$J706,'HAZUS Table FL 14.8'!$C$4:$C$14,0)),"no data")</f>
        <v>no data</v>
      </c>
      <c r="W706" s="92" t="str">
        <f t="shared" si="101"/>
        <v/>
      </c>
      <c r="X706" s="92" t="str">
        <f t="shared" si="102"/>
        <v/>
      </c>
      <c r="Y706" s="92" t="str">
        <f t="shared" si="103"/>
        <v/>
      </c>
      <c r="Z706" s="92" t="str">
        <f t="shared" si="104"/>
        <v/>
      </c>
      <c r="AA706" s="101" t="str">
        <f t="shared" si="105"/>
        <v/>
      </c>
      <c r="AB706" s="101" t="str">
        <f t="shared" si="106"/>
        <v/>
      </c>
      <c r="AC706" s="92" t="str">
        <f t="shared" si="107"/>
        <v/>
      </c>
      <c r="AD706" s="92" t="str">
        <f t="shared" si="108"/>
        <v/>
      </c>
    </row>
    <row r="707" spans="1:30" x14ac:dyDescent="0.25">
      <c r="A707">
        <f t="shared" si="100"/>
        <v>10</v>
      </c>
      <c r="B707">
        <f>COUNTIF($D$4:D707,D707)</f>
        <v>624</v>
      </c>
      <c r="C707">
        <f>'Building Structure Data'!B708</f>
        <v>0</v>
      </c>
      <c r="D707">
        <f>'Building Structure Data'!C708</f>
        <v>0</v>
      </c>
      <c r="E707">
        <f>'Building Structure Data'!D708</f>
        <v>0</v>
      </c>
      <c r="F707">
        <f>'Building Structure Data'!E708</f>
        <v>0</v>
      </c>
      <c r="G707" s="43">
        <f>'Building Structure Data'!O708</f>
        <v>0</v>
      </c>
      <c r="H707" s="43">
        <f>'Building Structure Data'!P708</f>
        <v>0</v>
      </c>
      <c r="I707" t="b">
        <f>IF(OR('Building Structure Data'!M708="C",'Building Structure Data'!M708="R"),TRUE,FALSE)</f>
        <v>0</v>
      </c>
      <c r="J707">
        <f>'Building Structure Data'!Y708</f>
        <v>0</v>
      </c>
      <c r="K707" s="77">
        <f>'Building Structure Data'!AN708</f>
        <v>0</v>
      </c>
      <c r="L707" s="77">
        <f>'Building Structure Data'!AO708</f>
        <v>0</v>
      </c>
      <c r="M707" s="163" t="str">
        <f>IFERROR('Inputs_Metric 7'!$D$5*INDEX('HAZUS Table FL 14.14'!$F$5:$F$40,MATCH($J707,'HAZUS Table FL 14.14'!$C$5:$C$40,0)),"no data")</f>
        <v>no data</v>
      </c>
      <c r="N707" s="163" t="str">
        <f>IFERROR('Inputs_Metric 7'!$D$5*INDEX('HAZUS Table FL 14.14'!$G$5:$G$40,MATCH($J707,'HAZUS Table FL 14.14'!$C$5:$C$40,0)),"no data")</f>
        <v>no data</v>
      </c>
      <c r="O707" s="163" t="str">
        <f>IFERROR('Inputs_Metric 7'!$D$5*INDEX('HAZUS Table FL 14.14'!$I$5:$I$40,MATCH($J707,'HAZUS Table FL 14.14'!$C$5:$C$40,0)),"no data")</f>
        <v>no data</v>
      </c>
      <c r="P707" s="246" t="str">
        <f>IFERROR(AVERAGEIFS('HAZUS Table FL 14.12'!$S$4:$S$325,'HAZUS Table FL 14.12'!$N$4:$N$325,$J707,'HAZUS Table FL 14.12'!$R$4:$R$325,$I707,'HAZUS Table FL 14.12'!$P$4:$P$325,"&lt;="&amp;$G707,'HAZUS Table FL 14.12'!$Q$4:$Q$325,"&gt;"&amp;$G707)*'Inputs_Metric 7'!$D$6,"no data")</f>
        <v>no data</v>
      </c>
      <c r="Q707" s="246" t="str">
        <f>IFERROR(AVERAGEIFS('HAZUS Table FL 14.12'!$S$4:$S$325,'HAZUS Table FL 14.12'!$N$4:$N$325,$J707,'HAZUS Table FL 14.12'!$R$4:$R$325,$I707,'HAZUS Table FL 14.12'!$P$4:$P$325,"&lt;="&amp;$H707,'HAZUS Table FL 14.12'!$Q$4:$Q$325,"&gt;"&amp;$H707)*'Inputs_Metric 7'!$D$6,"no data")</f>
        <v>no data</v>
      </c>
      <c r="R707" s="246" t="str">
        <f>IFERROR(INDEX('HAZUS Table FL 14.16'!$D$3:$D$30,MATCH($J707,'HAZUS Table FL 14.16'!$C$3:$C$30,0)),"no data")</f>
        <v>no data</v>
      </c>
      <c r="S707" s="246" t="str">
        <f>IFERROR(INDEX('HAZUS Table FL 14.16'!$F$3:$F$30,MATCH($J707,'HAZUS Table FL 14.16'!$C$3:$C$30,0)),"no data")</f>
        <v>no data</v>
      </c>
      <c r="T707" s="246" t="str">
        <f>IFERROR(INDEX('HAZUS Table FL 14.16'!$G$3:$G$30,MATCH($J707,'HAZUS Table FL 14.16'!$C$3:$C$30,0)),"no data")</f>
        <v>no data</v>
      </c>
      <c r="U707" s="164" t="str">
        <f>IFERROR('Inputs_Metric 7'!$D$5*INDEX('HAZUS Table FL 14.8'!$E$4:$E$14,MATCH('Step 1_Metric 7'!$J707,'HAZUS Table FL 14.8'!$C$4:$C$14,0)),"no data")</f>
        <v>no data</v>
      </c>
      <c r="W707" s="92" t="str">
        <f t="shared" si="101"/>
        <v/>
      </c>
      <c r="X707" s="92" t="str">
        <f t="shared" si="102"/>
        <v/>
      </c>
      <c r="Y707" s="92" t="str">
        <f t="shared" si="103"/>
        <v/>
      </c>
      <c r="Z707" s="92" t="str">
        <f t="shared" si="104"/>
        <v/>
      </c>
      <c r="AA707" s="101" t="str">
        <f t="shared" si="105"/>
        <v/>
      </c>
      <c r="AB707" s="101" t="str">
        <f t="shared" si="106"/>
        <v/>
      </c>
      <c r="AC707" s="92" t="str">
        <f t="shared" si="107"/>
        <v/>
      </c>
      <c r="AD707" s="92" t="str">
        <f t="shared" si="108"/>
        <v/>
      </c>
    </row>
    <row r="708" spans="1:30" x14ac:dyDescent="0.25">
      <c r="A708">
        <f t="shared" si="100"/>
        <v>10</v>
      </c>
      <c r="B708">
        <f>COUNTIF($D$4:D708,D708)</f>
        <v>625</v>
      </c>
      <c r="C708">
        <f>'Building Structure Data'!B709</f>
        <v>0</v>
      </c>
      <c r="D708">
        <f>'Building Structure Data'!C709</f>
        <v>0</v>
      </c>
      <c r="E708">
        <f>'Building Structure Data'!D709</f>
        <v>0</v>
      </c>
      <c r="F708">
        <f>'Building Structure Data'!E709</f>
        <v>0</v>
      </c>
      <c r="G708" s="43">
        <f>'Building Structure Data'!O709</f>
        <v>0</v>
      </c>
      <c r="H708" s="43">
        <f>'Building Structure Data'!P709</f>
        <v>0</v>
      </c>
      <c r="I708" t="b">
        <f>IF(OR('Building Structure Data'!M709="C",'Building Structure Data'!M709="R"),TRUE,FALSE)</f>
        <v>0</v>
      </c>
      <c r="J708">
        <f>'Building Structure Data'!Y709</f>
        <v>0</v>
      </c>
      <c r="K708" s="77">
        <f>'Building Structure Data'!AN709</f>
        <v>0</v>
      </c>
      <c r="L708" s="77">
        <f>'Building Structure Data'!AO709</f>
        <v>0</v>
      </c>
      <c r="M708" s="163" t="str">
        <f>IFERROR('Inputs_Metric 7'!$D$5*INDEX('HAZUS Table FL 14.14'!$F$5:$F$40,MATCH($J708,'HAZUS Table FL 14.14'!$C$5:$C$40,0)),"no data")</f>
        <v>no data</v>
      </c>
      <c r="N708" s="163" t="str">
        <f>IFERROR('Inputs_Metric 7'!$D$5*INDEX('HAZUS Table FL 14.14'!$G$5:$G$40,MATCH($J708,'HAZUS Table FL 14.14'!$C$5:$C$40,0)),"no data")</f>
        <v>no data</v>
      </c>
      <c r="O708" s="163" t="str">
        <f>IFERROR('Inputs_Metric 7'!$D$5*INDEX('HAZUS Table FL 14.14'!$I$5:$I$40,MATCH($J708,'HAZUS Table FL 14.14'!$C$5:$C$40,0)),"no data")</f>
        <v>no data</v>
      </c>
      <c r="P708" s="246" t="str">
        <f>IFERROR(AVERAGEIFS('HAZUS Table FL 14.12'!$S$4:$S$325,'HAZUS Table FL 14.12'!$N$4:$N$325,$J708,'HAZUS Table FL 14.12'!$R$4:$R$325,$I708,'HAZUS Table FL 14.12'!$P$4:$P$325,"&lt;="&amp;$G708,'HAZUS Table FL 14.12'!$Q$4:$Q$325,"&gt;"&amp;$G708)*'Inputs_Metric 7'!$D$6,"no data")</f>
        <v>no data</v>
      </c>
      <c r="Q708" s="246" t="str">
        <f>IFERROR(AVERAGEIFS('HAZUS Table FL 14.12'!$S$4:$S$325,'HAZUS Table FL 14.12'!$N$4:$N$325,$J708,'HAZUS Table FL 14.12'!$R$4:$R$325,$I708,'HAZUS Table FL 14.12'!$P$4:$P$325,"&lt;="&amp;$H708,'HAZUS Table FL 14.12'!$Q$4:$Q$325,"&gt;"&amp;$H708)*'Inputs_Metric 7'!$D$6,"no data")</f>
        <v>no data</v>
      </c>
      <c r="R708" s="246" t="str">
        <f>IFERROR(INDEX('HAZUS Table FL 14.16'!$D$3:$D$30,MATCH($J708,'HAZUS Table FL 14.16'!$C$3:$C$30,0)),"no data")</f>
        <v>no data</v>
      </c>
      <c r="S708" s="246" t="str">
        <f>IFERROR(INDEX('HAZUS Table FL 14.16'!$F$3:$F$30,MATCH($J708,'HAZUS Table FL 14.16'!$C$3:$C$30,0)),"no data")</f>
        <v>no data</v>
      </c>
      <c r="T708" s="246" t="str">
        <f>IFERROR(INDEX('HAZUS Table FL 14.16'!$G$3:$G$30,MATCH($J708,'HAZUS Table FL 14.16'!$C$3:$C$30,0)),"no data")</f>
        <v>no data</v>
      </c>
      <c r="U708" s="164" t="str">
        <f>IFERROR('Inputs_Metric 7'!$D$5*INDEX('HAZUS Table FL 14.8'!$E$4:$E$14,MATCH('Step 1_Metric 7'!$J708,'HAZUS Table FL 14.8'!$C$4:$C$14,0)),"no data")</f>
        <v>no data</v>
      </c>
      <c r="W708" s="92" t="str">
        <f t="shared" si="101"/>
        <v/>
      </c>
      <c r="X708" s="92" t="str">
        <f t="shared" si="102"/>
        <v/>
      </c>
      <c r="Y708" s="92" t="str">
        <f t="shared" si="103"/>
        <v/>
      </c>
      <c r="Z708" s="92" t="str">
        <f t="shared" si="104"/>
        <v/>
      </c>
      <c r="AA708" s="101" t="str">
        <f t="shared" si="105"/>
        <v/>
      </c>
      <c r="AB708" s="101" t="str">
        <f t="shared" si="106"/>
        <v/>
      </c>
      <c r="AC708" s="92" t="str">
        <f t="shared" si="107"/>
        <v/>
      </c>
      <c r="AD708" s="92" t="str">
        <f t="shared" si="108"/>
        <v/>
      </c>
    </row>
    <row r="709" spans="1:30" x14ac:dyDescent="0.25">
      <c r="A709">
        <f t="shared" si="100"/>
        <v>10</v>
      </c>
      <c r="B709">
        <f>COUNTIF($D$4:D709,D709)</f>
        <v>626</v>
      </c>
      <c r="C709">
        <f>'Building Structure Data'!B710</f>
        <v>0</v>
      </c>
      <c r="D709">
        <f>'Building Structure Data'!C710</f>
        <v>0</v>
      </c>
      <c r="E709">
        <f>'Building Structure Data'!D710</f>
        <v>0</v>
      </c>
      <c r="F709">
        <f>'Building Structure Data'!E710</f>
        <v>0</v>
      </c>
      <c r="G709" s="43">
        <f>'Building Structure Data'!O710</f>
        <v>0</v>
      </c>
      <c r="H709" s="43">
        <f>'Building Structure Data'!P710</f>
        <v>0</v>
      </c>
      <c r="I709" t="b">
        <f>IF(OR('Building Structure Data'!M710="C",'Building Structure Data'!M710="R"),TRUE,FALSE)</f>
        <v>0</v>
      </c>
      <c r="J709">
        <f>'Building Structure Data'!Y710</f>
        <v>0</v>
      </c>
      <c r="K709" s="77">
        <f>'Building Structure Data'!AN710</f>
        <v>0</v>
      </c>
      <c r="L709" s="77">
        <f>'Building Structure Data'!AO710</f>
        <v>0</v>
      </c>
      <c r="M709" s="163" t="str">
        <f>IFERROR('Inputs_Metric 7'!$D$5*INDEX('HAZUS Table FL 14.14'!$F$5:$F$40,MATCH($J709,'HAZUS Table FL 14.14'!$C$5:$C$40,0)),"no data")</f>
        <v>no data</v>
      </c>
      <c r="N709" s="163" t="str">
        <f>IFERROR('Inputs_Metric 7'!$D$5*INDEX('HAZUS Table FL 14.14'!$G$5:$G$40,MATCH($J709,'HAZUS Table FL 14.14'!$C$5:$C$40,0)),"no data")</f>
        <v>no data</v>
      </c>
      <c r="O709" s="163" t="str">
        <f>IFERROR('Inputs_Metric 7'!$D$5*INDEX('HAZUS Table FL 14.14'!$I$5:$I$40,MATCH($J709,'HAZUS Table FL 14.14'!$C$5:$C$40,0)),"no data")</f>
        <v>no data</v>
      </c>
      <c r="P709" s="246" t="str">
        <f>IFERROR(AVERAGEIFS('HAZUS Table FL 14.12'!$S$4:$S$325,'HAZUS Table FL 14.12'!$N$4:$N$325,$J709,'HAZUS Table FL 14.12'!$R$4:$R$325,$I709,'HAZUS Table FL 14.12'!$P$4:$P$325,"&lt;="&amp;$G709,'HAZUS Table FL 14.12'!$Q$4:$Q$325,"&gt;"&amp;$G709)*'Inputs_Metric 7'!$D$6,"no data")</f>
        <v>no data</v>
      </c>
      <c r="Q709" s="246" t="str">
        <f>IFERROR(AVERAGEIFS('HAZUS Table FL 14.12'!$S$4:$S$325,'HAZUS Table FL 14.12'!$N$4:$N$325,$J709,'HAZUS Table FL 14.12'!$R$4:$R$325,$I709,'HAZUS Table FL 14.12'!$P$4:$P$325,"&lt;="&amp;$H709,'HAZUS Table FL 14.12'!$Q$4:$Q$325,"&gt;"&amp;$H709)*'Inputs_Metric 7'!$D$6,"no data")</f>
        <v>no data</v>
      </c>
      <c r="R709" s="246" t="str">
        <f>IFERROR(INDEX('HAZUS Table FL 14.16'!$D$3:$D$30,MATCH($J709,'HAZUS Table FL 14.16'!$C$3:$C$30,0)),"no data")</f>
        <v>no data</v>
      </c>
      <c r="S709" s="246" t="str">
        <f>IFERROR(INDEX('HAZUS Table FL 14.16'!$F$3:$F$30,MATCH($J709,'HAZUS Table FL 14.16'!$C$3:$C$30,0)),"no data")</f>
        <v>no data</v>
      </c>
      <c r="T709" s="246" t="str">
        <f>IFERROR(INDEX('HAZUS Table FL 14.16'!$G$3:$G$30,MATCH($J709,'HAZUS Table FL 14.16'!$C$3:$C$30,0)),"no data")</f>
        <v>no data</v>
      </c>
      <c r="U709" s="164" t="str">
        <f>IFERROR('Inputs_Metric 7'!$D$5*INDEX('HAZUS Table FL 14.8'!$E$4:$E$14,MATCH('Step 1_Metric 7'!$J709,'HAZUS Table FL 14.8'!$C$4:$C$14,0)),"no data")</f>
        <v>no data</v>
      </c>
      <c r="W709" s="92" t="str">
        <f t="shared" si="101"/>
        <v/>
      </c>
      <c r="X709" s="92" t="str">
        <f t="shared" si="102"/>
        <v/>
      </c>
      <c r="Y709" s="92" t="str">
        <f t="shared" si="103"/>
        <v/>
      </c>
      <c r="Z709" s="92" t="str">
        <f t="shared" si="104"/>
        <v/>
      </c>
      <c r="AA709" s="101" t="str">
        <f t="shared" si="105"/>
        <v/>
      </c>
      <c r="AB709" s="101" t="str">
        <f t="shared" si="106"/>
        <v/>
      </c>
      <c r="AC709" s="92" t="str">
        <f t="shared" si="107"/>
        <v/>
      </c>
      <c r="AD709" s="92" t="str">
        <f t="shared" si="108"/>
        <v/>
      </c>
    </row>
    <row r="710" spans="1:30" x14ac:dyDescent="0.25">
      <c r="A710">
        <f t="shared" si="100"/>
        <v>10</v>
      </c>
      <c r="B710">
        <f>COUNTIF($D$4:D710,D710)</f>
        <v>627</v>
      </c>
      <c r="C710">
        <f>'Building Structure Data'!B711</f>
        <v>0</v>
      </c>
      <c r="D710">
        <f>'Building Structure Data'!C711</f>
        <v>0</v>
      </c>
      <c r="E710">
        <f>'Building Structure Data'!D711</f>
        <v>0</v>
      </c>
      <c r="F710">
        <f>'Building Structure Data'!E711</f>
        <v>0</v>
      </c>
      <c r="G710" s="43">
        <f>'Building Structure Data'!O711</f>
        <v>0</v>
      </c>
      <c r="H710" s="43">
        <f>'Building Structure Data'!P711</f>
        <v>0</v>
      </c>
      <c r="I710" t="b">
        <f>IF(OR('Building Structure Data'!M711="C",'Building Structure Data'!M711="R"),TRUE,FALSE)</f>
        <v>0</v>
      </c>
      <c r="J710">
        <f>'Building Structure Data'!Y711</f>
        <v>0</v>
      </c>
      <c r="K710" s="77">
        <f>'Building Structure Data'!AN711</f>
        <v>0</v>
      </c>
      <c r="L710" s="77">
        <f>'Building Structure Data'!AO711</f>
        <v>0</v>
      </c>
      <c r="M710" s="163" t="str">
        <f>IFERROR('Inputs_Metric 7'!$D$5*INDEX('HAZUS Table FL 14.14'!$F$5:$F$40,MATCH($J710,'HAZUS Table FL 14.14'!$C$5:$C$40,0)),"no data")</f>
        <v>no data</v>
      </c>
      <c r="N710" s="163" t="str">
        <f>IFERROR('Inputs_Metric 7'!$D$5*INDEX('HAZUS Table FL 14.14'!$G$5:$G$40,MATCH($J710,'HAZUS Table FL 14.14'!$C$5:$C$40,0)),"no data")</f>
        <v>no data</v>
      </c>
      <c r="O710" s="163" t="str">
        <f>IFERROR('Inputs_Metric 7'!$D$5*INDEX('HAZUS Table FL 14.14'!$I$5:$I$40,MATCH($J710,'HAZUS Table FL 14.14'!$C$5:$C$40,0)),"no data")</f>
        <v>no data</v>
      </c>
      <c r="P710" s="246" t="str">
        <f>IFERROR(AVERAGEIFS('HAZUS Table FL 14.12'!$S$4:$S$325,'HAZUS Table FL 14.12'!$N$4:$N$325,$J710,'HAZUS Table FL 14.12'!$R$4:$R$325,$I710,'HAZUS Table FL 14.12'!$P$4:$P$325,"&lt;="&amp;$G710,'HAZUS Table FL 14.12'!$Q$4:$Q$325,"&gt;"&amp;$G710)*'Inputs_Metric 7'!$D$6,"no data")</f>
        <v>no data</v>
      </c>
      <c r="Q710" s="246" t="str">
        <f>IFERROR(AVERAGEIFS('HAZUS Table FL 14.12'!$S$4:$S$325,'HAZUS Table FL 14.12'!$N$4:$N$325,$J710,'HAZUS Table FL 14.12'!$R$4:$R$325,$I710,'HAZUS Table FL 14.12'!$P$4:$P$325,"&lt;="&amp;$H710,'HAZUS Table FL 14.12'!$Q$4:$Q$325,"&gt;"&amp;$H710)*'Inputs_Metric 7'!$D$6,"no data")</f>
        <v>no data</v>
      </c>
      <c r="R710" s="246" t="str">
        <f>IFERROR(INDEX('HAZUS Table FL 14.16'!$D$3:$D$30,MATCH($J710,'HAZUS Table FL 14.16'!$C$3:$C$30,0)),"no data")</f>
        <v>no data</v>
      </c>
      <c r="S710" s="246" t="str">
        <f>IFERROR(INDEX('HAZUS Table FL 14.16'!$F$3:$F$30,MATCH($J710,'HAZUS Table FL 14.16'!$C$3:$C$30,0)),"no data")</f>
        <v>no data</v>
      </c>
      <c r="T710" s="246" t="str">
        <f>IFERROR(INDEX('HAZUS Table FL 14.16'!$G$3:$G$30,MATCH($J710,'HAZUS Table FL 14.16'!$C$3:$C$30,0)),"no data")</f>
        <v>no data</v>
      </c>
      <c r="U710" s="164" t="str">
        <f>IFERROR('Inputs_Metric 7'!$D$5*INDEX('HAZUS Table FL 14.8'!$E$4:$E$14,MATCH('Step 1_Metric 7'!$J710,'HAZUS Table FL 14.8'!$C$4:$C$14,0)),"no data")</f>
        <v>no data</v>
      </c>
      <c r="W710" s="92" t="str">
        <f t="shared" si="101"/>
        <v/>
      </c>
      <c r="X710" s="92" t="str">
        <f t="shared" si="102"/>
        <v/>
      </c>
      <c r="Y710" s="92" t="str">
        <f t="shared" si="103"/>
        <v/>
      </c>
      <c r="Z710" s="92" t="str">
        <f t="shared" si="104"/>
        <v/>
      </c>
      <c r="AA710" s="101" t="str">
        <f t="shared" si="105"/>
        <v/>
      </c>
      <c r="AB710" s="101" t="str">
        <f t="shared" si="106"/>
        <v/>
      </c>
      <c r="AC710" s="92" t="str">
        <f t="shared" si="107"/>
        <v/>
      </c>
      <c r="AD710" s="92" t="str">
        <f t="shared" si="108"/>
        <v/>
      </c>
    </row>
    <row r="711" spans="1:30" x14ac:dyDescent="0.25">
      <c r="A711">
        <f t="shared" si="100"/>
        <v>10</v>
      </c>
      <c r="B711">
        <f>COUNTIF($D$4:D711,D711)</f>
        <v>628</v>
      </c>
      <c r="C711">
        <f>'Building Structure Data'!B712</f>
        <v>0</v>
      </c>
      <c r="D711">
        <f>'Building Structure Data'!C712</f>
        <v>0</v>
      </c>
      <c r="E711">
        <f>'Building Structure Data'!D712</f>
        <v>0</v>
      </c>
      <c r="F711">
        <f>'Building Structure Data'!E712</f>
        <v>0</v>
      </c>
      <c r="G711" s="43">
        <f>'Building Structure Data'!O712</f>
        <v>0</v>
      </c>
      <c r="H711" s="43">
        <f>'Building Structure Data'!P712</f>
        <v>0</v>
      </c>
      <c r="I711" t="b">
        <f>IF(OR('Building Structure Data'!M712="C",'Building Structure Data'!M712="R"),TRUE,FALSE)</f>
        <v>0</v>
      </c>
      <c r="J711">
        <f>'Building Structure Data'!Y712</f>
        <v>0</v>
      </c>
      <c r="K711" s="77">
        <f>'Building Structure Data'!AN712</f>
        <v>0</v>
      </c>
      <c r="L711" s="77">
        <f>'Building Structure Data'!AO712</f>
        <v>0</v>
      </c>
      <c r="M711" s="163" t="str">
        <f>IFERROR('Inputs_Metric 7'!$D$5*INDEX('HAZUS Table FL 14.14'!$F$5:$F$40,MATCH($J711,'HAZUS Table FL 14.14'!$C$5:$C$40,0)),"no data")</f>
        <v>no data</v>
      </c>
      <c r="N711" s="163" t="str">
        <f>IFERROR('Inputs_Metric 7'!$D$5*INDEX('HAZUS Table FL 14.14'!$G$5:$G$40,MATCH($J711,'HAZUS Table FL 14.14'!$C$5:$C$40,0)),"no data")</f>
        <v>no data</v>
      </c>
      <c r="O711" s="163" t="str">
        <f>IFERROR('Inputs_Metric 7'!$D$5*INDEX('HAZUS Table FL 14.14'!$I$5:$I$40,MATCH($J711,'HAZUS Table FL 14.14'!$C$5:$C$40,0)),"no data")</f>
        <v>no data</v>
      </c>
      <c r="P711" s="246" t="str">
        <f>IFERROR(AVERAGEIFS('HAZUS Table FL 14.12'!$S$4:$S$325,'HAZUS Table FL 14.12'!$N$4:$N$325,$J711,'HAZUS Table FL 14.12'!$R$4:$R$325,$I711,'HAZUS Table FL 14.12'!$P$4:$P$325,"&lt;="&amp;$G711,'HAZUS Table FL 14.12'!$Q$4:$Q$325,"&gt;"&amp;$G711)*'Inputs_Metric 7'!$D$6,"no data")</f>
        <v>no data</v>
      </c>
      <c r="Q711" s="246" t="str">
        <f>IFERROR(AVERAGEIFS('HAZUS Table FL 14.12'!$S$4:$S$325,'HAZUS Table FL 14.12'!$N$4:$N$325,$J711,'HAZUS Table FL 14.12'!$R$4:$R$325,$I711,'HAZUS Table FL 14.12'!$P$4:$P$325,"&lt;="&amp;$H711,'HAZUS Table FL 14.12'!$Q$4:$Q$325,"&gt;"&amp;$H711)*'Inputs_Metric 7'!$D$6,"no data")</f>
        <v>no data</v>
      </c>
      <c r="R711" s="246" t="str">
        <f>IFERROR(INDEX('HAZUS Table FL 14.16'!$D$3:$D$30,MATCH($J711,'HAZUS Table FL 14.16'!$C$3:$C$30,0)),"no data")</f>
        <v>no data</v>
      </c>
      <c r="S711" s="246" t="str">
        <f>IFERROR(INDEX('HAZUS Table FL 14.16'!$F$3:$F$30,MATCH($J711,'HAZUS Table FL 14.16'!$C$3:$C$30,0)),"no data")</f>
        <v>no data</v>
      </c>
      <c r="T711" s="246" t="str">
        <f>IFERROR(INDEX('HAZUS Table FL 14.16'!$G$3:$G$30,MATCH($J711,'HAZUS Table FL 14.16'!$C$3:$C$30,0)),"no data")</f>
        <v>no data</v>
      </c>
      <c r="U711" s="164" t="str">
        <f>IFERROR('Inputs_Metric 7'!$D$5*INDEX('HAZUS Table FL 14.8'!$E$4:$E$14,MATCH('Step 1_Metric 7'!$J711,'HAZUS Table FL 14.8'!$C$4:$C$14,0)),"no data")</f>
        <v>no data</v>
      </c>
      <c r="W711" s="92" t="str">
        <f t="shared" si="101"/>
        <v/>
      </c>
      <c r="X711" s="92" t="str">
        <f t="shared" si="102"/>
        <v/>
      </c>
      <c r="Y711" s="92" t="str">
        <f t="shared" si="103"/>
        <v/>
      </c>
      <c r="Z711" s="92" t="str">
        <f t="shared" si="104"/>
        <v/>
      </c>
      <c r="AA711" s="101" t="str">
        <f t="shared" si="105"/>
        <v/>
      </c>
      <c r="AB711" s="101" t="str">
        <f t="shared" si="106"/>
        <v/>
      </c>
      <c r="AC711" s="92" t="str">
        <f t="shared" si="107"/>
        <v/>
      </c>
      <c r="AD711" s="92" t="str">
        <f t="shared" si="108"/>
        <v/>
      </c>
    </row>
    <row r="712" spans="1:30" x14ac:dyDescent="0.25">
      <c r="A712">
        <f t="shared" si="100"/>
        <v>10</v>
      </c>
      <c r="B712">
        <f>COUNTIF($D$4:D712,D712)</f>
        <v>629</v>
      </c>
      <c r="C712">
        <f>'Building Structure Data'!B713</f>
        <v>0</v>
      </c>
      <c r="D712">
        <f>'Building Structure Data'!C713</f>
        <v>0</v>
      </c>
      <c r="E712">
        <f>'Building Structure Data'!D713</f>
        <v>0</v>
      </c>
      <c r="F712">
        <f>'Building Structure Data'!E713</f>
        <v>0</v>
      </c>
      <c r="G712" s="43">
        <f>'Building Structure Data'!O713</f>
        <v>0</v>
      </c>
      <c r="H712" s="43">
        <f>'Building Structure Data'!P713</f>
        <v>0</v>
      </c>
      <c r="I712" t="b">
        <f>IF(OR('Building Structure Data'!M713="C",'Building Structure Data'!M713="R"),TRUE,FALSE)</f>
        <v>0</v>
      </c>
      <c r="J712">
        <f>'Building Structure Data'!Y713</f>
        <v>0</v>
      </c>
      <c r="K712" s="77">
        <f>'Building Structure Data'!AN713</f>
        <v>0</v>
      </c>
      <c r="L712" s="77">
        <f>'Building Structure Data'!AO713</f>
        <v>0</v>
      </c>
      <c r="M712" s="163" t="str">
        <f>IFERROR('Inputs_Metric 7'!$D$5*INDEX('HAZUS Table FL 14.14'!$F$5:$F$40,MATCH($J712,'HAZUS Table FL 14.14'!$C$5:$C$40,0)),"no data")</f>
        <v>no data</v>
      </c>
      <c r="N712" s="163" t="str">
        <f>IFERROR('Inputs_Metric 7'!$D$5*INDEX('HAZUS Table FL 14.14'!$G$5:$G$40,MATCH($J712,'HAZUS Table FL 14.14'!$C$5:$C$40,0)),"no data")</f>
        <v>no data</v>
      </c>
      <c r="O712" s="163" t="str">
        <f>IFERROR('Inputs_Metric 7'!$D$5*INDEX('HAZUS Table FL 14.14'!$I$5:$I$40,MATCH($J712,'HAZUS Table FL 14.14'!$C$5:$C$40,0)),"no data")</f>
        <v>no data</v>
      </c>
      <c r="P712" s="246" t="str">
        <f>IFERROR(AVERAGEIFS('HAZUS Table FL 14.12'!$S$4:$S$325,'HAZUS Table FL 14.12'!$N$4:$N$325,$J712,'HAZUS Table FL 14.12'!$R$4:$R$325,$I712,'HAZUS Table FL 14.12'!$P$4:$P$325,"&lt;="&amp;$G712,'HAZUS Table FL 14.12'!$Q$4:$Q$325,"&gt;"&amp;$G712)*'Inputs_Metric 7'!$D$6,"no data")</f>
        <v>no data</v>
      </c>
      <c r="Q712" s="246" t="str">
        <f>IFERROR(AVERAGEIFS('HAZUS Table FL 14.12'!$S$4:$S$325,'HAZUS Table FL 14.12'!$N$4:$N$325,$J712,'HAZUS Table FL 14.12'!$R$4:$R$325,$I712,'HAZUS Table FL 14.12'!$P$4:$P$325,"&lt;="&amp;$H712,'HAZUS Table FL 14.12'!$Q$4:$Q$325,"&gt;"&amp;$H712)*'Inputs_Metric 7'!$D$6,"no data")</f>
        <v>no data</v>
      </c>
      <c r="R712" s="246" t="str">
        <f>IFERROR(INDEX('HAZUS Table FL 14.16'!$D$3:$D$30,MATCH($J712,'HAZUS Table FL 14.16'!$C$3:$C$30,0)),"no data")</f>
        <v>no data</v>
      </c>
      <c r="S712" s="246" t="str">
        <f>IFERROR(INDEX('HAZUS Table FL 14.16'!$F$3:$F$30,MATCH($J712,'HAZUS Table FL 14.16'!$C$3:$C$30,0)),"no data")</f>
        <v>no data</v>
      </c>
      <c r="T712" s="246" t="str">
        <f>IFERROR(INDEX('HAZUS Table FL 14.16'!$G$3:$G$30,MATCH($J712,'HAZUS Table FL 14.16'!$C$3:$C$30,0)),"no data")</f>
        <v>no data</v>
      </c>
      <c r="U712" s="164" t="str">
        <f>IFERROR('Inputs_Metric 7'!$D$5*INDEX('HAZUS Table FL 14.8'!$E$4:$E$14,MATCH('Step 1_Metric 7'!$J712,'HAZUS Table FL 14.8'!$C$4:$C$14,0)),"no data")</f>
        <v>no data</v>
      </c>
      <c r="W712" s="92" t="str">
        <f t="shared" si="101"/>
        <v/>
      </c>
      <c r="X712" s="92" t="str">
        <f t="shared" si="102"/>
        <v/>
      </c>
      <c r="Y712" s="92" t="str">
        <f t="shared" si="103"/>
        <v/>
      </c>
      <c r="Z712" s="92" t="str">
        <f t="shared" si="104"/>
        <v/>
      </c>
      <c r="AA712" s="101" t="str">
        <f t="shared" si="105"/>
        <v/>
      </c>
      <c r="AB712" s="101" t="str">
        <f t="shared" si="106"/>
        <v/>
      </c>
      <c r="AC712" s="92" t="str">
        <f t="shared" si="107"/>
        <v/>
      </c>
      <c r="AD712" s="92" t="str">
        <f t="shared" si="108"/>
        <v/>
      </c>
    </row>
    <row r="713" spans="1:30" x14ac:dyDescent="0.25">
      <c r="A713">
        <f t="shared" si="100"/>
        <v>10</v>
      </c>
      <c r="B713">
        <f>COUNTIF($D$4:D713,D713)</f>
        <v>630</v>
      </c>
      <c r="C713">
        <f>'Building Structure Data'!B714</f>
        <v>0</v>
      </c>
      <c r="D713">
        <f>'Building Structure Data'!C714</f>
        <v>0</v>
      </c>
      <c r="E713">
        <f>'Building Structure Data'!D714</f>
        <v>0</v>
      </c>
      <c r="F713">
        <f>'Building Structure Data'!E714</f>
        <v>0</v>
      </c>
      <c r="G713" s="43">
        <f>'Building Structure Data'!O714</f>
        <v>0</v>
      </c>
      <c r="H713" s="43">
        <f>'Building Structure Data'!P714</f>
        <v>0</v>
      </c>
      <c r="I713" t="b">
        <f>IF(OR('Building Structure Data'!M714="C",'Building Structure Data'!M714="R"),TRUE,FALSE)</f>
        <v>0</v>
      </c>
      <c r="J713">
        <f>'Building Structure Data'!Y714</f>
        <v>0</v>
      </c>
      <c r="K713" s="77">
        <f>'Building Structure Data'!AN714</f>
        <v>0</v>
      </c>
      <c r="L713" s="77">
        <f>'Building Structure Data'!AO714</f>
        <v>0</v>
      </c>
      <c r="M713" s="163" t="str">
        <f>IFERROR('Inputs_Metric 7'!$D$5*INDEX('HAZUS Table FL 14.14'!$F$5:$F$40,MATCH($J713,'HAZUS Table FL 14.14'!$C$5:$C$40,0)),"no data")</f>
        <v>no data</v>
      </c>
      <c r="N713" s="163" t="str">
        <f>IFERROR('Inputs_Metric 7'!$D$5*INDEX('HAZUS Table FL 14.14'!$G$5:$G$40,MATCH($J713,'HAZUS Table FL 14.14'!$C$5:$C$40,0)),"no data")</f>
        <v>no data</v>
      </c>
      <c r="O713" s="163" t="str">
        <f>IFERROR('Inputs_Metric 7'!$D$5*INDEX('HAZUS Table FL 14.14'!$I$5:$I$40,MATCH($J713,'HAZUS Table FL 14.14'!$C$5:$C$40,0)),"no data")</f>
        <v>no data</v>
      </c>
      <c r="P713" s="246" t="str">
        <f>IFERROR(AVERAGEIFS('HAZUS Table FL 14.12'!$S$4:$S$325,'HAZUS Table FL 14.12'!$N$4:$N$325,$J713,'HAZUS Table FL 14.12'!$R$4:$R$325,$I713,'HAZUS Table FL 14.12'!$P$4:$P$325,"&lt;="&amp;$G713,'HAZUS Table FL 14.12'!$Q$4:$Q$325,"&gt;"&amp;$G713)*'Inputs_Metric 7'!$D$6,"no data")</f>
        <v>no data</v>
      </c>
      <c r="Q713" s="246" t="str">
        <f>IFERROR(AVERAGEIFS('HAZUS Table FL 14.12'!$S$4:$S$325,'HAZUS Table FL 14.12'!$N$4:$N$325,$J713,'HAZUS Table FL 14.12'!$R$4:$R$325,$I713,'HAZUS Table FL 14.12'!$P$4:$P$325,"&lt;="&amp;$H713,'HAZUS Table FL 14.12'!$Q$4:$Q$325,"&gt;"&amp;$H713)*'Inputs_Metric 7'!$D$6,"no data")</f>
        <v>no data</v>
      </c>
      <c r="R713" s="246" t="str">
        <f>IFERROR(INDEX('HAZUS Table FL 14.16'!$D$3:$D$30,MATCH($J713,'HAZUS Table FL 14.16'!$C$3:$C$30,0)),"no data")</f>
        <v>no data</v>
      </c>
      <c r="S713" s="246" t="str">
        <f>IFERROR(INDEX('HAZUS Table FL 14.16'!$F$3:$F$30,MATCH($J713,'HAZUS Table FL 14.16'!$C$3:$C$30,0)),"no data")</f>
        <v>no data</v>
      </c>
      <c r="T713" s="246" t="str">
        <f>IFERROR(INDEX('HAZUS Table FL 14.16'!$G$3:$G$30,MATCH($J713,'HAZUS Table FL 14.16'!$C$3:$C$30,0)),"no data")</f>
        <v>no data</v>
      </c>
      <c r="U713" s="164" t="str">
        <f>IFERROR('Inputs_Metric 7'!$D$5*INDEX('HAZUS Table FL 14.8'!$E$4:$E$14,MATCH('Step 1_Metric 7'!$J713,'HAZUS Table FL 14.8'!$C$4:$C$14,0)),"no data")</f>
        <v>no data</v>
      </c>
      <c r="W713" s="92" t="str">
        <f t="shared" si="101"/>
        <v/>
      </c>
      <c r="X713" s="92" t="str">
        <f t="shared" si="102"/>
        <v/>
      </c>
      <c r="Y713" s="92" t="str">
        <f t="shared" si="103"/>
        <v/>
      </c>
      <c r="Z713" s="92" t="str">
        <f t="shared" si="104"/>
        <v/>
      </c>
      <c r="AA713" s="101" t="str">
        <f t="shared" si="105"/>
        <v/>
      </c>
      <c r="AB713" s="101" t="str">
        <f t="shared" si="106"/>
        <v/>
      </c>
      <c r="AC713" s="92" t="str">
        <f t="shared" si="107"/>
        <v/>
      </c>
      <c r="AD713" s="92" t="str">
        <f t="shared" si="108"/>
        <v/>
      </c>
    </row>
    <row r="714" spans="1:30" x14ac:dyDescent="0.25">
      <c r="A714">
        <f t="shared" si="100"/>
        <v>10</v>
      </c>
      <c r="B714">
        <f>COUNTIF($D$4:D714,D714)</f>
        <v>631</v>
      </c>
      <c r="C714">
        <f>'Building Structure Data'!B715</f>
        <v>0</v>
      </c>
      <c r="D714">
        <f>'Building Structure Data'!C715</f>
        <v>0</v>
      </c>
      <c r="E714">
        <f>'Building Structure Data'!D715</f>
        <v>0</v>
      </c>
      <c r="F714">
        <f>'Building Structure Data'!E715</f>
        <v>0</v>
      </c>
      <c r="G714" s="43">
        <f>'Building Structure Data'!O715</f>
        <v>0</v>
      </c>
      <c r="H714" s="43">
        <f>'Building Structure Data'!P715</f>
        <v>0</v>
      </c>
      <c r="I714" t="b">
        <f>IF(OR('Building Structure Data'!M715="C",'Building Structure Data'!M715="R"),TRUE,FALSE)</f>
        <v>0</v>
      </c>
      <c r="J714">
        <f>'Building Structure Data'!Y715</f>
        <v>0</v>
      </c>
      <c r="K714" s="77">
        <f>'Building Structure Data'!AN715</f>
        <v>0</v>
      </c>
      <c r="L714" s="77">
        <f>'Building Structure Data'!AO715</f>
        <v>0</v>
      </c>
      <c r="M714" s="163" t="str">
        <f>IFERROR('Inputs_Metric 7'!$D$5*INDEX('HAZUS Table FL 14.14'!$F$5:$F$40,MATCH($J714,'HAZUS Table FL 14.14'!$C$5:$C$40,0)),"no data")</f>
        <v>no data</v>
      </c>
      <c r="N714" s="163" t="str">
        <f>IFERROR('Inputs_Metric 7'!$D$5*INDEX('HAZUS Table FL 14.14'!$G$5:$G$40,MATCH($J714,'HAZUS Table FL 14.14'!$C$5:$C$40,0)),"no data")</f>
        <v>no data</v>
      </c>
      <c r="O714" s="163" t="str">
        <f>IFERROR('Inputs_Metric 7'!$D$5*INDEX('HAZUS Table FL 14.14'!$I$5:$I$40,MATCH($J714,'HAZUS Table FL 14.14'!$C$5:$C$40,0)),"no data")</f>
        <v>no data</v>
      </c>
      <c r="P714" s="246" t="str">
        <f>IFERROR(AVERAGEIFS('HAZUS Table FL 14.12'!$S$4:$S$325,'HAZUS Table FL 14.12'!$N$4:$N$325,$J714,'HAZUS Table FL 14.12'!$R$4:$R$325,$I714,'HAZUS Table FL 14.12'!$P$4:$P$325,"&lt;="&amp;$G714,'HAZUS Table FL 14.12'!$Q$4:$Q$325,"&gt;"&amp;$G714)*'Inputs_Metric 7'!$D$6,"no data")</f>
        <v>no data</v>
      </c>
      <c r="Q714" s="246" t="str">
        <f>IFERROR(AVERAGEIFS('HAZUS Table FL 14.12'!$S$4:$S$325,'HAZUS Table FL 14.12'!$N$4:$N$325,$J714,'HAZUS Table FL 14.12'!$R$4:$R$325,$I714,'HAZUS Table FL 14.12'!$P$4:$P$325,"&lt;="&amp;$H714,'HAZUS Table FL 14.12'!$Q$4:$Q$325,"&gt;"&amp;$H714)*'Inputs_Metric 7'!$D$6,"no data")</f>
        <v>no data</v>
      </c>
      <c r="R714" s="246" t="str">
        <f>IFERROR(INDEX('HAZUS Table FL 14.16'!$D$3:$D$30,MATCH($J714,'HAZUS Table FL 14.16'!$C$3:$C$30,0)),"no data")</f>
        <v>no data</v>
      </c>
      <c r="S714" s="246" t="str">
        <f>IFERROR(INDEX('HAZUS Table FL 14.16'!$F$3:$F$30,MATCH($J714,'HAZUS Table FL 14.16'!$C$3:$C$30,0)),"no data")</f>
        <v>no data</v>
      </c>
      <c r="T714" s="246" t="str">
        <f>IFERROR(INDEX('HAZUS Table FL 14.16'!$G$3:$G$30,MATCH($J714,'HAZUS Table FL 14.16'!$C$3:$C$30,0)),"no data")</f>
        <v>no data</v>
      </c>
      <c r="U714" s="164" t="str">
        <f>IFERROR('Inputs_Metric 7'!$D$5*INDEX('HAZUS Table FL 14.8'!$E$4:$E$14,MATCH('Step 1_Metric 7'!$J714,'HAZUS Table FL 14.8'!$C$4:$C$14,0)),"no data")</f>
        <v>no data</v>
      </c>
      <c r="W714" s="92" t="str">
        <f t="shared" si="101"/>
        <v/>
      </c>
      <c r="X714" s="92" t="str">
        <f t="shared" si="102"/>
        <v/>
      </c>
      <c r="Y714" s="92" t="str">
        <f t="shared" si="103"/>
        <v/>
      </c>
      <c r="Z714" s="92" t="str">
        <f t="shared" si="104"/>
        <v/>
      </c>
      <c r="AA714" s="101" t="str">
        <f t="shared" si="105"/>
        <v/>
      </c>
      <c r="AB714" s="101" t="str">
        <f t="shared" si="106"/>
        <v/>
      </c>
      <c r="AC714" s="92" t="str">
        <f t="shared" si="107"/>
        <v/>
      </c>
      <c r="AD714" s="92" t="str">
        <f t="shared" si="108"/>
        <v/>
      </c>
    </row>
    <row r="715" spans="1:30" x14ac:dyDescent="0.25">
      <c r="A715">
        <f t="shared" si="100"/>
        <v>10</v>
      </c>
      <c r="B715">
        <f>COUNTIF($D$4:D715,D715)</f>
        <v>632</v>
      </c>
      <c r="C715">
        <f>'Building Structure Data'!B716</f>
        <v>0</v>
      </c>
      <c r="D715">
        <f>'Building Structure Data'!C716</f>
        <v>0</v>
      </c>
      <c r="E715">
        <f>'Building Structure Data'!D716</f>
        <v>0</v>
      </c>
      <c r="F715">
        <f>'Building Structure Data'!E716</f>
        <v>0</v>
      </c>
      <c r="G715" s="43">
        <f>'Building Structure Data'!O716</f>
        <v>0</v>
      </c>
      <c r="H715" s="43">
        <f>'Building Structure Data'!P716</f>
        <v>0</v>
      </c>
      <c r="I715" t="b">
        <f>IF(OR('Building Structure Data'!M716="C",'Building Structure Data'!M716="R"),TRUE,FALSE)</f>
        <v>0</v>
      </c>
      <c r="J715">
        <f>'Building Structure Data'!Y716</f>
        <v>0</v>
      </c>
      <c r="K715" s="77">
        <f>'Building Structure Data'!AN716</f>
        <v>0</v>
      </c>
      <c r="L715" s="77">
        <f>'Building Structure Data'!AO716</f>
        <v>0</v>
      </c>
      <c r="M715" s="163" t="str">
        <f>IFERROR('Inputs_Metric 7'!$D$5*INDEX('HAZUS Table FL 14.14'!$F$5:$F$40,MATCH($J715,'HAZUS Table FL 14.14'!$C$5:$C$40,0)),"no data")</f>
        <v>no data</v>
      </c>
      <c r="N715" s="163" t="str">
        <f>IFERROR('Inputs_Metric 7'!$D$5*INDEX('HAZUS Table FL 14.14'!$G$5:$G$40,MATCH($J715,'HAZUS Table FL 14.14'!$C$5:$C$40,0)),"no data")</f>
        <v>no data</v>
      </c>
      <c r="O715" s="163" t="str">
        <f>IFERROR('Inputs_Metric 7'!$D$5*INDEX('HAZUS Table FL 14.14'!$I$5:$I$40,MATCH($J715,'HAZUS Table FL 14.14'!$C$5:$C$40,0)),"no data")</f>
        <v>no data</v>
      </c>
      <c r="P715" s="246" t="str">
        <f>IFERROR(AVERAGEIFS('HAZUS Table FL 14.12'!$S$4:$S$325,'HAZUS Table FL 14.12'!$N$4:$N$325,$J715,'HAZUS Table FL 14.12'!$R$4:$R$325,$I715,'HAZUS Table FL 14.12'!$P$4:$P$325,"&lt;="&amp;$G715,'HAZUS Table FL 14.12'!$Q$4:$Q$325,"&gt;"&amp;$G715)*'Inputs_Metric 7'!$D$6,"no data")</f>
        <v>no data</v>
      </c>
      <c r="Q715" s="246" t="str">
        <f>IFERROR(AVERAGEIFS('HAZUS Table FL 14.12'!$S$4:$S$325,'HAZUS Table FL 14.12'!$N$4:$N$325,$J715,'HAZUS Table FL 14.12'!$R$4:$R$325,$I715,'HAZUS Table FL 14.12'!$P$4:$P$325,"&lt;="&amp;$H715,'HAZUS Table FL 14.12'!$Q$4:$Q$325,"&gt;"&amp;$H715)*'Inputs_Metric 7'!$D$6,"no data")</f>
        <v>no data</v>
      </c>
      <c r="R715" s="246" t="str">
        <f>IFERROR(INDEX('HAZUS Table FL 14.16'!$D$3:$D$30,MATCH($J715,'HAZUS Table FL 14.16'!$C$3:$C$30,0)),"no data")</f>
        <v>no data</v>
      </c>
      <c r="S715" s="246" t="str">
        <f>IFERROR(INDEX('HAZUS Table FL 14.16'!$F$3:$F$30,MATCH($J715,'HAZUS Table FL 14.16'!$C$3:$C$30,0)),"no data")</f>
        <v>no data</v>
      </c>
      <c r="T715" s="246" t="str">
        <f>IFERROR(INDEX('HAZUS Table FL 14.16'!$G$3:$G$30,MATCH($J715,'HAZUS Table FL 14.16'!$C$3:$C$30,0)),"no data")</f>
        <v>no data</v>
      </c>
      <c r="U715" s="164" t="str">
        <f>IFERROR('Inputs_Metric 7'!$D$5*INDEX('HAZUS Table FL 14.8'!$E$4:$E$14,MATCH('Step 1_Metric 7'!$J715,'HAZUS Table FL 14.8'!$C$4:$C$14,0)),"no data")</f>
        <v>no data</v>
      </c>
      <c r="W715" s="92" t="str">
        <f t="shared" si="101"/>
        <v/>
      </c>
      <c r="X715" s="92" t="str">
        <f t="shared" si="102"/>
        <v/>
      </c>
      <c r="Y715" s="92" t="str">
        <f t="shared" si="103"/>
        <v/>
      </c>
      <c r="Z715" s="92" t="str">
        <f t="shared" si="104"/>
        <v/>
      </c>
      <c r="AA715" s="101" t="str">
        <f t="shared" si="105"/>
        <v/>
      </c>
      <c r="AB715" s="101" t="str">
        <f t="shared" si="106"/>
        <v/>
      </c>
      <c r="AC715" s="92" t="str">
        <f t="shared" si="107"/>
        <v/>
      </c>
      <c r="AD715" s="92" t="str">
        <f t="shared" si="108"/>
        <v/>
      </c>
    </row>
    <row r="716" spans="1:30" x14ac:dyDescent="0.25">
      <c r="A716">
        <f t="shared" si="100"/>
        <v>10</v>
      </c>
      <c r="B716">
        <f>COUNTIF($D$4:D716,D716)</f>
        <v>633</v>
      </c>
      <c r="C716">
        <f>'Building Structure Data'!B717</f>
        <v>0</v>
      </c>
      <c r="D716">
        <f>'Building Structure Data'!C717</f>
        <v>0</v>
      </c>
      <c r="E716">
        <f>'Building Structure Data'!D717</f>
        <v>0</v>
      </c>
      <c r="F716">
        <f>'Building Structure Data'!E717</f>
        <v>0</v>
      </c>
      <c r="G716" s="43">
        <f>'Building Structure Data'!O717</f>
        <v>0</v>
      </c>
      <c r="H716" s="43">
        <f>'Building Structure Data'!P717</f>
        <v>0</v>
      </c>
      <c r="I716" t="b">
        <f>IF(OR('Building Structure Data'!M717="C",'Building Structure Data'!M717="R"),TRUE,FALSE)</f>
        <v>0</v>
      </c>
      <c r="J716">
        <f>'Building Structure Data'!Y717</f>
        <v>0</v>
      </c>
      <c r="K716" s="77">
        <f>'Building Structure Data'!AN717</f>
        <v>0</v>
      </c>
      <c r="L716" s="77">
        <f>'Building Structure Data'!AO717</f>
        <v>0</v>
      </c>
      <c r="M716" s="163" t="str">
        <f>IFERROR('Inputs_Metric 7'!$D$5*INDEX('HAZUS Table FL 14.14'!$F$5:$F$40,MATCH($J716,'HAZUS Table FL 14.14'!$C$5:$C$40,0)),"no data")</f>
        <v>no data</v>
      </c>
      <c r="N716" s="163" t="str">
        <f>IFERROR('Inputs_Metric 7'!$D$5*INDEX('HAZUS Table FL 14.14'!$G$5:$G$40,MATCH($J716,'HAZUS Table FL 14.14'!$C$5:$C$40,0)),"no data")</f>
        <v>no data</v>
      </c>
      <c r="O716" s="163" t="str">
        <f>IFERROR('Inputs_Metric 7'!$D$5*INDEX('HAZUS Table FL 14.14'!$I$5:$I$40,MATCH($J716,'HAZUS Table FL 14.14'!$C$5:$C$40,0)),"no data")</f>
        <v>no data</v>
      </c>
      <c r="P716" s="246" t="str">
        <f>IFERROR(AVERAGEIFS('HAZUS Table FL 14.12'!$S$4:$S$325,'HAZUS Table FL 14.12'!$N$4:$N$325,$J716,'HAZUS Table FL 14.12'!$R$4:$R$325,$I716,'HAZUS Table FL 14.12'!$P$4:$P$325,"&lt;="&amp;$G716,'HAZUS Table FL 14.12'!$Q$4:$Q$325,"&gt;"&amp;$G716)*'Inputs_Metric 7'!$D$6,"no data")</f>
        <v>no data</v>
      </c>
      <c r="Q716" s="246" t="str">
        <f>IFERROR(AVERAGEIFS('HAZUS Table FL 14.12'!$S$4:$S$325,'HAZUS Table FL 14.12'!$N$4:$N$325,$J716,'HAZUS Table FL 14.12'!$R$4:$R$325,$I716,'HAZUS Table FL 14.12'!$P$4:$P$325,"&lt;="&amp;$H716,'HAZUS Table FL 14.12'!$Q$4:$Q$325,"&gt;"&amp;$H716)*'Inputs_Metric 7'!$D$6,"no data")</f>
        <v>no data</v>
      </c>
      <c r="R716" s="246" t="str">
        <f>IFERROR(INDEX('HAZUS Table FL 14.16'!$D$3:$D$30,MATCH($J716,'HAZUS Table FL 14.16'!$C$3:$C$30,0)),"no data")</f>
        <v>no data</v>
      </c>
      <c r="S716" s="246" t="str">
        <f>IFERROR(INDEX('HAZUS Table FL 14.16'!$F$3:$F$30,MATCH($J716,'HAZUS Table FL 14.16'!$C$3:$C$30,0)),"no data")</f>
        <v>no data</v>
      </c>
      <c r="T716" s="246" t="str">
        <f>IFERROR(INDEX('HAZUS Table FL 14.16'!$G$3:$G$30,MATCH($J716,'HAZUS Table FL 14.16'!$C$3:$C$30,0)),"no data")</f>
        <v>no data</v>
      </c>
      <c r="U716" s="164" t="str">
        <f>IFERROR('Inputs_Metric 7'!$D$5*INDEX('HAZUS Table FL 14.8'!$E$4:$E$14,MATCH('Step 1_Metric 7'!$J716,'HAZUS Table FL 14.8'!$C$4:$C$14,0)),"no data")</f>
        <v>no data</v>
      </c>
      <c r="W716" s="92" t="str">
        <f t="shared" si="101"/>
        <v/>
      </c>
      <c r="X716" s="92" t="str">
        <f t="shared" si="102"/>
        <v/>
      </c>
      <c r="Y716" s="92" t="str">
        <f t="shared" si="103"/>
        <v/>
      </c>
      <c r="Z716" s="92" t="str">
        <f t="shared" si="104"/>
        <v/>
      </c>
      <c r="AA716" s="101" t="str">
        <f t="shared" si="105"/>
        <v/>
      </c>
      <c r="AB716" s="101" t="str">
        <f t="shared" si="106"/>
        <v/>
      </c>
      <c r="AC716" s="92" t="str">
        <f t="shared" si="107"/>
        <v/>
      </c>
      <c r="AD716" s="92" t="str">
        <f t="shared" si="108"/>
        <v/>
      </c>
    </row>
    <row r="717" spans="1:30" x14ac:dyDescent="0.25">
      <c r="A717">
        <f t="shared" si="100"/>
        <v>10</v>
      </c>
      <c r="B717">
        <f>COUNTIF($D$4:D717,D717)</f>
        <v>634</v>
      </c>
      <c r="C717">
        <f>'Building Structure Data'!B718</f>
        <v>0</v>
      </c>
      <c r="D717">
        <f>'Building Structure Data'!C718</f>
        <v>0</v>
      </c>
      <c r="E717">
        <f>'Building Structure Data'!D718</f>
        <v>0</v>
      </c>
      <c r="F717">
        <f>'Building Structure Data'!E718</f>
        <v>0</v>
      </c>
      <c r="G717" s="43">
        <f>'Building Structure Data'!O718</f>
        <v>0</v>
      </c>
      <c r="H717" s="43">
        <f>'Building Structure Data'!P718</f>
        <v>0</v>
      </c>
      <c r="I717" t="b">
        <f>IF(OR('Building Structure Data'!M718="C",'Building Structure Data'!M718="R"),TRUE,FALSE)</f>
        <v>0</v>
      </c>
      <c r="J717">
        <f>'Building Structure Data'!Y718</f>
        <v>0</v>
      </c>
      <c r="K717" s="77">
        <f>'Building Structure Data'!AN718</f>
        <v>0</v>
      </c>
      <c r="L717" s="77">
        <f>'Building Structure Data'!AO718</f>
        <v>0</v>
      </c>
      <c r="M717" s="163" t="str">
        <f>IFERROR('Inputs_Metric 7'!$D$5*INDEX('HAZUS Table FL 14.14'!$F$5:$F$40,MATCH($J717,'HAZUS Table FL 14.14'!$C$5:$C$40,0)),"no data")</f>
        <v>no data</v>
      </c>
      <c r="N717" s="163" t="str">
        <f>IFERROR('Inputs_Metric 7'!$D$5*INDEX('HAZUS Table FL 14.14'!$G$5:$G$40,MATCH($J717,'HAZUS Table FL 14.14'!$C$5:$C$40,0)),"no data")</f>
        <v>no data</v>
      </c>
      <c r="O717" s="163" t="str">
        <f>IFERROR('Inputs_Metric 7'!$D$5*INDEX('HAZUS Table FL 14.14'!$I$5:$I$40,MATCH($J717,'HAZUS Table FL 14.14'!$C$5:$C$40,0)),"no data")</f>
        <v>no data</v>
      </c>
      <c r="P717" s="246" t="str">
        <f>IFERROR(AVERAGEIFS('HAZUS Table FL 14.12'!$S$4:$S$325,'HAZUS Table FL 14.12'!$N$4:$N$325,$J717,'HAZUS Table FL 14.12'!$R$4:$R$325,$I717,'HAZUS Table FL 14.12'!$P$4:$P$325,"&lt;="&amp;$G717,'HAZUS Table FL 14.12'!$Q$4:$Q$325,"&gt;"&amp;$G717)*'Inputs_Metric 7'!$D$6,"no data")</f>
        <v>no data</v>
      </c>
      <c r="Q717" s="246" t="str">
        <f>IFERROR(AVERAGEIFS('HAZUS Table FL 14.12'!$S$4:$S$325,'HAZUS Table FL 14.12'!$N$4:$N$325,$J717,'HAZUS Table FL 14.12'!$R$4:$R$325,$I717,'HAZUS Table FL 14.12'!$P$4:$P$325,"&lt;="&amp;$H717,'HAZUS Table FL 14.12'!$Q$4:$Q$325,"&gt;"&amp;$H717)*'Inputs_Metric 7'!$D$6,"no data")</f>
        <v>no data</v>
      </c>
      <c r="R717" s="246" t="str">
        <f>IFERROR(INDEX('HAZUS Table FL 14.16'!$D$3:$D$30,MATCH($J717,'HAZUS Table FL 14.16'!$C$3:$C$30,0)),"no data")</f>
        <v>no data</v>
      </c>
      <c r="S717" s="246" t="str">
        <f>IFERROR(INDEX('HAZUS Table FL 14.16'!$F$3:$F$30,MATCH($J717,'HAZUS Table FL 14.16'!$C$3:$C$30,0)),"no data")</f>
        <v>no data</v>
      </c>
      <c r="T717" s="246" t="str">
        <f>IFERROR(INDEX('HAZUS Table FL 14.16'!$G$3:$G$30,MATCH($J717,'HAZUS Table FL 14.16'!$C$3:$C$30,0)),"no data")</f>
        <v>no data</v>
      </c>
      <c r="U717" s="164" t="str">
        <f>IFERROR('Inputs_Metric 7'!$D$5*INDEX('HAZUS Table FL 14.8'!$E$4:$E$14,MATCH('Step 1_Metric 7'!$J717,'HAZUS Table FL 14.8'!$C$4:$C$14,0)),"no data")</f>
        <v>no data</v>
      </c>
      <c r="W717" s="92" t="str">
        <f t="shared" si="101"/>
        <v/>
      </c>
      <c r="X717" s="92" t="str">
        <f t="shared" si="102"/>
        <v/>
      </c>
      <c r="Y717" s="92" t="str">
        <f t="shared" si="103"/>
        <v/>
      </c>
      <c r="Z717" s="92" t="str">
        <f t="shared" si="104"/>
        <v/>
      </c>
      <c r="AA717" s="101" t="str">
        <f t="shared" si="105"/>
        <v/>
      </c>
      <c r="AB717" s="101" t="str">
        <f t="shared" si="106"/>
        <v/>
      </c>
      <c r="AC717" s="92" t="str">
        <f t="shared" si="107"/>
        <v/>
      </c>
      <c r="AD717" s="92" t="str">
        <f t="shared" si="108"/>
        <v/>
      </c>
    </row>
    <row r="718" spans="1:30" x14ac:dyDescent="0.25">
      <c r="A718">
        <f t="shared" si="100"/>
        <v>10</v>
      </c>
      <c r="B718">
        <f>COUNTIF($D$4:D718,D718)</f>
        <v>635</v>
      </c>
      <c r="C718">
        <f>'Building Structure Data'!B719</f>
        <v>0</v>
      </c>
      <c r="D718">
        <f>'Building Structure Data'!C719</f>
        <v>0</v>
      </c>
      <c r="E718">
        <f>'Building Structure Data'!D719</f>
        <v>0</v>
      </c>
      <c r="F718">
        <f>'Building Structure Data'!E719</f>
        <v>0</v>
      </c>
      <c r="G718" s="43">
        <f>'Building Structure Data'!O719</f>
        <v>0</v>
      </c>
      <c r="H718" s="43">
        <f>'Building Structure Data'!P719</f>
        <v>0</v>
      </c>
      <c r="I718" t="b">
        <f>IF(OR('Building Structure Data'!M719="C",'Building Structure Data'!M719="R"),TRUE,FALSE)</f>
        <v>0</v>
      </c>
      <c r="J718">
        <f>'Building Structure Data'!Y719</f>
        <v>0</v>
      </c>
      <c r="K718" s="77">
        <f>'Building Structure Data'!AN719</f>
        <v>0</v>
      </c>
      <c r="L718" s="77">
        <f>'Building Structure Data'!AO719</f>
        <v>0</v>
      </c>
      <c r="M718" s="163" t="str">
        <f>IFERROR('Inputs_Metric 7'!$D$5*INDEX('HAZUS Table FL 14.14'!$F$5:$F$40,MATCH($J718,'HAZUS Table FL 14.14'!$C$5:$C$40,0)),"no data")</f>
        <v>no data</v>
      </c>
      <c r="N718" s="163" t="str">
        <f>IFERROR('Inputs_Metric 7'!$D$5*INDEX('HAZUS Table FL 14.14'!$G$5:$G$40,MATCH($J718,'HAZUS Table FL 14.14'!$C$5:$C$40,0)),"no data")</f>
        <v>no data</v>
      </c>
      <c r="O718" s="163" t="str">
        <f>IFERROR('Inputs_Metric 7'!$D$5*INDEX('HAZUS Table FL 14.14'!$I$5:$I$40,MATCH($J718,'HAZUS Table FL 14.14'!$C$5:$C$40,0)),"no data")</f>
        <v>no data</v>
      </c>
      <c r="P718" s="246" t="str">
        <f>IFERROR(AVERAGEIFS('HAZUS Table FL 14.12'!$S$4:$S$325,'HAZUS Table FL 14.12'!$N$4:$N$325,$J718,'HAZUS Table FL 14.12'!$R$4:$R$325,$I718,'HAZUS Table FL 14.12'!$P$4:$P$325,"&lt;="&amp;$G718,'HAZUS Table FL 14.12'!$Q$4:$Q$325,"&gt;"&amp;$G718)*'Inputs_Metric 7'!$D$6,"no data")</f>
        <v>no data</v>
      </c>
      <c r="Q718" s="246" t="str">
        <f>IFERROR(AVERAGEIFS('HAZUS Table FL 14.12'!$S$4:$S$325,'HAZUS Table FL 14.12'!$N$4:$N$325,$J718,'HAZUS Table FL 14.12'!$R$4:$R$325,$I718,'HAZUS Table FL 14.12'!$P$4:$P$325,"&lt;="&amp;$H718,'HAZUS Table FL 14.12'!$Q$4:$Q$325,"&gt;"&amp;$H718)*'Inputs_Metric 7'!$D$6,"no data")</f>
        <v>no data</v>
      </c>
      <c r="R718" s="246" t="str">
        <f>IFERROR(INDEX('HAZUS Table FL 14.16'!$D$3:$D$30,MATCH($J718,'HAZUS Table FL 14.16'!$C$3:$C$30,0)),"no data")</f>
        <v>no data</v>
      </c>
      <c r="S718" s="246" t="str">
        <f>IFERROR(INDEX('HAZUS Table FL 14.16'!$F$3:$F$30,MATCH($J718,'HAZUS Table FL 14.16'!$C$3:$C$30,0)),"no data")</f>
        <v>no data</v>
      </c>
      <c r="T718" s="246" t="str">
        <f>IFERROR(INDEX('HAZUS Table FL 14.16'!$G$3:$G$30,MATCH($J718,'HAZUS Table FL 14.16'!$C$3:$C$30,0)),"no data")</f>
        <v>no data</v>
      </c>
      <c r="U718" s="164" t="str">
        <f>IFERROR('Inputs_Metric 7'!$D$5*INDEX('HAZUS Table FL 14.8'!$E$4:$E$14,MATCH('Step 1_Metric 7'!$J718,'HAZUS Table FL 14.8'!$C$4:$C$14,0)),"no data")</f>
        <v>no data</v>
      </c>
      <c r="W718" s="92" t="str">
        <f t="shared" si="101"/>
        <v/>
      </c>
      <c r="X718" s="92" t="str">
        <f t="shared" si="102"/>
        <v/>
      </c>
      <c r="Y718" s="92" t="str">
        <f t="shared" si="103"/>
        <v/>
      </c>
      <c r="Z718" s="92" t="str">
        <f t="shared" si="104"/>
        <v/>
      </c>
      <c r="AA718" s="101" t="str">
        <f t="shared" si="105"/>
        <v/>
      </c>
      <c r="AB718" s="101" t="str">
        <f t="shared" si="106"/>
        <v/>
      </c>
      <c r="AC718" s="92" t="str">
        <f t="shared" si="107"/>
        <v/>
      </c>
      <c r="AD718" s="92" t="str">
        <f t="shared" si="108"/>
        <v/>
      </c>
    </row>
    <row r="719" spans="1:30" x14ac:dyDescent="0.25">
      <c r="A719">
        <f t="shared" si="100"/>
        <v>10</v>
      </c>
      <c r="B719">
        <f>COUNTIF($D$4:D719,D719)</f>
        <v>636</v>
      </c>
      <c r="C719">
        <f>'Building Structure Data'!B720</f>
        <v>0</v>
      </c>
      <c r="D719">
        <f>'Building Structure Data'!C720</f>
        <v>0</v>
      </c>
      <c r="E719">
        <f>'Building Structure Data'!D720</f>
        <v>0</v>
      </c>
      <c r="F719">
        <f>'Building Structure Data'!E720</f>
        <v>0</v>
      </c>
      <c r="G719" s="43">
        <f>'Building Structure Data'!O720</f>
        <v>0</v>
      </c>
      <c r="H719" s="43">
        <f>'Building Structure Data'!P720</f>
        <v>0</v>
      </c>
      <c r="I719" t="b">
        <f>IF(OR('Building Structure Data'!M720="C",'Building Structure Data'!M720="R"),TRUE,FALSE)</f>
        <v>0</v>
      </c>
      <c r="J719">
        <f>'Building Structure Data'!Y720</f>
        <v>0</v>
      </c>
      <c r="K719" s="77">
        <f>'Building Structure Data'!AN720</f>
        <v>0</v>
      </c>
      <c r="L719" s="77">
        <f>'Building Structure Data'!AO720</f>
        <v>0</v>
      </c>
      <c r="M719" s="163" t="str">
        <f>IFERROR('Inputs_Metric 7'!$D$5*INDEX('HAZUS Table FL 14.14'!$F$5:$F$40,MATCH($J719,'HAZUS Table FL 14.14'!$C$5:$C$40,0)),"no data")</f>
        <v>no data</v>
      </c>
      <c r="N719" s="163" t="str">
        <f>IFERROR('Inputs_Metric 7'!$D$5*INDEX('HAZUS Table FL 14.14'!$G$5:$G$40,MATCH($J719,'HAZUS Table FL 14.14'!$C$5:$C$40,0)),"no data")</f>
        <v>no data</v>
      </c>
      <c r="O719" s="163" t="str">
        <f>IFERROR('Inputs_Metric 7'!$D$5*INDEX('HAZUS Table FL 14.14'!$I$5:$I$40,MATCH($J719,'HAZUS Table FL 14.14'!$C$5:$C$40,0)),"no data")</f>
        <v>no data</v>
      </c>
      <c r="P719" s="246" t="str">
        <f>IFERROR(AVERAGEIFS('HAZUS Table FL 14.12'!$S$4:$S$325,'HAZUS Table FL 14.12'!$N$4:$N$325,$J719,'HAZUS Table FL 14.12'!$R$4:$R$325,$I719,'HAZUS Table FL 14.12'!$P$4:$P$325,"&lt;="&amp;$G719,'HAZUS Table FL 14.12'!$Q$4:$Q$325,"&gt;"&amp;$G719)*'Inputs_Metric 7'!$D$6,"no data")</f>
        <v>no data</v>
      </c>
      <c r="Q719" s="246" t="str">
        <f>IFERROR(AVERAGEIFS('HAZUS Table FL 14.12'!$S$4:$S$325,'HAZUS Table FL 14.12'!$N$4:$N$325,$J719,'HAZUS Table FL 14.12'!$R$4:$R$325,$I719,'HAZUS Table FL 14.12'!$P$4:$P$325,"&lt;="&amp;$H719,'HAZUS Table FL 14.12'!$Q$4:$Q$325,"&gt;"&amp;$H719)*'Inputs_Metric 7'!$D$6,"no data")</f>
        <v>no data</v>
      </c>
      <c r="R719" s="246" t="str">
        <f>IFERROR(INDEX('HAZUS Table FL 14.16'!$D$3:$D$30,MATCH($J719,'HAZUS Table FL 14.16'!$C$3:$C$30,0)),"no data")</f>
        <v>no data</v>
      </c>
      <c r="S719" s="246" t="str">
        <f>IFERROR(INDEX('HAZUS Table FL 14.16'!$F$3:$F$30,MATCH($J719,'HAZUS Table FL 14.16'!$C$3:$C$30,0)),"no data")</f>
        <v>no data</v>
      </c>
      <c r="T719" s="246" t="str">
        <f>IFERROR(INDEX('HAZUS Table FL 14.16'!$G$3:$G$30,MATCH($J719,'HAZUS Table FL 14.16'!$C$3:$C$30,0)),"no data")</f>
        <v>no data</v>
      </c>
      <c r="U719" s="164" t="str">
        <f>IFERROR('Inputs_Metric 7'!$D$5*INDEX('HAZUS Table FL 14.8'!$E$4:$E$14,MATCH('Step 1_Metric 7'!$J719,'HAZUS Table FL 14.8'!$C$4:$C$14,0)),"no data")</f>
        <v>no data</v>
      </c>
      <c r="W719" s="92" t="str">
        <f t="shared" si="101"/>
        <v/>
      </c>
      <c r="X719" s="92" t="str">
        <f t="shared" si="102"/>
        <v/>
      </c>
      <c r="Y719" s="92" t="str">
        <f t="shared" si="103"/>
        <v/>
      </c>
      <c r="Z719" s="92" t="str">
        <f t="shared" si="104"/>
        <v/>
      </c>
      <c r="AA719" s="101" t="str">
        <f t="shared" si="105"/>
        <v/>
      </c>
      <c r="AB719" s="101" t="str">
        <f t="shared" si="106"/>
        <v/>
      </c>
      <c r="AC719" s="92" t="str">
        <f t="shared" si="107"/>
        <v/>
      </c>
      <c r="AD719" s="92" t="str">
        <f t="shared" si="108"/>
        <v/>
      </c>
    </row>
    <row r="720" spans="1:30" x14ac:dyDescent="0.25">
      <c r="A720">
        <f t="shared" si="100"/>
        <v>10</v>
      </c>
      <c r="B720">
        <f>COUNTIF($D$4:D720,D720)</f>
        <v>637</v>
      </c>
      <c r="C720">
        <f>'Building Structure Data'!B721</f>
        <v>0</v>
      </c>
      <c r="D720">
        <f>'Building Structure Data'!C721</f>
        <v>0</v>
      </c>
      <c r="E720">
        <f>'Building Structure Data'!D721</f>
        <v>0</v>
      </c>
      <c r="F720">
        <f>'Building Structure Data'!E721</f>
        <v>0</v>
      </c>
      <c r="G720" s="43">
        <f>'Building Structure Data'!O721</f>
        <v>0</v>
      </c>
      <c r="H720" s="43">
        <f>'Building Structure Data'!P721</f>
        <v>0</v>
      </c>
      <c r="I720" t="b">
        <f>IF(OR('Building Structure Data'!M721="C",'Building Structure Data'!M721="R"),TRUE,FALSE)</f>
        <v>0</v>
      </c>
      <c r="J720">
        <f>'Building Structure Data'!Y721</f>
        <v>0</v>
      </c>
      <c r="K720" s="77">
        <f>'Building Structure Data'!AN721</f>
        <v>0</v>
      </c>
      <c r="L720" s="77">
        <f>'Building Structure Data'!AO721</f>
        <v>0</v>
      </c>
      <c r="M720" s="163" t="str">
        <f>IFERROR('Inputs_Metric 7'!$D$5*INDEX('HAZUS Table FL 14.14'!$F$5:$F$40,MATCH($J720,'HAZUS Table FL 14.14'!$C$5:$C$40,0)),"no data")</f>
        <v>no data</v>
      </c>
      <c r="N720" s="163" t="str">
        <f>IFERROR('Inputs_Metric 7'!$D$5*INDEX('HAZUS Table FL 14.14'!$G$5:$G$40,MATCH($J720,'HAZUS Table FL 14.14'!$C$5:$C$40,0)),"no data")</f>
        <v>no data</v>
      </c>
      <c r="O720" s="163" t="str">
        <f>IFERROR('Inputs_Metric 7'!$D$5*INDEX('HAZUS Table FL 14.14'!$I$5:$I$40,MATCH($J720,'HAZUS Table FL 14.14'!$C$5:$C$40,0)),"no data")</f>
        <v>no data</v>
      </c>
      <c r="P720" s="246" t="str">
        <f>IFERROR(AVERAGEIFS('HAZUS Table FL 14.12'!$S$4:$S$325,'HAZUS Table FL 14.12'!$N$4:$N$325,$J720,'HAZUS Table FL 14.12'!$R$4:$R$325,$I720,'HAZUS Table FL 14.12'!$P$4:$P$325,"&lt;="&amp;$G720,'HAZUS Table FL 14.12'!$Q$4:$Q$325,"&gt;"&amp;$G720)*'Inputs_Metric 7'!$D$6,"no data")</f>
        <v>no data</v>
      </c>
      <c r="Q720" s="246" t="str">
        <f>IFERROR(AVERAGEIFS('HAZUS Table FL 14.12'!$S$4:$S$325,'HAZUS Table FL 14.12'!$N$4:$N$325,$J720,'HAZUS Table FL 14.12'!$R$4:$R$325,$I720,'HAZUS Table FL 14.12'!$P$4:$P$325,"&lt;="&amp;$H720,'HAZUS Table FL 14.12'!$Q$4:$Q$325,"&gt;"&amp;$H720)*'Inputs_Metric 7'!$D$6,"no data")</f>
        <v>no data</v>
      </c>
      <c r="R720" s="246" t="str">
        <f>IFERROR(INDEX('HAZUS Table FL 14.16'!$D$3:$D$30,MATCH($J720,'HAZUS Table FL 14.16'!$C$3:$C$30,0)),"no data")</f>
        <v>no data</v>
      </c>
      <c r="S720" s="246" t="str">
        <f>IFERROR(INDEX('HAZUS Table FL 14.16'!$F$3:$F$30,MATCH($J720,'HAZUS Table FL 14.16'!$C$3:$C$30,0)),"no data")</f>
        <v>no data</v>
      </c>
      <c r="T720" s="246" t="str">
        <f>IFERROR(INDEX('HAZUS Table FL 14.16'!$G$3:$G$30,MATCH($J720,'HAZUS Table FL 14.16'!$C$3:$C$30,0)),"no data")</f>
        <v>no data</v>
      </c>
      <c r="U720" s="164" t="str">
        <f>IFERROR('Inputs_Metric 7'!$D$5*INDEX('HAZUS Table FL 14.8'!$E$4:$E$14,MATCH('Step 1_Metric 7'!$J720,'HAZUS Table FL 14.8'!$C$4:$C$14,0)),"no data")</f>
        <v>no data</v>
      </c>
      <c r="W720" s="92" t="str">
        <f t="shared" si="101"/>
        <v/>
      </c>
      <c r="X720" s="92" t="str">
        <f t="shared" si="102"/>
        <v/>
      </c>
      <c r="Y720" s="92" t="str">
        <f t="shared" si="103"/>
        <v/>
      </c>
      <c r="Z720" s="92" t="str">
        <f t="shared" si="104"/>
        <v/>
      </c>
      <c r="AA720" s="101" t="str">
        <f t="shared" si="105"/>
        <v/>
      </c>
      <c r="AB720" s="101" t="str">
        <f t="shared" si="106"/>
        <v/>
      </c>
      <c r="AC720" s="92" t="str">
        <f t="shared" si="107"/>
        <v/>
      </c>
      <c r="AD720" s="92" t="str">
        <f t="shared" si="108"/>
        <v/>
      </c>
    </row>
    <row r="721" spans="1:30" x14ac:dyDescent="0.25">
      <c r="A721">
        <f t="shared" si="100"/>
        <v>10</v>
      </c>
      <c r="B721">
        <f>COUNTIF($D$4:D721,D721)</f>
        <v>638</v>
      </c>
      <c r="C721">
        <f>'Building Structure Data'!B722</f>
        <v>0</v>
      </c>
      <c r="D721">
        <f>'Building Structure Data'!C722</f>
        <v>0</v>
      </c>
      <c r="E721">
        <f>'Building Structure Data'!D722</f>
        <v>0</v>
      </c>
      <c r="F721">
        <f>'Building Structure Data'!E722</f>
        <v>0</v>
      </c>
      <c r="G721" s="43">
        <f>'Building Structure Data'!O722</f>
        <v>0</v>
      </c>
      <c r="H721" s="43">
        <f>'Building Structure Data'!P722</f>
        <v>0</v>
      </c>
      <c r="I721" t="b">
        <f>IF(OR('Building Structure Data'!M722="C",'Building Structure Data'!M722="R"),TRUE,FALSE)</f>
        <v>0</v>
      </c>
      <c r="J721">
        <f>'Building Structure Data'!Y722</f>
        <v>0</v>
      </c>
      <c r="K721" s="77">
        <f>'Building Structure Data'!AN722</f>
        <v>0</v>
      </c>
      <c r="L721" s="77">
        <f>'Building Structure Data'!AO722</f>
        <v>0</v>
      </c>
      <c r="M721" s="163" t="str">
        <f>IFERROR('Inputs_Metric 7'!$D$5*INDEX('HAZUS Table FL 14.14'!$F$5:$F$40,MATCH($J721,'HAZUS Table FL 14.14'!$C$5:$C$40,0)),"no data")</f>
        <v>no data</v>
      </c>
      <c r="N721" s="163" t="str">
        <f>IFERROR('Inputs_Metric 7'!$D$5*INDEX('HAZUS Table FL 14.14'!$G$5:$G$40,MATCH($J721,'HAZUS Table FL 14.14'!$C$5:$C$40,0)),"no data")</f>
        <v>no data</v>
      </c>
      <c r="O721" s="163" t="str">
        <f>IFERROR('Inputs_Metric 7'!$D$5*INDEX('HAZUS Table FL 14.14'!$I$5:$I$40,MATCH($J721,'HAZUS Table FL 14.14'!$C$5:$C$40,0)),"no data")</f>
        <v>no data</v>
      </c>
      <c r="P721" s="246" t="str">
        <f>IFERROR(AVERAGEIFS('HAZUS Table FL 14.12'!$S$4:$S$325,'HAZUS Table FL 14.12'!$N$4:$N$325,$J721,'HAZUS Table FL 14.12'!$R$4:$R$325,$I721,'HAZUS Table FL 14.12'!$P$4:$P$325,"&lt;="&amp;$G721,'HAZUS Table FL 14.12'!$Q$4:$Q$325,"&gt;"&amp;$G721)*'Inputs_Metric 7'!$D$6,"no data")</f>
        <v>no data</v>
      </c>
      <c r="Q721" s="246" t="str">
        <f>IFERROR(AVERAGEIFS('HAZUS Table FL 14.12'!$S$4:$S$325,'HAZUS Table FL 14.12'!$N$4:$N$325,$J721,'HAZUS Table FL 14.12'!$R$4:$R$325,$I721,'HAZUS Table FL 14.12'!$P$4:$P$325,"&lt;="&amp;$H721,'HAZUS Table FL 14.12'!$Q$4:$Q$325,"&gt;"&amp;$H721)*'Inputs_Metric 7'!$D$6,"no data")</f>
        <v>no data</v>
      </c>
      <c r="R721" s="246" t="str">
        <f>IFERROR(INDEX('HAZUS Table FL 14.16'!$D$3:$D$30,MATCH($J721,'HAZUS Table FL 14.16'!$C$3:$C$30,0)),"no data")</f>
        <v>no data</v>
      </c>
      <c r="S721" s="246" t="str">
        <f>IFERROR(INDEX('HAZUS Table FL 14.16'!$F$3:$F$30,MATCH($J721,'HAZUS Table FL 14.16'!$C$3:$C$30,0)),"no data")</f>
        <v>no data</v>
      </c>
      <c r="T721" s="246" t="str">
        <f>IFERROR(INDEX('HAZUS Table FL 14.16'!$G$3:$G$30,MATCH($J721,'HAZUS Table FL 14.16'!$C$3:$C$30,0)),"no data")</f>
        <v>no data</v>
      </c>
      <c r="U721" s="164" t="str">
        <f>IFERROR('Inputs_Metric 7'!$D$5*INDEX('HAZUS Table FL 14.8'!$E$4:$E$14,MATCH('Step 1_Metric 7'!$J721,'HAZUS Table FL 14.8'!$C$4:$C$14,0)),"no data")</f>
        <v>no data</v>
      </c>
      <c r="W721" s="92" t="str">
        <f t="shared" si="101"/>
        <v/>
      </c>
      <c r="X721" s="92" t="str">
        <f t="shared" si="102"/>
        <v/>
      </c>
      <c r="Y721" s="92" t="str">
        <f t="shared" si="103"/>
        <v/>
      </c>
      <c r="Z721" s="92" t="str">
        <f t="shared" si="104"/>
        <v/>
      </c>
      <c r="AA721" s="101" t="str">
        <f t="shared" si="105"/>
        <v/>
      </c>
      <c r="AB721" s="101" t="str">
        <f t="shared" si="106"/>
        <v/>
      </c>
      <c r="AC721" s="92" t="str">
        <f t="shared" si="107"/>
        <v/>
      </c>
      <c r="AD721" s="92" t="str">
        <f t="shared" si="108"/>
        <v/>
      </c>
    </row>
    <row r="722" spans="1:30" x14ac:dyDescent="0.25">
      <c r="A722">
        <f t="shared" si="100"/>
        <v>10</v>
      </c>
      <c r="B722">
        <f>COUNTIF($D$4:D722,D722)</f>
        <v>639</v>
      </c>
      <c r="C722">
        <f>'Building Structure Data'!B723</f>
        <v>0</v>
      </c>
      <c r="D722">
        <f>'Building Structure Data'!C723</f>
        <v>0</v>
      </c>
      <c r="E722">
        <f>'Building Structure Data'!D723</f>
        <v>0</v>
      </c>
      <c r="F722">
        <f>'Building Structure Data'!E723</f>
        <v>0</v>
      </c>
      <c r="G722" s="43">
        <f>'Building Structure Data'!O723</f>
        <v>0</v>
      </c>
      <c r="H722" s="43">
        <f>'Building Structure Data'!P723</f>
        <v>0</v>
      </c>
      <c r="I722" t="b">
        <f>IF(OR('Building Structure Data'!M723="C",'Building Structure Data'!M723="R"),TRUE,FALSE)</f>
        <v>0</v>
      </c>
      <c r="J722">
        <f>'Building Structure Data'!Y723</f>
        <v>0</v>
      </c>
      <c r="K722" s="77">
        <f>'Building Structure Data'!AN723</f>
        <v>0</v>
      </c>
      <c r="L722" s="77">
        <f>'Building Structure Data'!AO723</f>
        <v>0</v>
      </c>
      <c r="M722" s="163" t="str">
        <f>IFERROR('Inputs_Metric 7'!$D$5*INDEX('HAZUS Table FL 14.14'!$F$5:$F$40,MATCH($J722,'HAZUS Table FL 14.14'!$C$5:$C$40,0)),"no data")</f>
        <v>no data</v>
      </c>
      <c r="N722" s="163" t="str">
        <f>IFERROR('Inputs_Metric 7'!$D$5*INDEX('HAZUS Table FL 14.14'!$G$5:$G$40,MATCH($J722,'HAZUS Table FL 14.14'!$C$5:$C$40,0)),"no data")</f>
        <v>no data</v>
      </c>
      <c r="O722" s="163" t="str">
        <f>IFERROR('Inputs_Metric 7'!$D$5*INDEX('HAZUS Table FL 14.14'!$I$5:$I$40,MATCH($J722,'HAZUS Table FL 14.14'!$C$5:$C$40,0)),"no data")</f>
        <v>no data</v>
      </c>
      <c r="P722" s="246" t="str">
        <f>IFERROR(AVERAGEIFS('HAZUS Table FL 14.12'!$S$4:$S$325,'HAZUS Table FL 14.12'!$N$4:$N$325,$J722,'HAZUS Table FL 14.12'!$R$4:$R$325,$I722,'HAZUS Table FL 14.12'!$P$4:$P$325,"&lt;="&amp;$G722,'HAZUS Table FL 14.12'!$Q$4:$Q$325,"&gt;"&amp;$G722)*'Inputs_Metric 7'!$D$6,"no data")</f>
        <v>no data</v>
      </c>
      <c r="Q722" s="246" t="str">
        <f>IFERROR(AVERAGEIFS('HAZUS Table FL 14.12'!$S$4:$S$325,'HAZUS Table FL 14.12'!$N$4:$N$325,$J722,'HAZUS Table FL 14.12'!$R$4:$R$325,$I722,'HAZUS Table FL 14.12'!$P$4:$P$325,"&lt;="&amp;$H722,'HAZUS Table FL 14.12'!$Q$4:$Q$325,"&gt;"&amp;$H722)*'Inputs_Metric 7'!$D$6,"no data")</f>
        <v>no data</v>
      </c>
      <c r="R722" s="246" t="str">
        <f>IFERROR(INDEX('HAZUS Table FL 14.16'!$D$3:$D$30,MATCH($J722,'HAZUS Table FL 14.16'!$C$3:$C$30,0)),"no data")</f>
        <v>no data</v>
      </c>
      <c r="S722" s="246" t="str">
        <f>IFERROR(INDEX('HAZUS Table FL 14.16'!$F$3:$F$30,MATCH($J722,'HAZUS Table FL 14.16'!$C$3:$C$30,0)),"no data")</f>
        <v>no data</v>
      </c>
      <c r="T722" s="246" t="str">
        <f>IFERROR(INDEX('HAZUS Table FL 14.16'!$G$3:$G$30,MATCH($J722,'HAZUS Table FL 14.16'!$C$3:$C$30,0)),"no data")</f>
        <v>no data</v>
      </c>
      <c r="U722" s="164" t="str">
        <f>IFERROR('Inputs_Metric 7'!$D$5*INDEX('HAZUS Table FL 14.8'!$E$4:$E$14,MATCH('Step 1_Metric 7'!$J722,'HAZUS Table FL 14.8'!$C$4:$C$14,0)),"no data")</f>
        <v>no data</v>
      </c>
      <c r="W722" s="92" t="str">
        <f t="shared" si="101"/>
        <v/>
      </c>
      <c r="X722" s="92" t="str">
        <f t="shared" si="102"/>
        <v/>
      </c>
      <c r="Y722" s="92" t="str">
        <f t="shared" si="103"/>
        <v/>
      </c>
      <c r="Z722" s="92" t="str">
        <f t="shared" si="104"/>
        <v/>
      </c>
      <c r="AA722" s="101" t="str">
        <f t="shared" si="105"/>
        <v/>
      </c>
      <c r="AB722" s="101" t="str">
        <f t="shared" si="106"/>
        <v/>
      </c>
      <c r="AC722" s="92" t="str">
        <f t="shared" si="107"/>
        <v/>
      </c>
      <c r="AD722" s="92" t="str">
        <f t="shared" si="108"/>
        <v/>
      </c>
    </row>
    <row r="723" spans="1:30" x14ac:dyDescent="0.25">
      <c r="A723">
        <f t="shared" si="100"/>
        <v>10</v>
      </c>
      <c r="B723">
        <f>COUNTIF($D$4:D723,D723)</f>
        <v>640</v>
      </c>
      <c r="C723">
        <f>'Building Structure Data'!B724</f>
        <v>0</v>
      </c>
      <c r="D723">
        <f>'Building Structure Data'!C724</f>
        <v>0</v>
      </c>
      <c r="E723">
        <f>'Building Structure Data'!D724</f>
        <v>0</v>
      </c>
      <c r="F723">
        <f>'Building Structure Data'!E724</f>
        <v>0</v>
      </c>
      <c r="G723" s="43">
        <f>'Building Structure Data'!O724</f>
        <v>0</v>
      </c>
      <c r="H723" s="43">
        <f>'Building Structure Data'!P724</f>
        <v>0</v>
      </c>
      <c r="I723" t="b">
        <f>IF(OR('Building Structure Data'!M724="C",'Building Structure Data'!M724="R"),TRUE,FALSE)</f>
        <v>0</v>
      </c>
      <c r="J723">
        <f>'Building Structure Data'!Y724</f>
        <v>0</v>
      </c>
      <c r="K723" s="77">
        <f>'Building Structure Data'!AN724</f>
        <v>0</v>
      </c>
      <c r="L723" s="77">
        <f>'Building Structure Data'!AO724</f>
        <v>0</v>
      </c>
      <c r="M723" s="163" t="str">
        <f>IFERROR('Inputs_Metric 7'!$D$5*INDEX('HAZUS Table FL 14.14'!$F$5:$F$40,MATCH($J723,'HAZUS Table FL 14.14'!$C$5:$C$40,0)),"no data")</f>
        <v>no data</v>
      </c>
      <c r="N723" s="163" t="str">
        <f>IFERROR('Inputs_Metric 7'!$D$5*INDEX('HAZUS Table FL 14.14'!$G$5:$G$40,MATCH($J723,'HAZUS Table FL 14.14'!$C$5:$C$40,0)),"no data")</f>
        <v>no data</v>
      </c>
      <c r="O723" s="163" t="str">
        <f>IFERROR('Inputs_Metric 7'!$D$5*INDEX('HAZUS Table FL 14.14'!$I$5:$I$40,MATCH($J723,'HAZUS Table FL 14.14'!$C$5:$C$40,0)),"no data")</f>
        <v>no data</v>
      </c>
      <c r="P723" s="246" t="str">
        <f>IFERROR(AVERAGEIFS('HAZUS Table FL 14.12'!$S$4:$S$325,'HAZUS Table FL 14.12'!$N$4:$N$325,$J723,'HAZUS Table FL 14.12'!$R$4:$R$325,$I723,'HAZUS Table FL 14.12'!$P$4:$P$325,"&lt;="&amp;$G723,'HAZUS Table FL 14.12'!$Q$4:$Q$325,"&gt;"&amp;$G723)*'Inputs_Metric 7'!$D$6,"no data")</f>
        <v>no data</v>
      </c>
      <c r="Q723" s="246" t="str">
        <f>IFERROR(AVERAGEIFS('HAZUS Table FL 14.12'!$S$4:$S$325,'HAZUS Table FL 14.12'!$N$4:$N$325,$J723,'HAZUS Table FL 14.12'!$R$4:$R$325,$I723,'HAZUS Table FL 14.12'!$P$4:$P$325,"&lt;="&amp;$H723,'HAZUS Table FL 14.12'!$Q$4:$Q$325,"&gt;"&amp;$H723)*'Inputs_Metric 7'!$D$6,"no data")</f>
        <v>no data</v>
      </c>
      <c r="R723" s="246" t="str">
        <f>IFERROR(INDEX('HAZUS Table FL 14.16'!$D$3:$D$30,MATCH($J723,'HAZUS Table FL 14.16'!$C$3:$C$30,0)),"no data")</f>
        <v>no data</v>
      </c>
      <c r="S723" s="246" t="str">
        <f>IFERROR(INDEX('HAZUS Table FL 14.16'!$F$3:$F$30,MATCH($J723,'HAZUS Table FL 14.16'!$C$3:$C$30,0)),"no data")</f>
        <v>no data</v>
      </c>
      <c r="T723" s="246" t="str">
        <f>IFERROR(INDEX('HAZUS Table FL 14.16'!$G$3:$G$30,MATCH($J723,'HAZUS Table FL 14.16'!$C$3:$C$30,0)),"no data")</f>
        <v>no data</v>
      </c>
      <c r="U723" s="164" t="str">
        <f>IFERROR('Inputs_Metric 7'!$D$5*INDEX('HAZUS Table FL 14.8'!$E$4:$E$14,MATCH('Step 1_Metric 7'!$J723,'HAZUS Table FL 14.8'!$C$4:$C$14,0)),"no data")</f>
        <v>no data</v>
      </c>
      <c r="W723" s="92" t="str">
        <f t="shared" si="101"/>
        <v/>
      </c>
      <c r="X723" s="92" t="str">
        <f t="shared" si="102"/>
        <v/>
      </c>
      <c r="Y723" s="92" t="str">
        <f t="shared" si="103"/>
        <v/>
      </c>
      <c r="Z723" s="92" t="str">
        <f t="shared" si="104"/>
        <v/>
      </c>
      <c r="AA723" s="101" t="str">
        <f t="shared" si="105"/>
        <v/>
      </c>
      <c r="AB723" s="101" t="str">
        <f t="shared" si="106"/>
        <v/>
      </c>
      <c r="AC723" s="92" t="str">
        <f t="shared" si="107"/>
        <v/>
      </c>
      <c r="AD723" s="92" t="str">
        <f t="shared" si="108"/>
        <v/>
      </c>
    </row>
    <row r="724" spans="1:30" x14ac:dyDescent="0.25">
      <c r="A724">
        <f t="shared" si="100"/>
        <v>10</v>
      </c>
      <c r="B724">
        <f>COUNTIF($D$4:D724,D724)</f>
        <v>641</v>
      </c>
      <c r="C724">
        <f>'Building Structure Data'!B725</f>
        <v>0</v>
      </c>
      <c r="D724">
        <f>'Building Structure Data'!C725</f>
        <v>0</v>
      </c>
      <c r="E724">
        <f>'Building Structure Data'!D725</f>
        <v>0</v>
      </c>
      <c r="F724">
        <f>'Building Structure Data'!E725</f>
        <v>0</v>
      </c>
      <c r="G724" s="43">
        <f>'Building Structure Data'!O725</f>
        <v>0</v>
      </c>
      <c r="H724" s="43">
        <f>'Building Structure Data'!P725</f>
        <v>0</v>
      </c>
      <c r="I724" t="b">
        <f>IF(OR('Building Structure Data'!M725="C",'Building Structure Data'!M725="R"),TRUE,FALSE)</f>
        <v>0</v>
      </c>
      <c r="J724">
        <f>'Building Structure Data'!Y725</f>
        <v>0</v>
      </c>
      <c r="K724" s="77">
        <f>'Building Structure Data'!AN725</f>
        <v>0</v>
      </c>
      <c r="L724" s="77">
        <f>'Building Structure Data'!AO725</f>
        <v>0</v>
      </c>
      <c r="M724" s="163" t="str">
        <f>IFERROR('Inputs_Metric 7'!$D$5*INDEX('HAZUS Table FL 14.14'!$F$5:$F$40,MATCH($J724,'HAZUS Table FL 14.14'!$C$5:$C$40,0)),"no data")</f>
        <v>no data</v>
      </c>
      <c r="N724" s="163" t="str">
        <f>IFERROR('Inputs_Metric 7'!$D$5*INDEX('HAZUS Table FL 14.14'!$G$5:$G$40,MATCH($J724,'HAZUS Table FL 14.14'!$C$5:$C$40,0)),"no data")</f>
        <v>no data</v>
      </c>
      <c r="O724" s="163" t="str">
        <f>IFERROR('Inputs_Metric 7'!$D$5*INDEX('HAZUS Table FL 14.14'!$I$5:$I$40,MATCH($J724,'HAZUS Table FL 14.14'!$C$5:$C$40,0)),"no data")</f>
        <v>no data</v>
      </c>
      <c r="P724" s="246" t="str">
        <f>IFERROR(AVERAGEIFS('HAZUS Table FL 14.12'!$S$4:$S$325,'HAZUS Table FL 14.12'!$N$4:$N$325,$J724,'HAZUS Table FL 14.12'!$R$4:$R$325,$I724,'HAZUS Table FL 14.12'!$P$4:$P$325,"&lt;="&amp;$G724,'HAZUS Table FL 14.12'!$Q$4:$Q$325,"&gt;"&amp;$G724)*'Inputs_Metric 7'!$D$6,"no data")</f>
        <v>no data</v>
      </c>
      <c r="Q724" s="246" t="str">
        <f>IFERROR(AVERAGEIFS('HAZUS Table FL 14.12'!$S$4:$S$325,'HAZUS Table FL 14.12'!$N$4:$N$325,$J724,'HAZUS Table FL 14.12'!$R$4:$R$325,$I724,'HAZUS Table FL 14.12'!$P$4:$P$325,"&lt;="&amp;$H724,'HAZUS Table FL 14.12'!$Q$4:$Q$325,"&gt;"&amp;$H724)*'Inputs_Metric 7'!$D$6,"no data")</f>
        <v>no data</v>
      </c>
      <c r="R724" s="246" t="str">
        <f>IFERROR(INDEX('HAZUS Table FL 14.16'!$D$3:$D$30,MATCH($J724,'HAZUS Table FL 14.16'!$C$3:$C$30,0)),"no data")</f>
        <v>no data</v>
      </c>
      <c r="S724" s="246" t="str">
        <f>IFERROR(INDEX('HAZUS Table FL 14.16'!$F$3:$F$30,MATCH($J724,'HAZUS Table FL 14.16'!$C$3:$C$30,0)),"no data")</f>
        <v>no data</v>
      </c>
      <c r="T724" s="246" t="str">
        <f>IFERROR(INDEX('HAZUS Table FL 14.16'!$G$3:$G$30,MATCH($J724,'HAZUS Table FL 14.16'!$C$3:$C$30,0)),"no data")</f>
        <v>no data</v>
      </c>
      <c r="U724" s="164" t="str">
        <f>IFERROR('Inputs_Metric 7'!$D$5*INDEX('HAZUS Table FL 14.8'!$E$4:$E$14,MATCH('Step 1_Metric 7'!$J724,'HAZUS Table FL 14.8'!$C$4:$C$14,0)),"no data")</f>
        <v>no data</v>
      </c>
      <c r="W724" s="92" t="str">
        <f t="shared" si="101"/>
        <v/>
      </c>
      <c r="X724" s="92" t="str">
        <f t="shared" si="102"/>
        <v/>
      </c>
      <c r="Y724" s="92" t="str">
        <f t="shared" si="103"/>
        <v/>
      </c>
      <c r="Z724" s="92" t="str">
        <f t="shared" si="104"/>
        <v/>
      </c>
      <c r="AA724" s="101" t="str">
        <f t="shared" si="105"/>
        <v/>
      </c>
      <c r="AB724" s="101" t="str">
        <f t="shared" si="106"/>
        <v/>
      </c>
      <c r="AC724" s="92" t="str">
        <f t="shared" si="107"/>
        <v/>
      </c>
      <c r="AD724" s="92" t="str">
        <f t="shared" si="108"/>
        <v/>
      </c>
    </row>
    <row r="725" spans="1:30" x14ac:dyDescent="0.25">
      <c r="A725">
        <f t="shared" si="100"/>
        <v>10</v>
      </c>
      <c r="B725">
        <f>COUNTIF($D$4:D725,D725)</f>
        <v>642</v>
      </c>
      <c r="C725">
        <f>'Building Structure Data'!B726</f>
        <v>0</v>
      </c>
      <c r="D725">
        <f>'Building Structure Data'!C726</f>
        <v>0</v>
      </c>
      <c r="E725">
        <f>'Building Structure Data'!D726</f>
        <v>0</v>
      </c>
      <c r="F725">
        <f>'Building Structure Data'!E726</f>
        <v>0</v>
      </c>
      <c r="G725" s="43">
        <f>'Building Structure Data'!O726</f>
        <v>0</v>
      </c>
      <c r="H725" s="43">
        <f>'Building Structure Data'!P726</f>
        <v>0</v>
      </c>
      <c r="I725" t="b">
        <f>IF(OR('Building Structure Data'!M726="C",'Building Structure Data'!M726="R"),TRUE,FALSE)</f>
        <v>0</v>
      </c>
      <c r="J725">
        <f>'Building Structure Data'!Y726</f>
        <v>0</v>
      </c>
      <c r="K725" s="77">
        <f>'Building Structure Data'!AN726</f>
        <v>0</v>
      </c>
      <c r="L725" s="77">
        <f>'Building Structure Data'!AO726</f>
        <v>0</v>
      </c>
      <c r="M725" s="163" t="str">
        <f>IFERROR('Inputs_Metric 7'!$D$5*INDEX('HAZUS Table FL 14.14'!$F$5:$F$40,MATCH($J725,'HAZUS Table FL 14.14'!$C$5:$C$40,0)),"no data")</f>
        <v>no data</v>
      </c>
      <c r="N725" s="163" t="str">
        <f>IFERROR('Inputs_Metric 7'!$D$5*INDEX('HAZUS Table FL 14.14'!$G$5:$G$40,MATCH($J725,'HAZUS Table FL 14.14'!$C$5:$C$40,0)),"no data")</f>
        <v>no data</v>
      </c>
      <c r="O725" s="163" t="str">
        <f>IFERROR('Inputs_Metric 7'!$D$5*INDEX('HAZUS Table FL 14.14'!$I$5:$I$40,MATCH($J725,'HAZUS Table FL 14.14'!$C$5:$C$40,0)),"no data")</f>
        <v>no data</v>
      </c>
      <c r="P725" s="246" t="str">
        <f>IFERROR(AVERAGEIFS('HAZUS Table FL 14.12'!$S$4:$S$325,'HAZUS Table FL 14.12'!$N$4:$N$325,$J725,'HAZUS Table FL 14.12'!$R$4:$R$325,$I725,'HAZUS Table FL 14.12'!$P$4:$P$325,"&lt;="&amp;$G725,'HAZUS Table FL 14.12'!$Q$4:$Q$325,"&gt;"&amp;$G725)*'Inputs_Metric 7'!$D$6,"no data")</f>
        <v>no data</v>
      </c>
      <c r="Q725" s="246" t="str">
        <f>IFERROR(AVERAGEIFS('HAZUS Table FL 14.12'!$S$4:$S$325,'HAZUS Table FL 14.12'!$N$4:$N$325,$J725,'HAZUS Table FL 14.12'!$R$4:$R$325,$I725,'HAZUS Table FL 14.12'!$P$4:$P$325,"&lt;="&amp;$H725,'HAZUS Table FL 14.12'!$Q$4:$Q$325,"&gt;"&amp;$H725)*'Inputs_Metric 7'!$D$6,"no data")</f>
        <v>no data</v>
      </c>
      <c r="R725" s="246" t="str">
        <f>IFERROR(INDEX('HAZUS Table FL 14.16'!$D$3:$D$30,MATCH($J725,'HAZUS Table FL 14.16'!$C$3:$C$30,0)),"no data")</f>
        <v>no data</v>
      </c>
      <c r="S725" s="246" t="str">
        <f>IFERROR(INDEX('HAZUS Table FL 14.16'!$F$3:$F$30,MATCH($J725,'HAZUS Table FL 14.16'!$C$3:$C$30,0)),"no data")</f>
        <v>no data</v>
      </c>
      <c r="T725" s="246" t="str">
        <f>IFERROR(INDEX('HAZUS Table FL 14.16'!$G$3:$G$30,MATCH($J725,'HAZUS Table FL 14.16'!$C$3:$C$30,0)),"no data")</f>
        <v>no data</v>
      </c>
      <c r="U725" s="164" t="str">
        <f>IFERROR('Inputs_Metric 7'!$D$5*INDEX('HAZUS Table FL 14.8'!$E$4:$E$14,MATCH('Step 1_Metric 7'!$J725,'HAZUS Table FL 14.8'!$C$4:$C$14,0)),"no data")</f>
        <v>no data</v>
      </c>
      <c r="W725" s="92" t="str">
        <f t="shared" si="101"/>
        <v/>
      </c>
      <c r="X725" s="92" t="str">
        <f t="shared" si="102"/>
        <v/>
      </c>
      <c r="Y725" s="92" t="str">
        <f t="shared" si="103"/>
        <v/>
      </c>
      <c r="Z725" s="92" t="str">
        <f t="shared" si="104"/>
        <v/>
      </c>
      <c r="AA725" s="101" t="str">
        <f t="shared" si="105"/>
        <v/>
      </c>
      <c r="AB725" s="101" t="str">
        <f t="shared" si="106"/>
        <v/>
      </c>
      <c r="AC725" s="92" t="str">
        <f t="shared" si="107"/>
        <v/>
      </c>
      <c r="AD725" s="92" t="str">
        <f t="shared" si="108"/>
        <v/>
      </c>
    </row>
    <row r="726" spans="1:30" x14ac:dyDescent="0.25">
      <c r="A726">
        <f t="shared" si="100"/>
        <v>10</v>
      </c>
      <c r="B726">
        <f>COUNTIF($D$4:D726,D726)</f>
        <v>643</v>
      </c>
      <c r="C726">
        <f>'Building Structure Data'!B727</f>
        <v>0</v>
      </c>
      <c r="D726">
        <f>'Building Structure Data'!C727</f>
        <v>0</v>
      </c>
      <c r="E726">
        <f>'Building Structure Data'!D727</f>
        <v>0</v>
      </c>
      <c r="F726">
        <f>'Building Structure Data'!E727</f>
        <v>0</v>
      </c>
      <c r="G726" s="43">
        <f>'Building Structure Data'!O727</f>
        <v>0</v>
      </c>
      <c r="H726" s="43">
        <f>'Building Structure Data'!P727</f>
        <v>0</v>
      </c>
      <c r="I726" t="b">
        <f>IF(OR('Building Structure Data'!M727="C",'Building Structure Data'!M727="R"),TRUE,FALSE)</f>
        <v>0</v>
      </c>
      <c r="J726">
        <f>'Building Structure Data'!Y727</f>
        <v>0</v>
      </c>
      <c r="K726" s="77">
        <f>'Building Structure Data'!AN727</f>
        <v>0</v>
      </c>
      <c r="L726" s="77">
        <f>'Building Structure Data'!AO727</f>
        <v>0</v>
      </c>
      <c r="M726" s="163" t="str">
        <f>IFERROR('Inputs_Metric 7'!$D$5*INDEX('HAZUS Table FL 14.14'!$F$5:$F$40,MATCH($J726,'HAZUS Table FL 14.14'!$C$5:$C$40,0)),"no data")</f>
        <v>no data</v>
      </c>
      <c r="N726" s="163" t="str">
        <f>IFERROR('Inputs_Metric 7'!$D$5*INDEX('HAZUS Table FL 14.14'!$G$5:$G$40,MATCH($J726,'HAZUS Table FL 14.14'!$C$5:$C$40,0)),"no data")</f>
        <v>no data</v>
      </c>
      <c r="O726" s="163" t="str">
        <f>IFERROR('Inputs_Metric 7'!$D$5*INDEX('HAZUS Table FL 14.14'!$I$5:$I$40,MATCH($J726,'HAZUS Table FL 14.14'!$C$5:$C$40,0)),"no data")</f>
        <v>no data</v>
      </c>
      <c r="P726" s="246" t="str">
        <f>IFERROR(AVERAGEIFS('HAZUS Table FL 14.12'!$S$4:$S$325,'HAZUS Table FL 14.12'!$N$4:$N$325,$J726,'HAZUS Table FL 14.12'!$R$4:$R$325,$I726,'HAZUS Table FL 14.12'!$P$4:$P$325,"&lt;="&amp;$G726,'HAZUS Table FL 14.12'!$Q$4:$Q$325,"&gt;"&amp;$G726)*'Inputs_Metric 7'!$D$6,"no data")</f>
        <v>no data</v>
      </c>
      <c r="Q726" s="246" t="str">
        <f>IFERROR(AVERAGEIFS('HAZUS Table FL 14.12'!$S$4:$S$325,'HAZUS Table FL 14.12'!$N$4:$N$325,$J726,'HAZUS Table FL 14.12'!$R$4:$R$325,$I726,'HAZUS Table FL 14.12'!$P$4:$P$325,"&lt;="&amp;$H726,'HAZUS Table FL 14.12'!$Q$4:$Q$325,"&gt;"&amp;$H726)*'Inputs_Metric 7'!$D$6,"no data")</f>
        <v>no data</v>
      </c>
      <c r="R726" s="246" t="str">
        <f>IFERROR(INDEX('HAZUS Table FL 14.16'!$D$3:$D$30,MATCH($J726,'HAZUS Table FL 14.16'!$C$3:$C$30,0)),"no data")</f>
        <v>no data</v>
      </c>
      <c r="S726" s="246" t="str">
        <f>IFERROR(INDEX('HAZUS Table FL 14.16'!$F$3:$F$30,MATCH($J726,'HAZUS Table FL 14.16'!$C$3:$C$30,0)),"no data")</f>
        <v>no data</v>
      </c>
      <c r="T726" s="246" t="str">
        <f>IFERROR(INDEX('HAZUS Table FL 14.16'!$G$3:$G$30,MATCH($J726,'HAZUS Table FL 14.16'!$C$3:$C$30,0)),"no data")</f>
        <v>no data</v>
      </c>
      <c r="U726" s="164" t="str">
        <f>IFERROR('Inputs_Metric 7'!$D$5*INDEX('HAZUS Table FL 14.8'!$E$4:$E$14,MATCH('Step 1_Metric 7'!$J726,'HAZUS Table FL 14.8'!$C$4:$C$14,0)),"no data")</f>
        <v>no data</v>
      </c>
      <c r="W726" s="92" t="str">
        <f t="shared" si="101"/>
        <v/>
      </c>
      <c r="X726" s="92" t="str">
        <f t="shared" si="102"/>
        <v/>
      </c>
      <c r="Y726" s="92" t="str">
        <f t="shared" si="103"/>
        <v/>
      </c>
      <c r="Z726" s="92" t="str">
        <f t="shared" si="104"/>
        <v/>
      </c>
      <c r="AA726" s="101" t="str">
        <f t="shared" si="105"/>
        <v/>
      </c>
      <c r="AB726" s="101" t="str">
        <f t="shared" si="106"/>
        <v/>
      </c>
      <c r="AC726" s="92" t="str">
        <f t="shared" si="107"/>
        <v/>
      </c>
      <c r="AD726" s="92" t="str">
        <f t="shared" si="108"/>
        <v/>
      </c>
    </row>
    <row r="727" spans="1:30" x14ac:dyDescent="0.25">
      <c r="A727">
        <f t="shared" si="100"/>
        <v>10</v>
      </c>
      <c r="B727">
        <f>COUNTIF($D$4:D727,D727)</f>
        <v>644</v>
      </c>
      <c r="C727">
        <f>'Building Structure Data'!B728</f>
        <v>0</v>
      </c>
      <c r="D727">
        <f>'Building Structure Data'!C728</f>
        <v>0</v>
      </c>
      <c r="E727">
        <f>'Building Structure Data'!D728</f>
        <v>0</v>
      </c>
      <c r="F727">
        <f>'Building Structure Data'!E728</f>
        <v>0</v>
      </c>
      <c r="G727" s="43">
        <f>'Building Structure Data'!O728</f>
        <v>0</v>
      </c>
      <c r="H727" s="43">
        <f>'Building Structure Data'!P728</f>
        <v>0</v>
      </c>
      <c r="I727" t="b">
        <f>IF(OR('Building Structure Data'!M728="C",'Building Structure Data'!M728="R"),TRUE,FALSE)</f>
        <v>0</v>
      </c>
      <c r="J727">
        <f>'Building Structure Data'!Y728</f>
        <v>0</v>
      </c>
      <c r="K727" s="77">
        <f>'Building Structure Data'!AN728</f>
        <v>0</v>
      </c>
      <c r="L727" s="77">
        <f>'Building Structure Data'!AO728</f>
        <v>0</v>
      </c>
      <c r="M727" s="163" t="str">
        <f>IFERROR('Inputs_Metric 7'!$D$5*INDEX('HAZUS Table FL 14.14'!$F$5:$F$40,MATCH($J727,'HAZUS Table FL 14.14'!$C$5:$C$40,0)),"no data")</f>
        <v>no data</v>
      </c>
      <c r="N727" s="163" t="str">
        <f>IFERROR('Inputs_Metric 7'!$D$5*INDEX('HAZUS Table FL 14.14'!$G$5:$G$40,MATCH($J727,'HAZUS Table FL 14.14'!$C$5:$C$40,0)),"no data")</f>
        <v>no data</v>
      </c>
      <c r="O727" s="163" t="str">
        <f>IFERROR('Inputs_Metric 7'!$D$5*INDEX('HAZUS Table FL 14.14'!$I$5:$I$40,MATCH($J727,'HAZUS Table FL 14.14'!$C$5:$C$40,0)),"no data")</f>
        <v>no data</v>
      </c>
      <c r="P727" s="246" t="str">
        <f>IFERROR(AVERAGEIFS('HAZUS Table FL 14.12'!$S$4:$S$325,'HAZUS Table FL 14.12'!$N$4:$N$325,$J727,'HAZUS Table FL 14.12'!$R$4:$R$325,$I727,'HAZUS Table FL 14.12'!$P$4:$P$325,"&lt;="&amp;$G727,'HAZUS Table FL 14.12'!$Q$4:$Q$325,"&gt;"&amp;$G727)*'Inputs_Metric 7'!$D$6,"no data")</f>
        <v>no data</v>
      </c>
      <c r="Q727" s="246" t="str">
        <f>IFERROR(AVERAGEIFS('HAZUS Table FL 14.12'!$S$4:$S$325,'HAZUS Table FL 14.12'!$N$4:$N$325,$J727,'HAZUS Table FL 14.12'!$R$4:$R$325,$I727,'HAZUS Table FL 14.12'!$P$4:$P$325,"&lt;="&amp;$H727,'HAZUS Table FL 14.12'!$Q$4:$Q$325,"&gt;"&amp;$H727)*'Inputs_Metric 7'!$D$6,"no data")</f>
        <v>no data</v>
      </c>
      <c r="R727" s="246" t="str">
        <f>IFERROR(INDEX('HAZUS Table FL 14.16'!$D$3:$D$30,MATCH($J727,'HAZUS Table FL 14.16'!$C$3:$C$30,0)),"no data")</f>
        <v>no data</v>
      </c>
      <c r="S727" s="246" t="str">
        <f>IFERROR(INDEX('HAZUS Table FL 14.16'!$F$3:$F$30,MATCH($J727,'HAZUS Table FL 14.16'!$C$3:$C$30,0)),"no data")</f>
        <v>no data</v>
      </c>
      <c r="T727" s="246" t="str">
        <f>IFERROR(INDEX('HAZUS Table FL 14.16'!$G$3:$G$30,MATCH($J727,'HAZUS Table FL 14.16'!$C$3:$C$30,0)),"no data")</f>
        <v>no data</v>
      </c>
      <c r="U727" s="164" t="str">
        <f>IFERROR('Inputs_Metric 7'!$D$5*INDEX('HAZUS Table FL 14.8'!$E$4:$E$14,MATCH('Step 1_Metric 7'!$J727,'HAZUS Table FL 14.8'!$C$4:$C$14,0)),"no data")</f>
        <v>no data</v>
      </c>
      <c r="W727" s="92" t="str">
        <f t="shared" si="101"/>
        <v/>
      </c>
      <c r="X727" s="92" t="str">
        <f t="shared" si="102"/>
        <v/>
      </c>
      <c r="Y727" s="92" t="str">
        <f t="shared" si="103"/>
        <v/>
      </c>
      <c r="Z727" s="92" t="str">
        <f t="shared" si="104"/>
        <v/>
      </c>
      <c r="AA727" s="101" t="str">
        <f t="shared" si="105"/>
        <v/>
      </c>
      <c r="AB727" s="101" t="str">
        <f t="shared" si="106"/>
        <v/>
      </c>
      <c r="AC727" s="92" t="str">
        <f t="shared" si="107"/>
        <v/>
      </c>
      <c r="AD727" s="92" t="str">
        <f t="shared" si="108"/>
        <v/>
      </c>
    </row>
    <row r="728" spans="1:30" x14ac:dyDescent="0.25">
      <c r="A728">
        <f t="shared" si="100"/>
        <v>10</v>
      </c>
      <c r="B728">
        <f>COUNTIF($D$4:D728,D728)</f>
        <v>645</v>
      </c>
      <c r="C728">
        <f>'Building Structure Data'!B729</f>
        <v>0</v>
      </c>
      <c r="D728">
        <f>'Building Structure Data'!C729</f>
        <v>0</v>
      </c>
      <c r="E728">
        <f>'Building Structure Data'!D729</f>
        <v>0</v>
      </c>
      <c r="F728">
        <f>'Building Structure Data'!E729</f>
        <v>0</v>
      </c>
      <c r="G728" s="43">
        <f>'Building Structure Data'!O729</f>
        <v>0</v>
      </c>
      <c r="H728" s="43">
        <f>'Building Structure Data'!P729</f>
        <v>0</v>
      </c>
      <c r="I728" t="b">
        <f>IF(OR('Building Structure Data'!M729="C",'Building Structure Data'!M729="R"),TRUE,FALSE)</f>
        <v>0</v>
      </c>
      <c r="J728">
        <f>'Building Structure Data'!Y729</f>
        <v>0</v>
      </c>
      <c r="K728" s="77">
        <f>'Building Structure Data'!AN729</f>
        <v>0</v>
      </c>
      <c r="L728" s="77">
        <f>'Building Structure Data'!AO729</f>
        <v>0</v>
      </c>
      <c r="M728" s="163" t="str">
        <f>IFERROR('Inputs_Metric 7'!$D$5*INDEX('HAZUS Table FL 14.14'!$F$5:$F$40,MATCH($J728,'HAZUS Table FL 14.14'!$C$5:$C$40,0)),"no data")</f>
        <v>no data</v>
      </c>
      <c r="N728" s="163" t="str">
        <f>IFERROR('Inputs_Metric 7'!$D$5*INDEX('HAZUS Table FL 14.14'!$G$5:$G$40,MATCH($J728,'HAZUS Table FL 14.14'!$C$5:$C$40,0)),"no data")</f>
        <v>no data</v>
      </c>
      <c r="O728" s="163" t="str">
        <f>IFERROR('Inputs_Metric 7'!$D$5*INDEX('HAZUS Table FL 14.14'!$I$5:$I$40,MATCH($J728,'HAZUS Table FL 14.14'!$C$5:$C$40,0)),"no data")</f>
        <v>no data</v>
      </c>
      <c r="P728" s="246" t="str">
        <f>IFERROR(AVERAGEIFS('HAZUS Table FL 14.12'!$S$4:$S$325,'HAZUS Table FL 14.12'!$N$4:$N$325,$J728,'HAZUS Table FL 14.12'!$R$4:$R$325,$I728,'HAZUS Table FL 14.12'!$P$4:$P$325,"&lt;="&amp;$G728,'HAZUS Table FL 14.12'!$Q$4:$Q$325,"&gt;"&amp;$G728)*'Inputs_Metric 7'!$D$6,"no data")</f>
        <v>no data</v>
      </c>
      <c r="Q728" s="246" t="str">
        <f>IFERROR(AVERAGEIFS('HAZUS Table FL 14.12'!$S$4:$S$325,'HAZUS Table FL 14.12'!$N$4:$N$325,$J728,'HAZUS Table FL 14.12'!$R$4:$R$325,$I728,'HAZUS Table FL 14.12'!$P$4:$P$325,"&lt;="&amp;$H728,'HAZUS Table FL 14.12'!$Q$4:$Q$325,"&gt;"&amp;$H728)*'Inputs_Metric 7'!$D$6,"no data")</f>
        <v>no data</v>
      </c>
      <c r="R728" s="246" t="str">
        <f>IFERROR(INDEX('HAZUS Table FL 14.16'!$D$3:$D$30,MATCH($J728,'HAZUS Table FL 14.16'!$C$3:$C$30,0)),"no data")</f>
        <v>no data</v>
      </c>
      <c r="S728" s="246" t="str">
        <f>IFERROR(INDEX('HAZUS Table FL 14.16'!$F$3:$F$30,MATCH($J728,'HAZUS Table FL 14.16'!$C$3:$C$30,0)),"no data")</f>
        <v>no data</v>
      </c>
      <c r="T728" s="246" t="str">
        <f>IFERROR(INDEX('HAZUS Table FL 14.16'!$G$3:$G$30,MATCH($J728,'HAZUS Table FL 14.16'!$C$3:$C$30,0)),"no data")</f>
        <v>no data</v>
      </c>
      <c r="U728" s="164" t="str">
        <f>IFERROR('Inputs_Metric 7'!$D$5*INDEX('HAZUS Table FL 14.8'!$E$4:$E$14,MATCH('Step 1_Metric 7'!$J728,'HAZUS Table FL 14.8'!$C$4:$C$14,0)),"no data")</f>
        <v>no data</v>
      </c>
      <c r="W728" s="92" t="str">
        <f t="shared" si="101"/>
        <v/>
      </c>
      <c r="X728" s="92" t="str">
        <f t="shared" si="102"/>
        <v/>
      </c>
      <c r="Y728" s="92" t="str">
        <f t="shared" si="103"/>
        <v/>
      </c>
      <c r="Z728" s="92" t="str">
        <f t="shared" si="104"/>
        <v/>
      </c>
      <c r="AA728" s="101" t="str">
        <f t="shared" si="105"/>
        <v/>
      </c>
      <c r="AB728" s="101" t="str">
        <f t="shared" si="106"/>
        <v/>
      </c>
      <c r="AC728" s="92" t="str">
        <f t="shared" si="107"/>
        <v/>
      </c>
      <c r="AD728" s="92" t="str">
        <f t="shared" si="108"/>
        <v/>
      </c>
    </row>
    <row r="729" spans="1:30" x14ac:dyDescent="0.25">
      <c r="A729">
        <f t="shared" si="100"/>
        <v>10</v>
      </c>
      <c r="B729">
        <f>COUNTIF($D$4:D729,D729)</f>
        <v>646</v>
      </c>
      <c r="C729">
        <f>'Building Structure Data'!B730</f>
        <v>0</v>
      </c>
      <c r="D729">
        <f>'Building Structure Data'!C730</f>
        <v>0</v>
      </c>
      <c r="E729">
        <f>'Building Structure Data'!D730</f>
        <v>0</v>
      </c>
      <c r="F729">
        <f>'Building Structure Data'!E730</f>
        <v>0</v>
      </c>
      <c r="G729" s="43">
        <f>'Building Structure Data'!O730</f>
        <v>0</v>
      </c>
      <c r="H729" s="43">
        <f>'Building Structure Data'!P730</f>
        <v>0</v>
      </c>
      <c r="I729" t="b">
        <f>IF(OR('Building Structure Data'!M730="C",'Building Structure Data'!M730="R"),TRUE,FALSE)</f>
        <v>0</v>
      </c>
      <c r="J729">
        <f>'Building Structure Data'!Y730</f>
        <v>0</v>
      </c>
      <c r="K729" s="77">
        <f>'Building Structure Data'!AN730</f>
        <v>0</v>
      </c>
      <c r="L729" s="77">
        <f>'Building Structure Data'!AO730</f>
        <v>0</v>
      </c>
      <c r="M729" s="163" t="str">
        <f>IFERROR('Inputs_Metric 7'!$D$5*INDEX('HAZUS Table FL 14.14'!$F$5:$F$40,MATCH($J729,'HAZUS Table FL 14.14'!$C$5:$C$40,0)),"no data")</f>
        <v>no data</v>
      </c>
      <c r="N729" s="163" t="str">
        <f>IFERROR('Inputs_Metric 7'!$D$5*INDEX('HAZUS Table FL 14.14'!$G$5:$G$40,MATCH($J729,'HAZUS Table FL 14.14'!$C$5:$C$40,0)),"no data")</f>
        <v>no data</v>
      </c>
      <c r="O729" s="163" t="str">
        <f>IFERROR('Inputs_Metric 7'!$D$5*INDEX('HAZUS Table FL 14.14'!$I$5:$I$40,MATCH($J729,'HAZUS Table FL 14.14'!$C$5:$C$40,0)),"no data")</f>
        <v>no data</v>
      </c>
      <c r="P729" s="246" t="str">
        <f>IFERROR(AVERAGEIFS('HAZUS Table FL 14.12'!$S$4:$S$325,'HAZUS Table FL 14.12'!$N$4:$N$325,$J729,'HAZUS Table FL 14.12'!$R$4:$R$325,$I729,'HAZUS Table FL 14.12'!$P$4:$P$325,"&lt;="&amp;$G729,'HAZUS Table FL 14.12'!$Q$4:$Q$325,"&gt;"&amp;$G729)*'Inputs_Metric 7'!$D$6,"no data")</f>
        <v>no data</v>
      </c>
      <c r="Q729" s="246" t="str">
        <f>IFERROR(AVERAGEIFS('HAZUS Table FL 14.12'!$S$4:$S$325,'HAZUS Table FL 14.12'!$N$4:$N$325,$J729,'HAZUS Table FL 14.12'!$R$4:$R$325,$I729,'HAZUS Table FL 14.12'!$P$4:$P$325,"&lt;="&amp;$H729,'HAZUS Table FL 14.12'!$Q$4:$Q$325,"&gt;"&amp;$H729)*'Inputs_Metric 7'!$D$6,"no data")</f>
        <v>no data</v>
      </c>
      <c r="R729" s="246" t="str">
        <f>IFERROR(INDEX('HAZUS Table FL 14.16'!$D$3:$D$30,MATCH($J729,'HAZUS Table FL 14.16'!$C$3:$C$30,0)),"no data")</f>
        <v>no data</v>
      </c>
      <c r="S729" s="246" t="str">
        <f>IFERROR(INDEX('HAZUS Table FL 14.16'!$F$3:$F$30,MATCH($J729,'HAZUS Table FL 14.16'!$C$3:$C$30,0)),"no data")</f>
        <v>no data</v>
      </c>
      <c r="T729" s="246" t="str">
        <f>IFERROR(INDEX('HAZUS Table FL 14.16'!$G$3:$G$30,MATCH($J729,'HAZUS Table FL 14.16'!$C$3:$C$30,0)),"no data")</f>
        <v>no data</v>
      </c>
      <c r="U729" s="164" t="str">
        <f>IFERROR('Inputs_Metric 7'!$D$5*INDEX('HAZUS Table FL 14.8'!$E$4:$E$14,MATCH('Step 1_Metric 7'!$J729,'HAZUS Table FL 14.8'!$C$4:$C$14,0)),"no data")</f>
        <v>no data</v>
      </c>
      <c r="W729" s="92" t="str">
        <f t="shared" si="101"/>
        <v/>
      </c>
      <c r="X729" s="92" t="str">
        <f t="shared" si="102"/>
        <v/>
      </c>
      <c r="Y729" s="92" t="str">
        <f t="shared" si="103"/>
        <v/>
      </c>
      <c r="Z729" s="92" t="str">
        <f t="shared" si="104"/>
        <v/>
      </c>
      <c r="AA729" s="101" t="str">
        <f t="shared" si="105"/>
        <v/>
      </c>
      <c r="AB729" s="101" t="str">
        <f t="shared" si="106"/>
        <v/>
      </c>
      <c r="AC729" s="92" t="str">
        <f t="shared" si="107"/>
        <v/>
      </c>
      <c r="AD729" s="92" t="str">
        <f t="shared" si="108"/>
        <v/>
      </c>
    </row>
    <row r="730" spans="1:30" x14ac:dyDescent="0.25">
      <c r="A730">
        <f t="shared" si="100"/>
        <v>10</v>
      </c>
      <c r="B730">
        <f>COUNTIF($D$4:D730,D730)</f>
        <v>647</v>
      </c>
      <c r="C730">
        <f>'Building Structure Data'!B731</f>
        <v>0</v>
      </c>
      <c r="D730">
        <f>'Building Structure Data'!C731</f>
        <v>0</v>
      </c>
      <c r="E730">
        <f>'Building Structure Data'!D731</f>
        <v>0</v>
      </c>
      <c r="F730">
        <f>'Building Structure Data'!E731</f>
        <v>0</v>
      </c>
      <c r="G730" s="43">
        <f>'Building Structure Data'!O731</f>
        <v>0</v>
      </c>
      <c r="H730" s="43">
        <f>'Building Structure Data'!P731</f>
        <v>0</v>
      </c>
      <c r="I730" t="b">
        <f>IF(OR('Building Structure Data'!M731="C",'Building Structure Data'!M731="R"),TRUE,FALSE)</f>
        <v>0</v>
      </c>
      <c r="J730">
        <f>'Building Structure Data'!Y731</f>
        <v>0</v>
      </c>
      <c r="K730" s="77">
        <f>'Building Structure Data'!AN731</f>
        <v>0</v>
      </c>
      <c r="L730" s="77">
        <f>'Building Structure Data'!AO731</f>
        <v>0</v>
      </c>
      <c r="M730" s="163" t="str">
        <f>IFERROR('Inputs_Metric 7'!$D$5*INDEX('HAZUS Table FL 14.14'!$F$5:$F$40,MATCH($J730,'HAZUS Table FL 14.14'!$C$5:$C$40,0)),"no data")</f>
        <v>no data</v>
      </c>
      <c r="N730" s="163" t="str">
        <f>IFERROR('Inputs_Metric 7'!$D$5*INDEX('HAZUS Table FL 14.14'!$G$5:$G$40,MATCH($J730,'HAZUS Table FL 14.14'!$C$5:$C$40,0)),"no data")</f>
        <v>no data</v>
      </c>
      <c r="O730" s="163" t="str">
        <f>IFERROR('Inputs_Metric 7'!$D$5*INDEX('HAZUS Table FL 14.14'!$I$5:$I$40,MATCH($J730,'HAZUS Table FL 14.14'!$C$5:$C$40,0)),"no data")</f>
        <v>no data</v>
      </c>
      <c r="P730" s="246" t="str">
        <f>IFERROR(AVERAGEIFS('HAZUS Table FL 14.12'!$S$4:$S$325,'HAZUS Table FL 14.12'!$N$4:$N$325,$J730,'HAZUS Table FL 14.12'!$R$4:$R$325,$I730,'HAZUS Table FL 14.12'!$P$4:$P$325,"&lt;="&amp;$G730,'HAZUS Table FL 14.12'!$Q$4:$Q$325,"&gt;"&amp;$G730)*'Inputs_Metric 7'!$D$6,"no data")</f>
        <v>no data</v>
      </c>
      <c r="Q730" s="246" t="str">
        <f>IFERROR(AVERAGEIFS('HAZUS Table FL 14.12'!$S$4:$S$325,'HAZUS Table FL 14.12'!$N$4:$N$325,$J730,'HAZUS Table FL 14.12'!$R$4:$R$325,$I730,'HAZUS Table FL 14.12'!$P$4:$P$325,"&lt;="&amp;$H730,'HAZUS Table FL 14.12'!$Q$4:$Q$325,"&gt;"&amp;$H730)*'Inputs_Metric 7'!$D$6,"no data")</f>
        <v>no data</v>
      </c>
      <c r="R730" s="246" t="str">
        <f>IFERROR(INDEX('HAZUS Table FL 14.16'!$D$3:$D$30,MATCH($J730,'HAZUS Table FL 14.16'!$C$3:$C$30,0)),"no data")</f>
        <v>no data</v>
      </c>
      <c r="S730" s="246" t="str">
        <f>IFERROR(INDEX('HAZUS Table FL 14.16'!$F$3:$F$30,MATCH($J730,'HAZUS Table FL 14.16'!$C$3:$C$30,0)),"no data")</f>
        <v>no data</v>
      </c>
      <c r="T730" s="246" t="str">
        <f>IFERROR(INDEX('HAZUS Table FL 14.16'!$G$3:$G$30,MATCH($J730,'HAZUS Table FL 14.16'!$C$3:$C$30,0)),"no data")</f>
        <v>no data</v>
      </c>
      <c r="U730" s="164" t="str">
        <f>IFERROR('Inputs_Metric 7'!$D$5*INDEX('HAZUS Table FL 14.8'!$E$4:$E$14,MATCH('Step 1_Metric 7'!$J730,'HAZUS Table FL 14.8'!$C$4:$C$14,0)),"no data")</f>
        <v>no data</v>
      </c>
      <c r="W730" s="92" t="str">
        <f t="shared" si="101"/>
        <v/>
      </c>
      <c r="X730" s="92" t="str">
        <f t="shared" si="102"/>
        <v/>
      </c>
      <c r="Y730" s="92" t="str">
        <f t="shared" si="103"/>
        <v/>
      </c>
      <c r="Z730" s="92" t="str">
        <f t="shared" si="104"/>
        <v/>
      </c>
      <c r="AA730" s="101" t="str">
        <f t="shared" si="105"/>
        <v/>
      </c>
      <c r="AB730" s="101" t="str">
        <f t="shared" si="106"/>
        <v/>
      </c>
      <c r="AC730" s="92" t="str">
        <f t="shared" si="107"/>
        <v/>
      </c>
      <c r="AD730" s="92" t="str">
        <f t="shared" si="108"/>
        <v/>
      </c>
    </row>
    <row r="731" spans="1:30" x14ac:dyDescent="0.25">
      <c r="A731">
        <f t="shared" si="100"/>
        <v>10</v>
      </c>
      <c r="B731">
        <f>COUNTIF($D$4:D731,D731)</f>
        <v>648</v>
      </c>
      <c r="C731">
        <f>'Building Structure Data'!B732</f>
        <v>0</v>
      </c>
      <c r="D731">
        <f>'Building Structure Data'!C732</f>
        <v>0</v>
      </c>
      <c r="E731">
        <f>'Building Structure Data'!D732</f>
        <v>0</v>
      </c>
      <c r="F731">
        <f>'Building Structure Data'!E732</f>
        <v>0</v>
      </c>
      <c r="G731" s="43">
        <f>'Building Structure Data'!O732</f>
        <v>0</v>
      </c>
      <c r="H731" s="43">
        <f>'Building Structure Data'!P732</f>
        <v>0</v>
      </c>
      <c r="I731" t="b">
        <f>IF(OR('Building Structure Data'!M732="C",'Building Structure Data'!M732="R"),TRUE,FALSE)</f>
        <v>0</v>
      </c>
      <c r="J731">
        <f>'Building Structure Data'!Y732</f>
        <v>0</v>
      </c>
      <c r="K731" s="77">
        <f>'Building Structure Data'!AN732</f>
        <v>0</v>
      </c>
      <c r="L731" s="77">
        <f>'Building Structure Data'!AO732</f>
        <v>0</v>
      </c>
      <c r="M731" s="163" t="str">
        <f>IFERROR('Inputs_Metric 7'!$D$5*INDEX('HAZUS Table FL 14.14'!$F$5:$F$40,MATCH($J731,'HAZUS Table FL 14.14'!$C$5:$C$40,0)),"no data")</f>
        <v>no data</v>
      </c>
      <c r="N731" s="163" t="str">
        <f>IFERROR('Inputs_Metric 7'!$D$5*INDEX('HAZUS Table FL 14.14'!$G$5:$G$40,MATCH($J731,'HAZUS Table FL 14.14'!$C$5:$C$40,0)),"no data")</f>
        <v>no data</v>
      </c>
      <c r="O731" s="163" t="str">
        <f>IFERROR('Inputs_Metric 7'!$D$5*INDEX('HAZUS Table FL 14.14'!$I$5:$I$40,MATCH($J731,'HAZUS Table FL 14.14'!$C$5:$C$40,0)),"no data")</f>
        <v>no data</v>
      </c>
      <c r="P731" s="246" t="str">
        <f>IFERROR(AVERAGEIFS('HAZUS Table FL 14.12'!$S$4:$S$325,'HAZUS Table FL 14.12'!$N$4:$N$325,$J731,'HAZUS Table FL 14.12'!$R$4:$R$325,$I731,'HAZUS Table FL 14.12'!$P$4:$P$325,"&lt;="&amp;$G731,'HAZUS Table FL 14.12'!$Q$4:$Q$325,"&gt;"&amp;$G731)*'Inputs_Metric 7'!$D$6,"no data")</f>
        <v>no data</v>
      </c>
      <c r="Q731" s="246" t="str">
        <f>IFERROR(AVERAGEIFS('HAZUS Table FL 14.12'!$S$4:$S$325,'HAZUS Table FL 14.12'!$N$4:$N$325,$J731,'HAZUS Table FL 14.12'!$R$4:$R$325,$I731,'HAZUS Table FL 14.12'!$P$4:$P$325,"&lt;="&amp;$H731,'HAZUS Table FL 14.12'!$Q$4:$Q$325,"&gt;"&amp;$H731)*'Inputs_Metric 7'!$D$6,"no data")</f>
        <v>no data</v>
      </c>
      <c r="R731" s="246" t="str">
        <f>IFERROR(INDEX('HAZUS Table FL 14.16'!$D$3:$D$30,MATCH($J731,'HAZUS Table FL 14.16'!$C$3:$C$30,0)),"no data")</f>
        <v>no data</v>
      </c>
      <c r="S731" s="246" t="str">
        <f>IFERROR(INDEX('HAZUS Table FL 14.16'!$F$3:$F$30,MATCH($J731,'HAZUS Table FL 14.16'!$C$3:$C$30,0)),"no data")</f>
        <v>no data</v>
      </c>
      <c r="T731" s="246" t="str">
        <f>IFERROR(INDEX('HAZUS Table FL 14.16'!$G$3:$G$30,MATCH($J731,'HAZUS Table FL 14.16'!$C$3:$C$30,0)),"no data")</f>
        <v>no data</v>
      </c>
      <c r="U731" s="164" t="str">
        <f>IFERROR('Inputs_Metric 7'!$D$5*INDEX('HAZUS Table FL 14.8'!$E$4:$E$14,MATCH('Step 1_Metric 7'!$J731,'HAZUS Table FL 14.8'!$C$4:$C$14,0)),"no data")</f>
        <v>no data</v>
      </c>
      <c r="W731" s="92" t="str">
        <f t="shared" si="101"/>
        <v/>
      </c>
      <c r="X731" s="92" t="str">
        <f t="shared" si="102"/>
        <v/>
      </c>
      <c r="Y731" s="92" t="str">
        <f t="shared" si="103"/>
        <v/>
      </c>
      <c r="Z731" s="92" t="str">
        <f t="shared" si="104"/>
        <v/>
      </c>
      <c r="AA731" s="101" t="str">
        <f t="shared" si="105"/>
        <v/>
      </c>
      <c r="AB731" s="101" t="str">
        <f t="shared" si="106"/>
        <v/>
      </c>
      <c r="AC731" s="92" t="str">
        <f t="shared" si="107"/>
        <v/>
      </c>
      <c r="AD731" s="92" t="str">
        <f t="shared" si="108"/>
        <v/>
      </c>
    </row>
    <row r="732" spans="1:30" x14ac:dyDescent="0.25">
      <c r="A732">
        <f t="shared" si="100"/>
        <v>10</v>
      </c>
      <c r="B732">
        <f>COUNTIF($D$4:D732,D732)</f>
        <v>649</v>
      </c>
      <c r="C732">
        <f>'Building Structure Data'!B733</f>
        <v>0</v>
      </c>
      <c r="D732">
        <f>'Building Structure Data'!C733</f>
        <v>0</v>
      </c>
      <c r="E732">
        <f>'Building Structure Data'!D733</f>
        <v>0</v>
      </c>
      <c r="F732">
        <f>'Building Structure Data'!E733</f>
        <v>0</v>
      </c>
      <c r="G732" s="43">
        <f>'Building Structure Data'!O733</f>
        <v>0</v>
      </c>
      <c r="H732" s="43">
        <f>'Building Structure Data'!P733</f>
        <v>0</v>
      </c>
      <c r="I732" t="b">
        <f>IF(OR('Building Structure Data'!M733="C",'Building Structure Data'!M733="R"),TRUE,FALSE)</f>
        <v>0</v>
      </c>
      <c r="J732">
        <f>'Building Structure Data'!Y733</f>
        <v>0</v>
      </c>
      <c r="K732" s="77">
        <f>'Building Structure Data'!AN733</f>
        <v>0</v>
      </c>
      <c r="L732" s="77">
        <f>'Building Structure Data'!AO733</f>
        <v>0</v>
      </c>
      <c r="M732" s="163" t="str">
        <f>IFERROR('Inputs_Metric 7'!$D$5*INDEX('HAZUS Table FL 14.14'!$F$5:$F$40,MATCH($J732,'HAZUS Table FL 14.14'!$C$5:$C$40,0)),"no data")</f>
        <v>no data</v>
      </c>
      <c r="N732" s="163" t="str">
        <f>IFERROR('Inputs_Metric 7'!$D$5*INDEX('HAZUS Table FL 14.14'!$G$5:$G$40,MATCH($J732,'HAZUS Table FL 14.14'!$C$5:$C$40,0)),"no data")</f>
        <v>no data</v>
      </c>
      <c r="O732" s="163" t="str">
        <f>IFERROR('Inputs_Metric 7'!$D$5*INDEX('HAZUS Table FL 14.14'!$I$5:$I$40,MATCH($J732,'HAZUS Table FL 14.14'!$C$5:$C$40,0)),"no data")</f>
        <v>no data</v>
      </c>
      <c r="P732" s="246" t="str">
        <f>IFERROR(AVERAGEIFS('HAZUS Table FL 14.12'!$S$4:$S$325,'HAZUS Table FL 14.12'!$N$4:$N$325,$J732,'HAZUS Table FL 14.12'!$R$4:$R$325,$I732,'HAZUS Table FL 14.12'!$P$4:$P$325,"&lt;="&amp;$G732,'HAZUS Table FL 14.12'!$Q$4:$Q$325,"&gt;"&amp;$G732)*'Inputs_Metric 7'!$D$6,"no data")</f>
        <v>no data</v>
      </c>
      <c r="Q732" s="246" t="str">
        <f>IFERROR(AVERAGEIFS('HAZUS Table FL 14.12'!$S$4:$S$325,'HAZUS Table FL 14.12'!$N$4:$N$325,$J732,'HAZUS Table FL 14.12'!$R$4:$R$325,$I732,'HAZUS Table FL 14.12'!$P$4:$P$325,"&lt;="&amp;$H732,'HAZUS Table FL 14.12'!$Q$4:$Q$325,"&gt;"&amp;$H732)*'Inputs_Metric 7'!$D$6,"no data")</f>
        <v>no data</v>
      </c>
      <c r="R732" s="246" t="str">
        <f>IFERROR(INDEX('HAZUS Table FL 14.16'!$D$3:$D$30,MATCH($J732,'HAZUS Table FL 14.16'!$C$3:$C$30,0)),"no data")</f>
        <v>no data</v>
      </c>
      <c r="S732" s="246" t="str">
        <f>IFERROR(INDEX('HAZUS Table FL 14.16'!$F$3:$F$30,MATCH($J732,'HAZUS Table FL 14.16'!$C$3:$C$30,0)),"no data")</f>
        <v>no data</v>
      </c>
      <c r="T732" s="246" t="str">
        <f>IFERROR(INDEX('HAZUS Table FL 14.16'!$G$3:$G$30,MATCH($J732,'HAZUS Table FL 14.16'!$C$3:$C$30,0)),"no data")</f>
        <v>no data</v>
      </c>
      <c r="U732" s="164" t="str">
        <f>IFERROR('Inputs_Metric 7'!$D$5*INDEX('HAZUS Table FL 14.8'!$E$4:$E$14,MATCH('Step 1_Metric 7'!$J732,'HAZUS Table FL 14.8'!$C$4:$C$14,0)),"no data")</f>
        <v>no data</v>
      </c>
      <c r="W732" s="92" t="str">
        <f t="shared" si="101"/>
        <v/>
      </c>
      <c r="X732" s="92" t="str">
        <f t="shared" si="102"/>
        <v/>
      </c>
      <c r="Y732" s="92" t="str">
        <f t="shared" si="103"/>
        <v/>
      </c>
      <c r="Z732" s="92" t="str">
        <f t="shared" si="104"/>
        <v/>
      </c>
      <c r="AA732" s="101" t="str">
        <f t="shared" si="105"/>
        <v/>
      </c>
      <c r="AB732" s="101" t="str">
        <f t="shared" si="106"/>
        <v/>
      </c>
      <c r="AC732" s="92" t="str">
        <f t="shared" si="107"/>
        <v/>
      </c>
      <c r="AD732" s="92" t="str">
        <f t="shared" si="108"/>
        <v/>
      </c>
    </row>
    <row r="733" spans="1:30" x14ac:dyDescent="0.25">
      <c r="A733">
        <f t="shared" ref="A733:A796" si="109">IF(B733=1,A732+1,A732)</f>
        <v>10</v>
      </c>
      <c r="B733">
        <f>COUNTIF($D$4:D733,D733)</f>
        <v>650</v>
      </c>
      <c r="C733">
        <f>'Building Structure Data'!B734</f>
        <v>0</v>
      </c>
      <c r="D733">
        <f>'Building Structure Data'!C734</f>
        <v>0</v>
      </c>
      <c r="E733">
        <f>'Building Structure Data'!D734</f>
        <v>0</v>
      </c>
      <c r="F733">
        <f>'Building Structure Data'!E734</f>
        <v>0</v>
      </c>
      <c r="G733" s="43">
        <f>'Building Structure Data'!O734</f>
        <v>0</v>
      </c>
      <c r="H733" s="43">
        <f>'Building Structure Data'!P734</f>
        <v>0</v>
      </c>
      <c r="I733" t="b">
        <f>IF(OR('Building Structure Data'!M734="C",'Building Structure Data'!M734="R"),TRUE,FALSE)</f>
        <v>0</v>
      </c>
      <c r="J733">
        <f>'Building Structure Data'!Y734</f>
        <v>0</v>
      </c>
      <c r="K733" s="77">
        <f>'Building Structure Data'!AN734</f>
        <v>0</v>
      </c>
      <c r="L733" s="77">
        <f>'Building Structure Data'!AO734</f>
        <v>0</v>
      </c>
      <c r="M733" s="163" t="str">
        <f>IFERROR('Inputs_Metric 7'!$D$5*INDEX('HAZUS Table FL 14.14'!$F$5:$F$40,MATCH($J733,'HAZUS Table FL 14.14'!$C$5:$C$40,0)),"no data")</f>
        <v>no data</v>
      </c>
      <c r="N733" s="163" t="str">
        <f>IFERROR('Inputs_Metric 7'!$D$5*INDEX('HAZUS Table FL 14.14'!$G$5:$G$40,MATCH($J733,'HAZUS Table FL 14.14'!$C$5:$C$40,0)),"no data")</f>
        <v>no data</v>
      </c>
      <c r="O733" s="163" t="str">
        <f>IFERROR('Inputs_Metric 7'!$D$5*INDEX('HAZUS Table FL 14.14'!$I$5:$I$40,MATCH($J733,'HAZUS Table FL 14.14'!$C$5:$C$40,0)),"no data")</f>
        <v>no data</v>
      </c>
      <c r="P733" s="246" t="str">
        <f>IFERROR(AVERAGEIFS('HAZUS Table FL 14.12'!$S$4:$S$325,'HAZUS Table FL 14.12'!$N$4:$N$325,$J733,'HAZUS Table FL 14.12'!$R$4:$R$325,$I733,'HAZUS Table FL 14.12'!$P$4:$P$325,"&lt;="&amp;$G733,'HAZUS Table FL 14.12'!$Q$4:$Q$325,"&gt;"&amp;$G733)*'Inputs_Metric 7'!$D$6,"no data")</f>
        <v>no data</v>
      </c>
      <c r="Q733" s="246" t="str">
        <f>IFERROR(AVERAGEIFS('HAZUS Table FL 14.12'!$S$4:$S$325,'HAZUS Table FL 14.12'!$N$4:$N$325,$J733,'HAZUS Table FL 14.12'!$R$4:$R$325,$I733,'HAZUS Table FL 14.12'!$P$4:$P$325,"&lt;="&amp;$H733,'HAZUS Table FL 14.12'!$Q$4:$Q$325,"&gt;"&amp;$H733)*'Inputs_Metric 7'!$D$6,"no data")</f>
        <v>no data</v>
      </c>
      <c r="R733" s="246" t="str">
        <f>IFERROR(INDEX('HAZUS Table FL 14.16'!$D$3:$D$30,MATCH($J733,'HAZUS Table FL 14.16'!$C$3:$C$30,0)),"no data")</f>
        <v>no data</v>
      </c>
      <c r="S733" s="246" t="str">
        <f>IFERROR(INDEX('HAZUS Table FL 14.16'!$F$3:$F$30,MATCH($J733,'HAZUS Table FL 14.16'!$C$3:$C$30,0)),"no data")</f>
        <v>no data</v>
      </c>
      <c r="T733" s="246" t="str">
        <f>IFERROR(INDEX('HAZUS Table FL 14.16'!$G$3:$G$30,MATCH($J733,'HAZUS Table FL 14.16'!$C$3:$C$30,0)),"no data")</f>
        <v>no data</v>
      </c>
      <c r="U733" s="164" t="str">
        <f>IFERROR('Inputs_Metric 7'!$D$5*INDEX('HAZUS Table FL 14.8'!$E$4:$E$14,MATCH('Step 1_Metric 7'!$J733,'HAZUS Table FL 14.8'!$C$4:$C$14,0)),"no data")</f>
        <v>no data</v>
      </c>
      <c r="W733" s="92" t="str">
        <f t="shared" ref="W733:W796" si="110">IFERROR(K733*M733*P733*(1-S733),"")</f>
        <v/>
      </c>
      <c r="X733" s="92" t="str">
        <f t="shared" ref="X733:X796" si="111">IFERROR(L733*M733*Q733*(1-S733),"")</f>
        <v/>
      </c>
      <c r="Y733" s="92" t="str">
        <f t="shared" ref="Y733:Y796" si="112">IFERROR(K733*$N733*P733*(1-$R733),"")</f>
        <v/>
      </c>
      <c r="Z733" s="92" t="str">
        <f t="shared" ref="Z733:Z796" si="113">IFERROR(L733*$N733*Q733*(1-$R733),"")</f>
        <v/>
      </c>
      <c r="AA733" s="101" t="str">
        <f t="shared" ref="AA733:AA796" si="114">IFERROR(AC733/$U733,"")</f>
        <v/>
      </c>
      <c r="AB733" s="101" t="str">
        <f t="shared" ref="AB733:AB796" si="115">IFERROR(AD733/$U733,"")</f>
        <v/>
      </c>
      <c r="AC733" s="92" t="str">
        <f t="shared" ref="AC733:AC796" si="116">IFERROR(K733*$O733*P733*(1-$T733),"")</f>
        <v/>
      </c>
      <c r="AD733" s="92" t="str">
        <f t="shared" ref="AD733:AD796" si="117">IFERROR(L733*$O733*Q733*(1-$T733),"")</f>
        <v/>
      </c>
    </row>
    <row r="734" spans="1:30" x14ac:dyDescent="0.25">
      <c r="A734">
        <f t="shared" si="109"/>
        <v>10</v>
      </c>
      <c r="B734">
        <f>COUNTIF($D$4:D734,D734)</f>
        <v>651</v>
      </c>
      <c r="C734">
        <f>'Building Structure Data'!B735</f>
        <v>0</v>
      </c>
      <c r="D734">
        <f>'Building Structure Data'!C735</f>
        <v>0</v>
      </c>
      <c r="E734">
        <f>'Building Structure Data'!D735</f>
        <v>0</v>
      </c>
      <c r="F734">
        <f>'Building Structure Data'!E735</f>
        <v>0</v>
      </c>
      <c r="G734" s="43">
        <f>'Building Structure Data'!O735</f>
        <v>0</v>
      </c>
      <c r="H734" s="43">
        <f>'Building Structure Data'!P735</f>
        <v>0</v>
      </c>
      <c r="I734" t="b">
        <f>IF(OR('Building Structure Data'!M735="C",'Building Structure Data'!M735="R"),TRUE,FALSE)</f>
        <v>0</v>
      </c>
      <c r="J734">
        <f>'Building Structure Data'!Y735</f>
        <v>0</v>
      </c>
      <c r="K734" s="77">
        <f>'Building Structure Data'!AN735</f>
        <v>0</v>
      </c>
      <c r="L734" s="77">
        <f>'Building Structure Data'!AO735</f>
        <v>0</v>
      </c>
      <c r="M734" s="163" t="str">
        <f>IFERROR('Inputs_Metric 7'!$D$5*INDEX('HAZUS Table FL 14.14'!$F$5:$F$40,MATCH($J734,'HAZUS Table FL 14.14'!$C$5:$C$40,0)),"no data")</f>
        <v>no data</v>
      </c>
      <c r="N734" s="163" t="str">
        <f>IFERROR('Inputs_Metric 7'!$D$5*INDEX('HAZUS Table FL 14.14'!$G$5:$G$40,MATCH($J734,'HAZUS Table FL 14.14'!$C$5:$C$40,0)),"no data")</f>
        <v>no data</v>
      </c>
      <c r="O734" s="163" t="str">
        <f>IFERROR('Inputs_Metric 7'!$D$5*INDEX('HAZUS Table FL 14.14'!$I$5:$I$40,MATCH($J734,'HAZUS Table FL 14.14'!$C$5:$C$40,0)),"no data")</f>
        <v>no data</v>
      </c>
      <c r="P734" s="246" t="str">
        <f>IFERROR(AVERAGEIFS('HAZUS Table FL 14.12'!$S$4:$S$325,'HAZUS Table FL 14.12'!$N$4:$N$325,$J734,'HAZUS Table FL 14.12'!$R$4:$R$325,$I734,'HAZUS Table FL 14.12'!$P$4:$P$325,"&lt;="&amp;$G734,'HAZUS Table FL 14.12'!$Q$4:$Q$325,"&gt;"&amp;$G734)*'Inputs_Metric 7'!$D$6,"no data")</f>
        <v>no data</v>
      </c>
      <c r="Q734" s="246" t="str">
        <f>IFERROR(AVERAGEIFS('HAZUS Table FL 14.12'!$S$4:$S$325,'HAZUS Table FL 14.12'!$N$4:$N$325,$J734,'HAZUS Table FL 14.12'!$R$4:$R$325,$I734,'HAZUS Table FL 14.12'!$P$4:$P$325,"&lt;="&amp;$H734,'HAZUS Table FL 14.12'!$Q$4:$Q$325,"&gt;"&amp;$H734)*'Inputs_Metric 7'!$D$6,"no data")</f>
        <v>no data</v>
      </c>
      <c r="R734" s="246" t="str">
        <f>IFERROR(INDEX('HAZUS Table FL 14.16'!$D$3:$D$30,MATCH($J734,'HAZUS Table FL 14.16'!$C$3:$C$30,0)),"no data")</f>
        <v>no data</v>
      </c>
      <c r="S734" s="246" t="str">
        <f>IFERROR(INDEX('HAZUS Table FL 14.16'!$F$3:$F$30,MATCH($J734,'HAZUS Table FL 14.16'!$C$3:$C$30,0)),"no data")</f>
        <v>no data</v>
      </c>
      <c r="T734" s="246" t="str">
        <f>IFERROR(INDEX('HAZUS Table FL 14.16'!$G$3:$G$30,MATCH($J734,'HAZUS Table FL 14.16'!$C$3:$C$30,0)),"no data")</f>
        <v>no data</v>
      </c>
      <c r="U734" s="164" t="str">
        <f>IFERROR('Inputs_Metric 7'!$D$5*INDEX('HAZUS Table FL 14.8'!$E$4:$E$14,MATCH('Step 1_Metric 7'!$J734,'HAZUS Table FL 14.8'!$C$4:$C$14,0)),"no data")</f>
        <v>no data</v>
      </c>
      <c r="W734" s="92" t="str">
        <f t="shared" si="110"/>
        <v/>
      </c>
      <c r="X734" s="92" t="str">
        <f t="shared" si="111"/>
        <v/>
      </c>
      <c r="Y734" s="92" t="str">
        <f t="shared" si="112"/>
        <v/>
      </c>
      <c r="Z734" s="92" t="str">
        <f t="shared" si="113"/>
        <v/>
      </c>
      <c r="AA734" s="101" t="str">
        <f t="shared" si="114"/>
        <v/>
      </c>
      <c r="AB734" s="101" t="str">
        <f t="shared" si="115"/>
        <v/>
      </c>
      <c r="AC734" s="92" t="str">
        <f t="shared" si="116"/>
        <v/>
      </c>
      <c r="AD734" s="92" t="str">
        <f t="shared" si="117"/>
        <v/>
      </c>
    </row>
    <row r="735" spans="1:30" x14ac:dyDescent="0.25">
      <c r="A735">
        <f t="shared" si="109"/>
        <v>10</v>
      </c>
      <c r="B735">
        <f>COUNTIF($D$4:D735,D735)</f>
        <v>652</v>
      </c>
      <c r="C735">
        <f>'Building Structure Data'!B736</f>
        <v>0</v>
      </c>
      <c r="D735">
        <f>'Building Structure Data'!C736</f>
        <v>0</v>
      </c>
      <c r="E735">
        <f>'Building Structure Data'!D736</f>
        <v>0</v>
      </c>
      <c r="F735">
        <f>'Building Structure Data'!E736</f>
        <v>0</v>
      </c>
      <c r="G735" s="43">
        <f>'Building Structure Data'!O736</f>
        <v>0</v>
      </c>
      <c r="H735" s="43">
        <f>'Building Structure Data'!P736</f>
        <v>0</v>
      </c>
      <c r="I735" t="b">
        <f>IF(OR('Building Structure Data'!M736="C",'Building Structure Data'!M736="R"),TRUE,FALSE)</f>
        <v>0</v>
      </c>
      <c r="J735">
        <f>'Building Structure Data'!Y736</f>
        <v>0</v>
      </c>
      <c r="K735" s="77">
        <f>'Building Structure Data'!AN736</f>
        <v>0</v>
      </c>
      <c r="L735" s="77">
        <f>'Building Structure Data'!AO736</f>
        <v>0</v>
      </c>
      <c r="M735" s="163" t="str">
        <f>IFERROR('Inputs_Metric 7'!$D$5*INDEX('HAZUS Table FL 14.14'!$F$5:$F$40,MATCH($J735,'HAZUS Table FL 14.14'!$C$5:$C$40,0)),"no data")</f>
        <v>no data</v>
      </c>
      <c r="N735" s="163" t="str">
        <f>IFERROR('Inputs_Metric 7'!$D$5*INDEX('HAZUS Table FL 14.14'!$G$5:$G$40,MATCH($J735,'HAZUS Table FL 14.14'!$C$5:$C$40,0)),"no data")</f>
        <v>no data</v>
      </c>
      <c r="O735" s="163" t="str">
        <f>IFERROR('Inputs_Metric 7'!$D$5*INDEX('HAZUS Table FL 14.14'!$I$5:$I$40,MATCH($J735,'HAZUS Table FL 14.14'!$C$5:$C$40,0)),"no data")</f>
        <v>no data</v>
      </c>
      <c r="P735" s="246" t="str">
        <f>IFERROR(AVERAGEIFS('HAZUS Table FL 14.12'!$S$4:$S$325,'HAZUS Table FL 14.12'!$N$4:$N$325,$J735,'HAZUS Table FL 14.12'!$R$4:$R$325,$I735,'HAZUS Table FL 14.12'!$P$4:$P$325,"&lt;="&amp;$G735,'HAZUS Table FL 14.12'!$Q$4:$Q$325,"&gt;"&amp;$G735)*'Inputs_Metric 7'!$D$6,"no data")</f>
        <v>no data</v>
      </c>
      <c r="Q735" s="246" t="str">
        <f>IFERROR(AVERAGEIFS('HAZUS Table FL 14.12'!$S$4:$S$325,'HAZUS Table FL 14.12'!$N$4:$N$325,$J735,'HAZUS Table FL 14.12'!$R$4:$R$325,$I735,'HAZUS Table FL 14.12'!$P$4:$P$325,"&lt;="&amp;$H735,'HAZUS Table FL 14.12'!$Q$4:$Q$325,"&gt;"&amp;$H735)*'Inputs_Metric 7'!$D$6,"no data")</f>
        <v>no data</v>
      </c>
      <c r="R735" s="246" t="str">
        <f>IFERROR(INDEX('HAZUS Table FL 14.16'!$D$3:$D$30,MATCH($J735,'HAZUS Table FL 14.16'!$C$3:$C$30,0)),"no data")</f>
        <v>no data</v>
      </c>
      <c r="S735" s="246" t="str">
        <f>IFERROR(INDEX('HAZUS Table FL 14.16'!$F$3:$F$30,MATCH($J735,'HAZUS Table FL 14.16'!$C$3:$C$30,0)),"no data")</f>
        <v>no data</v>
      </c>
      <c r="T735" s="246" t="str">
        <f>IFERROR(INDEX('HAZUS Table FL 14.16'!$G$3:$G$30,MATCH($J735,'HAZUS Table FL 14.16'!$C$3:$C$30,0)),"no data")</f>
        <v>no data</v>
      </c>
      <c r="U735" s="164" t="str">
        <f>IFERROR('Inputs_Metric 7'!$D$5*INDEX('HAZUS Table FL 14.8'!$E$4:$E$14,MATCH('Step 1_Metric 7'!$J735,'HAZUS Table FL 14.8'!$C$4:$C$14,0)),"no data")</f>
        <v>no data</v>
      </c>
      <c r="W735" s="92" t="str">
        <f t="shared" si="110"/>
        <v/>
      </c>
      <c r="X735" s="92" t="str">
        <f t="shared" si="111"/>
        <v/>
      </c>
      <c r="Y735" s="92" t="str">
        <f t="shared" si="112"/>
        <v/>
      </c>
      <c r="Z735" s="92" t="str">
        <f t="shared" si="113"/>
        <v/>
      </c>
      <c r="AA735" s="101" t="str">
        <f t="shared" si="114"/>
        <v/>
      </c>
      <c r="AB735" s="101" t="str">
        <f t="shared" si="115"/>
        <v/>
      </c>
      <c r="AC735" s="92" t="str">
        <f t="shared" si="116"/>
        <v/>
      </c>
      <c r="AD735" s="92" t="str">
        <f t="shared" si="117"/>
        <v/>
      </c>
    </row>
    <row r="736" spans="1:30" x14ac:dyDescent="0.25">
      <c r="A736">
        <f t="shared" si="109"/>
        <v>10</v>
      </c>
      <c r="B736">
        <f>COUNTIF($D$4:D736,D736)</f>
        <v>653</v>
      </c>
      <c r="C736">
        <f>'Building Structure Data'!B737</f>
        <v>0</v>
      </c>
      <c r="D736">
        <f>'Building Structure Data'!C737</f>
        <v>0</v>
      </c>
      <c r="E736">
        <f>'Building Structure Data'!D737</f>
        <v>0</v>
      </c>
      <c r="F736">
        <f>'Building Structure Data'!E737</f>
        <v>0</v>
      </c>
      <c r="G736" s="43">
        <f>'Building Structure Data'!O737</f>
        <v>0</v>
      </c>
      <c r="H736" s="43">
        <f>'Building Structure Data'!P737</f>
        <v>0</v>
      </c>
      <c r="I736" t="b">
        <f>IF(OR('Building Structure Data'!M737="C",'Building Structure Data'!M737="R"),TRUE,FALSE)</f>
        <v>0</v>
      </c>
      <c r="J736">
        <f>'Building Structure Data'!Y737</f>
        <v>0</v>
      </c>
      <c r="K736" s="77">
        <f>'Building Structure Data'!AN737</f>
        <v>0</v>
      </c>
      <c r="L736" s="77">
        <f>'Building Structure Data'!AO737</f>
        <v>0</v>
      </c>
      <c r="M736" s="163" t="str">
        <f>IFERROR('Inputs_Metric 7'!$D$5*INDEX('HAZUS Table FL 14.14'!$F$5:$F$40,MATCH($J736,'HAZUS Table FL 14.14'!$C$5:$C$40,0)),"no data")</f>
        <v>no data</v>
      </c>
      <c r="N736" s="163" t="str">
        <f>IFERROR('Inputs_Metric 7'!$D$5*INDEX('HAZUS Table FL 14.14'!$G$5:$G$40,MATCH($J736,'HAZUS Table FL 14.14'!$C$5:$C$40,0)),"no data")</f>
        <v>no data</v>
      </c>
      <c r="O736" s="163" t="str">
        <f>IFERROR('Inputs_Metric 7'!$D$5*INDEX('HAZUS Table FL 14.14'!$I$5:$I$40,MATCH($J736,'HAZUS Table FL 14.14'!$C$5:$C$40,0)),"no data")</f>
        <v>no data</v>
      </c>
      <c r="P736" s="246" t="str">
        <f>IFERROR(AVERAGEIFS('HAZUS Table FL 14.12'!$S$4:$S$325,'HAZUS Table FL 14.12'!$N$4:$N$325,$J736,'HAZUS Table FL 14.12'!$R$4:$R$325,$I736,'HAZUS Table FL 14.12'!$P$4:$P$325,"&lt;="&amp;$G736,'HAZUS Table FL 14.12'!$Q$4:$Q$325,"&gt;"&amp;$G736)*'Inputs_Metric 7'!$D$6,"no data")</f>
        <v>no data</v>
      </c>
      <c r="Q736" s="246" t="str">
        <f>IFERROR(AVERAGEIFS('HAZUS Table FL 14.12'!$S$4:$S$325,'HAZUS Table FL 14.12'!$N$4:$N$325,$J736,'HAZUS Table FL 14.12'!$R$4:$R$325,$I736,'HAZUS Table FL 14.12'!$P$4:$P$325,"&lt;="&amp;$H736,'HAZUS Table FL 14.12'!$Q$4:$Q$325,"&gt;"&amp;$H736)*'Inputs_Metric 7'!$D$6,"no data")</f>
        <v>no data</v>
      </c>
      <c r="R736" s="246" t="str">
        <f>IFERROR(INDEX('HAZUS Table FL 14.16'!$D$3:$D$30,MATCH($J736,'HAZUS Table FL 14.16'!$C$3:$C$30,0)),"no data")</f>
        <v>no data</v>
      </c>
      <c r="S736" s="246" t="str">
        <f>IFERROR(INDEX('HAZUS Table FL 14.16'!$F$3:$F$30,MATCH($J736,'HAZUS Table FL 14.16'!$C$3:$C$30,0)),"no data")</f>
        <v>no data</v>
      </c>
      <c r="T736" s="246" t="str">
        <f>IFERROR(INDEX('HAZUS Table FL 14.16'!$G$3:$G$30,MATCH($J736,'HAZUS Table FL 14.16'!$C$3:$C$30,0)),"no data")</f>
        <v>no data</v>
      </c>
      <c r="U736" s="164" t="str">
        <f>IFERROR('Inputs_Metric 7'!$D$5*INDEX('HAZUS Table FL 14.8'!$E$4:$E$14,MATCH('Step 1_Metric 7'!$J736,'HAZUS Table FL 14.8'!$C$4:$C$14,0)),"no data")</f>
        <v>no data</v>
      </c>
      <c r="W736" s="92" t="str">
        <f t="shared" si="110"/>
        <v/>
      </c>
      <c r="X736" s="92" t="str">
        <f t="shared" si="111"/>
        <v/>
      </c>
      <c r="Y736" s="92" t="str">
        <f t="shared" si="112"/>
        <v/>
      </c>
      <c r="Z736" s="92" t="str">
        <f t="shared" si="113"/>
        <v/>
      </c>
      <c r="AA736" s="101" t="str">
        <f t="shared" si="114"/>
        <v/>
      </c>
      <c r="AB736" s="101" t="str">
        <f t="shared" si="115"/>
        <v/>
      </c>
      <c r="AC736" s="92" t="str">
        <f t="shared" si="116"/>
        <v/>
      </c>
      <c r="AD736" s="92" t="str">
        <f t="shared" si="117"/>
        <v/>
      </c>
    </row>
    <row r="737" spans="1:30" x14ac:dyDescent="0.25">
      <c r="A737">
        <f t="shared" si="109"/>
        <v>10</v>
      </c>
      <c r="B737">
        <f>COUNTIF($D$4:D737,D737)</f>
        <v>654</v>
      </c>
      <c r="C737">
        <f>'Building Structure Data'!B738</f>
        <v>0</v>
      </c>
      <c r="D737">
        <f>'Building Structure Data'!C738</f>
        <v>0</v>
      </c>
      <c r="E737">
        <f>'Building Structure Data'!D738</f>
        <v>0</v>
      </c>
      <c r="F737">
        <f>'Building Structure Data'!E738</f>
        <v>0</v>
      </c>
      <c r="G737" s="43">
        <f>'Building Structure Data'!O738</f>
        <v>0</v>
      </c>
      <c r="H737" s="43">
        <f>'Building Structure Data'!P738</f>
        <v>0</v>
      </c>
      <c r="I737" t="b">
        <f>IF(OR('Building Structure Data'!M738="C",'Building Structure Data'!M738="R"),TRUE,FALSE)</f>
        <v>0</v>
      </c>
      <c r="J737">
        <f>'Building Structure Data'!Y738</f>
        <v>0</v>
      </c>
      <c r="K737" s="77">
        <f>'Building Structure Data'!AN738</f>
        <v>0</v>
      </c>
      <c r="L737" s="77">
        <f>'Building Structure Data'!AO738</f>
        <v>0</v>
      </c>
      <c r="M737" s="163" t="str">
        <f>IFERROR('Inputs_Metric 7'!$D$5*INDEX('HAZUS Table FL 14.14'!$F$5:$F$40,MATCH($J737,'HAZUS Table FL 14.14'!$C$5:$C$40,0)),"no data")</f>
        <v>no data</v>
      </c>
      <c r="N737" s="163" t="str">
        <f>IFERROR('Inputs_Metric 7'!$D$5*INDEX('HAZUS Table FL 14.14'!$G$5:$G$40,MATCH($J737,'HAZUS Table FL 14.14'!$C$5:$C$40,0)),"no data")</f>
        <v>no data</v>
      </c>
      <c r="O737" s="163" t="str">
        <f>IFERROR('Inputs_Metric 7'!$D$5*INDEX('HAZUS Table FL 14.14'!$I$5:$I$40,MATCH($J737,'HAZUS Table FL 14.14'!$C$5:$C$40,0)),"no data")</f>
        <v>no data</v>
      </c>
      <c r="P737" s="246" t="str">
        <f>IFERROR(AVERAGEIFS('HAZUS Table FL 14.12'!$S$4:$S$325,'HAZUS Table FL 14.12'!$N$4:$N$325,$J737,'HAZUS Table FL 14.12'!$R$4:$R$325,$I737,'HAZUS Table FL 14.12'!$P$4:$P$325,"&lt;="&amp;$G737,'HAZUS Table FL 14.12'!$Q$4:$Q$325,"&gt;"&amp;$G737)*'Inputs_Metric 7'!$D$6,"no data")</f>
        <v>no data</v>
      </c>
      <c r="Q737" s="246" t="str">
        <f>IFERROR(AVERAGEIFS('HAZUS Table FL 14.12'!$S$4:$S$325,'HAZUS Table FL 14.12'!$N$4:$N$325,$J737,'HAZUS Table FL 14.12'!$R$4:$R$325,$I737,'HAZUS Table FL 14.12'!$P$4:$P$325,"&lt;="&amp;$H737,'HAZUS Table FL 14.12'!$Q$4:$Q$325,"&gt;"&amp;$H737)*'Inputs_Metric 7'!$D$6,"no data")</f>
        <v>no data</v>
      </c>
      <c r="R737" s="246" t="str">
        <f>IFERROR(INDEX('HAZUS Table FL 14.16'!$D$3:$D$30,MATCH($J737,'HAZUS Table FL 14.16'!$C$3:$C$30,0)),"no data")</f>
        <v>no data</v>
      </c>
      <c r="S737" s="246" t="str">
        <f>IFERROR(INDEX('HAZUS Table FL 14.16'!$F$3:$F$30,MATCH($J737,'HAZUS Table FL 14.16'!$C$3:$C$30,0)),"no data")</f>
        <v>no data</v>
      </c>
      <c r="T737" s="246" t="str">
        <f>IFERROR(INDEX('HAZUS Table FL 14.16'!$G$3:$G$30,MATCH($J737,'HAZUS Table FL 14.16'!$C$3:$C$30,0)),"no data")</f>
        <v>no data</v>
      </c>
      <c r="U737" s="164" t="str">
        <f>IFERROR('Inputs_Metric 7'!$D$5*INDEX('HAZUS Table FL 14.8'!$E$4:$E$14,MATCH('Step 1_Metric 7'!$J737,'HAZUS Table FL 14.8'!$C$4:$C$14,0)),"no data")</f>
        <v>no data</v>
      </c>
      <c r="W737" s="92" t="str">
        <f t="shared" si="110"/>
        <v/>
      </c>
      <c r="X737" s="92" t="str">
        <f t="shared" si="111"/>
        <v/>
      </c>
      <c r="Y737" s="92" t="str">
        <f t="shared" si="112"/>
        <v/>
      </c>
      <c r="Z737" s="92" t="str">
        <f t="shared" si="113"/>
        <v/>
      </c>
      <c r="AA737" s="101" t="str">
        <f t="shared" si="114"/>
        <v/>
      </c>
      <c r="AB737" s="101" t="str">
        <f t="shared" si="115"/>
        <v/>
      </c>
      <c r="AC737" s="92" t="str">
        <f t="shared" si="116"/>
        <v/>
      </c>
      <c r="AD737" s="92" t="str">
        <f t="shared" si="117"/>
        <v/>
      </c>
    </row>
    <row r="738" spans="1:30" x14ac:dyDescent="0.25">
      <c r="A738">
        <f t="shared" si="109"/>
        <v>10</v>
      </c>
      <c r="B738">
        <f>COUNTIF($D$4:D738,D738)</f>
        <v>655</v>
      </c>
      <c r="C738">
        <f>'Building Structure Data'!B739</f>
        <v>0</v>
      </c>
      <c r="D738">
        <f>'Building Structure Data'!C739</f>
        <v>0</v>
      </c>
      <c r="E738">
        <f>'Building Structure Data'!D739</f>
        <v>0</v>
      </c>
      <c r="F738">
        <f>'Building Structure Data'!E739</f>
        <v>0</v>
      </c>
      <c r="G738" s="43">
        <f>'Building Structure Data'!O739</f>
        <v>0</v>
      </c>
      <c r="H738" s="43">
        <f>'Building Structure Data'!P739</f>
        <v>0</v>
      </c>
      <c r="I738" t="b">
        <f>IF(OR('Building Structure Data'!M739="C",'Building Structure Data'!M739="R"),TRUE,FALSE)</f>
        <v>0</v>
      </c>
      <c r="J738">
        <f>'Building Structure Data'!Y739</f>
        <v>0</v>
      </c>
      <c r="K738" s="77">
        <f>'Building Structure Data'!AN739</f>
        <v>0</v>
      </c>
      <c r="L738" s="77">
        <f>'Building Structure Data'!AO739</f>
        <v>0</v>
      </c>
      <c r="M738" s="163" t="str">
        <f>IFERROR('Inputs_Metric 7'!$D$5*INDEX('HAZUS Table FL 14.14'!$F$5:$F$40,MATCH($J738,'HAZUS Table FL 14.14'!$C$5:$C$40,0)),"no data")</f>
        <v>no data</v>
      </c>
      <c r="N738" s="163" t="str">
        <f>IFERROR('Inputs_Metric 7'!$D$5*INDEX('HAZUS Table FL 14.14'!$G$5:$G$40,MATCH($J738,'HAZUS Table FL 14.14'!$C$5:$C$40,0)),"no data")</f>
        <v>no data</v>
      </c>
      <c r="O738" s="163" t="str">
        <f>IFERROR('Inputs_Metric 7'!$D$5*INDEX('HAZUS Table FL 14.14'!$I$5:$I$40,MATCH($J738,'HAZUS Table FL 14.14'!$C$5:$C$40,0)),"no data")</f>
        <v>no data</v>
      </c>
      <c r="P738" s="246" t="str">
        <f>IFERROR(AVERAGEIFS('HAZUS Table FL 14.12'!$S$4:$S$325,'HAZUS Table FL 14.12'!$N$4:$N$325,$J738,'HAZUS Table FL 14.12'!$R$4:$R$325,$I738,'HAZUS Table FL 14.12'!$P$4:$P$325,"&lt;="&amp;$G738,'HAZUS Table FL 14.12'!$Q$4:$Q$325,"&gt;"&amp;$G738)*'Inputs_Metric 7'!$D$6,"no data")</f>
        <v>no data</v>
      </c>
      <c r="Q738" s="246" t="str">
        <f>IFERROR(AVERAGEIFS('HAZUS Table FL 14.12'!$S$4:$S$325,'HAZUS Table FL 14.12'!$N$4:$N$325,$J738,'HAZUS Table FL 14.12'!$R$4:$R$325,$I738,'HAZUS Table FL 14.12'!$P$4:$P$325,"&lt;="&amp;$H738,'HAZUS Table FL 14.12'!$Q$4:$Q$325,"&gt;"&amp;$H738)*'Inputs_Metric 7'!$D$6,"no data")</f>
        <v>no data</v>
      </c>
      <c r="R738" s="246" t="str">
        <f>IFERROR(INDEX('HAZUS Table FL 14.16'!$D$3:$D$30,MATCH($J738,'HAZUS Table FL 14.16'!$C$3:$C$30,0)),"no data")</f>
        <v>no data</v>
      </c>
      <c r="S738" s="246" t="str">
        <f>IFERROR(INDEX('HAZUS Table FL 14.16'!$F$3:$F$30,MATCH($J738,'HAZUS Table FL 14.16'!$C$3:$C$30,0)),"no data")</f>
        <v>no data</v>
      </c>
      <c r="T738" s="246" t="str">
        <f>IFERROR(INDEX('HAZUS Table FL 14.16'!$G$3:$G$30,MATCH($J738,'HAZUS Table FL 14.16'!$C$3:$C$30,0)),"no data")</f>
        <v>no data</v>
      </c>
      <c r="U738" s="164" t="str">
        <f>IFERROR('Inputs_Metric 7'!$D$5*INDEX('HAZUS Table FL 14.8'!$E$4:$E$14,MATCH('Step 1_Metric 7'!$J738,'HAZUS Table FL 14.8'!$C$4:$C$14,0)),"no data")</f>
        <v>no data</v>
      </c>
      <c r="W738" s="92" t="str">
        <f t="shared" si="110"/>
        <v/>
      </c>
      <c r="X738" s="92" t="str">
        <f t="shared" si="111"/>
        <v/>
      </c>
      <c r="Y738" s="92" t="str">
        <f t="shared" si="112"/>
        <v/>
      </c>
      <c r="Z738" s="92" t="str">
        <f t="shared" si="113"/>
        <v/>
      </c>
      <c r="AA738" s="101" t="str">
        <f t="shared" si="114"/>
        <v/>
      </c>
      <c r="AB738" s="101" t="str">
        <f t="shared" si="115"/>
        <v/>
      </c>
      <c r="AC738" s="92" t="str">
        <f t="shared" si="116"/>
        <v/>
      </c>
      <c r="AD738" s="92" t="str">
        <f t="shared" si="117"/>
        <v/>
      </c>
    </row>
    <row r="739" spans="1:30" x14ac:dyDescent="0.25">
      <c r="A739">
        <f t="shared" si="109"/>
        <v>10</v>
      </c>
      <c r="B739">
        <f>COUNTIF($D$4:D739,D739)</f>
        <v>656</v>
      </c>
      <c r="C739">
        <f>'Building Structure Data'!B740</f>
        <v>0</v>
      </c>
      <c r="D739">
        <f>'Building Structure Data'!C740</f>
        <v>0</v>
      </c>
      <c r="E739">
        <f>'Building Structure Data'!D740</f>
        <v>0</v>
      </c>
      <c r="F739">
        <f>'Building Structure Data'!E740</f>
        <v>0</v>
      </c>
      <c r="G739" s="43">
        <f>'Building Structure Data'!O740</f>
        <v>0</v>
      </c>
      <c r="H739" s="43">
        <f>'Building Structure Data'!P740</f>
        <v>0</v>
      </c>
      <c r="I739" t="b">
        <f>IF(OR('Building Structure Data'!M740="C",'Building Structure Data'!M740="R"),TRUE,FALSE)</f>
        <v>0</v>
      </c>
      <c r="J739">
        <f>'Building Structure Data'!Y740</f>
        <v>0</v>
      </c>
      <c r="K739" s="77">
        <f>'Building Structure Data'!AN740</f>
        <v>0</v>
      </c>
      <c r="L739" s="77">
        <f>'Building Structure Data'!AO740</f>
        <v>0</v>
      </c>
      <c r="M739" s="163" t="str">
        <f>IFERROR('Inputs_Metric 7'!$D$5*INDEX('HAZUS Table FL 14.14'!$F$5:$F$40,MATCH($J739,'HAZUS Table FL 14.14'!$C$5:$C$40,0)),"no data")</f>
        <v>no data</v>
      </c>
      <c r="N739" s="163" t="str">
        <f>IFERROR('Inputs_Metric 7'!$D$5*INDEX('HAZUS Table FL 14.14'!$G$5:$G$40,MATCH($J739,'HAZUS Table FL 14.14'!$C$5:$C$40,0)),"no data")</f>
        <v>no data</v>
      </c>
      <c r="O739" s="163" t="str">
        <f>IFERROR('Inputs_Metric 7'!$D$5*INDEX('HAZUS Table FL 14.14'!$I$5:$I$40,MATCH($J739,'HAZUS Table FL 14.14'!$C$5:$C$40,0)),"no data")</f>
        <v>no data</v>
      </c>
      <c r="P739" s="246" t="str">
        <f>IFERROR(AVERAGEIFS('HAZUS Table FL 14.12'!$S$4:$S$325,'HAZUS Table FL 14.12'!$N$4:$N$325,$J739,'HAZUS Table FL 14.12'!$R$4:$R$325,$I739,'HAZUS Table FL 14.12'!$P$4:$P$325,"&lt;="&amp;$G739,'HAZUS Table FL 14.12'!$Q$4:$Q$325,"&gt;"&amp;$G739)*'Inputs_Metric 7'!$D$6,"no data")</f>
        <v>no data</v>
      </c>
      <c r="Q739" s="246" t="str">
        <f>IFERROR(AVERAGEIFS('HAZUS Table FL 14.12'!$S$4:$S$325,'HAZUS Table FL 14.12'!$N$4:$N$325,$J739,'HAZUS Table FL 14.12'!$R$4:$R$325,$I739,'HAZUS Table FL 14.12'!$P$4:$P$325,"&lt;="&amp;$H739,'HAZUS Table FL 14.12'!$Q$4:$Q$325,"&gt;"&amp;$H739)*'Inputs_Metric 7'!$D$6,"no data")</f>
        <v>no data</v>
      </c>
      <c r="R739" s="246" t="str">
        <f>IFERROR(INDEX('HAZUS Table FL 14.16'!$D$3:$D$30,MATCH($J739,'HAZUS Table FL 14.16'!$C$3:$C$30,0)),"no data")</f>
        <v>no data</v>
      </c>
      <c r="S739" s="246" t="str">
        <f>IFERROR(INDEX('HAZUS Table FL 14.16'!$F$3:$F$30,MATCH($J739,'HAZUS Table FL 14.16'!$C$3:$C$30,0)),"no data")</f>
        <v>no data</v>
      </c>
      <c r="T739" s="246" t="str">
        <f>IFERROR(INDEX('HAZUS Table FL 14.16'!$G$3:$G$30,MATCH($J739,'HAZUS Table FL 14.16'!$C$3:$C$30,0)),"no data")</f>
        <v>no data</v>
      </c>
      <c r="U739" s="164" t="str">
        <f>IFERROR('Inputs_Metric 7'!$D$5*INDEX('HAZUS Table FL 14.8'!$E$4:$E$14,MATCH('Step 1_Metric 7'!$J739,'HAZUS Table FL 14.8'!$C$4:$C$14,0)),"no data")</f>
        <v>no data</v>
      </c>
      <c r="W739" s="92" t="str">
        <f t="shared" si="110"/>
        <v/>
      </c>
      <c r="X739" s="92" t="str">
        <f t="shared" si="111"/>
        <v/>
      </c>
      <c r="Y739" s="92" t="str">
        <f t="shared" si="112"/>
        <v/>
      </c>
      <c r="Z739" s="92" t="str">
        <f t="shared" si="113"/>
        <v/>
      </c>
      <c r="AA739" s="101" t="str">
        <f t="shared" si="114"/>
        <v/>
      </c>
      <c r="AB739" s="101" t="str">
        <f t="shared" si="115"/>
        <v/>
      </c>
      <c r="AC739" s="92" t="str">
        <f t="shared" si="116"/>
        <v/>
      </c>
      <c r="AD739" s="92" t="str">
        <f t="shared" si="117"/>
        <v/>
      </c>
    </row>
    <row r="740" spans="1:30" x14ac:dyDescent="0.25">
      <c r="A740">
        <f t="shared" si="109"/>
        <v>10</v>
      </c>
      <c r="B740">
        <f>COUNTIF($D$4:D740,D740)</f>
        <v>657</v>
      </c>
      <c r="C740">
        <f>'Building Structure Data'!B741</f>
        <v>0</v>
      </c>
      <c r="D740">
        <f>'Building Structure Data'!C741</f>
        <v>0</v>
      </c>
      <c r="E740">
        <f>'Building Structure Data'!D741</f>
        <v>0</v>
      </c>
      <c r="F740">
        <f>'Building Structure Data'!E741</f>
        <v>0</v>
      </c>
      <c r="G740" s="43">
        <f>'Building Structure Data'!O741</f>
        <v>0</v>
      </c>
      <c r="H740" s="43">
        <f>'Building Structure Data'!P741</f>
        <v>0</v>
      </c>
      <c r="I740" t="b">
        <f>IF(OR('Building Structure Data'!M741="C",'Building Structure Data'!M741="R"),TRUE,FALSE)</f>
        <v>0</v>
      </c>
      <c r="J740">
        <f>'Building Structure Data'!Y741</f>
        <v>0</v>
      </c>
      <c r="K740" s="77">
        <f>'Building Structure Data'!AN741</f>
        <v>0</v>
      </c>
      <c r="L740" s="77">
        <f>'Building Structure Data'!AO741</f>
        <v>0</v>
      </c>
      <c r="M740" s="163" t="str">
        <f>IFERROR('Inputs_Metric 7'!$D$5*INDEX('HAZUS Table FL 14.14'!$F$5:$F$40,MATCH($J740,'HAZUS Table FL 14.14'!$C$5:$C$40,0)),"no data")</f>
        <v>no data</v>
      </c>
      <c r="N740" s="163" t="str">
        <f>IFERROR('Inputs_Metric 7'!$D$5*INDEX('HAZUS Table FL 14.14'!$G$5:$G$40,MATCH($J740,'HAZUS Table FL 14.14'!$C$5:$C$40,0)),"no data")</f>
        <v>no data</v>
      </c>
      <c r="O740" s="163" t="str">
        <f>IFERROR('Inputs_Metric 7'!$D$5*INDEX('HAZUS Table FL 14.14'!$I$5:$I$40,MATCH($J740,'HAZUS Table FL 14.14'!$C$5:$C$40,0)),"no data")</f>
        <v>no data</v>
      </c>
      <c r="P740" s="246" t="str">
        <f>IFERROR(AVERAGEIFS('HAZUS Table FL 14.12'!$S$4:$S$325,'HAZUS Table FL 14.12'!$N$4:$N$325,$J740,'HAZUS Table FL 14.12'!$R$4:$R$325,$I740,'HAZUS Table FL 14.12'!$P$4:$P$325,"&lt;="&amp;$G740,'HAZUS Table FL 14.12'!$Q$4:$Q$325,"&gt;"&amp;$G740)*'Inputs_Metric 7'!$D$6,"no data")</f>
        <v>no data</v>
      </c>
      <c r="Q740" s="246" t="str">
        <f>IFERROR(AVERAGEIFS('HAZUS Table FL 14.12'!$S$4:$S$325,'HAZUS Table FL 14.12'!$N$4:$N$325,$J740,'HAZUS Table FL 14.12'!$R$4:$R$325,$I740,'HAZUS Table FL 14.12'!$P$4:$P$325,"&lt;="&amp;$H740,'HAZUS Table FL 14.12'!$Q$4:$Q$325,"&gt;"&amp;$H740)*'Inputs_Metric 7'!$D$6,"no data")</f>
        <v>no data</v>
      </c>
      <c r="R740" s="246" t="str">
        <f>IFERROR(INDEX('HAZUS Table FL 14.16'!$D$3:$D$30,MATCH($J740,'HAZUS Table FL 14.16'!$C$3:$C$30,0)),"no data")</f>
        <v>no data</v>
      </c>
      <c r="S740" s="246" t="str">
        <f>IFERROR(INDEX('HAZUS Table FL 14.16'!$F$3:$F$30,MATCH($J740,'HAZUS Table FL 14.16'!$C$3:$C$30,0)),"no data")</f>
        <v>no data</v>
      </c>
      <c r="T740" s="246" t="str">
        <f>IFERROR(INDEX('HAZUS Table FL 14.16'!$G$3:$G$30,MATCH($J740,'HAZUS Table FL 14.16'!$C$3:$C$30,0)),"no data")</f>
        <v>no data</v>
      </c>
      <c r="U740" s="164" t="str">
        <f>IFERROR('Inputs_Metric 7'!$D$5*INDEX('HAZUS Table FL 14.8'!$E$4:$E$14,MATCH('Step 1_Metric 7'!$J740,'HAZUS Table FL 14.8'!$C$4:$C$14,0)),"no data")</f>
        <v>no data</v>
      </c>
      <c r="W740" s="92" t="str">
        <f t="shared" si="110"/>
        <v/>
      </c>
      <c r="X740" s="92" t="str">
        <f t="shared" si="111"/>
        <v/>
      </c>
      <c r="Y740" s="92" t="str">
        <f t="shared" si="112"/>
        <v/>
      </c>
      <c r="Z740" s="92" t="str">
        <f t="shared" si="113"/>
        <v/>
      </c>
      <c r="AA740" s="101" t="str">
        <f t="shared" si="114"/>
        <v/>
      </c>
      <c r="AB740" s="101" t="str">
        <f t="shared" si="115"/>
        <v/>
      </c>
      <c r="AC740" s="92" t="str">
        <f t="shared" si="116"/>
        <v/>
      </c>
      <c r="AD740" s="92" t="str">
        <f t="shared" si="117"/>
        <v/>
      </c>
    </row>
    <row r="741" spans="1:30" x14ac:dyDescent="0.25">
      <c r="A741">
        <f t="shared" si="109"/>
        <v>10</v>
      </c>
      <c r="B741">
        <f>COUNTIF($D$4:D741,D741)</f>
        <v>658</v>
      </c>
      <c r="C741">
        <f>'Building Structure Data'!B742</f>
        <v>0</v>
      </c>
      <c r="D741">
        <f>'Building Structure Data'!C742</f>
        <v>0</v>
      </c>
      <c r="E741">
        <f>'Building Structure Data'!D742</f>
        <v>0</v>
      </c>
      <c r="F741">
        <f>'Building Structure Data'!E742</f>
        <v>0</v>
      </c>
      <c r="G741" s="43">
        <f>'Building Structure Data'!O742</f>
        <v>0</v>
      </c>
      <c r="H741" s="43">
        <f>'Building Structure Data'!P742</f>
        <v>0</v>
      </c>
      <c r="I741" t="b">
        <f>IF(OR('Building Structure Data'!M742="C",'Building Structure Data'!M742="R"),TRUE,FALSE)</f>
        <v>0</v>
      </c>
      <c r="J741">
        <f>'Building Structure Data'!Y742</f>
        <v>0</v>
      </c>
      <c r="K741" s="77">
        <f>'Building Structure Data'!AN742</f>
        <v>0</v>
      </c>
      <c r="L741" s="77">
        <f>'Building Structure Data'!AO742</f>
        <v>0</v>
      </c>
      <c r="M741" s="163" t="str">
        <f>IFERROR('Inputs_Metric 7'!$D$5*INDEX('HAZUS Table FL 14.14'!$F$5:$F$40,MATCH($J741,'HAZUS Table FL 14.14'!$C$5:$C$40,0)),"no data")</f>
        <v>no data</v>
      </c>
      <c r="N741" s="163" t="str">
        <f>IFERROR('Inputs_Metric 7'!$D$5*INDEX('HAZUS Table FL 14.14'!$G$5:$G$40,MATCH($J741,'HAZUS Table FL 14.14'!$C$5:$C$40,0)),"no data")</f>
        <v>no data</v>
      </c>
      <c r="O741" s="163" t="str">
        <f>IFERROR('Inputs_Metric 7'!$D$5*INDEX('HAZUS Table FL 14.14'!$I$5:$I$40,MATCH($J741,'HAZUS Table FL 14.14'!$C$5:$C$40,0)),"no data")</f>
        <v>no data</v>
      </c>
      <c r="P741" s="246" t="str">
        <f>IFERROR(AVERAGEIFS('HAZUS Table FL 14.12'!$S$4:$S$325,'HAZUS Table FL 14.12'!$N$4:$N$325,$J741,'HAZUS Table FL 14.12'!$R$4:$R$325,$I741,'HAZUS Table FL 14.12'!$P$4:$P$325,"&lt;="&amp;$G741,'HAZUS Table FL 14.12'!$Q$4:$Q$325,"&gt;"&amp;$G741)*'Inputs_Metric 7'!$D$6,"no data")</f>
        <v>no data</v>
      </c>
      <c r="Q741" s="246" t="str">
        <f>IFERROR(AVERAGEIFS('HAZUS Table FL 14.12'!$S$4:$S$325,'HAZUS Table FL 14.12'!$N$4:$N$325,$J741,'HAZUS Table FL 14.12'!$R$4:$R$325,$I741,'HAZUS Table FL 14.12'!$P$4:$P$325,"&lt;="&amp;$H741,'HAZUS Table FL 14.12'!$Q$4:$Q$325,"&gt;"&amp;$H741)*'Inputs_Metric 7'!$D$6,"no data")</f>
        <v>no data</v>
      </c>
      <c r="R741" s="246" t="str">
        <f>IFERROR(INDEX('HAZUS Table FL 14.16'!$D$3:$D$30,MATCH($J741,'HAZUS Table FL 14.16'!$C$3:$C$30,0)),"no data")</f>
        <v>no data</v>
      </c>
      <c r="S741" s="246" t="str">
        <f>IFERROR(INDEX('HAZUS Table FL 14.16'!$F$3:$F$30,MATCH($J741,'HAZUS Table FL 14.16'!$C$3:$C$30,0)),"no data")</f>
        <v>no data</v>
      </c>
      <c r="T741" s="246" t="str">
        <f>IFERROR(INDEX('HAZUS Table FL 14.16'!$G$3:$G$30,MATCH($J741,'HAZUS Table FL 14.16'!$C$3:$C$30,0)),"no data")</f>
        <v>no data</v>
      </c>
      <c r="U741" s="164" t="str">
        <f>IFERROR('Inputs_Metric 7'!$D$5*INDEX('HAZUS Table FL 14.8'!$E$4:$E$14,MATCH('Step 1_Metric 7'!$J741,'HAZUS Table FL 14.8'!$C$4:$C$14,0)),"no data")</f>
        <v>no data</v>
      </c>
      <c r="W741" s="92" t="str">
        <f t="shared" si="110"/>
        <v/>
      </c>
      <c r="X741" s="92" t="str">
        <f t="shared" si="111"/>
        <v/>
      </c>
      <c r="Y741" s="92" t="str">
        <f t="shared" si="112"/>
        <v/>
      </c>
      <c r="Z741" s="92" t="str">
        <f t="shared" si="113"/>
        <v/>
      </c>
      <c r="AA741" s="101" t="str">
        <f t="shared" si="114"/>
        <v/>
      </c>
      <c r="AB741" s="101" t="str">
        <f t="shared" si="115"/>
        <v/>
      </c>
      <c r="AC741" s="92" t="str">
        <f t="shared" si="116"/>
        <v/>
      </c>
      <c r="AD741" s="92" t="str">
        <f t="shared" si="117"/>
        <v/>
      </c>
    </row>
    <row r="742" spans="1:30" x14ac:dyDescent="0.25">
      <c r="A742">
        <f t="shared" si="109"/>
        <v>10</v>
      </c>
      <c r="B742">
        <f>COUNTIF($D$4:D742,D742)</f>
        <v>659</v>
      </c>
      <c r="C742">
        <f>'Building Structure Data'!B743</f>
        <v>0</v>
      </c>
      <c r="D742">
        <f>'Building Structure Data'!C743</f>
        <v>0</v>
      </c>
      <c r="E742">
        <f>'Building Structure Data'!D743</f>
        <v>0</v>
      </c>
      <c r="F742">
        <f>'Building Structure Data'!E743</f>
        <v>0</v>
      </c>
      <c r="G742" s="43">
        <f>'Building Structure Data'!O743</f>
        <v>0</v>
      </c>
      <c r="H742" s="43">
        <f>'Building Structure Data'!P743</f>
        <v>0</v>
      </c>
      <c r="I742" t="b">
        <f>IF(OR('Building Structure Data'!M743="C",'Building Structure Data'!M743="R"),TRUE,FALSE)</f>
        <v>0</v>
      </c>
      <c r="J742">
        <f>'Building Structure Data'!Y743</f>
        <v>0</v>
      </c>
      <c r="K742" s="77">
        <f>'Building Structure Data'!AN743</f>
        <v>0</v>
      </c>
      <c r="L742" s="77">
        <f>'Building Structure Data'!AO743</f>
        <v>0</v>
      </c>
      <c r="M742" s="163" t="str">
        <f>IFERROR('Inputs_Metric 7'!$D$5*INDEX('HAZUS Table FL 14.14'!$F$5:$F$40,MATCH($J742,'HAZUS Table FL 14.14'!$C$5:$C$40,0)),"no data")</f>
        <v>no data</v>
      </c>
      <c r="N742" s="163" t="str">
        <f>IFERROR('Inputs_Metric 7'!$D$5*INDEX('HAZUS Table FL 14.14'!$G$5:$G$40,MATCH($J742,'HAZUS Table FL 14.14'!$C$5:$C$40,0)),"no data")</f>
        <v>no data</v>
      </c>
      <c r="O742" s="163" t="str">
        <f>IFERROR('Inputs_Metric 7'!$D$5*INDEX('HAZUS Table FL 14.14'!$I$5:$I$40,MATCH($J742,'HAZUS Table FL 14.14'!$C$5:$C$40,0)),"no data")</f>
        <v>no data</v>
      </c>
      <c r="P742" s="246" t="str">
        <f>IFERROR(AVERAGEIFS('HAZUS Table FL 14.12'!$S$4:$S$325,'HAZUS Table FL 14.12'!$N$4:$N$325,$J742,'HAZUS Table FL 14.12'!$R$4:$R$325,$I742,'HAZUS Table FL 14.12'!$P$4:$P$325,"&lt;="&amp;$G742,'HAZUS Table FL 14.12'!$Q$4:$Q$325,"&gt;"&amp;$G742)*'Inputs_Metric 7'!$D$6,"no data")</f>
        <v>no data</v>
      </c>
      <c r="Q742" s="246" t="str">
        <f>IFERROR(AVERAGEIFS('HAZUS Table FL 14.12'!$S$4:$S$325,'HAZUS Table FL 14.12'!$N$4:$N$325,$J742,'HAZUS Table FL 14.12'!$R$4:$R$325,$I742,'HAZUS Table FL 14.12'!$P$4:$P$325,"&lt;="&amp;$H742,'HAZUS Table FL 14.12'!$Q$4:$Q$325,"&gt;"&amp;$H742)*'Inputs_Metric 7'!$D$6,"no data")</f>
        <v>no data</v>
      </c>
      <c r="R742" s="246" t="str">
        <f>IFERROR(INDEX('HAZUS Table FL 14.16'!$D$3:$D$30,MATCH($J742,'HAZUS Table FL 14.16'!$C$3:$C$30,0)),"no data")</f>
        <v>no data</v>
      </c>
      <c r="S742" s="246" t="str">
        <f>IFERROR(INDEX('HAZUS Table FL 14.16'!$F$3:$F$30,MATCH($J742,'HAZUS Table FL 14.16'!$C$3:$C$30,0)),"no data")</f>
        <v>no data</v>
      </c>
      <c r="T742" s="246" t="str">
        <f>IFERROR(INDEX('HAZUS Table FL 14.16'!$G$3:$G$30,MATCH($J742,'HAZUS Table FL 14.16'!$C$3:$C$30,0)),"no data")</f>
        <v>no data</v>
      </c>
      <c r="U742" s="164" t="str">
        <f>IFERROR('Inputs_Metric 7'!$D$5*INDEX('HAZUS Table FL 14.8'!$E$4:$E$14,MATCH('Step 1_Metric 7'!$J742,'HAZUS Table FL 14.8'!$C$4:$C$14,0)),"no data")</f>
        <v>no data</v>
      </c>
      <c r="W742" s="92" t="str">
        <f t="shared" si="110"/>
        <v/>
      </c>
      <c r="X742" s="92" t="str">
        <f t="shared" si="111"/>
        <v/>
      </c>
      <c r="Y742" s="92" t="str">
        <f t="shared" si="112"/>
        <v/>
      </c>
      <c r="Z742" s="92" t="str">
        <f t="shared" si="113"/>
        <v/>
      </c>
      <c r="AA742" s="101" t="str">
        <f t="shared" si="114"/>
        <v/>
      </c>
      <c r="AB742" s="101" t="str">
        <f t="shared" si="115"/>
        <v/>
      </c>
      <c r="AC742" s="92" t="str">
        <f t="shared" si="116"/>
        <v/>
      </c>
      <c r="AD742" s="92" t="str">
        <f t="shared" si="117"/>
        <v/>
      </c>
    </row>
    <row r="743" spans="1:30" x14ac:dyDescent="0.25">
      <c r="A743">
        <f t="shared" si="109"/>
        <v>10</v>
      </c>
      <c r="B743">
        <f>COUNTIF($D$4:D743,D743)</f>
        <v>660</v>
      </c>
      <c r="C743">
        <f>'Building Structure Data'!B744</f>
        <v>0</v>
      </c>
      <c r="D743">
        <f>'Building Structure Data'!C744</f>
        <v>0</v>
      </c>
      <c r="E743">
        <f>'Building Structure Data'!D744</f>
        <v>0</v>
      </c>
      <c r="F743">
        <f>'Building Structure Data'!E744</f>
        <v>0</v>
      </c>
      <c r="G743" s="43">
        <f>'Building Structure Data'!O744</f>
        <v>0</v>
      </c>
      <c r="H743" s="43">
        <f>'Building Structure Data'!P744</f>
        <v>0</v>
      </c>
      <c r="I743" t="b">
        <f>IF(OR('Building Structure Data'!M744="C",'Building Structure Data'!M744="R"),TRUE,FALSE)</f>
        <v>0</v>
      </c>
      <c r="J743">
        <f>'Building Structure Data'!Y744</f>
        <v>0</v>
      </c>
      <c r="K743" s="77">
        <f>'Building Structure Data'!AN744</f>
        <v>0</v>
      </c>
      <c r="L743" s="77">
        <f>'Building Structure Data'!AO744</f>
        <v>0</v>
      </c>
      <c r="M743" s="163" t="str">
        <f>IFERROR('Inputs_Metric 7'!$D$5*INDEX('HAZUS Table FL 14.14'!$F$5:$F$40,MATCH($J743,'HAZUS Table FL 14.14'!$C$5:$C$40,0)),"no data")</f>
        <v>no data</v>
      </c>
      <c r="N743" s="163" t="str">
        <f>IFERROR('Inputs_Metric 7'!$D$5*INDEX('HAZUS Table FL 14.14'!$G$5:$G$40,MATCH($J743,'HAZUS Table FL 14.14'!$C$5:$C$40,0)),"no data")</f>
        <v>no data</v>
      </c>
      <c r="O743" s="163" t="str">
        <f>IFERROR('Inputs_Metric 7'!$D$5*INDEX('HAZUS Table FL 14.14'!$I$5:$I$40,MATCH($J743,'HAZUS Table FL 14.14'!$C$5:$C$40,0)),"no data")</f>
        <v>no data</v>
      </c>
      <c r="P743" s="246" t="str">
        <f>IFERROR(AVERAGEIFS('HAZUS Table FL 14.12'!$S$4:$S$325,'HAZUS Table FL 14.12'!$N$4:$N$325,$J743,'HAZUS Table FL 14.12'!$R$4:$R$325,$I743,'HAZUS Table FL 14.12'!$P$4:$P$325,"&lt;="&amp;$G743,'HAZUS Table FL 14.12'!$Q$4:$Q$325,"&gt;"&amp;$G743)*'Inputs_Metric 7'!$D$6,"no data")</f>
        <v>no data</v>
      </c>
      <c r="Q743" s="246" t="str">
        <f>IFERROR(AVERAGEIFS('HAZUS Table FL 14.12'!$S$4:$S$325,'HAZUS Table FL 14.12'!$N$4:$N$325,$J743,'HAZUS Table FL 14.12'!$R$4:$R$325,$I743,'HAZUS Table FL 14.12'!$P$4:$P$325,"&lt;="&amp;$H743,'HAZUS Table FL 14.12'!$Q$4:$Q$325,"&gt;"&amp;$H743)*'Inputs_Metric 7'!$D$6,"no data")</f>
        <v>no data</v>
      </c>
      <c r="R743" s="246" t="str">
        <f>IFERROR(INDEX('HAZUS Table FL 14.16'!$D$3:$D$30,MATCH($J743,'HAZUS Table FL 14.16'!$C$3:$C$30,0)),"no data")</f>
        <v>no data</v>
      </c>
      <c r="S743" s="246" t="str">
        <f>IFERROR(INDEX('HAZUS Table FL 14.16'!$F$3:$F$30,MATCH($J743,'HAZUS Table FL 14.16'!$C$3:$C$30,0)),"no data")</f>
        <v>no data</v>
      </c>
      <c r="T743" s="246" t="str">
        <f>IFERROR(INDEX('HAZUS Table FL 14.16'!$G$3:$G$30,MATCH($J743,'HAZUS Table FL 14.16'!$C$3:$C$30,0)),"no data")</f>
        <v>no data</v>
      </c>
      <c r="U743" s="164" t="str">
        <f>IFERROR('Inputs_Metric 7'!$D$5*INDEX('HAZUS Table FL 14.8'!$E$4:$E$14,MATCH('Step 1_Metric 7'!$J743,'HAZUS Table FL 14.8'!$C$4:$C$14,0)),"no data")</f>
        <v>no data</v>
      </c>
      <c r="W743" s="92" t="str">
        <f t="shared" si="110"/>
        <v/>
      </c>
      <c r="X743" s="92" t="str">
        <f t="shared" si="111"/>
        <v/>
      </c>
      <c r="Y743" s="92" t="str">
        <f t="shared" si="112"/>
        <v/>
      </c>
      <c r="Z743" s="92" t="str">
        <f t="shared" si="113"/>
        <v/>
      </c>
      <c r="AA743" s="101" t="str">
        <f t="shared" si="114"/>
        <v/>
      </c>
      <c r="AB743" s="101" t="str">
        <f t="shared" si="115"/>
        <v/>
      </c>
      <c r="AC743" s="92" t="str">
        <f t="shared" si="116"/>
        <v/>
      </c>
      <c r="AD743" s="92" t="str">
        <f t="shared" si="117"/>
        <v/>
      </c>
    </row>
    <row r="744" spans="1:30" x14ac:dyDescent="0.25">
      <c r="A744">
        <f t="shared" si="109"/>
        <v>10</v>
      </c>
      <c r="B744">
        <f>COUNTIF($D$4:D744,D744)</f>
        <v>661</v>
      </c>
      <c r="C744">
        <f>'Building Structure Data'!B745</f>
        <v>0</v>
      </c>
      <c r="D744">
        <f>'Building Structure Data'!C745</f>
        <v>0</v>
      </c>
      <c r="E744">
        <f>'Building Structure Data'!D745</f>
        <v>0</v>
      </c>
      <c r="F744">
        <f>'Building Structure Data'!E745</f>
        <v>0</v>
      </c>
      <c r="G744" s="43">
        <f>'Building Structure Data'!O745</f>
        <v>0</v>
      </c>
      <c r="H744" s="43">
        <f>'Building Structure Data'!P745</f>
        <v>0</v>
      </c>
      <c r="I744" t="b">
        <f>IF(OR('Building Structure Data'!M745="C",'Building Structure Data'!M745="R"),TRUE,FALSE)</f>
        <v>0</v>
      </c>
      <c r="J744">
        <f>'Building Structure Data'!Y745</f>
        <v>0</v>
      </c>
      <c r="K744" s="77">
        <f>'Building Structure Data'!AN745</f>
        <v>0</v>
      </c>
      <c r="L744" s="77">
        <f>'Building Structure Data'!AO745</f>
        <v>0</v>
      </c>
      <c r="M744" s="163" t="str">
        <f>IFERROR('Inputs_Metric 7'!$D$5*INDEX('HAZUS Table FL 14.14'!$F$5:$F$40,MATCH($J744,'HAZUS Table FL 14.14'!$C$5:$C$40,0)),"no data")</f>
        <v>no data</v>
      </c>
      <c r="N744" s="163" t="str">
        <f>IFERROR('Inputs_Metric 7'!$D$5*INDEX('HAZUS Table FL 14.14'!$G$5:$G$40,MATCH($J744,'HAZUS Table FL 14.14'!$C$5:$C$40,0)),"no data")</f>
        <v>no data</v>
      </c>
      <c r="O744" s="163" t="str">
        <f>IFERROR('Inputs_Metric 7'!$D$5*INDEX('HAZUS Table FL 14.14'!$I$5:$I$40,MATCH($J744,'HAZUS Table FL 14.14'!$C$5:$C$40,0)),"no data")</f>
        <v>no data</v>
      </c>
      <c r="P744" s="246" t="str">
        <f>IFERROR(AVERAGEIFS('HAZUS Table FL 14.12'!$S$4:$S$325,'HAZUS Table FL 14.12'!$N$4:$N$325,$J744,'HAZUS Table FL 14.12'!$R$4:$R$325,$I744,'HAZUS Table FL 14.12'!$P$4:$P$325,"&lt;="&amp;$G744,'HAZUS Table FL 14.12'!$Q$4:$Q$325,"&gt;"&amp;$G744)*'Inputs_Metric 7'!$D$6,"no data")</f>
        <v>no data</v>
      </c>
      <c r="Q744" s="246" t="str">
        <f>IFERROR(AVERAGEIFS('HAZUS Table FL 14.12'!$S$4:$S$325,'HAZUS Table FL 14.12'!$N$4:$N$325,$J744,'HAZUS Table FL 14.12'!$R$4:$R$325,$I744,'HAZUS Table FL 14.12'!$P$4:$P$325,"&lt;="&amp;$H744,'HAZUS Table FL 14.12'!$Q$4:$Q$325,"&gt;"&amp;$H744)*'Inputs_Metric 7'!$D$6,"no data")</f>
        <v>no data</v>
      </c>
      <c r="R744" s="246" t="str">
        <f>IFERROR(INDEX('HAZUS Table FL 14.16'!$D$3:$D$30,MATCH($J744,'HAZUS Table FL 14.16'!$C$3:$C$30,0)),"no data")</f>
        <v>no data</v>
      </c>
      <c r="S744" s="246" t="str">
        <f>IFERROR(INDEX('HAZUS Table FL 14.16'!$F$3:$F$30,MATCH($J744,'HAZUS Table FL 14.16'!$C$3:$C$30,0)),"no data")</f>
        <v>no data</v>
      </c>
      <c r="T744" s="246" t="str">
        <f>IFERROR(INDEX('HAZUS Table FL 14.16'!$G$3:$G$30,MATCH($J744,'HAZUS Table FL 14.16'!$C$3:$C$30,0)),"no data")</f>
        <v>no data</v>
      </c>
      <c r="U744" s="164" t="str">
        <f>IFERROR('Inputs_Metric 7'!$D$5*INDEX('HAZUS Table FL 14.8'!$E$4:$E$14,MATCH('Step 1_Metric 7'!$J744,'HAZUS Table FL 14.8'!$C$4:$C$14,0)),"no data")</f>
        <v>no data</v>
      </c>
      <c r="W744" s="92" t="str">
        <f t="shared" si="110"/>
        <v/>
      </c>
      <c r="X744" s="92" t="str">
        <f t="shared" si="111"/>
        <v/>
      </c>
      <c r="Y744" s="92" t="str">
        <f t="shared" si="112"/>
        <v/>
      </c>
      <c r="Z744" s="92" t="str">
        <f t="shared" si="113"/>
        <v/>
      </c>
      <c r="AA744" s="101" t="str">
        <f t="shared" si="114"/>
        <v/>
      </c>
      <c r="AB744" s="101" t="str">
        <f t="shared" si="115"/>
        <v/>
      </c>
      <c r="AC744" s="92" t="str">
        <f t="shared" si="116"/>
        <v/>
      </c>
      <c r="AD744" s="92" t="str">
        <f t="shared" si="117"/>
        <v/>
      </c>
    </row>
    <row r="745" spans="1:30" x14ac:dyDescent="0.25">
      <c r="A745">
        <f t="shared" si="109"/>
        <v>10</v>
      </c>
      <c r="B745">
        <f>COUNTIF($D$4:D745,D745)</f>
        <v>662</v>
      </c>
      <c r="C745">
        <f>'Building Structure Data'!B746</f>
        <v>0</v>
      </c>
      <c r="D745">
        <f>'Building Structure Data'!C746</f>
        <v>0</v>
      </c>
      <c r="E745">
        <f>'Building Structure Data'!D746</f>
        <v>0</v>
      </c>
      <c r="F745">
        <f>'Building Structure Data'!E746</f>
        <v>0</v>
      </c>
      <c r="G745" s="43">
        <f>'Building Structure Data'!O746</f>
        <v>0</v>
      </c>
      <c r="H745" s="43">
        <f>'Building Structure Data'!P746</f>
        <v>0</v>
      </c>
      <c r="I745" t="b">
        <f>IF(OR('Building Structure Data'!M746="C",'Building Structure Data'!M746="R"),TRUE,FALSE)</f>
        <v>0</v>
      </c>
      <c r="J745">
        <f>'Building Structure Data'!Y746</f>
        <v>0</v>
      </c>
      <c r="K745" s="77">
        <f>'Building Structure Data'!AN746</f>
        <v>0</v>
      </c>
      <c r="L745" s="77">
        <f>'Building Structure Data'!AO746</f>
        <v>0</v>
      </c>
      <c r="M745" s="163" t="str">
        <f>IFERROR('Inputs_Metric 7'!$D$5*INDEX('HAZUS Table FL 14.14'!$F$5:$F$40,MATCH($J745,'HAZUS Table FL 14.14'!$C$5:$C$40,0)),"no data")</f>
        <v>no data</v>
      </c>
      <c r="N745" s="163" t="str">
        <f>IFERROR('Inputs_Metric 7'!$D$5*INDEX('HAZUS Table FL 14.14'!$G$5:$G$40,MATCH($J745,'HAZUS Table FL 14.14'!$C$5:$C$40,0)),"no data")</f>
        <v>no data</v>
      </c>
      <c r="O745" s="163" t="str">
        <f>IFERROR('Inputs_Metric 7'!$D$5*INDEX('HAZUS Table FL 14.14'!$I$5:$I$40,MATCH($J745,'HAZUS Table FL 14.14'!$C$5:$C$40,0)),"no data")</f>
        <v>no data</v>
      </c>
      <c r="P745" s="246" t="str">
        <f>IFERROR(AVERAGEIFS('HAZUS Table FL 14.12'!$S$4:$S$325,'HAZUS Table FL 14.12'!$N$4:$N$325,$J745,'HAZUS Table FL 14.12'!$R$4:$R$325,$I745,'HAZUS Table FL 14.12'!$P$4:$P$325,"&lt;="&amp;$G745,'HAZUS Table FL 14.12'!$Q$4:$Q$325,"&gt;"&amp;$G745)*'Inputs_Metric 7'!$D$6,"no data")</f>
        <v>no data</v>
      </c>
      <c r="Q745" s="246" t="str">
        <f>IFERROR(AVERAGEIFS('HAZUS Table FL 14.12'!$S$4:$S$325,'HAZUS Table FL 14.12'!$N$4:$N$325,$J745,'HAZUS Table FL 14.12'!$R$4:$R$325,$I745,'HAZUS Table FL 14.12'!$P$4:$P$325,"&lt;="&amp;$H745,'HAZUS Table FL 14.12'!$Q$4:$Q$325,"&gt;"&amp;$H745)*'Inputs_Metric 7'!$D$6,"no data")</f>
        <v>no data</v>
      </c>
      <c r="R745" s="246" t="str">
        <f>IFERROR(INDEX('HAZUS Table FL 14.16'!$D$3:$D$30,MATCH($J745,'HAZUS Table FL 14.16'!$C$3:$C$30,0)),"no data")</f>
        <v>no data</v>
      </c>
      <c r="S745" s="246" t="str">
        <f>IFERROR(INDEX('HAZUS Table FL 14.16'!$F$3:$F$30,MATCH($J745,'HAZUS Table FL 14.16'!$C$3:$C$30,0)),"no data")</f>
        <v>no data</v>
      </c>
      <c r="T745" s="246" t="str">
        <f>IFERROR(INDEX('HAZUS Table FL 14.16'!$G$3:$G$30,MATCH($J745,'HAZUS Table FL 14.16'!$C$3:$C$30,0)),"no data")</f>
        <v>no data</v>
      </c>
      <c r="U745" s="164" t="str">
        <f>IFERROR('Inputs_Metric 7'!$D$5*INDEX('HAZUS Table FL 14.8'!$E$4:$E$14,MATCH('Step 1_Metric 7'!$J745,'HAZUS Table FL 14.8'!$C$4:$C$14,0)),"no data")</f>
        <v>no data</v>
      </c>
      <c r="W745" s="92" t="str">
        <f t="shared" si="110"/>
        <v/>
      </c>
      <c r="X745" s="92" t="str">
        <f t="shared" si="111"/>
        <v/>
      </c>
      <c r="Y745" s="92" t="str">
        <f t="shared" si="112"/>
        <v/>
      </c>
      <c r="Z745" s="92" t="str">
        <f t="shared" si="113"/>
        <v/>
      </c>
      <c r="AA745" s="101" t="str">
        <f t="shared" si="114"/>
        <v/>
      </c>
      <c r="AB745" s="101" t="str">
        <f t="shared" si="115"/>
        <v/>
      </c>
      <c r="AC745" s="92" t="str">
        <f t="shared" si="116"/>
        <v/>
      </c>
      <c r="AD745" s="92" t="str">
        <f t="shared" si="117"/>
        <v/>
      </c>
    </row>
    <row r="746" spans="1:30" x14ac:dyDescent="0.25">
      <c r="A746">
        <f t="shared" si="109"/>
        <v>10</v>
      </c>
      <c r="B746">
        <f>COUNTIF($D$4:D746,D746)</f>
        <v>663</v>
      </c>
      <c r="C746">
        <f>'Building Structure Data'!B747</f>
        <v>0</v>
      </c>
      <c r="D746">
        <f>'Building Structure Data'!C747</f>
        <v>0</v>
      </c>
      <c r="E746">
        <f>'Building Structure Data'!D747</f>
        <v>0</v>
      </c>
      <c r="F746">
        <f>'Building Structure Data'!E747</f>
        <v>0</v>
      </c>
      <c r="G746" s="43">
        <f>'Building Structure Data'!O747</f>
        <v>0</v>
      </c>
      <c r="H746" s="43">
        <f>'Building Structure Data'!P747</f>
        <v>0</v>
      </c>
      <c r="I746" t="b">
        <f>IF(OR('Building Structure Data'!M747="C",'Building Structure Data'!M747="R"),TRUE,FALSE)</f>
        <v>0</v>
      </c>
      <c r="J746">
        <f>'Building Structure Data'!Y747</f>
        <v>0</v>
      </c>
      <c r="K746" s="77">
        <f>'Building Structure Data'!AN747</f>
        <v>0</v>
      </c>
      <c r="L746" s="77">
        <f>'Building Structure Data'!AO747</f>
        <v>0</v>
      </c>
      <c r="M746" s="163" t="str">
        <f>IFERROR('Inputs_Metric 7'!$D$5*INDEX('HAZUS Table FL 14.14'!$F$5:$F$40,MATCH($J746,'HAZUS Table FL 14.14'!$C$5:$C$40,0)),"no data")</f>
        <v>no data</v>
      </c>
      <c r="N746" s="163" t="str">
        <f>IFERROR('Inputs_Metric 7'!$D$5*INDEX('HAZUS Table FL 14.14'!$G$5:$G$40,MATCH($J746,'HAZUS Table FL 14.14'!$C$5:$C$40,0)),"no data")</f>
        <v>no data</v>
      </c>
      <c r="O746" s="163" t="str">
        <f>IFERROR('Inputs_Metric 7'!$D$5*INDEX('HAZUS Table FL 14.14'!$I$5:$I$40,MATCH($J746,'HAZUS Table FL 14.14'!$C$5:$C$40,0)),"no data")</f>
        <v>no data</v>
      </c>
      <c r="P746" s="246" t="str">
        <f>IFERROR(AVERAGEIFS('HAZUS Table FL 14.12'!$S$4:$S$325,'HAZUS Table FL 14.12'!$N$4:$N$325,$J746,'HAZUS Table FL 14.12'!$R$4:$R$325,$I746,'HAZUS Table FL 14.12'!$P$4:$P$325,"&lt;="&amp;$G746,'HAZUS Table FL 14.12'!$Q$4:$Q$325,"&gt;"&amp;$G746)*'Inputs_Metric 7'!$D$6,"no data")</f>
        <v>no data</v>
      </c>
      <c r="Q746" s="246" t="str">
        <f>IFERROR(AVERAGEIFS('HAZUS Table FL 14.12'!$S$4:$S$325,'HAZUS Table FL 14.12'!$N$4:$N$325,$J746,'HAZUS Table FL 14.12'!$R$4:$R$325,$I746,'HAZUS Table FL 14.12'!$P$4:$P$325,"&lt;="&amp;$H746,'HAZUS Table FL 14.12'!$Q$4:$Q$325,"&gt;"&amp;$H746)*'Inputs_Metric 7'!$D$6,"no data")</f>
        <v>no data</v>
      </c>
      <c r="R746" s="246" t="str">
        <f>IFERROR(INDEX('HAZUS Table FL 14.16'!$D$3:$D$30,MATCH($J746,'HAZUS Table FL 14.16'!$C$3:$C$30,0)),"no data")</f>
        <v>no data</v>
      </c>
      <c r="S746" s="246" t="str">
        <f>IFERROR(INDEX('HAZUS Table FL 14.16'!$F$3:$F$30,MATCH($J746,'HAZUS Table FL 14.16'!$C$3:$C$30,0)),"no data")</f>
        <v>no data</v>
      </c>
      <c r="T746" s="246" t="str">
        <f>IFERROR(INDEX('HAZUS Table FL 14.16'!$G$3:$G$30,MATCH($J746,'HAZUS Table FL 14.16'!$C$3:$C$30,0)),"no data")</f>
        <v>no data</v>
      </c>
      <c r="U746" s="164" t="str">
        <f>IFERROR('Inputs_Metric 7'!$D$5*INDEX('HAZUS Table FL 14.8'!$E$4:$E$14,MATCH('Step 1_Metric 7'!$J746,'HAZUS Table FL 14.8'!$C$4:$C$14,0)),"no data")</f>
        <v>no data</v>
      </c>
      <c r="W746" s="92" t="str">
        <f t="shared" si="110"/>
        <v/>
      </c>
      <c r="X746" s="92" t="str">
        <f t="shared" si="111"/>
        <v/>
      </c>
      <c r="Y746" s="92" t="str">
        <f t="shared" si="112"/>
        <v/>
      </c>
      <c r="Z746" s="92" t="str">
        <f t="shared" si="113"/>
        <v/>
      </c>
      <c r="AA746" s="101" t="str">
        <f t="shared" si="114"/>
        <v/>
      </c>
      <c r="AB746" s="101" t="str">
        <f t="shared" si="115"/>
        <v/>
      </c>
      <c r="AC746" s="92" t="str">
        <f t="shared" si="116"/>
        <v/>
      </c>
      <c r="AD746" s="92" t="str">
        <f t="shared" si="117"/>
        <v/>
      </c>
    </row>
    <row r="747" spans="1:30" x14ac:dyDescent="0.25">
      <c r="A747">
        <f t="shared" si="109"/>
        <v>10</v>
      </c>
      <c r="B747">
        <f>COUNTIF($D$4:D747,D747)</f>
        <v>664</v>
      </c>
      <c r="C747">
        <f>'Building Structure Data'!B748</f>
        <v>0</v>
      </c>
      <c r="D747">
        <f>'Building Structure Data'!C748</f>
        <v>0</v>
      </c>
      <c r="E747">
        <f>'Building Structure Data'!D748</f>
        <v>0</v>
      </c>
      <c r="F747">
        <f>'Building Structure Data'!E748</f>
        <v>0</v>
      </c>
      <c r="G747" s="43">
        <f>'Building Structure Data'!O748</f>
        <v>0</v>
      </c>
      <c r="H747" s="43">
        <f>'Building Structure Data'!P748</f>
        <v>0</v>
      </c>
      <c r="I747" t="b">
        <f>IF(OR('Building Structure Data'!M748="C",'Building Structure Data'!M748="R"),TRUE,FALSE)</f>
        <v>0</v>
      </c>
      <c r="J747">
        <f>'Building Structure Data'!Y748</f>
        <v>0</v>
      </c>
      <c r="K747" s="77">
        <f>'Building Structure Data'!AN748</f>
        <v>0</v>
      </c>
      <c r="L747" s="77">
        <f>'Building Structure Data'!AO748</f>
        <v>0</v>
      </c>
      <c r="M747" s="163" t="str">
        <f>IFERROR('Inputs_Metric 7'!$D$5*INDEX('HAZUS Table FL 14.14'!$F$5:$F$40,MATCH($J747,'HAZUS Table FL 14.14'!$C$5:$C$40,0)),"no data")</f>
        <v>no data</v>
      </c>
      <c r="N747" s="163" t="str">
        <f>IFERROR('Inputs_Metric 7'!$D$5*INDEX('HAZUS Table FL 14.14'!$G$5:$G$40,MATCH($J747,'HAZUS Table FL 14.14'!$C$5:$C$40,0)),"no data")</f>
        <v>no data</v>
      </c>
      <c r="O747" s="163" t="str">
        <f>IFERROR('Inputs_Metric 7'!$D$5*INDEX('HAZUS Table FL 14.14'!$I$5:$I$40,MATCH($J747,'HAZUS Table FL 14.14'!$C$5:$C$40,0)),"no data")</f>
        <v>no data</v>
      </c>
      <c r="P747" s="246" t="str">
        <f>IFERROR(AVERAGEIFS('HAZUS Table FL 14.12'!$S$4:$S$325,'HAZUS Table FL 14.12'!$N$4:$N$325,$J747,'HAZUS Table FL 14.12'!$R$4:$R$325,$I747,'HAZUS Table FL 14.12'!$P$4:$P$325,"&lt;="&amp;$G747,'HAZUS Table FL 14.12'!$Q$4:$Q$325,"&gt;"&amp;$G747)*'Inputs_Metric 7'!$D$6,"no data")</f>
        <v>no data</v>
      </c>
      <c r="Q747" s="246" t="str">
        <f>IFERROR(AVERAGEIFS('HAZUS Table FL 14.12'!$S$4:$S$325,'HAZUS Table FL 14.12'!$N$4:$N$325,$J747,'HAZUS Table FL 14.12'!$R$4:$R$325,$I747,'HAZUS Table FL 14.12'!$P$4:$P$325,"&lt;="&amp;$H747,'HAZUS Table FL 14.12'!$Q$4:$Q$325,"&gt;"&amp;$H747)*'Inputs_Metric 7'!$D$6,"no data")</f>
        <v>no data</v>
      </c>
      <c r="R747" s="246" t="str">
        <f>IFERROR(INDEX('HAZUS Table FL 14.16'!$D$3:$D$30,MATCH($J747,'HAZUS Table FL 14.16'!$C$3:$C$30,0)),"no data")</f>
        <v>no data</v>
      </c>
      <c r="S747" s="246" t="str">
        <f>IFERROR(INDEX('HAZUS Table FL 14.16'!$F$3:$F$30,MATCH($J747,'HAZUS Table FL 14.16'!$C$3:$C$30,0)),"no data")</f>
        <v>no data</v>
      </c>
      <c r="T747" s="246" t="str">
        <f>IFERROR(INDEX('HAZUS Table FL 14.16'!$G$3:$G$30,MATCH($J747,'HAZUS Table FL 14.16'!$C$3:$C$30,0)),"no data")</f>
        <v>no data</v>
      </c>
      <c r="U747" s="164" t="str">
        <f>IFERROR('Inputs_Metric 7'!$D$5*INDEX('HAZUS Table FL 14.8'!$E$4:$E$14,MATCH('Step 1_Metric 7'!$J747,'HAZUS Table FL 14.8'!$C$4:$C$14,0)),"no data")</f>
        <v>no data</v>
      </c>
      <c r="W747" s="92" t="str">
        <f t="shared" si="110"/>
        <v/>
      </c>
      <c r="X747" s="92" t="str">
        <f t="shared" si="111"/>
        <v/>
      </c>
      <c r="Y747" s="92" t="str">
        <f t="shared" si="112"/>
        <v/>
      </c>
      <c r="Z747" s="92" t="str">
        <f t="shared" si="113"/>
        <v/>
      </c>
      <c r="AA747" s="101" t="str">
        <f t="shared" si="114"/>
        <v/>
      </c>
      <c r="AB747" s="101" t="str">
        <f t="shared" si="115"/>
        <v/>
      </c>
      <c r="AC747" s="92" t="str">
        <f t="shared" si="116"/>
        <v/>
      </c>
      <c r="AD747" s="92" t="str">
        <f t="shared" si="117"/>
        <v/>
      </c>
    </row>
    <row r="748" spans="1:30" x14ac:dyDescent="0.25">
      <c r="A748">
        <f t="shared" si="109"/>
        <v>10</v>
      </c>
      <c r="B748">
        <f>COUNTIF($D$4:D748,D748)</f>
        <v>665</v>
      </c>
      <c r="C748">
        <f>'Building Structure Data'!B749</f>
        <v>0</v>
      </c>
      <c r="D748">
        <f>'Building Structure Data'!C749</f>
        <v>0</v>
      </c>
      <c r="E748">
        <f>'Building Structure Data'!D749</f>
        <v>0</v>
      </c>
      <c r="F748">
        <f>'Building Structure Data'!E749</f>
        <v>0</v>
      </c>
      <c r="G748" s="43">
        <f>'Building Structure Data'!O749</f>
        <v>0</v>
      </c>
      <c r="H748" s="43">
        <f>'Building Structure Data'!P749</f>
        <v>0</v>
      </c>
      <c r="I748" t="b">
        <f>IF(OR('Building Structure Data'!M749="C",'Building Structure Data'!M749="R"),TRUE,FALSE)</f>
        <v>0</v>
      </c>
      <c r="J748">
        <f>'Building Structure Data'!Y749</f>
        <v>0</v>
      </c>
      <c r="K748" s="77">
        <f>'Building Structure Data'!AN749</f>
        <v>0</v>
      </c>
      <c r="L748" s="77">
        <f>'Building Structure Data'!AO749</f>
        <v>0</v>
      </c>
      <c r="M748" s="163" t="str">
        <f>IFERROR('Inputs_Metric 7'!$D$5*INDEX('HAZUS Table FL 14.14'!$F$5:$F$40,MATCH($J748,'HAZUS Table FL 14.14'!$C$5:$C$40,0)),"no data")</f>
        <v>no data</v>
      </c>
      <c r="N748" s="163" t="str">
        <f>IFERROR('Inputs_Metric 7'!$D$5*INDEX('HAZUS Table FL 14.14'!$G$5:$G$40,MATCH($J748,'HAZUS Table FL 14.14'!$C$5:$C$40,0)),"no data")</f>
        <v>no data</v>
      </c>
      <c r="O748" s="163" t="str">
        <f>IFERROR('Inputs_Metric 7'!$D$5*INDEX('HAZUS Table FL 14.14'!$I$5:$I$40,MATCH($J748,'HAZUS Table FL 14.14'!$C$5:$C$40,0)),"no data")</f>
        <v>no data</v>
      </c>
      <c r="P748" s="246" t="str">
        <f>IFERROR(AVERAGEIFS('HAZUS Table FL 14.12'!$S$4:$S$325,'HAZUS Table FL 14.12'!$N$4:$N$325,$J748,'HAZUS Table FL 14.12'!$R$4:$R$325,$I748,'HAZUS Table FL 14.12'!$P$4:$P$325,"&lt;="&amp;$G748,'HAZUS Table FL 14.12'!$Q$4:$Q$325,"&gt;"&amp;$G748)*'Inputs_Metric 7'!$D$6,"no data")</f>
        <v>no data</v>
      </c>
      <c r="Q748" s="246" t="str">
        <f>IFERROR(AVERAGEIFS('HAZUS Table FL 14.12'!$S$4:$S$325,'HAZUS Table FL 14.12'!$N$4:$N$325,$J748,'HAZUS Table FL 14.12'!$R$4:$R$325,$I748,'HAZUS Table FL 14.12'!$P$4:$P$325,"&lt;="&amp;$H748,'HAZUS Table FL 14.12'!$Q$4:$Q$325,"&gt;"&amp;$H748)*'Inputs_Metric 7'!$D$6,"no data")</f>
        <v>no data</v>
      </c>
      <c r="R748" s="246" t="str">
        <f>IFERROR(INDEX('HAZUS Table FL 14.16'!$D$3:$D$30,MATCH($J748,'HAZUS Table FL 14.16'!$C$3:$C$30,0)),"no data")</f>
        <v>no data</v>
      </c>
      <c r="S748" s="246" t="str">
        <f>IFERROR(INDEX('HAZUS Table FL 14.16'!$F$3:$F$30,MATCH($J748,'HAZUS Table FL 14.16'!$C$3:$C$30,0)),"no data")</f>
        <v>no data</v>
      </c>
      <c r="T748" s="246" t="str">
        <f>IFERROR(INDEX('HAZUS Table FL 14.16'!$G$3:$G$30,MATCH($J748,'HAZUS Table FL 14.16'!$C$3:$C$30,0)),"no data")</f>
        <v>no data</v>
      </c>
      <c r="U748" s="164" t="str">
        <f>IFERROR('Inputs_Metric 7'!$D$5*INDEX('HAZUS Table FL 14.8'!$E$4:$E$14,MATCH('Step 1_Metric 7'!$J748,'HAZUS Table FL 14.8'!$C$4:$C$14,0)),"no data")</f>
        <v>no data</v>
      </c>
      <c r="W748" s="92" t="str">
        <f t="shared" si="110"/>
        <v/>
      </c>
      <c r="X748" s="92" t="str">
        <f t="shared" si="111"/>
        <v/>
      </c>
      <c r="Y748" s="92" t="str">
        <f t="shared" si="112"/>
        <v/>
      </c>
      <c r="Z748" s="92" t="str">
        <f t="shared" si="113"/>
        <v/>
      </c>
      <c r="AA748" s="101" t="str">
        <f t="shared" si="114"/>
        <v/>
      </c>
      <c r="AB748" s="101" t="str">
        <f t="shared" si="115"/>
        <v/>
      </c>
      <c r="AC748" s="92" t="str">
        <f t="shared" si="116"/>
        <v/>
      </c>
      <c r="AD748" s="92" t="str">
        <f t="shared" si="117"/>
        <v/>
      </c>
    </row>
    <row r="749" spans="1:30" x14ac:dyDescent="0.25">
      <c r="A749">
        <f t="shared" si="109"/>
        <v>10</v>
      </c>
      <c r="B749">
        <f>COUNTIF($D$4:D749,D749)</f>
        <v>666</v>
      </c>
      <c r="C749">
        <f>'Building Structure Data'!B750</f>
        <v>0</v>
      </c>
      <c r="D749">
        <f>'Building Structure Data'!C750</f>
        <v>0</v>
      </c>
      <c r="E749">
        <f>'Building Structure Data'!D750</f>
        <v>0</v>
      </c>
      <c r="F749">
        <f>'Building Structure Data'!E750</f>
        <v>0</v>
      </c>
      <c r="G749" s="43">
        <f>'Building Structure Data'!O750</f>
        <v>0</v>
      </c>
      <c r="H749" s="43">
        <f>'Building Structure Data'!P750</f>
        <v>0</v>
      </c>
      <c r="I749" t="b">
        <f>IF(OR('Building Structure Data'!M750="C",'Building Structure Data'!M750="R"),TRUE,FALSE)</f>
        <v>0</v>
      </c>
      <c r="J749">
        <f>'Building Structure Data'!Y750</f>
        <v>0</v>
      </c>
      <c r="K749" s="77">
        <f>'Building Structure Data'!AN750</f>
        <v>0</v>
      </c>
      <c r="L749" s="77">
        <f>'Building Structure Data'!AO750</f>
        <v>0</v>
      </c>
      <c r="M749" s="163" t="str">
        <f>IFERROR('Inputs_Metric 7'!$D$5*INDEX('HAZUS Table FL 14.14'!$F$5:$F$40,MATCH($J749,'HAZUS Table FL 14.14'!$C$5:$C$40,0)),"no data")</f>
        <v>no data</v>
      </c>
      <c r="N749" s="163" t="str">
        <f>IFERROR('Inputs_Metric 7'!$D$5*INDEX('HAZUS Table FL 14.14'!$G$5:$G$40,MATCH($J749,'HAZUS Table FL 14.14'!$C$5:$C$40,0)),"no data")</f>
        <v>no data</v>
      </c>
      <c r="O749" s="163" t="str">
        <f>IFERROR('Inputs_Metric 7'!$D$5*INDEX('HAZUS Table FL 14.14'!$I$5:$I$40,MATCH($J749,'HAZUS Table FL 14.14'!$C$5:$C$40,0)),"no data")</f>
        <v>no data</v>
      </c>
      <c r="P749" s="246" t="str">
        <f>IFERROR(AVERAGEIFS('HAZUS Table FL 14.12'!$S$4:$S$325,'HAZUS Table FL 14.12'!$N$4:$N$325,$J749,'HAZUS Table FL 14.12'!$R$4:$R$325,$I749,'HAZUS Table FL 14.12'!$P$4:$P$325,"&lt;="&amp;$G749,'HAZUS Table FL 14.12'!$Q$4:$Q$325,"&gt;"&amp;$G749)*'Inputs_Metric 7'!$D$6,"no data")</f>
        <v>no data</v>
      </c>
      <c r="Q749" s="246" t="str">
        <f>IFERROR(AVERAGEIFS('HAZUS Table FL 14.12'!$S$4:$S$325,'HAZUS Table FL 14.12'!$N$4:$N$325,$J749,'HAZUS Table FL 14.12'!$R$4:$R$325,$I749,'HAZUS Table FL 14.12'!$P$4:$P$325,"&lt;="&amp;$H749,'HAZUS Table FL 14.12'!$Q$4:$Q$325,"&gt;"&amp;$H749)*'Inputs_Metric 7'!$D$6,"no data")</f>
        <v>no data</v>
      </c>
      <c r="R749" s="246" t="str">
        <f>IFERROR(INDEX('HAZUS Table FL 14.16'!$D$3:$D$30,MATCH($J749,'HAZUS Table FL 14.16'!$C$3:$C$30,0)),"no data")</f>
        <v>no data</v>
      </c>
      <c r="S749" s="246" t="str">
        <f>IFERROR(INDEX('HAZUS Table FL 14.16'!$F$3:$F$30,MATCH($J749,'HAZUS Table FL 14.16'!$C$3:$C$30,0)),"no data")</f>
        <v>no data</v>
      </c>
      <c r="T749" s="246" t="str">
        <f>IFERROR(INDEX('HAZUS Table FL 14.16'!$G$3:$G$30,MATCH($J749,'HAZUS Table FL 14.16'!$C$3:$C$30,0)),"no data")</f>
        <v>no data</v>
      </c>
      <c r="U749" s="164" t="str">
        <f>IFERROR('Inputs_Metric 7'!$D$5*INDEX('HAZUS Table FL 14.8'!$E$4:$E$14,MATCH('Step 1_Metric 7'!$J749,'HAZUS Table FL 14.8'!$C$4:$C$14,0)),"no data")</f>
        <v>no data</v>
      </c>
      <c r="W749" s="92" t="str">
        <f t="shared" si="110"/>
        <v/>
      </c>
      <c r="X749" s="92" t="str">
        <f t="shared" si="111"/>
        <v/>
      </c>
      <c r="Y749" s="92" t="str">
        <f t="shared" si="112"/>
        <v/>
      </c>
      <c r="Z749" s="92" t="str">
        <f t="shared" si="113"/>
        <v/>
      </c>
      <c r="AA749" s="101" t="str">
        <f t="shared" si="114"/>
        <v/>
      </c>
      <c r="AB749" s="101" t="str">
        <f t="shared" si="115"/>
        <v/>
      </c>
      <c r="AC749" s="92" t="str">
        <f t="shared" si="116"/>
        <v/>
      </c>
      <c r="AD749" s="92" t="str">
        <f t="shared" si="117"/>
        <v/>
      </c>
    </row>
    <row r="750" spans="1:30" x14ac:dyDescent="0.25">
      <c r="A750">
        <f t="shared" si="109"/>
        <v>10</v>
      </c>
      <c r="B750">
        <f>COUNTIF($D$4:D750,D750)</f>
        <v>667</v>
      </c>
      <c r="C750">
        <f>'Building Structure Data'!B751</f>
        <v>0</v>
      </c>
      <c r="D750">
        <f>'Building Structure Data'!C751</f>
        <v>0</v>
      </c>
      <c r="E750">
        <f>'Building Structure Data'!D751</f>
        <v>0</v>
      </c>
      <c r="F750">
        <f>'Building Structure Data'!E751</f>
        <v>0</v>
      </c>
      <c r="G750" s="43">
        <f>'Building Structure Data'!O751</f>
        <v>0</v>
      </c>
      <c r="H750" s="43">
        <f>'Building Structure Data'!P751</f>
        <v>0</v>
      </c>
      <c r="I750" t="b">
        <f>IF(OR('Building Structure Data'!M751="C",'Building Structure Data'!M751="R"),TRUE,FALSE)</f>
        <v>0</v>
      </c>
      <c r="J750">
        <f>'Building Structure Data'!Y751</f>
        <v>0</v>
      </c>
      <c r="K750" s="77">
        <f>'Building Structure Data'!AN751</f>
        <v>0</v>
      </c>
      <c r="L750" s="77">
        <f>'Building Structure Data'!AO751</f>
        <v>0</v>
      </c>
      <c r="M750" s="163" t="str">
        <f>IFERROR('Inputs_Metric 7'!$D$5*INDEX('HAZUS Table FL 14.14'!$F$5:$F$40,MATCH($J750,'HAZUS Table FL 14.14'!$C$5:$C$40,0)),"no data")</f>
        <v>no data</v>
      </c>
      <c r="N750" s="163" t="str">
        <f>IFERROR('Inputs_Metric 7'!$D$5*INDEX('HAZUS Table FL 14.14'!$G$5:$G$40,MATCH($J750,'HAZUS Table FL 14.14'!$C$5:$C$40,0)),"no data")</f>
        <v>no data</v>
      </c>
      <c r="O750" s="163" t="str">
        <f>IFERROR('Inputs_Metric 7'!$D$5*INDEX('HAZUS Table FL 14.14'!$I$5:$I$40,MATCH($J750,'HAZUS Table FL 14.14'!$C$5:$C$40,0)),"no data")</f>
        <v>no data</v>
      </c>
      <c r="P750" s="246" t="str">
        <f>IFERROR(AVERAGEIFS('HAZUS Table FL 14.12'!$S$4:$S$325,'HAZUS Table FL 14.12'!$N$4:$N$325,$J750,'HAZUS Table FL 14.12'!$R$4:$R$325,$I750,'HAZUS Table FL 14.12'!$P$4:$P$325,"&lt;="&amp;$G750,'HAZUS Table FL 14.12'!$Q$4:$Q$325,"&gt;"&amp;$G750)*'Inputs_Metric 7'!$D$6,"no data")</f>
        <v>no data</v>
      </c>
      <c r="Q750" s="246" t="str">
        <f>IFERROR(AVERAGEIFS('HAZUS Table FL 14.12'!$S$4:$S$325,'HAZUS Table FL 14.12'!$N$4:$N$325,$J750,'HAZUS Table FL 14.12'!$R$4:$R$325,$I750,'HAZUS Table FL 14.12'!$P$4:$P$325,"&lt;="&amp;$H750,'HAZUS Table FL 14.12'!$Q$4:$Q$325,"&gt;"&amp;$H750)*'Inputs_Metric 7'!$D$6,"no data")</f>
        <v>no data</v>
      </c>
      <c r="R750" s="246" t="str">
        <f>IFERROR(INDEX('HAZUS Table FL 14.16'!$D$3:$D$30,MATCH($J750,'HAZUS Table FL 14.16'!$C$3:$C$30,0)),"no data")</f>
        <v>no data</v>
      </c>
      <c r="S750" s="246" t="str">
        <f>IFERROR(INDEX('HAZUS Table FL 14.16'!$F$3:$F$30,MATCH($J750,'HAZUS Table FL 14.16'!$C$3:$C$30,0)),"no data")</f>
        <v>no data</v>
      </c>
      <c r="T750" s="246" t="str">
        <f>IFERROR(INDEX('HAZUS Table FL 14.16'!$G$3:$G$30,MATCH($J750,'HAZUS Table FL 14.16'!$C$3:$C$30,0)),"no data")</f>
        <v>no data</v>
      </c>
      <c r="U750" s="164" t="str">
        <f>IFERROR('Inputs_Metric 7'!$D$5*INDEX('HAZUS Table FL 14.8'!$E$4:$E$14,MATCH('Step 1_Metric 7'!$J750,'HAZUS Table FL 14.8'!$C$4:$C$14,0)),"no data")</f>
        <v>no data</v>
      </c>
      <c r="W750" s="92" t="str">
        <f t="shared" si="110"/>
        <v/>
      </c>
      <c r="X750" s="92" t="str">
        <f t="shared" si="111"/>
        <v/>
      </c>
      <c r="Y750" s="92" t="str">
        <f t="shared" si="112"/>
        <v/>
      </c>
      <c r="Z750" s="92" t="str">
        <f t="shared" si="113"/>
        <v/>
      </c>
      <c r="AA750" s="101" t="str">
        <f t="shared" si="114"/>
        <v/>
      </c>
      <c r="AB750" s="101" t="str">
        <f t="shared" si="115"/>
        <v/>
      </c>
      <c r="AC750" s="92" t="str">
        <f t="shared" si="116"/>
        <v/>
      </c>
      <c r="AD750" s="92" t="str">
        <f t="shared" si="117"/>
        <v/>
      </c>
    </row>
    <row r="751" spans="1:30" x14ac:dyDescent="0.25">
      <c r="A751">
        <f t="shared" si="109"/>
        <v>10</v>
      </c>
      <c r="B751">
        <f>COUNTIF($D$4:D751,D751)</f>
        <v>668</v>
      </c>
      <c r="C751">
        <f>'Building Structure Data'!B752</f>
        <v>0</v>
      </c>
      <c r="D751">
        <f>'Building Structure Data'!C752</f>
        <v>0</v>
      </c>
      <c r="E751">
        <f>'Building Structure Data'!D752</f>
        <v>0</v>
      </c>
      <c r="F751">
        <f>'Building Structure Data'!E752</f>
        <v>0</v>
      </c>
      <c r="G751" s="43">
        <f>'Building Structure Data'!O752</f>
        <v>0</v>
      </c>
      <c r="H751" s="43">
        <f>'Building Structure Data'!P752</f>
        <v>0</v>
      </c>
      <c r="I751" t="b">
        <f>IF(OR('Building Structure Data'!M752="C",'Building Structure Data'!M752="R"),TRUE,FALSE)</f>
        <v>0</v>
      </c>
      <c r="J751">
        <f>'Building Structure Data'!Y752</f>
        <v>0</v>
      </c>
      <c r="K751" s="77">
        <f>'Building Structure Data'!AN752</f>
        <v>0</v>
      </c>
      <c r="L751" s="77">
        <f>'Building Structure Data'!AO752</f>
        <v>0</v>
      </c>
      <c r="M751" s="163" t="str">
        <f>IFERROR('Inputs_Metric 7'!$D$5*INDEX('HAZUS Table FL 14.14'!$F$5:$F$40,MATCH($J751,'HAZUS Table FL 14.14'!$C$5:$C$40,0)),"no data")</f>
        <v>no data</v>
      </c>
      <c r="N751" s="163" t="str">
        <f>IFERROR('Inputs_Metric 7'!$D$5*INDEX('HAZUS Table FL 14.14'!$G$5:$G$40,MATCH($J751,'HAZUS Table FL 14.14'!$C$5:$C$40,0)),"no data")</f>
        <v>no data</v>
      </c>
      <c r="O751" s="163" t="str">
        <f>IFERROR('Inputs_Metric 7'!$D$5*INDEX('HAZUS Table FL 14.14'!$I$5:$I$40,MATCH($J751,'HAZUS Table FL 14.14'!$C$5:$C$40,0)),"no data")</f>
        <v>no data</v>
      </c>
      <c r="P751" s="246" t="str">
        <f>IFERROR(AVERAGEIFS('HAZUS Table FL 14.12'!$S$4:$S$325,'HAZUS Table FL 14.12'!$N$4:$N$325,$J751,'HAZUS Table FL 14.12'!$R$4:$R$325,$I751,'HAZUS Table FL 14.12'!$P$4:$P$325,"&lt;="&amp;$G751,'HAZUS Table FL 14.12'!$Q$4:$Q$325,"&gt;"&amp;$G751)*'Inputs_Metric 7'!$D$6,"no data")</f>
        <v>no data</v>
      </c>
      <c r="Q751" s="246" t="str">
        <f>IFERROR(AVERAGEIFS('HAZUS Table FL 14.12'!$S$4:$S$325,'HAZUS Table FL 14.12'!$N$4:$N$325,$J751,'HAZUS Table FL 14.12'!$R$4:$R$325,$I751,'HAZUS Table FL 14.12'!$P$4:$P$325,"&lt;="&amp;$H751,'HAZUS Table FL 14.12'!$Q$4:$Q$325,"&gt;"&amp;$H751)*'Inputs_Metric 7'!$D$6,"no data")</f>
        <v>no data</v>
      </c>
      <c r="R751" s="246" t="str">
        <f>IFERROR(INDEX('HAZUS Table FL 14.16'!$D$3:$D$30,MATCH($J751,'HAZUS Table FL 14.16'!$C$3:$C$30,0)),"no data")</f>
        <v>no data</v>
      </c>
      <c r="S751" s="246" t="str">
        <f>IFERROR(INDEX('HAZUS Table FL 14.16'!$F$3:$F$30,MATCH($J751,'HAZUS Table FL 14.16'!$C$3:$C$30,0)),"no data")</f>
        <v>no data</v>
      </c>
      <c r="T751" s="246" t="str">
        <f>IFERROR(INDEX('HAZUS Table FL 14.16'!$G$3:$G$30,MATCH($J751,'HAZUS Table FL 14.16'!$C$3:$C$30,0)),"no data")</f>
        <v>no data</v>
      </c>
      <c r="U751" s="164" t="str">
        <f>IFERROR('Inputs_Metric 7'!$D$5*INDEX('HAZUS Table FL 14.8'!$E$4:$E$14,MATCH('Step 1_Metric 7'!$J751,'HAZUS Table FL 14.8'!$C$4:$C$14,0)),"no data")</f>
        <v>no data</v>
      </c>
      <c r="W751" s="92" t="str">
        <f t="shared" si="110"/>
        <v/>
      </c>
      <c r="X751" s="92" t="str">
        <f t="shared" si="111"/>
        <v/>
      </c>
      <c r="Y751" s="92" t="str">
        <f t="shared" si="112"/>
        <v/>
      </c>
      <c r="Z751" s="92" t="str">
        <f t="shared" si="113"/>
        <v/>
      </c>
      <c r="AA751" s="101" t="str">
        <f t="shared" si="114"/>
        <v/>
      </c>
      <c r="AB751" s="101" t="str">
        <f t="shared" si="115"/>
        <v/>
      </c>
      <c r="AC751" s="92" t="str">
        <f t="shared" si="116"/>
        <v/>
      </c>
      <c r="AD751" s="92" t="str">
        <f t="shared" si="117"/>
        <v/>
      </c>
    </row>
    <row r="752" spans="1:30" x14ac:dyDescent="0.25">
      <c r="A752">
        <f t="shared" si="109"/>
        <v>10</v>
      </c>
      <c r="B752">
        <f>COUNTIF($D$4:D752,D752)</f>
        <v>669</v>
      </c>
      <c r="C752">
        <f>'Building Structure Data'!B753</f>
        <v>0</v>
      </c>
      <c r="D752">
        <f>'Building Structure Data'!C753</f>
        <v>0</v>
      </c>
      <c r="E752">
        <f>'Building Structure Data'!D753</f>
        <v>0</v>
      </c>
      <c r="F752">
        <f>'Building Structure Data'!E753</f>
        <v>0</v>
      </c>
      <c r="G752" s="43">
        <f>'Building Structure Data'!O753</f>
        <v>0</v>
      </c>
      <c r="H752" s="43">
        <f>'Building Structure Data'!P753</f>
        <v>0</v>
      </c>
      <c r="I752" t="b">
        <f>IF(OR('Building Structure Data'!M753="C",'Building Structure Data'!M753="R"),TRUE,FALSE)</f>
        <v>0</v>
      </c>
      <c r="J752">
        <f>'Building Structure Data'!Y753</f>
        <v>0</v>
      </c>
      <c r="K752" s="77">
        <f>'Building Structure Data'!AN753</f>
        <v>0</v>
      </c>
      <c r="L752" s="77">
        <f>'Building Structure Data'!AO753</f>
        <v>0</v>
      </c>
      <c r="M752" s="163" t="str">
        <f>IFERROR('Inputs_Metric 7'!$D$5*INDEX('HAZUS Table FL 14.14'!$F$5:$F$40,MATCH($J752,'HAZUS Table FL 14.14'!$C$5:$C$40,0)),"no data")</f>
        <v>no data</v>
      </c>
      <c r="N752" s="163" t="str">
        <f>IFERROR('Inputs_Metric 7'!$D$5*INDEX('HAZUS Table FL 14.14'!$G$5:$G$40,MATCH($J752,'HAZUS Table FL 14.14'!$C$5:$C$40,0)),"no data")</f>
        <v>no data</v>
      </c>
      <c r="O752" s="163" t="str">
        <f>IFERROR('Inputs_Metric 7'!$D$5*INDEX('HAZUS Table FL 14.14'!$I$5:$I$40,MATCH($J752,'HAZUS Table FL 14.14'!$C$5:$C$40,0)),"no data")</f>
        <v>no data</v>
      </c>
      <c r="P752" s="246" t="str">
        <f>IFERROR(AVERAGEIFS('HAZUS Table FL 14.12'!$S$4:$S$325,'HAZUS Table FL 14.12'!$N$4:$N$325,$J752,'HAZUS Table FL 14.12'!$R$4:$R$325,$I752,'HAZUS Table FL 14.12'!$P$4:$P$325,"&lt;="&amp;$G752,'HAZUS Table FL 14.12'!$Q$4:$Q$325,"&gt;"&amp;$G752)*'Inputs_Metric 7'!$D$6,"no data")</f>
        <v>no data</v>
      </c>
      <c r="Q752" s="246" t="str">
        <f>IFERROR(AVERAGEIFS('HAZUS Table FL 14.12'!$S$4:$S$325,'HAZUS Table FL 14.12'!$N$4:$N$325,$J752,'HAZUS Table FL 14.12'!$R$4:$R$325,$I752,'HAZUS Table FL 14.12'!$P$4:$P$325,"&lt;="&amp;$H752,'HAZUS Table FL 14.12'!$Q$4:$Q$325,"&gt;"&amp;$H752)*'Inputs_Metric 7'!$D$6,"no data")</f>
        <v>no data</v>
      </c>
      <c r="R752" s="246" t="str">
        <f>IFERROR(INDEX('HAZUS Table FL 14.16'!$D$3:$D$30,MATCH($J752,'HAZUS Table FL 14.16'!$C$3:$C$30,0)),"no data")</f>
        <v>no data</v>
      </c>
      <c r="S752" s="246" t="str">
        <f>IFERROR(INDEX('HAZUS Table FL 14.16'!$F$3:$F$30,MATCH($J752,'HAZUS Table FL 14.16'!$C$3:$C$30,0)),"no data")</f>
        <v>no data</v>
      </c>
      <c r="T752" s="246" t="str">
        <f>IFERROR(INDEX('HAZUS Table FL 14.16'!$G$3:$G$30,MATCH($J752,'HAZUS Table FL 14.16'!$C$3:$C$30,0)),"no data")</f>
        <v>no data</v>
      </c>
      <c r="U752" s="164" t="str">
        <f>IFERROR('Inputs_Metric 7'!$D$5*INDEX('HAZUS Table FL 14.8'!$E$4:$E$14,MATCH('Step 1_Metric 7'!$J752,'HAZUS Table FL 14.8'!$C$4:$C$14,0)),"no data")</f>
        <v>no data</v>
      </c>
      <c r="W752" s="92" t="str">
        <f t="shared" si="110"/>
        <v/>
      </c>
      <c r="X752" s="92" t="str">
        <f t="shared" si="111"/>
        <v/>
      </c>
      <c r="Y752" s="92" t="str">
        <f t="shared" si="112"/>
        <v/>
      </c>
      <c r="Z752" s="92" t="str">
        <f t="shared" si="113"/>
        <v/>
      </c>
      <c r="AA752" s="101" t="str">
        <f t="shared" si="114"/>
        <v/>
      </c>
      <c r="AB752" s="101" t="str">
        <f t="shared" si="115"/>
        <v/>
      </c>
      <c r="AC752" s="92" t="str">
        <f t="shared" si="116"/>
        <v/>
      </c>
      <c r="AD752" s="92" t="str">
        <f t="shared" si="117"/>
        <v/>
      </c>
    </row>
    <row r="753" spans="1:30" x14ac:dyDescent="0.25">
      <c r="A753">
        <f t="shared" si="109"/>
        <v>10</v>
      </c>
      <c r="B753">
        <f>COUNTIF($D$4:D753,D753)</f>
        <v>670</v>
      </c>
      <c r="C753">
        <f>'Building Structure Data'!B754</f>
        <v>0</v>
      </c>
      <c r="D753">
        <f>'Building Structure Data'!C754</f>
        <v>0</v>
      </c>
      <c r="E753">
        <f>'Building Structure Data'!D754</f>
        <v>0</v>
      </c>
      <c r="F753">
        <f>'Building Structure Data'!E754</f>
        <v>0</v>
      </c>
      <c r="G753" s="43">
        <f>'Building Structure Data'!O754</f>
        <v>0</v>
      </c>
      <c r="H753" s="43">
        <f>'Building Structure Data'!P754</f>
        <v>0</v>
      </c>
      <c r="I753" t="b">
        <f>IF(OR('Building Structure Data'!M754="C",'Building Structure Data'!M754="R"),TRUE,FALSE)</f>
        <v>0</v>
      </c>
      <c r="J753">
        <f>'Building Structure Data'!Y754</f>
        <v>0</v>
      </c>
      <c r="K753" s="77">
        <f>'Building Structure Data'!AN754</f>
        <v>0</v>
      </c>
      <c r="L753" s="77">
        <f>'Building Structure Data'!AO754</f>
        <v>0</v>
      </c>
      <c r="M753" s="163" t="str">
        <f>IFERROR('Inputs_Metric 7'!$D$5*INDEX('HAZUS Table FL 14.14'!$F$5:$F$40,MATCH($J753,'HAZUS Table FL 14.14'!$C$5:$C$40,0)),"no data")</f>
        <v>no data</v>
      </c>
      <c r="N753" s="163" t="str">
        <f>IFERROR('Inputs_Metric 7'!$D$5*INDEX('HAZUS Table FL 14.14'!$G$5:$G$40,MATCH($J753,'HAZUS Table FL 14.14'!$C$5:$C$40,0)),"no data")</f>
        <v>no data</v>
      </c>
      <c r="O753" s="163" t="str">
        <f>IFERROR('Inputs_Metric 7'!$D$5*INDEX('HAZUS Table FL 14.14'!$I$5:$I$40,MATCH($J753,'HAZUS Table FL 14.14'!$C$5:$C$40,0)),"no data")</f>
        <v>no data</v>
      </c>
      <c r="P753" s="246" t="str">
        <f>IFERROR(AVERAGEIFS('HAZUS Table FL 14.12'!$S$4:$S$325,'HAZUS Table FL 14.12'!$N$4:$N$325,$J753,'HAZUS Table FL 14.12'!$R$4:$R$325,$I753,'HAZUS Table FL 14.12'!$P$4:$P$325,"&lt;="&amp;$G753,'HAZUS Table FL 14.12'!$Q$4:$Q$325,"&gt;"&amp;$G753)*'Inputs_Metric 7'!$D$6,"no data")</f>
        <v>no data</v>
      </c>
      <c r="Q753" s="246" t="str">
        <f>IFERROR(AVERAGEIFS('HAZUS Table FL 14.12'!$S$4:$S$325,'HAZUS Table FL 14.12'!$N$4:$N$325,$J753,'HAZUS Table FL 14.12'!$R$4:$R$325,$I753,'HAZUS Table FL 14.12'!$P$4:$P$325,"&lt;="&amp;$H753,'HAZUS Table FL 14.12'!$Q$4:$Q$325,"&gt;"&amp;$H753)*'Inputs_Metric 7'!$D$6,"no data")</f>
        <v>no data</v>
      </c>
      <c r="R753" s="246" t="str">
        <f>IFERROR(INDEX('HAZUS Table FL 14.16'!$D$3:$D$30,MATCH($J753,'HAZUS Table FL 14.16'!$C$3:$C$30,0)),"no data")</f>
        <v>no data</v>
      </c>
      <c r="S753" s="246" t="str">
        <f>IFERROR(INDEX('HAZUS Table FL 14.16'!$F$3:$F$30,MATCH($J753,'HAZUS Table FL 14.16'!$C$3:$C$30,0)),"no data")</f>
        <v>no data</v>
      </c>
      <c r="T753" s="246" t="str">
        <f>IFERROR(INDEX('HAZUS Table FL 14.16'!$G$3:$G$30,MATCH($J753,'HAZUS Table FL 14.16'!$C$3:$C$30,0)),"no data")</f>
        <v>no data</v>
      </c>
      <c r="U753" s="164" t="str">
        <f>IFERROR('Inputs_Metric 7'!$D$5*INDEX('HAZUS Table FL 14.8'!$E$4:$E$14,MATCH('Step 1_Metric 7'!$J753,'HAZUS Table FL 14.8'!$C$4:$C$14,0)),"no data")</f>
        <v>no data</v>
      </c>
      <c r="W753" s="92" t="str">
        <f t="shared" si="110"/>
        <v/>
      </c>
      <c r="X753" s="92" t="str">
        <f t="shared" si="111"/>
        <v/>
      </c>
      <c r="Y753" s="92" t="str">
        <f t="shared" si="112"/>
        <v/>
      </c>
      <c r="Z753" s="92" t="str">
        <f t="shared" si="113"/>
        <v/>
      </c>
      <c r="AA753" s="101" t="str">
        <f t="shared" si="114"/>
        <v/>
      </c>
      <c r="AB753" s="101" t="str">
        <f t="shared" si="115"/>
        <v/>
      </c>
      <c r="AC753" s="92" t="str">
        <f t="shared" si="116"/>
        <v/>
      </c>
      <c r="AD753" s="92" t="str">
        <f t="shared" si="117"/>
        <v/>
      </c>
    </row>
    <row r="754" spans="1:30" x14ac:dyDescent="0.25">
      <c r="A754">
        <f t="shared" si="109"/>
        <v>10</v>
      </c>
      <c r="B754">
        <f>COUNTIF($D$4:D754,D754)</f>
        <v>671</v>
      </c>
      <c r="C754">
        <f>'Building Structure Data'!B755</f>
        <v>0</v>
      </c>
      <c r="D754">
        <f>'Building Structure Data'!C755</f>
        <v>0</v>
      </c>
      <c r="E754">
        <f>'Building Structure Data'!D755</f>
        <v>0</v>
      </c>
      <c r="F754">
        <f>'Building Structure Data'!E755</f>
        <v>0</v>
      </c>
      <c r="G754" s="43">
        <f>'Building Structure Data'!O755</f>
        <v>0</v>
      </c>
      <c r="H754" s="43">
        <f>'Building Structure Data'!P755</f>
        <v>0</v>
      </c>
      <c r="I754" t="b">
        <f>IF(OR('Building Structure Data'!M755="C",'Building Structure Data'!M755="R"),TRUE,FALSE)</f>
        <v>0</v>
      </c>
      <c r="J754">
        <f>'Building Structure Data'!Y755</f>
        <v>0</v>
      </c>
      <c r="K754" s="77">
        <f>'Building Structure Data'!AN755</f>
        <v>0</v>
      </c>
      <c r="L754" s="77">
        <f>'Building Structure Data'!AO755</f>
        <v>0</v>
      </c>
      <c r="M754" s="163" t="str">
        <f>IFERROR('Inputs_Metric 7'!$D$5*INDEX('HAZUS Table FL 14.14'!$F$5:$F$40,MATCH($J754,'HAZUS Table FL 14.14'!$C$5:$C$40,0)),"no data")</f>
        <v>no data</v>
      </c>
      <c r="N754" s="163" t="str">
        <f>IFERROR('Inputs_Metric 7'!$D$5*INDEX('HAZUS Table FL 14.14'!$G$5:$G$40,MATCH($J754,'HAZUS Table FL 14.14'!$C$5:$C$40,0)),"no data")</f>
        <v>no data</v>
      </c>
      <c r="O754" s="163" t="str">
        <f>IFERROR('Inputs_Metric 7'!$D$5*INDEX('HAZUS Table FL 14.14'!$I$5:$I$40,MATCH($J754,'HAZUS Table FL 14.14'!$C$5:$C$40,0)),"no data")</f>
        <v>no data</v>
      </c>
      <c r="P754" s="246" t="str">
        <f>IFERROR(AVERAGEIFS('HAZUS Table FL 14.12'!$S$4:$S$325,'HAZUS Table FL 14.12'!$N$4:$N$325,$J754,'HAZUS Table FL 14.12'!$R$4:$R$325,$I754,'HAZUS Table FL 14.12'!$P$4:$P$325,"&lt;="&amp;$G754,'HAZUS Table FL 14.12'!$Q$4:$Q$325,"&gt;"&amp;$G754)*'Inputs_Metric 7'!$D$6,"no data")</f>
        <v>no data</v>
      </c>
      <c r="Q754" s="246" t="str">
        <f>IFERROR(AVERAGEIFS('HAZUS Table FL 14.12'!$S$4:$S$325,'HAZUS Table FL 14.12'!$N$4:$N$325,$J754,'HAZUS Table FL 14.12'!$R$4:$R$325,$I754,'HAZUS Table FL 14.12'!$P$4:$P$325,"&lt;="&amp;$H754,'HAZUS Table FL 14.12'!$Q$4:$Q$325,"&gt;"&amp;$H754)*'Inputs_Metric 7'!$D$6,"no data")</f>
        <v>no data</v>
      </c>
      <c r="R754" s="246" t="str">
        <f>IFERROR(INDEX('HAZUS Table FL 14.16'!$D$3:$D$30,MATCH($J754,'HAZUS Table FL 14.16'!$C$3:$C$30,0)),"no data")</f>
        <v>no data</v>
      </c>
      <c r="S754" s="246" t="str">
        <f>IFERROR(INDEX('HAZUS Table FL 14.16'!$F$3:$F$30,MATCH($J754,'HAZUS Table FL 14.16'!$C$3:$C$30,0)),"no data")</f>
        <v>no data</v>
      </c>
      <c r="T754" s="246" t="str">
        <f>IFERROR(INDEX('HAZUS Table FL 14.16'!$G$3:$G$30,MATCH($J754,'HAZUS Table FL 14.16'!$C$3:$C$30,0)),"no data")</f>
        <v>no data</v>
      </c>
      <c r="U754" s="164" t="str">
        <f>IFERROR('Inputs_Metric 7'!$D$5*INDEX('HAZUS Table FL 14.8'!$E$4:$E$14,MATCH('Step 1_Metric 7'!$J754,'HAZUS Table FL 14.8'!$C$4:$C$14,0)),"no data")</f>
        <v>no data</v>
      </c>
      <c r="W754" s="92" t="str">
        <f t="shared" si="110"/>
        <v/>
      </c>
      <c r="X754" s="92" t="str">
        <f t="shared" si="111"/>
        <v/>
      </c>
      <c r="Y754" s="92" t="str">
        <f t="shared" si="112"/>
        <v/>
      </c>
      <c r="Z754" s="92" t="str">
        <f t="shared" si="113"/>
        <v/>
      </c>
      <c r="AA754" s="101" t="str">
        <f t="shared" si="114"/>
        <v/>
      </c>
      <c r="AB754" s="101" t="str">
        <f t="shared" si="115"/>
        <v/>
      </c>
      <c r="AC754" s="92" t="str">
        <f t="shared" si="116"/>
        <v/>
      </c>
      <c r="AD754" s="92" t="str">
        <f t="shared" si="117"/>
        <v/>
      </c>
    </row>
    <row r="755" spans="1:30" x14ac:dyDescent="0.25">
      <c r="A755">
        <f t="shared" si="109"/>
        <v>10</v>
      </c>
      <c r="B755">
        <f>COUNTIF($D$4:D755,D755)</f>
        <v>672</v>
      </c>
      <c r="C755">
        <f>'Building Structure Data'!B756</f>
        <v>0</v>
      </c>
      <c r="D755">
        <f>'Building Structure Data'!C756</f>
        <v>0</v>
      </c>
      <c r="E755">
        <f>'Building Structure Data'!D756</f>
        <v>0</v>
      </c>
      <c r="F755">
        <f>'Building Structure Data'!E756</f>
        <v>0</v>
      </c>
      <c r="G755" s="43">
        <f>'Building Structure Data'!O756</f>
        <v>0</v>
      </c>
      <c r="H755" s="43">
        <f>'Building Structure Data'!P756</f>
        <v>0</v>
      </c>
      <c r="I755" t="b">
        <f>IF(OR('Building Structure Data'!M756="C",'Building Structure Data'!M756="R"),TRUE,FALSE)</f>
        <v>0</v>
      </c>
      <c r="J755">
        <f>'Building Structure Data'!Y756</f>
        <v>0</v>
      </c>
      <c r="K755" s="77">
        <f>'Building Structure Data'!AN756</f>
        <v>0</v>
      </c>
      <c r="L755" s="77">
        <f>'Building Structure Data'!AO756</f>
        <v>0</v>
      </c>
      <c r="M755" s="163" t="str">
        <f>IFERROR('Inputs_Metric 7'!$D$5*INDEX('HAZUS Table FL 14.14'!$F$5:$F$40,MATCH($J755,'HAZUS Table FL 14.14'!$C$5:$C$40,0)),"no data")</f>
        <v>no data</v>
      </c>
      <c r="N755" s="163" t="str">
        <f>IFERROR('Inputs_Metric 7'!$D$5*INDEX('HAZUS Table FL 14.14'!$G$5:$G$40,MATCH($J755,'HAZUS Table FL 14.14'!$C$5:$C$40,0)),"no data")</f>
        <v>no data</v>
      </c>
      <c r="O755" s="163" t="str">
        <f>IFERROR('Inputs_Metric 7'!$D$5*INDEX('HAZUS Table FL 14.14'!$I$5:$I$40,MATCH($J755,'HAZUS Table FL 14.14'!$C$5:$C$40,0)),"no data")</f>
        <v>no data</v>
      </c>
      <c r="P755" s="246" t="str">
        <f>IFERROR(AVERAGEIFS('HAZUS Table FL 14.12'!$S$4:$S$325,'HAZUS Table FL 14.12'!$N$4:$N$325,$J755,'HAZUS Table FL 14.12'!$R$4:$R$325,$I755,'HAZUS Table FL 14.12'!$P$4:$P$325,"&lt;="&amp;$G755,'HAZUS Table FL 14.12'!$Q$4:$Q$325,"&gt;"&amp;$G755)*'Inputs_Metric 7'!$D$6,"no data")</f>
        <v>no data</v>
      </c>
      <c r="Q755" s="246" t="str">
        <f>IFERROR(AVERAGEIFS('HAZUS Table FL 14.12'!$S$4:$S$325,'HAZUS Table FL 14.12'!$N$4:$N$325,$J755,'HAZUS Table FL 14.12'!$R$4:$R$325,$I755,'HAZUS Table FL 14.12'!$P$4:$P$325,"&lt;="&amp;$H755,'HAZUS Table FL 14.12'!$Q$4:$Q$325,"&gt;"&amp;$H755)*'Inputs_Metric 7'!$D$6,"no data")</f>
        <v>no data</v>
      </c>
      <c r="R755" s="246" t="str">
        <f>IFERROR(INDEX('HAZUS Table FL 14.16'!$D$3:$D$30,MATCH($J755,'HAZUS Table FL 14.16'!$C$3:$C$30,0)),"no data")</f>
        <v>no data</v>
      </c>
      <c r="S755" s="246" t="str">
        <f>IFERROR(INDEX('HAZUS Table FL 14.16'!$F$3:$F$30,MATCH($J755,'HAZUS Table FL 14.16'!$C$3:$C$30,0)),"no data")</f>
        <v>no data</v>
      </c>
      <c r="T755" s="246" t="str">
        <f>IFERROR(INDEX('HAZUS Table FL 14.16'!$G$3:$G$30,MATCH($J755,'HAZUS Table FL 14.16'!$C$3:$C$30,0)),"no data")</f>
        <v>no data</v>
      </c>
      <c r="U755" s="164" t="str">
        <f>IFERROR('Inputs_Metric 7'!$D$5*INDEX('HAZUS Table FL 14.8'!$E$4:$E$14,MATCH('Step 1_Metric 7'!$J755,'HAZUS Table FL 14.8'!$C$4:$C$14,0)),"no data")</f>
        <v>no data</v>
      </c>
      <c r="W755" s="92" t="str">
        <f t="shared" si="110"/>
        <v/>
      </c>
      <c r="X755" s="92" t="str">
        <f t="shared" si="111"/>
        <v/>
      </c>
      <c r="Y755" s="92" t="str">
        <f t="shared" si="112"/>
        <v/>
      </c>
      <c r="Z755" s="92" t="str">
        <f t="shared" si="113"/>
        <v/>
      </c>
      <c r="AA755" s="101" t="str">
        <f t="shared" si="114"/>
        <v/>
      </c>
      <c r="AB755" s="101" t="str">
        <f t="shared" si="115"/>
        <v/>
      </c>
      <c r="AC755" s="92" t="str">
        <f t="shared" si="116"/>
        <v/>
      </c>
      <c r="AD755" s="92" t="str">
        <f t="shared" si="117"/>
        <v/>
      </c>
    </row>
    <row r="756" spans="1:30" x14ac:dyDescent="0.25">
      <c r="A756">
        <f t="shared" si="109"/>
        <v>10</v>
      </c>
      <c r="B756">
        <f>COUNTIF($D$4:D756,D756)</f>
        <v>673</v>
      </c>
      <c r="C756">
        <f>'Building Structure Data'!B757</f>
        <v>0</v>
      </c>
      <c r="D756">
        <f>'Building Structure Data'!C757</f>
        <v>0</v>
      </c>
      <c r="E756">
        <f>'Building Structure Data'!D757</f>
        <v>0</v>
      </c>
      <c r="F756">
        <f>'Building Structure Data'!E757</f>
        <v>0</v>
      </c>
      <c r="G756" s="43">
        <f>'Building Structure Data'!O757</f>
        <v>0</v>
      </c>
      <c r="H756" s="43">
        <f>'Building Structure Data'!P757</f>
        <v>0</v>
      </c>
      <c r="I756" t="b">
        <f>IF(OR('Building Structure Data'!M757="C",'Building Structure Data'!M757="R"),TRUE,FALSE)</f>
        <v>0</v>
      </c>
      <c r="J756">
        <f>'Building Structure Data'!Y757</f>
        <v>0</v>
      </c>
      <c r="K756" s="77">
        <f>'Building Structure Data'!AN757</f>
        <v>0</v>
      </c>
      <c r="L756" s="77">
        <f>'Building Structure Data'!AO757</f>
        <v>0</v>
      </c>
      <c r="M756" s="163" t="str">
        <f>IFERROR('Inputs_Metric 7'!$D$5*INDEX('HAZUS Table FL 14.14'!$F$5:$F$40,MATCH($J756,'HAZUS Table FL 14.14'!$C$5:$C$40,0)),"no data")</f>
        <v>no data</v>
      </c>
      <c r="N756" s="163" t="str">
        <f>IFERROR('Inputs_Metric 7'!$D$5*INDEX('HAZUS Table FL 14.14'!$G$5:$G$40,MATCH($J756,'HAZUS Table FL 14.14'!$C$5:$C$40,0)),"no data")</f>
        <v>no data</v>
      </c>
      <c r="O756" s="163" t="str">
        <f>IFERROR('Inputs_Metric 7'!$D$5*INDEX('HAZUS Table FL 14.14'!$I$5:$I$40,MATCH($J756,'HAZUS Table FL 14.14'!$C$5:$C$40,0)),"no data")</f>
        <v>no data</v>
      </c>
      <c r="P756" s="246" t="str">
        <f>IFERROR(AVERAGEIFS('HAZUS Table FL 14.12'!$S$4:$S$325,'HAZUS Table FL 14.12'!$N$4:$N$325,$J756,'HAZUS Table FL 14.12'!$R$4:$R$325,$I756,'HAZUS Table FL 14.12'!$P$4:$P$325,"&lt;="&amp;$G756,'HAZUS Table FL 14.12'!$Q$4:$Q$325,"&gt;"&amp;$G756)*'Inputs_Metric 7'!$D$6,"no data")</f>
        <v>no data</v>
      </c>
      <c r="Q756" s="246" t="str">
        <f>IFERROR(AVERAGEIFS('HAZUS Table FL 14.12'!$S$4:$S$325,'HAZUS Table FL 14.12'!$N$4:$N$325,$J756,'HAZUS Table FL 14.12'!$R$4:$R$325,$I756,'HAZUS Table FL 14.12'!$P$4:$P$325,"&lt;="&amp;$H756,'HAZUS Table FL 14.12'!$Q$4:$Q$325,"&gt;"&amp;$H756)*'Inputs_Metric 7'!$D$6,"no data")</f>
        <v>no data</v>
      </c>
      <c r="R756" s="246" t="str">
        <f>IFERROR(INDEX('HAZUS Table FL 14.16'!$D$3:$D$30,MATCH($J756,'HAZUS Table FL 14.16'!$C$3:$C$30,0)),"no data")</f>
        <v>no data</v>
      </c>
      <c r="S756" s="246" t="str">
        <f>IFERROR(INDEX('HAZUS Table FL 14.16'!$F$3:$F$30,MATCH($J756,'HAZUS Table FL 14.16'!$C$3:$C$30,0)),"no data")</f>
        <v>no data</v>
      </c>
      <c r="T756" s="246" t="str">
        <f>IFERROR(INDEX('HAZUS Table FL 14.16'!$G$3:$G$30,MATCH($J756,'HAZUS Table FL 14.16'!$C$3:$C$30,0)),"no data")</f>
        <v>no data</v>
      </c>
      <c r="U756" s="164" t="str">
        <f>IFERROR('Inputs_Metric 7'!$D$5*INDEX('HAZUS Table FL 14.8'!$E$4:$E$14,MATCH('Step 1_Metric 7'!$J756,'HAZUS Table FL 14.8'!$C$4:$C$14,0)),"no data")</f>
        <v>no data</v>
      </c>
      <c r="W756" s="92" t="str">
        <f t="shared" si="110"/>
        <v/>
      </c>
      <c r="X756" s="92" t="str">
        <f t="shared" si="111"/>
        <v/>
      </c>
      <c r="Y756" s="92" t="str">
        <f t="shared" si="112"/>
        <v/>
      </c>
      <c r="Z756" s="92" t="str">
        <f t="shared" si="113"/>
        <v/>
      </c>
      <c r="AA756" s="101" t="str">
        <f t="shared" si="114"/>
        <v/>
      </c>
      <c r="AB756" s="101" t="str">
        <f t="shared" si="115"/>
        <v/>
      </c>
      <c r="AC756" s="92" t="str">
        <f t="shared" si="116"/>
        <v/>
      </c>
      <c r="AD756" s="92" t="str">
        <f t="shared" si="117"/>
        <v/>
      </c>
    </row>
    <row r="757" spans="1:30" x14ac:dyDescent="0.25">
      <c r="A757">
        <f t="shared" si="109"/>
        <v>10</v>
      </c>
      <c r="B757">
        <f>COUNTIF($D$4:D757,D757)</f>
        <v>674</v>
      </c>
      <c r="C757">
        <f>'Building Structure Data'!B758</f>
        <v>0</v>
      </c>
      <c r="D757">
        <f>'Building Structure Data'!C758</f>
        <v>0</v>
      </c>
      <c r="E757">
        <f>'Building Structure Data'!D758</f>
        <v>0</v>
      </c>
      <c r="F757">
        <f>'Building Structure Data'!E758</f>
        <v>0</v>
      </c>
      <c r="G757" s="43">
        <f>'Building Structure Data'!O758</f>
        <v>0</v>
      </c>
      <c r="H757" s="43">
        <f>'Building Structure Data'!P758</f>
        <v>0</v>
      </c>
      <c r="I757" t="b">
        <f>IF(OR('Building Structure Data'!M758="C",'Building Structure Data'!M758="R"),TRUE,FALSE)</f>
        <v>0</v>
      </c>
      <c r="J757">
        <f>'Building Structure Data'!Y758</f>
        <v>0</v>
      </c>
      <c r="K757" s="77">
        <f>'Building Structure Data'!AN758</f>
        <v>0</v>
      </c>
      <c r="L757" s="77">
        <f>'Building Structure Data'!AO758</f>
        <v>0</v>
      </c>
      <c r="M757" s="163" t="str">
        <f>IFERROR('Inputs_Metric 7'!$D$5*INDEX('HAZUS Table FL 14.14'!$F$5:$F$40,MATCH($J757,'HAZUS Table FL 14.14'!$C$5:$C$40,0)),"no data")</f>
        <v>no data</v>
      </c>
      <c r="N757" s="163" t="str">
        <f>IFERROR('Inputs_Metric 7'!$D$5*INDEX('HAZUS Table FL 14.14'!$G$5:$G$40,MATCH($J757,'HAZUS Table FL 14.14'!$C$5:$C$40,0)),"no data")</f>
        <v>no data</v>
      </c>
      <c r="O757" s="163" t="str">
        <f>IFERROR('Inputs_Metric 7'!$D$5*INDEX('HAZUS Table FL 14.14'!$I$5:$I$40,MATCH($J757,'HAZUS Table FL 14.14'!$C$5:$C$40,0)),"no data")</f>
        <v>no data</v>
      </c>
      <c r="P757" s="246" t="str">
        <f>IFERROR(AVERAGEIFS('HAZUS Table FL 14.12'!$S$4:$S$325,'HAZUS Table FL 14.12'!$N$4:$N$325,$J757,'HAZUS Table FL 14.12'!$R$4:$R$325,$I757,'HAZUS Table FL 14.12'!$P$4:$P$325,"&lt;="&amp;$G757,'HAZUS Table FL 14.12'!$Q$4:$Q$325,"&gt;"&amp;$G757)*'Inputs_Metric 7'!$D$6,"no data")</f>
        <v>no data</v>
      </c>
      <c r="Q757" s="246" t="str">
        <f>IFERROR(AVERAGEIFS('HAZUS Table FL 14.12'!$S$4:$S$325,'HAZUS Table FL 14.12'!$N$4:$N$325,$J757,'HAZUS Table FL 14.12'!$R$4:$R$325,$I757,'HAZUS Table FL 14.12'!$P$4:$P$325,"&lt;="&amp;$H757,'HAZUS Table FL 14.12'!$Q$4:$Q$325,"&gt;"&amp;$H757)*'Inputs_Metric 7'!$D$6,"no data")</f>
        <v>no data</v>
      </c>
      <c r="R757" s="246" t="str">
        <f>IFERROR(INDEX('HAZUS Table FL 14.16'!$D$3:$D$30,MATCH($J757,'HAZUS Table FL 14.16'!$C$3:$C$30,0)),"no data")</f>
        <v>no data</v>
      </c>
      <c r="S757" s="246" t="str">
        <f>IFERROR(INDEX('HAZUS Table FL 14.16'!$F$3:$F$30,MATCH($J757,'HAZUS Table FL 14.16'!$C$3:$C$30,0)),"no data")</f>
        <v>no data</v>
      </c>
      <c r="T757" s="246" t="str">
        <f>IFERROR(INDEX('HAZUS Table FL 14.16'!$G$3:$G$30,MATCH($J757,'HAZUS Table FL 14.16'!$C$3:$C$30,0)),"no data")</f>
        <v>no data</v>
      </c>
      <c r="U757" s="164" t="str">
        <f>IFERROR('Inputs_Metric 7'!$D$5*INDEX('HAZUS Table FL 14.8'!$E$4:$E$14,MATCH('Step 1_Metric 7'!$J757,'HAZUS Table FL 14.8'!$C$4:$C$14,0)),"no data")</f>
        <v>no data</v>
      </c>
      <c r="W757" s="92" t="str">
        <f t="shared" si="110"/>
        <v/>
      </c>
      <c r="X757" s="92" t="str">
        <f t="shared" si="111"/>
        <v/>
      </c>
      <c r="Y757" s="92" t="str">
        <f t="shared" si="112"/>
        <v/>
      </c>
      <c r="Z757" s="92" t="str">
        <f t="shared" si="113"/>
        <v/>
      </c>
      <c r="AA757" s="101" t="str">
        <f t="shared" si="114"/>
        <v/>
      </c>
      <c r="AB757" s="101" t="str">
        <f t="shared" si="115"/>
        <v/>
      </c>
      <c r="AC757" s="92" t="str">
        <f t="shared" si="116"/>
        <v/>
      </c>
      <c r="AD757" s="92" t="str">
        <f t="shared" si="117"/>
        <v/>
      </c>
    </row>
    <row r="758" spans="1:30" x14ac:dyDescent="0.25">
      <c r="A758">
        <f t="shared" si="109"/>
        <v>10</v>
      </c>
      <c r="B758">
        <f>COUNTIF($D$4:D758,D758)</f>
        <v>675</v>
      </c>
      <c r="C758">
        <f>'Building Structure Data'!B759</f>
        <v>0</v>
      </c>
      <c r="D758">
        <f>'Building Structure Data'!C759</f>
        <v>0</v>
      </c>
      <c r="E758">
        <f>'Building Structure Data'!D759</f>
        <v>0</v>
      </c>
      <c r="F758">
        <f>'Building Structure Data'!E759</f>
        <v>0</v>
      </c>
      <c r="G758" s="43">
        <f>'Building Structure Data'!O759</f>
        <v>0</v>
      </c>
      <c r="H758" s="43">
        <f>'Building Structure Data'!P759</f>
        <v>0</v>
      </c>
      <c r="I758" t="b">
        <f>IF(OR('Building Structure Data'!M759="C",'Building Structure Data'!M759="R"),TRUE,FALSE)</f>
        <v>0</v>
      </c>
      <c r="J758">
        <f>'Building Structure Data'!Y759</f>
        <v>0</v>
      </c>
      <c r="K758" s="77">
        <f>'Building Structure Data'!AN759</f>
        <v>0</v>
      </c>
      <c r="L758" s="77">
        <f>'Building Structure Data'!AO759</f>
        <v>0</v>
      </c>
      <c r="M758" s="163" t="str">
        <f>IFERROR('Inputs_Metric 7'!$D$5*INDEX('HAZUS Table FL 14.14'!$F$5:$F$40,MATCH($J758,'HAZUS Table FL 14.14'!$C$5:$C$40,0)),"no data")</f>
        <v>no data</v>
      </c>
      <c r="N758" s="163" t="str">
        <f>IFERROR('Inputs_Metric 7'!$D$5*INDEX('HAZUS Table FL 14.14'!$G$5:$G$40,MATCH($J758,'HAZUS Table FL 14.14'!$C$5:$C$40,0)),"no data")</f>
        <v>no data</v>
      </c>
      <c r="O758" s="163" t="str">
        <f>IFERROR('Inputs_Metric 7'!$D$5*INDEX('HAZUS Table FL 14.14'!$I$5:$I$40,MATCH($J758,'HAZUS Table FL 14.14'!$C$5:$C$40,0)),"no data")</f>
        <v>no data</v>
      </c>
      <c r="P758" s="246" t="str">
        <f>IFERROR(AVERAGEIFS('HAZUS Table FL 14.12'!$S$4:$S$325,'HAZUS Table FL 14.12'!$N$4:$N$325,$J758,'HAZUS Table FL 14.12'!$R$4:$R$325,$I758,'HAZUS Table FL 14.12'!$P$4:$P$325,"&lt;="&amp;$G758,'HAZUS Table FL 14.12'!$Q$4:$Q$325,"&gt;"&amp;$G758)*'Inputs_Metric 7'!$D$6,"no data")</f>
        <v>no data</v>
      </c>
      <c r="Q758" s="246" t="str">
        <f>IFERROR(AVERAGEIFS('HAZUS Table FL 14.12'!$S$4:$S$325,'HAZUS Table FL 14.12'!$N$4:$N$325,$J758,'HAZUS Table FL 14.12'!$R$4:$R$325,$I758,'HAZUS Table FL 14.12'!$P$4:$P$325,"&lt;="&amp;$H758,'HAZUS Table FL 14.12'!$Q$4:$Q$325,"&gt;"&amp;$H758)*'Inputs_Metric 7'!$D$6,"no data")</f>
        <v>no data</v>
      </c>
      <c r="R758" s="246" t="str">
        <f>IFERROR(INDEX('HAZUS Table FL 14.16'!$D$3:$D$30,MATCH($J758,'HAZUS Table FL 14.16'!$C$3:$C$30,0)),"no data")</f>
        <v>no data</v>
      </c>
      <c r="S758" s="246" t="str">
        <f>IFERROR(INDEX('HAZUS Table FL 14.16'!$F$3:$F$30,MATCH($J758,'HAZUS Table FL 14.16'!$C$3:$C$30,0)),"no data")</f>
        <v>no data</v>
      </c>
      <c r="T758" s="246" t="str">
        <f>IFERROR(INDEX('HAZUS Table FL 14.16'!$G$3:$G$30,MATCH($J758,'HAZUS Table FL 14.16'!$C$3:$C$30,0)),"no data")</f>
        <v>no data</v>
      </c>
      <c r="U758" s="164" t="str">
        <f>IFERROR('Inputs_Metric 7'!$D$5*INDEX('HAZUS Table FL 14.8'!$E$4:$E$14,MATCH('Step 1_Metric 7'!$J758,'HAZUS Table FL 14.8'!$C$4:$C$14,0)),"no data")</f>
        <v>no data</v>
      </c>
      <c r="W758" s="92" t="str">
        <f t="shared" si="110"/>
        <v/>
      </c>
      <c r="X758" s="92" t="str">
        <f t="shared" si="111"/>
        <v/>
      </c>
      <c r="Y758" s="92" t="str">
        <f t="shared" si="112"/>
        <v/>
      </c>
      <c r="Z758" s="92" t="str">
        <f t="shared" si="113"/>
        <v/>
      </c>
      <c r="AA758" s="101" t="str">
        <f t="shared" si="114"/>
        <v/>
      </c>
      <c r="AB758" s="101" t="str">
        <f t="shared" si="115"/>
        <v/>
      </c>
      <c r="AC758" s="92" t="str">
        <f t="shared" si="116"/>
        <v/>
      </c>
      <c r="AD758" s="92" t="str">
        <f t="shared" si="117"/>
        <v/>
      </c>
    </row>
    <row r="759" spans="1:30" x14ac:dyDescent="0.25">
      <c r="A759">
        <f t="shared" si="109"/>
        <v>10</v>
      </c>
      <c r="B759">
        <f>COUNTIF($D$4:D759,D759)</f>
        <v>676</v>
      </c>
      <c r="C759">
        <f>'Building Structure Data'!B760</f>
        <v>0</v>
      </c>
      <c r="D759">
        <f>'Building Structure Data'!C760</f>
        <v>0</v>
      </c>
      <c r="E759">
        <f>'Building Structure Data'!D760</f>
        <v>0</v>
      </c>
      <c r="F759">
        <f>'Building Structure Data'!E760</f>
        <v>0</v>
      </c>
      <c r="G759" s="43">
        <f>'Building Structure Data'!O760</f>
        <v>0</v>
      </c>
      <c r="H759" s="43">
        <f>'Building Structure Data'!P760</f>
        <v>0</v>
      </c>
      <c r="I759" t="b">
        <f>IF(OR('Building Structure Data'!M760="C",'Building Structure Data'!M760="R"),TRUE,FALSE)</f>
        <v>0</v>
      </c>
      <c r="J759">
        <f>'Building Structure Data'!Y760</f>
        <v>0</v>
      </c>
      <c r="K759" s="77">
        <f>'Building Structure Data'!AN760</f>
        <v>0</v>
      </c>
      <c r="L759" s="77">
        <f>'Building Structure Data'!AO760</f>
        <v>0</v>
      </c>
      <c r="M759" s="163" t="str">
        <f>IFERROR('Inputs_Metric 7'!$D$5*INDEX('HAZUS Table FL 14.14'!$F$5:$F$40,MATCH($J759,'HAZUS Table FL 14.14'!$C$5:$C$40,0)),"no data")</f>
        <v>no data</v>
      </c>
      <c r="N759" s="163" t="str">
        <f>IFERROR('Inputs_Metric 7'!$D$5*INDEX('HAZUS Table FL 14.14'!$G$5:$G$40,MATCH($J759,'HAZUS Table FL 14.14'!$C$5:$C$40,0)),"no data")</f>
        <v>no data</v>
      </c>
      <c r="O759" s="163" t="str">
        <f>IFERROR('Inputs_Metric 7'!$D$5*INDEX('HAZUS Table FL 14.14'!$I$5:$I$40,MATCH($J759,'HAZUS Table FL 14.14'!$C$5:$C$40,0)),"no data")</f>
        <v>no data</v>
      </c>
      <c r="P759" s="246" t="str">
        <f>IFERROR(AVERAGEIFS('HAZUS Table FL 14.12'!$S$4:$S$325,'HAZUS Table FL 14.12'!$N$4:$N$325,$J759,'HAZUS Table FL 14.12'!$R$4:$R$325,$I759,'HAZUS Table FL 14.12'!$P$4:$P$325,"&lt;="&amp;$G759,'HAZUS Table FL 14.12'!$Q$4:$Q$325,"&gt;"&amp;$G759)*'Inputs_Metric 7'!$D$6,"no data")</f>
        <v>no data</v>
      </c>
      <c r="Q759" s="246" t="str">
        <f>IFERROR(AVERAGEIFS('HAZUS Table FL 14.12'!$S$4:$S$325,'HAZUS Table FL 14.12'!$N$4:$N$325,$J759,'HAZUS Table FL 14.12'!$R$4:$R$325,$I759,'HAZUS Table FL 14.12'!$P$4:$P$325,"&lt;="&amp;$H759,'HAZUS Table FL 14.12'!$Q$4:$Q$325,"&gt;"&amp;$H759)*'Inputs_Metric 7'!$D$6,"no data")</f>
        <v>no data</v>
      </c>
      <c r="R759" s="246" t="str">
        <f>IFERROR(INDEX('HAZUS Table FL 14.16'!$D$3:$D$30,MATCH($J759,'HAZUS Table FL 14.16'!$C$3:$C$30,0)),"no data")</f>
        <v>no data</v>
      </c>
      <c r="S759" s="246" t="str">
        <f>IFERROR(INDEX('HAZUS Table FL 14.16'!$F$3:$F$30,MATCH($J759,'HAZUS Table FL 14.16'!$C$3:$C$30,0)),"no data")</f>
        <v>no data</v>
      </c>
      <c r="T759" s="246" t="str">
        <f>IFERROR(INDEX('HAZUS Table FL 14.16'!$G$3:$G$30,MATCH($J759,'HAZUS Table FL 14.16'!$C$3:$C$30,0)),"no data")</f>
        <v>no data</v>
      </c>
      <c r="U759" s="164" t="str">
        <f>IFERROR('Inputs_Metric 7'!$D$5*INDEX('HAZUS Table FL 14.8'!$E$4:$E$14,MATCH('Step 1_Metric 7'!$J759,'HAZUS Table FL 14.8'!$C$4:$C$14,0)),"no data")</f>
        <v>no data</v>
      </c>
      <c r="W759" s="92" t="str">
        <f t="shared" si="110"/>
        <v/>
      </c>
      <c r="X759" s="92" t="str">
        <f t="shared" si="111"/>
        <v/>
      </c>
      <c r="Y759" s="92" t="str">
        <f t="shared" si="112"/>
        <v/>
      </c>
      <c r="Z759" s="92" t="str">
        <f t="shared" si="113"/>
        <v/>
      </c>
      <c r="AA759" s="101" t="str">
        <f t="shared" si="114"/>
        <v/>
      </c>
      <c r="AB759" s="101" t="str">
        <f t="shared" si="115"/>
        <v/>
      </c>
      <c r="AC759" s="92" t="str">
        <f t="shared" si="116"/>
        <v/>
      </c>
      <c r="AD759" s="92" t="str">
        <f t="shared" si="117"/>
        <v/>
      </c>
    </row>
    <row r="760" spans="1:30" x14ac:dyDescent="0.25">
      <c r="A760">
        <f t="shared" si="109"/>
        <v>10</v>
      </c>
      <c r="B760">
        <f>COUNTIF($D$4:D760,D760)</f>
        <v>677</v>
      </c>
      <c r="C760">
        <f>'Building Structure Data'!B761</f>
        <v>0</v>
      </c>
      <c r="D760">
        <f>'Building Structure Data'!C761</f>
        <v>0</v>
      </c>
      <c r="E760">
        <f>'Building Structure Data'!D761</f>
        <v>0</v>
      </c>
      <c r="F760">
        <f>'Building Structure Data'!E761</f>
        <v>0</v>
      </c>
      <c r="G760" s="43">
        <f>'Building Structure Data'!O761</f>
        <v>0</v>
      </c>
      <c r="H760" s="43">
        <f>'Building Structure Data'!P761</f>
        <v>0</v>
      </c>
      <c r="I760" t="b">
        <f>IF(OR('Building Structure Data'!M761="C",'Building Structure Data'!M761="R"),TRUE,FALSE)</f>
        <v>0</v>
      </c>
      <c r="J760">
        <f>'Building Structure Data'!Y761</f>
        <v>0</v>
      </c>
      <c r="K760" s="77">
        <f>'Building Structure Data'!AN761</f>
        <v>0</v>
      </c>
      <c r="L760" s="77">
        <f>'Building Structure Data'!AO761</f>
        <v>0</v>
      </c>
      <c r="M760" s="163" t="str">
        <f>IFERROR('Inputs_Metric 7'!$D$5*INDEX('HAZUS Table FL 14.14'!$F$5:$F$40,MATCH($J760,'HAZUS Table FL 14.14'!$C$5:$C$40,0)),"no data")</f>
        <v>no data</v>
      </c>
      <c r="N760" s="163" t="str">
        <f>IFERROR('Inputs_Metric 7'!$D$5*INDEX('HAZUS Table FL 14.14'!$G$5:$G$40,MATCH($J760,'HAZUS Table FL 14.14'!$C$5:$C$40,0)),"no data")</f>
        <v>no data</v>
      </c>
      <c r="O760" s="163" t="str">
        <f>IFERROR('Inputs_Metric 7'!$D$5*INDEX('HAZUS Table FL 14.14'!$I$5:$I$40,MATCH($J760,'HAZUS Table FL 14.14'!$C$5:$C$40,0)),"no data")</f>
        <v>no data</v>
      </c>
      <c r="P760" s="246" t="str">
        <f>IFERROR(AVERAGEIFS('HAZUS Table FL 14.12'!$S$4:$S$325,'HAZUS Table FL 14.12'!$N$4:$N$325,$J760,'HAZUS Table FL 14.12'!$R$4:$R$325,$I760,'HAZUS Table FL 14.12'!$P$4:$P$325,"&lt;="&amp;$G760,'HAZUS Table FL 14.12'!$Q$4:$Q$325,"&gt;"&amp;$G760)*'Inputs_Metric 7'!$D$6,"no data")</f>
        <v>no data</v>
      </c>
      <c r="Q760" s="246" t="str">
        <f>IFERROR(AVERAGEIFS('HAZUS Table FL 14.12'!$S$4:$S$325,'HAZUS Table FL 14.12'!$N$4:$N$325,$J760,'HAZUS Table FL 14.12'!$R$4:$R$325,$I760,'HAZUS Table FL 14.12'!$P$4:$P$325,"&lt;="&amp;$H760,'HAZUS Table FL 14.12'!$Q$4:$Q$325,"&gt;"&amp;$H760)*'Inputs_Metric 7'!$D$6,"no data")</f>
        <v>no data</v>
      </c>
      <c r="R760" s="246" t="str">
        <f>IFERROR(INDEX('HAZUS Table FL 14.16'!$D$3:$D$30,MATCH($J760,'HAZUS Table FL 14.16'!$C$3:$C$30,0)),"no data")</f>
        <v>no data</v>
      </c>
      <c r="S760" s="246" t="str">
        <f>IFERROR(INDEX('HAZUS Table FL 14.16'!$F$3:$F$30,MATCH($J760,'HAZUS Table FL 14.16'!$C$3:$C$30,0)),"no data")</f>
        <v>no data</v>
      </c>
      <c r="T760" s="246" t="str">
        <f>IFERROR(INDEX('HAZUS Table FL 14.16'!$G$3:$G$30,MATCH($J760,'HAZUS Table FL 14.16'!$C$3:$C$30,0)),"no data")</f>
        <v>no data</v>
      </c>
      <c r="U760" s="164" t="str">
        <f>IFERROR('Inputs_Metric 7'!$D$5*INDEX('HAZUS Table FL 14.8'!$E$4:$E$14,MATCH('Step 1_Metric 7'!$J760,'HAZUS Table FL 14.8'!$C$4:$C$14,0)),"no data")</f>
        <v>no data</v>
      </c>
      <c r="W760" s="92" t="str">
        <f t="shared" si="110"/>
        <v/>
      </c>
      <c r="X760" s="92" t="str">
        <f t="shared" si="111"/>
        <v/>
      </c>
      <c r="Y760" s="92" t="str">
        <f t="shared" si="112"/>
        <v/>
      </c>
      <c r="Z760" s="92" t="str">
        <f t="shared" si="113"/>
        <v/>
      </c>
      <c r="AA760" s="101" t="str">
        <f t="shared" si="114"/>
        <v/>
      </c>
      <c r="AB760" s="101" t="str">
        <f t="shared" si="115"/>
        <v/>
      </c>
      <c r="AC760" s="92" t="str">
        <f t="shared" si="116"/>
        <v/>
      </c>
      <c r="AD760" s="92" t="str">
        <f t="shared" si="117"/>
        <v/>
      </c>
    </row>
    <row r="761" spans="1:30" x14ac:dyDescent="0.25">
      <c r="A761">
        <f t="shared" si="109"/>
        <v>10</v>
      </c>
      <c r="B761">
        <f>COUNTIF($D$4:D761,D761)</f>
        <v>678</v>
      </c>
      <c r="C761">
        <f>'Building Structure Data'!B762</f>
        <v>0</v>
      </c>
      <c r="D761">
        <f>'Building Structure Data'!C762</f>
        <v>0</v>
      </c>
      <c r="E761">
        <f>'Building Structure Data'!D762</f>
        <v>0</v>
      </c>
      <c r="F761">
        <f>'Building Structure Data'!E762</f>
        <v>0</v>
      </c>
      <c r="G761" s="43">
        <f>'Building Structure Data'!O762</f>
        <v>0</v>
      </c>
      <c r="H761" s="43">
        <f>'Building Structure Data'!P762</f>
        <v>0</v>
      </c>
      <c r="I761" t="b">
        <f>IF(OR('Building Structure Data'!M762="C",'Building Structure Data'!M762="R"),TRUE,FALSE)</f>
        <v>0</v>
      </c>
      <c r="J761">
        <f>'Building Structure Data'!Y762</f>
        <v>0</v>
      </c>
      <c r="K761" s="77">
        <f>'Building Structure Data'!AN762</f>
        <v>0</v>
      </c>
      <c r="L761" s="77">
        <f>'Building Structure Data'!AO762</f>
        <v>0</v>
      </c>
      <c r="M761" s="163" t="str">
        <f>IFERROR('Inputs_Metric 7'!$D$5*INDEX('HAZUS Table FL 14.14'!$F$5:$F$40,MATCH($J761,'HAZUS Table FL 14.14'!$C$5:$C$40,0)),"no data")</f>
        <v>no data</v>
      </c>
      <c r="N761" s="163" t="str">
        <f>IFERROR('Inputs_Metric 7'!$D$5*INDEX('HAZUS Table FL 14.14'!$G$5:$G$40,MATCH($J761,'HAZUS Table FL 14.14'!$C$5:$C$40,0)),"no data")</f>
        <v>no data</v>
      </c>
      <c r="O761" s="163" t="str">
        <f>IFERROR('Inputs_Metric 7'!$D$5*INDEX('HAZUS Table FL 14.14'!$I$5:$I$40,MATCH($J761,'HAZUS Table FL 14.14'!$C$5:$C$40,0)),"no data")</f>
        <v>no data</v>
      </c>
      <c r="P761" s="246" t="str">
        <f>IFERROR(AVERAGEIFS('HAZUS Table FL 14.12'!$S$4:$S$325,'HAZUS Table FL 14.12'!$N$4:$N$325,$J761,'HAZUS Table FL 14.12'!$R$4:$R$325,$I761,'HAZUS Table FL 14.12'!$P$4:$P$325,"&lt;="&amp;$G761,'HAZUS Table FL 14.12'!$Q$4:$Q$325,"&gt;"&amp;$G761)*'Inputs_Metric 7'!$D$6,"no data")</f>
        <v>no data</v>
      </c>
      <c r="Q761" s="246" t="str">
        <f>IFERROR(AVERAGEIFS('HAZUS Table FL 14.12'!$S$4:$S$325,'HAZUS Table FL 14.12'!$N$4:$N$325,$J761,'HAZUS Table FL 14.12'!$R$4:$R$325,$I761,'HAZUS Table FL 14.12'!$P$4:$P$325,"&lt;="&amp;$H761,'HAZUS Table FL 14.12'!$Q$4:$Q$325,"&gt;"&amp;$H761)*'Inputs_Metric 7'!$D$6,"no data")</f>
        <v>no data</v>
      </c>
      <c r="R761" s="246" t="str">
        <f>IFERROR(INDEX('HAZUS Table FL 14.16'!$D$3:$D$30,MATCH($J761,'HAZUS Table FL 14.16'!$C$3:$C$30,0)),"no data")</f>
        <v>no data</v>
      </c>
      <c r="S761" s="246" t="str">
        <f>IFERROR(INDEX('HAZUS Table FL 14.16'!$F$3:$F$30,MATCH($J761,'HAZUS Table FL 14.16'!$C$3:$C$30,0)),"no data")</f>
        <v>no data</v>
      </c>
      <c r="T761" s="246" t="str">
        <f>IFERROR(INDEX('HAZUS Table FL 14.16'!$G$3:$G$30,MATCH($J761,'HAZUS Table FL 14.16'!$C$3:$C$30,0)),"no data")</f>
        <v>no data</v>
      </c>
      <c r="U761" s="164" t="str">
        <f>IFERROR('Inputs_Metric 7'!$D$5*INDEX('HAZUS Table FL 14.8'!$E$4:$E$14,MATCH('Step 1_Metric 7'!$J761,'HAZUS Table FL 14.8'!$C$4:$C$14,0)),"no data")</f>
        <v>no data</v>
      </c>
      <c r="W761" s="92" t="str">
        <f t="shared" si="110"/>
        <v/>
      </c>
      <c r="X761" s="92" t="str">
        <f t="shared" si="111"/>
        <v/>
      </c>
      <c r="Y761" s="92" t="str">
        <f t="shared" si="112"/>
        <v/>
      </c>
      <c r="Z761" s="92" t="str">
        <f t="shared" si="113"/>
        <v/>
      </c>
      <c r="AA761" s="101" t="str">
        <f t="shared" si="114"/>
        <v/>
      </c>
      <c r="AB761" s="101" t="str">
        <f t="shared" si="115"/>
        <v/>
      </c>
      <c r="AC761" s="92" t="str">
        <f t="shared" si="116"/>
        <v/>
      </c>
      <c r="AD761" s="92" t="str">
        <f t="shared" si="117"/>
        <v/>
      </c>
    </row>
    <row r="762" spans="1:30" x14ac:dyDescent="0.25">
      <c r="A762">
        <f t="shared" si="109"/>
        <v>10</v>
      </c>
      <c r="B762">
        <f>COUNTIF($D$4:D762,D762)</f>
        <v>679</v>
      </c>
      <c r="C762">
        <f>'Building Structure Data'!B763</f>
        <v>0</v>
      </c>
      <c r="D762">
        <f>'Building Structure Data'!C763</f>
        <v>0</v>
      </c>
      <c r="E762">
        <f>'Building Structure Data'!D763</f>
        <v>0</v>
      </c>
      <c r="F762">
        <f>'Building Structure Data'!E763</f>
        <v>0</v>
      </c>
      <c r="G762" s="43">
        <f>'Building Structure Data'!O763</f>
        <v>0</v>
      </c>
      <c r="H762" s="43">
        <f>'Building Structure Data'!P763</f>
        <v>0</v>
      </c>
      <c r="I762" t="b">
        <f>IF(OR('Building Structure Data'!M763="C",'Building Structure Data'!M763="R"),TRUE,FALSE)</f>
        <v>0</v>
      </c>
      <c r="J762">
        <f>'Building Structure Data'!Y763</f>
        <v>0</v>
      </c>
      <c r="K762" s="77">
        <f>'Building Structure Data'!AN763</f>
        <v>0</v>
      </c>
      <c r="L762" s="77">
        <f>'Building Structure Data'!AO763</f>
        <v>0</v>
      </c>
      <c r="M762" s="163" t="str">
        <f>IFERROR('Inputs_Metric 7'!$D$5*INDEX('HAZUS Table FL 14.14'!$F$5:$F$40,MATCH($J762,'HAZUS Table FL 14.14'!$C$5:$C$40,0)),"no data")</f>
        <v>no data</v>
      </c>
      <c r="N762" s="163" t="str">
        <f>IFERROR('Inputs_Metric 7'!$D$5*INDEX('HAZUS Table FL 14.14'!$G$5:$G$40,MATCH($J762,'HAZUS Table FL 14.14'!$C$5:$C$40,0)),"no data")</f>
        <v>no data</v>
      </c>
      <c r="O762" s="163" t="str">
        <f>IFERROR('Inputs_Metric 7'!$D$5*INDEX('HAZUS Table FL 14.14'!$I$5:$I$40,MATCH($J762,'HAZUS Table FL 14.14'!$C$5:$C$40,0)),"no data")</f>
        <v>no data</v>
      </c>
      <c r="P762" s="246" t="str">
        <f>IFERROR(AVERAGEIFS('HAZUS Table FL 14.12'!$S$4:$S$325,'HAZUS Table FL 14.12'!$N$4:$N$325,$J762,'HAZUS Table FL 14.12'!$R$4:$R$325,$I762,'HAZUS Table FL 14.12'!$P$4:$P$325,"&lt;="&amp;$G762,'HAZUS Table FL 14.12'!$Q$4:$Q$325,"&gt;"&amp;$G762)*'Inputs_Metric 7'!$D$6,"no data")</f>
        <v>no data</v>
      </c>
      <c r="Q762" s="246" t="str">
        <f>IFERROR(AVERAGEIFS('HAZUS Table FL 14.12'!$S$4:$S$325,'HAZUS Table FL 14.12'!$N$4:$N$325,$J762,'HAZUS Table FL 14.12'!$R$4:$R$325,$I762,'HAZUS Table FL 14.12'!$P$4:$P$325,"&lt;="&amp;$H762,'HAZUS Table FL 14.12'!$Q$4:$Q$325,"&gt;"&amp;$H762)*'Inputs_Metric 7'!$D$6,"no data")</f>
        <v>no data</v>
      </c>
      <c r="R762" s="246" t="str">
        <f>IFERROR(INDEX('HAZUS Table FL 14.16'!$D$3:$D$30,MATCH($J762,'HAZUS Table FL 14.16'!$C$3:$C$30,0)),"no data")</f>
        <v>no data</v>
      </c>
      <c r="S762" s="246" t="str">
        <f>IFERROR(INDEX('HAZUS Table FL 14.16'!$F$3:$F$30,MATCH($J762,'HAZUS Table FL 14.16'!$C$3:$C$30,0)),"no data")</f>
        <v>no data</v>
      </c>
      <c r="T762" s="246" t="str">
        <f>IFERROR(INDEX('HAZUS Table FL 14.16'!$G$3:$G$30,MATCH($J762,'HAZUS Table FL 14.16'!$C$3:$C$30,0)),"no data")</f>
        <v>no data</v>
      </c>
      <c r="U762" s="164" t="str">
        <f>IFERROR('Inputs_Metric 7'!$D$5*INDEX('HAZUS Table FL 14.8'!$E$4:$E$14,MATCH('Step 1_Metric 7'!$J762,'HAZUS Table FL 14.8'!$C$4:$C$14,0)),"no data")</f>
        <v>no data</v>
      </c>
      <c r="W762" s="92" t="str">
        <f t="shared" si="110"/>
        <v/>
      </c>
      <c r="X762" s="92" t="str">
        <f t="shared" si="111"/>
        <v/>
      </c>
      <c r="Y762" s="92" t="str">
        <f t="shared" si="112"/>
        <v/>
      </c>
      <c r="Z762" s="92" t="str">
        <f t="shared" si="113"/>
        <v/>
      </c>
      <c r="AA762" s="101" t="str">
        <f t="shared" si="114"/>
        <v/>
      </c>
      <c r="AB762" s="101" t="str">
        <f t="shared" si="115"/>
        <v/>
      </c>
      <c r="AC762" s="92" t="str">
        <f t="shared" si="116"/>
        <v/>
      </c>
      <c r="AD762" s="92" t="str">
        <f t="shared" si="117"/>
        <v/>
      </c>
    </row>
    <row r="763" spans="1:30" x14ac:dyDescent="0.25">
      <c r="A763">
        <f t="shared" si="109"/>
        <v>10</v>
      </c>
      <c r="B763">
        <f>COUNTIF($D$4:D763,D763)</f>
        <v>680</v>
      </c>
      <c r="C763">
        <f>'Building Structure Data'!B764</f>
        <v>0</v>
      </c>
      <c r="D763">
        <f>'Building Structure Data'!C764</f>
        <v>0</v>
      </c>
      <c r="E763">
        <f>'Building Structure Data'!D764</f>
        <v>0</v>
      </c>
      <c r="F763">
        <f>'Building Structure Data'!E764</f>
        <v>0</v>
      </c>
      <c r="G763" s="43">
        <f>'Building Structure Data'!O764</f>
        <v>0</v>
      </c>
      <c r="H763" s="43">
        <f>'Building Structure Data'!P764</f>
        <v>0</v>
      </c>
      <c r="I763" t="b">
        <f>IF(OR('Building Structure Data'!M764="C",'Building Structure Data'!M764="R"),TRUE,FALSE)</f>
        <v>0</v>
      </c>
      <c r="J763">
        <f>'Building Structure Data'!Y764</f>
        <v>0</v>
      </c>
      <c r="K763" s="77">
        <f>'Building Structure Data'!AN764</f>
        <v>0</v>
      </c>
      <c r="L763" s="77">
        <f>'Building Structure Data'!AO764</f>
        <v>0</v>
      </c>
      <c r="M763" s="163" t="str">
        <f>IFERROR('Inputs_Metric 7'!$D$5*INDEX('HAZUS Table FL 14.14'!$F$5:$F$40,MATCH($J763,'HAZUS Table FL 14.14'!$C$5:$C$40,0)),"no data")</f>
        <v>no data</v>
      </c>
      <c r="N763" s="163" t="str">
        <f>IFERROR('Inputs_Metric 7'!$D$5*INDEX('HAZUS Table FL 14.14'!$G$5:$G$40,MATCH($J763,'HAZUS Table FL 14.14'!$C$5:$C$40,0)),"no data")</f>
        <v>no data</v>
      </c>
      <c r="O763" s="163" t="str">
        <f>IFERROR('Inputs_Metric 7'!$D$5*INDEX('HAZUS Table FL 14.14'!$I$5:$I$40,MATCH($J763,'HAZUS Table FL 14.14'!$C$5:$C$40,0)),"no data")</f>
        <v>no data</v>
      </c>
      <c r="P763" s="246" t="str">
        <f>IFERROR(AVERAGEIFS('HAZUS Table FL 14.12'!$S$4:$S$325,'HAZUS Table FL 14.12'!$N$4:$N$325,$J763,'HAZUS Table FL 14.12'!$R$4:$R$325,$I763,'HAZUS Table FL 14.12'!$P$4:$P$325,"&lt;="&amp;$G763,'HAZUS Table FL 14.12'!$Q$4:$Q$325,"&gt;"&amp;$G763)*'Inputs_Metric 7'!$D$6,"no data")</f>
        <v>no data</v>
      </c>
      <c r="Q763" s="246" t="str">
        <f>IFERROR(AVERAGEIFS('HAZUS Table FL 14.12'!$S$4:$S$325,'HAZUS Table FL 14.12'!$N$4:$N$325,$J763,'HAZUS Table FL 14.12'!$R$4:$R$325,$I763,'HAZUS Table FL 14.12'!$P$4:$P$325,"&lt;="&amp;$H763,'HAZUS Table FL 14.12'!$Q$4:$Q$325,"&gt;"&amp;$H763)*'Inputs_Metric 7'!$D$6,"no data")</f>
        <v>no data</v>
      </c>
      <c r="R763" s="246" t="str">
        <f>IFERROR(INDEX('HAZUS Table FL 14.16'!$D$3:$D$30,MATCH($J763,'HAZUS Table FL 14.16'!$C$3:$C$30,0)),"no data")</f>
        <v>no data</v>
      </c>
      <c r="S763" s="246" t="str">
        <f>IFERROR(INDEX('HAZUS Table FL 14.16'!$F$3:$F$30,MATCH($J763,'HAZUS Table FL 14.16'!$C$3:$C$30,0)),"no data")</f>
        <v>no data</v>
      </c>
      <c r="T763" s="246" t="str">
        <f>IFERROR(INDEX('HAZUS Table FL 14.16'!$G$3:$G$30,MATCH($J763,'HAZUS Table FL 14.16'!$C$3:$C$30,0)),"no data")</f>
        <v>no data</v>
      </c>
      <c r="U763" s="164" t="str">
        <f>IFERROR('Inputs_Metric 7'!$D$5*INDEX('HAZUS Table FL 14.8'!$E$4:$E$14,MATCH('Step 1_Metric 7'!$J763,'HAZUS Table FL 14.8'!$C$4:$C$14,0)),"no data")</f>
        <v>no data</v>
      </c>
      <c r="W763" s="92" t="str">
        <f t="shared" si="110"/>
        <v/>
      </c>
      <c r="X763" s="92" t="str">
        <f t="shared" si="111"/>
        <v/>
      </c>
      <c r="Y763" s="92" t="str">
        <f t="shared" si="112"/>
        <v/>
      </c>
      <c r="Z763" s="92" t="str">
        <f t="shared" si="113"/>
        <v/>
      </c>
      <c r="AA763" s="101" t="str">
        <f t="shared" si="114"/>
        <v/>
      </c>
      <c r="AB763" s="101" t="str">
        <f t="shared" si="115"/>
        <v/>
      </c>
      <c r="AC763" s="92" t="str">
        <f t="shared" si="116"/>
        <v/>
      </c>
      <c r="AD763" s="92" t="str">
        <f t="shared" si="117"/>
        <v/>
      </c>
    </row>
    <row r="764" spans="1:30" x14ac:dyDescent="0.25">
      <c r="A764">
        <f t="shared" si="109"/>
        <v>10</v>
      </c>
      <c r="B764">
        <f>COUNTIF($D$4:D764,D764)</f>
        <v>681</v>
      </c>
      <c r="C764">
        <f>'Building Structure Data'!B765</f>
        <v>0</v>
      </c>
      <c r="D764">
        <f>'Building Structure Data'!C765</f>
        <v>0</v>
      </c>
      <c r="E764">
        <f>'Building Structure Data'!D765</f>
        <v>0</v>
      </c>
      <c r="F764">
        <f>'Building Structure Data'!E765</f>
        <v>0</v>
      </c>
      <c r="G764" s="43">
        <f>'Building Structure Data'!O765</f>
        <v>0</v>
      </c>
      <c r="H764" s="43">
        <f>'Building Structure Data'!P765</f>
        <v>0</v>
      </c>
      <c r="I764" t="b">
        <f>IF(OR('Building Structure Data'!M765="C",'Building Structure Data'!M765="R"),TRUE,FALSE)</f>
        <v>0</v>
      </c>
      <c r="J764">
        <f>'Building Structure Data'!Y765</f>
        <v>0</v>
      </c>
      <c r="K764" s="77">
        <f>'Building Structure Data'!AN765</f>
        <v>0</v>
      </c>
      <c r="L764" s="77">
        <f>'Building Structure Data'!AO765</f>
        <v>0</v>
      </c>
      <c r="M764" s="163" t="str">
        <f>IFERROR('Inputs_Metric 7'!$D$5*INDEX('HAZUS Table FL 14.14'!$F$5:$F$40,MATCH($J764,'HAZUS Table FL 14.14'!$C$5:$C$40,0)),"no data")</f>
        <v>no data</v>
      </c>
      <c r="N764" s="163" t="str">
        <f>IFERROR('Inputs_Metric 7'!$D$5*INDEX('HAZUS Table FL 14.14'!$G$5:$G$40,MATCH($J764,'HAZUS Table FL 14.14'!$C$5:$C$40,0)),"no data")</f>
        <v>no data</v>
      </c>
      <c r="O764" s="163" t="str">
        <f>IFERROR('Inputs_Metric 7'!$D$5*INDEX('HAZUS Table FL 14.14'!$I$5:$I$40,MATCH($J764,'HAZUS Table FL 14.14'!$C$5:$C$40,0)),"no data")</f>
        <v>no data</v>
      </c>
      <c r="P764" s="246" t="str">
        <f>IFERROR(AVERAGEIFS('HAZUS Table FL 14.12'!$S$4:$S$325,'HAZUS Table FL 14.12'!$N$4:$N$325,$J764,'HAZUS Table FL 14.12'!$R$4:$R$325,$I764,'HAZUS Table FL 14.12'!$P$4:$P$325,"&lt;="&amp;$G764,'HAZUS Table FL 14.12'!$Q$4:$Q$325,"&gt;"&amp;$G764)*'Inputs_Metric 7'!$D$6,"no data")</f>
        <v>no data</v>
      </c>
      <c r="Q764" s="246" t="str">
        <f>IFERROR(AVERAGEIFS('HAZUS Table FL 14.12'!$S$4:$S$325,'HAZUS Table FL 14.12'!$N$4:$N$325,$J764,'HAZUS Table FL 14.12'!$R$4:$R$325,$I764,'HAZUS Table FL 14.12'!$P$4:$P$325,"&lt;="&amp;$H764,'HAZUS Table FL 14.12'!$Q$4:$Q$325,"&gt;"&amp;$H764)*'Inputs_Metric 7'!$D$6,"no data")</f>
        <v>no data</v>
      </c>
      <c r="R764" s="246" t="str">
        <f>IFERROR(INDEX('HAZUS Table FL 14.16'!$D$3:$D$30,MATCH($J764,'HAZUS Table FL 14.16'!$C$3:$C$30,0)),"no data")</f>
        <v>no data</v>
      </c>
      <c r="S764" s="246" t="str">
        <f>IFERROR(INDEX('HAZUS Table FL 14.16'!$F$3:$F$30,MATCH($J764,'HAZUS Table FL 14.16'!$C$3:$C$30,0)),"no data")</f>
        <v>no data</v>
      </c>
      <c r="T764" s="246" t="str">
        <f>IFERROR(INDEX('HAZUS Table FL 14.16'!$G$3:$G$30,MATCH($J764,'HAZUS Table FL 14.16'!$C$3:$C$30,0)),"no data")</f>
        <v>no data</v>
      </c>
      <c r="U764" s="164" t="str">
        <f>IFERROR('Inputs_Metric 7'!$D$5*INDEX('HAZUS Table FL 14.8'!$E$4:$E$14,MATCH('Step 1_Metric 7'!$J764,'HAZUS Table FL 14.8'!$C$4:$C$14,0)),"no data")</f>
        <v>no data</v>
      </c>
      <c r="W764" s="92" t="str">
        <f t="shared" si="110"/>
        <v/>
      </c>
      <c r="X764" s="92" t="str">
        <f t="shared" si="111"/>
        <v/>
      </c>
      <c r="Y764" s="92" t="str">
        <f t="shared" si="112"/>
        <v/>
      </c>
      <c r="Z764" s="92" t="str">
        <f t="shared" si="113"/>
        <v/>
      </c>
      <c r="AA764" s="101" t="str">
        <f t="shared" si="114"/>
        <v/>
      </c>
      <c r="AB764" s="101" t="str">
        <f t="shared" si="115"/>
        <v/>
      </c>
      <c r="AC764" s="92" t="str">
        <f t="shared" si="116"/>
        <v/>
      </c>
      <c r="AD764" s="92" t="str">
        <f t="shared" si="117"/>
        <v/>
      </c>
    </row>
    <row r="765" spans="1:30" x14ac:dyDescent="0.25">
      <c r="A765">
        <f t="shared" si="109"/>
        <v>10</v>
      </c>
      <c r="B765">
        <f>COUNTIF($D$4:D765,D765)</f>
        <v>682</v>
      </c>
      <c r="C765">
        <f>'Building Structure Data'!B766</f>
        <v>0</v>
      </c>
      <c r="D765">
        <f>'Building Structure Data'!C766</f>
        <v>0</v>
      </c>
      <c r="E765">
        <f>'Building Structure Data'!D766</f>
        <v>0</v>
      </c>
      <c r="F765">
        <f>'Building Structure Data'!E766</f>
        <v>0</v>
      </c>
      <c r="G765" s="43">
        <f>'Building Structure Data'!O766</f>
        <v>0</v>
      </c>
      <c r="H765" s="43">
        <f>'Building Structure Data'!P766</f>
        <v>0</v>
      </c>
      <c r="I765" t="b">
        <f>IF(OR('Building Structure Data'!M766="C",'Building Structure Data'!M766="R"),TRUE,FALSE)</f>
        <v>0</v>
      </c>
      <c r="J765">
        <f>'Building Structure Data'!Y766</f>
        <v>0</v>
      </c>
      <c r="K765" s="77">
        <f>'Building Structure Data'!AN766</f>
        <v>0</v>
      </c>
      <c r="L765" s="77">
        <f>'Building Structure Data'!AO766</f>
        <v>0</v>
      </c>
      <c r="M765" s="163" t="str">
        <f>IFERROR('Inputs_Metric 7'!$D$5*INDEX('HAZUS Table FL 14.14'!$F$5:$F$40,MATCH($J765,'HAZUS Table FL 14.14'!$C$5:$C$40,0)),"no data")</f>
        <v>no data</v>
      </c>
      <c r="N765" s="163" t="str">
        <f>IFERROR('Inputs_Metric 7'!$D$5*INDEX('HAZUS Table FL 14.14'!$G$5:$G$40,MATCH($J765,'HAZUS Table FL 14.14'!$C$5:$C$40,0)),"no data")</f>
        <v>no data</v>
      </c>
      <c r="O765" s="163" t="str">
        <f>IFERROR('Inputs_Metric 7'!$D$5*INDEX('HAZUS Table FL 14.14'!$I$5:$I$40,MATCH($J765,'HAZUS Table FL 14.14'!$C$5:$C$40,0)),"no data")</f>
        <v>no data</v>
      </c>
      <c r="P765" s="246" t="str">
        <f>IFERROR(AVERAGEIFS('HAZUS Table FL 14.12'!$S$4:$S$325,'HAZUS Table FL 14.12'!$N$4:$N$325,$J765,'HAZUS Table FL 14.12'!$R$4:$R$325,$I765,'HAZUS Table FL 14.12'!$P$4:$P$325,"&lt;="&amp;$G765,'HAZUS Table FL 14.12'!$Q$4:$Q$325,"&gt;"&amp;$G765)*'Inputs_Metric 7'!$D$6,"no data")</f>
        <v>no data</v>
      </c>
      <c r="Q765" s="246" t="str">
        <f>IFERROR(AVERAGEIFS('HAZUS Table FL 14.12'!$S$4:$S$325,'HAZUS Table FL 14.12'!$N$4:$N$325,$J765,'HAZUS Table FL 14.12'!$R$4:$R$325,$I765,'HAZUS Table FL 14.12'!$P$4:$P$325,"&lt;="&amp;$H765,'HAZUS Table FL 14.12'!$Q$4:$Q$325,"&gt;"&amp;$H765)*'Inputs_Metric 7'!$D$6,"no data")</f>
        <v>no data</v>
      </c>
      <c r="R765" s="246" t="str">
        <f>IFERROR(INDEX('HAZUS Table FL 14.16'!$D$3:$D$30,MATCH($J765,'HAZUS Table FL 14.16'!$C$3:$C$30,0)),"no data")</f>
        <v>no data</v>
      </c>
      <c r="S765" s="246" t="str">
        <f>IFERROR(INDEX('HAZUS Table FL 14.16'!$F$3:$F$30,MATCH($J765,'HAZUS Table FL 14.16'!$C$3:$C$30,0)),"no data")</f>
        <v>no data</v>
      </c>
      <c r="T765" s="246" t="str">
        <f>IFERROR(INDEX('HAZUS Table FL 14.16'!$G$3:$G$30,MATCH($J765,'HAZUS Table FL 14.16'!$C$3:$C$30,0)),"no data")</f>
        <v>no data</v>
      </c>
      <c r="U765" s="164" t="str">
        <f>IFERROR('Inputs_Metric 7'!$D$5*INDEX('HAZUS Table FL 14.8'!$E$4:$E$14,MATCH('Step 1_Metric 7'!$J765,'HAZUS Table FL 14.8'!$C$4:$C$14,0)),"no data")</f>
        <v>no data</v>
      </c>
      <c r="W765" s="92" t="str">
        <f t="shared" si="110"/>
        <v/>
      </c>
      <c r="X765" s="92" t="str">
        <f t="shared" si="111"/>
        <v/>
      </c>
      <c r="Y765" s="92" t="str">
        <f t="shared" si="112"/>
        <v/>
      </c>
      <c r="Z765" s="92" t="str">
        <f t="shared" si="113"/>
        <v/>
      </c>
      <c r="AA765" s="101" t="str">
        <f t="shared" si="114"/>
        <v/>
      </c>
      <c r="AB765" s="101" t="str">
        <f t="shared" si="115"/>
        <v/>
      </c>
      <c r="AC765" s="92" t="str">
        <f t="shared" si="116"/>
        <v/>
      </c>
      <c r="AD765" s="92" t="str">
        <f t="shared" si="117"/>
        <v/>
      </c>
    </row>
    <row r="766" spans="1:30" x14ac:dyDescent="0.25">
      <c r="A766">
        <f t="shared" si="109"/>
        <v>10</v>
      </c>
      <c r="B766">
        <f>COUNTIF($D$4:D766,D766)</f>
        <v>683</v>
      </c>
      <c r="C766">
        <f>'Building Structure Data'!B767</f>
        <v>0</v>
      </c>
      <c r="D766">
        <f>'Building Structure Data'!C767</f>
        <v>0</v>
      </c>
      <c r="E766">
        <f>'Building Structure Data'!D767</f>
        <v>0</v>
      </c>
      <c r="F766">
        <f>'Building Structure Data'!E767</f>
        <v>0</v>
      </c>
      <c r="G766" s="43">
        <f>'Building Structure Data'!O767</f>
        <v>0</v>
      </c>
      <c r="H766" s="43">
        <f>'Building Structure Data'!P767</f>
        <v>0</v>
      </c>
      <c r="I766" t="b">
        <f>IF(OR('Building Structure Data'!M767="C",'Building Structure Data'!M767="R"),TRUE,FALSE)</f>
        <v>0</v>
      </c>
      <c r="J766">
        <f>'Building Structure Data'!Y767</f>
        <v>0</v>
      </c>
      <c r="K766" s="77">
        <f>'Building Structure Data'!AN767</f>
        <v>0</v>
      </c>
      <c r="L766" s="77">
        <f>'Building Structure Data'!AO767</f>
        <v>0</v>
      </c>
      <c r="M766" s="163" t="str">
        <f>IFERROR('Inputs_Metric 7'!$D$5*INDEX('HAZUS Table FL 14.14'!$F$5:$F$40,MATCH($J766,'HAZUS Table FL 14.14'!$C$5:$C$40,0)),"no data")</f>
        <v>no data</v>
      </c>
      <c r="N766" s="163" t="str">
        <f>IFERROR('Inputs_Metric 7'!$D$5*INDEX('HAZUS Table FL 14.14'!$G$5:$G$40,MATCH($J766,'HAZUS Table FL 14.14'!$C$5:$C$40,0)),"no data")</f>
        <v>no data</v>
      </c>
      <c r="O766" s="163" t="str">
        <f>IFERROR('Inputs_Metric 7'!$D$5*INDEX('HAZUS Table FL 14.14'!$I$5:$I$40,MATCH($J766,'HAZUS Table FL 14.14'!$C$5:$C$40,0)),"no data")</f>
        <v>no data</v>
      </c>
      <c r="P766" s="246" t="str">
        <f>IFERROR(AVERAGEIFS('HAZUS Table FL 14.12'!$S$4:$S$325,'HAZUS Table FL 14.12'!$N$4:$N$325,$J766,'HAZUS Table FL 14.12'!$R$4:$R$325,$I766,'HAZUS Table FL 14.12'!$P$4:$P$325,"&lt;="&amp;$G766,'HAZUS Table FL 14.12'!$Q$4:$Q$325,"&gt;"&amp;$G766)*'Inputs_Metric 7'!$D$6,"no data")</f>
        <v>no data</v>
      </c>
      <c r="Q766" s="246" t="str">
        <f>IFERROR(AVERAGEIFS('HAZUS Table FL 14.12'!$S$4:$S$325,'HAZUS Table FL 14.12'!$N$4:$N$325,$J766,'HAZUS Table FL 14.12'!$R$4:$R$325,$I766,'HAZUS Table FL 14.12'!$P$4:$P$325,"&lt;="&amp;$H766,'HAZUS Table FL 14.12'!$Q$4:$Q$325,"&gt;"&amp;$H766)*'Inputs_Metric 7'!$D$6,"no data")</f>
        <v>no data</v>
      </c>
      <c r="R766" s="246" t="str">
        <f>IFERROR(INDEX('HAZUS Table FL 14.16'!$D$3:$D$30,MATCH($J766,'HAZUS Table FL 14.16'!$C$3:$C$30,0)),"no data")</f>
        <v>no data</v>
      </c>
      <c r="S766" s="246" t="str">
        <f>IFERROR(INDEX('HAZUS Table FL 14.16'!$F$3:$F$30,MATCH($J766,'HAZUS Table FL 14.16'!$C$3:$C$30,0)),"no data")</f>
        <v>no data</v>
      </c>
      <c r="T766" s="246" t="str">
        <f>IFERROR(INDEX('HAZUS Table FL 14.16'!$G$3:$G$30,MATCH($J766,'HAZUS Table FL 14.16'!$C$3:$C$30,0)),"no data")</f>
        <v>no data</v>
      </c>
      <c r="U766" s="164" t="str">
        <f>IFERROR('Inputs_Metric 7'!$D$5*INDEX('HAZUS Table FL 14.8'!$E$4:$E$14,MATCH('Step 1_Metric 7'!$J766,'HAZUS Table FL 14.8'!$C$4:$C$14,0)),"no data")</f>
        <v>no data</v>
      </c>
      <c r="W766" s="92" t="str">
        <f t="shared" si="110"/>
        <v/>
      </c>
      <c r="X766" s="92" t="str">
        <f t="shared" si="111"/>
        <v/>
      </c>
      <c r="Y766" s="92" t="str">
        <f t="shared" si="112"/>
        <v/>
      </c>
      <c r="Z766" s="92" t="str">
        <f t="shared" si="113"/>
        <v/>
      </c>
      <c r="AA766" s="101" t="str">
        <f t="shared" si="114"/>
        <v/>
      </c>
      <c r="AB766" s="101" t="str">
        <f t="shared" si="115"/>
        <v/>
      </c>
      <c r="AC766" s="92" t="str">
        <f t="shared" si="116"/>
        <v/>
      </c>
      <c r="AD766" s="92" t="str">
        <f t="shared" si="117"/>
        <v/>
      </c>
    </row>
    <row r="767" spans="1:30" x14ac:dyDescent="0.25">
      <c r="A767">
        <f t="shared" si="109"/>
        <v>10</v>
      </c>
      <c r="B767">
        <f>COUNTIF($D$4:D767,D767)</f>
        <v>684</v>
      </c>
      <c r="C767">
        <f>'Building Structure Data'!B768</f>
        <v>0</v>
      </c>
      <c r="D767">
        <f>'Building Structure Data'!C768</f>
        <v>0</v>
      </c>
      <c r="E767">
        <f>'Building Structure Data'!D768</f>
        <v>0</v>
      </c>
      <c r="F767">
        <f>'Building Structure Data'!E768</f>
        <v>0</v>
      </c>
      <c r="G767" s="43">
        <f>'Building Structure Data'!O768</f>
        <v>0</v>
      </c>
      <c r="H767" s="43">
        <f>'Building Structure Data'!P768</f>
        <v>0</v>
      </c>
      <c r="I767" t="b">
        <f>IF(OR('Building Structure Data'!M768="C",'Building Structure Data'!M768="R"),TRUE,FALSE)</f>
        <v>0</v>
      </c>
      <c r="J767">
        <f>'Building Structure Data'!Y768</f>
        <v>0</v>
      </c>
      <c r="K767" s="77">
        <f>'Building Structure Data'!AN768</f>
        <v>0</v>
      </c>
      <c r="L767" s="77">
        <f>'Building Structure Data'!AO768</f>
        <v>0</v>
      </c>
      <c r="M767" s="163" t="str">
        <f>IFERROR('Inputs_Metric 7'!$D$5*INDEX('HAZUS Table FL 14.14'!$F$5:$F$40,MATCH($J767,'HAZUS Table FL 14.14'!$C$5:$C$40,0)),"no data")</f>
        <v>no data</v>
      </c>
      <c r="N767" s="163" t="str">
        <f>IFERROR('Inputs_Metric 7'!$D$5*INDEX('HAZUS Table FL 14.14'!$G$5:$G$40,MATCH($J767,'HAZUS Table FL 14.14'!$C$5:$C$40,0)),"no data")</f>
        <v>no data</v>
      </c>
      <c r="O767" s="163" t="str">
        <f>IFERROR('Inputs_Metric 7'!$D$5*INDEX('HAZUS Table FL 14.14'!$I$5:$I$40,MATCH($J767,'HAZUS Table FL 14.14'!$C$5:$C$40,0)),"no data")</f>
        <v>no data</v>
      </c>
      <c r="P767" s="246" t="str">
        <f>IFERROR(AVERAGEIFS('HAZUS Table FL 14.12'!$S$4:$S$325,'HAZUS Table FL 14.12'!$N$4:$N$325,$J767,'HAZUS Table FL 14.12'!$R$4:$R$325,$I767,'HAZUS Table FL 14.12'!$P$4:$P$325,"&lt;="&amp;$G767,'HAZUS Table FL 14.12'!$Q$4:$Q$325,"&gt;"&amp;$G767)*'Inputs_Metric 7'!$D$6,"no data")</f>
        <v>no data</v>
      </c>
      <c r="Q767" s="246" t="str">
        <f>IFERROR(AVERAGEIFS('HAZUS Table FL 14.12'!$S$4:$S$325,'HAZUS Table FL 14.12'!$N$4:$N$325,$J767,'HAZUS Table FL 14.12'!$R$4:$R$325,$I767,'HAZUS Table FL 14.12'!$P$4:$P$325,"&lt;="&amp;$H767,'HAZUS Table FL 14.12'!$Q$4:$Q$325,"&gt;"&amp;$H767)*'Inputs_Metric 7'!$D$6,"no data")</f>
        <v>no data</v>
      </c>
      <c r="R767" s="246" t="str">
        <f>IFERROR(INDEX('HAZUS Table FL 14.16'!$D$3:$D$30,MATCH($J767,'HAZUS Table FL 14.16'!$C$3:$C$30,0)),"no data")</f>
        <v>no data</v>
      </c>
      <c r="S767" s="246" t="str">
        <f>IFERROR(INDEX('HAZUS Table FL 14.16'!$F$3:$F$30,MATCH($J767,'HAZUS Table FL 14.16'!$C$3:$C$30,0)),"no data")</f>
        <v>no data</v>
      </c>
      <c r="T767" s="246" t="str">
        <f>IFERROR(INDEX('HAZUS Table FL 14.16'!$G$3:$G$30,MATCH($J767,'HAZUS Table FL 14.16'!$C$3:$C$30,0)),"no data")</f>
        <v>no data</v>
      </c>
      <c r="U767" s="164" t="str">
        <f>IFERROR('Inputs_Metric 7'!$D$5*INDEX('HAZUS Table FL 14.8'!$E$4:$E$14,MATCH('Step 1_Metric 7'!$J767,'HAZUS Table FL 14.8'!$C$4:$C$14,0)),"no data")</f>
        <v>no data</v>
      </c>
      <c r="W767" s="92" t="str">
        <f t="shared" si="110"/>
        <v/>
      </c>
      <c r="X767" s="92" t="str">
        <f t="shared" si="111"/>
        <v/>
      </c>
      <c r="Y767" s="92" t="str">
        <f t="shared" si="112"/>
        <v/>
      </c>
      <c r="Z767" s="92" t="str">
        <f t="shared" si="113"/>
        <v/>
      </c>
      <c r="AA767" s="101" t="str">
        <f t="shared" si="114"/>
        <v/>
      </c>
      <c r="AB767" s="101" t="str">
        <f t="shared" si="115"/>
        <v/>
      </c>
      <c r="AC767" s="92" t="str">
        <f t="shared" si="116"/>
        <v/>
      </c>
      <c r="AD767" s="92" t="str">
        <f t="shared" si="117"/>
        <v/>
      </c>
    </row>
    <row r="768" spans="1:30" x14ac:dyDescent="0.25">
      <c r="A768">
        <f t="shared" si="109"/>
        <v>10</v>
      </c>
      <c r="B768">
        <f>COUNTIF($D$4:D768,D768)</f>
        <v>685</v>
      </c>
      <c r="C768">
        <f>'Building Structure Data'!B769</f>
        <v>0</v>
      </c>
      <c r="D768">
        <f>'Building Structure Data'!C769</f>
        <v>0</v>
      </c>
      <c r="E768">
        <f>'Building Structure Data'!D769</f>
        <v>0</v>
      </c>
      <c r="F768">
        <f>'Building Structure Data'!E769</f>
        <v>0</v>
      </c>
      <c r="G768" s="43">
        <f>'Building Structure Data'!O769</f>
        <v>0</v>
      </c>
      <c r="H768" s="43">
        <f>'Building Structure Data'!P769</f>
        <v>0</v>
      </c>
      <c r="I768" t="b">
        <f>IF(OR('Building Structure Data'!M769="C",'Building Structure Data'!M769="R"),TRUE,FALSE)</f>
        <v>0</v>
      </c>
      <c r="J768">
        <f>'Building Structure Data'!Y769</f>
        <v>0</v>
      </c>
      <c r="K768" s="77">
        <f>'Building Structure Data'!AN769</f>
        <v>0</v>
      </c>
      <c r="L768" s="77">
        <f>'Building Structure Data'!AO769</f>
        <v>0</v>
      </c>
      <c r="M768" s="163" t="str">
        <f>IFERROR('Inputs_Metric 7'!$D$5*INDEX('HAZUS Table FL 14.14'!$F$5:$F$40,MATCH($J768,'HAZUS Table FL 14.14'!$C$5:$C$40,0)),"no data")</f>
        <v>no data</v>
      </c>
      <c r="N768" s="163" t="str">
        <f>IFERROR('Inputs_Metric 7'!$D$5*INDEX('HAZUS Table FL 14.14'!$G$5:$G$40,MATCH($J768,'HAZUS Table FL 14.14'!$C$5:$C$40,0)),"no data")</f>
        <v>no data</v>
      </c>
      <c r="O768" s="163" t="str">
        <f>IFERROR('Inputs_Metric 7'!$D$5*INDEX('HAZUS Table FL 14.14'!$I$5:$I$40,MATCH($J768,'HAZUS Table FL 14.14'!$C$5:$C$40,0)),"no data")</f>
        <v>no data</v>
      </c>
      <c r="P768" s="246" t="str">
        <f>IFERROR(AVERAGEIFS('HAZUS Table FL 14.12'!$S$4:$S$325,'HAZUS Table FL 14.12'!$N$4:$N$325,$J768,'HAZUS Table FL 14.12'!$R$4:$R$325,$I768,'HAZUS Table FL 14.12'!$P$4:$P$325,"&lt;="&amp;$G768,'HAZUS Table FL 14.12'!$Q$4:$Q$325,"&gt;"&amp;$G768)*'Inputs_Metric 7'!$D$6,"no data")</f>
        <v>no data</v>
      </c>
      <c r="Q768" s="246" t="str">
        <f>IFERROR(AVERAGEIFS('HAZUS Table FL 14.12'!$S$4:$S$325,'HAZUS Table FL 14.12'!$N$4:$N$325,$J768,'HAZUS Table FL 14.12'!$R$4:$R$325,$I768,'HAZUS Table FL 14.12'!$P$4:$P$325,"&lt;="&amp;$H768,'HAZUS Table FL 14.12'!$Q$4:$Q$325,"&gt;"&amp;$H768)*'Inputs_Metric 7'!$D$6,"no data")</f>
        <v>no data</v>
      </c>
      <c r="R768" s="246" t="str">
        <f>IFERROR(INDEX('HAZUS Table FL 14.16'!$D$3:$D$30,MATCH($J768,'HAZUS Table FL 14.16'!$C$3:$C$30,0)),"no data")</f>
        <v>no data</v>
      </c>
      <c r="S768" s="246" t="str">
        <f>IFERROR(INDEX('HAZUS Table FL 14.16'!$F$3:$F$30,MATCH($J768,'HAZUS Table FL 14.16'!$C$3:$C$30,0)),"no data")</f>
        <v>no data</v>
      </c>
      <c r="T768" s="246" t="str">
        <f>IFERROR(INDEX('HAZUS Table FL 14.16'!$G$3:$G$30,MATCH($J768,'HAZUS Table FL 14.16'!$C$3:$C$30,0)),"no data")</f>
        <v>no data</v>
      </c>
      <c r="U768" s="164" t="str">
        <f>IFERROR('Inputs_Metric 7'!$D$5*INDEX('HAZUS Table FL 14.8'!$E$4:$E$14,MATCH('Step 1_Metric 7'!$J768,'HAZUS Table FL 14.8'!$C$4:$C$14,0)),"no data")</f>
        <v>no data</v>
      </c>
      <c r="W768" s="92" t="str">
        <f t="shared" si="110"/>
        <v/>
      </c>
      <c r="X768" s="92" t="str">
        <f t="shared" si="111"/>
        <v/>
      </c>
      <c r="Y768" s="92" t="str">
        <f t="shared" si="112"/>
        <v/>
      </c>
      <c r="Z768" s="92" t="str">
        <f t="shared" si="113"/>
        <v/>
      </c>
      <c r="AA768" s="101" t="str">
        <f t="shared" si="114"/>
        <v/>
      </c>
      <c r="AB768" s="101" t="str">
        <f t="shared" si="115"/>
        <v/>
      </c>
      <c r="AC768" s="92" t="str">
        <f t="shared" si="116"/>
        <v/>
      </c>
      <c r="AD768" s="92" t="str">
        <f t="shared" si="117"/>
        <v/>
      </c>
    </row>
    <row r="769" spans="1:30" x14ac:dyDescent="0.25">
      <c r="A769">
        <f t="shared" si="109"/>
        <v>10</v>
      </c>
      <c r="B769">
        <f>COUNTIF($D$4:D769,D769)</f>
        <v>686</v>
      </c>
      <c r="C769">
        <f>'Building Structure Data'!B770</f>
        <v>0</v>
      </c>
      <c r="D769">
        <f>'Building Structure Data'!C770</f>
        <v>0</v>
      </c>
      <c r="E769">
        <f>'Building Structure Data'!D770</f>
        <v>0</v>
      </c>
      <c r="F769">
        <f>'Building Structure Data'!E770</f>
        <v>0</v>
      </c>
      <c r="G769" s="43">
        <f>'Building Structure Data'!O770</f>
        <v>0</v>
      </c>
      <c r="H769" s="43">
        <f>'Building Structure Data'!P770</f>
        <v>0</v>
      </c>
      <c r="I769" t="b">
        <f>IF(OR('Building Structure Data'!M770="C",'Building Structure Data'!M770="R"),TRUE,FALSE)</f>
        <v>0</v>
      </c>
      <c r="J769">
        <f>'Building Structure Data'!Y770</f>
        <v>0</v>
      </c>
      <c r="K769" s="77">
        <f>'Building Structure Data'!AN770</f>
        <v>0</v>
      </c>
      <c r="L769" s="77">
        <f>'Building Structure Data'!AO770</f>
        <v>0</v>
      </c>
      <c r="M769" s="163" t="str">
        <f>IFERROR('Inputs_Metric 7'!$D$5*INDEX('HAZUS Table FL 14.14'!$F$5:$F$40,MATCH($J769,'HAZUS Table FL 14.14'!$C$5:$C$40,0)),"no data")</f>
        <v>no data</v>
      </c>
      <c r="N769" s="163" t="str">
        <f>IFERROR('Inputs_Metric 7'!$D$5*INDEX('HAZUS Table FL 14.14'!$G$5:$G$40,MATCH($J769,'HAZUS Table FL 14.14'!$C$5:$C$40,0)),"no data")</f>
        <v>no data</v>
      </c>
      <c r="O769" s="163" t="str">
        <f>IFERROR('Inputs_Metric 7'!$D$5*INDEX('HAZUS Table FL 14.14'!$I$5:$I$40,MATCH($J769,'HAZUS Table FL 14.14'!$C$5:$C$40,0)),"no data")</f>
        <v>no data</v>
      </c>
      <c r="P769" s="246" t="str">
        <f>IFERROR(AVERAGEIFS('HAZUS Table FL 14.12'!$S$4:$S$325,'HAZUS Table FL 14.12'!$N$4:$N$325,$J769,'HAZUS Table FL 14.12'!$R$4:$R$325,$I769,'HAZUS Table FL 14.12'!$P$4:$P$325,"&lt;="&amp;$G769,'HAZUS Table FL 14.12'!$Q$4:$Q$325,"&gt;"&amp;$G769)*'Inputs_Metric 7'!$D$6,"no data")</f>
        <v>no data</v>
      </c>
      <c r="Q769" s="246" t="str">
        <f>IFERROR(AVERAGEIFS('HAZUS Table FL 14.12'!$S$4:$S$325,'HAZUS Table FL 14.12'!$N$4:$N$325,$J769,'HAZUS Table FL 14.12'!$R$4:$R$325,$I769,'HAZUS Table FL 14.12'!$P$4:$P$325,"&lt;="&amp;$H769,'HAZUS Table FL 14.12'!$Q$4:$Q$325,"&gt;"&amp;$H769)*'Inputs_Metric 7'!$D$6,"no data")</f>
        <v>no data</v>
      </c>
      <c r="R769" s="246" t="str">
        <f>IFERROR(INDEX('HAZUS Table FL 14.16'!$D$3:$D$30,MATCH($J769,'HAZUS Table FL 14.16'!$C$3:$C$30,0)),"no data")</f>
        <v>no data</v>
      </c>
      <c r="S769" s="246" t="str">
        <f>IFERROR(INDEX('HAZUS Table FL 14.16'!$F$3:$F$30,MATCH($J769,'HAZUS Table FL 14.16'!$C$3:$C$30,0)),"no data")</f>
        <v>no data</v>
      </c>
      <c r="T769" s="246" t="str">
        <f>IFERROR(INDEX('HAZUS Table FL 14.16'!$G$3:$G$30,MATCH($J769,'HAZUS Table FL 14.16'!$C$3:$C$30,0)),"no data")</f>
        <v>no data</v>
      </c>
      <c r="U769" s="164" t="str">
        <f>IFERROR('Inputs_Metric 7'!$D$5*INDEX('HAZUS Table FL 14.8'!$E$4:$E$14,MATCH('Step 1_Metric 7'!$J769,'HAZUS Table FL 14.8'!$C$4:$C$14,0)),"no data")</f>
        <v>no data</v>
      </c>
      <c r="W769" s="92" t="str">
        <f t="shared" si="110"/>
        <v/>
      </c>
      <c r="X769" s="92" t="str">
        <f t="shared" si="111"/>
        <v/>
      </c>
      <c r="Y769" s="92" t="str">
        <f t="shared" si="112"/>
        <v/>
      </c>
      <c r="Z769" s="92" t="str">
        <f t="shared" si="113"/>
        <v/>
      </c>
      <c r="AA769" s="101" t="str">
        <f t="shared" si="114"/>
        <v/>
      </c>
      <c r="AB769" s="101" t="str">
        <f t="shared" si="115"/>
        <v/>
      </c>
      <c r="AC769" s="92" t="str">
        <f t="shared" si="116"/>
        <v/>
      </c>
      <c r="AD769" s="92" t="str">
        <f t="shared" si="117"/>
        <v/>
      </c>
    </row>
    <row r="770" spans="1:30" x14ac:dyDescent="0.25">
      <c r="A770">
        <f t="shared" si="109"/>
        <v>10</v>
      </c>
      <c r="B770">
        <f>COUNTIF($D$4:D770,D770)</f>
        <v>687</v>
      </c>
      <c r="C770">
        <f>'Building Structure Data'!B771</f>
        <v>0</v>
      </c>
      <c r="D770">
        <f>'Building Structure Data'!C771</f>
        <v>0</v>
      </c>
      <c r="E770">
        <f>'Building Structure Data'!D771</f>
        <v>0</v>
      </c>
      <c r="F770">
        <f>'Building Structure Data'!E771</f>
        <v>0</v>
      </c>
      <c r="G770" s="43">
        <f>'Building Structure Data'!O771</f>
        <v>0</v>
      </c>
      <c r="H770" s="43">
        <f>'Building Structure Data'!P771</f>
        <v>0</v>
      </c>
      <c r="I770" t="b">
        <f>IF(OR('Building Structure Data'!M771="C",'Building Structure Data'!M771="R"),TRUE,FALSE)</f>
        <v>0</v>
      </c>
      <c r="J770">
        <f>'Building Structure Data'!Y771</f>
        <v>0</v>
      </c>
      <c r="K770" s="77">
        <f>'Building Structure Data'!AN771</f>
        <v>0</v>
      </c>
      <c r="L770" s="77">
        <f>'Building Structure Data'!AO771</f>
        <v>0</v>
      </c>
      <c r="M770" s="163" t="str">
        <f>IFERROR('Inputs_Metric 7'!$D$5*INDEX('HAZUS Table FL 14.14'!$F$5:$F$40,MATCH($J770,'HAZUS Table FL 14.14'!$C$5:$C$40,0)),"no data")</f>
        <v>no data</v>
      </c>
      <c r="N770" s="163" t="str">
        <f>IFERROR('Inputs_Metric 7'!$D$5*INDEX('HAZUS Table FL 14.14'!$G$5:$G$40,MATCH($J770,'HAZUS Table FL 14.14'!$C$5:$C$40,0)),"no data")</f>
        <v>no data</v>
      </c>
      <c r="O770" s="163" t="str">
        <f>IFERROR('Inputs_Metric 7'!$D$5*INDEX('HAZUS Table FL 14.14'!$I$5:$I$40,MATCH($J770,'HAZUS Table FL 14.14'!$C$5:$C$40,0)),"no data")</f>
        <v>no data</v>
      </c>
      <c r="P770" s="246" t="str">
        <f>IFERROR(AVERAGEIFS('HAZUS Table FL 14.12'!$S$4:$S$325,'HAZUS Table FL 14.12'!$N$4:$N$325,$J770,'HAZUS Table FL 14.12'!$R$4:$R$325,$I770,'HAZUS Table FL 14.12'!$P$4:$P$325,"&lt;="&amp;$G770,'HAZUS Table FL 14.12'!$Q$4:$Q$325,"&gt;"&amp;$G770)*'Inputs_Metric 7'!$D$6,"no data")</f>
        <v>no data</v>
      </c>
      <c r="Q770" s="246" t="str">
        <f>IFERROR(AVERAGEIFS('HAZUS Table FL 14.12'!$S$4:$S$325,'HAZUS Table FL 14.12'!$N$4:$N$325,$J770,'HAZUS Table FL 14.12'!$R$4:$R$325,$I770,'HAZUS Table FL 14.12'!$P$4:$P$325,"&lt;="&amp;$H770,'HAZUS Table FL 14.12'!$Q$4:$Q$325,"&gt;"&amp;$H770)*'Inputs_Metric 7'!$D$6,"no data")</f>
        <v>no data</v>
      </c>
      <c r="R770" s="246" t="str">
        <f>IFERROR(INDEX('HAZUS Table FL 14.16'!$D$3:$D$30,MATCH($J770,'HAZUS Table FL 14.16'!$C$3:$C$30,0)),"no data")</f>
        <v>no data</v>
      </c>
      <c r="S770" s="246" t="str">
        <f>IFERROR(INDEX('HAZUS Table FL 14.16'!$F$3:$F$30,MATCH($J770,'HAZUS Table FL 14.16'!$C$3:$C$30,0)),"no data")</f>
        <v>no data</v>
      </c>
      <c r="T770" s="246" t="str">
        <f>IFERROR(INDEX('HAZUS Table FL 14.16'!$G$3:$G$30,MATCH($J770,'HAZUS Table FL 14.16'!$C$3:$C$30,0)),"no data")</f>
        <v>no data</v>
      </c>
      <c r="U770" s="164" t="str">
        <f>IFERROR('Inputs_Metric 7'!$D$5*INDEX('HAZUS Table FL 14.8'!$E$4:$E$14,MATCH('Step 1_Metric 7'!$J770,'HAZUS Table FL 14.8'!$C$4:$C$14,0)),"no data")</f>
        <v>no data</v>
      </c>
      <c r="W770" s="92" t="str">
        <f t="shared" si="110"/>
        <v/>
      </c>
      <c r="X770" s="92" t="str">
        <f t="shared" si="111"/>
        <v/>
      </c>
      <c r="Y770" s="92" t="str">
        <f t="shared" si="112"/>
        <v/>
      </c>
      <c r="Z770" s="92" t="str">
        <f t="shared" si="113"/>
        <v/>
      </c>
      <c r="AA770" s="101" t="str">
        <f t="shared" si="114"/>
        <v/>
      </c>
      <c r="AB770" s="101" t="str">
        <f t="shared" si="115"/>
        <v/>
      </c>
      <c r="AC770" s="92" t="str">
        <f t="shared" si="116"/>
        <v/>
      </c>
      <c r="AD770" s="92" t="str">
        <f t="shared" si="117"/>
        <v/>
      </c>
    </row>
    <row r="771" spans="1:30" x14ac:dyDescent="0.25">
      <c r="A771">
        <f t="shared" si="109"/>
        <v>10</v>
      </c>
      <c r="B771">
        <f>COUNTIF($D$4:D771,D771)</f>
        <v>688</v>
      </c>
      <c r="C771">
        <f>'Building Structure Data'!B772</f>
        <v>0</v>
      </c>
      <c r="D771">
        <f>'Building Structure Data'!C772</f>
        <v>0</v>
      </c>
      <c r="E771">
        <f>'Building Structure Data'!D772</f>
        <v>0</v>
      </c>
      <c r="F771">
        <f>'Building Structure Data'!E772</f>
        <v>0</v>
      </c>
      <c r="G771" s="43">
        <f>'Building Structure Data'!O772</f>
        <v>0</v>
      </c>
      <c r="H771" s="43">
        <f>'Building Structure Data'!P772</f>
        <v>0</v>
      </c>
      <c r="I771" t="b">
        <f>IF(OR('Building Structure Data'!M772="C",'Building Structure Data'!M772="R"),TRUE,FALSE)</f>
        <v>0</v>
      </c>
      <c r="J771">
        <f>'Building Structure Data'!Y772</f>
        <v>0</v>
      </c>
      <c r="K771" s="77">
        <f>'Building Structure Data'!AN772</f>
        <v>0</v>
      </c>
      <c r="L771" s="77">
        <f>'Building Structure Data'!AO772</f>
        <v>0</v>
      </c>
      <c r="M771" s="163" t="str">
        <f>IFERROR('Inputs_Metric 7'!$D$5*INDEX('HAZUS Table FL 14.14'!$F$5:$F$40,MATCH($J771,'HAZUS Table FL 14.14'!$C$5:$C$40,0)),"no data")</f>
        <v>no data</v>
      </c>
      <c r="N771" s="163" t="str">
        <f>IFERROR('Inputs_Metric 7'!$D$5*INDEX('HAZUS Table FL 14.14'!$G$5:$G$40,MATCH($J771,'HAZUS Table FL 14.14'!$C$5:$C$40,0)),"no data")</f>
        <v>no data</v>
      </c>
      <c r="O771" s="163" t="str">
        <f>IFERROR('Inputs_Metric 7'!$D$5*INDEX('HAZUS Table FL 14.14'!$I$5:$I$40,MATCH($J771,'HAZUS Table FL 14.14'!$C$5:$C$40,0)),"no data")</f>
        <v>no data</v>
      </c>
      <c r="P771" s="246" t="str">
        <f>IFERROR(AVERAGEIFS('HAZUS Table FL 14.12'!$S$4:$S$325,'HAZUS Table FL 14.12'!$N$4:$N$325,$J771,'HAZUS Table FL 14.12'!$R$4:$R$325,$I771,'HAZUS Table FL 14.12'!$P$4:$P$325,"&lt;="&amp;$G771,'HAZUS Table FL 14.12'!$Q$4:$Q$325,"&gt;"&amp;$G771)*'Inputs_Metric 7'!$D$6,"no data")</f>
        <v>no data</v>
      </c>
      <c r="Q771" s="246" t="str">
        <f>IFERROR(AVERAGEIFS('HAZUS Table FL 14.12'!$S$4:$S$325,'HAZUS Table FL 14.12'!$N$4:$N$325,$J771,'HAZUS Table FL 14.12'!$R$4:$R$325,$I771,'HAZUS Table FL 14.12'!$P$4:$P$325,"&lt;="&amp;$H771,'HAZUS Table FL 14.12'!$Q$4:$Q$325,"&gt;"&amp;$H771)*'Inputs_Metric 7'!$D$6,"no data")</f>
        <v>no data</v>
      </c>
      <c r="R771" s="246" t="str">
        <f>IFERROR(INDEX('HAZUS Table FL 14.16'!$D$3:$D$30,MATCH($J771,'HAZUS Table FL 14.16'!$C$3:$C$30,0)),"no data")</f>
        <v>no data</v>
      </c>
      <c r="S771" s="246" t="str">
        <f>IFERROR(INDEX('HAZUS Table FL 14.16'!$F$3:$F$30,MATCH($J771,'HAZUS Table FL 14.16'!$C$3:$C$30,0)),"no data")</f>
        <v>no data</v>
      </c>
      <c r="T771" s="246" t="str">
        <f>IFERROR(INDEX('HAZUS Table FL 14.16'!$G$3:$G$30,MATCH($J771,'HAZUS Table FL 14.16'!$C$3:$C$30,0)),"no data")</f>
        <v>no data</v>
      </c>
      <c r="U771" s="164" t="str">
        <f>IFERROR('Inputs_Metric 7'!$D$5*INDEX('HAZUS Table FL 14.8'!$E$4:$E$14,MATCH('Step 1_Metric 7'!$J771,'HAZUS Table FL 14.8'!$C$4:$C$14,0)),"no data")</f>
        <v>no data</v>
      </c>
      <c r="W771" s="92" t="str">
        <f t="shared" si="110"/>
        <v/>
      </c>
      <c r="X771" s="92" t="str">
        <f t="shared" si="111"/>
        <v/>
      </c>
      <c r="Y771" s="92" t="str">
        <f t="shared" si="112"/>
        <v/>
      </c>
      <c r="Z771" s="92" t="str">
        <f t="shared" si="113"/>
        <v/>
      </c>
      <c r="AA771" s="101" t="str">
        <f t="shared" si="114"/>
        <v/>
      </c>
      <c r="AB771" s="101" t="str">
        <f t="shared" si="115"/>
        <v/>
      </c>
      <c r="AC771" s="92" t="str">
        <f t="shared" si="116"/>
        <v/>
      </c>
      <c r="AD771" s="92" t="str">
        <f t="shared" si="117"/>
        <v/>
      </c>
    </row>
    <row r="772" spans="1:30" x14ac:dyDescent="0.25">
      <c r="A772">
        <f t="shared" si="109"/>
        <v>10</v>
      </c>
      <c r="B772">
        <f>COUNTIF($D$4:D772,D772)</f>
        <v>689</v>
      </c>
      <c r="C772">
        <f>'Building Structure Data'!B773</f>
        <v>0</v>
      </c>
      <c r="D772">
        <f>'Building Structure Data'!C773</f>
        <v>0</v>
      </c>
      <c r="E772">
        <f>'Building Structure Data'!D773</f>
        <v>0</v>
      </c>
      <c r="F772">
        <f>'Building Structure Data'!E773</f>
        <v>0</v>
      </c>
      <c r="G772" s="43">
        <f>'Building Structure Data'!O773</f>
        <v>0</v>
      </c>
      <c r="H772" s="43">
        <f>'Building Structure Data'!P773</f>
        <v>0</v>
      </c>
      <c r="I772" t="b">
        <f>IF(OR('Building Structure Data'!M773="C",'Building Structure Data'!M773="R"),TRUE,FALSE)</f>
        <v>0</v>
      </c>
      <c r="J772">
        <f>'Building Structure Data'!Y773</f>
        <v>0</v>
      </c>
      <c r="K772" s="77">
        <f>'Building Structure Data'!AN773</f>
        <v>0</v>
      </c>
      <c r="L772" s="77">
        <f>'Building Structure Data'!AO773</f>
        <v>0</v>
      </c>
      <c r="M772" s="163" t="str">
        <f>IFERROR('Inputs_Metric 7'!$D$5*INDEX('HAZUS Table FL 14.14'!$F$5:$F$40,MATCH($J772,'HAZUS Table FL 14.14'!$C$5:$C$40,0)),"no data")</f>
        <v>no data</v>
      </c>
      <c r="N772" s="163" t="str">
        <f>IFERROR('Inputs_Metric 7'!$D$5*INDEX('HAZUS Table FL 14.14'!$G$5:$G$40,MATCH($J772,'HAZUS Table FL 14.14'!$C$5:$C$40,0)),"no data")</f>
        <v>no data</v>
      </c>
      <c r="O772" s="163" t="str">
        <f>IFERROR('Inputs_Metric 7'!$D$5*INDEX('HAZUS Table FL 14.14'!$I$5:$I$40,MATCH($J772,'HAZUS Table FL 14.14'!$C$5:$C$40,0)),"no data")</f>
        <v>no data</v>
      </c>
      <c r="P772" s="246" t="str">
        <f>IFERROR(AVERAGEIFS('HAZUS Table FL 14.12'!$S$4:$S$325,'HAZUS Table FL 14.12'!$N$4:$N$325,$J772,'HAZUS Table FL 14.12'!$R$4:$R$325,$I772,'HAZUS Table FL 14.12'!$P$4:$P$325,"&lt;="&amp;$G772,'HAZUS Table FL 14.12'!$Q$4:$Q$325,"&gt;"&amp;$G772)*'Inputs_Metric 7'!$D$6,"no data")</f>
        <v>no data</v>
      </c>
      <c r="Q772" s="246" t="str">
        <f>IFERROR(AVERAGEIFS('HAZUS Table FL 14.12'!$S$4:$S$325,'HAZUS Table FL 14.12'!$N$4:$N$325,$J772,'HAZUS Table FL 14.12'!$R$4:$R$325,$I772,'HAZUS Table FL 14.12'!$P$4:$P$325,"&lt;="&amp;$H772,'HAZUS Table FL 14.12'!$Q$4:$Q$325,"&gt;"&amp;$H772)*'Inputs_Metric 7'!$D$6,"no data")</f>
        <v>no data</v>
      </c>
      <c r="R772" s="246" t="str">
        <f>IFERROR(INDEX('HAZUS Table FL 14.16'!$D$3:$D$30,MATCH($J772,'HAZUS Table FL 14.16'!$C$3:$C$30,0)),"no data")</f>
        <v>no data</v>
      </c>
      <c r="S772" s="246" t="str">
        <f>IFERROR(INDEX('HAZUS Table FL 14.16'!$F$3:$F$30,MATCH($J772,'HAZUS Table FL 14.16'!$C$3:$C$30,0)),"no data")</f>
        <v>no data</v>
      </c>
      <c r="T772" s="246" t="str">
        <f>IFERROR(INDEX('HAZUS Table FL 14.16'!$G$3:$G$30,MATCH($J772,'HAZUS Table FL 14.16'!$C$3:$C$30,0)),"no data")</f>
        <v>no data</v>
      </c>
      <c r="U772" s="164" t="str">
        <f>IFERROR('Inputs_Metric 7'!$D$5*INDEX('HAZUS Table FL 14.8'!$E$4:$E$14,MATCH('Step 1_Metric 7'!$J772,'HAZUS Table FL 14.8'!$C$4:$C$14,0)),"no data")</f>
        <v>no data</v>
      </c>
      <c r="W772" s="92" t="str">
        <f t="shared" si="110"/>
        <v/>
      </c>
      <c r="X772" s="92" t="str">
        <f t="shared" si="111"/>
        <v/>
      </c>
      <c r="Y772" s="92" t="str">
        <f t="shared" si="112"/>
        <v/>
      </c>
      <c r="Z772" s="92" t="str">
        <f t="shared" si="113"/>
        <v/>
      </c>
      <c r="AA772" s="101" t="str">
        <f t="shared" si="114"/>
        <v/>
      </c>
      <c r="AB772" s="101" t="str">
        <f t="shared" si="115"/>
        <v/>
      </c>
      <c r="AC772" s="92" t="str">
        <f t="shared" si="116"/>
        <v/>
      </c>
      <c r="AD772" s="92" t="str">
        <f t="shared" si="117"/>
        <v/>
      </c>
    </row>
    <row r="773" spans="1:30" x14ac:dyDescent="0.25">
      <c r="A773">
        <f t="shared" si="109"/>
        <v>10</v>
      </c>
      <c r="B773">
        <f>COUNTIF($D$4:D773,D773)</f>
        <v>690</v>
      </c>
      <c r="C773">
        <f>'Building Structure Data'!B774</f>
        <v>0</v>
      </c>
      <c r="D773">
        <f>'Building Structure Data'!C774</f>
        <v>0</v>
      </c>
      <c r="E773">
        <f>'Building Structure Data'!D774</f>
        <v>0</v>
      </c>
      <c r="F773">
        <f>'Building Structure Data'!E774</f>
        <v>0</v>
      </c>
      <c r="G773" s="43">
        <f>'Building Structure Data'!O774</f>
        <v>0</v>
      </c>
      <c r="H773" s="43">
        <f>'Building Structure Data'!P774</f>
        <v>0</v>
      </c>
      <c r="I773" t="b">
        <f>IF(OR('Building Structure Data'!M774="C",'Building Structure Data'!M774="R"),TRUE,FALSE)</f>
        <v>0</v>
      </c>
      <c r="J773">
        <f>'Building Structure Data'!Y774</f>
        <v>0</v>
      </c>
      <c r="K773" s="77">
        <f>'Building Structure Data'!AN774</f>
        <v>0</v>
      </c>
      <c r="L773" s="77">
        <f>'Building Structure Data'!AO774</f>
        <v>0</v>
      </c>
      <c r="M773" s="163" t="str">
        <f>IFERROR('Inputs_Metric 7'!$D$5*INDEX('HAZUS Table FL 14.14'!$F$5:$F$40,MATCH($J773,'HAZUS Table FL 14.14'!$C$5:$C$40,0)),"no data")</f>
        <v>no data</v>
      </c>
      <c r="N773" s="163" t="str">
        <f>IFERROR('Inputs_Metric 7'!$D$5*INDEX('HAZUS Table FL 14.14'!$G$5:$G$40,MATCH($J773,'HAZUS Table FL 14.14'!$C$5:$C$40,0)),"no data")</f>
        <v>no data</v>
      </c>
      <c r="O773" s="163" t="str">
        <f>IFERROR('Inputs_Metric 7'!$D$5*INDEX('HAZUS Table FL 14.14'!$I$5:$I$40,MATCH($J773,'HAZUS Table FL 14.14'!$C$5:$C$40,0)),"no data")</f>
        <v>no data</v>
      </c>
      <c r="P773" s="246" t="str">
        <f>IFERROR(AVERAGEIFS('HAZUS Table FL 14.12'!$S$4:$S$325,'HAZUS Table FL 14.12'!$N$4:$N$325,$J773,'HAZUS Table FL 14.12'!$R$4:$R$325,$I773,'HAZUS Table FL 14.12'!$P$4:$P$325,"&lt;="&amp;$G773,'HAZUS Table FL 14.12'!$Q$4:$Q$325,"&gt;"&amp;$G773)*'Inputs_Metric 7'!$D$6,"no data")</f>
        <v>no data</v>
      </c>
      <c r="Q773" s="246" t="str">
        <f>IFERROR(AVERAGEIFS('HAZUS Table FL 14.12'!$S$4:$S$325,'HAZUS Table FL 14.12'!$N$4:$N$325,$J773,'HAZUS Table FL 14.12'!$R$4:$R$325,$I773,'HAZUS Table FL 14.12'!$P$4:$P$325,"&lt;="&amp;$H773,'HAZUS Table FL 14.12'!$Q$4:$Q$325,"&gt;"&amp;$H773)*'Inputs_Metric 7'!$D$6,"no data")</f>
        <v>no data</v>
      </c>
      <c r="R773" s="246" t="str">
        <f>IFERROR(INDEX('HAZUS Table FL 14.16'!$D$3:$D$30,MATCH($J773,'HAZUS Table FL 14.16'!$C$3:$C$30,0)),"no data")</f>
        <v>no data</v>
      </c>
      <c r="S773" s="246" t="str">
        <f>IFERROR(INDEX('HAZUS Table FL 14.16'!$F$3:$F$30,MATCH($J773,'HAZUS Table FL 14.16'!$C$3:$C$30,0)),"no data")</f>
        <v>no data</v>
      </c>
      <c r="T773" s="246" t="str">
        <f>IFERROR(INDEX('HAZUS Table FL 14.16'!$G$3:$G$30,MATCH($J773,'HAZUS Table FL 14.16'!$C$3:$C$30,0)),"no data")</f>
        <v>no data</v>
      </c>
      <c r="U773" s="164" t="str">
        <f>IFERROR('Inputs_Metric 7'!$D$5*INDEX('HAZUS Table FL 14.8'!$E$4:$E$14,MATCH('Step 1_Metric 7'!$J773,'HAZUS Table FL 14.8'!$C$4:$C$14,0)),"no data")</f>
        <v>no data</v>
      </c>
      <c r="W773" s="92" t="str">
        <f t="shared" si="110"/>
        <v/>
      </c>
      <c r="X773" s="92" t="str">
        <f t="shared" si="111"/>
        <v/>
      </c>
      <c r="Y773" s="92" t="str">
        <f t="shared" si="112"/>
        <v/>
      </c>
      <c r="Z773" s="92" t="str">
        <f t="shared" si="113"/>
        <v/>
      </c>
      <c r="AA773" s="101" t="str">
        <f t="shared" si="114"/>
        <v/>
      </c>
      <c r="AB773" s="101" t="str">
        <f t="shared" si="115"/>
        <v/>
      </c>
      <c r="AC773" s="92" t="str">
        <f t="shared" si="116"/>
        <v/>
      </c>
      <c r="AD773" s="92" t="str">
        <f t="shared" si="117"/>
        <v/>
      </c>
    </row>
    <row r="774" spans="1:30" x14ac:dyDescent="0.25">
      <c r="A774">
        <f t="shared" si="109"/>
        <v>10</v>
      </c>
      <c r="B774">
        <f>COUNTIF($D$4:D774,D774)</f>
        <v>691</v>
      </c>
      <c r="C774">
        <f>'Building Structure Data'!B775</f>
        <v>0</v>
      </c>
      <c r="D774">
        <f>'Building Structure Data'!C775</f>
        <v>0</v>
      </c>
      <c r="E774">
        <f>'Building Structure Data'!D775</f>
        <v>0</v>
      </c>
      <c r="F774">
        <f>'Building Structure Data'!E775</f>
        <v>0</v>
      </c>
      <c r="G774" s="43">
        <f>'Building Structure Data'!O775</f>
        <v>0</v>
      </c>
      <c r="H774" s="43">
        <f>'Building Structure Data'!P775</f>
        <v>0</v>
      </c>
      <c r="I774" t="b">
        <f>IF(OR('Building Structure Data'!M775="C",'Building Structure Data'!M775="R"),TRUE,FALSE)</f>
        <v>0</v>
      </c>
      <c r="J774">
        <f>'Building Structure Data'!Y775</f>
        <v>0</v>
      </c>
      <c r="K774" s="77">
        <f>'Building Structure Data'!AN775</f>
        <v>0</v>
      </c>
      <c r="L774" s="77">
        <f>'Building Structure Data'!AO775</f>
        <v>0</v>
      </c>
      <c r="M774" s="163" t="str">
        <f>IFERROR('Inputs_Metric 7'!$D$5*INDEX('HAZUS Table FL 14.14'!$F$5:$F$40,MATCH($J774,'HAZUS Table FL 14.14'!$C$5:$C$40,0)),"no data")</f>
        <v>no data</v>
      </c>
      <c r="N774" s="163" t="str">
        <f>IFERROR('Inputs_Metric 7'!$D$5*INDEX('HAZUS Table FL 14.14'!$G$5:$G$40,MATCH($J774,'HAZUS Table FL 14.14'!$C$5:$C$40,0)),"no data")</f>
        <v>no data</v>
      </c>
      <c r="O774" s="163" t="str">
        <f>IFERROR('Inputs_Metric 7'!$D$5*INDEX('HAZUS Table FL 14.14'!$I$5:$I$40,MATCH($J774,'HAZUS Table FL 14.14'!$C$5:$C$40,0)),"no data")</f>
        <v>no data</v>
      </c>
      <c r="P774" s="246" t="str">
        <f>IFERROR(AVERAGEIFS('HAZUS Table FL 14.12'!$S$4:$S$325,'HAZUS Table FL 14.12'!$N$4:$N$325,$J774,'HAZUS Table FL 14.12'!$R$4:$R$325,$I774,'HAZUS Table FL 14.12'!$P$4:$P$325,"&lt;="&amp;$G774,'HAZUS Table FL 14.12'!$Q$4:$Q$325,"&gt;"&amp;$G774)*'Inputs_Metric 7'!$D$6,"no data")</f>
        <v>no data</v>
      </c>
      <c r="Q774" s="246" t="str">
        <f>IFERROR(AVERAGEIFS('HAZUS Table FL 14.12'!$S$4:$S$325,'HAZUS Table FL 14.12'!$N$4:$N$325,$J774,'HAZUS Table FL 14.12'!$R$4:$R$325,$I774,'HAZUS Table FL 14.12'!$P$4:$P$325,"&lt;="&amp;$H774,'HAZUS Table FL 14.12'!$Q$4:$Q$325,"&gt;"&amp;$H774)*'Inputs_Metric 7'!$D$6,"no data")</f>
        <v>no data</v>
      </c>
      <c r="R774" s="246" t="str">
        <f>IFERROR(INDEX('HAZUS Table FL 14.16'!$D$3:$D$30,MATCH($J774,'HAZUS Table FL 14.16'!$C$3:$C$30,0)),"no data")</f>
        <v>no data</v>
      </c>
      <c r="S774" s="246" t="str">
        <f>IFERROR(INDEX('HAZUS Table FL 14.16'!$F$3:$F$30,MATCH($J774,'HAZUS Table FL 14.16'!$C$3:$C$30,0)),"no data")</f>
        <v>no data</v>
      </c>
      <c r="T774" s="246" t="str">
        <f>IFERROR(INDEX('HAZUS Table FL 14.16'!$G$3:$G$30,MATCH($J774,'HAZUS Table FL 14.16'!$C$3:$C$30,0)),"no data")</f>
        <v>no data</v>
      </c>
      <c r="U774" s="164" t="str">
        <f>IFERROR('Inputs_Metric 7'!$D$5*INDEX('HAZUS Table FL 14.8'!$E$4:$E$14,MATCH('Step 1_Metric 7'!$J774,'HAZUS Table FL 14.8'!$C$4:$C$14,0)),"no data")</f>
        <v>no data</v>
      </c>
      <c r="W774" s="92" t="str">
        <f t="shared" si="110"/>
        <v/>
      </c>
      <c r="X774" s="92" t="str">
        <f t="shared" si="111"/>
        <v/>
      </c>
      <c r="Y774" s="92" t="str">
        <f t="shared" si="112"/>
        <v/>
      </c>
      <c r="Z774" s="92" t="str">
        <f t="shared" si="113"/>
        <v/>
      </c>
      <c r="AA774" s="101" t="str">
        <f t="shared" si="114"/>
        <v/>
      </c>
      <c r="AB774" s="101" t="str">
        <f t="shared" si="115"/>
        <v/>
      </c>
      <c r="AC774" s="92" t="str">
        <f t="shared" si="116"/>
        <v/>
      </c>
      <c r="AD774" s="92" t="str">
        <f t="shared" si="117"/>
        <v/>
      </c>
    </row>
    <row r="775" spans="1:30" x14ac:dyDescent="0.25">
      <c r="A775">
        <f t="shared" si="109"/>
        <v>10</v>
      </c>
      <c r="B775">
        <f>COUNTIF($D$4:D775,D775)</f>
        <v>692</v>
      </c>
      <c r="C775">
        <f>'Building Structure Data'!B776</f>
        <v>0</v>
      </c>
      <c r="D775">
        <f>'Building Structure Data'!C776</f>
        <v>0</v>
      </c>
      <c r="E775">
        <f>'Building Structure Data'!D776</f>
        <v>0</v>
      </c>
      <c r="F775">
        <f>'Building Structure Data'!E776</f>
        <v>0</v>
      </c>
      <c r="G775" s="43">
        <f>'Building Structure Data'!O776</f>
        <v>0</v>
      </c>
      <c r="H775" s="43">
        <f>'Building Structure Data'!P776</f>
        <v>0</v>
      </c>
      <c r="I775" t="b">
        <f>IF(OR('Building Structure Data'!M776="C",'Building Structure Data'!M776="R"),TRUE,FALSE)</f>
        <v>0</v>
      </c>
      <c r="J775">
        <f>'Building Structure Data'!Y776</f>
        <v>0</v>
      </c>
      <c r="K775" s="77">
        <f>'Building Structure Data'!AN776</f>
        <v>0</v>
      </c>
      <c r="L775" s="77">
        <f>'Building Structure Data'!AO776</f>
        <v>0</v>
      </c>
      <c r="M775" s="163" t="str">
        <f>IFERROR('Inputs_Metric 7'!$D$5*INDEX('HAZUS Table FL 14.14'!$F$5:$F$40,MATCH($J775,'HAZUS Table FL 14.14'!$C$5:$C$40,0)),"no data")</f>
        <v>no data</v>
      </c>
      <c r="N775" s="163" t="str">
        <f>IFERROR('Inputs_Metric 7'!$D$5*INDEX('HAZUS Table FL 14.14'!$G$5:$G$40,MATCH($J775,'HAZUS Table FL 14.14'!$C$5:$C$40,0)),"no data")</f>
        <v>no data</v>
      </c>
      <c r="O775" s="163" t="str">
        <f>IFERROR('Inputs_Metric 7'!$D$5*INDEX('HAZUS Table FL 14.14'!$I$5:$I$40,MATCH($J775,'HAZUS Table FL 14.14'!$C$5:$C$40,0)),"no data")</f>
        <v>no data</v>
      </c>
      <c r="P775" s="246" t="str">
        <f>IFERROR(AVERAGEIFS('HAZUS Table FL 14.12'!$S$4:$S$325,'HAZUS Table FL 14.12'!$N$4:$N$325,$J775,'HAZUS Table FL 14.12'!$R$4:$R$325,$I775,'HAZUS Table FL 14.12'!$P$4:$P$325,"&lt;="&amp;$G775,'HAZUS Table FL 14.12'!$Q$4:$Q$325,"&gt;"&amp;$G775)*'Inputs_Metric 7'!$D$6,"no data")</f>
        <v>no data</v>
      </c>
      <c r="Q775" s="246" t="str">
        <f>IFERROR(AVERAGEIFS('HAZUS Table FL 14.12'!$S$4:$S$325,'HAZUS Table FL 14.12'!$N$4:$N$325,$J775,'HAZUS Table FL 14.12'!$R$4:$R$325,$I775,'HAZUS Table FL 14.12'!$P$4:$P$325,"&lt;="&amp;$H775,'HAZUS Table FL 14.12'!$Q$4:$Q$325,"&gt;"&amp;$H775)*'Inputs_Metric 7'!$D$6,"no data")</f>
        <v>no data</v>
      </c>
      <c r="R775" s="246" t="str">
        <f>IFERROR(INDEX('HAZUS Table FL 14.16'!$D$3:$D$30,MATCH($J775,'HAZUS Table FL 14.16'!$C$3:$C$30,0)),"no data")</f>
        <v>no data</v>
      </c>
      <c r="S775" s="246" t="str">
        <f>IFERROR(INDEX('HAZUS Table FL 14.16'!$F$3:$F$30,MATCH($J775,'HAZUS Table FL 14.16'!$C$3:$C$30,0)),"no data")</f>
        <v>no data</v>
      </c>
      <c r="T775" s="246" t="str">
        <f>IFERROR(INDEX('HAZUS Table FL 14.16'!$G$3:$G$30,MATCH($J775,'HAZUS Table FL 14.16'!$C$3:$C$30,0)),"no data")</f>
        <v>no data</v>
      </c>
      <c r="U775" s="164" t="str">
        <f>IFERROR('Inputs_Metric 7'!$D$5*INDEX('HAZUS Table FL 14.8'!$E$4:$E$14,MATCH('Step 1_Metric 7'!$J775,'HAZUS Table FL 14.8'!$C$4:$C$14,0)),"no data")</f>
        <v>no data</v>
      </c>
      <c r="W775" s="92" t="str">
        <f t="shared" si="110"/>
        <v/>
      </c>
      <c r="X775" s="92" t="str">
        <f t="shared" si="111"/>
        <v/>
      </c>
      <c r="Y775" s="92" t="str">
        <f t="shared" si="112"/>
        <v/>
      </c>
      <c r="Z775" s="92" t="str">
        <f t="shared" si="113"/>
        <v/>
      </c>
      <c r="AA775" s="101" t="str">
        <f t="shared" si="114"/>
        <v/>
      </c>
      <c r="AB775" s="101" t="str">
        <f t="shared" si="115"/>
        <v/>
      </c>
      <c r="AC775" s="92" t="str">
        <f t="shared" si="116"/>
        <v/>
      </c>
      <c r="AD775" s="92" t="str">
        <f t="shared" si="117"/>
        <v/>
      </c>
    </row>
    <row r="776" spans="1:30" x14ac:dyDescent="0.25">
      <c r="A776">
        <f t="shared" si="109"/>
        <v>10</v>
      </c>
      <c r="B776">
        <f>COUNTIF($D$4:D776,D776)</f>
        <v>693</v>
      </c>
      <c r="C776">
        <f>'Building Structure Data'!B777</f>
        <v>0</v>
      </c>
      <c r="D776">
        <f>'Building Structure Data'!C777</f>
        <v>0</v>
      </c>
      <c r="E776">
        <f>'Building Structure Data'!D777</f>
        <v>0</v>
      </c>
      <c r="F776">
        <f>'Building Structure Data'!E777</f>
        <v>0</v>
      </c>
      <c r="G776" s="43">
        <f>'Building Structure Data'!O777</f>
        <v>0</v>
      </c>
      <c r="H776" s="43">
        <f>'Building Structure Data'!P777</f>
        <v>0</v>
      </c>
      <c r="I776" t="b">
        <f>IF(OR('Building Structure Data'!M777="C",'Building Structure Data'!M777="R"),TRUE,FALSE)</f>
        <v>0</v>
      </c>
      <c r="J776">
        <f>'Building Structure Data'!Y777</f>
        <v>0</v>
      </c>
      <c r="K776" s="77">
        <f>'Building Structure Data'!AN777</f>
        <v>0</v>
      </c>
      <c r="L776" s="77">
        <f>'Building Structure Data'!AO777</f>
        <v>0</v>
      </c>
      <c r="M776" s="163" t="str">
        <f>IFERROR('Inputs_Metric 7'!$D$5*INDEX('HAZUS Table FL 14.14'!$F$5:$F$40,MATCH($J776,'HAZUS Table FL 14.14'!$C$5:$C$40,0)),"no data")</f>
        <v>no data</v>
      </c>
      <c r="N776" s="163" t="str">
        <f>IFERROR('Inputs_Metric 7'!$D$5*INDEX('HAZUS Table FL 14.14'!$G$5:$G$40,MATCH($J776,'HAZUS Table FL 14.14'!$C$5:$C$40,0)),"no data")</f>
        <v>no data</v>
      </c>
      <c r="O776" s="163" t="str">
        <f>IFERROR('Inputs_Metric 7'!$D$5*INDEX('HAZUS Table FL 14.14'!$I$5:$I$40,MATCH($J776,'HAZUS Table FL 14.14'!$C$5:$C$40,0)),"no data")</f>
        <v>no data</v>
      </c>
      <c r="P776" s="246" t="str">
        <f>IFERROR(AVERAGEIFS('HAZUS Table FL 14.12'!$S$4:$S$325,'HAZUS Table FL 14.12'!$N$4:$N$325,$J776,'HAZUS Table FL 14.12'!$R$4:$R$325,$I776,'HAZUS Table FL 14.12'!$P$4:$P$325,"&lt;="&amp;$G776,'HAZUS Table FL 14.12'!$Q$4:$Q$325,"&gt;"&amp;$G776)*'Inputs_Metric 7'!$D$6,"no data")</f>
        <v>no data</v>
      </c>
      <c r="Q776" s="246" t="str">
        <f>IFERROR(AVERAGEIFS('HAZUS Table FL 14.12'!$S$4:$S$325,'HAZUS Table FL 14.12'!$N$4:$N$325,$J776,'HAZUS Table FL 14.12'!$R$4:$R$325,$I776,'HAZUS Table FL 14.12'!$P$4:$P$325,"&lt;="&amp;$H776,'HAZUS Table FL 14.12'!$Q$4:$Q$325,"&gt;"&amp;$H776)*'Inputs_Metric 7'!$D$6,"no data")</f>
        <v>no data</v>
      </c>
      <c r="R776" s="246" t="str">
        <f>IFERROR(INDEX('HAZUS Table FL 14.16'!$D$3:$D$30,MATCH($J776,'HAZUS Table FL 14.16'!$C$3:$C$30,0)),"no data")</f>
        <v>no data</v>
      </c>
      <c r="S776" s="246" t="str">
        <f>IFERROR(INDEX('HAZUS Table FL 14.16'!$F$3:$F$30,MATCH($J776,'HAZUS Table FL 14.16'!$C$3:$C$30,0)),"no data")</f>
        <v>no data</v>
      </c>
      <c r="T776" s="246" t="str">
        <f>IFERROR(INDEX('HAZUS Table FL 14.16'!$G$3:$G$30,MATCH($J776,'HAZUS Table FL 14.16'!$C$3:$C$30,0)),"no data")</f>
        <v>no data</v>
      </c>
      <c r="U776" s="164" t="str">
        <f>IFERROR('Inputs_Metric 7'!$D$5*INDEX('HAZUS Table FL 14.8'!$E$4:$E$14,MATCH('Step 1_Metric 7'!$J776,'HAZUS Table FL 14.8'!$C$4:$C$14,0)),"no data")</f>
        <v>no data</v>
      </c>
      <c r="W776" s="92" t="str">
        <f t="shared" si="110"/>
        <v/>
      </c>
      <c r="X776" s="92" t="str">
        <f t="shared" si="111"/>
        <v/>
      </c>
      <c r="Y776" s="92" t="str">
        <f t="shared" si="112"/>
        <v/>
      </c>
      <c r="Z776" s="92" t="str">
        <f t="shared" si="113"/>
        <v/>
      </c>
      <c r="AA776" s="101" t="str">
        <f t="shared" si="114"/>
        <v/>
      </c>
      <c r="AB776" s="101" t="str">
        <f t="shared" si="115"/>
        <v/>
      </c>
      <c r="AC776" s="92" t="str">
        <f t="shared" si="116"/>
        <v/>
      </c>
      <c r="AD776" s="92" t="str">
        <f t="shared" si="117"/>
        <v/>
      </c>
    </row>
    <row r="777" spans="1:30" x14ac:dyDescent="0.25">
      <c r="A777">
        <f t="shared" si="109"/>
        <v>10</v>
      </c>
      <c r="B777">
        <f>COUNTIF($D$4:D777,D777)</f>
        <v>694</v>
      </c>
      <c r="C777">
        <f>'Building Structure Data'!B778</f>
        <v>0</v>
      </c>
      <c r="D777">
        <f>'Building Structure Data'!C778</f>
        <v>0</v>
      </c>
      <c r="E777">
        <f>'Building Structure Data'!D778</f>
        <v>0</v>
      </c>
      <c r="F777">
        <f>'Building Structure Data'!E778</f>
        <v>0</v>
      </c>
      <c r="G777" s="43">
        <f>'Building Structure Data'!O778</f>
        <v>0</v>
      </c>
      <c r="H777" s="43">
        <f>'Building Structure Data'!P778</f>
        <v>0</v>
      </c>
      <c r="I777" t="b">
        <f>IF(OR('Building Structure Data'!M778="C",'Building Structure Data'!M778="R"),TRUE,FALSE)</f>
        <v>0</v>
      </c>
      <c r="J777">
        <f>'Building Structure Data'!Y778</f>
        <v>0</v>
      </c>
      <c r="K777" s="77">
        <f>'Building Structure Data'!AN778</f>
        <v>0</v>
      </c>
      <c r="L777" s="77">
        <f>'Building Structure Data'!AO778</f>
        <v>0</v>
      </c>
      <c r="M777" s="163" t="str">
        <f>IFERROR('Inputs_Metric 7'!$D$5*INDEX('HAZUS Table FL 14.14'!$F$5:$F$40,MATCH($J777,'HAZUS Table FL 14.14'!$C$5:$C$40,0)),"no data")</f>
        <v>no data</v>
      </c>
      <c r="N777" s="163" t="str">
        <f>IFERROR('Inputs_Metric 7'!$D$5*INDEX('HAZUS Table FL 14.14'!$G$5:$G$40,MATCH($J777,'HAZUS Table FL 14.14'!$C$5:$C$40,0)),"no data")</f>
        <v>no data</v>
      </c>
      <c r="O777" s="163" t="str">
        <f>IFERROR('Inputs_Metric 7'!$D$5*INDEX('HAZUS Table FL 14.14'!$I$5:$I$40,MATCH($J777,'HAZUS Table FL 14.14'!$C$5:$C$40,0)),"no data")</f>
        <v>no data</v>
      </c>
      <c r="P777" s="246" t="str">
        <f>IFERROR(AVERAGEIFS('HAZUS Table FL 14.12'!$S$4:$S$325,'HAZUS Table FL 14.12'!$N$4:$N$325,$J777,'HAZUS Table FL 14.12'!$R$4:$R$325,$I777,'HAZUS Table FL 14.12'!$P$4:$P$325,"&lt;="&amp;$G777,'HAZUS Table FL 14.12'!$Q$4:$Q$325,"&gt;"&amp;$G777)*'Inputs_Metric 7'!$D$6,"no data")</f>
        <v>no data</v>
      </c>
      <c r="Q777" s="246" t="str">
        <f>IFERROR(AVERAGEIFS('HAZUS Table FL 14.12'!$S$4:$S$325,'HAZUS Table FL 14.12'!$N$4:$N$325,$J777,'HAZUS Table FL 14.12'!$R$4:$R$325,$I777,'HAZUS Table FL 14.12'!$P$4:$P$325,"&lt;="&amp;$H777,'HAZUS Table FL 14.12'!$Q$4:$Q$325,"&gt;"&amp;$H777)*'Inputs_Metric 7'!$D$6,"no data")</f>
        <v>no data</v>
      </c>
      <c r="R777" s="246" t="str">
        <f>IFERROR(INDEX('HAZUS Table FL 14.16'!$D$3:$D$30,MATCH($J777,'HAZUS Table FL 14.16'!$C$3:$C$30,0)),"no data")</f>
        <v>no data</v>
      </c>
      <c r="S777" s="246" t="str">
        <f>IFERROR(INDEX('HAZUS Table FL 14.16'!$F$3:$F$30,MATCH($J777,'HAZUS Table FL 14.16'!$C$3:$C$30,0)),"no data")</f>
        <v>no data</v>
      </c>
      <c r="T777" s="246" t="str">
        <f>IFERROR(INDEX('HAZUS Table FL 14.16'!$G$3:$G$30,MATCH($J777,'HAZUS Table FL 14.16'!$C$3:$C$30,0)),"no data")</f>
        <v>no data</v>
      </c>
      <c r="U777" s="164" t="str">
        <f>IFERROR('Inputs_Metric 7'!$D$5*INDEX('HAZUS Table FL 14.8'!$E$4:$E$14,MATCH('Step 1_Metric 7'!$J777,'HAZUS Table FL 14.8'!$C$4:$C$14,0)),"no data")</f>
        <v>no data</v>
      </c>
      <c r="W777" s="92" t="str">
        <f t="shared" si="110"/>
        <v/>
      </c>
      <c r="X777" s="92" t="str">
        <f t="shared" si="111"/>
        <v/>
      </c>
      <c r="Y777" s="92" t="str">
        <f t="shared" si="112"/>
        <v/>
      </c>
      <c r="Z777" s="92" t="str">
        <f t="shared" si="113"/>
        <v/>
      </c>
      <c r="AA777" s="101" t="str">
        <f t="shared" si="114"/>
        <v/>
      </c>
      <c r="AB777" s="101" t="str">
        <f t="shared" si="115"/>
        <v/>
      </c>
      <c r="AC777" s="92" t="str">
        <f t="shared" si="116"/>
        <v/>
      </c>
      <c r="AD777" s="92" t="str">
        <f t="shared" si="117"/>
        <v/>
      </c>
    </row>
    <row r="778" spans="1:30" x14ac:dyDescent="0.25">
      <c r="A778">
        <f t="shared" si="109"/>
        <v>10</v>
      </c>
      <c r="B778">
        <f>COUNTIF($D$4:D778,D778)</f>
        <v>695</v>
      </c>
      <c r="C778">
        <f>'Building Structure Data'!B779</f>
        <v>0</v>
      </c>
      <c r="D778">
        <f>'Building Structure Data'!C779</f>
        <v>0</v>
      </c>
      <c r="E778">
        <f>'Building Structure Data'!D779</f>
        <v>0</v>
      </c>
      <c r="F778">
        <f>'Building Structure Data'!E779</f>
        <v>0</v>
      </c>
      <c r="G778" s="43">
        <f>'Building Structure Data'!O779</f>
        <v>0</v>
      </c>
      <c r="H778" s="43">
        <f>'Building Structure Data'!P779</f>
        <v>0</v>
      </c>
      <c r="I778" t="b">
        <f>IF(OR('Building Structure Data'!M779="C",'Building Structure Data'!M779="R"),TRUE,FALSE)</f>
        <v>0</v>
      </c>
      <c r="J778">
        <f>'Building Structure Data'!Y779</f>
        <v>0</v>
      </c>
      <c r="K778" s="77">
        <f>'Building Structure Data'!AN779</f>
        <v>0</v>
      </c>
      <c r="L778" s="77">
        <f>'Building Structure Data'!AO779</f>
        <v>0</v>
      </c>
      <c r="M778" s="163" t="str">
        <f>IFERROR('Inputs_Metric 7'!$D$5*INDEX('HAZUS Table FL 14.14'!$F$5:$F$40,MATCH($J778,'HAZUS Table FL 14.14'!$C$5:$C$40,0)),"no data")</f>
        <v>no data</v>
      </c>
      <c r="N778" s="163" t="str">
        <f>IFERROR('Inputs_Metric 7'!$D$5*INDEX('HAZUS Table FL 14.14'!$G$5:$G$40,MATCH($J778,'HAZUS Table FL 14.14'!$C$5:$C$40,0)),"no data")</f>
        <v>no data</v>
      </c>
      <c r="O778" s="163" t="str">
        <f>IFERROR('Inputs_Metric 7'!$D$5*INDEX('HAZUS Table FL 14.14'!$I$5:$I$40,MATCH($J778,'HAZUS Table FL 14.14'!$C$5:$C$40,0)),"no data")</f>
        <v>no data</v>
      </c>
      <c r="P778" s="246" t="str">
        <f>IFERROR(AVERAGEIFS('HAZUS Table FL 14.12'!$S$4:$S$325,'HAZUS Table FL 14.12'!$N$4:$N$325,$J778,'HAZUS Table FL 14.12'!$R$4:$R$325,$I778,'HAZUS Table FL 14.12'!$P$4:$P$325,"&lt;="&amp;$G778,'HAZUS Table FL 14.12'!$Q$4:$Q$325,"&gt;"&amp;$G778)*'Inputs_Metric 7'!$D$6,"no data")</f>
        <v>no data</v>
      </c>
      <c r="Q778" s="246" t="str">
        <f>IFERROR(AVERAGEIFS('HAZUS Table FL 14.12'!$S$4:$S$325,'HAZUS Table FL 14.12'!$N$4:$N$325,$J778,'HAZUS Table FL 14.12'!$R$4:$R$325,$I778,'HAZUS Table FL 14.12'!$P$4:$P$325,"&lt;="&amp;$H778,'HAZUS Table FL 14.12'!$Q$4:$Q$325,"&gt;"&amp;$H778)*'Inputs_Metric 7'!$D$6,"no data")</f>
        <v>no data</v>
      </c>
      <c r="R778" s="246" t="str">
        <f>IFERROR(INDEX('HAZUS Table FL 14.16'!$D$3:$D$30,MATCH($J778,'HAZUS Table FL 14.16'!$C$3:$C$30,0)),"no data")</f>
        <v>no data</v>
      </c>
      <c r="S778" s="246" t="str">
        <f>IFERROR(INDEX('HAZUS Table FL 14.16'!$F$3:$F$30,MATCH($J778,'HAZUS Table FL 14.16'!$C$3:$C$30,0)),"no data")</f>
        <v>no data</v>
      </c>
      <c r="T778" s="246" t="str">
        <f>IFERROR(INDEX('HAZUS Table FL 14.16'!$G$3:$G$30,MATCH($J778,'HAZUS Table FL 14.16'!$C$3:$C$30,0)),"no data")</f>
        <v>no data</v>
      </c>
      <c r="U778" s="164" t="str">
        <f>IFERROR('Inputs_Metric 7'!$D$5*INDEX('HAZUS Table FL 14.8'!$E$4:$E$14,MATCH('Step 1_Metric 7'!$J778,'HAZUS Table FL 14.8'!$C$4:$C$14,0)),"no data")</f>
        <v>no data</v>
      </c>
      <c r="W778" s="92" t="str">
        <f t="shared" si="110"/>
        <v/>
      </c>
      <c r="X778" s="92" t="str">
        <f t="shared" si="111"/>
        <v/>
      </c>
      <c r="Y778" s="92" t="str">
        <f t="shared" si="112"/>
        <v/>
      </c>
      <c r="Z778" s="92" t="str">
        <f t="shared" si="113"/>
        <v/>
      </c>
      <c r="AA778" s="101" t="str">
        <f t="shared" si="114"/>
        <v/>
      </c>
      <c r="AB778" s="101" t="str">
        <f t="shared" si="115"/>
        <v/>
      </c>
      <c r="AC778" s="92" t="str">
        <f t="shared" si="116"/>
        <v/>
      </c>
      <c r="AD778" s="92" t="str">
        <f t="shared" si="117"/>
        <v/>
      </c>
    </row>
    <row r="779" spans="1:30" x14ac:dyDescent="0.25">
      <c r="A779">
        <f t="shared" si="109"/>
        <v>10</v>
      </c>
      <c r="B779">
        <f>COUNTIF($D$4:D779,D779)</f>
        <v>696</v>
      </c>
      <c r="C779">
        <f>'Building Structure Data'!B780</f>
        <v>0</v>
      </c>
      <c r="D779">
        <f>'Building Structure Data'!C780</f>
        <v>0</v>
      </c>
      <c r="E779">
        <f>'Building Structure Data'!D780</f>
        <v>0</v>
      </c>
      <c r="F779">
        <f>'Building Structure Data'!E780</f>
        <v>0</v>
      </c>
      <c r="G779" s="43">
        <f>'Building Structure Data'!O780</f>
        <v>0</v>
      </c>
      <c r="H779" s="43">
        <f>'Building Structure Data'!P780</f>
        <v>0</v>
      </c>
      <c r="I779" t="b">
        <f>IF(OR('Building Structure Data'!M780="C",'Building Structure Data'!M780="R"),TRUE,FALSE)</f>
        <v>0</v>
      </c>
      <c r="J779">
        <f>'Building Structure Data'!Y780</f>
        <v>0</v>
      </c>
      <c r="K779" s="77">
        <f>'Building Structure Data'!AN780</f>
        <v>0</v>
      </c>
      <c r="L779" s="77">
        <f>'Building Structure Data'!AO780</f>
        <v>0</v>
      </c>
      <c r="M779" s="163" t="str">
        <f>IFERROR('Inputs_Metric 7'!$D$5*INDEX('HAZUS Table FL 14.14'!$F$5:$F$40,MATCH($J779,'HAZUS Table FL 14.14'!$C$5:$C$40,0)),"no data")</f>
        <v>no data</v>
      </c>
      <c r="N779" s="163" t="str">
        <f>IFERROR('Inputs_Metric 7'!$D$5*INDEX('HAZUS Table FL 14.14'!$G$5:$G$40,MATCH($J779,'HAZUS Table FL 14.14'!$C$5:$C$40,0)),"no data")</f>
        <v>no data</v>
      </c>
      <c r="O779" s="163" t="str">
        <f>IFERROR('Inputs_Metric 7'!$D$5*INDEX('HAZUS Table FL 14.14'!$I$5:$I$40,MATCH($J779,'HAZUS Table FL 14.14'!$C$5:$C$40,0)),"no data")</f>
        <v>no data</v>
      </c>
      <c r="P779" s="246" t="str">
        <f>IFERROR(AVERAGEIFS('HAZUS Table FL 14.12'!$S$4:$S$325,'HAZUS Table FL 14.12'!$N$4:$N$325,$J779,'HAZUS Table FL 14.12'!$R$4:$R$325,$I779,'HAZUS Table FL 14.12'!$P$4:$P$325,"&lt;="&amp;$G779,'HAZUS Table FL 14.12'!$Q$4:$Q$325,"&gt;"&amp;$G779)*'Inputs_Metric 7'!$D$6,"no data")</f>
        <v>no data</v>
      </c>
      <c r="Q779" s="246" t="str">
        <f>IFERROR(AVERAGEIFS('HAZUS Table FL 14.12'!$S$4:$S$325,'HAZUS Table FL 14.12'!$N$4:$N$325,$J779,'HAZUS Table FL 14.12'!$R$4:$R$325,$I779,'HAZUS Table FL 14.12'!$P$4:$P$325,"&lt;="&amp;$H779,'HAZUS Table FL 14.12'!$Q$4:$Q$325,"&gt;"&amp;$H779)*'Inputs_Metric 7'!$D$6,"no data")</f>
        <v>no data</v>
      </c>
      <c r="R779" s="246" t="str">
        <f>IFERROR(INDEX('HAZUS Table FL 14.16'!$D$3:$D$30,MATCH($J779,'HAZUS Table FL 14.16'!$C$3:$C$30,0)),"no data")</f>
        <v>no data</v>
      </c>
      <c r="S779" s="246" t="str">
        <f>IFERROR(INDEX('HAZUS Table FL 14.16'!$F$3:$F$30,MATCH($J779,'HAZUS Table FL 14.16'!$C$3:$C$30,0)),"no data")</f>
        <v>no data</v>
      </c>
      <c r="T779" s="246" t="str">
        <f>IFERROR(INDEX('HAZUS Table FL 14.16'!$G$3:$G$30,MATCH($J779,'HAZUS Table FL 14.16'!$C$3:$C$30,0)),"no data")</f>
        <v>no data</v>
      </c>
      <c r="U779" s="164" t="str">
        <f>IFERROR('Inputs_Metric 7'!$D$5*INDEX('HAZUS Table FL 14.8'!$E$4:$E$14,MATCH('Step 1_Metric 7'!$J779,'HAZUS Table FL 14.8'!$C$4:$C$14,0)),"no data")</f>
        <v>no data</v>
      </c>
      <c r="W779" s="92" t="str">
        <f t="shared" si="110"/>
        <v/>
      </c>
      <c r="X779" s="92" t="str">
        <f t="shared" si="111"/>
        <v/>
      </c>
      <c r="Y779" s="92" t="str">
        <f t="shared" si="112"/>
        <v/>
      </c>
      <c r="Z779" s="92" t="str">
        <f t="shared" si="113"/>
        <v/>
      </c>
      <c r="AA779" s="101" t="str">
        <f t="shared" si="114"/>
        <v/>
      </c>
      <c r="AB779" s="101" t="str">
        <f t="shared" si="115"/>
        <v/>
      </c>
      <c r="AC779" s="92" t="str">
        <f t="shared" si="116"/>
        <v/>
      </c>
      <c r="AD779" s="92" t="str">
        <f t="shared" si="117"/>
        <v/>
      </c>
    </row>
    <row r="780" spans="1:30" x14ac:dyDescent="0.25">
      <c r="A780">
        <f t="shared" si="109"/>
        <v>10</v>
      </c>
      <c r="B780">
        <f>COUNTIF($D$4:D780,D780)</f>
        <v>697</v>
      </c>
      <c r="C780">
        <f>'Building Structure Data'!B781</f>
        <v>0</v>
      </c>
      <c r="D780">
        <f>'Building Structure Data'!C781</f>
        <v>0</v>
      </c>
      <c r="E780">
        <f>'Building Structure Data'!D781</f>
        <v>0</v>
      </c>
      <c r="F780">
        <f>'Building Structure Data'!E781</f>
        <v>0</v>
      </c>
      <c r="G780" s="43">
        <f>'Building Structure Data'!O781</f>
        <v>0</v>
      </c>
      <c r="H780" s="43">
        <f>'Building Structure Data'!P781</f>
        <v>0</v>
      </c>
      <c r="I780" t="b">
        <f>IF(OR('Building Structure Data'!M781="C",'Building Structure Data'!M781="R"),TRUE,FALSE)</f>
        <v>0</v>
      </c>
      <c r="J780">
        <f>'Building Structure Data'!Y781</f>
        <v>0</v>
      </c>
      <c r="K780" s="77">
        <f>'Building Structure Data'!AN781</f>
        <v>0</v>
      </c>
      <c r="L780" s="77">
        <f>'Building Structure Data'!AO781</f>
        <v>0</v>
      </c>
      <c r="M780" s="163" t="str">
        <f>IFERROR('Inputs_Metric 7'!$D$5*INDEX('HAZUS Table FL 14.14'!$F$5:$F$40,MATCH($J780,'HAZUS Table FL 14.14'!$C$5:$C$40,0)),"no data")</f>
        <v>no data</v>
      </c>
      <c r="N780" s="163" t="str">
        <f>IFERROR('Inputs_Metric 7'!$D$5*INDEX('HAZUS Table FL 14.14'!$G$5:$G$40,MATCH($J780,'HAZUS Table FL 14.14'!$C$5:$C$40,0)),"no data")</f>
        <v>no data</v>
      </c>
      <c r="O780" s="163" t="str">
        <f>IFERROR('Inputs_Metric 7'!$D$5*INDEX('HAZUS Table FL 14.14'!$I$5:$I$40,MATCH($J780,'HAZUS Table FL 14.14'!$C$5:$C$40,0)),"no data")</f>
        <v>no data</v>
      </c>
      <c r="P780" s="246" t="str">
        <f>IFERROR(AVERAGEIFS('HAZUS Table FL 14.12'!$S$4:$S$325,'HAZUS Table FL 14.12'!$N$4:$N$325,$J780,'HAZUS Table FL 14.12'!$R$4:$R$325,$I780,'HAZUS Table FL 14.12'!$P$4:$P$325,"&lt;="&amp;$G780,'HAZUS Table FL 14.12'!$Q$4:$Q$325,"&gt;"&amp;$G780)*'Inputs_Metric 7'!$D$6,"no data")</f>
        <v>no data</v>
      </c>
      <c r="Q780" s="246" t="str">
        <f>IFERROR(AVERAGEIFS('HAZUS Table FL 14.12'!$S$4:$S$325,'HAZUS Table FL 14.12'!$N$4:$N$325,$J780,'HAZUS Table FL 14.12'!$R$4:$R$325,$I780,'HAZUS Table FL 14.12'!$P$4:$P$325,"&lt;="&amp;$H780,'HAZUS Table FL 14.12'!$Q$4:$Q$325,"&gt;"&amp;$H780)*'Inputs_Metric 7'!$D$6,"no data")</f>
        <v>no data</v>
      </c>
      <c r="R780" s="246" t="str">
        <f>IFERROR(INDEX('HAZUS Table FL 14.16'!$D$3:$D$30,MATCH($J780,'HAZUS Table FL 14.16'!$C$3:$C$30,0)),"no data")</f>
        <v>no data</v>
      </c>
      <c r="S780" s="246" t="str">
        <f>IFERROR(INDEX('HAZUS Table FL 14.16'!$F$3:$F$30,MATCH($J780,'HAZUS Table FL 14.16'!$C$3:$C$30,0)),"no data")</f>
        <v>no data</v>
      </c>
      <c r="T780" s="246" t="str">
        <f>IFERROR(INDEX('HAZUS Table FL 14.16'!$G$3:$G$30,MATCH($J780,'HAZUS Table FL 14.16'!$C$3:$C$30,0)),"no data")</f>
        <v>no data</v>
      </c>
      <c r="U780" s="164" t="str">
        <f>IFERROR('Inputs_Metric 7'!$D$5*INDEX('HAZUS Table FL 14.8'!$E$4:$E$14,MATCH('Step 1_Metric 7'!$J780,'HAZUS Table FL 14.8'!$C$4:$C$14,0)),"no data")</f>
        <v>no data</v>
      </c>
      <c r="W780" s="92" t="str">
        <f t="shared" si="110"/>
        <v/>
      </c>
      <c r="X780" s="92" t="str">
        <f t="shared" si="111"/>
        <v/>
      </c>
      <c r="Y780" s="92" t="str">
        <f t="shared" si="112"/>
        <v/>
      </c>
      <c r="Z780" s="92" t="str">
        <f t="shared" si="113"/>
        <v/>
      </c>
      <c r="AA780" s="101" t="str">
        <f t="shared" si="114"/>
        <v/>
      </c>
      <c r="AB780" s="101" t="str">
        <f t="shared" si="115"/>
        <v/>
      </c>
      <c r="AC780" s="92" t="str">
        <f t="shared" si="116"/>
        <v/>
      </c>
      <c r="AD780" s="92" t="str">
        <f t="shared" si="117"/>
        <v/>
      </c>
    </row>
    <row r="781" spans="1:30" x14ac:dyDescent="0.25">
      <c r="A781">
        <f t="shared" si="109"/>
        <v>10</v>
      </c>
      <c r="B781">
        <f>COUNTIF($D$4:D781,D781)</f>
        <v>698</v>
      </c>
      <c r="C781">
        <f>'Building Structure Data'!B782</f>
        <v>0</v>
      </c>
      <c r="D781">
        <f>'Building Structure Data'!C782</f>
        <v>0</v>
      </c>
      <c r="E781">
        <f>'Building Structure Data'!D782</f>
        <v>0</v>
      </c>
      <c r="F781">
        <f>'Building Structure Data'!E782</f>
        <v>0</v>
      </c>
      <c r="G781" s="43">
        <f>'Building Structure Data'!O782</f>
        <v>0</v>
      </c>
      <c r="H781" s="43">
        <f>'Building Structure Data'!P782</f>
        <v>0</v>
      </c>
      <c r="I781" t="b">
        <f>IF(OR('Building Structure Data'!M782="C",'Building Structure Data'!M782="R"),TRUE,FALSE)</f>
        <v>0</v>
      </c>
      <c r="J781">
        <f>'Building Structure Data'!Y782</f>
        <v>0</v>
      </c>
      <c r="K781" s="77">
        <f>'Building Structure Data'!AN782</f>
        <v>0</v>
      </c>
      <c r="L781" s="77">
        <f>'Building Structure Data'!AO782</f>
        <v>0</v>
      </c>
      <c r="M781" s="163" t="str">
        <f>IFERROR('Inputs_Metric 7'!$D$5*INDEX('HAZUS Table FL 14.14'!$F$5:$F$40,MATCH($J781,'HAZUS Table FL 14.14'!$C$5:$C$40,0)),"no data")</f>
        <v>no data</v>
      </c>
      <c r="N781" s="163" t="str">
        <f>IFERROR('Inputs_Metric 7'!$D$5*INDEX('HAZUS Table FL 14.14'!$G$5:$G$40,MATCH($J781,'HAZUS Table FL 14.14'!$C$5:$C$40,0)),"no data")</f>
        <v>no data</v>
      </c>
      <c r="O781" s="163" t="str">
        <f>IFERROR('Inputs_Metric 7'!$D$5*INDEX('HAZUS Table FL 14.14'!$I$5:$I$40,MATCH($J781,'HAZUS Table FL 14.14'!$C$5:$C$40,0)),"no data")</f>
        <v>no data</v>
      </c>
      <c r="P781" s="246" t="str">
        <f>IFERROR(AVERAGEIFS('HAZUS Table FL 14.12'!$S$4:$S$325,'HAZUS Table FL 14.12'!$N$4:$N$325,$J781,'HAZUS Table FL 14.12'!$R$4:$R$325,$I781,'HAZUS Table FL 14.12'!$P$4:$P$325,"&lt;="&amp;$G781,'HAZUS Table FL 14.12'!$Q$4:$Q$325,"&gt;"&amp;$G781)*'Inputs_Metric 7'!$D$6,"no data")</f>
        <v>no data</v>
      </c>
      <c r="Q781" s="246" t="str">
        <f>IFERROR(AVERAGEIFS('HAZUS Table FL 14.12'!$S$4:$S$325,'HAZUS Table FL 14.12'!$N$4:$N$325,$J781,'HAZUS Table FL 14.12'!$R$4:$R$325,$I781,'HAZUS Table FL 14.12'!$P$4:$P$325,"&lt;="&amp;$H781,'HAZUS Table FL 14.12'!$Q$4:$Q$325,"&gt;"&amp;$H781)*'Inputs_Metric 7'!$D$6,"no data")</f>
        <v>no data</v>
      </c>
      <c r="R781" s="246" t="str">
        <f>IFERROR(INDEX('HAZUS Table FL 14.16'!$D$3:$D$30,MATCH($J781,'HAZUS Table FL 14.16'!$C$3:$C$30,0)),"no data")</f>
        <v>no data</v>
      </c>
      <c r="S781" s="246" t="str">
        <f>IFERROR(INDEX('HAZUS Table FL 14.16'!$F$3:$F$30,MATCH($J781,'HAZUS Table FL 14.16'!$C$3:$C$30,0)),"no data")</f>
        <v>no data</v>
      </c>
      <c r="T781" s="246" t="str">
        <f>IFERROR(INDEX('HAZUS Table FL 14.16'!$G$3:$G$30,MATCH($J781,'HAZUS Table FL 14.16'!$C$3:$C$30,0)),"no data")</f>
        <v>no data</v>
      </c>
      <c r="U781" s="164" t="str">
        <f>IFERROR('Inputs_Metric 7'!$D$5*INDEX('HAZUS Table FL 14.8'!$E$4:$E$14,MATCH('Step 1_Metric 7'!$J781,'HAZUS Table FL 14.8'!$C$4:$C$14,0)),"no data")</f>
        <v>no data</v>
      </c>
      <c r="W781" s="92" t="str">
        <f t="shared" si="110"/>
        <v/>
      </c>
      <c r="X781" s="92" t="str">
        <f t="shared" si="111"/>
        <v/>
      </c>
      <c r="Y781" s="92" t="str">
        <f t="shared" si="112"/>
        <v/>
      </c>
      <c r="Z781" s="92" t="str">
        <f t="shared" si="113"/>
        <v/>
      </c>
      <c r="AA781" s="101" t="str">
        <f t="shared" si="114"/>
        <v/>
      </c>
      <c r="AB781" s="101" t="str">
        <f t="shared" si="115"/>
        <v/>
      </c>
      <c r="AC781" s="92" t="str">
        <f t="shared" si="116"/>
        <v/>
      </c>
      <c r="AD781" s="92" t="str">
        <f t="shared" si="117"/>
        <v/>
      </c>
    </row>
    <row r="782" spans="1:30" x14ac:dyDescent="0.25">
      <c r="A782">
        <f t="shared" si="109"/>
        <v>10</v>
      </c>
      <c r="B782">
        <f>COUNTIF($D$4:D782,D782)</f>
        <v>699</v>
      </c>
      <c r="C782">
        <f>'Building Structure Data'!B783</f>
        <v>0</v>
      </c>
      <c r="D782">
        <f>'Building Structure Data'!C783</f>
        <v>0</v>
      </c>
      <c r="E782">
        <f>'Building Structure Data'!D783</f>
        <v>0</v>
      </c>
      <c r="F782">
        <f>'Building Structure Data'!E783</f>
        <v>0</v>
      </c>
      <c r="G782" s="43">
        <f>'Building Structure Data'!O783</f>
        <v>0</v>
      </c>
      <c r="H782" s="43">
        <f>'Building Structure Data'!P783</f>
        <v>0</v>
      </c>
      <c r="I782" t="b">
        <f>IF(OR('Building Structure Data'!M783="C",'Building Structure Data'!M783="R"),TRUE,FALSE)</f>
        <v>0</v>
      </c>
      <c r="J782">
        <f>'Building Structure Data'!Y783</f>
        <v>0</v>
      </c>
      <c r="K782" s="77">
        <f>'Building Structure Data'!AN783</f>
        <v>0</v>
      </c>
      <c r="L782" s="77">
        <f>'Building Structure Data'!AO783</f>
        <v>0</v>
      </c>
      <c r="M782" s="163" t="str">
        <f>IFERROR('Inputs_Metric 7'!$D$5*INDEX('HAZUS Table FL 14.14'!$F$5:$F$40,MATCH($J782,'HAZUS Table FL 14.14'!$C$5:$C$40,0)),"no data")</f>
        <v>no data</v>
      </c>
      <c r="N782" s="163" t="str">
        <f>IFERROR('Inputs_Metric 7'!$D$5*INDEX('HAZUS Table FL 14.14'!$G$5:$G$40,MATCH($J782,'HAZUS Table FL 14.14'!$C$5:$C$40,0)),"no data")</f>
        <v>no data</v>
      </c>
      <c r="O782" s="163" t="str">
        <f>IFERROR('Inputs_Metric 7'!$D$5*INDEX('HAZUS Table FL 14.14'!$I$5:$I$40,MATCH($J782,'HAZUS Table FL 14.14'!$C$5:$C$40,0)),"no data")</f>
        <v>no data</v>
      </c>
      <c r="P782" s="246" t="str">
        <f>IFERROR(AVERAGEIFS('HAZUS Table FL 14.12'!$S$4:$S$325,'HAZUS Table FL 14.12'!$N$4:$N$325,$J782,'HAZUS Table FL 14.12'!$R$4:$R$325,$I782,'HAZUS Table FL 14.12'!$P$4:$P$325,"&lt;="&amp;$G782,'HAZUS Table FL 14.12'!$Q$4:$Q$325,"&gt;"&amp;$G782)*'Inputs_Metric 7'!$D$6,"no data")</f>
        <v>no data</v>
      </c>
      <c r="Q782" s="246" t="str">
        <f>IFERROR(AVERAGEIFS('HAZUS Table FL 14.12'!$S$4:$S$325,'HAZUS Table FL 14.12'!$N$4:$N$325,$J782,'HAZUS Table FL 14.12'!$R$4:$R$325,$I782,'HAZUS Table FL 14.12'!$P$4:$P$325,"&lt;="&amp;$H782,'HAZUS Table FL 14.12'!$Q$4:$Q$325,"&gt;"&amp;$H782)*'Inputs_Metric 7'!$D$6,"no data")</f>
        <v>no data</v>
      </c>
      <c r="R782" s="246" t="str">
        <f>IFERROR(INDEX('HAZUS Table FL 14.16'!$D$3:$D$30,MATCH($J782,'HAZUS Table FL 14.16'!$C$3:$C$30,0)),"no data")</f>
        <v>no data</v>
      </c>
      <c r="S782" s="246" t="str">
        <f>IFERROR(INDEX('HAZUS Table FL 14.16'!$F$3:$F$30,MATCH($J782,'HAZUS Table FL 14.16'!$C$3:$C$30,0)),"no data")</f>
        <v>no data</v>
      </c>
      <c r="T782" s="246" t="str">
        <f>IFERROR(INDEX('HAZUS Table FL 14.16'!$G$3:$G$30,MATCH($J782,'HAZUS Table FL 14.16'!$C$3:$C$30,0)),"no data")</f>
        <v>no data</v>
      </c>
      <c r="U782" s="164" t="str">
        <f>IFERROR('Inputs_Metric 7'!$D$5*INDEX('HAZUS Table FL 14.8'!$E$4:$E$14,MATCH('Step 1_Metric 7'!$J782,'HAZUS Table FL 14.8'!$C$4:$C$14,0)),"no data")</f>
        <v>no data</v>
      </c>
      <c r="W782" s="92" t="str">
        <f t="shared" si="110"/>
        <v/>
      </c>
      <c r="X782" s="92" t="str">
        <f t="shared" si="111"/>
        <v/>
      </c>
      <c r="Y782" s="92" t="str">
        <f t="shared" si="112"/>
        <v/>
      </c>
      <c r="Z782" s="92" t="str">
        <f t="shared" si="113"/>
        <v/>
      </c>
      <c r="AA782" s="101" t="str">
        <f t="shared" si="114"/>
        <v/>
      </c>
      <c r="AB782" s="101" t="str">
        <f t="shared" si="115"/>
        <v/>
      </c>
      <c r="AC782" s="92" t="str">
        <f t="shared" si="116"/>
        <v/>
      </c>
      <c r="AD782" s="92" t="str">
        <f t="shared" si="117"/>
        <v/>
      </c>
    </row>
    <row r="783" spans="1:30" x14ac:dyDescent="0.25">
      <c r="A783">
        <f t="shared" si="109"/>
        <v>10</v>
      </c>
      <c r="B783">
        <f>COUNTIF($D$4:D783,D783)</f>
        <v>700</v>
      </c>
      <c r="C783">
        <f>'Building Structure Data'!B784</f>
        <v>0</v>
      </c>
      <c r="D783">
        <f>'Building Structure Data'!C784</f>
        <v>0</v>
      </c>
      <c r="E783">
        <f>'Building Structure Data'!D784</f>
        <v>0</v>
      </c>
      <c r="F783">
        <f>'Building Structure Data'!E784</f>
        <v>0</v>
      </c>
      <c r="G783" s="43">
        <f>'Building Structure Data'!O784</f>
        <v>0</v>
      </c>
      <c r="H783" s="43">
        <f>'Building Structure Data'!P784</f>
        <v>0</v>
      </c>
      <c r="I783" t="b">
        <f>IF(OR('Building Structure Data'!M784="C",'Building Structure Data'!M784="R"),TRUE,FALSE)</f>
        <v>0</v>
      </c>
      <c r="J783">
        <f>'Building Structure Data'!Y784</f>
        <v>0</v>
      </c>
      <c r="K783" s="77">
        <f>'Building Structure Data'!AN784</f>
        <v>0</v>
      </c>
      <c r="L783" s="77">
        <f>'Building Structure Data'!AO784</f>
        <v>0</v>
      </c>
      <c r="M783" s="163" t="str">
        <f>IFERROR('Inputs_Metric 7'!$D$5*INDEX('HAZUS Table FL 14.14'!$F$5:$F$40,MATCH($J783,'HAZUS Table FL 14.14'!$C$5:$C$40,0)),"no data")</f>
        <v>no data</v>
      </c>
      <c r="N783" s="163" t="str">
        <f>IFERROR('Inputs_Metric 7'!$D$5*INDEX('HAZUS Table FL 14.14'!$G$5:$G$40,MATCH($J783,'HAZUS Table FL 14.14'!$C$5:$C$40,0)),"no data")</f>
        <v>no data</v>
      </c>
      <c r="O783" s="163" t="str">
        <f>IFERROR('Inputs_Metric 7'!$D$5*INDEX('HAZUS Table FL 14.14'!$I$5:$I$40,MATCH($J783,'HAZUS Table FL 14.14'!$C$5:$C$40,0)),"no data")</f>
        <v>no data</v>
      </c>
      <c r="P783" s="246" t="str">
        <f>IFERROR(AVERAGEIFS('HAZUS Table FL 14.12'!$S$4:$S$325,'HAZUS Table FL 14.12'!$N$4:$N$325,$J783,'HAZUS Table FL 14.12'!$R$4:$R$325,$I783,'HAZUS Table FL 14.12'!$P$4:$P$325,"&lt;="&amp;$G783,'HAZUS Table FL 14.12'!$Q$4:$Q$325,"&gt;"&amp;$G783)*'Inputs_Metric 7'!$D$6,"no data")</f>
        <v>no data</v>
      </c>
      <c r="Q783" s="246" t="str">
        <f>IFERROR(AVERAGEIFS('HAZUS Table FL 14.12'!$S$4:$S$325,'HAZUS Table FL 14.12'!$N$4:$N$325,$J783,'HAZUS Table FL 14.12'!$R$4:$R$325,$I783,'HAZUS Table FL 14.12'!$P$4:$P$325,"&lt;="&amp;$H783,'HAZUS Table FL 14.12'!$Q$4:$Q$325,"&gt;"&amp;$H783)*'Inputs_Metric 7'!$D$6,"no data")</f>
        <v>no data</v>
      </c>
      <c r="R783" s="246" t="str">
        <f>IFERROR(INDEX('HAZUS Table FL 14.16'!$D$3:$D$30,MATCH($J783,'HAZUS Table FL 14.16'!$C$3:$C$30,0)),"no data")</f>
        <v>no data</v>
      </c>
      <c r="S783" s="246" t="str">
        <f>IFERROR(INDEX('HAZUS Table FL 14.16'!$F$3:$F$30,MATCH($J783,'HAZUS Table FL 14.16'!$C$3:$C$30,0)),"no data")</f>
        <v>no data</v>
      </c>
      <c r="T783" s="246" t="str">
        <f>IFERROR(INDEX('HAZUS Table FL 14.16'!$G$3:$G$30,MATCH($J783,'HAZUS Table FL 14.16'!$C$3:$C$30,0)),"no data")</f>
        <v>no data</v>
      </c>
      <c r="U783" s="164" t="str">
        <f>IFERROR('Inputs_Metric 7'!$D$5*INDEX('HAZUS Table FL 14.8'!$E$4:$E$14,MATCH('Step 1_Metric 7'!$J783,'HAZUS Table FL 14.8'!$C$4:$C$14,0)),"no data")</f>
        <v>no data</v>
      </c>
      <c r="W783" s="92" t="str">
        <f t="shared" si="110"/>
        <v/>
      </c>
      <c r="X783" s="92" t="str">
        <f t="shared" si="111"/>
        <v/>
      </c>
      <c r="Y783" s="92" t="str">
        <f t="shared" si="112"/>
        <v/>
      </c>
      <c r="Z783" s="92" t="str">
        <f t="shared" si="113"/>
        <v/>
      </c>
      <c r="AA783" s="101" t="str">
        <f t="shared" si="114"/>
        <v/>
      </c>
      <c r="AB783" s="101" t="str">
        <f t="shared" si="115"/>
        <v/>
      </c>
      <c r="AC783" s="92" t="str">
        <f t="shared" si="116"/>
        <v/>
      </c>
      <c r="AD783" s="92" t="str">
        <f t="shared" si="117"/>
        <v/>
      </c>
    </row>
    <row r="784" spans="1:30" x14ac:dyDescent="0.25">
      <c r="A784">
        <f t="shared" si="109"/>
        <v>10</v>
      </c>
      <c r="B784">
        <f>COUNTIF($D$4:D784,D784)</f>
        <v>701</v>
      </c>
      <c r="C784">
        <f>'Building Structure Data'!B785</f>
        <v>0</v>
      </c>
      <c r="D784">
        <f>'Building Structure Data'!C785</f>
        <v>0</v>
      </c>
      <c r="E784">
        <f>'Building Structure Data'!D785</f>
        <v>0</v>
      </c>
      <c r="F784">
        <f>'Building Structure Data'!E785</f>
        <v>0</v>
      </c>
      <c r="G784" s="43">
        <f>'Building Structure Data'!O785</f>
        <v>0</v>
      </c>
      <c r="H784" s="43">
        <f>'Building Structure Data'!P785</f>
        <v>0</v>
      </c>
      <c r="I784" t="b">
        <f>IF(OR('Building Structure Data'!M785="C",'Building Structure Data'!M785="R"),TRUE,FALSE)</f>
        <v>0</v>
      </c>
      <c r="J784">
        <f>'Building Structure Data'!Y785</f>
        <v>0</v>
      </c>
      <c r="K784" s="77">
        <f>'Building Structure Data'!AN785</f>
        <v>0</v>
      </c>
      <c r="L784" s="77">
        <f>'Building Structure Data'!AO785</f>
        <v>0</v>
      </c>
      <c r="M784" s="163" t="str">
        <f>IFERROR('Inputs_Metric 7'!$D$5*INDEX('HAZUS Table FL 14.14'!$F$5:$F$40,MATCH($J784,'HAZUS Table FL 14.14'!$C$5:$C$40,0)),"no data")</f>
        <v>no data</v>
      </c>
      <c r="N784" s="163" t="str">
        <f>IFERROR('Inputs_Metric 7'!$D$5*INDEX('HAZUS Table FL 14.14'!$G$5:$G$40,MATCH($J784,'HAZUS Table FL 14.14'!$C$5:$C$40,0)),"no data")</f>
        <v>no data</v>
      </c>
      <c r="O784" s="163" t="str">
        <f>IFERROR('Inputs_Metric 7'!$D$5*INDEX('HAZUS Table FL 14.14'!$I$5:$I$40,MATCH($J784,'HAZUS Table FL 14.14'!$C$5:$C$40,0)),"no data")</f>
        <v>no data</v>
      </c>
      <c r="P784" s="246" t="str">
        <f>IFERROR(AVERAGEIFS('HAZUS Table FL 14.12'!$S$4:$S$325,'HAZUS Table FL 14.12'!$N$4:$N$325,$J784,'HAZUS Table FL 14.12'!$R$4:$R$325,$I784,'HAZUS Table FL 14.12'!$P$4:$P$325,"&lt;="&amp;$G784,'HAZUS Table FL 14.12'!$Q$4:$Q$325,"&gt;"&amp;$G784)*'Inputs_Metric 7'!$D$6,"no data")</f>
        <v>no data</v>
      </c>
      <c r="Q784" s="246" t="str">
        <f>IFERROR(AVERAGEIFS('HAZUS Table FL 14.12'!$S$4:$S$325,'HAZUS Table FL 14.12'!$N$4:$N$325,$J784,'HAZUS Table FL 14.12'!$R$4:$R$325,$I784,'HAZUS Table FL 14.12'!$P$4:$P$325,"&lt;="&amp;$H784,'HAZUS Table FL 14.12'!$Q$4:$Q$325,"&gt;"&amp;$H784)*'Inputs_Metric 7'!$D$6,"no data")</f>
        <v>no data</v>
      </c>
      <c r="R784" s="246" t="str">
        <f>IFERROR(INDEX('HAZUS Table FL 14.16'!$D$3:$D$30,MATCH($J784,'HAZUS Table FL 14.16'!$C$3:$C$30,0)),"no data")</f>
        <v>no data</v>
      </c>
      <c r="S784" s="246" t="str">
        <f>IFERROR(INDEX('HAZUS Table FL 14.16'!$F$3:$F$30,MATCH($J784,'HAZUS Table FL 14.16'!$C$3:$C$30,0)),"no data")</f>
        <v>no data</v>
      </c>
      <c r="T784" s="246" t="str">
        <f>IFERROR(INDEX('HAZUS Table FL 14.16'!$G$3:$G$30,MATCH($J784,'HAZUS Table FL 14.16'!$C$3:$C$30,0)),"no data")</f>
        <v>no data</v>
      </c>
      <c r="U784" s="164" t="str">
        <f>IFERROR('Inputs_Metric 7'!$D$5*INDEX('HAZUS Table FL 14.8'!$E$4:$E$14,MATCH('Step 1_Metric 7'!$J784,'HAZUS Table FL 14.8'!$C$4:$C$14,0)),"no data")</f>
        <v>no data</v>
      </c>
      <c r="W784" s="92" t="str">
        <f t="shared" si="110"/>
        <v/>
      </c>
      <c r="X784" s="92" t="str">
        <f t="shared" si="111"/>
        <v/>
      </c>
      <c r="Y784" s="92" t="str">
        <f t="shared" si="112"/>
        <v/>
      </c>
      <c r="Z784" s="92" t="str">
        <f t="shared" si="113"/>
        <v/>
      </c>
      <c r="AA784" s="101" t="str">
        <f t="shared" si="114"/>
        <v/>
      </c>
      <c r="AB784" s="101" t="str">
        <f t="shared" si="115"/>
        <v/>
      </c>
      <c r="AC784" s="92" t="str">
        <f t="shared" si="116"/>
        <v/>
      </c>
      <c r="AD784" s="92" t="str">
        <f t="shared" si="117"/>
        <v/>
      </c>
    </row>
    <row r="785" spans="1:30" x14ac:dyDescent="0.25">
      <c r="A785">
        <f t="shared" si="109"/>
        <v>10</v>
      </c>
      <c r="B785">
        <f>COUNTIF($D$4:D785,D785)</f>
        <v>702</v>
      </c>
      <c r="C785">
        <f>'Building Structure Data'!B786</f>
        <v>0</v>
      </c>
      <c r="D785">
        <f>'Building Structure Data'!C786</f>
        <v>0</v>
      </c>
      <c r="E785">
        <f>'Building Structure Data'!D786</f>
        <v>0</v>
      </c>
      <c r="F785">
        <f>'Building Structure Data'!E786</f>
        <v>0</v>
      </c>
      <c r="G785" s="43">
        <f>'Building Structure Data'!O786</f>
        <v>0</v>
      </c>
      <c r="H785" s="43">
        <f>'Building Structure Data'!P786</f>
        <v>0</v>
      </c>
      <c r="I785" t="b">
        <f>IF(OR('Building Structure Data'!M786="C",'Building Structure Data'!M786="R"),TRUE,FALSE)</f>
        <v>0</v>
      </c>
      <c r="J785">
        <f>'Building Structure Data'!Y786</f>
        <v>0</v>
      </c>
      <c r="K785" s="77">
        <f>'Building Structure Data'!AN786</f>
        <v>0</v>
      </c>
      <c r="L785" s="77">
        <f>'Building Structure Data'!AO786</f>
        <v>0</v>
      </c>
      <c r="M785" s="163" t="str">
        <f>IFERROR('Inputs_Metric 7'!$D$5*INDEX('HAZUS Table FL 14.14'!$F$5:$F$40,MATCH($J785,'HAZUS Table FL 14.14'!$C$5:$C$40,0)),"no data")</f>
        <v>no data</v>
      </c>
      <c r="N785" s="163" t="str">
        <f>IFERROR('Inputs_Metric 7'!$D$5*INDEX('HAZUS Table FL 14.14'!$G$5:$G$40,MATCH($J785,'HAZUS Table FL 14.14'!$C$5:$C$40,0)),"no data")</f>
        <v>no data</v>
      </c>
      <c r="O785" s="163" t="str">
        <f>IFERROR('Inputs_Metric 7'!$D$5*INDEX('HAZUS Table FL 14.14'!$I$5:$I$40,MATCH($J785,'HAZUS Table FL 14.14'!$C$5:$C$40,0)),"no data")</f>
        <v>no data</v>
      </c>
      <c r="P785" s="246" t="str">
        <f>IFERROR(AVERAGEIFS('HAZUS Table FL 14.12'!$S$4:$S$325,'HAZUS Table FL 14.12'!$N$4:$N$325,$J785,'HAZUS Table FL 14.12'!$R$4:$R$325,$I785,'HAZUS Table FL 14.12'!$P$4:$P$325,"&lt;="&amp;$G785,'HAZUS Table FL 14.12'!$Q$4:$Q$325,"&gt;"&amp;$G785)*'Inputs_Metric 7'!$D$6,"no data")</f>
        <v>no data</v>
      </c>
      <c r="Q785" s="246" t="str">
        <f>IFERROR(AVERAGEIFS('HAZUS Table FL 14.12'!$S$4:$S$325,'HAZUS Table FL 14.12'!$N$4:$N$325,$J785,'HAZUS Table FL 14.12'!$R$4:$R$325,$I785,'HAZUS Table FL 14.12'!$P$4:$P$325,"&lt;="&amp;$H785,'HAZUS Table FL 14.12'!$Q$4:$Q$325,"&gt;"&amp;$H785)*'Inputs_Metric 7'!$D$6,"no data")</f>
        <v>no data</v>
      </c>
      <c r="R785" s="246" t="str">
        <f>IFERROR(INDEX('HAZUS Table FL 14.16'!$D$3:$D$30,MATCH($J785,'HAZUS Table FL 14.16'!$C$3:$C$30,0)),"no data")</f>
        <v>no data</v>
      </c>
      <c r="S785" s="246" t="str">
        <f>IFERROR(INDEX('HAZUS Table FL 14.16'!$F$3:$F$30,MATCH($J785,'HAZUS Table FL 14.16'!$C$3:$C$30,0)),"no data")</f>
        <v>no data</v>
      </c>
      <c r="T785" s="246" t="str">
        <f>IFERROR(INDEX('HAZUS Table FL 14.16'!$G$3:$G$30,MATCH($J785,'HAZUS Table FL 14.16'!$C$3:$C$30,0)),"no data")</f>
        <v>no data</v>
      </c>
      <c r="U785" s="164" t="str">
        <f>IFERROR('Inputs_Metric 7'!$D$5*INDEX('HAZUS Table FL 14.8'!$E$4:$E$14,MATCH('Step 1_Metric 7'!$J785,'HAZUS Table FL 14.8'!$C$4:$C$14,0)),"no data")</f>
        <v>no data</v>
      </c>
      <c r="W785" s="92" t="str">
        <f t="shared" si="110"/>
        <v/>
      </c>
      <c r="X785" s="92" t="str">
        <f t="shared" si="111"/>
        <v/>
      </c>
      <c r="Y785" s="92" t="str">
        <f t="shared" si="112"/>
        <v/>
      </c>
      <c r="Z785" s="92" t="str">
        <f t="shared" si="113"/>
        <v/>
      </c>
      <c r="AA785" s="101" t="str">
        <f t="shared" si="114"/>
        <v/>
      </c>
      <c r="AB785" s="101" t="str">
        <f t="shared" si="115"/>
        <v/>
      </c>
      <c r="AC785" s="92" t="str">
        <f t="shared" si="116"/>
        <v/>
      </c>
      <c r="AD785" s="92" t="str">
        <f t="shared" si="117"/>
        <v/>
      </c>
    </row>
    <row r="786" spans="1:30" x14ac:dyDescent="0.25">
      <c r="A786">
        <f t="shared" si="109"/>
        <v>10</v>
      </c>
      <c r="B786">
        <f>COUNTIF($D$4:D786,D786)</f>
        <v>703</v>
      </c>
      <c r="C786">
        <f>'Building Structure Data'!B787</f>
        <v>0</v>
      </c>
      <c r="D786">
        <f>'Building Structure Data'!C787</f>
        <v>0</v>
      </c>
      <c r="E786">
        <f>'Building Structure Data'!D787</f>
        <v>0</v>
      </c>
      <c r="F786">
        <f>'Building Structure Data'!E787</f>
        <v>0</v>
      </c>
      <c r="G786" s="43">
        <f>'Building Structure Data'!O787</f>
        <v>0</v>
      </c>
      <c r="H786" s="43">
        <f>'Building Structure Data'!P787</f>
        <v>0</v>
      </c>
      <c r="I786" t="b">
        <f>IF(OR('Building Structure Data'!M787="C",'Building Structure Data'!M787="R"),TRUE,FALSE)</f>
        <v>0</v>
      </c>
      <c r="J786">
        <f>'Building Structure Data'!Y787</f>
        <v>0</v>
      </c>
      <c r="K786" s="77">
        <f>'Building Structure Data'!AN787</f>
        <v>0</v>
      </c>
      <c r="L786" s="77">
        <f>'Building Structure Data'!AO787</f>
        <v>0</v>
      </c>
      <c r="M786" s="163" t="str">
        <f>IFERROR('Inputs_Metric 7'!$D$5*INDEX('HAZUS Table FL 14.14'!$F$5:$F$40,MATCH($J786,'HAZUS Table FL 14.14'!$C$5:$C$40,0)),"no data")</f>
        <v>no data</v>
      </c>
      <c r="N786" s="163" t="str">
        <f>IFERROR('Inputs_Metric 7'!$D$5*INDEX('HAZUS Table FL 14.14'!$G$5:$G$40,MATCH($J786,'HAZUS Table FL 14.14'!$C$5:$C$40,0)),"no data")</f>
        <v>no data</v>
      </c>
      <c r="O786" s="163" t="str">
        <f>IFERROR('Inputs_Metric 7'!$D$5*INDEX('HAZUS Table FL 14.14'!$I$5:$I$40,MATCH($J786,'HAZUS Table FL 14.14'!$C$5:$C$40,0)),"no data")</f>
        <v>no data</v>
      </c>
      <c r="P786" s="246" t="str">
        <f>IFERROR(AVERAGEIFS('HAZUS Table FL 14.12'!$S$4:$S$325,'HAZUS Table FL 14.12'!$N$4:$N$325,$J786,'HAZUS Table FL 14.12'!$R$4:$R$325,$I786,'HAZUS Table FL 14.12'!$P$4:$P$325,"&lt;="&amp;$G786,'HAZUS Table FL 14.12'!$Q$4:$Q$325,"&gt;"&amp;$G786)*'Inputs_Metric 7'!$D$6,"no data")</f>
        <v>no data</v>
      </c>
      <c r="Q786" s="246" t="str">
        <f>IFERROR(AVERAGEIFS('HAZUS Table FL 14.12'!$S$4:$S$325,'HAZUS Table FL 14.12'!$N$4:$N$325,$J786,'HAZUS Table FL 14.12'!$R$4:$R$325,$I786,'HAZUS Table FL 14.12'!$P$4:$P$325,"&lt;="&amp;$H786,'HAZUS Table FL 14.12'!$Q$4:$Q$325,"&gt;"&amp;$H786)*'Inputs_Metric 7'!$D$6,"no data")</f>
        <v>no data</v>
      </c>
      <c r="R786" s="246" t="str">
        <f>IFERROR(INDEX('HAZUS Table FL 14.16'!$D$3:$D$30,MATCH($J786,'HAZUS Table FL 14.16'!$C$3:$C$30,0)),"no data")</f>
        <v>no data</v>
      </c>
      <c r="S786" s="246" t="str">
        <f>IFERROR(INDEX('HAZUS Table FL 14.16'!$F$3:$F$30,MATCH($J786,'HAZUS Table FL 14.16'!$C$3:$C$30,0)),"no data")</f>
        <v>no data</v>
      </c>
      <c r="T786" s="246" t="str">
        <f>IFERROR(INDEX('HAZUS Table FL 14.16'!$G$3:$G$30,MATCH($J786,'HAZUS Table FL 14.16'!$C$3:$C$30,0)),"no data")</f>
        <v>no data</v>
      </c>
      <c r="U786" s="164" t="str">
        <f>IFERROR('Inputs_Metric 7'!$D$5*INDEX('HAZUS Table FL 14.8'!$E$4:$E$14,MATCH('Step 1_Metric 7'!$J786,'HAZUS Table FL 14.8'!$C$4:$C$14,0)),"no data")</f>
        <v>no data</v>
      </c>
      <c r="W786" s="92" t="str">
        <f t="shared" si="110"/>
        <v/>
      </c>
      <c r="X786" s="92" t="str">
        <f t="shared" si="111"/>
        <v/>
      </c>
      <c r="Y786" s="92" t="str">
        <f t="shared" si="112"/>
        <v/>
      </c>
      <c r="Z786" s="92" t="str">
        <f t="shared" si="113"/>
        <v/>
      </c>
      <c r="AA786" s="101" t="str">
        <f t="shared" si="114"/>
        <v/>
      </c>
      <c r="AB786" s="101" t="str">
        <f t="shared" si="115"/>
        <v/>
      </c>
      <c r="AC786" s="92" t="str">
        <f t="shared" si="116"/>
        <v/>
      </c>
      <c r="AD786" s="92" t="str">
        <f t="shared" si="117"/>
        <v/>
      </c>
    </row>
    <row r="787" spans="1:30" x14ac:dyDescent="0.25">
      <c r="A787">
        <f t="shared" si="109"/>
        <v>10</v>
      </c>
      <c r="B787">
        <f>COUNTIF($D$4:D787,D787)</f>
        <v>704</v>
      </c>
      <c r="C787">
        <f>'Building Structure Data'!B788</f>
        <v>0</v>
      </c>
      <c r="D787">
        <f>'Building Structure Data'!C788</f>
        <v>0</v>
      </c>
      <c r="E787">
        <f>'Building Structure Data'!D788</f>
        <v>0</v>
      </c>
      <c r="F787">
        <f>'Building Structure Data'!E788</f>
        <v>0</v>
      </c>
      <c r="G787" s="43">
        <f>'Building Structure Data'!O788</f>
        <v>0</v>
      </c>
      <c r="H787" s="43">
        <f>'Building Structure Data'!P788</f>
        <v>0</v>
      </c>
      <c r="I787" t="b">
        <f>IF(OR('Building Structure Data'!M788="C",'Building Structure Data'!M788="R"),TRUE,FALSE)</f>
        <v>0</v>
      </c>
      <c r="J787">
        <f>'Building Structure Data'!Y788</f>
        <v>0</v>
      </c>
      <c r="K787" s="77">
        <f>'Building Structure Data'!AN788</f>
        <v>0</v>
      </c>
      <c r="L787" s="77">
        <f>'Building Structure Data'!AO788</f>
        <v>0</v>
      </c>
      <c r="M787" s="163" t="str">
        <f>IFERROR('Inputs_Metric 7'!$D$5*INDEX('HAZUS Table FL 14.14'!$F$5:$F$40,MATCH($J787,'HAZUS Table FL 14.14'!$C$5:$C$40,0)),"no data")</f>
        <v>no data</v>
      </c>
      <c r="N787" s="163" t="str">
        <f>IFERROR('Inputs_Metric 7'!$D$5*INDEX('HAZUS Table FL 14.14'!$G$5:$G$40,MATCH($J787,'HAZUS Table FL 14.14'!$C$5:$C$40,0)),"no data")</f>
        <v>no data</v>
      </c>
      <c r="O787" s="163" t="str">
        <f>IFERROR('Inputs_Metric 7'!$D$5*INDEX('HAZUS Table FL 14.14'!$I$5:$I$40,MATCH($J787,'HAZUS Table FL 14.14'!$C$5:$C$40,0)),"no data")</f>
        <v>no data</v>
      </c>
      <c r="P787" s="246" t="str">
        <f>IFERROR(AVERAGEIFS('HAZUS Table FL 14.12'!$S$4:$S$325,'HAZUS Table FL 14.12'!$N$4:$N$325,$J787,'HAZUS Table FL 14.12'!$R$4:$R$325,$I787,'HAZUS Table FL 14.12'!$P$4:$P$325,"&lt;="&amp;$G787,'HAZUS Table FL 14.12'!$Q$4:$Q$325,"&gt;"&amp;$G787)*'Inputs_Metric 7'!$D$6,"no data")</f>
        <v>no data</v>
      </c>
      <c r="Q787" s="246" t="str">
        <f>IFERROR(AVERAGEIFS('HAZUS Table FL 14.12'!$S$4:$S$325,'HAZUS Table FL 14.12'!$N$4:$N$325,$J787,'HAZUS Table FL 14.12'!$R$4:$R$325,$I787,'HAZUS Table FL 14.12'!$P$4:$P$325,"&lt;="&amp;$H787,'HAZUS Table FL 14.12'!$Q$4:$Q$325,"&gt;"&amp;$H787)*'Inputs_Metric 7'!$D$6,"no data")</f>
        <v>no data</v>
      </c>
      <c r="R787" s="246" t="str">
        <f>IFERROR(INDEX('HAZUS Table FL 14.16'!$D$3:$D$30,MATCH($J787,'HAZUS Table FL 14.16'!$C$3:$C$30,0)),"no data")</f>
        <v>no data</v>
      </c>
      <c r="S787" s="246" t="str">
        <f>IFERROR(INDEX('HAZUS Table FL 14.16'!$F$3:$F$30,MATCH($J787,'HAZUS Table FL 14.16'!$C$3:$C$30,0)),"no data")</f>
        <v>no data</v>
      </c>
      <c r="T787" s="246" t="str">
        <f>IFERROR(INDEX('HAZUS Table FL 14.16'!$G$3:$G$30,MATCH($J787,'HAZUS Table FL 14.16'!$C$3:$C$30,0)),"no data")</f>
        <v>no data</v>
      </c>
      <c r="U787" s="164" t="str">
        <f>IFERROR('Inputs_Metric 7'!$D$5*INDEX('HAZUS Table FL 14.8'!$E$4:$E$14,MATCH('Step 1_Metric 7'!$J787,'HAZUS Table FL 14.8'!$C$4:$C$14,0)),"no data")</f>
        <v>no data</v>
      </c>
      <c r="W787" s="92" t="str">
        <f t="shared" si="110"/>
        <v/>
      </c>
      <c r="X787" s="92" t="str">
        <f t="shared" si="111"/>
        <v/>
      </c>
      <c r="Y787" s="92" t="str">
        <f t="shared" si="112"/>
        <v/>
      </c>
      <c r="Z787" s="92" t="str">
        <f t="shared" si="113"/>
        <v/>
      </c>
      <c r="AA787" s="101" t="str">
        <f t="shared" si="114"/>
        <v/>
      </c>
      <c r="AB787" s="101" t="str">
        <f t="shared" si="115"/>
        <v/>
      </c>
      <c r="AC787" s="92" t="str">
        <f t="shared" si="116"/>
        <v/>
      </c>
      <c r="AD787" s="92" t="str">
        <f t="shared" si="117"/>
        <v/>
      </c>
    </row>
    <row r="788" spans="1:30" x14ac:dyDescent="0.25">
      <c r="A788">
        <f t="shared" si="109"/>
        <v>10</v>
      </c>
      <c r="B788">
        <f>COUNTIF($D$4:D788,D788)</f>
        <v>705</v>
      </c>
      <c r="C788">
        <f>'Building Structure Data'!B789</f>
        <v>0</v>
      </c>
      <c r="D788">
        <f>'Building Structure Data'!C789</f>
        <v>0</v>
      </c>
      <c r="E788">
        <f>'Building Structure Data'!D789</f>
        <v>0</v>
      </c>
      <c r="F788">
        <f>'Building Structure Data'!E789</f>
        <v>0</v>
      </c>
      <c r="G788" s="43">
        <f>'Building Structure Data'!O789</f>
        <v>0</v>
      </c>
      <c r="H788" s="43">
        <f>'Building Structure Data'!P789</f>
        <v>0</v>
      </c>
      <c r="I788" t="b">
        <f>IF(OR('Building Structure Data'!M789="C",'Building Structure Data'!M789="R"),TRUE,FALSE)</f>
        <v>0</v>
      </c>
      <c r="J788">
        <f>'Building Structure Data'!Y789</f>
        <v>0</v>
      </c>
      <c r="K788" s="77">
        <f>'Building Structure Data'!AN789</f>
        <v>0</v>
      </c>
      <c r="L788" s="77">
        <f>'Building Structure Data'!AO789</f>
        <v>0</v>
      </c>
      <c r="M788" s="163" t="str">
        <f>IFERROR('Inputs_Metric 7'!$D$5*INDEX('HAZUS Table FL 14.14'!$F$5:$F$40,MATCH($J788,'HAZUS Table FL 14.14'!$C$5:$C$40,0)),"no data")</f>
        <v>no data</v>
      </c>
      <c r="N788" s="163" t="str">
        <f>IFERROR('Inputs_Metric 7'!$D$5*INDEX('HAZUS Table FL 14.14'!$G$5:$G$40,MATCH($J788,'HAZUS Table FL 14.14'!$C$5:$C$40,0)),"no data")</f>
        <v>no data</v>
      </c>
      <c r="O788" s="163" t="str">
        <f>IFERROR('Inputs_Metric 7'!$D$5*INDEX('HAZUS Table FL 14.14'!$I$5:$I$40,MATCH($J788,'HAZUS Table FL 14.14'!$C$5:$C$40,0)),"no data")</f>
        <v>no data</v>
      </c>
      <c r="P788" s="246" t="str">
        <f>IFERROR(AVERAGEIFS('HAZUS Table FL 14.12'!$S$4:$S$325,'HAZUS Table FL 14.12'!$N$4:$N$325,$J788,'HAZUS Table FL 14.12'!$R$4:$R$325,$I788,'HAZUS Table FL 14.12'!$P$4:$P$325,"&lt;="&amp;$G788,'HAZUS Table FL 14.12'!$Q$4:$Q$325,"&gt;"&amp;$G788)*'Inputs_Metric 7'!$D$6,"no data")</f>
        <v>no data</v>
      </c>
      <c r="Q788" s="246" t="str">
        <f>IFERROR(AVERAGEIFS('HAZUS Table FL 14.12'!$S$4:$S$325,'HAZUS Table FL 14.12'!$N$4:$N$325,$J788,'HAZUS Table FL 14.12'!$R$4:$R$325,$I788,'HAZUS Table FL 14.12'!$P$4:$P$325,"&lt;="&amp;$H788,'HAZUS Table FL 14.12'!$Q$4:$Q$325,"&gt;"&amp;$H788)*'Inputs_Metric 7'!$D$6,"no data")</f>
        <v>no data</v>
      </c>
      <c r="R788" s="246" t="str">
        <f>IFERROR(INDEX('HAZUS Table FL 14.16'!$D$3:$D$30,MATCH($J788,'HAZUS Table FL 14.16'!$C$3:$C$30,0)),"no data")</f>
        <v>no data</v>
      </c>
      <c r="S788" s="246" t="str">
        <f>IFERROR(INDEX('HAZUS Table FL 14.16'!$F$3:$F$30,MATCH($J788,'HAZUS Table FL 14.16'!$C$3:$C$30,0)),"no data")</f>
        <v>no data</v>
      </c>
      <c r="T788" s="246" t="str">
        <f>IFERROR(INDEX('HAZUS Table FL 14.16'!$G$3:$G$30,MATCH($J788,'HAZUS Table FL 14.16'!$C$3:$C$30,0)),"no data")</f>
        <v>no data</v>
      </c>
      <c r="U788" s="164" t="str">
        <f>IFERROR('Inputs_Metric 7'!$D$5*INDEX('HAZUS Table FL 14.8'!$E$4:$E$14,MATCH('Step 1_Metric 7'!$J788,'HAZUS Table FL 14.8'!$C$4:$C$14,0)),"no data")</f>
        <v>no data</v>
      </c>
      <c r="W788" s="92" t="str">
        <f t="shared" si="110"/>
        <v/>
      </c>
      <c r="X788" s="92" t="str">
        <f t="shared" si="111"/>
        <v/>
      </c>
      <c r="Y788" s="92" t="str">
        <f t="shared" si="112"/>
        <v/>
      </c>
      <c r="Z788" s="92" t="str">
        <f t="shared" si="113"/>
        <v/>
      </c>
      <c r="AA788" s="101" t="str">
        <f t="shared" si="114"/>
        <v/>
      </c>
      <c r="AB788" s="101" t="str">
        <f t="shared" si="115"/>
        <v/>
      </c>
      <c r="AC788" s="92" t="str">
        <f t="shared" si="116"/>
        <v/>
      </c>
      <c r="AD788" s="92" t="str">
        <f t="shared" si="117"/>
        <v/>
      </c>
    </row>
    <row r="789" spans="1:30" x14ac:dyDescent="0.25">
      <c r="A789">
        <f t="shared" si="109"/>
        <v>10</v>
      </c>
      <c r="B789">
        <f>COUNTIF($D$4:D789,D789)</f>
        <v>706</v>
      </c>
      <c r="C789">
        <f>'Building Structure Data'!B790</f>
        <v>0</v>
      </c>
      <c r="D789">
        <f>'Building Structure Data'!C790</f>
        <v>0</v>
      </c>
      <c r="E789">
        <f>'Building Structure Data'!D790</f>
        <v>0</v>
      </c>
      <c r="F789">
        <f>'Building Structure Data'!E790</f>
        <v>0</v>
      </c>
      <c r="G789" s="43">
        <f>'Building Structure Data'!O790</f>
        <v>0</v>
      </c>
      <c r="H789" s="43">
        <f>'Building Structure Data'!P790</f>
        <v>0</v>
      </c>
      <c r="I789" t="b">
        <f>IF(OR('Building Structure Data'!M790="C",'Building Structure Data'!M790="R"),TRUE,FALSE)</f>
        <v>0</v>
      </c>
      <c r="J789">
        <f>'Building Structure Data'!Y790</f>
        <v>0</v>
      </c>
      <c r="K789" s="77">
        <f>'Building Structure Data'!AN790</f>
        <v>0</v>
      </c>
      <c r="L789" s="77">
        <f>'Building Structure Data'!AO790</f>
        <v>0</v>
      </c>
      <c r="M789" s="163" t="str">
        <f>IFERROR('Inputs_Metric 7'!$D$5*INDEX('HAZUS Table FL 14.14'!$F$5:$F$40,MATCH($J789,'HAZUS Table FL 14.14'!$C$5:$C$40,0)),"no data")</f>
        <v>no data</v>
      </c>
      <c r="N789" s="163" t="str">
        <f>IFERROR('Inputs_Metric 7'!$D$5*INDEX('HAZUS Table FL 14.14'!$G$5:$G$40,MATCH($J789,'HAZUS Table FL 14.14'!$C$5:$C$40,0)),"no data")</f>
        <v>no data</v>
      </c>
      <c r="O789" s="163" t="str">
        <f>IFERROR('Inputs_Metric 7'!$D$5*INDEX('HAZUS Table FL 14.14'!$I$5:$I$40,MATCH($J789,'HAZUS Table FL 14.14'!$C$5:$C$40,0)),"no data")</f>
        <v>no data</v>
      </c>
      <c r="P789" s="246" t="str">
        <f>IFERROR(AVERAGEIFS('HAZUS Table FL 14.12'!$S$4:$S$325,'HAZUS Table FL 14.12'!$N$4:$N$325,$J789,'HAZUS Table FL 14.12'!$R$4:$R$325,$I789,'HAZUS Table FL 14.12'!$P$4:$P$325,"&lt;="&amp;$G789,'HAZUS Table FL 14.12'!$Q$4:$Q$325,"&gt;"&amp;$G789)*'Inputs_Metric 7'!$D$6,"no data")</f>
        <v>no data</v>
      </c>
      <c r="Q789" s="246" t="str">
        <f>IFERROR(AVERAGEIFS('HAZUS Table FL 14.12'!$S$4:$S$325,'HAZUS Table FL 14.12'!$N$4:$N$325,$J789,'HAZUS Table FL 14.12'!$R$4:$R$325,$I789,'HAZUS Table FL 14.12'!$P$4:$P$325,"&lt;="&amp;$H789,'HAZUS Table FL 14.12'!$Q$4:$Q$325,"&gt;"&amp;$H789)*'Inputs_Metric 7'!$D$6,"no data")</f>
        <v>no data</v>
      </c>
      <c r="R789" s="246" t="str">
        <f>IFERROR(INDEX('HAZUS Table FL 14.16'!$D$3:$D$30,MATCH($J789,'HAZUS Table FL 14.16'!$C$3:$C$30,0)),"no data")</f>
        <v>no data</v>
      </c>
      <c r="S789" s="246" t="str">
        <f>IFERROR(INDEX('HAZUS Table FL 14.16'!$F$3:$F$30,MATCH($J789,'HAZUS Table FL 14.16'!$C$3:$C$30,0)),"no data")</f>
        <v>no data</v>
      </c>
      <c r="T789" s="246" t="str">
        <f>IFERROR(INDEX('HAZUS Table FL 14.16'!$G$3:$G$30,MATCH($J789,'HAZUS Table FL 14.16'!$C$3:$C$30,0)),"no data")</f>
        <v>no data</v>
      </c>
      <c r="U789" s="164" t="str">
        <f>IFERROR('Inputs_Metric 7'!$D$5*INDEX('HAZUS Table FL 14.8'!$E$4:$E$14,MATCH('Step 1_Metric 7'!$J789,'HAZUS Table FL 14.8'!$C$4:$C$14,0)),"no data")</f>
        <v>no data</v>
      </c>
      <c r="W789" s="92" t="str">
        <f t="shared" si="110"/>
        <v/>
      </c>
      <c r="X789" s="92" t="str">
        <f t="shared" si="111"/>
        <v/>
      </c>
      <c r="Y789" s="92" t="str">
        <f t="shared" si="112"/>
        <v/>
      </c>
      <c r="Z789" s="92" t="str">
        <f t="shared" si="113"/>
        <v/>
      </c>
      <c r="AA789" s="101" t="str">
        <f t="shared" si="114"/>
        <v/>
      </c>
      <c r="AB789" s="101" t="str">
        <f t="shared" si="115"/>
        <v/>
      </c>
      <c r="AC789" s="92" t="str">
        <f t="shared" si="116"/>
        <v/>
      </c>
      <c r="AD789" s="92" t="str">
        <f t="shared" si="117"/>
        <v/>
      </c>
    </row>
    <row r="790" spans="1:30" x14ac:dyDescent="0.25">
      <c r="A790">
        <f t="shared" si="109"/>
        <v>10</v>
      </c>
      <c r="B790">
        <f>COUNTIF($D$4:D790,D790)</f>
        <v>707</v>
      </c>
      <c r="C790">
        <f>'Building Structure Data'!B791</f>
        <v>0</v>
      </c>
      <c r="D790">
        <f>'Building Structure Data'!C791</f>
        <v>0</v>
      </c>
      <c r="E790">
        <f>'Building Structure Data'!D791</f>
        <v>0</v>
      </c>
      <c r="F790">
        <f>'Building Structure Data'!E791</f>
        <v>0</v>
      </c>
      <c r="G790" s="43">
        <f>'Building Structure Data'!O791</f>
        <v>0</v>
      </c>
      <c r="H790" s="43">
        <f>'Building Structure Data'!P791</f>
        <v>0</v>
      </c>
      <c r="I790" t="b">
        <f>IF(OR('Building Structure Data'!M791="C",'Building Structure Data'!M791="R"),TRUE,FALSE)</f>
        <v>0</v>
      </c>
      <c r="J790">
        <f>'Building Structure Data'!Y791</f>
        <v>0</v>
      </c>
      <c r="K790" s="77">
        <f>'Building Structure Data'!AN791</f>
        <v>0</v>
      </c>
      <c r="L790" s="77">
        <f>'Building Structure Data'!AO791</f>
        <v>0</v>
      </c>
      <c r="M790" s="163" t="str">
        <f>IFERROR('Inputs_Metric 7'!$D$5*INDEX('HAZUS Table FL 14.14'!$F$5:$F$40,MATCH($J790,'HAZUS Table FL 14.14'!$C$5:$C$40,0)),"no data")</f>
        <v>no data</v>
      </c>
      <c r="N790" s="163" t="str">
        <f>IFERROR('Inputs_Metric 7'!$D$5*INDEX('HAZUS Table FL 14.14'!$G$5:$G$40,MATCH($J790,'HAZUS Table FL 14.14'!$C$5:$C$40,0)),"no data")</f>
        <v>no data</v>
      </c>
      <c r="O790" s="163" t="str">
        <f>IFERROR('Inputs_Metric 7'!$D$5*INDEX('HAZUS Table FL 14.14'!$I$5:$I$40,MATCH($J790,'HAZUS Table FL 14.14'!$C$5:$C$40,0)),"no data")</f>
        <v>no data</v>
      </c>
      <c r="P790" s="246" t="str">
        <f>IFERROR(AVERAGEIFS('HAZUS Table FL 14.12'!$S$4:$S$325,'HAZUS Table FL 14.12'!$N$4:$N$325,$J790,'HAZUS Table FL 14.12'!$R$4:$R$325,$I790,'HAZUS Table FL 14.12'!$P$4:$P$325,"&lt;="&amp;$G790,'HAZUS Table FL 14.12'!$Q$4:$Q$325,"&gt;"&amp;$G790)*'Inputs_Metric 7'!$D$6,"no data")</f>
        <v>no data</v>
      </c>
      <c r="Q790" s="246" t="str">
        <f>IFERROR(AVERAGEIFS('HAZUS Table FL 14.12'!$S$4:$S$325,'HAZUS Table FL 14.12'!$N$4:$N$325,$J790,'HAZUS Table FL 14.12'!$R$4:$R$325,$I790,'HAZUS Table FL 14.12'!$P$4:$P$325,"&lt;="&amp;$H790,'HAZUS Table FL 14.12'!$Q$4:$Q$325,"&gt;"&amp;$H790)*'Inputs_Metric 7'!$D$6,"no data")</f>
        <v>no data</v>
      </c>
      <c r="R790" s="246" t="str">
        <f>IFERROR(INDEX('HAZUS Table FL 14.16'!$D$3:$D$30,MATCH($J790,'HAZUS Table FL 14.16'!$C$3:$C$30,0)),"no data")</f>
        <v>no data</v>
      </c>
      <c r="S790" s="246" t="str">
        <f>IFERROR(INDEX('HAZUS Table FL 14.16'!$F$3:$F$30,MATCH($J790,'HAZUS Table FL 14.16'!$C$3:$C$30,0)),"no data")</f>
        <v>no data</v>
      </c>
      <c r="T790" s="246" t="str">
        <f>IFERROR(INDEX('HAZUS Table FL 14.16'!$G$3:$G$30,MATCH($J790,'HAZUS Table FL 14.16'!$C$3:$C$30,0)),"no data")</f>
        <v>no data</v>
      </c>
      <c r="U790" s="164" t="str">
        <f>IFERROR('Inputs_Metric 7'!$D$5*INDEX('HAZUS Table FL 14.8'!$E$4:$E$14,MATCH('Step 1_Metric 7'!$J790,'HAZUS Table FL 14.8'!$C$4:$C$14,0)),"no data")</f>
        <v>no data</v>
      </c>
      <c r="W790" s="92" t="str">
        <f t="shared" si="110"/>
        <v/>
      </c>
      <c r="X790" s="92" t="str">
        <f t="shared" si="111"/>
        <v/>
      </c>
      <c r="Y790" s="92" t="str">
        <f t="shared" si="112"/>
        <v/>
      </c>
      <c r="Z790" s="92" t="str">
        <f t="shared" si="113"/>
        <v/>
      </c>
      <c r="AA790" s="101" t="str">
        <f t="shared" si="114"/>
        <v/>
      </c>
      <c r="AB790" s="101" t="str">
        <f t="shared" si="115"/>
        <v/>
      </c>
      <c r="AC790" s="92" t="str">
        <f t="shared" si="116"/>
        <v/>
      </c>
      <c r="AD790" s="92" t="str">
        <f t="shared" si="117"/>
        <v/>
      </c>
    </row>
    <row r="791" spans="1:30" x14ac:dyDescent="0.25">
      <c r="A791">
        <f t="shared" si="109"/>
        <v>10</v>
      </c>
      <c r="B791">
        <f>COUNTIF($D$4:D791,D791)</f>
        <v>708</v>
      </c>
      <c r="C791">
        <f>'Building Structure Data'!B792</f>
        <v>0</v>
      </c>
      <c r="D791">
        <f>'Building Structure Data'!C792</f>
        <v>0</v>
      </c>
      <c r="E791">
        <f>'Building Structure Data'!D792</f>
        <v>0</v>
      </c>
      <c r="F791">
        <f>'Building Structure Data'!E792</f>
        <v>0</v>
      </c>
      <c r="G791" s="43">
        <f>'Building Structure Data'!O792</f>
        <v>0</v>
      </c>
      <c r="H791" s="43">
        <f>'Building Structure Data'!P792</f>
        <v>0</v>
      </c>
      <c r="I791" t="b">
        <f>IF(OR('Building Structure Data'!M792="C",'Building Structure Data'!M792="R"),TRUE,FALSE)</f>
        <v>0</v>
      </c>
      <c r="J791">
        <f>'Building Structure Data'!Y792</f>
        <v>0</v>
      </c>
      <c r="K791" s="77">
        <f>'Building Structure Data'!AN792</f>
        <v>0</v>
      </c>
      <c r="L791" s="77">
        <f>'Building Structure Data'!AO792</f>
        <v>0</v>
      </c>
      <c r="M791" s="163" t="str">
        <f>IFERROR('Inputs_Metric 7'!$D$5*INDEX('HAZUS Table FL 14.14'!$F$5:$F$40,MATCH($J791,'HAZUS Table FL 14.14'!$C$5:$C$40,0)),"no data")</f>
        <v>no data</v>
      </c>
      <c r="N791" s="163" t="str">
        <f>IFERROR('Inputs_Metric 7'!$D$5*INDEX('HAZUS Table FL 14.14'!$G$5:$G$40,MATCH($J791,'HAZUS Table FL 14.14'!$C$5:$C$40,0)),"no data")</f>
        <v>no data</v>
      </c>
      <c r="O791" s="163" t="str">
        <f>IFERROR('Inputs_Metric 7'!$D$5*INDEX('HAZUS Table FL 14.14'!$I$5:$I$40,MATCH($J791,'HAZUS Table FL 14.14'!$C$5:$C$40,0)),"no data")</f>
        <v>no data</v>
      </c>
      <c r="P791" s="246" t="str">
        <f>IFERROR(AVERAGEIFS('HAZUS Table FL 14.12'!$S$4:$S$325,'HAZUS Table FL 14.12'!$N$4:$N$325,$J791,'HAZUS Table FL 14.12'!$R$4:$R$325,$I791,'HAZUS Table FL 14.12'!$P$4:$P$325,"&lt;="&amp;$G791,'HAZUS Table FL 14.12'!$Q$4:$Q$325,"&gt;"&amp;$G791)*'Inputs_Metric 7'!$D$6,"no data")</f>
        <v>no data</v>
      </c>
      <c r="Q791" s="246" t="str">
        <f>IFERROR(AVERAGEIFS('HAZUS Table FL 14.12'!$S$4:$S$325,'HAZUS Table FL 14.12'!$N$4:$N$325,$J791,'HAZUS Table FL 14.12'!$R$4:$R$325,$I791,'HAZUS Table FL 14.12'!$P$4:$P$325,"&lt;="&amp;$H791,'HAZUS Table FL 14.12'!$Q$4:$Q$325,"&gt;"&amp;$H791)*'Inputs_Metric 7'!$D$6,"no data")</f>
        <v>no data</v>
      </c>
      <c r="R791" s="246" t="str">
        <f>IFERROR(INDEX('HAZUS Table FL 14.16'!$D$3:$D$30,MATCH($J791,'HAZUS Table FL 14.16'!$C$3:$C$30,0)),"no data")</f>
        <v>no data</v>
      </c>
      <c r="S791" s="246" t="str">
        <f>IFERROR(INDEX('HAZUS Table FL 14.16'!$F$3:$F$30,MATCH($J791,'HAZUS Table FL 14.16'!$C$3:$C$30,0)),"no data")</f>
        <v>no data</v>
      </c>
      <c r="T791" s="246" t="str">
        <f>IFERROR(INDEX('HAZUS Table FL 14.16'!$G$3:$G$30,MATCH($J791,'HAZUS Table FL 14.16'!$C$3:$C$30,0)),"no data")</f>
        <v>no data</v>
      </c>
      <c r="U791" s="164" t="str">
        <f>IFERROR('Inputs_Metric 7'!$D$5*INDEX('HAZUS Table FL 14.8'!$E$4:$E$14,MATCH('Step 1_Metric 7'!$J791,'HAZUS Table FL 14.8'!$C$4:$C$14,0)),"no data")</f>
        <v>no data</v>
      </c>
      <c r="W791" s="92" t="str">
        <f t="shared" si="110"/>
        <v/>
      </c>
      <c r="X791" s="92" t="str">
        <f t="shared" si="111"/>
        <v/>
      </c>
      <c r="Y791" s="92" t="str">
        <f t="shared" si="112"/>
        <v/>
      </c>
      <c r="Z791" s="92" t="str">
        <f t="shared" si="113"/>
        <v/>
      </c>
      <c r="AA791" s="101" t="str">
        <f t="shared" si="114"/>
        <v/>
      </c>
      <c r="AB791" s="101" t="str">
        <f t="shared" si="115"/>
        <v/>
      </c>
      <c r="AC791" s="92" t="str">
        <f t="shared" si="116"/>
        <v/>
      </c>
      <c r="AD791" s="92" t="str">
        <f t="shared" si="117"/>
        <v/>
      </c>
    </row>
    <row r="792" spans="1:30" x14ac:dyDescent="0.25">
      <c r="A792">
        <f t="shared" si="109"/>
        <v>10</v>
      </c>
      <c r="B792">
        <f>COUNTIF($D$4:D792,D792)</f>
        <v>709</v>
      </c>
      <c r="C792">
        <f>'Building Structure Data'!B793</f>
        <v>0</v>
      </c>
      <c r="D792">
        <f>'Building Structure Data'!C793</f>
        <v>0</v>
      </c>
      <c r="E792">
        <f>'Building Structure Data'!D793</f>
        <v>0</v>
      </c>
      <c r="F792">
        <f>'Building Structure Data'!E793</f>
        <v>0</v>
      </c>
      <c r="G792" s="43">
        <f>'Building Structure Data'!O793</f>
        <v>0</v>
      </c>
      <c r="H792" s="43">
        <f>'Building Structure Data'!P793</f>
        <v>0</v>
      </c>
      <c r="I792" t="b">
        <f>IF(OR('Building Structure Data'!M793="C",'Building Structure Data'!M793="R"),TRUE,FALSE)</f>
        <v>0</v>
      </c>
      <c r="J792">
        <f>'Building Structure Data'!Y793</f>
        <v>0</v>
      </c>
      <c r="K792" s="77">
        <f>'Building Structure Data'!AN793</f>
        <v>0</v>
      </c>
      <c r="L792" s="77">
        <f>'Building Structure Data'!AO793</f>
        <v>0</v>
      </c>
      <c r="M792" s="163" t="str">
        <f>IFERROR('Inputs_Metric 7'!$D$5*INDEX('HAZUS Table FL 14.14'!$F$5:$F$40,MATCH($J792,'HAZUS Table FL 14.14'!$C$5:$C$40,0)),"no data")</f>
        <v>no data</v>
      </c>
      <c r="N792" s="163" t="str">
        <f>IFERROR('Inputs_Metric 7'!$D$5*INDEX('HAZUS Table FL 14.14'!$G$5:$G$40,MATCH($J792,'HAZUS Table FL 14.14'!$C$5:$C$40,0)),"no data")</f>
        <v>no data</v>
      </c>
      <c r="O792" s="163" t="str">
        <f>IFERROR('Inputs_Metric 7'!$D$5*INDEX('HAZUS Table FL 14.14'!$I$5:$I$40,MATCH($J792,'HAZUS Table FL 14.14'!$C$5:$C$40,0)),"no data")</f>
        <v>no data</v>
      </c>
      <c r="P792" s="246" t="str">
        <f>IFERROR(AVERAGEIFS('HAZUS Table FL 14.12'!$S$4:$S$325,'HAZUS Table FL 14.12'!$N$4:$N$325,$J792,'HAZUS Table FL 14.12'!$R$4:$R$325,$I792,'HAZUS Table FL 14.12'!$P$4:$P$325,"&lt;="&amp;$G792,'HAZUS Table FL 14.12'!$Q$4:$Q$325,"&gt;"&amp;$G792)*'Inputs_Metric 7'!$D$6,"no data")</f>
        <v>no data</v>
      </c>
      <c r="Q792" s="246" t="str">
        <f>IFERROR(AVERAGEIFS('HAZUS Table FL 14.12'!$S$4:$S$325,'HAZUS Table FL 14.12'!$N$4:$N$325,$J792,'HAZUS Table FL 14.12'!$R$4:$R$325,$I792,'HAZUS Table FL 14.12'!$P$4:$P$325,"&lt;="&amp;$H792,'HAZUS Table FL 14.12'!$Q$4:$Q$325,"&gt;"&amp;$H792)*'Inputs_Metric 7'!$D$6,"no data")</f>
        <v>no data</v>
      </c>
      <c r="R792" s="246" t="str">
        <f>IFERROR(INDEX('HAZUS Table FL 14.16'!$D$3:$D$30,MATCH($J792,'HAZUS Table FL 14.16'!$C$3:$C$30,0)),"no data")</f>
        <v>no data</v>
      </c>
      <c r="S792" s="246" t="str">
        <f>IFERROR(INDEX('HAZUS Table FL 14.16'!$F$3:$F$30,MATCH($J792,'HAZUS Table FL 14.16'!$C$3:$C$30,0)),"no data")</f>
        <v>no data</v>
      </c>
      <c r="T792" s="246" t="str">
        <f>IFERROR(INDEX('HAZUS Table FL 14.16'!$G$3:$G$30,MATCH($J792,'HAZUS Table FL 14.16'!$C$3:$C$30,0)),"no data")</f>
        <v>no data</v>
      </c>
      <c r="U792" s="164" t="str">
        <f>IFERROR('Inputs_Metric 7'!$D$5*INDEX('HAZUS Table FL 14.8'!$E$4:$E$14,MATCH('Step 1_Metric 7'!$J792,'HAZUS Table FL 14.8'!$C$4:$C$14,0)),"no data")</f>
        <v>no data</v>
      </c>
      <c r="W792" s="92" t="str">
        <f t="shared" si="110"/>
        <v/>
      </c>
      <c r="X792" s="92" t="str">
        <f t="shared" si="111"/>
        <v/>
      </c>
      <c r="Y792" s="92" t="str">
        <f t="shared" si="112"/>
        <v/>
      </c>
      <c r="Z792" s="92" t="str">
        <f t="shared" si="113"/>
        <v/>
      </c>
      <c r="AA792" s="101" t="str">
        <f t="shared" si="114"/>
        <v/>
      </c>
      <c r="AB792" s="101" t="str">
        <f t="shared" si="115"/>
        <v/>
      </c>
      <c r="AC792" s="92" t="str">
        <f t="shared" si="116"/>
        <v/>
      </c>
      <c r="AD792" s="92" t="str">
        <f t="shared" si="117"/>
        <v/>
      </c>
    </row>
    <row r="793" spans="1:30" x14ac:dyDescent="0.25">
      <c r="A793">
        <f t="shared" si="109"/>
        <v>10</v>
      </c>
      <c r="B793">
        <f>COUNTIF($D$4:D793,D793)</f>
        <v>710</v>
      </c>
      <c r="C793">
        <f>'Building Structure Data'!B794</f>
        <v>0</v>
      </c>
      <c r="D793">
        <f>'Building Structure Data'!C794</f>
        <v>0</v>
      </c>
      <c r="E793">
        <f>'Building Structure Data'!D794</f>
        <v>0</v>
      </c>
      <c r="F793">
        <f>'Building Structure Data'!E794</f>
        <v>0</v>
      </c>
      <c r="G793" s="43">
        <f>'Building Structure Data'!O794</f>
        <v>0</v>
      </c>
      <c r="H793" s="43">
        <f>'Building Structure Data'!P794</f>
        <v>0</v>
      </c>
      <c r="I793" t="b">
        <f>IF(OR('Building Structure Data'!M794="C",'Building Structure Data'!M794="R"),TRUE,FALSE)</f>
        <v>0</v>
      </c>
      <c r="J793">
        <f>'Building Structure Data'!Y794</f>
        <v>0</v>
      </c>
      <c r="K793" s="77">
        <f>'Building Structure Data'!AN794</f>
        <v>0</v>
      </c>
      <c r="L793" s="77">
        <f>'Building Structure Data'!AO794</f>
        <v>0</v>
      </c>
      <c r="M793" s="163" t="str">
        <f>IFERROR('Inputs_Metric 7'!$D$5*INDEX('HAZUS Table FL 14.14'!$F$5:$F$40,MATCH($J793,'HAZUS Table FL 14.14'!$C$5:$C$40,0)),"no data")</f>
        <v>no data</v>
      </c>
      <c r="N793" s="163" t="str">
        <f>IFERROR('Inputs_Metric 7'!$D$5*INDEX('HAZUS Table FL 14.14'!$G$5:$G$40,MATCH($J793,'HAZUS Table FL 14.14'!$C$5:$C$40,0)),"no data")</f>
        <v>no data</v>
      </c>
      <c r="O793" s="163" t="str">
        <f>IFERROR('Inputs_Metric 7'!$D$5*INDEX('HAZUS Table FL 14.14'!$I$5:$I$40,MATCH($J793,'HAZUS Table FL 14.14'!$C$5:$C$40,0)),"no data")</f>
        <v>no data</v>
      </c>
      <c r="P793" s="246" t="str">
        <f>IFERROR(AVERAGEIFS('HAZUS Table FL 14.12'!$S$4:$S$325,'HAZUS Table FL 14.12'!$N$4:$N$325,$J793,'HAZUS Table FL 14.12'!$R$4:$R$325,$I793,'HAZUS Table FL 14.12'!$P$4:$P$325,"&lt;="&amp;$G793,'HAZUS Table FL 14.12'!$Q$4:$Q$325,"&gt;"&amp;$G793)*'Inputs_Metric 7'!$D$6,"no data")</f>
        <v>no data</v>
      </c>
      <c r="Q793" s="246" t="str">
        <f>IFERROR(AVERAGEIFS('HAZUS Table FL 14.12'!$S$4:$S$325,'HAZUS Table FL 14.12'!$N$4:$N$325,$J793,'HAZUS Table FL 14.12'!$R$4:$R$325,$I793,'HAZUS Table FL 14.12'!$P$4:$P$325,"&lt;="&amp;$H793,'HAZUS Table FL 14.12'!$Q$4:$Q$325,"&gt;"&amp;$H793)*'Inputs_Metric 7'!$D$6,"no data")</f>
        <v>no data</v>
      </c>
      <c r="R793" s="246" t="str">
        <f>IFERROR(INDEX('HAZUS Table FL 14.16'!$D$3:$D$30,MATCH($J793,'HAZUS Table FL 14.16'!$C$3:$C$30,0)),"no data")</f>
        <v>no data</v>
      </c>
      <c r="S793" s="246" t="str">
        <f>IFERROR(INDEX('HAZUS Table FL 14.16'!$F$3:$F$30,MATCH($J793,'HAZUS Table FL 14.16'!$C$3:$C$30,0)),"no data")</f>
        <v>no data</v>
      </c>
      <c r="T793" s="246" t="str">
        <f>IFERROR(INDEX('HAZUS Table FL 14.16'!$G$3:$G$30,MATCH($J793,'HAZUS Table FL 14.16'!$C$3:$C$30,0)),"no data")</f>
        <v>no data</v>
      </c>
      <c r="U793" s="164" t="str">
        <f>IFERROR('Inputs_Metric 7'!$D$5*INDEX('HAZUS Table FL 14.8'!$E$4:$E$14,MATCH('Step 1_Metric 7'!$J793,'HAZUS Table FL 14.8'!$C$4:$C$14,0)),"no data")</f>
        <v>no data</v>
      </c>
      <c r="W793" s="92" t="str">
        <f t="shared" si="110"/>
        <v/>
      </c>
      <c r="X793" s="92" t="str">
        <f t="shared" si="111"/>
        <v/>
      </c>
      <c r="Y793" s="92" t="str">
        <f t="shared" si="112"/>
        <v/>
      </c>
      <c r="Z793" s="92" t="str">
        <f t="shared" si="113"/>
        <v/>
      </c>
      <c r="AA793" s="101" t="str">
        <f t="shared" si="114"/>
        <v/>
      </c>
      <c r="AB793" s="101" t="str">
        <f t="shared" si="115"/>
        <v/>
      </c>
      <c r="AC793" s="92" t="str">
        <f t="shared" si="116"/>
        <v/>
      </c>
      <c r="AD793" s="92" t="str">
        <f t="shared" si="117"/>
        <v/>
      </c>
    </row>
    <row r="794" spans="1:30" x14ac:dyDescent="0.25">
      <c r="A794">
        <f t="shared" si="109"/>
        <v>10</v>
      </c>
      <c r="B794">
        <f>COUNTIF($D$4:D794,D794)</f>
        <v>711</v>
      </c>
      <c r="C794">
        <f>'Building Structure Data'!B795</f>
        <v>0</v>
      </c>
      <c r="D794">
        <f>'Building Structure Data'!C795</f>
        <v>0</v>
      </c>
      <c r="E794">
        <f>'Building Structure Data'!D795</f>
        <v>0</v>
      </c>
      <c r="F794">
        <f>'Building Structure Data'!E795</f>
        <v>0</v>
      </c>
      <c r="G794" s="43">
        <f>'Building Structure Data'!O795</f>
        <v>0</v>
      </c>
      <c r="H794" s="43">
        <f>'Building Structure Data'!P795</f>
        <v>0</v>
      </c>
      <c r="I794" t="b">
        <f>IF(OR('Building Structure Data'!M795="C",'Building Structure Data'!M795="R"),TRUE,FALSE)</f>
        <v>0</v>
      </c>
      <c r="J794">
        <f>'Building Structure Data'!Y795</f>
        <v>0</v>
      </c>
      <c r="K794" s="77">
        <f>'Building Structure Data'!AN795</f>
        <v>0</v>
      </c>
      <c r="L794" s="77">
        <f>'Building Structure Data'!AO795</f>
        <v>0</v>
      </c>
      <c r="M794" s="163" t="str">
        <f>IFERROR('Inputs_Metric 7'!$D$5*INDEX('HAZUS Table FL 14.14'!$F$5:$F$40,MATCH($J794,'HAZUS Table FL 14.14'!$C$5:$C$40,0)),"no data")</f>
        <v>no data</v>
      </c>
      <c r="N794" s="163" t="str">
        <f>IFERROR('Inputs_Metric 7'!$D$5*INDEX('HAZUS Table FL 14.14'!$G$5:$G$40,MATCH($J794,'HAZUS Table FL 14.14'!$C$5:$C$40,0)),"no data")</f>
        <v>no data</v>
      </c>
      <c r="O794" s="163" t="str">
        <f>IFERROR('Inputs_Metric 7'!$D$5*INDEX('HAZUS Table FL 14.14'!$I$5:$I$40,MATCH($J794,'HAZUS Table FL 14.14'!$C$5:$C$40,0)),"no data")</f>
        <v>no data</v>
      </c>
      <c r="P794" s="246" t="str">
        <f>IFERROR(AVERAGEIFS('HAZUS Table FL 14.12'!$S$4:$S$325,'HAZUS Table FL 14.12'!$N$4:$N$325,$J794,'HAZUS Table FL 14.12'!$R$4:$R$325,$I794,'HAZUS Table FL 14.12'!$P$4:$P$325,"&lt;="&amp;$G794,'HAZUS Table FL 14.12'!$Q$4:$Q$325,"&gt;"&amp;$G794)*'Inputs_Metric 7'!$D$6,"no data")</f>
        <v>no data</v>
      </c>
      <c r="Q794" s="246" t="str">
        <f>IFERROR(AVERAGEIFS('HAZUS Table FL 14.12'!$S$4:$S$325,'HAZUS Table FL 14.12'!$N$4:$N$325,$J794,'HAZUS Table FL 14.12'!$R$4:$R$325,$I794,'HAZUS Table FL 14.12'!$P$4:$P$325,"&lt;="&amp;$H794,'HAZUS Table FL 14.12'!$Q$4:$Q$325,"&gt;"&amp;$H794)*'Inputs_Metric 7'!$D$6,"no data")</f>
        <v>no data</v>
      </c>
      <c r="R794" s="246" t="str">
        <f>IFERROR(INDEX('HAZUS Table FL 14.16'!$D$3:$D$30,MATCH($J794,'HAZUS Table FL 14.16'!$C$3:$C$30,0)),"no data")</f>
        <v>no data</v>
      </c>
      <c r="S794" s="246" t="str">
        <f>IFERROR(INDEX('HAZUS Table FL 14.16'!$F$3:$F$30,MATCH($J794,'HAZUS Table FL 14.16'!$C$3:$C$30,0)),"no data")</f>
        <v>no data</v>
      </c>
      <c r="T794" s="246" t="str">
        <f>IFERROR(INDEX('HAZUS Table FL 14.16'!$G$3:$G$30,MATCH($J794,'HAZUS Table FL 14.16'!$C$3:$C$30,0)),"no data")</f>
        <v>no data</v>
      </c>
      <c r="U794" s="164" t="str">
        <f>IFERROR('Inputs_Metric 7'!$D$5*INDEX('HAZUS Table FL 14.8'!$E$4:$E$14,MATCH('Step 1_Metric 7'!$J794,'HAZUS Table FL 14.8'!$C$4:$C$14,0)),"no data")</f>
        <v>no data</v>
      </c>
      <c r="W794" s="92" t="str">
        <f t="shared" si="110"/>
        <v/>
      </c>
      <c r="X794" s="92" t="str">
        <f t="shared" si="111"/>
        <v/>
      </c>
      <c r="Y794" s="92" t="str">
        <f t="shared" si="112"/>
        <v/>
      </c>
      <c r="Z794" s="92" t="str">
        <f t="shared" si="113"/>
        <v/>
      </c>
      <c r="AA794" s="101" t="str">
        <f t="shared" si="114"/>
        <v/>
      </c>
      <c r="AB794" s="101" t="str">
        <f t="shared" si="115"/>
        <v/>
      </c>
      <c r="AC794" s="92" t="str">
        <f t="shared" si="116"/>
        <v/>
      </c>
      <c r="AD794" s="92" t="str">
        <f t="shared" si="117"/>
        <v/>
      </c>
    </row>
    <row r="795" spans="1:30" x14ac:dyDescent="0.25">
      <c r="A795">
        <f t="shared" si="109"/>
        <v>10</v>
      </c>
      <c r="B795">
        <f>COUNTIF($D$4:D795,D795)</f>
        <v>712</v>
      </c>
      <c r="C795">
        <f>'Building Structure Data'!B796</f>
        <v>0</v>
      </c>
      <c r="D795">
        <f>'Building Structure Data'!C796</f>
        <v>0</v>
      </c>
      <c r="E795">
        <f>'Building Structure Data'!D796</f>
        <v>0</v>
      </c>
      <c r="F795">
        <f>'Building Structure Data'!E796</f>
        <v>0</v>
      </c>
      <c r="G795" s="43">
        <f>'Building Structure Data'!O796</f>
        <v>0</v>
      </c>
      <c r="H795" s="43">
        <f>'Building Structure Data'!P796</f>
        <v>0</v>
      </c>
      <c r="I795" t="b">
        <f>IF(OR('Building Structure Data'!M796="C",'Building Structure Data'!M796="R"),TRUE,FALSE)</f>
        <v>0</v>
      </c>
      <c r="J795">
        <f>'Building Structure Data'!Y796</f>
        <v>0</v>
      </c>
      <c r="K795" s="77">
        <f>'Building Structure Data'!AN796</f>
        <v>0</v>
      </c>
      <c r="L795" s="77">
        <f>'Building Structure Data'!AO796</f>
        <v>0</v>
      </c>
      <c r="M795" s="163" t="str">
        <f>IFERROR('Inputs_Metric 7'!$D$5*INDEX('HAZUS Table FL 14.14'!$F$5:$F$40,MATCH($J795,'HAZUS Table FL 14.14'!$C$5:$C$40,0)),"no data")</f>
        <v>no data</v>
      </c>
      <c r="N795" s="163" t="str">
        <f>IFERROR('Inputs_Metric 7'!$D$5*INDEX('HAZUS Table FL 14.14'!$G$5:$G$40,MATCH($J795,'HAZUS Table FL 14.14'!$C$5:$C$40,0)),"no data")</f>
        <v>no data</v>
      </c>
      <c r="O795" s="163" t="str">
        <f>IFERROR('Inputs_Metric 7'!$D$5*INDEX('HAZUS Table FL 14.14'!$I$5:$I$40,MATCH($J795,'HAZUS Table FL 14.14'!$C$5:$C$40,0)),"no data")</f>
        <v>no data</v>
      </c>
      <c r="P795" s="246" t="str">
        <f>IFERROR(AVERAGEIFS('HAZUS Table FL 14.12'!$S$4:$S$325,'HAZUS Table FL 14.12'!$N$4:$N$325,$J795,'HAZUS Table FL 14.12'!$R$4:$R$325,$I795,'HAZUS Table FL 14.12'!$P$4:$P$325,"&lt;="&amp;$G795,'HAZUS Table FL 14.12'!$Q$4:$Q$325,"&gt;"&amp;$G795)*'Inputs_Metric 7'!$D$6,"no data")</f>
        <v>no data</v>
      </c>
      <c r="Q795" s="246" t="str">
        <f>IFERROR(AVERAGEIFS('HAZUS Table FL 14.12'!$S$4:$S$325,'HAZUS Table FL 14.12'!$N$4:$N$325,$J795,'HAZUS Table FL 14.12'!$R$4:$R$325,$I795,'HAZUS Table FL 14.12'!$P$4:$P$325,"&lt;="&amp;$H795,'HAZUS Table FL 14.12'!$Q$4:$Q$325,"&gt;"&amp;$H795)*'Inputs_Metric 7'!$D$6,"no data")</f>
        <v>no data</v>
      </c>
      <c r="R795" s="246" t="str">
        <f>IFERROR(INDEX('HAZUS Table FL 14.16'!$D$3:$D$30,MATCH($J795,'HAZUS Table FL 14.16'!$C$3:$C$30,0)),"no data")</f>
        <v>no data</v>
      </c>
      <c r="S795" s="246" t="str">
        <f>IFERROR(INDEX('HAZUS Table FL 14.16'!$F$3:$F$30,MATCH($J795,'HAZUS Table FL 14.16'!$C$3:$C$30,0)),"no data")</f>
        <v>no data</v>
      </c>
      <c r="T795" s="246" t="str">
        <f>IFERROR(INDEX('HAZUS Table FL 14.16'!$G$3:$G$30,MATCH($J795,'HAZUS Table FL 14.16'!$C$3:$C$30,0)),"no data")</f>
        <v>no data</v>
      </c>
      <c r="U795" s="164" t="str">
        <f>IFERROR('Inputs_Metric 7'!$D$5*INDEX('HAZUS Table FL 14.8'!$E$4:$E$14,MATCH('Step 1_Metric 7'!$J795,'HAZUS Table FL 14.8'!$C$4:$C$14,0)),"no data")</f>
        <v>no data</v>
      </c>
      <c r="W795" s="92" t="str">
        <f t="shared" si="110"/>
        <v/>
      </c>
      <c r="X795" s="92" t="str">
        <f t="shared" si="111"/>
        <v/>
      </c>
      <c r="Y795" s="92" t="str">
        <f t="shared" si="112"/>
        <v/>
      </c>
      <c r="Z795" s="92" t="str">
        <f t="shared" si="113"/>
        <v/>
      </c>
      <c r="AA795" s="101" t="str">
        <f t="shared" si="114"/>
        <v/>
      </c>
      <c r="AB795" s="101" t="str">
        <f t="shared" si="115"/>
        <v/>
      </c>
      <c r="AC795" s="92" t="str">
        <f t="shared" si="116"/>
        <v/>
      </c>
      <c r="AD795" s="92" t="str">
        <f t="shared" si="117"/>
        <v/>
      </c>
    </row>
    <row r="796" spans="1:30" x14ac:dyDescent="0.25">
      <c r="A796">
        <f t="shared" si="109"/>
        <v>10</v>
      </c>
      <c r="B796">
        <f>COUNTIF($D$4:D796,D796)</f>
        <v>713</v>
      </c>
      <c r="C796">
        <f>'Building Structure Data'!B797</f>
        <v>0</v>
      </c>
      <c r="D796">
        <f>'Building Structure Data'!C797</f>
        <v>0</v>
      </c>
      <c r="E796">
        <f>'Building Structure Data'!D797</f>
        <v>0</v>
      </c>
      <c r="F796">
        <f>'Building Structure Data'!E797</f>
        <v>0</v>
      </c>
      <c r="G796" s="43">
        <f>'Building Structure Data'!O797</f>
        <v>0</v>
      </c>
      <c r="H796" s="43">
        <f>'Building Structure Data'!P797</f>
        <v>0</v>
      </c>
      <c r="I796" t="b">
        <f>IF(OR('Building Structure Data'!M797="C",'Building Structure Data'!M797="R"),TRUE,FALSE)</f>
        <v>0</v>
      </c>
      <c r="J796">
        <f>'Building Structure Data'!Y797</f>
        <v>0</v>
      </c>
      <c r="K796" s="77">
        <f>'Building Structure Data'!AN797</f>
        <v>0</v>
      </c>
      <c r="L796" s="77">
        <f>'Building Structure Data'!AO797</f>
        <v>0</v>
      </c>
      <c r="M796" s="163" t="str">
        <f>IFERROR('Inputs_Metric 7'!$D$5*INDEX('HAZUS Table FL 14.14'!$F$5:$F$40,MATCH($J796,'HAZUS Table FL 14.14'!$C$5:$C$40,0)),"no data")</f>
        <v>no data</v>
      </c>
      <c r="N796" s="163" t="str">
        <f>IFERROR('Inputs_Metric 7'!$D$5*INDEX('HAZUS Table FL 14.14'!$G$5:$G$40,MATCH($J796,'HAZUS Table FL 14.14'!$C$5:$C$40,0)),"no data")</f>
        <v>no data</v>
      </c>
      <c r="O796" s="163" t="str">
        <f>IFERROR('Inputs_Metric 7'!$D$5*INDEX('HAZUS Table FL 14.14'!$I$5:$I$40,MATCH($J796,'HAZUS Table FL 14.14'!$C$5:$C$40,0)),"no data")</f>
        <v>no data</v>
      </c>
      <c r="P796" s="246" t="str">
        <f>IFERROR(AVERAGEIFS('HAZUS Table FL 14.12'!$S$4:$S$325,'HAZUS Table FL 14.12'!$N$4:$N$325,$J796,'HAZUS Table FL 14.12'!$R$4:$R$325,$I796,'HAZUS Table FL 14.12'!$P$4:$P$325,"&lt;="&amp;$G796,'HAZUS Table FL 14.12'!$Q$4:$Q$325,"&gt;"&amp;$G796)*'Inputs_Metric 7'!$D$6,"no data")</f>
        <v>no data</v>
      </c>
      <c r="Q796" s="246" t="str">
        <f>IFERROR(AVERAGEIFS('HAZUS Table FL 14.12'!$S$4:$S$325,'HAZUS Table FL 14.12'!$N$4:$N$325,$J796,'HAZUS Table FL 14.12'!$R$4:$R$325,$I796,'HAZUS Table FL 14.12'!$P$4:$P$325,"&lt;="&amp;$H796,'HAZUS Table FL 14.12'!$Q$4:$Q$325,"&gt;"&amp;$H796)*'Inputs_Metric 7'!$D$6,"no data")</f>
        <v>no data</v>
      </c>
      <c r="R796" s="246" t="str">
        <f>IFERROR(INDEX('HAZUS Table FL 14.16'!$D$3:$D$30,MATCH($J796,'HAZUS Table FL 14.16'!$C$3:$C$30,0)),"no data")</f>
        <v>no data</v>
      </c>
      <c r="S796" s="246" t="str">
        <f>IFERROR(INDEX('HAZUS Table FL 14.16'!$F$3:$F$30,MATCH($J796,'HAZUS Table FL 14.16'!$C$3:$C$30,0)),"no data")</f>
        <v>no data</v>
      </c>
      <c r="T796" s="246" t="str">
        <f>IFERROR(INDEX('HAZUS Table FL 14.16'!$G$3:$G$30,MATCH($J796,'HAZUS Table FL 14.16'!$C$3:$C$30,0)),"no data")</f>
        <v>no data</v>
      </c>
      <c r="U796" s="164" t="str">
        <f>IFERROR('Inputs_Metric 7'!$D$5*INDEX('HAZUS Table FL 14.8'!$E$4:$E$14,MATCH('Step 1_Metric 7'!$J796,'HAZUS Table FL 14.8'!$C$4:$C$14,0)),"no data")</f>
        <v>no data</v>
      </c>
      <c r="W796" s="92" t="str">
        <f t="shared" si="110"/>
        <v/>
      </c>
      <c r="X796" s="92" t="str">
        <f t="shared" si="111"/>
        <v/>
      </c>
      <c r="Y796" s="92" t="str">
        <f t="shared" si="112"/>
        <v/>
      </c>
      <c r="Z796" s="92" t="str">
        <f t="shared" si="113"/>
        <v/>
      </c>
      <c r="AA796" s="101" t="str">
        <f t="shared" si="114"/>
        <v/>
      </c>
      <c r="AB796" s="101" t="str">
        <f t="shared" si="115"/>
        <v/>
      </c>
      <c r="AC796" s="92" t="str">
        <f t="shared" si="116"/>
        <v/>
      </c>
      <c r="AD796" s="92" t="str">
        <f t="shared" si="117"/>
        <v/>
      </c>
    </row>
    <row r="797" spans="1:30" x14ac:dyDescent="0.25">
      <c r="A797">
        <f t="shared" ref="A797:A860" si="118">IF(B797=1,A796+1,A796)</f>
        <v>10</v>
      </c>
      <c r="B797">
        <f>COUNTIF($D$4:D797,D797)</f>
        <v>714</v>
      </c>
      <c r="C797">
        <f>'Building Structure Data'!B798</f>
        <v>0</v>
      </c>
      <c r="D797">
        <f>'Building Structure Data'!C798</f>
        <v>0</v>
      </c>
      <c r="E797">
        <f>'Building Structure Data'!D798</f>
        <v>0</v>
      </c>
      <c r="F797">
        <f>'Building Structure Data'!E798</f>
        <v>0</v>
      </c>
      <c r="G797" s="43">
        <f>'Building Structure Data'!O798</f>
        <v>0</v>
      </c>
      <c r="H797" s="43">
        <f>'Building Structure Data'!P798</f>
        <v>0</v>
      </c>
      <c r="I797" t="b">
        <f>IF(OR('Building Structure Data'!M798="C",'Building Structure Data'!M798="R"),TRUE,FALSE)</f>
        <v>0</v>
      </c>
      <c r="J797">
        <f>'Building Structure Data'!Y798</f>
        <v>0</v>
      </c>
      <c r="K797" s="77">
        <f>'Building Structure Data'!AN798</f>
        <v>0</v>
      </c>
      <c r="L797" s="77">
        <f>'Building Structure Data'!AO798</f>
        <v>0</v>
      </c>
      <c r="M797" s="163" t="str">
        <f>IFERROR('Inputs_Metric 7'!$D$5*INDEX('HAZUS Table FL 14.14'!$F$5:$F$40,MATCH($J797,'HAZUS Table FL 14.14'!$C$5:$C$40,0)),"no data")</f>
        <v>no data</v>
      </c>
      <c r="N797" s="163" t="str">
        <f>IFERROR('Inputs_Metric 7'!$D$5*INDEX('HAZUS Table FL 14.14'!$G$5:$G$40,MATCH($J797,'HAZUS Table FL 14.14'!$C$5:$C$40,0)),"no data")</f>
        <v>no data</v>
      </c>
      <c r="O797" s="163" t="str">
        <f>IFERROR('Inputs_Metric 7'!$D$5*INDEX('HAZUS Table FL 14.14'!$I$5:$I$40,MATCH($J797,'HAZUS Table FL 14.14'!$C$5:$C$40,0)),"no data")</f>
        <v>no data</v>
      </c>
      <c r="P797" s="246" t="str">
        <f>IFERROR(AVERAGEIFS('HAZUS Table FL 14.12'!$S$4:$S$325,'HAZUS Table FL 14.12'!$N$4:$N$325,$J797,'HAZUS Table FL 14.12'!$R$4:$R$325,$I797,'HAZUS Table FL 14.12'!$P$4:$P$325,"&lt;="&amp;$G797,'HAZUS Table FL 14.12'!$Q$4:$Q$325,"&gt;"&amp;$G797)*'Inputs_Metric 7'!$D$6,"no data")</f>
        <v>no data</v>
      </c>
      <c r="Q797" s="246" t="str">
        <f>IFERROR(AVERAGEIFS('HAZUS Table FL 14.12'!$S$4:$S$325,'HAZUS Table FL 14.12'!$N$4:$N$325,$J797,'HAZUS Table FL 14.12'!$R$4:$R$325,$I797,'HAZUS Table FL 14.12'!$P$4:$P$325,"&lt;="&amp;$H797,'HAZUS Table FL 14.12'!$Q$4:$Q$325,"&gt;"&amp;$H797)*'Inputs_Metric 7'!$D$6,"no data")</f>
        <v>no data</v>
      </c>
      <c r="R797" s="246" t="str">
        <f>IFERROR(INDEX('HAZUS Table FL 14.16'!$D$3:$D$30,MATCH($J797,'HAZUS Table FL 14.16'!$C$3:$C$30,0)),"no data")</f>
        <v>no data</v>
      </c>
      <c r="S797" s="246" t="str">
        <f>IFERROR(INDEX('HAZUS Table FL 14.16'!$F$3:$F$30,MATCH($J797,'HAZUS Table FL 14.16'!$C$3:$C$30,0)),"no data")</f>
        <v>no data</v>
      </c>
      <c r="T797" s="246" t="str">
        <f>IFERROR(INDEX('HAZUS Table FL 14.16'!$G$3:$G$30,MATCH($J797,'HAZUS Table FL 14.16'!$C$3:$C$30,0)),"no data")</f>
        <v>no data</v>
      </c>
      <c r="U797" s="164" t="str">
        <f>IFERROR('Inputs_Metric 7'!$D$5*INDEX('HAZUS Table FL 14.8'!$E$4:$E$14,MATCH('Step 1_Metric 7'!$J797,'HAZUS Table FL 14.8'!$C$4:$C$14,0)),"no data")</f>
        <v>no data</v>
      </c>
      <c r="W797" s="92" t="str">
        <f t="shared" ref="W797:W860" si="119">IFERROR(K797*M797*P797*(1-S797),"")</f>
        <v/>
      </c>
      <c r="X797" s="92" t="str">
        <f t="shared" ref="X797:X860" si="120">IFERROR(L797*M797*Q797*(1-S797),"")</f>
        <v/>
      </c>
      <c r="Y797" s="92" t="str">
        <f t="shared" ref="Y797:Y860" si="121">IFERROR(K797*$N797*P797*(1-$R797),"")</f>
        <v/>
      </c>
      <c r="Z797" s="92" t="str">
        <f t="shared" ref="Z797:Z860" si="122">IFERROR(L797*$N797*Q797*(1-$R797),"")</f>
        <v/>
      </c>
      <c r="AA797" s="101" t="str">
        <f t="shared" ref="AA797:AA860" si="123">IFERROR(AC797/$U797,"")</f>
        <v/>
      </c>
      <c r="AB797" s="101" t="str">
        <f t="shared" ref="AB797:AB860" si="124">IFERROR(AD797/$U797,"")</f>
        <v/>
      </c>
      <c r="AC797" s="92" t="str">
        <f t="shared" ref="AC797:AC860" si="125">IFERROR(K797*$O797*P797*(1-$T797),"")</f>
        <v/>
      </c>
      <c r="AD797" s="92" t="str">
        <f t="shared" ref="AD797:AD860" si="126">IFERROR(L797*$O797*Q797*(1-$T797),"")</f>
        <v/>
      </c>
    </row>
    <row r="798" spans="1:30" x14ac:dyDescent="0.25">
      <c r="A798">
        <f t="shared" si="118"/>
        <v>10</v>
      </c>
      <c r="B798">
        <f>COUNTIF($D$4:D798,D798)</f>
        <v>715</v>
      </c>
      <c r="C798">
        <f>'Building Structure Data'!B799</f>
        <v>0</v>
      </c>
      <c r="D798">
        <f>'Building Structure Data'!C799</f>
        <v>0</v>
      </c>
      <c r="E798">
        <f>'Building Structure Data'!D799</f>
        <v>0</v>
      </c>
      <c r="F798">
        <f>'Building Structure Data'!E799</f>
        <v>0</v>
      </c>
      <c r="G798" s="43">
        <f>'Building Structure Data'!O799</f>
        <v>0</v>
      </c>
      <c r="H798" s="43">
        <f>'Building Structure Data'!P799</f>
        <v>0</v>
      </c>
      <c r="I798" t="b">
        <f>IF(OR('Building Structure Data'!M799="C",'Building Structure Data'!M799="R"),TRUE,FALSE)</f>
        <v>0</v>
      </c>
      <c r="J798">
        <f>'Building Structure Data'!Y799</f>
        <v>0</v>
      </c>
      <c r="K798" s="77">
        <f>'Building Structure Data'!AN799</f>
        <v>0</v>
      </c>
      <c r="L798" s="77">
        <f>'Building Structure Data'!AO799</f>
        <v>0</v>
      </c>
      <c r="M798" s="163" t="str">
        <f>IFERROR('Inputs_Metric 7'!$D$5*INDEX('HAZUS Table FL 14.14'!$F$5:$F$40,MATCH($J798,'HAZUS Table FL 14.14'!$C$5:$C$40,0)),"no data")</f>
        <v>no data</v>
      </c>
      <c r="N798" s="163" t="str">
        <f>IFERROR('Inputs_Metric 7'!$D$5*INDEX('HAZUS Table FL 14.14'!$G$5:$G$40,MATCH($J798,'HAZUS Table FL 14.14'!$C$5:$C$40,0)),"no data")</f>
        <v>no data</v>
      </c>
      <c r="O798" s="163" t="str">
        <f>IFERROR('Inputs_Metric 7'!$D$5*INDEX('HAZUS Table FL 14.14'!$I$5:$I$40,MATCH($J798,'HAZUS Table FL 14.14'!$C$5:$C$40,0)),"no data")</f>
        <v>no data</v>
      </c>
      <c r="P798" s="246" t="str">
        <f>IFERROR(AVERAGEIFS('HAZUS Table FL 14.12'!$S$4:$S$325,'HAZUS Table FL 14.12'!$N$4:$N$325,$J798,'HAZUS Table FL 14.12'!$R$4:$R$325,$I798,'HAZUS Table FL 14.12'!$P$4:$P$325,"&lt;="&amp;$G798,'HAZUS Table FL 14.12'!$Q$4:$Q$325,"&gt;"&amp;$G798)*'Inputs_Metric 7'!$D$6,"no data")</f>
        <v>no data</v>
      </c>
      <c r="Q798" s="246" t="str">
        <f>IFERROR(AVERAGEIFS('HAZUS Table FL 14.12'!$S$4:$S$325,'HAZUS Table FL 14.12'!$N$4:$N$325,$J798,'HAZUS Table FL 14.12'!$R$4:$R$325,$I798,'HAZUS Table FL 14.12'!$P$4:$P$325,"&lt;="&amp;$H798,'HAZUS Table FL 14.12'!$Q$4:$Q$325,"&gt;"&amp;$H798)*'Inputs_Metric 7'!$D$6,"no data")</f>
        <v>no data</v>
      </c>
      <c r="R798" s="246" t="str">
        <f>IFERROR(INDEX('HAZUS Table FL 14.16'!$D$3:$D$30,MATCH($J798,'HAZUS Table FL 14.16'!$C$3:$C$30,0)),"no data")</f>
        <v>no data</v>
      </c>
      <c r="S798" s="246" t="str">
        <f>IFERROR(INDEX('HAZUS Table FL 14.16'!$F$3:$F$30,MATCH($J798,'HAZUS Table FL 14.16'!$C$3:$C$30,0)),"no data")</f>
        <v>no data</v>
      </c>
      <c r="T798" s="246" t="str">
        <f>IFERROR(INDEX('HAZUS Table FL 14.16'!$G$3:$G$30,MATCH($J798,'HAZUS Table FL 14.16'!$C$3:$C$30,0)),"no data")</f>
        <v>no data</v>
      </c>
      <c r="U798" s="164" t="str">
        <f>IFERROR('Inputs_Metric 7'!$D$5*INDEX('HAZUS Table FL 14.8'!$E$4:$E$14,MATCH('Step 1_Metric 7'!$J798,'HAZUS Table FL 14.8'!$C$4:$C$14,0)),"no data")</f>
        <v>no data</v>
      </c>
      <c r="W798" s="92" t="str">
        <f t="shared" si="119"/>
        <v/>
      </c>
      <c r="X798" s="92" t="str">
        <f t="shared" si="120"/>
        <v/>
      </c>
      <c r="Y798" s="92" t="str">
        <f t="shared" si="121"/>
        <v/>
      </c>
      <c r="Z798" s="92" t="str">
        <f t="shared" si="122"/>
        <v/>
      </c>
      <c r="AA798" s="101" t="str">
        <f t="shared" si="123"/>
        <v/>
      </c>
      <c r="AB798" s="101" t="str">
        <f t="shared" si="124"/>
        <v/>
      </c>
      <c r="AC798" s="92" t="str">
        <f t="shared" si="125"/>
        <v/>
      </c>
      <c r="AD798" s="92" t="str">
        <f t="shared" si="126"/>
        <v/>
      </c>
    </row>
    <row r="799" spans="1:30" x14ac:dyDescent="0.25">
      <c r="A799">
        <f t="shared" si="118"/>
        <v>10</v>
      </c>
      <c r="B799">
        <f>COUNTIF($D$4:D799,D799)</f>
        <v>716</v>
      </c>
      <c r="C799">
        <f>'Building Structure Data'!B800</f>
        <v>0</v>
      </c>
      <c r="D799">
        <f>'Building Structure Data'!C800</f>
        <v>0</v>
      </c>
      <c r="E799">
        <f>'Building Structure Data'!D800</f>
        <v>0</v>
      </c>
      <c r="F799">
        <f>'Building Structure Data'!E800</f>
        <v>0</v>
      </c>
      <c r="G799" s="43">
        <f>'Building Structure Data'!O800</f>
        <v>0</v>
      </c>
      <c r="H799" s="43">
        <f>'Building Structure Data'!P800</f>
        <v>0</v>
      </c>
      <c r="I799" t="b">
        <f>IF(OR('Building Structure Data'!M800="C",'Building Structure Data'!M800="R"),TRUE,FALSE)</f>
        <v>0</v>
      </c>
      <c r="J799">
        <f>'Building Structure Data'!Y800</f>
        <v>0</v>
      </c>
      <c r="K799" s="77">
        <f>'Building Structure Data'!AN800</f>
        <v>0</v>
      </c>
      <c r="L799" s="77">
        <f>'Building Structure Data'!AO800</f>
        <v>0</v>
      </c>
      <c r="M799" s="163" t="str">
        <f>IFERROR('Inputs_Metric 7'!$D$5*INDEX('HAZUS Table FL 14.14'!$F$5:$F$40,MATCH($J799,'HAZUS Table FL 14.14'!$C$5:$C$40,0)),"no data")</f>
        <v>no data</v>
      </c>
      <c r="N799" s="163" t="str">
        <f>IFERROR('Inputs_Metric 7'!$D$5*INDEX('HAZUS Table FL 14.14'!$G$5:$G$40,MATCH($J799,'HAZUS Table FL 14.14'!$C$5:$C$40,0)),"no data")</f>
        <v>no data</v>
      </c>
      <c r="O799" s="163" t="str">
        <f>IFERROR('Inputs_Metric 7'!$D$5*INDEX('HAZUS Table FL 14.14'!$I$5:$I$40,MATCH($J799,'HAZUS Table FL 14.14'!$C$5:$C$40,0)),"no data")</f>
        <v>no data</v>
      </c>
      <c r="P799" s="246" t="str">
        <f>IFERROR(AVERAGEIFS('HAZUS Table FL 14.12'!$S$4:$S$325,'HAZUS Table FL 14.12'!$N$4:$N$325,$J799,'HAZUS Table FL 14.12'!$R$4:$R$325,$I799,'HAZUS Table FL 14.12'!$P$4:$P$325,"&lt;="&amp;$G799,'HAZUS Table FL 14.12'!$Q$4:$Q$325,"&gt;"&amp;$G799)*'Inputs_Metric 7'!$D$6,"no data")</f>
        <v>no data</v>
      </c>
      <c r="Q799" s="246" t="str">
        <f>IFERROR(AVERAGEIFS('HAZUS Table FL 14.12'!$S$4:$S$325,'HAZUS Table FL 14.12'!$N$4:$N$325,$J799,'HAZUS Table FL 14.12'!$R$4:$R$325,$I799,'HAZUS Table FL 14.12'!$P$4:$P$325,"&lt;="&amp;$H799,'HAZUS Table FL 14.12'!$Q$4:$Q$325,"&gt;"&amp;$H799)*'Inputs_Metric 7'!$D$6,"no data")</f>
        <v>no data</v>
      </c>
      <c r="R799" s="246" t="str">
        <f>IFERROR(INDEX('HAZUS Table FL 14.16'!$D$3:$D$30,MATCH($J799,'HAZUS Table FL 14.16'!$C$3:$C$30,0)),"no data")</f>
        <v>no data</v>
      </c>
      <c r="S799" s="246" t="str">
        <f>IFERROR(INDEX('HAZUS Table FL 14.16'!$F$3:$F$30,MATCH($J799,'HAZUS Table FL 14.16'!$C$3:$C$30,0)),"no data")</f>
        <v>no data</v>
      </c>
      <c r="T799" s="246" t="str">
        <f>IFERROR(INDEX('HAZUS Table FL 14.16'!$G$3:$G$30,MATCH($J799,'HAZUS Table FL 14.16'!$C$3:$C$30,0)),"no data")</f>
        <v>no data</v>
      </c>
      <c r="U799" s="164" t="str">
        <f>IFERROR('Inputs_Metric 7'!$D$5*INDEX('HAZUS Table FL 14.8'!$E$4:$E$14,MATCH('Step 1_Metric 7'!$J799,'HAZUS Table FL 14.8'!$C$4:$C$14,0)),"no data")</f>
        <v>no data</v>
      </c>
      <c r="W799" s="92" t="str">
        <f t="shared" si="119"/>
        <v/>
      </c>
      <c r="X799" s="92" t="str">
        <f t="shared" si="120"/>
        <v/>
      </c>
      <c r="Y799" s="92" t="str">
        <f t="shared" si="121"/>
        <v/>
      </c>
      <c r="Z799" s="92" t="str">
        <f t="shared" si="122"/>
        <v/>
      </c>
      <c r="AA799" s="101" t="str">
        <f t="shared" si="123"/>
        <v/>
      </c>
      <c r="AB799" s="101" t="str">
        <f t="shared" si="124"/>
        <v/>
      </c>
      <c r="AC799" s="92" t="str">
        <f t="shared" si="125"/>
        <v/>
      </c>
      <c r="AD799" s="92" t="str">
        <f t="shared" si="126"/>
        <v/>
      </c>
    </row>
    <row r="800" spans="1:30" x14ac:dyDescent="0.25">
      <c r="A800">
        <f t="shared" si="118"/>
        <v>10</v>
      </c>
      <c r="B800">
        <f>COUNTIF($D$4:D800,D800)</f>
        <v>717</v>
      </c>
      <c r="C800">
        <f>'Building Structure Data'!B801</f>
        <v>0</v>
      </c>
      <c r="D800">
        <f>'Building Structure Data'!C801</f>
        <v>0</v>
      </c>
      <c r="E800">
        <f>'Building Structure Data'!D801</f>
        <v>0</v>
      </c>
      <c r="F800">
        <f>'Building Structure Data'!E801</f>
        <v>0</v>
      </c>
      <c r="G800" s="43">
        <f>'Building Structure Data'!O801</f>
        <v>0</v>
      </c>
      <c r="H800" s="43">
        <f>'Building Structure Data'!P801</f>
        <v>0</v>
      </c>
      <c r="I800" t="b">
        <f>IF(OR('Building Structure Data'!M801="C",'Building Structure Data'!M801="R"),TRUE,FALSE)</f>
        <v>0</v>
      </c>
      <c r="J800">
        <f>'Building Structure Data'!Y801</f>
        <v>0</v>
      </c>
      <c r="K800" s="77">
        <f>'Building Structure Data'!AN801</f>
        <v>0</v>
      </c>
      <c r="L800" s="77">
        <f>'Building Structure Data'!AO801</f>
        <v>0</v>
      </c>
      <c r="M800" s="163" t="str">
        <f>IFERROR('Inputs_Metric 7'!$D$5*INDEX('HAZUS Table FL 14.14'!$F$5:$F$40,MATCH($J800,'HAZUS Table FL 14.14'!$C$5:$C$40,0)),"no data")</f>
        <v>no data</v>
      </c>
      <c r="N800" s="163" t="str">
        <f>IFERROR('Inputs_Metric 7'!$D$5*INDEX('HAZUS Table FL 14.14'!$G$5:$G$40,MATCH($J800,'HAZUS Table FL 14.14'!$C$5:$C$40,0)),"no data")</f>
        <v>no data</v>
      </c>
      <c r="O800" s="163" t="str">
        <f>IFERROR('Inputs_Metric 7'!$D$5*INDEX('HAZUS Table FL 14.14'!$I$5:$I$40,MATCH($J800,'HAZUS Table FL 14.14'!$C$5:$C$40,0)),"no data")</f>
        <v>no data</v>
      </c>
      <c r="P800" s="246" t="str">
        <f>IFERROR(AVERAGEIFS('HAZUS Table FL 14.12'!$S$4:$S$325,'HAZUS Table FL 14.12'!$N$4:$N$325,$J800,'HAZUS Table FL 14.12'!$R$4:$R$325,$I800,'HAZUS Table FL 14.12'!$P$4:$P$325,"&lt;="&amp;$G800,'HAZUS Table FL 14.12'!$Q$4:$Q$325,"&gt;"&amp;$G800)*'Inputs_Metric 7'!$D$6,"no data")</f>
        <v>no data</v>
      </c>
      <c r="Q800" s="246" t="str">
        <f>IFERROR(AVERAGEIFS('HAZUS Table FL 14.12'!$S$4:$S$325,'HAZUS Table FL 14.12'!$N$4:$N$325,$J800,'HAZUS Table FL 14.12'!$R$4:$R$325,$I800,'HAZUS Table FL 14.12'!$P$4:$P$325,"&lt;="&amp;$H800,'HAZUS Table FL 14.12'!$Q$4:$Q$325,"&gt;"&amp;$H800)*'Inputs_Metric 7'!$D$6,"no data")</f>
        <v>no data</v>
      </c>
      <c r="R800" s="246" t="str">
        <f>IFERROR(INDEX('HAZUS Table FL 14.16'!$D$3:$D$30,MATCH($J800,'HAZUS Table FL 14.16'!$C$3:$C$30,0)),"no data")</f>
        <v>no data</v>
      </c>
      <c r="S800" s="246" t="str">
        <f>IFERROR(INDEX('HAZUS Table FL 14.16'!$F$3:$F$30,MATCH($J800,'HAZUS Table FL 14.16'!$C$3:$C$30,0)),"no data")</f>
        <v>no data</v>
      </c>
      <c r="T800" s="246" t="str">
        <f>IFERROR(INDEX('HAZUS Table FL 14.16'!$G$3:$G$30,MATCH($J800,'HAZUS Table FL 14.16'!$C$3:$C$30,0)),"no data")</f>
        <v>no data</v>
      </c>
      <c r="U800" s="164" t="str">
        <f>IFERROR('Inputs_Metric 7'!$D$5*INDEX('HAZUS Table FL 14.8'!$E$4:$E$14,MATCH('Step 1_Metric 7'!$J800,'HAZUS Table FL 14.8'!$C$4:$C$14,0)),"no data")</f>
        <v>no data</v>
      </c>
      <c r="W800" s="92" t="str">
        <f t="shared" si="119"/>
        <v/>
      </c>
      <c r="X800" s="92" t="str">
        <f t="shared" si="120"/>
        <v/>
      </c>
      <c r="Y800" s="92" t="str">
        <f t="shared" si="121"/>
        <v/>
      </c>
      <c r="Z800" s="92" t="str">
        <f t="shared" si="122"/>
        <v/>
      </c>
      <c r="AA800" s="101" t="str">
        <f t="shared" si="123"/>
        <v/>
      </c>
      <c r="AB800" s="101" t="str">
        <f t="shared" si="124"/>
        <v/>
      </c>
      <c r="AC800" s="92" t="str">
        <f t="shared" si="125"/>
        <v/>
      </c>
      <c r="AD800" s="92" t="str">
        <f t="shared" si="126"/>
        <v/>
      </c>
    </row>
    <row r="801" spans="1:30" x14ac:dyDescent="0.25">
      <c r="A801">
        <f t="shared" si="118"/>
        <v>10</v>
      </c>
      <c r="B801">
        <f>COUNTIF($D$4:D801,D801)</f>
        <v>718</v>
      </c>
      <c r="C801">
        <f>'Building Structure Data'!B802</f>
        <v>0</v>
      </c>
      <c r="D801">
        <f>'Building Structure Data'!C802</f>
        <v>0</v>
      </c>
      <c r="E801">
        <f>'Building Structure Data'!D802</f>
        <v>0</v>
      </c>
      <c r="F801">
        <f>'Building Structure Data'!E802</f>
        <v>0</v>
      </c>
      <c r="G801" s="43">
        <f>'Building Structure Data'!O802</f>
        <v>0</v>
      </c>
      <c r="H801" s="43">
        <f>'Building Structure Data'!P802</f>
        <v>0</v>
      </c>
      <c r="I801" t="b">
        <f>IF(OR('Building Structure Data'!M802="C",'Building Structure Data'!M802="R"),TRUE,FALSE)</f>
        <v>0</v>
      </c>
      <c r="J801">
        <f>'Building Structure Data'!Y802</f>
        <v>0</v>
      </c>
      <c r="K801" s="77">
        <f>'Building Structure Data'!AN802</f>
        <v>0</v>
      </c>
      <c r="L801" s="77">
        <f>'Building Structure Data'!AO802</f>
        <v>0</v>
      </c>
      <c r="M801" s="163" t="str">
        <f>IFERROR('Inputs_Metric 7'!$D$5*INDEX('HAZUS Table FL 14.14'!$F$5:$F$40,MATCH($J801,'HAZUS Table FL 14.14'!$C$5:$C$40,0)),"no data")</f>
        <v>no data</v>
      </c>
      <c r="N801" s="163" t="str">
        <f>IFERROR('Inputs_Metric 7'!$D$5*INDEX('HAZUS Table FL 14.14'!$G$5:$G$40,MATCH($J801,'HAZUS Table FL 14.14'!$C$5:$C$40,0)),"no data")</f>
        <v>no data</v>
      </c>
      <c r="O801" s="163" t="str">
        <f>IFERROR('Inputs_Metric 7'!$D$5*INDEX('HAZUS Table FL 14.14'!$I$5:$I$40,MATCH($J801,'HAZUS Table FL 14.14'!$C$5:$C$40,0)),"no data")</f>
        <v>no data</v>
      </c>
      <c r="P801" s="246" t="str">
        <f>IFERROR(AVERAGEIFS('HAZUS Table FL 14.12'!$S$4:$S$325,'HAZUS Table FL 14.12'!$N$4:$N$325,$J801,'HAZUS Table FL 14.12'!$R$4:$R$325,$I801,'HAZUS Table FL 14.12'!$P$4:$P$325,"&lt;="&amp;$G801,'HAZUS Table FL 14.12'!$Q$4:$Q$325,"&gt;"&amp;$G801)*'Inputs_Metric 7'!$D$6,"no data")</f>
        <v>no data</v>
      </c>
      <c r="Q801" s="246" t="str">
        <f>IFERROR(AVERAGEIFS('HAZUS Table FL 14.12'!$S$4:$S$325,'HAZUS Table FL 14.12'!$N$4:$N$325,$J801,'HAZUS Table FL 14.12'!$R$4:$R$325,$I801,'HAZUS Table FL 14.12'!$P$4:$P$325,"&lt;="&amp;$H801,'HAZUS Table FL 14.12'!$Q$4:$Q$325,"&gt;"&amp;$H801)*'Inputs_Metric 7'!$D$6,"no data")</f>
        <v>no data</v>
      </c>
      <c r="R801" s="246" t="str">
        <f>IFERROR(INDEX('HAZUS Table FL 14.16'!$D$3:$D$30,MATCH($J801,'HAZUS Table FL 14.16'!$C$3:$C$30,0)),"no data")</f>
        <v>no data</v>
      </c>
      <c r="S801" s="246" t="str">
        <f>IFERROR(INDEX('HAZUS Table FL 14.16'!$F$3:$F$30,MATCH($J801,'HAZUS Table FL 14.16'!$C$3:$C$30,0)),"no data")</f>
        <v>no data</v>
      </c>
      <c r="T801" s="246" t="str">
        <f>IFERROR(INDEX('HAZUS Table FL 14.16'!$G$3:$G$30,MATCH($J801,'HAZUS Table FL 14.16'!$C$3:$C$30,0)),"no data")</f>
        <v>no data</v>
      </c>
      <c r="U801" s="164" t="str">
        <f>IFERROR('Inputs_Metric 7'!$D$5*INDEX('HAZUS Table FL 14.8'!$E$4:$E$14,MATCH('Step 1_Metric 7'!$J801,'HAZUS Table FL 14.8'!$C$4:$C$14,0)),"no data")</f>
        <v>no data</v>
      </c>
      <c r="W801" s="92" t="str">
        <f t="shared" si="119"/>
        <v/>
      </c>
      <c r="X801" s="92" t="str">
        <f t="shared" si="120"/>
        <v/>
      </c>
      <c r="Y801" s="92" t="str">
        <f t="shared" si="121"/>
        <v/>
      </c>
      <c r="Z801" s="92" t="str">
        <f t="shared" si="122"/>
        <v/>
      </c>
      <c r="AA801" s="101" t="str">
        <f t="shared" si="123"/>
        <v/>
      </c>
      <c r="AB801" s="101" t="str">
        <f t="shared" si="124"/>
        <v/>
      </c>
      <c r="AC801" s="92" t="str">
        <f t="shared" si="125"/>
        <v/>
      </c>
      <c r="AD801" s="92" t="str">
        <f t="shared" si="126"/>
        <v/>
      </c>
    </row>
    <row r="802" spans="1:30" x14ac:dyDescent="0.25">
      <c r="A802">
        <f t="shared" si="118"/>
        <v>10</v>
      </c>
      <c r="B802">
        <f>COUNTIF($D$4:D802,D802)</f>
        <v>719</v>
      </c>
      <c r="C802">
        <f>'Building Structure Data'!B803</f>
        <v>0</v>
      </c>
      <c r="D802">
        <f>'Building Structure Data'!C803</f>
        <v>0</v>
      </c>
      <c r="E802">
        <f>'Building Structure Data'!D803</f>
        <v>0</v>
      </c>
      <c r="F802">
        <f>'Building Structure Data'!E803</f>
        <v>0</v>
      </c>
      <c r="G802" s="43">
        <f>'Building Structure Data'!O803</f>
        <v>0</v>
      </c>
      <c r="H802" s="43">
        <f>'Building Structure Data'!P803</f>
        <v>0</v>
      </c>
      <c r="I802" t="b">
        <f>IF(OR('Building Structure Data'!M803="C",'Building Structure Data'!M803="R"),TRUE,FALSE)</f>
        <v>0</v>
      </c>
      <c r="J802">
        <f>'Building Structure Data'!Y803</f>
        <v>0</v>
      </c>
      <c r="K802" s="77">
        <f>'Building Structure Data'!AN803</f>
        <v>0</v>
      </c>
      <c r="L802" s="77">
        <f>'Building Structure Data'!AO803</f>
        <v>0</v>
      </c>
      <c r="M802" s="163" t="str">
        <f>IFERROR('Inputs_Metric 7'!$D$5*INDEX('HAZUS Table FL 14.14'!$F$5:$F$40,MATCH($J802,'HAZUS Table FL 14.14'!$C$5:$C$40,0)),"no data")</f>
        <v>no data</v>
      </c>
      <c r="N802" s="163" t="str">
        <f>IFERROR('Inputs_Metric 7'!$D$5*INDEX('HAZUS Table FL 14.14'!$G$5:$G$40,MATCH($J802,'HAZUS Table FL 14.14'!$C$5:$C$40,0)),"no data")</f>
        <v>no data</v>
      </c>
      <c r="O802" s="163" t="str">
        <f>IFERROR('Inputs_Metric 7'!$D$5*INDEX('HAZUS Table FL 14.14'!$I$5:$I$40,MATCH($J802,'HAZUS Table FL 14.14'!$C$5:$C$40,0)),"no data")</f>
        <v>no data</v>
      </c>
      <c r="P802" s="246" t="str">
        <f>IFERROR(AVERAGEIFS('HAZUS Table FL 14.12'!$S$4:$S$325,'HAZUS Table FL 14.12'!$N$4:$N$325,$J802,'HAZUS Table FL 14.12'!$R$4:$R$325,$I802,'HAZUS Table FL 14.12'!$P$4:$P$325,"&lt;="&amp;$G802,'HAZUS Table FL 14.12'!$Q$4:$Q$325,"&gt;"&amp;$G802)*'Inputs_Metric 7'!$D$6,"no data")</f>
        <v>no data</v>
      </c>
      <c r="Q802" s="246" t="str">
        <f>IFERROR(AVERAGEIFS('HAZUS Table FL 14.12'!$S$4:$S$325,'HAZUS Table FL 14.12'!$N$4:$N$325,$J802,'HAZUS Table FL 14.12'!$R$4:$R$325,$I802,'HAZUS Table FL 14.12'!$P$4:$P$325,"&lt;="&amp;$H802,'HAZUS Table FL 14.12'!$Q$4:$Q$325,"&gt;"&amp;$H802)*'Inputs_Metric 7'!$D$6,"no data")</f>
        <v>no data</v>
      </c>
      <c r="R802" s="246" t="str">
        <f>IFERROR(INDEX('HAZUS Table FL 14.16'!$D$3:$D$30,MATCH($J802,'HAZUS Table FL 14.16'!$C$3:$C$30,0)),"no data")</f>
        <v>no data</v>
      </c>
      <c r="S802" s="246" t="str">
        <f>IFERROR(INDEX('HAZUS Table FL 14.16'!$F$3:$F$30,MATCH($J802,'HAZUS Table FL 14.16'!$C$3:$C$30,0)),"no data")</f>
        <v>no data</v>
      </c>
      <c r="T802" s="246" t="str">
        <f>IFERROR(INDEX('HAZUS Table FL 14.16'!$G$3:$G$30,MATCH($J802,'HAZUS Table FL 14.16'!$C$3:$C$30,0)),"no data")</f>
        <v>no data</v>
      </c>
      <c r="U802" s="164" t="str">
        <f>IFERROR('Inputs_Metric 7'!$D$5*INDEX('HAZUS Table FL 14.8'!$E$4:$E$14,MATCH('Step 1_Metric 7'!$J802,'HAZUS Table FL 14.8'!$C$4:$C$14,0)),"no data")</f>
        <v>no data</v>
      </c>
      <c r="W802" s="92" t="str">
        <f t="shared" si="119"/>
        <v/>
      </c>
      <c r="X802" s="92" t="str">
        <f t="shared" si="120"/>
        <v/>
      </c>
      <c r="Y802" s="92" t="str">
        <f t="shared" si="121"/>
        <v/>
      </c>
      <c r="Z802" s="92" t="str">
        <f t="shared" si="122"/>
        <v/>
      </c>
      <c r="AA802" s="101" t="str">
        <f t="shared" si="123"/>
        <v/>
      </c>
      <c r="AB802" s="101" t="str">
        <f t="shared" si="124"/>
        <v/>
      </c>
      <c r="AC802" s="92" t="str">
        <f t="shared" si="125"/>
        <v/>
      </c>
      <c r="AD802" s="92" t="str">
        <f t="shared" si="126"/>
        <v/>
      </c>
    </row>
    <row r="803" spans="1:30" x14ac:dyDescent="0.25">
      <c r="A803">
        <f t="shared" si="118"/>
        <v>10</v>
      </c>
      <c r="B803">
        <f>COUNTIF($D$4:D803,D803)</f>
        <v>720</v>
      </c>
      <c r="C803">
        <f>'Building Structure Data'!B804</f>
        <v>0</v>
      </c>
      <c r="D803">
        <f>'Building Structure Data'!C804</f>
        <v>0</v>
      </c>
      <c r="E803">
        <f>'Building Structure Data'!D804</f>
        <v>0</v>
      </c>
      <c r="F803">
        <f>'Building Structure Data'!E804</f>
        <v>0</v>
      </c>
      <c r="G803" s="43">
        <f>'Building Structure Data'!O804</f>
        <v>0</v>
      </c>
      <c r="H803" s="43">
        <f>'Building Structure Data'!P804</f>
        <v>0</v>
      </c>
      <c r="I803" t="b">
        <f>IF(OR('Building Structure Data'!M804="C",'Building Structure Data'!M804="R"),TRUE,FALSE)</f>
        <v>0</v>
      </c>
      <c r="J803">
        <f>'Building Structure Data'!Y804</f>
        <v>0</v>
      </c>
      <c r="K803" s="77">
        <f>'Building Structure Data'!AN804</f>
        <v>0</v>
      </c>
      <c r="L803" s="77">
        <f>'Building Structure Data'!AO804</f>
        <v>0</v>
      </c>
      <c r="M803" s="163" t="str">
        <f>IFERROR('Inputs_Metric 7'!$D$5*INDEX('HAZUS Table FL 14.14'!$F$5:$F$40,MATCH($J803,'HAZUS Table FL 14.14'!$C$5:$C$40,0)),"no data")</f>
        <v>no data</v>
      </c>
      <c r="N803" s="163" t="str">
        <f>IFERROR('Inputs_Metric 7'!$D$5*INDEX('HAZUS Table FL 14.14'!$G$5:$G$40,MATCH($J803,'HAZUS Table FL 14.14'!$C$5:$C$40,0)),"no data")</f>
        <v>no data</v>
      </c>
      <c r="O803" s="163" t="str">
        <f>IFERROR('Inputs_Metric 7'!$D$5*INDEX('HAZUS Table FL 14.14'!$I$5:$I$40,MATCH($J803,'HAZUS Table FL 14.14'!$C$5:$C$40,0)),"no data")</f>
        <v>no data</v>
      </c>
      <c r="P803" s="246" t="str">
        <f>IFERROR(AVERAGEIFS('HAZUS Table FL 14.12'!$S$4:$S$325,'HAZUS Table FL 14.12'!$N$4:$N$325,$J803,'HAZUS Table FL 14.12'!$R$4:$R$325,$I803,'HAZUS Table FL 14.12'!$P$4:$P$325,"&lt;="&amp;$G803,'HAZUS Table FL 14.12'!$Q$4:$Q$325,"&gt;"&amp;$G803)*'Inputs_Metric 7'!$D$6,"no data")</f>
        <v>no data</v>
      </c>
      <c r="Q803" s="246" t="str">
        <f>IFERROR(AVERAGEIFS('HAZUS Table FL 14.12'!$S$4:$S$325,'HAZUS Table FL 14.12'!$N$4:$N$325,$J803,'HAZUS Table FL 14.12'!$R$4:$R$325,$I803,'HAZUS Table FL 14.12'!$P$4:$P$325,"&lt;="&amp;$H803,'HAZUS Table FL 14.12'!$Q$4:$Q$325,"&gt;"&amp;$H803)*'Inputs_Metric 7'!$D$6,"no data")</f>
        <v>no data</v>
      </c>
      <c r="R803" s="246" t="str">
        <f>IFERROR(INDEX('HAZUS Table FL 14.16'!$D$3:$D$30,MATCH($J803,'HAZUS Table FL 14.16'!$C$3:$C$30,0)),"no data")</f>
        <v>no data</v>
      </c>
      <c r="S803" s="246" t="str">
        <f>IFERROR(INDEX('HAZUS Table FL 14.16'!$F$3:$F$30,MATCH($J803,'HAZUS Table FL 14.16'!$C$3:$C$30,0)),"no data")</f>
        <v>no data</v>
      </c>
      <c r="T803" s="246" t="str">
        <f>IFERROR(INDEX('HAZUS Table FL 14.16'!$G$3:$G$30,MATCH($J803,'HAZUS Table FL 14.16'!$C$3:$C$30,0)),"no data")</f>
        <v>no data</v>
      </c>
      <c r="U803" s="164" t="str">
        <f>IFERROR('Inputs_Metric 7'!$D$5*INDEX('HAZUS Table FL 14.8'!$E$4:$E$14,MATCH('Step 1_Metric 7'!$J803,'HAZUS Table FL 14.8'!$C$4:$C$14,0)),"no data")</f>
        <v>no data</v>
      </c>
      <c r="W803" s="92" t="str">
        <f t="shared" si="119"/>
        <v/>
      </c>
      <c r="X803" s="92" t="str">
        <f t="shared" si="120"/>
        <v/>
      </c>
      <c r="Y803" s="92" t="str">
        <f t="shared" si="121"/>
        <v/>
      </c>
      <c r="Z803" s="92" t="str">
        <f t="shared" si="122"/>
        <v/>
      </c>
      <c r="AA803" s="101" t="str">
        <f t="shared" si="123"/>
        <v/>
      </c>
      <c r="AB803" s="101" t="str">
        <f t="shared" si="124"/>
        <v/>
      </c>
      <c r="AC803" s="92" t="str">
        <f t="shared" si="125"/>
        <v/>
      </c>
      <c r="AD803" s="92" t="str">
        <f t="shared" si="126"/>
        <v/>
      </c>
    </row>
    <row r="804" spans="1:30" x14ac:dyDescent="0.25">
      <c r="A804">
        <f t="shared" si="118"/>
        <v>10</v>
      </c>
      <c r="B804">
        <f>COUNTIF($D$4:D804,D804)</f>
        <v>721</v>
      </c>
      <c r="C804">
        <f>'Building Structure Data'!B805</f>
        <v>0</v>
      </c>
      <c r="D804">
        <f>'Building Structure Data'!C805</f>
        <v>0</v>
      </c>
      <c r="E804">
        <f>'Building Structure Data'!D805</f>
        <v>0</v>
      </c>
      <c r="F804">
        <f>'Building Structure Data'!E805</f>
        <v>0</v>
      </c>
      <c r="G804" s="43">
        <f>'Building Structure Data'!O805</f>
        <v>0</v>
      </c>
      <c r="H804" s="43">
        <f>'Building Structure Data'!P805</f>
        <v>0</v>
      </c>
      <c r="I804" t="b">
        <f>IF(OR('Building Structure Data'!M805="C",'Building Structure Data'!M805="R"),TRUE,FALSE)</f>
        <v>0</v>
      </c>
      <c r="J804">
        <f>'Building Structure Data'!Y805</f>
        <v>0</v>
      </c>
      <c r="K804" s="77">
        <f>'Building Structure Data'!AN805</f>
        <v>0</v>
      </c>
      <c r="L804" s="77">
        <f>'Building Structure Data'!AO805</f>
        <v>0</v>
      </c>
      <c r="M804" s="163" t="str">
        <f>IFERROR('Inputs_Metric 7'!$D$5*INDEX('HAZUS Table FL 14.14'!$F$5:$F$40,MATCH($J804,'HAZUS Table FL 14.14'!$C$5:$C$40,0)),"no data")</f>
        <v>no data</v>
      </c>
      <c r="N804" s="163" t="str">
        <f>IFERROR('Inputs_Metric 7'!$D$5*INDEX('HAZUS Table FL 14.14'!$G$5:$G$40,MATCH($J804,'HAZUS Table FL 14.14'!$C$5:$C$40,0)),"no data")</f>
        <v>no data</v>
      </c>
      <c r="O804" s="163" t="str">
        <f>IFERROR('Inputs_Metric 7'!$D$5*INDEX('HAZUS Table FL 14.14'!$I$5:$I$40,MATCH($J804,'HAZUS Table FL 14.14'!$C$5:$C$40,0)),"no data")</f>
        <v>no data</v>
      </c>
      <c r="P804" s="246" t="str">
        <f>IFERROR(AVERAGEIFS('HAZUS Table FL 14.12'!$S$4:$S$325,'HAZUS Table FL 14.12'!$N$4:$N$325,$J804,'HAZUS Table FL 14.12'!$R$4:$R$325,$I804,'HAZUS Table FL 14.12'!$P$4:$P$325,"&lt;="&amp;$G804,'HAZUS Table FL 14.12'!$Q$4:$Q$325,"&gt;"&amp;$G804)*'Inputs_Metric 7'!$D$6,"no data")</f>
        <v>no data</v>
      </c>
      <c r="Q804" s="246" t="str">
        <f>IFERROR(AVERAGEIFS('HAZUS Table FL 14.12'!$S$4:$S$325,'HAZUS Table FL 14.12'!$N$4:$N$325,$J804,'HAZUS Table FL 14.12'!$R$4:$R$325,$I804,'HAZUS Table FL 14.12'!$P$4:$P$325,"&lt;="&amp;$H804,'HAZUS Table FL 14.12'!$Q$4:$Q$325,"&gt;"&amp;$H804)*'Inputs_Metric 7'!$D$6,"no data")</f>
        <v>no data</v>
      </c>
      <c r="R804" s="246" t="str">
        <f>IFERROR(INDEX('HAZUS Table FL 14.16'!$D$3:$D$30,MATCH($J804,'HAZUS Table FL 14.16'!$C$3:$C$30,0)),"no data")</f>
        <v>no data</v>
      </c>
      <c r="S804" s="246" t="str">
        <f>IFERROR(INDEX('HAZUS Table FL 14.16'!$F$3:$F$30,MATCH($J804,'HAZUS Table FL 14.16'!$C$3:$C$30,0)),"no data")</f>
        <v>no data</v>
      </c>
      <c r="T804" s="246" t="str">
        <f>IFERROR(INDEX('HAZUS Table FL 14.16'!$G$3:$G$30,MATCH($J804,'HAZUS Table FL 14.16'!$C$3:$C$30,0)),"no data")</f>
        <v>no data</v>
      </c>
      <c r="U804" s="164" t="str">
        <f>IFERROR('Inputs_Metric 7'!$D$5*INDEX('HAZUS Table FL 14.8'!$E$4:$E$14,MATCH('Step 1_Metric 7'!$J804,'HAZUS Table FL 14.8'!$C$4:$C$14,0)),"no data")</f>
        <v>no data</v>
      </c>
      <c r="W804" s="92" t="str">
        <f t="shared" si="119"/>
        <v/>
      </c>
      <c r="X804" s="92" t="str">
        <f t="shared" si="120"/>
        <v/>
      </c>
      <c r="Y804" s="92" t="str">
        <f t="shared" si="121"/>
        <v/>
      </c>
      <c r="Z804" s="92" t="str">
        <f t="shared" si="122"/>
        <v/>
      </c>
      <c r="AA804" s="101" t="str">
        <f t="shared" si="123"/>
        <v/>
      </c>
      <c r="AB804" s="101" t="str">
        <f t="shared" si="124"/>
        <v/>
      </c>
      <c r="AC804" s="92" t="str">
        <f t="shared" si="125"/>
        <v/>
      </c>
      <c r="AD804" s="92" t="str">
        <f t="shared" si="126"/>
        <v/>
      </c>
    </row>
    <row r="805" spans="1:30" x14ac:dyDescent="0.25">
      <c r="A805">
        <f t="shared" si="118"/>
        <v>10</v>
      </c>
      <c r="B805">
        <f>COUNTIF($D$4:D805,D805)</f>
        <v>722</v>
      </c>
      <c r="C805">
        <f>'Building Structure Data'!B806</f>
        <v>0</v>
      </c>
      <c r="D805">
        <f>'Building Structure Data'!C806</f>
        <v>0</v>
      </c>
      <c r="E805">
        <f>'Building Structure Data'!D806</f>
        <v>0</v>
      </c>
      <c r="F805">
        <f>'Building Structure Data'!E806</f>
        <v>0</v>
      </c>
      <c r="G805" s="43">
        <f>'Building Structure Data'!O806</f>
        <v>0</v>
      </c>
      <c r="H805" s="43">
        <f>'Building Structure Data'!P806</f>
        <v>0</v>
      </c>
      <c r="I805" t="b">
        <f>IF(OR('Building Structure Data'!M806="C",'Building Structure Data'!M806="R"),TRUE,FALSE)</f>
        <v>0</v>
      </c>
      <c r="J805">
        <f>'Building Structure Data'!Y806</f>
        <v>0</v>
      </c>
      <c r="K805" s="77">
        <f>'Building Structure Data'!AN806</f>
        <v>0</v>
      </c>
      <c r="L805" s="77">
        <f>'Building Structure Data'!AO806</f>
        <v>0</v>
      </c>
      <c r="M805" s="163" t="str">
        <f>IFERROR('Inputs_Metric 7'!$D$5*INDEX('HAZUS Table FL 14.14'!$F$5:$F$40,MATCH($J805,'HAZUS Table FL 14.14'!$C$5:$C$40,0)),"no data")</f>
        <v>no data</v>
      </c>
      <c r="N805" s="163" t="str">
        <f>IFERROR('Inputs_Metric 7'!$D$5*INDEX('HAZUS Table FL 14.14'!$G$5:$G$40,MATCH($J805,'HAZUS Table FL 14.14'!$C$5:$C$40,0)),"no data")</f>
        <v>no data</v>
      </c>
      <c r="O805" s="163" t="str">
        <f>IFERROR('Inputs_Metric 7'!$D$5*INDEX('HAZUS Table FL 14.14'!$I$5:$I$40,MATCH($J805,'HAZUS Table FL 14.14'!$C$5:$C$40,0)),"no data")</f>
        <v>no data</v>
      </c>
      <c r="P805" s="246" t="str">
        <f>IFERROR(AVERAGEIFS('HAZUS Table FL 14.12'!$S$4:$S$325,'HAZUS Table FL 14.12'!$N$4:$N$325,$J805,'HAZUS Table FL 14.12'!$R$4:$R$325,$I805,'HAZUS Table FL 14.12'!$P$4:$P$325,"&lt;="&amp;$G805,'HAZUS Table FL 14.12'!$Q$4:$Q$325,"&gt;"&amp;$G805)*'Inputs_Metric 7'!$D$6,"no data")</f>
        <v>no data</v>
      </c>
      <c r="Q805" s="246" t="str">
        <f>IFERROR(AVERAGEIFS('HAZUS Table FL 14.12'!$S$4:$S$325,'HAZUS Table FL 14.12'!$N$4:$N$325,$J805,'HAZUS Table FL 14.12'!$R$4:$R$325,$I805,'HAZUS Table FL 14.12'!$P$4:$P$325,"&lt;="&amp;$H805,'HAZUS Table FL 14.12'!$Q$4:$Q$325,"&gt;"&amp;$H805)*'Inputs_Metric 7'!$D$6,"no data")</f>
        <v>no data</v>
      </c>
      <c r="R805" s="246" t="str">
        <f>IFERROR(INDEX('HAZUS Table FL 14.16'!$D$3:$D$30,MATCH($J805,'HAZUS Table FL 14.16'!$C$3:$C$30,0)),"no data")</f>
        <v>no data</v>
      </c>
      <c r="S805" s="246" t="str">
        <f>IFERROR(INDEX('HAZUS Table FL 14.16'!$F$3:$F$30,MATCH($J805,'HAZUS Table FL 14.16'!$C$3:$C$30,0)),"no data")</f>
        <v>no data</v>
      </c>
      <c r="T805" s="246" t="str">
        <f>IFERROR(INDEX('HAZUS Table FL 14.16'!$G$3:$G$30,MATCH($J805,'HAZUS Table FL 14.16'!$C$3:$C$30,0)),"no data")</f>
        <v>no data</v>
      </c>
      <c r="U805" s="164" t="str">
        <f>IFERROR('Inputs_Metric 7'!$D$5*INDEX('HAZUS Table FL 14.8'!$E$4:$E$14,MATCH('Step 1_Metric 7'!$J805,'HAZUS Table FL 14.8'!$C$4:$C$14,0)),"no data")</f>
        <v>no data</v>
      </c>
      <c r="W805" s="92" t="str">
        <f t="shared" si="119"/>
        <v/>
      </c>
      <c r="X805" s="92" t="str">
        <f t="shared" si="120"/>
        <v/>
      </c>
      <c r="Y805" s="92" t="str">
        <f t="shared" si="121"/>
        <v/>
      </c>
      <c r="Z805" s="92" t="str">
        <f t="shared" si="122"/>
        <v/>
      </c>
      <c r="AA805" s="101" t="str">
        <f t="shared" si="123"/>
        <v/>
      </c>
      <c r="AB805" s="101" t="str">
        <f t="shared" si="124"/>
        <v/>
      </c>
      <c r="AC805" s="92" t="str">
        <f t="shared" si="125"/>
        <v/>
      </c>
      <c r="AD805" s="92" t="str">
        <f t="shared" si="126"/>
        <v/>
      </c>
    </row>
    <row r="806" spans="1:30" x14ac:dyDescent="0.25">
      <c r="A806">
        <f t="shared" si="118"/>
        <v>10</v>
      </c>
      <c r="B806">
        <f>COUNTIF($D$4:D806,D806)</f>
        <v>723</v>
      </c>
      <c r="C806">
        <f>'Building Structure Data'!B807</f>
        <v>0</v>
      </c>
      <c r="D806">
        <f>'Building Structure Data'!C807</f>
        <v>0</v>
      </c>
      <c r="E806">
        <f>'Building Structure Data'!D807</f>
        <v>0</v>
      </c>
      <c r="F806">
        <f>'Building Structure Data'!E807</f>
        <v>0</v>
      </c>
      <c r="G806" s="43">
        <f>'Building Structure Data'!O807</f>
        <v>0</v>
      </c>
      <c r="H806" s="43">
        <f>'Building Structure Data'!P807</f>
        <v>0</v>
      </c>
      <c r="I806" t="b">
        <f>IF(OR('Building Structure Data'!M807="C",'Building Structure Data'!M807="R"),TRUE,FALSE)</f>
        <v>0</v>
      </c>
      <c r="J806">
        <f>'Building Structure Data'!Y807</f>
        <v>0</v>
      </c>
      <c r="K806" s="77">
        <f>'Building Structure Data'!AN807</f>
        <v>0</v>
      </c>
      <c r="L806" s="77">
        <f>'Building Structure Data'!AO807</f>
        <v>0</v>
      </c>
      <c r="M806" s="163" t="str">
        <f>IFERROR('Inputs_Metric 7'!$D$5*INDEX('HAZUS Table FL 14.14'!$F$5:$F$40,MATCH($J806,'HAZUS Table FL 14.14'!$C$5:$C$40,0)),"no data")</f>
        <v>no data</v>
      </c>
      <c r="N806" s="163" t="str">
        <f>IFERROR('Inputs_Metric 7'!$D$5*INDEX('HAZUS Table FL 14.14'!$G$5:$G$40,MATCH($J806,'HAZUS Table FL 14.14'!$C$5:$C$40,0)),"no data")</f>
        <v>no data</v>
      </c>
      <c r="O806" s="163" t="str">
        <f>IFERROR('Inputs_Metric 7'!$D$5*INDEX('HAZUS Table FL 14.14'!$I$5:$I$40,MATCH($J806,'HAZUS Table FL 14.14'!$C$5:$C$40,0)),"no data")</f>
        <v>no data</v>
      </c>
      <c r="P806" s="246" t="str">
        <f>IFERROR(AVERAGEIFS('HAZUS Table FL 14.12'!$S$4:$S$325,'HAZUS Table FL 14.12'!$N$4:$N$325,$J806,'HAZUS Table FL 14.12'!$R$4:$R$325,$I806,'HAZUS Table FL 14.12'!$P$4:$P$325,"&lt;="&amp;$G806,'HAZUS Table FL 14.12'!$Q$4:$Q$325,"&gt;"&amp;$G806)*'Inputs_Metric 7'!$D$6,"no data")</f>
        <v>no data</v>
      </c>
      <c r="Q806" s="246" t="str">
        <f>IFERROR(AVERAGEIFS('HAZUS Table FL 14.12'!$S$4:$S$325,'HAZUS Table FL 14.12'!$N$4:$N$325,$J806,'HAZUS Table FL 14.12'!$R$4:$R$325,$I806,'HAZUS Table FL 14.12'!$P$4:$P$325,"&lt;="&amp;$H806,'HAZUS Table FL 14.12'!$Q$4:$Q$325,"&gt;"&amp;$H806)*'Inputs_Metric 7'!$D$6,"no data")</f>
        <v>no data</v>
      </c>
      <c r="R806" s="246" t="str">
        <f>IFERROR(INDEX('HAZUS Table FL 14.16'!$D$3:$D$30,MATCH($J806,'HAZUS Table FL 14.16'!$C$3:$C$30,0)),"no data")</f>
        <v>no data</v>
      </c>
      <c r="S806" s="246" t="str">
        <f>IFERROR(INDEX('HAZUS Table FL 14.16'!$F$3:$F$30,MATCH($J806,'HAZUS Table FL 14.16'!$C$3:$C$30,0)),"no data")</f>
        <v>no data</v>
      </c>
      <c r="T806" s="246" t="str">
        <f>IFERROR(INDEX('HAZUS Table FL 14.16'!$G$3:$G$30,MATCH($J806,'HAZUS Table FL 14.16'!$C$3:$C$30,0)),"no data")</f>
        <v>no data</v>
      </c>
      <c r="U806" s="164" t="str">
        <f>IFERROR('Inputs_Metric 7'!$D$5*INDEX('HAZUS Table FL 14.8'!$E$4:$E$14,MATCH('Step 1_Metric 7'!$J806,'HAZUS Table FL 14.8'!$C$4:$C$14,0)),"no data")</f>
        <v>no data</v>
      </c>
      <c r="W806" s="92" t="str">
        <f t="shared" si="119"/>
        <v/>
      </c>
      <c r="X806" s="92" t="str">
        <f t="shared" si="120"/>
        <v/>
      </c>
      <c r="Y806" s="92" t="str">
        <f t="shared" si="121"/>
        <v/>
      </c>
      <c r="Z806" s="92" t="str">
        <f t="shared" si="122"/>
        <v/>
      </c>
      <c r="AA806" s="101" t="str">
        <f t="shared" si="123"/>
        <v/>
      </c>
      <c r="AB806" s="101" t="str">
        <f t="shared" si="124"/>
        <v/>
      </c>
      <c r="AC806" s="92" t="str">
        <f t="shared" si="125"/>
        <v/>
      </c>
      <c r="AD806" s="92" t="str">
        <f t="shared" si="126"/>
        <v/>
      </c>
    </row>
    <row r="807" spans="1:30" x14ac:dyDescent="0.25">
      <c r="A807">
        <f t="shared" si="118"/>
        <v>10</v>
      </c>
      <c r="B807">
        <f>COUNTIF($D$4:D807,D807)</f>
        <v>724</v>
      </c>
      <c r="C807">
        <f>'Building Structure Data'!B808</f>
        <v>0</v>
      </c>
      <c r="D807">
        <f>'Building Structure Data'!C808</f>
        <v>0</v>
      </c>
      <c r="E807">
        <f>'Building Structure Data'!D808</f>
        <v>0</v>
      </c>
      <c r="F807">
        <f>'Building Structure Data'!E808</f>
        <v>0</v>
      </c>
      <c r="G807" s="43">
        <f>'Building Structure Data'!O808</f>
        <v>0</v>
      </c>
      <c r="H807" s="43">
        <f>'Building Structure Data'!P808</f>
        <v>0</v>
      </c>
      <c r="I807" t="b">
        <f>IF(OR('Building Structure Data'!M808="C",'Building Structure Data'!M808="R"),TRUE,FALSE)</f>
        <v>0</v>
      </c>
      <c r="J807">
        <f>'Building Structure Data'!Y808</f>
        <v>0</v>
      </c>
      <c r="K807" s="77">
        <f>'Building Structure Data'!AN808</f>
        <v>0</v>
      </c>
      <c r="L807" s="77">
        <f>'Building Structure Data'!AO808</f>
        <v>0</v>
      </c>
      <c r="M807" s="163" t="str">
        <f>IFERROR('Inputs_Metric 7'!$D$5*INDEX('HAZUS Table FL 14.14'!$F$5:$F$40,MATCH($J807,'HAZUS Table FL 14.14'!$C$5:$C$40,0)),"no data")</f>
        <v>no data</v>
      </c>
      <c r="N807" s="163" t="str">
        <f>IFERROR('Inputs_Metric 7'!$D$5*INDEX('HAZUS Table FL 14.14'!$G$5:$G$40,MATCH($J807,'HAZUS Table FL 14.14'!$C$5:$C$40,0)),"no data")</f>
        <v>no data</v>
      </c>
      <c r="O807" s="163" t="str">
        <f>IFERROR('Inputs_Metric 7'!$D$5*INDEX('HAZUS Table FL 14.14'!$I$5:$I$40,MATCH($J807,'HAZUS Table FL 14.14'!$C$5:$C$40,0)),"no data")</f>
        <v>no data</v>
      </c>
      <c r="P807" s="246" t="str">
        <f>IFERROR(AVERAGEIFS('HAZUS Table FL 14.12'!$S$4:$S$325,'HAZUS Table FL 14.12'!$N$4:$N$325,$J807,'HAZUS Table FL 14.12'!$R$4:$R$325,$I807,'HAZUS Table FL 14.12'!$P$4:$P$325,"&lt;="&amp;$G807,'HAZUS Table FL 14.12'!$Q$4:$Q$325,"&gt;"&amp;$G807)*'Inputs_Metric 7'!$D$6,"no data")</f>
        <v>no data</v>
      </c>
      <c r="Q807" s="246" t="str">
        <f>IFERROR(AVERAGEIFS('HAZUS Table FL 14.12'!$S$4:$S$325,'HAZUS Table FL 14.12'!$N$4:$N$325,$J807,'HAZUS Table FL 14.12'!$R$4:$R$325,$I807,'HAZUS Table FL 14.12'!$P$4:$P$325,"&lt;="&amp;$H807,'HAZUS Table FL 14.12'!$Q$4:$Q$325,"&gt;"&amp;$H807)*'Inputs_Metric 7'!$D$6,"no data")</f>
        <v>no data</v>
      </c>
      <c r="R807" s="246" t="str">
        <f>IFERROR(INDEX('HAZUS Table FL 14.16'!$D$3:$D$30,MATCH($J807,'HAZUS Table FL 14.16'!$C$3:$C$30,0)),"no data")</f>
        <v>no data</v>
      </c>
      <c r="S807" s="246" t="str">
        <f>IFERROR(INDEX('HAZUS Table FL 14.16'!$F$3:$F$30,MATCH($J807,'HAZUS Table FL 14.16'!$C$3:$C$30,0)),"no data")</f>
        <v>no data</v>
      </c>
      <c r="T807" s="246" t="str">
        <f>IFERROR(INDEX('HAZUS Table FL 14.16'!$G$3:$G$30,MATCH($J807,'HAZUS Table FL 14.16'!$C$3:$C$30,0)),"no data")</f>
        <v>no data</v>
      </c>
      <c r="U807" s="164" t="str">
        <f>IFERROR('Inputs_Metric 7'!$D$5*INDEX('HAZUS Table FL 14.8'!$E$4:$E$14,MATCH('Step 1_Metric 7'!$J807,'HAZUS Table FL 14.8'!$C$4:$C$14,0)),"no data")</f>
        <v>no data</v>
      </c>
      <c r="W807" s="92" t="str">
        <f t="shared" si="119"/>
        <v/>
      </c>
      <c r="X807" s="92" t="str">
        <f t="shared" si="120"/>
        <v/>
      </c>
      <c r="Y807" s="92" t="str">
        <f t="shared" si="121"/>
        <v/>
      </c>
      <c r="Z807" s="92" t="str">
        <f t="shared" si="122"/>
        <v/>
      </c>
      <c r="AA807" s="101" t="str">
        <f t="shared" si="123"/>
        <v/>
      </c>
      <c r="AB807" s="101" t="str">
        <f t="shared" si="124"/>
        <v/>
      </c>
      <c r="AC807" s="92" t="str">
        <f t="shared" si="125"/>
        <v/>
      </c>
      <c r="AD807" s="92" t="str">
        <f t="shared" si="126"/>
        <v/>
      </c>
    </row>
    <row r="808" spans="1:30" x14ac:dyDescent="0.25">
      <c r="A808">
        <f t="shared" si="118"/>
        <v>10</v>
      </c>
      <c r="B808">
        <f>COUNTIF($D$4:D808,D808)</f>
        <v>725</v>
      </c>
      <c r="C808">
        <f>'Building Structure Data'!B809</f>
        <v>0</v>
      </c>
      <c r="D808">
        <f>'Building Structure Data'!C809</f>
        <v>0</v>
      </c>
      <c r="E808">
        <f>'Building Structure Data'!D809</f>
        <v>0</v>
      </c>
      <c r="F808">
        <f>'Building Structure Data'!E809</f>
        <v>0</v>
      </c>
      <c r="G808" s="43">
        <f>'Building Structure Data'!O809</f>
        <v>0</v>
      </c>
      <c r="H808" s="43">
        <f>'Building Structure Data'!P809</f>
        <v>0</v>
      </c>
      <c r="I808" t="b">
        <f>IF(OR('Building Structure Data'!M809="C",'Building Structure Data'!M809="R"),TRUE,FALSE)</f>
        <v>0</v>
      </c>
      <c r="J808">
        <f>'Building Structure Data'!Y809</f>
        <v>0</v>
      </c>
      <c r="K808" s="77">
        <f>'Building Structure Data'!AN809</f>
        <v>0</v>
      </c>
      <c r="L808" s="77">
        <f>'Building Structure Data'!AO809</f>
        <v>0</v>
      </c>
      <c r="M808" s="163" t="str">
        <f>IFERROR('Inputs_Metric 7'!$D$5*INDEX('HAZUS Table FL 14.14'!$F$5:$F$40,MATCH($J808,'HAZUS Table FL 14.14'!$C$5:$C$40,0)),"no data")</f>
        <v>no data</v>
      </c>
      <c r="N808" s="163" t="str">
        <f>IFERROR('Inputs_Metric 7'!$D$5*INDEX('HAZUS Table FL 14.14'!$G$5:$G$40,MATCH($J808,'HAZUS Table FL 14.14'!$C$5:$C$40,0)),"no data")</f>
        <v>no data</v>
      </c>
      <c r="O808" s="163" t="str">
        <f>IFERROR('Inputs_Metric 7'!$D$5*INDEX('HAZUS Table FL 14.14'!$I$5:$I$40,MATCH($J808,'HAZUS Table FL 14.14'!$C$5:$C$40,0)),"no data")</f>
        <v>no data</v>
      </c>
      <c r="P808" s="246" t="str">
        <f>IFERROR(AVERAGEIFS('HAZUS Table FL 14.12'!$S$4:$S$325,'HAZUS Table FL 14.12'!$N$4:$N$325,$J808,'HAZUS Table FL 14.12'!$R$4:$R$325,$I808,'HAZUS Table FL 14.12'!$P$4:$P$325,"&lt;="&amp;$G808,'HAZUS Table FL 14.12'!$Q$4:$Q$325,"&gt;"&amp;$G808)*'Inputs_Metric 7'!$D$6,"no data")</f>
        <v>no data</v>
      </c>
      <c r="Q808" s="246" t="str">
        <f>IFERROR(AVERAGEIFS('HAZUS Table FL 14.12'!$S$4:$S$325,'HAZUS Table FL 14.12'!$N$4:$N$325,$J808,'HAZUS Table FL 14.12'!$R$4:$R$325,$I808,'HAZUS Table FL 14.12'!$P$4:$P$325,"&lt;="&amp;$H808,'HAZUS Table FL 14.12'!$Q$4:$Q$325,"&gt;"&amp;$H808)*'Inputs_Metric 7'!$D$6,"no data")</f>
        <v>no data</v>
      </c>
      <c r="R808" s="246" t="str">
        <f>IFERROR(INDEX('HAZUS Table FL 14.16'!$D$3:$D$30,MATCH($J808,'HAZUS Table FL 14.16'!$C$3:$C$30,0)),"no data")</f>
        <v>no data</v>
      </c>
      <c r="S808" s="246" t="str">
        <f>IFERROR(INDEX('HAZUS Table FL 14.16'!$F$3:$F$30,MATCH($J808,'HAZUS Table FL 14.16'!$C$3:$C$30,0)),"no data")</f>
        <v>no data</v>
      </c>
      <c r="T808" s="246" t="str">
        <f>IFERROR(INDEX('HAZUS Table FL 14.16'!$G$3:$G$30,MATCH($J808,'HAZUS Table FL 14.16'!$C$3:$C$30,0)),"no data")</f>
        <v>no data</v>
      </c>
      <c r="U808" s="164" t="str">
        <f>IFERROR('Inputs_Metric 7'!$D$5*INDEX('HAZUS Table FL 14.8'!$E$4:$E$14,MATCH('Step 1_Metric 7'!$J808,'HAZUS Table FL 14.8'!$C$4:$C$14,0)),"no data")</f>
        <v>no data</v>
      </c>
      <c r="W808" s="92" t="str">
        <f t="shared" si="119"/>
        <v/>
      </c>
      <c r="X808" s="92" t="str">
        <f t="shared" si="120"/>
        <v/>
      </c>
      <c r="Y808" s="92" t="str">
        <f t="shared" si="121"/>
        <v/>
      </c>
      <c r="Z808" s="92" t="str">
        <f t="shared" si="122"/>
        <v/>
      </c>
      <c r="AA808" s="101" t="str">
        <f t="shared" si="123"/>
        <v/>
      </c>
      <c r="AB808" s="101" t="str">
        <f t="shared" si="124"/>
        <v/>
      </c>
      <c r="AC808" s="92" t="str">
        <f t="shared" si="125"/>
        <v/>
      </c>
      <c r="AD808" s="92" t="str">
        <f t="shared" si="126"/>
        <v/>
      </c>
    </row>
    <row r="809" spans="1:30" x14ac:dyDescent="0.25">
      <c r="A809">
        <f t="shared" si="118"/>
        <v>10</v>
      </c>
      <c r="B809">
        <f>COUNTIF($D$4:D809,D809)</f>
        <v>726</v>
      </c>
      <c r="C809">
        <f>'Building Structure Data'!B810</f>
        <v>0</v>
      </c>
      <c r="D809">
        <f>'Building Structure Data'!C810</f>
        <v>0</v>
      </c>
      <c r="E809">
        <f>'Building Structure Data'!D810</f>
        <v>0</v>
      </c>
      <c r="F809">
        <f>'Building Structure Data'!E810</f>
        <v>0</v>
      </c>
      <c r="G809" s="43">
        <f>'Building Structure Data'!O810</f>
        <v>0</v>
      </c>
      <c r="H809" s="43">
        <f>'Building Structure Data'!P810</f>
        <v>0</v>
      </c>
      <c r="I809" t="b">
        <f>IF(OR('Building Structure Data'!M810="C",'Building Structure Data'!M810="R"),TRUE,FALSE)</f>
        <v>0</v>
      </c>
      <c r="J809">
        <f>'Building Structure Data'!Y810</f>
        <v>0</v>
      </c>
      <c r="K809" s="77">
        <f>'Building Structure Data'!AN810</f>
        <v>0</v>
      </c>
      <c r="L809" s="77">
        <f>'Building Structure Data'!AO810</f>
        <v>0</v>
      </c>
      <c r="M809" s="163" t="str">
        <f>IFERROR('Inputs_Metric 7'!$D$5*INDEX('HAZUS Table FL 14.14'!$F$5:$F$40,MATCH($J809,'HAZUS Table FL 14.14'!$C$5:$C$40,0)),"no data")</f>
        <v>no data</v>
      </c>
      <c r="N809" s="163" t="str">
        <f>IFERROR('Inputs_Metric 7'!$D$5*INDEX('HAZUS Table FL 14.14'!$G$5:$G$40,MATCH($J809,'HAZUS Table FL 14.14'!$C$5:$C$40,0)),"no data")</f>
        <v>no data</v>
      </c>
      <c r="O809" s="163" t="str">
        <f>IFERROR('Inputs_Metric 7'!$D$5*INDEX('HAZUS Table FL 14.14'!$I$5:$I$40,MATCH($J809,'HAZUS Table FL 14.14'!$C$5:$C$40,0)),"no data")</f>
        <v>no data</v>
      </c>
      <c r="P809" s="246" t="str">
        <f>IFERROR(AVERAGEIFS('HAZUS Table FL 14.12'!$S$4:$S$325,'HAZUS Table FL 14.12'!$N$4:$N$325,$J809,'HAZUS Table FL 14.12'!$R$4:$R$325,$I809,'HAZUS Table FL 14.12'!$P$4:$P$325,"&lt;="&amp;$G809,'HAZUS Table FL 14.12'!$Q$4:$Q$325,"&gt;"&amp;$G809)*'Inputs_Metric 7'!$D$6,"no data")</f>
        <v>no data</v>
      </c>
      <c r="Q809" s="246" t="str">
        <f>IFERROR(AVERAGEIFS('HAZUS Table FL 14.12'!$S$4:$S$325,'HAZUS Table FL 14.12'!$N$4:$N$325,$J809,'HAZUS Table FL 14.12'!$R$4:$R$325,$I809,'HAZUS Table FL 14.12'!$P$4:$P$325,"&lt;="&amp;$H809,'HAZUS Table FL 14.12'!$Q$4:$Q$325,"&gt;"&amp;$H809)*'Inputs_Metric 7'!$D$6,"no data")</f>
        <v>no data</v>
      </c>
      <c r="R809" s="246" t="str">
        <f>IFERROR(INDEX('HAZUS Table FL 14.16'!$D$3:$D$30,MATCH($J809,'HAZUS Table FL 14.16'!$C$3:$C$30,0)),"no data")</f>
        <v>no data</v>
      </c>
      <c r="S809" s="246" t="str">
        <f>IFERROR(INDEX('HAZUS Table FL 14.16'!$F$3:$F$30,MATCH($J809,'HAZUS Table FL 14.16'!$C$3:$C$30,0)),"no data")</f>
        <v>no data</v>
      </c>
      <c r="T809" s="246" t="str">
        <f>IFERROR(INDEX('HAZUS Table FL 14.16'!$G$3:$G$30,MATCH($J809,'HAZUS Table FL 14.16'!$C$3:$C$30,0)),"no data")</f>
        <v>no data</v>
      </c>
      <c r="U809" s="164" t="str">
        <f>IFERROR('Inputs_Metric 7'!$D$5*INDEX('HAZUS Table FL 14.8'!$E$4:$E$14,MATCH('Step 1_Metric 7'!$J809,'HAZUS Table FL 14.8'!$C$4:$C$14,0)),"no data")</f>
        <v>no data</v>
      </c>
      <c r="W809" s="92" t="str">
        <f t="shared" si="119"/>
        <v/>
      </c>
      <c r="X809" s="92" t="str">
        <f t="shared" si="120"/>
        <v/>
      </c>
      <c r="Y809" s="92" t="str">
        <f t="shared" si="121"/>
        <v/>
      </c>
      <c r="Z809" s="92" t="str">
        <f t="shared" si="122"/>
        <v/>
      </c>
      <c r="AA809" s="101" t="str">
        <f t="shared" si="123"/>
        <v/>
      </c>
      <c r="AB809" s="101" t="str">
        <f t="shared" si="124"/>
        <v/>
      </c>
      <c r="AC809" s="92" t="str">
        <f t="shared" si="125"/>
        <v/>
      </c>
      <c r="AD809" s="92" t="str">
        <f t="shared" si="126"/>
        <v/>
      </c>
    </row>
    <row r="810" spans="1:30" x14ac:dyDescent="0.25">
      <c r="A810">
        <f t="shared" si="118"/>
        <v>10</v>
      </c>
      <c r="B810">
        <f>COUNTIF($D$4:D810,D810)</f>
        <v>727</v>
      </c>
      <c r="C810">
        <f>'Building Structure Data'!B811</f>
        <v>0</v>
      </c>
      <c r="D810">
        <f>'Building Structure Data'!C811</f>
        <v>0</v>
      </c>
      <c r="E810">
        <f>'Building Structure Data'!D811</f>
        <v>0</v>
      </c>
      <c r="F810">
        <f>'Building Structure Data'!E811</f>
        <v>0</v>
      </c>
      <c r="G810" s="43">
        <f>'Building Structure Data'!O811</f>
        <v>0</v>
      </c>
      <c r="H810" s="43">
        <f>'Building Structure Data'!P811</f>
        <v>0</v>
      </c>
      <c r="I810" t="b">
        <f>IF(OR('Building Structure Data'!M811="C",'Building Structure Data'!M811="R"),TRUE,FALSE)</f>
        <v>0</v>
      </c>
      <c r="J810">
        <f>'Building Structure Data'!Y811</f>
        <v>0</v>
      </c>
      <c r="K810" s="77">
        <f>'Building Structure Data'!AN811</f>
        <v>0</v>
      </c>
      <c r="L810" s="77">
        <f>'Building Structure Data'!AO811</f>
        <v>0</v>
      </c>
      <c r="M810" s="163" t="str">
        <f>IFERROR('Inputs_Metric 7'!$D$5*INDEX('HAZUS Table FL 14.14'!$F$5:$F$40,MATCH($J810,'HAZUS Table FL 14.14'!$C$5:$C$40,0)),"no data")</f>
        <v>no data</v>
      </c>
      <c r="N810" s="163" t="str">
        <f>IFERROR('Inputs_Metric 7'!$D$5*INDEX('HAZUS Table FL 14.14'!$G$5:$G$40,MATCH($J810,'HAZUS Table FL 14.14'!$C$5:$C$40,0)),"no data")</f>
        <v>no data</v>
      </c>
      <c r="O810" s="163" t="str">
        <f>IFERROR('Inputs_Metric 7'!$D$5*INDEX('HAZUS Table FL 14.14'!$I$5:$I$40,MATCH($J810,'HAZUS Table FL 14.14'!$C$5:$C$40,0)),"no data")</f>
        <v>no data</v>
      </c>
      <c r="P810" s="246" t="str">
        <f>IFERROR(AVERAGEIFS('HAZUS Table FL 14.12'!$S$4:$S$325,'HAZUS Table FL 14.12'!$N$4:$N$325,$J810,'HAZUS Table FL 14.12'!$R$4:$R$325,$I810,'HAZUS Table FL 14.12'!$P$4:$P$325,"&lt;="&amp;$G810,'HAZUS Table FL 14.12'!$Q$4:$Q$325,"&gt;"&amp;$G810)*'Inputs_Metric 7'!$D$6,"no data")</f>
        <v>no data</v>
      </c>
      <c r="Q810" s="246" t="str">
        <f>IFERROR(AVERAGEIFS('HAZUS Table FL 14.12'!$S$4:$S$325,'HAZUS Table FL 14.12'!$N$4:$N$325,$J810,'HAZUS Table FL 14.12'!$R$4:$R$325,$I810,'HAZUS Table FL 14.12'!$P$4:$P$325,"&lt;="&amp;$H810,'HAZUS Table FL 14.12'!$Q$4:$Q$325,"&gt;"&amp;$H810)*'Inputs_Metric 7'!$D$6,"no data")</f>
        <v>no data</v>
      </c>
      <c r="R810" s="246" t="str">
        <f>IFERROR(INDEX('HAZUS Table FL 14.16'!$D$3:$D$30,MATCH($J810,'HAZUS Table FL 14.16'!$C$3:$C$30,0)),"no data")</f>
        <v>no data</v>
      </c>
      <c r="S810" s="246" t="str">
        <f>IFERROR(INDEX('HAZUS Table FL 14.16'!$F$3:$F$30,MATCH($J810,'HAZUS Table FL 14.16'!$C$3:$C$30,0)),"no data")</f>
        <v>no data</v>
      </c>
      <c r="T810" s="246" t="str">
        <f>IFERROR(INDEX('HAZUS Table FL 14.16'!$G$3:$G$30,MATCH($J810,'HAZUS Table FL 14.16'!$C$3:$C$30,0)),"no data")</f>
        <v>no data</v>
      </c>
      <c r="U810" s="164" t="str">
        <f>IFERROR('Inputs_Metric 7'!$D$5*INDEX('HAZUS Table FL 14.8'!$E$4:$E$14,MATCH('Step 1_Metric 7'!$J810,'HAZUS Table FL 14.8'!$C$4:$C$14,0)),"no data")</f>
        <v>no data</v>
      </c>
      <c r="W810" s="92" t="str">
        <f t="shared" si="119"/>
        <v/>
      </c>
      <c r="X810" s="92" t="str">
        <f t="shared" si="120"/>
        <v/>
      </c>
      <c r="Y810" s="92" t="str">
        <f t="shared" si="121"/>
        <v/>
      </c>
      <c r="Z810" s="92" t="str">
        <f t="shared" si="122"/>
        <v/>
      </c>
      <c r="AA810" s="101" t="str">
        <f t="shared" si="123"/>
        <v/>
      </c>
      <c r="AB810" s="101" t="str">
        <f t="shared" si="124"/>
        <v/>
      </c>
      <c r="AC810" s="92" t="str">
        <f t="shared" si="125"/>
        <v/>
      </c>
      <c r="AD810" s="92" t="str">
        <f t="shared" si="126"/>
        <v/>
      </c>
    </row>
    <row r="811" spans="1:30" x14ac:dyDescent="0.25">
      <c r="A811">
        <f t="shared" si="118"/>
        <v>10</v>
      </c>
      <c r="B811">
        <f>COUNTIF($D$4:D811,D811)</f>
        <v>728</v>
      </c>
      <c r="C811">
        <f>'Building Structure Data'!B812</f>
        <v>0</v>
      </c>
      <c r="D811">
        <f>'Building Structure Data'!C812</f>
        <v>0</v>
      </c>
      <c r="E811">
        <f>'Building Structure Data'!D812</f>
        <v>0</v>
      </c>
      <c r="F811">
        <f>'Building Structure Data'!E812</f>
        <v>0</v>
      </c>
      <c r="G811" s="43">
        <f>'Building Structure Data'!O812</f>
        <v>0</v>
      </c>
      <c r="H811" s="43">
        <f>'Building Structure Data'!P812</f>
        <v>0</v>
      </c>
      <c r="I811" t="b">
        <f>IF(OR('Building Structure Data'!M812="C",'Building Structure Data'!M812="R"),TRUE,FALSE)</f>
        <v>0</v>
      </c>
      <c r="J811">
        <f>'Building Structure Data'!Y812</f>
        <v>0</v>
      </c>
      <c r="K811" s="77">
        <f>'Building Structure Data'!AN812</f>
        <v>0</v>
      </c>
      <c r="L811" s="77">
        <f>'Building Structure Data'!AO812</f>
        <v>0</v>
      </c>
      <c r="M811" s="163" t="str">
        <f>IFERROR('Inputs_Metric 7'!$D$5*INDEX('HAZUS Table FL 14.14'!$F$5:$F$40,MATCH($J811,'HAZUS Table FL 14.14'!$C$5:$C$40,0)),"no data")</f>
        <v>no data</v>
      </c>
      <c r="N811" s="163" t="str">
        <f>IFERROR('Inputs_Metric 7'!$D$5*INDEX('HAZUS Table FL 14.14'!$G$5:$G$40,MATCH($J811,'HAZUS Table FL 14.14'!$C$5:$C$40,0)),"no data")</f>
        <v>no data</v>
      </c>
      <c r="O811" s="163" t="str">
        <f>IFERROR('Inputs_Metric 7'!$D$5*INDEX('HAZUS Table FL 14.14'!$I$5:$I$40,MATCH($J811,'HAZUS Table FL 14.14'!$C$5:$C$40,0)),"no data")</f>
        <v>no data</v>
      </c>
      <c r="P811" s="246" t="str">
        <f>IFERROR(AVERAGEIFS('HAZUS Table FL 14.12'!$S$4:$S$325,'HAZUS Table FL 14.12'!$N$4:$N$325,$J811,'HAZUS Table FL 14.12'!$R$4:$R$325,$I811,'HAZUS Table FL 14.12'!$P$4:$P$325,"&lt;="&amp;$G811,'HAZUS Table FL 14.12'!$Q$4:$Q$325,"&gt;"&amp;$G811)*'Inputs_Metric 7'!$D$6,"no data")</f>
        <v>no data</v>
      </c>
      <c r="Q811" s="246" t="str">
        <f>IFERROR(AVERAGEIFS('HAZUS Table FL 14.12'!$S$4:$S$325,'HAZUS Table FL 14.12'!$N$4:$N$325,$J811,'HAZUS Table FL 14.12'!$R$4:$R$325,$I811,'HAZUS Table FL 14.12'!$P$4:$P$325,"&lt;="&amp;$H811,'HAZUS Table FL 14.12'!$Q$4:$Q$325,"&gt;"&amp;$H811)*'Inputs_Metric 7'!$D$6,"no data")</f>
        <v>no data</v>
      </c>
      <c r="R811" s="246" t="str">
        <f>IFERROR(INDEX('HAZUS Table FL 14.16'!$D$3:$D$30,MATCH($J811,'HAZUS Table FL 14.16'!$C$3:$C$30,0)),"no data")</f>
        <v>no data</v>
      </c>
      <c r="S811" s="246" t="str">
        <f>IFERROR(INDEX('HAZUS Table FL 14.16'!$F$3:$F$30,MATCH($J811,'HAZUS Table FL 14.16'!$C$3:$C$30,0)),"no data")</f>
        <v>no data</v>
      </c>
      <c r="T811" s="246" t="str">
        <f>IFERROR(INDEX('HAZUS Table FL 14.16'!$G$3:$G$30,MATCH($J811,'HAZUS Table FL 14.16'!$C$3:$C$30,0)),"no data")</f>
        <v>no data</v>
      </c>
      <c r="U811" s="164" t="str">
        <f>IFERROR('Inputs_Metric 7'!$D$5*INDEX('HAZUS Table FL 14.8'!$E$4:$E$14,MATCH('Step 1_Metric 7'!$J811,'HAZUS Table FL 14.8'!$C$4:$C$14,0)),"no data")</f>
        <v>no data</v>
      </c>
      <c r="W811" s="92" t="str">
        <f t="shared" si="119"/>
        <v/>
      </c>
      <c r="X811" s="92" t="str">
        <f t="shared" si="120"/>
        <v/>
      </c>
      <c r="Y811" s="92" t="str">
        <f t="shared" si="121"/>
        <v/>
      </c>
      <c r="Z811" s="92" t="str">
        <f t="shared" si="122"/>
        <v/>
      </c>
      <c r="AA811" s="101" t="str">
        <f t="shared" si="123"/>
        <v/>
      </c>
      <c r="AB811" s="101" t="str">
        <f t="shared" si="124"/>
        <v/>
      </c>
      <c r="AC811" s="92" t="str">
        <f t="shared" si="125"/>
        <v/>
      </c>
      <c r="AD811" s="92" t="str">
        <f t="shared" si="126"/>
        <v/>
      </c>
    </row>
    <row r="812" spans="1:30" x14ac:dyDescent="0.25">
      <c r="A812">
        <f t="shared" si="118"/>
        <v>10</v>
      </c>
      <c r="B812">
        <f>COUNTIF($D$4:D812,D812)</f>
        <v>729</v>
      </c>
      <c r="C812">
        <f>'Building Structure Data'!B813</f>
        <v>0</v>
      </c>
      <c r="D812">
        <f>'Building Structure Data'!C813</f>
        <v>0</v>
      </c>
      <c r="E812">
        <f>'Building Structure Data'!D813</f>
        <v>0</v>
      </c>
      <c r="F812">
        <f>'Building Structure Data'!E813</f>
        <v>0</v>
      </c>
      <c r="G812" s="43">
        <f>'Building Structure Data'!O813</f>
        <v>0</v>
      </c>
      <c r="H812" s="43">
        <f>'Building Structure Data'!P813</f>
        <v>0</v>
      </c>
      <c r="I812" t="b">
        <f>IF(OR('Building Structure Data'!M813="C",'Building Structure Data'!M813="R"),TRUE,FALSE)</f>
        <v>0</v>
      </c>
      <c r="J812">
        <f>'Building Structure Data'!Y813</f>
        <v>0</v>
      </c>
      <c r="K812" s="77">
        <f>'Building Structure Data'!AN813</f>
        <v>0</v>
      </c>
      <c r="L812" s="77">
        <f>'Building Structure Data'!AO813</f>
        <v>0</v>
      </c>
      <c r="M812" s="163" t="str">
        <f>IFERROR('Inputs_Metric 7'!$D$5*INDEX('HAZUS Table FL 14.14'!$F$5:$F$40,MATCH($J812,'HAZUS Table FL 14.14'!$C$5:$C$40,0)),"no data")</f>
        <v>no data</v>
      </c>
      <c r="N812" s="163" t="str">
        <f>IFERROR('Inputs_Metric 7'!$D$5*INDEX('HAZUS Table FL 14.14'!$G$5:$G$40,MATCH($J812,'HAZUS Table FL 14.14'!$C$5:$C$40,0)),"no data")</f>
        <v>no data</v>
      </c>
      <c r="O812" s="163" t="str">
        <f>IFERROR('Inputs_Metric 7'!$D$5*INDEX('HAZUS Table FL 14.14'!$I$5:$I$40,MATCH($J812,'HAZUS Table FL 14.14'!$C$5:$C$40,0)),"no data")</f>
        <v>no data</v>
      </c>
      <c r="P812" s="246" t="str">
        <f>IFERROR(AVERAGEIFS('HAZUS Table FL 14.12'!$S$4:$S$325,'HAZUS Table FL 14.12'!$N$4:$N$325,$J812,'HAZUS Table FL 14.12'!$R$4:$R$325,$I812,'HAZUS Table FL 14.12'!$P$4:$P$325,"&lt;="&amp;$G812,'HAZUS Table FL 14.12'!$Q$4:$Q$325,"&gt;"&amp;$G812)*'Inputs_Metric 7'!$D$6,"no data")</f>
        <v>no data</v>
      </c>
      <c r="Q812" s="246" t="str">
        <f>IFERROR(AVERAGEIFS('HAZUS Table FL 14.12'!$S$4:$S$325,'HAZUS Table FL 14.12'!$N$4:$N$325,$J812,'HAZUS Table FL 14.12'!$R$4:$R$325,$I812,'HAZUS Table FL 14.12'!$P$4:$P$325,"&lt;="&amp;$H812,'HAZUS Table FL 14.12'!$Q$4:$Q$325,"&gt;"&amp;$H812)*'Inputs_Metric 7'!$D$6,"no data")</f>
        <v>no data</v>
      </c>
      <c r="R812" s="246" t="str">
        <f>IFERROR(INDEX('HAZUS Table FL 14.16'!$D$3:$D$30,MATCH($J812,'HAZUS Table FL 14.16'!$C$3:$C$30,0)),"no data")</f>
        <v>no data</v>
      </c>
      <c r="S812" s="246" t="str">
        <f>IFERROR(INDEX('HAZUS Table FL 14.16'!$F$3:$F$30,MATCH($J812,'HAZUS Table FL 14.16'!$C$3:$C$30,0)),"no data")</f>
        <v>no data</v>
      </c>
      <c r="T812" s="246" t="str">
        <f>IFERROR(INDEX('HAZUS Table FL 14.16'!$G$3:$G$30,MATCH($J812,'HAZUS Table FL 14.16'!$C$3:$C$30,0)),"no data")</f>
        <v>no data</v>
      </c>
      <c r="U812" s="164" t="str">
        <f>IFERROR('Inputs_Metric 7'!$D$5*INDEX('HAZUS Table FL 14.8'!$E$4:$E$14,MATCH('Step 1_Metric 7'!$J812,'HAZUS Table FL 14.8'!$C$4:$C$14,0)),"no data")</f>
        <v>no data</v>
      </c>
      <c r="W812" s="92" t="str">
        <f t="shared" si="119"/>
        <v/>
      </c>
      <c r="X812" s="92" t="str">
        <f t="shared" si="120"/>
        <v/>
      </c>
      <c r="Y812" s="92" t="str">
        <f t="shared" si="121"/>
        <v/>
      </c>
      <c r="Z812" s="92" t="str">
        <f t="shared" si="122"/>
        <v/>
      </c>
      <c r="AA812" s="101" t="str">
        <f t="shared" si="123"/>
        <v/>
      </c>
      <c r="AB812" s="101" t="str">
        <f t="shared" si="124"/>
        <v/>
      </c>
      <c r="AC812" s="92" t="str">
        <f t="shared" si="125"/>
        <v/>
      </c>
      <c r="AD812" s="92" t="str">
        <f t="shared" si="126"/>
        <v/>
      </c>
    </row>
    <row r="813" spans="1:30" x14ac:dyDescent="0.25">
      <c r="A813">
        <f t="shared" si="118"/>
        <v>10</v>
      </c>
      <c r="B813">
        <f>COUNTIF($D$4:D813,D813)</f>
        <v>730</v>
      </c>
      <c r="C813">
        <f>'Building Structure Data'!B814</f>
        <v>0</v>
      </c>
      <c r="D813">
        <f>'Building Structure Data'!C814</f>
        <v>0</v>
      </c>
      <c r="E813">
        <f>'Building Structure Data'!D814</f>
        <v>0</v>
      </c>
      <c r="F813">
        <f>'Building Structure Data'!E814</f>
        <v>0</v>
      </c>
      <c r="G813" s="43">
        <f>'Building Structure Data'!O814</f>
        <v>0</v>
      </c>
      <c r="H813" s="43">
        <f>'Building Structure Data'!P814</f>
        <v>0</v>
      </c>
      <c r="I813" t="b">
        <f>IF(OR('Building Structure Data'!M814="C",'Building Structure Data'!M814="R"),TRUE,FALSE)</f>
        <v>0</v>
      </c>
      <c r="J813">
        <f>'Building Structure Data'!Y814</f>
        <v>0</v>
      </c>
      <c r="K813" s="77">
        <f>'Building Structure Data'!AN814</f>
        <v>0</v>
      </c>
      <c r="L813" s="77">
        <f>'Building Structure Data'!AO814</f>
        <v>0</v>
      </c>
      <c r="M813" s="163" t="str">
        <f>IFERROR('Inputs_Metric 7'!$D$5*INDEX('HAZUS Table FL 14.14'!$F$5:$F$40,MATCH($J813,'HAZUS Table FL 14.14'!$C$5:$C$40,0)),"no data")</f>
        <v>no data</v>
      </c>
      <c r="N813" s="163" t="str">
        <f>IFERROR('Inputs_Metric 7'!$D$5*INDEX('HAZUS Table FL 14.14'!$G$5:$G$40,MATCH($J813,'HAZUS Table FL 14.14'!$C$5:$C$40,0)),"no data")</f>
        <v>no data</v>
      </c>
      <c r="O813" s="163" t="str">
        <f>IFERROR('Inputs_Metric 7'!$D$5*INDEX('HAZUS Table FL 14.14'!$I$5:$I$40,MATCH($J813,'HAZUS Table FL 14.14'!$C$5:$C$40,0)),"no data")</f>
        <v>no data</v>
      </c>
      <c r="P813" s="246" t="str">
        <f>IFERROR(AVERAGEIFS('HAZUS Table FL 14.12'!$S$4:$S$325,'HAZUS Table FL 14.12'!$N$4:$N$325,$J813,'HAZUS Table FL 14.12'!$R$4:$R$325,$I813,'HAZUS Table FL 14.12'!$P$4:$P$325,"&lt;="&amp;$G813,'HAZUS Table FL 14.12'!$Q$4:$Q$325,"&gt;"&amp;$G813)*'Inputs_Metric 7'!$D$6,"no data")</f>
        <v>no data</v>
      </c>
      <c r="Q813" s="246" t="str">
        <f>IFERROR(AVERAGEIFS('HAZUS Table FL 14.12'!$S$4:$S$325,'HAZUS Table FL 14.12'!$N$4:$N$325,$J813,'HAZUS Table FL 14.12'!$R$4:$R$325,$I813,'HAZUS Table FL 14.12'!$P$4:$P$325,"&lt;="&amp;$H813,'HAZUS Table FL 14.12'!$Q$4:$Q$325,"&gt;"&amp;$H813)*'Inputs_Metric 7'!$D$6,"no data")</f>
        <v>no data</v>
      </c>
      <c r="R813" s="246" t="str">
        <f>IFERROR(INDEX('HAZUS Table FL 14.16'!$D$3:$D$30,MATCH($J813,'HAZUS Table FL 14.16'!$C$3:$C$30,0)),"no data")</f>
        <v>no data</v>
      </c>
      <c r="S813" s="246" t="str">
        <f>IFERROR(INDEX('HAZUS Table FL 14.16'!$F$3:$F$30,MATCH($J813,'HAZUS Table FL 14.16'!$C$3:$C$30,0)),"no data")</f>
        <v>no data</v>
      </c>
      <c r="T813" s="246" t="str">
        <f>IFERROR(INDEX('HAZUS Table FL 14.16'!$G$3:$G$30,MATCH($J813,'HAZUS Table FL 14.16'!$C$3:$C$30,0)),"no data")</f>
        <v>no data</v>
      </c>
      <c r="U813" s="164" t="str">
        <f>IFERROR('Inputs_Metric 7'!$D$5*INDEX('HAZUS Table FL 14.8'!$E$4:$E$14,MATCH('Step 1_Metric 7'!$J813,'HAZUS Table FL 14.8'!$C$4:$C$14,0)),"no data")</f>
        <v>no data</v>
      </c>
      <c r="W813" s="92" t="str">
        <f t="shared" si="119"/>
        <v/>
      </c>
      <c r="X813" s="92" t="str">
        <f t="shared" si="120"/>
        <v/>
      </c>
      <c r="Y813" s="92" t="str">
        <f t="shared" si="121"/>
        <v/>
      </c>
      <c r="Z813" s="92" t="str">
        <f t="shared" si="122"/>
        <v/>
      </c>
      <c r="AA813" s="101" t="str">
        <f t="shared" si="123"/>
        <v/>
      </c>
      <c r="AB813" s="101" t="str">
        <f t="shared" si="124"/>
        <v/>
      </c>
      <c r="AC813" s="92" t="str">
        <f t="shared" si="125"/>
        <v/>
      </c>
      <c r="AD813" s="92" t="str">
        <f t="shared" si="126"/>
        <v/>
      </c>
    </row>
    <row r="814" spans="1:30" x14ac:dyDescent="0.25">
      <c r="A814">
        <f t="shared" si="118"/>
        <v>10</v>
      </c>
      <c r="B814">
        <f>COUNTIF($D$4:D814,D814)</f>
        <v>731</v>
      </c>
      <c r="C814">
        <f>'Building Structure Data'!B815</f>
        <v>0</v>
      </c>
      <c r="D814">
        <f>'Building Structure Data'!C815</f>
        <v>0</v>
      </c>
      <c r="E814">
        <f>'Building Structure Data'!D815</f>
        <v>0</v>
      </c>
      <c r="F814">
        <f>'Building Structure Data'!E815</f>
        <v>0</v>
      </c>
      <c r="G814" s="43">
        <f>'Building Structure Data'!O815</f>
        <v>0</v>
      </c>
      <c r="H814" s="43">
        <f>'Building Structure Data'!P815</f>
        <v>0</v>
      </c>
      <c r="I814" t="b">
        <f>IF(OR('Building Structure Data'!M815="C",'Building Structure Data'!M815="R"),TRUE,FALSE)</f>
        <v>0</v>
      </c>
      <c r="J814">
        <f>'Building Structure Data'!Y815</f>
        <v>0</v>
      </c>
      <c r="K814" s="77">
        <f>'Building Structure Data'!AN815</f>
        <v>0</v>
      </c>
      <c r="L814" s="77">
        <f>'Building Structure Data'!AO815</f>
        <v>0</v>
      </c>
      <c r="M814" s="163" t="str">
        <f>IFERROR('Inputs_Metric 7'!$D$5*INDEX('HAZUS Table FL 14.14'!$F$5:$F$40,MATCH($J814,'HAZUS Table FL 14.14'!$C$5:$C$40,0)),"no data")</f>
        <v>no data</v>
      </c>
      <c r="N814" s="163" t="str">
        <f>IFERROR('Inputs_Metric 7'!$D$5*INDEX('HAZUS Table FL 14.14'!$G$5:$G$40,MATCH($J814,'HAZUS Table FL 14.14'!$C$5:$C$40,0)),"no data")</f>
        <v>no data</v>
      </c>
      <c r="O814" s="163" t="str">
        <f>IFERROR('Inputs_Metric 7'!$D$5*INDEX('HAZUS Table FL 14.14'!$I$5:$I$40,MATCH($J814,'HAZUS Table FL 14.14'!$C$5:$C$40,0)),"no data")</f>
        <v>no data</v>
      </c>
      <c r="P814" s="246" t="str">
        <f>IFERROR(AVERAGEIFS('HAZUS Table FL 14.12'!$S$4:$S$325,'HAZUS Table FL 14.12'!$N$4:$N$325,$J814,'HAZUS Table FL 14.12'!$R$4:$R$325,$I814,'HAZUS Table FL 14.12'!$P$4:$P$325,"&lt;="&amp;$G814,'HAZUS Table FL 14.12'!$Q$4:$Q$325,"&gt;"&amp;$G814)*'Inputs_Metric 7'!$D$6,"no data")</f>
        <v>no data</v>
      </c>
      <c r="Q814" s="246" t="str">
        <f>IFERROR(AVERAGEIFS('HAZUS Table FL 14.12'!$S$4:$S$325,'HAZUS Table FL 14.12'!$N$4:$N$325,$J814,'HAZUS Table FL 14.12'!$R$4:$R$325,$I814,'HAZUS Table FL 14.12'!$P$4:$P$325,"&lt;="&amp;$H814,'HAZUS Table FL 14.12'!$Q$4:$Q$325,"&gt;"&amp;$H814)*'Inputs_Metric 7'!$D$6,"no data")</f>
        <v>no data</v>
      </c>
      <c r="R814" s="246" t="str">
        <f>IFERROR(INDEX('HAZUS Table FL 14.16'!$D$3:$D$30,MATCH($J814,'HAZUS Table FL 14.16'!$C$3:$C$30,0)),"no data")</f>
        <v>no data</v>
      </c>
      <c r="S814" s="246" t="str">
        <f>IFERROR(INDEX('HAZUS Table FL 14.16'!$F$3:$F$30,MATCH($J814,'HAZUS Table FL 14.16'!$C$3:$C$30,0)),"no data")</f>
        <v>no data</v>
      </c>
      <c r="T814" s="246" t="str">
        <f>IFERROR(INDEX('HAZUS Table FL 14.16'!$G$3:$G$30,MATCH($J814,'HAZUS Table FL 14.16'!$C$3:$C$30,0)),"no data")</f>
        <v>no data</v>
      </c>
      <c r="U814" s="164" t="str">
        <f>IFERROR('Inputs_Metric 7'!$D$5*INDEX('HAZUS Table FL 14.8'!$E$4:$E$14,MATCH('Step 1_Metric 7'!$J814,'HAZUS Table FL 14.8'!$C$4:$C$14,0)),"no data")</f>
        <v>no data</v>
      </c>
      <c r="W814" s="92" t="str">
        <f t="shared" si="119"/>
        <v/>
      </c>
      <c r="X814" s="92" t="str">
        <f t="shared" si="120"/>
        <v/>
      </c>
      <c r="Y814" s="92" t="str">
        <f t="shared" si="121"/>
        <v/>
      </c>
      <c r="Z814" s="92" t="str">
        <f t="shared" si="122"/>
        <v/>
      </c>
      <c r="AA814" s="101" t="str">
        <f t="shared" si="123"/>
        <v/>
      </c>
      <c r="AB814" s="101" t="str">
        <f t="shared" si="124"/>
        <v/>
      </c>
      <c r="AC814" s="92" t="str">
        <f t="shared" si="125"/>
        <v/>
      </c>
      <c r="AD814" s="92" t="str">
        <f t="shared" si="126"/>
        <v/>
      </c>
    </row>
    <row r="815" spans="1:30" x14ac:dyDescent="0.25">
      <c r="A815">
        <f t="shared" si="118"/>
        <v>10</v>
      </c>
      <c r="B815">
        <f>COUNTIF($D$4:D815,D815)</f>
        <v>732</v>
      </c>
      <c r="C815">
        <f>'Building Structure Data'!B816</f>
        <v>0</v>
      </c>
      <c r="D815">
        <f>'Building Structure Data'!C816</f>
        <v>0</v>
      </c>
      <c r="E815">
        <f>'Building Structure Data'!D816</f>
        <v>0</v>
      </c>
      <c r="F815">
        <f>'Building Structure Data'!E816</f>
        <v>0</v>
      </c>
      <c r="G815" s="43">
        <f>'Building Structure Data'!O816</f>
        <v>0</v>
      </c>
      <c r="H815" s="43">
        <f>'Building Structure Data'!P816</f>
        <v>0</v>
      </c>
      <c r="I815" t="b">
        <f>IF(OR('Building Structure Data'!M816="C",'Building Structure Data'!M816="R"),TRUE,FALSE)</f>
        <v>0</v>
      </c>
      <c r="J815">
        <f>'Building Structure Data'!Y816</f>
        <v>0</v>
      </c>
      <c r="K815" s="77">
        <f>'Building Structure Data'!AN816</f>
        <v>0</v>
      </c>
      <c r="L815" s="77">
        <f>'Building Structure Data'!AO816</f>
        <v>0</v>
      </c>
      <c r="M815" s="163" t="str">
        <f>IFERROR('Inputs_Metric 7'!$D$5*INDEX('HAZUS Table FL 14.14'!$F$5:$F$40,MATCH($J815,'HAZUS Table FL 14.14'!$C$5:$C$40,0)),"no data")</f>
        <v>no data</v>
      </c>
      <c r="N815" s="163" t="str">
        <f>IFERROR('Inputs_Metric 7'!$D$5*INDEX('HAZUS Table FL 14.14'!$G$5:$G$40,MATCH($J815,'HAZUS Table FL 14.14'!$C$5:$C$40,0)),"no data")</f>
        <v>no data</v>
      </c>
      <c r="O815" s="163" t="str">
        <f>IFERROR('Inputs_Metric 7'!$D$5*INDEX('HAZUS Table FL 14.14'!$I$5:$I$40,MATCH($J815,'HAZUS Table FL 14.14'!$C$5:$C$40,0)),"no data")</f>
        <v>no data</v>
      </c>
      <c r="P815" s="246" t="str">
        <f>IFERROR(AVERAGEIFS('HAZUS Table FL 14.12'!$S$4:$S$325,'HAZUS Table FL 14.12'!$N$4:$N$325,$J815,'HAZUS Table FL 14.12'!$R$4:$R$325,$I815,'HAZUS Table FL 14.12'!$P$4:$P$325,"&lt;="&amp;$G815,'HAZUS Table FL 14.12'!$Q$4:$Q$325,"&gt;"&amp;$G815)*'Inputs_Metric 7'!$D$6,"no data")</f>
        <v>no data</v>
      </c>
      <c r="Q815" s="246" t="str">
        <f>IFERROR(AVERAGEIFS('HAZUS Table FL 14.12'!$S$4:$S$325,'HAZUS Table FL 14.12'!$N$4:$N$325,$J815,'HAZUS Table FL 14.12'!$R$4:$R$325,$I815,'HAZUS Table FL 14.12'!$P$4:$P$325,"&lt;="&amp;$H815,'HAZUS Table FL 14.12'!$Q$4:$Q$325,"&gt;"&amp;$H815)*'Inputs_Metric 7'!$D$6,"no data")</f>
        <v>no data</v>
      </c>
      <c r="R815" s="246" t="str">
        <f>IFERROR(INDEX('HAZUS Table FL 14.16'!$D$3:$D$30,MATCH($J815,'HAZUS Table FL 14.16'!$C$3:$C$30,0)),"no data")</f>
        <v>no data</v>
      </c>
      <c r="S815" s="246" t="str">
        <f>IFERROR(INDEX('HAZUS Table FL 14.16'!$F$3:$F$30,MATCH($J815,'HAZUS Table FL 14.16'!$C$3:$C$30,0)),"no data")</f>
        <v>no data</v>
      </c>
      <c r="T815" s="246" t="str">
        <f>IFERROR(INDEX('HAZUS Table FL 14.16'!$G$3:$G$30,MATCH($J815,'HAZUS Table FL 14.16'!$C$3:$C$30,0)),"no data")</f>
        <v>no data</v>
      </c>
      <c r="U815" s="164" t="str">
        <f>IFERROR('Inputs_Metric 7'!$D$5*INDEX('HAZUS Table FL 14.8'!$E$4:$E$14,MATCH('Step 1_Metric 7'!$J815,'HAZUS Table FL 14.8'!$C$4:$C$14,0)),"no data")</f>
        <v>no data</v>
      </c>
      <c r="W815" s="92" t="str">
        <f t="shared" si="119"/>
        <v/>
      </c>
      <c r="X815" s="92" t="str">
        <f t="shared" si="120"/>
        <v/>
      </c>
      <c r="Y815" s="92" t="str">
        <f t="shared" si="121"/>
        <v/>
      </c>
      <c r="Z815" s="92" t="str">
        <f t="shared" si="122"/>
        <v/>
      </c>
      <c r="AA815" s="101" t="str">
        <f t="shared" si="123"/>
        <v/>
      </c>
      <c r="AB815" s="101" t="str">
        <f t="shared" si="124"/>
        <v/>
      </c>
      <c r="AC815" s="92" t="str">
        <f t="shared" si="125"/>
        <v/>
      </c>
      <c r="AD815" s="92" t="str">
        <f t="shared" si="126"/>
        <v/>
      </c>
    </row>
    <row r="816" spans="1:30" x14ac:dyDescent="0.25">
      <c r="A816">
        <f t="shared" si="118"/>
        <v>10</v>
      </c>
      <c r="B816">
        <f>COUNTIF($D$4:D816,D816)</f>
        <v>733</v>
      </c>
      <c r="C816">
        <f>'Building Structure Data'!B817</f>
        <v>0</v>
      </c>
      <c r="D816">
        <f>'Building Structure Data'!C817</f>
        <v>0</v>
      </c>
      <c r="E816">
        <f>'Building Structure Data'!D817</f>
        <v>0</v>
      </c>
      <c r="F816">
        <f>'Building Structure Data'!E817</f>
        <v>0</v>
      </c>
      <c r="G816" s="43">
        <f>'Building Structure Data'!O817</f>
        <v>0</v>
      </c>
      <c r="H816" s="43">
        <f>'Building Structure Data'!P817</f>
        <v>0</v>
      </c>
      <c r="I816" t="b">
        <f>IF(OR('Building Structure Data'!M817="C",'Building Structure Data'!M817="R"),TRUE,FALSE)</f>
        <v>0</v>
      </c>
      <c r="J816">
        <f>'Building Structure Data'!Y817</f>
        <v>0</v>
      </c>
      <c r="K816" s="77">
        <f>'Building Structure Data'!AN817</f>
        <v>0</v>
      </c>
      <c r="L816" s="77">
        <f>'Building Structure Data'!AO817</f>
        <v>0</v>
      </c>
      <c r="M816" s="163" t="str">
        <f>IFERROR('Inputs_Metric 7'!$D$5*INDEX('HAZUS Table FL 14.14'!$F$5:$F$40,MATCH($J816,'HAZUS Table FL 14.14'!$C$5:$C$40,0)),"no data")</f>
        <v>no data</v>
      </c>
      <c r="N816" s="163" t="str">
        <f>IFERROR('Inputs_Metric 7'!$D$5*INDEX('HAZUS Table FL 14.14'!$G$5:$G$40,MATCH($J816,'HAZUS Table FL 14.14'!$C$5:$C$40,0)),"no data")</f>
        <v>no data</v>
      </c>
      <c r="O816" s="163" t="str">
        <f>IFERROR('Inputs_Metric 7'!$D$5*INDEX('HAZUS Table FL 14.14'!$I$5:$I$40,MATCH($J816,'HAZUS Table FL 14.14'!$C$5:$C$40,0)),"no data")</f>
        <v>no data</v>
      </c>
      <c r="P816" s="246" t="str">
        <f>IFERROR(AVERAGEIFS('HAZUS Table FL 14.12'!$S$4:$S$325,'HAZUS Table FL 14.12'!$N$4:$N$325,$J816,'HAZUS Table FL 14.12'!$R$4:$R$325,$I816,'HAZUS Table FL 14.12'!$P$4:$P$325,"&lt;="&amp;$G816,'HAZUS Table FL 14.12'!$Q$4:$Q$325,"&gt;"&amp;$G816)*'Inputs_Metric 7'!$D$6,"no data")</f>
        <v>no data</v>
      </c>
      <c r="Q816" s="246" t="str">
        <f>IFERROR(AVERAGEIFS('HAZUS Table FL 14.12'!$S$4:$S$325,'HAZUS Table FL 14.12'!$N$4:$N$325,$J816,'HAZUS Table FL 14.12'!$R$4:$R$325,$I816,'HAZUS Table FL 14.12'!$P$4:$P$325,"&lt;="&amp;$H816,'HAZUS Table FL 14.12'!$Q$4:$Q$325,"&gt;"&amp;$H816)*'Inputs_Metric 7'!$D$6,"no data")</f>
        <v>no data</v>
      </c>
      <c r="R816" s="246" t="str">
        <f>IFERROR(INDEX('HAZUS Table FL 14.16'!$D$3:$D$30,MATCH($J816,'HAZUS Table FL 14.16'!$C$3:$C$30,0)),"no data")</f>
        <v>no data</v>
      </c>
      <c r="S816" s="246" t="str">
        <f>IFERROR(INDEX('HAZUS Table FL 14.16'!$F$3:$F$30,MATCH($J816,'HAZUS Table FL 14.16'!$C$3:$C$30,0)),"no data")</f>
        <v>no data</v>
      </c>
      <c r="T816" s="246" t="str">
        <f>IFERROR(INDEX('HAZUS Table FL 14.16'!$G$3:$G$30,MATCH($J816,'HAZUS Table FL 14.16'!$C$3:$C$30,0)),"no data")</f>
        <v>no data</v>
      </c>
      <c r="U816" s="164" t="str">
        <f>IFERROR('Inputs_Metric 7'!$D$5*INDEX('HAZUS Table FL 14.8'!$E$4:$E$14,MATCH('Step 1_Metric 7'!$J816,'HAZUS Table FL 14.8'!$C$4:$C$14,0)),"no data")</f>
        <v>no data</v>
      </c>
      <c r="W816" s="92" t="str">
        <f t="shared" si="119"/>
        <v/>
      </c>
      <c r="X816" s="92" t="str">
        <f t="shared" si="120"/>
        <v/>
      </c>
      <c r="Y816" s="92" t="str">
        <f t="shared" si="121"/>
        <v/>
      </c>
      <c r="Z816" s="92" t="str">
        <f t="shared" si="122"/>
        <v/>
      </c>
      <c r="AA816" s="101" t="str">
        <f t="shared" si="123"/>
        <v/>
      </c>
      <c r="AB816" s="101" t="str">
        <f t="shared" si="124"/>
        <v/>
      </c>
      <c r="AC816" s="92" t="str">
        <f t="shared" si="125"/>
        <v/>
      </c>
      <c r="AD816" s="92" t="str">
        <f t="shared" si="126"/>
        <v/>
      </c>
    </row>
    <row r="817" spans="1:30" x14ac:dyDescent="0.25">
      <c r="A817">
        <f t="shared" si="118"/>
        <v>10</v>
      </c>
      <c r="B817">
        <f>COUNTIF($D$4:D817,D817)</f>
        <v>734</v>
      </c>
      <c r="C817">
        <f>'Building Structure Data'!B818</f>
        <v>0</v>
      </c>
      <c r="D817">
        <f>'Building Structure Data'!C818</f>
        <v>0</v>
      </c>
      <c r="E817">
        <f>'Building Structure Data'!D818</f>
        <v>0</v>
      </c>
      <c r="F817">
        <f>'Building Structure Data'!E818</f>
        <v>0</v>
      </c>
      <c r="G817" s="43">
        <f>'Building Structure Data'!O818</f>
        <v>0</v>
      </c>
      <c r="H817" s="43">
        <f>'Building Structure Data'!P818</f>
        <v>0</v>
      </c>
      <c r="I817" t="b">
        <f>IF(OR('Building Structure Data'!M818="C",'Building Structure Data'!M818="R"),TRUE,FALSE)</f>
        <v>0</v>
      </c>
      <c r="J817">
        <f>'Building Structure Data'!Y818</f>
        <v>0</v>
      </c>
      <c r="K817" s="77">
        <f>'Building Structure Data'!AN818</f>
        <v>0</v>
      </c>
      <c r="L817" s="77">
        <f>'Building Structure Data'!AO818</f>
        <v>0</v>
      </c>
      <c r="M817" s="163" t="str">
        <f>IFERROR('Inputs_Metric 7'!$D$5*INDEX('HAZUS Table FL 14.14'!$F$5:$F$40,MATCH($J817,'HAZUS Table FL 14.14'!$C$5:$C$40,0)),"no data")</f>
        <v>no data</v>
      </c>
      <c r="N817" s="163" t="str">
        <f>IFERROR('Inputs_Metric 7'!$D$5*INDEX('HAZUS Table FL 14.14'!$G$5:$G$40,MATCH($J817,'HAZUS Table FL 14.14'!$C$5:$C$40,0)),"no data")</f>
        <v>no data</v>
      </c>
      <c r="O817" s="163" t="str">
        <f>IFERROR('Inputs_Metric 7'!$D$5*INDEX('HAZUS Table FL 14.14'!$I$5:$I$40,MATCH($J817,'HAZUS Table FL 14.14'!$C$5:$C$40,0)),"no data")</f>
        <v>no data</v>
      </c>
      <c r="P817" s="246" t="str">
        <f>IFERROR(AVERAGEIFS('HAZUS Table FL 14.12'!$S$4:$S$325,'HAZUS Table FL 14.12'!$N$4:$N$325,$J817,'HAZUS Table FL 14.12'!$R$4:$R$325,$I817,'HAZUS Table FL 14.12'!$P$4:$P$325,"&lt;="&amp;$G817,'HAZUS Table FL 14.12'!$Q$4:$Q$325,"&gt;"&amp;$G817)*'Inputs_Metric 7'!$D$6,"no data")</f>
        <v>no data</v>
      </c>
      <c r="Q817" s="246" t="str">
        <f>IFERROR(AVERAGEIFS('HAZUS Table FL 14.12'!$S$4:$S$325,'HAZUS Table FL 14.12'!$N$4:$N$325,$J817,'HAZUS Table FL 14.12'!$R$4:$R$325,$I817,'HAZUS Table FL 14.12'!$P$4:$P$325,"&lt;="&amp;$H817,'HAZUS Table FL 14.12'!$Q$4:$Q$325,"&gt;"&amp;$H817)*'Inputs_Metric 7'!$D$6,"no data")</f>
        <v>no data</v>
      </c>
      <c r="R817" s="246" t="str">
        <f>IFERROR(INDEX('HAZUS Table FL 14.16'!$D$3:$D$30,MATCH($J817,'HAZUS Table FL 14.16'!$C$3:$C$30,0)),"no data")</f>
        <v>no data</v>
      </c>
      <c r="S817" s="246" t="str">
        <f>IFERROR(INDEX('HAZUS Table FL 14.16'!$F$3:$F$30,MATCH($J817,'HAZUS Table FL 14.16'!$C$3:$C$30,0)),"no data")</f>
        <v>no data</v>
      </c>
      <c r="T817" s="246" t="str">
        <f>IFERROR(INDEX('HAZUS Table FL 14.16'!$G$3:$G$30,MATCH($J817,'HAZUS Table FL 14.16'!$C$3:$C$30,0)),"no data")</f>
        <v>no data</v>
      </c>
      <c r="U817" s="164" t="str">
        <f>IFERROR('Inputs_Metric 7'!$D$5*INDEX('HAZUS Table FL 14.8'!$E$4:$E$14,MATCH('Step 1_Metric 7'!$J817,'HAZUS Table FL 14.8'!$C$4:$C$14,0)),"no data")</f>
        <v>no data</v>
      </c>
      <c r="W817" s="92" t="str">
        <f t="shared" si="119"/>
        <v/>
      </c>
      <c r="X817" s="92" t="str">
        <f t="shared" si="120"/>
        <v/>
      </c>
      <c r="Y817" s="92" t="str">
        <f t="shared" si="121"/>
        <v/>
      </c>
      <c r="Z817" s="92" t="str">
        <f t="shared" si="122"/>
        <v/>
      </c>
      <c r="AA817" s="101" t="str">
        <f t="shared" si="123"/>
        <v/>
      </c>
      <c r="AB817" s="101" t="str">
        <f t="shared" si="124"/>
        <v/>
      </c>
      <c r="AC817" s="92" t="str">
        <f t="shared" si="125"/>
        <v/>
      </c>
      <c r="AD817" s="92" t="str">
        <f t="shared" si="126"/>
        <v/>
      </c>
    </row>
    <row r="818" spans="1:30" x14ac:dyDescent="0.25">
      <c r="A818">
        <f t="shared" si="118"/>
        <v>10</v>
      </c>
      <c r="B818">
        <f>COUNTIF($D$4:D818,D818)</f>
        <v>735</v>
      </c>
      <c r="C818">
        <f>'Building Structure Data'!B819</f>
        <v>0</v>
      </c>
      <c r="D818">
        <f>'Building Structure Data'!C819</f>
        <v>0</v>
      </c>
      <c r="E818">
        <f>'Building Structure Data'!D819</f>
        <v>0</v>
      </c>
      <c r="F818">
        <f>'Building Structure Data'!E819</f>
        <v>0</v>
      </c>
      <c r="G818" s="43">
        <f>'Building Structure Data'!O819</f>
        <v>0</v>
      </c>
      <c r="H818" s="43">
        <f>'Building Structure Data'!P819</f>
        <v>0</v>
      </c>
      <c r="I818" t="b">
        <f>IF(OR('Building Structure Data'!M819="C",'Building Structure Data'!M819="R"),TRUE,FALSE)</f>
        <v>0</v>
      </c>
      <c r="J818">
        <f>'Building Structure Data'!Y819</f>
        <v>0</v>
      </c>
      <c r="K818" s="77">
        <f>'Building Structure Data'!AN819</f>
        <v>0</v>
      </c>
      <c r="L818" s="77">
        <f>'Building Structure Data'!AO819</f>
        <v>0</v>
      </c>
      <c r="M818" s="163" t="str">
        <f>IFERROR('Inputs_Metric 7'!$D$5*INDEX('HAZUS Table FL 14.14'!$F$5:$F$40,MATCH($J818,'HAZUS Table FL 14.14'!$C$5:$C$40,0)),"no data")</f>
        <v>no data</v>
      </c>
      <c r="N818" s="163" t="str">
        <f>IFERROR('Inputs_Metric 7'!$D$5*INDEX('HAZUS Table FL 14.14'!$G$5:$G$40,MATCH($J818,'HAZUS Table FL 14.14'!$C$5:$C$40,0)),"no data")</f>
        <v>no data</v>
      </c>
      <c r="O818" s="163" t="str">
        <f>IFERROR('Inputs_Metric 7'!$D$5*INDEX('HAZUS Table FL 14.14'!$I$5:$I$40,MATCH($J818,'HAZUS Table FL 14.14'!$C$5:$C$40,0)),"no data")</f>
        <v>no data</v>
      </c>
      <c r="P818" s="246" t="str">
        <f>IFERROR(AVERAGEIFS('HAZUS Table FL 14.12'!$S$4:$S$325,'HAZUS Table FL 14.12'!$N$4:$N$325,$J818,'HAZUS Table FL 14.12'!$R$4:$R$325,$I818,'HAZUS Table FL 14.12'!$P$4:$P$325,"&lt;="&amp;$G818,'HAZUS Table FL 14.12'!$Q$4:$Q$325,"&gt;"&amp;$G818)*'Inputs_Metric 7'!$D$6,"no data")</f>
        <v>no data</v>
      </c>
      <c r="Q818" s="246" t="str">
        <f>IFERROR(AVERAGEIFS('HAZUS Table FL 14.12'!$S$4:$S$325,'HAZUS Table FL 14.12'!$N$4:$N$325,$J818,'HAZUS Table FL 14.12'!$R$4:$R$325,$I818,'HAZUS Table FL 14.12'!$P$4:$P$325,"&lt;="&amp;$H818,'HAZUS Table FL 14.12'!$Q$4:$Q$325,"&gt;"&amp;$H818)*'Inputs_Metric 7'!$D$6,"no data")</f>
        <v>no data</v>
      </c>
      <c r="R818" s="246" t="str">
        <f>IFERROR(INDEX('HAZUS Table FL 14.16'!$D$3:$D$30,MATCH($J818,'HAZUS Table FL 14.16'!$C$3:$C$30,0)),"no data")</f>
        <v>no data</v>
      </c>
      <c r="S818" s="246" t="str">
        <f>IFERROR(INDEX('HAZUS Table FL 14.16'!$F$3:$F$30,MATCH($J818,'HAZUS Table FL 14.16'!$C$3:$C$30,0)),"no data")</f>
        <v>no data</v>
      </c>
      <c r="T818" s="246" t="str">
        <f>IFERROR(INDEX('HAZUS Table FL 14.16'!$G$3:$G$30,MATCH($J818,'HAZUS Table FL 14.16'!$C$3:$C$30,0)),"no data")</f>
        <v>no data</v>
      </c>
      <c r="U818" s="164" t="str">
        <f>IFERROR('Inputs_Metric 7'!$D$5*INDEX('HAZUS Table FL 14.8'!$E$4:$E$14,MATCH('Step 1_Metric 7'!$J818,'HAZUS Table FL 14.8'!$C$4:$C$14,0)),"no data")</f>
        <v>no data</v>
      </c>
      <c r="W818" s="92" t="str">
        <f t="shared" si="119"/>
        <v/>
      </c>
      <c r="X818" s="92" t="str">
        <f t="shared" si="120"/>
        <v/>
      </c>
      <c r="Y818" s="92" t="str">
        <f t="shared" si="121"/>
        <v/>
      </c>
      <c r="Z818" s="92" t="str">
        <f t="shared" si="122"/>
        <v/>
      </c>
      <c r="AA818" s="101" t="str">
        <f t="shared" si="123"/>
        <v/>
      </c>
      <c r="AB818" s="101" t="str">
        <f t="shared" si="124"/>
        <v/>
      </c>
      <c r="AC818" s="92" t="str">
        <f t="shared" si="125"/>
        <v/>
      </c>
      <c r="AD818" s="92" t="str">
        <f t="shared" si="126"/>
        <v/>
      </c>
    </row>
    <row r="819" spans="1:30" x14ac:dyDescent="0.25">
      <c r="A819">
        <f t="shared" si="118"/>
        <v>10</v>
      </c>
      <c r="B819">
        <f>COUNTIF($D$4:D819,D819)</f>
        <v>736</v>
      </c>
      <c r="C819">
        <f>'Building Structure Data'!B820</f>
        <v>0</v>
      </c>
      <c r="D819">
        <f>'Building Structure Data'!C820</f>
        <v>0</v>
      </c>
      <c r="E819">
        <f>'Building Structure Data'!D820</f>
        <v>0</v>
      </c>
      <c r="F819">
        <f>'Building Structure Data'!E820</f>
        <v>0</v>
      </c>
      <c r="G819" s="43">
        <f>'Building Structure Data'!O820</f>
        <v>0</v>
      </c>
      <c r="H819" s="43">
        <f>'Building Structure Data'!P820</f>
        <v>0</v>
      </c>
      <c r="I819" t="b">
        <f>IF(OR('Building Structure Data'!M820="C",'Building Structure Data'!M820="R"),TRUE,FALSE)</f>
        <v>0</v>
      </c>
      <c r="J819">
        <f>'Building Structure Data'!Y820</f>
        <v>0</v>
      </c>
      <c r="K819" s="77">
        <f>'Building Structure Data'!AN820</f>
        <v>0</v>
      </c>
      <c r="L819" s="77">
        <f>'Building Structure Data'!AO820</f>
        <v>0</v>
      </c>
      <c r="M819" s="163" t="str">
        <f>IFERROR('Inputs_Metric 7'!$D$5*INDEX('HAZUS Table FL 14.14'!$F$5:$F$40,MATCH($J819,'HAZUS Table FL 14.14'!$C$5:$C$40,0)),"no data")</f>
        <v>no data</v>
      </c>
      <c r="N819" s="163" t="str">
        <f>IFERROR('Inputs_Metric 7'!$D$5*INDEX('HAZUS Table FL 14.14'!$G$5:$G$40,MATCH($J819,'HAZUS Table FL 14.14'!$C$5:$C$40,0)),"no data")</f>
        <v>no data</v>
      </c>
      <c r="O819" s="163" t="str">
        <f>IFERROR('Inputs_Metric 7'!$D$5*INDEX('HAZUS Table FL 14.14'!$I$5:$I$40,MATCH($J819,'HAZUS Table FL 14.14'!$C$5:$C$40,0)),"no data")</f>
        <v>no data</v>
      </c>
      <c r="P819" s="246" t="str">
        <f>IFERROR(AVERAGEIFS('HAZUS Table FL 14.12'!$S$4:$S$325,'HAZUS Table FL 14.12'!$N$4:$N$325,$J819,'HAZUS Table FL 14.12'!$R$4:$R$325,$I819,'HAZUS Table FL 14.12'!$P$4:$P$325,"&lt;="&amp;$G819,'HAZUS Table FL 14.12'!$Q$4:$Q$325,"&gt;"&amp;$G819)*'Inputs_Metric 7'!$D$6,"no data")</f>
        <v>no data</v>
      </c>
      <c r="Q819" s="246" t="str">
        <f>IFERROR(AVERAGEIFS('HAZUS Table FL 14.12'!$S$4:$S$325,'HAZUS Table FL 14.12'!$N$4:$N$325,$J819,'HAZUS Table FL 14.12'!$R$4:$R$325,$I819,'HAZUS Table FL 14.12'!$P$4:$P$325,"&lt;="&amp;$H819,'HAZUS Table FL 14.12'!$Q$4:$Q$325,"&gt;"&amp;$H819)*'Inputs_Metric 7'!$D$6,"no data")</f>
        <v>no data</v>
      </c>
      <c r="R819" s="246" t="str">
        <f>IFERROR(INDEX('HAZUS Table FL 14.16'!$D$3:$D$30,MATCH($J819,'HAZUS Table FL 14.16'!$C$3:$C$30,0)),"no data")</f>
        <v>no data</v>
      </c>
      <c r="S819" s="246" t="str">
        <f>IFERROR(INDEX('HAZUS Table FL 14.16'!$F$3:$F$30,MATCH($J819,'HAZUS Table FL 14.16'!$C$3:$C$30,0)),"no data")</f>
        <v>no data</v>
      </c>
      <c r="T819" s="246" t="str">
        <f>IFERROR(INDEX('HAZUS Table FL 14.16'!$G$3:$G$30,MATCH($J819,'HAZUS Table FL 14.16'!$C$3:$C$30,0)),"no data")</f>
        <v>no data</v>
      </c>
      <c r="U819" s="164" t="str">
        <f>IFERROR('Inputs_Metric 7'!$D$5*INDEX('HAZUS Table FL 14.8'!$E$4:$E$14,MATCH('Step 1_Metric 7'!$J819,'HAZUS Table FL 14.8'!$C$4:$C$14,0)),"no data")</f>
        <v>no data</v>
      </c>
      <c r="W819" s="92" t="str">
        <f t="shared" si="119"/>
        <v/>
      </c>
      <c r="X819" s="92" t="str">
        <f t="shared" si="120"/>
        <v/>
      </c>
      <c r="Y819" s="92" t="str">
        <f t="shared" si="121"/>
        <v/>
      </c>
      <c r="Z819" s="92" t="str">
        <f t="shared" si="122"/>
        <v/>
      </c>
      <c r="AA819" s="101" t="str">
        <f t="shared" si="123"/>
        <v/>
      </c>
      <c r="AB819" s="101" t="str">
        <f t="shared" si="124"/>
        <v/>
      </c>
      <c r="AC819" s="92" t="str">
        <f t="shared" si="125"/>
        <v/>
      </c>
      <c r="AD819" s="92" t="str">
        <f t="shared" si="126"/>
        <v/>
      </c>
    </row>
    <row r="820" spans="1:30" x14ac:dyDescent="0.25">
      <c r="A820">
        <f t="shared" si="118"/>
        <v>10</v>
      </c>
      <c r="B820">
        <f>COUNTIF($D$4:D820,D820)</f>
        <v>737</v>
      </c>
      <c r="C820">
        <f>'Building Structure Data'!B821</f>
        <v>0</v>
      </c>
      <c r="D820">
        <f>'Building Structure Data'!C821</f>
        <v>0</v>
      </c>
      <c r="E820">
        <f>'Building Structure Data'!D821</f>
        <v>0</v>
      </c>
      <c r="F820">
        <f>'Building Structure Data'!E821</f>
        <v>0</v>
      </c>
      <c r="G820" s="43">
        <f>'Building Structure Data'!O821</f>
        <v>0</v>
      </c>
      <c r="H820" s="43">
        <f>'Building Structure Data'!P821</f>
        <v>0</v>
      </c>
      <c r="I820" t="b">
        <f>IF(OR('Building Structure Data'!M821="C",'Building Structure Data'!M821="R"),TRUE,FALSE)</f>
        <v>0</v>
      </c>
      <c r="J820">
        <f>'Building Structure Data'!Y821</f>
        <v>0</v>
      </c>
      <c r="K820" s="77">
        <f>'Building Structure Data'!AN821</f>
        <v>0</v>
      </c>
      <c r="L820" s="77">
        <f>'Building Structure Data'!AO821</f>
        <v>0</v>
      </c>
      <c r="M820" s="163" t="str">
        <f>IFERROR('Inputs_Metric 7'!$D$5*INDEX('HAZUS Table FL 14.14'!$F$5:$F$40,MATCH($J820,'HAZUS Table FL 14.14'!$C$5:$C$40,0)),"no data")</f>
        <v>no data</v>
      </c>
      <c r="N820" s="163" t="str">
        <f>IFERROR('Inputs_Metric 7'!$D$5*INDEX('HAZUS Table FL 14.14'!$G$5:$G$40,MATCH($J820,'HAZUS Table FL 14.14'!$C$5:$C$40,0)),"no data")</f>
        <v>no data</v>
      </c>
      <c r="O820" s="163" t="str">
        <f>IFERROR('Inputs_Metric 7'!$D$5*INDEX('HAZUS Table FL 14.14'!$I$5:$I$40,MATCH($J820,'HAZUS Table FL 14.14'!$C$5:$C$40,0)),"no data")</f>
        <v>no data</v>
      </c>
      <c r="P820" s="246" t="str">
        <f>IFERROR(AVERAGEIFS('HAZUS Table FL 14.12'!$S$4:$S$325,'HAZUS Table FL 14.12'!$N$4:$N$325,$J820,'HAZUS Table FL 14.12'!$R$4:$R$325,$I820,'HAZUS Table FL 14.12'!$P$4:$P$325,"&lt;="&amp;$G820,'HAZUS Table FL 14.12'!$Q$4:$Q$325,"&gt;"&amp;$G820)*'Inputs_Metric 7'!$D$6,"no data")</f>
        <v>no data</v>
      </c>
      <c r="Q820" s="246" t="str">
        <f>IFERROR(AVERAGEIFS('HAZUS Table FL 14.12'!$S$4:$S$325,'HAZUS Table FL 14.12'!$N$4:$N$325,$J820,'HAZUS Table FL 14.12'!$R$4:$R$325,$I820,'HAZUS Table FL 14.12'!$P$4:$P$325,"&lt;="&amp;$H820,'HAZUS Table FL 14.12'!$Q$4:$Q$325,"&gt;"&amp;$H820)*'Inputs_Metric 7'!$D$6,"no data")</f>
        <v>no data</v>
      </c>
      <c r="R820" s="246" t="str">
        <f>IFERROR(INDEX('HAZUS Table FL 14.16'!$D$3:$D$30,MATCH($J820,'HAZUS Table FL 14.16'!$C$3:$C$30,0)),"no data")</f>
        <v>no data</v>
      </c>
      <c r="S820" s="246" t="str">
        <f>IFERROR(INDEX('HAZUS Table FL 14.16'!$F$3:$F$30,MATCH($J820,'HAZUS Table FL 14.16'!$C$3:$C$30,0)),"no data")</f>
        <v>no data</v>
      </c>
      <c r="T820" s="246" t="str">
        <f>IFERROR(INDEX('HAZUS Table FL 14.16'!$G$3:$G$30,MATCH($J820,'HAZUS Table FL 14.16'!$C$3:$C$30,0)),"no data")</f>
        <v>no data</v>
      </c>
      <c r="U820" s="164" t="str">
        <f>IFERROR('Inputs_Metric 7'!$D$5*INDEX('HAZUS Table FL 14.8'!$E$4:$E$14,MATCH('Step 1_Metric 7'!$J820,'HAZUS Table FL 14.8'!$C$4:$C$14,0)),"no data")</f>
        <v>no data</v>
      </c>
      <c r="W820" s="92" t="str">
        <f t="shared" si="119"/>
        <v/>
      </c>
      <c r="X820" s="92" t="str">
        <f t="shared" si="120"/>
        <v/>
      </c>
      <c r="Y820" s="92" t="str">
        <f t="shared" si="121"/>
        <v/>
      </c>
      <c r="Z820" s="92" t="str">
        <f t="shared" si="122"/>
        <v/>
      </c>
      <c r="AA820" s="101" t="str">
        <f t="shared" si="123"/>
        <v/>
      </c>
      <c r="AB820" s="101" t="str">
        <f t="shared" si="124"/>
        <v/>
      </c>
      <c r="AC820" s="92" t="str">
        <f t="shared" si="125"/>
        <v/>
      </c>
      <c r="AD820" s="92" t="str">
        <f t="shared" si="126"/>
        <v/>
      </c>
    </row>
    <row r="821" spans="1:30" x14ac:dyDescent="0.25">
      <c r="A821">
        <f t="shared" si="118"/>
        <v>10</v>
      </c>
      <c r="B821">
        <f>COUNTIF($D$4:D821,D821)</f>
        <v>738</v>
      </c>
      <c r="C821">
        <f>'Building Structure Data'!B822</f>
        <v>0</v>
      </c>
      <c r="D821">
        <f>'Building Structure Data'!C822</f>
        <v>0</v>
      </c>
      <c r="E821">
        <f>'Building Structure Data'!D822</f>
        <v>0</v>
      </c>
      <c r="F821">
        <f>'Building Structure Data'!E822</f>
        <v>0</v>
      </c>
      <c r="G821" s="43">
        <f>'Building Structure Data'!O822</f>
        <v>0</v>
      </c>
      <c r="H821" s="43">
        <f>'Building Structure Data'!P822</f>
        <v>0</v>
      </c>
      <c r="I821" t="b">
        <f>IF(OR('Building Structure Data'!M822="C",'Building Structure Data'!M822="R"),TRUE,FALSE)</f>
        <v>0</v>
      </c>
      <c r="J821">
        <f>'Building Structure Data'!Y822</f>
        <v>0</v>
      </c>
      <c r="K821" s="77">
        <f>'Building Structure Data'!AN822</f>
        <v>0</v>
      </c>
      <c r="L821" s="77">
        <f>'Building Structure Data'!AO822</f>
        <v>0</v>
      </c>
      <c r="M821" s="163" t="str">
        <f>IFERROR('Inputs_Metric 7'!$D$5*INDEX('HAZUS Table FL 14.14'!$F$5:$F$40,MATCH($J821,'HAZUS Table FL 14.14'!$C$5:$C$40,0)),"no data")</f>
        <v>no data</v>
      </c>
      <c r="N821" s="163" t="str">
        <f>IFERROR('Inputs_Metric 7'!$D$5*INDEX('HAZUS Table FL 14.14'!$G$5:$G$40,MATCH($J821,'HAZUS Table FL 14.14'!$C$5:$C$40,0)),"no data")</f>
        <v>no data</v>
      </c>
      <c r="O821" s="163" t="str">
        <f>IFERROR('Inputs_Metric 7'!$D$5*INDEX('HAZUS Table FL 14.14'!$I$5:$I$40,MATCH($J821,'HAZUS Table FL 14.14'!$C$5:$C$40,0)),"no data")</f>
        <v>no data</v>
      </c>
      <c r="P821" s="246" t="str">
        <f>IFERROR(AVERAGEIFS('HAZUS Table FL 14.12'!$S$4:$S$325,'HAZUS Table FL 14.12'!$N$4:$N$325,$J821,'HAZUS Table FL 14.12'!$R$4:$R$325,$I821,'HAZUS Table FL 14.12'!$P$4:$P$325,"&lt;="&amp;$G821,'HAZUS Table FL 14.12'!$Q$4:$Q$325,"&gt;"&amp;$G821)*'Inputs_Metric 7'!$D$6,"no data")</f>
        <v>no data</v>
      </c>
      <c r="Q821" s="246" t="str">
        <f>IFERROR(AVERAGEIFS('HAZUS Table FL 14.12'!$S$4:$S$325,'HAZUS Table FL 14.12'!$N$4:$N$325,$J821,'HAZUS Table FL 14.12'!$R$4:$R$325,$I821,'HAZUS Table FL 14.12'!$P$4:$P$325,"&lt;="&amp;$H821,'HAZUS Table FL 14.12'!$Q$4:$Q$325,"&gt;"&amp;$H821)*'Inputs_Metric 7'!$D$6,"no data")</f>
        <v>no data</v>
      </c>
      <c r="R821" s="246" t="str">
        <f>IFERROR(INDEX('HAZUS Table FL 14.16'!$D$3:$D$30,MATCH($J821,'HAZUS Table FL 14.16'!$C$3:$C$30,0)),"no data")</f>
        <v>no data</v>
      </c>
      <c r="S821" s="246" t="str">
        <f>IFERROR(INDEX('HAZUS Table FL 14.16'!$F$3:$F$30,MATCH($J821,'HAZUS Table FL 14.16'!$C$3:$C$30,0)),"no data")</f>
        <v>no data</v>
      </c>
      <c r="T821" s="246" t="str">
        <f>IFERROR(INDEX('HAZUS Table FL 14.16'!$G$3:$G$30,MATCH($J821,'HAZUS Table FL 14.16'!$C$3:$C$30,0)),"no data")</f>
        <v>no data</v>
      </c>
      <c r="U821" s="164" t="str">
        <f>IFERROR('Inputs_Metric 7'!$D$5*INDEX('HAZUS Table FL 14.8'!$E$4:$E$14,MATCH('Step 1_Metric 7'!$J821,'HAZUS Table FL 14.8'!$C$4:$C$14,0)),"no data")</f>
        <v>no data</v>
      </c>
      <c r="W821" s="92" t="str">
        <f t="shared" si="119"/>
        <v/>
      </c>
      <c r="X821" s="92" t="str">
        <f t="shared" si="120"/>
        <v/>
      </c>
      <c r="Y821" s="92" t="str">
        <f t="shared" si="121"/>
        <v/>
      </c>
      <c r="Z821" s="92" t="str">
        <f t="shared" si="122"/>
        <v/>
      </c>
      <c r="AA821" s="101" t="str">
        <f t="shared" si="123"/>
        <v/>
      </c>
      <c r="AB821" s="101" t="str">
        <f t="shared" si="124"/>
        <v/>
      </c>
      <c r="AC821" s="92" t="str">
        <f t="shared" si="125"/>
        <v/>
      </c>
      <c r="AD821" s="92" t="str">
        <f t="shared" si="126"/>
        <v/>
      </c>
    </row>
    <row r="822" spans="1:30" x14ac:dyDescent="0.25">
      <c r="A822">
        <f t="shared" si="118"/>
        <v>10</v>
      </c>
      <c r="B822">
        <f>COUNTIF($D$4:D822,D822)</f>
        <v>739</v>
      </c>
      <c r="C822">
        <f>'Building Structure Data'!B823</f>
        <v>0</v>
      </c>
      <c r="D822">
        <f>'Building Structure Data'!C823</f>
        <v>0</v>
      </c>
      <c r="E822">
        <f>'Building Structure Data'!D823</f>
        <v>0</v>
      </c>
      <c r="F822">
        <f>'Building Structure Data'!E823</f>
        <v>0</v>
      </c>
      <c r="G822" s="43">
        <f>'Building Structure Data'!O823</f>
        <v>0</v>
      </c>
      <c r="H822" s="43">
        <f>'Building Structure Data'!P823</f>
        <v>0</v>
      </c>
      <c r="I822" t="b">
        <f>IF(OR('Building Structure Data'!M823="C",'Building Structure Data'!M823="R"),TRUE,FALSE)</f>
        <v>0</v>
      </c>
      <c r="J822">
        <f>'Building Structure Data'!Y823</f>
        <v>0</v>
      </c>
      <c r="K822" s="77">
        <f>'Building Structure Data'!AN823</f>
        <v>0</v>
      </c>
      <c r="L822" s="77">
        <f>'Building Structure Data'!AO823</f>
        <v>0</v>
      </c>
      <c r="M822" s="163" t="str">
        <f>IFERROR('Inputs_Metric 7'!$D$5*INDEX('HAZUS Table FL 14.14'!$F$5:$F$40,MATCH($J822,'HAZUS Table FL 14.14'!$C$5:$C$40,0)),"no data")</f>
        <v>no data</v>
      </c>
      <c r="N822" s="163" t="str">
        <f>IFERROR('Inputs_Metric 7'!$D$5*INDEX('HAZUS Table FL 14.14'!$G$5:$G$40,MATCH($J822,'HAZUS Table FL 14.14'!$C$5:$C$40,0)),"no data")</f>
        <v>no data</v>
      </c>
      <c r="O822" s="163" t="str">
        <f>IFERROR('Inputs_Metric 7'!$D$5*INDEX('HAZUS Table FL 14.14'!$I$5:$I$40,MATCH($J822,'HAZUS Table FL 14.14'!$C$5:$C$40,0)),"no data")</f>
        <v>no data</v>
      </c>
      <c r="P822" s="246" t="str">
        <f>IFERROR(AVERAGEIFS('HAZUS Table FL 14.12'!$S$4:$S$325,'HAZUS Table FL 14.12'!$N$4:$N$325,$J822,'HAZUS Table FL 14.12'!$R$4:$R$325,$I822,'HAZUS Table FL 14.12'!$P$4:$P$325,"&lt;="&amp;$G822,'HAZUS Table FL 14.12'!$Q$4:$Q$325,"&gt;"&amp;$G822)*'Inputs_Metric 7'!$D$6,"no data")</f>
        <v>no data</v>
      </c>
      <c r="Q822" s="246" t="str">
        <f>IFERROR(AVERAGEIFS('HAZUS Table FL 14.12'!$S$4:$S$325,'HAZUS Table FL 14.12'!$N$4:$N$325,$J822,'HAZUS Table FL 14.12'!$R$4:$R$325,$I822,'HAZUS Table FL 14.12'!$P$4:$P$325,"&lt;="&amp;$H822,'HAZUS Table FL 14.12'!$Q$4:$Q$325,"&gt;"&amp;$H822)*'Inputs_Metric 7'!$D$6,"no data")</f>
        <v>no data</v>
      </c>
      <c r="R822" s="246" t="str">
        <f>IFERROR(INDEX('HAZUS Table FL 14.16'!$D$3:$D$30,MATCH($J822,'HAZUS Table FL 14.16'!$C$3:$C$30,0)),"no data")</f>
        <v>no data</v>
      </c>
      <c r="S822" s="246" t="str">
        <f>IFERROR(INDEX('HAZUS Table FL 14.16'!$F$3:$F$30,MATCH($J822,'HAZUS Table FL 14.16'!$C$3:$C$30,0)),"no data")</f>
        <v>no data</v>
      </c>
      <c r="T822" s="246" t="str">
        <f>IFERROR(INDEX('HAZUS Table FL 14.16'!$G$3:$G$30,MATCH($J822,'HAZUS Table FL 14.16'!$C$3:$C$30,0)),"no data")</f>
        <v>no data</v>
      </c>
      <c r="U822" s="164" t="str">
        <f>IFERROR('Inputs_Metric 7'!$D$5*INDEX('HAZUS Table FL 14.8'!$E$4:$E$14,MATCH('Step 1_Metric 7'!$J822,'HAZUS Table FL 14.8'!$C$4:$C$14,0)),"no data")</f>
        <v>no data</v>
      </c>
      <c r="W822" s="92" t="str">
        <f t="shared" si="119"/>
        <v/>
      </c>
      <c r="X822" s="92" t="str">
        <f t="shared" si="120"/>
        <v/>
      </c>
      <c r="Y822" s="92" t="str">
        <f t="shared" si="121"/>
        <v/>
      </c>
      <c r="Z822" s="92" t="str">
        <f t="shared" si="122"/>
        <v/>
      </c>
      <c r="AA822" s="101" t="str">
        <f t="shared" si="123"/>
        <v/>
      </c>
      <c r="AB822" s="101" t="str">
        <f t="shared" si="124"/>
        <v/>
      </c>
      <c r="AC822" s="92" t="str">
        <f t="shared" si="125"/>
        <v/>
      </c>
      <c r="AD822" s="92" t="str">
        <f t="shared" si="126"/>
        <v/>
      </c>
    </row>
    <row r="823" spans="1:30" x14ac:dyDescent="0.25">
      <c r="A823">
        <f t="shared" si="118"/>
        <v>10</v>
      </c>
      <c r="B823">
        <f>COUNTIF($D$4:D823,D823)</f>
        <v>740</v>
      </c>
      <c r="C823">
        <f>'Building Structure Data'!B824</f>
        <v>0</v>
      </c>
      <c r="D823">
        <f>'Building Structure Data'!C824</f>
        <v>0</v>
      </c>
      <c r="E823">
        <f>'Building Structure Data'!D824</f>
        <v>0</v>
      </c>
      <c r="F823">
        <f>'Building Structure Data'!E824</f>
        <v>0</v>
      </c>
      <c r="G823" s="43">
        <f>'Building Structure Data'!O824</f>
        <v>0</v>
      </c>
      <c r="H823" s="43">
        <f>'Building Structure Data'!P824</f>
        <v>0</v>
      </c>
      <c r="I823" t="b">
        <f>IF(OR('Building Structure Data'!M824="C",'Building Structure Data'!M824="R"),TRUE,FALSE)</f>
        <v>0</v>
      </c>
      <c r="J823">
        <f>'Building Structure Data'!Y824</f>
        <v>0</v>
      </c>
      <c r="K823" s="77">
        <f>'Building Structure Data'!AN824</f>
        <v>0</v>
      </c>
      <c r="L823" s="77">
        <f>'Building Structure Data'!AO824</f>
        <v>0</v>
      </c>
      <c r="M823" s="163" t="str">
        <f>IFERROR('Inputs_Metric 7'!$D$5*INDEX('HAZUS Table FL 14.14'!$F$5:$F$40,MATCH($J823,'HAZUS Table FL 14.14'!$C$5:$C$40,0)),"no data")</f>
        <v>no data</v>
      </c>
      <c r="N823" s="163" t="str">
        <f>IFERROR('Inputs_Metric 7'!$D$5*INDEX('HAZUS Table FL 14.14'!$G$5:$G$40,MATCH($J823,'HAZUS Table FL 14.14'!$C$5:$C$40,0)),"no data")</f>
        <v>no data</v>
      </c>
      <c r="O823" s="163" t="str">
        <f>IFERROR('Inputs_Metric 7'!$D$5*INDEX('HAZUS Table FL 14.14'!$I$5:$I$40,MATCH($J823,'HAZUS Table FL 14.14'!$C$5:$C$40,0)),"no data")</f>
        <v>no data</v>
      </c>
      <c r="P823" s="246" t="str">
        <f>IFERROR(AVERAGEIFS('HAZUS Table FL 14.12'!$S$4:$S$325,'HAZUS Table FL 14.12'!$N$4:$N$325,$J823,'HAZUS Table FL 14.12'!$R$4:$R$325,$I823,'HAZUS Table FL 14.12'!$P$4:$P$325,"&lt;="&amp;$G823,'HAZUS Table FL 14.12'!$Q$4:$Q$325,"&gt;"&amp;$G823)*'Inputs_Metric 7'!$D$6,"no data")</f>
        <v>no data</v>
      </c>
      <c r="Q823" s="246" t="str">
        <f>IFERROR(AVERAGEIFS('HAZUS Table FL 14.12'!$S$4:$S$325,'HAZUS Table FL 14.12'!$N$4:$N$325,$J823,'HAZUS Table FL 14.12'!$R$4:$R$325,$I823,'HAZUS Table FL 14.12'!$P$4:$P$325,"&lt;="&amp;$H823,'HAZUS Table FL 14.12'!$Q$4:$Q$325,"&gt;"&amp;$H823)*'Inputs_Metric 7'!$D$6,"no data")</f>
        <v>no data</v>
      </c>
      <c r="R823" s="246" t="str">
        <f>IFERROR(INDEX('HAZUS Table FL 14.16'!$D$3:$D$30,MATCH($J823,'HAZUS Table FL 14.16'!$C$3:$C$30,0)),"no data")</f>
        <v>no data</v>
      </c>
      <c r="S823" s="246" t="str">
        <f>IFERROR(INDEX('HAZUS Table FL 14.16'!$F$3:$F$30,MATCH($J823,'HAZUS Table FL 14.16'!$C$3:$C$30,0)),"no data")</f>
        <v>no data</v>
      </c>
      <c r="T823" s="246" t="str">
        <f>IFERROR(INDEX('HAZUS Table FL 14.16'!$G$3:$G$30,MATCH($J823,'HAZUS Table FL 14.16'!$C$3:$C$30,0)),"no data")</f>
        <v>no data</v>
      </c>
      <c r="U823" s="164" t="str">
        <f>IFERROR('Inputs_Metric 7'!$D$5*INDEX('HAZUS Table FL 14.8'!$E$4:$E$14,MATCH('Step 1_Metric 7'!$J823,'HAZUS Table FL 14.8'!$C$4:$C$14,0)),"no data")</f>
        <v>no data</v>
      </c>
      <c r="W823" s="92" t="str">
        <f t="shared" si="119"/>
        <v/>
      </c>
      <c r="X823" s="92" t="str">
        <f t="shared" si="120"/>
        <v/>
      </c>
      <c r="Y823" s="92" t="str">
        <f t="shared" si="121"/>
        <v/>
      </c>
      <c r="Z823" s="92" t="str">
        <f t="shared" si="122"/>
        <v/>
      </c>
      <c r="AA823" s="101" t="str">
        <f t="shared" si="123"/>
        <v/>
      </c>
      <c r="AB823" s="101" t="str">
        <f t="shared" si="124"/>
        <v/>
      </c>
      <c r="AC823" s="92" t="str">
        <f t="shared" si="125"/>
        <v/>
      </c>
      <c r="AD823" s="92" t="str">
        <f t="shared" si="126"/>
        <v/>
      </c>
    </row>
    <row r="824" spans="1:30" x14ac:dyDescent="0.25">
      <c r="A824">
        <f t="shared" si="118"/>
        <v>10</v>
      </c>
      <c r="B824">
        <f>COUNTIF($D$4:D824,D824)</f>
        <v>741</v>
      </c>
      <c r="C824">
        <f>'Building Structure Data'!B825</f>
        <v>0</v>
      </c>
      <c r="D824">
        <f>'Building Structure Data'!C825</f>
        <v>0</v>
      </c>
      <c r="E824">
        <f>'Building Structure Data'!D825</f>
        <v>0</v>
      </c>
      <c r="F824">
        <f>'Building Structure Data'!E825</f>
        <v>0</v>
      </c>
      <c r="G824" s="43">
        <f>'Building Structure Data'!O825</f>
        <v>0</v>
      </c>
      <c r="H824" s="43">
        <f>'Building Structure Data'!P825</f>
        <v>0</v>
      </c>
      <c r="I824" t="b">
        <f>IF(OR('Building Structure Data'!M825="C",'Building Structure Data'!M825="R"),TRUE,FALSE)</f>
        <v>0</v>
      </c>
      <c r="J824">
        <f>'Building Structure Data'!Y825</f>
        <v>0</v>
      </c>
      <c r="K824" s="77">
        <f>'Building Structure Data'!AN825</f>
        <v>0</v>
      </c>
      <c r="L824" s="77">
        <f>'Building Structure Data'!AO825</f>
        <v>0</v>
      </c>
      <c r="M824" s="163" t="str">
        <f>IFERROR('Inputs_Metric 7'!$D$5*INDEX('HAZUS Table FL 14.14'!$F$5:$F$40,MATCH($J824,'HAZUS Table FL 14.14'!$C$5:$C$40,0)),"no data")</f>
        <v>no data</v>
      </c>
      <c r="N824" s="163" t="str">
        <f>IFERROR('Inputs_Metric 7'!$D$5*INDEX('HAZUS Table FL 14.14'!$G$5:$G$40,MATCH($J824,'HAZUS Table FL 14.14'!$C$5:$C$40,0)),"no data")</f>
        <v>no data</v>
      </c>
      <c r="O824" s="163" t="str">
        <f>IFERROR('Inputs_Metric 7'!$D$5*INDEX('HAZUS Table FL 14.14'!$I$5:$I$40,MATCH($J824,'HAZUS Table FL 14.14'!$C$5:$C$40,0)),"no data")</f>
        <v>no data</v>
      </c>
      <c r="P824" s="246" t="str">
        <f>IFERROR(AVERAGEIFS('HAZUS Table FL 14.12'!$S$4:$S$325,'HAZUS Table FL 14.12'!$N$4:$N$325,$J824,'HAZUS Table FL 14.12'!$R$4:$R$325,$I824,'HAZUS Table FL 14.12'!$P$4:$P$325,"&lt;="&amp;$G824,'HAZUS Table FL 14.12'!$Q$4:$Q$325,"&gt;"&amp;$G824)*'Inputs_Metric 7'!$D$6,"no data")</f>
        <v>no data</v>
      </c>
      <c r="Q824" s="246" t="str">
        <f>IFERROR(AVERAGEIFS('HAZUS Table FL 14.12'!$S$4:$S$325,'HAZUS Table FL 14.12'!$N$4:$N$325,$J824,'HAZUS Table FL 14.12'!$R$4:$R$325,$I824,'HAZUS Table FL 14.12'!$P$4:$P$325,"&lt;="&amp;$H824,'HAZUS Table FL 14.12'!$Q$4:$Q$325,"&gt;"&amp;$H824)*'Inputs_Metric 7'!$D$6,"no data")</f>
        <v>no data</v>
      </c>
      <c r="R824" s="246" t="str">
        <f>IFERROR(INDEX('HAZUS Table FL 14.16'!$D$3:$D$30,MATCH($J824,'HAZUS Table FL 14.16'!$C$3:$C$30,0)),"no data")</f>
        <v>no data</v>
      </c>
      <c r="S824" s="246" t="str">
        <f>IFERROR(INDEX('HAZUS Table FL 14.16'!$F$3:$F$30,MATCH($J824,'HAZUS Table FL 14.16'!$C$3:$C$30,0)),"no data")</f>
        <v>no data</v>
      </c>
      <c r="T824" s="246" t="str">
        <f>IFERROR(INDEX('HAZUS Table FL 14.16'!$G$3:$G$30,MATCH($J824,'HAZUS Table FL 14.16'!$C$3:$C$30,0)),"no data")</f>
        <v>no data</v>
      </c>
      <c r="U824" s="164" t="str">
        <f>IFERROR('Inputs_Metric 7'!$D$5*INDEX('HAZUS Table FL 14.8'!$E$4:$E$14,MATCH('Step 1_Metric 7'!$J824,'HAZUS Table FL 14.8'!$C$4:$C$14,0)),"no data")</f>
        <v>no data</v>
      </c>
      <c r="W824" s="92" t="str">
        <f t="shared" si="119"/>
        <v/>
      </c>
      <c r="X824" s="92" t="str">
        <f t="shared" si="120"/>
        <v/>
      </c>
      <c r="Y824" s="92" t="str">
        <f t="shared" si="121"/>
        <v/>
      </c>
      <c r="Z824" s="92" t="str">
        <f t="shared" si="122"/>
        <v/>
      </c>
      <c r="AA824" s="101" t="str">
        <f t="shared" si="123"/>
        <v/>
      </c>
      <c r="AB824" s="101" t="str">
        <f t="shared" si="124"/>
        <v/>
      </c>
      <c r="AC824" s="92" t="str">
        <f t="shared" si="125"/>
        <v/>
      </c>
      <c r="AD824" s="92" t="str">
        <f t="shared" si="126"/>
        <v/>
      </c>
    </row>
    <row r="825" spans="1:30" x14ac:dyDescent="0.25">
      <c r="A825">
        <f t="shared" si="118"/>
        <v>10</v>
      </c>
      <c r="B825">
        <f>COUNTIF($D$4:D825,D825)</f>
        <v>742</v>
      </c>
      <c r="C825">
        <f>'Building Structure Data'!B826</f>
        <v>0</v>
      </c>
      <c r="D825">
        <f>'Building Structure Data'!C826</f>
        <v>0</v>
      </c>
      <c r="E825">
        <f>'Building Structure Data'!D826</f>
        <v>0</v>
      </c>
      <c r="F825">
        <f>'Building Structure Data'!E826</f>
        <v>0</v>
      </c>
      <c r="G825" s="43">
        <f>'Building Structure Data'!O826</f>
        <v>0</v>
      </c>
      <c r="H825" s="43">
        <f>'Building Structure Data'!P826</f>
        <v>0</v>
      </c>
      <c r="I825" t="b">
        <f>IF(OR('Building Structure Data'!M826="C",'Building Structure Data'!M826="R"),TRUE,FALSE)</f>
        <v>0</v>
      </c>
      <c r="J825">
        <f>'Building Structure Data'!Y826</f>
        <v>0</v>
      </c>
      <c r="K825" s="77">
        <f>'Building Structure Data'!AN826</f>
        <v>0</v>
      </c>
      <c r="L825" s="77">
        <f>'Building Structure Data'!AO826</f>
        <v>0</v>
      </c>
      <c r="M825" s="163" t="str">
        <f>IFERROR('Inputs_Metric 7'!$D$5*INDEX('HAZUS Table FL 14.14'!$F$5:$F$40,MATCH($J825,'HAZUS Table FL 14.14'!$C$5:$C$40,0)),"no data")</f>
        <v>no data</v>
      </c>
      <c r="N825" s="163" t="str">
        <f>IFERROR('Inputs_Metric 7'!$D$5*INDEX('HAZUS Table FL 14.14'!$G$5:$G$40,MATCH($J825,'HAZUS Table FL 14.14'!$C$5:$C$40,0)),"no data")</f>
        <v>no data</v>
      </c>
      <c r="O825" s="163" t="str">
        <f>IFERROR('Inputs_Metric 7'!$D$5*INDEX('HAZUS Table FL 14.14'!$I$5:$I$40,MATCH($J825,'HAZUS Table FL 14.14'!$C$5:$C$40,0)),"no data")</f>
        <v>no data</v>
      </c>
      <c r="P825" s="246" t="str">
        <f>IFERROR(AVERAGEIFS('HAZUS Table FL 14.12'!$S$4:$S$325,'HAZUS Table FL 14.12'!$N$4:$N$325,$J825,'HAZUS Table FL 14.12'!$R$4:$R$325,$I825,'HAZUS Table FL 14.12'!$P$4:$P$325,"&lt;="&amp;$G825,'HAZUS Table FL 14.12'!$Q$4:$Q$325,"&gt;"&amp;$G825)*'Inputs_Metric 7'!$D$6,"no data")</f>
        <v>no data</v>
      </c>
      <c r="Q825" s="246" t="str">
        <f>IFERROR(AVERAGEIFS('HAZUS Table FL 14.12'!$S$4:$S$325,'HAZUS Table FL 14.12'!$N$4:$N$325,$J825,'HAZUS Table FL 14.12'!$R$4:$R$325,$I825,'HAZUS Table FL 14.12'!$P$4:$P$325,"&lt;="&amp;$H825,'HAZUS Table FL 14.12'!$Q$4:$Q$325,"&gt;"&amp;$H825)*'Inputs_Metric 7'!$D$6,"no data")</f>
        <v>no data</v>
      </c>
      <c r="R825" s="246" t="str">
        <f>IFERROR(INDEX('HAZUS Table FL 14.16'!$D$3:$D$30,MATCH($J825,'HAZUS Table FL 14.16'!$C$3:$C$30,0)),"no data")</f>
        <v>no data</v>
      </c>
      <c r="S825" s="246" t="str">
        <f>IFERROR(INDEX('HAZUS Table FL 14.16'!$F$3:$F$30,MATCH($J825,'HAZUS Table FL 14.16'!$C$3:$C$30,0)),"no data")</f>
        <v>no data</v>
      </c>
      <c r="T825" s="246" t="str">
        <f>IFERROR(INDEX('HAZUS Table FL 14.16'!$G$3:$G$30,MATCH($J825,'HAZUS Table FL 14.16'!$C$3:$C$30,0)),"no data")</f>
        <v>no data</v>
      </c>
      <c r="U825" s="164" t="str">
        <f>IFERROR('Inputs_Metric 7'!$D$5*INDEX('HAZUS Table FL 14.8'!$E$4:$E$14,MATCH('Step 1_Metric 7'!$J825,'HAZUS Table FL 14.8'!$C$4:$C$14,0)),"no data")</f>
        <v>no data</v>
      </c>
      <c r="W825" s="92" t="str">
        <f t="shared" si="119"/>
        <v/>
      </c>
      <c r="X825" s="92" t="str">
        <f t="shared" si="120"/>
        <v/>
      </c>
      <c r="Y825" s="92" t="str">
        <f t="shared" si="121"/>
        <v/>
      </c>
      <c r="Z825" s="92" t="str">
        <f t="shared" si="122"/>
        <v/>
      </c>
      <c r="AA825" s="101" t="str">
        <f t="shared" si="123"/>
        <v/>
      </c>
      <c r="AB825" s="101" t="str">
        <f t="shared" si="124"/>
        <v/>
      </c>
      <c r="AC825" s="92" t="str">
        <f t="shared" si="125"/>
        <v/>
      </c>
      <c r="AD825" s="92" t="str">
        <f t="shared" si="126"/>
        <v/>
      </c>
    </row>
    <row r="826" spans="1:30" x14ac:dyDescent="0.25">
      <c r="A826">
        <f t="shared" si="118"/>
        <v>10</v>
      </c>
      <c r="B826">
        <f>COUNTIF($D$4:D826,D826)</f>
        <v>743</v>
      </c>
      <c r="C826">
        <f>'Building Structure Data'!B827</f>
        <v>0</v>
      </c>
      <c r="D826">
        <f>'Building Structure Data'!C827</f>
        <v>0</v>
      </c>
      <c r="E826">
        <f>'Building Structure Data'!D827</f>
        <v>0</v>
      </c>
      <c r="F826">
        <f>'Building Structure Data'!E827</f>
        <v>0</v>
      </c>
      <c r="G826" s="43">
        <f>'Building Structure Data'!O827</f>
        <v>0</v>
      </c>
      <c r="H826" s="43">
        <f>'Building Structure Data'!P827</f>
        <v>0</v>
      </c>
      <c r="I826" t="b">
        <f>IF(OR('Building Structure Data'!M827="C",'Building Structure Data'!M827="R"),TRUE,FALSE)</f>
        <v>0</v>
      </c>
      <c r="J826">
        <f>'Building Structure Data'!Y827</f>
        <v>0</v>
      </c>
      <c r="K826" s="77">
        <f>'Building Structure Data'!AN827</f>
        <v>0</v>
      </c>
      <c r="L826" s="77">
        <f>'Building Structure Data'!AO827</f>
        <v>0</v>
      </c>
      <c r="M826" s="163" t="str">
        <f>IFERROR('Inputs_Metric 7'!$D$5*INDEX('HAZUS Table FL 14.14'!$F$5:$F$40,MATCH($J826,'HAZUS Table FL 14.14'!$C$5:$C$40,0)),"no data")</f>
        <v>no data</v>
      </c>
      <c r="N826" s="163" t="str">
        <f>IFERROR('Inputs_Metric 7'!$D$5*INDEX('HAZUS Table FL 14.14'!$G$5:$G$40,MATCH($J826,'HAZUS Table FL 14.14'!$C$5:$C$40,0)),"no data")</f>
        <v>no data</v>
      </c>
      <c r="O826" s="163" t="str">
        <f>IFERROR('Inputs_Metric 7'!$D$5*INDEX('HAZUS Table FL 14.14'!$I$5:$I$40,MATCH($J826,'HAZUS Table FL 14.14'!$C$5:$C$40,0)),"no data")</f>
        <v>no data</v>
      </c>
      <c r="P826" s="246" t="str">
        <f>IFERROR(AVERAGEIFS('HAZUS Table FL 14.12'!$S$4:$S$325,'HAZUS Table FL 14.12'!$N$4:$N$325,$J826,'HAZUS Table FL 14.12'!$R$4:$R$325,$I826,'HAZUS Table FL 14.12'!$P$4:$P$325,"&lt;="&amp;$G826,'HAZUS Table FL 14.12'!$Q$4:$Q$325,"&gt;"&amp;$G826)*'Inputs_Metric 7'!$D$6,"no data")</f>
        <v>no data</v>
      </c>
      <c r="Q826" s="246" t="str">
        <f>IFERROR(AVERAGEIFS('HAZUS Table FL 14.12'!$S$4:$S$325,'HAZUS Table FL 14.12'!$N$4:$N$325,$J826,'HAZUS Table FL 14.12'!$R$4:$R$325,$I826,'HAZUS Table FL 14.12'!$P$4:$P$325,"&lt;="&amp;$H826,'HAZUS Table FL 14.12'!$Q$4:$Q$325,"&gt;"&amp;$H826)*'Inputs_Metric 7'!$D$6,"no data")</f>
        <v>no data</v>
      </c>
      <c r="R826" s="246" t="str">
        <f>IFERROR(INDEX('HAZUS Table FL 14.16'!$D$3:$D$30,MATCH($J826,'HAZUS Table FL 14.16'!$C$3:$C$30,0)),"no data")</f>
        <v>no data</v>
      </c>
      <c r="S826" s="246" t="str">
        <f>IFERROR(INDEX('HAZUS Table FL 14.16'!$F$3:$F$30,MATCH($J826,'HAZUS Table FL 14.16'!$C$3:$C$30,0)),"no data")</f>
        <v>no data</v>
      </c>
      <c r="T826" s="246" t="str">
        <f>IFERROR(INDEX('HAZUS Table FL 14.16'!$G$3:$G$30,MATCH($J826,'HAZUS Table FL 14.16'!$C$3:$C$30,0)),"no data")</f>
        <v>no data</v>
      </c>
      <c r="U826" s="164" t="str">
        <f>IFERROR('Inputs_Metric 7'!$D$5*INDEX('HAZUS Table FL 14.8'!$E$4:$E$14,MATCH('Step 1_Metric 7'!$J826,'HAZUS Table FL 14.8'!$C$4:$C$14,0)),"no data")</f>
        <v>no data</v>
      </c>
      <c r="W826" s="92" t="str">
        <f t="shared" si="119"/>
        <v/>
      </c>
      <c r="X826" s="92" t="str">
        <f t="shared" si="120"/>
        <v/>
      </c>
      <c r="Y826" s="92" t="str">
        <f t="shared" si="121"/>
        <v/>
      </c>
      <c r="Z826" s="92" t="str">
        <f t="shared" si="122"/>
        <v/>
      </c>
      <c r="AA826" s="101" t="str">
        <f t="shared" si="123"/>
        <v/>
      </c>
      <c r="AB826" s="101" t="str">
        <f t="shared" si="124"/>
        <v/>
      </c>
      <c r="AC826" s="92" t="str">
        <f t="shared" si="125"/>
        <v/>
      </c>
      <c r="AD826" s="92" t="str">
        <f t="shared" si="126"/>
        <v/>
      </c>
    </row>
    <row r="827" spans="1:30" x14ac:dyDescent="0.25">
      <c r="A827">
        <f t="shared" si="118"/>
        <v>10</v>
      </c>
      <c r="B827">
        <f>COUNTIF($D$4:D827,D827)</f>
        <v>744</v>
      </c>
      <c r="C827">
        <f>'Building Structure Data'!B828</f>
        <v>0</v>
      </c>
      <c r="D827">
        <f>'Building Structure Data'!C828</f>
        <v>0</v>
      </c>
      <c r="E827">
        <f>'Building Structure Data'!D828</f>
        <v>0</v>
      </c>
      <c r="F827">
        <f>'Building Structure Data'!E828</f>
        <v>0</v>
      </c>
      <c r="G827" s="43">
        <f>'Building Structure Data'!O828</f>
        <v>0</v>
      </c>
      <c r="H827" s="43">
        <f>'Building Structure Data'!P828</f>
        <v>0</v>
      </c>
      <c r="I827" t="b">
        <f>IF(OR('Building Structure Data'!M828="C",'Building Structure Data'!M828="R"),TRUE,FALSE)</f>
        <v>0</v>
      </c>
      <c r="J827">
        <f>'Building Structure Data'!Y828</f>
        <v>0</v>
      </c>
      <c r="K827" s="77">
        <f>'Building Structure Data'!AN828</f>
        <v>0</v>
      </c>
      <c r="L827" s="77">
        <f>'Building Structure Data'!AO828</f>
        <v>0</v>
      </c>
      <c r="M827" s="163" t="str">
        <f>IFERROR('Inputs_Metric 7'!$D$5*INDEX('HAZUS Table FL 14.14'!$F$5:$F$40,MATCH($J827,'HAZUS Table FL 14.14'!$C$5:$C$40,0)),"no data")</f>
        <v>no data</v>
      </c>
      <c r="N827" s="163" t="str">
        <f>IFERROR('Inputs_Metric 7'!$D$5*INDEX('HAZUS Table FL 14.14'!$G$5:$G$40,MATCH($J827,'HAZUS Table FL 14.14'!$C$5:$C$40,0)),"no data")</f>
        <v>no data</v>
      </c>
      <c r="O827" s="163" t="str">
        <f>IFERROR('Inputs_Metric 7'!$D$5*INDEX('HAZUS Table FL 14.14'!$I$5:$I$40,MATCH($J827,'HAZUS Table FL 14.14'!$C$5:$C$40,0)),"no data")</f>
        <v>no data</v>
      </c>
      <c r="P827" s="246" t="str">
        <f>IFERROR(AVERAGEIFS('HAZUS Table FL 14.12'!$S$4:$S$325,'HAZUS Table FL 14.12'!$N$4:$N$325,$J827,'HAZUS Table FL 14.12'!$R$4:$R$325,$I827,'HAZUS Table FL 14.12'!$P$4:$P$325,"&lt;="&amp;$G827,'HAZUS Table FL 14.12'!$Q$4:$Q$325,"&gt;"&amp;$G827)*'Inputs_Metric 7'!$D$6,"no data")</f>
        <v>no data</v>
      </c>
      <c r="Q827" s="246" t="str">
        <f>IFERROR(AVERAGEIFS('HAZUS Table FL 14.12'!$S$4:$S$325,'HAZUS Table FL 14.12'!$N$4:$N$325,$J827,'HAZUS Table FL 14.12'!$R$4:$R$325,$I827,'HAZUS Table FL 14.12'!$P$4:$P$325,"&lt;="&amp;$H827,'HAZUS Table FL 14.12'!$Q$4:$Q$325,"&gt;"&amp;$H827)*'Inputs_Metric 7'!$D$6,"no data")</f>
        <v>no data</v>
      </c>
      <c r="R827" s="246" t="str">
        <f>IFERROR(INDEX('HAZUS Table FL 14.16'!$D$3:$D$30,MATCH($J827,'HAZUS Table FL 14.16'!$C$3:$C$30,0)),"no data")</f>
        <v>no data</v>
      </c>
      <c r="S827" s="246" t="str">
        <f>IFERROR(INDEX('HAZUS Table FL 14.16'!$F$3:$F$30,MATCH($J827,'HAZUS Table FL 14.16'!$C$3:$C$30,0)),"no data")</f>
        <v>no data</v>
      </c>
      <c r="T827" s="246" t="str">
        <f>IFERROR(INDEX('HAZUS Table FL 14.16'!$G$3:$G$30,MATCH($J827,'HAZUS Table FL 14.16'!$C$3:$C$30,0)),"no data")</f>
        <v>no data</v>
      </c>
      <c r="U827" s="164" t="str">
        <f>IFERROR('Inputs_Metric 7'!$D$5*INDEX('HAZUS Table FL 14.8'!$E$4:$E$14,MATCH('Step 1_Metric 7'!$J827,'HAZUS Table FL 14.8'!$C$4:$C$14,0)),"no data")</f>
        <v>no data</v>
      </c>
      <c r="W827" s="92" t="str">
        <f t="shared" si="119"/>
        <v/>
      </c>
      <c r="X827" s="92" t="str">
        <f t="shared" si="120"/>
        <v/>
      </c>
      <c r="Y827" s="92" t="str">
        <f t="shared" si="121"/>
        <v/>
      </c>
      <c r="Z827" s="92" t="str">
        <f t="shared" si="122"/>
        <v/>
      </c>
      <c r="AA827" s="101" t="str">
        <f t="shared" si="123"/>
        <v/>
      </c>
      <c r="AB827" s="101" t="str">
        <f t="shared" si="124"/>
        <v/>
      </c>
      <c r="AC827" s="92" t="str">
        <f t="shared" si="125"/>
        <v/>
      </c>
      <c r="AD827" s="92" t="str">
        <f t="shared" si="126"/>
        <v/>
      </c>
    </row>
    <row r="828" spans="1:30" x14ac:dyDescent="0.25">
      <c r="A828">
        <f t="shared" si="118"/>
        <v>10</v>
      </c>
      <c r="B828">
        <f>COUNTIF($D$4:D828,D828)</f>
        <v>745</v>
      </c>
      <c r="C828">
        <f>'Building Structure Data'!B829</f>
        <v>0</v>
      </c>
      <c r="D828">
        <f>'Building Structure Data'!C829</f>
        <v>0</v>
      </c>
      <c r="E828">
        <f>'Building Structure Data'!D829</f>
        <v>0</v>
      </c>
      <c r="F828">
        <f>'Building Structure Data'!E829</f>
        <v>0</v>
      </c>
      <c r="G828" s="43">
        <f>'Building Structure Data'!O829</f>
        <v>0</v>
      </c>
      <c r="H828" s="43">
        <f>'Building Structure Data'!P829</f>
        <v>0</v>
      </c>
      <c r="I828" t="b">
        <f>IF(OR('Building Structure Data'!M829="C",'Building Structure Data'!M829="R"),TRUE,FALSE)</f>
        <v>0</v>
      </c>
      <c r="J828">
        <f>'Building Structure Data'!Y829</f>
        <v>0</v>
      </c>
      <c r="K828" s="77">
        <f>'Building Structure Data'!AN829</f>
        <v>0</v>
      </c>
      <c r="L828" s="77">
        <f>'Building Structure Data'!AO829</f>
        <v>0</v>
      </c>
      <c r="M828" s="163" t="str">
        <f>IFERROR('Inputs_Metric 7'!$D$5*INDEX('HAZUS Table FL 14.14'!$F$5:$F$40,MATCH($J828,'HAZUS Table FL 14.14'!$C$5:$C$40,0)),"no data")</f>
        <v>no data</v>
      </c>
      <c r="N828" s="163" t="str">
        <f>IFERROR('Inputs_Metric 7'!$D$5*INDEX('HAZUS Table FL 14.14'!$G$5:$G$40,MATCH($J828,'HAZUS Table FL 14.14'!$C$5:$C$40,0)),"no data")</f>
        <v>no data</v>
      </c>
      <c r="O828" s="163" t="str">
        <f>IFERROR('Inputs_Metric 7'!$D$5*INDEX('HAZUS Table FL 14.14'!$I$5:$I$40,MATCH($J828,'HAZUS Table FL 14.14'!$C$5:$C$40,0)),"no data")</f>
        <v>no data</v>
      </c>
      <c r="P828" s="246" t="str">
        <f>IFERROR(AVERAGEIFS('HAZUS Table FL 14.12'!$S$4:$S$325,'HAZUS Table FL 14.12'!$N$4:$N$325,$J828,'HAZUS Table FL 14.12'!$R$4:$R$325,$I828,'HAZUS Table FL 14.12'!$P$4:$P$325,"&lt;="&amp;$G828,'HAZUS Table FL 14.12'!$Q$4:$Q$325,"&gt;"&amp;$G828)*'Inputs_Metric 7'!$D$6,"no data")</f>
        <v>no data</v>
      </c>
      <c r="Q828" s="246" t="str">
        <f>IFERROR(AVERAGEIFS('HAZUS Table FL 14.12'!$S$4:$S$325,'HAZUS Table FL 14.12'!$N$4:$N$325,$J828,'HAZUS Table FL 14.12'!$R$4:$R$325,$I828,'HAZUS Table FL 14.12'!$P$4:$P$325,"&lt;="&amp;$H828,'HAZUS Table FL 14.12'!$Q$4:$Q$325,"&gt;"&amp;$H828)*'Inputs_Metric 7'!$D$6,"no data")</f>
        <v>no data</v>
      </c>
      <c r="R828" s="246" t="str">
        <f>IFERROR(INDEX('HAZUS Table FL 14.16'!$D$3:$D$30,MATCH($J828,'HAZUS Table FL 14.16'!$C$3:$C$30,0)),"no data")</f>
        <v>no data</v>
      </c>
      <c r="S828" s="246" t="str">
        <f>IFERROR(INDEX('HAZUS Table FL 14.16'!$F$3:$F$30,MATCH($J828,'HAZUS Table FL 14.16'!$C$3:$C$30,0)),"no data")</f>
        <v>no data</v>
      </c>
      <c r="T828" s="246" t="str">
        <f>IFERROR(INDEX('HAZUS Table FL 14.16'!$G$3:$G$30,MATCH($J828,'HAZUS Table FL 14.16'!$C$3:$C$30,0)),"no data")</f>
        <v>no data</v>
      </c>
      <c r="U828" s="164" t="str">
        <f>IFERROR('Inputs_Metric 7'!$D$5*INDEX('HAZUS Table FL 14.8'!$E$4:$E$14,MATCH('Step 1_Metric 7'!$J828,'HAZUS Table FL 14.8'!$C$4:$C$14,0)),"no data")</f>
        <v>no data</v>
      </c>
      <c r="W828" s="92" t="str">
        <f t="shared" si="119"/>
        <v/>
      </c>
      <c r="X828" s="92" t="str">
        <f t="shared" si="120"/>
        <v/>
      </c>
      <c r="Y828" s="92" t="str">
        <f t="shared" si="121"/>
        <v/>
      </c>
      <c r="Z828" s="92" t="str">
        <f t="shared" si="122"/>
        <v/>
      </c>
      <c r="AA828" s="101" t="str">
        <f t="shared" si="123"/>
        <v/>
      </c>
      <c r="AB828" s="101" t="str">
        <f t="shared" si="124"/>
        <v/>
      </c>
      <c r="AC828" s="92" t="str">
        <f t="shared" si="125"/>
        <v/>
      </c>
      <c r="AD828" s="92" t="str">
        <f t="shared" si="126"/>
        <v/>
      </c>
    </row>
    <row r="829" spans="1:30" x14ac:dyDescent="0.25">
      <c r="A829">
        <f t="shared" si="118"/>
        <v>10</v>
      </c>
      <c r="B829">
        <f>COUNTIF($D$4:D829,D829)</f>
        <v>746</v>
      </c>
      <c r="C829">
        <f>'Building Structure Data'!B830</f>
        <v>0</v>
      </c>
      <c r="D829">
        <f>'Building Structure Data'!C830</f>
        <v>0</v>
      </c>
      <c r="E829">
        <f>'Building Structure Data'!D830</f>
        <v>0</v>
      </c>
      <c r="F829">
        <f>'Building Structure Data'!E830</f>
        <v>0</v>
      </c>
      <c r="G829" s="43">
        <f>'Building Structure Data'!O830</f>
        <v>0</v>
      </c>
      <c r="H829" s="43">
        <f>'Building Structure Data'!P830</f>
        <v>0</v>
      </c>
      <c r="I829" t="b">
        <f>IF(OR('Building Structure Data'!M830="C",'Building Structure Data'!M830="R"),TRUE,FALSE)</f>
        <v>0</v>
      </c>
      <c r="J829">
        <f>'Building Structure Data'!Y830</f>
        <v>0</v>
      </c>
      <c r="K829" s="77">
        <f>'Building Structure Data'!AN830</f>
        <v>0</v>
      </c>
      <c r="L829" s="77">
        <f>'Building Structure Data'!AO830</f>
        <v>0</v>
      </c>
      <c r="M829" s="163" t="str">
        <f>IFERROR('Inputs_Metric 7'!$D$5*INDEX('HAZUS Table FL 14.14'!$F$5:$F$40,MATCH($J829,'HAZUS Table FL 14.14'!$C$5:$C$40,0)),"no data")</f>
        <v>no data</v>
      </c>
      <c r="N829" s="163" t="str">
        <f>IFERROR('Inputs_Metric 7'!$D$5*INDEX('HAZUS Table FL 14.14'!$G$5:$G$40,MATCH($J829,'HAZUS Table FL 14.14'!$C$5:$C$40,0)),"no data")</f>
        <v>no data</v>
      </c>
      <c r="O829" s="163" t="str">
        <f>IFERROR('Inputs_Metric 7'!$D$5*INDEX('HAZUS Table FL 14.14'!$I$5:$I$40,MATCH($J829,'HAZUS Table FL 14.14'!$C$5:$C$40,0)),"no data")</f>
        <v>no data</v>
      </c>
      <c r="P829" s="246" t="str">
        <f>IFERROR(AVERAGEIFS('HAZUS Table FL 14.12'!$S$4:$S$325,'HAZUS Table FL 14.12'!$N$4:$N$325,$J829,'HAZUS Table FL 14.12'!$R$4:$R$325,$I829,'HAZUS Table FL 14.12'!$P$4:$P$325,"&lt;="&amp;$G829,'HAZUS Table FL 14.12'!$Q$4:$Q$325,"&gt;"&amp;$G829)*'Inputs_Metric 7'!$D$6,"no data")</f>
        <v>no data</v>
      </c>
      <c r="Q829" s="246" t="str">
        <f>IFERROR(AVERAGEIFS('HAZUS Table FL 14.12'!$S$4:$S$325,'HAZUS Table FL 14.12'!$N$4:$N$325,$J829,'HAZUS Table FL 14.12'!$R$4:$R$325,$I829,'HAZUS Table FL 14.12'!$P$4:$P$325,"&lt;="&amp;$H829,'HAZUS Table FL 14.12'!$Q$4:$Q$325,"&gt;"&amp;$H829)*'Inputs_Metric 7'!$D$6,"no data")</f>
        <v>no data</v>
      </c>
      <c r="R829" s="246" t="str">
        <f>IFERROR(INDEX('HAZUS Table FL 14.16'!$D$3:$D$30,MATCH($J829,'HAZUS Table FL 14.16'!$C$3:$C$30,0)),"no data")</f>
        <v>no data</v>
      </c>
      <c r="S829" s="246" t="str">
        <f>IFERROR(INDEX('HAZUS Table FL 14.16'!$F$3:$F$30,MATCH($J829,'HAZUS Table FL 14.16'!$C$3:$C$30,0)),"no data")</f>
        <v>no data</v>
      </c>
      <c r="T829" s="246" t="str">
        <f>IFERROR(INDEX('HAZUS Table FL 14.16'!$G$3:$G$30,MATCH($J829,'HAZUS Table FL 14.16'!$C$3:$C$30,0)),"no data")</f>
        <v>no data</v>
      </c>
      <c r="U829" s="164" t="str">
        <f>IFERROR('Inputs_Metric 7'!$D$5*INDEX('HAZUS Table FL 14.8'!$E$4:$E$14,MATCH('Step 1_Metric 7'!$J829,'HAZUS Table FL 14.8'!$C$4:$C$14,0)),"no data")</f>
        <v>no data</v>
      </c>
      <c r="W829" s="92" t="str">
        <f t="shared" si="119"/>
        <v/>
      </c>
      <c r="X829" s="92" t="str">
        <f t="shared" si="120"/>
        <v/>
      </c>
      <c r="Y829" s="92" t="str">
        <f t="shared" si="121"/>
        <v/>
      </c>
      <c r="Z829" s="92" t="str">
        <f t="shared" si="122"/>
        <v/>
      </c>
      <c r="AA829" s="101" t="str">
        <f t="shared" si="123"/>
        <v/>
      </c>
      <c r="AB829" s="101" t="str">
        <f t="shared" si="124"/>
        <v/>
      </c>
      <c r="AC829" s="92" t="str">
        <f t="shared" si="125"/>
        <v/>
      </c>
      <c r="AD829" s="92" t="str">
        <f t="shared" si="126"/>
        <v/>
      </c>
    </row>
    <row r="830" spans="1:30" x14ac:dyDescent="0.25">
      <c r="A830">
        <f t="shared" si="118"/>
        <v>10</v>
      </c>
      <c r="B830">
        <f>COUNTIF($D$4:D830,D830)</f>
        <v>747</v>
      </c>
      <c r="C830">
        <f>'Building Structure Data'!B831</f>
        <v>0</v>
      </c>
      <c r="D830">
        <f>'Building Structure Data'!C831</f>
        <v>0</v>
      </c>
      <c r="E830">
        <f>'Building Structure Data'!D831</f>
        <v>0</v>
      </c>
      <c r="F830">
        <f>'Building Structure Data'!E831</f>
        <v>0</v>
      </c>
      <c r="G830" s="43">
        <f>'Building Structure Data'!O831</f>
        <v>0</v>
      </c>
      <c r="H830" s="43">
        <f>'Building Structure Data'!P831</f>
        <v>0</v>
      </c>
      <c r="I830" t="b">
        <f>IF(OR('Building Structure Data'!M831="C",'Building Structure Data'!M831="R"),TRUE,FALSE)</f>
        <v>0</v>
      </c>
      <c r="J830">
        <f>'Building Structure Data'!Y831</f>
        <v>0</v>
      </c>
      <c r="K830" s="77">
        <f>'Building Structure Data'!AN831</f>
        <v>0</v>
      </c>
      <c r="L830" s="77">
        <f>'Building Structure Data'!AO831</f>
        <v>0</v>
      </c>
      <c r="M830" s="163" t="str">
        <f>IFERROR('Inputs_Metric 7'!$D$5*INDEX('HAZUS Table FL 14.14'!$F$5:$F$40,MATCH($J830,'HAZUS Table FL 14.14'!$C$5:$C$40,0)),"no data")</f>
        <v>no data</v>
      </c>
      <c r="N830" s="163" t="str">
        <f>IFERROR('Inputs_Metric 7'!$D$5*INDEX('HAZUS Table FL 14.14'!$G$5:$G$40,MATCH($J830,'HAZUS Table FL 14.14'!$C$5:$C$40,0)),"no data")</f>
        <v>no data</v>
      </c>
      <c r="O830" s="163" t="str">
        <f>IFERROR('Inputs_Metric 7'!$D$5*INDEX('HAZUS Table FL 14.14'!$I$5:$I$40,MATCH($J830,'HAZUS Table FL 14.14'!$C$5:$C$40,0)),"no data")</f>
        <v>no data</v>
      </c>
      <c r="P830" s="246" t="str">
        <f>IFERROR(AVERAGEIFS('HAZUS Table FL 14.12'!$S$4:$S$325,'HAZUS Table FL 14.12'!$N$4:$N$325,$J830,'HAZUS Table FL 14.12'!$R$4:$R$325,$I830,'HAZUS Table FL 14.12'!$P$4:$P$325,"&lt;="&amp;$G830,'HAZUS Table FL 14.12'!$Q$4:$Q$325,"&gt;"&amp;$G830)*'Inputs_Metric 7'!$D$6,"no data")</f>
        <v>no data</v>
      </c>
      <c r="Q830" s="246" t="str">
        <f>IFERROR(AVERAGEIFS('HAZUS Table FL 14.12'!$S$4:$S$325,'HAZUS Table FL 14.12'!$N$4:$N$325,$J830,'HAZUS Table FL 14.12'!$R$4:$R$325,$I830,'HAZUS Table FL 14.12'!$P$4:$P$325,"&lt;="&amp;$H830,'HAZUS Table FL 14.12'!$Q$4:$Q$325,"&gt;"&amp;$H830)*'Inputs_Metric 7'!$D$6,"no data")</f>
        <v>no data</v>
      </c>
      <c r="R830" s="246" t="str">
        <f>IFERROR(INDEX('HAZUS Table FL 14.16'!$D$3:$D$30,MATCH($J830,'HAZUS Table FL 14.16'!$C$3:$C$30,0)),"no data")</f>
        <v>no data</v>
      </c>
      <c r="S830" s="246" t="str">
        <f>IFERROR(INDEX('HAZUS Table FL 14.16'!$F$3:$F$30,MATCH($J830,'HAZUS Table FL 14.16'!$C$3:$C$30,0)),"no data")</f>
        <v>no data</v>
      </c>
      <c r="T830" s="246" t="str">
        <f>IFERROR(INDEX('HAZUS Table FL 14.16'!$G$3:$G$30,MATCH($J830,'HAZUS Table FL 14.16'!$C$3:$C$30,0)),"no data")</f>
        <v>no data</v>
      </c>
      <c r="U830" s="164" t="str">
        <f>IFERROR('Inputs_Metric 7'!$D$5*INDEX('HAZUS Table FL 14.8'!$E$4:$E$14,MATCH('Step 1_Metric 7'!$J830,'HAZUS Table FL 14.8'!$C$4:$C$14,0)),"no data")</f>
        <v>no data</v>
      </c>
      <c r="W830" s="92" t="str">
        <f t="shared" si="119"/>
        <v/>
      </c>
      <c r="X830" s="92" t="str">
        <f t="shared" si="120"/>
        <v/>
      </c>
      <c r="Y830" s="92" t="str">
        <f t="shared" si="121"/>
        <v/>
      </c>
      <c r="Z830" s="92" t="str">
        <f t="shared" si="122"/>
        <v/>
      </c>
      <c r="AA830" s="101" t="str">
        <f t="shared" si="123"/>
        <v/>
      </c>
      <c r="AB830" s="101" t="str">
        <f t="shared" si="124"/>
        <v/>
      </c>
      <c r="AC830" s="92" t="str">
        <f t="shared" si="125"/>
        <v/>
      </c>
      <c r="AD830" s="92" t="str">
        <f t="shared" si="126"/>
        <v/>
      </c>
    </row>
    <row r="831" spans="1:30" x14ac:dyDescent="0.25">
      <c r="A831">
        <f t="shared" si="118"/>
        <v>10</v>
      </c>
      <c r="B831">
        <f>COUNTIF($D$4:D831,D831)</f>
        <v>748</v>
      </c>
      <c r="C831">
        <f>'Building Structure Data'!B832</f>
        <v>0</v>
      </c>
      <c r="D831">
        <f>'Building Structure Data'!C832</f>
        <v>0</v>
      </c>
      <c r="E831">
        <f>'Building Structure Data'!D832</f>
        <v>0</v>
      </c>
      <c r="F831">
        <f>'Building Structure Data'!E832</f>
        <v>0</v>
      </c>
      <c r="G831" s="43">
        <f>'Building Structure Data'!O832</f>
        <v>0</v>
      </c>
      <c r="H831" s="43">
        <f>'Building Structure Data'!P832</f>
        <v>0</v>
      </c>
      <c r="I831" t="b">
        <f>IF(OR('Building Structure Data'!M832="C",'Building Structure Data'!M832="R"),TRUE,FALSE)</f>
        <v>0</v>
      </c>
      <c r="J831">
        <f>'Building Structure Data'!Y832</f>
        <v>0</v>
      </c>
      <c r="K831" s="77">
        <f>'Building Structure Data'!AN832</f>
        <v>0</v>
      </c>
      <c r="L831" s="77">
        <f>'Building Structure Data'!AO832</f>
        <v>0</v>
      </c>
      <c r="M831" s="163" t="str">
        <f>IFERROR('Inputs_Metric 7'!$D$5*INDEX('HAZUS Table FL 14.14'!$F$5:$F$40,MATCH($J831,'HAZUS Table FL 14.14'!$C$5:$C$40,0)),"no data")</f>
        <v>no data</v>
      </c>
      <c r="N831" s="163" t="str">
        <f>IFERROR('Inputs_Metric 7'!$D$5*INDEX('HAZUS Table FL 14.14'!$G$5:$G$40,MATCH($J831,'HAZUS Table FL 14.14'!$C$5:$C$40,0)),"no data")</f>
        <v>no data</v>
      </c>
      <c r="O831" s="163" t="str">
        <f>IFERROR('Inputs_Metric 7'!$D$5*INDEX('HAZUS Table FL 14.14'!$I$5:$I$40,MATCH($J831,'HAZUS Table FL 14.14'!$C$5:$C$40,0)),"no data")</f>
        <v>no data</v>
      </c>
      <c r="P831" s="246" t="str">
        <f>IFERROR(AVERAGEIFS('HAZUS Table FL 14.12'!$S$4:$S$325,'HAZUS Table FL 14.12'!$N$4:$N$325,$J831,'HAZUS Table FL 14.12'!$R$4:$R$325,$I831,'HAZUS Table FL 14.12'!$P$4:$P$325,"&lt;="&amp;$G831,'HAZUS Table FL 14.12'!$Q$4:$Q$325,"&gt;"&amp;$G831)*'Inputs_Metric 7'!$D$6,"no data")</f>
        <v>no data</v>
      </c>
      <c r="Q831" s="246" t="str">
        <f>IFERROR(AVERAGEIFS('HAZUS Table FL 14.12'!$S$4:$S$325,'HAZUS Table FL 14.12'!$N$4:$N$325,$J831,'HAZUS Table FL 14.12'!$R$4:$R$325,$I831,'HAZUS Table FL 14.12'!$P$4:$P$325,"&lt;="&amp;$H831,'HAZUS Table FL 14.12'!$Q$4:$Q$325,"&gt;"&amp;$H831)*'Inputs_Metric 7'!$D$6,"no data")</f>
        <v>no data</v>
      </c>
      <c r="R831" s="246" t="str">
        <f>IFERROR(INDEX('HAZUS Table FL 14.16'!$D$3:$D$30,MATCH($J831,'HAZUS Table FL 14.16'!$C$3:$C$30,0)),"no data")</f>
        <v>no data</v>
      </c>
      <c r="S831" s="246" t="str">
        <f>IFERROR(INDEX('HAZUS Table FL 14.16'!$F$3:$F$30,MATCH($J831,'HAZUS Table FL 14.16'!$C$3:$C$30,0)),"no data")</f>
        <v>no data</v>
      </c>
      <c r="T831" s="246" t="str">
        <f>IFERROR(INDEX('HAZUS Table FL 14.16'!$G$3:$G$30,MATCH($J831,'HAZUS Table FL 14.16'!$C$3:$C$30,0)),"no data")</f>
        <v>no data</v>
      </c>
      <c r="U831" s="164" t="str">
        <f>IFERROR('Inputs_Metric 7'!$D$5*INDEX('HAZUS Table FL 14.8'!$E$4:$E$14,MATCH('Step 1_Metric 7'!$J831,'HAZUS Table FL 14.8'!$C$4:$C$14,0)),"no data")</f>
        <v>no data</v>
      </c>
      <c r="W831" s="92" t="str">
        <f t="shared" si="119"/>
        <v/>
      </c>
      <c r="X831" s="92" t="str">
        <f t="shared" si="120"/>
        <v/>
      </c>
      <c r="Y831" s="92" t="str">
        <f t="shared" si="121"/>
        <v/>
      </c>
      <c r="Z831" s="92" t="str">
        <f t="shared" si="122"/>
        <v/>
      </c>
      <c r="AA831" s="101" t="str">
        <f t="shared" si="123"/>
        <v/>
      </c>
      <c r="AB831" s="101" t="str">
        <f t="shared" si="124"/>
        <v/>
      </c>
      <c r="AC831" s="92" t="str">
        <f t="shared" si="125"/>
        <v/>
      </c>
      <c r="AD831" s="92" t="str">
        <f t="shared" si="126"/>
        <v/>
      </c>
    </row>
    <row r="832" spans="1:30" x14ac:dyDescent="0.25">
      <c r="A832">
        <f t="shared" si="118"/>
        <v>10</v>
      </c>
      <c r="B832">
        <f>COUNTIF($D$4:D832,D832)</f>
        <v>749</v>
      </c>
      <c r="C832">
        <f>'Building Structure Data'!B833</f>
        <v>0</v>
      </c>
      <c r="D832">
        <f>'Building Structure Data'!C833</f>
        <v>0</v>
      </c>
      <c r="E832">
        <f>'Building Structure Data'!D833</f>
        <v>0</v>
      </c>
      <c r="F832">
        <f>'Building Structure Data'!E833</f>
        <v>0</v>
      </c>
      <c r="G832" s="43">
        <f>'Building Structure Data'!O833</f>
        <v>0</v>
      </c>
      <c r="H832" s="43">
        <f>'Building Structure Data'!P833</f>
        <v>0</v>
      </c>
      <c r="I832" t="b">
        <f>IF(OR('Building Structure Data'!M833="C",'Building Structure Data'!M833="R"),TRUE,FALSE)</f>
        <v>0</v>
      </c>
      <c r="J832">
        <f>'Building Structure Data'!Y833</f>
        <v>0</v>
      </c>
      <c r="K832" s="77">
        <f>'Building Structure Data'!AN833</f>
        <v>0</v>
      </c>
      <c r="L832" s="77">
        <f>'Building Structure Data'!AO833</f>
        <v>0</v>
      </c>
      <c r="M832" s="163" t="str">
        <f>IFERROR('Inputs_Metric 7'!$D$5*INDEX('HAZUS Table FL 14.14'!$F$5:$F$40,MATCH($J832,'HAZUS Table FL 14.14'!$C$5:$C$40,0)),"no data")</f>
        <v>no data</v>
      </c>
      <c r="N832" s="163" t="str">
        <f>IFERROR('Inputs_Metric 7'!$D$5*INDEX('HAZUS Table FL 14.14'!$G$5:$G$40,MATCH($J832,'HAZUS Table FL 14.14'!$C$5:$C$40,0)),"no data")</f>
        <v>no data</v>
      </c>
      <c r="O832" s="163" t="str">
        <f>IFERROR('Inputs_Metric 7'!$D$5*INDEX('HAZUS Table FL 14.14'!$I$5:$I$40,MATCH($J832,'HAZUS Table FL 14.14'!$C$5:$C$40,0)),"no data")</f>
        <v>no data</v>
      </c>
      <c r="P832" s="246" t="str">
        <f>IFERROR(AVERAGEIFS('HAZUS Table FL 14.12'!$S$4:$S$325,'HAZUS Table FL 14.12'!$N$4:$N$325,$J832,'HAZUS Table FL 14.12'!$R$4:$R$325,$I832,'HAZUS Table FL 14.12'!$P$4:$P$325,"&lt;="&amp;$G832,'HAZUS Table FL 14.12'!$Q$4:$Q$325,"&gt;"&amp;$G832)*'Inputs_Metric 7'!$D$6,"no data")</f>
        <v>no data</v>
      </c>
      <c r="Q832" s="246" t="str">
        <f>IFERROR(AVERAGEIFS('HAZUS Table FL 14.12'!$S$4:$S$325,'HAZUS Table FL 14.12'!$N$4:$N$325,$J832,'HAZUS Table FL 14.12'!$R$4:$R$325,$I832,'HAZUS Table FL 14.12'!$P$4:$P$325,"&lt;="&amp;$H832,'HAZUS Table FL 14.12'!$Q$4:$Q$325,"&gt;"&amp;$H832)*'Inputs_Metric 7'!$D$6,"no data")</f>
        <v>no data</v>
      </c>
      <c r="R832" s="246" t="str">
        <f>IFERROR(INDEX('HAZUS Table FL 14.16'!$D$3:$D$30,MATCH($J832,'HAZUS Table FL 14.16'!$C$3:$C$30,0)),"no data")</f>
        <v>no data</v>
      </c>
      <c r="S832" s="246" t="str">
        <f>IFERROR(INDEX('HAZUS Table FL 14.16'!$F$3:$F$30,MATCH($J832,'HAZUS Table FL 14.16'!$C$3:$C$30,0)),"no data")</f>
        <v>no data</v>
      </c>
      <c r="T832" s="246" t="str">
        <f>IFERROR(INDEX('HAZUS Table FL 14.16'!$G$3:$G$30,MATCH($J832,'HAZUS Table FL 14.16'!$C$3:$C$30,0)),"no data")</f>
        <v>no data</v>
      </c>
      <c r="U832" s="164" t="str">
        <f>IFERROR('Inputs_Metric 7'!$D$5*INDEX('HAZUS Table FL 14.8'!$E$4:$E$14,MATCH('Step 1_Metric 7'!$J832,'HAZUS Table FL 14.8'!$C$4:$C$14,0)),"no data")</f>
        <v>no data</v>
      </c>
      <c r="W832" s="92" t="str">
        <f t="shared" si="119"/>
        <v/>
      </c>
      <c r="X832" s="92" t="str">
        <f t="shared" si="120"/>
        <v/>
      </c>
      <c r="Y832" s="92" t="str">
        <f t="shared" si="121"/>
        <v/>
      </c>
      <c r="Z832" s="92" t="str">
        <f t="shared" si="122"/>
        <v/>
      </c>
      <c r="AA832" s="101" t="str">
        <f t="shared" si="123"/>
        <v/>
      </c>
      <c r="AB832" s="101" t="str">
        <f t="shared" si="124"/>
        <v/>
      </c>
      <c r="AC832" s="92" t="str">
        <f t="shared" si="125"/>
        <v/>
      </c>
      <c r="AD832" s="92" t="str">
        <f t="shared" si="126"/>
        <v/>
      </c>
    </row>
    <row r="833" spans="1:30" x14ac:dyDescent="0.25">
      <c r="A833">
        <f t="shared" si="118"/>
        <v>10</v>
      </c>
      <c r="B833">
        <f>COUNTIF($D$4:D833,D833)</f>
        <v>750</v>
      </c>
      <c r="C833">
        <f>'Building Structure Data'!B834</f>
        <v>0</v>
      </c>
      <c r="D833">
        <f>'Building Structure Data'!C834</f>
        <v>0</v>
      </c>
      <c r="E833">
        <f>'Building Structure Data'!D834</f>
        <v>0</v>
      </c>
      <c r="F833">
        <f>'Building Structure Data'!E834</f>
        <v>0</v>
      </c>
      <c r="G833" s="43">
        <f>'Building Structure Data'!O834</f>
        <v>0</v>
      </c>
      <c r="H833" s="43">
        <f>'Building Structure Data'!P834</f>
        <v>0</v>
      </c>
      <c r="I833" t="b">
        <f>IF(OR('Building Structure Data'!M834="C",'Building Structure Data'!M834="R"),TRUE,FALSE)</f>
        <v>0</v>
      </c>
      <c r="J833">
        <f>'Building Structure Data'!Y834</f>
        <v>0</v>
      </c>
      <c r="K833" s="77">
        <f>'Building Structure Data'!AN834</f>
        <v>0</v>
      </c>
      <c r="L833" s="77">
        <f>'Building Structure Data'!AO834</f>
        <v>0</v>
      </c>
      <c r="M833" s="163" t="str">
        <f>IFERROR('Inputs_Metric 7'!$D$5*INDEX('HAZUS Table FL 14.14'!$F$5:$F$40,MATCH($J833,'HAZUS Table FL 14.14'!$C$5:$C$40,0)),"no data")</f>
        <v>no data</v>
      </c>
      <c r="N833" s="163" t="str">
        <f>IFERROR('Inputs_Metric 7'!$D$5*INDEX('HAZUS Table FL 14.14'!$G$5:$G$40,MATCH($J833,'HAZUS Table FL 14.14'!$C$5:$C$40,0)),"no data")</f>
        <v>no data</v>
      </c>
      <c r="O833" s="163" t="str">
        <f>IFERROR('Inputs_Metric 7'!$D$5*INDEX('HAZUS Table FL 14.14'!$I$5:$I$40,MATCH($J833,'HAZUS Table FL 14.14'!$C$5:$C$40,0)),"no data")</f>
        <v>no data</v>
      </c>
      <c r="P833" s="246" t="str">
        <f>IFERROR(AVERAGEIFS('HAZUS Table FL 14.12'!$S$4:$S$325,'HAZUS Table FL 14.12'!$N$4:$N$325,$J833,'HAZUS Table FL 14.12'!$R$4:$R$325,$I833,'HAZUS Table FL 14.12'!$P$4:$P$325,"&lt;="&amp;$G833,'HAZUS Table FL 14.12'!$Q$4:$Q$325,"&gt;"&amp;$G833)*'Inputs_Metric 7'!$D$6,"no data")</f>
        <v>no data</v>
      </c>
      <c r="Q833" s="246" t="str">
        <f>IFERROR(AVERAGEIFS('HAZUS Table FL 14.12'!$S$4:$S$325,'HAZUS Table FL 14.12'!$N$4:$N$325,$J833,'HAZUS Table FL 14.12'!$R$4:$R$325,$I833,'HAZUS Table FL 14.12'!$P$4:$P$325,"&lt;="&amp;$H833,'HAZUS Table FL 14.12'!$Q$4:$Q$325,"&gt;"&amp;$H833)*'Inputs_Metric 7'!$D$6,"no data")</f>
        <v>no data</v>
      </c>
      <c r="R833" s="246" t="str">
        <f>IFERROR(INDEX('HAZUS Table FL 14.16'!$D$3:$D$30,MATCH($J833,'HAZUS Table FL 14.16'!$C$3:$C$30,0)),"no data")</f>
        <v>no data</v>
      </c>
      <c r="S833" s="246" t="str">
        <f>IFERROR(INDEX('HAZUS Table FL 14.16'!$F$3:$F$30,MATCH($J833,'HAZUS Table FL 14.16'!$C$3:$C$30,0)),"no data")</f>
        <v>no data</v>
      </c>
      <c r="T833" s="246" t="str">
        <f>IFERROR(INDEX('HAZUS Table FL 14.16'!$G$3:$G$30,MATCH($J833,'HAZUS Table FL 14.16'!$C$3:$C$30,0)),"no data")</f>
        <v>no data</v>
      </c>
      <c r="U833" s="164" t="str">
        <f>IFERROR('Inputs_Metric 7'!$D$5*INDEX('HAZUS Table FL 14.8'!$E$4:$E$14,MATCH('Step 1_Metric 7'!$J833,'HAZUS Table FL 14.8'!$C$4:$C$14,0)),"no data")</f>
        <v>no data</v>
      </c>
      <c r="W833" s="92" t="str">
        <f t="shared" si="119"/>
        <v/>
      </c>
      <c r="X833" s="92" t="str">
        <f t="shared" si="120"/>
        <v/>
      </c>
      <c r="Y833" s="92" t="str">
        <f t="shared" si="121"/>
        <v/>
      </c>
      <c r="Z833" s="92" t="str">
        <f t="shared" si="122"/>
        <v/>
      </c>
      <c r="AA833" s="101" t="str">
        <f t="shared" si="123"/>
        <v/>
      </c>
      <c r="AB833" s="101" t="str">
        <f t="shared" si="124"/>
        <v/>
      </c>
      <c r="AC833" s="92" t="str">
        <f t="shared" si="125"/>
        <v/>
      </c>
      <c r="AD833" s="92" t="str">
        <f t="shared" si="126"/>
        <v/>
      </c>
    </row>
    <row r="834" spans="1:30" x14ac:dyDescent="0.25">
      <c r="A834">
        <f t="shared" si="118"/>
        <v>10</v>
      </c>
      <c r="B834">
        <f>COUNTIF($D$4:D834,D834)</f>
        <v>751</v>
      </c>
      <c r="C834">
        <f>'Building Structure Data'!B835</f>
        <v>0</v>
      </c>
      <c r="D834">
        <f>'Building Structure Data'!C835</f>
        <v>0</v>
      </c>
      <c r="E834">
        <f>'Building Structure Data'!D835</f>
        <v>0</v>
      </c>
      <c r="F834">
        <f>'Building Structure Data'!E835</f>
        <v>0</v>
      </c>
      <c r="G834" s="43">
        <f>'Building Structure Data'!O835</f>
        <v>0</v>
      </c>
      <c r="H834" s="43">
        <f>'Building Structure Data'!P835</f>
        <v>0</v>
      </c>
      <c r="I834" t="b">
        <f>IF(OR('Building Structure Data'!M835="C",'Building Structure Data'!M835="R"),TRUE,FALSE)</f>
        <v>0</v>
      </c>
      <c r="J834">
        <f>'Building Structure Data'!Y835</f>
        <v>0</v>
      </c>
      <c r="K834" s="77">
        <f>'Building Structure Data'!AN835</f>
        <v>0</v>
      </c>
      <c r="L834" s="77">
        <f>'Building Structure Data'!AO835</f>
        <v>0</v>
      </c>
      <c r="M834" s="163" t="str">
        <f>IFERROR('Inputs_Metric 7'!$D$5*INDEX('HAZUS Table FL 14.14'!$F$5:$F$40,MATCH($J834,'HAZUS Table FL 14.14'!$C$5:$C$40,0)),"no data")</f>
        <v>no data</v>
      </c>
      <c r="N834" s="163" t="str">
        <f>IFERROR('Inputs_Metric 7'!$D$5*INDEX('HAZUS Table FL 14.14'!$G$5:$G$40,MATCH($J834,'HAZUS Table FL 14.14'!$C$5:$C$40,0)),"no data")</f>
        <v>no data</v>
      </c>
      <c r="O834" s="163" t="str">
        <f>IFERROR('Inputs_Metric 7'!$D$5*INDEX('HAZUS Table FL 14.14'!$I$5:$I$40,MATCH($J834,'HAZUS Table FL 14.14'!$C$5:$C$40,0)),"no data")</f>
        <v>no data</v>
      </c>
      <c r="P834" s="246" t="str">
        <f>IFERROR(AVERAGEIFS('HAZUS Table FL 14.12'!$S$4:$S$325,'HAZUS Table FL 14.12'!$N$4:$N$325,$J834,'HAZUS Table FL 14.12'!$R$4:$R$325,$I834,'HAZUS Table FL 14.12'!$P$4:$P$325,"&lt;="&amp;$G834,'HAZUS Table FL 14.12'!$Q$4:$Q$325,"&gt;"&amp;$G834)*'Inputs_Metric 7'!$D$6,"no data")</f>
        <v>no data</v>
      </c>
      <c r="Q834" s="246" t="str">
        <f>IFERROR(AVERAGEIFS('HAZUS Table FL 14.12'!$S$4:$S$325,'HAZUS Table FL 14.12'!$N$4:$N$325,$J834,'HAZUS Table FL 14.12'!$R$4:$R$325,$I834,'HAZUS Table FL 14.12'!$P$4:$P$325,"&lt;="&amp;$H834,'HAZUS Table FL 14.12'!$Q$4:$Q$325,"&gt;"&amp;$H834)*'Inputs_Metric 7'!$D$6,"no data")</f>
        <v>no data</v>
      </c>
      <c r="R834" s="246" t="str">
        <f>IFERROR(INDEX('HAZUS Table FL 14.16'!$D$3:$D$30,MATCH($J834,'HAZUS Table FL 14.16'!$C$3:$C$30,0)),"no data")</f>
        <v>no data</v>
      </c>
      <c r="S834" s="246" t="str">
        <f>IFERROR(INDEX('HAZUS Table FL 14.16'!$F$3:$F$30,MATCH($J834,'HAZUS Table FL 14.16'!$C$3:$C$30,0)),"no data")</f>
        <v>no data</v>
      </c>
      <c r="T834" s="246" t="str">
        <f>IFERROR(INDEX('HAZUS Table FL 14.16'!$G$3:$G$30,MATCH($J834,'HAZUS Table FL 14.16'!$C$3:$C$30,0)),"no data")</f>
        <v>no data</v>
      </c>
      <c r="U834" s="164" t="str">
        <f>IFERROR('Inputs_Metric 7'!$D$5*INDEX('HAZUS Table FL 14.8'!$E$4:$E$14,MATCH('Step 1_Metric 7'!$J834,'HAZUS Table FL 14.8'!$C$4:$C$14,0)),"no data")</f>
        <v>no data</v>
      </c>
      <c r="W834" s="92" t="str">
        <f t="shared" si="119"/>
        <v/>
      </c>
      <c r="X834" s="92" t="str">
        <f t="shared" si="120"/>
        <v/>
      </c>
      <c r="Y834" s="92" t="str">
        <f t="shared" si="121"/>
        <v/>
      </c>
      <c r="Z834" s="92" t="str">
        <f t="shared" si="122"/>
        <v/>
      </c>
      <c r="AA834" s="101" t="str">
        <f t="shared" si="123"/>
        <v/>
      </c>
      <c r="AB834" s="101" t="str">
        <f t="shared" si="124"/>
        <v/>
      </c>
      <c r="AC834" s="92" t="str">
        <f t="shared" si="125"/>
        <v/>
      </c>
      <c r="AD834" s="92" t="str">
        <f t="shared" si="126"/>
        <v/>
      </c>
    </row>
    <row r="835" spans="1:30" x14ac:dyDescent="0.25">
      <c r="A835">
        <f t="shared" si="118"/>
        <v>10</v>
      </c>
      <c r="B835">
        <f>COUNTIF($D$4:D835,D835)</f>
        <v>752</v>
      </c>
      <c r="C835">
        <f>'Building Structure Data'!B836</f>
        <v>0</v>
      </c>
      <c r="D835">
        <f>'Building Structure Data'!C836</f>
        <v>0</v>
      </c>
      <c r="E835">
        <f>'Building Structure Data'!D836</f>
        <v>0</v>
      </c>
      <c r="F835">
        <f>'Building Structure Data'!E836</f>
        <v>0</v>
      </c>
      <c r="G835" s="43">
        <f>'Building Structure Data'!O836</f>
        <v>0</v>
      </c>
      <c r="H835" s="43">
        <f>'Building Structure Data'!P836</f>
        <v>0</v>
      </c>
      <c r="I835" t="b">
        <f>IF(OR('Building Structure Data'!M836="C",'Building Structure Data'!M836="R"),TRUE,FALSE)</f>
        <v>0</v>
      </c>
      <c r="J835">
        <f>'Building Structure Data'!Y836</f>
        <v>0</v>
      </c>
      <c r="K835" s="77">
        <f>'Building Structure Data'!AN836</f>
        <v>0</v>
      </c>
      <c r="L835" s="77">
        <f>'Building Structure Data'!AO836</f>
        <v>0</v>
      </c>
      <c r="M835" s="163" t="str">
        <f>IFERROR('Inputs_Metric 7'!$D$5*INDEX('HAZUS Table FL 14.14'!$F$5:$F$40,MATCH($J835,'HAZUS Table FL 14.14'!$C$5:$C$40,0)),"no data")</f>
        <v>no data</v>
      </c>
      <c r="N835" s="163" t="str">
        <f>IFERROR('Inputs_Metric 7'!$D$5*INDEX('HAZUS Table FL 14.14'!$G$5:$G$40,MATCH($J835,'HAZUS Table FL 14.14'!$C$5:$C$40,0)),"no data")</f>
        <v>no data</v>
      </c>
      <c r="O835" s="163" t="str">
        <f>IFERROR('Inputs_Metric 7'!$D$5*INDEX('HAZUS Table FL 14.14'!$I$5:$I$40,MATCH($J835,'HAZUS Table FL 14.14'!$C$5:$C$40,0)),"no data")</f>
        <v>no data</v>
      </c>
      <c r="P835" s="246" t="str">
        <f>IFERROR(AVERAGEIFS('HAZUS Table FL 14.12'!$S$4:$S$325,'HAZUS Table FL 14.12'!$N$4:$N$325,$J835,'HAZUS Table FL 14.12'!$R$4:$R$325,$I835,'HAZUS Table FL 14.12'!$P$4:$P$325,"&lt;="&amp;$G835,'HAZUS Table FL 14.12'!$Q$4:$Q$325,"&gt;"&amp;$G835)*'Inputs_Metric 7'!$D$6,"no data")</f>
        <v>no data</v>
      </c>
      <c r="Q835" s="246" t="str">
        <f>IFERROR(AVERAGEIFS('HAZUS Table FL 14.12'!$S$4:$S$325,'HAZUS Table FL 14.12'!$N$4:$N$325,$J835,'HAZUS Table FL 14.12'!$R$4:$R$325,$I835,'HAZUS Table FL 14.12'!$P$4:$P$325,"&lt;="&amp;$H835,'HAZUS Table FL 14.12'!$Q$4:$Q$325,"&gt;"&amp;$H835)*'Inputs_Metric 7'!$D$6,"no data")</f>
        <v>no data</v>
      </c>
      <c r="R835" s="246" t="str">
        <f>IFERROR(INDEX('HAZUS Table FL 14.16'!$D$3:$D$30,MATCH($J835,'HAZUS Table FL 14.16'!$C$3:$C$30,0)),"no data")</f>
        <v>no data</v>
      </c>
      <c r="S835" s="246" t="str">
        <f>IFERROR(INDEX('HAZUS Table FL 14.16'!$F$3:$F$30,MATCH($J835,'HAZUS Table FL 14.16'!$C$3:$C$30,0)),"no data")</f>
        <v>no data</v>
      </c>
      <c r="T835" s="246" t="str">
        <f>IFERROR(INDEX('HAZUS Table FL 14.16'!$G$3:$G$30,MATCH($J835,'HAZUS Table FL 14.16'!$C$3:$C$30,0)),"no data")</f>
        <v>no data</v>
      </c>
      <c r="U835" s="164" t="str">
        <f>IFERROR('Inputs_Metric 7'!$D$5*INDEX('HAZUS Table FL 14.8'!$E$4:$E$14,MATCH('Step 1_Metric 7'!$J835,'HAZUS Table FL 14.8'!$C$4:$C$14,0)),"no data")</f>
        <v>no data</v>
      </c>
      <c r="W835" s="92" t="str">
        <f t="shared" si="119"/>
        <v/>
      </c>
      <c r="X835" s="92" t="str">
        <f t="shared" si="120"/>
        <v/>
      </c>
      <c r="Y835" s="92" t="str">
        <f t="shared" si="121"/>
        <v/>
      </c>
      <c r="Z835" s="92" t="str">
        <f t="shared" si="122"/>
        <v/>
      </c>
      <c r="AA835" s="101" t="str">
        <f t="shared" si="123"/>
        <v/>
      </c>
      <c r="AB835" s="101" t="str">
        <f t="shared" si="124"/>
        <v/>
      </c>
      <c r="AC835" s="92" t="str">
        <f t="shared" si="125"/>
        <v/>
      </c>
      <c r="AD835" s="92" t="str">
        <f t="shared" si="126"/>
        <v/>
      </c>
    </row>
    <row r="836" spans="1:30" x14ac:dyDescent="0.25">
      <c r="A836">
        <f t="shared" si="118"/>
        <v>10</v>
      </c>
      <c r="B836">
        <f>COUNTIF($D$4:D836,D836)</f>
        <v>753</v>
      </c>
      <c r="C836">
        <f>'Building Structure Data'!B837</f>
        <v>0</v>
      </c>
      <c r="D836">
        <f>'Building Structure Data'!C837</f>
        <v>0</v>
      </c>
      <c r="E836">
        <f>'Building Structure Data'!D837</f>
        <v>0</v>
      </c>
      <c r="F836">
        <f>'Building Structure Data'!E837</f>
        <v>0</v>
      </c>
      <c r="G836" s="43">
        <f>'Building Structure Data'!O837</f>
        <v>0</v>
      </c>
      <c r="H836" s="43">
        <f>'Building Structure Data'!P837</f>
        <v>0</v>
      </c>
      <c r="I836" t="b">
        <f>IF(OR('Building Structure Data'!M837="C",'Building Structure Data'!M837="R"),TRUE,FALSE)</f>
        <v>0</v>
      </c>
      <c r="J836">
        <f>'Building Structure Data'!Y837</f>
        <v>0</v>
      </c>
      <c r="K836" s="77">
        <f>'Building Structure Data'!AN837</f>
        <v>0</v>
      </c>
      <c r="L836" s="77">
        <f>'Building Structure Data'!AO837</f>
        <v>0</v>
      </c>
      <c r="M836" s="163" t="str">
        <f>IFERROR('Inputs_Metric 7'!$D$5*INDEX('HAZUS Table FL 14.14'!$F$5:$F$40,MATCH($J836,'HAZUS Table FL 14.14'!$C$5:$C$40,0)),"no data")</f>
        <v>no data</v>
      </c>
      <c r="N836" s="163" t="str">
        <f>IFERROR('Inputs_Metric 7'!$D$5*INDEX('HAZUS Table FL 14.14'!$G$5:$G$40,MATCH($J836,'HAZUS Table FL 14.14'!$C$5:$C$40,0)),"no data")</f>
        <v>no data</v>
      </c>
      <c r="O836" s="163" t="str">
        <f>IFERROR('Inputs_Metric 7'!$D$5*INDEX('HAZUS Table FL 14.14'!$I$5:$I$40,MATCH($J836,'HAZUS Table FL 14.14'!$C$5:$C$40,0)),"no data")</f>
        <v>no data</v>
      </c>
      <c r="P836" s="246" t="str">
        <f>IFERROR(AVERAGEIFS('HAZUS Table FL 14.12'!$S$4:$S$325,'HAZUS Table FL 14.12'!$N$4:$N$325,$J836,'HAZUS Table FL 14.12'!$R$4:$R$325,$I836,'HAZUS Table FL 14.12'!$P$4:$P$325,"&lt;="&amp;$G836,'HAZUS Table FL 14.12'!$Q$4:$Q$325,"&gt;"&amp;$G836)*'Inputs_Metric 7'!$D$6,"no data")</f>
        <v>no data</v>
      </c>
      <c r="Q836" s="246" t="str">
        <f>IFERROR(AVERAGEIFS('HAZUS Table FL 14.12'!$S$4:$S$325,'HAZUS Table FL 14.12'!$N$4:$N$325,$J836,'HAZUS Table FL 14.12'!$R$4:$R$325,$I836,'HAZUS Table FL 14.12'!$P$4:$P$325,"&lt;="&amp;$H836,'HAZUS Table FL 14.12'!$Q$4:$Q$325,"&gt;"&amp;$H836)*'Inputs_Metric 7'!$D$6,"no data")</f>
        <v>no data</v>
      </c>
      <c r="R836" s="246" t="str">
        <f>IFERROR(INDEX('HAZUS Table FL 14.16'!$D$3:$D$30,MATCH($J836,'HAZUS Table FL 14.16'!$C$3:$C$30,0)),"no data")</f>
        <v>no data</v>
      </c>
      <c r="S836" s="246" t="str">
        <f>IFERROR(INDEX('HAZUS Table FL 14.16'!$F$3:$F$30,MATCH($J836,'HAZUS Table FL 14.16'!$C$3:$C$30,0)),"no data")</f>
        <v>no data</v>
      </c>
      <c r="T836" s="246" t="str">
        <f>IFERROR(INDEX('HAZUS Table FL 14.16'!$G$3:$G$30,MATCH($J836,'HAZUS Table FL 14.16'!$C$3:$C$30,0)),"no data")</f>
        <v>no data</v>
      </c>
      <c r="U836" s="164" t="str">
        <f>IFERROR('Inputs_Metric 7'!$D$5*INDEX('HAZUS Table FL 14.8'!$E$4:$E$14,MATCH('Step 1_Metric 7'!$J836,'HAZUS Table FL 14.8'!$C$4:$C$14,0)),"no data")</f>
        <v>no data</v>
      </c>
      <c r="W836" s="92" t="str">
        <f t="shared" si="119"/>
        <v/>
      </c>
      <c r="X836" s="92" t="str">
        <f t="shared" si="120"/>
        <v/>
      </c>
      <c r="Y836" s="92" t="str">
        <f t="shared" si="121"/>
        <v/>
      </c>
      <c r="Z836" s="92" t="str">
        <f t="shared" si="122"/>
        <v/>
      </c>
      <c r="AA836" s="101" t="str">
        <f t="shared" si="123"/>
        <v/>
      </c>
      <c r="AB836" s="101" t="str">
        <f t="shared" si="124"/>
        <v/>
      </c>
      <c r="AC836" s="92" t="str">
        <f t="shared" si="125"/>
        <v/>
      </c>
      <c r="AD836" s="92" t="str">
        <f t="shared" si="126"/>
        <v/>
      </c>
    </row>
    <row r="837" spans="1:30" x14ac:dyDescent="0.25">
      <c r="A837">
        <f t="shared" si="118"/>
        <v>10</v>
      </c>
      <c r="B837">
        <f>COUNTIF($D$4:D837,D837)</f>
        <v>754</v>
      </c>
      <c r="C837">
        <f>'Building Structure Data'!B838</f>
        <v>0</v>
      </c>
      <c r="D837">
        <f>'Building Structure Data'!C838</f>
        <v>0</v>
      </c>
      <c r="E837">
        <f>'Building Structure Data'!D838</f>
        <v>0</v>
      </c>
      <c r="F837">
        <f>'Building Structure Data'!E838</f>
        <v>0</v>
      </c>
      <c r="G837" s="43">
        <f>'Building Structure Data'!O838</f>
        <v>0</v>
      </c>
      <c r="H837" s="43">
        <f>'Building Structure Data'!P838</f>
        <v>0</v>
      </c>
      <c r="I837" t="b">
        <f>IF(OR('Building Structure Data'!M838="C",'Building Structure Data'!M838="R"),TRUE,FALSE)</f>
        <v>0</v>
      </c>
      <c r="J837">
        <f>'Building Structure Data'!Y838</f>
        <v>0</v>
      </c>
      <c r="K837" s="77">
        <f>'Building Structure Data'!AN838</f>
        <v>0</v>
      </c>
      <c r="L837" s="77">
        <f>'Building Structure Data'!AO838</f>
        <v>0</v>
      </c>
      <c r="M837" s="163" t="str">
        <f>IFERROR('Inputs_Metric 7'!$D$5*INDEX('HAZUS Table FL 14.14'!$F$5:$F$40,MATCH($J837,'HAZUS Table FL 14.14'!$C$5:$C$40,0)),"no data")</f>
        <v>no data</v>
      </c>
      <c r="N837" s="163" t="str">
        <f>IFERROR('Inputs_Metric 7'!$D$5*INDEX('HAZUS Table FL 14.14'!$G$5:$G$40,MATCH($J837,'HAZUS Table FL 14.14'!$C$5:$C$40,0)),"no data")</f>
        <v>no data</v>
      </c>
      <c r="O837" s="163" t="str">
        <f>IFERROR('Inputs_Metric 7'!$D$5*INDEX('HAZUS Table FL 14.14'!$I$5:$I$40,MATCH($J837,'HAZUS Table FL 14.14'!$C$5:$C$40,0)),"no data")</f>
        <v>no data</v>
      </c>
      <c r="P837" s="246" t="str">
        <f>IFERROR(AVERAGEIFS('HAZUS Table FL 14.12'!$S$4:$S$325,'HAZUS Table FL 14.12'!$N$4:$N$325,$J837,'HAZUS Table FL 14.12'!$R$4:$R$325,$I837,'HAZUS Table FL 14.12'!$P$4:$P$325,"&lt;="&amp;$G837,'HAZUS Table FL 14.12'!$Q$4:$Q$325,"&gt;"&amp;$G837)*'Inputs_Metric 7'!$D$6,"no data")</f>
        <v>no data</v>
      </c>
      <c r="Q837" s="246" t="str">
        <f>IFERROR(AVERAGEIFS('HAZUS Table FL 14.12'!$S$4:$S$325,'HAZUS Table FL 14.12'!$N$4:$N$325,$J837,'HAZUS Table FL 14.12'!$R$4:$R$325,$I837,'HAZUS Table FL 14.12'!$P$4:$P$325,"&lt;="&amp;$H837,'HAZUS Table FL 14.12'!$Q$4:$Q$325,"&gt;"&amp;$H837)*'Inputs_Metric 7'!$D$6,"no data")</f>
        <v>no data</v>
      </c>
      <c r="R837" s="246" t="str">
        <f>IFERROR(INDEX('HAZUS Table FL 14.16'!$D$3:$D$30,MATCH($J837,'HAZUS Table FL 14.16'!$C$3:$C$30,0)),"no data")</f>
        <v>no data</v>
      </c>
      <c r="S837" s="246" t="str">
        <f>IFERROR(INDEX('HAZUS Table FL 14.16'!$F$3:$F$30,MATCH($J837,'HAZUS Table FL 14.16'!$C$3:$C$30,0)),"no data")</f>
        <v>no data</v>
      </c>
      <c r="T837" s="246" t="str">
        <f>IFERROR(INDEX('HAZUS Table FL 14.16'!$G$3:$G$30,MATCH($J837,'HAZUS Table FL 14.16'!$C$3:$C$30,0)),"no data")</f>
        <v>no data</v>
      </c>
      <c r="U837" s="164" t="str">
        <f>IFERROR('Inputs_Metric 7'!$D$5*INDEX('HAZUS Table FL 14.8'!$E$4:$E$14,MATCH('Step 1_Metric 7'!$J837,'HAZUS Table FL 14.8'!$C$4:$C$14,0)),"no data")</f>
        <v>no data</v>
      </c>
      <c r="W837" s="92" t="str">
        <f t="shared" si="119"/>
        <v/>
      </c>
      <c r="X837" s="92" t="str">
        <f t="shared" si="120"/>
        <v/>
      </c>
      <c r="Y837" s="92" t="str">
        <f t="shared" si="121"/>
        <v/>
      </c>
      <c r="Z837" s="92" t="str">
        <f t="shared" si="122"/>
        <v/>
      </c>
      <c r="AA837" s="101" t="str">
        <f t="shared" si="123"/>
        <v/>
      </c>
      <c r="AB837" s="101" t="str">
        <f t="shared" si="124"/>
        <v/>
      </c>
      <c r="AC837" s="92" t="str">
        <f t="shared" si="125"/>
        <v/>
      </c>
      <c r="AD837" s="92" t="str">
        <f t="shared" si="126"/>
        <v/>
      </c>
    </row>
    <row r="838" spans="1:30" x14ac:dyDescent="0.25">
      <c r="A838">
        <f t="shared" si="118"/>
        <v>10</v>
      </c>
      <c r="B838">
        <f>COUNTIF($D$4:D838,D838)</f>
        <v>755</v>
      </c>
      <c r="C838">
        <f>'Building Structure Data'!B839</f>
        <v>0</v>
      </c>
      <c r="D838">
        <f>'Building Structure Data'!C839</f>
        <v>0</v>
      </c>
      <c r="E838">
        <f>'Building Structure Data'!D839</f>
        <v>0</v>
      </c>
      <c r="F838">
        <f>'Building Structure Data'!E839</f>
        <v>0</v>
      </c>
      <c r="G838" s="43">
        <f>'Building Structure Data'!O839</f>
        <v>0</v>
      </c>
      <c r="H838" s="43">
        <f>'Building Structure Data'!P839</f>
        <v>0</v>
      </c>
      <c r="I838" t="b">
        <f>IF(OR('Building Structure Data'!M839="C",'Building Structure Data'!M839="R"),TRUE,FALSE)</f>
        <v>0</v>
      </c>
      <c r="J838">
        <f>'Building Structure Data'!Y839</f>
        <v>0</v>
      </c>
      <c r="K838" s="77">
        <f>'Building Structure Data'!AN839</f>
        <v>0</v>
      </c>
      <c r="L838" s="77">
        <f>'Building Structure Data'!AO839</f>
        <v>0</v>
      </c>
      <c r="M838" s="163" t="str">
        <f>IFERROR('Inputs_Metric 7'!$D$5*INDEX('HAZUS Table FL 14.14'!$F$5:$F$40,MATCH($J838,'HAZUS Table FL 14.14'!$C$5:$C$40,0)),"no data")</f>
        <v>no data</v>
      </c>
      <c r="N838" s="163" t="str">
        <f>IFERROR('Inputs_Metric 7'!$D$5*INDEX('HAZUS Table FL 14.14'!$G$5:$G$40,MATCH($J838,'HAZUS Table FL 14.14'!$C$5:$C$40,0)),"no data")</f>
        <v>no data</v>
      </c>
      <c r="O838" s="163" t="str">
        <f>IFERROR('Inputs_Metric 7'!$D$5*INDEX('HAZUS Table FL 14.14'!$I$5:$I$40,MATCH($J838,'HAZUS Table FL 14.14'!$C$5:$C$40,0)),"no data")</f>
        <v>no data</v>
      </c>
      <c r="P838" s="246" t="str">
        <f>IFERROR(AVERAGEIFS('HAZUS Table FL 14.12'!$S$4:$S$325,'HAZUS Table FL 14.12'!$N$4:$N$325,$J838,'HAZUS Table FL 14.12'!$R$4:$R$325,$I838,'HAZUS Table FL 14.12'!$P$4:$P$325,"&lt;="&amp;$G838,'HAZUS Table FL 14.12'!$Q$4:$Q$325,"&gt;"&amp;$G838)*'Inputs_Metric 7'!$D$6,"no data")</f>
        <v>no data</v>
      </c>
      <c r="Q838" s="246" t="str">
        <f>IFERROR(AVERAGEIFS('HAZUS Table FL 14.12'!$S$4:$S$325,'HAZUS Table FL 14.12'!$N$4:$N$325,$J838,'HAZUS Table FL 14.12'!$R$4:$R$325,$I838,'HAZUS Table FL 14.12'!$P$4:$P$325,"&lt;="&amp;$H838,'HAZUS Table FL 14.12'!$Q$4:$Q$325,"&gt;"&amp;$H838)*'Inputs_Metric 7'!$D$6,"no data")</f>
        <v>no data</v>
      </c>
      <c r="R838" s="246" t="str">
        <f>IFERROR(INDEX('HAZUS Table FL 14.16'!$D$3:$D$30,MATCH($J838,'HAZUS Table FL 14.16'!$C$3:$C$30,0)),"no data")</f>
        <v>no data</v>
      </c>
      <c r="S838" s="246" t="str">
        <f>IFERROR(INDEX('HAZUS Table FL 14.16'!$F$3:$F$30,MATCH($J838,'HAZUS Table FL 14.16'!$C$3:$C$30,0)),"no data")</f>
        <v>no data</v>
      </c>
      <c r="T838" s="246" t="str">
        <f>IFERROR(INDEX('HAZUS Table FL 14.16'!$G$3:$G$30,MATCH($J838,'HAZUS Table FL 14.16'!$C$3:$C$30,0)),"no data")</f>
        <v>no data</v>
      </c>
      <c r="U838" s="164" t="str">
        <f>IFERROR('Inputs_Metric 7'!$D$5*INDEX('HAZUS Table FL 14.8'!$E$4:$E$14,MATCH('Step 1_Metric 7'!$J838,'HAZUS Table FL 14.8'!$C$4:$C$14,0)),"no data")</f>
        <v>no data</v>
      </c>
      <c r="W838" s="92" t="str">
        <f t="shared" si="119"/>
        <v/>
      </c>
      <c r="X838" s="92" t="str">
        <f t="shared" si="120"/>
        <v/>
      </c>
      <c r="Y838" s="92" t="str">
        <f t="shared" si="121"/>
        <v/>
      </c>
      <c r="Z838" s="92" t="str">
        <f t="shared" si="122"/>
        <v/>
      </c>
      <c r="AA838" s="101" t="str">
        <f t="shared" si="123"/>
        <v/>
      </c>
      <c r="AB838" s="101" t="str">
        <f t="shared" si="124"/>
        <v/>
      </c>
      <c r="AC838" s="92" t="str">
        <f t="shared" si="125"/>
        <v/>
      </c>
      <c r="AD838" s="92" t="str">
        <f t="shared" si="126"/>
        <v/>
      </c>
    </row>
    <row r="839" spans="1:30" x14ac:dyDescent="0.25">
      <c r="A839">
        <f t="shared" si="118"/>
        <v>10</v>
      </c>
      <c r="B839">
        <f>COUNTIF($D$4:D839,D839)</f>
        <v>756</v>
      </c>
      <c r="C839">
        <f>'Building Structure Data'!B840</f>
        <v>0</v>
      </c>
      <c r="D839">
        <f>'Building Structure Data'!C840</f>
        <v>0</v>
      </c>
      <c r="E839">
        <f>'Building Structure Data'!D840</f>
        <v>0</v>
      </c>
      <c r="F839">
        <f>'Building Structure Data'!E840</f>
        <v>0</v>
      </c>
      <c r="G839" s="43">
        <f>'Building Structure Data'!O840</f>
        <v>0</v>
      </c>
      <c r="H839" s="43">
        <f>'Building Structure Data'!P840</f>
        <v>0</v>
      </c>
      <c r="I839" t="b">
        <f>IF(OR('Building Structure Data'!M840="C",'Building Structure Data'!M840="R"),TRUE,FALSE)</f>
        <v>0</v>
      </c>
      <c r="J839">
        <f>'Building Structure Data'!Y840</f>
        <v>0</v>
      </c>
      <c r="K839" s="77">
        <f>'Building Structure Data'!AN840</f>
        <v>0</v>
      </c>
      <c r="L839" s="77">
        <f>'Building Structure Data'!AO840</f>
        <v>0</v>
      </c>
      <c r="M839" s="163" t="str">
        <f>IFERROR('Inputs_Metric 7'!$D$5*INDEX('HAZUS Table FL 14.14'!$F$5:$F$40,MATCH($J839,'HAZUS Table FL 14.14'!$C$5:$C$40,0)),"no data")</f>
        <v>no data</v>
      </c>
      <c r="N839" s="163" t="str">
        <f>IFERROR('Inputs_Metric 7'!$D$5*INDEX('HAZUS Table FL 14.14'!$G$5:$G$40,MATCH($J839,'HAZUS Table FL 14.14'!$C$5:$C$40,0)),"no data")</f>
        <v>no data</v>
      </c>
      <c r="O839" s="163" t="str">
        <f>IFERROR('Inputs_Metric 7'!$D$5*INDEX('HAZUS Table FL 14.14'!$I$5:$I$40,MATCH($J839,'HAZUS Table FL 14.14'!$C$5:$C$40,0)),"no data")</f>
        <v>no data</v>
      </c>
      <c r="P839" s="246" t="str">
        <f>IFERROR(AVERAGEIFS('HAZUS Table FL 14.12'!$S$4:$S$325,'HAZUS Table FL 14.12'!$N$4:$N$325,$J839,'HAZUS Table FL 14.12'!$R$4:$R$325,$I839,'HAZUS Table FL 14.12'!$P$4:$P$325,"&lt;="&amp;$G839,'HAZUS Table FL 14.12'!$Q$4:$Q$325,"&gt;"&amp;$G839)*'Inputs_Metric 7'!$D$6,"no data")</f>
        <v>no data</v>
      </c>
      <c r="Q839" s="246" t="str">
        <f>IFERROR(AVERAGEIFS('HAZUS Table FL 14.12'!$S$4:$S$325,'HAZUS Table FL 14.12'!$N$4:$N$325,$J839,'HAZUS Table FL 14.12'!$R$4:$R$325,$I839,'HAZUS Table FL 14.12'!$P$4:$P$325,"&lt;="&amp;$H839,'HAZUS Table FL 14.12'!$Q$4:$Q$325,"&gt;"&amp;$H839)*'Inputs_Metric 7'!$D$6,"no data")</f>
        <v>no data</v>
      </c>
      <c r="R839" s="246" t="str">
        <f>IFERROR(INDEX('HAZUS Table FL 14.16'!$D$3:$D$30,MATCH($J839,'HAZUS Table FL 14.16'!$C$3:$C$30,0)),"no data")</f>
        <v>no data</v>
      </c>
      <c r="S839" s="246" t="str">
        <f>IFERROR(INDEX('HAZUS Table FL 14.16'!$F$3:$F$30,MATCH($J839,'HAZUS Table FL 14.16'!$C$3:$C$30,0)),"no data")</f>
        <v>no data</v>
      </c>
      <c r="T839" s="246" t="str">
        <f>IFERROR(INDEX('HAZUS Table FL 14.16'!$G$3:$G$30,MATCH($J839,'HAZUS Table FL 14.16'!$C$3:$C$30,0)),"no data")</f>
        <v>no data</v>
      </c>
      <c r="U839" s="164" t="str">
        <f>IFERROR('Inputs_Metric 7'!$D$5*INDEX('HAZUS Table FL 14.8'!$E$4:$E$14,MATCH('Step 1_Metric 7'!$J839,'HAZUS Table FL 14.8'!$C$4:$C$14,0)),"no data")</f>
        <v>no data</v>
      </c>
      <c r="W839" s="92" t="str">
        <f t="shared" si="119"/>
        <v/>
      </c>
      <c r="X839" s="92" t="str">
        <f t="shared" si="120"/>
        <v/>
      </c>
      <c r="Y839" s="92" t="str">
        <f t="shared" si="121"/>
        <v/>
      </c>
      <c r="Z839" s="92" t="str">
        <f t="shared" si="122"/>
        <v/>
      </c>
      <c r="AA839" s="101" t="str">
        <f t="shared" si="123"/>
        <v/>
      </c>
      <c r="AB839" s="101" t="str">
        <f t="shared" si="124"/>
        <v/>
      </c>
      <c r="AC839" s="92" t="str">
        <f t="shared" si="125"/>
        <v/>
      </c>
      <c r="AD839" s="92" t="str">
        <f t="shared" si="126"/>
        <v/>
      </c>
    </row>
    <row r="840" spans="1:30" x14ac:dyDescent="0.25">
      <c r="A840">
        <f t="shared" si="118"/>
        <v>10</v>
      </c>
      <c r="B840">
        <f>COUNTIF($D$4:D840,D840)</f>
        <v>757</v>
      </c>
      <c r="C840">
        <f>'Building Structure Data'!B841</f>
        <v>0</v>
      </c>
      <c r="D840">
        <f>'Building Structure Data'!C841</f>
        <v>0</v>
      </c>
      <c r="E840">
        <f>'Building Structure Data'!D841</f>
        <v>0</v>
      </c>
      <c r="F840">
        <f>'Building Structure Data'!E841</f>
        <v>0</v>
      </c>
      <c r="G840" s="43">
        <f>'Building Structure Data'!O841</f>
        <v>0</v>
      </c>
      <c r="H840" s="43">
        <f>'Building Structure Data'!P841</f>
        <v>0</v>
      </c>
      <c r="I840" t="b">
        <f>IF(OR('Building Structure Data'!M841="C",'Building Structure Data'!M841="R"),TRUE,FALSE)</f>
        <v>0</v>
      </c>
      <c r="J840">
        <f>'Building Structure Data'!Y841</f>
        <v>0</v>
      </c>
      <c r="K840" s="77">
        <f>'Building Structure Data'!AN841</f>
        <v>0</v>
      </c>
      <c r="L840" s="77">
        <f>'Building Structure Data'!AO841</f>
        <v>0</v>
      </c>
      <c r="M840" s="163" t="str">
        <f>IFERROR('Inputs_Metric 7'!$D$5*INDEX('HAZUS Table FL 14.14'!$F$5:$F$40,MATCH($J840,'HAZUS Table FL 14.14'!$C$5:$C$40,0)),"no data")</f>
        <v>no data</v>
      </c>
      <c r="N840" s="163" t="str">
        <f>IFERROR('Inputs_Metric 7'!$D$5*INDEX('HAZUS Table FL 14.14'!$G$5:$G$40,MATCH($J840,'HAZUS Table FL 14.14'!$C$5:$C$40,0)),"no data")</f>
        <v>no data</v>
      </c>
      <c r="O840" s="163" t="str">
        <f>IFERROR('Inputs_Metric 7'!$D$5*INDEX('HAZUS Table FL 14.14'!$I$5:$I$40,MATCH($J840,'HAZUS Table FL 14.14'!$C$5:$C$40,0)),"no data")</f>
        <v>no data</v>
      </c>
      <c r="P840" s="246" t="str">
        <f>IFERROR(AVERAGEIFS('HAZUS Table FL 14.12'!$S$4:$S$325,'HAZUS Table FL 14.12'!$N$4:$N$325,$J840,'HAZUS Table FL 14.12'!$R$4:$R$325,$I840,'HAZUS Table FL 14.12'!$P$4:$P$325,"&lt;="&amp;$G840,'HAZUS Table FL 14.12'!$Q$4:$Q$325,"&gt;"&amp;$G840)*'Inputs_Metric 7'!$D$6,"no data")</f>
        <v>no data</v>
      </c>
      <c r="Q840" s="246" t="str">
        <f>IFERROR(AVERAGEIFS('HAZUS Table FL 14.12'!$S$4:$S$325,'HAZUS Table FL 14.12'!$N$4:$N$325,$J840,'HAZUS Table FL 14.12'!$R$4:$R$325,$I840,'HAZUS Table FL 14.12'!$P$4:$P$325,"&lt;="&amp;$H840,'HAZUS Table FL 14.12'!$Q$4:$Q$325,"&gt;"&amp;$H840)*'Inputs_Metric 7'!$D$6,"no data")</f>
        <v>no data</v>
      </c>
      <c r="R840" s="246" t="str">
        <f>IFERROR(INDEX('HAZUS Table FL 14.16'!$D$3:$D$30,MATCH($J840,'HAZUS Table FL 14.16'!$C$3:$C$30,0)),"no data")</f>
        <v>no data</v>
      </c>
      <c r="S840" s="246" t="str">
        <f>IFERROR(INDEX('HAZUS Table FL 14.16'!$F$3:$F$30,MATCH($J840,'HAZUS Table FL 14.16'!$C$3:$C$30,0)),"no data")</f>
        <v>no data</v>
      </c>
      <c r="T840" s="246" t="str">
        <f>IFERROR(INDEX('HAZUS Table FL 14.16'!$G$3:$G$30,MATCH($J840,'HAZUS Table FL 14.16'!$C$3:$C$30,0)),"no data")</f>
        <v>no data</v>
      </c>
      <c r="U840" s="164" t="str">
        <f>IFERROR('Inputs_Metric 7'!$D$5*INDEX('HAZUS Table FL 14.8'!$E$4:$E$14,MATCH('Step 1_Metric 7'!$J840,'HAZUS Table FL 14.8'!$C$4:$C$14,0)),"no data")</f>
        <v>no data</v>
      </c>
      <c r="W840" s="92" t="str">
        <f t="shared" si="119"/>
        <v/>
      </c>
      <c r="X840" s="92" t="str">
        <f t="shared" si="120"/>
        <v/>
      </c>
      <c r="Y840" s="92" t="str">
        <f t="shared" si="121"/>
        <v/>
      </c>
      <c r="Z840" s="92" t="str">
        <f t="shared" si="122"/>
        <v/>
      </c>
      <c r="AA840" s="101" t="str">
        <f t="shared" si="123"/>
        <v/>
      </c>
      <c r="AB840" s="101" t="str">
        <f t="shared" si="124"/>
        <v/>
      </c>
      <c r="AC840" s="92" t="str">
        <f t="shared" si="125"/>
        <v/>
      </c>
      <c r="AD840" s="92" t="str">
        <f t="shared" si="126"/>
        <v/>
      </c>
    </row>
    <row r="841" spans="1:30" x14ac:dyDescent="0.25">
      <c r="A841">
        <f t="shared" si="118"/>
        <v>10</v>
      </c>
      <c r="B841">
        <f>COUNTIF($D$4:D841,D841)</f>
        <v>758</v>
      </c>
      <c r="C841">
        <f>'Building Structure Data'!B842</f>
        <v>0</v>
      </c>
      <c r="D841">
        <f>'Building Structure Data'!C842</f>
        <v>0</v>
      </c>
      <c r="E841">
        <f>'Building Structure Data'!D842</f>
        <v>0</v>
      </c>
      <c r="F841">
        <f>'Building Structure Data'!E842</f>
        <v>0</v>
      </c>
      <c r="G841" s="43">
        <f>'Building Structure Data'!O842</f>
        <v>0</v>
      </c>
      <c r="H841" s="43">
        <f>'Building Structure Data'!P842</f>
        <v>0</v>
      </c>
      <c r="I841" t="b">
        <f>IF(OR('Building Structure Data'!M842="C",'Building Structure Data'!M842="R"),TRUE,FALSE)</f>
        <v>0</v>
      </c>
      <c r="J841">
        <f>'Building Structure Data'!Y842</f>
        <v>0</v>
      </c>
      <c r="K841" s="77">
        <f>'Building Structure Data'!AN842</f>
        <v>0</v>
      </c>
      <c r="L841" s="77">
        <f>'Building Structure Data'!AO842</f>
        <v>0</v>
      </c>
      <c r="M841" s="163" t="str">
        <f>IFERROR('Inputs_Metric 7'!$D$5*INDEX('HAZUS Table FL 14.14'!$F$5:$F$40,MATCH($J841,'HAZUS Table FL 14.14'!$C$5:$C$40,0)),"no data")</f>
        <v>no data</v>
      </c>
      <c r="N841" s="163" t="str">
        <f>IFERROR('Inputs_Metric 7'!$D$5*INDEX('HAZUS Table FL 14.14'!$G$5:$G$40,MATCH($J841,'HAZUS Table FL 14.14'!$C$5:$C$40,0)),"no data")</f>
        <v>no data</v>
      </c>
      <c r="O841" s="163" t="str">
        <f>IFERROR('Inputs_Metric 7'!$D$5*INDEX('HAZUS Table FL 14.14'!$I$5:$I$40,MATCH($J841,'HAZUS Table FL 14.14'!$C$5:$C$40,0)),"no data")</f>
        <v>no data</v>
      </c>
      <c r="P841" s="246" t="str">
        <f>IFERROR(AVERAGEIFS('HAZUS Table FL 14.12'!$S$4:$S$325,'HAZUS Table FL 14.12'!$N$4:$N$325,$J841,'HAZUS Table FL 14.12'!$R$4:$R$325,$I841,'HAZUS Table FL 14.12'!$P$4:$P$325,"&lt;="&amp;$G841,'HAZUS Table FL 14.12'!$Q$4:$Q$325,"&gt;"&amp;$G841)*'Inputs_Metric 7'!$D$6,"no data")</f>
        <v>no data</v>
      </c>
      <c r="Q841" s="246" t="str">
        <f>IFERROR(AVERAGEIFS('HAZUS Table FL 14.12'!$S$4:$S$325,'HAZUS Table FL 14.12'!$N$4:$N$325,$J841,'HAZUS Table FL 14.12'!$R$4:$R$325,$I841,'HAZUS Table FL 14.12'!$P$4:$P$325,"&lt;="&amp;$H841,'HAZUS Table FL 14.12'!$Q$4:$Q$325,"&gt;"&amp;$H841)*'Inputs_Metric 7'!$D$6,"no data")</f>
        <v>no data</v>
      </c>
      <c r="R841" s="246" t="str">
        <f>IFERROR(INDEX('HAZUS Table FL 14.16'!$D$3:$D$30,MATCH($J841,'HAZUS Table FL 14.16'!$C$3:$C$30,0)),"no data")</f>
        <v>no data</v>
      </c>
      <c r="S841" s="246" t="str">
        <f>IFERROR(INDEX('HAZUS Table FL 14.16'!$F$3:$F$30,MATCH($J841,'HAZUS Table FL 14.16'!$C$3:$C$30,0)),"no data")</f>
        <v>no data</v>
      </c>
      <c r="T841" s="246" t="str">
        <f>IFERROR(INDEX('HAZUS Table FL 14.16'!$G$3:$G$30,MATCH($J841,'HAZUS Table FL 14.16'!$C$3:$C$30,0)),"no data")</f>
        <v>no data</v>
      </c>
      <c r="U841" s="164" t="str">
        <f>IFERROR('Inputs_Metric 7'!$D$5*INDEX('HAZUS Table FL 14.8'!$E$4:$E$14,MATCH('Step 1_Metric 7'!$J841,'HAZUS Table FL 14.8'!$C$4:$C$14,0)),"no data")</f>
        <v>no data</v>
      </c>
      <c r="W841" s="92" t="str">
        <f t="shared" si="119"/>
        <v/>
      </c>
      <c r="X841" s="92" t="str">
        <f t="shared" si="120"/>
        <v/>
      </c>
      <c r="Y841" s="92" t="str">
        <f t="shared" si="121"/>
        <v/>
      </c>
      <c r="Z841" s="92" t="str">
        <f t="shared" si="122"/>
        <v/>
      </c>
      <c r="AA841" s="101" t="str">
        <f t="shared" si="123"/>
        <v/>
      </c>
      <c r="AB841" s="101" t="str">
        <f t="shared" si="124"/>
        <v/>
      </c>
      <c r="AC841" s="92" t="str">
        <f t="shared" si="125"/>
        <v/>
      </c>
      <c r="AD841" s="92" t="str">
        <f t="shared" si="126"/>
        <v/>
      </c>
    </row>
    <row r="842" spans="1:30" x14ac:dyDescent="0.25">
      <c r="A842">
        <f t="shared" si="118"/>
        <v>10</v>
      </c>
      <c r="B842">
        <f>COUNTIF($D$4:D842,D842)</f>
        <v>759</v>
      </c>
      <c r="C842">
        <f>'Building Structure Data'!B843</f>
        <v>0</v>
      </c>
      <c r="D842">
        <f>'Building Structure Data'!C843</f>
        <v>0</v>
      </c>
      <c r="E842">
        <f>'Building Structure Data'!D843</f>
        <v>0</v>
      </c>
      <c r="F842">
        <f>'Building Structure Data'!E843</f>
        <v>0</v>
      </c>
      <c r="G842" s="43">
        <f>'Building Structure Data'!O843</f>
        <v>0</v>
      </c>
      <c r="H842" s="43">
        <f>'Building Structure Data'!P843</f>
        <v>0</v>
      </c>
      <c r="I842" t="b">
        <f>IF(OR('Building Structure Data'!M843="C",'Building Structure Data'!M843="R"),TRUE,FALSE)</f>
        <v>0</v>
      </c>
      <c r="J842">
        <f>'Building Structure Data'!Y843</f>
        <v>0</v>
      </c>
      <c r="K842" s="77">
        <f>'Building Structure Data'!AN843</f>
        <v>0</v>
      </c>
      <c r="L842" s="77">
        <f>'Building Structure Data'!AO843</f>
        <v>0</v>
      </c>
      <c r="M842" s="163" t="str">
        <f>IFERROR('Inputs_Metric 7'!$D$5*INDEX('HAZUS Table FL 14.14'!$F$5:$F$40,MATCH($J842,'HAZUS Table FL 14.14'!$C$5:$C$40,0)),"no data")</f>
        <v>no data</v>
      </c>
      <c r="N842" s="163" t="str">
        <f>IFERROR('Inputs_Metric 7'!$D$5*INDEX('HAZUS Table FL 14.14'!$G$5:$G$40,MATCH($J842,'HAZUS Table FL 14.14'!$C$5:$C$40,0)),"no data")</f>
        <v>no data</v>
      </c>
      <c r="O842" s="163" t="str">
        <f>IFERROR('Inputs_Metric 7'!$D$5*INDEX('HAZUS Table FL 14.14'!$I$5:$I$40,MATCH($J842,'HAZUS Table FL 14.14'!$C$5:$C$40,0)),"no data")</f>
        <v>no data</v>
      </c>
      <c r="P842" s="246" t="str">
        <f>IFERROR(AVERAGEIFS('HAZUS Table FL 14.12'!$S$4:$S$325,'HAZUS Table FL 14.12'!$N$4:$N$325,$J842,'HAZUS Table FL 14.12'!$R$4:$R$325,$I842,'HAZUS Table FL 14.12'!$P$4:$P$325,"&lt;="&amp;$G842,'HAZUS Table FL 14.12'!$Q$4:$Q$325,"&gt;"&amp;$G842)*'Inputs_Metric 7'!$D$6,"no data")</f>
        <v>no data</v>
      </c>
      <c r="Q842" s="246" t="str">
        <f>IFERROR(AVERAGEIFS('HAZUS Table FL 14.12'!$S$4:$S$325,'HAZUS Table FL 14.12'!$N$4:$N$325,$J842,'HAZUS Table FL 14.12'!$R$4:$R$325,$I842,'HAZUS Table FL 14.12'!$P$4:$P$325,"&lt;="&amp;$H842,'HAZUS Table FL 14.12'!$Q$4:$Q$325,"&gt;"&amp;$H842)*'Inputs_Metric 7'!$D$6,"no data")</f>
        <v>no data</v>
      </c>
      <c r="R842" s="246" t="str">
        <f>IFERROR(INDEX('HAZUS Table FL 14.16'!$D$3:$D$30,MATCH($J842,'HAZUS Table FL 14.16'!$C$3:$C$30,0)),"no data")</f>
        <v>no data</v>
      </c>
      <c r="S842" s="246" t="str">
        <f>IFERROR(INDEX('HAZUS Table FL 14.16'!$F$3:$F$30,MATCH($J842,'HAZUS Table FL 14.16'!$C$3:$C$30,0)),"no data")</f>
        <v>no data</v>
      </c>
      <c r="T842" s="246" t="str">
        <f>IFERROR(INDEX('HAZUS Table FL 14.16'!$G$3:$G$30,MATCH($J842,'HAZUS Table FL 14.16'!$C$3:$C$30,0)),"no data")</f>
        <v>no data</v>
      </c>
      <c r="U842" s="164" t="str">
        <f>IFERROR('Inputs_Metric 7'!$D$5*INDEX('HAZUS Table FL 14.8'!$E$4:$E$14,MATCH('Step 1_Metric 7'!$J842,'HAZUS Table FL 14.8'!$C$4:$C$14,0)),"no data")</f>
        <v>no data</v>
      </c>
      <c r="W842" s="92" t="str">
        <f t="shared" si="119"/>
        <v/>
      </c>
      <c r="X842" s="92" t="str">
        <f t="shared" si="120"/>
        <v/>
      </c>
      <c r="Y842" s="92" t="str">
        <f t="shared" si="121"/>
        <v/>
      </c>
      <c r="Z842" s="92" t="str">
        <f t="shared" si="122"/>
        <v/>
      </c>
      <c r="AA842" s="101" t="str">
        <f t="shared" si="123"/>
        <v/>
      </c>
      <c r="AB842" s="101" t="str">
        <f t="shared" si="124"/>
        <v/>
      </c>
      <c r="AC842" s="92" t="str">
        <f t="shared" si="125"/>
        <v/>
      </c>
      <c r="AD842" s="92" t="str">
        <f t="shared" si="126"/>
        <v/>
      </c>
    </row>
    <row r="843" spans="1:30" x14ac:dyDescent="0.25">
      <c r="A843">
        <f t="shared" si="118"/>
        <v>10</v>
      </c>
      <c r="B843">
        <f>COUNTIF($D$4:D843,D843)</f>
        <v>760</v>
      </c>
      <c r="C843">
        <f>'Building Structure Data'!B844</f>
        <v>0</v>
      </c>
      <c r="D843">
        <f>'Building Structure Data'!C844</f>
        <v>0</v>
      </c>
      <c r="E843">
        <f>'Building Structure Data'!D844</f>
        <v>0</v>
      </c>
      <c r="F843">
        <f>'Building Structure Data'!E844</f>
        <v>0</v>
      </c>
      <c r="G843" s="43">
        <f>'Building Structure Data'!O844</f>
        <v>0</v>
      </c>
      <c r="H843" s="43">
        <f>'Building Structure Data'!P844</f>
        <v>0</v>
      </c>
      <c r="I843" t="b">
        <f>IF(OR('Building Structure Data'!M844="C",'Building Structure Data'!M844="R"),TRUE,FALSE)</f>
        <v>0</v>
      </c>
      <c r="J843">
        <f>'Building Structure Data'!Y844</f>
        <v>0</v>
      </c>
      <c r="K843" s="77">
        <f>'Building Structure Data'!AN844</f>
        <v>0</v>
      </c>
      <c r="L843" s="77">
        <f>'Building Structure Data'!AO844</f>
        <v>0</v>
      </c>
      <c r="M843" s="163" t="str">
        <f>IFERROR('Inputs_Metric 7'!$D$5*INDEX('HAZUS Table FL 14.14'!$F$5:$F$40,MATCH($J843,'HAZUS Table FL 14.14'!$C$5:$C$40,0)),"no data")</f>
        <v>no data</v>
      </c>
      <c r="N843" s="163" t="str">
        <f>IFERROR('Inputs_Metric 7'!$D$5*INDEX('HAZUS Table FL 14.14'!$G$5:$G$40,MATCH($J843,'HAZUS Table FL 14.14'!$C$5:$C$40,0)),"no data")</f>
        <v>no data</v>
      </c>
      <c r="O843" s="163" t="str">
        <f>IFERROR('Inputs_Metric 7'!$D$5*INDEX('HAZUS Table FL 14.14'!$I$5:$I$40,MATCH($J843,'HAZUS Table FL 14.14'!$C$5:$C$40,0)),"no data")</f>
        <v>no data</v>
      </c>
      <c r="P843" s="246" t="str">
        <f>IFERROR(AVERAGEIFS('HAZUS Table FL 14.12'!$S$4:$S$325,'HAZUS Table FL 14.12'!$N$4:$N$325,$J843,'HAZUS Table FL 14.12'!$R$4:$R$325,$I843,'HAZUS Table FL 14.12'!$P$4:$P$325,"&lt;="&amp;$G843,'HAZUS Table FL 14.12'!$Q$4:$Q$325,"&gt;"&amp;$G843)*'Inputs_Metric 7'!$D$6,"no data")</f>
        <v>no data</v>
      </c>
      <c r="Q843" s="246" t="str">
        <f>IFERROR(AVERAGEIFS('HAZUS Table FL 14.12'!$S$4:$S$325,'HAZUS Table FL 14.12'!$N$4:$N$325,$J843,'HAZUS Table FL 14.12'!$R$4:$R$325,$I843,'HAZUS Table FL 14.12'!$P$4:$P$325,"&lt;="&amp;$H843,'HAZUS Table FL 14.12'!$Q$4:$Q$325,"&gt;"&amp;$H843)*'Inputs_Metric 7'!$D$6,"no data")</f>
        <v>no data</v>
      </c>
      <c r="R843" s="246" t="str">
        <f>IFERROR(INDEX('HAZUS Table FL 14.16'!$D$3:$D$30,MATCH($J843,'HAZUS Table FL 14.16'!$C$3:$C$30,0)),"no data")</f>
        <v>no data</v>
      </c>
      <c r="S843" s="246" t="str">
        <f>IFERROR(INDEX('HAZUS Table FL 14.16'!$F$3:$F$30,MATCH($J843,'HAZUS Table FL 14.16'!$C$3:$C$30,0)),"no data")</f>
        <v>no data</v>
      </c>
      <c r="T843" s="246" t="str">
        <f>IFERROR(INDEX('HAZUS Table FL 14.16'!$G$3:$G$30,MATCH($J843,'HAZUS Table FL 14.16'!$C$3:$C$30,0)),"no data")</f>
        <v>no data</v>
      </c>
      <c r="U843" s="164" t="str">
        <f>IFERROR('Inputs_Metric 7'!$D$5*INDEX('HAZUS Table FL 14.8'!$E$4:$E$14,MATCH('Step 1_Metric 7'!$J843,'HAZUS Table FL 14.8'!$C$4:$C$14,0)),"no data")</f>
        <v>no data</v>
      </c>
      <c r="W843" s="92" t="str">
        <f t="shared" si="119"/>
        <v/>
      </c>
      <c r="X843" s="92" t="str">
        <f t="shared" si="120"/>
        <v/>
      </c>
      <c r="Y843" s="92" t="str">
        <f t="shared" si="121"/>
        <v/>
      </c>
      <c r="Z843" s="92" t="str">
        <f t="shared" si="122"/>
        <v/>
      </c>
      <c r="AA843" s="101" t="str">
        <f t="shared" si="123"/>
        <v/>
      </c>
      <c r="AB843" s="101" t="str">
        <f t="shared" si="124"/>
        <v/>
      </c>
      <c r="AC843" s="92" t="str">
        <f t="shared" si="125"/>
        <v/>
      </c>
      <c r="AD843" s="92" t="str">
        <f t="shared" si="126"/>
        <v/>
      </c>
    </row>
    <row r="844" spans="1:30" x14ac:dyDescent="0.25">
      <c r="A844">
        <f t="shared" si="118"/>
        <v>10</v>
      </c>
      <c r="B844">
        <f>COUNTIF($D$4:D844,D844)</f>
        <v>761</v>
      </c>
      <c r="C844">
        <f>'Building Structure Data'!B845</f>
        <v>0</v>
      </c>
      <c r="D844">
        <f>'Building Structure Data'!C845</f>
        <v>0</v>
      </c>
      <c r="E844">
        <f>'Building Structure Data'!D845</f>
        <v>0</v>
      </c>
      <c r="F844">
        <f>'Building Structure Data'!E845</f>
        <v>0</v>
      </c>
      <c r="G844" s="43">
        <f>'Building Structure Data'!O845</f>
        <v>0</v>
      </c>
      <c r="H844" s="43">
        <f>'Building Structure Data'!P845</f>
        <v>0</v>
      </c>
      <c r="I844" t="b">
        <f>IF(OR('Building Structure Data'!M845="C",'Building Structure Data'!M845="R"),TRUE,FALSE)</f>
        <v>0</v>
      </c>
      <c r="J844">
        <f>'Building Structure Data'!Y845</f>
        <v>0</v>
      </c>
      <c r="K844" s="77">
        <f>'Building Structure Data'!AN845</f>
        <v>0</v>
      </c>
      <c r="L844" s="77">
        <f>'Building Structure Data'!AO845</f>
        <v>0</v>
      </c>
      <c r="M844" s="163" t="str">
        <f>IFERROR('Inputs_Metric 7'!$D$5*INDEX('HAZUS Table FL 14.14'!$F$5:$F$40,MATCH($J844,'HAZUS Table FL 14.14'!$C$5:$C$40,0)),"no data")</f>
        <v>no data</v>
      </c>
      <c r="N844" s="163" t="str">
        <f>IFERROR('Inputs_Metric 7'!$D$5*INDEX('HAZUS Table FL 14.14'!$G$5:$G$40,MATCH($J844,'HAZUS Table FL 14.14'!$C$5:$C$40,0)),"no data")</f>
        <v>no data</v>
      </c>
      <c r="O844" s="163" t="str">
        <f>IFERROR('Inputs_Metric 7'!$D$5*INDEX('HAZUS Table FL 14.14'!$I$5:$I$40,MATCH($J844,'HAZUS Table FL 14.14'!$C$5:$C$40,0)),"no data")</f>
        <v>no data</v>
      </c>
      <c r="P844" s="246" t="str">
        <f>IFERROR(AVERAGEIFS('HAZUS Table FL 14.12'!$S$4:$S$325,'HAZUS Table FL 14.12'!$N$4:$N$325,$J844,'HAZUS Table FL 14.12'!$R$4:$R$325,$I844,'HAZUS Table FL 14.12'!$P$4:$P$325,"&lt;="&amp;$G844,'HAZUS Table FL 14.12'!$Q$4:$Q$325,"&gt;"&amp;$G844)*'Inputs_Metric 7'!$D$6,"no data")</f>
        <v>no data</v>
      </c>
      <c r="Q844" s="246" t="str">
        <f>IFERROR(AVERAGEIFS('HAZUS Table FL 14.12'!$S$4:$S$325,'HAZUS Table FL 14.12'!$N$4:$N$325,$J844,'HAZUS Table FL 14.12'!$R$4:$R$325,$I844,'HAZUS Table FL 14.12'!$P$4:$P$325,"&lt;="&amp;$H844,'HAZUS Table FL 14.12'!$Q$4:$Q$325,"&gt;"&amp;$H844)*'Inputs_Metric 7'!$D$6,"no data")</f>
        <v>no data</v>
      </c>
      <c r="R844" s="246" t="str">
        <f>IFERROR(INDEX('HAZUS Table FL 14.16'!$D$3:$D$30,MATCH($J844,'HAZUS Table FL 14.16'!$C$3:$C$30,0)),"no data")</f>
        <v>no data</v>
      </c>
      <c r="S844" s="246" t="str">
        <f>IFERROR(INDEX('HAZUS Table FL 14.16'!$F$3:$F$30,MATCH($J844,'HAZUS Table FL 14.16'!$C$3:$C$30,0)),"no data")</f>
        <v>no data</v>
      </c>
      <c r="T844" s="246" t="str">
        <f>IFERROR(INDEX('HAZUS Table FL 14.16'!$G$3:$G$30,MATCH($J844,'HAZUS Table FL 14.16'!$C$3:$C$30,0)),"no data")</f>
        <v>no data</v>
      </c>
      <c r="U844" s="164" t="str">
        <f>IFERROR('Inputs_Metric 7'!$D$5*INDEX('HAZUS Table FL 14.8'!$E$4:$E$14,MATCH('Step 1_Metric 7'!$J844,'HAZUS Table FL 14.8'!$C$4:$C$14,0)),"no data")</f>
        <v>no data</v>
      </c>
      <c r="W844" s="92" t="str">
        <f t="shared" si="119"/>
        <v/>
      </c>
      <c r="X844" s="92" t="str">
        <f t="shared" si="120"/>
        <v/>
      </c>
      <c r="Y844" s="92" t="str">
        <f t="shared" si="121"/>
        <v/>
      </c>
      <c r="Z844" s="92" t="str">
        <f t="shared" si="122"/>
        <v/>
      </c>
      <c r="AA844" s="101" t="str">
        <f t="shared" si="123"/>
        <v/>
      </c>
      <c r="AB844" s="101" t="str">
        <f t="shared" si="124"/>
        <v/>
      </c>
      <c r="AC844" s="92" t="str">
        <f t="shared" si="125"/>
        <v/>
      </c>
      <c r="AD844" s="92" t="str">
        <f t="shared" si="126"/>
        <v/>
      </c>
    </row>
    <row r="845" spans="1:30" x14ac:dyDescent="0.25">
      <c r="A845">
        <f t="shared" si="118"/>
        <v>10</v>
      </c>
      <c r="B845">
        <f>COUNTIF($D$4:D845,D845)</f>
        <v>762</v>
      </c>
      <c r="C845">
        <f>'Building Structure Data'!B846</f>
        <v>0</v>
      </c>
      <c r="D845">
        <f>'Building Structure Data'!C846</f>
        <v>0</v>
      </c>
      <c r="E845">
        <f>'Building Structure Data'!D846</f>
        <v>0</v>
      </c>
      <c r="F845">
        <f>'Building Structure Data'!E846</f>
        <v>0</v>
      </c>
      <c r="G845" s="43">
        <f>'Building Structure Data'!O846</f>
        <v>0</v>
      </c>
      <c r="H845" s="43">
        <f>'Building Structure Data'!P846</f>
        <v>0</v>
      </c>
      <c r="I845" t="b">
        <f>IF(OR('Building Structure Data'!M846="C",'Building Structure Data'!M846="R"),TRUE,FALSE)</f>
        <v>0</v>
      </c>
      <c r="J845">
        <f>'Building Structure Data'!Y846</f>
        <v>0</v>
      </c>
      <c r="K845" s="77">
        <f>'Building Structure Data'!AN846</f>
        <v>0</v>
      </c>
      <c r="L845" s="77">
        <f>'Building Structure Data'!AO846</f>
        <v>0</v>
      </c>
      <c r="M845" s="163" t="str">
        <f>IFERROR('Inputs_Metric 7'!$D$5*INDEX('HAZUS Table FL 14.14'!$F$5:$F$40,MATCH($J845,'HAZUS Table FL 14.14'!$C$5:$C$40,0)),"no data")</f>
        <v>no data</v>
      </c>
      <c r="N845" s="163" t="str">
        <f>IFERROR('Inputs_Metric 7'!$D$5*INDEX('HAZUS Table FL 14.14'!$G$5:$G$40,MATCH($J845,'HAZUS Table FL 14.14'!$C$5:$C$40,0)),"no data")</f>
        <v>no data</v>
      </c>
      <c r="O845" s="163" t="str">
        <f>IFERROR('Inputs_Metric 7'!$D$5*INDEX('HAZUS Table FL 14.14'!$I$5:$I$40,MATCH($J845,'HAZUS Table FL 14.14'!$C$5:$C$40,0)),"no data")</f>
        <v>no data</v>
      </c>
      <c r="P845" s="246" t="str">
        <f>IFERROR(AVERAGEIFS('HAZUS Table FL 14.12'!$S$4:$S$325,'HAZUS Table FL 14.12'!$N$4:$N$325,$J845,'HAZUS Table FL 14.12'!$R$4:$R$325,$I845,'HAZUS Table FL 14.12'!$P$4:$P$325,"&lt;="&amp;$G845,'HAZUS Table FL 14.12'!$Q$4:$Q$325,"&gt;"&amp;$G845)*'Inputs_Metric 7'!$D$6,"no data")</f>
        <v>no data</v>
      </c>
      <c r="Q845" s="246" t="str">
        <f>IFERROR(AVERAGEIFS('HAZUS Table FL 14.12'!$S$4:$S$325,'HAZUS Table FL 14.12'!$N$4:$N$325,$J845,'HAZUS Table FL 14.12'!$R$4:$R$325,$I845,'HAZUS Table FL 14.12'!$P$4:$P$325,"&lt;="&amp;$H845,'HAZUS Table FL 14.12'!$Q$4:$Q$325,"&gt;"&amp;$H845)*'Inputs_Metric 7'!$D$6,"no data")</f>
        <v>no data</v>
      </c>
      <c r="R845" s="246" t="str">
        <f>IFERROR(INDEX('HAZUS Table FL 14.16'!$D$3:$D$30,MATCH($J845,'HAZUS Table FL 14.16'!$C$3:$C$30,0)),"no data")</f>
        <v>no data</v>
      </c>
      <c r="S845" s="246" t="str">
        <f>IFERROR(INDEX('HAZUS Table FL 14.16'!$F$3:$F$30,MATCH($J845,'HAZUS Table FL 14.16'!$C$3:$C$30,0)),"no data")</f>
        <v>no data</v>
      </c>
      <c r="T845" s="246" t="str">
        <f>IFERROR(INDEX('HAZUS Table FL 14.16'!$G$3:$G$30,MATCH($J845,'HAZUS Table FL 14.16'!$C$3:$C$30,0)),"no data")</f>
        <v>no data</v>
      </c>
      <c r="U845" s="164" t="str">
        <f>IFERROR('Inputs_Metric 7'!$D$5*INDEX('HAZUS Table FL 14.8'!$E$4:$E$14,MATCH('Step 1_Metric 7'!$J845,'HAZUS Table FL 14.8'!$C$4:$C$14,0)),"no data")</f>
        <v>no data</v>
      </c>
      <c r="W845" s="92" t="str">
        <f t="shared" si="119"/>
        <v/>
      </c>
      <c r="X845" s="92" t="str">
        <f t="shared" si="120"/>
        <v/>
      </c>
      <c r="Y845" s="92" t="str">
        <f t="shared" si="121"/>
        <v/>
      </c>
      <c r="Z845" s="92" t="str">
        <f t="shared" si="122"/>
        <v/>
      </c>
      <c r="AA845" s="101" t="str">
        <f t="shared" si="123"/>
        <v/>
      </c>
      <c r="AB845" s="101" t="str">
        <f t="shared" si="124"/>
        <v/>
      </c>
      <c r="AC845" s="92" t="str">
        <f t="shared" si="125"/>
        <v/>
      </c>
      <c r="AD845" s="92" t="str">
        <f t="shared" si="126"/>
        <v/>
      </c>
    </row>
    <row r="846" spans="1:30" x14ac:dyDescent="0.25">
      <c r="A846">
        <f t="shared" si="118"/>
        <v>10</v>
      </c>
      <c r="B846">
        <f>COUNTIF($D$4:D846,D846)</f>
        <v>763</v>
      </c>
      <c r="C846">
        <f>'Building Structure Data'!B847</f>
        <v>0</v>
      </c>
      <c r="D846">
        <f>'Building Structure Data'!C847</f>
        <v>0</v>
      </c>
      <c r="E846">
        <f>'Building Structure Data'!D847</f>
        <v>0</v>
      </c>
      <c r="F846">
        <f>'Building Structure Data'!E847</f>
        <v>0</v>
      </c>
      <c r="G846" s="43">
        <f>'Building Structure Data'!O847</f>
        <v>0</v>
      </c>
      <c r="H846" s="43">
        <f>'Building Structure Data'!P847</f>
        <v>0</v>
      </c>
      <c r="I846" t="b">
        <f>IF(OR('Building Structure Data'!M847="C",'Building Structure Data'!M847="R"),TRUE,FALSE)</f>
        <v>0</v>
      </c>
      <c r="J846">
        <f>'Building Structure Data'!Y847</f>
        <v>0</v>
      </c>
      <c r="K846" s="77">
        <f>'Building Structure Data'!AN847</f>
        <v>0</v>
      </c>
      <c r="L846" s="77">
        <f>'Building Structure Data'!AO847</f>
        <v>0</v>
      </c>
      <c r="M846" s="163" t="str">
        <f>IFERROR('Inputs_Metric 7'!$D$5*INDEX('HAZUS Table FL 14.14'!$F$5:$F$40,MATCH($J846,'HAZUS Table FL 14.14'!$C$5:$C$40,0)),"no data")</f>
        <v>no data</v>
      </c>
      <c r="N846" s="163" t="str">
        <f>IFERROR('Inputs_Metric 7'!$D$5*INDEX('HAZUS Table FL 14.14'!$G$5:$G$40,MATCH($J846,'HAZUS Table FL 14.14'!$C$5:$C$40,0)),"no data")</f>
        <v>no data</v>
      </c>
      <c r="O846" s="163" t="str">
        <f>IFERROR('Inputs_Metric 7'!$D$5*INDEX('HAZUS Table FL 14.14'!$I$5:$I$40,MATCH($J846,'HAZUS Table FL 14.14'!$C$5:$C$40,0)),"no data")</f>
        <v>no data</v>
      </c>
      <c r="P846" s="246" t="str">
        <f>IFERROR(AVERAGEIFS('HAZUS Table FL 14.12'!$S$4:$S$325,'HAZUS Table FL 14.12'!$N$4:$N$325,$J846,'HAZUS Table FL 14.12'!$R$4:$R$325,$I846,'HAZUS Table FL 14.12'!$P$4:$P$325,"&lt;="&amp;$G846,'HAZUS Table FL 14.12'!$Q$4:$Q$325,"&gt;"&amp;$G846)*'Inputs_Metric 7'!$D$6,"no data")</f>
        <v>no data</v>
      </c>
      <c r="Q846" s="246" t="str">
        <f>IFERROR(AVERAGEIFS('HAZUS Table FL 14.12'!$S$4:$S$325,'HAZUS Table FL 14.12'!$N$4:$N$325,$J846,'HAZUS Table FL 14.12'!$R$4:$R$325,$I846,'HAZUS Table FL 14.12'!$P$4:$P$325,"&lt;="&amp;$H846,'HAZUS Table FL 14.12'!$Q$4:$Q$325,"&gt;"&amp;$H846)*'Inputs_Metric 7'!$D$6,"no data")</f>
        <v>no data</v>
      </c>
      <c r="R846" s="246" t="str">
        <f>IFERROR(INDEX('HAZUS Table FL 14.16'!$D$3:$D$30,MATCH($J846,'HAZUS Table FL 14.16'!$C$3:$C$30,0)),"no data")</f>
        <v>no data</v>
      </c>
      <c r="S846" s="246" t="str">
        <f>IFERROR(INDEX('HAZUS Table FL 14.16'!$F$3:$F$30,MATCH($J846,'HAZUS Table FL 14.16'!$C$3:$C$30,0)),"no data")</f>
        <v>no data</v>
      </c>
      <c r="T846" s="246" t="str">
        <f>IFERROR(INDEX('HAZUS Table FL 14.16'!$G$3:$G$30,MATCH($J846,'HAZUS Table FL 14.16'!$C$3:$C$30,0)),"no data")</f>
        <v>no data</v>
      </c>
      <c r="U846" s="164" t="str">
        <f>IFERROR('Inputs_Metric 7'!$D$5*INDEX('HAZUS Table FL 14.8'!$E$4:$E$14,MATCH('Step 1_Metric 7'!$J846,'HAZUS Table FL 14.8'!$C$4:$C$14,0)),"no data")</f>
        <v>no data</v>
      </c>
      <c r="W846" s="92" t="str">
        <f t="shared" si="119"/>
        <v/>
      </c>
      <c r="X846" s="92" t="str">
        <f t="shared" si="120"/>
        <v/>
      </c>
      <c r="Y846" s="92" t="str">
        <f t="shared" si="121"/>
        <v/>
      </c>
      <c r="Z846" s="92" t="str">
        <f t="shared" si="122"/>
        <v/>
      </c>
      <c r="AA846" s="101" t="str">
        <f t="shared" si="123"/>
        <v/>
      </c>
      <c r="AB846" s="101" t="str">
        <f t="shared" si="124"/>
        <v/>
      </c>
      <c r="AC846" s="92" t="str">
        <f t="shared" si="125"/>
        <v/>
      </c>
      <c r="AD846" s="92" t="str">
        <f t="shared" si="126"/>
        <v/>
      </c>
    </row>
    <row r="847" spans="1:30" x14ac:dyDescent="0.25">
      <c r="A847">
        <f t="shared" si="118"/>
        <v>10</v>
      </c>
      <c r="B847">
        <f>COUNTIF($D$4:D847,D847)</f>
        <v>764</v>
      </c>
      <c r="C847">
        <f>'Building Structure Data'!B848</f>
        <v>0</v>
      </c>
      <c r="D847">
        <f>'Building Structure Data'!C848</f>
        <v>0</v>
      </c>
      <c r="E847">
        <f>'Building Structure Data'!D848</f>
        <v>0</v>
      </c>
      <c r="F847">
        <f>'Building Structure Data'!E848</f>
        <v>0</v>
      </c>
      <c r="G847" s="43">
        <f>'Building Structure Data'!O848</f>
        <v>0</v>
      </c>
      <c r="H847" s="43">
        <f>'Building Structure Data'!P848</f>
        <v>0</v>
      </c>
      <c r="I847" t="b">
        <f>IF(OR('Building Structure Data'!M848="C",'Building Structure Data'!M848="R"),TRUE,FALSE)</f>
        <v>0</v>
      </c>
      <c r="J847">
        <f>'Building Structure Data'!Y848</f>
        <v>0</v>
      </c>
      <c r="K847" s="77">
        <f>'Building Structure Data'!AN848</f>
        <v>0</v>
      </c>
      <c r="L847" s="77">
        <f>'Building Structure Data'!AO848</f>
        <v>0</v>
      </c>
      <c r="M847" s="163" t="str">
        <f>IFERROR('Inputs_Metric 7'!$D$5*INDEX('HAZUS Table FL 14.14'!$F$5:$F$40,MATCH($J847,'HAZUS Table FL 14.14'!$C$5:$C$40,0)),"no data")</f>
        <v>no data</v>
      </c>
      <c r="N847" s="163" t="str">
        <f>IFERROR('Inputs_Metric 7'!$D$5*INDEX('HAZUS Table FL 14.14'!$G$5:$G$40,MATCH($J847,'HAZUS Table FL 14.14'!$C$5:$C$40,0)),"no data")</f>
        <v>no data</v>
      </c>
      <c r="O847" s="163" t="str">
        <f>IFERROR('Inputs_Metric 7'!$D$5*INDEX('HAZUS Table FL 14.14'!$I$5:$I$40,MATCH($J847,'HAZUS Table FL 14.14'!$C$5:$C$40,0)),"no data")</f>
        <v>no data</v>
      </c>
      <c r="P847" s="246" t="str">
        <f>IFERROR(AVERAGEIFS('HAZUS Table FL 14.12'!$S$4:$S$325,'HAZUS Table FL 14.12'!$N$4:$N$325,$J847,'HAZUS Table FL 14.12'!$R$4:$R$325,$I847,'HAZUS Table FL 14.12'!$P$4:$P$325,"&lt;="&amp;$G847,'HAZUS Table FL 14.12'!$Q$4:$Q$325,"&gt;"&amp;$G847)*'Inputs_Metric 7'!$D$6,"no data")</f>
        <v>no data</v>
      </c>
      <c r="Q847" s="246" t="str">
        <f>IFERROR(AVERAGEIFS('HAZUS Table FL 14.12'!$S$4:$S$325,'HAZUS Table FL 14.12'!$N$4:$N$325,$J847,'HAZUS Table FL 14.12'!$R$4:$R$325,$I847,'HAZUS Table FL 14.12'!$P$4:$P$325,"&lt;="&amp;$H847,'HAZUS Table FL 14.12'!$Q$4:$Q$325,"&gt;"&amp;$H847)*'Inputs_Metric 7'!$D$6,"no data")</f>
        <v>no data</v>
      </c>
      <c r="R847" s="246" t="str">
        <f>IFERROR(INDEX('HAZUS Table FL 14.16'!$D$3:$D$30,MATCH($J847,'HAZUS Table FL 14.16'!$C$3:$C$30,0)),"no data")</f>
        <v>no data</v>
      </c>
      <c r="S847" s="246" t="str">
        <f>IFERROR(INDEX('HAZUS Table FL 14.16'!$F$3:$F$30,MATCH($J847,'HAZUS Table FL 14.16'!$C$3:$C$30,0)),"no data")</f>
        <v>no data</v>
      </c>
      <c r="T847" s="246" t="str">
        <f>IFERROR(INDEX('HAZUS Table FL 14.16'!$G$3:$G$30,MATCH($J847,'HAZUS Table FL 14.16'!$C$3:$C$30,0)),"no data")</f>
        <v>no data</v>
      </c>
      <c r="U847" s="164" t="str">
        <f>IFERROR('Inputs_Metric 7'!$D$5*INDEX('HAZUS Table FL 14.8'!$E$4:$E$14,MATCH('Step 1_Metric 7'!$J847,'HAZUS Table FL 14.8'!$C$4:$C$14,0)),"no data")</f>
        <v>no data</v>
      </c>
      <c r="W847" s="92" t="str">
        <f t="shared" si="119"/>
        <v/>
      </c>
      <c r="X847" s="92" t="str">
        <f t="shared" si="120"/>
        <v/>
      </c>
      <c r="Y847" s="92" t="str">
        <f t="shared" si="121"/>
        <v/>
      </c>
      <c r="Z847" s="92" t="str">
        <f t="shared" si="122"/>
        <v/>
      </c>
      <c r="AA847" s="101" t="str">
        <f t="shared" si="123"/>
        <v/>
      </c>
      <c r="AB847" s="101" t="str">
        <f t="shared" si="124"/>
        <v/>
      </c>
      <c r="AC847" s="92" t="str">
        <f t="shared" si="125"/>
        <v/>
      </c>
      <c r="AD847" s="92" t="str">
        <f t="shared" si="126"/>
        <v/>
      </c>
    </row>
    <row r="848" spans="1:30" x14ac:dyDescent="0.25">
      <c r="A848">
        <f t="shared" si="118"/>
        <v>10</v>
      </c>
      <c r="B848">
        <f>COUNTIF($D$4:D848,D848)</f>
        <v>765</v>
      </c>
      <c r="C848">
        <f>'Building Structure Data'!B849</f>
        <v>0</v>
      </c>
      <c r="D848">
        <f>'Building Structure Data'!C849</f>
        <v>0</v>
      </c>
      <c r="E848">
        <f>'Building Structure Data'!D849</f>
        <v>0</v>
      </c>
      <c r="F848">
        <f>'Building Structure Data'!E849</f>
        <v>0</v>
      </c>
      <c r="G848" s="43">
        <f>'Building Structure Data'!O849</f>
        <v>0</v>
      </c>
      <c r="H848" s="43">
        <f>'Building Structure Data'!P849</f>
        <v>0</v>
      </c>
      <c r="I848" t="b">
        <f>IF(OR('Building Structure Data'!M849="C",'Building Structure Data'!M849="R"),TRUE,FALSE)</f>
        <v>0</v>
      </c>
      <c r="J848">
        <f>'Building Structure Data'!Y849</f>
        <v>0</v>
      </c>
      <c r="K848" s="77">
        <f>'Building Structure Data'!AN849</f>
        <v>0</v>
      </c>
      <c r="L848" s="77">
        <f>'Building Structure Data'!AO849</f>
        <v>0</v>
      </c>
      <c r="M848" s="163" t="str">
        <f>IFERROR('Inputs_Metric 7'!$D$5*INDEX('HAZUS Table FL 14.14'!$F$5:$F$40,MATCH($J848,'HAZUS Table FL 14.14'!$C$5:$C$40,0)),"no data")</f>
        <v>no data</v>
      </c>
      <c r="N848" s="163" t="str">
        <f>IFERROR('Inputs_Metric 7'!$D$5*INDEX('HAZUS Table FL 14.14'!$G$5:$G$40,MATCH($J848,'HAZUS Table FL 14.14'!$C$5:$C$40,0)),"no data")</f>
        <v>no data</v>
      </c>
      <c r="O848" s="163" t="str">
        <f>IFERROR('Inputs_Metric 7'!$D$5*INDEX('HAZUS Table FL 14.14'!$I$5:$I$40,MATCH($J848,'HAZUS Table FL 14.14'!$C$5:$C$40,0)),"no data")</f>
        <v>no data</v>
      </c>
      <c r="P848" s="246" t="str">
        <f>IFERROR(AVERAGEIFS('HAZUS Table FL 14.12'!$S$4:$S$325,'HAZUS Table FL 14.12'!$N$4:$N$325,$J848,'HAZUS Table FL 14.12'!$R$4:$R$325,$I848,'HAZUS Table FL 14.12'!$P$4:$P$325,"&lt;="&amp;$G848,'HAZUS Table FL 14.12'!$Q$4:$Q$325,"&gt;"&amp;$G848)*'Inputs_Metric 7'!$D$6,"no data")</f>
        <v>no data</v>
      </c>
      <c r="Q848" s="246" t="str">
        <f>IFERROR(AVERAGEIFS('HAZUS Table FL 14.12'!$S$4:$S$325,'HAZUS Table FL 14.12'!$N$4:$N$325,$J848,'HAZUS Table FL 14.12'!$R$4:$R$325,$I848,'HAZUS Table FL 14.12'!$P$4:$P$325,"&lt;="&amp;$H848,'HAZUS Table FL 14.12'!$Q$4:$Q$325,"&gt;"&amp;$H848)*'Inputs_Metric 7'!$D$6,"no data")</f>
        <v>no data</v>
      </c>
      <c r="R848" s="246" t="str">
        <f>IFERROR(INDEX('HAZUS Table FL 14.16'!$D$3:$D$30,MATCH($J848,'HAZUS Table FL 14.16'!$C$3:$C$30,0)),"no data")</f>
        <v>no data</v>
      </c>
      <c r="S848" s="246" t="str">
        <f>IFERROR(INDEX('HAZUS Table FL 14.16'!$F$3:$F$30,MATCH($J848,'HAZUS Table FL 14.16'!$C$3:$C$30,0)),"no data")</f>
        <v>no data</v>
      </c>
      <c r="T848" s="246" t="str">
        <f>IFERROR(INDEX('HAZUS Table FL 14.16'!$G$3:$G$30,MATCH($J848,'HAZUS Table FL 14.16'!$C$3:$C$30,0)),"no data")</f>
        <v>no data</v>
      </c>
      <c r="U848" s="164" t="str">
        <f>IFERROR('Inputs_Metric 7'!$D$5*INDEX('HAZUS Table FL 14.8'!$E$4:$E$14,MATCH('Step 1_Metric 7'!$J848,'HAZUS Table FL 14.8'!$C$4:$C$14,0)),"no data")</f>
        <v>no data</v>
      </c>
      <c r="W848" s="92" t="str">
        <f t="shared" si="119"/>
        <v/>
      </c>
      <c r="X848" s="92" t="str">
        <f t="shared" si="120"/>
        <v/>
      </c>
      <c r="Y848" s="92" t="str">
        <f t="shared" si="121"/>
        <v/>
      </c>
      <c r="Z848" s="92" t="str">
        <f t="shared" si="122"/>
        <v/>
      </c>
      <c r="AA848" s="101" t="str">
        <f t="shared" si="123"/>
        <v/>
      </c>
      <c r="AB848" s="101" t="str">
        <f t="shared" si="124"/>
        <v/>
      </c>
      <c r="AC848" s="92" t="str">
        <f t="shared" si="125"/>
        <v/>
      </c>
      <c r="AD848" s="92" t="str">
        <f t="shared" si="126"/>
        <v/>
      </c>
    </row>
    <row r="849" spans="1:30" x14ac:dyDescent="0.25">
      <c r="A849">
        <f t="shared" si="118"/>
        <v>10</v>
      </c>
      <c r="B849">
        <f>COUNTIF($D$4:D849,D849)</f>
        <v>766</v>
      </c>
      <c r="C849">
        <f>'Building Structure Data'!B850</f>
        <v>0</v>
      </c>
      <c r="D849">
        <f>'Building Structure Data'!C850</f>
        <v>0</v>
      </c>
      <c r="E849">
        <f>'Building Structure Data'!D850</f>
        <v>0</v>
      </c>
      <c r="F849">
        <f>'Building Structure Data'!E850</f>
        <v>0</v>
      </c>
      <c r="G849" s="43">
        <f>'Building Structure Data'!O850</f>
        <v>0</v>
      </c>
      <c r="H849" s="43">
        <f>'Building Structure Data'!P850</f>
        <v>0</v>
      </c>
      <c r="I849" t="b">
        <f>IF(OR('Building Structure Data'!M850="C",'Building Structure Data'!M850="R"),TRUE,FALSE)</f>
        <v>0</v>
      </c>
      <c r="J849">
        <f>'Building Structure Data'!Y850</f>
        <v>0</v>
      </c>
      <c r="K849" s="77">
        <f>'Building Structure Data'!AN850</f>
        <v>0</v>
      </c>
      <c r="L849" s="77">
        <f>'Building Structure Data'!AO850</f>
        <v>0</v>
      </c>
      <c r="M849" s="163" t="str">
        <f>IFERROR('Inputs_Metric 7'!$D$5*INDEX('HAZUS Table FL 14.14'!$F$5:$F$40,MATCH($J849,'HAZUS Table FL 14.14'!$C$5:$C$40,0)),"no data")</f>
        <v>no data</v>
      </c>
      <c r="N849" s="163" t="str">
        <f>IFERROR('Inputs_Metric 7'!$D$5*INDEX('HAZUS Table FL 14.14'!$G$5:$G$40,MATCH($J849,'HAZUS Table FL 14.14'!$C$5:$C$40,0)),"no data")</f>
        <v>no data</v>
      </c>
      <c r="O849" s="163" t="str">
        <f>IFERROR('Inputs_Metric 7'!$D$5*INDEX('HAZUS Table FL 14.14'!$I$5:$I$40,MATCH($J849,'HAZUS Table FL 14.14'!$C$5:$C$40,0)),"no data")</f>
        <v>no data</v>
      </c>
      <c r="P849" s="246" t="str">
        <f>IFERROR(AVERAGEIFS('HAZUS Table FL 14.12'!$S$4:$S$325,'HAZUS Table FL 14.12'!$N$4:$N$325,$J849,'HAZUS Table FL 14.12'!$R$4:$R$325,$I849,'HAZUS Table FL 14.12'!$P$4:$P$325,"&lt;="&amp;$G849,'HAZUS Table FL 14.12'!$Q$4:$Q$325,"&gt;"&amp;$G849)*'Inputs_Metric 7'!$D$6,"no data")</f>
        <v>no data</v>
      </c>
      <c r="Q849" s="246" t="str">
        <f>IFERROR(AVERAGEIFS('HAZUS Table FL 14.12'!$S$4:$S$325,'HAZUS Table FL 14.12'!$N$4:$N$325,$J849,'HAZUS Table FL 14.12'!$R$4:$R$325,$I849,'HAZUS Table FL 14.12'!$P$4:$P$325,"&lt;="&amp;$H849,'HAZUS Table FL 14.12'!$Q$4:$Q$325,"&gt;"&amp;$H849)*'Inputs_Metric 7'!$D$6,"no data")</f>
        <v>no data</v>
      </c>
      <c r="R849" s="246" t="str">
        <f>IFERROR(INDEX('HAZUS Table FL 14.16'!$D$3:$D$30,MATCH($J849,'HAZUS Table FL 14.16'!$C$3:$C$30,0)),"no data")</f>
        <v>no data</v>
      </c>
      <c r="S849" s="246" t="str">
        <f>IFERROR(INDEX('HAZUS Table FL 14.16'!$F$3:$F$30,MATCH($J849,'HAZUS Table FL 14.16'!$C$3:$C$30,0)),"no data")</f>
        <v>no data</v>
      </c>
      <c r="T849" s="246" t="str">
        <f>IFERROR(INDEX('HAZUS Table FL 14.16'!$G$3:$G$30,MATCH($J849,'HAZUS Table FL 14.16'!$C$3:$C$30,0)),"no data")</f>
        <v>no data</v>
      </c>
      <c r="U849" s="164" t="str">
        <f>IFERROR('Inputs_Metric 7'!$D$5*INDEX('HAZUS Table FL 14.8'!$E$4:$E$14,MATCH('Step 1_Metric 7'!$J849,'HAZUS Table FL 14.8'!$C$4:$C$14,0)),"no data")</f>
        <v>no data</v>
      </c>
      <c r="W849" s="92" t="str">
        <f t="shared" si="119"/>
        <v/>
      </c>
      <c r="X849" s="92" t="str">
        <f t="shared" si="120"/>
        <v/>
      </c>
      <c r="Y849" s="92" t="str">
        <f t="shared" si="121"/>
        <v/>
      </c>
      <c r="Z849" s="92" t="str">
        <f t="shared" si="122"/>
        <v/>
      </c>
      <c r="AA849" s="101" t="str">
        <f t="shared" si="123"/>
        <v/>
      </c>
      <c r="AB849" s="101" t="str">
        <f t="shared" si="124"/>
        <v/>
      </c>
      <c r="AC849" s="92" t="str">
        <f t="shared" si="125"/>
        <v/>
      </c>
      <c r="AD849" s="92" t="str">
        <f t="shared" si="126"/>
        <v/>
      </c>
    </row>
    <row r="850" spans="1:30" x14ac:dyDescent="0.25">
      <c r="A850">
        <f t="shared" si="118"/>
        <v>10</v>
      </c>
      <c r="B850">
        <f>COUNTIF($D$4:D850,D850)</f>
        <v>767</v>
      </c>
      <c r="C850">
        <f>'Building Structure Data'!B851</f>
        <v>0</v>
      </c>
      <c r="D850">
        <f>'Building Structure Data'!C851</f>
        <v>0</v>
      </c>
      <c r="E850">
        <f>'Building Structure Data'!D851</f>
        <v>0</v>
      </c>
      <c r="F850">
        <f>'Building Structure Data'!E851</f>
        <v>0</v>
      </c>
      <c r="G850" s="43">
        <f>'Building Structure Data'!O851</f>
        <v>0</v>
      </c>
      <c r="H850" s="43">
        <f>'Building Structure Data'!P851</f>
        <v>0</v>
      </c>
      <c r="I850" t="b">
        <f>IF(OR('Building Structure Data'!M851="C",'Building Structure Data'!M851="R"),TRUE,FALSE)</f>
        <v>0</v>
      </c>
      <c r="J850">
        <f>'Building Structure Data'!Y851</f>
        <v>0</v>
      </c>
      <c r="K850" s="77">
        <f>'Building Structure Data'!AN851</f>
        <v>0</v>
      </c>
      <c r="L850" s="77">
        <f>'Building Structure Data'!AO851</f>
        <v>0</v>
      </c>
      <c r="M850" s="163" t="str">
        <f>IFERROR('Inputs_Metric 7'!$D$5*INDEX('HAZUS Table FL 14.14'!$F$5:$F$40,MATCH($J850,'HAZUS Table FL 14.14'!$C$5:$C$40,0)),"no data")</f>
        <v>no data</v>
      </c>
      <c r="N850" s="163" t="str">
        <f>IFERROR('Inputs_Metric 7'!$D$5*INDEX('HAZUS Table FL 14.14'!$G$5:$G$40,MATCH($J850,'HAZUS Table FL 14.14'!$C$5:$C$40,0)),"no data")</f>
        <v>no data</v>
      </c>
      <c r="O850" s="163" t="str">
        <f>IFERROR('Inputs_Metric 7'!$D$5*INDEX('HAZUS Table FL 14.14'!$I$5:$I$40,MATCH($J850,'HAZUS Table FL 14.14'!$C$5:$C$40,0)),"no data")</f>
        <v>no data</v>
      </c>
      <c r="P850" s="246" t="str">
        <f>IFERROR(AVERAGEIFS('HAZUS Table FL 14.12'!$S$4:$S$325,'HAZUS Table FL 14.12'!$N$4:$N$325,$J850,'HAZUS Table FL 14.12'!$R$4:$R$325,$I850,'HAZUS Table FL 14.12'!$P$4:$P$325,"&lt;="&amp;$G850,'HAZUS Table FL 14.12'!$Q$4:$Q$325,"&gt;"&amp;$G850)*'Inputs_Metric 7'!$D$6,"no data")</f>
        <v>no data</v>
      </c>
      <c r="Q850" s="246" t="str">
        <f>IFERROR(AVERAGEIFS('HAZUS Table FL 14.12'!$S$4:$S$325,'HAZUS Table FL 14.12'!$N$4:$N$325,$J850,'HAZUS Table FL 14.12'!$R$4:$R$325,$I850,'HAZUS Table FL 14.12'!$P$4:$P$325,"&lt;="&amp;$H850,'HAZUS Table FL 14.12'!$Q$4:$Q$325,"&gt;"&amp;$H850)*'Inputs_Metric 7'!$D$6,"no data")</f>
        <v>no data</v>
      </c>
      <c r="R850" s="246" t="str">
        <f>IFERROR(INDEX('HAZUS Table FL 14.16'!$D$3:$D$30,MATCH($J850,'HAZUS Table FL 14.16'!$C$3:$C$30,0)),"no data")</f>
        <v>no data</v>
      </c>
      <c r="S850" s="246" t="str">
        <f>IFERROR(INDEX('HAZUS Table FL 14.16'!$F$3:$F$30,MATCH($J850,'HAZUS Table FL 14.16'!$C$3:$C$30,0)),"no data")</f>
        <v>no data</v>
      </c>
      <c r="T850" s="246" t="str">
        <f>IFERROR(INDEX('HAZUS Table FL 14.16'!$G$3:$G$30,MATCH($J850,'HAZUS Table FL 14.16'!$C$3:$C$30,0)),"no data")</f>
        <v>no data</v>
      </c>
      <c r="U850" s="164" t="str">
        <f>IFERROR('Inputs_Metric 7'!$D$5*INDEX('HAZUS Table FL 14.8'!$E$4:$E$14,MATCH('Step 1_Metric 7'!$J850,'HAZUS Table FL 14.8'!$C$4:$C$14,0)),"no data")</f>
        <v>no data</v>
      </c>
      <c r="W850" s="92" t="str">
        <f t="shared" si="119"/>
        <v/>
      </c>
      <c r="X850" s="92" t="str">
        <f t="shared" si="120"/>
        <v/>
      </c>
      <c r="Y850" s="92" t="str">
        <f t="shared" si="121"/>
        <v/>
      </c>
      <c r="Z850" s="92" t="str">
        <f t="shared" si="122"/>
        <v/>
      </c>
      <c r="AA850" s="101" t="str">
        <f t="shared" si="123"/>
        <v/>
      </c>
      <c r="AB850" s="101" t="str">
        <f t="shared" si="124"/>
        <v/>
      </c>
      <c r="AC850" s="92" t="str">
        <f t="shared" si="125"/>
        <v/>
      </c>
      <c r="AD850" s="92" t="str">
        <f t="shared" si="126"/>
        <v/>
      </c>
    </row>
    <row r="851" spans="1:30" x14ac:dyDescent="0.25">
      <c r="A851">
        <f t="shared" si="118"/>
        <v>10</v>
      </c>
      <c r="B851">
        <f>COUNTIF($D$4:D851,D851)</f>
        <v>768</v>
      </c>
      <c r="C851">
        <f>'Building Structure Data'!B852</f>
        <v>0</v>
      </c>
      <c r="D851">
        <f>'Building Structure Data'!C852</f>
        <v>0</v>
      </c>
      <c r="E851">
        <f>'Building Structure Data'!D852</f>
        <v>0</v>
      </c>
      <c r="F851">
        <f>'Building Structure Data'!E852</f>
        <v>0</v>
      </c>
      <c r="G851" s="43">
        <f>'Building Structure Data'!O852</f>
        <v>0</v>
      </c>
      <c r="H851" s="43">
        <f>'Building Structure Data'!P852</f>
        <v>0</v>
      </c>
      <c r="I851" t="b">
        <f>IF(OR('Building Structure Data'!M852="C",'Building Structure Data'!M852="R"),TRUE,FALSE)</f>
        <v>0</v>
      </c>
      <c r="J851">
        <f>'Building Structure Data'!Y852</f>
        <v>0</v>
      </c>
      <c r="K851" s="77">
        <f>'Building Structure Data'!AN852</f>
        <v>0</v>
      </c>
      <c r="L851" s="77">
        <f>'Building Structure Data'!AO852</f>
        <v>0</v>
      </c>
      <c r="M851" s="163" t="str">
        <f>IFERROR('Inputs_Metric 7'!$D$5*INDEX('HAZUS Table FL 14.14'!$F$5:$F$40,MATCH($J851,'HAZUS Table FL 14.14'!$C$5:$C$40,0)),"no data")</f>
        <v>no data</v>
      </c>
      <c r="N851" s="163" t="str">
        <f>IFERROR('Inputs_Metric 7'!$D$5*INDEX('HAZUS Table FL 14.14'!$G$5:$G$40,MATCH($J851,'HAZUS Table FL 14.14'!$C$5:$C$40,0)),"no data")</f>
        <v>no data</v>
      </c>
      <c r="O851" s="163" t="str">
        <f>IFERROR('Inputs_Metric 7'!$D$5*INDEX('HAZUS Table FL 14.14'!$I$5:$I$40,MATCH($J851,'HAZUS Table FL 14.14'!$C$5:$C$40,0)),"no data")</f>
        <v>no data</v>
      </c>
      <c r="P851" s="246" t="str">
        <f>IFERROR(AVERAGEIFS('HAZUS Table FL 14.12'!$S$4:$S$325,'HAZUS Table FL 14.12'!$N$4:$N$325,$J851,'HAZUS Table FL 14.12'!$R$4:$R$325,$I851,'HAZUS Table FL 14.12'!$P$4:$P$325,"&lt;="&amp;$G851,'HAZUS Table FL 14.12'!$Q$4:$Q$325,"&gt;"&amp;$G851)*'Inputs_Metric 7'!$D$6,"no data")</f>
        <v>no data</v>
      </c>
      <c r="Q851" s="246" t="str">
        <f>IFERROR(AVERAGEIFS('HAZUS Table FL 14.12'!$S$4:$S$325,'HAZUS Table FL 14.12'!$N$4:$N$325,$J851,'HAZUS Table FL 14.12'!$R$4:$R$325,$I851,'HAZUS Table FL 14.12'!$P$4:$P$325,"&lt;="&amp;$H851,'HAZUS Table FL 14.12'!$Q$4:$Q$325,"&gt;"&amp;$H851)*'Inputs_Metric 7'!$D$6,"no data")</f>
        <v>no data</v>
      </c>
      <c r="R851" s="246" t="str">
        <f>IFERROR(INDEX('HAZUS Table FL 14.16'!$D$3:$D$30,MATCH($J851,'HAZUS Table FL 14.16'!$C$3:$C$30,0)),"no data")</f>
        <v>no data</v>
      </c>
      <c r="S851" s="246" t="str">
        <f>IFERROR(INDEX('HAZUS Table FL 14.16'!$F$3:$F$30,MATCH($J851,'HAZUS Table FL 14.16'!$C$3:$C$30,0)),"no data")</f>
        <v>no data</v>
      </c>
      <c r="T851" s="246" t="str">
        <f>IFERROR(INDEX('HAZUS Table FL 14.16'!$G$3:$G$30,MATCH($J851,'HAZUS Table FL 14.16'!$C$3:$C$30,0)),"no data")</f>
        <v>no data</v>
      </c>
      <c r="U851" s="164" t="str">
        <f>IFERROR('Inputs_Metric 7'!$D$5*INDEX('HAZUS Table FL 14.8'!$E$4:$E$14,MATCH('Step 1_Metric 7'!$J851,'HAZUS Table FL 14.8'!$C$4:$C$14,0)),"no data")</f>
        <v>no data</v>
      </c>
      <c r="W851" s="92" t="str">
        <f t="shared" si="119"/>
        <v/>
      </c>
      <c r="X851" s="92" t="str">
        <f t="shared" si="120"/>
        <v/>
      </c>
      <c r="Y851" s="92" t="str">
        <f t="shared" si="121"/>
        <v/>
      </c>
      <c r="Z851" s="92" t="str">
        <f t="shared" si="122"/>
        <v/>
      </c>
      <c r="AA851" s="101" t="str">
        <f t="shared" si="123"/>
        <v/>
      </c>
      <c r="AB851" s="101" t="str">
        <f t="shared" si="124"/>
        <v/>
      </c>
      <c r="AC851" s="92" t="str">
        <f t="shared" si="125"/>
        <v/>
      </c>
      <c r="AD851" s="92" t="str">
        <f t="shared" si="126"/>
        <v/>
      </c>
    </row>
    <row r="852" spans="1:30" x14ac:dyDescent="0.25">
      <c r="A852">
        <f t="shared" si="118"/>
        <v>10</v>
      </c>
      <c r="B852">
        <f>COUNTIF($D$4:D852,D852)</f>
        <v>769</v>
      </c>
      <c r="C852">
        <f>'Building Structure Data'!B853</f>
        <v>0</v>
      </c>
      <c r="D852">
        <f>'Building Structure Data'!C853</f>
        <v>0</v>
      </c>
      <c r="E852">
        <f>'Building Structure Data'!D853</f>
        <v>0</v>
      </c>
      <c r="F852">
        <f>'Building Structure Data'!E853</f>
        <v>0</v>
      </c>
      <c r="G852" s="43">
        <f>'Building Structure Data'!O853</f>
        <v>0</v>
      </c>
      <c r="H852" s="43">
        <f>'Building Structure Data'!P853</f>
        <v>0</v>
      </c>
      <c r="I852" t="b">
        <f>IF(OR('Building Structure Data'!M853="C",'Building Structure Data'!M853="R"),TRUE,FALSE)</f>
        <v>0</v>
      </c>
      <c r="J852">
        <f>'Building Structure Data'!Y853</f>
        <v>0</v>
      </c>
      <c r="K852" s="77">
        <f>'Building Structure Data'!AN853</f>
        <v>0</v>
      </c>
      <c r="L852" s="77">
        <f>'Building Structure Data'!AO853</f>
        <v>0</v>
      </c>
      <c r="M852" s="163" t="str">
        <f>IFERROR('Inputs_Metric 7'!$D$5*INDEX('HAZUS Table FL 14.14'!$F$5:$F$40,MATCH($J852,'HAZUS Table FL 14.14'!$C$5:$C$40,0)),"no data")</f>
        <v>no data</v>
      </c>
      <c r="N852" s="163" t="str">
        <f>IFERROR('Inputs_Metric 7'!$D$5*INDEX('HAZUS Table FL 14.14'!$G$5:$G$40,MATCH($J852,'HAZUS Table FL 14.14'!$C$5:$C$40,0)),"no data")</f>
        <v>no data</v>
      </c>
      <c r="O852" s="163" t="str">
        <f>IFERROR('Inputs_Metric 7'!$D$5*INDEX('HAZUS Table FL 14.14'!$I$5:$I$40,MATCH($J852,'HAZUS Table FL 14.14'!$C$5:$C$40,0)),"no data")</f>
        <v>no data</v>
      </c>
      <c r="P852" s="246" t="str">
        <f>IFERROR(AVERAGEIFS('HAZUS Table FL 14.12'!$S$4:$S$325,'HAZUS Table FL 14.12'!$N$4:$N$325,$J852,'HAZUS Table FL 14.12'!$R$4:$R$325,$I852,'HAZUS Table FL 14.12'!$P$4:$P$325,"&lt;="&amp;$G852,'HAZUS Table FL 14.12'!$Q$4:$Q$325,"&gt;"&amp;$G852)*'Inputs_Metric 7'!$D$6,"no data")</f>
        <v>no data</v>
      </c>
      <c r="Q852" s="246" t="str">
        <f>IFERROR(AVERAGEIFS('HAZUS Table FL 14.12'!$S$4:$S$325,'HAZUS Table FL 14.12'!$N$4:$N$325,$J852,'HAZUS Table FL 14.12'!$R$4:$R$325,$I852,'HAZUS Table FL 14.12'!$P$4:$P$325,"&lt;="&amp;$H852,'HAZUS Table FL 14.12'!$Q$4:$Q$325,"&gt;"&amp;$H852)*'Inputs_Metric 7'!$D$6,"no data")</f>
        <v>no data</v>
      </c>
      <c r="R852" s="246" t="str">
        <f>IFERROR(INDEX('HAZUS Table FL 14.16'!$D$3:$D$30,MATCH($J852,'HAZUS Table FL 14.16'!$C$3:$C$30,0)),"no data")</f>
        <v>no data</v>
      </c>
      <c r="S852" s="246" t="str">
        <f>IFERROR(INDEX('HAZUS Table FL 14.16'!$F$3:$F$30,MATCH($J852,'HAZUS Table FL 14.16'!$C$3:$C$30,0)),"no data")</f>
        <v>no data</v>
      </c>
      <c r="T852" s="246" t="str">
        <f>IFERROR(INDEX('HAZUS Table FL 14.16'!$G$3:$G$30,MATCH($J852,'HAZUS Table FL 14.16'!$C$3:$C$30,0)),"no data")</f>
        <v>no data</v>
      </c>
      <c r="U852" s="164" t="str">
        <f>IFERROR('Inputs_Metric 7'!$D$5*INDEX('HAZUS Table FL 14.8'!$E$4:$E$14,MATCH('Step 1_Metric 7'!$J852,'HAZUS Table FL 14.8'!$C$4:$C$14,0)),"no data")</f>
        <v>no data</v>
      </c>
      <c r="W852" s="92" t="str">
        <f t="shared" si="119"/>
        <v/>
      </c>
      <c r="X852" s="92" t="str">
        <f t="shared" si="120"/>
        <v/>
      </c>
      <c r="Y852" s="92" t="str">
        <f t="shared" si="121"/>
        <v/>
      </c>
      <c r="Z852" s="92" t="str">
        <f t="shared" si="122"/>
        <v/>
      </c>
      <c r="AA852" s="101" t="str">
        <f t="shared" si="123"/>
        <v/>
      </c>
      <c r="AB852" s="101" t="str">
        <f t="shared" si="124"/>
        <v/>
      </c>
      <c r="AC852" s="92" t="str">
        <f t="shared" si="125"/>
        <v/>
      </c>
      <c r="AD852" s="92" t="str">
        <f t="shared" si="126"/>
        <v/>
      </c>
    </row>
    <row r="853" spans="1:30" x14ac:dyDescent="0.25">
      <c r="A853">
        <f t="shared" si="118"/>
        <v>10</v>
      </c>
      <c r="B853">
        <f>COUNTIF($D$4:D853,D853)</f>
        <v>770</v>
      </c>
      <c r="C853">
        <f>'Building Structure Data'!B854</f>
        <v>0</v>
      </c>
      <c r="D853">
        <f>'Building Structure Data'!C854</f>
        <v>0</v>
      </c>
      <c r="E853">
        <f>'Building Structure Data'!D854</f>
        <v>0</v>
      </c>
      <c r="F853">
        <f>'Building Structure Data'!E854</f>
        <v>0</v>
      </c>
      <c r="G853" s="43">
        <f>'Building Structure Data'!O854</f>
        <v>0</v>
      </c>
      <c r="H853" s="43">
        <f>'Building Structure Data'!P854</f>
        <v>0</v>
      </c>
      <c r="I853" t="b">
        <f>IF(OR('Building Structure Data'!M854="C",'Building Structure Data'!M854="R"),TRUE,FALSE)</f>
        <v>0</v>
      </c>
      <c r="J853">
        <f>'Building Structure Data'!Y854</f>
        <v>0</v>
      </c>
      <c r="K853" s="77">
        <f>'Building Structure Data'!AN854</f>
        <v>0</v>
      </c>
      <c r="L853" s="77">
        <f>'Building Structure Data'!AO854</f>
        <v>0</v>
      </c>
      <c r="M853" s="163" t="str">
        <f>IFERROR('Inputs_Metric 7'!$D$5*INDEX('HAZUS Table FL 14.14'!$F$5:$F$40,MATCH($J853,'HAZUS Table FL 14.14'!$C$5:$C$40,0)),"no data")</f>
        <v>no data</v>
      </c>
      <c r="N853" s="163" t="str">
        <f>IFERROR('Inputs_Metric 7'!$D$5*INDEX('HAZUS Table FL 14.14'!$G$5:$G$40,MATCH($J853,'HAZUS Table FL 14.14'!$C$5:$C$40,0)),"no data")</f>
        <v>no data</v>
      </c>
      <c r="O853" s="163" t="str">
        <f>IFERROR('Inputs_Metric 7'!$D$5*INDEX('HAZUS Table FL 14.14'!$I$5:$I$40,MATCH($J853,'HAZUS Table FL 14.14'!$C$5:$C$40,0)),"no data")</f>
        <v>no data</v>
      </c>
      <c r="P853" s="246" t="str">
        <f>IFERROR(AVERAGEIFS('HAZUS Table FL 14.12'!$S$4:$S$325,'HAZUS Table FL 14.12'!$N$4:$N$325,$J853,'HAZUS Table FL 14.12'!$R$4:$R$325,$I853,'HAZUS Table FL 14.12'!$P$4:$P$325,"&lt;="&amp;$G853,'HAZUS Table FL 14.12'!$Q$4:$Q$325,"&gt;"&amp;$G853)*'Inputs_Metric 7'!$D$6,"no data")</f>
        <v>no data</v>
      </c>
      <c r="Q853" s="246" t="str">
        <f>IFERROR(AVERAGEIFS('HAZUS Table FL 14.12'!$S$4:$S$325,'HAZUS Table FL 14.12'!$N$4:$N$325,$J853,'HAZUS Table FL 14.12'!$R$4:$R$325,$I853,'HAZUS Table FL 14.12'!$P$4:$P$325,"&lt;="&amp;$H853,'HAZUS Table FL 14.12'!$Q$4:$Q$325,"&gt;"&amp;$H853)*'Inputs_Metric 7'!$D$6,"no data")</f>
        <v>no data</v>
      </c>
      <c r="R853" s="246" t="str">
        <f>IFERROR(INDEX('HAZUS Table FL 14.16'!$D$3:$D$30,MATCH($J853,'HAZUS Table FL 14.16'!$C$3:$C$30,0)),"no data")</f>
        <v>no data</v>
      </c>
      <c r="S853" s="246" t="str">
        <f>IFERROR(INDEX('HAZUS Table FL 14.16'!$F$3:$F$30,MATCH($J853,'HAZUS Table FL 14.16'!$C$3:$C$30,0)),"no data")</f>
        <v>no data</v>
      </c>
      <c r="T853" s="246" t="str">
        <f>IFERROR(INDEX('HAZUS Table FL 14.16'!$G$3:$G$30,MATCH($J853,'HAZUS Table FL 14.16'!$C$3:$C$30,0)),"no data")</f>
        <v>no data</v>
      </c>
      <c r="U853" s="164" t="str">
        <f>IFERROR('Inputs_Metric 7'!$D$5*INDEX('HAZUS Table FL 14.8'!$E$4:$E$14,MATCH('Step 1_Metric 7'!$J853,'HAZUS Table FL 14.8'!$C$4:$C$14,0)),"no data")</f>
        <v>no data</v>
      </c>
      <c r="W853" s="92" t="str">
        <f t="shared" si="119"/>
        <v/>
      </c>
      <c r="X853" s="92" t="str">
        <f t="shared" si="120"/>
        <v/>
      </c>
      <c r="Y853" s="92" t="str">
        <f t="shared" si="121"/>
        <v/>
      </c>
      <c r="Z853" s="92" t="str">
        <f t="shared" si="122"/>
        <v/>
      </c>
      <c r="AA853" s="101" t="str">
        <f t="shared" si="123"/>
        <v/>
      </c>
      <c r="AB853" s="101" t="str">
        <f t="shared" si="124"/>
        <v/>
      </c>
      <c r="AC853" s="92" t="str">
        <f t="shared" si="125"/>
        <v/>
      </c>
      <c r="AD853" s="92" t="str">
        <f t="shared" si="126"/>
        <v/>
      </c>
    </row>
    <row r="854" spans="1:30" x14ac:dyDescent="0.25">
      <c r="A854">
        <f t="shared" si="118"/>
        <v>10</v>
      </c>
      <c r="B854">
        <f>COUNTIF($D$4:D854,D854)</f>
        <v>771</v>
      </c>
      <c r="C854">
        <f>'Building Structure Data'!B855</f>
        <v>0</v>
      </c>
      <c r="D854">
        <f>'Building Structure Data'!C855</f>
        <v>0</v>
      </c>
      <c r="E854">
        <f>'Building Structure Data'!D855</f>
        <v>0</v>
      </c>
      <c r="F854">
        <f>'Building Structure Data'!E855</f>
        <v>0</v>
      </c>
      <c r="G854" s="43">
        <f>'Building Structure Data'!O855</f>
        <v>0</v>
      </c>
      <c r="H854" s="43">
        <f>'Building Structure Data'!P855</f>
        <v>0</v>
      </c>
      <c r="I854" t="b">
        <f>IF(OR('Building Structure Data'!M855="C",'Building Structure Data'!M855="R"),TRUE,FALSE)</f>
        <v>0</v>
      </c>
      <c r="J854">
        <f>'Building Structure Data'!Y855</f>
        <v>0</v>
      </c>
      <c r="K854" s="77">
        <f>'Building Structure Data'!AN855</f>
        <v>0</v>
      </c>
      <c r="L854" s="77">
        <f>'Building Structure Data'!AO855</f>
        <v>0</v>
      </c>
      <c r="M854" s="163" t="str">
        <f>IFERROR('Inputs_Metric 7'!$D$5*INDEX('HAZUS Table FL 14.14'!$F$5:$F$40,MATCH($J854,'HAZUS Table FL 14.14'!$C$5:$C$40,0)),"no data")</f>
        <v>no data</v>
      </c>
      <c r="N854" s="163" t="str">
        <f>IFERROR('Inputs_Metric 7'!$D$5*INDEX('HAZUS Table FL 14.14'!$G$5:$G$40,MATCH($J854,'HAZUS Table FL 14.14'!$C$5:$C$40,0)),"no data")</f>
        <v>no data</v>
      </c>
      <c r="O854" s="163" t="str">
        <f>IFERROR('Inputs_Metric 7'!$D$5*INDEX('HAZUS Table FL 14.14'!$I$5:$I$40,MATCH($J854,'HAZUS Table FL 14.14'!$C$5:$C$40,0)),"no data")</f>
        <v>no data</v>
      </c>
      <c r="P854" s="246" t="str">
        <f>IFERROR(AVERAGEIFS('HAZUS Table FL 14.12'!$S$4:$S$325,'HAZUS Table FL 14.12'!$N$4:$N$325,$J854,'HAZUS Table FL 14.12'!$R$4:$R$325,$I854,'HAZUS Table FL 14.12'!$P$4:$P$325,"&lt;="&amp;$G854,'HAZUS Table FL 14.12'!$Q$4:$Q$325,"&gt;"&amp;$G854)*'Inputs_Metric 7'!$D$6,"no data")</f>
        <v>no data</v>
      </c>
      <c r="Q854" s="246" t="str">
        <f>IFERROR(AVERAGEIFS('HAZUS Table FL 14.12'!$S$4:$S$325,'HAZUS Table FL 14.12'!$N$4:$N$325,$J854,'HAZUS Table FL 14.12'!$R$4:$R$325,$I854,'HAZUS Table FL 14.12'!$P$4:$P$325,"&lt;="&amp;$H854,'HAZUS Table FL 14.12'!$Q$4:$Q$325,"&gt;"&amp;$H854)*'Inputs_Metric 7'!$D$6,"no data")</f>
        <v>no data</v>
      </c>
      <c r="R854" s="246" t="str">
        <f>IFERROR(INDEX('HAZUS Table FL 14.16'!$D$3:$D$30,MATCH($J854,'HAZUS Table FL 14.16'!$C$3:$C$30,0)),"no data")</f>
        <v>no data</v>
      </c>
      <c r="S854" s="246" t="str">
        <f>IFERROR(INDEX('HAZUS Table FL 14.16'!$F$3:$F$30,MATCH($J854,'HAZUS Table FL 14.16'!$C$3:$C$30,0)),"no data")</f>
        <v>no data</v>
      </c>
      <c r="T854" s="246" t="str">
        <f>IFERROR(INDEX('HAZUS Table FL 14.16'!$G$3:$G$30,MATCH($J854,'HAZUS Table FL 14.16'!$C$3:$C$30,0)),"no data")</f>
        <v>no data</v>
      </c>
      <c r="U854" s="164" t="str">
        <f>IFERROR('Inputs_Metric 7'!$D$5*INDEX('HAZUS Table FL 14.8'!$E$4:$E$14,MATCH('Step 1_Metric 7'!$J854,'HAZUS Table FL 14.8'!$C$4:$C$14,0)),"no data")</f>
        <v>no data</v>
      </c>
      <c r="W854" s="92" t="str">
        <f t="shared" si="119"/>
        <v/>
      </c>
      <c r="X854" s="92" t="str">
        <f t="shared" si="120"/>
        <v/>
      </c>
      <c r="Y854" s="92" t="str">
        <f t="shared" si="121"/>
        <v/>
      </c>
      <c r="Z854" s="92" t="str">
        <f t="shared" si="122"/>
        <v/>
      </c>
      <c r="AA854" s="101" t="str">
        <f t="shared" si="123"/>
        <v/>
      </c>
      <c r="AB854" s="101" t="str">
        <f t="shared" si="124"/>
        <v/>
      </c>
      <c r="AC854" s="92" t="str">
        <f t="shared" si="125"/>
        <v/>
      </c>
      <c r="AD854" s="92" t="str">
        <f t="shared" si="126"/>
        <v/>
      </c>
    </row>
    <row r="855" spans="1:30" x14ac:dyDescent="0.25">
      <c r="A855">
        <f t="shared" si="118"/>
        <v>10</v>
      </c>
      <c r="B855">
        <f>COUNTIF($D$4:D855,D855)</f>
        <v>772</v>
      </c>
      <c r="C855">
        <f>'Building Structure Data'!B856</f>
        <v>0</v>
      </c>
      <c r="D855">
        <f>'Building Structure Data'!C856</f>
        <v>0</v>
      </c>
      <c r="E855">
        <f>'Building Structure Data'!D856</f>
        <v>0</v>
      </c>
      <c r="F855">
        <f>'Building Structure Data'!E856</f>
        <v>0</v>
      </c>
      <c r="G855" s="43">
        <f>'Building Structure Data'!O856</f>
        <v>0</v>
      </c>
      <c r="H855" s="43">
        <f>'Building Structure Data'!P856</f>
        <v>0</v>
      </c>
      <c r="I855" t="b">
        <f>IF(OR('Building Structure Data'!M856="C",'Building Structure Data'!M856="R"),TRUE,FALSE)</f>
        <v>0</v>
      </c>
      <c r="J855">
        <f>'Building Structure Data'!Y856</f>
        <v>0</v>
      </c>
      <c r="K855" s="77">
        <f>'Building Structure Data'!AN856</f>
        <v>0</v>
      </c>
      <c r="L855" s="77">
        <f>'Building Structure Data'!AO856</f>
        <v>0</v>
      </c>
      <c r="M855" s="163" t="str">
        <f>IFERROR('Inputs_Metric 7'!$D$5*INDEX('HAZUS Table FL 14.14'!$F$5:$F$40,MATCH($J855,'HAZUS Table FL 14.14'!$C$5:$C$40,0)),"no data")</f>
        <v>no data</v>
      </c>
      <c r="N855" s="163" t="str">
        <f>IFERROR('Inputs_Metric 7'!$D$5*INDEX('HAZUS Table FL 14.14'!$G$5:$G$40,MATCH($J855,'HAZUS Table FL 14.14'!$C$5:$C$40,0)),"no data")</f>
        <v>no data</v>
      </c>
      <c r="O855" s="163" t="str">
        <f>IFERROR('Inputs_Metric 7'!$D$5*INDEX('HAZUS Table FL 14.14'!$I$5:$I$40,MATCH($J855,'HAZUS Table FL 14.14'!$C$5:$C$40,0)),"no data")</f>
        <v>no data</v>
      </c>
      <c r="P855" s="246" t="str">
        <f>IFERROR(AVERAGEIFS('HAZUS Table FL 14.12'!$S$4:$S$325,'HAZUS Table FL 14.12'!$N$4:$N$325,$J855,'HAZUS Table FL 14.12'!$R$4:$R$325,$I855,'HAZUS Table FL 14.12'!$P$4:$P$325,"&lt;="&amp;$G855,'HAZUS Table FL 14.12'!$Q$4:$Q$325,"&gt;"&amp;$G855)*'Inputs_Metric 7'!$D$6,"no data")</f>
        <v>no data</v>
      </c>
      <c r="Q855" s="246" t="str">
        <f>IFERROR(AVERAGEIFS('HAZUS Table FL 14.12'!$S$4:$S$325,'HAZUS Table FL 14.12'!$N$4:$N$325,$J855,'HAZUS Table FL 14.12'!$R$4:$R$325,$I855,'HAZUS Table FL 14.12'!$P$4:$P$325,"&lt;="&amp;$H855,'HAZUS Table FL 14.12'!$Q$4:$Q$325,"&gt;"&amp;$H855)*'Inputs_Metric 7'!$D$6,"no data")</f>
        <v>no data</v>
      </c>
      <c r="R855" s="246" t="str">
        <f>IFERROR(INDEX('HAZUS Table FL 14.16'!$D$3:$D$30,MATCH($J855,'HAZUS Table FL 14.16'!$C$3:$C$30,0)),"no data")</f>
        <v>no data</v>
      </c>
      <c r="S855" s="246" t="str">
        <f>IFERROR(INDEX('HAZUS Table FL 14.16'!$F$3:$F$30,MATCH($J855,'HAZUS Table FL 14.16'!$C$3:$C$30,0)),"no data")</f>
        <v>no data</v>
      </c>
      <c r="T855" s="246" t="str">
        <f>IFERROR(INDEX('HAZUS Table FL 14.16'!$G$3:$G$30,MATCH($J855,'HAZUS Table FL 14.16'!$C$3:$C$30,0)),"no data")</f>
        <v>no data</v>
      </c>
      <c r="U855" s="164" t="str">
        <f>IFERROR('Inputs_Metric 7'!$D$5*INDEX('HAZUS Table FL 14.8'!$E$4:$E$14,MATCH('Step 1_Metric 7'!$J855,'HAZUS Table FL 14.8'!$C$4:$C$14,0)),"no data")</f>
        <v>no data</v>
      </c>
      <c r="W855" s="92" t="str">
        <f t="shared" si="119"/>
        <v/>
      </c>
      <c r="X855" s="92" t="str">
        <f t="shared" si="120"/>
        <v/>
      </c>
      <c r="Y855" s="92" t="str">
        <f t="shared" si="121"/>
        <v/>
      </c>
      <c r="Z855" s="92" t="str">
        <f t="shared" si="122"/>
        <v/>
      </c>
      <c r="AA855" s="101" t="str">
        <f t="shared" si="123"/>
        <v/>
      </c>
      <c r="AB855" s="101" t="str">
        <f t="shared" si="124"/>
        <v/>
      </c>
      <c r="AC855" s="92" t="str">
        <f t="shared" si="125"/>
        <v/>
      </c>
      <c r="AD855" s="92" t="str">
        <f t="shared" si="126"/>
        <v/>
      </c>
    </row>
    <row r="856" spans="1:30" x14ac:dyDescent="0.25">
      <c r="A856">
        <f t="shared" si="118"/>
        <v>10</v>
      </c>
      <c r="B856">
        <f>COUNTIF($D$4:D856,D856)</f>
        <v>773</v>
      </c>
      <c r="C856">
        <f>'Building Structure Data'!B857</f>
        <v>0</v>
      </c>
      <c r="D856">
        <f>'Building Structure Data'!C857</f>
        <v>0</v>
      </c>
      <c r="E856">
        <f>'Building Structure Data'!D857</f>
        <v>0</v>
      </c>
      <c r="F856">
        <f>'Building Structure Data'!E857</f>
        <v>0</v>
      </c>
      <c r="G856" s="43">
        <f>'Building Structure Data'!O857</f>
        <v>0</v>
      </c>
      <c r="H856" s="43">
        <f>'Building Structure Data'!P857</f>
        <v>0</v>
      </c>
      <c r="I856" t="b">
        <f>IF(OR('Building Structure Data'!M857="C",'Building Structure Data'!M857="R"),TRUE,FALSE)</f>
        <v>0</v>
      </c>
      <c r="J856">
        <f>'Building Structure Data'!Y857</f>
        <v>0</v>
      </c>
      <c r="K856" s="77">
        <f>'Building Structure Data'!AN857</f>
        <v>0</v>
      </c>
      <c r="L856" s="77">
        <f>'Building Structure Data'!AO857</f>
        <v>0</v>
      </c>
      <c r="M856" s="163" t="str">
        <f>IFERROR('Inputs_Metric 7'!$D$5*INDEX('HAZUS Table FL 14.14'!$F$5:$F$40,MATCH($J856,'HAZUS Table FL 14.14'!$C$5:$C$40,0)),"no data")</f>
        <v>no data</v>
      </c>
      <c r="N856" s="163" t="str">
        <f>IFERROR('Inputs_Metric 7'!$D$5*INDEX('HAZUS Table FL 14.14'!$G$5:$G$40,MATCH($J856,'HAZUS Table FL 14.14'!$C$5:$C$40,0)),"no data")</f>
        <v>no data</v>
      </c>
      <c r="O856" s="163" t="str">
        <f>IFERROR('Inputs_Metric 7'!$D$5*INDEX('HAZUS Table FL 14.14'!$I$5:$I$40,MATCH($J856,'HAZUS Table FL 14.14'!$C$5:$C$40,0)),"no data")</f>
        <v>no data</v>
      </c>
      <c r="P856" s="246" t="str">
        <f>IFERROR(AVERAGEIFS('HAZUS Table FL 14.12'!$S$4:$S$325,'HAZUS Table FL 14.12'!$N$4:$N$325,$J856,'HAZUS Table FL 14.12'!$R$4:$R$325,$I856,'HAZUS Table FL 14.12'!$P$4:$P$325,"&lt;="&amp;$G856,'HAZUS Table FL 14.12'!$Q$4:$Q$325,"&gt;"&amp;$G856)*'Inputs_Metric 7'!$D$6,"no data")</f>
        <v>no data</v>
      </c>
      <c r="Q856" s="246" t="str">
        <f>IFERROR(AVERAGEIFS('HAZUS Table FL 14.12'!$S$4:$S$325,'HAZUS Table FL 14.12'!$N$4:$N$325,$J856,'HAZUS Table FL 14.12'!$R$4:$R$325,$I856,'HAZUS Table FL 14.12'!$P$4:$P$325,"&lt;="&amp;$H856,'HAZUS Table FL 14.12'!$Q$4:$Q$325,"&gt;"&amp;$H856)*'Inputs_Metric 7'!$D$6,"no data")</f>
        <v>no data</v>
      </c>
      <c r="R856" s="246" t="str">
        <f>IFERROR(INDEX('HAZUS Table FL 14.16'!$D$3:$D$30,MATCH($J856,'HAZUS Table FL 14.16'!$C$3:$C$30,0)),"no data")</f>
        <v>no data</v>
      </c>
      <c r="S856" s="246" t="str">
        <f>IFERROR(INDEX('HAZUS Table FL 14.16'!$F$3:$F$30,MATCH($J856,'HAZUS Table FL 14.16'!$C$3:$C$30,0)),"no data")</f>
        <v>no data</v>
      </c>
      <c r="T856" s="246" t="str">
        <f>IFERROR(INDEX('HAZUS Table FL 14.16'!$G$3:$G$30,MATCH($J856,'HAZUS Table FL 14.16'!$C$3:$C$30,0)),"no data")</f>
        <v>no data</v>
      </c>
      <c r="U856" s="164" t="str">
        <f>IFERROR('Inputs_Metric 7'!$D$5*INDEX('HAZUS Table FL 14.8'!$E$4:$E$14,MATCH('Step 1_Metric 7'!$J856,'HAZUS Table FL 14.8'!$C$4:$C$14,0)),"no data")</f>
        <v>no data</v>
      </c>
      <c r="W856" s="92" t="str">
        <f t="shared" si="119"/>
        <v/>
      </c>
      <c r="X856" s="92" t="str">
        <f t="shared" si="120"/>
        <v/>
      </c>
      <c r="Y856" s="92" t="str">
        <f t="shared" si="121"/>
        <v/>
      </c>
      <c r="Z856" s="92" t="str">
        <f t="shared" si="122"/>
        <v/>
      </c>
      <c r="AA856" s="101" t="str">
        <f t="shared" si="123"/>
        <v/>
      </c>
      <c r="AB856" s="101" t="str">
        <f t="shared" si="124"/>
        <v/>
      </c>
      <c r="AC856" s="92" t="str">
        <f t="shared" si="125"/>
        <v/>
      </c>
      <c r="AD856" s="92" t="str">
        <f t="shared" si="126"/>
        <v/>
      </c>
    </row>
    <row r="857" spans="1:30" x14ac:dyDescent="0.25">
      <c r="A857">
        <f t="shared" si="118"/>
        <v>10</v>
      </c>
      <c r="B857">
        <f>COUNTIF($D$4:D857,D857)</f>
        <v>774</v>
      </c>
      <c r="C857">
        <f>'Building Structure Data'!B858</f>
        <v>0</v>
      </c>
      <c r="D857">
        <f>'Building Structure Data'!C858</f>
        <v>0</v>
      </c>
      <c r="E857">
        <f>'Building Structure Data'!D858</f>
        <v>0</v>
      </c>
      <c r="F857">
        <f>'Building Structure Data'!E858</f>
        <v>0</v>
      </c>
      <c r="G857" s="43">
        <f>'Building Structure Data'!O858</f>
        <v>0</v>
      </c>
      <c r="H857" s="43">
        <f>'Building Structure Data'!P858</f>
        <v>0</v>
      </c>
      <c r="I857" t="b">
        <f>IF(OR('Building Structure Data'!M858="C",'Building Structure Data'!M858="R"),TRUE,FALSE)</f>
        <v>0</v>
      </c>
      <c r="J857">
        <f>'Building Structure Data'!Y858</f>
        <v>0</v>
      </c>
      <c r="K857" s="77">
        <f>'Building Structure Data'!AN858</f>
        <v>0</v>
      </c>
      <c r="L857" s="77">
        <f>'Building Structure Data'!AO858</f>
        <v>0</v>
      </c>
      <c r="M857" s="163" t="str">
        <f>IFERROR('Inputs_Metric 7'!$D$5*INDEX('HAZUS Table FL 14.14'!$F$5:$F$40,MATCH($J857,'HAZUS Table FL 14.14'!$C$5:$C$40,0)),"no data")</f>
        <v>no data</v>
      </c>
      <c r="N857" s="163" t="str">
        <f>IFERROR('Inputs_Metric 7'!$D$5*INDEX('HAZUS Table FL 14.14'!$G$5:$G$40,MATCH($J857,'HAZUS Table FL 14.14'!$C$5:$C$40,0)),"no data")</f>
        <v>no data</v>
      </c>
      <c r="O857" s="163" t="str">
        <f>IFERROR('Inputs_Metric 7'!$D$5*INDEX('HAZUS Table FL 14.14'!$I$5:$I$40,MATCH($J857,'HAZUS Table FL 14.14'!$C$5:$C$40,0)),"no data")</f>
        <v>no data</v>
      </c>
      <c r="P857" s="246" t="str">
        <f>IFERROR(AVERAGEIFS('HAZUS Table FL 14.12'!$S$4:$S$325,'HAZUS Table FL 14.12'!$N$4:$N$325,$J857,'HAZUS Table FL 14.12'!$R$4:$R$325,$I857,'HAZUS Table FL 14.12'!$P$4:$P$325,"&lt;="&amp;$G857,'HAZUS Table FL 14.12'!$Q$4:$Q$325,"&gt;"&amp;$G857)*'Inputs_Metric 7'!$D$6,"no data")</f>
        <v>no data</v>
      </c>
      <c r="Q857" s="246" t="str">
        <f>IFERROR(AVERAGEIFS('HAZUS Table FL 14.12'!$S$4:$S$325,'HAZUS Table FL 14.12'!$N$4:$N$325,$J857,'HAZUS Table FL 14.12'!$R$4:$R$325,$I857,'HAZUS Table FL 14.12'!$P$4:$P$325,"&lt;="&amp;$H857,'HAZUS Table FL 14.12'!$Q$4:$Q$325,"&gt;"&amp;$H857)*'Inputs_Metric 7'!$D$6,"no data")</f>
        <v>no data</v>
      </c>
      <c r="R857" s="246" t="str">
        <f>IFERROR(INDEX('HAZUS Table FL 14.16'!$D$3:$D$30,MATCH($J857,'HAZUS Table FL 14.16'!$C$3:$C$30,0)),"no data")</f>
        <v>no data</v>
      </c>
      <c r="S857" s="246" t="str">
        <f>IFERROR(INDEX('HAZUS Table FL 14.16'!$F$3:$F$30,MATCH($J857,'HAZUS Table FL 14.16'!$C$3:$C$30,0)),"no data")</f>
        <v>no data</v>
      </c>
      <c r="T857" s="246" t="str">
        <f>IFERROR(INDEX('HAZUS Table FL 14.16'!$G$3:$G$30,MATCH($J857,'HAZUS Table FL 14.16'!$C$3:$C$30,0)),"no data")</f>
        <v>no data</v>
      </c>
      <c r="U857" s="164" t="str">
        <f>IFERROR('Inputs_Metric 7'!$D$5*INDEX('HAZUS Table FL 14.8'!$E$4:$E$14,MATCH('Step 1_Metric 7'!$J857,'HAZUS Table FL 14.8'!$C$4:$C$14,0)),"no data")</f>
        <v>no data</v>
      </c>
      <c r="W857" s="92" t="str">
        <f t="shared" si="119"/>
        <v/>
      </c>
      <c r="X857" s="92" t="str">
        <f t="shared" si="120"/>
        <v/>
      </c>
      <c r="Y857" s="92" t="str">
        <f t="shared" si="121"/>
        <v/>
      </c>
      <c r="Z857" s="92" t="str">
        <f t="shared" si="122"/>
        <v/>
      </c>
      <c r="AA857" s="101" t="str">
        <f t="shared" si="123"/>
        <v/>
      </c>
      <c r="AB857" s="101" t="str">
        <f t="shared" si="124"/>
        <v/>
      </c>
      <c r="AC857" s="92" t="str">
        <f t="shared" si="125"/>
        <v/>
      </c>
      <c r="AD857" s="92" t="str">
        <f t="shared" si="126"/>
        <v/>
      </c>
    </row>
    <row r="858" spans="1:30" x14ac:dyDescent="0.25">
      <c r="A858">
        <f t="shared" si="118"/>
        <v>10</v>
      </c>
      <c r="B858">
        <f>COUNTIF($D$4:D858,D858)</f>
        <v>775</v>
      </c>
      <c r="C858">
        <f>'Building Structure Data'!B859</f>
        <v>0</v>
      </c>
      <c r="D858">
        <f>'Building Structure Data'!C859</f>
        <v>0</v>
      </c>
      <c r="E858">
        <f>'Building Structure Data'!D859</f>
        <v>0</v>
      </c>
      <c r="F858">
        <f>'Building Structure Data'!E859</f>
        <v>0</v>
      </c>
      <c r="G858" s="43">
        <f>'Building Structure Data'!O859</f>
        <v>0</v>
      </c>
      <c r="H858" s="43">
        <f>'Building Structure Data'!P859</f>
        <v>0</v>
      </c>
      <c r="I858" t="b">
        <f>IF(OR('Building Structure Data'!M859="C",'Building Structure Data'!M859="R"),TRUE,FALSE)</f>
        <v>0</v>
      </c>
      <c r="J858">
        <f>'Building Structure Data'!Y859</f>
        <v>0</v>
      </c>
      <c r="K858" s="77">
        <f>'Building Structure Data'!AN859</f>
        <v>0</v>
      </c>
      <c r="L858" s="77">
        <f>'Building Structure Data'!AO859</f>
        <v>0</v>
      </c>
      <c r="M858" s="163" t="str">
        <f>IFERROR('Inputs_Metric 7'!$D$5*INDEX('HAZUS Table FL 14.14'!$F$5:$F$40,MATCH($J858,'HAZUS Table FL 14.14'!$C$5:$C$40,0)),"no data")</f>
        <v>no data</v>
      </c>
      <c r="N858" s="163" t="str">
        <f>IFERROR('Inputs_Metric 7'!$D$5*INDEX('HAZUS Table FL 14.14'!$G$5:$G$40,MATCH($J858,'HAZUS Table FL 14.14'!$C$5:$C$40,0)),"no data")</f>
        <v>no data</v>
      </c>
      <c r="O858" s="163" t="str">
        <f>IFERROR('Inputs_Metric 7'!$D$5*INDEX('HAZUS Table FL 14.14'!$I$5:$I$40,MATCH($J858,'HAZUS Table FL 14.14'!$C$5:$C$40,0)),"no data")</f>
        <v>no data</v>
      </c>
      <c r="P858" s="246" t="str">
        <f>IFERROR(AVERAGEIFS('HAZUS Table FL 14.12'!$S$4:$S$325,'HAZUS Table FL 14.12'!$N$4:$N$325,$J858,'HAZUS Table FL 14.12'!$R$4:$R$325,$I858,'HAZUS Table FL 14.12'!$P$4:$P$325,"&lt;="&amp;$G858,'HAZUS Table FL 14.12'!$Q$4:$Q$325,"&gt;"&amp;$G858)*'Inputs_Metric 7'!$D$6,"no data")</f>
        <v>no data</v>
      </c>
      <c r="Q858" s="246" t="str">
        <f>IFERROR(AVERAGEIFS('HAZUS Table FL 14.12'!$S$4:$S$325,'HAZUS Table FL 14.12'!$N$4:$N$325,$J858,'HAZUS Table FL 14.12'!$R$4:$R$325,$I858,'HAZUS Table FL 14.12'!$P$4:$P$325,"&lt;="&amp;$H858,'HAZUS Table FL 14.12'!$Q$4:$Q$325,"&gt;"&amp;$H858)*'Inputs_Metric 7'!$D$6,"no data")</f>
        <v>no data</v>
      </c>
      <c r="R858" s="246" t="str">
        <f>IFERROR(INDEX('HAZUS Table FL 14.16'!$D$3:$D$30,MATCH($J858,'HAZUS Table FL 14.16'!$C$3:$C$30,0)),"no data")</f>
        <v>no data</v>
      </c>
      <c r="S858" s="246" t="str">
        <f>IFERROR(INDEX('HAZUS Table FL 14.16'!$F$3:$F$30,MATCH($J858,'HAZUS Table FL 14.16'!$C$3:$C$30,0)),"no data")</f>
        <v>no data</v>
      </c>
      <c r="T858" s="246" t="str">
        <f>IFERROR(INDEX('HAZUS Table FL 14.16'!$G$3:$G$30,MATCH($J858,'HAZUS Table FL 14.16'!$C$3:$C$30,0)),"no data")</f>
        <v>no data</v>
      </c>
      <c r="U858" s="164" t="str">
        <f>IFERROR('Inputs_Metric 7'!$D$5*INDEX('HAZUS Table FL 14.8'!$E$4:$E$14,MATCH('Step 1_Metric 7'!$J858,'HAZUS Table FL 14.8'!$C$4:$C$14,0)),"no data")</f>
        <v>no data</v>
      </c>
      <c r="W858" s="92" t="str">
        <f t="shared" si="119"/>
        <v/>
      </c>
      <c r="X858" s="92" t="str">
        <f t="shared" si="120"/>
        <v/>
      </c>
      <c r="Y858" s="92" t="str">
        <f t="shared" si="121"/>
        <v/>
      </c>
      <c r="Z858" s="92" t="str">
        <f t="shared" si="122"/>
        <v/>
      </c>
      <c r="AA858" s="101" t="str">
        <f t="shared" si="123"/>
        <v/>
      </c>
      <c r="AB858" s="101" t="str">
        <f t="shared" si="124"/>
        <v/>
      </c>
      <c r="AC858" s="92" t="str">
        <f t="shared" si="125"/>
        <v/>
      </c>
      <c r="AD858" s="92" t="str">
        <f t="shared" si="126"/>
        <v/>
      </c>
    </row>
    <row r="859" spans="1:30" x14ac:dyDescent="0.25">
      <c r="A859">
        <f t="shared" si="118"/>
        <v>10</v>
      </c>
      <c r="B859">
        <f>COUNTIF($D$4:D859,D859)</f>
        <v>776</v>
      </c>
      <c r="C859">
        <f>'Building Structure Data'!B860</f>
        <v>0</v>
      </c>
      <c r="D859">
        <f>'Building Structure Data'!C860</f>
        <v>0</v>
      </c>
      <c r="E859">
        <f>'Building Structure Data'!D860</f>
        <v>0</v>
      </c>
      <c r="F859">
        <f>'Building Structure Data'!E860</f>
        <v>0</v>
      </c>
      <c r="G859" s="43">
        <f>'Building Structure Data'!O860</f>
        <v>0</v>
      </c>
      <c r="H859" s="43">
        <f>'Building Structure Data'!P860</f>
        <v>0</v>
      </c>
      <c r="I859" t="b">
        <f>IF(OR('Building Structure Data'!M860="C",'Building Structure Data'!M860="R"),TRUE,FALSE)</f>
        <v>0</v>
      </c>
      <c r="J859">
        <f>'Building Structure Data'!Y860</f>
        <v>0</v>
      </c>
      <c r="K859" s="77">
        <f>'Building Structure Data'!AN860</f>
        <v>0</v>
      </c>
      <c r="L859" s="77">
        <f>'Building Structure Data'!AO860</f>
        <v>0</v>
      </c>
      <c r="M859" s="163" t="str">
        <f>IFERROR('Inputs_Metric 7'!$D$5*INDEX('HAZUS Table FL 14.14'!$F$5:$F$40,MATCH($J859,'HAZUS Table FL 14.14'!$C$5:$C$40,0)),"no data")</f>
        <v>no data</v>
      </c>
      <c r="N859" s="163" t="str">
        <f>IFERROR('Inputs_Metric 7'!$D$5*INDEX('HAZUS Table FL 14.14'!$G$5:$G$40,MATCH($J859,'HAZUS Table FL 14.14'!$C$5:$C$40,0)),"no data")</f>
        <v>no data</v>
      </c>
      <c r="O859" s="163" t="str">
        <f>IFERROR('Inputs_Metric 7'!$D$5*INDEX('HAZUS Table FL 14.14'!$I$5:$I$40,MATCH($J859,'HAZUS Table FL 14.14'!$C$5:$C$40,0)),"no data")</f>
        <v>no data</v>
      </c>
      <c r="P859" s="246" t="str">
        <f>IFERROR(AVERAGEIFS('HAZUS Table FL 14.12'!$S$4:$S$325,'HAZUS Table FL 14.12'!$N$4:$N$325,$J859,'HAZUS Table FL 14.12'!$R$4:$R$325,$I859,'HAZUS Table FL 14.12'!$P$4:$P$325,"&lt;="&amp;$G859,'HAZUS Table FL 14.12'!$Q$4:$Q$325,"&gt;"&amp;$G859)*'Inputs_Metric 7'!$D$6,"no data")</f>
        <v>no data</v>
      </c>
      <c r="Q859" s="246" t="str">
        <f>IFERROR(AVERAGEIFS('HAZUS Table FL 14.12'!$S$4:$S$325,'HAZUS Table FL 14.12'!$N$4:$N$325,$J859,'HAZUS Table FL 14.12'!$R$4:$R$325,$I859,'HAZUS Table FL 14.12'!$P$4:$P$325,"&lt;="&amp;$H859,'HAZUS Table FL 14.12'!$Q$4:$Q$325,"&gt;"&amp;$H859)*'Inputs_Metric 7'!$D$6,"no data")</f>
        <v>no data</v>
      </c>
      <c r="R859" s="246" t="str">
        <f>IFERROR(INDEX('HAZUS Table FL 14.16'!$D$3:$D$30,MATCH($J859,'HAZUS Table FL 14.16'!$C$3:$C$30,0)),"no data")</f>
        <v>no data</v>
      </c>
      <c r="S859" s="246" t="str">
        <f>IFERROR(INDEX('HAZUS Table FL 14.16'!$F$3:$F$30,MATCH($J859,'HAZUS Table FL 14.16'!$C$3:$C$30,0)),"no data")</f>
        <v>no data</v>
      </c>
      <c r="T859" s="246" t="str">
        <f>IFERROR(INDEX('HAZUS Table FL 14.16'!$G$3:$G$30,MATCH($J859,'HAZUS Table FL 14.16'!$C$3:$C$30,0)),"no data")</f>
        <v>no data</v>
      </c>
      <c r="U859" s="164" t="str">
        <f>IFERROR('Inputs_Metric 7'!$D$5*INDEX('HAZUS Table FL 14.8'!$E$4:$E$14,MATCH('Step 1_Metric 7'!$J859,'HAZUS Table FL 14.8'!$C$4:$C$14,0)),"no data")</f>
        <v>no data</v>
      </c>
      <c r="W859" s="92" t="str">
        <f t="shared" si="119"/>
        <v/>
      </c>
      <c r="X859" s="92" t="str">
        <f t="shared" si="120"/>
        <v/>
      </c>
      <c r="Y859" s="92" t="str">
        <f t="shared" si="121"/>
        <v/>
      </c>
      <c r="Z859" s="92" t="str">
        <f t="shared" si="122"/>
        <v/>
      </c>
      <c r="AA859" s="101" t="str">
        <f t="shared" si="123"/>
        <v/>
      </c>
      <c r="AB859" s="101" t="str">
        <f t="shared" si="124"/>
        <v/>
      </c>
      <c r="AC859" s="92" t="str">
        <f t="shared" si="125"/>
        <v/>
      </c>
      <c r="AD859" s="92" t="str">
        <f t="shared" si="126"/>
        <v/>
      </c>
    </row>
    <row r="860" spans="1:30" x14ac:dyDescent="0.25">
      <c r="A860">
        <f t="shared" si="118"/>
        <v>10</v>
      </c>
      <c r="B860">
        <f>COUNTIF($D$4:D860,D860)</f>
        <v>777</v>
      </c>
      <c r="C860">
        <f>'Building Structure Data'!B861</f>
        <v>0</v>
      </c>
      <c r="D860">
        <f>'Building Structure Data'!C861</f>
        <v>0</v>
      </c>
      <c r="E860">
        <f>'Building Structure Data'!D861</f>
        <v>0</v>
      </c>
      <c r="F860">
        <f>'Building Structure Data'!E861</f>
        <v>0</v>
      </c>
      <c r="G860" s="43">
        <f>'Building Structure Data'!O861</f>
        <v>0</v>
      </c>
      <c r="H860" s="43">
        <f>'Building Structure Data'!P861</f>
        <v>0</v>
      </c>
      <c r="I860" t="b">
        <f>IF(OR('Building Structure Data'!M861="C",'Building Structure Data'!M861="R"),TRUE,FALSE)</f>
        <v>0</v>
      </c>
      <c r="J860">
        <f>'Building Structure Data'!Y861</f>
        <v>0</v>
      </c>
      <c r="K860" s="77">
        <f>'Building Structure Data'!AN861</f>
        <v>0</v>
      </c>
      <c r="L860" s="77">
        <f>'Building Structure Data'!AO861</f>
        <v>0</v>
      </c>
      <c r="M860" s="163" t="str">
        <f>IFERROR('Inputs_Metric 7'!$D$5*INDEX('HAZUS Table FL 14.14'!$F$5:$F$40,MATCH($J860,'HAZUS Table FL 14.14'!$C$5:$C$40,0)),"no data")</f>
        <v>no data</v>
      </c>
      <c r="N860" s="163" t="str">
        <f>IFERROR('Inputs_Metric 7'!$D$5*INDEX('HAZUS Table FL 14.14'!$G$5:$G$40,MATCH($J860,'HAZUS Table FL 14.14'!$C$5:$C$40,0)),"no data")</f>
        <v>no data</v>
      </c>
      <c r="O860" s="163" t="str">
        <f>IFERROR('Inputs_Metric 7'!$D$5*INDEX('HAZUS Table FL 14.14'!$I$5:$I$40,MATCH($J860,'HAZUS Table FL 14.14'!$C$5:$C$40,0)),"no data")</f>
        <v>no data</v>
      </c>
      <c r="P860" s="246" t="str">
        <f>IFERROR(AVERAGEIFS('HAZUS Table FL 14.12'!$S$4:$S$325,'HAZUS Table FL 14.12'!$N$4:$N$325,$J860,'HAZUS Table FL 14.12'!$R$4:$R$325,$I860,'HAZUS Table FL 14.12'!$P$4:$P$325,"&lt;="&amp;$G860,'HAZUS Table FL 14.12'!$Q$4:$Q$325,"&gt;"&amp;$G860)*'Inputs_Metric 7'!$D$6,"no data")</f>
        <v>no data</v>
      </c>
      <c r="Q860" s="246" t="str">
        <f>IFERROR(AVERAGEIFS('HAZUS Table FL 14.12'!$S$4:$S$325,'HAZUS Table FL 14.12'!$N$4:$N$325,$J860,'HAZUS Table FL 14.12'!$R$4:$R$325,$I860,'HAZUS Table FL 14.12'!$P$4:$P$325,"&lt;="&amp;$H860,'HAZUS Table FL 14.12'!$Q$4:$Q$325,"&gt;"&amp;$H860)*'Inputs_Metric 7'!$D$6,"no data")</f>
        <v>no data</v>
      </c>
      <c r="R860" s="246" t="str">
        <f>IFERROR(INDEX('HAZUS Table FL 14.16'!$D$3:$D$30,MATCH($J860,'HAZUS Table FL 14.16'!$C$3:$C$30,0)),"no data")</f>
        <v>no data</v>
      </c>
      <c r="S860" s="246" t="str">
        <f>IFERROR(INDEX('HAZUS Table FL 14.16'!$F$3:$F$30,MATCH($J860,'HAZUS Table FL 14.16'!$C$3:$C$30,0)),"no data")</f>
        <v>no data</v>
      </c>
      <c r="T860" s="246" t="str">
        <f>IFERROR(INDEX('HAZUS Table FL 14.16'!$G$3:$G$30,MATCH($J860,'HAZUS Table FL 14.16'!$C$3:$C$30,0)),"no data")</f>
        <v>no data</v>
      </c>
      <c r="U860" s="164" t="str">
        <f>IFERROR('Inputs_Metric 7'!$D$5*INDEX('HAZUS Table FL 14.8'!$E$4:$E$14,MATCH('Step 1_Metric 7'!$J860,'HAZUS Table FL 14.8'!$C$4:$C$14,0)),"no data")</f>
        <v>no data</v>
      </c>
      <c r="W860" s="92" t="str">
        <f t="shared" si="119"/>
        <v/>
      </c>
      <c r="X860" s="92" t="str">
        <f t="shared" si="120"/>
        <v/>
      </c>
      <c r="Y860" s="92" t="str">
        <f t="shared" si="121"/>
        <v/>
      </c>
      <c r="Z860" s="92" t="str">
        <f t="shared" si="122"/>
        <v/>
      </c>
      <c r="AA860" s="101" t="str">
        <f t="shared" si="123"/>
        <v/>
      </c>
      <c r="AB860" s="101" t="str">
        <f t="shared" si="124"/>
        <v/>
      </c>
      <c r="AC860" s="92" t="str">
        <f t="shared" si="125"/>
        <v/>
      </c>
      <c r="AD860" s="92" t="str">
        <f t="shared" si="126"/>
        <v/>
      </c>
    </row>
    <row r="861" spans="1:30" x14ac:dyDescent="0.25">
      <c r="A861">
        <f t="shared" ref="A861:A924" si="127">IF(B861=1,A860+1,A860)</f>
        <v>10</v>
      </c>
      <c r="B861">
        <f>COUNTIF($D$4:D861,D861)</f>
        <v>778</v>
      </c>
      <c r="C861">
        <f>'Building Structure Data'!B862</f>
        <v>0</v>
      </c>
      <c r="D861">
        <f>'Building Structure Data'!C862</f>
        <v>0</v>
      </c>
      <c r="E861">
        <f>'Building Structure Data'!D862</f>
        <v>0</v>
      </c>
      <c r="F861">
        <f>'Building Structure Data'!E862</f>
        <v>0</v>
      </c>
      <c r="G861" s="43">
        <f>'Building Structure Data'!O862</f>
        <v>0</v>
      </c>
      <c r="H861" s="43">
        <f>'Building Structure Data'!P862</f>
        <v>0</v>
      </c>
      <c r="I861" t="b">
        <f>IF(OR('Building Structure Data'!M862="C",'Building Structure Data'!M862="R"),TRUE,FALSE)</f>
        <v>0</v>
      </c>
      <c r="J861">
        <f>'Building Structure Data'!Y862</f>
        <v>0</v>
      </c>
      <c r="K861" s="77">
        <f>'Building Structure Data'!AN862</f>
        <v>0</v>
      </c>
      <c r="L861" s="77">
        <f>'Building Structure Data'!AO862</f>
        <v>0</v>
      </c>
      <c r="M861" s="163" t="str">
        <f>IFERROR('Inputs_Metric 7'!$D$5*INDEX('HAZUS Table FL 14.14'!$F$5:$F$40,MATCH($J861,'HAZUS Table FL 14.14'!$C$5:$C$40,0)),"no data")</f>
        <v>no data</v>
      </c>
      <c r="N861" s="163" t="str">
        <f>IFERROR('Inputs_Metric 7'!$D$5*INDEX('HAZUS Table FL 14.14'!$G$5:$G$40,MATCH($J861,'HAZUS Table FL 14.14'!$C$5:$C$40,0)),"no data")</f>
        <v>no data</v>
      </c>
      <c r="O861" s="163" t="str">
        <f>IFERROR('Inputs_Metric 7'!$D$5*INDEX('HAZUS Table FL 14.14'!$I$5:$I$40,MATCH($J861,'HAZUS Table FL 14.14'!$C$5:$C$40,0)),"no data")</f>
        <v>no data</v>
      </c>
      <c r="P861" s="246" t="str">
        <f>IFERROR(AVERAGEIFS('HAZUS Table FL 14.12'!$S$4:$S$325,'HAZUS Table FL 14.12'!$N$4:$N$325,$J861,'HAZUS Table FL 14.12'!$R$4:$R$325,$I861,'HAZUS Table FL 14.12'!$P$4:$P$325,"&lt;="&amp;$G861,'HAZUS Table FL 14.12'!$Q$4:$Q$325,"&gt;"&amp;$G861)*'Inputs_Metric 7'!$D$6,"no data")</f>
        <v>no data</v>
      </c>
      <c r="Q861" s="246" t="str">
        <f>IFERROR(AVERAGEIFS('HAZUS Table FL 14.12'!$S$4:$S$325,'HAZUS Table FL 14.12'!$N$4:$N$325,$J861,'HAZUS Table FL 14.12'!$R$4:$R$325,$I861,'HAZUS Table FL 14.12'!$P$4:$P$325,"&lt;="&amp;$H861,'HAZUS Table FL 14.12'!$Q$4:$Q$325,"&gt;"&amp;$H861)*'Inputs_Metric 7'!$D$6,"no data")</f>
        <v>no data</v>
      </c>
      <c r="R861" s="246" t="str">
        <f>IFERROR(INDEX('HAZUS Table FL 14.16'!$D$3:$D$30,MATCH($J861,'HAZUS Table FL 14.16'!$C$3:$C$30,0)),"no data")</f>
        <v>no data</v>
      </c>
      <c r="S861" s="246" t="str">
        <f>IFERROR(INDEX('HAZUS Table FL 14.16'!$F$3:$F$30,MATCH($J861,'HAZUS Table FL 14.16'!$C$3:$C$30,0)),"no data")</f>
        <v>no data</v>
      </c>
      <c r="T861" s="246" t="str">
        <f>IFERROR(INDEX('HAZUS Table FL 14.16'!$G$3:$G$30,MATCH($J861,'HAZUS Table FL 14.16'!$C$3:$C$30,0)),"no data")</f>
        <v>no data</v>
      </c>
      <c r="U861" s="164" t="str">
        <f>IFERROR('Inputs_Metric 7'!$D$5*INDEX('HAZUS Table FL 14.8'!$E$4:$E$14,MATCH('Step 1_Metric 7'!$J861,'HAZUS Table FL 14.8'!$C$4:$C$14,0)),"no data")</f>
        <v>no data</v>
      </c>
      <c r="W861" s="92" t="str">
        <f t="shared" ref="W861:W924" si="128">IFERROR(K861*M861*P861*(1-S861),"")</f>
        <v/>
      </c>
      <c r="X861" s="92" t="str">
        <f t="shared" ref="X861:X924" si="129">IFERROR(L861*M861*Q861*(1-S861),"")</f>
        <v/>
      </c>
      <c r="Y861" s="92" t="str">
        <f t="shared" ref="Y861:Y924" si="130">IFERROR(K861*$N861*P861*(1-$R861),"")</f>
        <v/>
      </c>
      <c r="Z861" s="92" t="str">
        <f t="shared" ref="Z861:Z924" si="131">IFERROR(L861*$N861*Q861*(1-$R861),"")</f>
        <v/>
      </c>
      <c r="AA861" s="101" t="str">
        <f t="shared" ref="AA861:AA924" si="132">IFERROR(AC861/$U861,"")</f>
        <v/>
      </c>
      <c r="AB861" s="101" t="str">
        <f t="shared" ref="AB861:AB924" si="133">IFERROR(AD861/$U861,"")</f>
        <v/>
      </c>
      <c r="AC861" s="92" t="str">
        <f t="shared" ref="AC861:AC924" si="134">IFERROR(K861*$O861*P861*(1-$T861),"")</f>
        <v/>
      </c>
      <c r="AD861" s="92" t="str">
        <f t="shared" ref="AD861:AD924" si="135">IFERROR(L861*$O861*Q861*(1-$T861),"")</f>
        <v/>
      </c>
    </row>
    <row r="862" spans="1:30" x14ac:dyDescent="0.25">
      <c r="A862">
        <f t="shared" si="127"/>
        <v>10</v>
      </c>
      <c r="B862">
        <f>COUNTIF($D$4:D862,D862)</f>
        <v>779</v>
      </c>
      <c r="C862">
        <f>'Building Structure Data'!B863</f>
        <v>0</v>
      </c>
      <c r="D862">
        <f>'Building Structure Data'!C863</f>
        <v>0</v>
      </c>
      <c r="E862">
        <f>'Building Structure Data'!D863</f>
        <v>0</v>
      </c>
      <c r="F862">
        <f>'Building Structure Data'!E863</f>
        <v>0</v>
      </c>
      <c r="G862" s="43">
        <f>'Building Structure Data'!O863</f>
        <v>0</v>
      </c>
      <c r="H862" s="43">
        <f>'Building Structure Data'!P863</f>
        <v>0</v>
      </c>
      <c r="I862" t="b">
        <f>IF(OR('Building Structure Data'!M863="C",'Building Structure Data'!M863="R"),TRUE,FALSE)</f>
        <v>0</v>
      </c>
      <c r="J862">
        <f>'Building Structure Data'!Y863</f>
        <v>0</v>
      </c>
      <c r="K862" s="77">
        <f>'Building Structure Data'!AN863</f>
        <v>0</v>
      </c>
      <c r="L862" s="77">
        <f>'Building Structure Data'!AO863</f>
        <v>0</v>
      </c>
      <c r="M862" s="163" t="str">
        <f>IFERROR('Inputs_Metric 7'!$D$5*INDEX('HAZUS Table FL 14.14'!$F$5:$F$40,MATCH($J862,'HAZUS Table FL 14.14'!$C$5:$C$40,0)),"no data")</f>
        <v>no data</v>
      </c>
      <c r="N862" s="163" t="str">
        <f>IFERROR('Inputs_Metric 7'!$D$5*INDEX('HAZUS Table FL 14.14'!$G$5:$G$40,MATCH($J862,'HAZUS Table FL 14.14'!$C$5:$C$40,0)),"no data")</f>
        <v>no data</v>
      </c>
      <c r="O862" s="163" t="str">
        <f>IFERROR('Inputs_Metric 7'!$D$5*INDEX('HAZUS Table FL 14.14'!$I$5:$I$40,MATCH($J862,'HAZUS Table FL 14.14'!$C$5:$C$40,0)),"no data")</f>
        <v>no data</v>
      </c>
      <c r="P862" s="246" t="str">
        <f>IFERROR(AVERAGEIFS('HAZUS Table FL 14.12'!$S$4:$S$325,'HAZUS Table FL 14.12'!$N$4:$N$325,$J862,'HAZUS Table FL 14.12'!$R$4:$R$325,$I862,'HAZUS Table FL 14.12'!$P$4:$P$325,"&lt;="&amp;$G862,'HAZUS Table FL 14.12'!$Q$4:$Q$325,"&gt;"&amp;$G862)*'Inputs_Metric 7'!$D$6,"no data")</f>
        <v>no data</v>
      </c>
      <c r="Q862" s="246" t="str">
        <f>IFERROR(AVERAGEIFS('HAZUS Table FL 14.12'!$S$4:$S$325,'HAZUS Table FL 14.12'!$N$4:$N$325,$J862,'HAZUS Table FL 14.12'!$R$4:$R$325,$I862,'HAZUS Table FL 14.12'!$P$4:$P$325,"&lt;="&amp;$H862,'HAZUS Table FL 14.12'!$Q$4:$Q$325,"&gt;"&amp;$H862)*'Inputs_Metric 7'!$D$6,"no data")</f>
        <v>no data</v>
      </c>
      <c r="R862" s="246" t="str">
        <f>IFERROR(INDEX('HAZUS Table FL 14.16'!$D$3:$D$30,MATCH($J862,'HAZUS Table FL 14.16'!$C$3:$C$30,0)),"no data")</f>
        <v>no data</v>
      </c>
      <c r="S862" s="246" t="str">
        <f>IFERROR(INDEX('HAZUS Table FL 14.16'!$F$3:$F$30,MATCH($J862,'HAZUS Table FL 14.16'!$C$3:$C$30,0)),"no data")</f>
        <v>no data</v>
      </c>
      <c r="T862" s="246" t="str">
        <f>IFERROR(INDEX('HAZUS Table FL 14.16'!$G$3:$G$30,MATCH($J862,'HAZUS Table FL 14.16'!$C$3:$C$30,0)),"no data")</f>
        <v>no data</v>
      </c>
      <c r="U862" s="164" t="str">
        <f>IFERROR('Inputs_Metric 7'!$D$5*INDEX('HAZUS Table FL 14.8'!$E$4:$E$14,MATCH('Step 1_Metric 7'!$J862,'HAZUS Table FL 14.8'!$C$4:$C$14,0)),"no data")</f>
        <v>no data</v>
      </c>
      <c r="W862" s="92" t="str">
        <f t="shared" si="128"/>
        <v/>
      </c>
      <c r="X862" s="92" t="str">
        <f t="shared" si="129"/>
        <v/>
      </c>
      <c r="Y862" s="92" t="str">
        <f t="shared" si="130"/>
        <v/>
      </c>
      <c r="Z862" s="92" t="str">
        <f t="shared" si="131"/>
        <v/>
      </c>
      <c r="AA862" s="101" t="str">
        <f t="shared" si="132"/>
        <v/>
      </c>
      <c r="AB862" s="101" t="str">
        <f t="shared" si="133"/>
        <v/>
      </c>
      <c r="AC862" s="92" t="str">
        <f t="shared" si="134"/>
        <v/>
      </c>
      <c r="AD862" s="92" t="str">
        <f t="shared" si="135"/>
        <v/>
      </c>
    </row>
    <row r="863" spans="1:30" x14ac:dyDescent="0.25">
      <c r="A863">
        <f t="shared" si="127"/>
        <v>10</v>
      </c>
      <c r="B863">
        <f>COUNTIF($D$4:D863,D863)</f>
        <v>780</v>
      </c>
      <c r="C863">
        <f>'Building Structure Data'!B864</f>
        <v>0</v>
      </c>
      <c r="D863">
        <f>'Building Structure Data'!C864</f>
        <v>0</v>
      </c>
      <c r="E863">
        <f>'Building Structure Data'!D864</f>
        <v>0</v>
      </c>
      <c r="F863">
        <f>'Building Structure Data'!E864</f>
        <v>0</v>
      </c>
      <c r="G863" s="43">
        <f>'Building Structure Data'!O864</f>
        <v>0</v>
      </c>
      <c r="H863" s="43">
        <f>'Building Structure Data'!P864</f>
        <v>0</v>
      </c>
      <c r="I863" t="b">
        <f>IF(OR('Building Structure Data'!M864="C",'Building Structure Data'!M864="R"),TRUE,FALSE)</f>
        <v>0</v>
      </c>
      <c r="J863">
        <f>'Building Structure Data'!Y864</f>
        <v>0</v>
      </c>
      <c r="K863" s="77">
        <f>'Building Structure Data'!AN864</f>
        <v>0</v>
      </c>
      <c r="L863" s="77">
        <f>'Building Structure Data'!AO864</f>
        <v>0</v>
      </c>
      <c r="M863" s="163" t="str">
        <f>IFERROR('Inputs_Metric 7'!$D$5*INDEX('HAZUS Table FL 14.14'!$F$5:$F$40,MATCH($J863,'HAZUS Table FL 14.14'!$C$5:$C$40,0)),"no data")</f>
        <v>no data</v>
      </c>
      <c r="N863" s="163" t="str">
        <f>IFERROR('Inputs_Metric 7'!$D$5*INDEX('HAZUS Table FL 14.14'!$G$5:$G$40,MATCH($J863,'HAZUS Table FL 14.14'!$C$5:$C$40,0)),"no data")</f>
        <v>no data</v>
      </c>
      <c r="O863" s="163" t="str">
        <f>IFERROR('Inputs_Metric 7'!$D$5*INDEX('HAZUS Table FL 14.14'!$I$5:$I$40,MATCH($J863,'HAZUS Table FL 14.14'!$C$5:$C$40,0)),"no data")</f>
        <v>no data</v>
      </c>
      <c r="P863" s="246" t="str">
        <f>IFERROR(AVERAGEIFS('HAZUS Table FL 14.12'!$S$4:$S$325,'HAZUS Table FL 14.12'!$N$4:$N$325,$J863,'HAZUS Table FL 14.12'!$R$4:$R$325,$I863,'HAZUS Table FL 14.12'!$P$4:$P$325,"&lt;="&amp;$G863,'HAZUS Table FL 14.12'!$Q$4:$Q$325,"&gt;"&amp;$G863)*'Inputs_Metric 7'!$D$6,"no data")</f>
        <v>no data</v>
      </c>
      <c r="Q863" s="246" t="str">
        <f>IFERROR(AVERAGEIFS('HAZUS Table FL 14.12'!$S$4:$S$325,'HAZUS Table FL 14.12'!$N$4:$N$325,$J863,'HAZUS Table FL 14.12'!$R$4:$R$325,$I863,'HAZUS Table FL 14.12'!$P$4:$P$325,"&lt;="&amp;$H863,'HAZUS Table FL 14.12'!$Q$4:$Q$325,"&gt;"&amp;$H863)*'Inputs_Metric 7'!$D$6,"no data")</f>
        <v>no data</v>
      </c>
      <c r="R863" s="246" t="str">
        <f>IFERROR(INDEX('HAZUS Table FL 14.16'!$D$3:$D$30,MATCH($J863,'HAZUS Table FL 14.16'!$C$3:$C$30,0)),"no data")</f>
        <v>no data</v>
      </c>
      <c r="S863" s="246" t="str">
        <f>IFERROR(INDEX('HAZUS Table FL 14.16'!$F$3:$F$30,MATCH($J863,'HAZUS Table FL 14.16'!$C$3:$C$30,0)),"no data")</f>
        <v>no data</v>
      </c>
      <c r="T863" s="246" t="str">
        <f>IFERROR(INDEX('HAZUS Table FL 14.16'!$G$3:$G$30,MATCH($J863,'HAZUS Table FL 14.16'!$C$3:$C$30,0)),"no data")</f>
        <v>no data</v>
      </c>
      <c r="U863" s="164" t="str">
        <f>IFERROR('Inputs_Metric 7'!$D$5*INDEX('HAZUS Table FL 14.8'!$E$4:$E$14,MATCH('Step 1_Metric 7'!$J863,'HAZUS Table FL 14.8'!$C$4:$C$14,0)),"no data")</f>
        <v>no data</v>
      </c>
      <c r="W863" s="92" t="str">
        <f t="shared" si="128"/>
        <v/>
      </c>
      <c r="X863" s="92" t="str">
        <f t="shared" si="129"/>
        <v/>
      </c>
      <c r="Y863" s="92" t="str">
        <f t="shared" si="130"/>
        <v/>
      </c>
      <c r="Z863" s="92" t="str">
        <f t="shared" si="131"/>
        <v/>
      </c>
      <c r="AA863" s="101" t="str">
        <f t="shared" si="132"/>
        <v/>
      </c>
      <c r="AB863" s="101" t="str">
        <f t="shared" si="133"/>
        <v/>
      </c>
      <c r="AC863" s="92" t="str">
        <f t="shared" si="134"/>
        <v/>
      </c>
      <c r="AD863" s="92" t="str">
        <f t="shared" si="135"/>
        <v/>
      </c>
    </row>
    <row r="864" spans="1:30" x14ac:dyDescent="0.25">
      <c r="A864">
        <f t="shared" si="127"/>
        <v>10</v>
      </c>
      <c r="B864">
        <f>COUNTIF($D$4:D864,D864)</f>
        <v>781</v>
      </c>
      <c r="C864">
        <f>'Building Structure Data'!B865</f>
        <v>0</v>
      </c>
      <c r="D864">
        <f>'Building Structure Data'!C865</f>
        <v>0</v>
      </c>
      <c r="E864">
        <f>'Building Structure Data'!D865</f>
        <v>0</v>
      </c>
      <c r="F864">
        <f>'Building Structure Data'!E865</f>
        <v>0</v>
      </c>
      <c r="G864" s="43">
        <f>'Building Structure Data'!O865</f>
        <v>0</v>
      </c>
      <c r="H864" s="43">
        <f>'Building Structure Data'!P865</f>
        <v>0</v>
      </c>
      <c r="I864" t="b">
        <f>IF(OR('Building Structure Data'!M865="C",'Building Structure Data'!M865="R"),TRUE,FALSE)</f>
        <v>0</v>
      </c>
      <c r="J864">
        <f>'Building Structure Data'!Y865</f>
        <v>0</v>
      </c>
      <c r="K864" s="77">
        <f>'Building Structure Data'!AN865</f>
        <v>0</v>
      </c>
      <c r="L864" s="77">
        <f>'Building Structure Data'!AO865</f>
        <v>0</v>
      </c>
      <c r="M864" s="163" t="str">
        <f>IFERROR('Inputs_Metric 7'!$D$5*INDEX('HAZUS Table FL 14.14'!$F$5:$F$40,MATCH($J864,'HAZUS Table FL 14.14'!$C$5:$C$40,0)),"no data")</f>
        <v>no data</v>
      </c>
      <c r="N864" s="163" t="str">
        <f>IFERROR('Inputs_Metric 7'!$D$5*INDEX('HAZUS Table FL 14.14'!$G$5:$G$40,MATCH($J864,'HAZUS Table FL 14.14'!$C$5:$C$40,0)),"no data")</f>
        <v>no data</v>
      </c>
      <c r="O864" s="163" t="str">
        <f>IFERROR('Inputs_Metric 7'!$D$5*INDEX('HAZUS Table FL 14.14'!$I$5:$I$40,MATCH($J864,'HAZUS Table FL 14.14'!$C$5:$C$40,0)),"no data")</f>
        <v>no data</v>
      </c>
      <c r="P864" s="246" t="str">
        <f>IFERROR(AVERAGEIFS('HAZUS Table FL 14.12'!$S$4:$S$325,'HAZUS Table FL 14.12'!$N$4:$N$325,$J864,'HAZUS Table FL 14.12'!$R$4:$R$325,$I864,'HAZUS Table FL 14.12'!$P$4:$P$325,"&lt;="&amp;$G864,'HAZUS Table FL 14.12'!$Q$4:$Q$325,"&gt;"&amp;$G864)*'Inputs_Metric 7'!$D$6,"no data")</f>
        <v>no data</v>
      </c>
      <c r="Q864" s="246" t="str">
        <f>IFERROR(AVERAGEIFS('HAZUS Table FL 14.12'!$S$4:$S$325,'HAZUS Table FL 14.12'!$N$4:$N$325,$J864,'HAZUS Table FL 14.12'!$R$4:$R$325,$I864,'HAZUS Table FL 14.12'!$P$4:$P$325,"&lt;="&amp;$H864,'HAZUS Table FL 14.12'!$Q$4:$Q$325,"&gt;"&amp;$H864)*'Inputs_Metric 7'!$D$6,"no data")</f>
        <v>no data</v>
      </c>
      <c r="R864" s="246" t="str">
        <f>IFERROR(INDEX('HAZUS Table FL 14.16'!$D$3:$D$30,MATCH($J864,'HAZUS Table FL 14.16'!$C$3:$C$30,0)),"no data")</f>
        <v>no data</v>
      </c>
      <c r="S864" s="246" t="str">
        <f>IFERROR(INDEX('HAZUS Table FL 14.16'!$F$3:$F$30,MATCH($J864,'HAZUS Table FL 14.16'!$C$3:$C$30,0)),"no data")</f>
        <v>no data</v>
      </c>
      <c r="T864" s="246" t="str">
        <f>IFERROR(INDEX('HAZUS Table FL 14.16'!$G$3:$G$30,MATCH($J864,'HAZUS Table FL 14.16'!$C$3:$C$30,0)),"no data")</f>
        <v>no data</v>
      </c>
      <c r="U864" s="164" t="str">
        <f>IFERROR('Inputs_Metric 7'!$D$5*INDEX('HAZUS Table FL 14.8'!$E$4:$E$14,MATCH('Step 1_Metric 7'!$J864,'HAZUS Table FL 14.8'!$C$4:$C$14,0)),"no data")</f>
        <v>no data</v>
      </c>
      <c r="W864" s="92" t="str">
        <f t="shared" si="128"/>
        <v/>
      </c>
      <c r="X864" s="92" t="str">
        <f t="shared" si="129"/>
        <v/>
      </c>
      <c r="Y864" s="92" t="str">
        <f t="shared" si="130"/>
        <v/>
      </c>
      <c r="Z864" s="92" t="str">
        <f t="shared" si="131"/>
        <v/>
      </c>
      <c r="AA864" s="101" t="str">
        <f t="shared" si="132"/>
        <v/>
      </c>
      <c r="AB864" s="101" t="str">
        <f t="shared" si="133"/>
        <v/>
      </c>
      <c r="AC864" s="92" t="str">
        <f t="shared" si="134"/>
        <v/>
      </c>
      <c r="AD864" s="92" t="str">
        <f t="shared" si="135"/>
        <v/>
      </c>
    </row>
    <row r="865" spans="1:30" x14ac:dyDescent="0.25">
      <c r="A865">
        <f t="shared" si="127"/>
        <v>10</v>
      </c>
      <c r="B865">
        <f>COUNTIF($D$4:D865,D865)</f>
        <v>782</v>
      </c>
      <c r="C865">
        <f>'Building Structure Data'!B866</f>
        <v>0</v>
      </c>
      <c r="D865">
        <f>'Building Structure Data'!C866</f>
        <v>0</v>
      </c>
      <c r="E865">
        <f>'Building Structure Data'!D866</f>
        <v>0</v>
      </c>
      <c r="F865">
        <f>'Building Structure Data'!E866</f>
        <v>0</v>
      </c>
      <c r="G865" s="43">
        <f>'Building Structure Data'!O866</f>
        <v>0</v>
      </c>
      <c r="H865" s="43">
        <f>'Building Structure Data'!P866</f>
        <v>0</v>
      </c>
      <c r="I865" t="b">
        <f>IF(OR('Building Structure Data'!M866="C",'Building Structure Data'!M866="R"),TRUE,FALSE)</f>
        <v>0</v>
      </c>
      <c r="J865">
        <f>'Building Structure Data'!Y866</f>
        <v>0</v>
      </c>
      <c r="K865" s="77">
        <f>'Building Structure Data'!AN866</f>
        <v>0</v>
      </c>
      <c r="L865" s="77">
        <f>'Building Structure Data'!AO866</f>
        <v>0</v>
      </c>
      <c r="M865" s="163" t="str">
        <f>IFERROR('Inputs_Metric 7'!$D$5*INDEX('HAZUS Table FL 14.14'!$F$5:$F$40,MATCH($J865,'HAZUS Table FL 14.14'!$C$5:$C$40,0)),"no data")</f>
        <v>no data</v>
      </c>
      <c r="N865" s="163" t="str">
        <f>IFERROR('Inputs_Metric 7'!$D$5*INDEX('HAZUS Table FL 14.14'!$G$5:$G$40,MATCH($J865,'HAZUS Table FL 14.14'!$C$5:$C$40,0)),"no data")</f>
        <v>no data</v>
      </c>
      <c r="O865" s="163" t="str">
        <f>IFERROR('Inputs_Metric 7'!$D$5*INDEX('HAZUS Table FL 14.14'!$I$5:$I$40,MATCH($J865,'HAZUS Table FL 14.14'!$C$5:$C$40,0)),"no data")</f>
        <v>no data</v>
      </c>
      <c r="P865" s="246" t="str">
        <f>IFERROR(AVERAGEIFS('HAZUS Table FL 14.12'!$S$4:$S$325,'HAZUS Table FL 14.12'!$N$4:$N$325,$J865,'HAZUS Table FL 14.12'!$R$4:$R$325,$I865,'HAZUS Table FL 14.12'!$P$4:$P$325,"&lt;="&amp;$G865,'HAZUS Table FL 14.12'!$Q$4:$Q$325,"&gt;"&amp;$G865)*'Inputs_Metric 7'!$D$6,"no data")</f>
        <v>no data</v>
      </c>
      <c r="Q865" s="246" t="str">
        <f>IFERROR(AVERAGEIFS('HAZUS Table FL 14.12'!$S$4:$S$325,'HAZUS Table FL 14.12'!$N$4:$N$325,$J865,'HAZUS Table FL 14.12'!$R$4:$R$325,$I865,'HAZUS Table FL 14.12'!$P$4:$P$325,"&lt;="&amp;$H865,'HAZUS Table FL 14.12'!$Q$4:$Q$325,"&gt;"&amp;$H865)*'Inputs_Metric 7'!$D$6,"no data")</f>
        <v>no data</v>
      </c>
      <c r="R865" s="246" t="str">
        <f>IFERROR(INDEX('HAZUS Table FL 14.16'!$D$3:$D$30,MATCH($J865,'HAZUS Table FL 14.16'!$C$3:$C$30,0)),"no data")</f>
        <v>no data</v>
      </c>
      <c r="S865" s="246" t="str">
        <f>IFERROR(INDEX('HAZUS Table FL 14.16'!$F$3:$F$30,MATCH($J865,'HAZUS Table FL 14.16'!$C$3:$C$30,0)),"no data")</f>
        <v>no data</v>
      </c>
      <c r="T865" s="246" t="str">
        <f>IFERROR(INDEX('HAZUS Table FL 14.16'!$G$3:$G$30,MATCH($J865,'HAZUS Table FL 14.16'!$C$3:$C$30,0)),"no data")</f>
        <v>no data</v>
      </c>
      <c r="U865" s="164" t="str">
        <f>IFERROR('Inputs_Metric 7'!$D$5*INDEX('HAZUS Table FL 14.8'!$E$4:$E$14,MATCH('Step 1_Metric 7'!$J865,'HAZUS Table FL 14.8'!$C$4:$C$14,0)),"no data")</f>
        <v>no data</v>
      </c>
      <c r="W865" s="92" t="str">
        <f t="shared" si="128"/>
        <v/>
      </c>
      <c r="X865" s="92" t="str">
        <f t="shared" si="129"/>
        <v/>
      </c>
      <c r="Y865" s="92" t="str">
        <f t="shared" si="130"/>
        <v/>
      </c>
      <c r="Z865" s="92" t="str">
        <f t="shared" si="131"/>
        <v/>
      </c>
      <c r="AA865" s="101" t="str">
        <f t="shared" si="132"/>
        <v/>
      </c>
      <c r="AB865" s="101" t="str">
        <f t="shared" si="133"/>
        <v/>
      </c>
      <c r="AC865" s="92" t="str">
        <f t="shared" si="134"/>
        <v/>
      </c>
      <c r="AD865" s="92" t="str">
        <f t="shared" si="135"/>
        <v/>
      </c>
    </row>
    <row r="866" spans="1:30" x14ac:dyDescent="0.25">
      <c r="A866">
        <f t="shared" si="127"/>
        <v>10</v>
      </c>
      <c r="B866">
        <f>COUNTIF($D$4:D866,D866)</f>
        <v>783</v>
      </c>
      <c r="C866">
        <f>'Building Structure Data'!B867</f>
        <v>0</v>
      </c>
      <c r="D866">
        <f>'Building Structure Data'!C867</f>
        <v>0</v>
      </c>
      <c r="E866">
        <f>'Building Structure Data'!D867</f>
        <v>0</v>
      </c>
      <c r="F866">
        <f>'Building Structure Data'!E867</f>
        <v>0</v>
      </c>
      <c r="G866" s="43">
        <f>'Building Structure Data'!O867</f>
        <v>0</v>
      </c>
      <c r="H866" s="43">
        <f>'Building Structure Data'!P867</f>
        <v>0</v>
      </c>
      <c r="I866" t="b">
        <f>IF(OR('Building Structure Data'!M867="C",'Building Structure Data'!M867="R"),TRUE,FALSE)</f>
        <v>0</v>
      </c>
      <c r="J866">
        <f>'Building Structure Data'!Y867</f>
        <v>0</v>
      </c>
      <c r="K866" s="77">
        <f>'Building Structure Data'!AN867</f>
        <v>0</v>
      </c>
      <c r="L866" s="77">
        <f>'Building Structure Data'!AO867</f>
        <v>0</v>
      </c>
      <c r="M866" s="163" t="str">
        <f>IFERROR('Inputs_Metric 7'!$D$5*INDEX('HAZUS Table FL 14.14'!$F$5:$F$40,MATCH($J866,'HAZUS Table FL 14.14'!$C$5:$C$40,0)),"no data")</f>
        <v>no data</v>
      </c>
      <c r="N866" s="163" t="str">
        <f>IFERROR('Inputs_Metric 7'!$D$5*INDEX('HAZUS Table FL 14.14'!$G$5:$G$40,MATCH($J866,'HAZUS Table FL 14.14'!$C$5:$C$40,0)),"no data")</f>
        <v>no data</v>
      </c>
      <c r="O866" s="163" t="str">
        <f>IFERROR('Inputs_Metric 7'!$D$5*INDEX('HAZUS Table FL 14.14'!$I$5:$I$40,MATCH($J866,'HAZUS Table FL 14.14'!$C$5:$C$40,0)),"no data")</f>
        <v>no data</v>
      </c>
      <c r="P866" s="246" t="str">
        <f>IFERROR(AVERAGEIFS('HAZUS Table FL 14.12'!$S$4:$S$325,'HAZUS Table FL 14.12'!$N$4:$N$325,$J866,'HAZUS Table FL 14.12'!$R$4:$R$325,$I866,'HAZUS Table FL 14.12'!$P$4:$P$325,"&lt;="&amp;$G866,'HAZUS Table FL 14.12'!$Q$4:$Q$325,"&gt;"&amp;$G866)*'Inputs_Metric 7'!$D$6,"no data")</f>
        <v>no data</v>
      </c>
      <c r="Q866" s="246" t="str">
        <f>IFERROR(AVERAGEIFS('HAZUS Table FL 14.12'!$S$4:$S$325,'HAZUS Table FL 14.12'!$N$4:$N$325,$J866,'HAZUS Table FL 14.12'!$R$4:$R$325,$I866,'HAZUS Table FL 14.12'!$P$4:$P$325,"&lt;="&amp;$H866,'HAZUS Table FL 14.12'!$Q$4:$Q$325,"&gt;"&amp;$H866)*'Inputs_Metric 7'!$D$6,"no data")</f>
        <v>no data</v>
      </c>
      <c r="R866" s="246" t="str">
        <f>IFERROR(INDEX('HAZUS Table FL 14.16'!$D$3:$D$30,MATCH($J866,'HAZUS Table FL 14.16'!$C$3:$C$30,0)),"no data")</f>
        <v>no data</v>
      </c>
      <c r="S866" s="246" t="str">
        <f>IFERROR(INDEX('HAZUS Table FL 14.16'!$F$3:$F$30,MATCH($J866,'HAZUS Table FL 14.16'!$C$3:$C$30,0)),"no data")</f>
        <v>no data</v>
      </c>
      <c r="T866" s="246" t="str">
        <f>IFERROR(INDEX('HAZUS Table FL 14.16'!$G$3:$G$30,MATCH($J866,'HAZUS Table FL 14.16'!$C$3:$C$30,0)),"no data")</f>
        <v>no data</v>
      </c>
      <c r="U866" s="164" t="str">
        <f>IFERROR('Inputs_Metric 7'!$D$5*INDEX('HAZUS Table FL 14.8'!$E$4:$E$14,MATCH('Step 1_Metric 7'!$J866,'HAZUS Table FL 14.8'!$C$4:$C$14,0)),"no data")</f>
        <v>no data</v>
      </c>
      <c r="W866" s="92" t="str">
        <f t="shared" si="128"/>
        <v/>
      </c>
      <c r="X866" s="92" t="str">
        <f t="shared" si="129"/>
        <v/>
      </c>
      <c r="Y866" s="92" t="str">
        <f t="shared" si="130"/>
        <v/>
      </c>
      <c r="Z866" s="92" t="str">
        <f t="shared" si="131"/>
        <v/>
      </c>
      <c r="AA866" s="101" t="str">
        <f t="shared" si="132"/>
        <v/>
      </c>
      <c r="AB866" s="101" t="str">
        <f t="shared" si="133"/>
        <v/>
      </c>
      <c r="AC866" s="92" t="str">
        <f t="shared" si="134"/>
        <v/>
      </c>
      <c r="AD866" s="92" t="str">
        <f t="shared" si="135"/>
        <v/>
      </c>
    </row>
    <row r="867" spans="1:30" x14ac:dyDescent="0.25">
      <c r="A867">
        <f t="shared" si="127"/>
        <v>10</v>
      </c>
      <c r="B867">
        <f>COUNTIF($D$4:D867,D867)</f>
        <v>784</v>
      </c>
      <c r="C867">
        <f>'Building Structure Data'!B868</f>
        <v>0</v>
      </c>
      <c r="D867">
        <f>'Building Structure Data'!C868</f>
        <v>0</v>
      </c>
      <c r="E867">
        <f>'Building Structure Data'!D868</f>
        <v>0</v>
      </c>
      <c r="F867">
        <f>'Building Structure Data'!E868</f>
        <v>0</v>
      </c>
      <c r="G867" s="43">
        <f>'Building Structure Data'!O868</f>
        <v>0</v>
      </c>
      <c r="H867" s="43">
        <f>'Building Structure Data'!P868</f>
        <v>0</v>
      </c>
      <c r="I867" t="b">
        <f>IF(OR('Building Structure Data'!M868="C",'Building Structure Data'!M868="R"),TRUE,FALSE)</f>
        <v>0</v>
      </c>
      <c r="J867">
        <f>'Building Structure Data'!Y868</f>
        <v>0</v>
      </c>
      <c r="K867" s="77">
        <f>'Building Structure Data'!AN868</f>
        <v>0</v>
      </c>
      <c r="L867" s="77">
        <f>'Building Structure Data'!AO868</f>
        <v>0</v>
      </c>
      <c r="M867" s="163" t="str">
        <f>IFERROR('Inputs_Metric 7'!$D$5*INDEX('HAZUS Table FL 14.14'!$F$5:$F$40,MATCH($J867,'HAZUS Table FL 14.14'!$C$5:$C$40,0)),"no data")</f>
        <v>no data</v>
      </c>
      <c r="N867" s="163" t="str">
        <f>IFERROR('Inputs_Metric 7'!$D$5*INDEX('HAZUS Table FL 14.14'!$G$5:$G$40,MATCH($J867,'HAZUS Table FL 14.14'!$C$5:$C$40,0)),"no data")</f>
        <v>no data</v>
      </c>
      <c r="O867" s="163" t="str">
        <f>IFERROR('Inputs_Metric 7'!$D$5*INDEX('HAZUS Table FL 14.14'!$I$5:$I$40,MATCH($J867,'HAZUS Table FL 14.14'!$C$5:$C$40,0)),"no data")</f>
        <v>no data</v>
      </c>
      <c r="P867" s="246" t="str">
        <f>IFERROR(AVERAGEIFS('HAZUS Table FL 14.12'!$S$4:$S$325,'HAZUS Table FL 14.12'!$N$4:$N$325,$J867,'HAZUS Table FL 14.12'!$R$4:$R$325,$I867,'HAZUS Table FL 14.12'!$P$4:$P$325,"&lt;="&amp;$G867,'HAZUS Table FL 14.12'!$Q$4:$Q$325,"&gt;"&amp;$G867)*'Inputs_Metric 7'!$D$6,"no data")</f>
        <v>no data</v>
      </c>
      <c r="Q867" s="246" t="str">
        <f>IFERROR(AVERAGEIFS('HAZUS Table FL 14.12'!$S$4:$S$325,'HAZUS Table FL 14.12'!$N$4:$N$325,$J867,'HAZUS Table FL 14.12'!$R$4:$R$325,$I867,'HAZUS Table FL 14.12'!$P$4:$P$325,"&lt;="&amp;$H867,'HAZUS Table FL 14.12'!$Q$4:$Q$325,"&gt;"&amp;$H867)*'Inputs_Metric 7'!$D$6,"no data")</f>
        <v>no data</v>
      </c>
      <c r="R867" s="246" t="str">
        <f>IFERROR(INDEX('HAZUS Table FL 14.16'!$D$3:$D$30,MATCH($J867,'HAZUS Table FL 14.16'!$C$3:$C$30,0)),"no data")</f>
        <v>no data</v>
      </c>
      <c r="S867" s="246" t="str">
        <f>IFERROR(INDEX('HAZUS Table FL 14.16'!$F$3:$F$30,MATCH($J867,'HAZUS Table FL 14.16'!$C$3:$C$30,0)),"no data")</f>
        <v>no data</v>
      </c>
      <c r="T867" s="246" t="str">
        <f>IFERROR(INDEX('HAZUS Table FL 14.16'!$G$3:$G$30,MATCH($J867,'HAZUS Table FL 14.16'!$C$3:$C$30,0)),"no data")</f>
        <v>no data</v>
      </c>
      <c r="U867" s="164" t="str">
        <f>IFERROR('Inputs_Metric 7'!$D$5*INDEX('HAZUS Table FL 14.8'!$E$4:$E$14,MATCH('Step 1_Metric 7'!$J867,'HAZUS Table FL 14.8'!$C$4:$C$14,0)),"no data")</f>
        <v>no data</v>
      </c>
      <c r="W867" s="92" t="str">
        <f t="shared" si="128"/>
        <v/>
      </c>
      <c r="X867" s="92" t="str">
        <f t="shared" si="129"/>
        <v/>
      </c>
      <c r="Y867" s="92" t="str">
        <f t="shared" si="130"/>
        <v/>
      </c>
      <c r="Z867" s="92" t="str">
        <f t="shared" si="131"/>
        <v/>
      </c>
      <c r="AA867" s="101" t="str">
        <f t="shared" si="132"/>
        <v/>
      </c>
      <c r="AB867" s="101" t="str">
        <f t="shared" si="133"/>
        <v/>
      </c>
      <c r="AC867" s="92" t="str">
        <f t="shared" si="134"/>
        <v/>
      </c>
      <c r="AD867" s="92" t="str">
        <f t="shared" si="135"/>
        <v/>
      </c>
    </row>
    <row r="868" spans="1:30" x14ac:dyDescent="0.25">
      <c r="A868">
        <f t="shared" si="127"/>
        <v>10</v>
      </c>
      <c r="B868">
        <f>COUNTIF($D$4:D868,D868)</f>
        <v>785</v>
      </c>
      <c r="C868">
        <f>'Building Structure Data'!B869</f>
        <v>0</v>
      </c>
      <c r="D868">
        <f>'Building Structure Data'!C869</f>
        <v>0</v>
      </c>
      <c r="E868">
        <f>'Building Structure Data'!D869</f>
        <v>0</v>
      </c>
      <c r="F868">
        <f>'Building Structure Data'!E869</f>
        <v>0</v>
      </c>
      <c r="G868" s="43">
        <f>'Building Structure Data'!O869</f>
        <v>0</v>
      </c>
      <c r="H868" s="43">
        <f>'Building Structure Data'!P869</f>
        <v>0</v>
      </c>
      <c r="I868" t="b">
        <f>IF(OR('Building Structure Data'!M869="C",'Building Structure Data'!M869="R"),TRUE,FALSE)</f>
        <v>0</v>
      </c>
      <c r="J868">
        <f>'Building Structure Data'!Y869</f>
        <v>0</v>
      </c>
      <c r="K868" s="77">
        <f>'Building Structure Data'!AN869</f>
        <v>0</v>
      </c>
      <c r="L868" s="77">
        <f>'Building Structure Data'!AO869</f>
        <v>0</v>
      </c>
      <c r="M868" s="163" t="str">
        <f>IFERROR('Inputs_Metric 7'!$D$5*INDEX('HAZUS Table FL 14.14'!$F$5:$F$40,MATCH($J868,'HAZUS Table FL 14.14'!$C$5:$C$40,0)),"no data")</f>
        <v>no data</v>
      </c>
      <c r="N868" s="163" t="str">
        <f>IFERROR('Inputs_Metric 7'!$D$5*INDEX('HAZUS Table FL 14.14'!$G$5:$G$40,MATCH($J868,'HAZUS Table FL 14.14'!$C$5:$C$40,0)),"no data")</f>
        <v>no data</v>
      </c>
      <c r="O868" s="163" t="str">
        <f>IFERROR('Inputs_Metric 7'!$D$5*INDEX('HAZUS Table FL 14.14'!$I$5:$I$40,MATCH($J868,'HAZUS Table FL 14.14'!$C$5:$C$40,0)),"no data")</f>
        <v>no data</v>
      </c>
      <c r="P868" s="246" t="str">
        <f>IFERROR(AVERAGEIFS('HAZUS Table FL 14.12'!$S$4:$S$325,'HAZUS Table FL 14.12'!$N$4:$N$325,$J868,'HAZUS Table FL 14.12'!$R$4:$R$325,$I868,'HAZUS Table FL 14.12'!$P$4:$P$325,"&lt;="&amp;$G868,'HAZUS Table FL 14.12'!$Q$4:$Q$325,"&gt;"&amp;$G868)*'Inputs_Metric 7'!$D$6,"no data")</f>
        <v>no data</v>
      </c>
      <c r="Q868" s="246" t="str">
        <f>IFERROR(AVERAGEIFS('HAZUS Table FL 14.12'!$S$4:$S$325,'HAZUS Table FL 14.12'!$N$4:$N$325,$J868,'HAZUS Table FL 14.12'!$R$4:$R$325,$I868,'HAZUS Table FL 14.12'!$P$4:$P$325,"&lt;="&amp;$H868,'HAZUS Table FL 14.12'!$Q$4:$Q$325,"&gt;"&amp;$H868)*'Inputs_Metric 7'!$D$6,"no data")</f>
        <v>no data</v>
      </c>
      <c r="R868" s="246" t="str">
        <f>IFERROR(INDEX('HAZUS Table FL 14.16'!$D$3:$D$30,MATCH($J868,'HAZUS Table FL 14.16'!$C$3:$C$30,0)),"no data")</f>
        <v>no data</v>
      </c>
      <c r="S868" s="246" t="str">
        <f>IFERROR(INDEX('HAZUS Table FL 14.16'!$F$3:$F$30,MATCH($J868,'HAZUS Table FL 14.16'!$C$3:$C$30,0)),"no data")</f>
        <v>no data</v>
      </c>
      <c r="T868" s="246" t="str">
        <f>IFERROR(INDEX('HAZUS Table FL 14.16'!$G$3:$G$30,MATCH($J868,'HAZUS Table FL 14.16'!$C$3:$C$30,0)),"no data")</f>
        <v>no data</v>
      </c>
      <c r="U868" s="164" t="str">
        <f>IFERROR('Inputs_Metric 7'!$D$5*INDEX('HAZUS Table FL 14.8'!$E$4:$E$14,MATCH('Step 1_Metric 7'!$J868,'HAZUS Table FL 14.8'!$C$4:$C$14,0)),"no data")</f>
        <v>no data</v>
      </c>
      <c r="W868" s="92" t="str">
        <f t="shared" si="128"/>
        <v/>
      </c>
      <c r="X868" s="92" t="str">
        <f t="shared" si="129"/>
        <v/>
      </c>
      <c r="Y868" s="92" t="str">
        <f t="shared" si="130"/>
        <v/>
      </c>
      <c r="Z868" s="92" t="str">
        <f t="shared" si="131"/>
        <v/>
      </c>
      <c r="AA868" s="101" t="str">
        <f t="shared" si="132"/>
        <v/>
      </c>
      <c r="AB868" s="101" t="str">
        <f t="shared" si="133"/>
        <v/>
      </c>
      <c r="AC868" s="92" t="str">
        <f t="shared" si="134"/>
        <v/>
      </c>
      <c r="AD868" s="92" t="str">
        <f t="shared" si="135"/>
        <v/>
      </c>
    </row>
    <row r="869" spans="1:30" x14ac:dyDescent="0.25">
      <c r="A869">
        <f t="shared" si="127"/>
        <v>10</v>
      </c>
      <c r="B869">
        <f>COUNTIF($D$4:D869,D869)</f>
        <v>786</v>
      </c>
      <c r="C869">
        <f>'Building Structure Data'!B870</f>
        <v>0</v>
      </c>
      <c r="D869">
        <f>'Building Structure Data'!C870</f>
        <v>0</v>
      </c>
      <c r="E869">
        <f>'Building Structure Data'!D870</f>
        <v>0</v>
      </c>
      <c r="F869">
        <f>'Building Structure Data'!E870</f>
        <v>0</v>
      </c>
      <c r="G869" s="43">
        <f>'Building Structure Data'!O870</f>
        <v>0</v>
      </c>
      <c r="H869" s="43">
        <f>'Building Structure Data'!P870</f>
        <v>0</v>
      </c>
      <c r="I869" t="b">
        <f>IF(OR('Building Structure Data'!M870="C",'Building Structure Data'!M870="R"),TRUE,FALSE)</f>
        <v>0</v>
      </c>
      <c r="J869">
        <f>'Building Structure Data'!Y870</f>
        <v>0</v>
      </c>
      <c r="K869" s="77">
        <f>'Building Structure Data'!AN870</f>
        <v>0</v>
      </c>
      <c r="L869" s="77">
        <f>'Building Structure Data'!AO870</f>
        <v>0</v>
      </c>
      <c r="M869" s="163" t="str">
        <f>IFERROR('Inputs_Metric 7'!$D$5*INDEX('HAZUS Table FL 14.14'!$F$5:$F$40,MATCH($J869,'HAZUS Table FL 14.14'!$C$5:$C$40,0)),"no data")</f>
        <v>no data</v>
      </c>
      <c r="N869" s="163" t="str">
        <f>IFERROR('Inputs_Metric 7'!$D$5*INDEX('HAZUS Table FL 14.14'!$G$5:$G$40,MATCH($J869,'HAZUS Table FL 14.14'!$C$5:$C$40,0)),"no data")</f>
        <v>no data</v>
      </c>
      <c r="O869" s="163" t="str">
        <f>IFERROR('Inputs_Metric 7'!$D$5*INDEX('HAZUS Table FL 14.14'!$I$5:$I$40,MATCH($J869,'HAZUS Table FL 14.14'!$C$5:$C$40,0)),"no data")</f>
        <v>no data</v>
      </c>
      <c r="P869" s="246" t="str">
        <f>IFERROR(AVERAGEIFS('HAZUS Table FL 14.12'!$S$4:$S$325,'HAZUS Table FL 14.12'!$N$4:$N$325,$J869,'HAZUS Table FL 14.12'!$R$4:$R$325,$I869,'HAZUS Table FL 14.12'!$P$4:$P$325,"&lt;="&amp;$G869,'HAZUS Table FL 14.12'!$Q$4:$Q$325,"&gt;"&amp;$G869)*'Inputs_Metric 7'!$D$6,"no data")</f>
        <v>no data</v>
      </c>
      <c r="Q869" s="246" t="str">
        <f>IFERROR(AVERAGEIFS('HAZUS Table FL 14.12'!$S$4:$S$325,'HAZUS Table FL 14.12'!$N$4:$N$325,$J869,'HAZUS Table FL 14.12'!$R$4:$R$325,$I869,'HAZUS Table FL 14.12'!$P$4:$P$325,"&lt;="&amp;$H869,'HAZUS Table FL 14.12'!$Q$4:$Q$325,"&gt;"&amp;$H869)*'Inputs_Metric 7'!$D$6,"no data")</f>
        <v>no data</v>
      </c>
      <c r="R869" s="246" t="str">
        <f>IFERROR(INDEX('HAZUS Table FL 14.16'!$D$3:$D$30,MATCH($J869,'HAZUS Table FL 14.16'!$C$3:$C$30,0)),"no data")</f>
        <v>no data</v>
      </c>
      <c r="S869" s="246" t="str">
        <f>IFERROR(INDEX('HAZUS Table FL 14.16'!$F$3:$F$30,MATCH($J869,'HAZUS Table FL 14.16'!$C$3:$C$30,0)),"no data")</f>
        <v>no data</v>
      </c>
      <c r="T869" s="246" t="str">
        <f>IFERROR(INDEX('HAZUS Table FL 14.16'!$G$3:$G$30,MATCH($J869,'HAZUS Table FL 14.16'!$C$3:$C$30,0)),"no data")</f>
        <v>no data</v>
      </c>
      <c r="U869" s="164" t="str">
        <f>IFERROR('Inputs_Metric 7'!$D$5*INDEX('HAZUS Table FL 14.8'!$E$4:$E$14,MATCH('Step 1_Metric 7'!$J869,'HAZUS Table FL 14.8'!$C$4:$C$14,0)),"no data")</f>
        <v>no data</v>
      </c>
      <c r="W869" s="92" t="str">
        <f t="shared" si="128"/>
        <v/>
      </c>
      <c r="X869" s="92" t="str">
        <f t="shared" si="129"/>
        <v/>
      </c>
      <c r="Y869" s="92" t="str">
        <f t="shared" si="130"/>
        <v/>
      </c>
      <c r="Z869" s="92" t="str">
        <f t="shared" si="131"/>
        <v/>
      </c>
      <c r="AA869" s="101" t="str">
        <f t="shared" si="132"/>
        <v/>
      </c>
      <c r="AB869" s="101" t="str">
        <f t="shared" si="133"/>
        <v/>
      </c>
      <c r="AC869" s="92" t="str">
        <f t="shared" si="134"/>
        <v/>
      </c>
      <c r="AD869" s="92" t="str">
        <f t="shared" si="135"/>
        <v/>
      </c>
    </row>
    <row r="870" spans="1:30" x14ac:dyDescent="0.25">
      <c r="A870">
        <f t="shared" si="127"/>
        <v>10</v>
      </c>
      <c r="B870">
        <f>COUNTIF($D$4:D870,D870)</f>
        <v>787</v>
      </c>
      <c r="C870">
        <f>'Building Structure Data'!B871</f>
        <v>0</v>
      </c>
      <c r="D870">
        <f>'Building Structure Data'!C871</f>
        <v>0</v>
      </c>
      <c r="E870">
        <f>'Building Structure Data'!D871</f>
        <v>0</v>
      </c>
      <c r="F870">
        <f>'Building Structure Data'!E871</f>
        <v>0</v>
      </c>
      <c r="G870" s="43">
        <f>'Building Structure Data'!O871</f>
        <v>0</v>
      </c>
      <c r="H870" s="43">
        <f>'Building Structure Data'!P871</f>
        <v>0</v>
      </c>
      <c r="I870" t="b">
        <f>IF(OR('Building Structure Data'!M871="C",'Building Structure Data'!M871="R"),TRUE,FALSE)</f>
        <v>0</v>
      </c>
      <c r="J870">
        <f>'Building Structure Data'!Y871</f>
        <v>0</v>
      </c>
      <c r="K870" s="77">
        <f>'Building Structure Data'!AN871</f>
        <v>0</v>
      </c>
      <c r="L870" s="77">
        <f>'Building Structure Data'!AO871</f>
        <v>0</v>
      </c>
      <c r="M870" s="163" t="str">
        <f>IFERROR('Inputs_Metric 7'!$D$5*INDEX('HAZUS Table FL 14.14'!$F$5:$F$40,MATCH($J870,'HAZUS Table FL 14.14'!$C$5:$C$40,0)),"no data")</f>
        <v>no data</v>
      </c>
      <c r="N870" s="163" t="str">
        <f>IFERROR('Inputs_Metric 7'!$D$5*INDEX('HAZUS Table FL 14.14'!$G$5:$G$40,MATCH($J870,'HAZUS Table FL 14.14'!$C$5:$C$40,0)),"no data")</f>
        <v>no data</v>
      </c>
      <c r="O870" s="163" t="str">
        <f>IFERROR('Inputs_Metric 7'!$D$5*INDEX('HAZUS Table FL 14.14'!$I$5:$I$40,MATCH($J870,'HAZUS Table FL 14.14'!$C$5:$C$40,0)),"no data")</f>
        <v>no data</v>
      </c>
      <c r="P870" s="246" t="str">
        <f>IFERROR(AVERAGEIFS('HAZUS Table FL 14.12'!$S$4:$S$325,'HAZUS Table FL 14.12'!$N$4:$N$325,$J870,'HAZUS Table FL 14.12'!$R$4:$R$325,$I870,'HAZUS Table FL 14.12'!$P$4:$P$325,"&lt;="&amp;$G870,'HAZUS Table FL 14.12'!$Q$4:$Q$325,"&gt;"&amp;$G870)*'Inputs_Metric 7'!$D$6,"no data")</f>
        <v>no data</v>
      </c>
      <c r="Q870" s="246" t="str">
        <f>IFERROR(AVERAGEIFS('HAZUS Table FL 14.12'!$S$4:$S$325,'HAZUS Table FL 14.12'!$N$4:$N$325,$J870,'HAZUS Table FL 14.12'!$R$4:$R$325,$I870,'HAZUS Table FL 14.12'!$P$4:$P$325,"&lt;="&amp;$H870,'HAZUS Table FL 14.12'!$Q$4:$Q$325,"&gt;"&amp;$H870)*'Inputs_Metric 7'!$D$6,"no data")</f>
        <v>no data</v>
      </c>
      <c r="R870" s="246" t="str">
        <f>IFERROR(INDEX('HAZUS Table FL 14.16'!$D$3:$D$30,MATCH($J870,'HAZUS Table FL 14.16'!$C$3:$C$30,0)),"no data")</f>
        <v>no data</v>
      </c>
      <c r="S870" s="246" t="str">
        <f>IFERROR(INDEX('HAZUS Table FL 14.16'!$F$3:$F$30,MATCH($J870,'HAZUS Table FL 14.16'!$C$3:$C$30,0)),"no data")</f>
        <v>no data</v>
      </c>
      <c r="T870" s="246" t="str">
        <f>IFERROR(INDEX('HAZUS Table FL 14.16'!$G$3:$G$30,MATCH($J870,'HAZUS Table FL 14.16'!$C$3:$C$30,0)),"no data")</f>
        <v>no data</v>
      </c>
      <c r="U870" s="164" t="str">
        <f>IFERROR('Inputs_Metric 7'!$D$5*INDEX('HAZUS Table FL 14.8'!$E$4:$E$14,MATCH('Step 1_Metric 7'!$J870,'HAZUS Table FL 14.8'!$C$4:$C$14,0)),"no data")</f>
        <v>no data</v>
      </c>
      <c r="W870" s="92" t="str">
        <f t="shared" si="128"/>
        <v/>
      </c>
      <c r="X870" s="92" t="str">
        <f t="shared" si="129"/>
        <v/>
      </c>
      <c r="Y870" s="92" t="str">
        <f t="shared" si="130"/>
        <v/>
      </c>
      <c r="Z870" s="92" t="str">
        <f t="shared" si="131"/>
        <v/>
      </c>
      <c r="AA870" s="101" t="str">
        <f t="shared" si="132"/>
        <v/>
      </c>
      <c r="AB870" s="101" t="str">
        <f t="shared" si="133"/>
        <v/>
      </c>
      <c r="AC870" s="92" t="str">
        <f t="shared" si="134"/>
        <v/>
      </c>
      <c r="AD870" s="92" t="str">
        <f t="shared" si="135"/>
        <v/>
      </c>
    </row>
    <row r="871" spans="1:30" x14ac:dyDescent="0.25">
      <c r="A871">
        <f t="shared" si="127"/>
        <v>10</v>
      </c>
      <c r="B871">
        <f>COUNTIF($D$4:D871,D871)</f>
        <v>788</v>
      </c>
      <c r="C871">
        <f>'Building Structure Data'!B872</f>
        <v>0</v>
      </c>
      <c r="D871">
        <f>'Building Structure Data'!C872</f>
        <v>0</v>
      </c>
      <c r="E871">
        <f>'Building Structure Data'!D872</f>
        <v>0</v>
      </c>
      <c r="F871">
        <f>'Building Structure Data'!E872</f>
        <v>0</v>
      </c>
      <c r="G871" s="43">
        <f>'Building Structure Data'!O872</f>
        <v>0</v>
      </c>
      <c r="H871" s="43">
        <f>'Building Structure Data'!P872</f>
        <v>0</v>
      </c>
      <c r="I871" t="b">
        <f>IF(OR('Building Structure Data'!M872="C",'Building Structure Data'!M872="R"),TRUE,FALSE)</f>
        <v>0</v>
      </c>
      <c r="J871">
        <f>'Building Structure Data'!Y872</f>
        <v>0</v>
      </c>
      <c r="K871" s="77">
        <f>'Building Structure Data'!AN872</f>
        <v>0</v>
      </c>
      <c r="L871" s="77">
        <f>'Building Structure Data'!AO872</f>
        <v>0</v>
      </c>
      <c r="M871" s="163" t="str">
        <f>IFERROR('Inputs_Metric 7'!$D$5*INDEX('HAZUS Table FL 14.14'!$F$5:$F$40,MATCH($J871,'HAZUS Table FL 14.14'!$C$5:$C$40,0)),"no data")</f>
        <v>no data</v>
      </c>
      <c r="N871" s="163" t="str">
        <f>IFERROR('Inputs_Metric 7'!$D$5*INDEX('HAZUS Table FL 14.14'!$G$5:$G$40,MATCH($J871,'HAZUS Table FL 14.14'!$C$5:$C$40,0)),"no data")</f>
        <v>no data</v>
      </c>
      <c r="O871" s="163" t="str">
        <f>IFERROR('Inputs_Metric 7'!$D$5*INDEX('HAZUS Table FL 14.14'!$I$5:$I$40,MATCH($J871,'HAZUS Table FL 14.14'!$C$5:$C$40,0)),"no data")</f>
        <v>no data</v>
      </c>
      <c r="P871" s="246" t="str">
        <f>IFERROR(AVERAGEIFS('HAZUS Table FL 14.12'!$S$4:$S$325,'HAZUS Table FL 14.12'!$N$4:$N$325,$J871,'HAZUS Table FL 14.12'!$R$4:$R$325,$I871,'HAZUS Table FL 14.12'!$P$4:$P$325,"&lt;="&amp;$G871,'HAZUS Table FL 14.12'!$Q$4:$Q$325,"&gt;"&amp;$G871)*'Inputs_Metric 7'!$D$6,"no data")</f>
        <v>no data</v>
      </c>
      <c r="Q871" s="246" t="str">
        <f>IFERROR(AVERAGEIFS('HAZUS Table FL 14.12'!$S$4:$S$325,'HAZUS Table FL 14.12'!$N$4:$N$325,$J871,'HAZUS Table FL 14.12'!$R$4:$R$325,$I871,'HAZUS Table FL 14.12'!$P$4:$P$325,"&lt;="&amp;$H871,'HAZUS Table FL 14.12'!$Q$4:$Q$325,"&gt;"&amp;$H871)*'Inputs_Metric 7'!$D$6,"no data")</f>
        <v>no data</v>
      </c>
      <c r="R871" s="246" t="str">
        <f>IFERROR(INDEX('HAZUS Table FL 14.16'!$D$3:$D$30,MATCH($J871,'HAZUS Table FL 14.16'!$C$3:$C$30,0)),"no data")</f>
        <v>no data</v>
      </c>
      <c r="S871" s="246" t="str">
        <f>IFERROR(INDEX('HAZUS Table FL 14.16'!$F$3:$F$30,MATCH($J871,'HAZUS Table FL 14.16'!$C$3:$C$30,0)),"no data")</f>
        <v>no data</v>
      </c>
      <c r="T871" s="246" t="str">
        <f>IFERROR(INDEX('HAZUS Table FL 14.16'!$G$3:$G$30,MATCH($J871,'HAZUS Table FL 14.16'!$C$3:$C$30,0)),"no data")</f>
        <v>no data</v>
      </c>
      <c r="U871" s="164" t="str">
        <f>IFERROR('Inputs_Metric 7'!$D$5*INDEX('HAZUS Table FL 14.8'!$E$4:$E$14,MATCH('Step 1_Metric 7'!$J871,'HAZUS Table FL 14.8'!$C$4:$C$14,0)),"no data")</f>
        <v>no data</v>
      </c>
      <c r="W871" s="92" t="str">
        <f t="shared" si="128"/>
        <v/>
      </c>
      <c r="X871" s="92" t="str">
        <f t="shared" si="129"/>
        <v/>
      </c>
      <c r="Y871" s="92" t="str">
        <f t="shared" si="130"/>
        <v/>
      </c>
      <c r="Z871" s="92" t="str">
        <f t="shared" si="131"/>
        <v/>
      </c>
      <c r="AA871" s="101" t="str">
        <f t="shared" si="132"/>
        <v/>
      </c>
      <c r="AB871" s="101" t="str">
        <f t="shared" si="133"/>
        <v/>
      </c>
      <c r="AC871" s="92" t="str">
        <f t="shared" si="134"/>
        <v/>
      </c>
      <c r="AD871" s="92" t="str">
        <f t="shared" si="135"/>
        <v/>
      </c>
    </row>
    <row r="872" spans="1:30" x14ac:dyDescent="0.25">
      <c r="A872">
        <f t="shared" si="127"/>
        <v>10</v>
      </c>
      <c r="B872">
        <f>COUNTIF($D$4:D872,D872)</f>
        <v>789</v>
      </c>
      <c r="C872">
        <f>'Building Structure Data'!B873</f>
        <v>0</v>
      </c>
      <c r="D872">
        <f>'Building Structure Data'!C873</f>
        <v>0</v>
      </c>
      <c r="E872">
        <f>'Building Structure Data'!D873</f>
        <v>0</v>
      </c>
      <c r="F872">
        <f>'Building Structure Data'!E873</f>
        <v>0</v>
      </c>
      <c r="G872" s="43">
        <f>'Building Structure Data'!O873</f>
        <v>0</v>
      </c>
      <c r="H872" s="43">
        <f>'Building Structure Data'!P873</f>
        <v>0</v>
      </c>
      <c r="I872" t="b">
        <f>IF(OR('Building Structure Data'!M873="C",'Building Structure Data'!M873="R"),TRUE,FALSE)</f>
        <v>0</v>
      </c>
      <c r="J872">
        <f>'Building Structure Data'!Y873</f>
        <v>0</v>
      </c>
      <c r="K872" s="77">
        <f>'Building Structure Data'!AN873</f>
        <v>0</v>
      </c>
      <c r="L872" s="77">
        <f>'Building Structure Data'!AO873</f>
        <v>0</v>
      </c>
      <c r="M872" s="163" t="str">
        <f>IFERROR('Inputs_Metric 7'!$D$5*INDEX('HAZUS Table FL 14.14'!$F$5:$F$40,MATCH($J872,'HAZUS Table FL 14.14'!$C$5:$C$40,0)),"no data")</f>
        <v>no data</v>
      </c>
      <c r="N872" s="163" t="str">
        <f>IFERROR('Inputs_Metric 7'!$D$5*INDEX('HAZUS Table FL 14.14'!$G$5:$G$40,MATCH($J872,'HAZUS Table FL 14.14'!$C$5:$C$40,0)),"no data")</f>
        <v>no data</v>
      </c>
      <c r="O872" s="163" t="str">
        <f>IFERROR('Inputs_Metric 7'!$D$5*INDEX('HAZUS Table FL 14.14'!$I$5:$I$40,MATCH($J872,'HAZUS Table FL 14.14'!$C$5:$C$40,0)),"no data")</f>
        <v>no data</v>
      </c>
      <c r="P872" s="246" t="str">
        <f>IFERROR(AVERAGEIFS('HAZUS Table FL 14.12'!$S$4:$S$325,'HAZUS Table FL 14.12'!$N$4:$N$325,$J872,'HAZUS Table FL 14.12'!$R$4:$R$325,$I872,'HAZUS Table FL 14.12'!$P$4:$P$325,"&lt;="&amp;$G872,'HAZUS Table FL 14.12'!$Q$4:$Q$325,"&gt;"&amp;$G872)*'Inputs_Metric 7'!$D$6,"no data")</f>
        <v>no data</v>
      </c>
      <c r="Q872" s="246" t="str">
        <f>IFERROR(AVERAGEIFS('HAZUS Table FL 14.12'!$S$4:$S$325,'HAZUS Table FL 14.12'!$N$4:$N$325,$J872,'HAZUS Table FL 14.12'!$R$4:$R$325,$I872,'HAZUS Table FL 14.12'!$P$4:$P$325,"&lt;="&amp;$H872,'HAZUS Table FL 14.12'!$Q$4:$Q$325,"&gt;"&amp;$H872)*'Inputs_Metric 7'!$D$6,"no data")</f>
        <v>no data</v>
      </c>
      <c r="R872" s="246" t="str">
        <f>IFERROR(INDEX('HAZUS Table FL 14.16'!$D$3:$D$30,MATCH($J872,'HAZUS Table FL 14.16'!$C$3:$C$30,0)),"no data")</f>
        <v>no data</v>
      </c>
      <c r="S872" s="246" t="str">
        <f>IFERROR(INDEX('HAZUS Table FL 14.16'!$F$3:$F$30,MATCH($J872,'HAZUS Table FL 14.16'!$C$3:$C$30,0)),"no data")</f>
        <v>no data</v>
      </c>
      <c r="T872" s="246" t="str">
        <f>IFERROR(INDEX('HAZUS Table FL 14.16'!$G$3:$G$30,MATCH($J872,'HAZUS Table FL 14.16'!$C$3:$C$30,0)),"no data")</f>
        <v>no data</v>
      </c>
      <c r="U872" s="164" t="str">
        <f>IFERROR('Inputs_Metric 7'!$D$5*INDEX('HAZUS Table FL 14.8'!$E$4:$E$14,MATCH('Step 1_Metric 7'!$J872,'HAZUS Table FL 14.8'!$C$4:$C$14,0)),"no data")</f>
        <v>no data</v>
      </c>
      <c r="W872" s="92" t="str">
        <f t="shared" si="128"/>
        <v/>
      </c>
      <c r="X872" s="92" t="str">
        <f t="shared" si="129"/>
        <v/>
      </c>
      <c r="Y872" s="92" t="str">
        <f t="shared" si="130"/>
        <v/>
      </c>
      <c r="Z872" s="92" t="str">
        <f t="shared" si="131"/>
        <v/>
      </c>
      <c r="AA872" s="101" t="str">
        <f t="shared" si="132"/>
        <v/>
      </c>
      <c r="AB872" s="101" t="str">
        <f t="shared" si="133"/>
        <v/>
      </c>
      <c r="AC872" s="92" t="str">
        <f t="shared" si="134"/>
        <v/>
      </c>
      <c r="AD872" s="92" t="str">
        <f t="shared" si="135"/>
        <v/>
      </c>
    </row>
    <row r="873" spans="1:30" x14ac:dyDescent="0.25">
      <c r="A873">
        <f t="shared" si="127"/>
        <v>10</v>
      </c>
      <c r="B873">
        <f>COUNTIF($D$4:D873,D873)</f>
        <v>790</v>
      </c>
      <c r="C873">
        <f>'Building Structure Data'!B874</f>
        <v>0</v>
      </c>
      <c r="D873">
        <f>'Building Structure Data'!C874</f>
        <v>0</v>
      </c>
      <c r="E873">
        <f>'Building Structure Data'!D874</f>
        <v>0</v>
      </c>
      <c r="F873">
        <f>'Building Structure Data'!E874</f>
        <v>0</v>
      </c>
      <c r="G873" s="43">
        <f>'Building Structure Data'!O874</f>
        <v>0</v>
      </c>
      <c r="H873" s="43">
        <f>'Building Structure Data'!P874</f>
        <v>0</v>
      </c>
      <c r="I873" t="b">
        <f>IF(OR('Building Structure Data'!M874="C",'Building Structure Data'!M874="R"),TRUE,FALSE)</f>
        <v>0</v>
      </c>
      <c r="J873">
        <f>'Building Structure Data'!Y874</f>
        <v>0</v>
      </c>
      <c r="K873" s="77">
        <f>'Building Structure Data'!AN874</f>
        <v>0</v>
      </c>
      <c r="L873" s="77">
        <f>'Building Structure Data'!AO874</f>
        <v>0</v>
      </c>
      <c r="M873" s="163" t="str">
        <f>IFERROR('Inputs_Metric 7'!$D$5*INDEX('HAZUS Table FL 14.14'!$F$5:$F$40,MATCH($J873,'HAZUS Table FL 14.14'!$C$5:$C$40,0)),"no data")</f>
        <v>no data</v>
      </c>
      <c r="N873" s="163" t="str">
        <f>IFERROR('Inputs_Metric 7'!$D$5*INDEX('HAZUS Table FL 14.14'!$G$5:$G$40,MATCH($J873,'HAZUS Table FL 14.14'!$C$5:$C$40,0)),"no data")</f>
        <v>no data</v>
      </c>
      <c r="O873" s="163" t="str">
        <f>IFERROR('Inputs_Metric 7'!$D$5*INDEX('HAZUS Table FL 14.14'!$I$5:$I$40,MATCH($J873,'HAZUS Table FL 14.14'!$C$5:$C$40,0)),"no data")</f>
        <v>no data</v>
      </c>
      <c r="P873" s="246" t="str">
        <f>IFERROR(AVERAGEIFS('HAZUS Table FL 14.12'!$S$4:$S$325,'HAZUS Table FL 14.12'!$N$4:$N$325,$J873,'HAZUS Table FL 14.12'!$R$4:$R$325,$I873,'HAZUS Table FL 14.12'!$P$4:$P$325,"&lt;="&amp;$G873,'HAZUS Table FL 14.12'!$Q$4:$Q$325,"&gt;"&amp;$G873)*'Inputs_Metric 7'!$D$6,"no data")</f>
        <v>no data</v>
      </c>
      <c r="Q873" s="246" t="str">
        <f>IFERROR(AVERAGEIFS('HAZUS Table FL 14.12'!$S$4:$S$325,'HAZUS Table FL 14.12'!$N$4:$N$325,$J873,'HAZUS Table FL 14.12'!$R$4:$R$325,$I873,'HAZUS Table FL 14.12'!$P$4:$P$325,"&lt;="&amp;$H873,'HAZUS Table FL 14.12'!$Q$4:$Q$325,"&gt;"&amp;$H873)*'Inputs_Metric 7'!$D$6,"no data")</f>
        <v>no data</v>
      </c>
      <c r="R873" s="246" t="str">
        <f>IFERROR(INDEX('HAZUS Table FL 14.16'!$D$3:$D$30,MATCH($J873,'HAZUS Table FL 14.16'!$C$3:$C$30,0)),"no data")</f>
        <v>no data</v>
      </c>
      <c r="S873" s="246" t="str">
        <f>IFERROR(INDEX('HAZUS Table FL 14.16'!$F$3:$F$30,MATCH($J873,'HAZUS Table FL 14.16'!$C$3:$C$30,0)),"no data")</f>
        <v>no data</v>
      </c>
      <c r="T873" s="246" t="str">
        <f>IFERROR(INDEX('HAZUS Table FL 14.16'!$G$3:$G$30,MATCH($J873,'HAZUS Table FL 14.16'!$C$3:$C$30,0)),"no data")</f>
        <v>no data</v>
      </c>
      <c r="U873" s="164" t="str">
        <f>IFERROR('Inputs_Metric 7'!$D$5*INDEX('HAZUS Table FL 14.8'!$E$4:$E$14,MATCH('Step 1_Metric 7'!$J873,'HAZUS Table FL 14.8'!$C$4:$C$14,0)),"no data")</f>
        <v>no data</v>
      </c>
      <c r="W873" s="92" t="str">
        <f t="shared" si="128"/>
        <v/>
      </c>
      <c r="X873" s="92" t="str">
        <f t="shared" si="129"/>
        <v/>
      </c>
      <c r="Y873" s="92" t="str">
        <f t="shared" si="130"/>
        <v/>
      </c>
      <c r="Z873" s="92" t="str">
        <f t="shared" si="131"/>
        <v/>
      </c>
      <c r="AA873" s="101" t="str">
        <f t="shared" si="132"/>
        <v/>
      </c>
      <c r="AB873" s="101" t="str">
        <f t="shared" si="133"/>
        <v/>
      </c>
      <c r="AC873" s="92" t="str">
        <f t="shared" si="134"/>
        <v/>
      </c>
      <c r="AD873" s="92" t="str">
        <f t="shared" si="135"/>
        <v/>
      </c>
    </row>
    <row r="874" spans="1:30" x14ac:dyDescent="0.25">
      <c r="A874">
        <f t="shared" si="127"/>
        <v>10</v>
      </c>
      <c r="B874">
        <f>COUNTIF($D$4:D874,D874)</f>
        <v>791</v>
      </c>
      <c r="C874">
        <f>'Building Structure Data'!B875</f>
        <v>0</v>
      </c>
      <c r="D874">
        <f>'Building Structure Data'!C875</f>
        <v>0</v>
      </c>
      <c r="E874">
        <f>'Building Structure Data'!D875</f>
        <v>0</v>
      </c>
      <c r="F874">
        <f>'Building Structure Data'!E875</f>
        <v>0</v>
      </c>
      <c r="G874" s="43">
        <f>'Building Structure Data'!O875</f>
        <v>0</v>
      </c>
      <c r="H874" s="43">
        <f>'Building Structure Data'!P875</f>
        <v>0</v>
      </c>
      <c r="I874" t="b">
        <f>IF(OR('Building Structure Data'!M875="C",'Building Structure Data'!M875="R"),TRUE,FALSE)</f>
        <v>0</v>
      </c>
      <c r="J874">
        <f>'Building Structure Data'!Y875</f>
        <v>0</v>
      </c>
      <c r="K874" s="77">
        <f>'Building Structure Data'!AN875</f>
        <v>0</v>
      </c>
      <c r="L874" s="77">
        <f>'Building Structure Data'!AO875</f>
        <v>0</v>
      </c>
      <c r="M874" s="163" t="str">
        <f>IFERROR('Inputs_Metric 7'!$D$5*INDEX('HAZUS Table FL 14.14'!$F$5:$F$40,MATCH($J874,'HAZUS Table FL 14.14'!$C$5:$C$40,0)),"no data")</f>
        <v>no data</v>
      </c>
      <c r="N874" s="163" t="str">
        <f>IFERROR('Inputs_Metric 7'!$D$5*INDEX('HAZUS Table FL 14.14'!$G$5:$G$40,MATCH($J874,'HAZUS Table FL 14.14'!$C$5:$C$40,0)),"no data")</f>
        <v>no data</v>
      </c>
      <c r="O874" s="163" t="str">
        <f>IFERROR('Inputs_Metric 7'!$D$5*INDEX('HAZUS Table FL 14.14'!$I$5:$I$40,MATCH($J874,'HAZUS Table FL 14.14'!$C$5:$C$40,0)),"no data")</f>
        <v>no data</v>
      </c>
      <c r="P874" s="246" t="str">
        <f>IFERROR(AVERAGEIFS('HAZUS Table FL 14.12'!$S$4:$S$325,'HAZUS Table FL 14.12'!$N$4:$N$325,$J874,'HAZUS Table FL 14.12'!$R$4:$R$325,$I874,'HAZUS Table FL 14.12'!$P$4:$P$325,"&lt;="&amp;$G874,'HAZUS Table FL 14.12'!$Q$4:$Q$325,"&gt;"&amp;$G874)*'Inputs_Metric 7'!$D$6,"no data")</f>
        <v>no data</v>
      </c>
      <c r="Q874" s="246" t="str">
        <f>IFERROR(AVERAGEIFS('HAZUS Table FL 14.12'!$S$4:$S$325,'HAZUS Table FL 14.12'!$N$4:$N$325,$J874,'HAZUS Table FL 14.12'!$R$4:$R$325,$I874,'HAZUS Table FL 14.12'!$P$4:$P$325,"&lt;="&amp;$H874,'HAZUS Table FL 14.12'!$Q$4:$Q$325,"&gt;"&amp;$H874)*'Inputs_Metric 7'!$D$6,"no data")</f>
        <v>no data</v>
      </c>
      <c r="R874" s="246" t="str">
        <f>IFERROR(INDEX('HAZUS Table FL 14.16'!$D$3:$D$30,MATCH($J874,'HAZUS Table FL 14.16'!$C$3:$C$30,0)),"no data")</f>
        <v>no data</v>
      </c>
      <c r="S874" s="246" t="str">
        <f>IFERROR(INDEX('HAZUS Table FL 14.16'!$F$3:$F$30,MATCH($J874,'HAZUS Table FL 14.16'!$C$3:$C$30,0)),"no data")</f>
        <v>no data</v>
      </c>
      <c r="T874" s="246" t="str">
        <f>IFERROR(INDEX('HAZUS Table FL 14.16'!$G$3:$G$30,MATCH($J874,'HAZUS Table FL 14.16'!$C$3:$C$30,0)),"no data")</f>
        <v>no data</v>
      </c>
      <c r="U874" s="164" t="str">
        <f>IFERROR('Inputs_Metric 7'!$D$5*INDEX('HAZUS Table FL 14.8'!$E$4:$E$14,MATCH('Step 1_Metric 7'!$J874,'HAZUS Table FL 14.8'!$C$4:$C$14,0)),"no data")</f>
        <v>no data</v>
      </c>
      <c r="W874" s="92" t="str">
        <f t="shared" si="128"/>
        <v/>
      </c>
      <c r="X874" s="92" t="str">
        <f t="shared" si="129"/>
        <v/>
      </c>
      <c r="Y874" s="92" t="str">
        <f t="shared" si="130"/>
        <v/>
      </c>
      <c r="Z874" s="92" t="str">
        <f t="shared" si="131"/>
        <v/>
      </c>
      <c r="AA874" s="101" t="str">
        <f t="shared" si="132"/>
        <v/>
      </c>
      <c r="AB874" s="101" t="str">
        <f t="shared" si="133"/>
        <v/>
      </c>
      <c r="AC874" s="92" t="str">
        <f t="shared" si="134"/>
        <v/>
      </c>
      <c r="AD874" s="92" t="str">
        <f t="shared" si="135"/>
        <v/>
      </c>
    </row>
    <row r="875" spans="1:30" x14ac:dyDescent="0.25">
      <c r="A875">
        <f t="shared" si="127"/>
        <v>10</v>
      </c>
      <c r="B875">
        <f>COUNTIF($D$4:D875,D875)</f>
        <v>792</v>
      </c>
      <c r="C875">
        <f>'Building Structure Data'!B876</f>
        <v>0</v>
      </c>
      <c r="D875">
        <f>'Building Structure Data'!C876</f>
        <v>0</v>
      </c>
      <c r="E875">
        <f>'Building Structure Data'!D876</f>
        <v>0</v>
      </c>
      <c r="F875">
        <f>'Building Structure Data'!E876</f>
        <v>0</v>
      </c>
      <c r="G875" s="43">
        <f>'Building Structure Data'!O876</f>
        <v>0</v>
      </c>
      <c r="H875" s="43">
        <f>'Building Structure Data'!P876</f>
        <v>0</v>
      </c>
      <c r="I875" t="b">
        <f>IF(OR('Building Structure Data'!M876="C",'Building Structure Data'!M876="R"),TRUE,FALSE)</f>
        <v>0</v>
      </c>
      <c r="J875">
        <f>'Building Structure Data'!Y876</f>
        <v>0</v>
      </c>
      <c r="K875" s="77">
        <f>'Building Structure Data'!AN876</f>
        <v>0</v>
      </c>
      <c r="L875" s="77">
        <f>'Building Structure Data'!AO876</f>
        <v>0</v>
      </c>
      <c r="M875" s="163" t="str">
        <f>IFERROR('Inputs_Metric 7'!$D$5*INDEX('HAZUS Table FL 14.14'!$F$5:$F$40,MATCH($J875,'HAZUS Table FL 14.14'!$C$5:$C$40,0)),"no data")</f>
        <v>no data</v>
      </c>
      <c r="N875" s="163" t="str">
        <f>IFERROR('Inputs_Metric 7'!$D$5*INDEX('HAZUS Table FL 14.14'!$G$5:$G$40,MATCH($J875,'HAZUS Table FL 14.14'!$C$5:$C$40,0)),"no data")</f>
        <v>no data</v>
      </c>
      <c r="O875" s="163" t="str">
        <f>IFERROR('Inputs_Metric 7'!$D$5*INDEX('HAZUS Table FL 14.14'!$I$5:$I$40,MATCH($J875,'HAZUS Table FL 14.14'!$C$5:$C$40,0)),"no data")</f>
        <v>no data</v>
      </c>
      <c r="P875" s="246" t="str">
        <f>IFERROR(AVERAGEIFS('HAZUS Table FL 14.12'!$S$4:$S$325,'HAZUS Table FL 14.12'!$N$4:$N$325,$J875,'HAZUS Table FL 14.12'!$R$4:$R$325,$I875,'HAZUS Table FL 14.12'!$P$4:$P$325,"&lt;="&amp;$G875,'HAZUS Table FL 14.12'!$Q$4:$Q$325,"&gt;"&amp;$G875)*'Inputs_Metric 7'!$D$6,"no data")</f>
        <v>no data</v>
      </c>
      <c r="Q875" s="246" t="str">
        <f>IFERROR(AVERAGEIFS('HAZUS Table FL 14.12'!$S$4:$S$325,'HAZUS Table FL 14.12'!$N$4:$N$325,$J875,'HAZUS Table FL 14.12'!$R$4:$R$325,$I875,'HAZUS Table FL 14.12'!$P$4:$P$325,"&lt;="&amp;$H875,'HAZUS Table FL 14.12'!$Q$4:$Q$325,"&gt;"&amp;$H875)*'Inputs_Metric 7'!$D$6,"no data")</f>
        <v>no data</v>
      </c>
      <c r="R875" s="246" t="str">
        <f>IFERROR(INDEX('HAZUS Table FL 14.16'!$D$3:$D$30,MATCH($J875,'HAZUS Table FL 14.16'!$C$3:$C$30,0)),"no data")</f>
        <v>no data</v>
      </c>
      <c r="S875" s="246" t="str">
        <f>IFERROR(INDEX('HAZUS Table FL 14.16'!$F$3:$F$30,MATCH($J875,'HAZUS Table FL 14.16'!$C$3:$C$30,0)),"no data")</f>
        <v>no data</v>
      </c>
      <c r="T875" s="246" t="str">
        <f>IFERROR(INDEX('HAZUS Table FL 14.16'!$G$3:$G$30,MATCH($J875,'HAZUS Table FL 14.16'!$C$3:$C$30,0)),"no data")</f>
        <v>no data</v>
      </c>
      <c r="U875" s="164" t="str">
        <f>IFERROR('Inputs_Metric 7'!$D$5*INDEX('HAZUS Table FL 14.8'!$E$4:$E$14,MATCH('Step 1_Metric 7'!$J875,'HAZUS Table FL 14.8'!$C$4:$C$14,0)),"no data")</f>
        <v>no data</v>
      </c>
      <c r="W875" s="92" t="str">
        <f t="shared" si="128"/>
        <v/>
      </c>
      <c r="X875" s="92" t="str">
        <f t="shared" si="129"/>
        <v/>
      </c>
      <c r="Y875" s="92" t="str">
        <f t="shared" si="130"/>
        <v/>
      </c>
      <c r="Z875" s="92" t="str">
        <f t="shared" si="131"/>
        <v/>
      </c>
      <c r="AA875" s="101" t="str">
        <f t="shared" si="132"/>
        <v/>
      </c>
      <c r="AB875" s="101" t="str">
        <f t="shared" si="133"/>
        <v/>
      </c>
      <c r="AC875" s="92" t="str">
        <f t="shared" si="134"/>
        <v/>
      </c>
      <c r="AD875" s="92" t="str">
        <f t="shared" si="135"/>
        <v/>
      </c>
    </row>
    <row r="876" spans="1:30" x14ac:dyDescent="0.25">
      <c r="A876">
        <f t="shared" si="127"/>
        <v>10</v>
      </c>
      <c r="B876">
        <f>COUNTIF($D$4:D876,D876)</f>
        <v>793</v>
      </c>
      <c r="C876">
        <f>'Building Structure Data'!B877</f>
        <v>0</v>
      </c>
      <c r="D876">
        <f>'Building Structure Data'!C877</f>
        <v>0</v>
      </c>
      <c r="E876">
        <f>'Building Structure Data'!D877</f>
        <v>0</v>
      </c>
      <c r="F876">
        <f>'Building Structure Data'!E877</f>
        <v>0</v>
      </c>
      <c r="G876" s="43">
        <f>'Building Structure Data'!O877</f>
        <v>0</v>
      </c>
      <c r="H876" s="43">
        <f>'Building Structure Data'!P877</f>
        <v>0</v>
      </c>
      <c r="I876" t="b">
        <f>IF(OR('Building Structure Data'!M877="C",'Building Structure Data'!M877="R"),TRUE,FALSE)</f>
        <v>0</v>
      </c>
      <c r="J876">
        <f>'Building Structure Data'!Y877</f>
        <v>0</v>
      </c>
      <c r="K876" s="77">
        <f>'Building Structure Data'!AN877</f>
        <v>0</v>
      </c>
      <c r="L876" s="77">
        <f>'Building Structure Data'!AO877</f>
        <v>0</v>
      </c>
      <c r="M876" s="163" t="str">
        <f>IFERROR('Inputs_Metric 7'!$D$5*INDEX('HAZUS Table FL 14.14'!$F$5:$F$40,MATCH($J876,'HAZUS Table FL 14.14'!$C$5:$C$40,0)),"no data")</f>
        <v>no data</v>
      </c>
      <c r="N876" s="163" t="str">
        <f>IFERROR('Inputs_Metric 7'!$D$5*INDEX('HAZUS Table FL 14.14'!$G$5:$G$40,MATCH($J876,'HAZUS Table FL 14.14'!$C$5:$C$40,0)),"no data")</f>
        <v>no data</v>
      </c>
      <c r="O876" s="163" t="str">
        <f>IFERROR('Inputs_Metric 7'!$D$5*INDEX('HAZUS Table FL 14.14'!$I$5:$I$40,MATCH($J876,'HAZUS Table FL 14.14'!$C$5:$C$40,0)),"no data")</f>
        <v>no data</v>
      </c>
      <c r="P876" s="246" t="str">
        <f>IFERROR(AVERAGEIFS('HAZUS Table FL 14.12'!$S$4:$S$325,'HAZUS Table FL 14.12'!$N$4:$N$325,$J876,'HAZUS Table FL 14.12'!$R$4:$R$325,$I876,'HAZUS Table FL 14.12'!$P$4:$P$325,"&lt;="&amp;$G876,'HAZUS Table FL 14.12'!$Q$4:$Q$325,"&gt;"&amp;$G876)*'Inputs_Metric 7'!$D$6,"no data")</f>
        <v>no data</v>
      </c>
      <c r="Q876" s="246" t="str">
        <f>IFERROR(AVERAGEIFS('HAZUS Table FL 14.12'!$S$4:$S$325,'HAZUS Table FL 14.12'!$N$4:$N$325,$J876,'HAZUS Table FL 14.12'!$R$4:$R$325,$I876,'HAZUS Table FL 14.12'!$P$4:$P$325,"&lt;="&amp;$H876,'HAZUS Table FL 14.12'!$Q$4:$Q$325,"&gt;"&amp;$H876)*'Inputs_Metric 7'!$D$6,"no data")</f>
        <v>no data</v>
      </c>
      <c r="R876" s="246" t="str">
        <f>IFERROR(INDEX('HAZUS Table FL 14.16'!$D$3:$D$30,MATCH($J876,'HAZUS Table FL 14.16'!$C$3:$C$30,0)),"no data")</f>
        <v>no data</v>
      </c>
      <c r="S876" s="246" t="str">
        <f>IFERROR(INDEX('HAZUS Table FL 14.16'!$F$3:$F$30,MATCH($J876,'HAZUS Table FL 14.16'!$C$3:$C$30,0)),"no data")</f>
        <v>no data</v>
      </c>
      <c r="T876" s="246" t="str">
        <f>IFERROR(INDEX('HAZUS Table FL 14.16'!$G$3:$G$30,MATCH($J876,'HAZUS Table FL 14.16'!$C$3:$C$30,0)),"no data")</f>
        <v>no data</v>
      </c>
      <c r="U876" s="164" t="str">
        <f>IFERROR('Inputs_Metric 7'!$D$5*INDEX('HAZUS Table FL 14.8'!$E$4:$E$14,MATCH('Step 1_Metric 7'!$J876,'HAZUS Table FL 14.8'!$C$4:$C$14,0)),"no data")</f>
        <v>no data</v>
      </c>
      <c r="W876" s="92" t="str">
        <f t="shared" si="128"/>
        <v/>
      </c>
      <c r="X876" s="92" t="str">
        <f t="shared" si="129"/>
        <v/>
      </c>
      <c r="Y876" s="92" t="str">
        <f t="shared" si="130"/>
        <v/>
      </c>
      <c r="Z876" s="92" t="str">
        <f t="shared" si="131"/>
        <v/>
      </c>
      <c r="AA876" s="101" t="str">
        <f t="shared" si="132"/>
        <v/>
      </c>
      <c r="AB876" s="101" t="str">
        <f t="shared" si="133"/>
        <v/>
      </c>
      <c r="AC876" s="92" t="str">
        <f t="shared" si="134"/>
        <v/>
      </c>
      <c r="AD876" s="92" t="str">
        <f t="shared" si="135"/>
        <v/>
      </c>
    </row>
    <row r="877" spans="1:30" x14ac:dyDescent="0.25">
      <c r="A877">
        <f t="shared" si="127"/>
        <v>10</v>
      </c>
      <c r="B877">
        <f>COUNTIF($D$4:D877,D877)</f>
        <v>794</v>
      </c>
      <c r="C877">
        <f>'Building Structure Data'!B878</f>
        <v>0</v>
      </c>
      <c r="D877">
        <f>'Building Structure Data'!C878</f>
        <v>0</v>
      </c>
      <c r="E877">
        <f>'Building Structure Data'!D878</f>
        <v>0</v>
      </c>
      <c r="F877">
        <f>'Building Structure Data'!E878</f>
        <v>0</v>
      </c>
      <c r="G877" s="43">
        <f>'Building Structure Data'!O878</f>
        <v>0</v>
      </c>
      <c r="H877" s="43">
        <f>'Building Structure Data'!P878</f>
        <v>0</v>
      </c>
      <c r="I877" t="b">
        <f>IF(OR('Building Structure Data'!M878="C",'Building Structure Data'!M878="R"),TRUE,FALSE)</f>
        <v>0</v>
      </c>
      <c r="J877">
        <f>'Building Structure Data'!Y878</f>
        <v>0</v>
      </c>
      <c r="K877" s="77">
        <f>'Building Structure Data'!AN878</f>
        <v>0</v>
      </c>
      <c r="L877" s="77">
        <f>'Building Structure Data'!AO878</f>
        <v>0</v>
      </c>
      <c r="M877" s="163" t="str">
        <f>IFERROR('Inputs_Metric 7'!$D$5*INDEX('HAZUS Table FL 14.14'!$F$5:$F$40,MATCH($J877,'HAZUS Table FL 14.14'!$C$5:$C$40,0)),"no data")</f>
        <v>no data</v>
      </c>
      <c r="N877" s="163" t="str">
        <f>IFERROR('Inputs_Metric 7'!$D$5*INDEX('HAZUS Table FL 14.14'!$G$5:$G$40,MATCH($J877,'HAZUS Table FL 14.14'!$C$5:$C$40,0)),"no data")</f>
        <v>no data</v>
      </c>
      <c r="O877" s="163" t="str">
        <f>IFERROR('Inputs_Metric 7'!$D$5*INDEX('HAZUS Table FL 14.14'!$I$5:$I$40,MATCH($J877,'HAZUS Table FL 14.14'!$C$5:$C$40,0)),"no data")</f>
        <v>no data</v>
      </c>
      <c r="P877" s="246" t="str">
        <f>IFERROR(AVERAGEIFS('HAZUS Table FL 14.12'!$S$4:$S$325,'HAZUS Table FL 14.12'!$N$4:$N$325,$J877,'HAZUS Table FL 14.12'!$R$4:$R$325,$I877,'HAZUS Table FL 14.12'!$P$4:$P$325,"&lt;="&amp;$G877,'HAZUS Table FL 14.12'!$Q$4:$Q$325,"&gt;"&amp;$G877)*'Inputs_Metric 7'!$D$6,"no data")</f>
        <v>no data</v>
      </c>
      <c r="Q877" s="246" t="str">
        <f>IFERROR(AVERAGEIFS('HAZUS Table FL 14.12'!$S$4:$S$325,'HAZUS Table FL 14.12'!$N$4:$N$325,$J877,'HAZUS Table FL 14.12'!$R$4:$R$325,$I877,'HAZUS Table FL 14.12'!$P$4:$P$325,"&lt;="&amp;$H877,'HAZUS Table FL 14.12'!$Q$4:$Q$325,"&gt;"&amp;$H877)*'Inputs_Metric 7'!$D$6,"no data")</f>
        <v>no data</v>
      </c>
      <c r="R877" s="246" t="str">
        <f>IFERROR(INDEX('HAZUS Table FL 14.16'!$D$3:$D$30,MATCH($J877,'HAZUS Table FL 14.16'!$C$3:$C$30,0)),"no data")</f>
        <v>no data</v>
      </c>
      <c r="S877" s="246" t="str">
        <f>IFERROR(INDEX('HAZUS Table FL 14.16'!$F$3:$F$30,MATCH($J877,'HAZUS Table FL 14.16'!$C$3:$C$30,0)),"no data")</f>
        <v>no data</v>
      </c>
      <c r="T877" s="246" t="str">
        <f>IFERROR(INDEX('HAZUS Table FL 14.16'!$G$3:$G$30,MATCH($J877,'HAZUS Table FL 14.16'!$C$3:$C$30,0)),"no data")</f>
        <v>no data</v>
      </c>
      <c r="U877" s="164" t="str">
        <f>IFERROR('Inputs_Metric 7'!$D$5*INDEX('HAZUS Table FL 14.8'!$E$4:$E$14,MATCH('Step 1_Metric 7'!$J877,'HAZUS Table FL 14.8'!$C$4:$C$14,0)),"no data")</f>
        <v>no data</v>
      </c>
      <c r="W877" s="92" t="str">
        <f t="shared" si="128"/>
        <v/>
      </c>
      <c r="X877" s="92" t="str">
        <f t="shared" si="129"/>
        <v/>
      </c>
      <c r="Y877" s="92" t="str">
        <f t="shared" si="130"/>
        <v/>
      </c>
      <c r="Z877" s="92" t="str">
        <f t="shared" si="131"/>
        <v/>
      </c>
      <c r="AA877" s="101" t="str">
        <f t="shared" si="132"/>
        <v/>
      </c>
      <c r="AB877" s="101" t="str">
        <f t="shared" si="133"/>
        <v/>
      </c>
      <c r="AC877" s="92" t="str">
        <f t="shared" si="134"/>
        <v/>
      </c>
      <c r="AD877" s="92" t="str">
        <f t="shared" si="135"/>
        <v/>
      </c>
    </row>
    <row r="878" spans="1:30" x14ac:dyDescent="0.25">
      <c r="A878">
        <f t="shared" si="127"/>
        <v>10</v>
      </c>
      <c r="B878">
        <f>COUNTIF($D$4:D878,D878)</f>
        <v>795</v>
      </c>
      <c r="C878">
        <f>'Building Structure Data'!B879</f>
        <v>0</v>
      </c>
      <c r="D878">
        <f>'Building Structure Data'!C879</f>
        <v>0</v>
      </c>
      <c r="E878">
        <f>'Building Structure Data'!D879</f>
        <v>0</v>
      </c>
      <c r="F878">
        <f>'Building Structure Data'!E879</f>
        <v>0</v>
      </c>
      <c r="G878" s="43">
        <f>'Building Structure Data'!O879</f>
        <v>0</v>
      </c>
      <c r="H878" s="43">
        <f>'Building Structure Data'!P879</f>
        <v>0</v>
      </c>
      <c r="I878" t="b">
        <f>IF(OR('Building Structure Data'!M879="C",'Building Structure Data'!M879="R"),TRUE,FALSE)</f>
        <v>0</v>
      </c>
      <c r="J878">
        <f>'Building Structure Data'!Y879</f>
        <v>0</v>
      </c>
      <c r="K878" s="77">
        <f>'Building Structure Data'!AN879</f>
        <v>0</v>
      </c>
      <c r="L878" s="77">
        <f>'Building Structure Data'!AO879</f>
        <v>0</v>
      </c>
      <c r="M878" s="163" t="str">
        <f>IFERROR('Inputs_Metric 7'!$D$5*INDEX('HAZUS Table FL 14.14'!$F$5:$F$40,MATCH($J878,'HAZUS Table FL 14.14'!$C$5:$C$40,0)),"no data")</f>
        <v>no data</v>
      </c>
      <c r="N878" s="163" t="str">
        <f>IFERROR('Inputs_Metric 7'!$D$5*INDEX('HAZUS Table FL 14.14'!$G$5:$G$40,MATCH($J878,'HAZUS Table FL 14.14'!$C$5:$C$40,0)),"no data")</f>
        <v>no data</v>
      </c>
      <c r="O878" s="163" t="str">
        <f>IFERROR('Inputs_Metric 7'!$D$5*INDEX('HAZUS Table FL 14.14'!$I$5:$I$40,MATCH($J878,'HAZUS Table FL 14.14'!$C$5:$C$40,0)),"no data")</f>
        <v>no data</v>
      </c>
      <c r="P878" s="246" t="str">
        <f>IFERROR(AVERAGEIFS('HAZUS Table FL 14.12'!$S$4:$S$325,'HAZUS Table FL 14.12'!$N$4:$N$325,$J878,'HAZUS Table FL 14.12'!$R$4:$R$325,$I878,'HAZUS Table FL 14.12'!$P$4:$P$325,"&lt;="&amp;$G878,'HAZUS Table FL 14.12'!$Q$4:$Q$325,"&gt;"&amp;$G878)*'Inputs_Metric 7'!$D$6,"no data")</f>
        <v>no data</v>
      </c>
      <c r="Q878" s="246" t="str">
        <f>IFERROR(AVERAGEIFS('HAZUS Table FL 14.12'!$S$4:$S$325,'HAZUS Table FL 14.12'!$N$4:$N$325,$J878,'HAZUS Table FL 14.12'!$R$4:$R$325,$I878,'HAZUS Table FL 14.12'!$P$4:$P$325,"&lt;="&amp;$H878,'HAZUS Table FL 14.12'!$Q$4:$Q$325,"&gt;"&amp;$H878)*'Inputs_Metric 7'!$D$6,"no data")</f>
        <v>no data</v>
      </c>
      <c r="R878" s="246" t="str">
        <f>IFERROR(INDEX('HAZUS Table FL 14.16'!$D$3:$D$30,MATCH($J878,'HAZUS Table FL 14.16'!$C$3:$C$30,0)),"no data")</f>
        <v>no data</v>
      </c>
      <c r="S878" s="246" t="str">
        <f>IFERROR(INDEX('HAZUS Table FL 14.16'!$F$3:$F$30,MATCH($J878,'HAZUS Table FL 14.16'!$C$3:$C$30,0)),"no data")</f>
        <v>no data</v>
      </c>
      <c r="T878" s="246" t="str">
        <f>IFERROR(INDEX('HAZUS Table FL 14.16'!$G$3:$G$30,MATCH($J878,'HAZUS Table FL 14.16'!$C$3:$C$30,0)),"no data")</f>
        <v>no data</v>
      </c>
      <c r="U878" s="164" t="str">
        <f>IFERROR('Inputs_Metric 7'!$D$5*INDEX('HAZUS Table FL 14.8'!$E$4:$E$14,MATCH('Step 1_Metric 7'!$J878,'HAZUS Table FL 14.8'!$C$4:$C$14,0)),"no data")</f>
        <v>no data</v>
      </c>
      <c r="W878" s="92" t="str">
        <f t="shared" si="128"/>
        <v/>
      </c>
      <c r="X878" s="92" t="str">
        <f t="shared" si="129"/>
        <v/>
      </c>
      <c r="Y878" s="92" t="str">
        <f t="shared" si="130"/>
        <v/>
      </c>
      <c r="Z878" s="92" t="str">
        <f t="shared" si="131"/>
        <v/>
      </c>
      <c r="AA878" s="101" t="str">
        <f t="shared" si="132"/>
        <v/>
      </c>
      <c r="AB878" s="101" t="str">
        <f t="shared" si="133"/>
        <v/>
      </c>
      <c r="AC878" s="92" t="str">
        <f t="shared" si="134"/>
        <v/>
      </c>
      <c r="AD878" s="92" t="str">
        <f t="shared" si="135"/>
        <v/>
      </c>
    </row>
    <row r="879" spans="1:30" x14ac:dyDescent="0.25">
      <c r="A879">
        <f t="shared" si="127"/>
        <v>10</v>
      </c>
      <c r="B879">
        <f>COUNTIF($D$4:D879,D879)</f>
        <v>796</v>
      </c>
      <c r="C879">
        <f>'Building Structure Data'!B880</f>
        <v>0</v>
      </c>
      <c r="D879">
        <f>'Building Structure Data'!C880</f>
        <v>0</v>
      </c>
      <c r="E879">
        <f>'Building Structure Data'!D880</f>
        <v>0</v>
      </c>
      <c r="F879">
        <f>'Building Structure Data'!E880</f>
        <v>0</v>
      </c>
      <c r="G879" s="43">
        <f>'Building Structure Data'!O880</f>
        <v>0</v>
      </c>
      <c r="H879" s="43">
        <f>'Building Structure Data'!P880</f>
        <v>0</v>
      </c>
      <c r="I879" t="b">
        <f>IF(OR('Building Structure Data'!M880="C",'Building Structure Data'!M880="R"),TRUE,FALSE)</f>
        <v>0</v>
      </c>
      <c r="J879">
        <f>'Building Structure Data'!Y880</f>
        <v>0</v>
      </c>
      <c r="K879" s="77">
        <f>'Building Structure Data'!AN880</f>
        <v>0</v>
      </c>
      <c r="L879" s="77">
        <f>'Building Structure Data'!AO880</f>
        <v>0</v>
      </c>
      <c r="M879" s="163" t="str">
        <f>IFERROR('Inputs_Metric 7'!$D$5*INDEX('HAZUS Table FL 14.14'!$F$5:$F$40,MATCH($J879,'HAZUS Table FL 14.14'!$C$5:$C$40,0)),"no data")</f>
        <v>no data</v>
      </c>
      <c r="N879" s="163" t="str">
        <f>IFERROR('Inputs_Metric 7'!$D$5*INDEX('HAZUS Table FL 14.14'!$G$5:$G$40,MATCH($J879,'HAZUS Table FL 14.14'!$C$5:$C$40,0)),"no data")</f>
        <v>no data</v>
      </c>
      <c r="O879" s="163" t="str">
        <f>IFERROR('Inputs_Metric 7'!$D$5*INDEX('HAZUS Table FL 14.14'!$I$5:$I$40,MATCH($J879,'HAZUS Table FL 14.14'!$C$5:$C$40,0)),"no data")</f>
        <v>no data</v>
      </c>
      <c r="P879" s="246" t="str">
        <f>IFERROR(AVERAGEIFS('HAZUS Table FL 14.12'!$S$4:$S$325,'HAZUS Table FL 14.12'!$N$4:$N$325,$J879,'HAZUS Table FL 14.12'!$R$4:$R$325,$I879,'HAZUS Table FL 14.12'!$P$4:$P$325,"&lt;="&amp;$G879,'HAZUS Table FL 14.12'!$Q$4:$Q$325,"&gt;"&amp;$G879)*'Inputs_Metric 7'!$D$6,"no data")</f>
        <v>no data</v>
      </c>
      <c r="Q879" s="246" t="str">
        <f>IFERROR(AVERAGEIFS('HAZUS Table FL 14.12'!$S$4:$S$325,'HAZUS Table FL 14.12'!$N$4:$N$325,$J879,'HAZUS Table FL 14.12'!$R$4:$R$325,$I879,'HAZUS Table FL 14.12'!$P$4:$P$325,"&lt;="&amp;$H879,'HAZUS Table FL 14.12'!$Q$4:$Q$325,"&gt;"&amp;$H879)*'Inputs_Metric 7'!$D$6,"no data")</f>
        <v>no data</v>
      </c>
      <c r="R879" s="246" t="str">
        <f>IFERROR(INDEX('HAZUS Table FL 14.16'!$D$3:$D$30,MATCH($J879,'HAZUS Table FL 14.16'!$C$3:$C$30,0)),"no data")</f>
        <v>no data</v>
      </c>
      <c r="S879" s="246" t="str">
        <f>IFERROR(INDEX('HAZUS Table FL 14.16'!$F$3:$F$30,MATCH($J879,'HAZUS Table FL 14.16'!$C$3:$C$30,0)),"no data")</f>
        <v>no data</v>
      </c>
      <c r="T879" s="246" t="str">
        <f>IFERROR(INDEX('HAZUS Table FL 14.16'!$G$3:$G$30,MATCH($J879,'HAZUS Table FL 14.16'!$C$3:$C$30,0)),"no data")</f>
        <v>no data</v>
      </c>
      <c r="U879" s="164" t="str">
        <f>IFERROR('Inputs_Metric 7'!$D$5*INDEX('HAZUS Table FL 14.8'!$E$4:$E$14,MATCH('Step 1_Metric 7'!$J879,'HAZUS Table FL 14.8'!$C$4:$C$14,0)),"no data")</f>
        <v>no data</v>
      </c>
      <c r="W879" s="92" t="str">
        <f t="shared" si="128"/>
        <v/>
      </c>
      <c r="X879" s="92" t="str">
        <f t="shared" si="129"/>
        <v/>
      </c>
      <c r="Y879" s="92" t="str">
        <f t="shared" si="130"/>
        <v/>
      </c>
      <c r="Z879" s="92" t="str">
        <f t="shared" si="131"/>
        <v/>
      </c>
      <c r="AA879" s="101" t="str">
        <f t="shared" si="132"/>
        <v/>
      </c>
      <c r="AB879" s="101" t="str">
        <f t="shared" si="133"/>
        <v/>
      </c>
      <c r="AC879" s="92" t="str">
        <f t="shared" si="134"/>
        <v/>
      </c>
      <c r="AD879" s="92" t="str">
        <f t="shared" si="135"/>
        <v/>
      </c>
    </row>
    <row r="880" spans="1:30" x14ac:dyDescent="0.25">
      <c r="A880">
        <f t="shared" si="127"/>
        <v>10</v>
      </c>
      <c r="B880">
        <f>COUNTIF($D$4:D880,D880)</f>
        <v>797</v>
      </c>
      <c r="C880">
        <f>'Building Structure Data'!B881</f>
        <v>0</v>
      </c>
      <c r="D880">
        <f>'Building Structure Data'!C881</f>
        <v>0</v>
      </c>
      <c r="E880">
        <f>'Building Structure Data'!D881</f>
        <v>0</v>
      </c>
      <c r="F880">
        <f>'Building Structure Data'!E881</f>
        <v>0</v>
      </c>
      <c r="G880" s="43">
        <f>'Building Structure Data'!O881</f>
        <v>0</v>
      </c>
      <c r="H880" s="43">
        <f>'Building Structure Data'!P881</f>
        <v>0</v>
      </c>
      <c r="I880" t="b">
        <f>IF(OR('Building Structure Data'!M881="C",'Building Structure Data'!M881="R"),TRUE,FALSE)</f>
        <v>0</v>
      </c>
      <c r="J880">
        <f>'Building Structure Data'!Y881</f>
        <v>0</v>
      </c>
      <c r="K880" s="77">
        <f>'Building Structure Data'!AN881</f>
        <v>0</v>
      </c>
      <c r="L880" s="77">
        <f>'Building Structure Data'!AO881</f>
        <v>0</v>
      </c>
      <c r="M880" s="163" t="str">
        <f>IFERROR('Inputs_Metric 7'!$D$5*INDEX('HAZUS Table FL 14.14'!$F$5:$F$40,MATCH($J880,'HAZUS Table FL 14.14'!$C$5:$C$40,0)),"no data")</f>
        <v>no data</v>
      </c>
      <c r="N880" s="163" t="str">
        <f>IFERROR('Inputs_Metric 7'!$D$5*INDEX('HAZUS Table FL 14.14'!$G$5:$G$40,MATCH($J880,'HAZUS Table FL 14.14'!$C$5:$C$40,0)),"no data")</f>
        <v>no data</v>
      </c>
      <c r="O880" s="163" t="str">
        <f>IFERROR('Inputs_Metric 7'!$D$5*INDEX('HAZUS Table FL 14.14'!$I$5:$I$40,MATCH($J880,'HAZUS Table FL 14.14'!$C$5:$C$40,0)),"no data")</f>
        <v>no data</v>
      </c>
      <c r="P880" s="246" t="str">
        <f>IFERROR(AVERAGEIFS('HAZUS Table FL 14.12'!$S$4:$S$325,'HAZUS Table FL 14.12'!$N$4:$N$325,$J880,'HAZUS Table FL 14.12'!$R$4:$R$325,$I880,'HAZUS Table FL 14.12'!$P$4:$P$325,"&lt;="&amp;$G880,'HAZUS Table FL 14.12'!$Q$4:$Q$325,"&gt;"&amp;$G880)*'Inputs_Metric 7'!$D$6,"no data")</f>
        <v>no data</v>
      </c>
      <c r="Q880" s="246" t="str">
        <f>IFERROR(AVERAGEIFS('HAZUS Table FL 14.12'!$S$4:$S$325,'HAZUS Table FL 14.12'!$N$4:$N$325,$J880,'HAZUS Table FL 14.12'!$R$4:$R$325,$I880,'HAZUS Table FL 14.12'!$P$4:$P$325,"&lt;="&amp;$H880,'HAZUS Table FL 14.12'!$Q$4:$Q$325,"&gt;"&amp;$H880)*'Inputs_Metric 7'!$D$6,"no data")</f>
        <v>no data</v>
      </c>
      <c r="R880" s="246" t="str">
        <f>IFERROR(INDEX('HAZUS Table FL 14.16'!$D$3:$D$30,MATCH($J880,'HAZUS Table FL 14.16'!$C$3:$C$30,0)),"no data")</f>
        <v>no data</v>
      </c>
      <c r="S880" s="246" t="str">
        <f>IFERROR(INDEX('HAZUS Table FL 14.16'!$F$3:$F$30,MATCH($J880,'HAZUS Table FL 14.16'!$C$3:$C$30,0)),"no data")</f>
        <v>no data</v>
      </c>
      <c r="T880" s="246" t="str">
        <f>IFERROR(INDEX('HAZUS Table FL 14.16'!$G$3:$G$30,MATCH($J880,'HAZUS Table FL 14.16'!$C$3:$C$30,0)),"no data")</f>
        <v>no data</v>
      </c>
      <c r="U880" s="164" t="str">
        <f>IFERROR('Inputs_Metric 7'!$D$5*INDEX('HAZUS Table FL 14.8'!$E$4:$E$14,MATCH('Step 1_Metric 7'!$J880,'HAZUS Table FL 14.8'!$C$4:$C$14,0)),"no data")</f>
        <v>no data</v>
      </c>
      <c r="W880" s="92" t="str">
        <f t="shared" si="128"/>
        <v/>
      </c>
      <c r="X880" s="92" t="str">
        <f t="shared" si="129"/>
        <v/>
      </c>
      <c r="Y880" s="92" t="str">
        <f t="shared" si="130"/>
        <v/>
      </c>
      <c r="Z880" s="92" t="str">
        <f t="shared" si="131"/>
        <v/>
      </c>
      <c r="AA880" s="101" t="str">
        <f t="shared" si="132"/>
        <v/>
      </c>
      <c r="AB880" s="101" t="str">
        <f t="shared" si="133"/>
        <v/>
      </c>
      <c r="AC880" s="92" t="str">
        <f t="shared" si="134"/>
        <v/>
      </c>
      <c r="AD880" s="92" t="str">
        <f t="shared" si="135"/>
        <v/>
      </c>
    </row>
    <row r="881" spans="1:30" x14ac:dyDescent="0.25">
      <c r="A881">
        <f t="shared" si="127"/>
        <v>10</v>
      </c>
      <c r="B881">
        <f>COUNTIF($D$4:D881,D881)</f>
        <v>798</v>
      </c>
      <c r="C881">
        <f>'Building Structure Data'!B882</f>
        <v>0</v>
      </c>
      <c r="D881">
        <f>'Building Structure Data'!C882</f>
        <v>0</v>
      </c>
      <c r="E881">
        <f>'Building Structure Data'!D882</f>
        <v>0</v>
      </c>
      <c r="F881">
        <f>'Building Structure Data'!E882</f>
        <v>0</v>
      </c>
      <c r="G881" s="43">
        <f>'Building Structure Data'!O882</f>
        <v>0</v>
      </c>
      <c r="H881" s="43">
        <f>'Building Structure Data'!P882</f>
        <v>0</v>
      </c>
      <c r="I881" t="b">
        <f>IF(OR('Building Structure Data'!M882="C",'Building Structure Data'!M882="R"),TRUE,FALSE)</f>
        <v>0</v>
      </c>
      <c r="J881">
        <f>'Building Structure Data'!Y882</f>
        <v>0</v>
      </c>
      <c r="K881" s="77">
        <f>'Building Structure Data'!AN882</f>
        <v>0</v>
      </c>
      <c r="L881" s="77">
        <f>'Building Structure Data'!AO882</f>
        <v>0</v>
      </c>
      <c r="M881" s="163" t="str">
        <f>IFERROR('Inputs_Metric 7'!$D$5*INDEX('HAZUS Table FL 14.14'!$F$5:$F$40,MATCH($J881,'HAZUS Table FL 14.14'!$C$5:$C$40,0)),"no data")</f>
        <v>no data</v>
      </c>
      <c r="N881" s="163" t="str">
        <f>IFERROR('Inputs_Metric 7'!$D$5*INDEX('HAZUS Table FL 14.14'!$G$5:$G$40,MATCH($J881,'HAZUS Table FL 14.14'!$C$5:$C$40,0)),"no data")</f>
        <v>no data</v>
      </c>
      <c r="O881" s="163" t="str">
        <f>IFERROR('Inputs_Metric 7'!$D$5*INDEX('HAZUS Table FL 14.14'!$I$5:$I$40,MATCH($J881,'HAZUS Table FL 14.14'!$C$5:$C$40,0)),"no data")</f>
        <v>no data</v>
      </c>
      <c r="P881" s="246" t="str">
        <f>IFERROR(AVERAGEIFS('HAZUS Table FL 14.12'!$S$4:$S$325,'HAZUS Table FL 14.12'!$N$4:$N$325,$J881,'HAZUS Table FL 14.12'!$R$4:$R$325,$I881,'HAZUS Table FL 14.12'!$P$4:$P$325,"&lt;="&amp;$G881,'HAZUS Table FL 14.12'!$Q$4:$Q$325,"&gt;"&amp;$G881)*'Inputs_Metric 7'!$D$6,"no data")</f>
        <v>no data</v>
      </c>
      <c r="Q881" s="246" t="str">
        <f>IFERROR(AVERAGEIFS('HAZUS Table FL 14.12'!$S$4:$S$325,'HAZUS Table FL 14.12'!$N$4:$N$325,$J881,'HAZUS Table FL 14.12'!$R$4:$R$325,$I881,'HAZUS Table FL 14.12'!$P$4:$P$325,"&lt;="&amp;$H881,'HAZUS Table FL 14.12'!$Q$4:$Q$325,"&gt;"&amp;$H881)*'Inputs_Metric 7'!$D$6,"no data")</f>
        <v>no data</v>
      </c>
      <c r="R881" s="246" t="str">
        <f>IFERROR(INDEX('HAZUS Table FL 14.16'!$D$3:$D$30,MATCH($J881,'HAZUS Table FL 14.16'!$C$3:$C$30,0)),"no data")</f>
        <v>no data</v>
      </c>
      <c r="S881" s="246" t="str">
        <f>IFERROR(INDEX('HAZUS Table FL 14.16'!$F$3:$F$30,MATCH($J881,'HAZUS Table FL 14.16'!$C$3:$C$30,0)),"no data")</f>
        <v>no data</v>
      </c>
      <c r="T881" s="246" t="str">
        <f>IFERROR(INDEX('HAZUS Table FL 14.16'!$G$3:$G$30,MATCH($J881,'HAZUS Table FL 14.16'!$C$3:$C$30,0)),"no data")</f>
        <v>no data</v>
      </c>
      <c r="U881" s="164" t="str">
        <f>IFERROR('Inputs_Metric 7'!$D$5*INDEX('HAZUS Table FL 14.8'!$E$4:$E$14,MATCH('Step 1_Metric 7'!$J881,'HAZUS Table FL 14.8'!$C$4:$C$14,0)),"no data")</f>
        <v>no data</v>
      </c>
      <c r="W881" s="92" t="str">
        <f t="shared" si="128"/>
        <v/>
      </c>
      <c r="X881" s="92" t="str">
        <f t="shared" si="129"/>
        <v/>
      </c>
      <c r="Y881" s="92" t="str">
        <f t="shared" si="130"/>
        <v/>
      </c>
      <c r="Z881" s="92" t="str">
        <f t="shared" si="131"/>
        <v/>
      </c>
      <c r="AA881" s="101" t="str">
        <f t="shared" si="132"/>
        <v/>
      </c>
      <c r="AB881" s="101" t="str">
        <f t="shared" si="133"/>
        <v/>
      </c>
      <c r="AC881" s="92" t="str">
        <f t="shared" si="134"/>
        <v/>
      </c>
      <c r="AD881" s="92" t="str">
        <f t="shared" si="135"/>
        <v/>
      </c>
    </row>
    <row r="882" spans="1:30" x14ac:dyDescent="0.25">
      <c r="A882">
        <f t="shared" si="127"/>
        <v>10</v>
      </c>
      <c r="B882">
        <f>COUNTIF($D$4:D882,D882)</f>
        <v>799</v>
      </c>
      <c r="C882">
        <f>'Building Structure Data'!B883</f>
        <v>0</v>
      </c>
      <c r="D882">
        <f>'Building Structure Data'!C883</f>
        <v>0</v>
      </c>
      <c r="E882">
        <f>'Building Structure Data'!D883</f>
        <v>0</v>
      </c>
      <c r="F882">
        <f>'Building Structure Data'!E883</f>
        <v>0</v>
      </c>
      <c r="G882" s="43">
        <f>'Building Structure Data'!O883</f>
        <v>0</v>
      </c>
      <c r="H882" s="43">
        <f>'Building Structure Data'!P883</f>
        <v>0</v>
      </c>
      <c r="I882" t="b">
        <f>IF(OR('Building Structure Data'!M883="C",'Building Structure Data'!M883="R"),TRUE,FALSE)</f>
        <v>0</v>
      </c>
      <c r="J882">
        <f>'Building Structure Data'!Y883</f>
        <v>0</v>
      </c>
      <c r="K882" s="77">
        <f>'Building Structure Data'!AN883</f>
        <v>0</v>
      </c>
      <c r="L882" s="77">
        <f>'Building Structure Data'!AO883</f>
        <v>0</v>
      </c>
      <c r="M882" s="163" t="str">
        <f>IFERROR('Inputs_Metric 7'!$D$5*INDEX('HAZUS Table FL 14.14'!$F$5:$F$40,MATCH($J882,'HAZUS Table FL 14.14'!$C$5:$C$40,0)),"no data")</f>
        <v>no data</v>
      </c>
      <c r="N882" s="163" t="str">
        <f>IFERROR('Inputs_Metric 7'!$D$5*INDEX('HAZUS Table FL 14.14'!$G$5:$G$40,MATCH($J882,'HAZUS Table FL 14.14'!$C$5:$C$40,0)),"no data")</f>
        <v>no data</v>
      </c>
      <c r="O882" s="163" t="str">
        <f>IFERROR('Inputs_Metric 7'!$D$5*INDEX('HAZUS Table FL 14.14'!$I$5:$I$40,MATCH($J882,'HAZUS Table FL 14.14'!$C$5:$C$40,0)),"no data")</f>
        <v>no data</v>
      </c>
      <c r="P882" s="246" t="str">
        <f>IFERROR(AVERAGEIFS('HAZUS Table FL 14.12'!$S$4:$S$325,'HAZUS Table FL 14.12'!$N$4:$N$325,$J882,'HAZUS Table FL 14.12'!$R$4:$R$325,$I882,'HAZUS Table FL 14.12'!$P$4:$P$325,"&lt;="&amp;$G882,'HAZUS Table FL 14.12'!$Q$4:$Q$325,"&gt;"&amp;$G882)*'Inputs_Metric 7'!$D$6,"no data")</f>
        <v>no data</v>
      </c>
      <c r="Q882" s="246" t="str">
        <f>IFERROR(AVERAGEIFS('HAZUS Table FL 14.12'!$S$4:$S$325,'HAZUS Table FL 14.12'!$N$4:$N$325,$J882,'HAZUS Table FL 14.12'!$R$4:$R$325,$I882,'HAZUS Table FL 14.12'!$P$4:$P$325,"&lt;="&amp;$H882,'HAZUS Table FL 14.12'!$Q$4:$Q$325,"&gt;"&amp;$H882)*'Inputs_Metric 7'!$D$6,"no data")</f>
        <v>no data</v>
      </c>
      <c r="R882" s="246" t="str">
        <f>IFERROR(INDEX('HAZUS Table FL 14.16'!$D$3:$D$30,MATCH($J882,'HAZUS Table FL 14.16'!$C$3:$C$30,0)),"no data")</f>
        <v>no data</v>
      </c>
      <c r="S882" s="246" t="str">
        <f>IFERROR(INDEX('HAZUS Table FL 14.16'!$F$3:$F$30,MATCH($J882,'HAZUS Table FL 14.16'!$C$3:$C$30,0)),"no data")</f>
        <v>no data</v>
      </c>
      <c r="T882" s="246" t="str">
        <f>IFERROR(INDEX('HAZUS Table FL 14.16'!$G$3:$G$30,MATCH($J882,'HAZUS Table FL 14.16'!$C$3:$C$30,0)),"no data")</f>
        <v>no data</v>
      </c>
      <c r="U882" s="164" t="str">
        <f>IFERROR('Inputs_Metric 7'!$D$5*INDEX('HAZUS Table FL 14.8'!$E$4:$E$14,MATCH('Step 1_Metric 7'!$J882,'HAZUS Table FL 14.8'!$C$4:$C$14,0)),"no data")</f>
        <v>no data</v>
      </c>
      <c r="W882" s="92" t="str">
        <f t="shared" si="128"/>
        <v/>
      </c>
      <c r="X882" s="92" t="str">
        <f t="shared" si="129"/>
        <v/>
      </c>
      <c r="Y882" s="92" t="str">
        <f t="shared" si="130"/>
        <v/>
      </c>
      <c r="Z882" s="92" t="str">
        <f t="shared" si="131"/>
        <v/>
      </c>
      <c r="AA882" s="101" t="str">
        <f t="shared" si="132"/>
        <v/>
      </c>
      <c r="AB882" s="101" t="str">
        <f t="shared" si="133"/>
        <v/>
      </c>
      <c r="AC882" s="92" t="str">
        <f t="shared" si="134"/>
        <v/>
      </c>
      <c r="AD882" s="92" t="str">
        <f t="shared" si="135"/>
        <v/>
      </c>
    </row>
    <row r="883" spans="1:30" x14ac:dyDescent="0.25">
      <c r="A883">
        <f t="shared" si="127"/>
        <v>10</v>
      </c>
      <c r="B883">
        <f>COUNTIF($D$4:D883,D883)</f>
        <v>800</v>
      </c>
      <c r="C883">
        <f>'Building Structure Data'!B884</f>
        <v>0</v>
      </c>
      <c r="D883">
        <f>'Building Structure Data'!C884</f>
        <v>0</v>
      </c>
      <c r="E883">
        <f>'Building Structure Data'!D884</f>
        <v>0</v>
      </c>
      <c r="F883">
        <f>'Building Structure Data'!E884</f>
        <v>0</v>
      </c>
      <c r="G883" s="43">
        <f>'Building Structure Data'!O884</f>
        <v>0</v>
      </c>
      <c r="H883" s="43">
        <f>'Building Structure Data'!P884</f>
        <v>0</v>
      </c>
      <c r="I883" t="b">
        <f>IF(OR('Building Structure Data'!M884="C",'Building Structure Data'!M884="R"),TRUE,FALSE)</f>
        <v>0</v>
      </c>
      <c r="J883">
        <f>'Building Structure Data'!Y884</f>
        <v>0</v>
      </c>
      <c r="K883" s="77">
        <f>'Building Structure Data'!AN884</f>
        <v>0</v>
      </c>
      <c r="L883" s="77">
        <f>'Building Structure Data'!AO884</f>
        <v>0</v>
      </c>
      <c r="M883" s="163" t="str">
        <f>IFERROR('Inputs_Metric 7'!$D$5*INDEX('HAZUS Table FL 14.14'!$F$5:$F$40,MATCH($J883,'HAZUS Table FL 14.14'!$C$5:$C$40,0)),"no data")</f>
        <v>no data</v>
      </c>
      <c r="N883" s="163" t="str">
        <f>IFERROR('Inputs_Metric 7'!$D$5*INDEX('HAZUS Table FL 14.14'!$G$5:$G$40,MATCH($J883,'HAZUS Table FL 14.14'!$C$5:$C$40,0)),"no data")</f>
        <v>no data</v>
      </c>
      <c r="O883" s="163" t="str">
        <f>IFERROR('Inputs_Metric 7'!$D$5*INDEX('HAZUS Table FL 14.14'!$I$5:$I$40,MATCH($J883,'HAZUS Table FL 14.14'!$C$5:$C$40,0)),"no data")</f>
        <v>no data</v>
      </c>
      <c r="P883" s="246" t="str">
        <f>IFERROR(AVERAGEIFS('HAZUS Table FL 14.12'!$S$4:$S$325,'HAZUS Table FL 14.12'!$N$4:$N$325,$J883,'HAZUS Table FL 14.12'!$R$4:$R$325,$I883,'HAZUS Table FL 14.12'!$P$4:$P$325,"&lt;="&amp;$G883,'HAZUS Table FL 14.12'!$Q$4:$Q$325,"&gt;"&amp;$G883)*'Inputs_Metric 7'!$D$6,"no data")</f>
        <v>no data</v>
      </c>
      <c r="Q883" s="246" t="str">
        <f>IFERROR(AVERAGEIFS('HAZUS Table FL 14.12'!$S$4:$S$325,'HAZUS Table FL 14.12'!$N$4:$N$325,$J883,'HAZUS Table FL 14.12'!$R$4:$R$325,$I883,'HAZUS Table FL 14.12'!$P$4:$P$325,"&lt;="&amp;$H883,'HAZUS Table FL 14.12'!$Q$4:$Q$325,"&gt;"&amp;$H883)*'Inputs_Metric 7'!$D$6,"no data")</f>
        <v>no data</v>
      </c>
      <c r="R883" s="246" t="str">
        <f>IFERROR(INDEX('HAZUS Table FL 14.16'!$D$3:$D$30,MATCH($J883,'HAZUS Table FL 14.16'!$C$3:$C$30,0)),"no data")</f>
        <v>no data</v>
      </c>
      <c r="S883" s="246" t="str">
        <f>IFERROR(INDEX('HAZUS Table FL 14.16'!$F$3:$F$30,MATCH($J883,'HAZUS Table FL 14.16'!$C$3:$C$30,0)),"no data")</f>
        <v>no data</v>
      </c>
      <c r="T883" s="246" t="str">
        <f>IFERROR(INDEX('HAZUS Table FL 14.16'!$G$3:$G$30,MATCH($J883,'HAZUS Table FL 14.16'!$C$3:$C$30,0)),"no data")</f>
        <v>no data</v>
      </c>
      <c r="U883" s="164" t="str">
        <f>IFERROR('Inputs_Metric 7'!$D$5*INDEX('HAZUS Table FL 14.8'!$E$4:$E$14,MATCH('Step 1_Metric 7'!$J883,'HAZUS Table FL 14.8'!$C$4:$C$14,0)),"no data")</f>
        <v>no data</v>
      </c>
      <c r="W883" s="92" t="str">
        <f t="shared" si="128"/>
        <v/>
      </c>
      <c r="X883" s="92" t="str">
        <f t="shared" si="129"/>
        <v/>
      </c>
      <c r="Y883" s="92" t="str">
        <f t="shared" si="130"/>
        <v/>
      </c>
      <c r="Z883" s="92" t="str">
        <f t="shared" si="131"/>
        <v/>
      </c>
      <c r="AA883" s="101" t="str">
        <f t="shared" si="132"/>
        <v/>
      </c>
      <c r="AB883" s="101" t="str">
        <f t="shared" si="133"/>
        <v/>
      </c>
      <c r="AC883" s="92" t="str">
        <f t="shared" si="134"/>
        <v/>
      </c>
      <c r="AD883" s="92" t="str">
        <f t="shared" si="135"/>
        <v/>
      </c>
    </row>
    <row r="884" spans="1:30" x14ac:dyDescent="0.25">
      <c r="A884">
        <f t="shared" si="127"/>
        <v>10</v>
      </c>
      <c r="B884">
        <f>COUNTIF($D$4:D884,D884)</f>
        <v>801</v>
      </c>
      <c r="C884">
        <f>'Building Structure Data'!B885</f>
        <v>0</v>
      </c>
      <c r="D884">
        <f>'Building Structure Data'!C885</f>
        <v>0</v>
      </c>
      <c r="E884">
        <f>'Building Structure Data'!D885</f>
        <v>0</v>
      </c>
      <c r="F884">
        <f>'Building Structure Data'!E885</f>
        <v>0</v>
      </c>
      <c r="G884" s="43">
        <f>'Building Structure Data'!O885</f>
        <v>0</v>
      </c>
      <c r="H884" s="43">
        <f>'Building Structure Data'!P885</f>
        <v>0</v>
      </c>
      <c r="I884" t="b">
        <f>IF(OR('Building Structure Data'!M885="C",'Building Structure Data'!M885="R"),TRUE,FALSE)</f>
        <v>0</v>
      </c>
      <c r="J884">
        <f>'Building Structure Data'!Y885</f>
        <v>0</v>
      </c>
      <c r="K884" s="77">
        <f>'Building Structure Data'!AN885</f>
        <v>0</v>
      </c>
      <c r="L884" s="77">
        <f>'Building Structure Data'!AO885</f>
        <v>0</v>
      </c>
      <c r="M884" s="163" t="str">
        <f>IFERROR('Inputs_Metric 7'!$D$5*INDEX('HAZUS Table FL 14.14'!$F$5:$F$40,MATCH($J884,'HAZUS Table FL 14.14'!$C$5:$C$40,0)),"no data")</f>
        <v>no data</v>
      </c>
      <c r="N884" s="163" t="str">
        <f>IFERROR('Inputs_Metric 7'!$D$5*INDEX('HAZUS Table FL 14.14'!$G$5:$G$40,MATCH($J884,'HAZUS Table FL 14.14'!$C$5:$C$40,0)),"no data")</f>
        <v>no data</v>
      </c>
      <c r="O884" s="163" t="str">
        <f>IFERROR('Inputs_Metric 7'!$D$5*INDEX('HAZUS Table FL 14.14'!$I$5:$I$40,MATCH($J884,'HAZUS Table FL 14.14'!$C$5:$C$40,0)),"no data")</f>
        <v>no data</v>
      </c>
      <c r="P884" s="246" t="str">
        <f>IFERROR(AVERAGEIFS('HAZUS Table FL 14.12'!$S$4:$S$325,'HAZUS Table FL 14.12'!$N$4:$N$325,$J884,'HAZUS Table FL 14.12'!$R$4:$R$325,$I884,'HAZUS Table FL 14.12'!$P$4:$P$325,"&lt;="&amp;$G884,'HAZUS Table FL 14.12'!$Q$4:$Q$325,"&gt;"&amp;$G884)*'Inputs_Metric 7'!$D$6,"no data")</f>
        <v>no data</v>
      </c>
      <c r="Q884" s="246" t="str">
        <f>IFERROR(AVERAGEIFS('HAZUS Table FL 14.12'!$S$4:$S$325,'HAZUS Table FL 14.12'!$N$4:$N$325,$J884,'HAZUS Table FL 14.12'!$R$4:$R$325,$I884,'HAZUS Table FL 14.12'!$P$4:$P$325,"&lt;="&amp;$H884,'HAZUS Table FL 14.12'!$Q$4:$Q$325,"&gt;"&amp;$H884)*'Inputs_Metric 7'!$D$6,"no data")</f>
        <v>no data</v>
      </c>
      <c r="R884" s="246" t="str">
        <f>IFERROR(INDEX('HAZUS Table FL 14.16'!$D$3:$D$30,MATCH($J884,'HAZUS Table FL 14.16'!$C$3:$C$30,0)),"no data")</f>
        <v>no data</v>
      </c>
      <c r="S884" s="246" t="str">
        <f>IFERROR(INDEX('HAZUS Table FL 14.16'!$F$3:$F$30,MATCH($J884,'HAZUS Table FL 14.16'!$C$3:$C$30,0)),"no data")</f>
        <v>no data</v>
      </c>
      <c r="T884" s="246" t="str">
        <f>IFERROR(INDEX('HAZUS Table FL 14.16'!$G$3:$G$30,MATCH($J884,'HAZUS Table FL 14.16'!$C$3:$C$30,0)),"no data")</f>
        <v>no data</v>
      </c>
      <c r="U884" s="164" t="str">
        <f>IFERROR('Inputs_Metric 7'!$D$5*INDEX('HAZUS Table FL 14.8'!$E$4:$E$14,MATCH('Step 1_Metric 7'!$J884,'HAZUS Table FL 14.8'!$C$4:$C$14,0)),"no data")</f>
        <v>no data</v>
      </c>
      <c r="W884" s="92" t="str">
        <f t="shared" si="128"/>
        <v/>
      </c>
      <c r="X884" s="92" t="str">
        <f t="shared" si="129"/>
        <v/>
      </c>
      <c r="Y884" s="92" t="str">
        <f t="shared" si="130"/>
        <v/>
      </c>
      <c r="Z884" s="92" t="str">
        <f t="shared" si="131"/>
        <v/>
      </c>
      <c r="AA884" s="101" t="str">
        <f t="shared" si="132"/>
        <v/>
      </c>
      <c r="AB884" s="101" t="str">
        <f t="shared" si="133"/>
        <v/>
      </c>
      <c r="AC884" s="92" t="str">
        <f t="shared" si="134"/>
        <v/>
      </c>
      <c r="AD884" s="92" t="str">
        <f t="shared" si="135"/>
        <v/>
      </c>
    </row>
    <row r="885" spans="1:30" x14ac:dyDescent="0.25">
      <c r="A885">
        <f t="shared" si="127"/>
        <v>10</v>
      </c>
      <c r="B885">
        <f>COUNTIF($D$4:D885,D885)</f>
        <v>802</v>
      </c>
      <c r="C885">
        <f>'Building Structure Data'!B886</f>
        <v>0</v>
      </c>
      <c r="D885">
        <f>'Building Structure Data'!C886</f>
        <v>0</v>
      </c>
      <c r="E885">
        <f>'Building Structure Data'!D886</f>
        <v>0</v>
      </c>
      <c r="F885">
        <f>'Building Structure Data'!E886</f>
        <v>0</v>
      </c>
      <c r="G885" s="43">
        <f>'Building Structure Data'!O886</f>
        <v>0</v>
      </c>
      <c r="H885" s="43">
        <f>'Building Structure Data'!P886</f>
        <v>0</v>
      </c>
      <c r="I885" t="b">
        <f>IF(OR('Building Structure Data'!M886="C",'Building Structure Data'!M886="R"),TRUE,FALSE)</f>
        <v>0</v>
      </c>
      <c r="J885">
        <f>'Building Structure Data'!Y886</f>
        <v>0</v>
      </c>
      <c r="K885" s="77">
        <f>'Building Structure Data'!AN886</f>
        <v>0</v>
      </c>
      <c r="L885" s="77">
        <f>'Building Structure Data'!AO886</f>
        <v>0</v>
      </c>
      <c r="M885" s="163" t="str">
        <f>IFERROR('Inputs_Metric 7'!$D$5*INDEX('HAZUS Table FL 14.14'!$F$5:$F$40,MATCH($J885,'HAZUS Table FL 14.14'!$C$5:$C$40,0)),"no data")</f>
        <v>no data</v>
      </c>
      <c r="N885" s="163" t="str">
        <f>IFERROR('Inputs_Metric 7'!$D$5*INDEX('HAZUS Table FL 14.14'!$G$5:$G$40,MATCH($J885,'HAZUS Table FL 14.14'!$C$5:$C$40,0)),"no data")</f>
        <v>no data</v>
      </c>
      <c r="O885" s="163" t="str">
        <f>IFERROR('Inputs_Metric 7'!$D$5*INDEX('HAZUS Table FL 14.14'!$I$5:$I$40,MATCH($J885,'HAZUS Table FL 14.14'!$C$5:$C$40,0)),"no data")</f>
        <v>no data</v>
      </c>
      <c r="P885" s="246" t="str">
        <f>IFERROR(AVERAGEIFS('HAZUS Table FL 14.12'!$S$4:$S$325,'HAZUS Table FL 14.12'!$N$4:$N$325,$J885,'HAZUS Table FL 14.12'!$R$4:$R$325,$I885,'HAZUS Table FL 14.12'!$P$4:$P$325,"&lt;="&amp;$G885,'HAZUS Table FL 14.12'!$Q$4:$Q$325,"&gt;"&amp;$G885)*'Inputs_Metric 7'!$D$6,"no data")</f>
        <v>no data</v>
      </c>
      <c r="Q885" s="246" t="str">
        <f>IFERROR(AVERAGEIFS('HAZUS Table FL 14.12'!$S$4:$S$325,'HAZUS Table FL 14.12'!$N$4:$N$325,$J885,'HAZUS Table FL 14.12'!$R$4:$R$325,$I885,'HAZUS Table FL 14.12'!$P$4:$P$325,"&lt;="&amp;$H885,'HAZUS Table FL 14.12'!$Q$4:$Q$325,"&gt;"&amp;$H885)*'Inputs_Metric 7'!$D$6,"no data")</f>
        <v>no data</v>
      </c>
      <c r="R885" s="246" t="str">
        <f>IFERROR(INDEX('HAZUS Table FL 14.16'!$D$3:$D$30,MATCH($J885,'HAZUS Table FL 14.16'!$C$3:$C$30,0)),"no data")</f>
        <v>no data</v>
      </c>
      <c r="S885" s="246" t="str">
        <f>IFERROR(INDEX('HAZUS Table FL 14.16'!$F$3:$F$30,MATCH($J885,'HAZUS Table FL 14.16'!$C$3:$C$30,0)),"no data")</f>
        <v>no data</v>
      </c>
      <c r="T885" s="246" t="str">
        <f>IFERROR(INDEX('HAZUS Table FL 14.16'!$G$3:$G$30,MATCH($J885,'HAZUS Table FL 14.16'!$C$3:$C$30,0)),"no data")</f>
        <v>no data</v>
      </c>
      <c r="U885" s="164" t="str">
        <f>IFERROR('Inputs_Metric 7'!$D$5*INDEX('HAZUS Table FL 14.8'!$E$4:$E$14,MATCH('Step 1_Metric 7'!$J885,'HAZUS Table FL 14.8'!$C$4:$C$14,0)),"no data")</f>
        <v>no data</v>
      </c>
      <c r="W885" s="92" t="str">
        <f t="shared" si="128"/>
        <v/>
      </c>
      <c r="X885" s="92" t="str">
        <f t="shared" si="129"/>
        <v/>
      </c>
      <c r="Y885" s="92" t="str">
        <f t="shared" si="130"/>
        <v/>
      </c>
      <c r="Z885" s="92" t="str">
        <f t="shared" si="131"/>
        <v/>
      </c>
      <c r="AA885" s="101" t="str">
        <f t="shared" si="132"/>
        <v/>
      </c>
      <c r="AB885" s="101" t="str">
        <f t="shared" si="133"/>
        <v/>
      </c>
      <c r="AC885" s="92" t="str">
        <f t="shared" si="134"/>
        <v/>
      </c>
      <c r="AD885" s="92" t="str">
        <f t="shared" si="135"/>
        <v/>
      </c>
    </row>
    <row r="886" spans="1:30" x14ac:dyDescent="0.25">
      <c r="A886">
        <f t="shared" si="127"/>
        <v>10</v>
      </c>
      <c r="B886">
        <f>COUNTIF($D$4:D886,D886)</f>
        <v>803</v>
      </c>
      <c r="C886">
        <f>'Building Structure Data'!B887</f>
        <v>0</v>
      </c>
      <c r="D886">
        <f>'Building Structure Data'!C887</f>
        <v>0</v>
      </c>
      <c r="E886">
        <f>'Building Structure Data'!D887</f>
        <v>0</v>
      </c>
      <c r="F886">
        <f>'Building Structure Data'!E887</f>
        <v>0</v>
      </c>
      <c r="G886" s="43">
        <f>'Building Structure Data'!O887</f>
        <v>0</v>
      </c>
      <c r="H886" s="43">
        <f>'Building Structure Data'!P887</f>
        <v>0</v>
      </c>
      <c r="I886" t="b">
        <f>IF(OR('Building Structure Data'!M887="C",'Building Structure Data'!M887="R"),TRUE,FALSE)</f>
        <v>0</v>
      </c>
      <c r="J886">
        <f>'Building Structure Data'!Y887</f>
        <v>0</v>
      </c>
      <c r="K886" s="77">
        <f>'Building Structure Data'!AN887</f>
        <v>0</v>
      </c>
      <c r="L886" s="77">
        <f>'Building Structure Data'!AO887</f>
        <v>0</v>
      </c>
      <c r="M886" s="163" t="str">
        <f>IFERROR('Inputs_Metric 7'!$D$5*INDEX('HAZUS Table FL 14.14'!$F$5:$F$40,MATCH($J886,'HAZUS Table FL 14.14'!$C$5:$C$40,0)),"no data")</f>
        <v>no data</v>
      </c>
      <c r="N886" s="163" t="str">
        <f>IFERROR('Inputs_Metric 7'!$D$5*INDEX('HAZUS Table FL 14.14'!$G$5:$G$40,MATCH($J886,'HAZUS Table FL 14.14'!$C$5:$C$40,0)),"no data")</f>
        <v>no data</v>
      </c>
      <c r="O886" s="163" t="str">
        <f>IFERROR('Inputs_Metric 7'!$D$5*INDEX('HAZUS Table FL 14.14'!$I$5:$I$40,MATCH($J886,'HAZUS Table FL 14.14'!$C$5:$C$40,0)),"no data")</f>
        <v>no data</v>
      </c>
      <c r="P886" s="246" t="str">
        <f>IFERROR(AVERAGEIFS('HAZUS Table FL 14.12'!$S$4:$S$325,'HAZUS Table FL 14.12'!$N$4:$N$325,$J886,'HAZUS Table FL 14.12'!$R$4:$R$325,$I886,'HAZUS Table FL 14.12'!$P$4:$P$325,"&lt;="&amp;$G886,'HAZUS Table FL 14.12'!$Q$4:$Q$325,"&gt;"&amp;$G886)*'Inputs_Metric 7'!$D$6,"no data")</f>
        <v>no data</v>
      </c>
      <c r="Q886" s="246" t="str">
        <f>IFERROR(AVERAGEIFS('HAZUS Table FL 14.12'!$S$4:$S$325,'HAZUS Table FL 14.12'!$N$4:$N$325,$J886,'HAZUS Table FL 14.12'!$R$4:$R$325,$I886,'HAZUS Table FL 14.12'!$P$4:$P$325,"&lt;="&amp;$H886,'HAZUS Table FL 14.12'!$Q$4:$Q$325,"&gt;"&amp;$H886)*'Inputs_Metric 7'!$D$6,"no data")</f>
        <v>no data</v>
      </c>
      <c r="R886" s="246" t="str">
        <f>IFERROR(INDEX('HAZUS Table FL 14.16'!$D$3:$D$30,MATCH($J886,'HAZUS Table FL 14.16'!$C$3:$C$30,0)),"no data")</f>
        <v>no data</v>
      </c>
      <c r="S886" s="246" t="str">
        <f>IFERROR(INDEX('HAZUS Table FL 14.16'!$F$3:$F$30,MATCH($J886,'HAZUS Table FL 14.16'!$C$3:$C$30,0)),"no data")</f>
        <v>no data</v>
      </c>
      <c r="T886" s="246" t="str">
        <f>IFERROR(INDEX('HAZUS Table FL 14.16'!$G$3:$G$30,MATCH($J886,'HAZUS Table FL 14.16'!$C$3:$C$30,0)),"no data")</f>
        <v>no data</v>
      </c>
      <c r="U886" s="164" t="str">
        <f>IFERROR('Inputs_Metric 7'!$D$5*INDEX('HAZUS Table FL 14.8'!$E$4:$E$14,MATCH('Step 1_Metric 7'!$J886,'HAZUS Table FL 14.8'!$C$4:$C$14,0)),"no data")</f>
        <v>no data</v>
      </c>
      <c r="W886" s="92" t="str">
        <f t="shared" si="128"/>
        <v/>
      </c>
      <c r="X886" s="92" t="str">
        <f t="shared" si="129"/>
        <v/>
      </c>
      <c r="Y886" s="92" t="str">
        <f t="shared" si="130"/>
        <v/>
      </c>
      <c r="Z886" s="92" t="str">
        <f t="shared" si="131"/>
        <v/>
      </c>
      <c r="AA886" s="101" t="str">
        <f t="shared" si="132"/>
        <v/>
      </c>
      <c r="AB886" s="101" t="str">
        <f t="shared" si="133"/>
        <v/>
      </c>
      <c r="AC886" s="92" t="str">
        <f t="shared" si="134"/>
        <v/>
      </c>
      <c r="AD886" s="92" t="str">
        <f t="shared" si="135"/>
        <v/>
      </c>
    </row>
    <row r="887" spans="1:30" x14ac:dyDescent="0.25">
      <c r="A887">
        <f t="shared" si="127"/>
        <v>10</v>
      </c>
      <c r="B887">
        <f>COUNTIF($D$4:D887,D887)</f>
        <v>804</v>
      </c>
      <c r="C887">
        <f>'Building Structure Data'!B888</f>
        <v>0</v>
      </c>
      <c r="D887">
        <f>'Building Structure Data'!C888</f>
        <v>0</v>
      </c>
      <c r="E887">
        <f>'Building Structure Data'!D888</f>
        <v>0</v>
      </c>
      <c r="F887">
        <f>'Building Structure Data'!E888</f>
        <v>0</v>
      </c>
      <c r="G887" s="43">
        <f>'Building Structure Data'!O888</f>
        <v>0</v>
      </c>
      <c r="H887" s="43">
        <f>'Building Structure Data'!P888</f>
        <v>0</v>
      </c>
      <c r="I887" t="b">
        <f>IF(OR('Building Structure Data'!M888="C",'Building Structure Data'!M888="R"),TRUE,FALSE)</f>
        <v>0</v>
      </c>
      <c r="J887">
        <f>'Building Structure Data'!Y888</f>
        <v>0</v>
      </c>
      <c r="K887" s="77">
        <f>'Building Structure Data'!AN888</f>
        <v>0</v>
      </c>
      <c r="L887" s="77">
        <f>'Building Structure Data'!AO888</f>
        <v>0</v>
      </c>
      <c r="M887" s="163" t="str">
        <f>IFERROR('Inputs_Metric 7'!$D$5*INDEX('HAZUS Table FL 14.14'!$F$5:$F$40,MATCH($J887,'HAZUS Table FL 14.14'!$C$5:$C$40,0)),"no data")</f>
        <v>no data</v>
      </c>
      <c r="N887" s="163" t="str">
        <f>IFERROR('Inputs_Metric 7'!$D$5*INDEX('HAZUS Table FL 14.14'!$G$5:$G$40,MATCH($J887,'HAZUS Table FL 14.14'!$C$5:$C$40,0)),"no data")</f>
        <v>no data</v>
      </c>
      <c r="O887" s="163" t="str">
        <f>IFERROR('Inputs_Metric 7'!$D$5*INDEX('HAZUS Table FL 14.14'!$I$5:$I$40,MATCH($J887,'HAZUS Table FL 14.14'!$C$5:$C$40,0)),"no data")</f>
        <v>no data</v>
      </c>
      <c r="P887" s="246" t="str">
        <f>IFERROR(AVERAGEIFS('HAZUS Table FL 14.12'!$S$4:$S$325,'HAZUS Table FL 14.12'!$N$4:$N$325,$J887,'HAZUS Table FL 14.12'!$R$4:$R$325,$I887,'HAZUS Table FL 14.12'!$P$4:$P$325,"&lt;="&amp;$G887,'HAZUS Table FL 14.12'!$Q$4:$Q$325,"&gt;"&amp;$G887)*'Inputs_Metric 7'!$D$6,"no data")</f>
        <v>no data</v>
      </c>
      <c r="Q887" s="246" t="str">
        <f>IFERROR(AVERAGEIFS('HAZUS Table FL 14.12'!$S$4:$S$325,'HAZUS Table FL 14.12'!$N$4:$N$325,$J887,'HAZUS Table FL 14.12'!$R$4:$R$325,$I887,'HAZUS Table FL 14.12'!$P$4:$P$325,"&lt;="&amp;$H887,'HAZUS Table FL 14.12'!$Q$4:$Q$325,"&gt;"&amp;$H887)*'Inputs_Metric 7'!$D$6,"no data")</f>
        <v>no data</v>
      </c>
      <c r="R887" s="246" t="str">
        <f>IFERROR(INDEX('HAZUS Table FL 14.16'!$D$3:$D$30,MATCH($J887,'HAZUS Table FL 14.16'!$C$3:$C$30,0)),"no data")</f>
        <v>no data</v>
      </c>
      <c r="S887" s="246" t="str">
        <f>IFERROR(INDEX('HAZUS Table FL 14.16'!$F$3:$F$30,MATCH($J887,'HAZUS Table FL 14.16'!$C$3:$C$30,0)),"no data")</f>
        <v>no data</v>
      </c>
      <c r="T887" s="246" t="str">
        <f>IFERROR(INDEX('HAZUS Table FL 14.16'!$G$3:$G$30,MATCH($J887,'HAZUS Table FL 14.16'!$C$3:$C$30,0)),"no data")</f>
        <v>no data</v>
      </c>
      <c r="U887" s="164" t="str">
        <f>IFERROR('Inputs_Metric 7'!$D$5*INDEX('HAZUS Table FL 14.8'!$E$4:$E$14,MATCH('Step 1_Metric 7'!$J887,'HAZUS Table FL 14.8'!$C$4:$C$14,0)),"no data")</f>
        <v>no data</v>
      </c>
      <c r="W887" s="92" t="str">
        <f t="shared" si="128"/>
        <v/>
      </c>
      <c r="X887" s="92" t="str">
        <f t="shared" si="129"/>
        <v/>
      </c>
      <c r="Y887" s="92" t="str">
        <f t="shared" si="130"/>
        <v/>
      </c>
      <c r="Z887" s="92" t="str">
        <f t="shared" si="131"/>
        <v/>
      </c>
      <c r="AA887" s="101" t="str">
        <f t="shared" si="132"/>
        <v/>
      </c>
      <c r="AB887" s="101" t="str">
        <f t="shared" si="133"/>
        <v/>
      </c>
      <c r="AC887" s="92" t="str">
        <f t="shared" si="134"/>
        <v/>
      </c>
      <c r="AD887" s="92" t="str">
        <f t="shared" si="135"/>
        <v/>
      </c>
    </row>
    <row r="888" spans="1:30" x14ac:dyDescent="0.25">
      <c r="A888">
        <f t="shared" si="127"/>
        <v>10</v>
      </c>
      <c r="B888">
        <f>COUNTIF($D$4:D888,D888)</f>
        <v>805</v>
      </c>
      <c r="C888">
        <f>'Building Structure Data'!B889</f>
        <v>0</v>
      </c>
      <c r="D888">
        <f>'Building Structure Data'!C889</f>
        <v>0</v>
      </c>
      <c r="E888">
        <f>'Building Structure Data'!D889</f>
        <v>0</v>
      </c>
      <c r="F888">
        <f>'Building Structure Data'!E889</f>
        <v>0</v>
      </c>
      <c r="G888" s="43">
        <f>'Building Structure Data'!O889</f>
        <v>0</v>
      </c>
      <c r="H888" s="43">
        <f>'Building Structure Data'!P889</f>
        <v>0</v>
      </c>
      <c r="I888" t="b">
        <f>IF(OR('Building Structure Data'!M889="C",'Building Structure Data'!M889="R"),TRUE,FALSE)</f>
        <v>0</v>
      </c>
      <c r="J888">
        <f>'Building Structure Data'!Y889</f>
        <v>0</v>
      </c>
      <c r="K888" s="77">
        <f>'Building Structure Data'!AN889</f>
        <v>0</v>
      </c>
      <c r="L888" s="77">
        <f>'Building Structure Data'!AO889</f>
        <v>0</v>
      </c>
      <c r="M888" s="163" t="str">
        <f>IFERROR('Inputs_Metric 7'!$D$5*INDEX('HAZUS Table FL 14.14'!$F$5:$F$40,MATCH($J888,'HAZUS Table FL 14.14'!$C$5:$C$40,0)),"no data")</f>
        <v>no data</v>
      </c>
      <c r="N888" s="163" t="str">
        <f>IFERROR('Inputs_Metric 7'!$D$5*INDEX('HAZUS Table FL 14.14'!$G$5:$G$40,MATCH($J888,'HAZUS Table FL 14.14'!$C$5:$C$40,0)),"no data")</f>
        <v>no data</v>
      </c>
      <c r="O888" s="163" t="str">
        <f>IFERROR('Inputs_Metric 7'!$D$5*INDEX('HAZUS Table FL 14.14'!$I$5:$I$40,MATCH($J888,'HAZUS Table FL 14.14'!$C$5:$C$40,0)),"no data")</f>
        <v>no data</v>
      </c>
      <c r="P888" s="246" t="str">
        <f>IFERROR(AVERAGEIFS('HAZUS Table FL 14.12'!$S$4:$S$325,'HAZUS Table FL 14.12'!$N$4:$N$325,$J888,'HAZUS Table FL 14.12'!$R$4:$R$325,$I888,'HAZUS Table FL 14.12'!$P$4:$P$325,"&lt;="&amp;$G888,'HAZUS Table FL 14.12'!$Q$4:$Q$325,"&gt;"&amp;$G888)*'Inputs_Metric 7'!$D$6,"no data")</f>
        <v>no data</v>
      </c>
      <c r="Q888" s="246" t="str">
        <f>IFERROR(AVERAGEIFS('HAZUS Table FL 14.12'!$S$4:$S$325,'HAZUS Table FL 14.12'!$N$4:$N$325,$J888,'HAZUS Table FL 14.12'!$R$4:$R$325,$I888,'HAZUS Table FL 14.12'!$P$4:$P$325,"&lt;="&amp;$H888,'HAZUS Table FL 14.12'!$Q$4:$Q$325,"&gt;"&amp;$H888)*'Inputs_Metric 7'!$D$6,"no data")</f>
        <v>no data</v>
      </c>
      <c r="R888" s="246" t="str">
        <f>IFERROR(INDEX('HAZUS Table FL 14.16'!$D$3:$D$30,MATCH($J888,'HAZUS Table FL 14.16'!$C$3:$C$30,0)),"no data")</f>
        <v>no data</v>
      </c>
      <c r="S888" s="246" t="str">
        <f>IFERROR(INDEX('HAZUS Table FL 14.16'!$F$3:$F$30,MATCH($J888,'HAZUS Table FL 14.16'!$C$3:$C$30,0)),"no data")</f>
        <v>no data</v>
      </c>
      <c r="T888" s="246" t="str">
        <f>IFERROR(INDEX('HAZUS Table FL 14.16'!$G$3:$G$30,MATCH($J888,'HAZUS Table FL 14.16'!$C$3:$C$30,0)),"no data")</f>
        <v>no data</v>
      </c>
      <c r="U888" s="164" t="str">
        <f>IFERROR('Inputs_Metric 7'!$D$5*INDEX('HAZUS Table FL 14.8'!$E$4:$E$14,MATCH('Step 1_Metric 7'!$J888,'HAZUS Table FL 14.8'!$C$4:$C$14,0)),"no data")</f>
        <v>no data</v>
      </c>
      <c r="W888" s="92" t="str">
        <f t="shared" si="128"/>
        <v/>
      </c>
      <c r="X888" s="92" t="str">
        <f t="shared" si="129"/>
        <v/>
      </c>
      <c r="Y888" s="92" t="str">
        <f t="shared" si="130"/>
        <v/>
      </c>
      <c r="Z888" s="92" t="str">
        <f t="shared" si="131"/>
        <v/>
      </c>
      <c r="AA888" s="101" t="str">
        <f t="shared" si="132"/>
        <v/>
      </c>
      <c r="AB888" s="101" t="str">
        <f t="shared" si="133"/>
        <v/>
      </c>
      <c r="AC888" s="92" t="str">
        <f t="shared" si="134"/>
        <v/>
      </c>
      <c r="AD888" s="92" t="str">
        <f t="shared" si="135"/>
        <v/>
      </c>
    </row>
    <row r="889" spans="1:30" x14ac:dyDescent="0.25">
      <c r="A889">
        <f t="shared" si="127"/>
        <v>10</v>
      </c>
      <c r="B889">
        <f>COUNTIF($D$4:D889,D889)</f>
        <v>806</v>
      </c>
      <c r="C889">
        <f>'Building Structure Data'!B890</f>
        <v>0</v>
      </c>
      <c r="D889">
        <f>'Building Structure Data'!C890</f>
        <v>0</v>
      </c>
      <c r="E889">
        <f>'Building Structure Data'!D890</f>
        <v>0</v>
      </c>
      <c r="F889">
        <f>'Building Structure Data'!E890</f>
        <v>0</v>
      </c>
      <c r="G889" s="43">
        <f>'Building Structure Data'!O890</f>
        <v>0</v>
      </c>
      <c r="H889" s="43">
        <f>'Building Structure Data'!P890</f>
        <v>0</v>
      </c>
      <c r="I889" t="b">
        <f>IF(OR('Building Structure Data'!M890="C",'Building Structure Data'!M890="R"),TRUE,FALSE)</f>
        <v>0</v>
      </c>
      <c r="J889">
        <f>'Building Structure Data'!Y890</f>
        <v>0</v>
      </c>
      <c r="K889" s="77">
        <f>'Building Structure Data'!AN890</f>
        <v>0</v>
      </c>
      <c r="L889" s="77">
        <f>'Building Structure Data'!AO890</f>
        <v>0</v>
      </c>
      <c r="M889" s="163" t="str">
        <f>IFERROR('Inputs_Metric 7'!$D$5*INDEX('HAZUS Table FL 14.14'!$F$5:$F$40,MATCH($J889,'HAZUS Table FL 14.14'!$C$5:$C$40,0)),"no data")</f>
        <v>no data</v>
      </c>
      <c r="N889" s="163" t="str">
        <f>IFERROR('Inputs_Metric 7'!$D$5*INDEX('HAZUS Table FL 14.14'!$G$5:$G$40,MATCH($J889,'HAZUS Table FL 14.14'!$C$5:$C$40,0)),"no data")</f>
        <v>no data</v>
      </c>
      <c r="O889" s="163" t="str">
        <f>IFERROR('Inputs_Metric 7'!$D$5*INDEX('HAZUS Table FL 14.14'!$I$5:$I$40,MATCH($J889,'HAZUS Table FL 14.14'!$C$5:$C$40,0)),"no data")</f>
        <v>no data</v>
      </c>
      <c r="P889" s="246" t="str">
        <f>IFERROR(AVERAGEIFS('HAZUS Table FL 14.12'!$S$4:$S$325,'HAZUS Table FL 14.12'!$N$4:$N$325,$J889,'HAZUS Table FL 14.12'!$R$4:$R$325,$I889,'HAZUS Table FL 14.12'!$P$4:$P$325,"&lt;="&amp;$G889,'HAZUS Table FL 14.12'!$Q$4:$Q$325,"&gt;"&amp;$G889)*'Inputs_Metric 7'!$D$6,"no data")</f>
        <v>no data</v>
      </c>
      <c r="Q889" s="246" t="str">
        <f>IFERROR(AVERAGEIFS('HAZUS Table FL 14.12'!$S$4:$S$325,'HAZUS Table FL 14.12'!$N$4:$N$325,$J889,'HAZUS Table FL 14.12'!$R$4:$R$325,$I889,'HAZUS Table FL 14.12'!$P$4:$P$325,"&lt;="&amp;$H889,'HAZUS Table FL 14.12'!$Q$4:$Q$325,"&gt;"&amp;$H889)*'Inputs_Metric 7'!$D$6,"no data")</f>
        <v>no data</v>
      </c>
      <c r="R889" s="246" t="str">
        <f>IFERROR(INDEX('HAZUS Table FL 14.16'!$D$3:$D$30,MATCH($J889,'HAZUS Table FL 14.16'!$C$3:$C$30,0)),"no data")</f>
        <v>no data</v>
      </c>
      <c r="S889" s="246" t="str">
        <f>IFERROR(INDEX('HAZUS Table FL 14.16'!$F$3:$F$30,MATCH($J889,'HAZUS Table FL 14.16'!$C$3:$C$30,0)),"no data")</f>
        <v>no data</v>
      </c>
      <c r="T889" s="246" t="str">
        <f>IFERROR(INDEX('HAZUS Table FL 14.16'!$G$3:$G$30,MATCH($J889,'HAZUS Table FL 14.16'!$C$3:$C$30,0)),"no data")</f>
        <v>no data</v>
      </c>
      <c r="U889" s="164" t="str">
        <f>IFERROR('Inputs_Metric 7'!$D$5*INDEX('HAZUS Table FL 14.8'!$E$4:$E$14,MATCH('Step 1_Metric 7'!$J889,'HAZUS Table FL 14.8'!$C$4:$C$14,0)),"no data")</f>
        <v>no data</v>
      </c>
      <c r="W889" s="92" t="str">
        <f t="shared" si="128"/>
        <v/>
      </c>
      <c r="X889" s="92" t="str">
        <f t="shared" si="129"/>
        <v/>
      </c>
      <c r="Y889" s="92" t="str">
        <f t="shared" si="130"/>
        <v/>
      </c>
      <c r="Z889" s="92" t="str">
        <f t="shared" si="131"/>
        <v/>
      </c>
      <c r="AA889" s="101" t="str">
        <f t="shared" si="132"/>
        <v/>
      </c>
      <c r="AB889" s="101" t="str">
        <f t="shared" si="133"/>
        <v/>
      </c>
      <c r="AC889" s="92" t="str">
        <f t="shared" si="134"/>
        <v/>
      </c>
      <c r="AD889" s="92" t="str">
        <f t="shared" si="135"/>
        <v/>
      </c>
    </row>
    <row r="890" spans="1:30" x14ac:dyDescent="0.25">
      <c r="A890">
        <f t="shared" si="127"/>
        <v>10</v>
      </c>
      <c r="B890">
        <f>COUNTIF($D$4:D890,D890)</f>
        <v>807</v>
      </c>
      <c r="C890">
        <f>'Building Structure Data'!B891</f>
        <v>0</v>
      </c>
      <c r="D890">
        <f>'Building Structure Data'!C891</f>
        <v>0</v>
      </c>
      <c r="E890">
        <f>'Building Structure Data'!D891</f>
        <v>0</v>
      </c>
      <c r="F890">
        <f>'Building Structure Data'!E891</f>
        <v>0</v>
      </c>
      <c r="G890" s="43">
        <f>'Building Structure Data'!O891</f>
        <v>0</v>
      </c>
      <c r="H890" s="43">
        <f>'Building Structure Data'!P891</f>
        <v>0</v>
      </c>
      <c r="I890" t="b">
        <f>IF(OR('Building Structure Data'!M891="C",'Building Structure Data'!M891="R"),TRUE,FALSE)</f>
        <v>0</v>
      </c>
      <c r="J890">
        <f>'Building Structure Data'!Y891</f>
        <v>0</v>
      </c>
      <c r="K890" s="77">
        <f>'Building Structure Data'!AN891</f>
        <v>0</v>
      </c>
      <c r="L890" s="77">
        <f>'Building Structure Data'!AO891</f>
        <v>0</v>
      </c>
      <c r="M890" s="163" t="str">
        <f>IFERROR('Inputs_Metric 7'!$D$5*INDEX('HAZUS Table FL 14.14'!$F$5:$F$40,MATCH($J890,'HAZUS Table FL 14.14'!$C$5:$C$40,0)),"no data")</f>
        <v>no data</v>
      </c>
      <c r="N890" s="163" t="str">
        <f>IFERROR('Inputs_Metric 7'!$D$5*INDEX('HAZUS Table FL 14.14'!$G$5:$G$40,MATCH($J890,'HAZUS Table FL 14.14'!$C$5:$C$40,0)),"no data")</f>
        <v>no data</v>
      </c>
      <c r="O890" s="163" t="str">
        <f>IFERROR('Inputs_Metric 7'!$D$5*INDEX('HAZUS Table FL 14.14'!$I$5:$I$40,MATCH($J890,'HAZUS Table FL 14.14'!$C$5:$C$40,0)),"no data")</f>
        <v>no data</v>
      </c>
      <c r="P890" s="246" t="str">
        <f>IFERROR(AVERAGEIFS('HAZUS Table FL 14.12'!$S$4:$S$325,'HAZUS Table FL 14.12'!$N$4:$N$325,$J890,'HAZUS Table FL 14.12'!$R$4:$R$325,$I890,'HAZUS Table FL 14.12'!$P$4:$P$325,"&lt;="&amp;$G890,'HAZUS Table FL 14.12'!$Q$4:$Q$325,"&gt;"&amp;$G890)*'Inputs_Metric 7'!$D$6,"no data")</f>
        <v>no data</v>
      </c>
      <c r="Q890" s="246" t="str">
        <f>IFERROR(AVERAGEIFS('HAZUS Table FL 14.12'!$S$4:$S$325,'HAZUS Table FL 14.12'!$N$4:$N$325,$J890,'HAZUS Table FL 14.12'!$R$4:$R$325,$I890,'HAZUS Table FL 14.12'!$P$4:$P$325,"&lt;="&amp;$H890,'HAZUS Table FL 14.12'!$Q$4:$Q$325,"&gt;"&amp;$H890)*'Inputs_Metric 7'!$D$6,"no data")</f>
        <v>no data</v>
      </c>
      <c r="R890" s="246" t="str">
        <f>IFERROR(INDEX('HAZUS Table FL 14.16'!$D$3:$D$30,MATCH($J890,'HAZUS Table FL 14.16'!$C$3:$C$30,0)),"no data")</f>
        <v>no data</v>
      </c>
      <c r="S890" s="246" t="str">
        <f>IFERROR(INDEX('HAZUS Table FL 14.16'!$F$3:$F$30,MATCH($J890,'HAZUS Table FL 14.16'!$C$3:$C$30,0)),"no data")</f>
        <v>no data</v>
      </c>
      <c r="T890" s="246" t="str">
        <f>IFERROR(INDEX('HAZUS Table FL 14.16'!$G$3:$G$30,MATCH($J890,'HAZUS Table FL 14.16'!$C$3:$C$30,0)),"no data")</f>
        <v>no data</v>
      </c>
      <c r="U890" s="164" t="str">
        <f>IFERROR('Inputs_Metric 7'!$D$5*INDEX('HAZUS Table FL 14.8'!$E$4:$E$14,MATCH('Step 1_Metric 7'!$J890,'HAZUS Table FL 14.8'!$C$4:$C$14,0)),"no data")</f>
        <v>no data</v>
      </c>
      <c r="W890" s="92" t="str">
        <f t="shared" si="128"/>
        <v/>
      </c>
      <c r="X890" s="92" t="str">
        <f t="shared" si="129"/>
        <v/>
      </c>
      <c r="Y890" s="92" t="str">
        <f t="shared" si="130"/>
        <v/>
      </c>
      <c r="Z890" s="92" t="str">
        <f t="shared" si="131"/>
        <v/>
      </c>
      <c r="AA890" s="101" t="str">
        <f t="shared" si="132"/>
        <v/>
      </c>
      <c r="AB890" s="101" t="str">
        <f t="shared" si="133"/>
        <v/>
      </c>
      <c r="AC890" s="92" t="str">
        <f t="shared" si="134"/>
        <v/>
      </c>
      <c r="AD890" s="92" t="str">
        <f t="shared" si="135"/>
        <v/>
      </c>
    </row>
    <row r="891" spans="1:30" x14ac:dyDescent="0.25">
      <c r="A891">
        <f t="shared" si="127"/>
        <v>10</v>
      </c>
      <c r="B891">
        <f>COUNTIF($D$4:D891,D891)</f>
        <v>808</v>
      </c>
      <c r="C891">
        <f>'Building Structure Data'!B892</f>
        <v>0</v>
      </c>
      <c r="D891">
        <f>'Building Structure Data'!C892</f>
        <v>0</v>
      </c>
      <c r="E891">
        <f>'Building Structure Data'!D892</f>
        <v>0</v>
      </c>
      <c r="F891">
        <f>'Building Structure Data'!E892</f>
        <v>0</v>
      </c>
      <c r="G891" s="43">
        <f>'Building Structure Data'!O892</f>
        <v>0</v>
      </c>
      <c r="H891" s="43">
        <f>'Building Structure Data'!P892</f>
        <v>0</v>
      </c>
      <c r="I891" t="b">
        <f>IF(OR('Building Structure Data'!M892="C",'Building Structure Data'!M892="R"),TRUE,FALSE)</f>
        <v>0</v>
      </c>
      <c r="J891">
        <f>'Building Structure Data'!Y892</f>
        <v>0</v>
      </c>
      <c r="K891" s="77">
        <f>'Building Structure Data'!AN892</f>
        <v>0</v>
      </c>
      <c r="L891" s="77">
        <f>'Building Structure Data'!AO892</f>
        <v>0</v>
      </c>
      <c r="M891" s="163" t="str">
        <f>IFERROR('Inputs_Metric 7'!$D$5*INDEX('HAZUS Table FL 14.14'!$F$5:$F$40,MATCH($J891,'HAZUS Table FL 14.14'!$C$5:$C$40,0)),"no data")</f>
        <v>no data</v>
      </c>
      <c r="N891" s="163" t="str">
        <f>IFERROR('Inputs_Metric 7'!$D$5*INDEX('HAZUS Table FL 14.14'!$G$5:$G$40,MATCH($J891,'HAZUS Table FL 14.14'!$C$5:$C$40,0)),"no data")</f>
        <v>no data</v>
      </c>
      <c r="O891" s="163" t="str">
        <f>IFERROR('Inputs_Metric 7'!$D$5*INDEX('HAZUS Table FL 14.14'!$I$5:$I$40,MATCH($J891,'HAZUS Table FL 14.14'!$C$5:$C$40,0)),"no data")</f>
        <v>no data</v>
      </c>
      <c r="P891" s="246" t="str">
        <f>IFERROR(AVERAGEIFS('HAZUS Table FL 14.12'!$S$4:$S$325,'HAZUS Table FL 14.12'!$N$4:$N$325,$J891,'HAZUS Table FL 14.12'!$R$4:$R$325,$I891,'HAZUS Table FL 14.12'!$P$4:$P$325,"&lt;="&amp;$G891,'HAZUS Table FL 14.12'!$Q$4:$Q$325,"&gt;"&amp;$G891)*'Inputs_Metric 7'!$D$6,"no data")</f>
        <v>no data</v>
      </c>
      <c r="Q891" s="246" t="str">
        <f>IFERROR(AVERAGEIFS('HAZUS Table FL 14.12'!$S$4:$S$325,'HAZUS Table FL 14.12'!$N$4:$N$325,$J891,'HAZUS Table FL 14.12'!$R$4:$R$325,$I891,'HAZUS Table FL 14.12'!$P$4:$P$325,"&lt;="&amp;$H891,'HAZUS Table FL 14.12'!$Q$4:$Q$325,"&gt;"&amp;$H891)*'Inputs_Metric 7'!$D$6,"no data")</f>
        <v>no data</v>
      </c>
      <c r="R891" s="246" t="str">
        <f>IFERROR(INDEX('HAZUS Table FL 14.16'!$D$3:$D$30,MATCH($J891,'HAZUS Table FL 14.16'!$C$3:$C$30,0)),"no data")</f>
        <v>no data</v>
      </c>
      <c r="S891" s="246" t="str">
        <f>IFERROR(INDEX('HAZUS Table FL 14.16'!$F$3:$F$30,MATCH($J891,'HAZUS Table FL 14.16'!$C$3:$C$30,0)),"no data")</f>
        <v>no data</v>
      </c>
      <c r="T891" s="246" t="str">
        <f>IFERROR(INDEX('HAZUS Table FL 14.16'!$G$3:$G$30,MATCH($J891,'HAZUS Table FL 14.16'!$C$3:$C$30,0)),"no data")</f>
        <v>no data</v>
      </c>
      <c r="U891" s="164" t="str">
        <f>IFERROR('Inputs_Metric 7'!$D$5*INDEX('HAZUS Table FL 14.8'!$E$4:$E$14,MATCH('Step 1_Metric 7'!$J891,'HAZUS Table FL 14.8'!$C$4:$C$14,0)),"no data")</f>
        <v>no data</v>
      </c>
      <c r="W891" s="92" t="str">
        <f t="shared" si="128"/>
        <v/>
      </c>
      <c r="X891" s="92" t="str">
        <f t="shared" si="129"/>
        <v/>
      </c>
      <c r="Y891" s="92" t="str">
        <f t="shared" si="130"/>
        <v/>
      </c>
      <c r="Z891" s="92" t="str">
        <f t="shared" si="131"/>
        <v/>
      </c>
      <c r="AA891" s="101" t="str">
        <f t="shared" si="132"/>
        <v/>
      </c>
      <c r="AB891" s="101" t="str">
        <f t="shared" si="133"/>
        <v/>
      </c>
      <c r="AC891" s="92" t="str">
        <f t="shared" si="134"/>
        <v/>
      </c>
      <c r="AD891" s="92" t="str">
        <f t="shared" si="135"/>
        <v/>
      </c>
    </row>
    <row r="892" spans="1:30" x14ac:dyDescent="0.25">
      <c r="A892">
        <f t="shared" si="127"/>
        <v>10</v>
      </c>
      <c r="B892">
        <f>COUNTIF($D$4:D892,D892)</f>
        <v>809</v>
      </c>
      <c r="C892">
        <f>'Building Structure Data'!B893</f>
        <v>0</v>
      </c>
      <c r="D892">
        <f>'Building Structure Data'!C893</f>
        <v>0</v>
      </c>
      <c r="E892">
        <f>'Building Structure Data'!D893</f>
        <v>0</v>
      </c>
      <c r="F892">
        <f>'Building Structure Data'!E893</f>
        <v>0</v>
      </c>
      <c r="G892" s="43">
        <f>'Building Structure Data'!O893</f>
        <v>0</v>
      </c>
      <c r="H892" s="43">
        <f>'Building Structure Data'!P893</f>
        <v>0</v>
      </c>
      <c r="I892" t="b">
        <f>IF(OR('Building Structure Data'!M893="C",'Building Structure Data'!M893="R"),TRUE,FALSE)</f>
        <v>0</v>
      </c>
      <c r="J892">
        <f>'Building Structure Data'!Y893</f>
        <v>0</v>
      </c>
      <c r="K892" s="77">
        <f>'Building Structure Data'!AN893</f>
        <v>0</v>
      </c>
      <c r="L892" s="77">
        <f>'Building Structure Data'!AO893</f>
        <v>0</v>
      </c>
      <c r="M892" s="163" t="str">
        <f>IFERROR('Inputs_Metric 7'!$D$5*INDEX('HAZUS Table FL 14.14'!$F$5:$F$40,MATCH($J892,'HAZUS Table FL 14.14'!$C$5:$C$40,0)),"no data")</f>
        <v>no data</v>
      </c>
      <c r="N892" s="163" t="str">
        <f>IFERROR('Inputs_Metric 7'!$D$5*INDEX('HAZUS Table FL 14.14'!$G$5:$G$40,MATCH($J892,'HAZUS Table FL 14.14'!$C$5:$C$40,0)),"no data")</f>
        <v>no data</v>
      </c>
      <c r="O892" s="163" t="str">
        <f>IFERROR('Inputs_Metric 7'!$D$5*INDEX('HAZUS Table FL 14.14'!$I$5:$I$40,MATCH($J892,'HAZUS Table FL 14.14'!$C$5:$C$40,0)),"no data")</f>
        <v>no data</v>
      </c>
      <c r="P892" s="246" t="str">
        <f>IFERROR(AVERAGEIFS('HAZUS Table FL 14.12'!$S$4:$S$325,'HAZUS Table FL 14.12'!$N$4:$N$325,$J892,'HAZUS Table FL 14.12'!$R$4:$R$325,$I892,'HAZUS Table FL 14.12'!$P$4:$P$325,"&lt;="&amp;$G892,'HAZUS Table FL 14.12'!$Q$4:$Q$325,"&gt;"&amp;$G892)*'Inputs_Metric 7'!$D$6,"no data")</f>
        <v>no data</v>
      </c>
      <c r="Q892" s="246" t="str">
        <f>IFERROR(AVERAGEIFS('HAZUS Table FL 14.12'!$S$4:$S$325,'HAZUS Table FL 14.12'!$N$4:$N$325,$J892,'HAZUS Table FL 14.12'!$R$4:$R$325,$I892,'HAZUS Table FL 14.12'!$P$4:$P$325,"&lt;="&amp;$H892,'HAZUS Table FL 14.12'!$Q$4:$Q$325,"&gt;"&amp;$H892)*'Inputs_Metric 7'!$D$6,"no data")</f>
        <v>no data</v>
      </c>
      <c r="R892" s="246" t="str">
        <f>IFERROR(INDEX('HAZUS Table FL 14.16'!$D$3:$D$30,MATCH($J892,'HAZUS Table FL 14.16'!$C$3:$C$30,0)),"no data")</f>
        <v>no data</v>
      </c>
      <c r="S892" s="246" t="str">
        <f>IFERROR(INDEX('HAZUS Table FL 14.16'!$F$3:$F$30,MATCH($J892,'HAZUS Table FL 14.16'!$C$3:$C$30,0)),"no data")</f>
        <v>no data</v>
      </c>
      <c r="T892" s="246" t="str">
        <f>IFERROR(INDEX('HAZUS Table FL 14.16'!$G$3:$G$30,MATCH($J892,'HAZUS Table FL 14.16'!$C$3:$C$30,0)),"no data")</f>
        <v>no data</v>
      </c>
      <c r="U892" s="164" t="str">
        <f>IFERROR('Inputs_Metric 7'!$D$5*INDEX('HAZUS Table FL 14.8'!$E$4:$E$14,MATCH('Step 1_Metric 7'!$J892,'HAZUS Table FL 14.8'!$C$4:$C$14,0)),"no data")</f>
        <v>no data</v>
      </c>
      <c r="W892" s="92" t="str">
        <f t="shared" si="128"/>
        <v/>
      </c>
      <c r="X892" s="92" t="str">
        <f t="shared" si="129"/>
        <v/>
      </c>
      <c r="Y892" s="92" t="str">
        <f t="shared" si="130"/>
        <v/>
      </c>
      <c r="Z892" s="92" t="str">
        <f t="shared" si="131"/>
        <v/>
      </c>
      <c r="AA892" s="101" t="str">
        <f t="shared" si="132"/>
        <v/>
      </c>
      <c r="AB892" s="101" t="str">
        <f t="shared" si="133"/>
        <v/>
      </c>
      <c r="AC892" s="92" t="str">
        <f t="shared" si="134"/>
        <v/>
      </c>
      <c r="AD892" s="92" t="str">
        <f t="shared" si="135"/>
        <v/>
      </c>
    </row>
    <row r="893" spans="1:30" x14ac:dyDescent="0.25">
      <c r="A893">
        <f t="shared" si="127"/>
        <v>10</v>
      </c>
      <c r="B893">
        <f>COUNTIF($D$4:D893,D893)</f>
        <v>810</v>
      </c>
      <c r="C893">
        <f>'Building Structure Data'!B894</f>
        <v>0</v>
      </c>
      <c r="D893">
        <f>'Building Structure Data'!C894</f>
        <v>0</v>
      </c>
      <c r="E893">
        <f>'Building Structure Data'!D894</f>
        <v>0</v>
      </c>
      <c r="F893">
        <f>'Building Structure Data'!E894</f>
        <v>0</v>
      </c>
      <c r="G893" s="43">
        <f>'Building Structure Data'!O894</f>
        <v>0</v>
      </c>
      <c r="H893" s="43">
        <f>'Building Structure Data'!P894</f>
        <v>0</v>
      </c>
      <c r="I893" t="b">
        <f>IF(OR('Building Structure Data'!M894="C",'Building Structure Data'!M894="R"),TRUE,FALSE)</f>
        <v>0</v>
      </c>
      <c r="J893">
        <f>'Building Structure Data'!Y894</f>
        <v>0</v>
      </c>
      <c r="K893" s="77">
        <f>'Building Structure Data'!AN894</f>
        <v>0</v>
      </c>
      <c r="L893" s="77">
        <f>'Building Structure Data'!AO894</f>
        <v>0</v>
      </c>
      <c r="M893" s="163" t="str">
        <f>IFERROR('Inputs_Metric 7'!$D$5*INDEX('HAZUS Table FL 14.14'!$F$5:$F$40,MATCH($J893,'HAZUS Table FL 14.14'!$C$5:$C$40,0)),"no data")</f>
        <v>no data</v>
      </c>
      <c r="N893" s="163" t="str">
        <f>IFERROR('Inputs_Metric 7'!$D$5*INDEX('HAZUS Table FL 14.14'!$G$5:$G$40,MATCH($J893,'HAZUS Table FL 14.14'!$C$5:$C$40,0)),"no data")</f>
        <v>no data</v>
      </c>
      <c r="O893" s="163" t="str">
        <f>IFERROR('Inputs_Metric 7'!$D$5*INDEX('HAZUS Table FL 14.14'!$I$5:$I$40,MATCH($J893,'HAZUS Table FL 14.14'!$C$5:$C$40,0)),"no data")</f>
        <v>no data</v>
      </c>
      <c r="P893" s="246" t="str">
        <f>IFERROR(AVERAGEIFS('HAZUS Table FL 14.12'!$S$4:$S$325,'HAZUS Table FL 14.12'!$N$4:$N$325,$J893,'HAZUS Table FL 14.12'!$R$4:$R$325,$I893,'HAZUS Table FL 14.12'!$P$4:$P$325,"&lt;="&amp;$G893,'HAZUS Table FL 14.12'!$Q$4:$Q$325,"&gt;"&amp;$G893)*'Inputs_Metric 7'!$D$6,"no data")</f>
        <v>no data</v>
      </c>
      <c r="Q893" s="246" t="str">
        <f>IFERROR(AVERAGEIFS('HAZUS Table FL 14.12'!$S$4:$S$325,'HAZUS Table FL 14.12'!$N$4:$N$325,$J893,'HAZUS Table FL 14.12'!$R$4:$R$325,$I893,'HAZUS Table FL 14.12'!$P$4:$P$325,"&lt;="&amp;$H893,'HAZUS Table FL 14.12'!$Q$4:$Q$325,"&gt;"&amp;$H893)*'Inputs_Metric 7'!$D$6,"no data")</f>
        <v>no data</v>
      </c>
      <c r="R893" s="246" t="str">
        <f>IFERROR(INDEX('HAZUS Table FL 14.16'!$D$3:$D$30,MATCH($J893,'HAZUS Table FL 14.16'!$C$3:$C$30,0)),"no data")</f>
        <v>no data</v>
      </c>
      <c r="S893" s="246" t="str">
        <f>IFERROR(INDEX('HAZUS Table FL 14.16'!$F$3:$F$30,MATCH($J893,'HAZUS Table FL 14.16'!$C$3:$C$30,0)),"no data")</f>
        <v>no data</v>
      </c>
      <c r="T893" s="246" t="str">
        <f>IFERROR(INDEX('HAZUS Table FL 14.16'!$G$3:$G$30,MATCH($J893,'HAZUS Table FL 14.16'!$C$3:$C$30,0)),"no data")</f>
        <v>no data</v>
      </c>
      <c r="U893" s="164" t="str">
        <f>IFERROR('Inputs_Metric 7'!$D$5*INDEX('HAZUS Table FL 14.8'!$E$4:$E$14,MATCH('Step 1_Metric 7'!$J893,'HAZUS Table FL 14.8'!$C$4:$C$14,0)),"no data")</f>
        <v>no data</v>
      </c>
      <c r="W893" s="92" t="str">
        <f t="shared" si="128"/>
        <v/>
      </c>
      <c r="X893" s="92" t="str">
        <f t="shared" si="129"/>
        <v/>
      </c>
      <c r="Y893" s="92" t="str">
        <f t="shared" si="130"/>
        <v/>
      </c>
      <c r="Z893" s="92" t="str">
        <f t="shared" si="131"/>
        <v/>
      </c>
      <c r="AA893" s="101" t="str">
        <f t="shared" si="132"/>
        <v/>
      </c>
      <c r="AB893" s="101" t="str">
        <f t="shared" si="133"/>
        <v/>
      </c>
      <c r="AC893" s="92" t="str">
        <f t="shared" si="134"/>
        <v/>
      </c>
      <c r="AD893" s="92" t="str">
        <f t="shared" si="135"/>
        <v/>
      </c>
    </row>
    <row r="894" spans="1:30" x14ac:dyDescent="0.25">
      <c r="A894">
        <f t="shared" si="127"/>
        <v>10</v>
      </c>
      <c r="B894">
        <f>COUNTIF($D$4:D894,D894)</f>
        <v>811</v>
      </c>
      <c r="C894">
        <f>'Building Structure Data'!B895</f>
        <v>0</v>
      </c>
      <c r="D894">
        <f>'Building Structure Data'!C895</f>
        <v>0</v>
      </c>
      <c r="E894">
        <f>'Building Structure Data'!D895</f>
        <v>0</v>
      </c>
      <c r="F894">
        <f>'Building Structure Data'!E895</f>
        <v>0</v>
      </c>
      <c r="G894" s="43">
        <f>'Building Structure Data'!O895</f>
        <v>0</v>
      </c>
      <c r="H894" s="43">
        <f>'Building Structure Data'!P895</f>
        <v>0</v>
      </c>
      <c r="I894" t="b">
        <f>IF(OR('Building Structure Data'!M895="C",'Building Structure Data'!M895="R"),TRUE,FALSE)</f>
        <v>0</v>
      </c>
      <c r="J894">
        <f>'Building Structure Data'!Y895</f>
        <v>0</v>
      </c>
      <c r="K894" s="77">
        <f>'Building Structure Data'!AN895</f>
        <v>0</v>
      </c>
      <c r="L894" s="77">
        <f>'Building Structure Data'!AO895</f>
        <v>0</v>
      </c>
      <c r="M894" s="163" t="str">
        <f>IFERROR('Inputs_Metric 7'!$D$5*INDEX('HAZUS Table FL 14.14'!$F$5:$F$40,MATCH($J894,'HAZUS Table FL 14.14'!$C$5:$C$40,0)),"no data")</f>
        <v>no data</v>
      </c>
      <c r="N894" s="163" t="str">
        <f>IFERROR('Inputs_Metric 7'!$D$5*INDEX('HAZUS Table FL 14.14'!$G$5:$G$40,MATCH($J894,'HAZUS Table FL 14.14'!$C$5:$C$40,0)),"no data")</f>
        <v>no data</v>
      </c>
      <c r="O894" s="163" t="str">
        <f>IFERROR('Inputs_Metric 7'!$D$5*INDEX('HAZUS Table FL 14.14'!$I$5:$I$40,MATCH($J894,'HAZUS Table FL 14.14'!$C$5:$C$40,0)),"no data")</f>
        <v>no data</v>
      </c>
      <c r="P894" s="246" t="str">
        <f>IFERROR(AVERAGEIFS('HAZUS Table FL 14.12'!$S$4:$S$325,'HAZUS Table FL 14.12'!$N$4:$N$325,$J894,'HAZUS Table FL 14.12'!$R$4:$R$325,$I894,'HAZUS Table FL 14.12'!$P$4:$P$325,"&lt;="&amp;$G894,'HAZUS Table FL 14.12'!$Q$4:$Q$325,"&gt;"&amp;$G894)*'Inputs_Metric 7'!$D$6,"no data")</f>
        <v>no data</v>
      </c>
      <c r="Q894" s="246" t="str">
        <f>IFERROR(AVERAGEIFS('HAZUS Table FL 14.12'!$S$4:$S$325,'HAZUS Table FL 14.12'!$N$4:$N$325,$J894,'HAZUS Table FL 14.12'!$R$4:$R$325,$I894,'HAZUS Table FL 14.12'!$P$4:$P$325,"&lt;="&amp;$H894,'HAZUS Table FL 14.12'!$Q$4:$Q$325,"&gt;"&amp;$H894)*'Inputs_Metric 7'!$D$6,"no data")</f>
        <v>no data</v>
      </c>
      <c r="R894" s="246" t="str">
        <f>IFERROR(INDEX('HAZUS Table FL 14.16'!$D$3:$D$30,MATCH($J894,'HAZUS Table FL 14.16'!$C$3:$C$30,0)),"no data")</f>
        <v>no data</v>
      </c>
      <c r="S894" s="246" t="str">
        <f>IFERROR(INDEX('HAZUS Table FL 14.16'!$F$3:$F$30,MATCH($J894,'HAZUS Table FL 14.16'!$C$3:$C$30,0)),"no data")</f>
        <v>no data</v>
      </c>
      <c r="T894" s="246" t="str">
        <f>IFERROR(INDEX('HAZUS Table FL 14.16'!$G$3:$G$30,MATCH($J894,'HAZUS Table FL 14.16'!$C$3:$C$30,0)),"no data")</f>
        <v>no data</v>
      </c>
      <c r="U894" s="164" t="str">
        <f>IFERROR('Inputs_Metric 7'!$D$5*INDEX('HAZUS Table FL 14.8'!$E$4:$E$14,MATCH('Step 1_Metric 7'!$J894,'HAZUS Table FL 14.8'!$C$4:$C$14,0)),"no data")</f>
        <v>no data</v>
      </c>
      <c r="W894" s="92" t="str">
        <f t="shared" si="128"/>
        <v/>
      </c>
      <c r="X894" s="92" t="str">
        <f t="shared" si="129"/>
        <v/>
      </c>
      <c r="Y894" s="92" t="str">
        <f t="shared" si="130"/>
        <v/>
      </c>
      <c r="Z894" s="92" t="str">
        <f t="shared" si="131"/>
        <v/>
      </c>
      <c r="AA894" s="101" t="str">
        <f t="shared" si="132"/>
        <v/>
      </c>
      <c r="AB894" s="101" t="str">
        <f t="shared" si="133"/>
        <v/>
      </c>
      <c r="AC894" s="92" t="str">
        <f t="shared" si="134"/>
        <v/>
      </c>
      <c r="AD894" s="92" t="str">
        <f t="shared" si="135"/>
        <v/>
      </c>
    </row>
    <row r="895" spans="1:30" x14ac:dyDescent="0.25">
      <c r="A895">
        <f t="shared" si="127"/>
        <v>10</v>
      </c>
      <c r="B895">
        <f>COUNTIF($D$4:D895,D895)</f>
        <v>812</v>
      </c>
      <c r="C895">
        <f>'Building Structure Data'!B896</f>
        <v>0</v>
      </c>
      <c r="D895">
        <f>'Building Structure Data'!C896</f>
        <v>0</v>
      </c>
      <c r="E895">
        <f>'Building Structure Data'!D896</f>
        <v>0</v>
      </c>
      <c r="F895">
        <f>'Building Structure Data'!E896</f>
        <v>0</v>
      </c>
      <c r="G895" s="43">
        <f>'Building Structure Data'!O896</f>
        <v>0</v>
      </c>
      <c r="H895" s="43">
        <f>'Building Structure Data'!P896</f>
        <v>0</v>
      </c>
      <c r="I895" t="b">
        <f>IF(OR('Building Structure Data'!M896="C",'Building Structure Data'!M896="R"),TRUE,FALSE)</f>
        <v>0</v>
      </c>
      <c r="J895">
        <f>'Building Structure Data'!Y896</f>
        <v>0</v>
      </c>
      <c r="K895" s="77">
        <f>'Building Structure Data'!AN896</f>
        <v>0</v>
      </c>
      <c r="L895" s="77">
        <f>'Building Structure Data'!AO896</f>
        <v>0</v>
      </c>
      <c r="M895" s="163" t="str">
        <f>IFERROR('Inputs_Metric 7'!$D$5*INDEX('HAZUS Table FL 14.14'!$F$5:$F$40,MATCH($J895,'HAZUS Table FL 14.14'!$C$5:$C$40,0)),"no data")</f>
        <v>no data</v>
      </c>
      <c r="N895" s="163" t="str">
        <f>IFERROR('Inputs_Metric 7'!$D$5*INDEX('HAZUS Table FL 14.14'!$G$5:$G$40,MATCH($J895,'HAZUS Table FL 14.14'!$C$5:$C$40,0)),"no data")</f>
        <v>no data</v>
      </c>
      <c r="O895" s="163" t="str">
        <f>IFERROR('Inputs_Metric 7'!$D$5*INDEX('HAZUS Table FL 14.14'!$I$5:$I$40,MATCH($J895,'HAZUS Table FL 14.14'!$C$5:$C$40,0)),"no data")</f>
        <v>no data</v>
      </c>
      <c r="P895" s="246" t="str">
        <f>IFERROR(AVERAGEIFS('HAZUS Table FL 14.12'!$S$4:$S$325,'HAZUS Table FL 14.12'!$N$4:$N$325,$J895,'HAZUS Table FL 14.12'!$R$4:$R$325,$I895,'HAZUS Table FL 14.12'!$P$4:$P$325,"&lt;="&amp;$G895,'HAZUS Table FL 14.12'!$Q$4:$Q$325,"&gt;"&amp;$G895)*'Inputs_Metric 7'!$D$6,"no data")</f>
        <v>no data</v>
      </c>
      <c r="Q895" s="246" t="str">
        <f>IFERROR(AVERAGEIFS('HAZUS Table FL 14.12'!$S$4:$S$325,'HAZUS Table FL 14.12'!$N$4:$N$325,$J895,'HAZUS Table FL 14.12'!$R$4:$R$325,$I895,'HAZUS Table FL 14.12'!$P$4:$P$325,"&lt;="&amp;$H895,'HAZUS Table FL 14.12'!$Q$4:$Q$325,"&gt;"&amp;$H895)*'Inputs_Metric 7'!$D$6,"no data")</f>
        <v>no data</v>
      </c>
      <c r="R895" s="246" t="str">
        <f>IFERROR(INDEX('HAZUS Table FL 14.16'!$D$3:$D$30,MATCH($J895,'HAZUS Table FL 14.16'!$C$3:$C$30,0)),"no data")</f>
        <v>no data</v>
      </c>
      <c r="S895" s="246" t="str">
        <f>IFERROR(INDEX('HAZUS Table FL 14.16'!$F$3:$F$30,MATCH($J895,'HAZUS Table FL 14.16'!$C$3:$C$30,0)),"no data")</f>
        <v>no data</v>
      </c>
      <c r="T895" s="246" t="str">
        <f>IFERROR(INDEX('HAZUS Table FL 14.16'!$G$3:$G$30,MATCH($J895,'HAZUS Table FL 14.16'!$C$3:$C$30,0)),"no data")</f>
        <v>no data</v>
      </c>
      <c r="U895" s="164" t="str">
        <f>IFERROR('Inputs_Metric 7'!$D$5*INDEX('HAZUS Table FL 14.8'!$E$4:$E$14,MATCH('Step 1_Metric 7'!$J895,'HAZUS Table FL 14.8'!$C$4:$C$14,0)),"no data")</f>
        <v>no data</v>
      </c>
      <c r="W895" s="92" t="str">
        <f t="shared" si="128"/>
        <v/>
      </c>
      <c r="X895" s="92" t="str">
        <f t="shared" si="129"/>
        <v/>
      </c>
      <c r="Y895" s="92" t="str">
        <f t="shared" si="130"/>
        <v/>
      </c>
      <c r="Z895" s="92" t="str">
        <f t="shared" si="131"/>
        <v/>
      </c>
      <c r="AA895" s="101" t="str">
        <f t="shared" si="132"/>
        <v/>
      </c>
      <c r="AB895" s="101" t="str">
        <f t="shared" si="133"/>
        <v/>
      </c>
      <c r="AC895" s="92" t="str">
        <f t="shared" si="134"/>
        <v/>
      </c>
      <c r="AD895" s="92" t="str">
        <f t="shared" si="135"/>
        <v/>
      </c>
    </row>
    <row r="896" spans="1:30" x14ac:dyDescent="0.25">
      <c r="A896">
        <f t="shared" si="127"/>
        <v>10</v>
      </c>
      <c r="B896">
        <f>COUNTIF($D$4:D896,D896)</f>
        <v>813</v>
      </c>
      <c r="C896">
        <f>'Building Structure Data'!B897</f>
        <v>0</v>
      </c>
      <c r="D896">
        <f>'Building Structure Data'!C897</f>
        <v>0</v>
      </c>
      <c r="E896">
        <f>'Building Structure Data'!D897</f>
        <v>0</v>
      </c>
      <c r="F896">
        <f>'Building Structure Data'!E897</f>
        <v>0</v>
      </c>
      <c r="G896" s="43">
        <f>'Building Structure Data'!O897</f>
        <v>0</v>
      </c>
      <c r="H896" s="43">
        <f>'Building Structure Data'!P897</f>
        <v>0</v>
      </c>
      <c r="I896" t="b">
        <f>IF(OR('Building Structure Data'!M897="C",'Building Structure Data'!M897="R"),TRUE,FALSE)</f>
        <v>0</v>
      </c>
      <c r="J896">
        <f>'Building Structure Data'!Y897</f>
        <v>0</v>
      </c>
      <c r="K896" s="77">
        <f>'Building Structure Data'!AN897</f>
        <v>0</v>
      </c>
      <c r="L896" s="77">
        <f>'Building Structure Data'!AO897</f>
        <v>0</v>
      </c>
      <c r="M896" s="163" t="str">
        <f>IFERROR('Inputs_Metric 7'!$D$5*INDEX('HAZUS Table FL 14.14'!$F$5:$F$40,MATCH($J896,'HAZUS Table FL 14.14'!$C$5:$C$40,0)),"no data")</f>
        <v>no data</v>
      </c>
      <c r="N896" s="163" t="str">
        <f>IFERROR('Inputs_Metric 7'!$D$5*INDEX('HAZUS Table FL 14.14'!$G$5:$G$40,MATCH($J896,'HAZUS Table FL 14.14'!$C$5:$C$40,0)),"no data")</f>
        <v>no data</v>
      </c>
      <c r="O896" s="163" t="str">
        <f>IFERROR('Inputs_Metric 7'!$D$5*INDEX('HAZUS Table FL 14.14'!$I$5:$I$40,MATCH($J896,'HAZUS Table FL 14.14'!$C$5:$C$40,0)),"no data")</f>
        <v>no data</v>
      </c>
      <c r="P896" s="246" t="str">
        <f>IFERROR(AVERAGEIFS('HAZUS Table FL 14.12'!$S$4:$S$325,'HAZUS Table FL 14.12'!$N$4:$N$325,$J896,'HAZUS Table FL 14.12'!$R$4:$R$325,$I896,'HAZUS Table FL 14.12'!$P$4:$P$325,"&lt;="&amp;$G896,'HAZUS Table FL 14.12'!$Q$4:$Q$325,"&gt;"&amp;$G896)*'Inputs_Metric 7'!$D$6,"no data")</f>
        <v>no data</v>
      </c>
      <c r="Q896" s="246" t="str">
        <f>IFERROR(AVERAGEIFS('HAZUS Table FL 14.12'!$S$4:$S$325,'HAZUS Table FL 14.12'!$N$4:$N$325,$J896,'HAZUS Table FL 14.12'!$R$4:$R$325,$I896,'HAZUS Table FL 14.12'!$P$4:$P$325,"&lt;="&amp;$H896,'HAZUS Table FL 14.12'!$Q$4:$Q$325,"&gt;"&amp;$H896)*'Inputs_Metric 7'!$D$6,"no data")</f>
        <v>no data</v>
      </c>
      <c r="R896" s="246" t="str">
        <f>IFERROR(INDEX('HAZUS Table FL 14.16'!$D$3:$D$30,MATCH($J896,'HAZUS Table FL 14.16'!$C$3:$C$30,0)),"no data")</f>
        <v>no data</v>
      </c>
      <c r="S896" s="246" t="str">
        <f>IFERROR(INDEX('HAZUS Table FL 14.16'!$F$3:$F$30,MATCH($J896,'HAZUS Table FL 14.16'!$C$3:$C$30,0)),"no data")</f>
        <v>no data</v>
      </c>
      <c r="T896" s="246" t="str">
        <f>IFERROR(INDEX('HAZUS Table FL 14.16'!$G$3:$G$30,MATCH($J896,'HAZUS Table FL 14.16'!$C$3:$C$30,0)),"no data")</f>
        <v>no data</v>
      </c>
      <c r="U896" s="164" t="str">
        <f>IFERROR('Inputs_Metric 7'!$D$5*INDEX('HAZUS Table FL 14.8'!$E$4:$E$14,MATCH('Step 1_Metric 7'!$J896,'HAZUS Table FL 14.8'!$C$4:$C$14,0)),"no data")</f>
        <v>no data</v>
      </c>
      <c r="W896" s="92" t="str">
        <f t="shared" si="128"/>
        <v/>
      </c>
      <c r="X896" s="92" t="str">
        <f t="shared" si="129"/>
        <v/>
      </c>
      <c r="Y896" s="92" t="str">
        <f t="shared" si="130"/>
        <v/>
      </c>
      <c r="Z896" s="92" t="str">
        <f t="shared" si="131"/>
        <v/>
      </c>
      <c r="AA896" s="101" t="str">
        <f t="shared" si="132"/>
        <v/>
      </c>
      <c r="AB896" s="101" t="str">
        <f t="shared" si="133"/>
        <v/>
      </c>
      <c r="AC896" s="92" t="str">
        <f t="shared" si="134"/>
        <v/>
      </c>
      <c r="AD896" s="92" t="str">
        <f t="shared" si="135"/>
        <v/>
      </c>
    </row>
    <row r="897" spans="1:30" x14ac:dyDescent="0.25">
      <c r="A897">
        <f t="shared" si="127"/>
        <v>10</v>
      </c>
      <c r="B897">
        <f>COUNTIF($D$4:D897,D897)</f>
        <v>814</v>
      </c>
      <c r="C897">
        <f>'Building Structure Data'!B898</f>
        <v>0</v>
      </c>
      <c r="D897">
        <f>'Building Structure Data'!C898</f>
        <v>0</v>
      </c>
      <c r="E897">
        <f>'Building Structure Data'!D898</f>
        <v>0</v>
      </c>
      <c r="F897">
        <f>'Building Structure Data'!E898</f>
        <v>0</v>
      </c>
      <c r="G897" s="43">
        <f>'Building Structure Data'!O898</f>
        <v>0</v>
      </c>
      <c r="H897" s="43">
        <f>'Building Structure Data'!P898</f>
        <v>0</v>
      </c>
      <c r="I897" t="b">
        <f>IF(OR('Building Structure Data'!M898="C",'Building Structure Data'!M898="R"),TRUE,FALSE)</f>
        <v>0</v>
      </c>
      <c r="J897">
        <f>'Building Structure Data'!Y898</f>
        <v>0</v>
      </c>
      <c r="K897" s="77">
        <f>'Building Structure Data'!AN898</f>
        <v>0</v>
      </c>
      <c r="L897" s="77">
        <f>'Building Structure Data'!AO898</f>
        <v>0</v>
      </c>
      <c r="M897" s="163" t="str">
        <f>IFERROR('Inputs_Metric 7'!$D$5*INDEX('HAZUS Table FL 14.14'!$F$5:$F$40,MATCH($J897,'HAZUS Table FL 14.14'!$C$5:$C$40,0)),"no data")</f>
        <v>no data</v>
      </c>
      <c r="N897" s="163" t="str">
        <f>IFERROR('Inputs_Metric 7'!$D$5*INDEX('HAZUS Table FL 14.14'!$G$5:$G$40,MATCH($J897,'HAZUS Table FL 14.14'!$C$5:$C$40,0)),"no data")</f>
        <v>no data</v>
      </c>
      <c r="O897" s="163" t="str">
        <f>IFERROR('Inputs_Metric 7'!$D$5*INDEX('HAZUS Table FL 14.14'!$I$5:$I$40,MATCH($J897,'HAZUS Table FL 14.14'!$C$5:$C$40,0)),"no data")</f>
        <v>no data</v>
      </c>
      <c r="P897" s="246" t="str">
        <f>IFERROR(AVERAGEIFS('HAZUS Table FL 14.12'!$S$4:$S$325,'HAZUS Table FL 14.12'!$N$4:$N$325,$J897,'HAZUS Table FL 14.12'!$R$4:$R$325,$I897,'HAZUS Table FL 14.12'!$P$4:$P$325,"&lt;="&amp;$G897,'HAZUS Table FL 14.12'!$Q$4:$Q$325,"&gt;"&amp;$G897)*'Inputs_Metric 7'!$D$6,"no data")</f>
        <v>no data</v>
      </c>
      <c r="Q897" s="246" t="str">
        <f>IFERROR(AVERAGEIFS('HAZUS Table FL 14.12'!$S$4:$S$325,'HAZUS Table FL 14.12'!$N$4:$N$325,$J897,'HAZUS Table FL 14.12'!$R$4:$R$325,$I897,'HAZUS Table FL 14.12'!$P$4:$P$325,"&lt;="&amp;$H897,'HAZUS Table FL 14.12'!$Q$4:$Q$325,"&gt;"&amp;$H897)*'Inputs_Metric 7'!$D$6,"no data")</f>
        <v>no data</v>
      </c>
      <c r="R897" s="246" t="str">
        <f>IFERROR(INDEX('HAZUS Table FL 14.16'!$D$3:$D$30,MATCH($J897,'HAZUS Table FL 14.16'!$C$3:$C$30,0)),"no data")</f>
        <v>no data</v>
      </c>
      <c r="S897" s="246" t="str">
        <f>IFERROR(INDEX('HAZUS Table FL 14.16'!$F$3:$F$30,MATCH($J897,'HAZUS Table FL 14.16'!$C$3:$C$30,0)),"no data")</f>
        <v>no data</v>
      </c>
      <c r="T897" s="246" t="str">
        <f>IFERROR(INDEX('HAZUS Table FL 14.16'!$G$3:$G$30,MATCH($J897,'HAZUS Table FL 14.16'!$C$3:$C$30,0)),"no data")</f>
        <v>no data</v>
      </c>
      <c r="U897" s="164" t="str">
        <f>IFERROR('Inputs_Metric 7'!$D$5*INDEX('HAZUS Table FL 14.8'!$E$4:$E$14,MATCH('Step 1_Metric 7'!$J897,'HAZUS Table FL 14.8'!$C$4:$C$14,0)),"no data")</f>
        <v>no data</v>
      </c>
      <c r="W897" s="92" t="str">
        <f t="shared" si="128"/>
        <v/>
      </c>
      <c r="X897" s="92" t="str">
        <f t="shared" si="129"/>
        <v/>
      </c>
      <c r="Y897" s="92" t="str">
        <f t="shared" si="130"/>
        <v/>
      </c>
      <c r="Z897" s="92" t="str">
        <f t="shared" si="131"/>
        <v/>
      </c>
      <c r="AA897" s="101" t="str">
        <f t="shared" si="132"/>
        <v/>
      </c>
      <c r="AB897" s="101" t="str">
        <f t="shared" si="133"/>
        <v/>
      </c>
      <c r="AC897" s="92" t="str">
        <f t="shared" si="134"/>
        <v/>
      </c>
      <c r="AD897" s="92" t="str">
        <f t="shared" si="135"/>
        <v/>
      </c>
    </row>
    <row r="898" spans="1:30" x14ac:dyDescent="0.25">
      <c r="A898">
        <f t="shared" si="127"/>
        <v>10</v>
      </c>
      <c r="B898">
        <f>COUNTIF($D$4:D898,D898)</f>
        <v>815</v>
      </c>
      <c r="C898">
        <f>'Building Structure Data'!B899</f>
        <v>0</v>
      </c>
      <c r="D898">
        <f>'Building Structure Data'!C899</f>
        <v>0</v>
      </c>
      <c r="E898">
        <f>'Building Structure Data'!D899</f>
        <v>0</v>
      </c>
      <c r="F898">
        <f>'Building Structure Data'!E899</f>
        <v>0</v>
      </c>
      <c r="G898" s="43">
        <f>'Building Structure Data'!O899</f>
        <v>0</v>
      </c>
      <c r="H898" s="43">
        <f>'Building Structure Data'!P899</f>
        <v>0</v>
      </c>
      <c r="I898" t="b">
        <f>IF(OR('Building Structure Data'!M899="C",'Building Structure Data'!M899="R"),TRUE,FALSE)</f>
        <v>0</v>
      </c>
      <c r="J898">
        <f>'Building Structure Data'!Y899</f>
        <v>0</v>
      </c>
      <c r="K898" s="77">
        <f>'Building Structure Data'!AN899</f>
        <v>0</v>
      </c>
      <c r="L898" s="77">
        <f>'Building Structure Data'!AO899</f>
        <v>0</v>
      </c>
      <c r="M898" s="163" t="str">
        <f>IFERROR('Inputs_Metric 7'!$D$5*INDEX('HAZUS Table FL 14.14'!$F$5:$F$40,MATCH($J898,'HAZUS Table FL 14.14'!$C$5:$C$40,0)),"no data")</f>
        <v>no data</v>
      </c>
      <c r="N898" s="163" t="str">
        <f>IFERROR('Inputs_Metric 7'!$D$5*INDEX('HAZUS Table FL 14.14'!$G$5:$G$40,MATCH($J898,'HAZUS Table FL 14.14'!$C$5:$C$40,0)),"no data")</f>
        <v>no data</v>
      </c>
      <c r="O898" s="163" t="str">
        <f>IFERROR('Inputs_Metric 7'!$D$5*INDEX('HAZUS Table FL 14.14'!$I$5:$I$40,MATCH($J898,'HAZUS Table FL 14.14'!$C$5:$C$40,0)),"no data")</f>
        <v>no data</v>
      </c>
      <c r="P898" s="246" t="str">
        <f>IFERROR(AVERAGEIFS('HAZUS Table FL 14.12'!$S$4:$S$325,'HAZUS Table FL 14.12'!$N$4:$N$325,$J898,'HAZUS Table FL 14.12'!$R$4:$R$325,$I898,'HAZUS Table FL 14.12'!$P$4:$P$325,"&lt;="&amp;$G898,'HAZUS Table FL 14.12'!$Q$4:$Q$325,"&gt;"&amp;$G898)*'Inputs_Metric 7'!$D$6,"no data")</f>
        <v>no data</v>
      </c>
      <c r="Q898" s="246" t="str">
        <f>IFERROR(AVERAGEIFS('HAZUS Table FL 14.12'!$S$4:$S$325,'HAZUS Table FL 14.12'!$N$4:$N$325,$J898,'HAZUS Table FL 14.12'!$R$4:$R$325,$I898,'HAZUS Table FL 14.12'!$P$4:$P$325,"&lt;="&amp;$H898,'HAZUS Table FL 14.12'!$Q$4:$Q$325,"&gt;"&amp;$H898)*'Inputs_Metric 7'!$D$6,"no data")</f>
        <v>no data</v>
      </c>
      <c r="R898" s="246" t="str">
        <f>IFERROR(INDEX('HAZUS Table FL 14.16'!$D$3:$D$30,MATCH($J898,'HAZUS Table FL 14.16'!$C$3:$C$30,0)),"no data")</f>
        <v>no data</v>
      </c>
      <c r="S898" s="246" t="str">
        <f>IFERROR(INDEX('HAZUS Table FL 14.16'!$F$3:$F$30,MATCH($J898,'HAZUS Table FL 14.16'!$C$3:$C$30,0)),"no data")</f>
        <v>no data</v>
      </c>
      <c r="T898" s="246" t="str">
        <f>IFERROR(INDEX('HAZUS Table FL 14.16'!$G$3:$G$30,MATCH($J898,'HAZUS Table FL 14.16'!$C$3:$C$30,0)),"no data")</f>
        <v>no data</v>
      </c>
      <c r="U898" s="164" t="str">
        <f>IFERROR('Inputs_Metric 7'!$D$5*INDEX('HAZUS Table FL 14.8'!$E$4:$E$14,MATCH('Step 1_Metric 7'!$J898,'HAZUS Table FL 14.8'!$C$4:$C$14,0)),"no data")</f>
        <v>no data</v>
      </c>
      <c r="W898" s="92" t="str">
        <f t="shared" si="128"/>
        <v/>
      </c>
      <c r="X898" s="92" t="str">
        <f t="shared" si="129"/>
        <v/>
      </c>
      <c r="Y898" s="92" t="str">
        <f t="shared" si="130"/>
        <v/>
      </c>
      <c r="Z898" s="92" t="str">
        <f t="shared" si="131"/>
        <v/>
      </c>
      <c r="AA898" s="101" t="str">
        <f t="shared" si="132"/>
        <v/>
      </c>
      <c r="AB898" s="101" t="str">
        <f t="shared" si="133"/>
        <v/>
      </c>
      <c r="AC898" s="92" t="str">
        <f t="shared" si="134"/>
        <v/>
      </c>
      <c r="AD898" s="92" t="str">
        <f t="shared" si="135"/>
        <v/>
      </c>
    </row>
    <row r="899" spans="1:30" x14ac:dyDescent="0.25">
      <c r="A899">
        <f t="shared" si="127"/>
        <v>10</v>
      </c>
      <c r="B899">
        <f>COUNTIF($D$4:D899,D899)</f>
        <v>816</v>
      </c>
      <c r="C899">
        <f>'Building Structure Data'!B900</f>
        <v>0</v>
      </c>
      <c r="D899">
        <f>'Building Structure Data'!C900</f>
        <v>0</v>
      </c>
      <c r="E899">
        <f>'Building Structure Data'!D900</f>
        <v>0</v>
      </c>
      <c r="F899">
        <f>'Building Structure Data'!E900</f>
        <v>0</v>
      </c>
      <c r="G899" s="43">
        <f>'Building Structure Data'!O900</f>
        <v>0</v>
      </c>
      <c r="H899" s="43">
        <f>'Building Structure Data'!P900</f>
        <v>0</v>
      </c>
      <c r="I899" t="b">
        <f>IF(OR('Building Structure Data'!M900="C",'Building Structure Data'!M900="R"),TRUE,FALSE)</f>
        <v>0</v>
      </c>
      <c r="J899">
        <f>'Building Structure Data'!Y900</f>
        <v>0</v>
      </c>
      <c r="K899" s="77">
        <f>'Building Structure Data'!AN900</f>
        <v>0</v>
      </c>
      <c r="L899" s="77">
        <f>'Building Structure Data'!AO900</f>
        <v>0</v>
      </c>
      <c r="M899" s="163" t="str">
        <f>IFERROR('Inputs_Metric 7'!$D$5*INDEX('HAZUS Table FL 14.14'!$F$5:$F$40,MATCH($J899,'HAZUS Table FL 14.14'!$C$5:$C$40,0)),"no data")</f>
        <v>no data</v>
      </c>
      <c r="N899" s="163" t="str">
        <f>IFERROR('Inputs_Metric 7'!$D$5*INDEX('HAZUS Table FL 14.14'!$G$5:$G$40,MATCH($J899,'HAZUS Table FL 14.14'!$C$5:$C$40,0)),"no data")</f>
        <v>no data</v>
      </c>
      <c r="O899" s="163" t="str">
        <f>IFERROR('Inputs_Metric 7'!$D$5*INDEX('HAZUS Table FL 14.14'!$I$5:$I$40,MATCH($J899,'HAZUS Table FL 14.14'!$C$5:$C$40,0)),"no data")</f>
        <v>no data</v>
      </c>
      <c r="P899" s="246" t="str">
        <f>IFERROR(AVERAGEIFS('HAZUS Table FL 14.12'!$S$4:$S$325,'HAZUS Table FL 14.12'!$N$4:$N$325,$J899,'HAZUS Table FL 14.12'!$R$4:$R$325,$I899,'HAZUS Table FL 14.12'!$P$4:$P$325,"&lt;="&amp;$G899,'HAZUS Table FL 14.12'!$Q$4:$Q$325,"&gt;"&amp;$G899)*'Inputs_Metric 7'!$D$6,"no data")</f>
        <v>no data</v>
      </c>
      <c r="Q899" s="246" t="str">
        <f>IFERROR(AVERAGEIFS('HAZUS Table FL 14.12'!$S$4:$S$325,'HAZUS Table FL 14.12'!$N$4:$N$325,$J899,'HAZUS Table FL 14.12'!$R$4:$R$325,$I899,'HAZUS Table FL 14.12'!$P$4:$P$325,"&lt;="&amp;$H899,'HAZUS Table FL 14.12'!$Q$4:$Q$325,"&gt;"&amp;$H899)*'Inputs_Metric 7'!$D$6,"no data")</f>
        <v>no data</v>
      </c>
      <c r="R899" s="246" t="str">
        <f>IFERROR(INDEX('HAZUS Table FL 14.16'!$D$3:$D$30,MATCH($J899,'HAZUS Table FL 14.16'!$C$3:$C$30,0)),"no data")</f>
        <v>no data</v>
      </c>
      <c r="S899" s="246" t="str">
        <f>IFERROR(INDEX('HAZUS Table FL 14.16'!$F$3:$F$30,MATCH($J899,'HAZUS Table FL 14.16'!$C$3:$C$30,0)),"no data")</f>
        <v>no data</v>
      </c>
      <c r="T899" s="246" t="str">
        <f>IFERROR(INDEX('HAZUS Table FL 14.16'!$G$3:$G$30,MATCH($J899,'HAZUS Table FL 14.16'!$C$3:$C$30,0)),"no data")</f>
        <v>no data</v>
      </c>
      <c r="U899" s="164" t="str">
        <f>IFERROR('Inputs_Metric 7'!$D$5*INDEX('HAZUS Table FL 14.8'!$E$4:$E$14,MATCH('Step 1_Metric 7'!$J899,'HAZUS Table FL 14.8'!$C$4:$C$14,0)),"no data")</f>
        <v>no data</v>
      </c>
      <c r="W899" s="92" t="str">
        <f t="shared" si="128"/>
        <v/>
      </c>
      <c r="X899" s="92" t="str">
        <f t="shared" si="129"/>
        <v/>
      </c>
      <c r="Y899" s="92" t="str">
        <f t="shared" si="130"/>
        <v/>
      </c>
      <c r="Z899" s="92" t="str">
        <f t="shared" si="131"/>
        <v/>
      </c>
      <c r="AA899" s="101" t="str">
        <f t="shared" si="132"/>
        <v/>
      </c>
      <c r="AB899" s="101" t="str">
        <f t="shared" si="133"/>
        <v/>
      </c>
      <c r="AC899" s="92" t="str">
        <f t="shared" si="134"/>
        <v/>
      </c>
      <c r="AD899" s="92" t="str">
        <f t="shared" si="135"/>
        <v/>
      </c>
    </row>
    <row r="900" spans="1:30" x14ac:dyDescent="0.25">
      <c r="A900">
        <f t="shared" si="127"/>
        <v>10</v>
      </c>
      <c r="B900">
        <f>COUNTIF($D$4:D900,D900)</f>
        <v>817</v>
      </c>
      <c r="C900">
        <f>'Building Structure Data'!B901</f>
        <v>0</v>
      </c>
      <c r="D900">
        <f>'Building Structure Data'!C901</f>
        <v>0</v>
      </c>
      <c r="E900">
        <f>'Building Structure Data'!D901</f>
        <v>0</v>
      </c>
      <c r="F900">
        <f>'Building Structure Data'!E901</f>
        <v>0</v>
      </c>
      <c r="G900" s="43">
        <f>'Building Structure Data'!O901</f>
        <v>0</v>
      </c>
      <c r="H900" s="43">
        <f>'Building Structure Data'!P901</f>
        <v>0</v>
      </c>
      <c r="I900" t="b">
        <f>IF(OR('Building Structure Data'!M901="C",'Building Structure Data'!M901="R"),TRUE,FALSE)</f>
        <v>0</v>
      </c>
      <c r="J900">
        <f>'Building Structure Data'!Y901</f>
        <v>0</v>
      </c>
      <c r="K900" s="77">
        <f>'Building Structure Data'!AN901</f>
        <v>0</v>
      </c>
      <c r="L900" s="77">
        <f>'Building Structure Data'!AO901</f>
        <v>0</v>
      </c>
      <c r="M900" s="163" t="str">
        <f>IFERROR('Inputs_Metric 7'!$D$5*INDEX('HAZUS Table FL 14.14'!$F$5:$F$40,MATCH($J900,'HAZUS Table FL 14.14'!$C$5:$C$40,0)),"no data")</f>
        <v>no data</v>
      </c>
      <c r="N900" s="163" t="str">
        <f>IFERROR('Inputs_Metric 7'!$D$5*INDEX('HAZUS Table FL 14.14'!$G$5:$G$40,MATCH($J900,'HAZUS Table FL 14.14'!$C$5:$C$40,0)),"no data")</f>
        <v>no data</v>
      </c>
      <c r="O900" s="163" t="str">
        <f>IFERROR('Inputs_Metric 7'!$D$5*INDEX('HAZUS Table FL 14.14'!$I$5:$I$40,MATCH($J900,'HAZUS Table FL 14.14'!$C$5:$C$40,0)),"no data")</f>
        <v>no data</v>
      </c>
      <c r="P900" s="246" t="str">
        <f>IFERROR(AVERAGEIFS('HAZUS Table FL 14.12'!$S$4:$S$325,'HAZUS Table FL 14.12'!$N$4:$N$325,$J900,'HAZUS Table FL 14.12'!$R$4:$R$325,$I900,'HAZUS Table FL 14.12'!$P$4:$P$325,"&lt;="&amp;$G900,'HAZUS Table FL 14.12'!$Q$4:$Q$325,"&gt;"&amp;$G900)*'Inputs_Metric 7'!$D$6,"no data")</f>
        <v>no data</v>
      </c>
      <c r="Q900" s="246" t="str">
        <f>IFERROR(AVERAGEIFS('HAZUS Table FL 14.12'!$S$4:$S$325,'HAZUS Table FL 14.12'!$N$4:$N$325,$J900,'HAZUS Table FL 14.12'!$R$4:$R$325,$I900,'HAZUS Table FL 14.12'!$P$4:$P$325,"&lt;="&amp;$H900,'HAZUS Table FL 14.12'!$Q$4:$Q$325,"&gt;"&amp;$H900)*'Inputs_Metric 7'!$D$6,"no data")</f>
        <v>no data</v>
      </c>
      <c r="R900" s="246" t="str">
        <f>IFERROR(INDEX('HAZUS Table FL 14.16'!$D$3:$D$30,MATCH($J900,'HAZUS Table FL 14.16'!$C$3:$C$30,0)),"no data")</f>
        <v>no data</v>
      </c>
      <c r="S900" s="246" t="str">
        <f>IFERROR(INDEX('HAZUS Table FL 14.16'!$F$3:$F$30,MATCH($J900,'HAZUS Table FL 14.16'!$C$3:$C$30,0)),"no data")</f>
        <v>no data</v>
      </c>
      <c r="T900" s="246" t="str">
        <f>IFERROR(INDEX('HAZUS Table FL 14.16'!$G$3:$G$30,MATCH($J900,'HAZUS Table FL 14.16'!$C$3:$C$30,0)),"no data")</f>
        <v>no data</v>
      </c>
      <c r="U900" s="164" t="str">
        <f>IFERROR('Inputs_Metric 7'!$D$5*INDEX('HAZUS Table FL 14.8'!$E$4:$E$14,MATCH('Step 1_Metric 7'!$J900,'HAZUS Table FL 14.8'!$C$4:$C$14,0)),"no data")</f>
        <v>no data</v>
      </c>
      <c r="W900" s="92" t="str">
        <f t="shared" si="128"/>
        <v/>
      </c>
      <c r="X900" s="92" t="str">
        <f t="shared" si="129"/>
        <v/>
      </c>
      <c r="Y900" s="92" t="str">
        <f t="shared" si="130"/>
        <v/>
      </c>
      <c r="Z900" s="92" t="str">
        <f t="shared" si="131"/>
        <v/>
      </c>
      <c r="AA900" s="101" t="str">
        <f t="shared" si="132"/>
        <v/>
      </c>
      <c r="AB900" s="101" t="str">
        <f t="shared" si="133"/>
        <v/>
      </c>
      <c r="AC900" s="92" t="str">
        <f t="shared" si="134"/>
        <v/>
      </c>
      <c r="AD900" s="92" t="str">
        <f t="shared" si="135"/>
        <v/>
      </c>
    </row>
    <row r="901" spans="1:30" x14ac:dyDescent="0.25">
      <c r="A901">
        <f t="shared" si="127"/>
        <v>10</v>
      </c>
      <c r="B901">
        <f>COUNTIF($D$4:D901,D901)</f>
        <v>818</v>
      </c>
      <c r="C901">
        <f>'Building Structure Data'!B902</f>
        <v>0</v>
      </c>
      <c r="D901">
        <f>'Building Structure Data'!C902</f>
        <v>0</v>
      </c>
      <c r="E901">
        <f>'Building Structure Data'!D902</f>
        <v>0</v>
      </c>
      <c r="F901">
        <f>'Building Structure Data'!E902</f>
        <v>0</v>
      </c>
      <c r="G901" s="43">
        <f>'Building Structure Data'!O902</f>
        <v>0</v>
      </c>
      <c r="H901" s="43">
        <f>'Building Structure Data'!P902</f>
        <v>0</v>
      </c>
      <c r="I901" t="b">
        <f>IF(OR('Building Structure Data'!M902="C",'Building Structure Data'!M902="R"),TRUE,FALSE)</f>
        <v>0</v>
      </c>
      <c r="J901">
        <f>'Building Structure Data'!Y902</f>
        <v>0</v>
      </c>
      <c r="K901" s="77">
        <f>'Building Structure Data'!AN902</f>
        <v>0</v>
      </c>
      <c r="L901" s="77">
        <f>'Building Structure Data'!AO902</f>
        <v>0</v>
      </c>
      <c r="M901" s="163" t="str">
        <f>IFERROR('Inputs_Metric 7'!$D$5*INDEX('HAZUS Table FL 14.14'!$F$5:$F$40,MATCH($J901,'HAZUS Table FL 14.14'!$C$5:$C$40,0)),"no data")</f>
        <v>no data</v>
      </c>
      <c r="N901" s="163" t="str">
        <f>IFERROR('Inputs_Metric 7'!$D$5*INDEX('HAZUS Table FL 14.14'!$G$5:$G$40,MATCH($J901,'HAZUS Table FL 14.14'!$C$5:$C$40,0)),"no data")</f>
        <v>no data</v>
      </c>
      <c r="O901" s="163" t="str">
        <f>IFERROR('Inputs_Metric 7'!$D$5*INDEX('HAZUS Table FL 14.14'!$I$5:$I$40,MATCH($J901,'HAZUS Table FL 14.14'!$C$5:$C$40,0)),"no data")</f>
        <v>no data</v>
      </c>
      <c r="P901" s="246" t="str">
        <f>IFERROR(AVERAGEIFS('HAZUS Table FL 14.12'!$S$4:$S$325,'HAZUS Table FL 14.12'!$N$4:$N$325,$J901,'HAZUS Table FL 14.12'!$R$4:$R$325,$I901,'HAZUS Table FL 14.12'!$P$4:$P$325,"&lt;="&amp;$G901,'HAZUS Table FL 14.12'!$Q$4:$Q$325,"&gt;"&amp;$G901)*'Inputs_Metric 7'!$D$6,"no data")</f>
        <v>no data</v>
      </c>
      <c r="Q901" s="246" t="str">
        <f>IFERROR(AVERAGEIFS('HAZUS Table FL 14.12'!$S$4:$S$325,'HAZUS Table FL 14.12'!$N$4:$N$325,$J901,'HAZUS Table FL 14.12'!$R$4:$R$325,$I901,'HAZUS Table FL 14.12'!$P$4:$P$325,"&lt;="&amp;$H901,'HAZUS Table FL 14.12'!$Q$4:$Q$325,"&gt;"&amp;$H901)*'Inputs_Metric 7'!$D$6,"no data")</f>
        <v>no data</v>
      </c>
      <c r="R901" s="246" t="str">
        <f>IFERROR(INDEX('HAZUS Table FL 14.16'!$D$3:$D$30,MATCH($J901,'HAZUS Table FL 14.16'!$C$3:$C$30,0)),"no data")</f>
        <v>no data</v>
      </c>
      <c r="S901" s="246" t="str">
        <f>IFERROR(INDEX('HAZUS Table FL 14.16'!$F$3:$F$30,MATCH($J901,'HAZUS Table FL 14.16'!$C$3:$C$30,0)),"no data")</f>
        <v>no data</v>
      </c>
      <c r="T901" s="246" t="str">
        <f>IFERROR(INDEX('HAZUS Table FL 14.16'!$G$3:$G$30,MATCH($J901,'HAZUS Table FL 14.16'!$C$3:$C$30,0)),"no data")</f>
        <v>no data</v>
      </c>
      <c r="U901" s="164" t="str">
        <f>IFERROR('Inputs_Metric 7'!$D$5*INDEX('HAZUS Table FL 14.8'!$E$4:$E$14,MATCH('Step 1_Metric 7'!$J901,'HAZUS Table FL 14.8'!$C$4:$C$14,0)),"no data")</f>
        <v>no data</v>
      </c>
      <c r="W901" s="92" t="str">
        <f t="shared" si="128"/>
        <v/>
      </c>
      <c r="X901" s="92" t="str">
        <f t="shared" si="129"/>
        <v/>
      </c>
      <c r="Y901" s="92" t="str">
        <f t="shared" si="130"/>
        <v/>
      </c>
      <c r="Z901" s="92" t="str">
        <f t="shared" si="131"/>
        <v/>
      </c>
      <c r="AA901" s="101" t="str">
        <f t="shared" si="132"/>
        <v/>
      </c>
      <c r="AB901" s="101" t="str">
        <f t="shared" si="133"/>
        <v/>
      </c>
      <c r="AC901" s="92" t="str">
        <f t="shared" si="134"/>
        <v/>
      </c>
      <c r="AD901" s="92" t="str">
        <f t="shared" si="135"/>
        <v/>
      </c>
    </row>
    <row r="902" spans="1:30" x14ac:dyDescent="0.25">
      <c r="A902">
        <f t="shared" si="127"/>
        <v>10</v>
      </c>
      <c r="B902">
        <f>COUNTIF($D$4:D902,D902)</f>
        <v>819</v>
      </c>
      <c r="C902">
        <f>'Building Structure Data'!B903</f>
        <v>0</v>
      </c>
      <c r="D902">
        <f>'Building Structure Data'!C903</f>
        <v>0</v>
      </c>
      <c r="E902">
        <f>'Building Structure Data'!D903</f>
        <v>0</v>
      </c>
      <c r="F902">
        <f>'Building Structure Data'!E903</f>
        <v>0</v>
      </c>
      <c r="G902" s="43">
        <f>'Building Structure Data'!O903</f>
        <v>0</v>
      </c>
      <c r="H902" s="43">
        <f>'Building Structure Data'!P903</f>
        <v>0</v>
      </c>
      <c r="I902" t="b">
        <f>IF(OR('Building Structure Data'!M903="C",'Building Structure Data'!M903="R"),TRUE,FALSE)</f>
        <v>0</v>
      </c>
      <c r="J902">
        <f>'Building Structure Data'!Y903</f>
        <v>0</v>
      </c>
      <c r="K902" s="77">
        <f>'Building Structure Data'!AN903</f>
        <v>0</v>
      </c>
      <c r="L902" s="77">
        <f>'Building Structure Data'!AO903</f>
        <v>0</v>
      </c>
      <c r="M902" s="163" t="str">
        <f>IFERROR('Inputs_Metric 7'!$D$5*INDEX('HAZUS Table FL 14.14'!$F$5:$F$40,MATCH($J902,'HAZUS Table FL 14.14'!$C$5:$C$40,0)),"no data")</f>
        <v>no data</v>
      </c>
      <c r="N902" s="163" t="str">
        <f>IFERROR('Inputs_Metric 7'!$D$5*INDEX('HAZUS Table FL 14.14'!$G$5:$G$40,MATCH($J902,'HAZUS Table FL 14.14'!$C$5:$C$40,0)),"no data")</f>
        <v>no data</v>
      </c>
      <c r="O902" s="163" t="str">
        <f>IFERROR('Inputs_Metric 7'!$D$5*INDEX('HAZUS Table FL 14.14'!$I$5:$I$40,MATCH($J902,'HAZUS Table FL 14.14'!$C$5:$C$40,0)),"no data")</f>
        <v>no data</v>
      </c>
      <c r="P902" s="246" t="str">
        <f>IFERROR(AVERAGEIFS('HAZUS Table FL 14.12'!$S$4:$S$325,'HAZUS Table FL 14.12'!$N$4:$N$325,$J902,'HAZUS Table FL 14.12'!$R$4:$R$325,$I902,'HAZUS Table FL 14.12'!$P$4:$P$325,"&lt;="&amp;$G902,'HAZUS Table FL 14.12'!$Q$4:$Q$325,"&gt;"&amp;$G902)*'Inputs_Metric 7'!$D$6,"no data")</f>
        <v>no data</v>
      </c>
      <c r="Q902" s="246" t="str">
        <f>IFERROR(AVERAGEIFS('HAZUS Table FL 14.12'!$S$4:$S$325,'HAZUS Table FL 14.12'!$N$4:$N$325,$J902,'HAZUS Table FL 14.12'!$R$4:$R$325,$I902,'HAZUS Table FL 14.12'!$P$4:$P$325,"&lt;="&amp;$H902,'HAZUS Table FL 14.12'!$Q$4:$Q$325,"&gt;"&amp;$H902)*'Inputs_Metric 7'!$D$6,"no data")</f>
        <v>no data</v>
      </c>
      <c r="R902" s="246" t="str">
        <f>IFERROR(INDEX('HAZUS Table FL 14.16'!$D$3:$D$30,MATCH($J902,'HAZUS Table FL 14.16'!$C$3:$C$30,0)),"no data")</f>
        <v>no data</v>
      </c>
      <c r="S902" s="246" t="str">
        <f>IFERROR(INDEX('HAZUS Table FL 14.16'!$F$3:$F$30,MATCH($J902,'HAZUS Table FL 14.16'!$C$3:$C$30,0)),"no data")</f>
        <v>no data</v>
      </c>
      <c r="T902" s="246" t="str">
        <f>IFERROR(INDEX('HAZUS Table FL 14.16'!$G$3:$G$30,MATCH($J902,'HAZUS Table FL 14.16'!$C$3:$C$30,0)),"no data")</f>
        <v>no data</v>
      </c>
      <c r="U902" s="164" t="str">
        <f>IFERROR('Inputs_Metric 7'!$D$5*INDEX('HAZUS Table FL 14.8'!$E$4:$E$14,MATCH('Step 1_Metric 7'!$J902,'HAZUS Table FL 14.8'!$C$4:$C$14,0)),"no data")</f>
        <v>no data</v>
      </c>
      <c r="W902" s="92" t="str">
        <f t="shared" si="128"/>
        <v/>
      </c>
      <c r="X902" s="92" t="str">
        <f t="shared" si="129"/>
        <v/>
      </c>
      <c r="Y902" s="92" t="str">
        <f t="shared" si="130"/>
        <v/>
      </c>
      <c r="Z902" s="92" t="str">
        <f t="shared" si="131"/>
        <v/>
      </c>
      <c r="AA902" s="101" t="str">
        <f t="shared" si="132"/>
        <v/>
      </c>
      <c r="AB902" s="101" t="str">
        <f t="shared" si="133"/>
        <v/>
      </c>
      <c r="AC902" s="92" t="str">
        <f t="shared" si="134"/>
        <v/>
      </c>
      <c r="AD902" s="92" t="str">
        <f t="shared" si="135"/>
        <v/>
      </c>
    </row>
    <row r="903" spans="1:30" x14ac:dyDescent="0.25">
      <c r="A903">
        <f t="shared" si="127"/>
        <v>10</v>
      </c>
      <c r="B903">
        <f>COUNTIF($D$4:D903,D903)</f>
        <v>820</v>
      </c>
      <c r="C903">
        <f>'Building Structure Data'!B904</f>
        <v>0</v>
      </c>
      <c r="D903">
        <f>'Building Structure Data'!C904</f>
        <v>0</v>
      </c>
      <c r="E903">
        <f>'Building Structure Data'!D904</f>
        <v>0</v>
      </c>
      <c r="F903">
        <f>'Building Structure Data'!E904</f>
        <v>0</v>
      </c>
      <c r="G903" s="43">
        <f>'Building Structure Data'!O904</f>
        <v>0</v>
      </c>
      <c r="H903" s="43">
        <f>'Building Structure Data'!P904</f>
        <v>0</v>
      </c>
      <c r="I903" t="b">
        <f>IF(OR('Building Structure Data'!M904="C",'Building Structure Data'!M904="R"),TRUE,FALSE)</f>
        <v>0</v>
      </c>
      <c r="J903">
        <f>'Building Structure Data'!Y904</f>
        <v>0</v>
      </c>
      <c r="K903" s="77">
        <f>'Building Structure Data'!AN904</f>
        <v>0</v>
      </c>
      <c r="L903" s="77">
        <f>'Building Structure Data'!AO904</f>
        <v>0</v>
      </c>
      <c r="M903" s="163" t="str">
        <f>IFERROR('Inputs_Metric 7'!$D$5*INDEX('HAZUS Table FL 14.14'!$F$5:$F$40,MATCH($J903,'HAZUS Table FL 14.14'!$C$5:$C$40,0)),"no data")</f>
        <v>no data</v>
      </c>
      <c r="N903" s="163" t="str">
        <f>IFERROR('Inputs_Metric 7'!$D$5*INDEX('HAZUS Table FL 14.14'!$G$5:$G$40,MATCH($J903,'HAZUS Table FL 14.14'!$C$5:$C$40,0)),"no data")</f>
        <v>no data</v>
      </c>
      <c r="O903" s="163" t="str">
        <f>IFERROR('Inputs_Metric 7'!$D$5*INDEX('HAZUS Table FL 14.14'!$I$5:$I$40,MATCH($J903,'HAZUS Table FL 14.14'!$C$5:$C$40,0)),"no data")</f>
        <v>no data</v>
      </c>
      <c r="P903" s="246" t="str">
        <f>IFERROR(AVERAGEIFS('HAZUS Table FL 14.12'!$S$4:$S$325,'HAZUS Table FL 14.12'!$N$4:$N$325,$J903,'HAZUS Table FL 14.12'!$R$4:$R$325,$I903,'HAZUS Table FL 14.12'!$P$4:$P$325,"&lt;="&amp;$G903,'HAZUS Table FL 14.12'!$Q$4:$Q$325,"&gt;"&amp;$G903)*'Inputs_Metric 7'!$D$6,"no data")</f>
        <v>no data</v>
      </c>
      <c r="Q903" s="246" t="str">
        <f>IFERROR(AVERAGEIFS('HAZUS Table FL 14.12'!$S$4:$S$325,'HAZUS Table FL 14.12'!$N$4:$N$325,$J903,'HAZUS Table FL 14.12'!$R$4:$R$325,$I903,'HAZUS Table FL 14.12'!$P$4:$P$325,"&lt;="&amp;$H903,'HAZUS Table FL 14.12'!$Q$4:$Q$325,"&gt;"&amp;$H903)*'Inputs_Metric 7'!$D$6,"no data")</f>
        <v>no data</v>
      </c>
      <c r="R903" s="246" t="str">
        <f>IFERROR(INDEX('HAZUS Table FL 14.16'!$D$3:$D$30,MATCH($J903,'HAZUS Table FL 14.16'!$C$3:$C$30,0)),"no data")</f>
        <v>no data</v>
      </c>
      <c r="S903" s="246" t="str">
        <f>IFERROR(INDEX('HAZUS Table FL 14.16'!$F$3:$F$30,MATCH($J903,'HAZUS Table FL 14.16'!$C$3:$C$30,0)),"no data")</f>
        <v>no data</v>
      </c>
      <c r="T903" s="246" t="str">
        <f>IFERROR(INDEX('HAZUS Table FL 14.16'!$G$3:$G$30,MATCH($J903,'HAZUS Table FL 14.16'!$C$3:$C$30,0)),"no data")</f>
        <v>no data</v>
      </c>
      <c r="U903" s="164" t="str">
        <f>IFERROR('Inputs_Metric 7'!$D$5*INDEX('HAZUS Table FL 14.8'!$E$4:$E$14,MATCH('Step 1_Metric 7'!$J903,'HAZUS Table FL 14.8'!$C$4:$C$14,0)),"no data")</f>
        <v>no data</v>
      </c>
      <c r="W903" s="92" t="str">
        <f t="shared" si="128"/>
        <v/>
      </c>
      <c r="X903" s="92" t="str">
        <f t="shared" si="129"/>
        <v/>
      </c>
      <c r="Y903" s="92" t="str">
        <f t="shared" si="130"/>
        <v/>
      </c>
      <c r="Z903" s="92" t="str">
        <f t="shared" si="131"/>
        <v/>
      </c>
      <c r="AA903" s="101" t="str">
        <f t="shared" si="132"/>
        <v/>
      </c>
      <c r="AB903" s="101" t="str">
        <f t="shared" si="133"/>
        <v/>
      </c>
      <c r="AC903" s="92" t="str">
        <f t="shared" si="134"/>
        <v/>
      </c>
      <c r="AD903" s="92" t="str">
        <f t="shared" si="135"/>
        <v/>
      </c>
    </row>
    <row r="904" spans="1:30" x14ac:dyDescent="0.25">
      <c r="A904">
        <f t="shared" si="127"/>
        <v>10</v>
      </c>
      <c r="B904">
        <f>COUNTIF($D$4:D904,D904)</f>
        <v>821</v>
      </c>
      <c r="C904">
        <f>'Building Structure Data'!B905</f>
        <v>0</v>
      </c>
      <c r="D904">
        <f>'Building Structure Data'!C905</f>
        <v>0</v>
      </c>
      <c r="E904">
        <f>'Building Structure Data'!D905</f>
        <v>0</v>
      </c>
      <c r="F904">
        <f>'Building Structure Data'!E905</f>
        <v>0</v>
      </c>
      <c r="G904" s="43">
        <f>'Building Structure Data'!O905</f>
        <v>0</v>
      </c>
      <c r="H904" s="43">
        <f>'Building Structure Data'!P905</f>
        <v>0</v>
      </c>
      <c r="I904" t="b">
        <f>IF(OR('Building Structure Data'!M905="C",'Building Structure Data'!M905="R"),TRUE,FALSE)</f>
        <v>0</v>
      </c>
      <c r="J904">
        <f>'Building Structure Data'!Y905</f>
        <v>0</v>
      </c>
      <c r="K904" s="77">
        <f>'Building Structure Data'!AN905</f>
        <v>0</v>
      </c>
      <c r="L904" s="77">
        <f>'Building Structure Data'!AO905</f>
        <v>0</v>
      </c>
      <c r="M904" s="163" t="str">
        <f>IFERROR('Inputs_Metric 7'!$D$5*INDEX('HAZUS Table FL 14.14'!$F$5:$F$40,MATCH($J904,'HAZUS Table FL 14.14'!$C$5:$C$40,0)),"no data")</f>
        <v>no data</v>
      </c>
      <c r="N904" s="163" t="str">
        <f>IFERROR('Inputs_Metric 7'!$D$5*INDEX('HAZUS Table FL 14.14'!$G$5:$G$40,MATCH($J904,'HAZUS Table FL 14.14'!$C$5:$C$40,0)),"no data")</f>
        <v>no data</v>
      </c>
      <c r="O904" s="163" t="str">
        <f>IFERROR('Inputs_Metric 7'!$D$5*INDEX('HAZUS Table FL 14.14'!$I$5:$I$40,MATCH($J904,'HAZUS Table FL 14.14'!$C$5:$C$40,0)),"no data")</f>
        <v>no data</v>
      </c>
      <c r="P904" s="246" t="str">
        <f>IFERROR(AVERAGEIFS('HAZUS Table FL 14.12'!$S$4:$S$325,'HAZUS Table FL 14.12'!$N$4:$N$325,$J904,'HAZUS Table FL 14.12'!$R$4:$R$325,$I904,'HAZUS Table FL 14.12'!$P$4:$P$325,"&lt;="&amp;$G904,'HAZUS Table FL 14.12'!$Q$4:$Q$325,"&gt;"&amp;$G904)*'Inputs_Metric 7'!$D$6,"no data")</f>
        <v>no data</v>
      </c>
      <c r="Q904" s="246" t="str">
        <f>IFERROR(AVERAGEIFS('HAZUS Table FL 14.12'!$S$4:$S$325,'HAZUS Table FL 14.12'!$N$4:$N$325,$J904,'HAZUS Table FL 14.12'!$R$4:$R$325,$I904,'HAZUS Table FL 14.12'!$P$4:$P$325,"&lt;="&amp;$H904,'HAZUS Table FL 14.12'!$Q$4:$Q$325,"&gt;"&amp;$H904)*'Inputs_Metric 7'!$D$6,"no data")</f>
        <v>no data</v>
      </c>
      <c r="R904" s="246" t="str">
        <f>IFERROR(INDEX('HAZUS Table FL 14.16'!$D$3:$D$30,MATCH($J904,'HAZUS Table FL 14.16'!$C$3:$C$30,0)),"no data")</f>
        <v>no data</v>
      </c>
      <c r="S904" s="246" t="str">
        <f>IFERROR(INDEX('HAZUS Table FL 14.16'!$F$3:$F$30,MATCH($J904,'HAZUS Table FL 14.16'!$C$3:$C$30,0)),"no data")</f>
        <v>no data</v>
      </c>
      <c r="T904" s="246" t="str">
        <f>IFERROR(INDEX('HAZUS Table FL 14.16'!$G$3:$G$30,MATCH($J904,'HAZUS Table FL 14.16'!$C$3:$C$30,0)),"no data")</f>
        <v>no data</v>
      </c>
      <c r="U904" s="164" t="str">
        <f>IFERROR('Inputs_Metric 7'!$D$5*INDEX('HAZUS Table FL 14.8'!$E$4:$E$14,MATCH('Step 1_Metric 7'!$J904,'HAZUS Table FL 14.8'!$C$4:$C$14,0)),"no data")</f>
        <v>no data</v>
      </c>
      <c r="W904" s="92" t="str">
        <f t="shared" si="128"/>
        <v/>
      </c>
      <c r="X904" s="92" t="str">
        <f t="shared" si="129"/>
        <v/>
      </c>
      <c r="Y904" s="92" t="str">
        <f t="shared" si="130"/>
        <v/>
      </c>
      <c r="Z904" s="92" t="str">
        <f t="shared" si="131"/>
        <v/>
      </c>
      <c r="AA904" s="101" t="str">
        <f t="shared" si="132"/>
        <v/>
      </c>
      <c r="AB904" s="101" t="str">
        <f t="shared" si="133"/>
        <v/>
      </c>
      <c r="AC904" s="92" t="str">
        <f t="shared" si="134"/>
        <v/>
      </c>
      <c r="AD904" s="92" t="str">
        <f t="shared" si="135"/>
        <v/>
      </c>
    </row>
    <row r="905" spans="1:30" x14ac:dyDescent="0.25">
      <c r="A905">
        <f t="shared" si="127"/>
        <v>10</v>
      </c>
      <c r="B905">
        <f>COUNTIF($D$4:D905,D905)</f>
        <v>822</v>
      </c>
      <c r="C905">
        <f>'Building Structure Data'!B906</f>
        <v>0</v>
      </c>
      <c r="D905">
        <f>'Building Structure Data'!C906</f>
        <v>0</v>
      </c>
      <c r="E905">
        <f>'Building Structure Data'!D906</f>
        <v>0</v>
      </c>
      <c r="F905">
        <f>'Building Structure Data'!E906</f>
        <v>0</v>
      </c>
      <c r="G905" s="43">
        <f>'Building Structure Data'!O906</f>
        <v>0</v>
      </c>
      <c r="H905" s="43">
        <f>'Building Structure Data'!P906</f>
        <v>0</v>
      </c>
      <c r="I905" t="b">
        <f>IF(OR('Building Structure Data'!M906="C",'Building Structure Data'!M906="R"),TRUE,FALSE)</f>
        <v>0</v>
      </c>
      <c r="J905">
        <f>'Building Structure Data'!Y906</f>
        <v>0</v>
      </c>
      <c r="K905" s="77">
        <f>'Building Structure Data'!AN906</f>
        <v>0</v>
      </c>
      <c r="L905" s="77">
        <f>'Building Structure Data'!AO906</f>
        <v>0</v>
      </c>
      <c r="M905" s="163" t="str">
        <f>IFERROR('Inputs_Metric 7'!$D$5*INDEX('HAZUS Table FL 14.14'!$F$5:$F$40,MATCH($J905,'HAZUS Table FL 14.14'!$C$5:$C$40,0)),"no data")</f>
        <v>no data</v>
      </c>
      <c r="N905" s="163" t="str">
        <f>IFERROR('Inputs_Metric 7'!$D$5*INDEX('HAZUS Table FL 14.14'!$G$5:$G$40,MATCH($J905,'HAZUS Table FL 14.14'!$C$5:$C$40,0)),"no data")</f>
        <v>no data</v>
      </c>
      <c r="O905" s="163" t="str">
        <f>IFERROR('Inputs_Metric 7'!$D$5*INDEX('HAZUS Table FL 14.14'!$I$5:$I$40,MATCH($J905,'HAZUS Table FL 14.14'!$C$5:$C$40,0)),"no data")</f>
        <v>no data</v>
      </c>
      <c r="P905" s="246" t="str">
        <f>IFERROR(AVERAGEIFS('HAZUS Table FL 14.12'!$S$4:$S$325,'HAZUS Table FL 14.12'!$N$4:$N$325,$J905,'HAZUS Table FL 14.12'!$R$4:$R$325,$I905,'HAZUS Table FL 14.12'!$P$4:$P$325,"&lt;="&amp;$G905,'HAZUS Table FL 14.12'!$Q$4:$Q$325,"&gt;"&amp;$G905)*'Inputs_Metric 7'!$D$6,"no data")</f>
        <v>no data</v>
      </c>
      <c r="Q905" s="246" t="str">
        <f>IFERROR(AVERAGEIFS('HAZUS Table FL 14.12'!$S$4:$S$325,'HAZUS Table FL 14.12'!$N$4:$N$325,$J905,'HAZUS Table FL 14.12'!$R$4:$R$325,$I905,'HAZUS Table FL 14.12'!$P$4:$P$325,"&lt;="&amp;$H905,'HAZUS Table FL 14.12'!$Q$4:$Q$325,"&gt;"&amp;$H905)*'Inputs_Metric 7'!$D$6,"no data")</f>
        <v>no data</v>
      </c>
      <c r="R905" s="246" t="str">
        <f>IFERROR(INDEX('HAZUS Table FL 14.16'!$D$3:$D$30,MATCH($J905,'HAZUS Table FL 14.16'!$C$3:$C$30,0)),"no data")</f>
        <v>no data</v>
      </c>
      <c r="S905" s="246" t="str">
        <f>IFERROR(INDEX('HAZUS Table FL 14.16'!$F$3:$F$30,MATCH($J905,'HAZUS Table FL 14.16'!$C$3:$C$30,0)),"no data")</f>
        <v>no data</v>
      </c>
      <c r="T905" s="246" t="str">
        <f>IFERROR(INDEX('HAZUS Table FL 14.16'!$G$3:$G$30,MATCH($J905,'HAZUS Table FL 14.16'!$C$3:$C$30,0)),"no data")</f>
        <v>no data</v>
      </c>
      <c r="U905" s="164" t="str">
        <f>IFERROR('Inputs_Metric 7'!$D$5*INDEX('HAZUS Table FL 14.8'!$E$4:$E$14,MATCH('Step 1_Metric 7'!$J905,'HAZUS Table FL 14.8'!$C$4:$C$14,0)),"no data")</f>
        <v>no data</v>
      </c>
      <c r="W905" s="92" t="str">
        <f t="shared" si="128"/>
        <v/>
      </c>
      <c r="X905" s="92" t="str">
        <f t="shared" si="129"/>
        <v/>
      </c>
      <c r="Y905" s="92" t="str">
        <f t="shared" si="130"/>
        <v/>
      </c>
      <c r="Z905" s="92" t="str">
        <f t="shared" si="131"/>
        <v/>
      </c>
      <c r="AA905" s="101" t="str">
        <f t="shared" si="132"/>
        <v/>
      </c>
      <c r="AB905" s="101" t="str">
        <f t="shared" si="133"/>
        <v/>
      </c>
      <c r="AC905" s="92" t="str">
        <f t="shared" si="134"/>
        <v/>
      </c>
      <c r="AD905" s="92" t="str">
        <f t="shared" si="135"/>
        <v/>
      </c>
    </row>
    <row r="906" spans="1:30" x14ac:dyDescent="0.25">
      <c r="A906">
        <f t="shared" si="127"/>
        <v>10</v>
      </c>
      <c r="B906">
        <f>COUNTIF($D$4:D906,D906)</f>
        <v>823</v>
      </c>
      <c r="C906">
        <f>'Building Structure Data'!B907</f>
        <v>0</v>
      </c>
      <c r="D906">
        <f>'Building Structure Data'!C907</f>
        <v>0</v>
      </c>
      <c r="E906">
        <f>'Building Structure Data'!D907</f>
        <v>0</v>
      </c>
      <c r="F906">
        <f>'Building Structure Data'!E907</f>
        <v>0</v>
      </c>
      <c r="G906" s="43">
        <f>'Building Structure Data'!O907</f>
        <v>0</v>
      </c>
      <c r="H906" s="43">
        <f>'Building Structure Data'!P907</f>
        <v>0</v>
      </c>
      <c r="I906" t="b">
        <f>IF(OR('Building Structure Data'!M907="C",'Building Structure Data'!M907="R"),TRUE,FALSE)</f>
        <v>0</v>
      </c>
      <c r="J906">
        <f>'Building Structure Data'!Y907</f>
        <v>0</v>
      </c>
      <c r="K906" s="77">
        <f>'Building Structure Data'!AN907</f>
        <v>0</v>
      </c>
      <c r="L906" s="77">
        <f>'Building Structure Data'!AO907</f>
        <v>0</v>
      </c>
      <c r="M906" s="163" t="str">
        <f>IFERROR('Inputs_Metric 7'!$D$5*INDEX('HAZUS Table FL 14.14'!$F$5:$F$40,MATCH($J906,'HAZUS Table FL 14.14'!$C$5:$C$40,0)),"no data")</f>
        <v>no data</v>
      </c>
      <c r="N906" s="163" t="str">
        <f>IFERROR('Inputs_Metric 7'!$D$5*INDEX('HAZUS Table FL 14.14'!$G$5:$G$40,MATCH($J906,'HAZUS Table FL 14.14'!$C$5:$C$40,0)),"no data")</f>
        <v>no data</v>
      </c>
      <c r="O906" s="163" t="str">
        <f>IFERROR('Inputs_Metric 7'!$D$5*INDEX('HAZUS Table FL 14.14'!$I$5:$I$40,MATCH($J906,'HAZUS Table FL 14.14'!$C$5:$C$40,0)),"no data")</f>
        <v>no data</v>
      </c>
      <c r="P906" s="246" t="str">
        <f>IFERROR(AVERAGEIFS('HAZUS Table FL 14.12'!$S$4:$S$325,'HAZUS Table FL 14.12'!$N$4:$N$325,$J906,'HAZUS Table FL 14.12'!$R$4:$R$325,$I906,'HAZUS Table FL 14.12'!$P$4:$P$325,"&lt;="&amp;$G906,'HAZUS Table FL 14.12'!$Q$4:$Q$325,"&gt;"&amp;$G906)*'Inputs_Metric 7'!$D$6,"no data")</f>
        <v>no data</v>
      </c>
      <c r="Q906" s="246" t="str">
        <f>IFERROR(AVERAGEIFS('HAZUS Table FL 14.12'!$S$4:$S$325,'HAZUS Table FL 14.12'!$N$4:$N$325,$J906,'HAZUS Table FL 14.12'!$R$4:$R$325,$I906,'HAZUS Table FL 14.12'!$P$4:$P$325,"&lt;="&amp;$H906,'HAZUS Table FL 14.12'!$Q$4:$Q$325,"&gt;"&amp;$H906)*'Inputs_Metric 7'!$D$6,"no data")</f>
        <v>no data</v>
      </c>
      <c r="R906" s="246" t="str">
        <f>IFERROR(INDEX('HAZUS Table FL 14.16'!$D$3:$D$30,MATCH($J906,'HAZUS Table FL 14.16'!$C$3:$C$30,0)),"no data")</f>
        <v>no data</v>
      </c>
      <c r="S906" s="246" t="str">
        <f>IFERROR(INDEX('HAZUS Table FL 14.16'!$F$3:$F$30,MATCH($J906,'HAZUS Table FL 14.16'!$C$3:$C$30,0)),"no data")</f>
        <v>no data</v>
      </c>
      <c r="T906" s="246" t="str">
        <f>IFERROR(INDEX('HAZUS Table FL 14.16'!$G$3:$G$30,MATCH($J906,'HAZUS Table FL 14.16'!$C$3:$C$30,0)),"no data")</f>
        <v>no data</v>
      </c>
      <c r="U906" s="164" t="str">
        <f>IFERROR('Inputs_Metric 7'!$D$5*INDEX('HAZUS Table FL 14.8'!$E$4:$E$14,MATCH('Step 1_Metric 7'!$J906,'HAZUS Table FL 14.8'!$C$4:$C$14,0)),"no data")</f>
        <v>no data</v>
      </c>
      <c r="W906" s="92" t="str">
        <f t="shared" si="128"/>
        <v/>
      </c>
      <c r="X906" s="92" t="str">
        <f t="shared" si="129"/>
        <v/>
      </c>
      <c r="Y906" s="92" t="str">
        <f t="shared" si="130"/>
        <v/>
      </c>
      <c r="Z906" s="92" t="str">
        <f t="shared" si="131"/>
        <v/>
      </c>
      <c r="AA906" s="101" t="str">
        <f t="shared" si="132"/>
        <v/>
      </c>
      <c r="AB906" s="101" t="str">
        <f t="shared" si="133"/>
        <v/>
      </c>
      <c r="AC906" s="92" t="str">
        <f t="shared" si="134"/>
        <v/>
      </c>
      <c r="AD906" s="92" t="str">
        <f t="shared" si="135"/>
        <v/>
      </c>
    </row>
    <row r="907" spans="1:30" x14ac:dyDescent="0.25">
      <c r="A907">
        <f t="shared" si="127"/>
        <v>10</v>
      </c>
      <c r="B907">
        <f>COUNTIF($D$4:D907,D907)</f>
        <v>824</v>
      </c>
      <c r="C907">
        <f>'Building Structure Data'!B908</f>
        <v>0</v>
      </c>
      <c r="D907">
        <f>'Building Structure Data'!C908</f>
        <v>0</v>
      </c>
      <c r="E907">
        <f>'Building Structure Data'!D908</f>
        <v>0</v>
      </c>
      <c r="F907">
        <f>'Building Structure Data'!E908</f>
        <v>0</v>
      </c>
      <c r="G907" s="43">
        <f>'Building Structure Data'!O908</f>
        <v>0</v>
      </c>
      <c r="H907" s="43">
        <f>'Building Structure Data'!P908</f>
        <v>0</v>
      </c>
      <c r="I907" t="b">
        <f>IF(OR('Building Structure Data'!M908="C",'Building Structure Data'!M908="R"),TRUE,FALSE)</f>
        <v>0</v>
      </c>
      <c r="J907">
        <f>'Building Structure Data'!Y908</f>
        <v>0</v>
      </c>
      <c r="K907" s="77">
        <f>'Building Structure Data'!AN908</f>
        <v>0</v>
      </c>
      <c r="L907" s="77">
        <f>'Building Structure Data'!AO908</f>
        <v>0</v>
      </c>
      <c r="M907" s="163" t="str">
        <f>IFERROR('Inputs_Metric 7'!$D$5*INDEX('HAZUS Table FL 14.14'!$F$5:$F$40,MATCH($J907,'HAZUS Table FL 14.14'!$C$5:$C$40,0)),"no data")</f>
        <v>no data</v>
      </c>
      <c r="N907" s="163" t="str">
        <f>IFERROR('Inputs_Metric 7'!$D$5*INDEX('HAZUS Table FL 14.14'!$G$5:$G$40,MATCH($J907,'HAZUS Table FL 14.14'!$C$5:$C$40,0)),"no data")</f>
        <v>no data</v>
      </c>
      <c r="O907" s="163" t="str">
        <f>IFERROR('Inputs_Metric 7'!$D$5*INDEX('HAZUS Table FL 14.14'!$I$5:$I$40,MATCH($J907,'HAZUS Table FL 14.14'!$C$5:$C$40,0)),"no data")</f>
        <v>no data</v>
      </c>
      <c r="P907" s="246" t="str">
        <f>IFERROR(AVERAGEIFS('HAZUS Table FL 14.12'!$S$4:$S$325,'HAZUS Table FL 14.12'!$N$4:$N$325,$J907,'HAZUS Table FL 14.12'!$R$4:$R$325,$I907,'HAZUS Table FL 14.12'!$P$4:$P$325,"&lt;="&amp;$G907,'HAZUS Table FL 14.12'!$Q$4:$Q$325,"&gt;"&amp;$G907)*'Inputs_Metric 7'!$D$6,"no data")</f>
        <v>no data</v>
      </c>
      <c r="Q907" s="246" t="str">
        <f>IFERROR(AVERAGEIFS('HAZUS Table FL 14.12'!$S$4:$S$325,'HAZUS Table FL 14.12'!$N$4:$N$325,$J907,'HAZUS Table FL 14.12'!$R$4:$R$325,$I907,'HAZUS Table FL 14.12'!$P$4:$P$325,"&lt;="&amp;$H907,'HAZUS Table FL 14.12'!$Q$4:$Q$325,"&gt;"&amp;$H907)*'Inputs_Metric 7'!$D$6,"no data")</f>
        <v>no data</v>
      </c>
      <c r="R907" s="246" t="str">
        <f>IFERROR(INDEX('HAZUS Table FL 14.16'!$D$3:$D$30,MATCH($J907,'HAZUS Table FL 14.16'!$C$3:$C$30,0)),"no data")</f>
        <v>no data</v>
      </c>
      <c r="S907" s="246" t="str">
        <f>IFERROR(INDEX('HAZUS Table FL 14.16'!$F$3:$F$30,MATCH($J907,'HAZUS Table FL 14.16'!$C$3:$C$30,0)),"no data")</f>
        <v>no data</v>
      </c>
      <c r="T907" s="246" t="str">
        <f>IFERROR(INDEX('HAZUS Table FL 14.16'!$G$3:$G$30,MATCH($J907,'HAZUS Table FL 14.16'!$C$3:$C$30,0)),"no data")</f>
        <v>no data</v>
      </c>
      <c r="U907" s="164" t="str">
        <f>IFERROR('Inputs_Metric 7'!$D$5*INDEX('HAZUS Table FL 14.8'!$E$4:$E$14,MATCH('Step 1_Metric 7'!$J907,'HAZUS Table FL 14.8'!$C$4:$C$14,0)),"no data")</f>
        <v>no data</v>
      </c>
      <c r="W907" s="92" t="str">
        <f t="shared" si="128"/>
        <v/>
      </c>
      <c r="X907" s="92" t="str">
        <f t="shared" si="129"/>
        <v/>
      </c>
      <c r="Y907" s="92" t="str">
        <f t="shared" si="130"/>
        <v/>
      </c>
      <c r="Z907" s="92" t="str">
        <f t="shared" si="131"/>
        <v/>
      </c>
      <c r="AA907" s="101" t="str">
        <f t="shared" si="132"/>
        <v/>
      </c>
      <c r="AB907" s="101" t="str">
        <f t="shared" si="133"/>
        <v/>
      </c>
      <c r="AC907" s="92" t="str">
        <f t="shared" si="134"/>
        <v/>
      </c>
      <c r="AD907" s="92" t="str">
        <f t="shared" si="135"/>
        <v/>
      </c>
    </row>
    <row r="908" spans="1:30" x14ac:dyDescent="0.25">
      <c r="A908">
        <f t="shared" si="127"/>
        <v>10</v>
      </c>
      <c r="B908">
        <f>COUNTIF($D$4:D908,D908)</f>
        <v>825</v>
      </c>
      <c r="C908">
        <f>'Building Structure Data'!B909</f>
        <v>0</v>
      </c>
      <c r="D908">
        <f>'Building Structure Data'!C909</f>
        <v>0</v>
      </c>
      <c r="E908">
        <f>'Building Structure Data'!D909</f>
        <v>0</v>
      </c>
      <c r="F908">
        <f>'Building Structure Data'!E909</f>
        <v>0</v>
      </c>
      <c r="G908" s="43">
        <f>'Building Structure Data'!O909</f>
        <v>0</v>
      </c>
      <c r="H908" s="43">
        <f>'Building Structure Data'!P909</f>
        <v>0</v>
      </c>
      <c r="I908" t="b">
        <f>IF(OR('Building Structure Data'!M909="C",'Building Structure Data'!M909="R"),TRUE,FALSE)</f>
        <v>0</v>
      </c>
      <c r="J908">
        <f>'Building Structure Data'!Y909</f>
        <v>0</v>
      </c>
      <c r="K908" s="77">
        <f>'Building Structure Data'!AN909</f>
        <v>0</v>
      </c>
      <c r="L908" s="77">
        <f>'Building Structure Data'!AO909</f>
        <v>0</v>
      </c>
      <c r="M908" s="163" t="str">
        <f>IFERROR('Inputs_Metric 7'!$D$5*INDEX('HAZUS Table FL 14.14'!$F$5:$F$40,MATCH($J908,'HAZUS Table FL 14.14'!$C$5:$C$40,0)),"no data")</f>
        <v>no data</v>
      </c>
      <c r="N908" s="163" t="str">
        <f>IFERROR('Inputs_Metric 7'!$D$5*INDEX('HAZUS Table FL 14.14'!$G$5:$G$40,MATCH($J908,'HAZUS Table FL 14.14'!$C$5:$C$40,0)),"no data")</f>
        <v>no data</v>
      </c>
      <c r="O908" s="163" t="str">
        <f>IFERROR('Inputs_Metric 7'!$D$5*INDEX('HAZUS Table FL 14.14'!$I$5:$I$40,MATCH($J908,'HAZUS Table FL 14.14'!$C$5:$C$40,0)),"no data")</f>
        <v>no data</v>
      </c>
      <c r="P908" s="246" t="str">
        <f>IFERROR(AVERAGEIFS('HAZUS Table FL 14.12'!$S$4:$S$325,'HAZUS Table FL 14.12'!$N$4:$N$325,$J908,'HAZUS Table FL 14.12'!$R$4:$R$325,$I908,'HAZUS Table FL 14.12'!$P$4:$P$325,"&lt;="&amp;$G908,'HAZUS Table FL 14.12'!$Q$4:$Q$325,"&gt;"&amp;$G908)*'Inputs_Metric 7'!$D$6,"no data")</f>
        <v>no data</v>
      </c>
      <c r="Q908" s="246" t="str">
        <f>IFERROR(AVERAGEIFS('HAZUS Table FL 14.12'!$S$4:$S$325,'HAZUS Table FL 14.12'!$N$4:$N$325,$J908,'HAZUS Table FL 14.12'!$R$4:$R$325,$I908,'HAZUS Table FL 14.12'!$P$4:$P$325,"&lt;="&amp;$H908,'HAZUS Table FL 14.12'!$Q$4:$Q$325,"&gt;"&amp;$H908)*'Inputs_Metric 7'!$D$6,"no data")</f>
        <v>no data</v>
      </c>
      <c r="R908" s="246" t="str">
        <f>IFERROR(INDEX('HAZUS Table FL 14.16'!$D$3:$D$30,MATCH($J908,'HAZUS Table FL 14.16'!$C$3:$C$30,0)),"no data")</f>
        <v>no data</v>
      </c>
      <c r="S908" s="246" t="str">
        <f>IFERROR(INDEX('HAZUS Table FL 14.16'!$F$3:$F$30,MATCH($J908,'HAZUS Table FL 14.16'!$C$3:$C$30,0)),"no data")</f>
        <v>no data</v>
      </c>
      <c r="T908" s="246" t="str">
        <f>IFERROR(INDEX('HAZUS Table FL 14.16'!$G$3:$G$30,MATCH($J908,'HAZUS Table FL 14.16'!$C$3:$C$30,0)),"no data")</f>
        <v>no data</v>
      </c>
      <c r="U908" s="164" t="str">
        <f>IFERROR('Inputs_Metric 7'!$D$5*INDEX('HAZUS Table FL 14.8'!$E$4:$E$14,MATCH('Step 1_Metric 7'!$J908,'HAZUS Table FL 14.8'!$C$4:$C$14,0)),"no data")</f>
        <v>no data</v>
      </c>
      <c r="W908" s="92" t="str">
        <f t="shared" si="128"/>
        <v/>
      </c>
      <c r="X908" s="92" t="str">
        <f t="shared" si="129"/>
        <v/>
      </c>
      <c r="Y908" s="92" t="str">
        <f t="shared" si="130"/>
        <v/>
      </c>
      <c r="Z908" s="92" t="str">
        <f t="shared" si="131"/>
        <v/>
      </c>
      <c r="AA908" s="101" t="str">
        <f t="shared" si="132"/>
        <v/>
      </c>
      <c r="AB908" s="101" t="str">
        <f t="shared" si="133"/>
        <v/>
      </c>
      <c r="AC908" s="92" t="str">
        <f t="shared" si="134"/>
        <v/>
      </c>
      <c r="AD908" s="92" t="str">
        <f t="shared" si="135"/>
        <v/>
      </c>
    </row>
    <row r="909" spans="1:30" x14ac:dyDescent="0.25">
      <c r="A909">
        <f t="shared" si="127"/>
        <v>10</v>
      </c>
      <c r="B909">
        <f>COUNTIF($D$4:D909,D909)</f>
        <v>826</v>
      </c>
      <c r="C909">
        <f>'Building Structure Data'!B910</f>
        <v>0</v>
      </c>
      <c r="D909">
        <f>'Building Structure Data'!C910</f>
        <v>0</v>
      </c>
      <c r="E909">
        <f>'Building Structure Data'!D910</f>
        <v>0</v>
      </c>
      <c r="F909">
        <f>'Building Structure Data'!E910</f>
        <v>0</v>
      </c>
      <c r="G909" s="43">
        <f>'Building Structure Data'!O910</f>
        <v>0</v>
      </c>
      <c r="H909" s="43">
        <f>'Building Structure Data'!P910</f>
        <v>0</v>
      </c>
      <c r="I909" t="b">
        <f>IF(OR('Building Structure Data'!M910="C",'Building Structure Data'!M910="R"),TRUE,FALSE)</f>
        <v>0</v>
      </c>
      <c r="J909">
        <f>'Building Structure Data'!Y910</f>
        <v>0</v>
      </c>
      <c r="K909" s="77">
        <f>'Building Structure Data'!AN910</f>
        <v>0</v>
      </c>
      <c r="L909" s="77">
        <f>'Building Structure Data'!AO910</f>
        <v>0</v>
      </c>
      <c r="M909" s="163" t="str">
        <f>IFERROR('Inputs_Metric 7'!$D$5*INDEX('HAZUS Table FL 14.14'!$F$5:$F$40,MATCH($J909,'HAZUS Table FL 14.14'!$C$5:$C$40,0)),"no data")</f>
        <v>no data</v>
      </c>
      <c r="N909" s="163" t="str">
        <f>IFERROR('Inputs_Metric 7'!$D$5*INDEX('HAZUS Table FL 14.14'!$G$5:$G$40,MATCH($J909,'HAZUS Table FL 14.14'!$C$5:$C$40,0)),"no data")</f>
        <v>no data</v>
      </c>
      <c r="O909" s="163" t="str">
        <f>IFERROR('Inputs_Metric 7'!$D$5*INDEX('HAZUS Table FL 14.14'!$I$5:$I$40,MATCH($J909,'HAZUS Table FL 14.14'!$C$5:$C$40,0)),"no data")</f>
        <v>no data</v>
      </c>
      <c r="P909" s="246" t="str">
        <f>IFERROR(AVERAGEIFS('HAZUS Table FL 14.12'!$S$4:$S$325,'HAZUS Table FL 14.12'!$N$4:$N$325,$J909,'HAZUS Table FL 14.12'!$R$4:$R$325,$I909,'HAZUS Table FL 14.12'!$P$4:$P$325,"&lt;="&amp;$G909,'HAZUS Table FL 14.12'!$Q$4:$Q$325,"&gt;"&amp;$G909)*'Inputs_Metric 7'!$D$6,"no data")</f>
        <v>no data</v>
      </c>
      <c r="Q909" s="246" t="str">
        <f>IFERROR(AVERAGEIFS('HAZUS Table FL 14.12'!$S$4:$S$325,'HAZUS Table FL 14.12'!$N$4:$N$325,$J909,'HAZUS Table FL 14.12'!$R$4:$R$325,$I909,'HAZUS Table FL 14.12'!$P$4:$P$325,"&lt;="&amp;$H909,'HAZUS Table FL 14.12'!$Q$4:$Q$325,"&gt;"&amp;$H909)*'Inputs_Metric 7'!$D$6,"no data")</f>
        <v>no data</v>
      </c>
      <c r="R909" s="246" t="str">
        <f>IFERROR(INDEX('HAZUS Table FL 14.16'!$D$3:$D$30,MATCH($J909,'HAZUS Table FL 14.16'!$C$3:$C$30,0)),"no data")</f>
        <v>no data</v>
      </c>
      <c r="S909" s="246" t="str">
        <f>IFERROR(INDEX('HAZUS Table FL 14.16'!$F$3:$F$30,MATCH($J909,'HAZUS Table FL 14.16'!$C$3:$C$30,0)),"no data")</f>
        <v>no data</v>
      </c>
      <c r="T909" s="246" t="str">
        <f>IFERROR(INDEX('HAZUS Table FL 14.16'!$G$3:$G$30,MATCH($J909,'HAZUS Table FL 14.16'!$C$3:$C$30,0)),"no data")</f>
        <v>no data</v>
      </c>
      <c r="U909" s="164" t="str">
        <f>IFERROR('Inputs_Metric 7'!$D$5*INDEX('HAZUS Table FL 14.8'!$E$4:$E$14,MATCH('Step 1_Metric 7'!$J909,'HAZUS Table FL 14.8'!$C$4:$C$14,0)),"no data")</f>
        <v>no data</v>
      </c>
      <c r="W909" s="92" t="str">
        <f t="shared" si="128"/>
        <v/>
      </c>
      <c r="X909" s="92" t="str">
        <f t="shared" si="129"/>
        <v/>
      </c>
      <c r="Y909" s="92" t="str">
        <f t="shared" si="130"/>
        <v/>
      </c>
      <c r="Z909" s="92" t="str">
        <f t="shared" si="131"/>
        <v/>
      </c>
      <c r="AA909" s="101" t="str">
        <f t="shared" si="132"/>
        <v/>
      </c>
      <c r="AB909" s="101" t="str">
        <f t="shared" si="133"/>
        <v/>
      </c>
      <c r="AC909" s="92" t="str">
        <f t="shared" si="134"/>
        <v/>
      </c>
      <c r="AD909" s="92" t="str">
        <f t="shared" si="135"/>
        <v/>
      </c>
    </row>
    <row r="910" spans="1:30" x14ac:dyDescent="0.25">
      <c r="A910">
        <f t="shared" si="127"/>
        <v>10</v>
      </c>
      <c r="B910">
        <f>COUNTIF($D$4:D910,D910)</f>
        <v>827</v>
      </c>
      <c r="C910">
        <f>'Building Structure Data'!B911</f>
        <v>0</v>
      </c>
      <c r="D910">
        <f>'Building Structure Data'!C911</f>
        <v>0</v>
      </c>
      <c r="E910">
        <f>'Building Structure Data'!D911</f>
        <v>0</v>
      </c>
      <c r="F910">
        <f>'Building Structure Data'!E911</f>
        <v>0</v>
      </c>
      <c r="G910" s="43">
        <f>'Building Structure Data'!O911</f>
        <v>0</v>
      </c>
      <c r="H910" s="43">
        <f>'Building Structure Data'!P911</f>
        <v>0</v>
      </c>
      <c r="I910" t="b">
        <f>IF(OR('Building Structure Data'!M911="C",'Building Structure Data'!M911="R"),TRUE,FALSE)</f>
        <v>0</v>
      </c>
      <c r="J910">
        <f>'Building Structure Data'!Y911</f>
        <v>0</v>
      </c>
      <c r="K910" s="77">
        <f>'Building Structure Data'!AN911</f>
        <v>0</v>
      </c>
      <c r="L910" s="77">
        <f>'Building Structure Data'!AO911</f>
        <v>0</v>
      </c>
      <c r="M910" s="163" t="str">
        <f>IFERROR('Inputs_Metric 7'!$D$5*INDEX('HAZUS Table FL 14.14'!$F$5:$F$40,MATCH($J910,'HAZUS Table FL 14.14'!$C$5:$C$40,0)),"no data")</f>
        <v>no data</v>
      </c>
      <c r="N910" s="163" t="str">
        <f>IFERROR('Inputs_Metric 7'!$D$5*INDEX('HAZUS Table FL 14.14'!$G$5:$G$40,MATCH($J910,'HAZUS Table FL 14.14'!$C$5:$C$40,0)),"no data")</f>
        <v>no data</v>
      </c>
      <c r="O910" s="163" t="str">
        <f>IFERROR('Inputs_Metric 7'!$D$5*INDEX('HAZUS Table FL 14.14'!$I$5:$I$40,MATCH($J910,'HAZUS Table FL 14.14'!$C$5:$C$40,0)),"no data")</f>
        <v>no data</v>
      </c>
      <c r="P910" s="246" t="str">
        <f>IFERROR(AVERAGEIFS('HAZUS Table FL 14.12'!$S$4:$S$325,'HAZUS Table FL 14.12'!$N$4:$N$325,$J910,'HAZUS Table FL 14.12'!$R$4:$R$325,$I910,'HAZUS Table FL 14.12'!$P$4:$P$325,"&lt;="&amp;$G910,'HAZUS Table FL 14.12'!$Q$4:$Q$325,"&gt;"&amp;$G910)*'Inputs_Metric 7'!$D$6,"no data")</f>
        <v>no data</v>
      </c>
      <c r="Q910" s="246" t="str">
        <f>IFERROR(AVERAGEIFS('HAZUS Table FL 14.12'!$S$4:$S$325,'HAZUS Table FL 14.12'!$N$4:$N$325,$J910,'HAZUS Table FL 14.12'!$R$4:$R$325,$I910,'HAZUS Table FL 14.12'!$P$4:$P$325,"&lt;="&amp;$H910,'HAZUS Table FL 14.12'!$Q$4:$Q$325,"&gt;"&amp;$H910)*'Inputs_Metric 7'!$D$6,"no data")</f>
        <v>no data</v>
      </c>
      <c r="R910" s="246" t="str">
        <f>IFERROR(INDEX('HAZUS Table FL 14.16'!$D$3:$D$30,MATCH($J910,'HAZUS Table FL 14.16'!$C$3:$C$30,0)),"no data")</f>
        <v>no data</v>
      </c>
      <c r="S910" s="246" t="str">
        <f>IFERROR(INDEX('HAZUS Table FL 14.16'!$F$3:$F$30,MATCH($J910,'HAZUS Table FL 14.16'!$C$3:$C$30,0)),"no data")</f>
        <v>no data</v>
      </c>
      <c r="T910" s="246" t="str">
        <f>IFERROR(INDEX('HAZUS Table FL 14.16'!$G$3:$G$30,MATCH($J910,'HAZUS Table FL 14.16'!$C$3:$C$30,0)),"no data")</f>
        <v>no data</v>
      </c>
      <c r="U910" s="164" t="str">
        <f>IFERROR('Inputs_Metric 7'!$D$5*INDEX('HAZUS Table FL 14.8'!$E$4:$E$14,MATCH('Step 1_Metric 7'!$J910,'HAZUS Table FL 14.8'!$C$4:$C$14,0)),"no data")</f>
        <v>no data</v>
      </c>
      <c r="W910" s="92" t="str">
        <f t="shared" si="128"/>
        <v/>
      </c>
      <c r="X910" s="92" t="str">
        <f t="shared" si="129"/>
        <v/>
      </c>
      <c r="Y910" s="92" t="str">
        <f t="shared" si="130"/>
        <v/>
      </c>
      <c r="Z910" s="92" t="str">
        <f t="shared" si="131"/>
        <v/>
      </c>
      <c r="AA910" s="101" t="str">
        <f t="shared" si="132"/>
        <v/>
      </c>
      <c r="AB910" s="101" t="str">
        <f t="shared" si="133"/>
        <v/>
      </c>
      <c r="AC910" s="92" t="str">
        <f t="shared" si="134"/>
        <v/>
      </c>
      <c r="AD910" s="92" t="str">
        <f t="shared" si="135"/>
        <v/>
      </c>
    </row>
    <row r="911" spans="1:30" x14ac:dyDescent="0.25">
      <c r="A911">
        <f t="shared" si="127"/>
        <v>10</v>
      </c>
      <c r="B911">
        <f>COUNTIF($D$4:D911,D911)</f>
        <v>828</v>
      </c>
      <c r="C911">
        <f>'Building Structure Data'!B912</f>
        <v>0</v>
      </c>
      <c r="D911">
        <f>'Building Structure Data'!C912</f>
        <v>0</v>
      </c>
      <c r="E911">
        <f>'Building Structure Data'!D912</f>
        <v>0</v>
      </c>
      <c r="F911">
        <f>'Building Structure Data'!E912</f>
        <v>0</v>
      </c>
      <c r="G911" s="43">
        <f>'Building Structure Data'!O912</f>
        <v>0</v>
      </c>
      <c r="H911" s="43">
        <f>'Building Structure Data'!P912</f>
        <v>0</v>
      </c>
      <c r="I911" t="b">
        <f>IF(OR('Building Structure Data'!M912="C",'Building Structure Data'!M912="R"),TRUE,FALSE)</f>
        <v>0</v>
      </c>
      <c r="J911">
        <f>'Building Structure Data'!Y912</f>
        <v>0</v>
      </c>
      <c r="K911" s="77">
        <f>'Building Structure Data'!AN912</f>
        <v>0</v>
      </c>
      <c r="L911" s="77">
        <f>'Building Structure Data'!AO912</f>
        <v>0</v>
      </c>
      <c r="M911" s="163" t="str">
        <f>IFERROR('Inputs_Metric 7'!$D$5*INDEX('HAZUS Table FL 14.14'!$F$5:$F$40,MATCH($J911,'HAZUS Table FL 14.14'!$C$5:$C$40,0)),"no data")</f>
        <v>no data</v>
      </c>
      <c r="N911" s="163" t="str">
        <f>IFERROR('Inputs_Metric 7'!$D$5*INDEX('HAZUS Table FL 14.14'!$G$5:$G$40,MATCH($J911,'HAZUS Table FL 14.14'!$C$5:$C$40,0)),"no data")</f>
        <v>no data</v>
      </c>
      <c r="O911" s="163" t="str">
        <f>IFERROR('Inputs_Metric 7'!$D$5*INDEX('HAZUS Table FL 14.14'!$I$5:$I$40,MATCH($J911,'HAZUS Table FL 14.14'!$C$5:$C$40,0)),"no data")</f>
        <v>no data</v>
      </c>
      <c r="P911" s="246" t="str">
        <f>IFERROR(AVERAGEIFS('HAZUS Table FL 14.12'!$S$4:$S$325,'HAZUS Table FL 14.12'!$N$4:$N$325,$J911,'HAZUS Table FL 14.12'!$R$4:$R$325,$I911,'HAZUS Table FL 14.12'!$P$4:$P$325,"&lt;="&amp;$G911,'HAZUS Table FL 14.12'!$Q$4:$Q$325,"&gt;"&amp;$G911)*'Inputs_Metric 7'!$D$6,"no data")</f>
        <v>no data</v>
      </c>
      <c r="Q911" s="246" t="str">
        <f>IFERROR(AVERAGEIFS('HAZUS Table FL 14.12'!$S$4:$S$325,'HAZUS Table FL 14.12'!$N$4:$N$325,$J911,'HAZUS Table FL 14.12'!$R$4:$R$325,$I911,'HAZUS Table FL 14.12'!$P$4:$P$325,"&lt;="&amp;$H911,'HAZUS Table FL 14.12'!$Q$4:$Q$325,"&gt;"&amp;$H911)*'Inputs_Metric 7'!$D$6,"no data")</f>
        <v>no data</v>
      </c>
      <c r="R911" s="246" t="str">
        <f>IFERROR(INDEX('HAZUS Table FL 14.16'!$D$3:$D$30,MATCH($J911,'HAZUS Table FL 14.16'!$C$3:$C$30,0)),"no data")</f>
        <v>no data</v>
      </c>
      <c r="S911" s="246" t="str">
        <f>IFERROR(INDEX('HAZUS Table FL 14.16'!$F$3:$F$30,MATCH($J911,'HAZUS Table FL 14.16'!$C$3:$C$30,0)),"no data")</f>
        <v>no data</v>
      </c>
      <c r="T911" s="246" t="str">
        <f>IFERROR(INDEX('HAZUS Table FL 14.16'!$G$3:$G$30,MATCH($J911,'HAZUS Table FL 14.16'!$C$3:$C$30,0)),"no data")</f>
        <v>no data</v>
      </c>
      <c r="U911" s="164" t="str">
        <f>IFERROR('Inputs_Metric 7'!$D$5*INDEX('HAZUS Table FL 14.8'!$E$4:$E$14,MATCH('Step 1_Metric 7'!$J911,'HAZUS Table FL 14.8'!$C$4:$C$14,0)),"no data")</f>
        <v>no data</v>
      </c>
      <c r="W911" s="92" t="str">
        <f t="shared" si="128"/>
        <v/>
      </c>
      <c r="X911" s="92" t="str">
        <f t="shared" si="129"/>
        <v/>
      </c>
      <c r="Y911" s="92" t="str">
        <f t="shared" si="130"/>
        <v/>
      </c>
      <c r="Z911" s="92" t="str">
        <f t="shared" si="131"/>
        <v/>
      </c>
      <c r="AA911" s="101" t="str">
        <f t="shared" si="132"/>
        <v/>
      </c>
      <c r="AB911" s="101" t="str">
        <f t="shared" si="133"/>
        <v/>
      </c>
      <c r="AC911" s="92" t="str">
        <f t="shared" si="134"/>
        <v/>
      </c>
      <c r="AD911" s="92" t="str">
        <f t="shared" si="135"/>
        <v/>
      </c>
    </row>
    <row r="912" spans="1:30" x14ac:dyDescent="0.25">
      <c r="A912">
        <f t="shared" si="127"/>
        <v>10</v>
      </c>
      <c r="B912">
        <f>COUNTIF($D$4:D912,D912)</f>
        <v>829</v>
      </c>
      <c r="C912">
        <f>'Building Structure Data'!B913</f>
        <v>0</v>
      </c>
      <c r="D912">
        <f>'Building Structure Data'!C913</f>
        <v>0</v>
      </c>
      <c r="E912">
        <f>'Building Structure Data'!D913</f>
        <v>0</v>
      </c>
      <c r="F912">
        <f>'Building Structure Data'!E913</f>
        <v>0</v>
      </c>
      <c r="G912" s="43">
        <f>'Building Structure Data'!O913</f>
        <v>0</v>
      </c>
      <c r="H912" s="43">
        <f>'Building Structure Data'!P913</f>
        <v>0</v>
      </c>
      <c r="I912" t="b">
        <f>IF(OR('Building Structure Data'!M913="C",'Building Structure Data'!M913="R"),TRUE,FALSE)</f>
        <v>0</v>
      </c>
      <c r="J912">
        <f>'Building Structure Data'!Y913</f>
        <v>0</v>
      </c>
      <c r="K912" s="77">
        <f>'Building Structure Data'!AN913</f>
        <v>0</v>
      </c>
      <c r="L912" s="77">
        <f>'Building Structure Data'!AO913</f>
        <v>0</v>
      </c>
      <c r="M912" s="163" t="str">
        <f>IFERROR('Inputs_Metric 7'!$D$5*INDEX('HAZUS Table FL 14.14'!$F$5:$F$40,MATCH($J912,'HAZUS Table FL 14.14'!$C$5:$C$40,0)),"no data")</f>
        <v>no data</v>
      </c>
      <c r="N912" s="163" t="str">
        <f>IFERROR('Inputs_Metric 7'!$D$5*INDEX('HAZUS Table FL 14.14'!$G$5:$G$40,MATCH($J912,'HAZUS Table FL 14.14'!$C$5:$C$40,0)),"no data")</f>
        <v>no data</v>
      </c>
      <c r="O912" s="163" t="str">
        <f>IFERROR('Inputs_Metric 7'!$D$5*INDEX('HAZUS Table FL 14.14'!$I$5:$I$40,MATCH($J912,'HAZUS Table FL 14.14'!$C$5:$C$40,0)),"no data")</f>
        <v>no data</v>
      </c>
      <c r="P912" s="246" t="str">
        <f>IFERROR(AVERAGEIFS('HAZUS Table FL 14.12'!$S$4:$S$325,'HAZUS Table FL 14.12'!$N$4:$N$325,$J912,'HAZUS Table FL 14.12'!$R$4:$R$325,$I912,'HAZUS Table FL 14.12'!$P$4:$P$325,"&lt;="&amp;$G912,'HAZUS Table FL 14.12'!$Q$4:$Q$325,"&gt;"&amp;$G912)*'Inputs_Metric 7'!$D$6,"no data")</f>
        <v>no data</v>
      </c>
      <c r="Q912" s="246" t="str">
        <f>IFERROR(AVERAGEIFS('HAZUS Table FL 14.12'!$S$4:$S$325,'HAZUS Table FL 14.12'!$N$4:$N$325,$J912,'HAZUS Table FL 14.12'!$R$4:$R$325,$I912,'HAZUS Table FL 14.12'!$P$4:$P$325,"&lt;="&amp;$H912,'HAZUS Table FL 14.12'!$Q$4:$Q$325,"&gt;"&amp;$H912)*'Inputs_Metric 7'!$D$6,"no data")</f>
        <v>no data</v>
      </c>
      <c r="R912" s="246" t="str">
        <f>IFERROR(INDEX('HAZUS Table FL 14.16'!$D$3:$D$30,MATCH($J912,'HAZUS Table FL 14.16'!$C$3:$C$30,0)),"no data")</f>
        <v>no data</v>
      </c>
      <c r="S912" s="246" t="str">
        <f>IFERROR(INDEX('HAZUS Table FL 14.16'!$F$3:$F$30,MATCH($J912,'HAZUS Table FL 14.16'!$C$3:$C$30,0)),"no data")</f>
        <v>no data</v>
      </c>
      <c r="T912" s="246" t="str">
        <f>IFERROR(INDEX('HAZUS Table FL 14.16'!$G$3:$G$30,MATCH($J912,'HAZUS Table FL 14.16'!$C$3:$C$30,0)),"no data")</f>
        <v>no data</v>
      </c>
      <c r="U912" s="164" t="str">
        <f>IFERROR('Inputs_Metric 7'!$D$5*INDEX('HAZUS Table FL 14.8'!$E$4:$E$14,MATCH('Step 1_Metric 7'!$J912,'HAZUS Table FL 14.8'!$C$4:$C$14,0)),"no data")</f>
        <v>no data</v>
      </c>
      <c r="W912" s="92" t="str">
        <f t="shared" si="128"/>
        <v/>
      </c>
      <c r="X912" s="92" t="str">
        <f t="shared" si="129"/>
        <v/>
      </c>
      <c r="Y912" s="92" t="str">
        <f t="shared" si="130"/>
        <v/>
      </c>
      <c r="Z912" s="92" t="str">
        <f t="shared" si="131"/>
        <v/>
      </c>
      <c r="AA912" s="101" t="str">
        <f t="shared" si="132"/>
        <v/>
      </c>
      <c r="AB912" s="101" t="str">
        <f t="shared" si="133"/>
        <v/>
      </c>
      <c r="AC912" s="92" t="str">
        <f t="shared" si="134"/>
        <v/>
      </c>
      <c r="AD912" s="92" t="str">
        <f t="shared" si="135"/>
        <v/>
      </c>
    </row>
    <row r="913" spans="1:30" x14ac:dyDescent="0.25">
      <c r="A913">
        <f t="shared" si="127"/>
        <v>10</v>
      </c>
      <c r="B913">
        <f>COUNTIF($D$4:D913,D913)</f>
        <v>830</v>
      </c>
      <c r="C913">
        <f>'Building Structure Data'!B914</f>
        <v>0</v>
      </c>
      <c r="D913">
        <f>'Building Structure Data'!C914</f>
        <v>0</v>
      </c>
      <c r="E913">
        <f>'Building Structure Data'!D914</f>
        <v>0</v>
      </c>
      <c r="F913">
        <f>'Building Structure Data'!E914</f>
        <v>0</v>
      </c>
      <c r="G913" s="43">
        <f>'Building Structure Data'!O914</f>
        <v>0</v>
      </c>
      <c r="H913" s="43">
        <f>'Building Structure Data'!P914</f>
        <v>0</v>
      </c>
      <c r="I913" t="b">
        <f>IF(OR('Building Structure Data'!M914="C",'Building Structure Data'!M914="R"),TRUE,FALSE)</f>
        <v>0</v>
      </c>
      <c r="J913">
        <f>'Building Structure Data'!Y914</f>
        <v>0</v>
      </c>
      <c r="K913" s="77">
        <f>'Building Structure Data'!AN914</f>
        <v>0</v>
      </c>
      <c r="L913" s="77">
        <f>'Building Structure Data'!AO914</f>
        <v>0</v>
      </c>
      <c r="M913" s="163" t="str">
        <f>IFERROR('Inputs_Metric 7'!$D$5*INDEX('HAZUS Table FL 14.14'!$F$5:$F$40,MATCH($J913,'HAZUS Table FL 14.14'!$C$5:$C$40,0)),"no data")</f>
        <v>no data</v>
      </c>
      <c r="N913" s="163" t="str">
        <f>IFERROR('Inputs_Metric 7'!$D$5*INDEX('HAZUS Table FL 14.14'!$G$5:$G$40,MATCH($J913,'HAZUS Table FL 14.14'!$C$5:$C$40,0)),"no data")</f>
        <v>no data</v>
      </c>
      <c r="O913" s="163" t="str">
        <f>IFERROR('Inputs_Metric 7'!$D$5*INDEX('HAZUS Table FL 14.14'!$I$5:$I$40,MATCH($J913,'HAZUS Table FL 14.14'!$C$5:$C$40,0)),"no data")</f>
        <v>no data</v>
      </c>
      <c r="P913" s="246" t="str">
        <f>IFERROR(AVERAGEIFS('HAZUS Table FL 14.12'!$S$4:$S$325,'HAZUS Table FL 14.12'!$N$4:$N$325,$J913,'HAZUS Table FL 14.12'!$R$4:$R$325,$I913,'HAZUS Table FL 14.12'!$P$4:$P$325,"&lt;="&amp;$G913,'HAZUS Table FL 14.12'!$Q$4:$Q$325,"&gt;"&amp;$G913)*'Inputs_Metric 7'!$D$6,"no data")</f>
        <v>no data</v>
      </c>
      <c r="Q913" s="246" t="str">
        <f>IFERROR(AVERAGEIFS('HAZUS Table FL 14.12'!$S$4:$S$325,'HAZUS Table FL 14.12'!$N$4:$N$325,$J913,'HAZUS Table FL 14.12'!$R$4:$R$325,$I913,'HAZUS Table FL 14.12'!$P$4:$P$325,"&lt;="&amp;$H913,'HAZUS Table FL 14.12'!$Q$4:$Q$325,"&gt;"&amp;$H913)*'Inputs_Metric 7'!$D$6,"no data")</f>
        <v>no data</v>
      </c>
      <c r="R913" s="246" t="str">
        <f>IFERROR(INDEX('HAZUS Table FL 14.16'!$D$3:$D$30,MATCH($J913,'HAZUS Table FL 14.16'!$C$3:$C$30,0)),"no data")</f>
        <v>no data</v>
      </c>
      <c r="S913" s="246" t="str">
        <f>IFERROR(INDEX('HAZUS Table FL 14.16'!$F$3:$F$30,MATCH($J913,'HAZUS Table FL 14.16'!$C$3:$C$30,0)),"no data")</f>
        <v>no data</v>
      </c>
      <c r="T913" s="246" t="str">
        <f>IFERROR(INDEX('HAZUS Table FL 14.16'!$G$3:$G$30,MATCH($J913,'HAZUS Table FL 14.16'!$C$3:$C$30,0)),"no data")</f>
        <v>no data</v>
      </c>
      <c r="U913" s="164" t="str">
        <f>IFERROR('Inputs_Metric 7'!$D$5*INDEX('HAZUS Table FL 14.8'!$E$4:$E$14,MATCH('Step 1_Metric 7'!$J913,'HAZUS Table FL 14.8'!$C$4:$C$14,0)),"no data")</f>
        <v>no data</v>
      </c>
      <c r="W913" s="92" t="str">
        <f t="shared" si="128"/>
        <v/>
      </c>
      <c r="X913" s="92" t="str">
        <f t="shared" si="129"/>
        <v/>
      </c>
      <c r="Y913" s="92" t="str">
        <f t="shared" si="130"/>
        <v/>
      </c>
      <c r="Z913" s="92" t="str">
        <f t="shared" si="131"/>
        <v/>
      </c>
      <c r="AA913" s="101" t="str">
        <f t="shared" si="132"/>
        <v/>
      </c>
      <c r="AB913" s="101" t="str">
        <f t="shared" si="133"/>
        <v/>
      </c>
      <c r="AC913" s="92" t="str">
        <f t="shared" si="134"/>
        <v/>
      </c>
      <c r="AD913" s="92" t="str">
        <f t="shared" si="135"/>
        <v/>
      </c>
    </row>
    <row r="914" spans="1:30" x14ac:dyDescent="0.25">
      <c r="A914">
        <f t="shared" si="127"/>
        <v>10</v>
      </c>
      <c r="B914">
        <f>COUNTIF($D$4:D914,D914)</f>
        <v>831</v>
      </c>
      <c r="C914">
        <f>'Building Structure Data'!B915</f>
        <v>0</v>
      </c>
      <c r="D914">
        <f>'Building Structure Data'!C915</f>
        <v>0</v>
      </c>
      <c r="E914">
        <f>'Building Structure Data'!D915</f>
        <v>0</v>
      </c>
      <c r="F914">
        <f>'Building Structure Data'!E915</f>
        <v>0</v>
      </c>
      <c r="G914" s="43">
        <f>'Building Structure Data'!O915</f>
        <v>0</v>
      </c>
      <c r="H914" s="43">
        <f>'Building Structure Data'!P915</f>
        <v>0</v>
      </c>
      <c r="I914" t="b">
        <f>IF(OR('Building Structure Data'!M915="C",'Building Structure Data'!M915="R"),TRUE,FALSE)</f>
        <v>0</v>
      </c>
      <c r="J914">
        <f>'Building Structure Data'!Y915</f>
        <v>0</v>
      </c>
      <c r="K914" s="77">
        <f>'Building Structure Data'!AN915</f>
        <v>0</v>
      </c>
      <c r="L914" s="77">
        <f>'Building Structure Data'!AO915</f>
        <v>0</v>
      </c>
      <c r="M914" s="163" t="str">
        <f>IFERROR('Inputs_Metric 7'!$D$5*INDEX('HAZUS Table FL 14.14'!$F$5:$F$40,MATCH($J914,'HAZUS Table FL 14.14'!$C$5:$C$40,0)),"no data")</f>
        <v>no data</v>
      </c>
      <c r="N914" s="163" t="str">
        <f>IFERROR('Inputs_Metric 7'!$D$5*INDEX('HAZUS Table FL 14.14'!$G$5:$G$40,MATCH($J914,'HAZUS Table FL 14.14'!$C$5:$C$40,0)),"no data")</f>
        <v>no data</v>
      </c>
      <c r="O914" s="163" t="str">
        <f>IFERROR('Inputs_Metric 7'!$D$5*INDEX('HAZUS Table FL 14.14'!$I$5:$I$40,MATCH($J914,'HAZUS Table FL 14.14'!$C$5:$C$40,0)),"no data")</f>
        <v>no data</v>
      </c>
      <c r="P914" s="246" t="str">
        <f>IFERROR(AVERAGEIFS('HAZUS Table FL 14.12'!$S$4:$S$325,'HAZUS Table FL 14.12'!$N$4:$N$325,$J914,'HAZUS Table FL 14.12'!$R$4:$R$325,$I914,'HAZUS Table FL 14.12'!$P$4:$P$325,"&lt;="&amp;$G914,'HAZUS Table FL 14.12'!$Q$4:$Q$325,"&gt;"&amp;$G914)*'Inputs_Metric 7'!$D$6,"no data")</f>
        <v>no data</v>
      </c>
      <c r="Q914" s="246" t="str">
        <f>IFERROR(AVERAGEIFS('HAZUS Table FL 14.12'!$S$4:$S$325,'HAZUS Table FL 14.12'!$N$4:$N$325,$J914,'HAZUS Table FL 14.12'!$R$4:$R$325,$I914,'HAZUS Table FL 14.12'!$P$4:$P$325,"&lt;="&amp;$H914,'HAZUS Table FL 14.12'!$Q$4:$Q$325,"&gt;"&amp;$H914)*'Inputs_Metric 7'!$D$6,"no data")</f>
        <v>no data</v>
      </c>
      <c r="R914" s="246" t="str">
        <f>IFERROR(INDEX('HAZUS Table FL 14.16'!$D$3:$D$30,MATCH($J914,'HAZUS Table FL 14.16'!$C$3:$C$30,0)),"no data")</f>
        <v>no data</v>
      </c>
      <c r="S914" s="246" t="str">
        <f>IFERROR(INDEX('HAZUS Table FL 14.16'!$F$3:$F$30,MATCH($J914,'HAZUS Table FL 14.16'!$C$3:$C$30,0)),"no data")</f>
        <v>no data</v>
      </c>
      <c r="T914" s="246" t="str">
        <f>IFERROR(INDEX('HAZUS Table FL 14.16'!$G$3:$G$30,MATCH($J914,'HAZUS Table FL 14.16'!$C$3:$C$30,0)),"no data")</f>
        <v>no data</v>
      </c>
      <c r="U914" s="164" t="str">
        <f>IFERROR('Inputs_Metric 7'!$D$5*INDEX('HAZUS Table FL 14.8'!$E$4:$E$14,MATCH('Step 1_Metric 7'!$J914,'HAZUS Table FL 14.8'!$C$4:$C$14,0)),"no data")</f>
        <v>no data</v>
      </c>
      <c r="W914" s="92" t="str">
        <f t="shared" si="128"/>
        <v/>
      </c>
      <c r="X914" s="92" t="str">
        <f t="shared" si="129"/>
        <v/>
      </c>
      <c r="Y914" s="92" t="str">
        <f t="shared" si="130"/>
        <v/>
      </c>
      <c r="Z914" s="92" t="str">
        <f t="shared" si="131"/>
        <v/>
      </c>
      <c r="AA914" s="101" t="str">
        <f t="shared" si="132"/>
        <v/>
      </c>
      <c r="AB914" s="101" t="str">
        <f t="shared" si="133"/>
        <v/>
      </c>
      <c r="AC914" s="92" t="str">
        <f t="shared" si="134"/>
        <v/>
      </c>
      <c r="AD914" s="92" t="str">
        <f t="shared" si="135"/>
        <v/>
      </c>
    </row>
    <row r="915" spans="1:30" x14ac:dyDescent="0.25">
      <c r="A915">
        <f t="shared" si="127"/>
        <v>10</v>
      </c>
      <c r="B915">
        <f>COUNTIF($D$4:D915,D915)</f>
        <v>832</v>
      </c>
      <c r="C915">
        <f>'Building Structure Data'!B916</f>
        <v>0</v>
      </c>
      <c r="D915">
        <f>'Building Structure Data'!C916</f>
        <v>0</v>
      </c>
      <c r="E915">
        <f>'Building Structure Data'!D916</f>
        <v>0</v>
      </c>
      <c r="F915">
        <f>'Building Structure Data'!E916</f>
        <v>0</v>
      </c>
      <c r="G915" s="43">
        <f>'Building Structure Data'!O916</f>
        <v>0</v>
      </c>
      <c r="H915" s="43">
        <f>'Building Structure Data'!P916</f>
        <v>0</v>
      </c>
      <c r="I915" t="b">
        <f>IF(OR('Building Structure Data'!M916="C",'Building Structure Data'!M916="R"),TRUE,FALSE)</f>
        <v>0</v>
      </c>
      <c r="J915">
        <f>'Building Structure Data'!Y916</f>
        <v>0</v>
      </c>
      <c r="K915" s="77">
        <f>'Building Structure Data'!AN916</f>
        <v>0</v>
      </c>
      <c r="L915" s="77">
        <f>'Building Structure Data'!AO916</f>
        <v>0</v>
      </c>
      <c r="M915" s="163" t="str">
        <f>IFERROR('Inputs_Metric 7'!$D$5*INDEX('HAZUS Table FL 14.14'!$F$5:$F$40,MATCH($J915,'HAZUS Table FL 14.14'!$C$5:$C$40,0)),"no data")</f>
        <v>no data</v>
      </c>
      <c r="N915" s="163" t="str">
        <f>IFERROR('Inputs_Metric 7'!$D$5*INDEX('HAZUS Table FL 14.14'!$G$5:$G$40,MATCH($J915,'HAZUS Table FL 14.14'!$C$5:$C$40,0)),"no data")</f>
        <v>no data</v>
      </c>
      <c r="O915" s="163" t="str">
        <f>IFERROR('Inputs_Metric 7'!$D$5*INDEX('HAZUS Table FL 14.14'!$I$5:$I$40,MATCH($J915,'HAZUS Table FL 14.14'!$C$5:$C$40,0)),"no data")</f>
        <v>no data</v>
      </c>
      <c r="P915" s="246" t="str">
        <f>IFERROR(AVERAGEIFS('HAZUS Table FL 14.12'!$S$4:$S$325,'HAZUS Table FL 14.12'!$N$4:$N$325,$J915,'HAZUS Table FL 14.12'!$R$4:$R$325,$I915,'HAZUS Table FL 14.12'!$P$4:$P$325,"&lt;="&amp;$G915,'HAZUS Table FL 14.12'!$Q$4:$Q$325,"&gt;"&amp;$G915)*'Inputs_Metric 7'!$D$6,"no data")</f>
        <v>no data</v>
      </c>
      <c r="Q915" s="246" t="str">
        <f>IFERROR(AVERAGEIFS('HAZUS Table FL 14.12'!$S$4:$S$325,'HAZUS Table FL 14.12'!$N$4:$N$325,$J915,'HAZUS Table FL 14.12'!$R$4:$R$325,$I915,'HAZUS Table FL 14.12'!$P$4:$P$325,"&lt;="&amp;$H915,'HAZUS Table FL 14.12'!$Q$4:$Q$325,"&gt;"&amp;$H915)*'Inputs_Metric 7'!$D$6,"no data")</f>
        <v>no data</v>
      </c>
      <c r="R915" s="246" t="str">
        <f>IFERROR(INDEX('HAZUS Table FL 14.16'!$D$3:$D$30,MATCH($J915,'HAZUS Table FL 14.16'!$C$3:$C$30,0)),"no data")</f>
        <v>no data</v>
      </c>
      <c r="S915" s="246" t="str">
        <f>IFERROR(INDEX('HAZUS Table FL 14.16'!$F$3:$F$30,MATCH($J915,'HAZUS Table FL 14.16'!$C$3:$C$30,0)),"no data")</f>
        <v>no data</v>
      </c>
      <c r="T915" s="246" t="str">
        <f>IFERROR(INDEX('HAZUS Table FL 14.16'!$G$3:$G$30,MATCH($J915,'HAZUS Table FL 14.16'!$C$3:$C$30,0)),"no data")</f>
        <v>no data</v>
      </c>
      <c r="U915" s="164" t="str">
        <f>IFERROR('Inputs_Metric 7'!$D$5*INDEX('HAZUS Table FL 14.8'!$E$4:$E$14,MATCH('Step 1_Metric 7'!$J915,'HAZUS Table FL 14.8'!$C$4:$C$14,0)),"no data")</f>
        <v>no data</v>
      </c>
      <c r="W915" s="92" t="str">
        <f t="shared" si="128"/>
        <v/>
      </c>
      <c r="X915" s="92" t="str">
        <f t="shared" si="129"/>
        <v/>
      </c>
      <c r="Y915" s="92" t="str">
        <f t="shared" si="130"/>
        <v/>
      </c>
      <c r="Z915" s="92" t="str">
        <f t="shared" si="131"/>
        <v/>
      </c>
      <c r="AA915" s="101" t="str">
        <f t="shared" si="132"/>
        <v/>
      </c>
      <c r="AB915" s="101" t="str">
        <f t="shared" si="133"/>
        <v/>
      </c>
      <c r="AC915" s="92" t="str">
        <f t="shared" si="134"/>
        <v/>
      </c>
      <c r="AD915" s="92" t="str">
        <f t="shared" si="135"/>
        <v/>
      </c>
    </row>
    <row r="916" spans="1:30" x14ac:dyDescent="0.25">
      <c r="A916">
        <f t="shared" si="127"/>
        <v>10</v>
      </c>
      <c r="B916">
        <f>COUNTIF($D$4:D916,D916)</f>
        <v>833</v>
      </c>
      <c r="C916">
        <f>'Building Structure Data'!B917</f>
        <v>0</v>
      </c>
      <c r="D916">
        <f>'Building Structure Data'!C917</f>
        <v>0</v>
      </c>
      <c r="E916">
        <f>'Building Structure Data'!D917</f>
        <v>0</v>
      </c>
      <c r="F916">
        <f>'Building Structure Data'!E917</f>
        <v>0</v>
      </c>
      <c r="G916" s="43">
        <f>'Building Structure Data'!O917</f>
        <v>0</v>
      </c>
      <c r="H916" s="43">
        <f>'Building Structure Data'!P917</f>
        <v>0</v>
      </c>
      <c r="I916" t="b">
        <f>IF(OR('Building Structure Data'!M917="C",'Building Structure Data'!M917="R"),TRUE,FALSE)</f>
        <v>0</v>
      </c>
      <c r="J916">
        <f>'Building Structure Data'!Y917</f>
        <v>0</v>
      </c>
      <c r="K916" s="77">
        <f>'Building Structure Data'!AN917</f>
        <v>0</v>
      </c>
      <c r="L916" s="77">
        <f>'Building Structure Data'!AO917</f>
        <v>0</v>
      </c>
      <c r="M916" s="163" t="str">
        <f>IFERROR('Inputs_Metric 7'!$D$5*INDEX('HAZUS Table FL 14.14'!$F$5:$F$40,MATCH($J916,'HAZUS Table FL 14.14'!$C$5:$C$40,0)),"no data")</f>
        <v>no data</v>
      </c>
      <c r="N916" s="163" t="str">
        <f>IFERROR('Inputs_Metric 7'!$D$5*INDEX('HAZUS Table FL 14.14'!$G$5:$G$40,MATCH($J916,'HAZUS Table FL 14.14'!$C$5:$C$40,0)),"no data")</f>
        <v>no data</v>
      </c>
      <c r="O916" s="163" t="str">
        <f>IFERROR('Inputs_Metric 7'!$D$5*INDEX('HAZUS Table FL 14.14'!$I$5:$I$40,MATCH($J916,'HAZUS Table FL 14.14'!$C$5:$C$40,0)),"no data")</f>
        <v>no data</v>
      </c>
      <c r="P916" s="246" t="str">
        <f>IFERROR(AVERAGEIFS('HAZUS Table FL 14.12'!$S$4:$S$325,'HAZUS Table FL 14.12'!$N$4:$N$325,$J916,'HAZUS Table FL 14.12'!$R$4:$R$325,$I916,'HAZUS Table FL 14.12'!$P$4:$P$325,"&lt;="&amp;$G916,'HAZUS Table FL 14.12'!$Q$4:$Q$325,"&gt;"&amp;$G916)*'Inputs_Metric 7'!$D$6,"no data")</f>
        <v>no data</v>
      </c>
      <c r="Q916" s="246" t="str">
        <f>IFERROR(AVERAGEIFS('HAZUS Table FL 14.12'!$S$4:$S$325,'HAZUS Table FL 14.12'!$N$4:$N$325,$J916,'HAZUS Table FL 14.12'!$R$4:$R$325,$I916,'HAZUS Table FL 14.12'!$P$4:$P$325,"&lt;="&amp;$H916,'HAZUS Table FL 14.12'!$Q$4:$Q$325,"&gt;"&amp;$H916)*'Inputs_Metric 7'!$D$6,"no data")</f>
        <v>no data</v>
      </c>
      <c r="R916" s="246" t="str">
        <f>IFERROR(INDEX('HAZUS Table FL 14.16'!$D$3:$D$30,MATCH($J916,'HAZUS Table FL 14.16'!$C$3:$C$30,0)),"no data")</f>
        <v>no data</v>
      </c>
      <c r="S916" s="246" t="str">
        <f>IFERROR(INDEX('HAZUS Table FL 14.16'!$F$3:$F$30,MATCH($J916,'HAZUS Table FL 14.16'!$C$3:$C$30,0)),"no data")</f>
        <v>no data</v>
      </c>
      <c r="T916" s="246" t="str">
        <f>IFERROR(INDEX('HAZUS Table FL 14.16'!$G$3:$G$30,MATCH($J916,'HAZUS Table FL 14.16'!$C$3:$C$30,0)),"no data")</f>
        <v>no data</v>
      </c>
      <c r="U916" s="164" t="str">
        <f>IFERROR('Inputs_Metric 7'!$D$5*INDEX('HAZUS Table FL 14.8'!$E$4:$E$14,MATCH('Step 1_Metric 7'!$J916,'HAZUS Table FL 14.8'!$C$4:$C$14,0)),"no data")</f>
        <v>no data</v>
      </c>
      <c r="W916" s="92" t="str">
        <f t="shared" si="128"/>
        <v/>
      </c>
      <c r="X916" s="92" t="str">
        <f t="shared" si="129"/>
        <v/>
      </c>
      <c r="Y916" s="92" t="str">
        <f t="shared" si="130"/>
        <v/>
      </c>
      <c r="Z916" s="92" t="str">
        <f t="shared" si="131"/>
        <v/>
      </c>
      <c r="AA916" s="101" t="str">
        <f t="shared" si="132"/>
        <v/>
      </c>
      <c r="AB916" s="101" t="str">
        <f t="shared" si="133"/>
        <v/>
      </c>
      <c r="AC916" s="92" t="str">
        <f t="shared" si="134"/>
        <v/>
      </c>
      <c r="AD916" s="92" t="str">
        <f t="shared" si="135"/>
        <v/>
      </c>
    </row>
    <row r="917" spans="1:30" x14ac:dyDescent="0.25">
      <c r="A917">
        <f t="shared" si="127"/>
        <v>10</v>
      </c>
      <c r="B917">
        <f>COUNTIF($D$4:D917,D917)</f>
        <v>834</v>
      </c>
      <c r="C917">
        <f>'Building Structure Data'!B918</f>
        <v>0</v>
      </c>
      <c r="D917">
        <f>'Building Structure Data'!C918</f>
        <v>0</v>
      </c>
      <c r="E917">
        <f>'Building Structure Data'!D918</f>
        <v>0</v>
      </c>
      <c r="F917">
        <f>'Building Structure Data'!E918</f>
        <v>0</v>
      </c>
      <c r="G917" s="43">
        <f>'Building Structure Data'!O918</f>
        <v>0</v>
      </c>
      <c r="H917" s="43">
        <f>'Building Structure Data'!P918</f>
        <v>0</v>
      </c>
      <c r="I917" t="b">
        <f>IF(OR('Building Structure Data'!M918="C",'Building Structure Data'!M918="R"),TRUE,FALSE)</f>
        <v>0</v>
      </c>
      <c r="J917">
        <f>'Building Structure Data'!Y918</f>
        <v>0</v>
      </c>
      <c r="K917" s="77">
        <f>'Building Structure Data'!AN918</f>
        <v>0</v>
      </c>
      <c r="L917" s="77">
        <f>'Building Structure Data'!AO918</f>
        <v>0</v>
      </c>
      <c r="M917" s="163" t="str">
        <f>IFERROR('Inputs_Metric 7'!$D$5*INDEX('HAZUS Table FL 14.14'!$F$5:$F$40,MATCH($J917,'HAZUS Table FL 14.14'!$C$5:$C$40,0)),"no data")</f>
        <v>no data</v>
      </c>
      <c r="N917" s="163" t="str">
        <f>IFERROR('Inputs_Metric 7'!$D$5*INDEX('HAZUS Table FL 14.14'!$G$5:$G$40,MATCH($J917,'HAZUS Table FL 14.14'!$C$5:$C$40,0)),"no data")</f>
        <v>no data</v>
      </c>
      <c r="O917" s="163" t="str">
        <f>IFERROR('Inputs_Metric 7'!$D$5*INDEX('HAZUS Table FL 14.14'!$I$5:$I$40,MATCH($J917,'HAZUS Table FL 14.14'!$C$5:$C$40,0)),"no data")</f>
        <v>no data</v>
      </c>
      <c r="P917" s="246" t="str">
        <f>IFERROR(AVERAGEIFS('HAZUS Table FL 14.12'!$S$4:$S$325,'HAZUS Table FL 14.12'!$N$4:$N$325,$J917,'HAZUS Table FL 14.12'!$R$4:$R$325,$I917,'HAZUS Table FL 14.12'!$P$4:$P$325,"&lt;="&amp;$G917,'HAZUS Table FL 14.12'!$Q$4:$Q$325,"&gt;"&amp;$G917)*'Inputs_Metric 7'!$D$6,"no data")</f>
        <v>no data</v>
      </c>
      <c r="Q917" s="246" t="str">
        <f>IFERROR(AVERAGEIFS('HAZUS Table FL 14.12'!$S$4:$S$325,'HAZUS Table FL 14.12'!$N$4:$N$325,$J917,'HAZUS Table FL 14.12'!$R$4:$R$325,$I917,'HAZUS Table FL 14.12'!$P$4:$P$325,"&lt;="&amp;$H917,'HAZUS Table FL 14.12'!$Q$4:$Q$325,"&gt;"&amp;$H917)*'Inputs_Metric 7'!$D$6,"no data")</f>
        <v>no data</v>
      </c>
      <c r="R917" s="246" t="str">
        <f>IFERROR(INDEX('HAZUS Table FL 14.16'!$D$3:$D$30,MATCH($J917,'HAZUS Table FL 14.16'!$C$3:$C$30,0)),"no data")</f>
        <v>no data</v>
      </c>
      <c r="S917" s="246" t="str">
        <f>IFERROR(INDEX('HAZUS Table FL 14.16'!$F$3:$F$30,MATCH($J917,'HAZUS Table FL 14.16'!$C$3:$C$30,0)),"no data")</f>
        <v>no data</v>
      </c>
      <c r="T917" s="246" t="str">
        <f>IFERROR(INDEX('HAZUS Table FL 14.16'!$G$3:$G$30,MATCH($J917,'HAZUS Table FL 14.16'!$C$3:$C$30,0)),"no data")</f>
        <v>no data</v>
      </c>
      <c r="U917" s="164" t="str">
        <f>IFERROR('Inputs_Metric 7'!$D$5*INDEX('HAZUS Table FL 14.8'!$E$4:$E$14,MATCH('Step 1_Metric 7'!$J917,'HAZUS Table FL 14.8'!$C$4:$C$14,0)),"no data")</f>
        <v>no data</v>
      </c>
      <c r="W917" s="92" t="str">
        <f t="shared" si="128"/>
        <v/>
      </c>
      <c r="X917" s="92" t="str">
        <f t="shared" si="129"/>
        <v/>
      </c>
      <c r="Y917" s="92" t="str">
        <f t="shared" si="130"/>
        <v/>
      </c>
      <c r="Z917" s="92" t="str">
        <f t="shared" si="131"/>
        <v/>
      </c>
      <c r="AA917" s="101" t="str">
        <f t="shared" si="132"/>
        <v/>
      </c>
      <c r="AB917" s="101" t="str">
        <f t="shared" si="133"/>
        <v/>
      </c>
      <c r="AC917" s="92" t="str">
        <f t="shared" si="134"/>
        <v/>
      </c>
      <c r="AD917" s="92" t="str">
        <f t="shared" si="135"/>
        <v/>
      </c>
    </row>
    <row r="918" spans="1:30" x14ac:dyDescent="0.25">
      <c r="A918">
        <f t="shared" si="127"/>
        <v>10</v>
      </c>
      <c r="B918">
        <f>COUNTIF($D$4:D918,D918)</f>
        <v>835</v>
      </c>
      <c r="C918">
        <f>'Building Structure Data'!B919</f>
        <v>0</v>
      </c>
      <c r="D918">
        <f>'Building Structure Data'!C919</f>
        <v>0</v>
      </c>
      <c r="E918">
        <f>'Building Structure Data'!D919</f>
        <v>0</v>
      </c>
      <c r="F918">
        <f>'Building Structure Data'!E919</f>
        <v>0</v>
      </c>
      <c r="G918" s="43">
        <f>'Building Structure Data'!O919</f>
        <v>0</v>
      </c>
      <c r="H918" s="43">
        <f>'Building Structure Data'!P919</f>
        <v>0</v>
      </c>
      <c r="I918" t="b">
        <f>IF(OR('Building Structure Data'!M919="C",'Building Structure Data'!M919="R"),TRUE,FALSE)</f>
        <v>0</v>
      </c>
      <c r="J918">
        <f>'Building Structure Data'!Y919</f>
        <v>0</v>
      </c>
      <c r="K918" s="77">
        <f>'Building Structure Data'!AN919</f>
        <v>0</v>
      </c>
      <c r="L918" s="77">
        <f>'Building Structure Data'!AO919</f>
        <v>0</v>
      </c>
      <c r="M918" s="163" t="str">
        <f>IFERROR('Inputs_Metric 7'!$D$5*INDEX('HAZUS Table FL 14.14'!$F$5:$F$40,MATCH($J918,'HAZUS Table FL 14.14'!$C$5:$C$40,0)),"no data")</f>
        <v>no data</v>
      </c>
      <c r="N918" s="163" t="str">
        <f>IFERROR('Inputs_Metric 7'!$D$5*INDEX('HAZUS Table FL 14.14'!$G$5:$G$40,MATCH($J918,'HAZUS Table FL 14.14'!$C$5:$C$40,0)),"no data")</f>
        <v>no data</v>
      </c>
      <c r="O918" s="163" t="str">
        <f>IFERROR('Inputs_Metric 7'!$D$5*INDEX('HAZUS Table FL 14.14'!$I$5:$I$40,MATCH($J918,'HAZUS Table FL 14.14'!$C$5:$C$40,0)),"no data")</f>
        <v>no data</v>
      </c>
      <c r="P918" s="246" t="str">
        <f>IFERROR(AVERAGEIFS('HAZUS Table FL 14.12'!$S$4:$S$325,'HAZUS Table FL 14.12'!$N$4:$N$325,$J918,'HAZUS Table FL 14.12'!$R$4:$R$325,$I918,'HAZUS Table FL 14.12'!$P$4:$P$325,"&lt;="&amp;$G918,'HAZUS Table FL 14.12'!$Q$4:$Q$325,"&gt;"&amp;$G918)*'Inputs_Metric 7'!$D$6,"no data")</f>
        <v>no data</v>
      </c>
      <c r="Q918" s="246" t="str">
        <f>IFERROR(AVERAGEIFS('HAZUS Table FL 14.12'!$S$4:$S$325,'HAZUS Table FL 14.12'!$N$4:$N$325,$J918,'HAZUS Table FL 14.12'!$R$4:$R$325,$I918,'HAZUS Table FL 14.12'!$P$4:$P$325,"&lt;="&amp;$H918,'HAZUS Table FL 14.12'!$Q$4:$Q$325,"&gt;"&amp;$H918)*'Inputs_Metric 7'!$D$6,"no data")</f>
        <v>no data</v>
      </c>
      <c r="R918" s="246" t="str">
        <f>IFERROR(INDEX('HAZUS Table FL 14.16'!$D$3:$D$30,MATCH($J918,'HAZUS Table FL 14.16'!$C$3:$C$30,0)),"no data")</f>
        <v>no data</v>
      </c>
      <c r="S918" s="246" t="str">
        <f>IFERROR(INDEX('HAZUS Table FL 14.16'!$F$3:$F$30,MATCH($J918,'HAZUS Table FL 14.16'!$C$3:$C$30,0)),"no data")</f>
        <v>no data</v>
      </c>
      <c r="T918" s="246" t="str">
        <f>IFERROR(INDEX('HAZUS Table FL 14.16'!$G$3:$G$30,MATCH($J918,'HAZUS Table FL 14.16'!$C$3:$C$30,0)),"no data")</f>
        <v>no data</v>
      </c>
      <c r="U918" s="164" t="str">
        <f>IFERROR('Inputs_Metric 7'!$D$5*INDEX('HAZUS Table FL 14.8'!$E$4:$E$14,MATCH('Step 1_Metric 7'!$J918,'HAZUS Table FL 14.8'!$C$4:$C$14,0)),"no data")</f>
        <v>no data</v>
      </c>
      <c r="W918" s="92" t="str">
        <f t="shared" si="128"/>
        <v/>
      </c>
      <c r="X918" s="92" t="str">
        <f t="shared" si="129"/>
        <v/>
      </c>
      <c r="Y918" s="92" t="str">
        <f t="shared" si="130"/>
        <v/>
      </c>
      <c r="Z918" s="92" t="str">
        <f t="shared" si="131"/>
        <v/>
      </c>
      <c r="AA918" s="101" t="str">
        <f t="shared" si="132"/>
        <v/>
      </c>
      <c r="AB918" s="101" t="str">
        <f t="shared" si="133"/>
        <v/>
      </c>
      <c r="AC918" s="92" t="str">
        <f t="shared" si="134"/>
        <v/>
      </c>
      <c r="AD918" s="92" t="str">
        <f t="shared" si="135"/>
        <v/>
      </c>
    </row>
    <row r="919" spans="1:30" x14ac:dyDescent="0.25">
      <c r="A919">
        <f t="shared" si="127"/>
        <v>10</v>
      </c>
      <c r="B919">
        <f>COUNTIF($D$4:D919,D919)</f>
        <v>836</v>
      </c>
      <c r="C919">
        <f>'Building Structure Data'!B920</f>
        <v>0</v>
      </c>
      <c r="D919">
        <f>'Building Structure Data'!C920</f>
        <v>0</v>
      </c>
      <c r="E919">
        <f>'Building Structure Data'!D920</f>
        <v>0</v>
      </c>
      <c r="F919">
        <f>'Building Structure Data'!E920</f>
        <v>0</v>
      </c>
      <c r="G919" s="43">
        <f>'Building Structure Data'!O920</f>
        <v>0</v>
      </c>
      <c r="H919" s="43">
        <f>'Building Structure Data'!P920</f>
        <v>0</v>
      </c>
      <c r="I919" t="b">
        <f>IF(OR('Building Structure Data'!M920="C",'Building Structure Data'!M920="R"),TRUE,FALSE)</f>
        <v>0</v>
      </c>
      <c r="J919">
        <f>'Building Structure Data'!Y920</f>
        <v>0</v>
      </c>
      <c r="K919" s="77">
        <f>'Building Structure Data'!AN920</f>
        <v>0</v>
      </c>
      <c r="L919" s="77">
        <f>'Building Structure Data'!AO920</f>
        <v>0</v>
      </c>
      <c r="M919" s="163" t="str">
        <f>IFERROR('Inputs_Metric 7'!$D$5*INDEX('HAZUS Table FL 14.14'!$F$5:$F$40,MATCH($J919,'HAZUS Table FL 14.14'!$C$5:$C$40,0)),"no data")</f>
        <v>no data</v>
      </c>
      <c r="N919" s="163" t="str">
        <f>IFERROR('Inputs_Metric 7'!$D$5*INDEX('HAZUS Table FL 14.14'!$G$5:$G$40,MATCH($J919,'HAZUS Table FL 14.14'!$C$5:$C$40,0)),"no data")</f>
        <v>no data</v>
      </c>
      <c r="O919" s="163" t="str">
        <f>IFERROR('Inputs_Metric 7'!$D$5*INDEX('HAZUS Table FL 14.14'!$I$5:$I$40,MATCH($J919,'HAZUS Table FL 14.14'!$C$5:$C$40,0)),"no data")</f>
        <v>no data</v>
      </c>
      <c r="P919" s="246" t="str">
        <f>IFERROR(AVERAGEIFS('HAZUS Table FL 14.12'!$S$4:$S$325,'HAZUS Table FL 14.12'!$N$4:$N$325,$J919,'HAZUS Table FL 14.12'!$R$4:$R$325,$I919,'HAZUS Table FL 14.12'!$P$4:$P$325,"&lt;="&amp;$G919,'HAZUS Table FL 14.12'!$Q$4:$Q$325,"&gt;"&amp;$G919)*'Inputs_Metric 7'!$D$6,"no data")</f>
        <v>no data</v>
      </c>
      <c r="Q919" s="246" t="str">
        <f>IFERROR(AVERAGEIFS('HAZUS Table FL 14.12'!$S$4:$S$325,'HAZUS Table FL 14.12'!$N$4:$N$325,$J919,'HAZUS Table FL 14.12'!$R$4:$R$325,$I919,'HAZUS Table FL 14.12'!$P$4:$P$325,"&lt;="&amp;$H919,'HAZUS Table FL 14.12'!$Q$4:$Q$325,"&gt;"&amp;$H919)*'Inputs_Metric 7'!$D$6,"no data")</f>
        <v>no data</v>
      </c>
      <c r="R919" s="246" t="str">
        <f>IFERROR(INDEX('HAZUS Table FL 14.16'!$D$3:$D$30,MATCH($J919,'HAZUS Table FL 14.16'!$C$3:$C$30,0)),"no data")</f>
        <v>no data</v>
      </c>
      <c r="S919" s="246" t="str">
        <f>IFERROR(INDEX('HAZUS Table FL 14.16'!$F$3:$F$30,MATCH($J919,'HAZUS Table FL 14.16'!$C$3:$C$30,0)),"no data")</f>
        <v>no data</v>
      </c>
      <c r="T919" s="246" t="str">
        <f>IFERROR(INDEX('HAZUS Table FL 14.16'!$G$3:$G$30,MATCH($J919,'HAZUS Table FL 14.16'!$C$3:$C$30,0)),"no data")</f>
        <v>no data</v>
      </c>
      <c r="U919" s="164" t="str">
        <f>IFERROR('Inputs_Metric 7'!$D$5*INDEX('HAZUS Table FL 14.8'!$E$4:$E$14,MATCH('Step 1_Metric 7'!$J919,'HAZUS Table FL 14.8'!$C$4:$C$14,0)),"no data")</f>
        <v>no data</v>
      </c>
      <c r="W919" s="92" t="str">
        <f t="shared" si="128"/>
        <v/>
      </c>
      <c r="X919" s="92" t="str">
        <f t="shared" si="129"/>
        <v/>
      </c>
      <c r="Y919" s="92" t="str">
        <f t="shared" si="130"/>
        <v/>
      </c>
      <c r="Z919" s="92" t="str">
        <f t="shared" si="131"/>
        <v/>
      </c>
      <c r="AA919" s="101" t="str">
        <f t="shared" si="132"/>
        <v/>
      </c>
      <c r="AB919" s="101" t="str">
        <f t="shared" si="133"/>
        <v/>
      </c>
      <c r="AC919" s="92" t="str">
        <f t="shared" si="134"/>
        <v/>
      </c>
      <c r="AD919" s="92" t="str">
        <f t="shared" si="135"/>
        <v/>
      </c>
    </row>
    <row r="920" spans="1:30" x14ac:dyDescent="0.25">
      <c r="A920">
        <f t="shared" si="127"/>
        <v>10</v>
      </c>
      <c r="B920">
        <f>COUNTIF($D$4:D920,D920)</f>
        <v>837</v>
      </c>
      <c r="C920">
        <f>'Building Structure Data'!B921</f>
        <v>0</v>
      </c>
      <c r="D920">
        <f>'Building Structure Data'!C921</f>
        <v>0</v>
      </c>
      <c r="E920">
        <f>'Building Structure Data'!D921</f>
        <v>0</v>
      </c>
      <c r="F920">
        <f>'Building Structure Data'!E921</f>
        <v>0</v>
      </c>
      <c r="G920" s="43">
        <f>'Building Structure Data'!O921</f>
        <v>0</v>
      </c>
      <c r="H920" s="43">
        <f>'Building Structure Data'!P921</f>
        <v>0</v>
      </c>
      <c r="I920" t="b">
        <f>IF(OR('Building Structure Data'!M921="C",'Building Structure Data'!M921="R"),TRUE,FALSE)</f>
        <v>0</v>
      </c>
      <c r="J920">
        <f>'Building Structure Data'!Y921</f>
        <v>0</v>
      </c>
      <c r="K920" s="77">
        <f>'Building Structure Data'!AN921</f>
        <v>0</v>
      </c>
      <c r="L920" s="77">
        <f>'Building Structure Data'!AO921</f>
        <v>0</v>
      </c>
      <c r="M920" s="163" t="str">
        <f>IFERROR('Inputs_Metric 7'!$D$5*INDEX('HAZUS Table FL 14.14'!$F$5:$F$40,MATCH($J920,'HAZUS Table FL 14.14'!$C$5:$C$40,0)),"no data")</f>
        <v>no data</v>
      </c>
      <c r="N920" s="163" t="str">
        <f>IFERROR('Inputs_Metric 7'!$D$5*INDEX('HAZUS Table FL 14.14'!$G$5:$G$40,MATCH($J920,'HAZUS Table FL 14.14'!$C$5:$C$40,0)),"no data")</f>
        <v>no data</v>
      </c>
      <c r="O920" s="163" t="str">
        <f>IFERROR('Inputs_Metric 7'!$D$5*INDEX('HAZUS Table FL 14.14'!$I$5:$I$40,MATCH($J920,'HAZUS Table FL 14.14'!$C$5:$C$40,0)),"no data")</f>
        <v>no data</v>
      </c>
      <c r="P920" s="246" t="str">
        <f>IFERROR(AVERAGEIFS('HAZUS Table FL 14.12'!$S$4:$S$325,'HAZUS Table FL 14.12'!$N$4:$N$325,$J920,'HAZUS Table FL 14.12'!$R$4:$R$325,$I920,'HAZUS Table FL 14.12'!$P$4:$P$325,"&lt;="&amp;$G920,'HAZUS Table FL 14.12'!$Q$4:$Q$325,"&gt;"&amp;$G920)*'Inputs_Metric 7'!$D$6,"no data")</f>
        <v>no data</v>
      </c>
      <c r="Q920" s="246" t="str">
        <f>IFERROR(AVERAGEIFS('HAZUS Table FL 14.12'!$S$4:$S$325,'HAZUS Table FL 14.12'!$N$4:$N$325,$J920,'HAZUS Table FL 14.12'!$R$4:$R$325,$I920,'HAZUS Table FL 14.12'!$P$4:$P$325,"&lt;="&amp;$H920,'HAZUS Table FL 14.12'!$Q$4:$Q$325,"&gt;"&amp;$H920)*'Inputs_Metric 7'!$D$6,"no data")</f>
        <v>no data</v>
      </c>
      <c r="R920" s="246" t="str">
        <f>IFERROR(INDEX('HAZUS Table FL 14.16'!$D$3:$D$30,MATCH($J920,'HAZUS Table FL 14.16'!$C$3:$C$30,0)),"no data")</f>
        <v>no data</v>
      </c>
      <c r="S920" s="246" t="str">
        <f>IFERROR(INDEX('HAZUS Table FL 14.16'!$F$3:$F$30,MATCH($J920,'HAZUS Table FL 14.16'!$C$3:$C$30,0)),"no data")</f>
        <v>no data</v>
      </c>
      <c r="T920" s="246" t="str">
        <f>IFERROR(INDEX('HAZUS Table FL 14.16'!$G$3:$G$30,MATCH($J920,'HAZUS Table FL 14.16'!$C$3:$C$30,0)),"no data")</f>
        <v>no data</v>
      </c>
      <c r="U920" s="164" t="str">
        <f>IFERROR('Inputs_Metric 7'!$D$5*INDEX('HAZUS Table FL 14.8'!$E$4:$E$14,MATCH('Step 1_Metric 7'!$J920,'HAZUS Table FL 14.8'!$C$4:$C$14,0)),"no data")</f>
        <v>no data</v>
      </c>
      <c r="W920" s="92" t="str">
        <f t="shared" si="128"/>
        <v/>
      </c>
      <c r="X920" s="92" t="str">
        <f t="shared" si="129"/>
        <v/>
      </c>
      <c r="Y920" s="92" t="str">
        <f t="shared" si="130"/>
        <v/>
      </c>
      <c r="Z920" s="92" t="str">
        <f t="shared" si="131"/>
        <v/>
      </c>
      <c r="AA920" s="101" t="str">
        <f t="shared" si="132"/>
        <v/>
      </c>
      <c r="AB920" s="101" t="str">
        <f t="shared" si="133"/>
        <v/>
      </c>
      <c r="AC920" s="92" t="str">
        <f t="shared" si="134"/>
        <v/>
      </c>
      <c r="AD920" s="92" t="str">
        <f t="shared" si="135"/>
        <v/>
      </c>
    </row>
    <row r="921" spans="1:30" x14ac:dyDescent="0.25">
      <c r="A921">
        <f t="shared" si="127"/>
        <v>10</v>
      </c>
      <c r="B921">
        <f>COUNTIF($D$4:D921,D921)</f>
        <v>838</v>
      </c>
      <c r="C921">
        <f>'Building Structure Data'!B922</f>
        <v>0</v>
      </c>
      <c r="D921">
        <f>'Building Structure Data'!C922</f>
        <v>0</v>
      </c>
      <c r="E921">
        <f>'Building Structure Data'!D922</f>
        <v>0</v>
      </c>
      <c r="F921">
        <f>'Building Structure Data'!E922</f>
        <v>0</v>
      </c>
      <c r="G921" s="43">
        <f>'Building Structure Data'!O922</f>
        <v>0</v>
      </c>
      <c r="H921" s="43">
        <f>'Building Structure Data'!P922</f>
        <v>0</v>
      </c>
      <c r="I921" t="b">
        <f>IF(OR('Building Structure Data'!M922="C",'Building Structure Data'!M922="R"),TRUE,FALSE)</f>
        <v>0</v>
      </c>
      <c r="J921">
        <f>'Building Structure Data'!Y922</f>
        <v>0</v>
      </c>
      <c r="K921" s="77">
        <f>'Building Structure Data'!AN922</f>
        <v>0</v>
      </c>
      <c r="L921" s="77">
        <f>'Building Structure Data'!AO922</f>
        <v>0</v>
      </c>
      <c r="M921" s="163" t="str">
        <f>IFERROR('Inputs_Metric 7'!$D$5*INDEX('HAZUS Table FL 14.14'!$F$5:$F$40,MATCH($J921,'HAZUS Table FL 14.14'!$C$5:$C$40,0)),"no data")</f>
        <v>no data</v>
      </c>
      <c r="N921" s="163" t="str">
        <f>IFERROR('Inputs_Metric 7'!$D$5*INDEX('HAZUS Table FL 14.14'!$G$5:$G$40,MATCH($J921,'HAZUS Table FL 14.14'!$C$5:$C$40,0)),"no data")</f>
        <v>no data</v>
      </c>
      <c r="O921" s="163" t="str">
        <f>IFERROR('Inputs_Metric 7'!$D$5*INDEX('HAZUS Table FL 14.14'!$I$5:$I$40,MATCH($J921,'HAZUS Table FL 14.14'!$C$5:$C$40,0)),"no data")</f>
        <v>no data</v>
      </c>
      <c r="P921" s="246" t="str">
        <f>IFERROR(AVERAGEIFS('HAZUS Table FL 14.12'!$S$4:$S$325,'HAZUS Table FL 14.12'!$N$4:$N$325,$J921,'HAZUS Table FL 14.12'!$R$4:$R$325,$I921,'HAZUS Table FL 14.12'!$P$4:$P$325,"&lt;="&amp;$G921,'HAZUS Table FL 14.12'!$Q$4:$Q$325,"&gt;"&amp;$G921)*'Inputs_Metric 7'!$D$6,"no data")</f>
        <v>no data</v>
      </c>
      <c r="Q921" s="246" t="str">
        <f>IFERROR(AVERAGEIFS('HAZUS Table FL 14.12'!$S$4:$S$325,'HAZUS Table FL 14.12'!$N$4:$N$325,$J921,'HAZUS Table FL 14.12'!$R$4:$R$325,$I921,'HAZUS Table FL 14.12'!$P$4:$P$325,"&lt;="&amp;$H921,'HAZUS Table FL 14.12'!$Q$4:$Q$325,"&gt;"&amp;$H921)*'Inputs_Metric 7'!$D$6,"no data")</f>
        <v>no data</v>
      </c>
      <c r="R921" s="246" t="str">
        <f>IFERROR(INDEX('HAZUS Table FL 14.16'!$D$3:$D$30,MATCH($J921,'HAZUS Table FL 14.16'!$C$3:$C$30,0)),"no data")</f>
        <v>no data</v>
      </c>
      <c r="S921" s="246" t="str">
        <f>IFERROR(INDEX('HAZUS Table FL 14.16'!$F$3:$F$30,MATCH($J921,'HAZUS Table FL 14.16'!$C$3:$C$30,0)),"no data")</f>
        <v>no data</v>
      </c>
      <c r="T921" s="246" t="str">
        <f>IFERROR(INDEX('HAZUS Table FL 14.16'!$G$3:$G$30,MATCH($J921,'HAZUS Table FL 14.16'!$C$3:$C$30,0)),"no data")</f>
        <v>no data</v>
      </c>
      <c r="U921" s="164" t="str">
        <f>IFERROR('Inputs_Metric 7'!$D$5*INDEX('HAZUS Table FL 14.8'!$E$4:$E$14,MATCH('Step 1_Metric 7'!$J921,'HAZUS Table FL 14.8'!$C$4:$C$14,0)),"no data")</f>
        <v>no data</v>
      </c>
      <c r="W921" s="92" t="str">
        <f t="shared" si="128"/>
        <v/>
      </c>
      <c r="X921" s="92" t="str">
        <f t="shared" si="129"/>
        <v/>
      </c>
      <c r="Y921" s="92" t="str">
        <f t="shared" si="130"/>
        <v/>
      </c>
      <c r="Z921" s="92" t="str">
        <f t="shared" si="131"/>
        <v/>
      </c>
      <c r="AA921" s="101" t="str">
        <f t="shared" si="132"/>
        <v/>
      </c>
      <c r="AB921" s="101" t="str">
        <f t="shared" si="133"/>
        <v/>
      </c>
      <c r="AC921" s="92" t="str">
        <f t="shared" si="134"/>
        <v/>
      </c>
      <c r="AD921" s="92" t="str">
        <f t="shared" si="135"/>
        <v/>
      </c>
    </row>
    <row r="922" spans="1:30" x14ac:dyDescent="0.25">
      <c r="A922">
        <f t="shared" si="127"/>
        <v>10</v>
      </c>
      <c r="B922">
        <f>COUNTIF($D$4:D922,D922)</f>
        <v>839</v>
      </c>
      <c r="C922">
        <f>'Building Structure Data'!B923</f>
        <v>0</v>
      </c>
      <c r="D922">
        <f>'Building Structure Data'!C923</f>
        <v>0</v>
      </c>
      <c r="E922">
        <f>'Building Structure Data'!D923</f>
        <v>0</v>
      </c>
      <c r="F922">
        <f>'Building Structure Data'!E923</f>
        <v>0</v>
      </c>
      <c r="G922" s="43">
        <f>'Building Structure Data'!O923</f>
        <v>0</v>
      </c>
      <c r="H922" s="43">
        <f>'Building Structure Data'!P923</f>
        <v>0</v>
      </c>
      <c r="I922" t="b">
        <f>IF(OR('Building Structure Data'!M923="C",'Building Structure Data'!M923="R"),TRUE,FALSE)</f>
        <v>0</v>
      </c>
      <c r="J922">
        <f>'Building Structure Data'!Y923</f>
        <v>0</v>
      </c>
      <c r="K922" s="77">
        <f>'Building Structure Data'!AN923</f>
        <v>0</v>
      </c>
      <c r="L922" s="77">
        <f>'Building Structure Data'!AO923</f>
        <v>0</v>
      </c>
      <c r="M922" s="163" t="str">
        <f>IFERROR('Inputs_Metric 7'!$D$5*INDEX('HAZUS Table FL 14.14'!$F$5:$F$40,MATCH($J922,'HAZUS Table FL 14.14'!$C$5:$C$40,0)),"no data")</f>
        <v>no data</v>
      </c>
      <c r="N922" s="163" t="str">
        <f>IFERROR('Inputs_Metric 7'!$D$5*INDEX('HAZUS Table FL 14.14'!$G$5:$G$40,MATCH($J922,'HAZUS Table FL 14.14'!$C$5:$C$40,0)),"no data")</f>
        <v>no data</v>
      </c>
      <c r="O922" s="163" t="str">
        <f>IFERROR('Inputs_Metric 7'!$D$5*INDEX('HAZUS Table FL 14.14'!$I$5:$I$40,MATCH($J922,'HAZUS Table FL 14.14'!$C$5:$C$40,0)),"no data")</f>
        <v>no data</v>
      </c>
      <c r="P922" s="246" t="str">
        <f>IFERROR(AVERAGEIFS('HAZUS Table FL 14.12'!$S$4:$S$325,'HAZUS Table FL 14.12'!$N$4:$N$325,$J922,'HAZUS Table FL 14.12'!$R$4:$R$325,$I922,'HAZUS Table FL 14.12'!$P$4:$P$325,"&lt;="&amp;$G922,'HAZUS Table FL 14.12'!$Q$4:$Q$325,"&gt;"&amp;$G922)*'Inputs_Metric 7'!$D$6,"no data")</f>
        <v>no data</v>
      </c>
      <c r="Q922" s="246" t="str">
        <f>IFERROR(AVERAGEIFS('HAZUS Table FL 14.12'!$S$4:$S$325,'HAZUS Table FL 14.12'!$N$4:$N$325,$J922,'HAZUS Table FL 14.12'!$R$4:$R$325,$I922,'HAZUS Table FL 14.12'!$P$4:$P$325,"&lt;="&amp;$H922,'HAZUS Table FL 14.12'!$Q$4:$Q$325,"&gt;"&amp;$H922)*'Inputs_Metric 7'!$D$6,"no data")</f>
        <v>no data</v>
      </c>
      <c r="R922" s="246" t="str">
        <f>IFERROR(INDEX('HAZUS Table FL 14.16'!$D$3:$D$30,MATCH($J922,'HAZUS Table FL 14.16'!$C$3:$C$30,0)),"no data")</f>
        <v>no data</v>
      </c>
      <c r="S922" s="246" t="str">
        <f>IFERROR(INDEX('HAZUS Table FL 14.16'!$F$3:$F$30,MATCH($J922,'HAZUS Table FL 14.16'!$C$3:$C$30,0)),"no data")</f>
        <v>no data</v>
      </c>
      <c r="T922" s="246" t="str">
        <f>IFERROR(INDEX('HAZUS Table FL 14.16'!$G$3:$G$30,MATCH($J922,'HAZUS Table FL 14.16'!$C$3:$C$30,0)),"no data")</f>
        <v>no data</v>
      </c>
      <c r="U922" s="164" t="str">
        <f>IFERROR('Inputs_Metric 7'!$D$5*INDEX('HAZUS Table FL 14.8'!$E$4:$E$14,MATCH('Step 1_Metric 7'!$J922,'HAZUS Table FL 14.8'!$C$4:$C$14,0)),"no data")</f>
        <v>no data</v>
      </c>
      <c r="W922" s="92" t="str">
        <f t="shared" si="128"/>
        <v/>
      </c>
      <c r="X922" s="92" t="str">
        <f t="shared" si="129"/>
        <v/>
      </c>
      <c r="Y922" s="92" t="str">
        <f t="shared" si="130"/>
        <v/>
      </c>
      <c r="Z922" s="92" t="str">
        <f t="shared" si="131"/>
        <v/>
      </c>
      <c r="AA922" s="101" t="str">
        <f t="shared" si="132"/>
        <v/>
      </c>
      <c r="AB922" s="101" t="str">
        <f t="shared" si="133"/>
        <v/>
      </c>
      <c r="AC922" s="92" t="str">
        <f t="shared" si="134"/>
        <v/>
      </c>
      <c r="AD922" s="92" t="str">
        <f t="shared" si="135"/>
        <v/>
      </c>
    </row>
    <row r="923" spans="1:30" x14ac:dyDescent="0.25">
      <c r="A923">
        <f t="shared" si="127"/>
        <v>10</v>
      </c>
      <c r="B923">
        <f>COUNTIF($D$4:D923,D923)</f>
        <v>840</v>
      </c>
      <c r="C923">
        <f>'Building Structure Data'!B924</f>
        <v>0</v>
      </c>
      <c r="D923">
        <f>'Building Structure Data'!C924</f>
        <v>0</v>
      </c>
      <c r="E923">
        <f>'Building Structure Data'!D924</f>
        <v>0</v>
      </c>
      <c r="F923">
        <f>'Building Structure Data'!E924</f>
        <v>0</v>
      </c>
      <c r="G923" s="43">
        <f>'Building Structure Data'!O924</f>
        <v>0</v>
      </c>
      <c r="H923" s="43">
        <f>'Building Structure Data'!P924</f>
        <v>0</v>
      </c>
      <c r="I923" t="b">
        <f>IF(OR('Building Structure Data'!M924="C",'Building Structure Data'!M924="R"),TRUE,FALSE)</f>
        <v>0</v>
      </c>
      <c r="J923">
        <f>'Building Structure Data'!Y924</f>
        <v>0</v>
      </c>
      <c r="K923" s="77">
        <f>'Building Structure Data'!AN924</f>
        <v>0</v>
      </c>
      <c r="L923" s="77">
        <f>'Building Structure Data'!AO924</f>
        <v>0</v>
      </c>
      <c r="M923" s="163" t="str">
        <f>IFERROR('Inputs_Metric 7'!$D$5*INDEX('HAZUS Table FL 14.14'!$F$5:$F$40,MATCH($J923,'HAZUS Table FL 14.14'!$C$5:$C$40,0)),"no data")</f>
        <v>no data</v>
      </c>
      <c r="N923" s="163" t="str">
        <f>IFERROR('Inputs_Metric 7'!$D$5*INDEX('HAZUS Table FL 14.14'!$G$5:$G$40,MATCH($J923,'HAZUS Table FL 14.14'!$C$5:$C$40,0)),"no data")</f>
        <v>no data</v>
      </c>
      <c r="O923" s="163" t="str">
        <f>IFERROR('Inputs_Metric 7'!$D$5*INDEX('HAZUS Table FL 14.14'!$I$5:$I$40,MATCH($J923,'HAZUS Table FL 14.14'!$C$5:$C$40,0)),"no data")</f>
        <v>no data</v>
      </c>
      <c r="P923" s="246" t="str">
        <f>IFERROR(AVERAGEIFS('HAZUS Table FL 14.12'!$S$4:$S$325,'HAZUS Table FL 14.12'!$N$4:$N$325,$J923,'HAZUS Table FL 14.12'!$R$4:$R$325,$I923,'HAZUS Table FL 14.12'!$P$4:$P$325,"&lt;="&amp;$G923,'HAZUS Table FL 14.12'!$Q$4:$Q$325,"&gt;"&amp;$G923)*'Inputs_Metric 7'!$D$6,"no data")</f>
        <v>no data</v>
      </c>
      <c r="Q923" s="246" t="str">
        <f>IFERROR(AVERAGEIFS('HAZUS Table FL 14.12'!$S$4:$S$325,'HAZUS Table FL 14.12'!$N$4:$N$325,$J923,'HAZUS Table FL 14.12'!$R$4:$R$325,$I923,'HAZUS Table FL 14.12'!$P$4:$P$325,"&lt;="&amp;$H923,'HAZUS Table FL 14.12'!$Q$4:$Q$325,"&gt;"&amp;$H923)*'Inputs_Metric 7'!$D$6,"no data")</f>
        <v>no data</v>
      </c>
      <c r="R923" s="246" t="str">
        <f>IFERROR(INDEX('HAZUS Table FL 14.16'!$D$3:$D$30,MATCH($J923,'HAZUS Table FL 14.16'!$C$3:$C$30,0)),"no data")</f>
        <v>no data</v>
      </c>
      <c r="S923" s="246" t="str">
        <f>IFERROR(INDEX('HAZUS Table FL 14.16'!$F$3:$F$30,MATCH($J923,'HAZUS Table FL 14.16'!$C$3:$C$30,0)),"no data")</f>
        <v>no data</v>
      </c>
      <c r="T923" s="246" t="str">
        <f>IFERROR(INDEX('HAZUS Table FL 14.16'!$G$3:$G$30,MATCH($J923,'HAZUS Table FL 14.16'!$C$3:$C$30,0)),"no data")</f>
        <v>no data</v>
      </c>
      <c r="U923" s="164" t="str">
        <f>IFERROR('Inputs_Metric 7'!$D$5*INDEX('HAZUS Table FL 14.8'!$E$4:$E$14,MATCH('Step 1_Metric 7'!$J923,'HAZUS Table FL 14.8'!$C$4:$C$14,0)),"no data")</f>
        <v>no data</v>
      </c>
      <c r="W923" s="92" t="str">
        <f t="shared" si="128"/>
        <v/>
      </c>
      <c r="X923" s="92" t="str">
        <f t="shared" si="129"/>
        <v/>
      </c>
      <c r="Y923" s="92" t="str">
        <f t="shared" si="130"/>
        <v/>
      </c>
      <c r="Z923" s="92" t="str">
        <f t="shared" si="131"/>
        <v/>
      </c>
      <c r="AA923" s="101" t="str">
        <f t="shared" si="132"/>
        <v/>
      </c>
      <c r="AB923" s="101" t="str">
        <f t="shared" si="133"/>
        <v/>
      </c>
      <c r="AC923" s="92" t="str">
        <f t="shared" si="134"/>
        <v/>
      </c>
      <c r="AD923" s="92" t="str">
        <f t="shared" si="135"/>
        <v/>
      </c>
    </row>
    <row r="924" spans="1:30" x14ac:dyDescent="0.25">
      <c r="A924">
        <f t="shared" si="127"/>
        <v>10</v>
      </c>
      <c r="B924">
        <f>COUNTIF($D$4:D924,D924)</f>
        <v>841</v>
      </c>
      <c r="C924">
        <f>'Building Structure Data'!B925</f>
        <v>0</v>
      </c>
      <c r="D924">
        <f>'Building Structure Data'!C925</f>
        <v>0</v>
      </c>
      <c r="E924">
        <f>'Building Structure Data'!D925</f>
        <v>0</v>
      </c>
      <c r="F924">
        <f>'Building Structure Data'!E925</f>
        <v>0</v>
      </c>
      <c r="G924" s="43">
        <f>'Building Structure Data'!O925</f>
        <v>0</v>
      </c>
      <c r="H924" s="43">
        <f>'Building Structure Data'!P925</f>
        <v>0</v>
      </c>
      <c r="I924" t="b">
        <f>IF(OR('Building Structure Data'!M925="C",'Building Structure Data'!M925="R"),TRUE,FALSE)</f>
        <v>0</v>
      </c>
      <c r="J924">
        <f>'Building Structure Data'!Y925</f>
        <v>0</v>
      </c>
      <c r="K924" s="77">
        <f>'Building Structure Data'!AN925</f>
        <v>0</v>
      </c>
      <c r="L924" s="77">
        <f>'Building Structure Data'!AO925</f>
        <v>0</v>
      </c>
      <c r="M924" s="163" t="str">
        <f>IFERROR('Inputs_Metric 7'!$D$5*INDEX('HAZUS Table FL 14.14'!$F$5:$F$40,MATCH($J924,'HAZUS Table FL 14.14'!$C$5:$C$40,0)),"no data")</f>
        <v>no data</v>
      </c>
      <c r="N924" s="163" t="str">
        <f>IFERROR('Inputs_Metric 7'!$D$5*INDEX('HAZUS Table FL 14.14'!$G$5:$G$40,MATCH($J924,'HAZUS Table FL 14.14'!$C$5:$C$40,0)),"no data")</f>
        <v>no data</v>
      </c>
      <c r="O924" s="163" t="str">
        <f>IFERROR('Inputs_Metric 7'!$D$5*INDEX('HAZUS Table FL 14.14'!$I$5:$I$40,MATCH($J924,'HAZUS Table FL 14.14'!$C$5:$C$40,0)),"no data")</f>
        <v>no data</v>
      </c>
      <c r="P924" s="246" t="str">
        <f>IFERROR(AVERAGEIFS('HAZUS Table FL 14.12'!$S$4:$S$325,'HAZUS Table FL 14.12'!$N$4:$N$325,$J924,'HAZUS Table FL 14.12'!$R$4:$R$325,$I924,'HAZUS Table FL 14.12'!$P$4:$P$325,"&lt;="&amp;$G924,'HAZUS Table FL 14.12'!$Q$4:$Q$325,"&gt;"&amp;$G924)*'Inputs_Metric 7'!$D$6,"no data")</f>
        <v>no data</v>
      </c>
      <c r="Q924" s="246" t="str">
        <f>IFERROR(AVERAGEIFS('HAZUS Table FL 14.12'!$S$4:$S$325,'HAZUS Table FL 14.12'!$N$4:$N$325,$J924,'HAZUS Table FL 14.12'!$R$4:$R$325,$I924,'HAZUS Table FL 14.12'!$P$4:$P$325,"&lt;="&amp;$H924,'HAZUS Table FL 14.12'!$Q$4:$Q$325,"&gt;"&amp;$H924)*'Inputs_Metric 7'!$D$6,"no data")</f>
        <v>no data</v>
      </c>
      <c r="R924" s="246" t="str">
        <f>IFERROR(INDEX('HAZUS Table FL 14.16'!$D$3:$D$30,MATCH($J924,'HAZUS Table FL 14.16'!$C$3:$C$30,0)),"no data")</f>
        <v>no data</v>
      </c>
      <c r="S924" s="246" t="str">
        <f>IFERROR(INDEX('HAZUS Table FL 14.16'!$F$3:$F$30,MATCH($J924,'HAZUS Table FL 14.16'!$C$3:$C$30,0)),"no data")</f>
        <v>no data</v>
      </c>
      <c r="T924" s="246" t="str">
        <f>IFERROR(INDEX('HAZUS Table FL 14.16'!$G$3:$G$30,MATCH($J924,'HAZUS Table FL 14.16'!$C$3:$C$30,0)),"no data")</f>
        <v>no data</v>
      </c>
      <c r="U924" s="164" t="str">
        <f>IFERROR('Inputs_Metric 7'!$D$5*INDEX('HAZUS Table FL 14.8'!$E$4:$E$14,MATCH('Step 1_Metric 7'!$J924,'HAZUS Table FL 14.8'!$C$4:$C$14,0)),"no data")</f>
        <v>no data</v>
      </c>
      <c r="W924" s="92" t="str">
        <f t="shared" si="128"/>
        <v/>
      </c>
      <c r="X924" s="92" t="str">
        <f t="shared" si="129"/>
        <v/>
      </c>
      <c r="Y924" s="92" t="str">
        <f t="shared" si="130"/>
        <v/>
      </c>
      <c r="Z924" s="92" t="str">
        <f t="shared" si="131"/>
        <v/>
      </c>
      <c r="AA924" s="101" t="str">
        <f t="shared" si="132"/>
        <v/>
      </c>
      <c r="AB924" s="101" t="str">
        <f t="shared" si="133"/>
        <v/>
      </c>
      <c r="AC924" s="92" t="str">
        <f t="shared" si="134"/>
        <v/>
      </c>
      <c r="AD924" s="92" t="str">
        <f t="shared" si="135"/>
        <v/>
      </c>
    </row>
    <row r="925" spans="1:30" x14ac:dyDescent="0.25">
      <c r="A925">
        <f t="shared" ref="A925:A988" si="136">IF(B925=1,A924+1,A924)</f>
        <v>10</v>
      </c>
      <c r="B925">
        <f>COUNTIF($D$4:D925,D925)</f>
        <v>842</v>
      </c>
      <c r="C925">
        <f>'Building Structure Data'!B926</f>
        <v>0</v>
      </c>
      <c r="D925">
        <f>'Building Structure Data'!C926</f>
        <v>0</v>
      </c>
      <c r="E925">
        <f>'Building Structure Data'!D926</f>
        <v>0</v>
      </c>
      <c r="F925">
        <f>'Building Structure Data'!E926</f>
        <v>0</v>
      </c>
      <c r="G925" s="43">
        <f>'Building Structure Data'!O926</f>
        <v>0</v>
      </c>
      <c r="H925" s="43">
        <f>'Building Structure Data'!P926</f>
        <v>0</v>
      </c>
      <c r="I925" t="b">
        <f>IF(OR('Building Structure Data'!M926="C",'Building Structure Data'!M926="R"),TRUE,FALSE)</f>
        <v>0</v>
      </c>
      <c r="J925">
        <f>'Building Structure Data'!Y926</f>
        <v>0</v>
      </c>
      <c r="K925" s="77">
        <f>'Building Structure Data'!AN926</f>
        <v>0</v>
      </c>
      <c r="L925" s="77">
        <f>'Building Structure Data'!AO926</f>
        <v>0</v>
      </c>
      <c r="M925" s="163" t="str">
        <f>IFERROR('Inputs_Metric 7'!$D$5*INDEX('HAZUS Table FL 14.14'!$F$5:$F$40,MATCH($J925,'HAZUS Table FL 14.14'!$C$5:$C$40,0)),"no data")</f>
        <v>no data</v>
      </c>
      <c r="N925" s="163" t="str">
        <f>IFERROR('Inputs_Metric 7'!$D$5*INDEX('HAZUS Table FL 14.14'!$G$5:$G$40,MATCH($J925,'HAZUS Table FL 14.14'!$C$5:$C$40,0)),"no data")</f>
        <v>no data</v>
      </c>
      <c r="O925" s="163" t="str">
        <f>IFERROR('Inputs_Metric 7'!$D$5*INDEX('HAZUS Table FL 14.14'!$I$5:$I$40,MATCH($J925,'HAZUS Table FL 14.14'!$C$5:$C$40,0)),"no data")</f>
        <v>no data</v>
      </c>
      <c r="P925" s="246" t="str">
        <f>IFERROR(AVERAGEIFS('HAZUS Table FL 14.12'!$S$4:$S$325,'HAZUS Table FL 14.12'!$N$4:$N$325,$J925,'HAZUS Table FL 14.12'!$R$4:$R$325,$I925,'HAZUS Table FL 14.12'!$P$4:$P$325,"&lt;="&amp;$G925,'HAZUS Table FL 14.12'!$Q$4:$Q$325,"&gt;"&amp;$G925)*'Inputs_Metric 7'!$D$6,"no data")</f>
        <v>no data</v>
      </c>
      <c r="Q925" s="246" t="str">
        <f>IFERROR(AVERAGEIFS('HAZUS Table FL 14.12'!$S$4:$S$325,'HAZUS Table FL 14.12'!$N$4:$N$325,$J925,'HAZUS Table FL 14.12'!$R$4:$R$325,$I925,'HAZUS Table FL 14.12'!$P$4:$P$325,"&lt;="&amp;$H925,'HAZUS Table FL 14.12'!$Q$4:$Q$325,"&gt;"&amp;$H925)*'Inputs_Metric 7'!$D$6,"no data")</f>
        <v>no data</v>
      </c>
      <c r="R925" s="246" t="str">
        <f>IFERROR(INDEX('HAZUS Table FL 14.16'!$D$3:$D$30,MATCH($J925,'HAZUS Table FL 14.16'!$C$3:$C$30,0)),"no data")</f>
        <v>no data</v>
      </c>
      <c r="S925" s="246" t="str">
        <f>IFERROR(INDEX('HAZUS Table FL 14.16'!$F$3:$F$30,MATCH($J925,'HAZUS Table FL 14.16'!$C$3:$C$30,0)),"no data")</f>
        <v>no data</v>
      </c>
      <c r="T925" s="246" t="str">
        <f>IFERROR(INDEX('HAZUS Table FL 14.16'!$G$3:$G$30,MATCH($J925,'HAZUS Table FL 14.16'!$C$3:$C$30,0)),"no data")</f>
        <v>no data</v>
      </c>
      <c r="U925" s="164" t="str">
        <f>IFERROR('Inputs_Metric 7'!$D$5*INDEX('HAZUS Table FL 14.8'!$E$4:$E$14,MATCH('Step 1_Metric 7'!$J925,'HAZUS Table FL 14.8'!$C$4:$C$14,0)),"no data")</f>
        <v>no data</v>
      </c>
      <c r="W925" s="92" t="str">
        <f t="shared" ref="W925:W988" si="137">IFERROR(K925*M925*P925*(1-S925),"")</f>
        <v/>
      </c>
      <c r="X925" s="92" t="str">
        <f t="shared" ref="X925:X988" si="138">IFERROR(L925*M925*Q925*(1-S925),"")</f>
        <v/>
      </c>
      <c r="Y925" s="92" t="str">
        <f t="shared" ref="Y925:Y988" si="139">IFERROR(K925*$N925*P925*(1-$R925),"")</f>
        <v/>
      </c>
      <c r="Z925" s="92" t="str">
        <f t="shared" ref="Z925:Z988" si="140">IFERROR(L925*$N925*Q925*(1-$R925),"")</f>
        <v/>
      </c>
      <c r="AA925" s="101" t="str">
        <f t="shared" ref="AA925:AA988" si="141">IFERROR(AC925/$U925,"")</f>
        <v/>
      </c>
      <c r="AB925" s="101" t="str">
        <f t="shared" ref="AB925:AB988" si="142">IFERROR(AD925/$U925,"")</f>
        <v/>
      </c>
      <c r="AC925" s="92" t="str">
        <f t="shared" ref="AC925:AC988" si="143">IFERROR(K925*$O925*P925*(1-$T925),"")</f>
        <v/>
      </c>
      <c r="AD925" s="92" t="str">
        <f t="shared" ref="AD925:AD988" si="144">IFERROR(L925*$O925*Q925*(1-$T925),"")</f>
        <v/>
      </c>
    </row>
    <row r="926" spans="1:30" x14ac:dyDescent="0.25">
      <c r="A926">
        <f t="shared" si="136"/>
        <v>10</v>
      </c>
      <c r="B926">
        <f>COUNTIF($D$4:D926,D926)</f>
        <v>843</v>
      </c>
      <c r="C926">
        <f>'Building Structure Data'!B927</f>
        <v>0</v>
      </c>
      <c r="D926">
        <f>'Building Structure Data'!C927</f>
        <v>0</v>
      </c>
      <c r="E926">
        <f>'Building Structure Data'!D927</f>
        <v>0</v>
      </c>
      <c r="F926">
        <f>'Building Structure Data'!E927</f>
        <v>0</v>
      </c>
      <c r="G926" s="43">
        <f>'Building Structure Data'!O927</f>
        <v>0</v>
      </c>
      <c r="H926" s="43">
        <f>'Building Structure Data'!P927</f>
        <v>0</v>
      </c>
      <c r="I926" t="b">
        <f>IF(OR('Building Structure Data'!M927="C",'Building Structure Data'!M927="R"),TRUE,FALSE)</f>
        <v>0</v>
      </c>
      <c r="J926">
        <f>'Building Structure Data'!Y927</f>
        <v>0</v>
      </c>
      <c r="K926" s="77">
        <f>'Building Structure Data'!AN927</f>
        <v>0</v>
      </c>
      <c r="L926" s="77">
        <f>'Building Structure Data'!AO927</f>
        <v>0</v>
      </c>
      <c r="M926" s="163" t="str">
        <f>IFERROR('Inputs_Metric 7'!$D$5*INDEX('HAZUS Table FL 14.14'!$F$5:$F$40,MATCH($J926,'HAZUS Table FL 14.14'!$C$5:$C$40,0)),"no data")</f>
        <v>no data</v>
      </c>
      <c r="N926" s="163" t="str">
        <f>IFERROR('Inputs_Metric 7'!$D$5*INDEX('HAZUS Table FL 14.14'!$G$5:$G$40,MATCH($J926,'HAZUS Table FL 14.14'!$C$5:$C$40,0)),"no data")</f>
        <v>no data</v>
      </c>
      <c r="O926" s="163" t="str">
        <f>IFERROR('Inputs_Metric 7'!$D$5*INDEX('HAZUS Table FL 14.14'!$I$5:$I$40,MATCH($J926,'HAZUS Table FL 14.14'!$C$5:$C$40,0)),"no data")</f>
        <v>no data</v>
      </c>
      <c r="P926" s="246" t="str">
        <f>IFERROR(AVERAGEIFS('HAZUS Table FL 14.12'!$S$4:$S$325,'HAZUS Table FL 14.12'!$N$4:$N$325,$J926,'HAZUS Table FL 14.12'!$R$4:$R$325,$I926,'HAZUS Table FL 14.12'!$P$4:$P$325,"&lt;="&amp;$G926,'HAZUS Table FL 14.12'!$Q$4:$Q$325,"&gt;"&amp;$G926)*'Inputs_Metric 7'!$D$6,"no data")</f>
        <v>no data</v>
      </c>
      <c r="Q926" s="246" t="str">
        <f>IFERROR(AVERAGEIFS('HAZUS Table FL 14.12'!$S$4:$S$325,'HAZUS Table FL 14.12'!$N$4:$N$325,$J926,'HAZUS Table FL 14.12'!$R$4:$R$325,$I926,'HAZUS Table FL 14.12'!$P$4:$P$325,"&lt;="&amp;$H926,'HAZUS Table FL 14.12'!$Q$4:$Q$325,"&gt;"&amp;$H926)*'Inputs_Metric 7'!$D$6,"no data")</f>
        <v>no data</v>
      </c>
      <c r="R926" s="246" t="str">
        <f>IFERROR(INDEX('HAZUS Table FL 14.16'!$D$3:$D$30,MATCH($J926,'HAZUS Table FL 14.16'!$C$3:$C$30,0)),"no data")</f>
        <v>no data</v>
      </c>
      <c r="S926" s="246" t="str">
        <f>IFERROR(INDEX('HAZUS Table FL 14.16'!$F$3:$F$30,MATCH($J926,'HAZUS Table FL 14.16'!$C$3:$C$30,0)),"no data")</f>
        <v>no data</v>
      </c>
      <c r="T926" s="246" t="str">
        <f>IFERROR(INDEX('HAZUS Table FL 14.16'!$G$3:$G$30,MATCH($J926,'HAZUS Table FL 14.16'!$C$3:$C$30,0)),"no data")</f>
        <v>no data</v>
      </c>
      <c r="U926" s="164" t="str">
        <f>IFERROR('Inputs_Metric 7'!$D$5*INDEX('HAZUS Table FL 14.8'!$E$4:$E$14,MATCH('Step 1_Metric 7'!$J926,'HAZUS Table FL 14.8'!$C$4:$C$14,0)),"no data")</f>
        <v>no data</v>
      </c>
      <c r="W926" s="92" t="str">
        <f t="shared" si="137"/>
        <v/>
      </c>
      <c r="X926" s="92" t="str">
        <f t="shared" si="138"/>
        <v/>
      </c>
      <c r="Y926" s="92" t="str">
        <f t="shared" si="139"/>
        <v/>
      </c>
      <c r="Z926" s="92" t="str">
        <f t="shared" si="140"/>
        <v/>
      </c>
      <c r="AA926" s="101" t="str">
        <f t="shared" si="141"/>
        <v/>
      </c>
      <c r="AB926" s="101" t="str">
        <f t="shared" si="142"/>
        <v/>
      </c>
      <c r="AC926" s="92" t="str">
        <f t="shared" si="143"/>
        <v/>
      </c>
      <c r="AD926" s="92" t="str">
        <f t="shared" si="144"/>
        <v/>
      </c>
    </row>
    <row r="927" spans="1:30" x14ac:dyDescent="0.25">
      <c r="A927">
        <f t="shared" si="136"/>
        <v>10</v>
      </c>
      <c r="B927">
        <f>COUNTIF($D$4:D927,D927)</f>
        <v>844</v>
      </c>
      <c r="C927">
        <f>'Building Structure Data'!B928</f>
        <v>0</v>
      </c>
      <c r="D927">
        <f>'Building Structure Data'!C928</f>
        <v>0</v>
      </c>
      <c r="E927">
        <f>'Building Structure Data'!D928</f>
        <v>0</v>
      </c>
      <c r="F927">
        <f>'Building Structure Data'!E928</f>
        <v>0</v>
      </c>
      <c r="G927" s="43">
        <f>'Building Structure Data'!O928</f>
        <v>0</v>
      </c>
      <c r="H927" s="43">
        <f>'Building Structure Data'!P928</f>
        <v>0</v>
      </c>
      <c r="I927" t="b">
        <f>IF(OR('Building Structure Data'!M928="C",'Building Structure Data'!M928="R"),TRUE,FALSE)</f>
        <v>0</v>
      </c>
      <c r="J927">
        <f>'Building Structure Data'!Y928</f>
        <v>0</v>
      </c>
      <c r="K927" s="77">
        <f>'Building Structure Data'!AN928</f>
        <v>0</v>
      </c>
      <c r="L927" s="77">
        <f>'Building Structure Data'!AO928</f>
        <v>0</v>
      </c>
      <c r="M927" s="163" t="str">
        <f>IFERROR('Inputs_Metric 7'!$D$5*INDEX('HAZUS Table FL 14.14'!$F$5:$F$40,MATCH($J927,'HAZUS Table FL 14.14'!$C$5:$C$40,0)),"no data")</f>
        <v>no data</v>
      </c>
      <c r="N927" s="163" t="str">
        <f>IFERROR('Inputs_Metric 7'!$D$5*INDEX('HAZUS Table FL 14.14'!$G$5:$G$40,MATCH($J927,'HAZUS Table FL 14.14'!$C$5:$C$40,0)),"no data")</f>
        <v>no data</v>
      </c>
      <c r="O927" s="163" t="str">
        <f>IFERROR('Inputs_Metric 7'!$D$5*INDEX('HAZUS Table FL 14.14'!$I$5:$I$40,MATCH($J927,'HAZUS Table FL 14.14'!$C$5:$C$40,0)),"no data")</f>
        <v>no data</v>
      </c>
      <c r="P927" s="246" t="str">
        <f>IFERROR(AVERAGEIFS('HAZUS Table FL 14.12'!$S$4:$S$325,'HAZUS Table FL 14.12'!$N$4:$N$325,$J927,'HAZUS Table FL 14.12'!$R$4:$R$325,$I927,'HAZUS Table FL 14.12'!$P$4:$P$325,"&lt;="&amp;$G927,'HAZUS Table FL 14.12'!$Q$4:$Q$325,"&gt;"&amp;$G927)*'Inputs_Metric 7'!$D$6,"no data")</f>
        <v>no data</v>
      </c>
      <c r="Q927" s="246" t="str">
        <f>IFERROR(AVERAGEIFS('HAZUS Table FL 14.12'!$S$4:$S$325,'HAZUS Table FL 14.12'!$N$4:$N$325,$J927,'HAZUS Table FL 14.12'!$R$4:$R$325,$I927,'HAZUS Table FL 14.12'!$P$4:$P$325,"&lt;="&amp;$H927,'HAZUS Table FL 14.12'!$Q$4:$Q$325,"&gt;"&amp;$H927)*'Inputs_Metric 7'!$D$6,"no data")</f>
        <v>no data</v>
      </c>
      <c r="R927" s="246" t="str">
        <f>IFERROR(INDEX('HAZUS Table FL 14.16'!$D$3:$D$30,MATCH($J927,'HAZUS Table FL 14.16'!$C$3:$C$30,0)),"no data")</f>
        <v>no data</v>
      </c>
      <c r="S927" s="246" t="str">
        <f>IFERROR(INDEX('HAZUS Table FL 14.16'!$F$3:$F$30,MATCH($J927,'HAZUS Table FL 14.16'!$C$3:$C$30,0)),"no data")</f>
        <v>no data</v>
      </c>
      <c r="T927" s="246" t="str">
        <f>IFERROR(INDEX('HAZUS Table FL 14.16'!$G$3:$G$30,MATCH($J927,'HAZUS Table FL 14.16'!$C$3:$C$30,0)),"no data")</f>
        <v>no data</v>
      </c>
      <c r="U927" s="164" t="str">
        <f>IFERROR('Inputs_Metric 7'!$D$5*INDEX('HAZUS Table FL 14.8'!$E$4:$E$14,MATCH('Step 1_Metric 7'!$J927,'HAZUS Table FL 14.8'!$C$4:$C$14,0)),"no data")</f>
        <v>no data</v>
      </c>
      <c r="W927" s="92" t="str">
        <f t="shared" si="137"/>
        <v/>
      </c>
      <c r="X927" s="92" t="str">
        <f t="shared" si="138"/>
        <v/>
      </c>
      <c r="Y927" s="92" t="str">
        <f t="shared" si="139"/>
        <v/>
      </c>
      <c r="Z927" s="92" t="str">
        <f t="shared" si="140"/>
        <v/>
      </c>
      <c r="AA927" s="101" t="str">
        <f t="shared" si="141"/>
        <v/>
      </c>
      <c r="AB927" s="101" t="str">
        <f t="shared" si="142"/>
        <v/>
      </c>
      <c r="AC927" s="92" t="str">
        <f t="shared" si="143"/>
        <v/>
      </c>
      <c r="AD927" s="92" t="str">
        <f t="shared" si="144"/>
        <v/>
      </c>
    </row>
    <row r="928" spans="1:30" x14ac:dyDescent="0.25">
      <c r="A928">
        <f t="shared" si="136"/>
        <v>10</v>
      </c>
      <c r="B928">
        <f>COUNTIF($D$4:D928,D928)</f>
        <v>845</v>
      </c>
      <c r="C928">
        <f>'Building Structure Data'!B929</f>
        <v>0</v>
      </c>
      <c r="D928">
        <f>'Building Structure Data'!C929</f>
        <v>0</v>
      </c>
      <c r="E928">
        <f>'Building Structure Data'!D929</f>
        <v>0</v>
      </c>
      <c r="F928">
        <f>'Building Structure Data'!E929</f>
        <v>0</v>
      </c>
      <c r="G928" s="43">
        <f>'Building Structure Data'!O929</f>
        <v>0</v>
      </c>
      <c r="H928" s="43">
        <f>'Building Structure Data'!P929</f>
        <v>0</v>
      </c>
      <c r="I928" t="b">
        <f>IF(OR('Building Structure Data'!M929="C",'Building Structure Data'!M929="R"),TRUE,FALSE)</f>
        <v>0</v>
      </c>
      <c r="J928">
        <f>'Building Structure Data'!Y929</f>
        <v>0</v>
      </c>
      <c r="K928" s="77">
        <f>'Building Structure Data'!AN929</f>
        <v>0</v>
      </c>
      <c r="L928" s="77">
        <f>'Building Structure Data'!AO929</f>
        <v>0</v>
      </c>
      <c r="M928" s="163" t="str">
        <f>IFERROR('Inputs_Metric 7'!$D$5*INDEX('HAZUS Table FL 14.14'!$F$5:$F$40,MATCH($J928,'HAZUS Table FL 14.14'!$C$5:$C$40,0)),"no data")</f>
        <v>no data</v>
      </c>
      <c r="N928" s="163" t="str">
        <f>IFERROR('Inputs_Metric 7'!$D$5*INDEX('HAZUS Table FL 14.14'!$G$5:$G$40,MATCH($J928,'HAZUS Table FL 14.14'!$C$5:$C$40,0)),"no data")</f>
        <v>no data</v>
      </c>
      <c r="O928" s="163" t="str">
        <f>IFERROR('Inputs_Metric 7'!$D$5*INDEX('HAZUS Table FL 14.14'!$I$5:$I$40,MATCH($J928,'HAZUS Table FL 14.14'!$C$5:$C$40,0)),"no data")</f>
        <v>no data</v>
      </c>
      <c r="P928" s="246" t="str">
        <f>IFERROR(AVERAGEIFS('HAZUS Table FL 14.12'!$S$4:$S$325,'HAZUS Table FL 14.12'!$N$4:$N$325,$J928,'HAZUS Table FL 14.12'!$R$4:$R$325,$I928,'HAZUS Table FL 14.12'!$P$4:$P$325,"&lt;="&amp;$G928,'HAZUS Table FL 14.12'!$Q$4:$Q$325,"&gt;"&amp;$G928)*'Inputs_Metric 7'!$D$6,"no data")</f>
        <v>no data</v>
      </c>
      <c r="Q928" s="246" t="str">
        <f>IFERROR(AVERAGEIFS('HAZUS Table FL 14.12'!$S$4:$S$325,'HAZUS Table FL 14.12'!$N$4:$N$325,$J928,'HAZUS Table FL 14.12'!$R$4:$R$325,$I928,'HAZUS Table FL 14.12'!$P$4:$P$325,"&lt;="&amp;$H928,'HAZUS Table FL 14.12'!$Q$4:$Q$325,"&gt;"&amp;$H928)*'Inputs_Metric 7'!$D$6,"no data")</f>
        <v>no data</v>
      </c>
      <c r="R928" s="246" t="str">
        <f>IFERROR(INDEX('HAZUS Table FL 14.16'!$D$3:$D$30,MATCH($J928,'HAZUS Table FL 14.16'!$C$3:$C$30,0)),"no data")</f>
        <v>no data</v>
      </c>
      <c r="S928" s="246" t="str">
        <f>IFERROR(INDEX('HAZUS Table FL 14.16'!$F$3:$F$30,MATCH($J928,'HAZUS Table FL 14.16'!$C$3:$C$30,0)),"no data")</f>
        <v>no data</v>
      </c>
      <c r="T928" s="246" t="str">
        <f>IFERROR(INDEX('HAZUS Table FL 14.16'!$G$3:$G$30,MATCH($J928,'HAZUS Table FL 14.16'!$C$3:$C$30,0)),"no data")</f>
        <v>no data</v>
      </c>
      <c r="U928" s="164" t="str">
        <f>IFERROR('Inputs_Metric 7'!$D$5*INDEX('HAZUS Table FL 14.8'!$E$4:$E$14,MATCH('Step 1_Metric 7'!$J928,'HAZUS Table FL 14.8'!$C$4:$C$14,0)),"no data")</f>
        <v>no data</v>
      </c>
      <c r="W928" s="92" t="str">
        <f t="shared" si="137"/>
        <v/>
      </c>
      <c r="X928" s="92" t="str">
        <f t="shared" si="138"/>
        <v/>
      </c>
      <c r="Y928" s="92" t="str">
        <f t="shared" si="139"/>
        <v/>
      </c>
      <c r="Z928" s="92" t="str">
        <f t="shared" si="140"/>
        <v/>
      </c>
      <c r="AA928" s="101" t="str">
        <f t="shared" si="141"/>
        <v/>
      </c>
      <c r="AB928" s="101" t="str">
        <f t="shared" si="142"/>
        <v/>
      </c>
      <c r="AC928" s="92" t="str">
        <f t="shared" si="143"/>
        <v/>
      </c>
      <c r="AD928" s="92" t="str">
        <f t="shared" si="144"/>
        <v/>
      </c>
    </row>
    <row r="929" spans="1:30" x14ac:dyDescent="0.25">
      <c r="A929">
        <f t="shared" si="136"/>
        <v>10</v>
      </c>
      <c r="B929">
        <f>COUNTIF($D$4:D929,D929)</f>
        <v>846</v>
      </c>
      <c r="C929">
        <f>'Building Structure Data'!B930</f>
        <v>0</v>
      </c>
      <c r="D929">
        <f>'Building Structure Data'!C930</f>
        <v>0</v>
      </c>
      <c r="E929">
        <f>'Building Structure Data'!D930</f>
        <v>0</v>
      </c>
      <c r="F929">
        <f>'Building Structure Data'!E930</f>
        <v>0</v>
      </c>
      <c r="G929" s="43">
        <f>'Building Structure Data'!O930</f>
        <v>0</v>
      </c>
      <c r="H929" s="43">
        <f>'Building Structure Data'!P930</f>
        <v>0</v>
      </c>
      <c r="I929" t="b">
        <f>IF(OR('Building Structure Data'!M930="C",'Building Structure Data'!M930="R"),TRUE,FALSE)</f>
        <v>0</v>
      </c>
      <c r="J929">
        <f>'Building Structure Data'!Y930</f>
        <v>0</v>
      </c>
      <c r="K929" s="77">
        <f>'Building Structure Data'!AN930</f>
        <v>0</v>
      </c>
      <c r="L929" s="77">
        <f>'Building Structure Data'!AO930</f>
        <v>0</v>
      </c>
      <c r="M929" s="163" t="str">
        <f>IFERROR('Inputs_Metric 7'!$D$5*INDEX('HAZUS Table FL 14.14'!$F$5:$F$40,MATCH($J929,'HAZUS Table FL 14.14'!$C$5:$C$40,0)),"no data")</f>
        <v>no data</v>
      </c>
      <c r="N929" s="163" t="str">
        <f>IFERROR('Inputs_Metric 7'!$D$5*INDEX('HAZUS Table FL 14.14'!$G$5:$G$40,MATCH($J929,'HAZUS Table FL 14.14'!$C$5:$C$40,0)),"no data")</f>
        <v>no data</v>
      </c>
      <c r="O929" s="163" t="str">
        <f>IFERROR('Inputs_Metric 7'!$D$5*INDEX('HAZUS Table FL 14.14'!$I$5:$I$40,MATCH($J929,'HAZUS Table FL 14.14'!$C$5:$C$40,0)),"no data")</f>
        <v>no data</v>
      </c>
      <c r="P929" s="246" t="str">
        <f>IFERROR(AVERAGEIFS('HAZUS Table FL 14.12'!$S$4:$S$325,'HAZUS Table FL 14.12'!$N$4:$N$325,$J929,'HAZUS Table FL 14.12'!$R$4:$R$325,$I929,'HAZUS Table FL 14.12'!$P$4:$P$325,"&lt;="&amp;$G929,'HAZUS Table FL 14.12'!$Q$4:$Q$325,"&gt;"&amp;$G929)*'Inputs_Metric 7'!$D$6,"no data")</f>
        <v>no data</v>
      </c>
      <c r="Q929" s="246" t="str">
        <f>IFERROR(AVERAGEIFS('HAZUS Table FL 14.12'!$S$4:$S$325,'HAZUS Table FL 14.12'!$N$4:$N$325,$J929,'HAZUS Table FL 14.12'!$R$4:$R$325,$I929,'HAZUS Table FL 14.12'!$P$4:$P$325,"&lt;="&amp;$H929,'HAZUS Table FL 14.12'!$Q$4:$Q$325,"&gt;"&amp;$H929)*'Inputs_Metric 7'!$D$6,"no data")</f>
        <v>no data</v>
      </c>
      <c r="R929" s="246" t="str">
        <f>IFERROR(INDEX('HAZUS Table FL 14.16'!$D$3:$D$30,MATCH($J929,'HAZUS Table FL 14.16'!$C$3:$C$30,0)),"no data")</f>
        <v>no data</v>
      </c>
      <c r="S929" s="246" t="str">
        <f>IFERROR(INDEX('HAZUS Table FL 14.16'!$F$3:$F$30,MATCH($J929,'HAZUS Table FL 14.16'!$C$3:$C$30,0)),"no data")</f>
        <v>no data</v>
      </c>
      <c r="T929" s="246" t="str">
        <f>IFERROR(INDEX('HAZUS Table FL 14.16'!$G$3:$G$30,MATCH($J929,'HAZUS Table FL 14.16'!$C$3:$C$30,0)),"no data")</f>
        <v>no data</v>
      </c>
      <c r="U929" s="164" t="str">
        <f>IFERROR('Inputs_Metric 7'!$D$5*INDEX('HAZUS Table FL 14.8'!$E$4:$E$14,MATCH('Step 1_Metric 7'!$J929,'HAZUS Table FL 14.8'!$C$4:$C$14,0)),"no data")</f>
        <v>no data</v>
      </c>
      <c r="W929" s="92" t="str">
        <f t="shared" si="137"/>
        <v/>
      </c>
      <c r="X929" s="92" t="str">
        <f t="shared" si="138"/>
        <v/>
      </c>
      <c r="Y929" s="92" t="str">
        <f t="shared" si="139"/>
        <v/>
      </c>
      <c r="Z929" s="92" t="str">
        <f t="shared" si="140"/>
        <v/>
      </c>
      <c r="AA929" s="101" t="str">
        <f t="shared" si="141"/>
        <v/>
      </c>
      <c r="AB929" s="101" t="str">
        <f t="shared" si="142"/>
        <v/>
      </c>
      <c r="AC929" s="92" t="str">
        <f t="shared" si="143"/>
        <v/>
      </c>
      <c r="AD929" s="92" t="str">
        <f t="shared" si="144"/>
        <v/>
      </c>
    </row>
    <row r="930" spans="1:30" x14ac:dyDescent="0.25">
      <c r="A930">
        <f t="shared" si="136"/>
        <v>10</v>
      </c>
      <c r="B930">
        <f>COUNTIF($D$4:D930,D930)</f>
        <v>847</v>
      </c>
      <c r="C930">
        <f>'Building Structure Data'!B931</f>
        <v>0</v>
      </c>
      <c r="D930">
        <f>'Building Structure Data'!C931</f>
        <v>0</v>
      </c>
      <c r="E930">
        <f>'Building Structure Data'!D931</f>
        <v>0</v>
      </c>
      <c r="F930">
        <f>'Building Structure Data'!E931</f>
        <v>0</v>
      </c>
      <c r="G930" s="43">
        <f>'Building Structure Data'!O931</f>
        <v>0</v>
      </c>
      <c r="H930" s="43">
        <f>'Building Structure Data'!P931</f>
        <v>0</v>
      </c>
      <c r="I930" t="b">
        <f>IF(OR('Building Structure Data'!M931="C",'Building Structure Data'!M931="R"),TRUE,FALSE)</f>
        <v>0</v>
      </c>
      <c r="J930">
        <f>'Building Structure Data'!Y931</f>
        <v>0</v>
      </c>
      <c r="K930" s="77">
        <f>'Building Structure Data'!AN931</f>
        <v>0</v>
      </c>
      <c r="L930" s="77">
        <f>'Building Structure Data'!AO931</f>
        <v>0</v>
      </c>
      <c r="M930" s="163" t="str">
        <f>IFERROR('Inputs_Metric 7'!$D$5*INDEX('HAZUS Table FL 14.14'!$F$5:$F$40,MATCH($J930,'HAZUS Table FL 14.14'!$C$5:$C$40,0)),"no data")</f>
        <v>no data</v>
      </c>
      <c r="N930" s="163" t="str">
        <f>IFERROR('Inputs_Metric 7'!$D$5*INDEX('HAZUS Table FL 14.14'!$G$5:$G$40,MATCH($J930,'HAZUS Table FL 14.14'!$C$5:$C$40,0)),"no data")</f>
        <v>no data</v>
      </c>
      <c r="O930" s="163" t="str">
        <f>IFERROR('Inputs_Metric 7'!$D$5*INDEX('HAZUS Table FL 14.14'!$I$5:$I$40,MATCH($J930,'HAZUS Table FL 14.14'!$C$5:$C$40,0)),"no data")</f>
        <v>no data</v>
      </c>
      <c r="P930" s="246" t="str">
        <f>IFERROR(AVERAGEIFS('HAZUS Table FL 14.12'!$S$4:$S$325,'HAZUS Table FL 14.12'!$N$4:$N$325,$J930,'HAZUS Table FL 14.12'!$R$4:$R$325,$I930,'HAZUS Table FL 14.12'!$P$4:$P$325,"&lt;="&amp;$G930,'HAZUS Table FL 14.12'!$Q$4:$Q$325,"&gt;"&amp;$G930)*'Inputs_Metric 7'!$D$6,"no data")</f>
        <v>no data</v>
      </c>
      <c r="Q930" s="246" t="str">
        <f>IFERROR(AVERAGEIFS('HAZUS Table FL 14.12'!$S$4:$S$325,'HAZUS Table FL 14.12'!$N$4:$N$325,$J930,'HAZUS Table FL 14.12'!$R$4:$R$325,$I930,'HAZUS Table FL 14.12'!$P$4:$P$325,"&lt;="&amp;$H930,'HAZUS Table FL 14.12'!$Q$4:$Q$325,"&gt;"&amp;$H930)*'Inputs_Metric 7'!$D$6,"no data")</f>
        <v>no data</v>
      </c>
      <c r="R930" s="246" t="str">
        <f>IFERROR(INDEX('HAZUS Table FL 14.16'!$D$3:$D$30,MATCH($J930,'HAZUS Table FL 14.16'!$C$3:$C$30,0)),"no data")</f>
        <v>no data</v>
      </c>
      <c r="S930" s="246" t="str">
        <f>IFERROR(INDEX('HAZUS Table FL 14.16'!$F$3:$F$30,MATCH($J930,'HAZUS Table FL 14.16'!$C$3:$C$30,0)),"no data")</f>
        <v>no data</v>
      </c>
      <c r="T930" s="246" t="str">
        <f>IFERROR(INDEX('HAZUS Table FL 14.16'!$G$3:$G$30,MATCH($J930,'HAZUS Table FL 14.16'!$C$3:$C$30,0)),"no data")</f>
        <v>no data</v>
      </c>
      <c r="U930" s="164" t="str">
        <f>IFERROR('Inputs_Metric 7'!$D$5*INDEX('HAZUS Table FL 14.8'!$E$4:$E$14,MATCH('Step 1_Metric 7'!$J930,'HAZUS Table FL 14.8'!$C$4:$C$14,0)),"no data")</f>
        <v>no data</v>
      </c>
      <c r="W930" s="92" t="str">
        <f t="shared" si="137"/>
        <v/>
      </c>
      <c r="X930" s="92" t="str">
        <f t="shared" si="138"/>
        <v/>
      </c>
      <c r="Y930" s="92" t="str">
        <f t="shared" si="139"/>
        <v/>
      </c>
      <c r="Z930" s="92" t="str">
        <f t="shared" si="140"/>
        <v/>
      </c>
      <c r="AA930" s="101" t="str">
        <f t="shared" si="141"/>
        <v/>
      </c>
      <c r="AB930" s="101" t="str">
        <f t="shared" si="142"/>
        <v/>
      </c>
      <c r="AC930" s="92" t="str">
        <f t="shared" si="143"/>
        <v/>
      </c>
      <c r="AD930" s="92" t="str">
        <f t="shared" si="144"/>
        <v/>
      </c>
    </row>
    <row r="931" spans="1:30" x14ac:dyDescent="0.25">
      <c r="A931">
        <f t="shared" si="136"/>
        <v>10</v>
      </c>
      <c r="B931">
        <f>COUNTIF($D$4:D931,D931)</f>
        <v>848</v>
      </c>
      <c r="C931">
        <f>'Building Structure Data'!B932</f>
        <v>0</v>
      </c>
      <c r="D931">
        <f>'Building Structure Data'!C932</f>
        <v>0</v>
      </c>
      <c r="E931">
        <f>'Building Structure Data'!D932</f>
        <v>0</v>
      </c>
      <c r="F931">
        <f>'Building Structure Data'!E932</f>
        <v>0</v>
      </c>
      <c r="G931" s="43">
        <f>'Building Structure Data'!O932</f>
        <v>0</v>
      </c>
      <c r="H931" s="43">
        <f>'Building Structure Data'!P932</f>
        <v>0</v>
      </c>
      <c r="I931" t="b">
        <f>IF(OR('Building Structure Data'!M932="C",'Building Structure Data'!M932="R"),TRUE,FALSE)</f>
        <v>0</v>
      </c>
      <c r="J931">
        <f>'Building Structure Data'!Y932</f>
        <v>0</v>
      </c>
      <c r="K931" s="77">
        <f>'Building Structure Data'!AN932</f>
        <v>0</v>
      </c>
      <c r="L931" s="77">
        <f>'Building Structure Data'!AO932</f>
        <v>0</v>
      </c>
      <c r="M931" s="163" t="str">
        <f>IFERROR('Inputs_Metric 7'!$D$5*INDEX('HAZUS Table FL 14.14'!$F$5:$F$40,MATCH($J931,'HAZUS Table FL 14.14'!$C$5:$C$40,0)),"no data")</f>
        <v>no data</v>
      </c>
      <c r="N931" s="163" t="str">
        <f>IFERROR('Inputs_Metric 7'!$D$5*INDEX('HAZUS Table FL 14.14'!$G$5:$G$40,MATCH($J931,'HAZUS Table FL 14.14'!$C$5:$C$40,0)),"no data")</f>
        <v>no data</v>
      </c>
      <c r="O931" s="163" t="str">
        <f>IFERROR('Inputs_Metric 7'!$D$5*INDEX('HAZUS Table FL 14.14'!$I$5:$I$40,MATCH($J931,'HAZUS Table FL 14.14'!$C$5:$C$40,0)),"no data")</f>
        <v>no data</v>
      </c>
      <c r="P931" s="246" t="str">
        <f>IFERROR(AVERAGEIFS('HAZUS Table FL 14.12'!$S$4:$S$325,'HAZUS Table FL 14.12'!$N$4:$N$325,$J931,'HAZUS Table FL 14.12'!$R$4:$R$325,$I931,'HAZUS Table FL 14.12'!$P$4:$P$325,"&lt;="&amp;$G931,'HAZUS Table FL 14.12'!$Q$4:$Q$325,"&gt;"&amp;$G931)*'Inputs_Metric 7'!$D$6,"no data")</f>
        <v>no data</v>
      </c>
      <c r="Q931" s="246" t="str">
        <f>IFERROR(AVERAGEIFS('HAZUS Table FL 14.12'!$S$4:$S$325,'HAZUS Table FL 14.12'!$N$4:$N$325,$J931,'HAZUS Table FL 14.12'!$R$4:$R$325,$I931,'HAZUS Table FL 14.12'!$P$4:$P$325,"&lt;="&amp;$H931,'HAZUS Table FL 14.12'!$Q$4:$Q$325,"&gt;"&amp;$H931)*'Inputs_Metric 7'!$D$6,"no data")</f>
        <v>no data</v>
      </c>
      <c r="R931" s="246" t="str">
        <f>IFERROR(INDEX('HAZUS Table FL 14.16'!$D$3:$D$30,MATCH($J931,'HAZUS Table FL 14.16'!$C$3:$C$30,0)),"no data")</f>
        <v>no data</v>
      </c>
      <c r="S931" s="246" t="str">
        <f>IFERROR(INDEX('HAZUS Table FL 14.16'!$F$3:$F$30,MATCH($J931,'HAZUS Table FL 14.16'!$C$3:$C$30,0)),"no data")</f>
        <v>no data</v>
      </c>
      <c r="T931" s="246" t="str">
        <f>IFERROR(INDEX('HAZUS Table FL 14.16'!$G$3:$G$30,MATCH($J931,'HAZUS Table FL 14.16'!$C$3:$C$30,0)),"no data")</f>
        <v>no data</v>
      </c>
      <c r="U931" s="164" t="str">
        <f>IFERROR('Inputs_Metric 7'!$D$5*INDEX('HAZUS Table FL 14.8'!$E$4:$E$14,MATCH('Step 1_Metric 7'!$J931,'HAZUS Table FL 14.8'!$C$4:$C$14,0)),"no data")</f>
        <v>no data</v>
      </c>
      <c r="W931" s="92" t="str">
        <f t="shared" si="137"/>
        <v/>
      </c>
      <c r="X931" s="92" t="str">
        <f t="shared" si="138"/>
        <v/>
      </c>
      <c r="Y931" s="92" t="str">
        <f t="shared" si="139"/>
        <v/>
      </c>
      <c r="Z931" s="92" t="str">
        <f t="shared" si="140"/>
        <v/>
      </c>
      <c r="AA931" s="101" t="str">
        <f t="shared" si="141"/>
        <v/>
      </c>
      <c r="AB931" s="101" t="str">
        <f t="shared" si="142"/>
        <v/>
      </c>
      <c r="AC931" s="92" t="str">
        <f t="shared" si="143"/>
        <v/>
      </c>
      <c r="AD931" s="92" t="str">
        <f t="shared" si="144"/>
        <v/>
      </c>
    </row>
    <row r="932" spans="1:30" x14ac:dyDescent="0.25">
      <c r="A932">
        <f t="shared" si="136"/>
        <v>10</v>
      </c>
      <c r="B932">
        <f>COUNTIF($D$4:D932,D932)</f>
        <v>849</v>
      </c>
      <c r="C932">
        <f>'Building Structure Data'!B933</f>
        <v>0</v>
      </c>
      <c r="D932">
        <f>'Building Structure Data'!C933</f>
        <v>0</v>
      </c>
      <c r="E932">
        <f>'Building Structure Data'!D933</f>
        <v>0</v>
      </c>
      <c r="F932">
        <f>'Building Structure Data'!E933</f>
        <v>0</v>
      </c>
      <c r="G932" s="43">
        <f>'Building Structure Data'!O933</f>
        <v>0</v>
      </c>
      <c r="H932" s="43">
        <f>'Building Structure Data'!P933</f>
        <v>0</v>
      </c>
      <c r="I932" t="b">
        <f>IF(OR('Building Structure Data'!M933="C",'Building Structure Data'!M933="R"),TRUE,FALSE)</f>
        <v>0</v>
      </c>
      <c r="J932">
        <f>'Building Structure Data'!Y933</f>
        <v>0</v>
      </c>
      <c r="K932" s="77">
        <f>'Building Structure Data'!AN933</f>
        <v>0</v>
      </c>
      <c r="L932" s="77">
        <f>'Building Structure Data'!AO933</f>
        <v>0</v>
      </c>
      <c r="M932" s="163" t="str">
        <f>IFERROR('Inputs_Metric 7'!$D$5*INDEX('HAZUS Table FL 14.14'!$F$5:$F$40,MATCH($J932,'HAZUS Table FL 14.14'!$C$5:$C$40,0)),"no data")</f>
        <v>no data</v>
      </c>
      <c r="N932" s="163" t="str">
        <f>IFERROR('Inputs_Metric 7'!$D$5*INDEX('HAZUS Table FL 14.14'!$G$5:$G$40,MATCH($J932,'HAZUS Table FL 14.14'!$C$5:$C$40,0)),"no data")</f>
        <v>no data</v>
      </c>
      <c r="O932" s="163" t="str">
        <f>IFERROR('Inputs_Metric 7'!$D$5*INDEX('HAZUS Table FL 14.14'!$I$5:$I$40,MATCH($J932,'HAZUS Table FL 14.14'!$C$5:$C$40,0)),"no data")</f>
        <v>no data</v>
      </c>
      <c r="P932" s="246" t="str">
        <f>IFERROR(AVERAGEIFS('HAZUS Table FL 14.12'!$S$4:$S$325,'HAZUS Table FL 14.12'!$N$4:$N$325,$J932,'HAZUS Table FL 14.12'!$R$4:$R$325,$I932,'HAZUS Table FL 14.12'!$P$4:$P$325,"&lt;="&amp;$G932,'HAZUS Table FL 14.12'!$Q$4:$Q$325,"&gt;"&amp;$G932)*'Inputs_Metric 7'!$D$6,"no data")</f>
        <v>no data</v>
      </c>
      <c r="Q932" s="246" t="str">
        <f>IFERROR(AVERAGEIFS('HAZUS Table FL 14.12'!$S$4:$S$325,'HAZUS Table FL 14.12'!$N$4:$N$325,$J932,'HAZUS Table FL 14.12'!$R$4:$R$325,$I932,'HAZUS Table FL 14.12'!$P$4:$P$325,"&lt;="&amp;$H932,'HAZUS Table FL 14.12'!$Q$4:$Q$325,"&gt;"&amp;$H932)*'Inputs_Metric 7'!$D$6,"no data")</f>
        <v>no data</v>
      </c>
      <c r="R932" s="246" t="str">
        <f>IFERROR(INDEX('HAZUS Table FL 14.16'!$D$3:$D$30,MATCH($J932,'HAZUS Table FL 14.16'!$C$3:$C$30,0)),"no data")</f>
        <v>no data</v>
      </c>
      <c r="S932" s="246" t="str">
        <f>IFERROR(INDEX('HAZUS Table FL 14.16'!$F$3:$F$30,MATCH($J932,'HAZUS Table FL 14.16'!$C$3:$C$30,0)),"no data")</f>
        <v>no data</v>
      </c>
      <c r="T932" s="246" t="str">
        <f>IFERROR(INDEX('HAZUS Table FL 14.16'!$G$3:$G$30,MATCH($J932,'HAZUS Table FL 14.16'!$C$3:$C$30,0)),"no data")</f>
        <v>no data</v>
      </c>
      <c r="U932" s="164" t="str">
        <f>IFERROR('Inputs_Metric 7'!$D$5*INDEX('HAZUS Table FL 14.8'!$E$4:$E$14,MATCH('Step 1_Metric 7'!$J932,'HAZUS Table FL 14.8'!$C$4:$C$14,0)),"no data")</f>
        <v>no data</v>
      </c>
      <c r="W932" s="92" t="str">
        <f t="shared" si="137"/>
        <v/>
      </c>
      <c r="X932" s="92" t="str">
        <f t="shared" si="138"/>
        <v/>
      </c>
      <c r="Y932" s="92" t="str">
        <f t="shared" si="139"/>
        <v/>
      </c>
      <c r="Z932" s="92" t="str">
        <f t="shared" si="140"/>
        <v/>
      </c>
      <c r="AA932" s="101" t="str">
        <f t="shared" si="141"/>
        <v/>
      </c>
      <c r="AB932" s="101" t="str">
        <f t="shared" si="142"/>
        <v/>
      </c>
      <c r="AC932" s="92" t="str">
        <f t="shared" si="143"/>
        <v/>
      </c>
      <c r="AD932" s="92" t="str">
        <f t="shared" si="144"/>
        <v/>
      </c>
    </row>
    <row r="933" spans="1:30" x14ac:dyDescent="0.25">
      <c r="A933">
        <f t="shared" si="136"/>
        <v>10</v>
      </c>
      <c r="B933">
        <f>COUNTIF($D$4:D933,D933)</f>
        <v>850</v>
      </c>
      <c r="C933">
        <f>'Building Structure Data'!B934</f>
        <v>0</v>
      </c>
      <c r="D933">
        <f>'Building Structure Data'!C934</f>
        <v>0</v>
      </c>
      <c r="E933">
        <f>'Building Structure Data'!D934</f>
        <v>0</v>
      </c>
      <c r="F933">
        <f>'Building Structure Data'!E934</f>
        <v>0</v>
      </c>
      <c r="G933" s="43">
        <f>'Building Structure Data'!O934</f>
        <v>0</v>
      </c>
      <c r="H933" s="43">
        <f>'Building Structure Data'!P934</f>
        <v>0</v>
      </c>
      <c r="I933" t="b">
        <f>IF(OR('Building Structure Data'!M934="C",'Building Structure Data'!M934="R"),TRUE,FALSE)</f>
        <v>0</v>
      </c>
      <c r="J933">
        <f>'Building Structure Data'!Y934</f>
        <v>0</v>
      </c>
      <c r="K933" s="77">
        <f>'Building Structure Data'!AN934</f>
        <v>0</v>
      </c>
      <c r="L933" s="77">
        <f>'Building Structure Data'!AO934</f>
        <v>0</v>
      </c>
      <c r="M933" s="163" t="str">
        <f>IFERROR('Inputs_Metric 7'!$D$5*INDEX('HAZUS Table FL 14.14'!$F$5:$F$40,MATCH($J933,'HAZUS Table FL 14.14'!$C$5:$C$40,0)),"no data")</f>
        <v>no data</v>
      </c>
      <c r="N933" s="163" t="str">
        <f>IFERROR('Inputs_Metric 7'!$D$5*INDEX('HAZUS Table FL 14.14'!$G$5:$G$40,MATCH($J933,'HAZUS Table FL 14.14'!$C$5:$C$40,0)),"no data")</f>
        <v>no data</v>
      </c>
      <c r="O933" s="163" t="str">
        <f>IFERROR('Inputs_Metric 7'!$D$5*INDEX('HAZUS Table FL 14.14'!$I$5:$I$40,MATCH($J933,'HAZUS Table FL 14.14'!$C$5:$C$40,0)),"no data")</f>
        <v>no data</v>
      </c>
      <c r="P933" s="246" t="str">
        <f>IFERROR(AVERAGEIFS('HAZUS Table FL 14.12'!$S$4:$S$325,'HAZUS Table FL 14.12'!$N$4:$N$325,$J933,'HAZUS Table FL 14.12'!$R$4:$R$325,$I933,'HAZUS Table FL 14.12'!$P$4:$P$325,"&lt;="&amp;$G933,'HAZUS Table FL 14.12'!$Q$4:$Q$325,"&gt;"&amp;$G933)*'Inputs_Metric 7'!$D$6,"no data")</f>
        <v>no data</v>
      </c>
      <c r="Q933" s="246" t="str">
        <f>IFERROR(AVERAGEIFS('HAZUS Table FL 14.12'!$S$4:$S$325,'HAZUS Table FL 14.12'!$N$4:$N$325,$J933,'HAZUS Table FL 14.12'!$R$4:$R$325,$I933,'HAZUS Table FL 14.12'!$P$4:$P$325,"&lt;="&amp;$H933,'HAZUS Table FL 14.12'!$Q$4:$Q$325,"&gt;"&amp;$H933)*'Inputs_Metric 7'!$D$6,"no data")</f>
        <v>no data</v>
      </c>
      <c r="R933" s="246" t="str">
        <f>IFERROR(INDEX('HAZUS Table FL 14.16'!$D$3:$D$30,MATCH($J933,'HAZUS Table FL 14.16'!$C$3:$C$30,0)),"no data")</f>
        <v>no data</v>
      </c>
      <c r="S933" s="246" t="str">
        <f>IFERROR(INDEX('HAZUS Table FL 14.16'!$F$3:$F$30,MATCH($J933,'HAZUS Table FL 14.16'!$C$3:$C$30,0)),"no data")</f>
        <v>no data</v>
      </c>
      <c r="T933" s="246" t="str">
        <f>IFERROR(INDEX('HAZUS Table FL 14.16'!$G$3:$G$30,MATCH($J933,'HAZUS Table FL 14.16'!$C$3:$C$30,0)),"no data")</f>
        <v>no data</v>
      </c>
      <c r="U933" s="164" t="str">
        <f>IFERROR('Inputs_Metric 7'!$D$5*INDEX('HAZUS Table FL 14.8'!$E$4:$E$14,MATCH('Step 1_Metric 7'!$J933,'HAZUS Table FL 14.8'!$C$4:$C$14,0)),"no data")</f>
        <v>no data</v>
      </c>
      <c r="W933" s="92" t="str">
        <f t="shared" si="137"/>
        <v/>
      </c>
      <c r="X933" s="92" t="str">
        <f t="shared" si="138"/>
        <v/>
      </c>
      <c r="Y933" s="92" t="str">
        <f t="shared" si="139"/>
        <v/>
      </c>
      <c r="Z933" s="92" t="str">
        <f t="shared" si="140"/>
        <v/>
      </c>
      <c r="AA933" s="101" t="str">
        <f t="shared" si="141"/>
        <v/>
      </c>
      <c r="AB933" s="101" t="str">
        <f t="shared" si="142"/>
        <v/>
      </c>
      <c r="AC933" s="92" t="str">
        <f t="shared" si="143"/>
        <v/>
      </c>
      <c r="AD933" s="92" t="str">
        <f t="shared" si="144"/>
        <v/>
      </c>
    </row>
    <row r="934" spans="1:30" x14ac:dyDescent="0.25">
      <c r="A934">
        <f t="shared" si="136"/>
        <v>10</v>
      </c>
      <c r="B934">
        <f>COUNTIF($D$4:D934,D934)</f>
        <v>851</v>
      </c>
      <c r="C934">
        <f>'Building Structure Data'!B935</f>
        <v>0</v>
      </c>
      <c r="D934">
        <f>'Building Structure Data'!C935</f>
        <v>0</v>
      </c>
      <c r="E934">
        <f>'Building Structure Data'!D935</f>
        <v>0</v>
      </c>
      <c r="F934">
        <f>'Building Structure Data'!E935</f>
        <v>0</v>
      </c>
      <c r="G934" s="43">
        <f>'Building Structure Data'!O935</f>
        <v>0</v>
      </c>
      <c r="H934" s="43">
        <f>'Building Structure Data'!P935</f>
        <v>0</v>
      </c>
      <c r="I934" t="b">
        <f>IF(OR('Building Structure Data'!M935="C",'Building Structure Data'!M935="R"),TRUE,FALSE)</f>
        <v>0</v>
      </c>
      <c r="J934">
        <f>'Building Structure Data'!Y935</f>
        <v>0</v>
      </c>
      <c r="K934" s="77">
        <f>'Building Structure Data'!AN935</f>
        <v>0</v>
      </c>
      <c r="L934" s="77">
        <f>'Building Structure Data'!AO935</f>
        <v>0</v>
      </c>
      <c r="M934" s="163" t="str">
        <f>IFERROR('Inputs_Metric 7'!$D$5*INDEX('HAZUS Table FL 14.14'!$F$5:$F$40,MATCH($J934,'HAZUS Table FL 14.14'!$C$5:$C$40,0)),"no data")</f>
        <v>no data</v>
      </c>
      <c r="N934" s="163" t="str">
        <f>IFERROR('Inputs_Metric 7'!$D$5*INDEX('HAZUS Table FL 14.14'!$G$5:$G$40,MATCH($J934,'HAZUS Table FL 14.14'!$C$5:$C$40,0)),"no data")</f>
        <v>no data</v>
      </c>
      <c r="O934" s="163" t="str">
        <f>IFERROR('Inputs_Metric 7'!$D$5*INDEX('HAZUS Table FL 14.14'!$I$5:$I$40,MATCH($J934,'HAZUS Table FL 14.14'!$C$5:$C$40,0)),"no data")</f>
        <v>no data</v>
      </c>
      <c r="P934" s="246" t="str">
        <f>IFERROR(AVERAGEIFS('HAZUS Table FL 14.12'!$S$4:$S$325,'HAZUS Table FL 14.12'!$N$4:$N$325,$J934,'HAZUS Table FL 14.12'!$R$4:$R$325,$I934,'HAZUS Table FL 14.12'!$P$4:$P$325,"&lt;="&amp;$G934,'HAZUS Table FL 14.12'!$Q$4:$Q$325,"&gt;"&amp;$G934)*'Inputs_Metric 7'!$D$6,"no data")</f>
        <v>no data</v>
      </c>
      <c r="Q934" s="246" t="str">
        <f>IFERROR(AVERAGEIFS('HAZUS Table FL 14.12'!$S$4:$S$325,'HAZUS Table FL 14.12'!$N$4:$N$325,$J934,'HAZUS Table FL 14.12'!$R$4:$R$325,$I934,'HAZUS Table FL 14.12'!$P$4:$P$325,"&lt;="&amp;$H934,'HAZUS Table FL 14.12'!$Q$4:$Q$325,"&gt;"&amp;$H934)*'Inputs_Metric 7'!$D$6,"no data")</f>
        <v>no data</v>
      </c>
      <c r="R934" s="246" t="str">
        <f>IFERROR(INDEX('HAZUS Table FL 14.16'!$D$3:$D$30,MATCH($J934,'HAZUS Table FL 14.16'!$C$3:$C$30,0)),"no data")</f>
        <v>no data</v>
      </c>
      <c r="S934" s="246" t="str">
        <f>IFERROR(INDEX('HAZUS Table FL 14.16'!$F$3:$F$30,MATCH($J934,'HAZUS Table FL 14.16'!$C$3:$C$30,0)),"no data")</f>
        <v>no data</v>
      </c>
      <c r="T934" s="246" t="str">
        <f>IFERROR(INDEX('HAZUS Table FL 14.16'!$G$3:$G$30,MATCH($J934,'HAZUS Table FL 14.16'!$C$3:$C$30,0)),"no data")</f>
        <v>no data</v>
      </c>
      <c r="U934" s="164" t="str">
        <f>IFERROR('Inputs_Metric 7'!$D$5*INDEX('HAZUS Table FL 14.8'!$E$4:$E$14,MATCH('Step 1_Metric 7'!$J934,'HAZUS Table FL 14.8'!$C$4:$C$14,0)),"no data")</f>
        <v>no data</v>
      </c>
      <c r="W934" s="92" t="str">
        <f t="shared" si="137"/>
        <v/>
      </c>
      <c r="X934" s="92" t="str">
        <f t="shared" si="138"/>
        <v/>
      </c>
      <c r="Y934" s="92" t="str">
        <f t="shared" si="139"/>
        <v/>
      </c>
      <c r="Z934" s="92" t="str">
        <f t="shared" si="140"/>
        <v/>
      </c>
      <c r="AA934" s="101" t="str">
        <f t="shared" si="141"/>
        <v/>
      </c>
      <c r="AB934" s="101" t="str">
        <f t="shared" si="142"/>
        <v/>
      </c>
      <c r="AC934" s="92" t="str">
        <f t="shared" si="143"/>
        <v/>
      </c>
      <c r="AD934" s="92" t="str">
        <f t="shared" si="144"/>
        <v/>
      </c>
    </row>
    <row r="935" spans="1:30" x14ac:dyDescent="0.25">
      <c r="A935">
        <f t="shared" si="136"/>
        <v>10</v>
      </c>
      <c r="B935">
        <f>COUNTIF($D$4:D935,D935)</f>
        <v>852</v>
      </c>
      <c r="C935">
        <f>'Building Structure Data'!B936</f>
        <v>0</v>
      </c>
      <c r="D935">
        <f>'Building Structure Data'!C936</f>
        <v>0</v>
      </c>
      <c r="E935">
        <f>'Building Structure Data'!D936</f>
        <v>0</v>
      </c>
      <c r="F935">
        <f>'Building Structure Data'!E936</f>
        <v>0</v>
      </c>
      <c r="G935" s="43">
        <f>'Building Structure Data'!O936</f>
        <v>0</v>
      </c>
      <c r="H935" s="43">
        <f>'Building Structure Data'!P936</f>
        <v>0</v>
      </c>
      <c r="I935" t="b">
        <f>IF(OR('Building Structure Data'!M936="C",'Building Structure Data'!M936="R"),TRUE,FALSE)</f>
        <v>0</v>
      </c>
      <c r="J935">
        <f>'Building Structure Data'!Y936</f>
        <v>0</v>
      </c>
      <c r="K935" s="77">
        <f>'Building Structure Data'!AN936</f>
        <v>0</v>
      </c>
      <c r="L935" s="77">
        <f>'Building Structure Data'!AO936</f>
        <v>0</v>
      </c>
      <c r="M935" s="163" t="str">
        <f>IFERROR('Inputs_Metric 7'!$D$5*INDEX('HAZUS Table FL 14.14'!$F$5:$F$40,MATCH($J935,'HAZUS Table FL 14.14'!$C$5:$C$40,0)),"no data")</f>
        <v>no data</v>
      </c>
      <c r="N935" s="163" t="str">
        <f>IFERROR('Inputs_Metric 7'!$D$5*INDEX('HAZUS Table FL 14.14'!$G$5:$G$40,MATCH($J935,'HAZUS Table FL 14.14'!$C$5:$C$40,0)),"no data")</f>
        <v>no data</v>
      </c>
      <c r="O935" s="163" t="str">
        <f>IFERROR('Inputs_Metric 7'!$D$5*INDEX('HAZUS Table FL 14.14'!$I$5:$I$40,MATCH($J935,'HAZUS Table FL 14.14'!$C$5:$C$40,0)),"no data")</f>
        <v>no data</v>
      </c>
      <c r="P935" s="246" t="str">
        <f>IFERROR(AVERAGEIFS('HAZUS Table FL 14.12'!$S$4:$S$325,'HAZUS Table FL 14.12'!$N$4:$N$325,$J935,'HAZUS Table FL 14.12'!$R$4:$R$325,$I935,'HAZUS Table FL 14.12'!$P$4:$P$325,"&lt;="&amp;$G935,'HAZUS Table FL 14.12'!$Q$4:$Q$325,"&gt;"&amp;$G935)*'Inputs_Metric 7'!$D$6,"no data")</f>
        <v>no data</v>
      </c>
      <c r="Q935" s="246" t="str">
        <f>IFERROR(AVERAGEIFS('HAZUS Table FL 14.12'!$S$4:$S$325,'HAZUS Table FL 14.12'!$N$4:$N$325,$J935,'HAZUS Table FL 14.12'!$R$4:$R$325,$I935,'HAZUS Table FL 14.12'!$P$4:$P$325,"&lt;="&amp;$H935,'HAZUS Table FL 14.12'!$Q$4:$Q$325,"&gt;"&amp;$H935)*'Inputs_Metric 7'!$D$6,"no data")</f>
        <v>no data</v>
      </c>
      <c r="R935" s="246" t="str">
        <f>IFERROR(INDEX('HAZUS Table FL 14.16'!$D$3:$D$30,MATCH($J935,'HAZUS Table FL 14.16'!$C$3:$C$30,0)),"no data")</f>
        <v>no data</v>
      </c>
      <c r="S935" s="246" t="str">
        <f>IFERROR(INDEX('HAZUS Table FL 14.16'!$F$3:$F$30,MATCH($J935,'HAZUS Table FL 14.16'!$C$3:$C$30,0)),"no data")</f>
        <v>no data</v>
      </c>
      <c r="T935" s="246" t="str">
        <f>IFERROR(INDEX('HAZUS Table FL 14.16'!$G$3:$G$30,MATCH($J935,'HAZUS Table FL 14.16'!$C$3:$C$30,0)),"no data")</f>
        <v>no data</v>
      </c>
      <c r="U935" s="164" t="str">
        <f>IFERROR('Inputs_Metric 7'!$D$5*INDEX('HAZUS Table FL 14.8'!$E$4:$E$14,MATCH('Step 1_Metric 7'!$J935,'HAZUS Table FL 14.8'!$C$4:$C$14,0)),"no data")</f>
        <v>no data</v>
      </c>
      <c r="W935" s="92" t="str">
        <f t="shared" si="137"/>
        <v/>
      </c>
      <c r="X935" s="92" t="str">
        <f t="shared" si="138"/>
        <v/>
      </c>
      <c r="Y935" s="92" t="str">
        <f t="shared" si="139"/>
        <v/>
      </c>
      <c r="Z935" s="92" t="str">
        <f t="shared" si="140"/>
        <v/>
      </c>
      <c r="AA935" s="101" t="str">
        <f t="shared" si="141"/>
        <v/>
      </c>
      <c r="AB935" s="101" t="str">
        <f t="shared" si="142"/>
        <v/>
      </c>
      <c r="AC935" s="92" t="str">
        <f t="shared" si="143"/>
        <v/>
      </c>
      <c r="AD935" s="92" t="str">
        <f t="shared" si="144"/>
        <v/>
      </c>
    </row>
    <row r="936" spans="1:30" x14ac:dyDescent="0.25">
      <c r="A936">
        <f t="shared" si="136"/>
        <v>10</v>
      </c>
      <c r="B936">
        <f>COUNTIF($D$4:D936,D936)</f>
        <v>853</v>
      </c>
      <c r="C936">
        <f>'Building Structure Data'!B937</f>
        <v>0</v>
      </c>
      <c r="D936">
        <f>'Building Structure Data'!C937</f>
        <v>0</v>
      </c>
      <c r="E936">
        <f>'Building Structure Data'!D937</f>
        <v>0</v>
      </c>
      <c r="F936">
        <f>'Building Structure Data'!E937</f>
        <v>0</v>
      </c>
      <c r="G936" s="43">
        <f>'Building Structure Data'!O937</f>
        <v>0</v>
      </c>
      <c r="H936" s="43">
        <f>'Building Structure Data'!P937</f>
        <v>0</v>
      </c>
      <c r="I936" t="b">
        <f>IF(OR('Building Structure Data'!M937="C",'Building Structure Data'!M937="R"),TRUE,FALSE)</f>
        <v>0</v>
      </c>
      <c r="J936">
        <f>'Building Structure Data'!Y937</f>
        <v>0</v>
      </c>
      <c r="K936" s="77">
        <f>'Building Structure Data'!AN937</f>
        <v>0</v>
      </c>
      <c r="L936" s="77">
        <f>'Building Structure Data'!AO937</f>
        <v>0</v>
      </c>
      <c r="M936" s="163" t="str">
        <f>IFERROR('Inputs_Metric 7'!$D$5*INDEX('HAZUS Table FL 14.14'!$F$5:$F$40,MATCH($J936,'HAZUS Table FL 14.14'!$C$5:$C$40,0)),"no data")</f>
        <v>no data</v>
      </c>
      <c r="N936" s="163" t="str">
        <f>IFERROR('Inputs_Metric 7'!$D$5*INDEX('HAZUS Table FL 14.14'!$G$5:$G$40,MATCH($J936,'HAZUS Table FL 14.14'!$C$5:$C$40,0)),"no data")</f>
        <v>no data</v>
      </c>
      <c r="O936" s="163" t="str">
        <f>IFERROR('Inputs_Metric 7'!$D$5*INDEX('HAZUS Table FL 14.14'!$I$5:$I$40,MATCH($J936,'HAZUS Table FL 14.14'!$C$5:$C$40,0)),"no data")</f>
        <v>no data</v>
      </c>
      <c r="P936" s="246" t="str">
        <f>IFERROR(AVERAGEIFS('HAZUS Table FL 14.12'!$S$4:$S$325,'HAZUS Table FL 14.12'!$N$4:$N$325,$J936,'HAZUS Table FL 14.12'!$R$4:$R$325,$I936,'HAZUS Table FL 14.12'!$P$4:$P$325,"&lt;="&amp;$G936,'HAZUS Table FL 14.12'!$Q$4:$Q$325,"&gt;"&amp;$G936)*'Inputs_Metric 7'!$D$6,"no data")</f>
        <v>no data</v>
      </c>
      <c r="Q936" s="246" t="str">
        <f>IFERROR(AVERAGEIFS('HAZUS Table FL 14.12'!$S$4:$S$325,'HAZUS Table FL 14.12'!$N$4:$N$325,$J936,'HAZUS Table FL 14.12'!$R$4:$R$325,$I936,'HAZUS Table FL 14.12'!$P$4:$P$325,"&lt;="&amp;$H936,'HAZUS Table FL 14.12'!$Q$4:$Q$325,"&gt;"&amp;$H936)*'Inputs_Metric 7'!$D$6,"no data")</f>
        <v>no data</v>
      </c>
      <c r="R936" s="246" t="str">
        <f>IFERROR(INDEX('HAZUS Table FL 14.16'!$D$3:$D$30,MATCH($J936,'HAZUS Table FL 14.16'!$C$3:$C$30,0)),"no data")</f>
        <v>no data</v>
      </c>
      <c r="S936" s="246" t="str">
        <f>IFERROR(INDEX('HAZUS Table FL 14.16'!$F$3:$F$30,MATCH($J936,'HAZUS Table FL 14.16'!$C$3:$C$30,0)),"no data")</f>
        <v>no data</v>
      </c>
      <c r="T936" s="246" t="str">
        <f>IFERROR(INDEX('HAZUS Table FL 14.16'!$G$3:$G$30,MATCH($J936,'HAZUS Table FL 14.16'!$C$3:$C$30,0)),"no data")</f>
        <v>no data</v>
      </c>
      <c r="U936" s="164" t="str">
        <f>IFERROR('Inputs_Metric 7'!$D$5*INDEX('HAZUS Table FL 14.8'!$E$4:$E$14,MATCH('Step 1_Metric 7'!$J936,'HAZUS Table FL 14.8'!$C$4:$C$14,0)),"no data")</f>
        <v>no data</v>
      </c>
      <c r="W936" s="92" t="str">
        <f t="shared" si="137"/>
        <v/>
      </c>
      <c r="X936" s="92" t="str">
        <f t="shared" si="138"/>
        <v/>
      </c>
      <c r="Y936" s="92" t="str">
        <f t="shared" si="139"/>
        <v/>
      </c>
      <c r="Z936" s="92" t="str">
        <f t="shared" si="140"/>
        <v/>
      </c>
      <c r="AA936" s="101" t="str">
        <f t="shared" si="141"/>
        <v/>
      </c>
      <c r="AB936" s="101" t="str">
        <f t="shared" si="142"/>
        <v/>
      </c>
      <c r="AC936" s="92" t="str">
        <f t="shared" si="143"/>
        <v/>
      </c>
      <c r="AD936" s="92" t="str">
        <f t="shared" si="144"/>
        <v/>
      </c>
    </row>
    <row r="937" spans="1:30" x14ac:dyDescent="0.25">
      <c r="A937">
        <f t="shared" si="136"/>
        <v>10</v>
      </c>
      <c r="B937">
        <f>COUNTIF($D$4:D937,D937)</f>
        <v>854</v>
      </c>
      <c r="C937">
        <f>'Building Structure Data'!B938</f>
        <v>0</v>
      </c>
      <c r="D937">
        <f>'Building Structure Data'!C938</f>
        <v>0</v>
      </c>
      <c r="E937">
        <f>'Building Structure Data'!D938</f>
        <v>0</v>
      </c>
      <c r="F937">
        <f>'Building Structure Data'!E938</f>
        <v>0</v>
      </c>
      <c r="G937" s="43">
        <f>'Building Structure Data'!O938</f>
        <v>0</v>
      </c>
      <c r="H937" s="43">
        <f>'Building Structure Data'!P938</f>
        <v>0</v>
      </c>
      <c r="I937" t="b">
        <f>IF(OR('Building Structure Data'!M938="C",'Building Structure Data'!M938="R"),TRUE,FALSE)</f>
        <v>0</v>
      </c>
      <c r="J937">
        <f>'Building Structure Data'!Y938</f>
        <v>0</v>
      </c>
      <c r="K937" s="77">
        <f>'Building Structure Data'!AN938</f>
        <v>0</v>
      </c>
      <c r="L937" s="77">
        <f>'Building Structure Data'!AO938</f>
        <v>0</v>
      </c>
      <c r="M937" s="163" t="str">
        <f>IFERROR('Inputs_Metric 7'!$D$5*INDEX('HAZUS Table FL 14.14'!$F$5:$F$40,MATCH($J937,'HAZUS Table FL 14.14'!$C$5:$C$40,0)),"no data")</f>
        <v>no data</v>
      </c>
      <c r="N937" s="163" t="str">
        <f>IFERROR('Inputs_Metric 7'!$D$5*INDEX('HAZUS Table FL 14.14'!$G$5:$G$40,MATCH($J937,'HAZUS Table FL 14.14'!$C$5:$C$40,0)),"no data")</f>
        <v>no data</v>
      </c>
      <c r="O937" s="163" t="str">
        <f>IFERROR('Inputs_Metric 7'!$D$5*INDEX('HAZUS Table FL 14.14'!$I$5:$I$40,MATCH($J937,'HAZUS Table FL 14.14'!$C$5:$C$40,0)),"no data")</f>
        <v>no data</v>
      </c>
      <c r="P937" s="246" t="str">
        <f>IFERROR(AVERAGEIFS('HAZUS Table FL 14.12'!$S$4:$S$325,'HAZUS Table FL 14.12'!$N$4:$N$325,$J937,'HAZUS Table FL 14.12'!$R$4:$R$325,$I937,'HAZUS Table FL 14.12'!$P$4:$P$325,"&lt;="&amp;$G937,'HAZUS Table FL 14.12'!$Q$4:$Q$325,"&gt;"&amp;$G937)*'Inputs_Metric 7'!$D$6,"no data")</f>
        <v>no data</v>
      </c>
      <c r="Q937" s="246" t="str">
        <f>IFERROR(AVERAGEIFS('HAZUS Table FL 14.12'!$S$4:$S$325,'HAZUS Table FL 14.12'!$N$4:$N$325,$J937,'HAZUS Table FL 14.12'!$R$4:$R$325,$I937,'HAZUS Table FL 14.12'!$P$4:$P$325,"&lt;="&amp;$H937,'HAZUS Table FL 14.12'!$Q$4:$Q$325,"&gt;"&amp;$H937)*'Inputs_Metric 7'!$D$6,"no data")</f>
        <v>no data</v>
      </c>
      <c r="R937" s="246" t="str">
        <f>IFERROR(INDEX('HAZUS Table FL 14.16'!$D$3:$D$30,MATCH($J937,'HAZUS Table FL 14.16'!$C$3:$C$30,0)),"no data")</f>
        <v>no data</v>
      </c>
      <c r="S937" s="246" t="str">
        <f>IFERROR(INDEX('HAZUS Table FL 14.16'!$F$3:$F$30,MATCH($J937,'HAZUS Table FL 14.16'!$C$3:$C$30,0)),"no data")</f>
        <v>no data</v>
      </c>
      <c r="T937" s="246" t="str">
        <f>IFERROR(INDEX('HAZUS Table FL 14.16'!$G$3:$G$30,MATCH($J937,'HAZUS Table FL 14.16'!$C$3:$C$30,0)),"no data")</f>
        <v>no data</v>
      </c>
      <c r="U937" s="164" t="str">
        <f>IFERROR('Inputs_Metric 7'!$D$5*INDEX('HAZUS Table FL 14.8'!$E$4:$E$14,MATCH('Step 1_Metric 7'!$J937,'HAZUS Table FL 14.8'!$C$4:$C$14,0)),"no data")</f>
        <v>no data</v>
      </c>
      <c r="W937" s="92" t="str">
        <f t="shared" si="137"/>
        <v/>
      </c>
      <c r="X937" s="92" t="str">
        <f t="shared" si="138"/>
        <v/>
      </c>
      <c r="Y937" s="92" t="str">
        <f t="shared" si="139"/>
        <v/>
      </c>
      <c r="Z937" s="92" t="str">
        <f t="shared" si="140"/>
        <v/>
      </c>
      <c r="AA937" s="101" t="str">
        <f t="shared" si="141"/>
        <v/>
      </c>
      <c r="AB937" s="101" t="str">
        <f t="shared" si="142"/>
        <v/>
      </c>
      <c r="AC937" s="92" t="str">
        <f t="shared" si="143"/>
        <v/>
      </c>
      <c r="AD937" s="92" t="str">
        <f t="shared" si="144"/>
        <v/>
      </c>
    </row>
    <row r="938" spans="1:30" x14ac:dyDescent="0.25">
      <c r="A938">
        <f t="shared" si="136"/>
        <v>10</v>
      </c>
      <c r="B938">
        <f>COUNTIF($D$4:D938,D938)</f>
        <v>855</v>
      </c>
      <c r="C938">
        <f>'Building Structure Data'!B939</f>
        <v>0</v>
      </c>
      <c r="D938">
        <f>'Building Structure Data'!C939</f>
        <v>0</v>
      </c>
      <c r="E938">
        <f>'Building Structure Data'!D939</f>
        <v>0</v>
      </c>
      <c r="F938">
        <f>'Building Structure Data'!E939</f>
        <v>0</v>
      </c>
      <c r="G938" s="43">
        <f>'Building Structure Data'!O939</f>
        <v>0</v>
      </c>
      <c r="H938" s="43">
        <f>'Building Structure Data'!P939</f>
        <v>0</v>
      </c>
      <c r="I938" t="b">
        <f>IF(OR('Building Structure Data'!M939="C",'Building Structure Data'!M939="R"),TRUE,FALSE)</f>
        <v>0</v>
      </c>
      <c r="J938">
        <f>'Building Structure Data'!Y939</f>
        <v>0</v>
      </c>
      <c r="K938" s="77">
        <f>'Building Structure Data'!AN939</f>
        <v>0</v>
      </c>
      <c r="L938" s="77">
        <f>'Building Structure Data'!AO939</f>
        <v>0</v>
      </c>
      <c r="M938" s="163" t="str">
        <f>IFERROR('Inputs_Metric 7'!$D$5*INDEX('HAZUS Table FL 14.14'!$F$5:$F$40,MATCH($J938,'HAZUS Table FL 14.14'!$C$5:$C$40,0)),"no data")</f>
        <v>no data</v>
      </c>
      <c r="N938" s="163" t="str">
        <f>IFERROR('Inputs_Metric 7'!$D$5*INDEX('HAZUS Table FL 14.14'!$G$5:$G$40,MATCH($J938,'HAZUS Table FL 14.14'!$C$5:$C$40,0)),"no data")</f>
        <v>no data</v>
      </c>
      <c r="O938" s="163" t="str">
        <f>IFERROR('Inputs_Metric 7'!$D$5*INDEX('HAZUS Table FL 14.14'!$I$5:$I$40,MATCH($J938,'HAZUS Table FL 14.14'!$C$5:$C$40,0)),"no data")</f>
        <v>no data</v>
      </c>
      <c r="P938" s="246" t="str">
        <f>IFERROR(AVERAGEIFS('HAZUS Table FL 14.12'!$S$4:$S$325,'HAZUS Table FL 14.12'!$N$4:$N$325,$J938,'HAZUS Table FL 14.12'!$R$4:$R$325,$I938,'HAZUS Table FL 14.12'!$P$4:$P$325,"&lt;="&amp;$G938,'HAZUS Table FL 14.12'!$Q$4:$Q$325,"&gt;"&amp;$G938)*'Inputs_Metric 7'!$D$6,"no data")</f>
        <v>no data</v>
      </c>
      <c r="Q938" s="246" t="str">
        <f>IFERROR(AVERAGEIFS('HAZUS Table FL 14.12'!$S$4:$S$325,'HAZUS Table FL 14.12'!$N$4:$N$325,$J938,'HAZUS Table FL 14.12'!$R$4:$R$325,$I938,'HAZUS Table FL 14.12'!$P$4:$P$325,"&lt;="&amp;$H938,'HAZUS Table FL 14.12'!$Q$4:$Q$325,"&gt;"&amp;$H938)*'Inputs_Metric 7'!$D$6,"no data")</f>
        <v>no data</v>
      </c>
      <c r="R938" s="246" t="str">
        <f>IFERROR(INDEX('HAZUS Table FL 14.16'!$D$3:$D$30,MATCH($J938,'HAZUS Table FL 14.16'!$C$3:$C$30,0)),"no data")</f>
        <v>no data</v>
      </c>
      <c r="S938" s="246" t="str">
        <f>IFERROR(INDEX('HAZUS Table FL 14.16'!$F$3:$F$30,MATCH($J938,'HAZUS Table FL 14.16'!$C$3:$C$30,0)),"no data")</f>
        <v>no data</v>
      </c>
      <c r="T938" s="246" t="str">
        <f>IFERROR(INDEX('HAZUS Table FL 14.16'!$G$3:$G$30,MATCH($J938,'HAZUS Table FL 14.16'!$C$3:$C$30,0)),"no data")</f>
        <v>no data</v>
      </c>
      <c r="U938" s="164" t="str">
        <f>IFERROR('Inputs_Metric 7'!$D$5*INDEX('HAZUS Table FL 14.8'!$E$4:$E$14,MATCH('Step 1_Metric 7'!$J938,'HAZUS Table FL 14.8'!$C$4:$C$14,0)),"no data")</f>
        <v>no data</v>
      </c>
      <c r="W938" s="92" t="str">
        <f t="shared" si="137"/>
        <v/>
      </c>
      <c r="X938" s="92" t="str">
        <f t="shared" si="138"/>
        <v/>
      </c>
      <c r="Y938" s="92" t="str">
        <f t="shared" si="139"/>
        <v/>
      </c>
      <c r="Z938" s="92" t="str">
        <f t="shared" si="140"/>
        <v/>
      </c>
      <c r="AA938" s="101" t="str">
        <f t="shared" si="141"/>
        <v/>
      </c>
      <c r="AB938" s="101" t="str">
        <f t="shared" si="142"/>
        <v/>
      </c>
      <c r="AC938" s="92" t="str">
        <f t="shared" si="143"/>
        <v/>
      </c>
      <c r="AD938" s="92" t="str">
        <f t="shared" si="144"/>
        <v/>
      </c>
    </row>
    <row r="939" spans="1:30" x14ac:dyDescent="0.25">
      <c r="A939">
        <f t="shared" si="136"/>
        <v>10</v>
      </c>
      <c r="B939">
        <f>COUNTIF($D$4:D939,D939)</f>
        <v>856</v>
      </c>
      <c r="C939">
        <f>'Building Structure Data'!B940</f>
        <v>0</v>
      </c>
      <c r="D939">
        <f>'Building Structure Data'!C940</f>
        <v>0</v>
      </c>
      <c r="E939">
        <f>'Building Structure Data'!D940</f>
        <v>0</v>
      </c>
      <c r="F939">
        <f>'Building Structure Data'!E940</f>
        <v>0</v>
      </c>
      <c r="G939" s="43">
        <f>'Building Structure Data'!O940</f>
        <v>0</v>
      </c>
      <c r="H939" s="43">
        <f>'Building Structure Data'!P940</f>
        <v>0</v>
      </c>
      <c r="I939" t="b">
        <f>IF(OR('Building Structure Data'!M940="C",'Building Structure Data'!M940="R"),TRUE,FALSE)</f>
        <v>0</v>
      </c>
      <c r="J939">
        <f>'Building Structure Data'!Y940</f>
        <v>0</v>
      </c>
      <c r="K939" s="77">
        <f>'Building Structure Data'!AN940</f>
        <v>0</v>
      </c>
      <c r="L939" s="77">
        <f>'Building Structure Data'!AO940</f>
        <v>0</v>
      </c>
      <c r="M939" s="163" t="str">
        <f>IFERROR('Inputs_Metric 7'!$D$5*INDEX('HAZUS Table FL 14.14'!$F$5:$F$40,MATCH($J939,'HAZUS Table FL 14.14'!$C$5:$C$40,0)),"no data")</f>
        <v>no data</v>
      </c>
      <c r="N939" s="163" t="str">
        <f>IFERROR('Inputs_Metric 7'!$D$5*INDEX('HAZUS Table FL 14.14'!$G$5:$G$40,MATCH($J939,'HAZUS Table FL 14.14'!$C$5:$C$40,0)),"no data")</f>
        <v>no data</v>
      </c>
      <c r="O939" s="163" t="str">
        <f>IFERROR('Inputs_Metric 7'!$D$5*INDEX('HAZUS Table FL 14.14'!$I$5:$I$40,MATCH($J939,'HAZUS Table FL 14.14'!$C$5:$C$40,0)),"no data")</f>
        <v>no data</v>
      </c>
      <c r="P939" s="246" t="str">
        <f>IFERROR(AVERAGEIFS('HAZUS Table FL 14.12'!$S$4:$S$325,'HAZUS Table FL 14.12'!$N$4:$N$325,$J939,'HAZUS Table FL 14.12'!$R$4:$R$325,$I939,'HAZUS Table FL 14.12'!$P$4:$P$325,"&lt;="&amp;$G939,'HAZUS Table FL 14.12'!$Q$4:$Q$325,"&gt;"&amp;$G939)*'Inputs_Metric 7'!$D$6,"no data")</f>
        <v>no data</v>
      </c>
      <c r="Q939" s="246" t="str">
        <f>IFERROR(AVERAGEIFS('HAZUS Table FL 14.12'!$S$4:$S$325,'HAZUS Table FL 14.12'!$N$4:$N$325,$J939,'HAZUS Table FL 14.12'!$R$4:$R$325,$I939,'HAZUS Table FL 14.12'!$P$4:$P$325,"&lt;="&amp;$H939,'HAZUS Table FL 14.12'!$Q$4:$Q$325,"&gt;"&amp;$H939)*'Inputs_Metric 7'!$D$6,"no data")</f>
        <v>no data</v>
      </c>
      <c r="R939" s="246" t="str">
        <f>IFERROR(INDEX('HAZUS Table FL 14.16'!$D$3:$D$30,MATCH($J939,'HAZUS Table FL 14.16'!$C$3:$C$30,0)),"no data")</f>
        <v>no data</v>
      </c>
      <c r="S939" s="246" t="str">
        <f>IFERROR(INDEX('HAZUS Table FL 14.16'!$F$3:$F$30,MATCH($J939,'HAZUS Table FL 14.16'!$C$3:$C$30,0)),"no data")</f>
        <v>no data</v>
      </c>
      <c r="T939" s="246" t="str">
        <f>IFERROR(INDEX('HAZUS Table FL 14.16'!$G$3:$G$30,MATCH($J939,'HAZUS Table FL 14.16'!$C$3:$C$30,0)),"no data")</f>
        <v>no data</v>
      </c>
      <c r="U939" s="164" t="str">
        <f>IFERROR('Inputs_Metric 7'!$D$5*INDEX('HAZUS Table FL 14.8'!$E$4:$E$14,MATCH('Step 1_Metric 7'!$J939,'HAZUS Table FL 14.8'!$C$4:$C$14,0)),"no data")</f>
        <v>no data</v>
      </c>
      <c r="W939" s="92" t="str">
        <f t="shared" si="137"/>
        <v/>
      </c>
      <c r="X939" s="92" t="str">
        <f t="shared" si="138"/>
        <v/>
      </c>
      <c r="Y939" s="92" t="str">
        <f t="shared" si="139"/>
        <v/>
      </c>
      <c r="Z939" s="92" t="str">
        <f t="shared" si="140"/>
        <v/>
      </c>
      <c r="AA939" s="101" t="str">
        <f t="shared" si="141"/>
        <v/>
      </c>
      <c r="AB939" s="101" t="str">
        <f t="shared" si="142"/>
        <v/>
      </c>
      <c r="AC939" s="92" t="str">
        <f t="shared" si="143"/>
        <v/>
      </c>
      <c r="AD939" s="92" t="str">
        <f t="shared" si="144"/>
        <v/>
      </c>
    </row>
    <row r="940" spans="1:30" x14ac:dyDescent="0.25">
      <c r="A940">
        <f t="shared" si="136"/>
        <v>10</v>
      </c>
      <c r="B940">
        <f>COUNTIF($D$4:D940,D940)</f>
        <v>857</v>
      </c>
      <c r="C940">
        <f>'Building Structure Data'!B941</f>
        <v>0</v>
      </c>
      <c r="D940">
        <f>'Building Structure Data'!C941</f>
        <v>0</v>
      </c>
      <c r="E940">
        <f>'Building Structure Data'!D941</f>
        <v>0</v>
      </c>
      <c r="F940">
        <f>'Building Structure Data'!E941</f>
        <v>0</v>
      </c>
      <c r="G940" s="43">
        <f>'Building Structure Data'!O941</f>
        <v>0</v>
      </c>
      <c r="H940" s="43">
        <f>'Building Structure Data'!P941</f>
        <v>0</v>
      </c>
      <c r="I940" t="b">
        <f>IF(OR('Building Structure Data'!M941="C",'Building Structure Data'!M941="R"),TRUE,FALSE)</f>
        <v>0</v>
      </c>
      <c r="J940">
        <f>'Building Structure Data'!Y941</f>
        <v>0</v>
      </c>
      <c r="K940" s="77">
        <f>'Building Structure Data'!AN941</f>
        <v>0</v>
      </c>
      <c r="L940" s="77">
        <f>'Building Structure Data'!AO941</f>
        <v>0</v>
      </c>
      <c r="M940" s="163" t="str">
        <f>IFERROR('Inputs_Metric 7'!$D$5*INDEX('HAZUS Table FL 14.14'!$F$5:$F$40,MATCH($J940,'HAZUS Table FL 14.14'!$C$5:$C$40,0)),"no data")</f>
        <v>no data</v>
      </c>
      <c r="N940" s="163" t="str">
        <f>IFERROR('Inputs_Metric 7'!$D$5*INDEX('HAZUS Table FL 14.14'!$G$5:$G$40,MATCH($J940,'HAZUS Table FL 14.14'!$C$5:$C$40,0)),"no data")</f>
        <v>no data</v>
      </c>
      <c r="O940" s="163" t="str">
        <f>IFERROR('Inputs_Metric 7'!$D$5*INDEX('HAZUS Table FL 14.14'!$I$5:$I$40,MATCH($J940,'HAZUS Table FL 14.14'!$C$5:$C$40,0)),"no data")</f>
        <v>no data</v>
      </c>
      <c r="P940" s="246" t="str">
        <f>IFERROR(AVERAGEIFS('HAZUS Table FL 14.12'!$S$4:$S$325,'HAZUS Table FL 14.12'!$N$4:$N$325,$J940,'HAZUS Table FL 14.12'!$R$4:$R$325,$I940,'HAZUS Table FL 14.12'!$P$4:$P$325,"&lt;="&amp;$G940,'HAZUS Table FL 14.12'!$Q$4:$Q$325,"&gt;"&amp;$G940)*'Inputs_Metric 7'!$D$6,"no data")</f>
        <v>no data</v>
      </c>
      <c r="Q940" s="246" t="str">
        <f>IFERROR(AVERAGEIFS('HAZUS Table FL 14.12'!$S$4:$S$325,'HAZUS Table FL 14.12'!$N$4:$N$325,$J940,'HAZUS Table FL 14.12'!$R$4:$R$325,$I940,'HAZUS Table FL 14.12'!$P$4:$P$325,"&lt;="&amp;$H940,'HAZUS Table FL 14.12'!$Q$4:$Q$325,"&gt;"&amp;$H940)*'Inputs_Metric 7'!$D$6,"no data")</f>
        <v>no data</v>
      </c>
      <c r="R940" s="246" t="str">
        <f>IFERROR(INDEX('HAZUS Table FL 14.16'!$D$3:$D$30,MATCH($J940,'HAZUS Table FL 14.16'!$C$3:$C$30,0)),"no data")</f>
        <v>no data</v>
      </c>
      <c r="S940" s="246" t="str">
        <f>IFERROR(INDEX('HAZUS Table FL 14.16'!$F$3:$F$30,MATCH($J940,'HAZUS Table FL 14.16'!$C$3:$C$30,0)),"no data")</f>
        <v>no data</v>
      </c>
      <c r="T940" s="246" t="str">
        <f>IFERROR(INDEX('HAZUS Table FL 14.16'!$G$3:$G$30,MATCH($J940,'HAZUS Table FL 14.16'!$C$3:$C$30,0)),"no data")</f>
        <v>no data</v>
      </c>
      <c r="U940" s="164" t="str">
        <f>IFERROR('Inputs_Metric 7'!$D$5*INDEX('HAZUS Table FL 14.8'!$E$4:$E$14,MATCH('Step 1_Metric 7'!$J940,'HAZUS Table FL 14.8'!$C$4:$C$14,0)),"no data")</f>
        <v>no data</v>
      </c>
      <c r="W940" s="92" t="str">
        <f t="shared" si="137"/>
        <v/>
      </c>
      <c r="X940" s="92" t="str">
        <f t="shared" si="138"/>
        <v/>
      </c>
      <c r="Y940" s="92" t="str">
        <f t="shared" si="139"/>
        <v/>
      </c>
      <c r="Z940" s="92" t="str">
        <f t="shared" si="140"/>
        <v/>
      </c>
      <c r="AA940" s="101" t="str">
        <f t="shared" si="141"/>
        <v/>
      </c>
      <c r="AB940" s="101" t="str">
        <f t="shared" si="142"/>
        <v/>
      </c>
      <c r="AC940" s="92" t="str">
        <f t="shared" si="143"/>
        <v/>
      </c>
      <c r="AD940" s="92" t="str">
        <f t="shared" si="144"/>
        <v/>
      </c>
    </row>
    <row r="941" spans="1:30" x14ac:dyDescent="0.25">
      <c r="A941">
        <f t="shared" si="136"/>
        <v>10</v>
      </c>
      <c r="B941">
        <f>COUNTIF($D$4:D941,D941)</f>
        <v>858</v>
      </c>
      <c r="C941">
        <f>'Building Structure Data'!B942</f>
        <v>0</v>
      </c>
      <c r="D941">
        <f>'Building Structure Data'!C942</f>
        <v>0</v>
      </c>
      <c r="E941">
        <f>'Building Structure Data'!D942</f>
        <v>0</v>
      </c>
      <c r="F941">
        <f>'Building Structure Data'!E942</f>
        <v>0</v>
      </c>
      <c r="G941" s="43">
        <f>'Building Structure Data'!O942</f>
        <v>0</v>
      </c>
      <c r="H941" s="43">
        <f>'Building Structure Data'!P942</f>
        <v>0</v>
      </c>
      <c r="I941" t="b">
        <f>IF(OR('Building Structure Data'!M942="C",'Building Structure Data'!M942="R"),TRUE,FALSE)</f>
        <v>0</v>
      </c>
      <c r="J941">
        <f>'Building Structure Data'!Y942</f>
        <v>0</v>
      </c>
      <c r="K941" s="77">
        <f>'Building Structure Data'!AN942</f>
        <v>0</v>
      </c>
      <c r="L941" s="77">
        <f>'Building Structure Data'!AO942</f>
        <v>0</v>
      </c>
      <c r="M941" s="163" t="str">
        <f>IFERROR('Inputs_Metric 7'!$D$5*INDEX('HAZUS Table FL 14.14'!$F$5:$F$40,MATCH($J941,'HAZUS Table FL 14.14'!$C$5:$C$40,0)),"no data")</f>
        <v>no data</v>
      </c>
      <c r="N941" s="163" t="str">
        <f>IFERROR('Inputs_Metric 7'!$D$5*INDEX('HAZUS Table FL 14.14'!$G$5:$G$40,MATCH($J941,'HAZUS Table FL 14.14'!$C$5:$C$40,0)),"no data")</f>
        <v>no data</v>
      </c>
      <c r="O941" s="163" t="str">
        <f>IFERROR('Inputs_Metric 7'!$D$5*INDEX('HAZUS Table FL 14.14'!$I$5:$I$40,MATCH($J941,'HAZUS Table FL 14.14'!$C$5:$C$40,0)),"no data")</f>
        <v>no data</v>
      </c>
      <c r="P941" s="246" t="str">
        <f>IFERROR(AVERAGEIFS('HAZUS Table FL 14.12'!$S$4:$S$325,'HAZUS Table FL 14.12'!$N$4:$N$325,$J941,'HAZUS Table FL 14.12'!$R$4:$R$325,$I941,'HAZUS Table FL 14.12'!$P$4:$P$325,"&lt;="&amp;$G941,'HAZUS Table FL 14.12'!$Q$4:$Q$325,"&gt;"&amp;$G941)*'Inputs_Metric 7'!$D$6,"no data")</f>
        <v>no data</v>
      </c>
      <c r="Q941" s="246" t="str">
        <f>IFERROR(AVERAGEIFS('HAZUS Table FL 14.12'!$S$4:$S$325,'HAZUS Table FL 14.12'!$N$4:$N$325,$J941,'HAZUS Table FL 14.12'!$R$4:$R$325,$I941,'HAZUS Table FL 14.12'!$P$4:$P$325,"&lt;="&amp;$H941,'HAZUS Table FL 14.12'!$Q$4:$Q$325,"&gt;"&amp;$H941)*'Inputs_Metric 7'!$D$6,"no data")</f>
        <v>no data</v>
      </c>
      <c r="R941" s="246" t="str">
        <f>IFERROR(INDEX('HAZUS Table FL 14.16'!$D$3:$D$30,MATCH($J941,'HAZUS Table FL 14.16'!$C$3:$C$30,0)),"no data")</f>
        <v>no data</v>
      </c>
      <c r="S941" s="246" t="str">
        <f>IFERROR(INDEX('HAZUS Table FL 14.16'!$F$3:$F$30,MATCH($J941,'HAZUS Table FL 14.16'!$C$3:$C$30,0)),"no data")</f>
        <v>no data</v>
      </c>
      <c r="T941" s="246" t="str">
        <f>IFERROR(INDEX('HAZUS Table FL 14.16'!$G$3:$G$30,MATCH($J941,'HAZUS Table FL 14.16'!$C$3:$C$30,0)),"no data")</f>
        <v>no data</v>
      </c>
      <c r="U941" s="164" t="str">
        <f>IFERROR('Inputs_Metric 7'!$D$5*INDEX('HAZUS Table FL 14.8'!$E$4:$E$14,MATCH('Step 1_Metric 7'!$J941,'HAZUS Table FL 14.8'!$C$4:$C$14,0)),"no data")</f>
        <v>no data</v>
      </c>
      <c r="W941" s="92" t="str">
        <f t="shared" si="137"/>
        <v/>
      </c>
      <c r="X941" s="92" t="str">
        <f t="shared" si="138"/>
        <v/>
      </c>
      <c r="Y941" s="92" t="str">
        <f t="shared" si="139"/>
        <v/>
      </c>
      <c r="Z941" s="92" t="str">
        <f t="shared" si="140"/>
        <v/>
      </c>
      <c r="AA941" s="101" t="str">
        <f t="shared" si="141"/>
        <v/>
      </c>
      <c r="AB941" s="101" t="str">
        <f t="shared" si="142"/>
        <v/>
      </c>
      <c r="AC941" s="92" t="str">
        <f t="shared" si="143"/>
        <v/>
      </c>
      <c r="AD941" s="92" t="str">
        <f t="shared" si="144"/>
        <v/>
      </c>
    </row>
    <row r="942" spans="1:30" x14ac:dyDescent="0.25">
      <c r="A942">
        <f t="shared" si="136"/>
        <v>10</v>
      </c>
      <c r="B942">
        <f>COUNTIF($D$4:D942,D942)</f>
        <v>859</v>
      </c>
      <c r="C942">
        <f>'Building Structure Data'!B943</f>
        <v>0</v>
      </c>
      <c r="D942">
        <f>'Building Structure Data'!C943</f>
        <v>0</v>
      </c>
      <c r="E942">
        <f>'Building Structure Data'!D943</f>
        <v>0</v>
      </c>
      <c r="F942">
        <f>'Building Structure Data'!E943</f>
        <v>0</v>
      </c>
      <c r="G942" s="43">
        <f>'Building Structure Data'!O943</f>
        <v>0</v>
      </c>
      <c r="H942" s="43">
        <f>'Building Structure Data'!P943</f>
        <v>0</v>
      </c>
      <c r="I942" t="b">
        <f>IF(OR('Building Structure Data'!M943="C",'Building Structure Data'!M943="R"),TRUE,FALSE)</f>
        <v>0</v>
      </c>
      <c r="J942">
        <f>'Building Structure Data'!Y943</f>
        <v>0</v>
      </c>
      <c r="K942" s="77">
        <f>'Building Structure Data'!AN943</f>
        <v>0</v>
      </c>
      <c r="L942" s="77">
        <f>'Building Structure Data'!AO943</f>
        <v>0</v>
      </c>
      <c r="M942" s="163" t="str">
        <f>IFERROR('Inputs_Metric 7'!$D$5*INDEX('HAZUS Table FL 14.14'!$F$5:$F$40,MATCH($J942,'HAZUS Table FL 14.14'!$C$5:$C$40,0)),"no data")</f>
        <v>no data</v>
      </c>
      <c r="N942" s="163" t="str">
        <f>IFERROR('Inputs_Metric 7'!$D$5*INDEX('HAZUS Table FL 14.14'!$G$5:$G$40,MATCH($J942,'HAZUS Table FL 14.14'!$C$5:$C$40,0)),"no data")</f>
        <v>no data</v>
      </c>
      <c r="O942" s="163" t="str">
        <f>IFERROR('Inputs_Metric 7'!$D$5*INDEX('HAZUS Table FL 14.14'!$I$5:$I$40,MATCH($J942,'HAZUS Table FL 14.14'!$C$5:$C$40,0)),"no data")</f>
        <v>no data</v>
      </c>
      <c r="P942" s="246" t="str">
        <f>IFERROR(AVERAGEIFS('HAZUS Table FL 14.12'!$S$4:$S$325,'HAZUS Table FL 14.12'!$N$4:$N$325,$J942,'HAZUS Table FL 14.12'!$R$4:$R$325,$I942,'HAZUS Table FL 14.12'!$P$4:$P$325,"&lt;="&amp;$G942,'HAZUS Table FL 14.12'!$Q$4:$Q$325,"&gt;"&amp;$G942)*'Inputs_Metric 7'!$D$6,"no data")</f>
        <v>no data</v>
      </c>
      <c r="Q942" s="246" t="str">
        <f>IFERROR(AVERAGEIFS('HAZUS Table FL 14.12'!$S$4:$S$325,'HAZUS Table FL 14.12'!$N$4:$N$325,$J942,'HAZUS Table FL 14.12'!$R$4:$R$325,$I942,'HAZUS Table FL 14.12'!$P$4:$P$325,"&lt;="&amp;$H942,'HAZUS Table FL 14.12'!$Q$4:$Q$325,"&gt;"&amp;$H942)*'Inputs_Metric 7'!$D$6,"no data")</f>
        <v>no data</v>
      </c>
      <c r="R942" s="246" t="str">
        <f>IFERROR(INDEX('HAZUS Table FL 14.16'!$D$3:$D$30,MATCH($J942,'HAZUS Table FL 14.16'!$C$3:$C$30,0)),"no data")</f>
        <v>no data</v>
      </c>
      <c r="S942" s="246" t="str">
        <f>IFERROR(INDEX('HAZUS Table FL 14.16'!$F$3:$F$30,MATCH($J942,'HAZUS Table FL 14.16'!$C$3:$C$30,0)),"no data")</f>
        <v>no data</v>
      </c>
      <c r="T942" s="246" t="str">
        <f>IFERROR(INDEX('HAZUS Table FL 14.16'!$G$3:$G$30,MATCH($J942,'HAZUS Table FL 14.16'!$C$3:$C$30,0)),"no data")</f>
        <v>no data</v>
      </c>
      <c r="U942" s="164" t="str">
        <f>IFERROR('Inputs_Metric 7'!$D$5*INDEX('HAZUS Table FL 14.8'!$E$4:$E$14,MATCH('Step 1_Metric 7'!$J942,'HAZUS Table FL 14.8'!$C$4:$C$14,0)),"no data")</f>
        <v>no data</v>
      </c>
      <c r="W942" s="92" t="str">
        <f t="shared" si="137"/>
        <v/>
      </c>
      <c r="X942" s="92" t="str">
        <f t="shared" si="138"/>
        <v/>
      </c>
      <c r="Y942" s="92" t="str">
        <f t="shared" si="139"/>
        <v/>
      </c>
      <c r="Z942" s="92" t="str">
        <f t="shared" si="140"/>
        <v/>
      </c>
      <c r="AA942" s="101" t="str">
        <f t="shared" si="141"/>
        <v/>
      </c>
      <c r="AB942" s="101" t="str">
        <f t="shared" si="142"/>
        <v/>
      </c>
      <c r="AC942" s="92" t="str">
        <f t="shared" si="143"/>
        <v/>
      </c>
      <c r="AD942" s="92" t="str">
        <f t="shared" si="144"/>
        <v/>
      </c>
    </row>
    <row r="943" spans="1:30" x14ac:dyDescent="0.25">
      <c r="A943">
        <f t="shared" si="136"/>
        <v>10</v>
      </c>
      <c r="B943">
        <f>COUNTIF($D$4:D943,D943)</f>
        <v>860</v>
      </c>
      <c r="C943">
        <f>'Building Structure Data'!B944</f>
        <v>0</v>
      </c>
      <c r="D943">
        <f>'Building Structure Data'!C944</f>
        <v>0</v>
      </c>
      <c r="E943">
        <f>'Building Structure Data'!D944</f>
        <v>0</v>
      </c>
      <c r="F943">
        <f>'Building Structure Data'!E944</f>
        <v>0</v>
      </c>
      <c r="G943" s="43">
        <f>'Building Structure Data'!O944</f>
        <v>0</v>
      </c>
      <c r="H943" s="43">
        <f>'Building Structure Data'!P944</f>
        <v>0</v>
      </c>
      <c r="I943" t="b">
        <f>IF(OR('Building Structure Data'!M944="C",'Building Structure Data'!M944="R"),TRUE,FALSE)</f>
        <v>0</v>
      </c>
      <c r="J943">
        <f>'Building Structure Data'!Y944</f>
        <v>0</v>
      </c>
      <c r="K943" s="77">
        <f>'Building Structure Data'!AN944</f>
        <v>0</v>
      </c>
      <c r="L943" s="77">
        <f>'Building Structure Data'!AO944</f>
        <v>0</v>
      </c>
      <c r="M943" s="163" t="str">
        <f>IFERROR('Inputs_Metric 7'!$D$5*INDEX('HAZUS Table FL 14.14'!$F$5:$F$40,MATCH($J943,'HAZUS Table FL 14.14'!$C$5:$C$40,0)),"no data")</f>
        <v>no data</v>
      </c>
      <c r="N943" s="163" t="str">
        <f>IFERROR('Inputs_Metric 7'!$D$5*INDEX('HAZUS Table FL 14.14'!$G$5:$G$40,MATCH($J943,'HAZUS Table FL 14.14'!$C$5:$C$40,0)),"no data")</f>
        <v>no data</v>
      </c>
      <c r="O943" s="163" t="str">
        <f>IFERROR('Inputs_Metric 7'!$D$5*INDEX('HAZUS Table FL 14.14'!$I$5:$I$40,MATCH($J943,'HAZUS Table FL 14.14'!$C$5:$C$40,0)),"no data")</f>
        <v>no data</v>
      </c>
      <c r="P943" s="246" t="str">
        <f>IFERROR(AVERAGEIFS('HAZUS Table FL 14.12'!$S$4:$S$325,'HAZUS Table FL 14.12'!$N$4:$N$325,$J943,'HAZUS Table FL 14.12'!$R$4:$R$325,$I943,'HAZUS Table FL 14.12'!$P$4:$P$325,"&lt;="&amp;$G943,'HAZUS Table FL 14.12'!$Q$4:$Q$325,"&gt;"&amp;$G943)*'Inputs_Metric 7'!$D$6,"no data")</f>
        <v>no data</v>
      </c>
      <c r="Q943" s="246" t="str">
        <f>IFERROR(AVERAGEIFS('HAZUS Table FL 14.12'!$S$4:$S$325,'HAZUS Table FL 14.12'!$N$4:$N$325,$J943,'HAZUS Table FL 14.12'!$R$4:$R$325,$I943,'HAZUS Table FL 14.12'!$P$4:$P$325,"&lt;="&amp;$H943,'HAZUS Table FL 14.12'!$Q$4:$Q$325,"&gt;"&amp;$H943)*'Inputs_Metric 7'!$D$6,"no data")</f>
        <v>no data</v>
      </c>
      <c r="R943" s="246" t="str">
        <f>IFERROR(INDEX('HAZUS Table FL 14.16'!$D$3:$D$30,MATCH($J943,'HAZUS Table FL 14.16'!$C$3:$C$30,0)),"no data")</f>
        <v>no data</v>
      </c>
      <c r="S943" s="246" t="str">
        <f>IFERROR(INDEX('HAZUS Table FL 14.16'!$F$3:$F$30,MATCH($J943,'HAZUS Table FL 14.16'!$C$3:$C$30,0)),"no data")</f>
        <v>no data</v>
      </c>
      <c r="T943" s="246" t="str">
        <f>IFERROR(INDEX('HAZUS Table FL 14.16'!$G$3:$G$30,MATCH($J943,'HAZUS Table FL 14.16'!$C$3:$C$30,0)),"no data")</f>
        <v>no data</v>
      </c>
      <c r="U943" s="164" t="str">
        <f>IFERROR('Inputs_Metric 7'!$D$5*INDEX('HAZUS Table FL 14.8'!$E$4:$E$14,MATCH('Step 1_Metric 7'!$J943,'HAZUS Table FL 14.8'!$C$4:$C$14,0)),"no data")</f>
        <v>no data</v>
      </c>
      <c r="W943" s="92" t="str">
        <f t="shared" si="137"/>
        <v/>
      </c>
      <c r="X943" s="92" t="str">
        <f t="shared" si="138"/>
        <v/>
      </c>
      <c r="Y943" s="92" t="str">
        <f t="shared" si="139"/>
        <v/>
      </c>
      <c r="Z943" s="92" t="str">
        <f t="shared" si="140"/>
        <v/>
      </c>
      <c r="AA943" s="101" t="str">
        <f t="shared" si="141"/>
        <v/>
      </c>
      <c r="AB943" s="101" t="str">
        <f t="shared" si="142"/>
        <v/>
      </c>
      <c r="AC943" s="92" t="str">
        <f t="shared" si="143"/>
        <v/>
      </c>
      <c r="AD943" s="92" t="str">
        <f t="shared" si="144"/>
        <v/>
      </c>
    </row>
    <row r="944" spans="1:30" x14ac:dyDescent="0.25">
      <c r="A944">
        <f t="shared" si="136"/>
        <v>10</v>
      </c>
      <c r="B944">
        <f>COUNTIF($D$4:D944,D944)</f>
        <v>861</v>
      </c>
      <c r="C944">
        <f>'Building Structure Data'!B945</f>
        <v>0</v>
      </c>
      <c r="D944">
        <f>'Building Structure Data'!C945</f>
        <v>0</v>
      </c>
      <c r="E944">
        <f>'Building Structure Data'!D945</f>
        <v>0</v>
      </c>
      <c r="F944">
        <f>'Building Structure Data'!E945</f>
        <v>0</v>
      </c>
      <c r="G944" s="43">
        <f>'Building Structure Data'!O945</f>
        <v>0</v>
      </c>
      <c r="H944" s="43">
        <f>'Building Structure Data'!P945</f>
        <v>0</v>
      </c>
      <c r="I944" t="b">
        <f>IF(OR('Building Structure Data'!M945="C",'Building Structure Data'!M945="R"),TRUE,FALSE)</f>
        <v>0</v>
      </c>
      <c r="J944">
        <f>'Building Structure Data'!Y945</f>
        <v>0</v>
      </c>
      <c r="K944" s="77">
        <f>'Building Structure Data'!AN945</f>
        <v>0</v>
      </c>
      <c r="L944" s="77">
        <f>'Building Structure Data'!AO945</f>
        <v>0</v>
      </c>
      <c r="M944" s="163" t="str">
        <f>IFERROR('Inputs_Metric 7'!$D$5*INDEX('HAZUS Table FL 14.14'!$F$5:$F$40,MATCH($J944,'HAZUS Table FL 14.14'!$C$5:$C$40,0)),"no data")</f>
        <v>no data</v>
      </c>
      <c r="N944" s="163" t="str">
        <f>IFERROR('Inputs_Metric 7'!$D$5*INDEX('HAZUS Table FL 14.14'!$G$5:$G$40,MATCH($J944,'HAZUS Table FL 14.14'!$C$5:$C$40,0)),"no data")</f>
        <v>no data</v>
      </c>
      <c r="O944" s="163" t="str">
        <f>IFERROR('Inputs_Metric 7'!$D$5*INDEX('HAZUS Table FL 14.14'!$I$5:$I$40,MATCH($J944,'HAZUS Table FL 14.14'!$C$5:$C$40,0)),"no data")</f>
        <v>no data</v>
      </c>
      <c r="P944" s="246" t="str">
        <f>IFERROR(AVERAGEIFS('HAZUS Table FL 14.12'!$S$4:$S$325,'HAZUS Table FL 14.12'!$N$4:$N$325,$J944,'HAZUS Table FL 14.12'!$R$4:$R$325,$I944,'HAZUS Table FL 14.12'!$P$4:$P$325,"&lt;="&amp;$G944,'HAZUS Table FL 14.12'!$Q$4:$Q$325,"&gt;"&amp;$G944)*'Inputs_Metric 7'!$D$6,"no data")</f>
        <v>no data</v>
      </c>
      <c r="Q944" s="246" t="str">
        <f>IFERROR(AVERAGEIFS('HAZUS Table FL 14.12'!$S$4:$S$325,'HAZUS Table FL 14.12'!$N$4:$N$325,$J944,'HAZUS Table FL 14.12'!$R$4:$R$325,$I944,'HAZUS Table FL 14.12'!$P$4:$P$325,"&lt;="&amp;$H944,'HAZUS Table FL 14.12'!$Q$4:$Q$325,"&gt;"&amp;$H944)*'Inputs_Metric 7'!$D$6,"no data")</f>
        <v>no data</v>
      </c>
      <c r="R944" s="246" t="str">
        <f>IFERROR(INDEX('HAZUS Table FL 14.16'!$D$3:$D$30,MATCH($J944,'HAZUS Table FL 14.16'!$C$3:$C$30,0)),"no data")</f>
        <v>no data</v>
      </c>
      <c r="S944" s="246" t="str">
        <f>IFERROR(INDEX('HAZUS Table FL 14.16'!$F$3:$F$30,MATCH($J944,'HAZUS Table FL 14.16'!$C$3:$C$30,0)),"no data")</f>
        <v>no data</v>
      </c>
      <c r="T944" s="246" t="str">
        <f>IFERROR(INDEX('HAZUS Table FL 14.16'!$G$3:$G$30,MATCH($J944,'HAZUS Table FL 14.16'!$C$3:$C$30,0)),"no data")</f>
        <v>no data</v>
      </c>
      <c r="U944" s="164" t="str">
        <f>IFERROR('Inputs_Metric 7'!$D$5*INDEX('HAZUS Table FL 14.8'!$E$4:$E$14,MATCH('Step 1_Metric 7'!$J944,'HAZUS Table FL 14.8'!$C$4:$C$14,0)),"no data")</f>
        <v>no data</v>
      </c>
      <c r="W944" s="92" t="str">
        <f t="shared" si="137"/>
        <v/>
      </c>
      <c r="X944" s="92" t="str">
        <f t="shared" si="138"/>
        <v/>
      </c>
      <c r="Y944" s="92" t="str">
        <f t="shared" si="139"/>
        <v/>
      </c>
      <c r="Z944" s="92" t="str">
        <f t="shared" si="140"/>
        <v/>
      </c>
      <c r="AA944" s="101" t="str">
        <f t="shared" si="141"/>
        <v/>
      </c>
      <c r="AB944" s="101" t="str">
        <f t="shared" si="142"/>
        <v/>
      </c>
      <c r="AC944" s="92" t="str">
        <f t="shared" si="143"/>
        <v/>
      </c>
      <c r="AD944" s="92" t="str">
        <f t="shared" si="144"/>
        <v/>
      </c>
    </row>
    <row r="945" spans="1:30" x14ac:dyDescent="0.25">
      <c r="A945">
        <f t="shared" si="136"/>
        <v>10</v>
      </c>
      <c r="B945">
        <f>COUNTIF($D$4:D945,D945)</f>
        <v>862</v>
      </c>
      <c r="C945">
        <f>'Building Structure Data'!B946</f>
        <v>0</v>
      </c>
      <c r="D945">
        <f>'Building Structure Data'!C946</f>
        <v>0</v>
      </c>
      <c r="E945">
        <f>'Building Structure Data'!D946</f>
        <v>0</v>
      </c>
      <c r="F945">
        <f>'Building Structure Data'!E946</f>
        <v>0</v>
      </c>
      <c r="G945" s="43">
        <f>'Building Structure Data'!O946</f>
        <v>0</v>
      </c>
      <c r="H945" s="43">
        <f>'Building Structure Data'!P946</f>
        <v>0</v>
      </c>
      <c r="I945" t="b">
        <f>IF(OR('Building Structure Data'!M946="C",'Building Structure Data'!M946="R"),TRUE,FALSE)</f>
        <v>0</v>
      </c>
      <c r="J945">
        <f>'Building Structure Data'!Y946</f>
        <v>0</v>
      </c>
      <c r="K945" s="77">
        <f>'Building Structure Data'!AN946</f>
        <v>0</v>
      </c>
      <c r="L945" s="77">
        <f>'Building Structure Data'!AO946</f>
        <v>0</v>
      </c>
      <c r="M945" s="163" t="str">
        <f>IFERROR('Inputs_Metric 7'!$D$5*INDEX('HAZUS Table FL 14.14'!$F$5:$F$40,MATCH($J945,'HAZUS Table FL 14.14'!$C$5:$C$40,0)),"no data")</f>
        <v>no data</v>
      </c>
      <c r="N945" s="163" t="str">
        <f>IFERROR('Inputs_Metric 7'!$D$5*INDEX('HAZUS Table FL 14.14'!$G$5:$G$40,MATCH($J945,'HAZUS Table FL 14.14'!$C$5:$C$40,0)),"no data")</f>
        <v>no data</v>
      </c>
      <c r="O945" s="163" t="str">
        <f>IFERROR('Inputs_Metric 7'!$D$5*INDEX('HAZUS Table FL 14.14'!$I$5:$I$40,MATCH($J945,'HAZUS Table FL 14.14'!$C$5:$C$40,0)),"no data")</f>
        <v>no data</v>
      </c>
      <c r="P945" s="246" t="str">
        <f>IFERROR(AVERAGEIFS('HAZUS Table FL 14.12'!$S$4:$S$325,'HAZUS Table FL 14.12'!$N$4:$N$325,$J945,'HAZUS Table FL 14.12'!$R$4:$R$325,$I945,'HAZUS Table FL 14.12'!$P$4:$P$325,"&lt;="&amp;$G945,'HAZUS Table FL 14.12'!$Q$4:$Q$325,"&gt;"&amp;$G945)*'Inputs_Metric 7'!$D$6,"no data")</f>
        <v>no data</v>
      </c>
      <c r="Q945" s="246" t="str">
        <f>IFERROR(AVERAGEIFS('HAZUS Table FL 14.12'!$S$4:$S$325,'HAZUS Table FL 14.12'!$N$4:$N$325,$J945,'HAZUS Table FL 14.12'!$R$4:$R$325,$I945,'HAZUS Table FL 14.12'!$P$4:$P$325,"&lt;="&amp;$H945,'HAZUS Table FL 14.12'!$Q$4:$Q$325,"&gt;"&amp;$H945)*'Inputs_Metric 7'!$D$6,"no data")</f>
        <v>no data</v>
      </c>
      <c r="R945" s="246" t="str">
        <f>IFERROR(INDEX('HAZUS Table FL 14.16'!$D$3:$D$30,MATCH($J945,'HAZUS Table FL 14.16'!$C$3:$C$30,0)),"no data")</f>
        <v>no data</v>
      </c>
      <c r="S945" s="246" t="str">
        <f>IFERROR(INDEX('HAZUS Table FL 14.16'!$F$3:$F$30,MATCH($J945,'HAZUS Table FL 14.16'!$C$3:$C$30,0)),"no data")</f>
        <v>no data</v>
      </c>
      <c r="T945" s="246" t="str">
        <f>IFERROR(INDEX('HAZUS Table FL 14.16'!$G$3:$G$30,MATCH($J945,'HAZUS Table FL 14.16'!$C$3:$C$30,0)),"no data")</f>
        <v>no data</v>
      </c>
      <c r="U945" s="164" t="str">
        <f>IFERROR('Inputs_Metric 7'!$D$5*INDEX('HAZUS Table FL 14.8'!$E$4:$E$14,MATCH('Step 1_Metric 7'!$J945,'HAZUS Table FL 14.8'!$C$4:$C$14,0)),"no data")</f>
        <v>no data</v>
      </c>
      <c r="W945" s="92" t="str">
        <f t="shared" si="137"/>
        <v/>
      </c>
      <c r="X945" s="92" t="str">
        <f t="shared" si="138"/>
        <v/>
      </c>
      <c r="Y945" s="92" t="str">
        <f t="shared" si="139"/>
        <v/>
      </c>
      <c r="Z945" s="92" t="str">
        <f t="shared" si="140"/>
        <v/>
      </c>
      <c r="AA945" s="101" t="str">
        <f t="shared" si="141"/>
        <v/>
      </c>
      <c r="AB945" s="101" t="str">
        <f t="shared" si="142"/>
        <v/>
      </c>
      <c r="AC945" s="92" t="str">
        <f t="shared" si="143"/>
        <v/>
      </c>
      <c r="AD945" s="92" t="str">
        <f t="shared" si="144"/>
        <v/>
      </c>
    </row>
    <row r="946" spans="1:30" x14ac:dyDescent="0.25">
      <c r="A946">
        <f t="shared" si="136"/>
        <v>10</v>
      </c>
      <c r="B946">
        <f>COUNTIF($D$4:D946,D946)</f>
        <v>863</v>
      </c>
      <c r="C946">
        <f>'Building Structure Data'!B947</f>
        <v>0</v>
      </c>
      <c r="D946">
        <f>'Building Structure Data'!C947</f>
        <v>0</v>
      </c>
      <c r="E946">
        <f>'Building Structure Data'!D947</f>
        <v>0</v>
      </c>
      <c r="F946">
        <f>'Building Structure Data'!E947</f>
        <v>0</v>
      </c>
      <c r="G946" s="43">
        <f>'Building Structure Data'!O947</f>
        <v>0</v>
      </c>
      <c r="H946" s="43">
        <f>'Building Structure Data'!P947</f>
        <v>0</v>
      </c>
      <c r="I946" t="b">
        <f>IF(OR('Building Structure Data'!M947="C",'Building Structure Data'!M947="R"),TRUE,FALSE)</f>
        <v>0</v>
      </c>
      <c r="J946">
        <f>'Building Structure Data'!Y947</f>
        <v>0</v>
      </c>
      <c r="K946" s="77">
        <f>'Building Structure Data'!AN947</f>
        <v>0</v>
      </c>
      <c r="L946" s="77">
        <f>'Building Structure Data'!AO947</f>
        <v>0</v>
      </c>
      <c r="M946" s="163" t="str">
        <f>IFERROR('Inputs_Metric 7'!$D$5*INDEX('HAZUS Table FL 14.14'!$F$5:$F$40,MATCH($J946,'HAZUS Table FL 14.14'!$C$5:$C$40,0)),"no data")</f>
        <v>no data</v>
      </c>
      <c r="N946" s="163" t="str">
        <f>IFERROR('Inputs_Metric 7'!$D$5*INDEX('HAZUS Table FL 14.14'!$G$5:$G$40,MATCH($J946,'HAZUS Table FL 14.14'!$C$5:$C$40,0)),"no data")</f>
        <v>no data</v>
      </c>
      <c r="O946" s="163" t="str">
        <f>IFERROR('Inputs_Metric 7'!$D$5*INDEX('HAZUS Table FL 14.14'!$I$5:$I$40,MATCH($J946,'HAZUS Table FL 14.14'!$C$5:$C$40,0)),"no data")</f>
        <v>no data</v>
      </c>
      <c r="P946" s="246" t="str">
        <f>IFERROR(AVERAGEIFS('HAZUS Table FL 14.12'!$S$4:$S$325,'HAZUS Table FL 14.12'!$N$4:$N$325,$J946,'HAZUS Table FL 14.12'!$R$4:$R$325,$I946,'HAZUS Table FL 14.12'!$P$4:$P$325,"&lt;="&amp;$G946,'HAZUS Table FL 14.12'!$Q$4:$Q$325,"&gt;"&amp;$G946)*'Inputs_Metric 7'!$D$6,"no data")</f>
        <v>no data</v>
      </c>
      <c r="Q946" s="246" t="str">
        <f>IFERROR(AVERAGEIFS('HAZUS Table FL 14.12'!$S$4:$S$325,'HAZUS Table FL 14.12'!$N$4:$N$325,$J946,'HAZUS Table FL 14.12'!$R$4:$R$325,$I946,'HAZUS Table FL 14.12'!$P$4:$P$325,"&lt;="&amp;$H946,'HAZUS Table FL 14.12'!$Q$4:$Q$325,"&gt;"&amp;$H946)*'Inputs_Metric 7'!$D$6,"no data")</f>
        <v>no data</v>
      </c>
      <c r="R946" s="246" t="str">
        <f>IFERROR(INDEX('HAZUS Table FL 14.16'!$D$3:$D$30,MATCH($J946,'HAZUS Table FL 14.16'!$C$3:$C$30,0)),"no data")</f>
        <v>no data</v>
      </c>
      <c r="S946" s="246" t="str">
        <f>IFERROR(INDEX('HAZUS Table FL 14.16'!$F$3:$F$30,MATCH($J946,'HAZUS Table FL 14.16'!$C$3:$C$30,0)),"no data")</f>
        <v>no data</v>
      </c>
      <c r="T946" s="246" t="str">
        <f>IFERROR(INDEX('HAZUS Table FL 14.16'!$G$3:$G$30,MATCH($J946,'HAZUS Table FL 14.16'!$C$3:$C$30,0)),"no data")</f>
        <v>no data</v>
      </c>
      <c r="U946" s="164" t="str">
        <f>IFERROR('Inputs_Metric 7'!$D$5*INDEX('HAZUS Table FL 14.8'!$E$4:$E$14,MATCH('Step 1_Metric 7'!$J946,'HAZUS Table FL 14.8'!$C$4:$C$14,0)),"no data")</f>
        <v>no data</v>
      </c>
      <c r="W946" s="92" t="str">
        <f t="shared" si="137"/>
        <v/>
      </c>
      <c r="X946" s="92" t="str">
        <f t="shared" si="138"/>
        <v/>
      </c>
      <c r="Y946" s="92" t="str">
        <f t="shared" si="139"/>
        <v/>
      </c>
      <c r="Z946" s="92" t="str">
        <f t="shared" si="140"/>
        <v/>
      </c>
      <c r="AA946" s="101" t="str">
        <f t="shared" si="141"/>
        <v/>
      </c>
      <c r="AB946" s="101" t="str">
        <f t="shared" si="142"/>
        <v/>
      </c>
      <c r="AC946" s="92" t="str">
        <f t="shared" si="143"/>
        <v/>
      </c>
      <c r="AD946" s="92" t="str">
        <f t="shared" si="144"/>
        <v/>
      </c>
    </row>
    <row r="947" spans="1:30" x14ac:dyDescent="0.25">
      <c r="A947">
        <f t="shared" si="136"/>
        <v>10</v>
      </c>
      <c r="B947">
        <f>COUNTIF($D$4:D947,D947)</f>
        <v>864</v>
      </c>
      <c r="C947">
        <f>'Building Structure Data'!B948</f>
        <v>0</v>
      </c>
      <c r="D947">
        <f>'Building Structure Data'!C948</f>
        <v>0</v>
      </c>
      <c r="E947">
        <f>'Building Structure Data'!D948</f>
        <v>0</v>
      </c>
      <c r="F947">
        <f>'Building Structure Data'!E948</f>
        <v>0</v>
      </c>
      <c r="G947" s="43">
        <f>'Building Structure Data'!O948</f>
        <v>0</v>
      </c>
      <c r="H947" s="43">
        <f>'Building Structure Data'!P948</f>
        <v>0</v>
      </c>
      <c r="I947" t="b">
        <f>IF(OR('Building Structure Data'!M948="C",'Building Structure Data'!M948="R"),TRUE,FALSE)</f>
        <v>0</v>
      </c>
      <c r="J947">
        <f>'Building Structure Data'!Y948</f>
        <v>0</v>
      </c>
      <c r="K947" s="77">
        <f>'Building Structure Data'!AN948</f>
        <v>0</v>
      </c>
      <c r="L947" s="77">
        <f>'Building Structure Data'!AO948</f>
        <v>0</v>
      </c>
      <c r="M947" s="163" t="str">
        <f>IFERROR('Inputs_Metric 7'!$D$5*INDEX('HAZUS Table FL 14.14'!$F$5:$F$40,MATCH($J947,'HAZUS Table FL 14.14'!$C$5:$C$40,0)),"no data")</f>
        <v>no data</v>
      </c>
      <c r="N947" s="163" t="str">
        <f>IFERROR('Inputs_Metric 7'!$D$5*INDEX('HAZUS Table FL 14.14'!$G$5:$G$40,MATCH($J947,'HAZUS Table FL 14.14'!$C$5:$C$40,0)),"no data")</f>
        <v>no data</v>
      </c>
      <c r="O947" s="163" t="str">
        <f>IFERROR('Inputs_Metric 7'!$D$5*INDEX('HAZUS Table FL 14.14'!$I$5:$I$40,MATCH($J947,'HAZUS Table FL 14.14'!$C$5:$C$40,0)),"no data")</f>
        <v>no data</v>
      </c>
      <c r="P947" s="246" t="str">
        <f>IFERROR(AVERAGEIFS('HAZUS Table FL 14.12'!$S$4:$S$325,'HAZUS Table FL 14.12'!$N$4:$N$325,$J947,'HAZUS Table FL 14.12'!$R$4:$R$325,$I947,'HAZUS Table FL 14.12'!$P$4:$P$325,"&lt;="&amp;$G947,'HAZUS Table FL 14.12'!$Q$4:$Q$325,"&gt;"&amp;$G947)*'Inputs_Metric 7'!$D$6,"no data")</f>
        <v>no data</v>
      </c>
      <c r="Q947" s="246" t="str">
        <f>IFERROR(AVERAGEIFS('HAZUS Table FL 14.12'!$S$4:$S$325,'HAZUS Table FL 14.12'!$N$4:$N$325,$J947,'HAZUS Table FL 14.12'!$R$4:$R$325,$I947,'HAZUS Table FL 14.12'!$P$4:$P$325,"&lt;="&amp;$H947,'HAZUS Table FL 14.12'!$Q$4:$Q$325,"&gt;"&amp;$H947)*'Inputs_Metric 7'!$D$6,"no data")</f>
        <v>no data</v>
      </c>
      <c r="R947" s="246" t="str">
        <f>IFERROR(INDEX('HAZUS Table FL 14.16'!$D$3:$D$30,MATCH($J947,'HAZUS Table FL 14.16'!$C$3:$C$30,0)),"no data")</f>
        <v>no data</v>
      </c>
      <c r="S947" s="246" t="str">
        <f>IFERROR(INDEX('HAZUS Table FL 14.16'!$F$3:$F$30,MATCH($J947,'HAZUS Table FL 14.16'!$C$3:$C$30,0)),"no data")</f>
        <v>no data</v>
      </c>
      <c r="T947" s="246" t="str">
        <f>IFERROR(INDEX('HAZUS Table FL 14.16'!$G$3:$G$30,MATCH($J947,'HAZUS Table FL 14.16'!$C$3:$C$30,0)),"no data")</f>
        <v>no data</v>
      </c>
      <c r="U947" s="164" t="str">
        <f>IFERROR('Inputs_Metric 7'!$D$5*INDEX('HAZUS Table FL 14.8'!$E$4:$E$14,MATCH('Step 1_Metric 7'!$J947,'HAZUS Table FL 14.8'!$C$4:$C$14,0)),"no data")</f>
        <v>no data</v>
      </c>
      <c r="W947" s="92" t="str">
        <f t="shared" si="137"/>
        <v/>
      </c>
      <c r="X947" s="92" t="str">
        <f t="shared" si="138"/>
        <v/>
      </c>
      <c r="Y947" s="92" t="str">
        <f t="shared" si="139"/>
        <v/>
      </c>
      <c r="Z947" s="92" t="str">
        <f t="shared" si="140"/>
        <v/>
      </c>
      <c r="AA947" s="101" t="str">
        <f t="shared" si="141"/>
        <v/>
      </c>
      <c r="AB947" s="101" t="str">
        <f t="shared" si="142"/>
        <v/>
      </c>
      <c r="AC947" s="92" t="str">
        <f t="shared" si="143"/>
        <v/>
      </c>
      <c r="AD947" s="92" t="str">
        <f t="shared" si="144"/>
        <v/>
      </c>
    </row>
    <row r="948" spans="1:30" x14ac:dyDescent="0.25">
      <c r="A948">
        <f t="shared" si="136"/>
        <v>10</v>
      </c>
      <c r="B948">
        <f>COUNTIF($D$4:D948,D948)</f>
        <v>865</v>
      </c>
      <c r="C948">
        <f>'Building Structure Data'!B949</f>
        <v>0</v>
      </c>
      <c r="D948">
        <f>'Building Structure Data'!C949</f>
        <v>0</v>
      </c>
      <c r="E948">
        <f>'Building Structure Data'!D949</f>
        <v>0</v>
      </c>
      <c r="F948">
        <f>'Building Structure Data'!E949</f>
        <v>0</v>
      </c>
      <c r="G948" s="43">
        <f>'Building Structure Data'!O949</f>
        <v>0</v>
      </c>
      <c r="H948" s="43">
        <f>'Building Structure Data'!P949</f>
        <v>0</v>
      </c>
      <c r="I948" t="b">
        <f>IF(OR('Building Structure Data'!M949="C",'Building Structure Data'!M949="R"),TRUE,FALSE)</f>
        <v>0</v>
      </c>
      <c r="J948">
        <f>'Building Structure Data'!Y949</f>
        <v>0</v>
      </c>
      <c r="K948" s="77">
        <f>'Building Structure Data'!AN949</f>
        <v>0</v>
      </c>
      <c r="L948" s="77">
        <f>'Building Structure Data'!AO949</f>
        <v>0</v>
      </c>
      <c r="M948" s="163" t="str">
        <f>IFERROR('Inputs_Metric 7'!$D$5*INDEX('HAZUS Table FL 14.14'!$F$5:$F$40,MATCH($J948,'HAZUS Table FL 14.14'!$C$5:$C$40,0)),"no data")</f>
        <v>no data</v>
      </c>
      <c r="N948" s="163" t="str">
        <f>IFERROR('Inputs_Metric 7'!$D$5*INDEX('HAZUS Table FL 14.14'!$G$5:$G$40,MATCH($J948,'HAZUS Table FL 14.14'!$C$5:$C$40,0)),"no data")</f>
        <v>no data</v>
      </c>
      <c r="O948" s="163" t="str">
        <f>IFERROR('Inputs_Metric 7'!$D$5*INDEX('HAZUS Table FL 14.14'!$I$5:$I$40,MATCH($J948,'HAZUS Table FL 14.14'!$C$5:$C$40,0)),"no data")</f>
        <v>no data</v>
      </c>
      <c r="P948" s="246" t="str">
        <f>IFERROR(AVERAGEIFS('HAZUS Table FL 14.12'!$S$4:$S$325,'HAZUS Table FL 14.12'!$N$4:$N$325,$J948,'HAZUS Table FL 14.12'!$R$4:$R$325,$I948,'HAZUS Table FL 14.12'!$P$4:$P$325,"&lt;="&amp;$G948,'HAZUS Table FL 14.12'!$Q$4:$Q$325,"&gt;"&amp;$G948)*'Inputs_Metric 7'!$D$6,"no data")</f>
        <v>no data</v>
      </c>
      <c r="Q948" s="246" t="str">
        <f>IFERROR(AVERAGEIFS('HAZUS Table FL 14.12'!$S$4:$S$325,'HAZUS Table FL 14.12'!$N$4:$N$325,$J948,'HAZUS Table FL 14.12'!$R$4:$R$325,$I948,'HAZUS Table FL 14.12'!$P$4:$P$325,"&lt;="&amp;$H948,'HAZUS Table FL 14.12'!$Q$4:$Q$325,"&gt;"&amp;$H948)*'Inputs_Metric 7'!$D$6,"no data")</f>
        <v>no data</v>
      </c>
      <c r="R948" s="246" t="str">
        <f>IFERROR(INDEX('HAZUS Table FL 14.16'!$D$3:$D$30,MATCH($J948,'HAZUS Table FL 14.16'!$C$3:$C$30,0)),"no data")</f>
        <v>no data</v>
      </c>
      <c r="S948" s="246" t="str">
        <f>IFERROR(INDEX('HAZUS Table FL 14.16'!$F$3:$F$30,MATCH($J948,'HAZUS Table FL 14.16'!$C$3:$C$30,0)),"no data")</f>
        <v>no data</v>
      </c>
      <c r="T948" s="246" t="str">
        <f>IFERROR(INDEX('HAZUS Table FL 14.16'!$G$3:$G$30,MATCH($J948,'HAZUS Table FL 14.16'!$C$3:$C$30,0)),"no data")</f>
        <v>no data</v>
      </c>
      <c r="U948" s="164" t="str">
        <f>IFERROR('Inputs_Metric 7'!$D$5*INDEX('HAZUS Table FL 14.8'!$E$4:$E$14,MATCH('Step 1_Metric 7'!$J948,'HAZUS Table FL 14.8'!$C$4:$C$14,0)),"no data")</f>
        <v>no data</v>
      </c>
      <c r="W948" s="92" t="str">
        <f t="shared" si="137"/>
        <v/>
      </c>
      <c r="X948" s="92" t="str">
        <f t="shared" si="138"/>
        <v/>
      </c>
      <c r="Y948" s="92" t="str">
        <f t="shared" si="139"/>
        <v/>
      </c>
      <c r="Z948" s="92" t="str">
        <f t="shared" si="140"/>
        <v/>
      </c>
      <c r="AA948" s="101" t="str">
        <f t="shared" si="141"/>
        <v/>
      </c>
      <c r="AB948" s="101" t="str">
        <f t="shared" si="142"/>
        <v/>
      </c>
      <c r="AC948" s="92" t="str">
        <f t="shared" si="143"/>
        <v/>
      </c>
      <c r="AD948" s="92" t="str">
        <f t="shared" si="144"/>
        <v/>
      </c>
    </row>
    <row r="949" spans="1:30" x14ac:dyDescent="0.25">
      <c r="A949">
        <f t="shared" si="136"/>
        <v>10</v>
      </c>
      <c r="B949">
        <f>COUNTIF($D$4:D949,D949)</f>
        <v>866</v>
      </c>
      <c r="C949">
        <f>'Building Structure Data'!B950</f>
        <v>0</v>
      </c>
      <c r="D949">
        <f>'Building Structure Data'!C950</f>
        <v>0</v>
      </c>
      <c r="E949">
        <f>'Building Structure Data'!D950</f>
        <v>0</v>
      </c>
      <c r="F949">
        <f>'Building Structure Data'!E950</f>
        <v>0</v>
      </c>
      <c r="G949" s="43">
        <f>'Building Structure Data'!O950</f>
        <v>0</v>
      </c>
      <c r="H949" s="43">
        <f>'Building Structure Data'!P950</f>
        <v>0</v>
      </c>
      <c r="I949" t="b">
        <f>IF(OR('Building Structure Data'!M950="C",'Building Structure Data'!M950="R"),TRUE,FALSE)</f>
        <v>0</v>
      </c>
      <c r="J949">
        <f>'Building Structure Data'!Y950</f>
        <v>0</v>
      </c>
      <c r="K949" s="77">
        <f>'Building Structure Data'!AN950</f>
        <v>0</v>
      </c>
      <c r="L949" s="77">
        <f>'Building Structure Data'!AO950</f>
        <v>0</v>
      </c>
      <c r="M949" s="163" t="str">
        <f>IFERROR('Inputs_Metric 7'!$D$5*INDEX('HAZUS Table FL 14.14'!$F$5:$F$40,MATCH($J949,'HAZUS Table FL 14.14'!$C$5:$C$40,0)),"no data")</f>
        <v>no data</v>
      </c>
      <c r="N949" s="163" t="str">
        <f>IFERROR('Inputs_Metric 7'!$D$5*INDEX('HAZUS Table FL 14.14'!$G$5:$G$40,MATCH($J949,'HAZUS Table FL 14.14'!$C$5:$C$40,0)),"no data")</f>
        <v>no data</v>
      </c>
      <c r="O949" s="163" t="str">
        <f>IFERROR('Inputs_Metric 7'!$D$5*INDEX('HAZUS Table FL 14.14'!$I$5:$I$40,MATCH($J949,'HAZUS Table FL 14.14'!$C$5:$C$40,0)),"no data")</f>
        <v>no data</v>
      </c>
      <c r="P949" s="246" t="str">
        <f>IFERROR(AVERAGEIFS('HAZUS Table FL 14.12'!$S$4:$S$325,'HAZUS Table FL 14.12'!$N$4:$N$325,$J949,'HAZUS Table FL 14.12'!$R$4:$R$325,$I949,'HAZUS Table FL 14.12'!$P$4:$P$325,"&lt;="&amp;$G949,'HAZUS Table FL 14.12'!$Q$4:$Q$325,"&gt;"&amp;$G949)*'Inputs_Metric 7'!$D$6,"no data")</f>
        <v>no data</v>
      </c>
      <c r="Q949" s="246" t="str">
        <f>IFERROR(AVERAGEIFS('HAZUS Table FL 14.12'!$S$4:$S$325,'HAZUS Table FL 14.12'!$N$4:$N$325,$J949,'HAZUS Table FL 14.12'!$R$4:$R$325,$I949,'HAZUS Table FL 14.12'!$P$4:$P$325,"&lt;="&amp;$H949,'HAZUS Table FL 14.12'!$Q$4:$Q$325,"&gt;"&amp;$H949)*'Inputs_Metric 7'!$D$6,"no data")</f>
        <v>no data</v>
      </c>
      <c r="R949" s="246" t="str">
        <f>IFERROR(INDEX('HAZUS Table FL 14.16'!$D$3:$D$30,MATCH($J949,'HAZUS Table FL 14.16'!$C$3:$C$30,0)),"no data")</f>
        <v>no data</v>
      </c>
      <c r="S949" s="246" t="str">
        <f>IFERROR(INDEX('HAZUS Table FL 14.16'!$F$3:$F$30,MATCH($J949,'HAZUS Table FL 14.16'!$C$3:$C$30,0)),"no data")</f>
        <v>no data</v>
      </c>
      <c r="T949" s="246" t="str">
        <f>IFERROR(INDEX('HAZUS Table FL 14.16'!$G$3:$G$30,MATCH($J949,'HAZUS Table FL 14.16'!$C$3:$C$30,0)),"no data")</f>
        <v>no data</v>
      </c>
      <c r="U949" s="164" t="str">
        <f>IFERROR('Inputs_Metric 7'!$D$5*INDEX('HAZUS Table FL 14.8'!$E$4:$E$14,MATCH('Step 1_Metric 7'!$J949,'HAZUS Table FL 14.8'!$C$4:$C$14,0)),"no data")</f>
        <v>no data</v>
      </c>
      <c r="W949" s="92" t="str">
        <f t="shared" si="137"/>
        <v/>
      </c>
      <c r="X949" s="92" t="str">
        <f t="shared" si="138"/>
        <v/>
      </c>
      <c r="Y949" s="92" t="str">
        <f t="shared" si="139"/>
        <v/>
      </c>
      <c r="Z949" s="92" t="str">
        <f t="shared" si="140"/>
        <v/>
      </c>
      <c r="AA949" s="101" t="str">
        <f t="shared" si="141"/>
        <v/>
      </c>
      <c r="AB949" s="101" t="str">
        <f t="shared" si="142"/>
        <v/>
      </c>
      <c r="AC949" s="92" t="str">
        <f t="shared" si="143"/>
        <v/>
      </c>
      <c r="AD949" s="92" t="str">
        <f t="shared" si="144"/>
        <v/>
      </c>
    </row>
    <row r="950" spans="1:30" x14ac:dyDescent="0.25">
      <c r="A950">
        <f t="shared" si="136"/>
        <v>10</v>
      </c>
      <c r="B950">
        <f>COUNTIF($D$4:D950,D950)</f>
        <v>867</v>
      </c>
      <c r="C950">
        <f>'Building Structure Data'!B951</f>
        <v>0</v>
      </c>
      <c r="D950">
        <f>'Building Structure Data'!C951</f>
        <v>0</v>
      </c>
      <c r="E950">
        <f>'Building Structure Data'!D951</f>
        <v>0</v>
      </c>
      <c r="F950">
        <f>'Building Structure Data'!E951</f>
        <v>0</v>
      </c>
      <c r="G950" s="43">
        <f>'Building Structure Data'!O951</f>
        <v>0</v>
      </c>
      <c r="H950" s="43">
        <f>'Building Structure Data'!P951</f>
        <v>0</v>
      </c>
      <c r="I950" t="b">
        <f>IF(OR('Building Structure Data'!M951="C",'Building Structure Data'!M951="R"),TRUE,FALSE)</f>
        <v>0</v>
      </c>
      <c r="J950">
        <f>'Building Structure Data'!Y951</f>
        <v>0</v>
      </c>
      <c r="K950" s="77">
        <f>'Building Structure Data'!AN951</f>
        <v>0</v>
      </c>
      <c r="L950" s="77">
        <f>'Building Structure Data'!AO951</f>
        <v>0</v>
      </c>
      <c r="M950" s="163" t="str">
        <f>IFERROR('Inputs_Metric 7'!$D$5*INDEX('HAZUS Table FL 14.14'!$F$5:$F$40,MATCH($J950,'HAZUS Table FL 14.14'!$C$5:$C$40,0)),"no data")</f>
        <v>no data</v>
      </c>
      <c r="N950" s="163" t="str">
        <f>IFERROR('Inputs_Metric 7'!$D$5*INDEX('HAZUS Table FL 14.14'!$G$5:$G$40,MATCH($J950,'HAZUS Table FL 14.14'!$C$5:$C$40,0)),"no data")</f>
        <v>no data</v>
      </c>
      <c r="O950" s="163" t="str">
        <f>IFERROR('Inputs_Metric 7'!$D$5*INDEX('HAZUS Table FL 14.14'!$I$5:$I$40,MATCH($J950,'HAZUS Table FL 14.14'!$C$5:$C$40,0)),"no data")</f>
        <v>no data</v>
      </c>
      <c r="P950" s="246" t="str">
        <f>IFERROR(AVERAGEIFS('HAZUS Table FL 14.12'!$S$4:$S$325,'HAZUS Table FL 14.12'!$N$4:$N$325,$J950,'HAZUS Table FL 14.12'!$R$4:$R$325,$I950,'HAZUS Table FL 14.12'!$P$4:$P$325,"&lt;="&amp;$G950,'HAZUS Table FL 14.12'!$Q$4:$Q$325,"&gt;"&amp;$G950)*'Inputs_Metric 7'!$D$6,"no data")</f>
        <v>no data</v>
      </c>
      <c r="Q950" s="246" t="str">
        <f>IFERROR(AVERAGEIFS('HAZUS Table FL 14.12'!$S$4:$S$325,'HAZUS Table FL 14.12'!$N$4:$N$325,$J950,'HAZUS Table FL 14.12'!$R$4:$R$325,$I950,'HAZUS Table FL 14.12'!$P$4:$P$325,"&lt;="&amp;$H950,'HAZUS Table FL 14.12'!$Q$4:$Q$325,"&gt;"&amp;$H950)*'Inputs_Metric 7'!$D$6,"no data")</f>
        <v>no data</v>
      </c>
      <c r="R950" s="246" t="str">
        <f>IFERROR(INDEX('HAZUS Table FL 14.16'!$D$3:$D$30,MATCH($J950,'HAZUS Table FL 14.16'!$C$3:$C$30,0)),"no data")</f>
        <v>no data</v>
      </c>
      <c r="S950" s="246" t="str">
        <f>IFERROR(INDEX('HAZUS Table FL 14.16'!$F$3:$F$30,MATCH($J950,'HAZUS Table FL 14.16'!$C$3:$C$30,0)),"no data")</f>
        <v>no data</v>
      </c>
      <c r="T950" s="246" t="str">
        <f>IFERROR(INDEX('HAZUS Table FL 14.16'!$G$3:$G$30,MATCH($J950,'HAZUS Table FL 14.16'!$C$3:$C$30,0)),"no data")</f>
        <v>no data</v>
      </c>
      <c r="U950" s="164" t="str">
        <f>IFERROR('Inputs_Metric 7'!$D$5*INDEX('HAZUS Table FL 14.8'!$E$4:$E$14,MATCH('Step 1_Metric 7'!$J950,'HAZUS Table FL 14.8'!$C$4:$C$14,0)),"no data")</f>
        <v>no data</v>
      </c>
      <c r="W950" s="92" t="str">
        <f t="shared" si="137"/>
        <v/>
      </c>
      <c r="X950" s="92" t="str">
        <f t="shared" si="138"/>
        <v/>
      </c>
      <c r="Y950" s="92" t="str">
        <f t="shared" si="139"/>
        <v/>
      </c>
      <c r="Z950" s="92" t="str">
        <f t="shared" si="140"/>
        <v/>
      </c>
      <c r="AA950" s="101" t="str">
        <f t="shared" si="141"/>
        <v/>
      </c>
      <c r="AB950" s="101" t="str">
        <f t="shared" si="142"/>
        <v/>
      </c>
      <c r="AC950" s="92" t="str">
        <f t="shared" si="143"/>
        <v/>
      </c>
      <c r="AD950" s="92" t="str">
        <f t="shared" si="144"/>
        <v/>
      </c>
    </row>
    <row r="951" spans="1:30" x14ac:dyDescent="0.25">
      <c r="A951">
        <f t="shared" si="136"/>
        <v>10</v>
      </c>
      <c r="B951">
        <f>COUNTIF($D$4:D951,D951)</f>
        <v>868</v>
      </c>
      <c r="C951">
        <f>'Building Structure Data'!B952</f>
        <v>0</v>
      </c>
      <c r="D951">
        <f>'Building Structure Data'!C952</f>
        <v>0</v>
      </c>
      <c r="E951">
        <f>'Building Structure Data'!D952</f>
        <v>0</v>
      </c>
      <c r="F951">
        <f>'Building Structure Data'!E952</f>
        <v>0</v>
      </c>
      <c r="G951" s="43">
        <f>'Building Structure Data'!O952</f>
        <v>0</v>
      </c>
      <c r="H951" s="43">
        <f>'Building Structure Data'!P952</f>
        <v>0</v>
      </c>
      <c r="I951" t="b">
        <f>IF(OR('Building Structure Data'!M952="C",'Building Structure Data'!M952="R"),TRUE,FALSE)</f>
        <v>0</v>
      </c>
      <c r="J951">
        <f>'Building Structure Data'!Y952</f>
        <v>0</v>
      </c>
      <c r="K951" s="77">
        <f>'Building Structure Data'!AN952</f>
        <v>0</v>
      </c>
      <c r="L951" s="77">
        <f>'Building Structure Data'!AO952</f>
        <v>0</v>
      </c>
      <c r="M951" s="163" t="str">
        <f>IFERROR('Inputs_Metric 7'!$D$5*INDEX('HAZUS Table FL 14.14'!$F$5:$F$40,MATCH($J951,'HAZUS Table FL 14.14'!$C$5:$C$40,0)),"no data")</f>
        <v>no data</v>
      </c>
      <c r="N951" s="163" t="str">
        <f>IFERROR('Inputs_Metric 7'!$D$5*INDEX('HAZUS Table FL 14.14'!$G$5:$G$40,MATCH($J951,'HAZUS Table FL 14.14'!$C$5:$C$40,0)),"no data")</f>
        <v>no data</v>
      </c>
      <c r="O951" s="163" t="str">
        <f>IFERROR('Inputs_Metric 7'!$D$5*INDEX('HAZUS Table FL 14.14'!$I$5:$I$40,MATCH($J951,'HAZUS Table FL 14.14'!$C$5:$C$40,0)),"no data")</f>
        <v>no data</v>
      </c>
      <c r="P951" s="246" t="str">
        <f>IFERROR(AVERAGEIFS('HAZUS Table FL 14.12'!$S$4:$S$325,'HAZUS Table FL 14.12'!$N$4:$N$325,$J951,'HAZUS Table FL 14.12'!$R$4:$R$325,$I951,'HAZUS Table FL 14.12'!$P$4:$P$325,"&lt;="&amp;$G951,'HAZUS Table FL 14.12'!$Q$4:$Q$325,"&gt;"&amp;$G951)*'Inputs_Metric 7'!$D$6,"no data")</f>
        <v>no data</v>
      </c>
      <c r="Q951" s="246" t="str">
        <f>IFERROR(AVERAGEIFS('HAZUS Table FL 14.12'!$S$4:$S$325,'HAZUS Table FL 14.12'!$N$4:$N$325,$J951,'HAZUS Table FL 14.12'!$R$4:$R$325,$I951,'HAZUS Table FL 14.12'!$P$4:$P$325,"&lt;="&amp;$H951,'HAZUS Table FL 14.12'!$Q$4:$Q$325,"&gt;"&amp;$H951)*'Inputs_Metric 7'!$D$6,"no data")</f>
        <v>no data</v>
      </c>
      <c r="R951" s="246" t="str">
        <f>IFERROR(INDEX('HAZUS Table FL 14.16'!$D$3:$D$30,MATCH($J951,'HAZUS Table FL 14.16'!$C$3:$C$30,0)),"no data")</f>
        <v>no data</v>
      </c>
      <c r="S951" s="246" t="str">
        <f>IFERROR(INDEX('HAZUS Table FL 14.16'!$F$3:$F$30,MATCH($J951,'HAZUS Table FL 14.16'!$C$3:$C$30,0)),"no data")</f>
        <v>no data</v>
      </c>
      <c r="T951" s="246" t="str">
        <f>IFERROR(INDEX('HAZUS Table FL 14.16'!$G$3:$G$30,MATCH($J951,'HAZUS Table FL 14.16'!$C$3:$C$30,0)),"no data")</f>
        <v>no data</v>
      </c>
      <c r="U951" s="164" t="str">
        <f>IFERROR('Inputs_Metric 7'!$D$5*INDEX('HAZUS Table FL 14.8'!$E$4:$E$14,MATCH('Step 1_Metric 7'!$J951,'HAZUS Table FL 14.8'!$C$4:$C$14,0)),"no data")</f>
        <v>no data</v>
      </c>
      <c r="W951" s="92" t="str">
        <f t="shared" si="137"/>
        <v/>
      </c>
      <c r="X951" s="92" t="str">
        <f t="shared" si="138"/>
        <v/>
      </c>
      <c r="Y951" s="92" t="str">
        <f t="shared" si="139"/>
        <v/>
      </c>
      <c r="Z951" s="92" t="str">
        <f t="shared" si="140"/>
        <v/>
      </c>
      <c r="AA951" s="101" t="str">
        <f t="shared" si="141"/>
        <v/>
      </c>
      <c r="AB951" s="101" t="str">
        <f t="shared" si="142"/>
        <v/>
      </c>
      <c r="AC951" s="92" t="str">
        <f t="shared" si="143"/>
        <v/>
      </c>
      <c r="AD951" s="92" t="str">
        <f t="shared" si="144"/>
        <v/>
      </c>
    </row>
    <row r="952" spans="1:30" x14ac:dyDescent="0.25">
      <c r="A952">
        <f t="shared" si="136"/>
        <v>10</v>
      </c>
      <c r="B952">
        <f>COUNTIF($D$4:D952,D952)</f>
        <v>869</v>
      </c>
      <c r="C952">
        <f>'Building Structure Data'!B953</f>
        <v>0</v>
      </c>
      <c r="D952">
        <f>'Building Structure Data'!C953</f>
        <v>0</v>
      </c>
      <c r="E952">
        <f>'Building Structure Data'!D953</f>
        <v>0</v>
      </c>
      <c r="F952">
        <f>'Building Structure Data'!E953</f>
        <v>0</v>
      </c>
      <c r="G952" s="43">
        <f>'Building Structure Data'!O953</f>
        <v>0</v>
      </c>
      <c r="H952" s="43">
        <f>'Building Structure Data'!P953</f>
        <v>0</v>
      </c>
      <c r="I952" t="b">
        <f>IF(OR('Building Structure Data'!M953="C",'Building Structure Data'!M953="R"),TRUE,FALSE)</f>
        <v>0</v>
      </c>
      <c r="J952">
        <f>'Building Structure Data'!Y953</f>
        <v>0</v>
      </c>
      <c r="K952" s="77">
        <f>'Building Structure Data'!AN953</f>
        <v>0</v>
      </c>
      <c r="L952" s="77">
        <f>'Building Structure Data'!AO953</f>
        <v>0</v>
      </c>
      <c r="M952" s="163" t="str">
        <f>IFERROR('Inputs_Metric 7'!$D$5*INDEX('HAZUS Table FL 14.14'!$F$5:$F$40,MATCH($J952,'HAZUS Table FL 14.14'!$C$5:$C$40,0)),"no data")</f>
        <v>no data</v>
      </c>
      <c r="N952" s="163" t="str">
        <f>IFERROR('Inputs_Metric 7'!$D$5*INDEX('HAZUS Table FL 14.14'!$G$5:$G$40,MATCH($J952,'HAZUS Table FL 14.14'!$C$5:$C$40,0)),"no data")</f>
        <v>no data</v>
      </c>
      <c r="O952" s="163" t="str">
        <f>IFERROR('Inputs_Metric 7'!$D$5*INDEX('HAZUS Table FL 14.14'!$I$5:$I$40,MATCH($J952,'HAZUS Table FL 14.14'!$C$5:$C$40,0)),"no data")</f>
        <v>no data</v>
      </c>
      <c r="P952" s="246" t="str">
        <f>IFERROR(AVERAGEIFS('HAZUS Table FL 14.12'!$S$4:$S$325,'HAZUS Table FL 14.12'!$N$4:$N$325,$J952,'HAZUS Table FL 14.12'!$R$4:$R$325,$I952,'HAZUS Table FL 14.12'!$P$4:$P$325,"&lt;="&amp;$G952,'HAZUS Table FL 14.12'!$Q$4:$Q$325,"&gt;"&amp;$G952)*'Inputs_Metric 7'!$D$6,"no data")</f>
        <v>no data</v>
      </c>
      <c r="Q952" s="246" t="str">
        <f>IFERROR(AVERAGEIFS('HAZUS Table FL 14.12'!$S$4:$S$325,'HAZUS Table FL 14.12'!$N$4:$N$325,$J952,'HAZUS Table FL 14.12'!$R$4:$R$325,$I952,'HAZUS Table FL 14.12'!$P$4:$P$325,"&lt;="&amp;$H952,'HAZUS Table FL 14.12'!$Q$4:$Q$325,"&gt;"&amp;$H952)*'Inputs_Metric 7'!$D$6,"no data")</f>
        <v>no data</v>
      </c>
      <c r="R952" s="246" t="str">
        <f>IFERROR(INDEX('HAZUS Table FL 14.16'!$D$3:$D$30,MATCH($J952,'HAZUS Table FL 14.16'!$C$3:$C$30,0)),"no data")</f>
        <v>no data</v>
      </c>
      <c r="S952" s="246" t="str">
        <f>IFERROR(INDEX('HAZUS Table FL 14.16'!$F$3:$F$30,MATCH($J952,'HAZUS Table FL 14.16'!$C$3:$C$30,0)),"no data")</f>
        <v>no data</v>
      </c>
      <c r="T952" s="246" t="str">
        <f>IFERROR(INDEX('HAZUS Table FL 14.16'!$G$3:$G$30,MATCH($J952,'HAZUS Table FL 14.16'!$C$3:$C$30,0)),"no data")</f>
        <v>no data</v>
      </c>
      <c r="U952" s="164" t="str">
        <f>IFERROR('Inputs_Metric 7'!$D$5*INDEX('HAZUS Table FL 14.8'!$E$4:$E$14,MATCH('Step 1_Metric 7'!$J952,'HAZUS Table FL 14.8'!$C$4:$C$14,0)),"no data")</f>
        <v>no data</v>
      </c>
      <c r="W952" s="92" t="str">
        <f t="shared" si="137"/>
        <v/>
      </c>
      <c r="X952" s="92" t="str">
        <f t="shared" si="138"/>
        <v/>
      </c>
      <c r="Y952" s="92" t="str">
        <f t="shared" si="139"/>
        <v/>
      </c>
      <c r="Z952" s="92" t="str">
        <f t="shared" si="140"/>
        <v/>
      </c>
      <c r="AA952" s="101" t="str">
        <f t="shared" si="141"/>
        <v/>
      </c>
      <c r="AB952" s="101" t="str">
        <f t="shared" si="142"/>
        <v/>
      </c>
      <c r="AC952" s="92" t="str">
        <f t="shared" si="143"/>
        <v/>
      </c>
      <c r="AD952" s="92" t="str">
        <f t="shared" si="144"/>
        <v/>
      </c>
    </row>
    <row r="953" spans="1:30" x14ac:dyDescent="0.25">
      <c r="A953">
        <f t="shared" si="136"/>
        <v>10</v>
      </c>
      <c r="B953">
        <f>COUNTIF($D$4:D953,D953)</f>
        <v>870</v>
      </c>
      <c r="C953">
        <f>'Building Structure Data'!B954</f>
        <v>0</v>
      </c>
      <c r="D953">
        <f>'Building Structure Data'!C954</f>
        <v>0</v>
      </c>
      <c r="E953">
        <f>'Building Structure Data'!D954</f>
        <v>0</v>
      </c>
      <c r="F953">
        <f>'Building Structure Data'!E954</f>
        <v>0</v>
      </c>
      <c r="G953" s="43">
        <f>'Building Structure Data'!O954</f>
        <v>0</v>
      </c>
      <c r="H953" s="43">
        <f>'Building Structure Data'!P954</f>
        <v>0</v>
      </c>
      <c r="I953" t="b">
        <f>IF(OR('Building Structure Data'!M954="C",'Building Structure Data'!M954="R"),TRUE,FALSE)</f>
        <v>0</v>
      </c>
      <c r="J953">
        <f>'Building Structure Data'!Y954</f>
        <v>0</v>
      </c>
      <c r="K953" s="77">
        <f>'Building Structure Data'!AN954</f>
        <v>0</v>
      </c>
      <c r="L953" s="77">
        <f>'Building Structure Data'!AO954</f>
        <v>0</v>
      </c>
      <c r="M953" s="163" t="str">
        <f>IFERROR('Inputs_Metric 7'!$D$5*INDEX('HAZUS Table FL 14.14'!$F$5:$F$40,MATCH($J953,'HAZUS Table FL 14.14'!$C$5:$C$40,0)),"no data")</f>
        <v>no data</v>
      </c>
      <c r="N953" s="163" t="str">
        <f>IFERROR('Inputs_Metric 7'!$D$5*INDEX('HAZUS Table FL 14.14'!$G$5:$G$40,MATCH($J953,'HAZUS Table FL 14.14'!$C$5:$C$40,0)),"no data")</f>
        <v>no data</v>
      </c>
      <c r="O953" s="163" t="str">
        <f>IFERROR('Inputs_Metric 7'!$D$5*INDEX('HAZUS Table FL 14.14'!$I$5:$I$40,MATCH($J953,'HAZUS Table FL 14.14'!$C$5:$C$40,0)),"no data")</f>
        <v>no data</v>
      </c>
      <c r="P953" s="246" t="str">
        <f>IFERROR(AVERAGEIFS('HAZUS Table FL 14.12'!$S$4:$S$325,'HAZUS Table FL 14.12'!$N$4:$N$325,$J953,'HAZUS Table FL 14.12'!$R$4:$R$325,$I953,'HAZUS Table FL 14.12'!$P$4:$P$325,"&lt;="&amp;$G953,'HAZUS Table FL 14.12'!$Q$4:$Q$325,"&gt;"&amp;$G953)*'Inputs_Metric 7'!$D$6,"no data")</f>
        <v>no data</v>
      </c>
      <c r="Q953" s="246" t="str">
        <f>IFERROR(AVERAGEIFS('HAZUS Table FL 14.12'!$S$4:$S$325,'HAZUS Table FL 14.12'!$N$4:$N$325,$J953,'HAZUS Table FL 14.12'!$R$4:$R$325,$I953,'HAZUS Table FL 14.12'!$P$4:$P$325,"&lt;="&amp;$H953,'HAZUS Table FL 14.12'!$Q$4:$Q$325,"&gt;"&amp;$H953)*'Inputs_Metric 7'!$D$6,"no data")</f>
        <v>no data</v>
      </c>
      <c r="R953" s="246" t="str">
        <f>IFERROR(INDEX('HAZUS Table FL 14.16'!$D$3:$D$30,MATCH($J953,'HAZUS Table FL 14.16'!$C$3:$C$30,0)),"no data")</f>
        <v>no data</v>
      </c>
      <c r="S953" s="246" t="str">
        <f>IFERROR(INDEX('HAZUS Table FL 14.16'!$F$3:$F$30,MATCH($J953,'HAZUS Table FL 14.16'!$C$3:$C$30,0)),"no data")</f>
        <v>no data</v>
      </c>
      <c r="T953" s="246" t="str">
        <f>IFERROR(INDEX('HAZUS Table FL 14.16'!$G$3:$G$30,MATCH($J953,'HAZUS Table FL 14.16'!$C$3:$C$30,0)),"no data")</f>
        <v>no data</v>
      </c>
      <c r="U953" s="164" t="str">
        <f>IFERROR('Inputs_Metric 7'!$D$5*INDEX('HAZUS Table FL 14.8'!$E$4:$E$14,MATCH('Step 1_Metric 7'!$J953,'HAZUS Table FL 14.8'!$C$4:$C$14,0)),"no data")</f>
        <v>no data</v>
      </c>
      <c r="W953" s="92" t="str">
        <f t="shared" si="137"/>
        <v/>
      </c>
      <c r="X953" s="92" t="str">
        <f t="shared" si="138"/>
        <v/>
      </c>
      <c r="Y953" s="92" t="str">
        <f t="shared" si="139"/>
        <v/>
      </c>
      <c r="Z953" s="92" t="str">
        <f t="shared" si="140"/>
        <v/>
      </c>
      <c r="AA953" s="101" t="str">
        <f t="shared" si="141"/>
        <v/>
      </c>
      <c r="AB953" s="101" t="str">
        <f t="shared" si="142"/>
        <v/>
      </c>
      <c r="AC953" s="92" t="str">
        <f t="shared" si="143"/>
        <v/>
      </c>
      <c r="AD953" s="92" t="str">
        <f t="shared" si="144"/>
        <v/>
      </c>
    </row>
    <row r="954" spans="1:30" x14ac:dyDescent="0.25">
      <c r="A954">
        <f t="shared" si="136"/>
        <v>10</v>
      </c>
      <c r="B954">
        <f>COUNTIF($D$4:D954,D954)</f>
        <v>871</v>
      </c>
      <c r="C954">
        <f>'Building Structure Data'!B955</f>
        <v>0</v>
      </c>
      <c r="D954">
        <f>'Building Structure Data'!C955</f>
        <v>0</v>
      </c>
      <c r="E954">
        <f>'Building Structure Data'!D955</f>
        <v>0</v>
      </c>
      <c r="F954">
        <f>'Building Structure Data'!E955</f>
        <v>0</v>
      </c>
      <c r="G954" s="43">
        <f>'Building Structure Data'!O955</f>
        <v>0</v>
      </c>
      <c r="H954" s="43">
        <f>'Building Structure Data'!P955</f>
        <v>0</v>
      </c>
      <c r="I954" t="b">
        <f>IF(OR('Building Structure Data'!M955="C",'Building Structure Data'!M955="R"),TRUE,FALSE)</f>
        <v>0</v>
      </c>
      <c r="J954">
        <f>'Building Structure Data'!Y955</f>
        <v>0</v>
      </c>
      <c r="K954" s="77">
        <f>'Building Structure Data'!AN955</f>
        <v>0</v>
      </c>
      <c r="L954" s="77">
        <f>'Building Structure Data'!AO955</f>
        <v>0</v>
      </c>
      <c r="M954" s="163" t="str">
        <f>IFERROR('Inputs_Metric 7'!$D$5*INDEX('HAZUS Table FL 14.14'!$F$5:$F$40,MATCH($J954,'HAZUS Table FL 14.14'!$C$5:$C$40,0)),"no data")</f>
        <v>no data</v>
      </c>
      <c r="N954" s="163" t="str">
        <f>IFERROR('Inputs_Metric 7'!$D$5*INDEX('HAZUS Table FL 14.14'!$G$5:$G$40,MATCH($J954,'HAZUS Table FL 14.14'!$C$5:$C$40,0)),"no data")</f>
        <v>no data</v>
      </c>
      <c r="O954" s="163" t="str">
        <f>IFERROR('Inputs_Metric 7'!$D$5*INDEX('HAZUS Table FL 14.14'!$I$5:$I$40,MATCH($J954,'HAZUS Table FL 14.14'!$C$5:$C$40,0)),"no data")</f>
        <v>no data</v>
      </c>
      <c r="P954" s="246" t="str">
        <f>IFERROR(AVERAGEIFS('HAZUS Table FL 14.12'!$S$4:$S$325,'HAZUS Table FL 14.12'!$N$4:$N$325,$J954,'HAZUS Table FL 14.12'!$R$4:$R$325,$I954,'HAZUS Table FL 14.12'!$P$4:$P$325,"&lt;="&amp;$G954,'HAZUS Table FL 14.12'!$Q$4:$Q$325,"&gt;"&amp;$G954)*'Inputs_Metric 7'!$D$6,"no data")</f>
        <v>no data</v>
      </c>
      <c r="Q954" s="246" t="str">
        <f>IFERROR(AVERAGEIFS('HAZUS Table FL 14.12'!$S$4:$S$325,'HAZUS Table FL 14.12'!$N$4:$N$325,$J954,'HAZUS Table FL 14.12'!$R$4:$R$325,$I954,'HAZUS Table FL 14.12'!$P$4:$P$325,"&lt;="&amp;$H954,'HAZUS Table FL 14.12'!$Q$4:$Q$325,"&gt;"&amp;$H954)*'Inputs_Metric 7'!$D$6,"no data")</f>
        <v>no data</v>
      </c>
      <c r="R954" s="246" t="str">
        <f>IFERROR(INDEX('HAZUS Table FL 14.16'!$D$3:$D$30,MATCH($J954,'HAZUS Table FL 14.16'!$C$3:$C$30,0)),"no data")</f>
        <v>no data</v>
      </c>
      <c r="S954" s="246" t="str">
        <f>IFERROR(INDEX('HAZUS Table FL 14.16'!$F$3:$F$30,MATCH($J954,'HAZUS Table FL 14.16'!$C$3:$C$30,0)),"no data")</f>
        <v>no data</v>
      </c>
      <c r="T954" s="246" t="str">
        <f>IFERROR(INDEX('HAZUS Table FL 14.16'!$G$3:$G$30,MATCH($J954,'HAZUS Table FL 14.16'!$C$3:$C$30,0)),"no data")</f>
        <v>no data</v>
      </c>
      <c r="U954" s="164" t="str">
        <f>IFERROR('Inputs_Metric 7'!$D$5*INDEX('HAZUS Table FL 14.8'!$E$4:$E$14,MATCH('Step 1_Metric 7'!$J954,'HAZUS Table FL 14.8'!$C$4:$C$14,0)),"no data")</f>
        <v>no data</v>
      </c>
      <c r="W954" s="92" t="str">
        <f t="shared" si="137"/>
        <v/>
      </c>
      <c r="X954" s="92" t="str">
        <f t="shared" si="138"/>
        <v/>
      </c>
      <c r="Y954" s="92" t="str">
        <f t="shared" si="139"/>
        <v/>
      </c>
      <c r="Z954" s="92" t="str">
        <f t="shared" si="140"/>
        <v/>
      </c>
      <c r="AA954" s="101" t="str">
        <f t="shared" si="141"/>
        <v/>
      </c>
      <c r="AB954" s="101" t="str">
        <f t="shared" si="142"/>
        <v/>
      </c>
      <c r="AC954" s="92" t="str">
        <f t="shared" si="143"/>
        <v/>
      </c>
      <c r="AD954" s="92" t="str">
        <f t="shared" si="144"/>
        <v/>
      </c>
    </row>
    <row r="955" spans="1:30" x14ac:dyDescent="0.25">
      <c r="A955">
        <f t="shared" si="136"/>
        <v>10</v>
      </c>
      <c r="B955">
        <f>COUNTIF($D$4:D955,D955)</f>
        <v>872</v>
      </c>
      <c r="C955">
        <f>'Building Structure Data'!B956</f>
        <v>0</v>
      </c>
      <c r="D955">
        <f>'Building Structure Data'!C956</f>
        <v>0</v>
      </c>
      <c r="E955">
        <f>'Building Structure Data'!D956</f>
        <v>0</v>
      </c>
      <c r="F955">
        <f>'Building Structure Data'!E956</f>
        <v>0</v>
      </c>
      <c r="G955" s="43">
        <f>'Building Structure Data'!O956</f>
        <v>0</v>
      </c>
      <c r="H955" s="43">
        <f>'Building Structure Data'!P956</f>
        <v>0</v>
      </c>
      <c r="I955" t="b">
        <f>IF(OR('Building Structure Data'!M956="C",'Building Structure Data'!M956="R"),TRUE,FALSE)</f>
        <v>0</v>
      </c>
      <c r="J955">
        <f>'Building Structure Data'!Y956</f>
        <v>0</v>
      </c>
      <c r="K955" s="77">
        <f>'Building Structure Data'!AN956</f>
        <v>0</v>
      </c>
      <c r="L955" s="77">
        <f>'Building Structure Data'!AO956</f>
        <v>0</v>
      </c>
      <c r="M955" s="163" t="str">
        <f>IFERROR('Inputs_Metric 7'!$D$5*INDEX('HAZUS Table FL 14.14'!$F$5:$F$40,MATCH($J955,'HAZUS Table FL 14.14'!$C$5:$C$40,0)),"no data")</f>
        <v>no data</v>
      </c>
      <c r="N955" s="163" t="str">
        <f>IFERROR('Inputs_Metric 7'!$D$5*INDEX('HAZUS Table FL 14.14'!$G$5:$G$40,MATCH($J955,'HAZUS Table FL 14.14'!$C$5:$C$40,0)),"no data")</f>
        <v>no data</v>
      </c>
      <c r="O955" s="163" t="str">
        <f>IFERROR('Inputs_Metric 7'!$D$5*INDEX('HAZUS Table FL 14.14'!$I$5:$I$40,MATCH($J955,'HAZUS Table FL 14.14'!$C$5:$C$40,0)),"no data")</f>
        <v>no data</v>
      </c>
      <c r="P955" s="246" t="str">
        <f>IFERROR(AVERAGEIFS('HAZUS Table FL 14.12'!$S$4:$S$325,'HAZUS Table FL 14.12'!$N$4:$N$325,$J955,'HAZUS Table FL 14.12'!$R$4:$R$325,$I955,'HAZUS Table FL 14.12'!$P$4:$P$325,"&lt;="&amp;$G955,'HAZUS Table FL 14.12'!$Q$4:$Q$325,"&gt;"&amp;$G955)*'Inputs_Metric 7'!$D$6,"no data")</f>
        <v>no data</v>
      </c>
      <c r="Q955" s="246" t="str">
        <f>IFERROR(AVERAGEIFS('HAZUS Table FL 14.12'!$S$4:$S$325,'HAZUS Table FL 14.12'!$N$4:$N$325,$J955,'HAZUS Table FL 14.12'!$R$4:$R$325,$I955,'HAZUS Table FL 14.12'!$P$4:$P$325,"&lt;="&amp;$H955,'HAZUS Table FL 14.12'!$Q$4:$Q$325,"&gt;"&amp;$H955)*'Inputs_Metric 7'!$D$6,"no data")</f>
        <v>no data</v>
      </c>
      <c r="R955" s="246" t="str">
        <f>IFERROR(INDEX('HAZUS Table FL 14.16'!$D$3:$D$30,MATCH($J955,'HAZUS Table FL 14.16'!$C$3:$C$30,0)),"no data")</f>
        <v>no data</v>
      </c>
      <c r="S955" s="246" t="str">
        <f>IFERROR(INDEX('HAZUS Table FL 14.16'!$F$3:$F$30,MATCH($J955,'HAZUS Table FL 14.16'!$C$3:$C$30,0)),"no data")</f>
        <v>no data</v>
      </c>
      <c r="T955" s="246" t="str">
        <f>IFERROR(INDEX('HAZUS Table FL 14.16'!$G$3:$G$30,MATCH($J955,'HAZUS Table FL 14.16'!$C$3:$C$30,0)),"no data")</f>
        <v>no data</v>
      </c>
      <c r="U955" s="164" t="str">
        <f>IFERROR('Inputs_Metric 7'!$D$5*INDEX('HAZUS Table FL 14.8'!$E$4:$E$14,MATCH('Step 1_Metric 7'!$J955,'HAZUS Table FL 14.8'!$C$4:$C$14,0)),"no data")</f>
        <v>no data</v>
      </c>
      <c r="W955" s="92" t="str">
        <f t="shared" si="137"/>
        <v/>
      </c>
      <c r="X955" s="92" t="str">
        <f t="shared" si="138"/>
        <v/>
      </c>
      <c r="Y955" s="92" t="str">
        <f t="shared" si="139"/>
        <v/>
      </c>
      <c r="Z955" s="92" t="str">
        <f t="shared" si="140"/>
        <v/>
      </c>
      <c r="AA955" s="101" t="str">
        <f t="shared" si="141"/>
        <v/>
      </c>
      <c r="AB955" s="101" t="str">
        <f t="shared" si="142"/>
        <v/>
      </c>
      <c r="AC955" s="92" t="str">
        <f t="shared" si="143"/>
        <v/>
      </c>
      <c r="AD955" s="92" t="str">
        <f t="shared" si="144"/>
        <v/>
      </c>
    </row>
    <row r="956" spans="1:30" x14ac:dyDescent="0.25">
      <c r="A956">
        <f t="shared" si="136"/>
        <v>10</v>
      </c>
      <c r="B956">
        <f>COUNTIF($D$4:D956,D956)</f>
        <v>873</v>
      </c>
      <c r="C956">
        <f>'Building Structure Data'!B957</f>
        <v>0</v>
      </c>
      <c r="D956">
        <f>'Building Structure Data'!C957</f>
        <v>0</v>
      </c>
      <c r="E956">
        <f>'Building Structure Data'!D957</f>
        <v>0</v>
      </c>
      <c r="F956">
        <f>'Building Structure Data'!E957</f>
        <v>0</v>
      </c>
      <c r="G956" s="43">
        <f>'Building Structure Data'!O957</f>
        <v>0</v>
      </c>
      <c r="H956" s="43">
        <f>'Building Structure Data'!P957</f>
        <v>0</v>
      </c>
      <c r="I956" t="b">
        <f>IF(OR('Building Structure Data'!M957="C",'Building Structure Data'!M957="R"),TRUE,FALSE)</f>
        <v>0</v>
      </c>
      <c r="J956">
        <f>'Building Structure Data'!Y957</f>
        <v>0</v>
      </c>
      <c r="K956" s="77">
        <f>'Building Structure Data'!AN957</f>
        <v>0</v>
      </c>
      <c r="L956" s="77">
        <f>'Building Structure Data'!AO957</f>
        <v>0</v>
      </c>
      <c r="M956" s="163" t="str">
        <f>IFERROR('Inputs_Metric 7'!$D$5*INDEX('HAZUS Table FL 14.14'!$F$5:$F$40,MATCH($J956,'HAZUS Table FL 14.14'!$C$5:$C$40,0)),"no data")</f>
        <v>no data</v>
      </c>
      <c r="N956" s="163" t="str">
        <f>IFERROR('Inputs_Metric 7'!$D$5*INDEX('HAZUS Table FL 14.14'!$G$5:$G$40,MATCH($J956,'HAZUS Table FL 14.14'!$C$5:$C$40,0)),"no data")</f>
        <v>no data</v>
      </c>
      <c r="O956" s="163" t="str">
        <f>IFERROR('Inputs_Metric 7'!$D$5*INDEX('HAZUS Table FL 14.14'!$I$5:$I$40,MATCH($J956,'HAZUS Table FL 14.14'!$C$5:$C$40,0)),"no data")</f>
        <v>no data</v>
      </c>
      <c r="P956" s="246" t="str">
        <f>IFERROR(AVERAGEIFS('HAZUS Table FL 14.12'!$S$4:$S$325,'HAZUS Table FL 14.12'!$N$4:$N$325,$J956,'HAZUS Table FL 14.12'!$R$4:$R$325,$I956,'HAZUS Table FL 14.12'!$P$4:$P$325,"&lt;="&amp;$G956,'HAZUS Table FL 14.12'!$Q$4:$Q$325,"&gt;"&amp;$G956)*'Inputs_Metric 7'!$D$6,"no data")</f>
        <v>no data</v>
      </c>
      <c r="Q956" s="246" t="str">
        <f>IFERROR(AVERAGEIFS('HAZUS Table FL 14.12'!$S$4:$S$325,'HAZUS Table FL 14.12'!$N$4:$N$325,$J956,'HAZUS Table FL 14.12'!$R$4:$R$325,$I956,'HAZUS Table FL 14.12'!$P$4:$P$325,"&lt;="&amp;$H956,'HAZUS Table FL 14.12'!$Q$4:$Q$325,"&gt;"&amp;$H956)*'Inputs_Metric 7'!$D$6,"no data")</f>
        <v>no data</v>
      </c>
      <c r="R956" s="246" t="str">
        <f>IFERROR(INDEX('HAZUS Table FL 14.16'!$D$3:$D$30,MATCH($J956,'HAZUS Table FL 14.16'!$C$3:$C$30,0)),"no data")</f>
        <v>no data</v>
      </c>
      <c r="S956" s="246" t="str">
        <f>IFERROR(INDEX('HAZUS Table FL 14.16'!$F$3:$F$30,MATCH($J956,'HAZUS Table FL 14.16'!$C$3:$C$30,0)),"no data")</f>
        <v>no data</v>
      </c>
      <c r="T956" s="246" t="str">
        <f>IFERROR(INDEX('HAZUS Table FL 14.16'!$G$3:$G$30,MATCH($J956,'HAZUS Table FL 14.16'!$C$3:$C$30,0)),"no data")</f>
        <v>no data</v>
      </c>
      <c r="U956" s="164" t="str">
        <f>IFERROR('Inputs_Metric 7'!$D$5*INDEX('HAZUS Table FL 14.8'!$E$4:$E$14,MATCH('Step 1_Metric 7'!$J956,'HAZUS Table FL 14.8'!$C$4:$C$14,0)),"no data")</f>
        <v>no data</v>
      </c>
      <c r="W956" s="92" t="str">
        <f t="shared" si="137"/>
        <v/>
      </c>
      <c r="X956" s="92" t="str">
        <f t="shared" si="138"/>
        <v/>
      </c>
      <c r="Y956" s="92" t="str">
        <f t="shared" si="139"/>
        <v/>
      </c>
      <c r="Z956" s="92" t="str">
        <f t="shared" si="140"/>
        <v/>
      </c>
      <c r="AA956" s="101" t="str">
        <f t="shared" si="141"/>
        <v/>
      </c>
      <c r="AB956" s="101" t="str">
        <f t="shared" si="142"/>
        <v/>
      </c>
      <c r="AC956" s="92" t="str">
        <f t="shared" si="143"/>
        <v/>
      </c>
      <c r="AD956" s="92" t="str">
        <f t="shared" si="144"/>
        <v/>
      </c>
    </row>
    <row r="957" spans="1:30" x14ac:dyDescent="0.25">
      <c r="A957">
        <f t="shared" si="136"/>
        <v>10</v>
      </c>
      <c r="B957">
        <f>COUNTIF($D$4:D957,D957)</f>
        <v>874</v>
      </c>
      <c r="C957">
        <f>'Building Structure Data'!B958</f>
        <v>0</v>
      </c>
      <c r="D957">
        <f>'Building Structure Data'!C958</f>
        <v>0</v>
      </c>
      <c r="E957">
        <f>'Building Structure Data'!D958</f>
        <v>0</v>
      </c>
      <c r="F957">
        <f>'Building Structure Data'!E958</f>
        <v>0</v>
      </c>
      <c r="G957" s="43">
        <f>'Building Structure Data'!O958</f>
        <v>0</v>
      </c>
      <c r="H957" s="43">
        <f>'Building Structure Data'!P958</f>
        <v>0</v>
      </c>
      <c r="I957" t="b">
        <f>IF(OR('Building Structure Data'!M958="C",'Building Structure Data'!M958="R"),TRUE,FALSE)</f>
        <v>0</v>
      </c>
      <c r="J957">
        <f>'Building Structure Data'!Y958</f>
        <v>0</v>
      </c>
      <c r="K957" s="77">
        <f>'Building Structure Data'!AN958</f>
        <v>0</v>
      </c>
      <c r="L957" s="77">
        <f>'Building Structure Data'!AO958</f>
        <v>0</v>
      </c>
      <c r="M957" s="163" t="str">
        <f>IFERROR('Inputs_Metric 7'!$D$5*INDEX('HAZUS Table FL 14.14'!$F$5:$F$40,MATCH($J957,'HAZUS Table FL 14.14'!$C$5:$C$40,0)),"no data")</f>
        <v>no data</v>
      </c>
      <c r="N957" s="163" t="str">
        <f>IFERROR('Inputs_Metric 7'!$D$5*INDEX('HAZUS Table FL 14.14'!$G$5:$G$40,MATCH($J957,'HAZUS Table FL 14.14'!$C$5:$C$40,0)),"no data")</f>
        <v>no data</v>
      </c>
      <c r="O957" s="163" t="str">
        <f>IFERROR('Inputs_Metric 7'!$D$5*INDEX('HAZUS Table FL 14.14'!$I$5:$I$40,MATCH($J957,'HAZUS Table FL 14.14'!$C$5:$C$40,0)),"no data")</f>
        <v>no data</v>
      </c>
      <c r="P957" s="246" t="str">
        <f>IFERROR(AVERAGEIFS('HAZUS Table FL 14.12'!$S$4:$S$325,'HAZUS Table FL 14.12'!$N$4:$N$325,$J957,'HAZUS Table FL 14.12'!$R$4:$R$325,$I957,'HAZUS Table FL 14.12'!$P$4:$P$325,"&lt;="&amp;$G957,'HAZUS Table FL 14.12'!$Q$4:$Q$325,"&gt;"&amp;$G957)*'Inputs_Metric 7'!$D$6,"no data")</f>
        <v>no data</v>
      </c>
      <c r="Q957" s="246" t="str">
        <f>IFERROR(AVERAGEIFS('HAZUS Table FL 14.12'!$S$4:$S$325,'HAZUS Table FL 14.12'!$N$4:$N$325,$J957,'HAZUS Table FL 14.12'!$R$4:$R$325,$I957,'HAZUS Table FL 14.12'!$P$4:$P$325,"&lt;="&amp;$H957,'HAZUS Table FL 14.12'!$Q$4:$Q$325,"&gt;"&amp;$H957)*'Inputs_Metric 7'!$D$6,"no data")</f>
        <v>no data</v>
      </c>
      <c r="R957" s="246" t="str">
        <f>IFERROR(INDEX('HAZUS Table FL 14.16'!$D$3:$D$30,MATCH($J957,'HAZUS Table FL 14.16'!$C$3:$C$30,0)),"no data")</f>
        <v>no data</v>
      </c>
      <c r="S957" s="246" t="str">
        <f>IFERROR(INDEX('HAZUS Table FL 14.16'!$F$3:$F$30,MATCH($J957,'HAZUS Table FL 14.16'!$C$3:$C$30,0)),"no data")</f>
        <v>no data</v>
      </c>
      <c r="T957" s="246" t="str">
        <f>IFERROR(INDEX('HAZUS Table FL 14.16'!$G$3:$G$30,MATCH($J957,'HAZUS Table FL 14.16'!$C$3:$C$30,0)),"no data")</f>
        <v>no data</v>
      </c>
      <c r="U957" s="164" t="str">
        <f>IFERROR('Inputs_Metric 7'!$D$5*INDEX('HAZUS Table FL 14.8'!$E$4:$E$14,MATCH('Step 1_Metric 7'!$J957,'HAZUS Table FL 14.8'!$C$4:$C$14,0)),"no data")</f>
        <v>no data</v>
      </c>
      <c r="W957" s="92" t="str">
        <f t="shared" si="137"/>
        <v/>
      </c>
      <c r="X957" s="92" t="str">
        <f t="shared" si="138"/>
        <v/>
      </c>
      <c r="Y957" s="92" t="str">
        <f t="shared" si="139"/>
        <v/>
      </c>
      <c r="Z957" s="92" t="str">
        <f t="shared" si="140"/>
        <v/>
      </c>
      <c r="AA957" s="101" t="str">
        <f t="shared" si="141"/>
        <v/>
      </c>
      <c r="AB957" s="101" t="str">
        <f t="shared" si="142"/>
        <v/>
      </c>
      <c r="AC957" s="92" t="str">
        <f t="shared" si="143"/>
        <v/>
      </c>
      <c r="AD957" s="92" t="str">
        <f t="shared" si="144"/>
        <v/>
      </c>
    </row>
    <row r="958" spans="1:30" x14ac:dyDescent="0.25">
      <c r="A958">
        <f t="shared" si="136"/>
        <v>10</v>
      </c>
      <c r="B958">
        <f>COUNTIF($D$4:D958,D958)</f>
        <v>875</v>
      </c>
      <c r="C958">
        <f>'Building Structure Data'!B959</f>
        <v>0</v>
      </c>
      <c r="D958">
        <f>'Building Structure Data'!C959</f>
        <v>0</v>
      </c>
      <c r="E958">
        <f>'Building Structure Data'!D959</f>
        <v>0</v>
      </c>
      <c r="F958">
        <f>'Building Structure Data'!E959</f>
        <v>0</v>
      </c>
      <c r="G958" s="43">
        <f>'Building Structure Data'!O959</f>
        <v>0</v>
      </c>
      <c r="H958" s="43">
        <f>'Building Structure Data'!P959</f>
        <v>0</v>
      </c>
      <c r="I958" t="b">
        <f>IF(OR('Building Structure Data'!M959="C",'Building Structure Data'!M959="R"),TRUE,FALSE)</f>
        <v>0</v>
      </c>
      <c r="J958">
        <f>'Building Structure Data'!Y959</f>
        <v>0</v>
      </c>
      <c r="K958" s="77">
        <f>'Building Structure Data'!AN959</f>
        <v>0</v>
      </c>
      <c r="L958" s="77">
        <f>'Building Structure Data'!AO959</f>
        <v>0</v>
      </c>
      <c r="M958" s="163" t="str">
        <f>IFERROR('Inputs_Metric 7'!$D$5*INDEX('HAZUS Table FL 14.14'!$F$5:$F$40,MATCH($J958,'HAZUS Table FL 14.14'!$C$5:$C$40,0)),"no data")</f>
        <v>no data</v>
      </c>
      <c r="N958" s="163" t="str">
        <f>IFERROR('Inputs_Metric 7'!$D$5*INDEX('HAZUS Table FL 14.14'!$G$5:$G$40,MATCH($J958,'HAZUS Table FL 14.14'!$C$5:$C$40,0)),"no data")</f>
        <v>no data</v>
      </c>
      <c r="O958" s="163" t="str">
        <f>IFERROR('Inputs_Metric 7'!$D$5*INDEX('HAZUS Table FL 14.14'!$I$5:$I$40,MATCH($J958,'HAZUS Table FL 14.14'!$C$5:$C$40,0)),"no data")</f>
        <v>no data</v>
      </c>
      <c r="P958" s="246" t="str">
        <f>IFERROR(AVERAGEIFS('HAZUS Table FL 14.12'!$S$4:$S$325,'HAZUS Table FL 14.12'!$N$4:$N$325,$J958,'HAZUS Table FL 14.12'!$R$4:$R$325,$I958,'HAZUS Table FL 14.12'!$P$4:$P$325,"&lt;="&amp;$G958,'HAZUS Table FL 14.12'!$Q$4:$Q$325,"&gt;"&amp;$G958)*'Inputs_Metric 7'!$D$6,"no data")</f>
        <v>no data</v>
      </c>
      <c r="Q958" s="246" t="str">
        <f>IFERROR(AVERAGEIFS('HAZUS Table FL 14.12'!$S$4:$S$325,'HAZUS Table FL 14.12'!$N$4:$N$325,$J958,'HAZUS Table FL 14.12'!$R$4:$R$325,$I958,'HAZUS Table FL 14.12'!$P$4:$P$325,"&lt;="&amp;$H958,'HAZUS Table FL 14.12'!$Q$4:$Q$325,"&gt;"&amp;$H958)*'Inputs_Metric 7'!$D$6,"no data")</f>
        <v>no data</v>
      </c>
      <c r="R958" s="246" t="str">
        <f>IFERROR(INDEX('HAZUS Table FL 14.16'!$D$3:$D$30,MATCH($J958,'HAZUS Table FL 14.16'!$C$3:$C$30,0)),"no data")</f>
        <v>no data</v>
      </c>
      <c r="S958" s="246" t="str">
        <f>IFERROR(INDEX('HAZUS Table FL 14.16'!$F$3:$F$30,MATCH($J958,'HAZUS Table FL 14.16'!$C$3:$C$30,0)),"no data")</f>
        <v>no data</v>
      </c>
      <c r="T958" s="246" t="str">
        <f>IFERROR(INDEX('HAZUS Table FL 14.16'!$G$3:$G$30,MATCH($J958,'HAZUS Table FL 14.16'!$C$3:$C$30,0)),"no data")</f>
        <v>no data</v>
      </c>
      <c r="U958" s="164" t="str">
        <f>IFERROR('Inputs_Metric 7'!$D$5*INDEX('HAZUS Table FL 14.8'!$E$4:$E$14,MATCH('Step 1_Metric 7'!$J958,'HAZUS Table FL 14.8'!$C$4:$C$14,0)),"no data")</f>
        <v>no data</v>
      </c>
      <c r="W958" s="92" t="str">
        <f t="shared" si="137"/>
        <v/>
      </c>
      <c r="X958" s="92" t="str">
        <f t="shared" si="138"/>
        <v/>
      </c>
      <c r="Y958" s="92" t="str">
        <f t="shared" si="139"/>
        <v/>
      </c>
      <c r="Z958" s="92" t="str">
        <f t="shared" si="140"/>
        <v/>
      </c>
      <c r="AA958" s="101" t="str">
        <f t="shared" si="141"/>
        <v/>
      </c>
      <c r="AB958" s="101" t="str">
        <f t="shared" si="142"/>
        <v/>
      </c>
      <c r="AC958" s="92" t="str">
        <f t="shared" si="143"/>
        <v/>
      </c>
      <c r="AD958" s="92" t="str">
        <f t="shared" si="144"/>
        <v/>
      </c>
    </row>
    <row r="959" spans="1:30" x14ac:dyDescent="0.25">
      <c r="A959">
        <f t="shared" si="136"/>
        <v>10</v>
      </c>
      <c r="B959">
        <f>COUNTIF($D$4:D959,D959)</f>
        <v>876</v>
      </c>
      <c r="C959">
        <f>'Building Structure Data'!B960</f>
        <v>0</v>
      </c>
      <c r="D959">
        <f>'Building Structure Data'!C960</f>
        <v>0</v>
      </c>
      <c r="E959">
        <f>'Building Structure Data'!D960</f>
        <v>0</v>
      </c>
      <c r="F959">
        <f>'Building Structure Data'!E960</f>
        <v>0</v>
      </c>
      <c r="G959" s="43">
        <f>'Building Structure Data'!O960</f>
        <v>0</v>
      </c>
      <c r="H959" s="43">
        <f>'Building Structure Data'!P960</f>
        <v>0</v>
      </c>
      <c r="I959" t="b">
        <f>IF(OR('Building Structure Data'!M960="C",'Building Structure Data'!M960="R"),TRUE,FALSE)</f>
        <v>0</v>
      </c>
      <c r="J959">
        <f>'Building Structure Data'!Y960</f>
        <v>0</v>
      </c>
      <c r="K959" s="77">
        <f>'Building Structure Data'!AN960</f>
        <v>0</v>
      </c>
      <c r="L959" s="77">
        <f>'Building Structure Data'!AO960</f>
        <v>0</v>
      </c>
      <c r="M959" s="163" t="str">
        <f>IFERROR('Inputs_Metric 7'!$D$5*INDEX('HAZUS Table FL 14.14'!$F$5:$F$40,MATCH($J959,'HAZUS Table FL 14.14'!$C$5:$C$40,0)),"no data")</f>
        <v>no data</v>
      </c>
      <c r="N959" s="163" t="str">
        <f>IFERROR('Inputs_Metric 7'!$D$5*INDEX('HAZUS Table FL 14.14'!$G$5:$G$40,MATCH($J959,'HAZUS Table FL 14.14'!$C$5:$C$40,0)),"no data")</f>
        <v>no data</v>
      </c>
      <c r="O959" s="163" t="str">
        <f>IFERROR('Inputs_Metric 7'!$D$5*INDEX('HAZUS Table FL 14.14'!$I$5:$I$40,MATCH($J959,'HAZUS Table FL 14.14'!$C$5:$C$40,0)),"no data")</f>
        <v>no data</v>
      </c>
      <c r="P959" s="246" t="str">
        <f>IFERROR(AVERAGEIFS('HAZUS Table FL 14.12'!$S$4:$S$325,'HAZUS Table FL 14.12'!$N$4:$N$325,$J959,'HAZUS Table FL 14.12'!$R$4:$R$325,$I959,'HAZUS Table FL 14.12'!$P$4:$P$325,"&lt;="&amp;$G959,'HAZUS Table FL 14.12'!$Q$4:$Q$325,"&gt;"&amp;$G959)*'Inputs_Metric 7'!$D$6,"no data")</f>
        <v>no data</v>
      </c>
      <c r="Q959" s="246" t="str">
        <f>IFERROR(AVERAGEIFS('HAZUS Table FL 14.12'!$S$4:$S$325,'HAZUS Table FL 14.12'!$N$4:$N$325,$J959,'HAZUS Table FL 14.12'!$R$4:$R$325,$I959,'HAZUS Table FL 14.12'!$P$4:$P$325,"&lt;="&amp;$H959,'HAZUS Table FL 14.12'!$Q$4:$Q$325,"&gt;"&amp;$H959)*'Inputs_Metric 7'!$D$6,"no data")</f>
        <v>no data</v>
      </c>
      <c r="R959" s="246" t="str">
        <f>IFERROR(INDEX('HAZUS Table FL 14.16'!$D$3:$D$30,MATCH($J959,'HAZUS Table FL 14.16'!$C$3:$C$30,0)),"no data")</f>
        <v>no data</v>
      </c>
      <c r="S959" s="246" t="str">
        <f>IFERROR(INDEX('HAZUS Table FL 14.16'!$F$3:$F$30,MATCH($J959,'HAZUS Table FL 14.16'!$C$3:$C$30,0)),"no data")</f>
        <v>no data</v>
      </c>
      <c r="T959" s="246" t="str">
        <f>IFERROR(INDEX('HAZUS Table FL 14.16'!$G$3:$G$30,MATCH($J959,'HAZUS Table FL 14.16'!$C$3:$C$30,0)),"no data")</f>
        <v>no data</v>
      </c>
      <c r="U959" s="164" t="str">
        <f>IFERROR('Inputs_Metric 7'!$D$5*INDEX('HAZUS Table FL 14.8'!$E$4:$E$14,MATCH('Step 1_Metric 7'!$J959,'HAZUS Table FL 14.8'!$C$4:$C$14,0)),"no data")</f>
        <v>no data</v>
      </c>
      <c r="W959" s="92" t="str">
        <f t="shared" si="137"/>
        <v/>
      </c>
      <c r="X959" s="92" t="str">
        <f t="shared" si="138"/>
        <v/>
      </c>
      <c r="Y959" s="92" t="str">
        <f t="shared" si="139"/>
        <v/>
      </c>
      <c r="Z959" s="92" t="str">
        <f t="shared" si="140"/>
        <v/>
      </c>
      <c r="AA959" s="101" t="str">
        <f t="shared" si="141"/>
        <v/>
      </c>
      <c r="AB959" s="101" t="str">
        <f t="shared" si="142"/>
        <v/>
      </c>
      <c r="AC959" s="92" t="str">
        <f t="shared" si="143"/>
        <v/>
      </c>
      <c r="AD959" s="92" t="str">
        <f t="shared" si="144"/>
        <v/>
      </c>
    </row>
    <row r="960" spans="1:30" x14ac:dyDescent="0.25">
      <c r="A960">
        <f t="shared" si="136"/>
        <v>10</v>
      </c>
      <c r="B960">
        <f>COUNTIF($D$4:D960,D960)</f>
        <v>877</v>
      </c>
      <c r="C960">
        <f>'Building Structure Data'!B961</f>
        <v>0</v>
      </c>
      <c r="D960">
        <f>'Building Structure Data'!C961</f>
        <v>0</v>
      </c>
      <c r="E960">
        <f>'Building Structure Data'!D961</f>
        <v>0</v>
      </c>
      <c r="F960">
        <f>'Building Structure Data'!E961</f>
        <v>0</v>
      </c>
      <c r="G960" s="43">
        <f>'Building Structure Data'!O961</f>
        <v>0</v>
      </c>
      <c r="H960" s="43">
        <f>'Building Structure Data'!P961</f>
        <v>0</v>
      </c>
      <c r="I960" t="b">
        <f>IF(OR('Building Structure Data'!M961="C",'Building Structure Data'!M961="R"),TRUE,FALSE)</f>
        <v>0</v>
      </c>
      <c r="J960">
        <f>'Building Structure Data'!Y961</f>
        <v>0</v>
      </c>
      <c r="K960" s="77">
        <f>'Building Structure Data'!AN961</f>
        <v>0</v>
      </c>
      <c r="L960" s="77">
        <f>'Building Structure Data'!AO961</f>
        <v>0</v>
      </c>
      <c r="M960" s="163" t="str">
        <f>IFERROR('Inputs_Metric 7'!$D$5*INDEX('HAZUS Table FL 14.14'!$F$5:$F$40,MATCH($J960,'HAZUS Table FL 14.14'!$C$5:$C$40,0)),"no data")</f>
        <v>no data</v>
      </c>
      <c r="N960" s="163" t="str">
        <f>IFERROR('Inputs_Metric 7'!$D$5*INDEX('HAZUS Table FL 14.14'!$G$5:$G$40,MATCH($J960,'HAZUS Table FL 14.14'!$C$5:$C$40,0)),"no data")</f>
        <v>no data</v>
      </c>
      <c r="O960" s="163" t="str">
        <f>IFERROR('Inputs_Metric 7'!$D$5*INDEX('HAZUS Table FL 14.14'!$I$5:$I$40,MATCH($J960,'HAZUS Table FL 14.14'!$C$5:$C$40,0)),"no data")</f>
        <v>no data</v>
      </c>
      <c r="P960" s="246" t="str">
        <f>IFERROR(AVERAGEIFS('HAZUS Table FL 14.12'!$S$4:$S$325,'HAZUS Table FL 14.12'!$N$4:$N$325,$J960,'HAZUS Table FL 14.12'!$R$4:$R$325,$I960,'HAZUS Table FL 14.12'!$P$4:$P$325,"&lt;="&amp;$G960,'HAZUS Table FL 14.12'!$Q$4:$Q$325,"&gt;"&amp;$G960)*'Inputs_Metric 7'!$D$6,"no data")</f>
        <v>no data</v>
      </c>
      <c r="Q960" s="246" t="str">
        <f>IFERROR(AVERAGEIFS('HAZUS Table FL 14.12'!$S$4:$S$325,'HAZUS Table FL 14.12'!$N$4:$N$325,$J960,'HAZUS Table FL 14.12'!$R$4:$R$325,$I960,'HAZUS Table FL 14.12'!$P$4:$P$325,"&lt;="&amp;$H960,'HAZUS Table FL 14.12'!$Q$4:$Q$325,"&gt;"&amp;$H960)*'Inputs_Metric 7'!$D$6,"no data")</f>
        <v>no data</v>
      </c>
      <c r="R960" s="246" t="str">
        <f>IFERROR(INDEX('HAZUS Table FL 14.16'!$D$3:$D$30,MATCH($J960,'HAZUS Table FL 14.16'!$C$3:$C$30,0)),"no data")</f>
        <v>no data</v>
      </c>
      <c r="S960" s="246" t="str">
        <f>IFERROR(INDEX('HAZUS Table FL 14.16'!$F$3:$F$30,MATCH($J960,'HAZUS Table FL 14.16'!$C$3:$C$30,0)),"no data")</f>
        <v>no data</v>
      </c>
      <c r="T960" s="246" t="str">
        <f>IFERROR(INDEX('HAZUS Table FL 14.16'!$G$3:$G$30,MATCH($J960,'HAZUS Table FL 14.16'!$C$3:$C$30,0)),"no data")</f>
        <v>no data</v>
      </c>
      <c r="U960" s="164" t="str">
        <f>IFERROR('Inputs_Metric 7'!$D$5*INDEX('HAZUS Table FL 14.8'!$E$4:$E$14,MATCH('Step 1_Metric 7'!$J960,'HAZUS Table FL 14.8'!$C$4:$C$14,0)),"no data")</f>
        <v>no data</v>
      </c>
      <c r="W960" s="92" t="str">
        <f t="shared" si="137"/>
        <v/>
      </c>
      <c r="X960" s="92" t="str">
        <f t="shared" si="138"/>
        <v/>
      </c>
      <c r="Y960" s="92" t="str">
        <f t="shared" si="139"/>
        <v/>
      </c>
      <c r="Z960" s="92" t="str">
        <f t="shared" si="140"/>
        <v/>
      </c>
      <c r="AA960" s="101" t="str">
        <f t="shared" si="141"/>
        <v/>
      </c>
      <c r="AB960" s="101" t="str">
        <f t="shared" si="142"/>
        <v/>
      </c>
      <c r="AC960" s="92" t="str">
        <f t="shared" si="143"/>
        <v/>
      </c>
      <c r="AD960" s="92" t="str">
        <f t="shared" si="144"/>
        <v/>
      </c>
    </row>
    <row r="961" spans="1:30" x14ac:dyDescent="0.25">
      <c r="A961">
        <f t="shared" si="136"/>
        <v>10</v>
      </c>
      <c r="B961">
        <f>COUNTIF($D$4:D961,D961)</f>
        <v>878</v>
      </c>
      <c r="C961">
        <f>'Building Structure Data'!B962</f>
        <v>0</v>
      </c>
      <c r="D961">
        <f>'Building Structure Data'!C962</f>
        <v>0</v>
      </c>
      <c r="E961">
        <f>'Building Structure Data'!D962</f>
        <v>0</v>
      </c>
      <c r="F961">
        <f>'Building Structure Data'!E962</f>
        <v>0</v>
      </c>
      <c r="G961" s="43">
        <f>'Building Structure Data'!O962</f>
        <v>0</v>
      </c>
      <c r="H961" s="43">
        <f>'Building Structure Data'!P962</f>
        <v>0</v>
      </c>
      <c r="I961" t="b">
        <f>IF(OR('Building Structure Data'!M962="C",'Building Structure Data'!M962="R"),TRUE,FALSE)</f>
        <v>0</v>
      </c>
      <c r="J961">
        <f>'Building Structure Data'!Y962</f>
        <v>0</v>
      </c>
      <c r="K961" s="77">
        <f>'Building Structure Data'!AN962</f>
        <v>0</v>
      </c>
      <c r="L961" s="77">
        <f>'Building Structure Data'!AO962</f>
        <v>0</v>
      </c>
      <c r="M961" s="163" t="str">
        <f>IFERROR('Inputs_Metric 7'!$D$5*INDEX('HAZUS Table FL 14.14'!$F$5:$F$40,MATCH($J961,'HAZUS Table FL 14.14'!$C$5:$C$40,0)),"no data")</f>
        <v>no data</v>
      </c>
      <c r="N961" s="163" t="str">
        <f>IFERROR('Inputs_Metric 7'!$D$5*INDEX('HAZUS Table FL 14.14'!$G$5:$G$40,MATCH($J961,'HAZUS Table FL 14.14'!$C$5:$C$40,0)),"no data")</f>
        <v>no data</v>
      </c>
      <c r="O961" s="163" t="str">
        <f>IFERROR('Inputs_Metric 7'!$D$5*INDEX('HAZUS Table FL 14.14'!$I$5:$I$40,MATCH($J961,'HAZUS Table FL 14.14'!$C$5:$C$40,0)),"no data")</f>
        <v>no data</v>
      </c>
      <c r="P961" s="246" t="str">
        <f>IFERROR(AVERAGEIFS('HAZUS Table FL 14.12'!$S$4:$S$325,'HAZUS Table FL 14.12'!$N$4:$N$325,$J961,'HAZUS Table FL 14.12'!$R$4:$R$325,$I961,'HAZUS Table FL 14.12'!$P$4:$P$325,"&lt;="&amp;$G961,'HAZUS Table FL 14.12'!$Q$4:$Q$325,"&gt;"&amp;$G961)*'Inputs_Metric 7'!$D$6,"no data")</f>
        <v>no data</v>
      </c>
      <c r="Q961" s="246" t="str">
        <f>IFERROR(AVERAGEIFS('HAZUS Table FL 14.12'!$S$4:$S$325,'HAZUS Table FL 14.12'!$N$4:$N$325,$J961,'HAZUS Table FL 14.12'!$R$4:$R$325,$I961,'HAZUS Table FL 14.12'!$P$4:$P$325,"&lt;="&amp;$H961,'HAZUS Table FL 14.12'!$Q$4:$Q$325,"&gt;"&amp;$H961)*'Inputs_Metric 7'!$D$6,"no data")</f>
        <v>no data</v>
      </c>
      <c r="R961" s="246" t="str">
        <f>IFERROR(INDEX('HAZUS Table FL 14.16'!$D$3:$D$30,MATCH($J961,'HAZUS Table FL 14.16'!$C$3:$C$30,0)),"no data")</f>
        <v>no data</v>
      </c>
      <c r="S961" s="246" t="str">
        <f>IFERROR(INDEX('HAZUS Table FL 14.16'!$F$3:$F$30,MATCH($J961,'HAZUS Table FL 14.16'!$C$3:$C$30,0)),"no data")</f>
        <v>no data</v>
      </c>
      <c r="T961" s="246" t="str">
        <f>IFERROR(INDEX('HAZUS Table FL 14.16'!$G$3:$G$30,MATCH($J961,'HAZUS Table FL 14.16'!$C$3:$C$30,0)),"no data")</f>
        <v>no data</v>
      </c>
      <c r="U961" s="164" t="str">
        <f>IFERROR('Inputs_Metric 7'!$D$5*INDEX('HAZUS Table FL 14.8'!$E$4:$E$14,MATCH('Step 1_Metric 7'!$J961,'HAZUS Table FL 14.8'!$C$4:$C$14,0)),"no data")</f>
        <v>no data</v>
      </c>
      <c r="W961" s="92" t="str">
        <f t="shared" si="137"/>
        <v/>
      </c>
      <c r="X961" s="92" t="str">
        <f t="shared" si="138"/>
        <v/>
      </c>
      <c r="Y961" s="92" t="str">
        <f t="shared" si="139"/>
        <v/>
      </c>
      <c r="Z961" s="92" t="str">
        <f t="shared" si="140"/>
        <v/>
      </c>
      <c r="AA961" s="101" t="str">
        <f t="shared" si="141"/>
        <v/>
      </c>
      <c r="AB961" s="101" t="str">
        <f t="shared" si="142"/>
        <v/>
      </c>
      <c r="AC961" s="92" t="str">
        <f t="shared" si="143"/>
        <v/>
      </c>
      <c r="AD961" s="92" t="str">
        <f t="shared" si="144"/>
        <v/>
      </c>
    </row>
    <row r="962" spans="1:30" x14ac:dyDescent="0.25">
      <c r="A962">
        <f t="shared" si="136"/>
        <v>10</v>
      </c>
      <c r="B962">
        <f>COUNTIF($D$4:D962,D962)</f>
        <v>879</v>
      </c>
      <c r="C962">
        <f>'Building Structure Data'!B963</f>
        <v>0</v>
      </c>
      <c r="D962">
        <f>'Building Structure Data'!C963</f>
        <v>0</v>
      </c>
      <c r="E962">
        <f>'Building Structure Data'!D963</f>
        <v>0</v>
      </c>
      <c r="F962">
        <f>'Building Structure Data'!E963</f>
        <v>0</v>
      </c>
      <c r="G962" s="43">
        <f>'Building Structure Data'!O963</f>
        <v>0</v>
      </c>
      <c r="H962" s="43">
        <f>'Building Structure Data'!P963</f>
        <v>0</v>
      </c>
      <c r="I962" t="b">
        <f>IF(OR('Building Structure Data'!M963="C",'Building Structure Data'!M963="R"),TRUE,FALSE)</f>
        <v>0</v>
      </c>
      <c r="J962">
        <f>'Building Structure Data'!Y963</f>
        <v>0</v>
      </c>
      <c r="K962" s="77">
        <f>'Building Structure Data'!AN963</f>
        <v>0</v>
      </c>
      <c r="L962" s="77">
        <f>'Building Structure Data'!AO963</f>
        <v>0</v>
      </c>
      <c r="M962" s="163" t="str">
        <f>IFERROR('Inputs_Metric 7'!$D$5*INDEX('HAZUS Table FL 14.14'!$F$5:$F$40,MATCH($J962,'HAZUS Table FL 14.14'!$C$5:$C$40,0)),"no data")</f>
        <v>no data</v>
      </c>
      <c r="N962" s="163" t="str">
        <f>IFERROR('Inputs_Metric 7'!$D$5*INDEX('HAZUS Table FL 14.14'!$G$5:$G$40,MATCH($J962,'HAZUS Table FL 14.14'!$C$5:$C$40,0)),"no data")</f>
        <v>no data</v>
      </c>
      <c r="O962" s="163" t="str">
        <f>IFERROR('Inputs_Metric 7'!$D$5*INDEX('HAZUS Table FL 14.14'!$I$5:$I$40,MATCH($J962,'HAZUS Table FL 14.14'!$C$5:$C$40,0)),"no data")</f>
        <v>no data</v>
      </c>
      <c r="P962" s="246" t="str">
        <f>IFERROR(AVERAGEIFS('HAZUS Table FL 14.12'!$S$4:$S$325,'HAZUS Table FL 14.12'!$N$4:$N$325,$J962,'HAZUS Table FL 14.12'!$R$4:$R$325,$I962,'HAZUS Table FL 14.12'!$P$4:$P$325,"&lt;="&amp;$G962,'HAZUS Table FL 14.12'!$Q$4:$Q$325,"&gt;"&amp;$G962)*'Inputs_Metric 7'!$D$6,"no data")</f>
        <v>no data</v>
      </c>
      <c r="Q962" s="246" t="str">
        <f>IFERROR(AVERAGEIFS('HAZUS Table FL 14.12'!$S$4:$S$325,'HAZUS Table FL 14.12'!$N$4:$N$325,$J962,'HAZUS Table FL 14.12'!$R$4:$R$325,$I962,'HAZUS Table FL 14.12'!$P$4:$P$325,"&lt;="&amp;$H962,'HAZUS Table FL 14.12'!$Q$4:$Q$325,"&gt;"&amp;$H962)*'Inputs_Metric 7'!$D$6,"no data")</f>
        <v>no data</v>
      </c>
      <c r="R962" s="246" t="str">
        <f>IFERROR(INDEX('HAZUS Table FL 14.16'!$D$3:$D$30,MATCH($J962,'HAZUS Table FL 14.16'!$C$3:$C$30,0)),"no data")</f>
        <v>no data</v>
      </c>
      <c r="S962" s="246" t="str">
        <f>IFERROR(INDEX('HAZUS Table FL 14.16'!$F$3:$F$30,MATCH($J962,'HAZUS Table FL 14.16'!$C$3:$C$30,0)),"no data")</f>
        <v>no data</v>
      </c>
      <c r="T962" s="246" t="str">
        <f>IFERROR(INDEX('HAZUS Table FL 14.16'!$G$3:$G$30,MATCH($J962,'HAZUS Table FL 14.16'!$C$3:$C$30,0)),"no data")</f>
        <v>no data</v>
      </c>
      <c r="U962" s="164" t="str">
        <f>IFERROR('Inputs_Metric 7'!$D$5*INDEX('HAZUS Table FL 14.8'!$E$4:$E$14,MATCH('Step 1_Metric 7'!$J962,'HAZUS Table FL 14.8'!$C$4:$C$14,0)),"no data")</f>
        <v>no data</v>
      </c>
      <c r="W962" s="92" t="str">
        <f t="shared" si="137"/>
        <v/>
      </c>
      <c r="X962" s="92" t="str">
        <f t="shared" si="138"/>
        <v/>
      </c>
      <c r="Y962" s="92" t="str">
        <f t="shared" si="139"/>
        <v/>
      </c>
      <c r="Z962" s="92" t="str">
        <f t="shared" si="140"/>
        <v/>
      </c>
      <c r="AA962" s="101" t="str">
        <f t="shared" si="141"/>
        <v/>
      </c>
      <c r="AB962" s="101" t="str">
        <f t="shared" si="142"/>
        <v/>
      </c>
      <c r="AC962" s="92" t="str">
        <f t="shared" si="143"/>
        <v/>
      </c>
      <c r="AD962" s="92" t="str">
        <f t="shared" si="144"/>
        <v/>
      </c>
    </row>
    <row r="963" spans="1:30" x14ac:dyDescent="0.25">
      <c r="A963">
        <f t="shared" si="136"/>
        <v>10</v>
      </c>
      <c r="B963">
        <f>COUNTIF($D$4:D963,D963)</f>
        <v>880</v>
      </c>
      <c r="C963">
        <f>'Building Structure Data'!B964</f>
        <v>0</v>
      </c>
      <c r="D963">
        <f>'Building Structure Data'!C964</f>
        <v>0</v>
      </c>
      <c r="E963">
        <f>'Building Structure Data'!D964</f>
        <v>0</v>
      </c>
      <c r="F963">
        <f>'Building Structure Data'!E964</f>
        <v>0</v>
      </c>
      <c r="G963" s="43">
        <f>'Building Structure Data'!O964</f>
        <v>0</v>
      </c>
      <c r="H963" s="43">
        <f>'Building Structure Data'!P964</f>
        <v>0</v>
      </c>
      <c r="I963" t="b">
        <f>IF(OR('Building Structure Data'!M964="C",'Building Structure Data'!M964="R"),TRUE,FALSE)</f>
        <v>0</v>
      </c>
      <c r="J963">
        <f>'Building Structure Data'!Y964</f>
        <v>0</v>
      </c>
      <c r="K963" s="77">
        <f>'Building Structure Data'!AN964</f>
        <v>0</v>
      </c>
      <c r="L963" s="77">
        <f>'Building Structure Data'!AO964</f>
        <v>0</v>
      </c>
      <c r="M963" s="163" t="str">
        <f>IFERROR('Inputs_Metric 7'!$D$5*INDEX('HAZUS Table FL 14.14'!$F$5:$F$40,MATCH($J963,'HAZUS Table FL 14.14'!$C$5:$C$40,0)),"no data")</f>
        <v>no data</v>
      </c>
      <c r="N963" s="163" t="str">
        <f>IFERROR('Inputs_Metric 7'!$D$5*INDEX('HAZUS Table FL 14.14'!$G$5:$G$40,MATCH($J963,'HAZUS Table FL 14.14'!$C$5:$C$40,0)),"no data")</f>
        <v>no data</v>
      </c>
      <c r="O963" s="163" t="str">
        <f>IFERROR('Inputs_Metric 7'!$D$5*INDEX('HAZUS Table FL 14.14'!$I$5:$I$40,MATCH($J963,'HAZUS Table FL 14.14'!$C$5:$C$40,0)),"no data")</f>
        <v>no data</v>
      </c>
      <c r="P963" s="246" t="str">
        <f>IFERROR(AVERAGEIFS('HAZUS Table FL 14.12'!$S$4:$S$325,'HAZUS Table FL 14.12'!$N$4:$N$325,$J963,'HAZUS Table FL 14.12'!$R$4:$R$325,$I963,'HAZUS Table FL 14.12'!$P$4:$P$325,"&lt;="&amp;$G963,'HAZUS Table FL 14.12'!$Q$4:$Q$325,"&gt;"&amp;$G963)*'Inputs_Metric 7'!$D$6,"no data")</f>
        <v>no data</v>
      </c>
      <c r="Q963" s="246" t="str">
        <f>IFERROR(AVERAGEIFS('HAZUS Table FL 14.12'!$S$4:$S$325,'HAZUS Table FL 14.12'!$N$4:$N$325,$J963,'HAZUS Table FL 14.12'!$R$4:$R$325,$I963,'HAZUS Table FL 14.12'!$P$4:$P$325,"&lt;="&amp;$H963,'HAZUS Table FL 14.12'!$Q$4:$Q$325,"&gt;"&amp;$H963)*'Inputs_Metric 7'!$D$6,"no data")</f>
        <v>no data</v>
      </c>
      <c r="R963" s="246" t="str">
        <f>IFERROR(INDEX('HAZUS Table FL 14.16'!$D$3:$D$30,MATCH($J963,'HAZUS Table FL 14.16'!$C$3:$C$30,0)),"no data")</f>
        <v>no data</v>
      </c>
      <c r="S963" s="246" t="str">
        <f>IFERROR(INDEX('HAZUS Table FL 14.16'!$F$3:$F$30,MATCH($J963,'HAZUS Table FL 14.16'!$C$3:$C$30,0)),"no data")</f>
        <v>no data</v>
      </c>
      <c r="T963" s="246" t="str">
        <f>IFERROR(INDEX('HAZUS Table FL 14.16'!$G$3:$G$30,MATCH($J963,'HAZUS Table FL 14.16'!$C$3:$C$30,0)),"no data")</f>
        <v>no data</v>
      </c>
      <c r="U963" s="164" t="str">
        <f>IFERROR('Inputs_Metric 7'!$D$5*INDEX('HAZUS Table FL 14.8'!$E$4:$E$14,MATCH('Step 1_Metric 7'!$J963,'HAZUS Table FL 14.8'!$C$4:$C$14,0)),"no data")</f>
        <v>no data</v>
      </c>
      <c r="W963" s="92" t="str">
        <f t="shared" si="137"/>
        <v/>
      </c>
      <c r="X963" s="92" t="str">
        <f t="shared" si="138"/>
        <v/>
      </c>
      <c r="Y963" s="92" t="str">
        <f t="shared" si="139"/>
        <v/>
      </c>
      <c r="Z963" s="92" t="str">
        <f t="shared" si="140"/>
        <v/>
      </c>
      <c r="AA963" s="101" t="str">
        <f t="shared" si="141"/>
        <v/>
      </c>
      <c r="AB963" s="101" t="str">
        <f t="shared" si="142"/>
        <v/>
      </c>
      <c r="AC963" s="92" t="str">
        <f t="shared" si="143"/>
        <v/>
      </c>
      <c r="AD963" s="92" t="str">
        <f t="shared" si="144"/>
        <v/>
      </c>
    </row>
    <row r="964" spans="1:30" x14ac:dyDescent="0.25">
      <c r="A964">
        <f t="shared" si="136"/>
        <v>10</v>
      </c>
      <c r="B964">
        <f>COUNTIF($D$4:D964,D964)</f>
        <v>881</v>
      </c>
      <c r="C964">
        <f>'Building Structure Data'!B965</f>
        <v>0</v>
      </c>
      <c r="D964">
        <f>'Building Structure Data'!C965</f>
        <v>0</v>
      </c>
      <c r="E964">
        <f>'Building Structure Data'!D965</f>
        <v>0</v>
      </c>
      <c r="F964">
        <f>'Building Structure Data'!E965</f>
        <v>0</v>
      </c>
      <c r="G964" s="43">
        <f>'Building Structure Data'!O965</f>
        <v>0</v>
      </c>
      <c r="H964" s="43">
        <f>'Building Structure Data'!P965</f>
        <v>0</v>
      </c>
      <c r="I964" t="b">
        <f>IF(OR('Building Structure Data'!M965="C",'Building Structure Data'!M965="R"),TRUE,FALSE)</f>
        <v>0</v>
      </c>
      <c r="J964">
        <f>'Building Structure Data'!Y965</f>
        <v>0</v>
      </c>
      <c r="K964" s="77">
        <f>'Building Structure Data'!AN965</f>
        <v>0</v>
      </c>
      <c r="L964" s="77">
        <f>'Building Structure Data'!AO965</f>
        <v>0</v>
      </c>
      <c r="M964" s="163" t="str">
        <f>IFERROR('Inputs_Metric 7'!$D$5*INDEX('HAZUS Table FL 14.14'!$F$5:$F$40,MATCH($J964,'HAZUS Table FL 14.14'!$C$5:$C$40,0)),"no data")</f>
        <v>no data</v>
      </c>
      <c r="N964" s="163" t="str">
        <f>IFERROR('Inputs_Metric 7'!$D$5*INDEX('HAZUS Table FL 14.14'!$G$5:$G$40,MATCH($J964,'HAZUS Table FL 14.14'!$C$5:$C$40,0)),"no data")</f>
        <v>no data</v>
      </c>
      <c r="O964" s="163" t="str">
        <f>IFERROR('Inputs_Metric 7'!$D$5*INDEX('HAZUS Table FL 14.14'!$I$5:$I$40,MATCH($J964,'HAZUS Table FL 14.14'!$C$5:$C$40,0)),"no data")</f>
        <v>no data</v>
      </c>
      <c r="P964" s="246" t="str">
        <f>IFERROR(AVERAGEIFS('HAZUS Table FL 14.12'!$S$4:$S$325,'HAZUS Table FL 14.12'!$N$4:$N$325,$J964,'HAZUS Table FL 14.12'!$R$4:$R$325,$I964,'HAZUS Table FL 14.12'!$P$4:$P$325,"&lt;="&amp;$G964,'HAZUS Table FL 14.12'!$Q$4:$Q$325,"&gt;"&amp;$G964)*'Inputs_Metric 7'!$D$6,"no data")</f>
        <v>no data</v>
      </c>
      <c r="Q964" s="246" t="str">
        <f>IFERROR(AVERAGEIFS('HAZUS Table FL 14.12'!$S$4:$S$325,'HAZUS Table FL 14.12'!$N$4:$N$325,$J964,'HAZUS Table FL 14.12'!$R$4:$R$325,$I964,'HAZUS Table FL 14.12'!$P$4:$P$325,"&lt;="&amp;$H964,'HAZUS Table FL 14.12'!$Q$4:$Q$325,"&gt;"&amp;$H964)*'Inputs_Metric 7'!$D$6,"no data")</f>
        <v>no data</v>
      </c>
      <c r="R964" s="246" t="str">
        <f>IFERROR(INDEX('HAZUS Table FL 14.16'!$D$3:$D$30,MATCH($J964,'HAZUS Table FL 14.16'!$C$3:$C$30,0)),"no data")</f>
        <v>no data</v>
      </c>
      <c r="S964" s="246" t="str">
        <f>IFERROR(INDEX('HAZUS Table FL 14.16'!$F$3:$F$30,MATCH($J964,'HAZUS Table FL 14.16'!$C$3:$C$30,0)),"no data")</f>
        <v>no data</v>
      </c>
      <c r="T964" s="246" t="str">
        <f>IFERROR(INDEX('HAZUS Table FL 14.16'!$G$3:$G$30,MATCH($J964,'HAZUS Table FL 14.16'!$C$3:$C$30,0)),"no data")</f>
        <v>no data</v>
      </c>
      <c r="U964" s="164" t="str">
        <f>IFERROR('Inputs_Metric 7'!$D$5*INDEX('HAZUS Table FL 14.8'!$E$4:$E$14,MATCH('Step 1_Metric 7'!$J964,'HAZUS Table FL 14.8'!$C$4:$C$14,0)),"no data")</f>
        <v>no data</v>
      </c>
      <c r="W964" s="92" t="str">
        <f t="shared" si="137"/>
        <v/>
      </c>
      <c r="X964" s="92" t="str">
        <f t="shared" si="138"/>
        <v/>
      </c>
      <c r="Y964" s="92" t="str">
        <f t="shared" si="139"/>
        <v/>
      </c>
      <c r="Z964" s="92" t="str">
        <f t="shared" si="140"/>
        <v/>
      </c>
      <c r="AA964" s="101" t="str">
        <f t="shared" si="141"/>
        <v/>
      </c>
      <c r="AB964" s="101" t="str">
        <f t="shared" si="142"/>
        <v/>
      </c>
      <c r="AC964" s="92" t="str">
        <f t="shared" si="143"/>
        <v/>
      </c>
      <c r="AD964" s="92" t="str">
        <f t="shared" si="144"/>
        <v/>
      </c>
    </row>
    <row r="965" spans="1:30" x14ac:dyDescent="0.25">
      <c r="A965">
        <f t="shared" si="136"/>
        <v>10</v>
      </c>
      <c r="B965">
        <f>COUNTIF($D$4:D965,D965)</f>
        <v>882</v>
      </c>
      <c r="C965">
        <f>'Building Structure Data'!B966</f>
        <v>0</v>
      </c>
      <c r="D965">
        <f>'Building Structure Data'!C966</f>
        <v>0</v>
      </c>
      <c r="E965">
        <f>'Building Structure Data'!D966</f>
        <v>0</v>
      </c>
      <c r="F965">
        <f>'Building Structure Data'!E966</f>
        <v>0</v>
      </c>
      <c r="G965" s="43">
        <f>'Building Structure Data'!O966</f>
        <v>0</v>
      </c>
      <c r="H965" s="43">
        <f>'Building Structure Data'!P966</f>
        <v>0</v>
      </c>
      <c r="I965" t="b">
        <f>IF(OR('Building Structure Data'!M966="C",'Building Structure Data'!M966="R"),TRUE,FALSE)</f>
        <v>0</v>
      </c>
      <c r="J965">
        <f>'Building Structure Data'!Y966</f>
        <v>0</v>
      </c>
      <c r="K965" s="77">
        <f>'Building Structure Data'!AN966</f>
        <v>0</v>
      </c>
      <c r="L965" s="77">
        <f>'Building Structure Data'!AO966</f>
        <v>0</v>
      </c>
      <c r="M965" s="163" t="str">
        <f>IFERROR('Inputs_Metric 7'!$D$5*INDEX('HAZUS Table FL 14.14'!$F$5:$F$40,MATCH($J965,'HAZUS Table FL 14.14'!$C$5:$C$40,0)),"no data")</f>
        <v>no data</v>
      </c>
      <c r="N965" s="163" t="str">
        <f>IFERROR('Inputs_Metric 7'!$D$5*INDEX('HAZUS Table FL 14.14'!$G$5:$G$40,MATCH($J965,'HAZUS Table FL 14.14'!$C$5:$C$40,0)),"no data")</f>
        <v>no data</v>
      </c>
      <c r="O965" s="163" t="str">
        <f>IFERROR('Inputs_Metric 7'!$D$5*INDEX('HAZUS Table FL 14.14'!$I$5:$I$40,MATCH($J965,'HAZUS Table FL 14.14'!$C$5:$C$40,0)),"no data")</f>
        <v>no data</v>
      </c>
      <c r="P965" s="246" t="str">
        <f>IFERROR(AVERAGEIFS('HAZUS Table FL 14.12'!$S$4:$S$325,'HAZUS Table FL 14.12'!$N$4:$N$325,$J965,'HAZUS Table FL 14.12'!$R$4:$R$325,$I965,'HAZUS Table FL 14.12'!$P$4:$P$325,"&lt;="&amp;$G965,'HAZUS Table FL 14.12'!$Q$4:$Q$325,"&gt;"&amp;$G965)*'Inputs_Metric 7'!$D$6,"no data")</f>
        <v>no data</v>
      </c>
      <c r="Q965" s="246" t="str">
        <f>IFERROR(AVERAGEIFS('HAZUS Table FL 14.12'!$S$4:$S$325,'HAZUS Table FL 14.12'!$N$4:$N$325,$J965,'HAZUS Table FL 14.12'!$R$4:$R$325,$I965,'HAZUS Table FL 14.12'!$P$4:$P$325,"&lt;="&amp;$H965,'HAZUS Table FL 14.12'!$Q$4:$Q$325,"&gt;"&amp;$H965)*'Inputs_Metric 7'!$D$6,"no data")</f>
        <v>no data</v>
      </c>
      <c r="R965" s="246" t="str">
        <f>IFERROR(INDEX('HAZUS Table FL 14.16'!$D$3:$D$30,MATCH($J965,'HAZUS Table FL 14.16'!$C$3:$C$30,0)),"no data")</f>
        <v>no data</v>
      </c>
      <c r="S965" s="246" t="str">
        <f>IFERROR(INDEX('HAZUS Table FL 14.16'!$F$3:$F$30,MATCH($J965,'HAZUS Table FL 14.16'!$C$3:$C$30,0)),"no data")</f>
        <v>no data</v>
      </c>
      <c r="T965" s="246" t="str">
        <f>IFERROR(INDEX('HAZUS Table FL 14.16'!$G$3:$G$30,MATCH($J965,'HAZUS Table FL 14.16'!$C$3:$C$30,0)),"no data")</f>
        <v>no data</v>
      </c>
      <c r="U965" s="164" t="str">
        <f>IFERROR('Inputs_Metric 7'!$D$5*INDEX('HAZUS Table FL 14.8'!$E$4:$E$14,MATCH('Step 1_Metric 7'!$J965,'HAZUS Table FL 14.8'!$C$4:$C$14,0)),"no data")</f>
        <v>no data</v>
      </c>
      <c r="W965" s="92" t="str">
        <f t="shared" si="137"/>
        <v/>
      </c>
      <c r="X965" s="92" t="str">
        <f t="shared" si="138"/>
        <v/>
      </c>
      <c r="Y965" s="92" t="str">
        <f t="shared" si="139"/>
        <v/>
      </c>
      <c r="Z965" s="92" t="str">
        <f t="shared" si="140"/>
        <v/>
      </c>
      <c r="AA965" s="101" t="str">
        <f t="shared" si="141"/>
        <v/>
      </c>
      <c r="AB965" s="101" t="str">
        <f t="shared" si="142"/>
        <v/>
      </c>
      <c r="AC965" s="92" t="str">
        <f t="shared" si="143"/>
        <v/>
      </c>
      <c r="AD965" s="92" t="str">
        <f t="shared" si="144"/>
        <v/>
      </c>
    </row>
    <row r="966" spans="1:30" x14ac:dyDescent="0.25">
      <c r="A966">
        <f t="shared" si="136"/>
        <v>10</v>
      </c>
      <c r="B966">
        <f>COUNTIF($D$4:D966,D966)</f>
        <v>883</v>
      </c>
      <c r="C966">
        <f>'Building Structure Data'!B967</f>
        <v>0</v>
      </c>
      <c r="D966">
        <f>'Building Structure Data'!C967</f>
        <v>0</v>
      </c>
      <c r="E966">
        <f>'Building Structure Data'!D967</f>
        <v>0</v>
      </c>
      <c r="F966">
        <f>'Building Structure Data'!E967</f>
        <v>0</v>
      </c>
      <c r="G966" s="43">
        <f>'Building Structure Data'!O967</f>
        <v>0</v>
      </c>
      <c r="H966" s="43">
        <f>'Building Structure Data'!P967</f>
        <v>0</v>
      </c>
      <c r="I966" t="b">
        <f>IF(OR('Building Structure Data'!M967="C",'Building Structure Data'!M967="R"),TRUE,FALSE)</f>
        <v>0</v>
      </c>
      <c r="J966">
        <f>'Building Structure Data'!Y967</f>
        <v>0</v>
      </c>
      <c r="K966" s="77">
        <f>'Building Structure Data'!AN967</f>
        <v>0</v>
      </c>
      <c r="L966" s="77">
        <f>'Building Structure Data'!AO967</f>
        <v>0</v>
      </c>
      <c r="M966" s="163" t="str">
        <f>IFERROR('Inputs_Metric 7'!$D$5*INDEX('HAZUS Table FL 14.14'!$F$5:$F$40,MATCH($J966,'HAZUS Table FL 14.14'!$C$5:$C$40,0)),"no data")</f>
        <v>no data</v>
      </c>
      <c r="N966" s="163" t="str">
        <f>IFERROR('Inputs_Metric 7'!$D$5*INDEX('HAZUS Table FL 14.14'!$G$5:$G$40,MATCH($J966,'HAZUS Table FL 14.14'!$C$5:$C$40,0)),"no data")</f>
        <v>no data</v>
      </c>
      <c r="O966" s="163" t="str">
        <f>IFERROR('Inputs_Metric 7'!$D$5*INDEX('HAZUS Table FL 14.14'!$I$5:$I$40,MATCH($J966,'HAZUS Table FL 14.14'!$C$5:$C$40,0)),"no data")</f>
        <v>no data</v>
      </c>
      <c r="P966" s="246" t="str">
        <f>IFERROR(AVERAGEIFS('HAZUS Table FL 14.12'!$S$4:$S$325,'HAZUS Table FL 14.12'!$N$4:$N$325,$J966,'HAZUS Table FL 14.12'!$R$4:$R$325,$I966,'HAZUS Table FL 14.12'!$P$4:$P$325,"&lt;="&amp;$G966,'HAZUS Table FL 14.12'!$Q$4:$Q$325,"&gt;"&amp;$G966)*'Inputs_Metric 7'!$D$6,"no data")</f>
        <v>no data</v>
      </c>
      <c r="Q966" s="246" t="str">
        <f>IFERROR(AVERAGEIFS('HAZUS Table FL 14.12'!$S$4:$S$325,'HAZUS Table FL 14.12'!$N$4:$N$325,$J966,'HAZUS Table FL 14.12'!$R$4:$R$325,$I966,'HAZUS Table FL 14.12'!$P$4:$P$325,"&lt;="&amp;$H966,'HAZUS Table FL 14.12'!$Q$4:$Q$325,"&gt;"&amp;$H966)*'Inputs_Metric 7'!$D$6,"no data")</f>
        <v>no data</v>
      </c>
      <c r="R966" s="246" t="str">
        <f>IFERROR(INDEX('HAZUS Table FL 14.16'!$D$3:$D$30,MATCH($J966,'HAZUS Table FL 14.16'!$C$3:$C$30,0)),"no data")</f>
        <v>no data</v>
      </c>
      <c r="S966" s="246" t="str">
        <f>IFERROR(INDEX('HAZUS Table FL 14.16'!$F$3:$F$30,MATCH($J966,'HAZUS Table FL 14.16'!$C$3:$C$30,0)),"no data")</f>
        <v>no data</v>
      </c>
      <c r="T966" s="246" t="str">
        <f>IFERROR(INDEX('HAZUS Table FL 14.16'!$G$3:$G$30,MATCH($J966,'HAZUS Table FL 14.16'!$C$3:$C$30,0)),"no data")</f>
        <v>no data</v>
      </c>
      <c r="U966" s="164" t="str">
        <f>IFERROR('Inputs_Metric 7'!$D$5*INDEX('HAZUS Table FL 14.8'!$E$4:$E$14,MATCH('Step 1_Metric 7'!$J966,'HAZUS Table FL 14.8'!$C$4:$C$14,0)),"no data")</f>
        <v>no data</v>
      </c>
      <c r="W966" s="92" t="str">
        <f t="shared" si="137"/>
        <v/>
      </c>
      <c r="X966" s="92" t="str">
        <f t="shared" si="138"/>
        <v/>
      </c>
      <c r="Y966" s="92" t="str">
        <f t="shared" si="139"/>
        <v/>
      </c>
      <c r="Z966" s="92" t="str">
        <f t="shared" si="140"/>
        <v/>
      </c>
      <c r="AA966" s="101" t="str">
        <f t="shared" si="141"/>
        <v/>
      </c>
      <c r="AB966" s="101" t="str">
        <f t="shared" si="142"/>
        <v/>
      </c>
      <c r="AC966" s="92" t="str">
        <f t="shared" si="143"/>
        <v/>
      </c>
      <c r="AD966" s="92" t="str">
        <f t="shared" si="144"/>
        <v/>
      </c>
    </row>
    <row r="967" spans="1:30" x14ac:dyDescent="0.25">
      <c r="A967">
        <f t="shared" si="136"/>
        <v>10</v>
      </c>
      <c r="B967">
        <f>COUNTIF($D$4:D967,D967)</f>
        <v>884</v>
      </c>
      <c r="C967">
        <f>'Building Structure Data'!B968</f>
        <v>0</v>
      </c>
      <c r="D967">
        <f>'Building Structure Data'!C968</f>
        <v>0</v>
      </c>
      <c r="E967">
        <f>'Building Structure Data'!D968</f>
        <v>0</v>
      </c>
      <c r="F967">
        <f>'Building Structure Data'!E968</f>
        <v>0</v>
      </c>
      <c r="G967" s="43">
        <f>'Building Structure Data'!O968</f>
        <v>0</v>
      </c>
      <c r="H967" s="43">
        <f>'Building Structure Data'!P968</f>
        <v>0</v>
      </c>
      <c r="I967" t="b">
        <f>IF(OR('Building Structure Data'!M968="C",'Building Structure Data'!M968="R"),TRUE,FALSE)</f>
        <v>0</v>
      </c>
      <c r="J967">
        <f>'Building Structure Data'!Y968</f>
        <v>0</v>
      </c>
      <c r="K967" s="77">
        <f>'Building Structure Data'!AN968</f>
        <v>0</v>
      </c>
      <c r="L967" s="77">
        <f>'Building Structure Data'!AO968</f>
        <v>0</v>
      </c>
      <c r="M967" s="163" t="str">
        <f>IFERROR('Inputs_Metric 7'!$D$5*INDEX('HAZUS Table FL 14.14'!$F$5:$F$40,MATCH($J967,'HAZUS Table FL 14.14'!$C$5:$C$40,0)),"no data")</f>
        <v>no data</v>
      </c>
      <c r="N967" s="163" t="str">
        <f>IFERROR('Inputs_Metric 7'!$D$5*INDEX('HAZUS Table FL 14.14'!$G$5:$G$40,MATCH($J967,'HAZUS Table FL 14.14'!$C$5:$C$40,0)),"no data")</f>
        <v>no data</v>
      </c>
      <c r="O967" s="163" t="str">
        <f>IFERROR('Inputs_Metric 7'!$D$5*INDEX('HAZUS Table FL 14.14'!$I$5:$I$40,MATCH($J967,'HAZUS Table FL 14.14'!$C$5:$C$40,0)),"no data")</f>
        <v>no data</v>
      </c>
      <c r="P967" s="246" t="str">
        <f>IFERROR(AVERAGEIFS('HAZUS Table FL 14.12'!$S$4:$S$325,'HAZUS Table FL 14.12'!$N$4:$N$325,$J967,'HAZUS Table FL 14.12'!$R$4:$R$325,$I967,'HAZUS Table FL 14.12'!$P$4:$P$325,"&lt;="&amp;$G967,'HAZUS Table FL 14.12'!$Q$4:$Q$325,"&gt;"&amp;$G967)*'Inputs_Metric 7'!$D$6,"no data")</f>
        <v>no data</v>
      </c>
      <c r="Q967" s="246" t="str">
        <f>IFERROR(AVERAGEIFS('HAZUS Table FL 14.12'!$S$4:$S$325,'HAZUS Table FL 14.12'!$N$4:$N$325,$J967,'HAZUS Table FL 14.12'!$R$4:$R$325,$I967,'HAZUS Table FL 14.12'!$P$4:$P$325,"&lt;="&amp;$H967,'HAZUS Table FL 14.12'!$Q$4:$Q$325,"&gt;"&amp;$H967)*'Inputs_Metric 7'!$D$6,"no data")</f>
        <v>no data</v>
      </c>
      <c r="R967" s="246" t="str">
        <f>IFERROR(INDEX('HAZUS Table FL 14.16'!$D$3:$D$30,MATCH($J967,'HAZUS Table FL 14.16'!$C$3:$C$30,0)),"no data")</f>
        <v>no data</v>
      </c>
      <c r="S967" s="246" t="str">
        <f>IFERROR(INDEX('HAZUS Table FL 14.16'!$F$3:$F$30,MATCH($J967,'HAZUS Table FL 14.16'!$C$3:$C$30,0)),"no data")</f>
        <v>no data</v>
      </c>
      <c r="T967" s="246" t="str">
        <f>IFERROR(INDEX('HAZUS Table FL 14.16'!$G$3:$G$30,MATCH($J967,'HAZUS Table FL 14.16'!$C$3:$C$30,0)),"no data")</f>
        <v>no data</v>
      </c>
      <c r="U967" s="164" t="str">
        <f>IFERROR('Inputs_Metric 7'!$D$5*INDEX('HAZUS Table FL 14.8'!$E$4:$E$14,MATCH('Step 1_Metric 7'!$J967,'HAZUS Table FL 14.8'!$C$4:$C$14,0)),"no data")</f>
        <v>no data</v>
      </c>
      <c r="W967" s="92" t="str">
        <f t="shared" si="137"/>
        <v/>
      </c>
      <c r="X967" s="92" t="str">
        <f t="shared" si="138"/>
        <v/>
      </c>
      <c r="Y967" s="92" t="str">
        <f t="shared" si="139"/>
        <v/>
      </c>
      <c r="Z967" s="92" t="str">
        <f t="shared" si="140"/>
        <v/>
      </c>
      <c r="AA967" s="101" t="str">
        <f t="shared" si="141"/>
        <v/>
      </c>
      <c r="AB967" s="101" t="str">
        <f t="shared" si="142"/>
        <v/>
      </c>
      <c r="AC967" s="92" t="str">
        <f t="shared" si="143"/>
        <v/>
      </c>
      <c r="AD967" s="92" t="str">
        <f t="shared" si="144"/>
        <v/>
      </c>
    </row>
    <row r="968" spans="1:30" x14ac:dyDescent="0.25">
      <c r="A968">
        <f t="shared" si="136"/>
        <v>10</v>
      </c>
      <c r="B968">
        <f>COUNTIF($D$4:D968,D968)</f>
        <v>885</v>
      </c>
      <c r="C968">
        <f>'Building Structure Data'!B969</f>
        <v>0</v>
      </c>
      <c r="D968">
        <f>'Building Structure Data'!C969</f>
        <v>0</v>
      </c>
      <c r="E968">
        <f>'Building Structure Data'!D969</f>
        <v>0</v>
      </c>
      <c r="F968">
        <f>'Building Structure Data'!E969</f>
        <v>0</v>
      </c>
      <c r="G968" s="43">
        <f>'Building Structure Data'!O969</f>
        <v>0</v>
      </c>
      <c r="H968" s="43">
        <f>'Building Structure Data'!P969</f>
        <v>0</v>
      </c>
      <c r="I968" t="b">
        <f>IF(OR('Building Structure Data'!M969="C",'Building Structure Data'!M969="R"),TRUE,FALSE)</f>
        <v>0</v>
      </c>
      <c r="J968">
        <f>'Building Structure Data'!Y969</f>
        <v>0</v>
      </c>
      <c r="K968" s="77">
        <f>'Building Structure Data'!AN969</f>
        <v>0</v>
      </c>
      <c r="L968" s="77">
        <f>'Building Structure Data'!AO969</f>
        <v>0</v>
      </c>
      <c r="M968" s="163" t="str">
        <f>IFERROR('Inputs_Metric 7'!$D$5*INDEX('HAZUS Table FL 14.14'!$F$5:$F$40,MATCH($J968,'HAZUS Table FL 14.14'!$C$5:$C$40,0)),"no data")</f>
        <v>no data</v>
      </c>
      <c r="N968" s="163" t="str">
        <f>IFERROR('Inputs_Metric 7'!$D$5*INDEX('HAZUS Table FL 14.14'!$G$5:$G$40,MATCH($J968,'HAZUS Table FL 14.14'!$C$5:$C$40,0)),"no data")</f>
        <v>no data</v>
      </c>
      <c r="O968" s="163" t="str">
        <f>IFERROR('Inputs_Metric 7'!$D$5*INDEX('HAZUS Table FL 14.14'!$I$5:$I$40,MATCH($J968,'HAZUS Table FL 14.14'!$C$5:$C$40,0)),"no data")</f>
        <v>no data</v>
      </c>
      <c r="P968" s="246" t="str">
        <f>IFERROR(AVERAGEIFS('HAZUS Table FL 14.12'!$S$4:$S$325,'HAZUS Table FL 14.12'!$N$4:$N$325,$J968,'HAZUS Table FL 14.12'!$R$4:$R$325,$I968,'HAZUS Table FL 14.12'!$P$4:$P$325,"&lt;="&amp;$G968,'HAZUS Table FL 14.12'!$Q$4:$Q$325,"&gt;"&amp;$G968)*'Inputs_Metric 7'!$D$6,"no data")</f>
        <v>no data</v>
      </c>
      <c r="Q968" s="246" t="str">
        <f>IFERROR(AVERAGEIFS('HAZUS Table FL 14.12'!$S$4:$S$325,'HAZUS Table FL 14.12'!$N$4:$N$325,$J968,'HAZUS Table FL 14.12'!$R$4:$R$325,$I968,'HAZUS Table FL 14.12'!$P$4:$P$325,"&lt;="&amp;$H968,'HAZUS Table FL 14.12'!$Q$4:$Q$325,"&gt;"&amp;$H968)*'Inputs_Metric 7'!$D$6,"no data")</f>
        <v>no data</v>
      </c>
      <c r="R968" s="246" t="str">
        <f>IFERROR(INDEX('HAZUS Table FL 14.16'!$D$3:$D$30,MATCH($J968,'HAZUS Table FL 14.16'!$C$3:$C$30,0)),"no data")</f>
        <v>no data</v>
      </c>
      <c r="S968" s="246" t="str">
        <f>IFERROR(INDEX('HAZUS Table FL 14.16'!$F$3:$F$30,MATCH($J968,'HAZUS Table FL 14.16'!$C$3:$C$30,0)),"no data")</f>
        <v>no data</v>
      </c>
      <c r="T968" s="246" t="str">
        <f>IFERROR(INDEX('HAZUS Table FL 14.16'!$G$3:$G$30,MATCH($J968,'HAZUS Table FL 14.16'!$C$3:$C$30,0)),"no data")</f>
        <v>no data</v>
      </c>
      <c r="U968" s="164" t="str">
        <f>IFERROR('Inputs_Metric 7'!$D$5*INDEX('HAZUS Table FL 14.8'!$E$4:$E$14,MATCH('Step 1_Metric 7'!$J968,'HAZUS Table FL 14.8'!$C$4:$C$14,0)),"no data")</f>
        <v>no data</v>
      </c>
      <c r="W968" s="92" t="str">
        <f t="shared" si="137"/>
        <v/>
      </c>
      <c r="X968" s="92" t="str">
        <f t="shared" si="138"/>
        <v/>
      </c>
      <c r="Y968" s="92" t="str">
        <f t="shared" si="139"/>
        <v/>
      </c>
      <c r="Z968" s="92" t="str">
        <f t="shared" si="140"/>
        <v/>
      </c>
      <c r="AA968" s="101" t="str">
        <f t="shared" si="141"/>
        <v/>
      </c>
      <c r="AB968" s="101" t="str">
        <f t="shared" si="142"/>
        <v/>
      </c>
      <c r="AC968" s="92" t="str">
        <f t="shared" si="143"/>
        <v/>
      </c>
      <c r="AD968" s="92" t="str">
        <f t="shared" si="144"/>
        <v/>
      </c>
    </row>
    <row r="969" spans="1:30" x14ac:dyDescent="0.25">
      <c r="A969">
        <f t="shared" si="136"/>
        <v>10</v>
      </c>
      <c r="B969">
        <f>COUNTIF($D$4:D969,D969)</f>
        <v>886</v>
      </c>
      <c r="C969">
        <f>'Building Structure Data'!B970</f>
        <v>0</v>
      </c>
      <c r="D969">
        <f>'Building Structure Data'!C970</f>
        <v>0</v>
      </c>
      <c r="E969">
        <f>'Building Structure Data'!D970</f>
        <v>0</v>
      </c>
      <c r="F969">
        <f>'Building Structure Data'!E970</f>
        <v>0</v>
      </c>
      <c r="G969" s="43">
        <f>'Building Structure Data'!O970</f>
        <v>0</v>
      </c>
      <c r="H969" s="43">
        <f>'Building Structure Data'!P970</f>
        <v>0</v>
      </c>
      <c r="I969" t="b">
        <f>IF(OR('Building Structure Data'!M970="C",'Building Structure Data'!M970="R"),TRUE,FALSE)</f>
        <v>0</v>
      </c>
      <c r="J969">
        <f>'Building Structure Data'!Y970</f>
        <v>0</v>
      </c>
      <c r="K969" s="77">
        <f>'Building Structure Data'!AN970</f>
        <v>0</v>
      </c>
      <c r="L969" s="77">
        <f>'Building Structure Data'!AO970</f>
        <v>0</v>
      </c>
      <c r="M969" s="163" t="str">
        <f>IFERROR('Inputs_Metric 7'!$D$5*INDEX('HAZUS Table FL 14.14'!$F$5:$F$40,MATCH($J969,'HAZUS Table FL 14.14'!$C$5:$C$40,0)),"no data")</f>
        <v>no data</v>
      </c>
      <c r="N969" s="163" t="str">
        <f>IFERROR('Inputs_Metric 7'!$D$5*INDEX('HAZUS Table FL 14.14'!$G$5:$G$40,MATCH($J969,'HAZUS Table FL 14.14'!$C$5:$C$40,0)),"no data")</f>
        <v>no data</v>
      </c>
      <c r="O969" s="163" t="str">
        <f>IFERROR('Inputs_Metric 7'!$D$5*INDEX('HAZUS Table FL 14.14'!$I$5:$I$40,MATCH($J969,'HAZUS Table FL 14.14'!$C$5:$C$40,0)),"no data")</f>
        <v>no data</v>
      </c>
      <c r="P969" s="246" t="str">
        <f>IFERROR(AVERAGEIFS('HAZUS Table FL 14.12'!$S$4:$S$325,'HAZUS Table FL 14.12'!$N$4:$N$325,$J969,'HAZUS Table FL 14.12'!$R$4:$R$325,$I969,'HAZUS Table FL 14.12'!$P$4:$P$325,"&lt;="&amp;$G969,'HAZUS Table FL 14.12'!$Q$4:$Q$325,"&gt;"&amp;$G969)*'Inputs_Metric 7'!$D$6,"no data")</f>
        <v>no data</v>
      </c>
      <c r="Q969" s="246" t="str">
        <f>IFERROR(AVERAGEIFS('HAZUS Table FL 14.12'!$S$4:$S$325,'HAZUS Table FL 14.12'!$N$4:$N$325,$J969,'HAZUS Table FL 14.12'!$R$4:$R$325,$I969,'HAZUS Table FL 14.12'!$P$4:$P$325,"&lt;="&amp;$H969,'HAZUS Table FL 14.12'!$Q$4:$Q$325,"&gt;"&amp;$H969)*'Inputs_Metric 7'!$D$6,"no data")</f>
        <v>no data</v>
      </c>
      <c r="R969" s="246" t="str">
        <f>IFERROR(INDEX('HAZUS Table FL 14.16'!$D$3:$D$30,MATCH($J969,'HAZUS Table FL 14.16'!$C$3:$C$30,0)),"no data")</f>
        <v>no data</v>
      </c>
      <c r="S969" s="246" t="str">
        <f>IFERROR(INDEX('HAZUS Table FL 14.16'!$F$3:$F$30,MATCH($J969,'HAZUS Table FL 14.16'!$C$3:$C$30,0)),"no data")</f>
        <v>no data</v>
      </c>
      <c r="T969" s="246" t="str">
        <f>IFERROR(INDEX('HAZUS Table FL 14.16'!$G$3:$G$30,MATCH($J969,'HAZUS Table FL 14.16'!$C$3:$C$30,0)),"no data")</f>
        <v>no data</v>
      </c>
      <c r="U969" s="164" t="str">
        <f>IFERROR('Inputs_Metric 7'!$D$5*INDEX('HAZUS Table FL 14.8'!$E$4:$E$14,MATCH('Step 1_Metric 7'!$J969,'HAZUS Table FL 14.8'!$C$4:$C$14,0)),"no data")</f>
        <v>no data</v>
      </c>
      <c r="W969" s="92" t="str">
        <f t="shared" si="137"/>
        <v/>
      </c>
      <c r="X969" s="92" t="str">
        <f t="shared" si="138"/>
        <v/>
      </c>
      <c r="Y969" s="92" t="str">
        <f t="shared" si="139"/>
        <v/>
      </c>
      <c r="Z969" s="92" t="str">
        <f t="shared" si="140"/>
        <v/>
      </c>
      <c r="AA969" s="101" t="str">
        <f t="shared" si="141"/>
        <v/>
      </c>
      <c r="AB969" s="101" t="str">
        <f t="shared" si="142"/>
        <v/>
      </c>
      <c r="AC969" s="92" t="str">
        <f t="shared" si="143"/>
        <v/>
      </c>
      <c r="AD969" s="92" t="str">
        <f t="shared" si="144"/>
        <v/>
      </c>
    </row>
    <row r="970" spans="1:30" x14ac:dyDescent="0.25">
      <c r="A970">
        <f t="shared" si="136"/>
        <v>10</v>
      </c>
      <c r="B970">
        <f>COUNTIF($D$4:D970,D970)</f>
        <v>887</v>
      </c>
      <c r="C970">
        <f>'Building Structure Data'!B971</f>
        <v>0</v>
      </c>
      <c r="D970">
        <f>'Building Structure Data'!C971</f>
        <v>0</v>
      </c>
      <c r="E970">
        <f>'Building Structure Data'!D971</f>
        <v>0</v>
      </c>
      <c r="F970">
        <f>'Building Structure Data'!E971</f>
        <v>0</v>
      </c>
      <c r="G970" s="43">
        <f>'Building Structure Data'!O971</f>
        <v>0</v>
      </c>
      <c r="H970" s="43">
        <f>'Building Structure Data'!P971</f>
        <v>0</v>
      </c>
      <c r="I970" t="b">
        <f>IF(OR('Building Structure Data'!M971="C",'Building Structure Data'!M971="R"),TRUE,FALSE)</f>
        <v>0</v>
      </c>
      <c r="J970">
        <f>'Building Structure Data'!Y971</f>
        <v>0</v>
      </c>
      <c r="K970" s="77">
        <f>'Building Structure Data'!AN971</f>
        <v>0</v>
      </c>
      <c r="L970" s="77">
        <f>'Building Structure Data'!AO971</f>
        <v>0</v>
      </c>
      <c r="M970" s="163" t="str">
        <f>IFERROR('Inputs_Metric 7'!$D$5*INDEX('HAZUS Table FL 14.14'!$F$5:$F$40,MATCH($J970,'HAZUS Table FL 14.14'!$C$5:$C$40,0)),"no data")</f>
        <v>no data</v>
      </c>
      <c r="N970" s="163" t="str">
        <f>IFERROR('Inputs_Metric 7'!$D$5*INDEX('HAZUS Table FL 14.14'!$G$5:$G$40,MATCH($J970,'HAZUS Table FL 14.14'!$C$5:$C$40,0)),"no data")</f>
        <v>no data</v>
      </c>
      <c r="O970" s="163" t="str">
        <f>IFERROR('Inputs_Metric 7'!$D$5*INDEX('HAZUS Table FL 14.14'!$I$5:$I$40,MATCH($J970,'HAZUS Table FL 14.14'!$C$5:$C$40,0)),"no data")</f>
        <v>no data</v>
      </c>
      <c r="P970" s="246" t="str">
        <f>IFERROR(AVERAGEIFS('HAZUS Table FL 14.12'!$S$4:$S$325,'HAZUS Table FL 14.12'!$N$4:$N$325,$J970,'HAZUS Table FL 14.12'!$R$4:$R$325,$I970,'HAZUS Table FL 14.12'!$P$4:$P$325,"&lt;="&amp;$G970,'HAZUS Table FL 14.12'!$Q$4:$Q$325,"&gt;"&amp;$G970)*'Inputs_Metric 7'!$D$6,"no data")</f>
        <v>no data</v>
      </c>
      <c r="Q970" s="246" t="str">
        <f>IFERROR(AVERAGEIFS('HAZUS Table FL 14.12'!$S$4:$S$325,'HAZUS Table FL 14.12'!$N$4:$N$325,$J970,'HAZUS Table FL 14.12'!$R$4:$R$325,$I970,'HAZUS Table FL 14.12'!$P$4:$P$325,"&lt;="&amp;$H970,'HAZUS Table FL 14.12'!$Q$4:$Q$325,"&gt;"&amp;$H970)*'Inputs_Metric 7'!$D$6,"no data")</f>
        <v>no data</v>
      </c>
      <c r="R970" s="246" t="str">
        <f>IFERROR(INDEX('HAZUS Table FL 14.16'!$D$3:$D$30,MATCH($J970,'HAZUS Table FL 14.16'!$C$3:$C$30,0)),"no data")</f>
        <v>no data</v>
      </c>
      <c r="S970" s="246" t="str">
        <f>IFERROR(INDEX('HAZUS Table FL 14.16'!$F$3:$F$30,MATCH($J970,'HAZUS Table FL 14.16'!$C$3:$C$30,0)),"no data")</f>
        <v>no data</v>
      </c>
      <c r="T970" s="246" t="str">
        <f>IFERROR(INDEX('HAZUS Table FL 14.16'!$G$3:$G$30,MATCH($J970,'HAZUS Table FL 14.16'!$C$3:$C$30,0)),"no data")</f>
        <v>no data</v>
      </c>
      <c r="U970" s="164" t="str">
        <f>IFERROR('Inputs_Metric 7'!$D$5*INDEX('HAZUS Table FL 14.8'!$E$4:$E$14,MATCH('Step 1_Metric 7'!$J970,'HAZUS Table FL 14.8'!$C$4:$C$14,0)),"no data")</f>
        <v>no data</v>
      </c>
      <c r="W970" s="92" t="str">
        <f t="shared" si="137"/>
        <v/>
      </c>
      <c r="X970" s="92" t="str">
        <f t="shared" si="138"/>
        <v/>
      </c>
      <c r="Y970" s="92" t="str">
        <f t="shared" si="139"/>
        <v/>
      </c>
      <c r="Z970" s="92" t="str">
        <f t="shared" si="140"/>
        <v/>
      </c>
      <c r="AA970" s="101" t="str">
        <f t="shared" si="141"/>
        <v/>
      </c>
      <c r="AB970" s="101" t="str">
        <f t="shared" si="142"/>
        <v/>
      </c>
      <c r="AC970" s="92" t="str">
        <f t="shared" si="143"/>
        <v/>
      </c>
      <c r="AD970" s="92" t="str">
        <f t="shared" si="144"/>
        <v/>
      </c>
    </row>
    <row r="971" spans="1:30" x14ac:dyDescent="0.25">
      <c r="A971">
        <f t="shared" si="136"/>
        <v>10</v>
      </c>
      <c r="B971">
        <f>COUNTIF($D$4:D971,D971)</f>
        <v>888</v>
      </c>
      <c r="C971">
        <f>'Building Structure Data'!B972</f>
        <v>0</v>
      </c>
      <c r="D971">
        <f>'Building Structure Data'!C972</f>
        <v>0</v>
      </c>
      <c r="E971">
        <f>'Building Structure Data'!D972</f>
        <v>0</v>
      </c>
      <c r="F971">
        <f>'Building Structure Data'!E972</f>
        <v>0</v>
      </c>
      <c r="G971" s="43">
        <f>'Building Structure Data'!O972</f>
        <v>0</v>
      </c>
      <c r="H971" s="43">
        <f>'Building Structure Data'!P972</f>
        <v>0</v>
      </c>
      <c r="I971" t="b">
        <f>IF(OR('Building Structure Data'!M972="C",'Building Structure Data'!M972="R"),TRUE,FALSE)</f>
        <v>0</v>
      </c>
      <c r="J971">
        <f>'Building Structure Data'!Y972</f>
        <v>0</v>
      </c>
      <c r="K971" s="77">
        <f>'Building Structure Data'!AN972</f>
        <v>0</v>
      </c>
      <c r="L971" s="77">
        <f>'Building Structure Data'!AO972</f>
        <v>0</v>
      </c>
      <c r="M971" s="163" t="str">
        <f>IFERROR('Inputs_Metric 7'!$D$5*INDEX('HAZUS Table FL 14.14'!$F$5:$F$40,MATCH($J971,'HAZUS Table FL 14.14'!$C$5:$C$40,0)),"no data")</f>
        <v>no data</v>
      </c>
      <c r="N971" s="163" t="str">
        <f>IFERROR('Inputs_Metric 7'!$D$5*INDEX('HAZUS Table FL 14.14'!$G$5:$G$40,MATCH($J971,'HAZUS Table FL 14.14'!$C$5:$C$40,0)),"no data")</f>
        <v>no data</v>
      </c>
      <c r="O971" s="163" t="str">
        <f>IFERROR('Inputs_Metric 7'!$D$5*INDEX('HAZUS Table FL 14.14'!$I$5:$I$40,MATCH($J971,'HAZUS Table FL 14.14'!$C$5:$C$40,0)),"no data")</f>
        <v>no data</v>
      </c>
      <c r="P971" s="246" t="str">
        <f>IFERROR(AVERAGEIFS('HAZUS Table FL 14.12'!$S$4:$S$325,'HAZUS Table FL 14.12'!$N$4:$N$325,$J971,'HAZUS Table FL 14.12'!$R$4:$R$325,$I971,'HAZUS Table FL 14.12'!$P$4:$P$325,"&lt;="&amp;$G971,'HAZUS Table FL 14.12'!$Q$4:$Q$325,"&gt;"&amp;$G971)*'Inputs_Metric 7'!$D$6,"no data")</f>
        <v>no data</v>
      </c>
      <c r="Q971" s="246" t="str">
        <f>IFERROR(AVERAGEIFS('HAZUS Table FL 14.12'!$S$4:$S$325,'HAZUS Table FL 14.12'!$N$4:$N$325,$J971,'HAZUS Table FL 14.12'!$R$4:$R$325,$I971,'HAZUS Table FL 14.12'!$P$4:$P$325,"&lt;="&amp;$H971,'HAZUS Table FL 14.12'!$Q$4:$Q$325,"&gt;"&amp;$H971)*'Inputs_Metric 7'!$D$6,"no data")</f>
        <v>no data</v>
      </c>
      <c r="R971" s="246" t="str">
        <f>IFERROR(INDEX('HAZUS Table FL 14.16'!$D$3:$D$30,MATCH($J971,'HAZUS Table FL 14.16'!$C$3:$C$30,0)),"no data")</f>
        <v>no data</v>
      </c>
      <c r="S971" s="246" t="str">
        <f>IFERROR(INDEX('HAZUS Table FL 14.16'!$F$3:$F$30,MATCH($J971,'HAZUS Table FL 14.16'!$C$3:$C$30,0)),"no data")</f>
        <v>no data</v>
      </c>
      <c r="T971" s="246" t="str">
        <f>IFERROR(INDEX('HAZUS Table FL 14.16'!$G$3:$G$30,MATCH($J971,'HAZUS Table FL 14.16'!$C$3:$C$30,0)),"no data")</f>
        <v>no data</v>
      </c>
      <c r="U971" s="164" t="str">
        <f>IFERROR('Inputs_Metric 7'!$D$5*INDEX('HAZUS Table FL 14.8'!$E$4:$E$14,MATCH('Step 1_Metric 7'!$J971,'HAZUS Table FL 14.8'!$C$4:$C$14,0)),"no data")</f>
        <v>no data</v>
      </c>
      <c r="W971" s="92" t="str">
        <f t="shared" si="137"/>
        <v/>
      </c>
      <c r="X971" s="92" t="str">
        <f t="shared" si="138"/>
        <v/>
      </c>
      <c r="Y971" s="92" t="str">
        <f t="shared" si="139"/>
        <v/>
      </c>
      <c r="Z971" s="92" t="str">
        <f t="shared" si="140"/>
        <v/>
      </c>
      <c r="AA971" s="101" t="str">
        <f t="shared" si="141"/>
        <v/>
      </c>
      <c r="AB971" s="101" t="str">
        <f t="shared" si="142"/>
        <v/>
      </c>
      <c r="AC971" s="92" t="str">
        <f t="shared" si="143"/>
        <v/>
      </c>
      <c r="AD971" s="92" t="str">
        <f t="shared" si="144"/>
        <v/>
      </c>
    </row>
    <row r="972" spans="1:30" x14ac:dyDescent="0.25">
      <c r="A972">
        <f t="shared" si="136"/>
        <v>10</v>
      </c>
      <c r="B972">
        <f>COUNTIF($D$4:D972,D972)</f>
        <v>889</v>
      </c>
      <c r="C972">
        <f>'Building Structure Data'!B973</f>
        <v>0</v>
      </c>
      <c r="D972">
        <f>'Building Structure Data'!C973</f>
        <v>0</v>
      </c>
      <c r="E972">
        <f>'Building Structure Data'!D973</f>
        <v>0</v>
      </c>
      <c r="F972">
        <f>'Building Structure Data'!E973</f>
        <v>0</v>
      </c>
      <c r="G972" s="43">
        <f>'Building Structure Data'!O973</f>
        <v>0</v>
      </c>
      <c r="H972" s="43">
        <f>'Building Structure Data'!P973</f>
        <v>0</v>
      </c>
      <c r="I972" t="b">
        <f>IF(OR('Building Structure Data'!M973="C",'Building Structure Data'!M973="R"),TRUE,FALSE)</f>
        <v>0</v>
      </c>
      <c r="J972">
        <f>'Building Structure Data'!Y973</f>
        <v>0</v>
      </c>
      <c r="K972" s="77">
        <f>'Building Structure Data'!AN973</f>
        <v>0</v>
      </c>
      <c r="L972" s="77">
        <f>'Building Structure Data'!AO973</f>
        <v>0</v>
      </c>
      <c r="M972" s="163" t="str">
        <f>IFERROR('Inputs_Metric 7'!$D$5*INDEX('HAZUS Table FL 14.14'!$F$5:$F$40,MATCH($J972,'HAZUS Table FL 14.14'!$C$5:$C$40,0)),"no data")</f>
        <v>no data</v>
      </c>
      <c r="N972" s="163" t="str">
        <f>IFERROR('Inputs_Metric 7'!$D$5*INDEX('HAZUS Table FL 14.14'!$G$5:$G$40,MATCH($J972,'HAZUS Table FL 14.14'!$C$5:$C$40,0)),"no data")</f>
        <v>no data</v>
      </c>
      <c r="O972" s="163" t="str">
        <f>IFERROR('Inputs_Metric 7'!$D$5*INDEX('HAZUS Table FL 14.14'!$I$5:$I$40,MATCH($J972,'HAZUS Table FL 14.14'!$C$5:$C$40,0)),"no data")</f>
        <v>no data</v>
      </c>
      <c r="P972" s="246" t="str">
        <f>IFERROR(AVERAGEIFS('HAZUS Table FL 14.12'!$S$4:$S$325,'HAZUS Table FL 14.12'!$N$4:$N$325,$J972,'HAZUS Table FL 14.12'!$R$4:$R$325,$I972,'HAZUS Table FL 14.12'!$P$4:$P$325,"&lt;="&amp;$G972,'HAZUS Table FL 14.12'!$Q$4:$Q$325,"&gt;"&amp;$G972)*'Inputs_Metric 7'!$D$6,"no data")</f>
        <v>no data</v>
      </c>
      <c r="Q972" s="246" t="str">
        <f>IFERROR(AVERAGEIFS('HAZUS Table FL 14.12'!$S$4:$S$325,'HAZUS Table FL 14.12'!$N$4:$N$325,$J972,'HAZUS Table FL 14.12'!$R$4:$R$325,$I972,'HAZUS Table FL 14.12'!$P$4:$P$325,"&lt;="&amp;$H972,'HAZUS Table FL 14.12'!$Q$4:$Q$325,"&gt;"&amp;$H972)*'Inputs_Metric 7'!$D$6,"no data")</f>
        <v>no data</v>
      </c>
      <c r="R972" s="246" t="str">
        <f>IFERROR(INDEX('HAZUS Table FL 14.16'!$D$3:$D$30,MATCH($J972,'HAZUS Table FL 14.16'!$C$3:$C$30,0)),"no data")</f>
        <v>no data</v>
      </c>
      <c r="S972" s="246" t="str">
        <f>IFERROR(INDEX('HAZUS Table FL 14.16'!$F$3:$F$30,MATCH($J972,'HAZUS Table FL 14.16'!$C$3:$C$30,0)),"no data")</f>
        <v>no data</v>
      </c>
      <c r="T972" s="246" t="str">
        <f>IFERROR(INDEX('HAZUS Table FL 14.16'!$G$3:$G$30,MATCH($J972,'HAZUS Table FL 14.16'!$C$3:$C$30,0)),"no data")</f>
        <v>no data</v>
      </c>
      <c r="U972" s="164" t="str">
        <f>IFERROR('Inputs_Metric 7'!$D$5*INDEX('HAZUS Table FL 14.8'!$E$4:$E$14,MATCH('Step 1_Metric 7'!$J972,'HAZUS Table FL 14.8'!$C$4:$C$14,0)),"no data")</f>
        <v>no data</v>
      </c>
      <c r="W972" s="92" t="str">
        <f t="shared" si="137"/>
        <v/>
      </c>
      <c r="X972" s="92" t="str">
        <f t="shared" si="138"/>
        <v/>
      </c>
      <c r="Y972" s="92" t="str">
        <f t="shared" si="139"/>
        <v/>
      </c>
      <c r="Z972" s="92" t="str">
        <f t="shared" si="140"/>
        <v/>
      </c>
      <c r="AA972" s="101" t="str">
        <f t="shared" si="141"/>
        <v/>
      </c>
      <c r="AB972" s="101" t="str">
        <f t="shared" si="142"/>
        <v/>
      </c>
      <c r="AC972" s="92" t="str">
        <f t="shared" si="143"/>
        <v/>
      </c>
      <c r="AD972" s="92" t="str">
        <f t="shared" si="144"/>
        <v/>
      </c>
    </row>
    <row r="973" spans="1:30" x14ac:dyDescent="0.25">
      <c r="A973">
        <f t="shared" si="136"/>
        <v>10</v>
      </c>
      <c r="B973">
        <f>COUNTIF($D$4:D973,D973)</f>
        <v>890</v>
      </c>
      <c r="C973">
        <f>'Building Structure Data'!B974</f>
        <v>0</v>
      </c>
      <c r="D973">
        <f>'Building Structure Data'!C974</f>
        <v>0</v>
      </c>
      <c r="E973">
        <f>'Building Structure Data'!D974</f>
        <v>0</v>
      </c>
      <c r="F973">
        <f>'Building Structure Data'!E974</f>
        <v>0</v>
      </c>
      <c r="G973" s="43">
        <f>'Building Structure Data'!O974</f>
        <v>0</v>
      </c>
      <c r="H973" s="43">
        <f>'Building Structure Data'!P974</f>
        <v>0</v>
      </c>
      <c r="I973" t="b">
        <f>IF(OR('Building Structure Data'!M974="C",'Building Structure Data'!M974="R"),TRUE,FALSE)</f>
        <v>0</v>
      </c>
      <c r="J973">
        <f>'Building Structure Data'!Y974</f>
        <v>0</v>
      </c>
      <c r="K973" s="77">
        <f>'Building Structure Data'!AN974</f>
        <v>0</v>
      </c>
      <c r="L973" s="77">
        <f>'Building Structure Data'!AO974</f>
        <v>0</v>
      </c>
      <c r="M973" s="163" t="str">
        <f>IFERROR('Inputs_Metric 7'!$D$5*INDEX('HAZUS Table FL 14.14'!$F$5:$F$40,MATCH($J973,'HAZUS Table FL 14.14'!$C$5:$C$40,0)),"no data")</f>
        <v>no data</v>
      </c>
      <c r="N973" s="163" t="str">
        <f>IFERROR('Inputs_Metric 7'!$D$5*INDEX('HAZUS Table FL 14.14'!$G$5:$G$40,MATCH($J973,'HAZUS Table FL 14.14'!$C$5:$C$40,0)),"no data")</f>
        <v>no data</v>
      </c>
      <c r="O973" s="163" t="str">
        <f>IFERROR('Inputs_Metric 7'!$D$5*INDEX('HAZUS Table FL 14.14'!$I$5:$I$40,MATCH($J973,'HAZUS Table FL 14.14'!$C$5:$C$40,0)),"no data")</f>
        <v>no data</v>
      </c>
      <c r="P973" s="246" t="str">
        <f>IFERROR(AVERAGEIFS('HAZUS Table FL 14.12'!$S$4:$S$325,'HAZUS Table FL 14.12'!$N$4:$N$325,$J973,'HAZUS Table FL 14.12'!$R$4:$R$325,$I973,'HAZUS Table FL 14.12'!$P$4:$P$325,"&lt;="&amp;$G973,'HAZUS Table FL 14.12'!$Q$4:$Q$325,"&gt;"&amp;$G973)*'Inputs_Metric 7'!$D$6,"no data")</f>
        <v>no data</v>
      </c>
      <c r="Q973" s="246" t="str">
        <f>IFERROR(AVERAGEIFS('HAZUS Table FL 14.12'!$S$4:$S$325,'HAZUS Table FL 14.12'!$N$4:$N$325,$J973,'HAZUS Table FL 14.12'!$R$4:$R$325,$I973,'HAZUS Table FL 14.12'!$P$4:$P$325,"&lt;="&amp;$H973,'HAZUS Table FL 14.12'!$Q$4:$Q$325,"&gt;"&amp;$H973)*'Inputs_Metric 7'!$D$6,"no data")</f>
        <v>no data</v>
      </c>
      <c r="R973" s="246" t="str">
        <f>IFERROR(INDEX('HAZUS Table FL 14.16'!$D$3:$D$30,MATCH($J973,'HAZUS Table FL 14.16'!$C$3:$C$30,0)),"no data")</f>
        <v>no data</v>
      </c>
      <c r="S973" s="246" t="str">
        <f>IFERROR(INDEX('HAZUS Table FL 14.16'!$F$3:$F$30,MATCH($J973,'HAZUS Table FL 14.16'!$C$3:$C$30,0)),"no data")</f>
        <v>no data</v>
      </c>
      <c r="T973" s="246" t="str">
        <f>IFERROR(INDEX('HAZUS Table FL 14.16'!$G$3:$G$30,MATCH($J973,'HAZUS Table FL 14.16'!$C$3:$C$30,0)),"no data")</f>
        <v>no data</v>
      </c>
      <c r="U973" s="164" t="str">
        <f>IFERROR('Inputs_Metric 7'!$D$5*INDEX('HAZUS Table FL 14.8'!$E$4:$E$14,MATCH('Step 1_Metric 7'!$J973,'HAZUS Table FL 14.8'!$C$4:$C$14,0)),"no data")</f>
        <v>no data</v>
      </c>
      <c r="W973" s="92" t="str">
        <f t="shared" si="137"/>
        <v/>
      </c>
      <c r="X973" s="92" t="str">
        <f t="shared" si="138"/>
        <v/>
      </c>
      <c r="Y973" s="92" t="str">
        <f t="shared" si="139"/>
        <v/>
      </c>
      <c r="Z973" s="92" t="str">
        <f t="shared" si="140"/>
        <v/>
      </c>
      <c r="AA973" s="101" t="str">
        <f t="shared" si="141"/>
        <v/>
      </c>
      <c r="AB973" s="101" t="str">
        <f t="shared" si="142"/>
        <v/>
      </c>
      <c r="AC973" s="92" t="str">
        <f t="shared" si="143"/>
        <v/>
      </c>
      <c r="AD973" s="92" t="str">
        <f t="shared" si="144"/>
        <v/>
      </c>
    </row>
    <row r="974" spans="1:30" x14ac:dyDescent="0.25">
      <c r="A974">
        <f t="shared" si="136"/>
        <v>10</v>
      </c>
      <c r="B974">
        <f>COUNTIF($D$4:D974,D974)</f>
        <v>891</v>
      </c>
      <c r="C974">
        <f>'Building Structure Data'!B975</f>
        <v>0</v>
      </c>
      <c r="D974">
        <f>'Building Structure Data'!C975</f>
        <v>0</v>
      </c>
      <c r="E974">
        <f>'Building Structure Data'!D975</f>
        <v>0</v>
      </c>
      <c r="F974">
        <f>'Building Structure Data'!E975</f>
        <v>0</v>
      </c>
      <c r="G974" s="43">
        <f>'Building Structure Data'!O975</f>
        <v>0</v>
      </c>
      <c r="H974" s="43">
        <f>'Building Structure Data'!P975</f>
        <v>0</v>
      </c>
      <c r="I974" t="b">
        <f>IF(OR('Building Structure Data'!M975="C",'Building Structure Data'!M975="R"),TRUE,FALSE)</f>
        <v>0</v>
      </c>
      <c r="J974">
        <f>'Building Structure Data'!Y975</f>
        <v>0</v>
      </c>
      <c r="K974" s="77">
        <f>'Building Structure Data'!AN975</f>
        <v>0</v>
      </c>
      <c r="L974" s="77">
        <f>'Building Structure Data'!AO975</f>
        <v>0</v>
      </c>
      <c r="M974" s="163" t="str">
        <f>IFERROR('Inputs_Metric 7'!$D$5*INDEX('HAZUS Table FL 14.14'!$F$5:$F$40,MATCH($J974,'HAZUS Table FL 14.14'!$C$5:$C$40,0)),"no data")</f>
        <v>no data</v>
      </c>
      <c r="N974" s="163" t="str">
        <f>IFERROR('Inputs_Metric 7'!$D$5*INDEX('HAZUS Table FL 14.14'!$G$5:$G$40,MATCH($J974,'HAZUS Table FL 14.14'!$C$5:$C$40,0)),"no data")</f>
        <v>no data</v>
      </c>
      <c r="O974" s="163" t="str">
        <f>IFERROR('Inputs_Metric 7'!$D$5*INDEX('HAZUS Table FL 14.14'!$I$5:$I$40,MATCH($J974,'HAZUS Table FL 14.14'!$C$5:$C$40,0)),"no data")</f>
        <v>no data</v>
      </c>
      <c r="P974" s="246" t="str">
        <f>IFERROR(AVERAGEIFS('HAZUS Table FL 14.12'!$S$4:$S$325,'HAZUS Table FL 14.12'!$N$4:$N$325,$J974,'HAZUS Table FL 14.12'!$R$4:$R$325,$I974,'HAZUS Table FL 14.12'!$P$4:$P$325,"&lt;="&amp;$G974,'HAZUS Table FL 14.12'!$Q$4:$Q$325,"&gt;"&amp;$G974)*'Inputs_Metric 7'!$D$6,"no data")</f>
        <v>no data</v>
      </c>
      <c r="Q974" s="246" t="str">
        <f>IFERROR(AVERAGEIFS('HAZUS Table FL 14.12'!$S$4:$S$325,'HAZUS Table FL 14.12'!$N$4:$N$325,$J974,'HAZUS Table FL 14.12'!$R$4:$R$325,$I974,'HAZUS Table FL 14.12'!$P$4:$P$325,"&lt;="&amp;$H974,'HAZUS Table FL 14.12'!$Q$4:$Q$325,"&gt;"&amp;$H974)*'Inputs_Metric 7'!$D$6,"no data")</f>
        <v>no data</v>
      </c>
      <c r="R974" s="246" t="str">
        <f>IFERROR(INDEX('HAZUS Table FL 14.16'!$D$3:$D$30,MATCH($J974,'HAZUS Table FL 14.16'!$C$3:$C$30,0)),"no data")</f>
        <v>no data</v>
      </c>
      <c r="S974" s="246" t="str">
        <f>IFERROR(INDEX('HAZUS Table FL 14.16'!$F$3:$F$30,MATCH($J974,'HAZUS Table FL 14.16'!$C$3:$C$30,0)),"no data")</f>
        <v>no data</v>
      </c>
      <c r="T974" s="246" t="str">
        <f>IFERROR(INDEX('HAZUS Table FL 14.16'!$G$3:$G$30,MATCH($J974,'HAZUS Table FL 14.16'!$C$3:$C$30,0)),"no data")</f>
        <v>no data</v>
      </c>
      <c r="U974" s="164" t="str">
        <f>IFERROR('Inputs_Metric 7'!$D$5*INDEX('HAZUS Table FL 14.8'!$E$4:$E$14,MATCH('Step 1_Metric 7'!$J974,'HAZUS Table FL 14.8'!$C$4:$C$14,0)),"no data")</f>
        <v>no data</v>
      </c>
      <c r="W974" s="92" t="str">
        <f t="shared" si="137"/>
        <v/>
      </c>
      <c r="X974" s="92" t="str">
        <f t="shared" si="138"/>
        <v/>
      </c>
      <c r="Y974" s="92" t="str">
        <f t="shared" si="139"/>
        <v/>
      </c>
      <c r="Z974" s="92" t="str">
        <f t="shared" si="140"/>
        <v/>
      </c>
      <c r="AA974" s="101" t="str">
        <f t="shared" si="141"/>
        <v/>
      </c>
      <c r="AB974" s="101" t="str">
        <f t="shared" si="142"/>
        <v/>
      </c>
      <c r="AC974" s="92" t="str">
        <f t="shared" si="143"/>
        <v/>
      </c>
      <c r="AD974" s="92" t="str">
        <f t="shared" si="144"/>
        <v/>
      </c>
    </row>
    <row r="975" spans="1:30" x14ac:dyDescent="0.25">
      <c r="A975">
        <f t="shared" si="136"/>
        <v>10</v>
      </c>
      <c r="B975">
        <f>COUNTIF($D$4:D975,D975)</f>
        <v>892</v>
      </c>
      <c r="C975">
        <f>'Building Structure Data'!B976</f>
        <v>0</v>
      </c>
      <c r="D975">
        <f>'Building Structure Data'!C976</f>
        <v>0</v>
      </c>
      <c r="E975">
        <f>'Building Structure Data'!D976</f>
        <v>0</v>
      </c>
      <c r="F975">
        <f>'Building Structure Data'!E976</f>
        <v>0</v>
      </c>
      <c r="G975" s="43">
        <f>'Building Structure Data'!O976</f>
        <v>0</v>
      </c>
      <c r="H975" s="43">
        <f>'Building Structure Data'!P976</f>
        <v>0</v>
      </c>
      <c r="I975" t="b">
        <f>IF(OR('Building Structure Data'!M976="C",'Building Structure Data'!M976="R"),TRUE,FALSE)</f>
        <v>0</v>
      </c>
      <c r="J975">
        <f>'Building Structure Data'!Y976</f>
        <v>0</v>
      </c>
      <c r="K975" s="77">
        <f>'Building Structure Data'!AN976</f>
        <v>0</v>
      </c>
      <c r="L975" s="77">
        <f>'Building Structure Data'!AO976</f>
        <v>0</v>
      </c>
      <c r="M975" s="163" t="str">
        <f>IFERROR('Inputs_Metric 7'!$D$5*INDEX('HAZUS Table FL 14.14'!$F$5:$F$40,MATCH($J975,'HAZUS Table FL 14.14'!$C$5:$C$40,0)),"no data")</f>
        <v>no data</v>
      </c>
      <c r="N975" s="163" t="str">
        <f>IFERROR('Inputs_Metric 7'!$D$5*INDEX('HAZUS Table FL 14.14'!$G$5:$G$40,MATCH($J975,'HAZUS Table FL 14.14'!$C$5:$C$40,0)),"no data")</f>
        <v>no data</v>
      </c>
      <c r="O975" s="163" t="str">
        <f>IFERROR('Inputs_Metric 7'!$D$5*INDEX('HAZUS Table FL 14.14'!$I$5:$I$40,MATCH($J975,'HAZUS Table FL 14.14'!$C$5:$C$40,0)),"no data")</f>
        <v>no data</v>
      </c>
      <c r="P975" s="246" t="str">
        <f>IFERROR(AVERAGEIFS('HAZUS Table FL 14.12'!$S$4:$S$325,'HAZUS Table FL 14.12'!$N$4:$N$325,$J975,'HAZUS Table FL 14.12'!$R$4:$R$325,$I975,'HAZUS Table FL 14.12'!$P$4:$P$325,"&lt;="&amp;$G975,'HAZUS Table FL 14.12'!$Q$4:$Q$325,"&gt;"&amp;$G975)*'Inputs_Metric 7'!$D$6,"no data")</f>
        <v>no data</v>
      </c>
      <c r="Q975" s="246" t="str">
        <f>IFERROR(AVERAGEIFS('HAZUS Table FL 14.12'!$S$4:$S$325,'HAZUS Table FL 14.12'!$N$4:$N$325,$J975,'HAZUS Table FL 14.12'!$R$4:$R$325,$I975,'HAZUS Table FL 14.12'!$P$4:$P$325,"&lt;="&amp;$H975,'HAZUS Table FL 14.12'!$Q$4:$Q$325,"&gt;"&amp;$H975)*'Inputs_Metric 7'!$D$6,"no data")</f>
        <v>no data</v>
      </c>
      <c r="R975" s="246" t="str">
        <f>IFERROR(INDEX('HAZUS Table FL 14.16'!$D$3:$D$30,MATCH($J975,'HAZUS Table FL 14.16'!$C$3:$C$30,0)),"no data")</f>
        <v>no data</v>
      </c>
      <c r="S975" s="246" t="str">
        <f>IFERROR(INDEX('HAZUS Table FL 14.16'!$F$3:$F$30,MATCH($J975,'HAZUS Table FL 14.16'!$C$3:$C$30,0)),"no data")</f>
        <v>no data</v>
      </c>
      <c r="T975" s="246" t="str">
        <f>IFERROR(INDEX('HAZUS Table FL 14.16'!$G$3:$G$30,MATCH($J975,'HAZUS Table FL 14.16'!$C$3:$C$30,0)),"no data")</f>
        <v>no data</v>
      </c>
      <c r="U975" s="164" t="str">
        <f>IFERROR('Inputs_Metric 7'!$D$5*INDEX('HAZUS Table FL 14.8'!$E$4:$E$14,MATCH('Step 1_Metric 7'!$J975,'HAZUS Table FL 14.8'!$C$4:$C$14,0)),"no data")</f>
        <v>no data</v>
      </c>
      <c r="W975" s="92" t="str">
        <f t="shared" si="137"/>
        <v/>
      </c>
      <c r="X975" s="92" t="str">
        <f t="shared" si="138"/>
        <v/>
      </c>
      <c r="Y975" s="92" t="str">
        <f t="shared" si="139"/>
        <v/>
      </c>
      <c r="Z975" s="92" t="str">
        <f t="shared" si="140"/>
        <v/>
      </c>
      <c r="AA975" s="101" t="str">
        <f t="shared" si="141"/>
        <v/>
      </c>
      <c r="AB975" s="101" t="str">
        <f t="shared" si="142"/>
        <v/>
      </c>
      <c r="AC975" s="92" t="str">
        <f t="shared" si="143"/>
        <v/>
      </c>
      <c r="AD975" s="92" t="str">
        <f t="shared" si="144"/>
        <v/>
      </c>
    </row>
    <row r="976" spans="1:30" x14ac:dyDescent="0.25">
      <c r="A976">
        <f t="shared" si="136"/>
        <v>10</v>
      </c>
      <c r="B976">
        <f>COUNTIF($D$4:D976,D976)</f>
        <v>893</v>
      </c>
      <c r="C976">
        <f>'Building Structure Data'!B977</f>
        <v>0</v>
      </c>
      <c r="D976">
        <f>'Building Structure Data'!C977</f>
        <v>0</v>
      </c>
      <c r="E976">
        <f>'Building Structure Data'!D977</f>
        <v>0</v>
      </c>
      <c r="F976">
        <f>'Building Structure Data'!E977</f>
        <v>0</v>
      </c>
      <c r="G976" s="43">
        <f>'Building Structure Data'!O977</f>
        <v>0</v>
      </c>
      <c r="H976" s="43">
        <f>'Building Structure Data'!P977</f>
        <v>0</v>
      </c>
      <c r="I976" t="b">
        <f>IF(OR('Building Structure Data'!M977="C",'Building Structure Data'!M977="R"),TRUE,FALSE)</f>
        <v>0</v>
      </c>
      <c r="J976">
        <f>'Building Structure Data'!Y977</f>
        <v>0</v>
      </c>
      <c r="K976" s="77">
        <f>'Building Structure Data'!AN977</f>
        <v>0</v>
      </c>
      <c r="L976" s="77">
        <f>'Building Structure Data'!AO977</f>
        <v>0</v>
      </c>
      <c r="M976" s="163" t="str">
        <f>IFERROR('Inputs_Metric 7'!$D$5*INDEX('HAZUS Table FL 14.14'!$F$5:$F$40,MATCH($J976,'HAZUS Table FL 14.14'!$C$5:$C$40,0)),"no data")</f>
        <v>no data</v>
      </c>
      <c r="N976" s="163" t="str">
        <f>IFERROR('Inputs_Metric 7'!$D$5*INDEX('HAZUS Table FL 14.14'!$G$5:$G$40,MATCH($J976,'HAZUS Table FL 14.14'!$C$5:$C$40,0)),"no data")</f>
        <v>no data</v>
      </c>
      <c r="O976" s="163" t="str">
        <f>IFERROR('Inputs_Metric 7'!$D$5*INDEX('HAZUS Table FL 14.14'!$I$5:$I$40,MATCH($J976,'HAZUS Table FL 14.14'!$C$5:$C$40,0)),"no data")</f>
        <v>no data</v>
      </c>
      <c r="P976" s="246" t="str">
        <f>IFERROR(AVERAGEIFS('HAZUS Table FL 14.12'!$S$4:$S$325,'HAZUS Table FL 14.12'!$N$4:$N$325,$J976,'HAZUS Table FL 14.12'!$R$4:$R$325,$I976,'HAZUS Table FL 14.12'!$P$4:$P$325,"&lt;="&amp;$G976,'HAZUS Table FL 14.12'!$Q$4:$Q$325,"&gt;"&amp;$G976)*'Inputs_Metric 7'!$D$6,"no data")</f>
        <v>no data</v>
      </c>
      <c r="Q976" s="246" t="str">
        <f>IFERROR(AVERAGEIFS('HAZUS Table FL 14.12'!$S$4:$S$325,'HAZUS Table FL 14.12'!$N$4:$N$325,$J976,'HAZUS Table FL 14.12'!$R$4:$R$325,$I976,'HAZUS Table FL 14.12'!$P$4:$P$325,"&lt;="&amp;$H976,'HAZUS Table FL 14.12'!$Q$4:$Q$325,"&gt;"&amp;$H976)*'Inputs_Metric 7'!$D$6,"no data")</f>
        <v>no data</v>
      </c>
      <c r="R976" s="246" t="str">
        <f>IFERROR(INDEX('HAZUS Table FL 14.16'!$D$3:$D$30,MATCH($J976,'HAZUS Table FL 14.16'!$C$3:$C$30,0)),"no data")</f>
        <v>no data</v>
      </c>
      <c r="S976" s="246" t="str">
        <f>IFERROR(INDEX('HAZUS Table FL 14.16'!$F$3:$F$30,MATCH($J976,'HAZUS Table FL 14.16'!$C$3:$C$30,0)),"no data")</f>
        <v>no data</v>
      </c>
      <c r="T976" s="246" t="str">
        <f>IFERROR(INDEX('HAZUS Table FL 14.16'!$G$3:$G$30,MATCH($J976,'HAZUS Table FL 14.16'!$C$3:$C$30,0)),"no data")</f>
        <v>no data</v>
      </c>
      <c r="U976" s="164" t="str">
        <f>IFERROR('Inputs_Metric 7'!$D$5*INDEX('HAZUS Table FL 14.8'!$E$4:$E$14,MATCH('Step 1_Metric 7'!$J976,'HAZUS Table FL 14.8'!$C$4:$C$14,0)),"no data")</f>
        <v>no data</v>
      </c>
      <c r="W976" s="92" t="str">
        <f t="shared" si="137"/>
        <v/>
      </c>
      <c r="X976" s="92" t="str">
        <f t="shared" si="138"/>
        <v/>
      </c>
      <c r="Y976" s="92" t="str">
        <f t="shared" si="139"/>
        <v/>
      </c>
      <c r="Z976" s="92" t="str">
        <f t="shared" si="140"/>
        <v/>
      </c>
      <c r="AA976" s="101" t="str">
        <f t="shared" si="141"/>
        <v/>
      </c>
      <c r="AB976" s="101" t="str">
        <f t="shared" si="142"/>
        <v/>
      </c>
      <c r="AC976" s="92" t="str">
        <f t="shared" si="143"/>
        <v/>
      </c>
      <c r="AD976" s="92" t="str">
        <f t="shared" si="144"/>
        <v/>
      </c>
    </row>
    <row r="977" spans="1:30" x14ac:dyDescent="0.25">
      <c r="A977">
        <f t="shared" si="136"/>
        <v>10</v>
      </c>
      <c r="B977">
        <f>COUNTIF($D$4:D977,D977)</f>
        <v>894</v>
      </c>
      <c r="C977">
        <f>'Building Structure Data'!B978</f>
        <v>0</v>
      </c>
      <c r="D977">
        <f>'Building Structure Data'!C978</f>
        <v>0</v>
      </c>
      <c r="E977">
        <f>'Building Structure Data'!D978</f>
        <v>0</v>
      </c>
      <c r="F977">
        <f>'Building Structure Data'!E978</f>
        <v>0</v>
      </c>
      <c r="G977" s="43">
        <f>'Building Structure Data'!O978</f>
        <v>0</v>
      </c>
      <c r="H977" s="43">
        <f>'Building Structure Data'!P978</f>
        <v>0</v>
      </c>
      <c r="I977" t="b">
        <f>IF(OR('Building Structure Data'!M978="C",'Building Structure Data'!M978="R"),TRUE,FALSE)</f>
        <v>0</v>
      </c>
      <c r="J977">
        <f>'Building Structure Data'!Y978</f>
        <v>0</v>
      </c>
      <c r="K977" s="77">
        <f>'Building Structure Data'!AN978</f>
        <v>0</v>
      </c>
      <c r="L977" s="77">
        <f>'Building Structure Data'!AO978</f>
        <v>0</v>
      </c>
      <c r="M977" s="163" t="str">
        <f>IFERROR('Inputs_Metric 7'!$D$5*INDEX('HAZUS Table FL 14.14'!$F$5:$F$40,MATCH($J977,'HAZUS Table FL 14.14'!$C$5:$C$40,0)),"no data")</f>
        <v>no data</v>
      </c>
      <c r="N977" s="163" t="str">
        <f>IFERROR('Inputs_Metric 7'!$D$5*INDEX('HAZUS Table FL 14.14'!$G$5:$G$40,MATCH($J977,'HAZUS Table FL 14.14'!$C$5:$C$40,0)),"no data")</f>
        <v>no data</v>
      </c>
      <c r="O977" s="163" t="str">
        <f>IFERROR('Inputs_Metric 7'!$D$5*INDEX('HAZUS Table FL 14.14'!$I$5:$I$40,MATCH($J977,'HAZUS Table FL 14.14'!$C$5:$C$40,0)),"no data")</f>
        <v>no data</v>
      </c>
      <c r="P977" s="246" t="str">
        <f>IFERROR(AVERAGEIFS('HAZUS Table FL 14.12'!$S$4:$S$325,'HAZUS Table FL 14.12'!$N$4:$N$325,$J977,'HAZUS Table FL 14.12'!$R$4:$R$325,$I977,'HAZUS Table FL 14.12'!$P$4:$P$325,"&lt;="&amp;$G977,'HAZUS Table FL 14.12'!$Q$4:$Q$325,"&gt;"&amp;$G977)*'Inputs_Metric 7'!$D$6,"no data")</f>
        <v>no data</v>
      </c>
      <c r="Q977" s="246" t="str">
        <f>IFERROR(AVERAGEIFS('HAZUS Table FL 14.12'!$S$4:$S$325,'HAZUS Table FL 14.12'!$N$4:$N$325,$J977,'HAZUS Table FL 14.12'!$R$4:$R$325,$I977,'HAZUS Table FL 14.12'!$P$4:$P$325,"&lt;="&amp;$H977,'HAZUS Table FL 14.12'!$Q$4:$Q$325,"&gt;"&amp;$H977)*'Inputs_Metric 7'!$D$6,"no data")</f>
        <v>no data</v>
      </c>
      <c r="R977" s="246" t="str">
        <f>IFERROR(INDEX('HAZUS Table FL 14.16'!$D$3:$D$30,MATCH($J977,'HAZUS Table FL 14.16'!$C$3:$C$30,0)),"no data")</f>
        <v>no data</v>
      </c>
      <c r="S977" s="246" t="str">
        <f>IFERROR(INDEX('HAZUS Table FL 14.16'!$F$3:$F$30,MATCH($J977,'HAZUS Table FL 14.16'!$C$3:$C$30,0)),"no data")</f>
        <v>no data</v>
      </c>
      <c r="T977" s="246" t="str">
        <f>IFERROR(INDEX('HAZUS Table FL 14.16'!$G$3:$G$30,MATCH($J977,'HAZUS Table FL 14.16'!$C$3:$C$30,0)),"no data")</f>
        <v>no data</v>
      </c>
      <c r="U977" s="164" t="str">
        <f>IFERROR('Inputs_Metric 7'!$D$5*INDEX('HAZUS Table FL 14.8'!$E$4:$E$14,MATCH('Step 1_Metric 7'!$J977,'HAZUS Table FL 14.8'!$C$4:$C$14,0)),"no data")</f>
        <v>no data</v>
      </c>
      <c r="W977" s="92" t="str">
        <f t="shared" si="137"/>
        <v/>
      </c>
      <c r="X977" s="92" t="str">
        <f t="shared" si="138"/>
        <v/>
      </c>
      <c r="Y977" s="92" t="str">
        <f t="shared" si="139"/>
        <v/>
      </c>
      <c r="Z977" s="92" t="str">
        <f t="shared" si="140"/>
        <v/>
      </c>
      <c r="AA977" s="101" t="str">
        <f t="shared" si="141"/>
        <v/>
      </c>
      <c r="AB977" s="101" t="str">
        <f t="shared" si="142"/>
        <v/>
      </c>
      <c r="AC977" s="92" t="str">
        <f t="shared" si="143"/>
        <v/>
      </c>
      <c r="AD977" s="92" t="str">
        <f t="shared" si="144"/>
        <v/>
      </c>
    </row>
    <row r="978" spans="1:30" x14ac:dyDescent="0.25">
      <c r="A978">
        <f t="shared" si="136"/>
        <v>10</v>
      </c>
      <c r="B978">
        <f>COUNTIF($D$4:D978,D978)</f>
        <v>895</v>
      </c>
      <c r="C978">
        <f>'Building Structure Data'!B979</f>
        <v>0</v>
      </c>
      <c r="D978">
        <f>'Building Structure Data'!C979</f>
        <v>0</v>
      </c>
      <c r="E978">
        <f>'Building Structure Data'!D979</f>
        <v>0</v>
      </c>
      <c r="F978">
        <f>'Building Structure Data'!E979</f>
        <v>0</v>
      </c>
      <c r="G978" s="43">
        <f>'Building Structure Data'!O979</f>
        <v>0</v>
      </c>
      <c r="H978" s="43">
        <f>'Building Structure Data'!P979</f>
        <v>0</v>
      </c>
      <c r="I978" t="b">
        <f>IF(OR('Building Structure Data'!M979="C",'Building Structure Data'!M979="R"),TRUE,FALSE)</f>
        <v>0</v>
      </c>
      <c r="J978">
        <f>'Building Structure Data'!Y979</f>
        <v>0</v>
      </c>
      <c r="K978" s="77">
        <f>'Building Structure Data'!AN979</f>
        <v>0</v>
      </c>
      <c r="L978" s="77">
        <f>'Building Structure Data'!AO979</f>
        <v>0</v>
      </c>
      <c r="M978" s="163" t="str">
        <f>IFERROR('Inputs_Metric 7'!$D$5*INDEX('HAZUS Table FL 14.14'!$F$5:$F$40,MATCH($J978,'HAZUS Table FL 14.14'!$C$5:$C$40,0)),"no data")</f>
        <v>no data</v>
      </c>
      <c r="N978" s="163" t="str">
        <f>IFERROR('Inputs_Metric 7'!$D$5*INDEX('HAZUS Table FL 14.14'!$G$5:$G$40,MATCH($J978,'HAZUS Table FL 14.14'!$C$5:$C$40,0)),"no data")</f>
        <v>no data</v>
      </c>
      <c r="O978" s="163" t="str">
        <f>IFERROR('Inputs_Metric 7'!$D$5*INDEX('HAZUS Table FL 14.14'!$I$5:$I$40,MATCH($J978,'HAZUS Table FL 14.14'!$C$5:$C$40,0)),"no data")</f>
        <v>no data</v>
      </c>
      <c r="P978" s="246" t="str">
        <f>IFERROR(AVERAGEIFS('HAZUS Table FL 14.12'!$S$4:$S$325,'HAZUS Table FL 14.12'!$N$4:$N$325,$J978,'HAZUS Table FL 14.12'!$R$4:$R$325,$I978,'HAZUS Table FL 14.12'!$P$4:$P$325,"&lt;="&amp;$G978,'HAZUS Table FL 14.12'!$Q$4:$Q$325,"&gt;"&amp;$G978)*'Inputs_Metric 7'!$D$6,"no data")</f>
        <v>no data</v>
      </c>
      <c r="Q978" s="246" t="str">
        <f>IFERROR(AVERAGEIFS('HAZUS Table FL 14.12'!$S$4:$S$325,'HAZUS Table FL 14.12'!$N$4:$N$325,$J978,'HAZUS Table FL 14.12'!$R$4:$R$325,$I978,'HAZUS Table FL 14.12'!$P$4:$P$325,"&lt;="&amp;$H978,'HAZUS Table FL 14.12'!$Q$4:$Q$325,"&gt;"&amp;$H978)*'Inputs_Metric 7'!$D$6,"no data")</f>
        <v>no data</v>
      </c>
      <c r="R978" s="246" t="str">
        <f>IFERROR(INDEX('HAZUS Table FL 14.16'!$D$3:$D$30,MATCH($J978,'HAZUS Table FL 14.16'!$C$3:$C$30,0)),"no data")</f>
        <v>no data</v>
      </c>
      <c r="S978" s="246" t="str">
        <f>IFERROR(INDEX('HAZUS Table FL 14.16'!$F$3:$F$30,MATCH($J978,'HAZUS Table FL 14.16'!$C$3:$C$30,0)),"no data")</f>
        <v>no data</v>
      </c>
      <c r="T978" s="246" t="str">
        <f>IFERROR(INDEX('HAZUS Table FL 14.16'!$G$3:$G$30,MATCH($J978,'HAZUS Table FL 14.16'!$C$3:$C$30,0)),"no data")</f>
        <v>no data</v>
      </c>
      <c r="U978" s="164" t="str">
        <f>IFERROR('Inputs_Metric 7'!$D$5*INDEX('HAZUS Table FL 14.8'!$E$4:$E$14,MATCH('Step 1_Metric 7'!$J978,'HAZUS Table FL 14.8'!$C$4:$C$14,0)),"no data")</f>
        <v>no data</v>
      </c>
      <c r="W978" s="92" t="str">
        <f t="shared" si="137"/>
        <v/>
      </c>
      <c r="X978" s="92" t="str">
        <f t="shared" si="138"/>
        <v/>
      </c>
      <c r="Y978" s="92" t="str">
        <f t="shared" si="139"/>
        <v/>
      </c>
      <c r="Z978" s="92" t="str">
        <f t="shared" si="140"/>
        <v/>
      </c>
      <c r="AA978" s="101" t="str">
        <f t="shared" si="141"/>
        <v/>
      </c>
      <c r="AB978" s="101" t="str">
        <f t="shared" si="142"/>
        <v/>
      </c>
      <c r="AC978" s="92" t="str">
        <f t="shared" si="143"/>
        <v/>
      </c>
      <c r="AD978" s="92" t="str">
        <f t="shared" si="144"/>
        <v/>
      </c>
    </row>
    <row r="979" spans="1:30" x14ac:dyDescent="0.25">
      <c r="A979">
        <f t="shared" si="136"/>
        <v>10</v>
      </c>
      <c r="B979">
        <f>COUNTIF($D$4:D979,D979)</f>
        <v>896</v>
      </c>
      <c r="C979">
        <f>'Building Structure Data'!B980</f>
        <v>0</v>
      </c>
      <c r="D979">
        <f>'Building Structure Data'!C980</f>
        <v>0</v>
      </c>
      <c r="E979">
        <f>'Building Structure Data'!D980</f>
        <v>0</v>
      </c>
      <c r="F979">
        <f>'Building Structure Data'!E980</f>
        <v>0</v>
      </c>
      <c r="G979" s="43">
        <f>'Building Structure Data'!O980</f>
        <v>0</v>
      </c>
      <c r="H979" s="43">
        <f>'Building Structure Data'!P980</f>
        <v>0</v>
      </c>
      <c r="I979" t="b">
        <f>IF(OR('Building Structure Data'!M980="C",'Building Structure Data'!M980="R"),TRUE,FALSE)</f>
        <v>0</v>
      </c>
      <c r="J979">
        <f>'Building Structure Data'!Y980</f>
        <v>0</v>
      </c>
      <c r="K979" s="77">
        <f>'Building Structure Data'!AN980</f>
        <v>0</v>
      </c>
      <c r="L979" s="77">
        <f>'Building Structure Data'!AO980</f>
        <v>0</v>
      </c>
      <c r="M979" s="163" t="str">
        <f>IFERROR('Inputs_Metric 7'!$D$5*INDEX('HAZUS Table FL 14.14'!$F$5:$F$40,MATCH($J979,'HAZUS Table FL 14.14'!$C$5:$C$40,0)),"no data")</f>
        <v>no data</v>
      </c>
      <c r="N979" s="163" t="str">
        <f>IFERROR('Inputs_Metric 7'!$D$5*INDEX('HAZUS Table FL 14.14'!$G$5:$G$40,MATCH($J979,'HAZUS Table FL 14.14'!$C$5:$C$40,0)),"no data")</f>
        <v>no data</v>
      </c>
      <c r="O979" s="163" t="str">
        <f>IFERROR('Inputs_Metric 7'!$D$5*INDEX('HAZUS Table FL 14.14'!$I$5:$I$40,MATCH($J979,'HAZUS Table FL 14.14'!$C$5:$C$40,0)),"no data")</f>
        <v>no data</v>
      </c>
      <c r="P979" s="246" t="str">
        <f>IFERROR(AVERAGEIFS('HAZUS Table FL 14.12'!$S$4:$S$325,'HAZUS Table FL 14.12'!$N$4:$N$325,$J979,'HAZUS Table FL 14.12'!$R$4:$R$325,$I979,'HAZUS Table FL 14.12'!$P$4:$P$325,"&lt;="&amp;$G979,'HAZUS Table FL 14.12'!$Q$4:$Q$325,"&gt;"&amp;$G979)*'Inputs_Metric 7'!$D$6,"no data")</f>
        <v>no data</v>
      </c>
      <c r="Q979" s="246" t="str">
        <f>IFERROR(AVERAGEIFS('HAZUS Table FL 14.12'!$S$4:$S$325,'HAZUS Table FL 14.12'!$N$4:$N$325,$J979,'HAZUS Table FL 14.12'!$R$4:$R$325,$I979,'HAZUS Table FL 14.12'!$P$4:$P$325,"&lt;="&amp;$H979,'HAZUS Table FL 14.12'!$Q$4:$Q$325,"&gt;"&amp;$H979)*'Inputs_Metric 7'!$D$6,"no data")</f>
        <v>no data</v>
      </c>
      <c r="R979" s="246" t="str">
        <f>IFERROR(INDEX('HAZUS Table FL 14.16'!$D$3:$D$30,MATCH($J979,'HAZUS Table FL 14.16'!$C$3:$C$30,0)),"no data")</f>
        <v>no data</v>
      </c>
      <c r="S979" s="246" t="str">
        <f>IFERROR(INDEX('HAZUS Table FL 14.16'!$F$3:$F$30,MATCH($J979,'HAZUS Table FL 14.16'!$C$3:$C$30,0)),"no data")</f>
        <v>no data</v>
      </c>
      <c r="T979" s="246" t="str">
        <f>IFERROR(INDEX('HAZUS Table FL 14.16'!$G$3:$G$30,MATCH($J979,'HAZUS Table FL 14.16'!$C$3:$C$30,0)),"no data")</f>
        <v>no data</v>
      </c>
      <c r="U979" s="164" t="str">
        <f>IFERROR('Inputs_Metric 7'!$D$5*INDEX('HAZUS Table FL 14.8'!$E$4:$E$14,MATCH('Step 1_Metric 7'!$J979,'HAZUS Table FL 14.8'!$C$4:$C$14,0)),"no data")</f>
        <v>no data</v>
      </c>
      <c r="W979" s="92" t="str">
        <f t="shared" si="137"/>
        <v/>
      </c>
      <c r="X979" s="92" t="str">
        <f t="shared" si="138"/>
        <v/>
      </c>
      <c r="Y979" s="92" t="str">
        <f t="shared" si="139"/>
        <v/>
      </c>
      <c r="Z979" s="92" t="str">
        <f t="shared" si="140"/>
        <v/>
      </c>
      <c r="AA979" s="101" t="str">
        <f t="shared" si="141"/>
        <v/>
      </c>
      <c r="AB979" s="101" t="str">
        <f t="shared" si="142"/>
        <v/>
      </c>
      <c r="AC979" s="92" t="str">
        <f t="shared" si="143"/>
        <v/>
      </c>
      <c r="AD979" s="92" t="str">
        <f t="shared" si="144"/>
        <v/>
      </c>
    </row>
    <row r="980" spans="1:30" x14ac:dyDescent="0.25">
      <c r="A980">
        <f t="shared" si="136"/>
        <v>10</v>
      </c>
      <c r="B980">
        <f>COUNTIF($D$4:D980,D980)</f>
        <v>897</v>
      </c>
      <c r="C980">
        <f>'Building Structure Data'!B981</f>
        <v>0</v>
      </c>
      <c r="D980">
        <f>'Building Structure Data'!C981</f>
        <v>0</v>
      </c>
      <c r="E980">
        <f>'Building Structure Data'!D981</f>
        <v>0</v>
      </c>
      <c r="F980">
        <f>'Building Structure Data'!E981</f>
        <v>0</v>
      </c>
      <c r="G980" s="43">
        <f>'Building Structure Data'!O981</f>
        <v>0</v>
      </c>
      <c r="H980" s="43">
        <f>'Building Structure Data'!P981</f>
        <v>0</v>
      </c>
      <c r="I980" t="b">
        <f>IF(OR('Building Structure Data'!M981="C",'Building Structure Data'!M981="R"),TRUE,FALSE)</f>
        <v>0</v>
      </c>
      <c r="J980">
        <f>'Building Structure Data'!Y981</f>
        <v>0</v>
      </c>
      <c r="K980" s="77">
        <f>'Building Structure Data'!AN981</f>
        <v>0</v>
      </c>
      <c r="L980" s="77">
        <f>'Building Structure Data'!AO981</f>
        <v>0</v>
      </c>
      <c r="M980" s="163" t="str">
        <f>IFERROR('Inputs_Metric 7'!$D$5*INDEX('HAZUS Table FL 14.14'!$F$5:$F$40,MATCH($J980,'HAZUS Table FL 14.14'!$C$5:$C$40,0)),"no data")</f>
        <v>no data</v>
      </c>
      <c r="N980" s="163" t="str">
        <f>IFERROR('Inputs_Metric 7'!$D$5*INDEX('HAZUS Table FL 14.14'!$G$5:$G$40,MATCH($J980,'HAZUS Table FL 14.14'!$C$5:$C$40,0)),"no data")</f>
        <v>no data</v>
      </c>
      <c r="O980" s="163" t="str">
        <f>IFERROR('Inputs_Metric 7'!$D$5*INDEX('HAZUS Table FL 14.14'!$I$5:$I$40,MATCH($J980,'HAZUS Table FL 14.14'!$C$5:$C$40,0)),"no data")</f>
        <v>no data</v>
      </c>
      <c r="P980" s="246" t="str">
        <f>IFERROR(AVERAGEIFS('HAZUS Table FL 14.12'!$S$4:$S$325,'HAZUS Table FL 14.12'!$N$4:$N$325,$J980,'HAZUS Table FL 14.12'!$R$4:$R$325,$I980,'HAZUS Table FL 14.12'!$P$4:$P$325,"&lt;="&amp;$G980,'HAZUS Table FL 14.12'!$Q$4:$Q$325,"&gt;"&amp;$G980)*'Inputs_Metric 7'!$D$6,"no data")</f>
        <v>no data</v>
      </c>
      <c r="Q980" s="246" t="str">
        <f>IFERROR(AVERAGEIFS('HAZUS Table FL 14.12'!$S$4:$S$325,'HAZUS Table FL 14.12'!$N$4:$N$325,$J980,'HAZUS Table FL 14.12'!$R$4:$R$325,$I980,'HAZUS Table FL 14.12'!$P$4:$P$325,"&lt;="&amp;$H980,'HAZUS Table FL 14.12'!$Q$4:$Q$325,"&gt;"&amp;$H980)*'Inputs_Metric 7'!$D$6,"no data")</f>
        <v>no data</v>
      </c>
      <c r="R980" s="246" t="str">
        <f>IFERROR(INDEX('HAZUS Table FL 14.16'!$D$3:$D$30,MATCH($J980,'HAZUS Table FL 14.16'!$C$3:$C$30,0)),"no data")</f>
        <v>no data</v>
      </c>
      <c r="S980" s="246" t="str">
        <f>IFERROR(INDEX('HAZUS Table FL 14.16'!$F$3:$F$30,MATCH($J980,'HAZUS Table FL 14.16'!$C$3:$C$30,0)),"no data")</f>
        <v>no data</v>
      </c>
      <c r="T980" s="246" t="str">
        <f>IFERROR(INDEX('HAZUS Table FL 14.16'!$G$3:$G$30,MATCH($J980,'HAZUS Table FL 14.16'!$C$3:$C$30,0)),"no data")</f>
        <v>no data</v>
      </c>
      <c r="U980" s="164" t="str">
        <f>IFERROR('Inputs_Metric 7'!$D$5*INDEX('HAZUS Table FL 14.8'!$E$4:$E$14,MATCH('Step 1_Metric 7'!$J980,'HAZUS Table FL 14.8'!$C$4:$C$14,0)),"no data")</f>
        <v>no data</v>
      </c>
      <c r="W980" s="92" t="str">
        <f t="shared" si="137"/>
        <v/>
      </c>
      <c r="X980" s="92" t="str">
        <f t="shared" si="138"/>
        <v/>
      </c>
      <c r="Y980" s="92" t="str">
        <f t="shared" si="139"/>
        <v/>
      </c>
      <c r="Z980" s="92" t="str">
        <f t="shared" si="140"/>
        <v/>
      </c>
      <c r="AA980" s="101" t="str">
        <f t="shared" si="141"/>
        <v/>
      </c>
      <c r="AB980" s="101" t="str">
        <f t="shared" si="142"/>
        <v/>
      </c>
      <c r="AC980" s="92" t="str">
        <f t="shared" si="143"/>
        <v/>
      </c>
      <c r="AD980" s="92" t="str">
        <f t="shared" si="144"/>
        <v/>
      </c>
    </row>
    <row r="981" spans="1:30" x14ac:dyDescent="0.25">
      <c r="A981">
        <f t="shared" si="136"/>
        <v>10</v>
      </c>
      <c r="B981">
        <f>COUNTIF($D$4:D981,D981)</f>
        <v>898</v>
      </c>
      <c r="C981">
        <f>'Building Structure Data'!B982</f>
        <v>0</v>
      </c>
      <c r="D981">
        <f>'Building Structure Data'!C982</f>
        <v>0</v>
      </c>
      <c r="E981">
        <f>'Building Structure Data'!D982</f>
        <v>0</v>
      </c>
      <c r="F981">
        <f>'Building Structure Data'!E982</f>
        <v>0</v>
      </c>
      <c r="G981" s="43">
        <f>'Building Structure Data'!O982</f>
        <v>0</v>
      </c>
      <c r="H981" s="43">
        <f>'Building Structure Data'!P982</f>
        <v>0</v>
      </c>
      <c r="I981" t="b">
        <f>IF(OR('Building Structure Data'!M982="C",'Building Structure Data'!M982="R"),TRUE,FALSE)</f>
        <v>0</v>
      </c>
      <c r="J981">
        <f>'Building Structure Data'!Y982</f>
        <v>0</v>
      </c>
      <c r="K981" s="77">
        <f>'Building Structure Data'!AN982</f>
        <v>0</v>
      </c>
      <c r="L981" s="77">
        <f>'Building Structure Data'!AO982</f>
        <v>0</v>
      </c>
      <c r="M981" s="163" t="str">
        <f>IFERROR('Inputs_Metric 7'!$D$5*INDEX('HAZUS Table FL 14.14'!$F$5:$F$40,MATCH($J981,'HAZUS Table FL 14.14'!$C$5:$C$40,0)),"no data")</f>
        <v>no data</v>
      </c>
      <c r="N981" s="163" t="str">
        <f>IFERROR('Inputs_Metric 7'!$D$5*INDEX('HAZUS Table FL 14.14'!$G$5:$G$40,MATCH($J981,'HAZUS Table FL 14.14'!$C$5:$C$40,0)),"no data")</f>
        <v>no data</v>
      </c>
      <c r="O981" s="163" t="str">
        <f>IFERROR('Inputs_Metric 7'!$D$5*INDEX('HAZUS Table FL 14.14'!$I$5:$I$40,MATCH($J981,'HAZUS Table FL 14.14'!$C$5:$C$40,0)),"no data")</f>
        <v>no data</v>
      </c>
      <c r="P981" s="246" t="str">
        <f>IFERROR(AVERAGEIFS('HAZUS Table FL 14.12'!$S$4:$S$325,'HAZUS Table FL 14.12'!$N$4:$N$325,$J981,'HAZUS Table FL 14.12'!$R$4:$R$325,$I981,'HAZUS Table FL 14.12'!$P$4:$P$325,"&lt;="&amp;$G981,'HAZUS Table FL 14.12'!$Q$4:$Q$325,"&gt;"&amp;$G981)*'Inputs_Metric 7'!$D$6,"no data")</f>
        <v>no data</v>
      </c>
      <c r="Q981" s="246" t="str">
        <f>IFERROR(AVERAGEIFS('HAZUS Table FL 14.12'!$S$4:$S$325,'HAZUS Table FL 14.12'!$N$4:$N$325,$J981,'HAZUS Table FL 14.12'!$R$4:$R$325,$I981,'HAZUS Table FL 14.12'!$P$4:$P$325,"&lt;="&amp;$H981,'HAZUS Table FL 14.12'!$Q$4:$Q$325,"&gt;"&amp;$H981)*'Inputs_Metric 7'!$D$6,"no data")</f>
        <v>no data</v>
      </c>
      <c r="R981" s="246" t="str">
        <f>IFERROR(INDEX('HAZUS Table FL 14.16'!$D$3:$D$30,MATCH($J981,'HAZUS Table FL 14.16'!$C$3:$C$30,0)),"no data")</f>
        <v>no data</v>
      </c>
      <c r="S981" s="246" t="str">
        <f>IFERROR(INDEX('HAZUS Table FL 14.16'!$F$3:$F$30,MATCH($J981,'HAZUS Table FL 14.16'!$C$3:$C$30,0)),"no data")</f>
        <v>no data</v>
      </c>
      <c r="T981" s="246" t="str">
        <f>IFERROR(INDEX('HAZUS Table FL 14.16'!$G$3:$G$30,MATCH($J981,'HAZUS Table FL 14.16'!$C$3:$C$30,0)),"no data")</f>
        <v>no data</v>
      </c>
      <c r="U981" s="164" t="str">
        <f>IFERROR('Inputs_Metric 7'!$D$5*INDEX('HAZUS Table FL 14.8'!$E$4:$E$14,MATCH('Step 1_Metric 7'!$J981,'HAZUS Table FL 14.8'!$C$4:$C$14,0)),"no data")</f>
        <v>no data</v>
      </c>
      <c r="W981" s="92" t="str">
        <f t="shared" si="137"/>
        <v/>
      </c>
      <c r="X981" s="92" t="str">
        <f t="shared" si="138"/>
        <v/>
      </c>
      <c r="Y981" s="92" t="str">
        <f t="shared" si="139"/>
        <v/>
      </c>
      <c r="Z981" s="92" t="str">
        <f t="shared" si="140"/>
        <v/>
      </c>
      <c r="AA981" s="101" t="str">
        <f t="shared" si="141"/>
        <v/>
      </c>
      <c r="AB981" s="101" t="str">
        <f t="shared" si="142"/>
        <v/>
      </c>
      <c r="AC981" s="92" t="str">
        <f t="shared" si="143"/>
        <v/>
      </c>
      <c r="AD981" s="92" t="str">
        <f t="shared" si="144"/>
        <v/>
      </c>
    </row>
    <row r="982" spans="1:30" x14ac:dyDescent="0.25">
      <c r="A982">
        <f t="shared" si="136"/>
        <v>10</v>
      </c>
      <c r="B982">
        <f>COUNTIF($D$4:D982,D982)</f>
        <v>899</v>
      </c>
      <c r="C982">
        <f>'Building Structure Data'!B983</f>
        <v>0</v>
      </c>
      <c r="D982">
        <f>'Building Structure Data'!C983</f>
        <v>0</v>
      </c>
      <c r="E982">
        <f>'Building Structure Data'!D983</f>
        <v>0</v>
      </c>
      <c r="F982">
        <f>'Building Structure Data'!E983</f>
        <v>0</v>
      </c>
      <c r="G982" s="43">
        <f>'Building Structure Data'!O983</f>
        <v>0</v>
      </c>
      <c r="H982" s="43">
        <f>'Building Structure Data'!P983</f>
        <v>0</v>
      </c>
      <c r="I982" t="b">
        <f>IF(OR('Building Structure Data'!M983="C",'Building Structure Data'!M983="R"),TRUE,FALSE)</f>
        <v>0</v>
      </c>
      <c r="J982">
        <f>'Building Structure Data'!Y983</f>
        <v>0</v>
      </c>
      <c r="K982" s="77">
        <f>'Building Structure Data'!AN983</f>
        <v>0</v>
      </c>
      <c r="L982" s="77">
        <f>'Building Structure Data'!AO983</f>
        <v>0</v>
      </c>
      <c r="M982" s="163" t="str">
        <f>IFERROR('Inputs_Metric 7'!$D$5*INDEX('HAZUS Table FL 14.14'!$F$5:$F$40,MATCH($J982,'HAZUS Table FL 14.14'!$C$5:$C$40,0)),"no data")</f>
        <v>no data</v>
      </c>
      <c r="N982" s="163" t="str">
        <f>IFERROR('Inputs_Metric 7'!$D$5*INDEX('HAZUS Table FL 14.14'!$G$5:$G$40,MATCH($J982,'HAZUS Table FL 14.14'!$C$5:$C$40,0)),"no data")</f>
        <v>no data</v>
      </c>
      <c r="O982" s="163" t="str">
        <f>IFERROR('Inputs_Metric 7'!$D$5*INDEX('HAZUS Table FL 14.14'!$I$5:$I$40,MATCH($J982,'HAZUS Table FL 14.14'!$C$5:$C$40,0)),"no data")</f>
        <v>no data</v>
      </c>
      <c r="P982" s="246" t="str">
        <f>IFERROR(AVERAGEIFS('HAZUS Table FL 14.12'!$S$4:$S$325,'HAZUS Table FL 14.12'!$N$4:$N$325,$J982,'HAZUS Table FL 14.12'!$R$4:$R$325,$I982,'HAZUS Table FL 14.12'!$P$4:$P$325,"&lt;="&amp;$G982,'HAZUS Table FL 14.12'!$Q$4:$Q$325,"&gt;"&amp;$G982)*'Inputs_Metric 7'!$D$6,"no data")</f>
        <v>no data</v>
      </c>
      <c r="Q982" s="246" t="str">
        <f>IFERROR(AVERAGEIFS('HAZUS Table FL 14.12'!$S$4:$S$325,'HAZUS Table FL 14.12'!$N$4:$N$325,$J982,'HAZUS Table FL 14.12'!$R$4:$R$325,$I982,'HAZUS Table FL 14.12'!$P$4:$P$325,"&lt;="&amp;$H982,'HAZUS Table FL 14.12'!$Q$4:$Q$325,"&gt;"&amp;$H982)*'Inputs_Metric 7'!$D$6,"no data")</f>
        <v>no data</v>
      </c>
      <c r="R982" s="246" t="str">
        <f>IFERROR(INDEX('HAZUS Table FL 14.16'!$D$3:$D$30,MATCH($J982,'HAZUS Table FL 14.16'!$C$3:$C$30,0)),"no data")</f>
        <v>no data</v>
      </c>
      <c r="S982" s="246" t="str">
        <f>IFERROR(INDEX('HAZUS Table FL 14.16'!$F$3:$F$30,MATCH($J982,'HAZUS Table FL 14.16'!$C$3:$C$30,0)),"no data")</f>
        <v>no data</v>
      </c>
      <c r="T982" s="246" t="str">
        <f>IFERROR(INDEX('HAZUS Table FL 14.16'!$G$3:$G$30,MATCH($J982,'HAZUS Table FL 14.16'!$C$3:$C$30,0)),"no data")</f>
        <v>no data</v>
      </c>
      <c r="U982" s="164" t="str">
        <f>IFERROR('Inputs_Metric 7'!$D$5*INDEX('HAZUS Table FL 14.8'!$E$4:$E$14,MATCH('Step 1_Metric 7'!$J982,'HAZUS Table FL 14.8'!$C$4:$C$14,0)),"no data")</f>
        <v>no data</v>
      </c>
      <c r="W982" s="92" t="str">
        <f t="shared" si="137"/>
        <v/>
      </c>
      <c r="X982" s="92" t="str">
        <f t="shared" si="138"/>
        <v/>
      </c>
      <c r="Y982" s="92" t="str">
        <f t="shared" si="139"/>
        <v/>
      </c>
      <c r="Z982" s="92" t="str">
        <f t="shared" si="140"/>
        <v/>
      </c>
      <c r="AA982" s="101" t="str">
        <f t="shared" si="141"/>
        <v/>
      </c>
      <c r="AB982" s="101" t="str">
        <f t="shared" si="142"/>
        <v/>
      </c>
      <c r="AC982" s="92" t="str">
        <f t="shared" si="143"/>
        <v/>
      </c>
      <c r="AD982" s="92" t="str">
        <f t="shared" si="144"/>
        <v/>
      </c>
    </row>
    <row r="983" spans="1:30" x14ac:dyDescent="0.25">
      <c r="A983">
        <f t="shared" si="136"/>
        <v>10</v>
      </c>
      <c r="B983">
        <f>COUNTIF($D$4:D983,D983)</f>
        <v>900</v>
      </c>
      <c r="C983">
        <f>'Building Structure Data'!B984</f>
        <v>0</v>
      </c>
      <c r="D983">
        <f>'Building Structure Data'!C984</f>
        <v>0</v>
      </c>
      <c r="E983">
        <f>'Building Structure Data'!D984</f>
        <v>0</v>
      </c>
      <c r="F983">
        <f>'Building Structure Data'!E984</f>
        <v>0</v>
      </c>
      <c r="G983" s="43">
        <f>'Building Structure Data'!O984</f>
        <v>0</v>
      </c>
      <c r="H983" s="43">
        <f>'Building Structure Data'!P984</f>
        <v>0</v>
      </c>
      <c r="I983" t="b">
        <f>IF(OR('Building Structure Data'!M984="C",'Building Structure Data'!M984="R"),TRUE,FALSE)</f>
        <v>0</v>
      </c>
      <c r="J983">
        <f>'Building Structure Data'!Y984</f>
        <v>0</v>
      </c>
      <c r="K983" s="77">
        <f>'Building Structure Data'!AN984</f>
        <v>0</v>
      </c>
      <c r="L983" s="77">
        <f>'Building Structure Data'!AO984</f>
        <v>0</v>
      </c>
      <c r="M983" s="163" t="str">
        <f>IFERROR('Inputs_Metric 7'!$D$5*INDEX('HAZUS Table FL 14.14'!$F$5:$F$40,MATCH($J983,'HAZUS Table FL 14.14'!$C$5:$C$40,0)),"no data")</f>
        <v>no data</v>
      </c>
      <c r="N983" s="163" t="str">
        <f>IFERROR('Inputs_Metric 7'!$D$5*INDEX('HAZUS Table FL 14.14'!$G$5:$G$40,MATCH($J983,'HAZUS Table FL 14.14'!$C$5:$C$40,0)),"no data")</f>
        <v>no data</v>
      </c>
      <c r="O983" s="163" t="str">
        <f>IFERROR('Inputs_Metric 7'!$D$5*INDEX('HAZUS Table FL 14.14'!$I$5:$I$40,MATCH($J983,'HAZUS Table FL 14.14'!$C$5:$C$40,0)),"no data")</f>
        <v>no data</v>
      </c>
      <c r="P983" s="246" t="str">
        <f>IFERROR(AVERAGEIFS('HAZUS Table FL 14.12'!$S$4:$S$325,'HAZUS Table FL 14.12'!$N$4:$N$325,$J983,'HAZUS Table FL 14.12'!$R$4:$R$325,$I983,'HAZUS Table FL 14.12'!$P$4:$P$325,"&lt;="&amp;$G983,'HAZUS Table FL 14.12'!$Q$4:$Q$325,"&gt;"&amp;$G983)*'Inputs_Metric 7'!$D$6,"no data")</f>
        <v>no data</v>
      </c>
      <c r="Q983" s="246" t="str">
        <f>IFERROR(AVERAGEIFS('HAZUS Table FL 14.12'!$S$4:$S$325,'HAZUS Table FL 14.12'!$N$4:$N$325,$J983,'HAZUS Table FL 14.12'!$R$4:$R$325,$I983,'HAZUS Table FL 14.12'!$P$4:$P$325,"&lt;="&amp;$H983,'HAZUS Table FL 14.12'!$Q$4:$Q$325,"&gt;"&amp;$H983)*'Inputs_Metric 7'!$D$6,"no data")</f>
        <v>no data</v>
      </c>
      <c r="R983" s="246" t="str">
        <f>IFERROR(INDEX('HAZUS Table FL 14.16'!$D$3:$D$30,MATCH($J983,'HAZUS Table FL 14.16'!$C$3:$C$30,0)),"no data")</f>
        <v>no data</v>
      </c>
      <c r="S983" s="246" t="str">
        <f>IFERROR(INDEX('HAZUS Table FL 14.16'!$F$3:$F$30,MATCH($J983,'HAZUS Table FL 14.16'!$C$3:$C$30,0)),"no data")</f>
        <v>no data</v>
      </c>
      <c r="T983" s="246" t="str">
        <f>IFERROR(INDEX('HAZUS Table FL 14.16'!$G$3:$G$30,MATCH($J983,'HAZUS Table FL 14.16'!$C$3:$C$30,0)),"no data")</f>
        <v>no data</v>
      </c>
      <c r="U983" s="164" t="str">
        <f>IFERROR('Inputs_Metric 7'!$D$5*INDEX('HAZUS Table FL 14.8'!$E$4:$E$14,MATCH('Step 1_Metric 7'!$J983,'HAZUS Table FL 14.8'!$C$4:$C$14,0)),"no data")</f>
        <v>no data</v>
      </c>
      <c r="W983" s="92" t="str">
        <f t="shared" si="137"/>
        <v/>
      </c>
      <c r="X983" s="92" t="str">
        <f t="shared" si="138"/>
        <v/>
      </c>
      <c r="Y983" s="92" t="str">
        <f t="shared" si="139"/>
        <v/>
      </c>
      <c r="Z983" s="92" t="str">
        <f t="shared" si="140"/>
        <v/>
      </c>
      <c r="AA983" s="101" t="str">
        <f t="shared" si="141"/>
        <v/>
      </c>
      <c r="AB983" s="101" t="str">
        <f t="shared" si="142"/>
        <v/>
      </c>
      <c r="AC983" s="92" t="str">
        <f t="shared" si="143"/>
        <v/>
      </c>
      <c r="AD983" s="92" t="str">
        <f t="shared" si="144"/>
        <v/>
      </c>
    </row>
    <row r="984" spans="1:30" x14ac:dyDescent="0.25">
      <c r="A984">
        <f t="shared" si="136"/>
        <v>10</v>
      </c>
      <c r="B984">
        <f>COUNTIF($D$4:D984,D984)</f>
        <v>901</v>
      </c>
      <c r="C984">
        <f>'Building Structure Data'!B985</f>
        <v>0</v>
      </c>
      <c r="D984">
        <f>'Building Structure Data'!C985</f>
        <v>0</v>
      </c>
      <c r="E984">
        <f>'Building Structure Data'!D985</f>
        <v>0</v>
      </c>
      <c r="F984">
        <f>'Building Structure Data'!E985</f>
        <v>0</v>
      </c>
      <c r="G984" s="43">
        <f>'Building Structure Data'!O985</f>
        <v>0</v>
      </c>
      <c r="H984" s="43">
        <f>'Building Structure Data'!P985</f>
        <v>0</v>
      </c>
      <c r="I984" t="b">
        <f>IF(OR('Building Structure Data'!M985="C",'Building Structure Data'!M985="R"),TRUE,FALSE)</f>
        <v>0</v>
      </c>
      <c r="J984">
        <f>'Building Structure Data'!Y985</f>
        <v>0</v>
      </c>
      <c r="K984" s="77">
        <f>'Building Structure Data'!AN985</f>
        <v>0</v>
      </c>
      <c r="L984" s="77">
        <f>'Building Structure Data'!AO985</f>
        <v>0</v>
      </c>
      <c r="M984" s="163" t="str">
        <f>IFERROR('Inputs_Metric 7'!$D$5*INDEX('HAZUS Table FL 14.14'!$F$5:$F$40,MATCH($J984,'HAZUS Table FL 14.14'!$C$5:$C$40,0)),"no data")</f>
        <v>no data</v>
      </c>
      <c r="N984" s="163" t="str">
        <f>IFERROR('Inputs_Metric 7'!$D$5*INDEX('HAZUS Table FL 14.14'!$G$5:$G$40,MATCH($J984,'HAZUS Table FL 14.14'!$C$5:$C$40,0)),"no data")</f>
        <v>no data</v>
      </c>
      <c r="O984" s="163" t="str">
        <f>IFERROR('Inputs_Metric 7'!$D$5*INDEX('HAZUS Table FL 14.14'!$I$5:$I$40,MATCH($J984,'HAZUS Table FL 14.14'!$C$5:$C$40,0)),"no data")</f>
        <v>no data</v>
      </c>
      <c r="P984" s="246" t="str">
        <f>IFERROR(AVERAGEIFS('HAZUS Table FL 14.12'!$S$4:$S$325,'HAZUS Table FL 14.12'!$N$4:$N$325,$J984,'HAZUS Table FL 14.12'!$R$4:$R$325,$I984,'HAZUS Table FL 14.12'!$P$4:$P$325,"&lt;="&amp;$G984,'HAZUS Table FL 14.12'!$Q$4:$Q$325,"&gt;"&amp;$G984)*'Inputs_Metric 7'!$D$6,"no data")</f>
        <v>no data</v>
      </c>
      <c r="Q984" s="246" t="str">
        <f>IFERROR(AVERAGEIFS('HAZUS Table FL 14.12'!$S$4:$S$325,'HAZUS Table FL 14.12'!$N$4:$N$325,$J984,'HAZUS Table FL 14.12'!$R$4:$R$325,$I984,'HAZUS Table FL 14.12'!$P$4:$P$325,"&lt;="&amp;$H984,'HAZUS Table FL 14.12'!$Q$4:$Q$325,"&gt;"&amp;$H984)*'Inputs_Metric 7'!$D$6,"no data")</f>
        <v>no data</v>
      </c>
      <c r="R984" s="246" t="str">
        <f>IFERROR(INDEX('HAZUS Table FL 14.16'!$D$3:$D$30,MATCH($J984,'HAZUS Table FL 14.16'!$C$3:$C$30,0)),"no data")</f>
        <v>no data</v>
      </c>
      <c r="S984" s="246" t="str">
        <f>IFERROR(INDEX('HAZUS Table FL 14.16'!$F$3:$F$30,MATCH($J984,'HAZUS Table FL 14.16'!$C$3:$C$30,0)),"no data")</f>
        <v>no data</v>
      </c>
      <c r="T984" s="246" t="str">
        <f>IFERROR(INDEX('HAZUS Table FL 14.16'!$G$3:$G$30,MATCH($J984,'HAZUS Table FL 14.16'!$C$3:$C$30,0)),"no data")</f>
        <v>no data</v>
      </c>
      <c r="U984" s="164" t="str">
        <f>IFERROR('Inputs_Metric 7'!$D$5*INDEX('HAZUS Table FL 14.8'!$E$4:$E$14,MATCH('Step 1_Metric 7'!$J984,'HAZUS Table FL 14.8'!$C$4:$C$14,0)),"no data")</f>
        <v>no data</v>
      </c>
      <c r="W984" s="92" t="str">
        <f t="shared" si="137"/>
        <v/>
      </c>
      <c r="X984" s="92" t="str">
        <f t="shared" si="138"/>
        <v/>
      </c>
      <c r="Y984" s="92" t="str">
        <f t="shared" si="139"/>
        <v/>
      </c>
      <c r="Z984" s="92" t="str">
        <f t="shared" si="140"/>
        <v/>
      </c>
      <c r="AA984" s="101" t="str">
        <f t="shared" si="141"/>
        <v/>
      </c>
      <c r="AB984" s="101" t="str">
        <f t="shared" si="142"/>
        <v/>
      </c>
      <c r="AC984" s="92" t="str">
        <f t="shared" si="143"/>
        <v/>
      </c>
      <c r="AD984" s="92" t="str">
        <f t="shared" si="144"/>
        <v/>
      </c>
    </row>
    <row r="985" spans="1:30" x14ac:dyDescent="0.25">
      <c r="A985">
        <f t="shared" si="136"/>
        <v>10</v>
      </c>
      <c r="B985">
        <f>COUNTIF($D$4:D985,D985)</f>
        <v>902</v>
      </c>
      <c r="C985">
        <f>'Building Structure Data'!B986</f>
        <v>0</v>
      </c>
      <c r="D985">
        <f>'Building Structure Data'!C986</f>
        <v>0</v>
      </c>
      <c r="E985">
        <f>'Building Structure Data'!D986</f>
        <v>0</v>
      </c>
      <c r="F985">
        <f>'Building Structure Data'!E986</f>
        <v>0</v>
      </c>
      <c r="G985" s="43">
        <f>'Building Structure Data'!O986</f>
        <v>0</v>
      </c>
      <c r="H985" s="43">
        <f>'Building Structure Data'!P986</f>
        <v>0</v>
      </c>
      <c r="I985" t="b">
        <f>IF(OR('Building Structure Data'!M986="C",'Building Structure Data'!M986="R"),TRUE,FALSE)</f>
        <v>0</v>
      </c>
      <c r="J985">
        <f>'Building Structure Data'!Y986</f>
        <v>0</v>
      </c>
      <c r="K985" s="77">
        <f>'Building Structure Data'!AN986</f>
        <v>0</v>
      </c>
      <c r="L985" s="77">
        <f>'Building Structure Data'!AO986</f>
        <v>0</v>
      </c>
      <c r="M985" s="163" t="str">
        <f>IFERROR('Inputs_Metric 7'!$D$5*INDEX('HAZUS Table FL 14.14'!$F$5:$F$40,MATCH($J985,'HAZUS Table FL 14.14'!$C$5:$C$40,0)),"no data")</f>
        <v>no data</v>
      </c>
      <c r="N985" s="163" t="str">
        <f>IFERROR('Inputs_Metric 7'!$D$5*INDEX('HAZUS Table FL 14.14'!$G$5:$G$40,MATCH($J985,'HAZUS Table FL 14.14'!$C$5:$C$40,0)),"no data")</f>
        <v>no data</v>
      </c>
      <c r="O985" s="163" t="str">
        <f>IFERROR('Inputs_Metric 7'!$D$5*INDEX('HAZUS Table FL 14.14'!$I$5:$I$40,MATCH($J985,'HAZUS Table FL 14.14'!$C$5:$C$40,0)),"no data")</f>
        <v>no data</v>
      </c>
      <c r="P985" s="246" t="str">
        <f>IFERROR(AVERAGEIFS('HAZUS Table FL 14.12'!$S$4:$S$325,'HAZUS Table FL 14.12'!$N$4:$N$325,$J985,'HAZUS Table FL 14.12'!$R$4:$R$325,$I985,'HAZUS Table FL 14.12'!$P$4:$P$325,"&lt;="&amp;$G985,'HAZUS Table FL 14.12'!$Q$4:$Q$325,"&gt;"&amp;$G985)*'Inputs_Metric 7'!$D$6,"no data")</f>
        <v>no data</v>
      </c>
      <c r="Q985" s="246" t="str">
        <f>IFERROR(AVERAGEIFS('HAZUS Table FL 14.12'!$S$4:$S$325,'HAZUS Table FL 14.12'!$N$4:$N$325,$J985,'HAZUS Table FL 14.12'!$R$4:$R$325,$I985,'HAZUS Table FL 14.12'!$P$4:$P$325,"&lt;="&amp;$H985,'HAZUS Table FL 14.12'!$Q$4:$Q$325,"&gt;"&amp;$H985)*'Inputs_Metric 7'!$D$6,"no data")</f>
        <v>no data</v>
      </c>
      <c r="R985" s="246" t="str">
        <f>IFERROR(INDEX('HAZUS Table FL 14.16'!$D$3:$D$30,MATCH($J985,'HAZUS Table FL 14.16'!$C$3:$C$30,0)),"no data")</f>
        <v>no data</v>
      </c>
      <c r="S985" s="246" t="str">
        <f>IFERROR(INDEX('HAZUS Table FL 14.16'!$F$3:$F$30,MATCH($J985,'HAZUS Table FL 14.16'!$C$3:$C$30,0)),"no data")</f>
        <v>no data</v>
      </c>
      <c r="T985" s="246" t="str">
        <f>IFERROR(INDEX('HAZUS Table FL 14.16'!$G$3:$G$30,MATCH($J985,'HAZUS Table FL 14.16'!$C$3:$C$30,0)),"no data")</f>
        <v>no data</v>
      </c>
      <c r="U985" s="164" t="str">
        <f>IFERROR('Inputs_Metric 7'!$D$5*INDEX('HAZUS Table FL 14.8'!$E$4:$E$14,MATCH('Step 1_Metric 7'!$J985,'HAZUS Table FL 14.8'!$C$4:$C$14,0)),"no data")</f>
        <v>no data</v>
      </c>
      <c r="W985" s="92" t="str">
        <f t="shared" si="137"/>
        <v/>
      </c>
      <c r="X985" s="92" t="str">
        <f t="shared" si="138"/>
        <v/>
      </c>
      <c r="Y985" s="92" t="str">
        <f t="shared" si="139"/>
        <v/>
      </c>
      <c r="Z985" s="92" t="str">
        <f t="shared" si="140"/>
        <v/>
      </c>
      <c r="AA985" s="101" t="str">
        <f t="shared" si="141"/>
        <v/>
      </c>
      <c r="AB985" s="101" t="str">
        <f t="shared" si="142"/>
        <v/>
      </c>
      <c r="AC985" s="92" t="str">
        <f t="shared" si="143"/>
        <v/>
      </c>
      <c r="AD985" s="92" t="str">
        <f t="shared" si="144"/>
        <v/>
      </c>
    </row>
    <row r="986" spans="1:30" x14ac:dyDescent="0.25">
      <c r="A986">
        <f t="shared" si="136"/>
        <v>10</v>
      </c>
      <c r="B986">
        <f>COUNTIF($D$4:D986,D986)</f>
        <v>903</v>
      </c>
      <c r="C986">
        <f>'Building Structure Data'!B987</f>
        <v>0</v>
      </c>
      <c r="D986">
        <f>'Building Structure Data'!C987</f>
        <v>0</v>
      </c>
      <c r="E986">
        <f>'Building Structure Data'!D987</f>
        <v>0</v>
      </c>
      <c r="F986">
        <f>'Building Structure Data'!E987</f>
        <v>0</v>
      </c>
      <c r="G986" s="43">
        <f>'Building Structure Data'!O987</f>
        <v>0</v>
      </c>
      <c r="H986" s="43">
        <f>'Building Structure Data'!P987</f>
        <v>0</v>
      </c>
      <c r="I986" t="b">
        <f>IF(OR('Building Structure Data'!M987="C",'Building Structure Data'!M987="R"),TRUE,FALSE)</f>
        <v>0</v>
      </c>
      <c r="J986">
        <f>'Building Structure Data'!Y987</f>
        <v>0</v>
      </c>
      <c r="K986" s="77">
        <f>'Building Structure Data'!AN987</f>
        <v>0</v>
      </c>
      <c r="L986" s="77">
        <f>'Building Structure Data'!AO987</f>
        <v>0</v>
      </c>
      <c r="M986" s="163" t="str">
        <f>IFERROR('Inputs_Metric 7'!$D$5*INDEX('HAZUS Table FL 14.14'!$F$5:$F$40,MATCH($J986,'HAZUS Table FL 14.14'!$C$5:$C$40,0)),"no data")</f>
        <v>no data</v>
      </c>
      <c r="N986" s="163" t="str">
        <f>IFERROR('Inputs_Metric 7'!$D$5*INDEX('HAZUS Table FL 14.14'!$G$5:$G$40,MATCH($J986,'HAZUS Table FL 14.14'!$C$5:$C$40,0)),"no data")</f>
        <v>no data</v>
      </c>
      <c r="O986" s="163" t="str">
        <f>IFERROR('Inputs_Metric 7'!$D$5*INDEX('HAZUS Table FL 14.14'!$I$5:$I$40,MATCH($J986,'HAZUS Table FL 14.14'!$C$5:$C$40,0)),"no data")</f>
        <v>no data</v>
      </c>
      <c r="P986" s="246" t="str">
        <f>IFERROR(AVERAGEIFS('HAZUS Table FL 14.12'!$S$4:$S$325,'HAZUS Table FL 14.12'!$N$4:$N$325,$J986,'HAZUS Table FL 14.12'!$R$4:$R$325,$I986,'HAZUS Table FL 14.12'!$P$4:$P$325,"&lt;="&amp;$G986,'HAZUS Table FL 14.12'!$Q$4:$Q$325,"&gt;"&amp;$G986)*'Inputs_Metric 7'!$D$6,"no data")</f>
        <v>no data</v>
      </c>
      <c r="Q986" s="246" t="str">
        <f>IFERROR(AVERAGEIFS('HAZUS Table FL 14.12'!$S$4:$S$325,'HAZUS Table FL 14.12'!$N$4:$N$325,$J986,'HAZUS Table FL 14.12'!$R$4:$R$325,$I986,'HAZUS Table FL 14.12'!$P$4:$P$325,"&lt;="&amp;$H986,'HAZUS Table FL 14.12'!$Q$4:$Q$325,"&gt;"&amp;$H986)*'Inputs_Metric 7'!$D$6,"no data")</f>
        <v>no data</v>
      </c>
      <c r="R986" s="246" t="str">
        <f>IFERROR(INDEX('HAZUS Table FL 14.16'!$D$3:$D$30,MATCH($J986,'HAZUS Table FL 14.16'!$C$3:$C$30,0)),"no data")</f>
        <v>no data</v>
      </c>
      <c r="S986" s="246" t="str">
        <f>IFERROR(INDEX('HAZUS Table FL 14.16'!$F$3:$F$30,MATCH($J986,'HAZUS Table FL 14.16'!$C$3:$C$30,0)),"no data")</f>
        <v>no data</v>
      </c>
      <c r="T986" s="246" t="str">
        <f>IFERROR(INDEX('HAZUS Table FL 14.16'!$G$3:$G$30,MATCH($J986,'HAZUS Table FL 14.16'!$C$3:$C$30,0)),"no data")</f>
        <v>no data</v>
      </c>
      <c r="U986" s="164" t="str">
        <f>IFERROR('Inputs_Metric 7'!$D$5*INDEX('HAZUS Table FL 14.8'!$E$4:$E$14,MATCH('Step 1_Metric 7'!$J986,'HAZUS Table FL 14.8'!$C$4:$C$14,0)),"no data")</f>
        <v>no data</v>
      </c>
      <c r="W986" s="92" t="str">
        <f t="shared" si="137"/>
        <v/>
      </c>
      <c r="X986" s="92" t="str">
        <f t="shared" si="138"/>
        <v/>
      </c>
      <c r="Y986" s="92" t="str">
        <f t="shared" si="139"/>
        <v/>
      </c>
      <c r="Z986" s="92" t="str">
        <f t="shared" si="140"/>
        <v/>
      </c>
      <c r="AA986" s="101" t="str">
        <f t="shared" si="141"/>
        <v/>
      </c>
      <c r="AB986" s="101" t="str">
        <f t="shared" si="142"/>
        <v/>
      </c>
      <c r="AC986" s="92" t="str">
        <f t="shared" si="143"/>
        <v/>
      </c>
      <c r="AD986" s="92" t="str">
        <f t="shared" si="144"/>
        <v/>
      </c>
    </row>
    <row r="987" spans="1:30" x14ac:dyDescent="0.25">
      <c r="A987">
        <f t="shared" si="136"/>
        <v>10</v>
      </c>
      <c r="B987">
        <f>COUNTIF($D$4:D987,D987)</f>
        <v>904</v>
      </c>
      <c r="C987">
        <f>'Building Structure Data'!B988</f>
        <v>0</v>
      </c>
      <c r="D987">
        <f>'Building Structure Data'!C988</f>
        <v>0</v>
      </c>
      <c r="E987">
        <f>'Building Structure Data'!D988</f>
        <v>0</v>
      </c>
      <c r="F987">
        <f>'Building Structure Data'!E988</f>
        <v>0</v>
      </c>
      <c r="G987" s="43">
        <f>'Building Structure Data'!O988</f>
        <v>0</v>
      </c>
      <c r="H987" s="43">
        <f>'Building Structure Data'!P988</f>
        <v>0</v>
      </c>
      <c r="I987" t="b">
        <f>IF(OR('Building Structure Data'!M988="C",'Building Structure Data'!M988="R"),TRUE,FALSE)</f>
        <v>0</v>
      </c>
      <c r="J987">
        <f>'Building Structure Data'!Y988</f>
        <v>0</v>
      </c>
      <c r="K987" s="77">
        <f>'Building Structure Data'!AN988</f>
        <v>0</v>
      </c>
      <c r="L987" s="77">
        <f>'Building Structure Data'!AO988</f>
        <v>0</v>
      </c>
      <c r="M987" s="163" t="str">
        <f>IFERROR('Inputs_Metric 7'!$D$5*INDEX('HAZUS Table FL 14.14'!$F$5:$F$40,MATCH($J987,'HAZUS Table FL 14.14'!$C$5:$C$40,0)),"no data")</f>
        <v>no data</v>
      </c>
      <c r="N987" s="163" t="str">
        <f>IFERROR('Inputs_Metric 7'!$D$5*INDEX('HAZUS Table FL 14.14'!$G$5:$G$40,MATCH($J987,'HAZUS Table FL 14.14'!$C$5:$C$40,0)),"no data")</f>
        <v>no data</v>
      </c>
      <c r="O987" s="163" t="str">
        <f>IFERROR('Inputs_Metric 7'!$D$5*INDEX('HAZUS Table FL 14.14'!$I$5:$I$40,MATCH($J987,'HAZUS Table FL 14.14'!$C$5:$C$40,0)),"no data")</f>
        <v>no data</v>
      </c>
      <c r="P987" s="246" t="str">
        <f>IFERROR(AVERAGEIFS('HAZUS Table FL 14.12'!$S$4:$S$325,'HAZUS Table FL 14.12'!$N$4:$N$325,$J987,'HAZUS Table FL 14.12'!$R$4:$R$325,$I987,'HAZUS Table FL 14.12'!$P$4:$P$325,"&lt;="&amp;$G987,'HAZUS Table FL 14.12'!$Q$4:$Q$325,"&gt;"&amp;$G987)*'Inputs_Metric 7'!$D$6,"no data")</f>
        <v>no data</v>
      </c>
      <c r="Q987" s="246" t="str">
        <f>IFERROR(AVERAGEIFS('HAZUS Table FL 14.12'!$S$4:$S$325,'HAZUS Table FL 14.12'!$N$4:$N$325,$J987,'HAZUS Table FL 14.12'!$R$4:$R$325,$I987,'HAZUS Table FL 14.12'!$P$4:$P$325,"&lt;="&amp;$H987,'HAZUS Table FL 14.12'!$Q$4:$Q$325,"&gt;"&amp;$H987)*'Inputs_Metric 7'!$D$6,"no data")</f>
        <v>no data</v>
      </c>
      <c r="R987" s="246" t="str">
        <f>IFERROR(INDEX('HAZUS Table FL 14.16'!$D$3:$D$30,MATCH($J987,'HAZUS Table FL 14.16'!$C$3:$C$30,0)),"no data")</f>
        <v>no data</v>
      </c>
      <c r="S987" s="246" t="str">
        <f>IFERROR(INDEX('HAZUS Table FL 14.16'!$F$3:$F$30,MATCH($J987,'HAZUS Table FL 14.16'!$C$3:$C$30,0)),"no data")</f>
        <v>no data</v>
      </c>
      <c r="T987" s="246" t="str">
        <f>IFERROR(INDEX('HAZUS Table FL 14.16'!$G$3:$G$30,MATCH($J987,'HAZUS Table FL 14.16'!$C$3:$C$30,0)),"no data")</f>
        <v>no data</v>
      </c>
      <c r="U987" s="164" t="str">
        <f>IFERROR('Inputs_Metric 7'!$D$5*INDEX('HAZUS Table FL 14.8'!$E$4:$E$14,MATCH('Step 1_Metric 7'!$J987,'HAZUS Table FL 14.8'!$C$4:$C$14,0)),"no data")</f>
        <v>no data</v>
      </c>
      <c r="W987" s="92" t="str">
        <f t="shared" si="137"/>
        <v/>
      </c>
      <c r="X987" s="92" t="str">
        <f t="shared" si="138"/>
        <v/>
      </c>
      <c r="Y987" s="92" t="str">
        <f t="shared" si="139"/>
        <v/>
      </c>
      <c r="Z987" s="92" t="str">
        <f t="shared" si="140"/>
        <v/>
      </c>
      <c r="AA987" s="101" t="str">
        <f t="shared" si="141"/>
        <v/>
      </c>
      <c r="AB987" s="101" t="str">
        <f t="shared" si="142"/>
        <v/>
      </c>
      <c r="AC987" s="92" t="str">
        <f t="shared" si="143"/>
        <v/>
      </c>
      <c r="AD987" s="92" t="str">
        <f t="shared" si="144"/>
        <v/>
      </c>
    </row>
    <row r="988" spans="1:30" x14ac:dyDescent="0.25">
      <c r="A988">
        <f t="shared" si="136"/>
        <v>10</v>
      </c>
      <c r="B988">
        <f>COUNTIF($D$4:D988,D988)</f>
        <v>905</v>
      </c>
      <c r="C988">
        <f>'Building Structure Data'!B989</f>
        <v>0</v>
      </c>
      <c r="D988">
        <f>'Building Structure Data'!C989</f>
        <v>0</v>
      </c>
      <c r="E988">
        <f>'Building Structure Data'!D989</f>
        <v>0</v>
      </c>
      <c r="F988">
        <f>'Building Structure Data'!E989</f>
        <v>0</v>
      </c>
      <c r="G988" s="43">
        <f>'Building Structure Data'!O989</f>
        <v>0</v>
      </c>
      <c r="H988" s="43">
        <f>'Building Structure Data'!P989</f>
        <v>0</v>
      </c>
      <c r="I988" t="b">
        <f>IF(OR('Building Structure Data'!M989="C",'Building Structure Data'!M989="R"),TRUE,FALSE)</f>
        <v>0</v>
      </c>
      <c r="J988">
        <f>'Building Structure Data'!Y989</f>
        <v>0</v>
      </c>
      <c r="K988" s="77">
        <f>'Building Structure Data'!AN989</f>
        <v>0</v>
      </c>
      <c r="L988" s="77">
        <f>'Building Structure Data'!AO989</f>
        <v>0</v>
      </c>
      <c r="M988" s="163" t="str">
        <f>IFERROR('Inputs_Metric 7'!$D$5*INDEX('HAZUS Table FL 14.14'!$F$5:$F$40,MATCH($J988,'HAZUS Table FL 14.14'!$C$5:$C$40,0)),"no data")</f>
        <v>no data</v>
      </c>
      <c r="N988" s="163" t="str">
        <f>IFERROR('Inputs_Metric 7'!$D$5*INDEX('HAZUS Table FL 14.14'!$G$5:$G$40,MATCH($J988,'HAZUS Table FL 14.14'!$C$5:$C$40,0)),"no data")</f>
        <v>no data</v>
      </c>
      <c r="O988" s="163" t="str">
        <f>IFERROR('Inputs_Metric 7'!$D$5*INDEX('HAZUS Table FL 14.14'!$I$5:$I$40,MATCH($J988,'HAZUS Table FL 14.14'!$C$5:$C$40,0)),"no data")</f>
        <v>no data</v>
      </c>
      <c r="P988" s="246" t="str">
        <f>IFERROR(AVERAGEIFS('HAZUS Table FL 14.12'!$S$4:$S$325,'HAZUS Table FL 14.12'!$N$4:$N$325,$J988,'HAZUS Table FL 14.12'!$R$4:$R$325,$I988,'HAZUS Table FL 14.12'!$P$4:$P$325,"&lt;="&amp;$G988,'HAZUS Table FL 14.12'!$Q$4:$Q$325,"&gt;"&amp;$G988)*'Inputs_Metric 7'!$D$6,"no data")</f>
        <v>no data</v>
      </c>
      <c r="Q988" s="246" t="str">
        <f>IFERROR(AVERAGEIFS('HAZUS Table FL 14.12'!$S$4:$S$325,'HAZUS Table FL 14.12'!$N$4:$N$325,$J988,'HAZUS Table FL 14.12'!$R$4:$R$325,$I988,'HAZUS Table FL 14.12'!$P$4:$P$325,"&lt;="&amp;$H988,'HAZUS Table FL 14.12'!$Q$4:$Q$325,"&gt;"&amp;$H988)*'Inputs_Metric 7'!$D$6,"no data")</f>
        <v>no data</v>
      </c>
      <c r="R988" s="246" t="str">
        <f>IFERROR(INDEX('HAZUS Table FL 14.16'!$D$3:$D$30,MATCH($J988,'HAZUS Table FL 14.16'!$C$3:$C$30,0)),"no data")</f>
        <v>no data</v>
      </c>
      <c r="S988" s="246" t="str">
        <f>IFERROR(INDEX('HAZUS Table FL 14.16'!$F$3:$F$30,MATCH($J988,'HAZUS Table FL 14.16'!$C$3:$C$30,0)),"no data")</f>
        <v>no data</v>
      </c>
      <c r="T988" s="246" t="str">
        <f>IFERROR(INDEX('HAZUS Table FL 14.16'!$G$3:$G$30,MATCH($J988,'HAZUS Table FL 14.16'!$C$3:$C$30,0)),"no data")</f>
        <v>no data</v>
      </c>
      <c r="U988" s="164" t="str">
        <f>IFERROR('Inputs_Metric 7'!$D$5*INDEX('HAZUS Table FL 14.8'!$E$4:$E$14,MATCH('Step 1_Metric 7'!$J988,'HAZUS Table FL 14.8'!$C$4:$C$14,0)),"no data")</f>
        <v>no data</v>
      </c>
      <c r="W988" s="92" t="str">
        <f t="shared" si="137"/>
        <v/>
      </c>
      <c r="X988" s="92" t="str">
        <f t="shared" si="138"/>
        <v/>
      </c>
      <c r="Y988" s="92" t="str">
        <f t="shared" si="139"/>
        <v/>
      </c>
      <c r="Z988" s="92" t="str">
        <f t="shared" si="140"/>
        <v/>
      </c>
      <c r="AA988" s="101" t="str">
        <f t="shared" si="141"/>
        <v/>
      </c>
      <c r="AB988" s="101" t="str">
        <f t="shared" si="142"/>
        <v/>
      </c>
      <c r="AC988" s="92" t="str">
        <f t="shared" si="143"/>
        <v/>
      </c>
      <c r="AD988" s="92" t="str">
        <f t="shared" si="144"/>
        <v/>
      </c>
    </row>
    <row r="989" spans="1:30" x14ac:dyDescent="0.25">
      <c r="A989">
        <f t="shared" ref="A989:A1040" si="145">IF(B989=1,A988+1,A988)</f>
        <v>10</v>
      </c>
      <c r="B989">
        <f>COUNTIF($D$4:D989,D989)</f>
        <v>906</v>
      </c>
      <c r="C989">
        <f>'Building Structure Data'!B990</f>
        <v>0</v>
      </c>
      <c r="D989">
        <f>'Building Structure Data'!C990</f>
        <v>0</v>
      </c>
      <c r="E989">
        <f>'Building Structure Data'!D990</f>
        <v>0</v>
      </c>
      <c r="F989">
        <f>'Building Structure Data'!E990</f>
        <v>0</v>
      </c>
      <c r="G989" s="43">
        <f>'Building Structure Data'!O990</f>
        <v>0</v>
      </c>
      <c r="H989" s="43">
        <f>'Building Structure Data'!P990</f>
        <v>0</v>
      </c>
      <c r="I989" t="b">
        <f>IF(OR('Building Structure Data'!M990="C",'Building Structure Data'!M990="R"),TRUE,FALSE)</f>
        <v>0</v>
      </c>
      <c r="J989">
        <f>'Building Structure Data'!Y990</f>
        <v>0</v>
      </c>
      <c r="K989" s="77">
        <f>'Building Structure Data'!AN990</f>
        <v>0</v>
      </c>
      <c r="L989" s="77">
        <f>'Building Structure Data'!AO990</f>
        <v>0</v>
      </c>
      <c r="M989" s="163" t="str">
        <f>IFERROR('Inputs_Metric 7'!$D$5*INDEX('HAZUS Table FL 14.14'!$F$5:$F$40,MATCH($J989,'HAZUS Table FL 14.14'!$C$5:$C$40,0)),"no data")</f>
        <v>no data</v>
      </c>
      <c r="N989" s="163" t="str">
        <f>IFERROR('Inputs_Metric 7'!$D$5*INDEX('HAZUS Table FL 14.14'!$G$5:$G$40,MATCH($J989,'HAZUS Table FL 14.14'!$C$5:$C$40,0)),"no data")</f>
        <v>no data</v>
      </c>
      <c r="O989" s="163" t="str">
        <f>IFERROR('Inputs_Metric 7'!$D$5*INDEX('HAZUS Table FL 14.14'!$I$5:$I$40,MATCH($J989,'HAZUS Table FL 14.14'!$C$5:$C$40,0)),"no data")</f>
        <v>no data</v>
      </c>
      <c r="P989" s="246" t="str">
        <f>IFERROR(AVERAGEIFS('HAZUS Table FL 14.12'!$S$4:$S$325,'HAZUS Table FL 14.12'!$N$4:$N$325,$J989,'HAZUS Table FL 14.12'!$R$4:$R$325,$I989,'HAZUS Table FL 14.12'!$P$4:$P$325,"&lt;="&amp;$G989,'HAZUS Table FL 14.12'!$Q$4:$Q$325,"&gt;"&amp;$G989)*'Inputs_Metric 7'!$D$6,"no data")</f>
        <v>no data</v>
      </c>
      <c r="Q989" s="246" t="str">
        <f>IFERROR(AVERAGEIFS('HAZUS Table FL 14.12'!$S$4:$S$325,'HAZUS Table FL 14.12'!$N$4:$N$325,$J989,'HAZUS Table FL 14.12'!$R$4:$R$325,$I989,'HAZUS Table FL 14.12'!$P$4:$P$325,"&lt;="&amp;$H989,'HAZUS Table FL 14.12'!$Q$4:$Q$325,"&gt;"&amp;$H989)*'Inputs_Metric 7'!$D$6,"no data")</f>
        <v>no data</v>
      </c>
      <c r="R989" s="246" t="str">
        <f>IFERROR(INDEX('HAZUS Table FL 14.16'!$D$3:$D$30,MATCH($J989,'HAZUS Table FL 14.16'!$C$3:$C$30,0)),"no data")</f>
        <v>no data</v>
      </c>
      <c r="S989" s="246" t="str">
        <f>IFERROR(INDEX('HAZUS Table FL 14.16'!$F$3:$F$30,MATCH($J989,'HAZUS Table FL 14.16'!$C$3:$C$30,0)),"no data")</f>
        <v>no data</v>
      </c>
      <c r="T989" s="246" t="str">
        <f>IFERROR(INDEX('HAZUS Table FL 14.16'!$G$3:$G$30,MATCH($J989,'HAZUS Table FL 14.16'!$C$3:$C$30,0)),"no data")</f>
        <v>no data</v>
      </c>
      <c r="U989" s="164" t="str">
        <f>IFERROR('Inputs_Metric 7'!$D$5*INDEX('HAZUS Table FL 14.8'!$E$4:$E$14,MATCH('Step 1_Metric 7'!$J989,'HAZUS Table FL 14.8'!$C$4:$C$14,0)),"no data")</f>
        <v>no data</v>
      </c>
      <c r="W989" s="92" t="str">
        <f t="shared" ref="W989:W1040" si="146">IFERROR(K989*M989*P989*(1-S989),"")</f>
        <v/>
      </c>
      <c r="X989" s="92" t="str">
        <f t="shared" ref="X989:X1040" si="147">IFERROR(L989*M989*Q989*(1-S989),"")</f>
        <v/>
      </c>
      <c r="Y989" s="92" t="str">
        <f t="shared" ref="Y989:Y1040" si="148">IFERROR(K989*$N989*P989*(1-$R989),"")</f>
        <v/>
      </c>
      <c r="Z989" s="92" t="str">
        <f t="shared" ref="Z989:Z1040" si="149">IFERROR(L989*$N989*Q989*(1-$R989),"")</f>
        <v/>
      </c>
      <c r="AA989" s="101" t="str">
        <f t="shared" ref="AA989:AA1040" si="150">IFERROR(AC989/$U989,"")</f>
        <v/>
      </c>
      <c r="AB989" s="101" t="str">
        <f t="shared" ref="AB989:AB1040" si="151">IFERROR(AD989/$U989,"")</f>
        <v/>
      </c>
      <c r="AC989" s="92" t="str">
        <f t="shared" ref="AC989:AC1040" si="152">IFERROR(K989*$O989*P989*(1-$T989),"")</f>
        <v/>
      </c>
      <c r="AD989" s="92" t="str">
        <f t="shared" ref="AD989:AD1040" si="153">IFERROR(L989*$O989*Q989*(1-$T989),"")</f>
        <v/>
      </c>
    </row>
    <row r="990" spans="1:30" x14ac:dyDescent="0.25">
      <c r="A990">
        <f t="shared" si="145"/>
        <v>10</v>
      </c>
      <c r="B990">
        <f>COUNTIF($D$4:D990,D990)</f>
        <v>907</v>
      </c>
      <c r="C990">
        <f>'Building Structure Data'!B991</f>
        <v>0</v>
      </c>
      <c r="D990">
        <f>'Building Structure Data'!C991</f>
        <v>0</v>
      </c>
      <c r="E990">
        <f>'Building Structure Data'!D991</f>
        <v>0</v>
      </c>
      <c r="F990">
        <f>'Building Structure Data'!E991</f>
        <v>0</v>
      </c>
      <c r="G990" s="43">
        <f>'Building Structure Data'!O991</f>
        <v>0</v>
      </c>
      <c r="H990" s="43">
        <f>'Building Structure Data'!P991</f>
        <v>0</v>
      </c>
      <c r="I990" t="b">
        <f>IF(OR('Building Structure Data'!M991="C",'Building Structure Data'!M991="R"),TRUE,FALSE)</f>
        <v>0</v>
      </c>
      <c r="J990">
        <f>'Building Structure Data'!Y991</f>
        <v>0</v>
      </c>
      <c r="K990" s="77">
        <f>'Building Structure Data'!AN991</f>
        <v>0</v>
      </c>
      <c r="L990" s="77">
        <f>'Building Structure Data'!AO991</f>
        <v>0</v>
      </c>
      <c r="M990" s="163" t="str">
        <f>IFERROR('Inputs_Metric 7'!$D$5*INDEX('HAZUS Table FL 14.14'!$F$5:$F$40,MATCH($J990,'HAZUS Table FL 14.14'!$C$5:$C$40,0)),"no data")</f>
        <v>no data</v>
      </c>
      <c r="N990" s="163" t="str">
        <f>IFERROR('Inputs_Metric 7'!$D$5*INDEX('HAZUS Table FL 14.14'!$G$5:$G$40,MATCH($J990,'HAZUS Table FL 14.14'!$C$5:$C$40,0)),"no data")</f>
        <v>no data</v>
      </c>
      <c r="O990" s="163" t="str">
        <f>IFERROR('Inputs_Metric 7'!$D$5*INDEX('HAZUS Table FL 14.14'!$I$5:$I$40,MATCH($J990,'HAZUS Table FL 14.14'!$C$5:$C$40,0)),"no data")</f>
        <v>no data</v>
      </c>
      <c r="P990" s="246" t="str">
        <f>IFERROR(AVERAGEIFS('HAZUS Table FL 14.12'!$S$4:$S$325,'HAZUS Table FL 14.12'!$N$4:$N$325,$J990,'HAZUS Table FL 14.12'!$R$4:$R$325,$I990,'HAZUS Table FL 14.12'!$P$4:$P$325,"&lt;="&amp;$G990,'HAZUS Table FL 14.12'!$Q$4:$Q$325,"&gt;"&amp;$G990)*'Inputs_Metric 7'!$D$6,"no data")</f>
        <v>no data</v>
      </c>
      <c r="Q990" s="246" t="str">
        <f>IFERROR(AVERAGEIFS('HAZUS Table FL 14.12'!$S$4:$S$325,'HAZUS Table FL 14.12'!$N$4:$N$325,$J990,'HAZUS Table FL 14.12'!$R$4:$R$325,$I990,'HAZUS Table FL 14.12'!$P$4:$P$325,"&lt;="&amp;$H990,'HAZUS Table FL 14.12'!$Q$4:$Q$325,"&gt;"&amp;$H990)*'Inputs_Metric 7'!$D$6,"no data")</f>
        <v>no data</v>
      </c>
      <c r="R990" s="246" t="str">
        <f>IFERROR(INDEX('HAZUS Table FL 14.16'!$D$3:$D$30,MATCH($J990,'HAZUS Table FL 14.16'!$C$3:$C$30,0)),"no data")</f>
        <v>no data</v>
      </c>
      <c r="S990" s="246" t="str">
        <f>IFERROR(INDEX('HAZUS Table FL 14.16'!$F$3:$F$30,MATCH($J990,'HAZUS Table FL 14.16'!$C$3:$C$30,0)),"no data")</f>
        <v>no data</v>
      </c>
      <c r="T990" s="246" t="str">
        <f>IFERROR(INDEX('HAZUS Table FL 14.16'!$G$3:$G$30,MATCH($J990,'HAZUS Table FL 14.16'!$C$3:$C$30,0)),"no data")</f>
        <v>no data</v>
      </c>
      <c r="U990" s="164" t="str">
        <f>IFERROR('Inputs_Metric 7'!$D$5*INDEX('HAZUS Table FL 14.8'!$E$4:$E$14,MATCH('Step 1_Metric 7'!$J990,'HAZUS Table FL 14.8'!$C$4:$C$14,0)),"no data")</f>
        <v>no data</v>
      </c>
      <c r="W990" s="92" t="str">
        <f t="shared" si="146"/>
        <v/>
      </c>
      <c r="X990" s="92" t="str">
        <f t="shared" si="147"/>
        <v/>
      </c>
      <c r="Y990" s="92" t="str">
        <f t="shared" si="148"/>
        <v/>
      </c>
      <c r="Z990" s="92" t="str">
        <f t="shared" si="149"/>
        <v/>
      </c>
      <c r="AA990" s="101" t="str">
        <f t="shared" si="150"/>
        <v/>
      </c>
      <c r="AB990" s="101" t="str">
        <f t="shared" si="151"/>
        <v/>
      </c>
      <c r="AC990" s="92" t="str">
        <f t="shared" si="152"/>
        <v/>
      </c>
      <c r="AD990" s="92" t="str">
        <f t="shared" si="153"/>
        <v/>
      </c>
    </row>
    <row r="991" spans="1:30" x14ac:dyDescent="0.25">
      <c r="A991">
        <f t="shared" si="145"/>
        <v>10</v>
      </c>
      <c r="B991">
        <f>COUNTIF($D$4:D991,D991)</f>
        <v>908</v>
      </c>
      <c r="C991">
        <f>'Building Structure Data'!B992</f>
        <v>0</v>
      </c>
      <c r="D991">
        <f>'Building Structure Data'!C992</f>
        <v>0</v>
      </c>
      <c r="E991">
        <f>'Building Structure Data'!D992</f>
        <v>0</v>
      </c>
      <c r="F991">
        <f>'Building Structure Data'!E992</f>
        <v>0</v>
      </c>
      <c r="G991" s="43">
        <f>'Building Structure Data'!O992</f>
        <v>0</v>
      </c>
      <c r="H991" s="43">
        <f>'Building Structure Data'!P992</f>
        <v>0</v>
      </c>
      <c r="I991" t="b">
        <f>IF(OR('Building Structure Data'!M992="C",'Building Structure Data'!M992="R"),TRUE,FALSE)</f>
        <v>0</v>
      </c>
      <c r="J991">
        <f>'Building Structure Data'!Y992</f>
        <v>0</v>
      </c>
      <c r="K991" s="77">
        <f>'Building Structure Data'!AN992</f>
        <v>0</v>
      </c>
      <c r="L991" s="77">
        <f>'Building Structure Data'!AO992</f>
        <v>0</v>
      </c>
      <c r="M991" s="163" t="str">
        <f>IFERROR('Inputs_Metric 7'!$D$5*INDEX('HAZUS Table FL 14.14'!$F$5:$F$40,MATCH($J991,'HAZUS Table FL 14.14'!$C$5:$C$40,0)),"no data")</f>
        <v>no data</v>
      </c>
      <c r="N991" s="163" t="str">
        <f>IFERROR('Inputs_Metric 7'!$D$5*INDEX('HAZUS Table FL 14.14'!$G$5:$G$40,MATCH($J991,'HAZUS Table FL 14.14'!$C$5:$C$40,0)),"no data")</f>
        <v>no data</v>
      </c>
      <c r="O991" s="163" t="str">
        <f>IFERROR('Inputs_Metric 7'!$D$5*INDEX('HAZUS Table FL 14.14'!$I$5:$I$40,MATCH($J991,'HAZUS Table FL 14.14'!$C$5:$C$40,0)),"no data")</f>
        <v>no data</v>
      </c>
      <c r="P991" s="246" t="str">
        <f>IFERROR(AVERAGEIFS('HAZUS Table FL 14.12'!$S$4:$S$325,'HAZUS Table FL 14.12'!$N$4:$N$325,$J991,'HAZUS Table FL 14.12'!$R$4:$R$325,$I991,'HAZUS Table FL 14.12'!$P$4:$P$325,"&lt;="&amp;$G991,'HAZUS Table FL 14.12'!$Q$4:$Q$325,"&gt;"&amp;$G991)*'Inputs_Metric 7'!$D$6,"no data")</f>
        <v>no data</v>
      </c>
      <c r="Q991" s="246" t="str">
        <f>IFERROR(AVERAGEIFS('HAZUS Table FL 14.12'!$S$4:$S$325,'HAZUS Table FL 14.12'!$N$4:$N$325,$J991,'HAZUS Table FL 14.12'!$R$4:$R$325,$I991,'HAZUS Table FL 14.12'!$P$4:$P$325,"&lt;="&amp;$H991,'HAZUS Table FL 14.12'!$Q$4:$Q$325,"&gt;"&amp;$H991)*'Inputs_Metric 7'!$D$6,"no data")</f>
        <v>no data</v>
      </c>
      <c r="R991" s="246" t="str">
        <f>IFERROR(INDEX('HAZUS Table FL 14.16'!$D$3:$D$30,MATCH($J991,'HAZUS Table FL 14.16'!$C$3:$C$30,0)),"no data")</f>
        <v>no data</v>
      </c>
      <c r="S991" s="246" t="str">
        <f>IFERROR(INDEX('HAZUS Table FL 14.16'!$F$3:$F$30,MATCH($J991,'HAZUS Table FL 14.16'!$C$3:$C$30,0)),"no data")</f>
        <v>no data</v>
      </c>
      <c r="T991" s="246" t="str">
        <f>IFERROR(INDEX('HAZUS Table FL 14.16'!$G$3:$G$30,MATCH($J991,'HAZUS Table FL 14.16'!$C$3:$C$30,0)),"no data")</f>
        <v>no data</v>
      </c>
      <c r="U991" s="164" t="str">
        <f>IFERROR('Inputs_Metric 7'!$D$5*INDEX('HAZUS Table FL 14.8'!$E$4:$E$14,MATCH('Step 1_Metric 7'!$J991,'HAZUS Table FL 14.8'!$C$4:$C$14,0)),"no data")</f>
        <v>no data</v>
      </c>
      <c r="W991" s="92" t="str">
        <f t="shared" si="146"/>
        <v/>
      </c>
      <c r="X991" s="92" t="str">
        <f t="shared" si="147"/>
        <v/>
      </c>
      <c r="Y991" s="92" t="str">
        <f t="shared" si="148"/>
        <v/>
      </c>
      <c r="Z991" s="92" t="str">
        <f t="shared" si="149"/>
        <v/>
      </c>
      <c r="AA991" s="101" t="str">
        <f t="shared" si="150"/>
        <v/>
      </c>
      <c r="AB991" s="101" t="str">
        <f t="shared" si="151"/>
        <v/>
      </c>
      <c r="AC991" s="92" t="str">
        <f t="shared" si="152"/>
        <v/>
      </c>
      <c r="AD991" s="92" t="str">
        <f t="shared" si="153"/>
        <v/>
      </c>
    </row>
    <row r="992" spans="1:30" x14ac:dyDescent="0.25">
      <c r="A992">
        <f t="shared" si="145"/>
        <v>10</v>
      </c>
      <c r="B992">
        <f>COUNTIF($D$4:D992,D992)</f>
        <v>909</v>
      </c>
      <c r="C992">
        <f>'Building Structure Data'!B993</f>
        <v>0</v>
      </c>
      <c r="D992">
        <f>'Building Structure Data'!C993</f>
        <v>0</v>
      </c>
      <c r="E992">
        <f>'Building Structure Data'!D993</f>
        <v>0</v>
      </c>
      <c r="F992">
        <f>'Building Structure Data'!E993</f>
        <v>0</v>
      </c>
      <c r="G992" s="43">
        <f>'Building Structure Data'!O993</f>
        <v>0</v>
      </c>
      <c r="H992" s="43">
        <f>'Building Structure Data'!P993</f>
        <v>0</v>
      </c>
      <c r="I992" t="b">
        <f>IF(OR('Building Structure Data'!M993="C",'Building Structure Data'!M993="R"),TRUE,FALSE)</f>
        <v>0</v>
      </c>
      <c r="J992">
        <f>'Building Structure Data'!Y993</f>
        <v>0</v>
      </c>
      <c r="K992" s="77">
        <f>'Building Structure Data'!AN993</f>
        <v>0</v>
      </c>
      <c r="L992" s="77">
        <f>'Building Structure Data'!AO993</f>
        <v>0</v>
      </c>
      <c r="M992" s="163" t="str">
        <f>IFERROR('Inputs_Metric 7'!$D$5*INDEX('HAZUS Table FL 14.14'!$F$5:$F$40,MATCH($J992,'HAZUS Table FL 14.14'!$C$5:$C$40,0)),"no data")</f>
        <v>no data</v>
      </c>
      <c r="N992" s="163" t="str">
        <f>IFERROR('Inputs_Metric 7'!$D$5*INDEX('HAZUS Table FL 14.14'!$G$5:$G$40,MATCH($J992,'HAZUS Table FL 14.14'!$C$5:$C$40,0)),"no data")</f>
        <v>no data</v>
      </c>
      <c r="O992" s="163" t="str">
        <f>IFERROR('Inputs_Metric 7'!$D$5*INDEX('HAZUS Table FL 14.14'!$I$5:$I$40,MATCH($J992,'HAZUS Table FL 14.14'!$C$5:$C$40,0)),"no data")</f>
        <v>no data</v>
      </c>
      <c r="P992" s="246" t="str">
        <f>IFERROR(AVERAGEIFS('HAZUS Table FL 14.12'!$S$4:$S$325,'HAZUS Table FL 14.12'!$N$4:$N$325,$J992,'HAZUS Table FL 14.12'!$R$4:$R$325,$I992,'HAZUS Table FL 14.12'!$P$4:$P$325,"&lt;="&amp;$G992,'HAZUS Table FL 14.12'!$Q$4:$Q$325,"&gt;"&amp;$G992)*'Inputs_Metric 7'!$D$6,"no data")</f>
        <v>no data</v>
      </c>
      <c r="Q992" s="246" t="str">
        <f>IFERROR(AVERAGEIFS('HAZUS Table FL 14.12'!$S$4:$S$325,'HAZUS Table FL 14.12'!$N$4:$N$325,$J992,'HAZUS Table FL 14.12'!$R$4:$R$325,$I992,'HAZUS Table FL 14.12'!$P$4:$P$325,"&lt;="&amp;$H992,'HAZUS Table FL 14.12'!$Q$4:$Q$325,"&gt;"&amp;$H992)*'Inputs_Metric 7'!$D$6,"no data")</f>
        <v>no data</v>
      </c>
      <c r="R992" s="246" t="str">
        <f>IFERROR(INDEX('HAZUS Table FL 14.16'!$D$3:$D$30,MATCH($J992,'HAZUS Table FL 14.16'!$C$3:$C$30,0)),"no data")</f>
        <v>no data</v>
      </c>
      <c r="S992" s="246" t="str">
        <f>IFERROR(INDEX('HAZUS Table FL 14.16'!$F$3:$F$30,MATCH($J992,'HAZUS Table FL 14.16'!$C$3:$C$30,0)),"no data")</f>
        <v>no data</v>
      </c>
      <c r="T992" s="246" t="str">
        <f>IFERROR(INDEX('HAZUS Table FL 14.16'!$G$3:$G$30,MATCH($J992,'HAZUS Table FL 14.16'!$C$3:$C$30,0)),"no data")</f>
        <v>no data</v>
      </c>
      <c r="U992" s="164" t="str">
        <f>IFERROR('Inputs_Metric 7'!$D$5*INDEX('HAZUS Table FL 14.8'!$E$4:$E$14,MATCH('Step 1_Metric 7'!$J992,'HAZUS Table FL 14.8'!$C$4:$C$14,0)),"no data")</f>
        <v>no data</v>
      </c>
      <c r="W992" s="92" t="str">
        <f t="shared" si="146"/>
        <v/>
      </c>
      <c r="X992" s="92" t="str">
        <f t="shared" si="147"/>
        <v/>
      </c>
      <c r="Y992" s="92" t="str">
        <f t="shared" si="148"/>
        <v/>
      </c>
      <c r="Z992" s="92" t="str">
        <f t="shared" si="149"/>
        <v/>
      </c>
      <c r="AA992" s="101" t="str">
        <f t="shared" si="150"/>
        <v/>
      </c>
      <c r="AB992" s="101" t="str">
        <f t="shared" si="151"/>
        <v/>
      </c>
      <c r="AC992" s="92" t="str">
        <f t="shared" si="152"/>
        <v/>
      </c>
      <c r="AD992" s="92" t="str">
        <f t="shared" si="153"/>
        <v/>
      </c>
    </row>
    <row r="993" spans="1:30" x14ac:dyDescent="0.25">
      <c r="A993">
        <f t="shared" si="145"/>
        <v>10</v>
      </c>
      <c r="B993">
        <f>COUNTIF($D$4:D993,D993)</f>
        <v>910</v>
      </c>
      <c r="C993">
        <f>'Building Structure Data'!B994</f>
        <v>0</v>
      </c>
      <c r="D993">
        <f>'Building Structure Data'!C994</f>
        <v>0</v>
      </c>
      <c r="E993">
        <f>'Building Structure Data'!D994</f>
        <v>0</v>
      </c>
      <c r="F993">
        <f>'Building Structure Data'!E994</f>
        <v>0</v>
      </c>
      <c r="G993" s="43">
        <f>'Building Structure Data'!O994</f>
        <v>0</v>
      </c>
      <c r="H993" s="43">
        <f>'Building Structure Data'!P994</f>
        <v>0</v>
      </c>
      <c r="I993" t="b">
        <f>IF(OR('Building Structure Data'!M994="C",'Building Structure Data'!M994="R"),TRUE,FALSE)</f>
        <v>0</v>
      </c>
      <c r="J993">
        <f>'Building Structure Data'!Y994</f>
        <v>0</v>
      </c>
      <c r="K993" s="77">
        <f>'Building Structure Data'!AN994</f>
        <v>0</v>
      </c>
      <c r="L993" s="77">
        <f>'Building Structure Data'!AO994</f>
        <v>0</v>
      </c>
      <c r="M993" s="163" t="str">
        <f>IFERROR('Inputs_Metric 7'!$D$5*INDEX('HAZUS Table FL 14.14'!$F$5:$F$40,MATCH($J993,'HAZUS Table FL 14.14'!$C$5:$C$40,0)),"no data")</f>
        <v>no data</v>
      </c>
      <c r="N993" s="163" t="str">
        <f>IFERROR('Inputs_Metric 7'!$D$5*INDEX('HAZUS Table FL 14.14'!$G$5:$G$40,MATCH($J993,'HAZUS Table FL 14.14'!$C$5:$C$40,0)),"no data")</f>
        <v>no data</v>
      </c>
      <c r="O993" s="163" t="str">
        <f>IFERROR('Inputs_Metric 7'!$D$5*INDEX('HAZUS Table FL 14.14'!$I$5:$I$40,MATCH($J993,'HAZUS Table FL 14.14'!$C$5:$C$40,0)),"no data")</f>
        <v>no data</v>
      </c>
      <c r="P993" s="246" t="str">
        <f>IFERROR(AVERAGEIFS('HAZUS Table FL 14.12'!$S$4:$S$325,'HAZUS Table FL 14.12'!$N$4:$N$325,$J993,'HAZUS Table FL 14.12'!$R$4:$R$325,$I993,'HAZUS Table FL 14.12'!$P$4:$P$325,"&lt;="&amp;$G993,'HAZUS Table FL 14.12'!$Q$4:$Q$325,"&gt;"&amp;$G993)*'Inputs_Metric 7'!$D$6,"no data")</f>
        <v>no data</v>
      </c>
      <c r="Q993" s="246" t="str">
        <f>IFERROR(AVERAGEIFS('HAZUS Table FL 14.12'!$S$4:$S$325,'HAZUS Table FL 14.12'!$N$4:$N$325,$J993,'HAZUS Table FL 14.12'!$R$4:$R$325,$I993,'HAZUS Table FL 14.12'!$P$4:$P$325,"&lt;="&amp;$H993,'HAZUS Table FL 14.12'!$Q$4:$Q$325,"&gt;"&amp;$H993)*'Inputs_Metric 7'!$D$6,"no data")</f>
        <v>no data</v>
      </c>
      <c r="R993" s="246" t="str">
        <f>IFERROR(INDEX('HAZUS Table FL 14.16'!$D$3:$D$30,MATCH($J993,'HAZUS Table FL 14.16'!$C$3:$C$30,0)),"no data")</f>
        <v>no data</v>
      </c>
      <c r="S993" s="246" t="str">
        <f>IFERROR(INDEX('HAZUS Table FL 14.16'!$F$3:$F$30,MATCH($J993,'HAZUS Table FL 14.16'!$C$3:$C$30,0)),"no data")</f>
        <v>no data</v>
      </c>
      <c r="T993" s="246" t="str">
        <f>IFERROR(INDEX('HAZUS Table FL 14.16'!$G$3:$G$30,MATCH($J993,'HAZUS Table FL 14.16'!$C$3:$C$30,0)),"no data")</f>
        <v>no data</v>
      </c>
      <c r="U993" s="164" t="str">
        <f>IFERROR('Inputs_Metric 7'!$D$5*INDEX('HAZUS Table FL 14.8'!$E$4:$E$14,MATCH('Step 1_Metric 7'!$J993,'HAZUS Table FL 14.8'!$C$4:$C$14,0)),"no data")</f>
        <v>no data</v>
      </c>
      <c r="W993" s="92" t="str">
        <f t="shared" si="146"/>
        <v/>
      </c>
      <c r="X993" s="92" t="str">
        <f t="shared" si="147"/>
        <v/>
      </c>
      <c r="Y993" s="92" t="str">
        <f t="shared" si="148"/>
        <v/>
      </c>
      <c r="Z993" s="92" t="str">
        <f t="shared" si="149"/>
        <v/>
      </c>
      <c r="AA993" s="101" t="str">
        <f t="shared" si="150"/>
        <v/>
      </c>
      <c r="AB993" s="101" t="str">
        <f t="shared" si="151"/>
        <v/>
      </c>
      <c r="AC993" s="92" t="str">
        <f t="shared" si="152"/>
        <v/>
      </c>
      <c r="AD993" s="92" t="str">
        <f t="shared" si="153"/>
        <v/>
      </c>
    </row>
    <row r="994" spans="1:30" x14ac:dyDescent="0.25">
      <c r="A994">
        <f t="shared" si="145"/>
        <v>10</v>
      </c>
      <c r="B994">
        <f>COUNTIF($D$4:D994,D994)</f>
        <v>911</v>
      </c>
      <c r="C994">
        <f>'Building Structure Data'!B995</f>
        <v>0</v>
      </c>
      <c r="D994">
        <f>'Building Structure Data'!C995</f>
        <v>0</v>
      </c>
      <c r="E994">
        <f>'Building Structure Data'!D995</f>
        <v>0</v>
      </c>
      <c r="F994">
        <f>'Building Structure Data'!E995</f>
        <v>0</v>
      </c>
      <c r="G994" s="43">
        <f>'Building Structure Data'!O995</f>
        <v>0</v>
      </c>
      <c r="H994" s="43">
        <f>'Building Structure Data'!P995</f>
        <v>0</v>
      </c>
      <c r="I994" t="b">
        <f>IF(OR('Building Structure Data'!M995="C",'Building Structure Data'!M995="R"),TRUE,FALSE)</f>
        <v>0</v>
      </c>
      <c r="J994">
        <f>'Building Structure Data'!Y995</f>
        <v>0</v>
      </c>
      <c r="K994" s="77">
        <f>'Building Structure Data'!AN995</f>
        <v>0</v>
      </c>
      <c r="L994" s="77">
        <f>'Building Structure Data'!AO995</f>
        <v>0</v>
      </c>
      <c r="M994" s="163" t="str">
        <f>IFERROR('Inputs_Metric 7'!$D$5*INDEX('HAZUS Table FL 14.14'!$F$5:$F$40,MATCH($J994,'HAZUS Table FL 14.14'!$C$5:$C$40,0)),"no data")</f>
        <v>no data</v>
      </c>
      <c r="N994" s="163" t="str">
        <f>IFERROR('Inputs_Metric 7'!$D$5*INDEX('HAZUS Table FL 14.14'!$G$5:$G$40,MATCH($J994,'HAZUS Table FL 14.14'!$C$5:$C$40,0)),"no data")</f>
        <v>no data</v>
      </c>
      <c r="O994" s="163" t="str">
        <f>IFERROR('Inputs_Metric 7'!$D$5*INDEX('HAZUS Table FL 14.14'!$I$5:$I$40,MATCH($J994,'HAZUS Table FL 14.14'!$C$5:$C$40,0)),"no data")</f>
        <v>no data</v>
      </c>
      <c r="P994" s="246" t="str">
        <f>IFERROR(AVERAGEIFS('HAZUS Table FL 14.12'!$S$4:$S$325,'HAZUS Table FL 14.12'!$N$4:$N$325,$J994,'HAZUS Table FL 14.12'!$R$4:$R$325,$I994,'HAZUS Table FL 14.12'!$P$4:$P$325,"&lt;="&amp;$G994,'HAZUS Table FL 14.12'!$Q$4:$Q$325,"&gt;"&amp;$G994)*'Inputs_Metric 7'!$D$6,"no data")</f>
        <v>no data</v>
      </c>
      <c r="Q994" s="246" t="str">
        <f>IFERROR(AVERAGEIFS('HAZUS Table FL 14.12'!$S$4:$S$325,'HAZUS Table FL 14.12'!$N$4:$N$325,$J994,'HAZUS Table FL 14.12'!$R$4:$R$325,$I994,'HAZUS Table FL 14.12'!$P$4:$P$325,"&lt;="&amp;$H994,'HAZUS Table FL 14.12'!$Q$4:$Q$325,"&gt;"&amp;$H994)*'Inputs_Metric 7'!$D$6,"no data")</f>
        <v>no data</v>
      </c>
      <c r="R994" s="246" t="str">
        <f>IFERROR(INDEX('HAZUS Table FL 14.16'!$D$3:$D$30,MATCH($J994,'HAZUS Table FL 14.16'!$C$3:$C$30,0)),"no data")</f>
        <v>no data</v>
      </c>
      <c r="S994" s="246" t="str">
        <f>IFERROR(INDEX('HAZUS Table FL 14.16'!$F$3:$F$30,MATCH($J994,'HAZUS Table FL 14.16'!$C$3:$C$30,0)),"no data")</f>
        <v>no data</v>
      </c>
      <c r="T994" s="246" t="str">
        <f>IFERROR(INDEX('HAZUS Table FL 14.16'!$G$3:$G$30,MATCH($J994,'HAZUS Table FL 14.16'!$C$3:$C$30,0)),"no data")</f>
        <v>no data</v>
      </c>
      <c r="U994" s="164" t="str">
        <f>IFERROR('Inputs_Metric 7'!$D$5*INDEX('HAZUS Table FL 14.8'!$E$4:$E$14,MATCH('Step 1_Metric 7'!$J994,'HAZUS Table FL 14.8'!$C$4:$C$14,0)),"no data")</f>
        <v>no data</v>
      </c>
      <c r="W994" s="92" t="str">
        <f t="shared" si="146"/>
        <v/>
      </c>
      <c r="X994" s="92" t="str">
        <f t="shared" si="147"/>
        <v/>
      </c>
      <c r="Y994" s="92" t="str">
        <f t="shared" si="148"/>
        <v/>
      </c>
      <c r="Z994" s="92" t="str">
        <f t="shared" si="149"/>
        <v/>
      </c>
      <c r="AA994" s="101" t="str">
        <f t="shared" si="150"/>
        <v/>
      </c>
      <c r="AB994" s="101" t="str">
        <f t="shared" si="151"/>
        <v/>
      </c>
      <c r="AC994" s="92" t="str">
        <f t="shared" si="152"/>
        <v/>
      </c>
      <c r="AD994" s="92" t="str">
        <f t="shared" si="153"/>
        <v/>
      </c>
    </row>
    <row r="995" spans="1:30" x14ac:dyDescent="0.25">
      <c r="A995">
        <f t="shared" si="145"/>
        <v>10</v>
      </c>
      <c r="B995">
        <f>COUNTIF($D$4:D995,D995)</f>
        <v>912</v>
      </c>
      <c r="C995">
        <f>'Building Structure Data'!B996</f>
        <v>0</v>
      </c>
      <c r="D995">
        <f>'Building Structure Data'!C996</f>
        <v>0</v>
      </c>
      <c r="E995">
        <f>'Building Structure Data'!D996</f>
        <v>0</v>
      </c>
      <c r="F995">
        <f>'Building Structure Data'!E996</f>
        <v>0</v>
      </c>
      <c r="G995" s="43">
        <f>'Building Structure Data'!O996</f>
        <v>0</v>
      </c>
      <c r="H995" s="43">
        <f>'Building Structure Data'!P996</f>
        <v>0</v>
      </c>
      <c r="I995" t="b">
        <f>IF(OR('Building Structure Data'!M996="C",'Building Structure Data'!M996="R"),TRUE,FALSE)</f>
        <v>0</v>
      </c>
      <c r="J995">
        <f>'Building Structure Data'!Y996</f>
        <v>0</v>
      </c>
      <c r="K995" s="77">
        <f>'Building Structure Data'!AN996</f>
        <v>0</v>
      </c>
      <c r="L995" s="77">
        <f>'Building Structure Data'!AO996</f>
        <v>0</v>
      </c>
      <c r="M995" s="163" t="str">
        <f>IFERROR('Inputs_Metric 7'!$D$5*INDEX('HAZUS Table FL 14.14'!$F$5:$F$40,MATCH($J995,'HAZUS Table FL 14.14'!$C$5:$C$40,0)),"no data")</f>
        <v>no data</v>
      </c>
      <c r="N995" s="163" t="str">
        <f>IFERROR('Inputs_Metric 7'!$D$5*INDEX('HAZUS Table FL 14.14'!$G$5:$G$40,MATCH($J995,'HAZUS Table FL 14.14'!$C$5:$C$40,0)),"no data")</f>
        <v>no data</v>
      </c>
      <c r="O995" s="163" t="str">
        <f>IFERROR('Inputs_Metric 7'!$D$5*INDEX('HAZUS Table FL 14.14'!$I$5:$I$40,MATCH($J995,'HAZUS Table FL 14.14'!$C$5:$C$40,0)),"no data")</f>
        <v>no data</v>
      </c>
      <c r="P995" s="246" t="str">
        <f>IFERROR(AVERAGEIFS('HAZUS Table FL 14.12'!$S$4:$S$325,'HAZUS Table FL 14.12'!$N$4:$N$325,$J995,'HAZUS Table FL 14.12'!$R$4:$R$325,$I995,'HAZUS Table FL 14.12'!$P$4:$P$325,"&lt;="&amp;$G995,'HAZUS Table FL 14.12'!$Q$4:$Q$325,"&gt;"&amp;$G995)*'Inputs_Metric 7'!$D$6,"no data")</f>
        <v>no data</v>
      </c>
      <c r="Q995" s="246" t="str">
        <f>IFERROR(AVERAGEIFS('HAZUS Table FL 14.12'!$S$4:$S$325,'HAZUS Table FL 14.12'!$N$4:$N$325,$J995,'HAZUS Table FL 14.12'!$R$4:$R$325,$I995,'HAZUS Table FL 14.12'!$P$4:$P$325,"&lt;="&amp;$H995,'HAZUS Table FL 14.12'!$Q$4:$Q$325,"&gt;"&amp;$H995)*'Inputs_Metric 7'!$D$6,"no data")</f>
        <v>no data</v>
      </c>
      <c r="R995" s="246" t="str">
        <f>IFERROR(INDEX('HAZUS Table FL 14.16'!$D$3:$D$30,MATCH($J995,'HAZUS Table FL 14.16'!$C$3:$C$30,0)),"no data")</f>
        <v>no data</v>
      </c>
      <c r="S995" s="246" t="str">
        <f>IFERROR(INDEX('HAZUS Table FL 14.16'!$F$3:$F$30,MATCH($J995,'HAZUS Table FL 14.16'!$C$3:$C$30,0)),"no data")</f>
        <v>no data</v>
      </c>
      <c r="T995" s="246" t="str">
        <f>IFERROR(INDEX('HAZUS Table FL 14.16'!$G$3:$G$30,MATCH($J995,'HAZUS Table FL 14.16'!$C$3:$C$30,0)),"no data")</f>
        <v>no data</v>
      </c>
      <c r="U995" s="164" t="str">
        <f>IFERROR('Inputs_Metric 7'!$D$5*INDEX('HAZUS Table FL 14.8'!$E$4:$E$14,MATCH('Step 1_Metric 7'!$J995,'HAZUS Table FL 14.8'!$C$4:$C$14,0)),"no data")</f>
        <v>no data</v>
      </c>
      <c r="W995" s="92" t="str">
        <f t="shared" si="146"/>
        <v/>
      </c>
      <c r="X995" s="92" t="str">
        <f t="shared" si="147"/>
        <v/>
      </c>
      <c r="Y995" s="92" t="str">
        <f t="shared" si="148"/>
        <v/>
      </c>
      <c r="Z995" s="92" t="str">
        <f t="shared" si="149"/>
        <v/>
      </c>
      <c r="AA995" s="101" t="str">
        <f t="shared" si="150"/>
        <v/>
      </c>
      <c r="AB995" s="101" t="str">
        <f t="shared" si="151"/>
        <v/>
      </c>
      <c r="AC995" s="92" t="str">
        <f t="shared" si="152"/>
        <v/>
      </c>
      <c r="AD995" s="92" t="str">
        <f t="shared" si="153"/>
        <v/>
      </c>
    </row>
    <row r="996" spans="1:30" x14ac:dyDescent="0.25">
      <c r="A996">
        <f t="shared" si="145"/>
        <v>10</v>
      </c>
      <c r="B996">
        <f>COUNTIF($D$4:D996,D996)</f>
        <v>913</v>
      </c>
      <c r="C996">
        <f>'Building Structure Data'!B997</f>
        <v>0</v>
      </c>
      <c r="D996">
        <f>'Building Structure Data'!C997</f>
        <v>0</v>
      </c>
      <c r="E996">
        <f>'Building Structure Data'!D997</f>
        <v>0</v>
      </c>
      <c r="F996">
        <f>'Building Structure Data'!E997</f>
        <v>0</v>
      </c>
      <c r="G996" s="43">
        <f>'Building Structure Data'!O997</f>
        <v>0</v>
      </c>
      <c r="H996" s="43">
        <f>'Building Structure Data'!P997</f>
        <v>0</v>
      </c>
      <c r="I996" t="b">
        <f>IF(OR('Building Structure Data'!M997="C",'Building Structure Data'!M997="R"),TRUE,FALSE)</f>
        <v>0</v>
      </c>
      <c r="J996">
        <f>'Building Structure Data'!Y997</f>
        <v>0</v>
      </c>
      <c r="K996" s="77">
        <f>'Building Structure Data'!AN997</f>
        <v>0</v>
      </c>
      <c r="L996" s="77">
        <f>'Building Structure Data'!AO997</f>
        <v>0</v>
      </c>
      <c r="M996" s="163" t="str">
        <f>IFERROR('Inputs_Metric 7'!$D$5*INDEX('HAZUS Table FL 14.14'!$F$5:$F$40,MATCH($J996,'HAZUS Table FL 14.14'!$C$5:$C$40,0)),"no data")</f>
        <v>no data</v>
      </c>
      <c r="N996" s="163" t="str">
        <f>IFERROR('Inputs_Metric 7'!$D$5*INDEX('HAZUS Table FL 14.14'!$G$5:$G$40,MATCH($J996,'HAZUS Table FL 14.14'!$C$5:$C$40,0)),"no data")</f>
        <v>no data</v>
      </c>
      <c r="O996" s="163" t="str">
        <f>IFERROR('Inputs_Metric 7'!$D$5*INDEX('HAZUS Table FL 14.14'!$I$5:$I$40,MATCH($J996,'HAZUS Table FL 14.14'!$C$5:$C$40,0)),"no data")</f>
        <v>no data</v>
      </c>
      <c r="P996" s="246" t="str">
        <f>IFERROR(AVERAGEIFS('HAZUS Table FL 14.12'!$S$4:$S$325,'HAZUS Table FL 14.12'!$N$4:$N$325,$J996,'HAZUS Table FL 14.12'!$R$4:$R$325,$I996,'HAZUS Table FL 14.12'!$P$4:$P$325,"&lt;="&amp;$G996,'HAZUS Table FL 14.12'!$Q$4:$Q$325,"&gt;"&amp;$G996)*'Inputs_Metric 7'!$D$6,"no data")</f>
        <v>no data</v>
      </c>
      <c r="Q996" s="246" t="str">
        <f>IFERROR(AVERAGEIFS('HAZUS Table FL 14.12'!$S$4:$S$325,'HAZUS Table FL 14.12'!$N$4:$N$325,$J996,'HAZUS Table FL 14.12'!$R$4:$R$325,$I996,'HAZUS Table FL 14.12'!$P$4:$P$325,"&lt;="&amp;$H996,'HAZUS Table FL 14.12'!$Q$4:$Q$325,"&gt;"&amp;$H996)*'Inputs_Metric 7'!$D$6,"no data")</f>
        <v>no data</v>
      </c>
      <c r="R996" s="246" t="str">
        <f>IFERROR(INDEX('HAZUS Table FL 14.16'!$D$3:$D$30,MATCH($J996,'HAZUS Table FL 14.16'!$C$3:$C$30,0)),"no data")</f>
        <v>no data</v>
      </c>
      <c r="S996" s="246" t="str">
        <f>IFERROR(INDEX('HAZUS Table FL 14.16'!$F$3:$F$30,MATCH($J996,'HAZUS Table FL 14.16'!$C$3:$C$30,0)),"no data")</f>
        <v>no data</v>
      </c>
      <c r="T996" s="246" t="str">
        <f>IFERROR(INDEX('HAZUS Table FL 14.16'!$G$3:$G$30,MATCH($J996,'HAZUS Table FL 14.16'!$C$3:$C$30,0)),"no data")</f>
        <v>no data</v>
      </c>
      <c r="U996" s="164" t="str">
        <f>IFERROR('Inputs_Metric 7'!$D$5*INDEX('HAZUS Table FL 14.8'!$E$4:$E$14,MATCH('Step 1_Metric 7'!$J996,'HAZUS Table FL 14.8'!$C$4:$C$14,0)),"no data")</f>
        <v>no data</v>
      </c>
      <c r="W996" s="92" t="str">
        <f t="shared" si="146"/>
        <v/>
      </c>
      <c r="X996" s="92" t="str">
        <f t="shared" si="147"/>
        <v/>
      </c>
      <c r="Y996" s="92" t="str">
        <f t="shared" si="148"/>
        <v/>
      </c>
      <c r="Z996" s="92" t="str">
        <f t="shared" si="149"/>
        <v/>
      </c>
      <c r="AA996" s="101" t="str">
        <f t="shared" si="150"/>
        <v/>
      </c>
      <c r="AB996" s="101" t="str">
        <f t="shared" si="151"/>
        <v/>
      </c>
      <c r="AC996" s="92" t="str">
        <f t="shared" si="152"/>
        <v/>
      </c>
      <c r="AD996" s="92" t="str">
        <f t="shared" si="153"/>
        <v/>
      </c>
    </row>
    <row r="997" spans="1:30" x14ac:dyDescent="0.25">
      <c r="A997">
        <f t="shared" si="145"/>
        <v>10</v>
      </c>
      <c r="B997">
        <f>COUNTIF($D$4:D997,D997)</f>
        <v>914</v>
      </c>
      <c r="C997">
        <f>'Building Structure Data'!B998</f>
        <v>0</v>
      </c>
      <c r="D997">
        <f>'Building Structure Data'!C998</f>
        <v>0</v>
      </c>
      <c r="E997">
        <f>'Building Structure Data'!D998</f>
        <v>0</v>
      </c>
      <c r="F997">
        <f>'Building Structure Data'!E998</f>
        <v>0</v>
      </c>
      <c r="G997" s="43">
        <f>'Building Structure Data'!O998</f>
        <v>0</v>
      </c>
      <c r="H997" s="43">
        <f>'Building Structure Data'!P998</f>
        <v>0</v>
      </c>
      <c r="I997" t="b">
        <f>IF(OR('Building Structure Data'!M998="C",'Building Structure Data'!M998="R"),TRUE,FALSE)</f>
        <v>0</v>
      </c>
      <c r="J997">
        <f>'Building Structure Data'!Y998</f>
        <v>0</v>
      </c>
      <c r="K997" s="77">
        <f>'Building Structure Data'!AN998</f>
        <v>0</v>
      </c>
      <c r="L997" s="77">
        <f>'Building Structure Data'!AO998</f>
        <v>0</v>
      </c>
      <c r="M997" s="163" t="str">
        <f>IFERROR('Inputs_Metric 7'!$D$5*INDEX('HAZUS Table FL 14.14'!$F$5:$F$40,MATCH($J997,'HAZUS Table FL 14.14'!$C$5:$C$40,0)),"no data")</f>
        <v>no data</v>
      </c>
      <c r="N997" s="163" t="str">
        <f>IFERROR('Inputs_Metric 7'!$D$5*INDEX('HAZUS Table FL 14.14'!$G$5:$G$40,MATCH($J997,'HAZUS Table FL 14.14'!$C$5:$C$40,0)),"no data")</f>
        <v>no data</v>
      </c>
      <c r="O997" s="163" t="str">
        <f>IFERROR('Inputs_Metric 7'!$D$5*INDEX('HAZUS Table FL 14.14'!$I$5:$I$40,MATCH($J997,'HAZUS Table FL 14.14'!$C$5:$C$40,0)),"no data")</f>
        <v>no data</v>
      </c>
      <c r="P997" s="246" t="str">
        <f>IFERROR(AVERAGEIFS('HAZUS Table FL 14.12'!$S$4:$S$325,'HAZUS Table FL 14.12'!$N$4:$N$325,$J997,'HAZUS Table FL 14.12'!$R$4:$R$325,$I997,'HAZUS Table FL 14.12'!$P$4:$P$325,"&lt;="&amp;$G997,'HAZUS Table FL 14.12'!$Q$4:$Q$325,"&gt;"&amp;$G997)*'Inputs_Metric 7'!$D$6,"no data")</f>
        <v>no data</v>
      </c>
      <c r="Q997" s="246" t="str">
        <f>IFERROR(AVERAGEIFS('HAZUS Table FL 14.12'!$S$4:$S$325,'HAZUS Table FL 14.12'!$N$4:$N$325,$J997,'HAZUS Table FL 14.12'!$R$4:$R$325,$I997,'HAZUS Table FL 14.12'!$P$4:$P$325,"&lt;="&amp;$H997,'HAZUS Table FL 14.12'!$Q$4:$Q$325,"&gt;"&amp;$H997)*'Inputs_Metric 7'!$D$6,"no data")</f>
        <v>no data</v>
      </c>
      <c r="R997" s="246" t="str">
        <f>IFERROR(INDEX('HAZUS Table FL 14.16'!$D$3:$D$30,MATCH($J997,'HAZUS Table FL 14.16'!$C$3:$C$30,0)),"no data")</f>
        <v>no data</v>
      </c>
      <c r="S997" s="246" t="str">
        <f>IFERROR(INDEX('HAZUS Table FL 14.16'!$F$3:$F$30,MATCH($J997,'HAZUS Table FL 14.16'!$C$3:$C$30,0)),"no data")</f>
        <v>no data</v>
      </c>
      <c r="T997" s="246" t="str">
        <f>IFERROR(INDEX('HAZUS Table FL 14.16'!$G$3:$G$30,MATCH($J997,'HAZUS Table FL 14.16'!$C$3:$C$30,0)),"no data")</f>
        <v>no data</v>
      </c>
      <c r="U997" s="164" t="str">
        <f>IFERROR('Inputs_Metric 7'!$D$5*INDEX('HAZUS Table FL 14.8'!$E$4:$E$14,MATCH('Step 1_Metric 7'!$J997,'HAZUS Table FL 14.8'!$C$4:$C$14,0)),"no data")</f>
        <v>no data</v>
      </c>
      <c r="W997" s="92" t="str">
        <f t="shared" si="146"/>
        <v/>
      </c>
      <c r="X997" s="92" t="str">
        <f t="shared" si="147"/>
        <v/>
      </c>
      <c r="Y997" s="92" t="str">
        <f t="shared" si="148"/>
        <v/>
      </c>
      <c r="Z997" s="92" t="str">
        <f t="shared" si="149"/>
        <v/>
      </c>
      <c r="AA997" s="101" t="str">
        <f t="shared" si="150"/>
        <v/>
      </c>
      <c r="AB997" s="101" t="str">
        <f t="shared" si="151"/>
        <v/>
      </c>
      <c r="AC997" s="92" t="str">
        <f t="shared" si="152"/>
        <v/>
      </c>
      <c r="AD997" s="92" t="str">
        <f t="shared" si="153"/>
        <v/>
      </c>
    </row>
    <row r="998" spans="1:30" x14ac:dyDescent="0.25">
      <c r="A998">
        <f t="shared" si="145"/>
        <v>10</v>
      </c>
      <c r="B998">
        <f>COUNTIF($D$4:D998,D998)</f>
        <v>915</v>
      </c>
      <c r="C998">
        <f>'Building Structure Data'!B999</f>
        <v>0</v>
      </c>
      <c r="D998">
        <f>'Building Structure Data'!C999</f>
        <v>0</v>
      </c>
      <c r="E998">
        <f>'Building Structure Data'!D999</f>
        <v>0</v>
      </c>
      <c r="F998">
        <f>'Building Structure Data'!E999</f>
        <v>0</v>
      </c>
      <c r="G998" s="43">
        <f>'Building Structure Data'!O999</f>
        <v>0</v>
      </c>
      <c r="H998" s="43">
        <f>'Building Structure Data'!P999</f>
        <v>0</v>
      </c>
      <c r="I998" t="b">
        <f>IF(OR('Building Structure Data'!M999="C",'Building Structure Data'!M999="R"),TRUE,FALSE)</f>
        <v>0</v>
      </c>
      <c r="J998">
        <f>'Building Structure Data'!Y999</f>
        <v>0</v>
      </c>
      <c r="K998" s="77">
        <f>'Building Structure Data'!AN999</f>
        <v>0</v>
      </c>
      <c r="L998" s="77">
        <f>'Building Structure Data'!AO999</f>
        <v>0</v>
      </c>
      <c r="M998" s="163" t="str">
        <f>IFERROR('Inputs_Metric 7'!$D$5*INDEX('HAZUS Table FL 14.14'!$F$5:$F$40,MATCH($J998,'HAZUS Table FL 14.14'!$C$5:$C$40,0)),"no data")</f>
        <v>no data</v>
      </c>
      <c r="N998" s="163" t="str">
        <f>IFERROR('Inputs_Metric 7'!$D$5*INDEX('HAZUS Table FL 14.14'!$G$5:$G$40,MATCH($J998,'HAZUS Table FL 14.14'!$C$5:$C$40,0)),"no data")</f>
        <v>no data</v>
      </c>
      <c r="O998" s="163" t="str">
        <f>IFERROR('Inputs_Metric 7'!$D$5*INDEX('HAZUS Table FL 14.14'!$I$5:$I$40,MATCH($J998,'HAZUS Table FL 14.14'!$C$5:$C$40,0)),"no data")</f>
        <v>no data</v>
      </c>
      <c r="P998" s="246" t="str">
        <f>IFERROR(AVERAGEIFS('HAZUS Table FL 14.12'!$S$4:$S$325,'HAZUS Table FL 14.12'!$N$4:$N$325,$J998,'HAZUS Table FL 14.12'!$R$4:$R$325,$I998,'HAZUS Table FL 14.12'!$P$4:$P$325,"&lt;="&amp;$G998,'HAZUS Table FL 14.12'!$Q$4:$Q$325,"&gt;"&amp;$G998)*'Inputs_Metric 7'!$D$6,"no data")</f>
        <v>no data</v>
      </c>
      <c r="Q998" s="246" t="str">
        <f>IFERROR(AVERAGEIFS('HAZUS Table FL 14.12'!$S$4:$S$325,'HAZUS Table FL 14.12'!$N$4:$N$325,$J998,'HAZUS Table FL 14.12'!$R$4:$R$325,$I998,'HAZUS Table FL 14.12'!$P$4:$P$325,"&lt;="&amp;$H998,'HAZUS Table FL 14.12'!$Q$4:$Q$325,"&gt;"&amp;$H998)*'Inputs_Metric 7'!$D$6,"no data")</f>
        <v>no data</v>
      </c>
      <c r="R998" s="246" t="str">
        <f>IFERROR(INDEX('HAZUS Table FL 14.16'!$D$3:$D$30,MATCH($J998,'HAZUS Table FL 14.16'!$C$3:$C$30,0)),"no data")</f>
        <v>no data</v>
      </c>
      <c r="S998" s="246" t="str">
        <f>IFERROR(INDEX('HAZUS Table FL 14.16'!$F$3:$F$30,MATCH($J998,'HAZUS Table FL 14.16'!$C$3:$C$30,0)),"no data")</f>
        <v>no data</v>
      </c>
      <c r="T998" s="246" t="str">
        <f>IFERROR(INDEX('HAZUS Table FL 14.16'!$G$3:$G$30,MATCH($J998,'HAZUS Table FL 14.16'!$C$3:$C$30,0)),"no data")</f>
        <v>no data</v>
      </c>
      <c r="U998" s="164" t="str">
        <f>IFERROR('Inputs_Metric 7'!$D$5*INDEX('HAZUS Table FL 14.8'!$E$4:$E$14,MATCH('Step 1_Metric 7'!$J998,'HAZUS Table FL 14.8'!$C$4:$C$14,0)),"no data")</f>
        <v>no data</v>
      </c>
      <c r="W998" s="92" t="str">
        <f t="shared" si="146"/>
        <v/>
      </c>
      <c r="X998" s="92" t="str">
        <f t="shared" si="147"/>
        <v/>
      </c>
      <c r="Y998" s="92" t="str">
        <f t="shared" si="148"/>
        <v/>
      </c>
      <c r="Z998" s="92" t="str">
        <f t="shared" si="149"/>
        <v/>
      </c>
      <c r="AA998" s="101" t="str">
        <f t="shared" si="150"/>
        <v/>
      </c>
      <c r="AB998" s="101" t="str">
        <f t="shared" si="151"/>
        <v/>
      </c>
      <c r="AC998" s="92" t="str">
        <f t="shared" si="152"/>
        <v/>
      </c>
      <c r="AD998" s="92" t="str">
        <f t="shared" si="153"/>
        <v/>
      </c>
    </row>
    <row r="999" spans="1:30" x14ac:dyDescent="0.25">
      <c r="A999">
        <f t="shared" si="145"/>
        <v>10</v>
      </c>
      <c r="B999">
        <f>COUNTIF($D$4:D999,D999)</f>
        <v>916</v>
      </c>
      <c r="C999">
        <f>'Building Structure Data'!B1000</f>
        <v>0</v>
      </c>
      <c r="D999">
        <f>'Building Structure Data'!C1000</f>
        <v>0</v>
      </c>
      <c r="E999">
        <f>'Building Structure Data'!D1000</f>
        <v>0</v>
      </c>
      <c r="F999">
        <f>'Building Structure Data'!E1000</f>
        <v>0</v>
      </c>
      <c r="G999" s="43">
        <f>'Building Structure Data'!O1000</f>
        <v>0</v>
      </c>
      <c r="H999" s="43">
        <f>'Building Structure Data'!P1000</f>
        <v>0</v>
      </c>
      <c r="I999" t="b">
        <f>IF(OR('Building Structure Data'!M1000="C",'Building Structure Data'!M1000="R"),TRUE,FALSE)</f>
        <v>0</v>
      </c>
      <c r="J999">
        <f>'Building Structure Data'!Y1000</f>
        <v>0</v>
      </c>
      <c r="K999" s="77">
        <f>'Building Structure Data'!AN1000</f>
        <v>0</v>
      </c>
      <c r="L999" s="77">
        <f>'Building Structure Data'!AO1000</f>
        <v>0</v>
      </c>
      <c r="M999" s="163" t="str">
        <f>IFERROR('Inputs_Metric 7'!$D$5*INDEX('HAZUS Table FL 14.14'!$F$5:$F$40,MATCH($J999,'HAZUS Table FL 14.14'!$C$5:$C$40,0)),"no data")</f>
        <v>no data</v>
      </c>
      <c r="N999" s="163" t="str">
        <f>IFERROR('Inputs_Metric 7'!$D$5*INDEX('HAZUS Table FL 14.14'!$G$5:$G$40,MATCH($J999,'HAZUS Table FL 14.14'!$C$5:$C$40,0)),"no data")</f>
        <v>no data</v>
      </c>
      <c r="O999" s="163" t="str">
        <f>IFERROR('Inputs_Metric 7'!$D$5*INDEX('HAZUS Table FL 14.14'!$I$5:$I$40,MATCH($J999,'HAZUS Table FL 14.14'!$C$5:$C$40,0)),"no data")</f>
        <v>no data</v>
      </c>
      <c r="P999" s="246" t="str">
        <f>IFERROR(AVERAGEIFS('HAZUS Table FL 14.12'!$S$4:$S$325,'HAZUS Table FL 14.12'!$N$4:$N$325,$J999,'HAZUS Table FL 14.12'!$R$4:$R$325,$I999,'HAZUS Table FL 14.12'!$P$4:$P$325,"&lt;="&amp;$G999,'HAZUS Table FL 14.12'!$Q$4:$Q$325,"&gt;"&amp;$G999)*'Inputs_Metric 7'!$D$6,"no data")</f>
        <v>no data</v>
      </c>
      <c r="Q999" s="246" t="str">
        <f>IFERROR(AVERAGEIFS('HAZUS Table FL 14.12'!$S$4:$S$325,'HAZUS Table FL 14.12'!$N$4:$N$325,$J999,'HAZUS Table FL 14.12'!$R$4:$R$325,$I999,'HAZUS Table FL 14.12'!$P$4:$P$325,"&lt;="&amp;$H999,'HAZUS Table FL 14.12'!$Q$4:$Q$325,"&gt;"&amp;$H999)*'Inputs_Metric 7'!$D$6,"no data")</f>
        <v>no data</v>
      </c>
      <c r="R999" s="246" t="str">
        <f>IFERROR(INDEX('HAZUS Table FL 14.16'!$D$3:$D$30,MATCH($J999,'HAZUS Table FL 14.16'!$C$3:$C$30,0)),"no data")</f>
        <v>no data</v>
      </c>
      <c r="S999" s="246" t="str">
        <f>IFERROR(INDEX('HAZUS Table FL 14.16'!$F$3:$F$30,MATCH($J999,'HAZUS Table FL 14.16'!$C$3:$C$30,0)),"no data")</f>
        <v>no data</v>
      </c>
      <c r="T999" s="246" t="str">
        <f>IFERROR(INDEX('HAZUS Table FL 14.16'!$G$3:$G$30,MATCH($J999,'HAZUS Table FL 14.16'!$C$3:$C$30,0)),"no data")</f>
        <v>no data</v>
      </c>
      <c r="U999" s="164" t="str">
        <f>IFERROR('Inputs_Metric 7'!$D$5*INDEX('HAZUS Table FL 14.8'!$E$4:$E$14,MATCH('Step 1_Metric 7'!$J999,'HAZUS Table FL 14.8'!$C$4:$C$14,0)),"no data")</f>
        <v>no data</v>
      </c>
      <c r="W999" s="92" t="str">
        <f t="shared" si="146"/>
        <v/>
      </c>
      <c r="X999" s="92" t="str">
        <f t="shared" si="147"/>
        <v/>
      </c>
      <c r="Y999" s="92" t="str">
        <f t="shared" si="148"/>
        <v/>
      </c>
      <c r="Z999" s="92" t="str">
        <f t="shared" si="149"/>
        <v/>
      </c>
      <c r="AA999" s="101" t="str">
        <f t="shared" si="150"/>
        <v/>
      </c>
      <c r="AB999" s="101" t="str">
        <f t="shared" si="151"/>
        <v/>
      </c>
      <c r="AC999" s="92" t="str">
        <f t="shared" si="152"/>
        <v/>
      </c>
      <c r="AD999" s="92" t="str">
        <f t="shared" si="153"/>
        <v/>
      </c>
    </row>
    <row r="1000" spans="1:30" x14ac:dyDescent="0.25">
      <c r="A1000">
        <f t="shared" si="145"/>
        <v>10</v>
      </c>
      <c r="B1000">
        <f>COUNTIF($D$4:D1000,D1000)</f>
        <v>917</v>
      </c>
      <c r="C1000">
        <f>'Building Structure Data'!B1001</f>
        <v>0</v>
      </c>
      <c r="D1000">
        <f>'Building Structure Data'!C1001</f>
        <v>0</v>
      </c>
      <c r="E1000">
        <f>'Building Structure Data'!D1001</f>
        <v>0</v>
      </c>
      <c r="F1000">
        <f>'Building Structure Data'!E1001</f>
        <v>0</v>
      </c>
      <c r="G1000" s="43">
        <f>'Building Structure Data'!O1001</f>
        <v>0</v>
      </c>
      <c r="H1000" s="43">
        <f>'Building Structure Data'!P1001</f>
        <v>0</v>
      </c>
      <c r="I1000" t="b">
        <f>IF(OR('Building Structure Data'!M1001="C",'Building Structure Data'!M1001="R"),TRUE,FALSE)</f>
        <v>0</v>
      </c>
      <c r="J1000">
        <f>'Building Structure Data'!Y1001</f>
        <v>0</v>
      </c>
      <c r="K1000" s="77">
        <f>'Building Structure Data'!AN1001</f>
        <v>0</v>
      </c>
      <c r="L1000" s="77">
        <f>'Building Structure Data'!AO1001</f>
        <v>0</v>
      </c>
      <c r="M1000" s="163" t="str">
        <f>IFERROR('Inputs_Metric 7'!$D$5*INDEX('HAZUS Table FL 14.14'!$F$5:$F$40,MATCH($J1000,'HAZUS Table FL 14.14'!$C$5:$C$40,0)),"no data")</f>
        <v>no data</v>
      </c>
      <c r="N1000" s="163" t="str">
        <f>IFERROR('Inputs_Metric 7'!$D$5*INDEX('HAZUS Table FL 14.14'!$G$5:$G$40,MATCH($J1000,'HAZUS Table FL 14.14'!$C$5:$C$40,0)),"no data")</f>
        <v>no data</v>
      </c>
      <c r="O1000" s="163" t="str">
        <f>IFERROR('Inputs_Metric 7'!$D$5*INDEX('HAZUS Table FL 14.14'!$I$5:$I$40,MATCH($J1000,'HAZUS Table FL 14.14'!$C$5:$C$40,0)),"no data")</f>
        <v>no data</v>
      </c>
      <c r="P1000" s="246" t="str">
        <f>IFERROR(AVERAGEIFS('HAZUS Table FL 14.12'!$S$4:$S$325,'HAZUS Table FL 14.12'!$N$4:$N$325,$J1000,'HAZUS Table FL 14.12'!$R$4:$R$325,$I1000,'HAZUS Table FL 14.12'!$P$4:$P$325,"&lt;="&amp;$G1000,'HAZUS Table FL 14.12'!$Q$4:$Q$325,"&gt;"&amp;$G1000)*'Inputs_Metric 7'!$D$6,"no data")</f>
        <v>no data</v>
      </c>
      <c r="Q1000" s="246" t="str">
        <f>IFERROR(AVERAGEIFS('HAZUS Table FL 14.12'!$S$4:$S$325,'HAZUS Table FL 14.12'!$N$4:$N$325,$J1000,'HAZUS Table FL 14.12'!$R$4:$R$325,$I1000,'HAZUS Table FL 14.12'!$P$4:$P$325,"&lt;="&amp;$H1000,'HAZUS Table FL 14.12'!$Q$4:$Q$325,"&gt;"&amp;$H1000)*'Inputs_Metric 7'!$D$6,"no data")</f>
        <v>no data</v>
      </c>
      <c r="R1000" s="246" t="str">
        <f>IFERROR(INDEX('HAZUS Table FL 14.16'!$D$3:$D$30,MATCH($J1000,'HAZUS Table FL 14.16'!$C$3:$C$30,0)),"no data")</f>
        <v>no data</v>
      </c>
      <c r="S1000" s="246" t="str">
        <f>IFERROR(INDEX('HAZUS Table FL 14.16'!$F$3:$F$30,MATCH($J1000,'HAZUS Table FL 14.16'!$C$3:$C$30,0)),"no data")</f>
        <v>no data</v>
      </c>
      <c r="T1000" s="246" t="str">
        <f>IFERROR(INDEX('HAZUS Table FL 14.16'!$G$3:$G$30,MATCH($J1000,'HAZUS Table FL 14.16'!$C$3:$C$30,0)),"no data")</f>
        <v>no data</v>
      </c>
      <c r="U1000" s="164" t="str">
        <f>IFERROR('Inputs_Metric 7'!$D$5*INDEX('HAZUS Table FL 14.8'!$E$4:$E$14,MATCH('Step 1_Metric 7'!$J1000,'HAZUS Table FL 14.8'!$C$4:$C$14,0)),"no data")</f>
        <v>no data</v>
      </c>
      <c r="W1000" s="92" t="str">
        <f t="shared" si="146"/>
        <v/>
      </c>
      <c r="X1000" s="92" t="str">
        <f t="shared" si="147"/>
        <v/>
      </c>
      <c r="Y1000" s="92" t="str">
        <f t="shared" si="148"/>
        <v/>
      </c>
      <c r="Z1000" s="92" t="str">
        <f t="shared" si="149"/>
        <v/>
      </c>
      <c r="AA1000" s="101" t="str">
        <f t="shared" si="150"/>
        <v/>
      </c>
      <c r="AB1000" s="101" t="str">
        <f t="shared" si="151"/>
        <v/>
      </c>
      <c r="AC1000" s="92" t="str">
        <f t="shared" si="152"/>
        <v/>
      </c>
      <c r="AD1000" s="92" t="str">
        <f t="shared" si="153"/>
        <v/>
      </c>
    </row>
    <row r="1001" spans="1:30" x14ac:dyDescent="0.25">
      <c r="A1001">
        <f t="shared" si="145"/>
        <v>10</v>
      </c>
      <c r="B1001">
        <f>COUNTIF($D$4:D1001,D1001)</f>
        <v>918</v>
      </c>
      <c r="C1001">
        <f>'Building Structure Data'!B1002</f>
        <v>0</v>
      </c>
      <c r="D1001">
        <f>'Building Structure Data'!C1002</f>
        <v>0</v>
      </c>
      <c r="E1001">
        <f>'Building Structure Data'!D1002</f>
        <v>0</v>
      </c>
      <c r="F1001">
        <f>'Building Structure Data'!E1002</f>
        <v>0</v>
      </c>
      <c r="G1001" s="43">
        <f>'Building Structure Data'!O1002</f>
        <v>0</v>
      </c>
      <c r="H1001" s="43">
        <f>'Building Structure Data'!P1002</f>
        <v>0</v>
      </c>
      <c r="I1001" t="b">
        <f>IF(OR('Building Structure Data'!M1002="C",'Building Structure Data'!M1002="R"),TRUE,FALSE)</f>
        <v>0</v>
      </c>
      <c r="J1001">
        <f>'Building Structure Data'!Y1002</f>
        <v>0</v>
      </c>
      <c r="K1001" s="77">
        <f>'Building Structure Data'!AN1002</f>
        <v>0</v>
      </c>
      <c r="L1001" s="77">
        <f>'Building Structure Data'!AO1002</f>
        <v>0</v>
      </c>
      <c r="M1001" s="163" t="str">
        <f>IFERROR('Inputs_Metric 7'!$D$5*INDEX('HAZUS Table FL 14.14'!$F$5:$F$40,MATCH($J1001,'HAZUS Table FL 14.14'!$C$5:$C$40,0)),"no data")</f>
        <v>no data</v>
      </c>
      <c r="N1001" s="163" t="str">
        <f>IFERROR('Inputs_Metric 7'!$D$5*INDEX('HAZUS Table FL 14.14'!$G$5:$G$40,MATCH($J1001,'HAZUS Table FL 14.14'!$C$5:$C$40,0)),"no data")</f>
        <v>no data</v>
      </c>
      <c r="O1001" s="163" t="str">
        <f>IFERROR('Inputs_Metric 7'!$D$5*INDEX('HAZUS Table FL 14.14'!$I$5:$I$40,MATCH($J1001,'HAZUS Table FL 14.14'!$C$5:$C$40,0)),"no data")</f>
        <v>no data</v>
      </c>
      <c r="P1001" s="246" t="str">
        <f>IFERROR(AVERAGEIFS('HAZUS Table FL 14.12'!$S$4:$S$325,'HAZUS Table FL 14.12'!$N$4:$N$325,$J1001,'HAZUS Table FL 14.12'!$R$4:$R$325,$I1001,'HAZUS Table FL 14.12'!$P$4:$P$325,"&lt;="&amp;$G1001,'HAZUS Table FL 14.12'!$Q$4:$Q$325,"&gt;"&amp;$G1001)*'Inputs_Metric 7'!$D$6,"no data")</f>
        <v>no data</v>
      </c>
      <c r="Q1001" s="246" t="str">
        <f>IFERROR(AVERAGEIFS('HAZUS Table FL 14.12'!$S$4:$S$325,'HAZUS Table FL 14.12'!$N$4:$N$325,$J1001,'HAZUS Table FL 14.12'!$R$4:$R$325,$I1001,'HAZUS Table FL 14.12'!$P$4:$P$325,"&lt;="&amp;$H1001,'HAZUS Table FL 14.12'!$Q$4:$Q$325,"&gt;"&amp;$H1001)*'Inputs_Metric 7'!$D$6,"no data")</f>
        <v>no data</v>
      </c>
      <c r="R1001" s="246" t="str">
        <f>IFERROR(INDEX('HAZUS Table FL 14.16'!$D$3:$D$30,MATCH($J1001,'HAZUS Table FL 14.16'!$C$3:$C$30,0)),"no data")</f>
        <v>no data</v>
      </c>
      <c r="S1001" s="246" t="str">
        <f>IFERROR(INDEX('HAZUS Table FL 14.16'!$F$3:$F$30,MATCH($J1001,'HAZUS Table FL 14.16'!$C$3:$C$30,0)),"no data")</f>
        <v>no data</v>
      </c>
      <c r="T1001" s="246" t="str">
        <f>IFERROR(INDEX('HAZUS Table FL 14.16'!$G$3:$G$30,MATCH($J1001,'HAZUS Table FL 14.16'!$C$3:$C$30,0)),"no data")</f>
        <v>no data</v>
      </c>
      <c r="U1001" s="164" t="str">
        <f>IFERROR('Inputs_Metric 7'!$D$5*INDEX('HAZUS Table FL 14.8'!$E$4:$E$14,MATCH('Step 1_Metric 7'!$J1001,'HAZUS Table FL 14.8'!$C$4:$C$14,0)),"no data")</f>
        <v>no data</v>
      </c>
      <c r="W1001" s="92" t="str">
        <f t="shared" si="146"/>
        <v/>
      </c>
      <c r="X1001" s="92" t="str">
        <f t="shared" si="147"/>
        <v/>
      </c>
      <c r="Y1001" s="92" t="str">
        <f t="shared" si="148"/>
        <v/>
      </c>
      <c r="Z1001" s="92" t="str">
        <f t="shared" si="149"/>
        <v/>
      </c>
      <c r="AA1001" s="101" t="str">
        <f t="shared" si="150"/>
        <v/>
      </c>
      <c r="AB1001" s="101" t="str">
        <f t="shared" si="151"/>
        <v/>
      </c>
      <c r="AC1001" s="92" t="str">
        <f t="shared" si="152"/>
        <v/>
      </c>
      <c r="AD1001" s="92" t="str">
        <f t="shared" si="153"/>
        <v/>
      </c>
    </row>
    <row r="1002" spans="1:30" x14ac:dyDescent="0.25">
      <c r="A1002">
        <f t="shared" si="145"/>
        <v>10</v>
      </c>
      <c r="B1002">
        <f>COUNTIF($D$4:D1002,D1002)</f>
        <v>919</v>
      </c>
      <c r="C1002">
        <f>'Building Structure Data'!B1003</f>
        <v>0</v>
      </c>
      <c r="D1002">
        <f>'Building Structure Data'!C1003</f>
        <v>0</v>
      </c>
      <c r="E1002">
        <f>'Building Structure Data'!D1003</f>
        <v>0</v>
      </c>
      <c r="F1002">
        <f>'Building Structure Data'!E1003</f>
        <v>0</v>
      </c>
      <c r="G1002" s="43">
        <f>'Building Structure Data'!O1003</f>
        <v>0</v>
      </c>
      <c r="H1002" s="43">
        <f>'Building Structure Data'!P1003</f>
        <v>0</v>
      </c>
      <c r="I1002" t="b">
        <f>IF(OR('Building Structure Data'!M1003="C",'Building Structure Data'!M1003="R"),TRUE,FALSE)</f>
        <v>0</v>
      </c>
      <c r="J1002">
        <f>'Building Structure Data'!Y1003</f>
        <v>0</v>
      </c>
      <c r="K1002" s="77">
        <f>'Building Structure Data'!AN1003</f>
        <v>0</v>
      </c>
      <c r="L1002" s="77">
        <f>'Building Structure Data'!AO1003</f>
        <v>0</v>
      </c>
      <c r="M1002" s="163" t="str">
        <f>IFERROR('Inputs_Metric 7'!$D$5*INDEX('HAZUS Table FL 14.14'!$F$5:$F$40,MATCH($J1002,'HAZUS Table FL 14.14'!$C$5:$C$40,0)),"no data")</f>
        <v>no data</v>
      </c>
      <c r="N1002" s="163" t="str">
        <f>IFERROR('Inputs_Metric 7'!$D$5*INDEX('HAZUS Table FL 14.14'!$G$5:$G$40,MATCH($J1002,'HAZUS Table FL 14.14'!$C$5:$C$40,0)),"no data")</f>
        <v>no data</v>
      </c>
      <c r="O1002" s="163" t="str">
        <f>IFERROR('Inputs_Metric 7'!$D$5*INDEX('HAZUS Table FL 14.14'!$I$5:$I$40,MATCH($J1002,'HAZUS Table FL 14.14'!$C$5:$C$40,0)),"no data")</f>
        <v>no data</v>
      </c>
      <c r="P1002" s="246" t="str">
        <f>IFERROR(AVERAGEIFS('HAZUS Table FL 14.12'!$S$4:$S$325,'HAZUS Table FL 14.12'!$N$4:$N$325,$J1002,'HAZUS Table FL 14.12'!$R$4:$R$325,$I1002,'HAZUS Table FL 14.12'!$P$4:$P$325,"&lt;="&amp;$G1002,'HAZUS Table FL 14.12'!$Q$4:$Q$325,"&gt;"&amp;$G1002)*'Inputs_Metric 7'!$D$6,"no data")</f>
        <v>no data</v>
      </c>
      <c r="Q1002" s="246" t="str">
        <f>IFERROR(AVERAGEIFS('HAZUS Table FL 14.12'!$S$4:$S$325,'HAZUS Table FL 14.12'!$N$4:$N$325,$J1002,'HAZUS Table FL 14.12'!$R$4:$R$325,$I1002,'HAZUS Table FL 14.12'!$P$4:$P$325,"&lt;="&amp;$H1002,'HAZUS Table FL 14.12'!$Q$4:$Q$325,"&gt;"&amp;$H1002)*'Inputs_Metric 7'!$D$6,"no data")</f>
        <v>no data</v>
      </c>
      <c r="R1002" s="246" t="str">
        <f>IFERROR(INDEX('HAZUS Table FL 14.16'!$D$3:$D$30,MATCH($J1002,'HAZUS Table FL 14.16'!$C$3:$C$30,0)),"no data")</f>
        <v>no data</v>
      </c>
      <c r="S1002" s="246" t="str">
        <f>IFERROR(INDEX('HAZUS Table FL 14.16'!$F$3:$F$30,MATCH($J1002,'HAZUS Table FL 14.16'!$C$3:$C$30,0)),"no data")</f>
        <v>no data</v>
      </c>
      <c r="T1002" s="246" t="str">
        <f>IFERROR(INDEX('HAZUS Table FL 14.16'!$G$3:$G$30,MATCH($J1002,'HAZUS Table FL 14.16'!$C$3:$C$30,0)),"no data")</f>
        <v>no data</v>
      </c>
      <c r="U1002" s="164" t="str">
        <f>IFERROR('Inputs_Metric 7'!$D$5*INDEX('HAZUS Table FL 14.8'!$E$4:$E$14,MATCH('Step 1_Metric 7'!$J1002,'HAZUS Table FL 14.8'!$C$4:$C$14,0)),"no data")</f>
        <v>no data</v>
      </c>
      <c r="W1002" s="92" t="str">
        <f t="shared" si="146"/>
        <v/>
      </c>
      <c r="X1002" s="92" t="str">
        <f t="shared" si="147"/>
        <v/>
      </c>
      <c r="Y1002" s="92" t="str">
        <f t="shared" si="148"/>
        <v/>
      </c>
      <c r="Z1002" s="92" t="str">
        <f t="shared" si="149"/>
        <v/>
      </c>
      <c r="AA1002" s="101" t="str">
        <f t="shared" si="150"/>
        <v/>
      </c>
      <c r="AB1002" s="101" t="str">
        <f t="shared" si="151"/>
        <v/>
      </c>
      <c r="AC1002" s="92" t="str">
        <f t="shared" si="152"/>
        <v/>
      </c>
      <c r="AD1002" s="92" t="str">
        <f t="shared" si="153"/>
        <v/>
      </c>
    </row>
    <row r="1003" spans="1:30" x14ac:dyDescent="0.25">
      <c r="A1003">
        <f t="shared" si="145"/>
        <v>10</v>
      </c>
      <c r="B1003">
        <f>COUNTIF($D$4:D1003,D1003)</f>
        <v>920</v>
      </c>
      <c r="C1003">
        <f>'Building Structure Data'!B1004</f>
        <v>0</v>
      </c>
      <c r="D1003">
        <f>'Building Structure Data'!C1004</f>
        <v>0</v>
      </c>
      <c r="E1003">
        <f>'Building Structure Data'!D1004</f>
        <v>0</v>
      </c>
      <c r="F1003">
        <f>'Building Structure Data'!E1004</f>
        <v>0</v>
      </c>
      <c r="G1003" s="43">
        <f>'Building Structure Data'!O1004</f>
        <v>0</v>
      </c>
      <c r="H1003" s="43">
        <f>'Building Structure Data'!P1004</f>
        <v>0</v>
      </c>
      <c r="I1003" t="b">
        <f>IF(OR('Building Structure Data'!M1004="C",'Building Structure Data'!M1004="R"),TRUE,FALSE)</f>
        <v>0</v>
      </c>
      <c r="J1003">
        <f>'Building Structure Data'!Y1004</f>
        <v>0</v>
      </c>
      <c r="K1003" s="77">
        <f>'Building Structure Data'!AN1004</f>
        <v>0</v>
      </c>
      <c r="L1003" s="77">
        <f>'Building Structure Data'!AO1004</f>
        <v>0</v>
      </c>
      <c r="M1003" s="163" t="str">
        <f>IFERROR('Inputs_Metric 7'!$D$5*INDEX('HAZUS Table FL 14.14'!$F$5:$F$40,MATCH($J1003,'HAZUS Table FL 14.14'!$C$5:$C$40,0)),"no data")</f>
        <v>no data</v>
      </c>
      <c r="N1003" s="163" t="str">
        <f>IFERROR('Inputs_Metric 7'!$D$5*INDEX('HAZUS Table FL 14.14'!$G$5:$G$40,MATCH($J1003,'HAZUS Table FL 14.14'!$C$5:$C$40,0)),"no data")</f>
        <v>no data</v>
      </c>
      <c r="O1003" s="163" t="str">
        <f>IFERROR('Inputs_Metric 7'!$D$5*INDEX('HAZUS Table FL 14.14'!$I$5:$I$40,MATCH($J1003,'HAZUS Table FL 14.14'!$C$5:$C$40,0)),"no data")</f>
        <v>no data</v>
      </c>
      <c r="P1003" s="246" t="str">
        <f>IFERROR(AVERAGEIFS('HAZUS Table FL 14.12'!$S$4:$S$325,'HAZUS Table FL 14.12'!$N$4:$N$325,$J1003,'HAZUS Table FL 14.12'!$R$4:$R$325,$I1003,'HAZUS Table FL 14.12'!$P$4:$P$325,"&lt;="&amp;$G1003,'HAZUS Table FL 14.12'!$Q$4:$Q$325,"&gt;"&amp;$G1003)*'Inputs_Metric 7'!$D$6,"no data")</f>
        <v>no data</v>
      </c>
      <c r="Q1003" s="246" t="str">
        <f>IFERROR(AVERAGEIFS('HAZUS Table FL 14.12'!$S$4:$S$325,'HAZUS Table FL 14.12'!$N$4:$N$325,$J1003,'HAZUS Table FL 14.12'!$R$4:$R$325,$I1003,'HAZUS Table FL 14.12'!$P$4:$P$325,"&lt;="&amp;$H1003,'HAZUS Table FL 14.12'!$Q$4:$Q$325,"&gt;"&amp;$H1003)*'Inputs_Metric 7'!$D$6,"no data")</f>
        <v>no data</v>
      </c>
      <c r="R1003" s="246" t="str">
        <f>IFERROR(INDEX('HAZUS Table FL 14.16'!$D$3:$D$30,MATCH($J1003,'HAZUS Table FL 14.16'!$C$3:$C$30,0)),"no data")</f>
        <v>no data</v>
      </c>
      <c r="S1003" s="246" t="str">
        <f>IFERROR(INDEX('HAZUS Table FL 14.16'!$F$3:$F$30,MATCH($J1003,'HAZUS Table FL 14.16'!$C$3:$C$30,0)),"no data")</f>
        <v>no data</v>
      </c>
      <c r="T1003" s="246" t="str">
        <f>IFERROR(INDEX('HAZUS Table FL 14.16'!$G$3:$G$30,MATCH($J1003,'HAZUS Table FL 14.16'!$C$3:$C$30,0)),"no data")</f>
        <v>no data</v>
      </c>
      <c r="U1003" s="164" t="str">
        <f>IFERROR('Inputs_Metric 7'!$D$5*INDEX('HAZUS Table FL 14.8'!$E$4:$E$14,MATCH('Step 1_Metric 7'!$J1003,'HAZUS Table FL 14.8'!$C$4:$C$14,0)),"no data")</f>
        <v>no data</v>
      </c>
      <c r="W1003" s="92" t="str">
        <f t="shared" si="146"/>
        <v/>
      </c>
      <c r="X1003" s="92" t="str">
        <f t="shared" si="147"/>
        <v/>
      </c>
      <c r="Y1003" s="92" t="str">
        <f t="shared" si="148"/>
        <v/>
      </c>
      <c r="Z1003" s="92" t="str">
        <f t="shared" si="149"/>
        <v/>
      </c>
      <c r="AA1003" s="101" t="str">
        <f t="shared" si="150"/>
        <v/>
      </c>
      <c r="AB1003" s="101" t="str">
        <f t="shared" si="151"/>
        <v/>
      </c>
      <c r="AC1003" s="92" t="str">
        <f t="shared" si="152"/>
        <v/>
      </c>
      <c r="AD1003" s="92" t="str">
        <f t="shared" si="153"/>
        <v/>
      </c>
    </row>
    <row r="1004" spans="1:30" x14ac:dyDescent="0.25">
      <c r="A1004">
        <f t="shared" si="145"/>
        <v>10</v>
      </c>
      <c r="B1004">
        <f>COUNTIF($D$4:D1004,D1004)</f>
        <v>921</v>
      </c>
      <c r="C1004">
        <f>'Building Structure Data'!B1005</f>
        <v>0</v>
      </c>
      <c r="D1004">
        <f>'Building Structure Data'!C1005</f>
        <v>0</v>
      </c>
      <c r="E1004">
        <f>'Building Structure Data'!D1005</f>
        <v>0</v>
      </c>
      <c r="F1004">
        <f>'Building Structure Data'!E1005</f>
        <v>0</v>
      </c>
      <c r="G1004" s="43">
        <f>'Building Structure Data'!O1005</f>
        <v>0</v>
      </c>
      <c r="H1004" s="43">
        <f>'Building Structure Data'!P1005</f>
        <v>0</v>
      </c>
      <c r="I1004" t="b">
        <f>IF(OR('Building Structure Data'!M1005="C",'Building Structure Data'!M1005="R"),TRUE,FALSE)</f>
        <v>0</v>
      </c>
      <c r="J1004">
        <f>'Building Structure Data'!Y1005</f>
        <v>0</v>
      </c>
      <c r="K1004" s="77">
        <f>'Building Structure Data'!AN1005</f>
        <v>0</v>
      </c>
      <c r="L1004" s="77">
        <f>'Building Structure Data'!AO1005</f>
        <v>0</v>
      </c>
      <c r="M1004" s="163" t="str">
        <f>IFERROR('Inputs_Metric 7'!$D$5*INDEX('HAZUS Table FL 14.14'!$F$5:$F$40,MATCH($J1004,'HAZUS Table FL 14.14'!$C$5:$C$40,0)),"no data")</f>
        <v>no data</v>
      </c>
      <c r="N1004" s="163" t="str">
        <f>IFERROR('Inputs_Metric 7'!$D$5*INDEX('HAZUS Table FL 14.14'!$G$5:$G$40,MATCH($J1004,'HAZUS Table FL 14.14'!$C$5:$C$40,0)),"no data")</f>
        <v>no data</v>
      </c>
      <c r="O1004" s="163" t="str">
        <f>IFERROR('Inputs_Metric 7'!$D$5*INDEX('HAZUS Table FL 14.14'!$I$5:$I$40,MATCH($J1004,'HAZUS Table FL 14.14'!$C$5:$C$40,0)),"no data")</f>
        <v>no data</v>
      </c>
      <c r="P1004" s="246" t="str">
        <f>IFERROR(AVERAGEIFS('HAZUS Table FL 14.12'!$S$4:$S$325,'HAZUS Table FL 14.12'!$N$4:$N$325,$J1004,'HAZUS Table FL 14.12'!$R$4:$R$325,$I1004,'HAZUS Table FL 14.12'!$P$4:$P$325,"&lt;="&amp;$G1004,'HAZUS Table FL 14.12'!$Q$4:$Q$325,"&gt;"&amp;$G1004)*'Inputs_Metric 7'!$D$6,"no data")</f>
        <v>no data</v>
      </c>
      <c r="Q1004" s="246" t="str">
        <f>IFERROR(AVERAGEIFS('HAZUS Table FL 14.12'!$S$4:$S$325,'HAZUS Table FL 14.12'!$N$4:$N$325,$J1004,'HAZUS Table FL 14.12'!$R$4:$R$325,$I1004,'HAZUS Table FL 14.12'!$P$4:$P$325,"&lt;="&amp;$H1004,'HAZUS Table FL 14.12'!$Q$4:$Q$325,"&gt;"&amp;$H1004)*'Inputs_Metric 7'!$D$6,"no data")</f>
        <v>no data</v>
      </c>
      <c r="R1004" s="246" t="str">
        <f>IFERROR(INDEX('HAZUS Table FL 14.16'!$D$3:$D$30,MATCH($J1004,'HAZUS Table FL 14.16'!$C$3:$C$30,0)),"no data")</f>
        <v>no data</v>
      </c>
      <c r="S1004" s="246" t="str">
        <f>IFERROR(INDEX('HAZUS Table FL 14.16'!$F$3:$F$30,MATCH($J1004,'HAZUS Table FL 14.16'!$C$3:$C$30,0)),"no data")</f>
        <v>no data</v>
      </c>
      <c r="T1004" s="246" t="str">
        <f>IFERROR(INDEX('HAZUS Table FL 14.16'!$G$3:$G$30,MATCH($J1004,'HAZUS Table FL 14.16'!$C$3:$C$30,0)),"no data")</f>
        <v>no data</v>
      </c>
      <c r="U1004" s="164" t="str">
        <f>IFERROR('Inputs_Metric 7'!$D$5*INDEX('HAZUS Table FL 14.8'!$E$4:$E$14,MATCH('Step 1_Metric 7'!$J1004,'HAZUS Table FL 14.8'!$C$4:$C$14,0)),"no data")</f>
        <v>no data</v>
      </c>
      <c r="W1004" s="92" t="str">
        <f t="shared" si="146"/>
        <v/>
      </c>
      <c r="X1004" s="92" t="str">
        <f t="shared" si="147"/>
        <v/>
      </c>
      <c r="Y1004" s="92" t="str">
        <f t="shared" si="148"/>
        <v/>
      </c>
      <c r="Z1004" s="92" t="str">
        <f t="shared" si="149"/>
        <v/>
      </c>
      <c r="AA1004" s="101" t="str">
        <f t="shared" si="150"/>
        <v/>
      </c>
      <c r="AB1004" s="101" t="str">
        <f t="shared" si="151"/>
        <v/>
      </c>
      <c r="AC1004" s="92" t="str">
        <f t="shared" si="152"/>
        <v/>
      </c>
      <c r="AD1004" s="92" t="str">
        <f t="shared" si="153"/>
        <v/>
      </c>
    </row>
    <row r="1005" spans="1:30" x14ac:dyDescent="0.25">
      <c r="A1005">
        <f t="shared" si="145"/>
        <v>10</v>
      </c>
      <c r="B1005">
        <f>COUNTIF($D$4:D1005,D1005)</f>
        <v>922</v>
      </c>
      <c r="C1005">
        <f>'Building Structure Data'!B1006</f>
        <v>0</v>
      </c>
      <c r="D1005">
        <f>'Building Structure Data'!C1006</f>
        <v>0</v>
      </c>
      <c r="E1005">
        <f>'Building Structure Data'!D1006</f>
        <v>0</v>
      </c>
      <c r="F1005">
        <f>'Building Structure Data'!E1006</f>
        <v>0</v>
      </c>
      <c r="G1005" s="43">
        <f>'Building Structure Data'!O1006</f>
        <v>0</v>
      </c>
      <c r="H1005" s="43">
        <f>'Building Structure Data'!P1006</f>
        <v>0</v>
      </c>
      <c r="I1005" t="b">
        <f>IF(OR('Building Structure Data'!M1006="C",'Building Structure Data'!M1006="R"),TRUE,FALSE)</f>
        <v>0</v>
      </c>
      <c r="J1005">
        <f>'Building Structure Data'!Y1006</f>
        <v>0</v>
      </c>
      <c r="K1005" s="77">
        <f>'Building Structure Data'!AN1006</f>
        <v>0</v>
      </c>
      <c r="L1005" s="77">
        <f>'Building Structure Data'!AO1006</f>
        <v>0</v>
      </c>
      <c r="M1005" s="163" t="str">
        <f>IFERROR('Inputs_Metric 7'!$D$5*INDEX('HAZUS Table FL 14.14'!$F$5:$F$40,MATCH($J1005,'HAZUS Table FL 14.14'!$C$5:$C$40,0)),"no data")</f>
        <v>no data</v>
      </c>
      <c r="N1005" s="163" t="str">
        <f>IFERROR('Inputs_Metric 7'!$D$5*INDEX('HAZUS Table FL 14.14'!$G$5:$G$40,MATCH($J1005,'HAZUS Table FL 14.14'!$C$5:$C$40,0)),"no data")</f>
        <v>no data</v>
      </c>
      <c r="O1005" s="163" t="str">
        <f>IFERROR('Inputs_Metric 7'!$D$5*INDEX('HAZUS Table FL 14.14'!$I$5:$I$40,MATCH($J1005,'HAZUS Table FL 14.14'!$C$5:$C$40,0)),"no data")</f>
        <v>no data</v>
      </c>
      <c r="P1005" s="246" t="str">
        <f>IFERROR(AVERAGEIFS('HAZUS Table FL 14.12'!$S$4:$S$325,'HAZUS Table FL 14.12'!$N$4:$N$325,$J1005,'HAZUS Table FL 14.12'!$R$4:$R$325,$I1005,'HAZUS Table FL 14.12'!$P$4:$P$325,"&lt;="&amp;$G1005,'HAZUS Table FL 14.12'!$Q$4:$Q$325,"&gt;"&amp;$G1005)*'Inputs_Metric 7'!$D$6,"no data")</f>
        <v>no data</v>
      </c>
      <c r="Q1005" s="246" t="str">
        <f>IFERROR(AVERAGEIFS('HAZUS Table FL 14.12'!$S$4:$S$325,'HAZUS Table FL 14.12'!$N$4:$N$325,$J1005,'HAZUS Table FL 14.12'!$R$4:$R$325,$I1005,'HAZUS Table FL 14.12'!$P$4:$P$325,"&lt;="&amp;$H1005,'HAZUS Table FL 14.12'!$Q$4:$Q$325,"&gt;"&amp;$H1005)*'Inputs_Metric 7'!$D$6,"no data")</f>
        <v>no data</v>
      </c>
      <c r="R1005" s="246" t="str">
        <f>IFERROR(INDEX('HAZUS Table FL 14.16'!$D$3:$D$30,MATCH($J1005,'HAZUS Table FL 14.16'!$C$3:$C$30,0)),"no data")</f>
        <v>no data</v>
      </c>
      <c r="S1005" s="246" t="str">
        <f>IFERROR(INDEX('HAZUS Table FL 14.16'!$F$3:$F$30,MATCH($J1005,'HAZUS Table FL 14.16'!$C$3:$C$30,0)),"no data")</f>
        <v>no data</v>
      </c>
      <c r="T1005" s="246" t="str">
        <f>IFERROR(INDEX('HAZUS Table FL 14.16'!$G$3:$G$30,MATCH($J1005,'HAZUS Table FL 14.16'!$C$3:$C$30,0)),"no data")</f>
        <v>no data</v>
      </c>
      <c r="U1005" s="164" t="str">
        <f>IFERROR('Inputs_Metric 7'!$D$5*INDEX('HAZUS Table FL 14.8'!$E$4:$E$14,MATCH('Step 1_Metric 7'!$J1005,'HAZUS Table FL 14.8'!$C$4:$C$14,0)),"no data")</f>
        <v>no data</v>
      </c>
      <c r="W1005" s="92" t="str">
        <f t="shared" si="146"/>
        <v/>
      </c>
      <c r="X1005" s="92" t="str">
        <f t="shared" si="147"/>
        <v/>
      </c>
      <c r="Y1005" s="92" t="str">
        <f t="shared" si="148"/>
        <v/>
      </c>
      <c r="Z1005" s="92" t="str">
        <f t="shared" si="149"/>
        <v/>
      </c>
      <c r="AA1005" s="101" t="str">
        <f t="shared" si="150"/>
        <v/>
      </c>
      <c r="AB1005" s="101" t="str">
        <f t="shared" si="151"/>
        <v/>
      </c>
      <c r="AC1005" s="92" t="str">
        <f t="shared" si="152"/>
        <v/>
      </c>
      <c r="AD1005" s="92" t="str">
        <f t="shared" si="153"/>
        <v/>
      </c>
    </row>
    <row r="1006" spans="1:30" x14ac:dyDescent="0.25">
      <c r="A1006">
        <f t="shared" si="145"/>
        <v>10</v>
      </c>
      <c r="B1006">
        <f>COUNTIF($D$4:D1006,D1006)</f>
        <v>923</v>
      </c>
      <c r="C1006">
        <f>'Building Structure Data'!B1007</f>
        <v>0</v>
      </c>
      <c r="D1006">
        <f>'Building Structure Data'!C1007</f>
        <v>0</v>
      </c>
      <c r="E1006">
        <f>'Building Structure Data'!D1007</f>
        <v>0</v>
      </c>
      <c r="F1006">
        <f>'Building Structure Data'!E1007</f>
        <v>0</v>
      </c>
      <c r="G1006" s="43">
        <f>'Building Structure Data'!O1007</f>
        <v>0</v>
      </c>
      <c r="H1006" s="43">
        <f>'Building Structure Data'!P1007</f>
        <v>0</v>
      </c>
      <c r="I1006" t="b">
        <f>IF(OR('Building Structure Data'!M1007="C",'Building Structure Data'!M1007="R"),TRUE,FALSE)</f>
        <v>0</v>
      </c>
      <c r="J1006">
        <f>'Building Structure Data'!Y1007</f>
        <v>0</v>
      </c>
      <c r="K1006" s="77">
        <f>'Building Structure Data'!AN1007</f>
        <v>0</v>
      </c>
      <c r="L1006" s="77">
        <f>'Building Structure Data'!AO1007</f>
        <v>0</v>
      </c>
      <c r="M1006" s="163" t="str">
        <f>IFERROR('Inputs_Metric 7'!$D$5*INDEX('HAZUS Table FL 14.14'!$F$5:$F$40,MATCH($J1006,'HAZUS Table FL 14.14'!$C$5:$C$40,0)),"no data")</f>
        <v>no data</v>
      </c>
      <c r="N1006" s="163" t="str">
        <f>IFERROR('Inputs_Metric 7'!$D$5*INDEX('HAZUS Table FL 14.14'!$G$5:$G$40,MATCH($J1006,'HAZUS Table FL 14.14'!$C$5:$C$40,0)),"no data")</f>
        <v>no data</v>
      </c>
      <c r="O1006" s="163" t="str">
        <f>IFERROR('Inputs_Metric 7'!$D$5*INDEX('HAZUS Table FL 14.14'!$I$5:$I$40,MATCH($J1006,'HAZUS Table FL 14.14'!$C$5:$C$40,0)),"no data")</f>
        <v>no data</v>
      </c>
      <c r="P1006" s="246" t="str">
        <f>IFERROR(AVERAGEIFS('HAZUS Table FL 14.12'!$S$4:$S$325,'HAZUS Table FL 14.12'!$N$4:$N$325,$J1006,'HAZUS Table FL 14.12'!$R$4:$R$325,$I1006,'HAZUS Table FL 14.12'!$P$4:$P$325,"&lt;="&amp;$G1006,'HAZUS Table FL 14.12'!$Q$4:$Q$325,"&gt;"&amp;$G1006)*'Inputs_Metric 7'!$D$6,"no data")</f>
        <v>no data</v>
      </c>
      <c r="Q1006" s="246" t="str">
        <f>IFERROR(AVERAGEIFS('HAZUS Table FL 14.12'!$S$4:$S$325,'HAZUS Table FL 14.12'!$N$4:$N$325,$J1006,'HAZUS Table FL 14.12'!$R$4:$R$325,$I1006,'HAZUS Table FL 14.12'!$P$4:$P$325,"&lt;="&amp;$H1006,'HAZUS Table FL 14.12'!$Q$4:$Q$325,"&gt;"&amp;$H1006)*'Inputs_Metric 7'!$D$6,"no data")</f>
        <v>no data</v>
      </c>
      <c r="R1006" s="246" t="str">
        <f>IFERROR(INDEX('HAZUS Table FL 14.16'!$D$3:$D$30,MATCH($J1006,'HAZUS Table FL 14.16'!$C$3:$C$30,0)),"no data")</f>
        <v>no data</v>
      </c>
      <c r="S1006" s="246" t="str">
        <f>IFERROR(INDEX('HAZUS Table FL 14.16'!$F$3:$F$30,MATCH($J1006,'HAZUS Table FL 14.16'!$C$3:$C$30,0)),"no data")</f>
        <v>no data</v>
      </c>
      <c r="T1006" s="246" t="str">
        <f>IFERROR(INDEX('HAZUS Table FL 14.16'!$G$3:$G$30,MATCH($J1006,'HAZUS Table FL 14.16'!$C$3:$C$30,0)),"no data")</f>
        <v>no data</v>
      </c>
      <c r="U1006" s="164" t="str">
        <f>IFERROR('Inputs_Metric 7'!$D$5*INDEX('HAZUS Table FL 14.8'!$E$4:$E$14,MATCH('Step 1_Metric 7'!$J1006,'HAZUS Table FL 14.8'!$C$4:$C$14,0)),"no data")</f>
        <v>no data</v>
      </c>
      <c r="W1006" s="92" t="str">
        <f t="shared" si="146"/>
        <v/>
      </c>
      <c r="X1006" s="92" t="str">
        <f t="shared" si="147"/>
        <v/>
      </c>
      <c r="Y1006" s="92" t="str">
        <f t="shared" si="148"/>
        <v/>
      </c>
      <c r="Z1006" s="92" t="str">
        <f t="shared" si="149"/>
        <v/>
      </c>
      <c r="AA1006" s="101" t="str">
        <f t="shared" si="150"/>
        <v/>
      </c>
      <c r="AB1006" s="101" t="str">
        <f t="shared" si="151"/>
        <v/>
      </c>
      <c r="AC1006" s="92" t="str">
        <f t="shared" si="152"/>
        <v/>
      </c>
      <c r="AD1006" s="92" t="str">
        <f t="shared" si="153"/>
        <v/>
      </c>
    </row>
    <row r="1007" spans="1:30" x14ac:dyDescent="0.25">
      <c r="A1007">
        <f t="shared" si="145"/>
        <v>10</v>
      </c>
      <c r="B1007">
        <f>COUNTIF($D$4:D1007,D1007)</f>
        <v>924</v>
      </c>
      <c r="C1007">
        <f>'Building Structure Data'!B1008</f>
        <v>0</v>
      </c>
      <c r="D1007">
        <f>'Building Structure Data'!C1008</f>
        <v>0</v>
      </c>
      <c r="E1007">
        <f>'Building Structure Data'!D1008</f>
        <v>0</v>
      </c>
      <c r="F1007">
        <f>'Building Structure Data'!E1008</f>
        <v>0</v>
      </c>
      <c r="G1007" s="43">
        <f>'Building Structure Data'!O1008</f>
        <v>0</v>
      </c>
      <c r="H1007" s="43">
        <f>'Building Structure Data'!P1008</f>
        <v>0</v>
      </c>
      <c r="I1007" t="b">
        <f>IF(OR('Building Structure Data'!M1008="C",'Building Structure Data'!M1008="R"),TRUE,FALSE)</f>
        <v>0</v>
      </c>
      <c r="J1007">
        <f>'Building Structure Data'!Y1008</f>
        <v>0</v>
      </c>
      <c r="K1007" s="77">
        <f>'Building Structure Data'!AN1008</f>
        <v>0</v>
      </c>
      <c r="L1007" s="77">
        <f>'Building Structure Data'!AO1008</f>
        <v>0</v>
      </c>
      <c r="M1007" s="163" t="str">
        <f>IFERROR('Inputs_Metric 7'!$D$5*INDEX('HAZUS Table FL 14.14'!$F$5:$F$40,MATCH($J1007,'HAZUS Table FL 14.14'!$C$5:$C$40,0)),"no data")</f>
        <v>no data</v>
      </c>
      <c r="N1007" s="163" t="str">
        <f>IFERROR('Inputs_Metric 7'!$D$5*INDEX('HAZUS Table FL 14.14'!$G$5:$G$40,MATCH($J1007,'HAZUS Table FL 14.14'!$C$5:$C$40,0)),"no data")</f>
        <v>no data</v>
      </c>
      <c r="O1007" s="163" t="str">
        <f>IFERROR('Inputs_Metric 7'!$D$5*INDEX('HAZUS Table FL 14.14'!$I$5:$I$40,MATCH($J1007,'HAZUS Table FL 14.14'!$C$5:$C$40,0)),"no data")</f>
        <v>no data</v>
      </c>
      <c r="P1007" s="246" t="str">
        <f>IFERROR(AVERAGEIFS('HAZUS Table FL 14.12'!$S$4:$S$325,'HAZUS Table FL 14.12'!$N$4:$N$325,$J1007,'HAZUS Table FL 14.12'!$R$4:$R$325,$I1007,'HAZUS Table FL 14.12'!$P$4:$P$325,"&lt;="&amp;$G1007,'HAZUS Table FL 14.12'!$Q$4:$Q$325,"&gt;"&amp;$G1007)*'Inputs_Metric 7'!$D$6,"no data")</f>
        <v>no data</v>
      </c>
      <c r="Q1007" s="246" t="str">
        <f>IFERROR(AVERAGEIFS('HAZUS Table FL 14.12'!$S$4:$S$325,'HAZUS Table FL 14.12'!$N$4:$N$325,$J1007,'HAZUS Table FL 14.12'!$R$4:$R$325,$I1007,'HAZUS Table FL 14.12'!$P$4:$P$325,"&lt;="&amp;$H1007,'HAZUS Table FL 14.12'!$Q$4:$Q$325,"&gt;"&amp;$H1007)*'Inputs_Metric 7'!$D$6,"no data")</f>
        <v>no data</v>
      </c>
      <c r="R1007" s="246" t="str">
        <f>IFERROR(INDEX('HAZUS Table FL 14.16'!$D$3:$D$30,MATCH($J1007,'HAZUS Table FL 14.16'!$C$3:$C$30,0)),"no data")</f>
        <v>no data</v>
      </c>
      <c r="S1007" s="246" t="str">
        <f>IFERROR(INDEX('HAZUS Table FL 14.16'!$F$3:$F$30,MATCH($J1007,'HAZUS Table FL 14.16'!$C$3:$C$30,0)),"no data")</f>
        <v>no data</v>
      </c>
      <c r="T1007" s="246" t="str">
        <f>IFERROR(INDEX('HAZUS Table FL 14.16'!$G$3:$G$30,MATCH($J1007,'HAZUS Table FL 14.16'!$C$3:$C$30,0)),"no data")</f>
        <v>no data</v>
      </c>
      <c r="U1007" s="164" t="str">
        <f>IFERROR('Inputs_Metric 7'!$D$5*INDEX('HAZUS Table FL 14.8'!$E$4:$E$14,MATCH('Step 1_Metric 7'!$J1007,'HAZUS Table FL 14.8'!$C$4:$C$14,0)),"no data")</f>
        <v>no data</v>
      </c>
      <c r="W1007" s="92" t="str">
        <f t="shared" si="146"/>
        <v/>
      </c>
      <c r="X1007" s="92" t="str">
        <f t="shared" si="147"/>
        <v/>
      </c>
      <c r="Y1007" s="92" t="str">
        <f t="shared" si="148"/>
        <v/>
      </c>
      <c r="Z1007" s="92" t="str">
        <f t="shared" si="149"/>
        <v/>
      </c>
      <c r="AA1007" s="101" t="str">
        <f t="shared" si="150"/>
        <v/>
      </c>
      <c r="AB1007" s="101" t="str">
        <f t="shared" si="151"/>
        <v/>
      </c>
      <c r="AC1007" s="92" t="str">
        <f t="shared" si="152"/>
        <v/>
      </c>
      <c r="AD1007" s="92" t="str">
        <f t="shared" si="153"/>
        <v/>
      </c>
    </row>
    <row r="1008" spans="1:30" x14ac:dyDescent="0.25">
      <c r="A1008">
        <f t="shared" si="145"/>
        <v>10</v>
      </c>
      <c r="B1008">
        <f>COUNTIF($D$4:D1008,D1008)</f>
        <v>925</v>
      </c>
      <c r="C1008">
        <f>'Building Structure Data'!B1009</f>
        <v>0</v>
      </c>
      <c r="D1008">
        <f>'Building Structure Data'!C1009</f>
        <v>0</v>
      </c>
      <c r="E1008">
        <f>'Building Structure Data'!D1009</f>
        <v>0</v>
      </c>
      <c r="F1008">
        <f>'Building Structure Data'!E1009</f>
        <v>0</v>
      </c>
      <c r="G1008" s="43">
        <f>'Building Structure Data'!O1009</f>
        <v>0</v>
      </c>
      <c r="H1008" s="43">
        <f>'Building Structure Data'!P1009</f>
        <v>0</v>
      </c>
      <c r="I1008" t="b">
        <f>IF(OR('Building Structure Data'!M1009="C",'Building Structure Data'!M1009="R"),TRUE,FALSE)</f>
        <v>0</v>
      </c>
      <c r="J1008">
        <f>'Building Structure Data'!Y1009</f>
        <v>0</v>
      </c>
      <c r="K1008" s="77">
        <f>'Building Structure Data'!AN1009</f>
        <v>0</v>
      </c>
      <c r="L1008" s="77">
        <f>'Building Structure Data'!AO1009</f>
        <v>0</v>
      </c>
      <c r="M1008" s="163" t="str">
        <f>IFERROR('Inputs_Metric 7'!$D$5*INDEX('HAZUS Table FL 14.14'!$F$5:$F$40,MATCH($J1008,'HAZUS Table FL 14.14'!$C$5:$C$40,0)),"no data")</f>
        <v>no data</v>
      </c>
      <c r="N1008" s="163" t="str">
        <f>IFERROR('Inputs_Metric 7'!$D$5*INDEX('HAZUS Table FL 14.14'!$G$5:$G$40,MATCH($J1008,'HAZUS Table FL 14.14'!$C$5:$C$40,0)),"no data")</f>
        <v>no data</v>
      </c>
      <c r="O1008" s="163" t="str">
        <f>IFERROR('Inputs_Metric 7'!$D$5*INDEX('HAZUS Table FL 14.14'!$I$5:$I$40,MATCH($J1008,'HAZUS Table FL 14.14'!$C$5:$C$40,0)),"no data")</f>
        <v>no data</v>
      </c>
      <c r="P1008" s="246" t="str">
        <f>IFERROR(AVERAGEIFS('HAZUS Table FL 14.12'!$S$4:$S$325,'HAZUS Table FL 14.12'!$N$4:$N$325,$J1008,'HAZUS Table FL 14.12'!$R$4:$R$325,$I1008,'HAZUS Table FL 14.12'!$P$4:$P$325,"&lt;="&amp;$G1008,'HAZUS Table FL 14.12'!$Q$4:$Q$325,"&gt;"&amp;$G1008)*'Inputs_Metric 7'!$D$6,"no data")</f>
        <v>no data</v>
      </c>
      <c r="Q1008" s="246" t="str">
        <f>IFERROR(AVERAGEIFS('HAZUS Table FL 14.12'!$S$4:$S$325,'HAZUS Table FL 14.12'!$N$4:$N$325,$J1008,'HAZUS Table FL 14.12'!$R$4:$R$325,$I1008,'HAZUS Table FL 14.12'!$P$4:$P$325,"&lt;="&amp;$H1008,'HAZUS Table FL 14.12'!$Q$4:$Q$325,"&gt;"&amp;$H1008)*'Inputs_Metric 7'!$D$6,"no data")</f>
        <v>no data</v>
      </c>
      <c r="R1008" s="246" t="str">
        <f>IFERROR(INDEX('HAZUS Table FL 14.16'!$D$3:$D$30,MATCH($J1008,'HAZUS Table FL 14.16'!$C$3:$C$30,0)),"no data")</f>
        <v>no data</v>
      </c>
      <c r="S1008" s="246" t="str">
        <f>IFERROR(INDEX('HAZUS Table FL 14.16'!$F$3:$F$30,MATCH($J1008,'HAZUS Table FL 14.16'!$C$3:$C$30,0)),"no data")</f>
        <v>no data</v>
      </c>
      <c r="T1008" s="246" t="str">
        <f>IFERROR(INDEX('HAZUS Table FL 14.16'!$G$3:$G$30,MATCH($J1008,'HAZUS Table FL 14.16'!$C$3:$C$30,0)),"no data")</f>
        <v>no data</v>
      </c>
      <c r="U1008" s="164" t="str">
        <f>IFERROR('Inputs_Metric 7'!$D$5*INDEX('HAZUS Table FL 14.8'!$E$4:$E$14,MATCH('Step 1_Metric 7'!$J1008,'HAZUS Table FL 14.8'!$C$4:$C$14,0)),"no data")</f>
        <v>no data</v>
      </c>
      <c r="W1008" s="92" t="str">
        <f t="shared" si="146"/>
        <v/>
      </c>
      <c r="X1008" s="92" t="str">
        <f t="shared" si="147"/>
        <v/>
      </c>
      <c r="Y1008" s="92" t="str">
        <f t="shared" si="148"/>
        <v/>
      </c>
      <c r="Z1008" s="92" t="str">
        <f t="shared" si="149"/>
        <v/>
      </c>
      <c r="AA1008" s="101" t="str">
        <f t="shared" si="150"/>
        <v/>
      </c>
      <c r="AB1008" s="101" t="str">
        <f t="shared" si="151"/>
        <v/>
      </c>
      <c r="AC1008" s="92" t="str">
        <f t="shared" si="152"/>
        <v/>
      </c>
      <c r="AD1008" s="92" t="str">
        <f t="shared" si="153"/>
        <v/>
      </c>
    </row>
    <row r="1009" spans="1:30" x14ac:dyDescent="0.25">
      <c r="A1009">
        <f t="shared" si="145"/>
        <v>10</v>
      </c>
      <c r="B1009">
        <f>COUNTIF($D$4:D1009,D1009)</f>
        <v>926</v>
      </c>
      <c r="C1009">
        <f>'Building Structure Data'!B1010</f>
        <v>0</v>
      </c>
      <c r="D1009">
        <f>'Building Structure Data'!C1010</f>
        <v>0</v>
      </c>
      <c r="E1009">
        <f>'Building Structure Data'!D1010</f>
        <v>0</v>
      </c>
      <c r="F1009">
        <f>'Building Structure Data'!E1010</f>
        <v>0</v>
      </c>
      <c r="G1009" s="43">
        <f>'Building Structure Data'!O1010</f>
        <v>0</v>
      </c>
      <c r="H1009" s="43">
        <f>'Building Structure Data'!P1010</f>
        <v>0</v>
      </c>
      <c r="I1009" t="b">
        <f>IF(OR('Building Structure Data'!M1010="C",'Building Structure Data'!M1010="R"),TRUE,FALSE)</f>
        <v>0</v>
      </c>
      <c r="J1009">
        <f>'Building Structure Data'!Y1010</f>
        <v>0</v>
      </c>
      <c r="K1009" s="77">
        <f>'Building Structure Data'!AN1010</f>
        <v>0</v>
      </c>
      <c r="L1009" s="77">
        <f>'Building Structure Data'!AO1010</f>
        <v>0</v>
      </c>
      <c r="M1009" s="163" t="str">
        <f>IFERROR('Inputs_Metric 7'!$D$5*INDEX('HAZUS Table FL 14.14'!$F$5:$F$40,MATCH($J1009,'HAZUS Table FL 14.14'!$C$5:$C$40,0)),"no data")</f>
        <v>no data</v>
      </c>
      <c r="N1009" s="163" t="str">
        <f>IFERROR('Inputs_Metric 7'!$D$5*INDEX('HAZUS Table FL 14.14'!$G$5:$G$40,MATCH($J1009,'HAZUS Table FL 14.14'!$C$5:$C$40,0)),"no data")</f>
        <v>no data</v>
      </c>
      <c r="O1009" s="163" t="str">
        <f>IFERROR('Inputs_Metric 7'!$D$5*INDEX('HAZUS Table FL 14.14'!$I$5:$I$40,MATCH($J1009,'HAZUS Table FL 14.14'!$C$5:$C$40,0)),"no data")</f>
        <v>no data</v>
      </c>
      <c r="P1009" s="246" t="str">
        <f>IFERROR(AVERAGEIFS('HAZUS Table FL 14.12'!$S$4:$S$325,'HAZUS Table FL 14.12'!$N$4:$N$325,$J1009,'HAZUS Table FL 14.12'!$R$4:$R$325,$I1009,'HAZUS Table FL 14.12'!$P$4:$P$325,"&lt;="&amp;$G1009,'HAZUS Table FL 14.12'!$Q$4:$Q$325,"&gt;"&amp;$G1009)*'Inputs_Metric 7'!$D$6,"no data")</f>
        <v>no data</v>
      </c>
      <c r="Q1009" s="246" t="str">
        <f>IFERROR(AVERAGEIFS('HAZUS Table FL 14.12'!$S$4:$S$325,'HAZUS Table FL 14.12'!$N$4:$N$325,$J1009,'HAZUS Table FL 14.12'!$R$4:$R$325,$I1009,'HAZUS Table FL 14.12'!$P$4:$P$325,"&lt;="&amp;$H1009,'HAZUS Table FL 14.12'!$Q$4:$Q$325,"&gt;"&amp;$H1009)*'Inputs_Metric 7'!$D$6,"no data")</f>
        <v>no data</v>
      </c>
      <c r="R1009" s="246" t="str">
        <f>IFERROR(INDEX('HAZUS Table FL 14.16'!$D$3:$D$30,MATCH($J1009,'HAZUS Table FL 14.16'!$C$3:$C$30,0)),"no data")</f>
        <v>no data</v>
      </c>
      <c r="S1009" s="246" t="str">
        <f>IFERROR(INDEX('HAZUS Table FL 14.16'!$F$3:$F$30,MATCH($J1009,'HAZUS Table FL 14.16'!$C$3:$C$30,0)),"no data")</f>
        <v>no data</v>
      </c>
      <c r="T1009" s="246" t="str">
        <f>IFERROR(INDEX('HAZUS Table FL 14.16'!$G$3:$G$30,MATCH($J1009,'HAZUS Table FL 14.16'!$C$3:$C$30,0)),"no data")</f>
        <v>no data</v>
      </c>
      <c r="U1009" s="164" t="str">
        <f>IFERROR('Inputs_Metric 7'!$D$5*INDEX('HAZUS Table FL 14.8'!$E$4:$E$14,MATCH('Step 1_Metric 7'!$J1009,'HAZUS Table FL 14.8'!$C$4:$C$14,0)),"no data")</f>
        <v>no data</v>
      </c>
      <c r="W1009" s="92" t="str">
        <f t="shared" si="146"/>
        <v/>
      </c>
      <c r="X1009" s="92" t="str">
        <f t="shared" si="147"/>
        <v/>
      </c>
      <c r="Y1009" s="92" t="str">
        <f t="shared" si="148"/>
        <v/>
      </c>
      <c r="Z1009" s="92" t="str">
        <f t="shared" si="149"/>
        <v/>
      </c>
      <c r="AA1009" s="101" t="str">
        <f t="shared" si="150"/>
        <v/>
      </c>
      <c r="AB1009" s="101" t="str">
        <f t="shared" si="151"/>
        <v/>
      </c>
      <c r="AC1009" s="92" t="str">
        <f t="shared" si="152"/>
        <v/>
      </c>
      <c r="AD1009" s="92" t="str">
        <f t="shared" si="153"/>
        <v/>
      </c>
    </row>
    <row r="1010" spans="1:30" x14ac:dyDescent="0.25">
      <c r="A1010">
        <f t="shared" si="145"/>
        <v>10</v>
      </c>
      <c r="B1010">
        <f>COUNTIF($D$4:D1010,D1010)</f>
        <v>927</v>
      </c>
      <c r="C1010">
        <f>'Building Structure Data'!B1011</f>
        <v>0</v>
      </c>
      <c r="D1010">
        <f>'Building Structure Data'!C1011</f>
        <v>0</v>
      </c>
      <c r="E1010">
        <f>'Building Structure Data'!D1011</f>
        <v>0</v>
      </c>
      <c r="F1010">
        <f>'Building Structure Data'!E1011</f>
        <v>0</v>
      </c>
      <c r="G1010" s="43">
        <f>'Building Structure Data'!O1011</f>
        <v>0</v>
      </c>
      <c r="H1010" s="43">
        <f>'Building Structure Data'!P1011</f>
        <v>0</v>
      </c>
      <c r="I1010" t="b">
        <f>IF(OR('Building Structure Data'!M1011="C",'Building Structure Data'!M1011="R"),TRUE,FALSE)</f>
        <v>0</v>
      </c>
      <c r="J1010">
        <f>'Building Structure Data'!Y1011</f>
        <v>0</v>
      </c>
      <c r="K1010" s="77">
        <f>'Building Structure Data'!AN1011</f>
        <v>0</v>
      </c>
      <c r="L1010" s="77">
        <f>'Building Structure Data'!AO1011</f>
        <v>0</v>
      </c>
      <c r="M1010" s="163" t="str">
        <f>IFERROR('Inputs_Metric 7'!$D$5*INDEX('HAZUS Table FL 14.14'!$F$5:$F$40,MATCH($J1010,'HAZUS Table FL 14.14'!$C$5:$C$40,0)),"no data")</f>
        <v>no data</v>
      </c>
      <c r="N1010" s="163" t="str">
        <f>IFERROR('Inputs_Metric 7'!$D$5*INDEX('HAZUS Table FL 14.14'!$G$5:$G$40,MATCH($J1010,'HAZUS Table FL 14.14'!$C$5:$C$40,0)),"no data")</f>
        <v>no data</v>
      </c>
      <c r="O1010" s="163" t="str">
        <f>IFERROR('Inputs_Metric 7'!$D$5*INDEX('HAZUS Table FL 14.14'!$I$5:$I$40,MATCH($J1010,'HAZUS Table FL 14.14'!$C$5:$C$40,0)),"no data")</f>
        <v>no data</v>
      </c>
      <c r="P1010" s="246" t="str">
        <f>IFERROR(AVERAGEIFS('HAZUS Table FL 14.12'!$S$4:$S$325,'HAZUS Table FL 14.12'!$N$4:$N$325,$J1010,'HAZUS Table FL 14.12'!$R$4:$R$325,$I1010,'HAZUS Table FL 14.12'!$P$4:$P$325,"&lt;="&amp;$G1010,'HAZUS Table FL 14.12'!$Q$4:$Q$325,"&gt;"&amp;$G1010)*'Inputs_Metric 7'!$D$6,"no data")</f>
        <v>no data</v>
      </c>
      <c r="Q1010" s="246" t="str">
        <f>IFERROR(AVERAGEIFS('HAZUS Table FL 14.12'!$S$4:$S$325,'HAZUS Table FL 14.12'!$N$4:$N$325,$J1010,'HAZUS Table FL 14.12'!$R$4:$R$325,$I1010,'HAZUS Table FL 14.12'!$P$4:$P$325,"&lt;="&amp;$H1010,'HAZUS Table FL 14.12'!$Q$4:$Q$325,"&gt;"&amp;$H1010)*'Inputs_Metric 7'!$D$6,"no data")</f>
        <v>no data</v>
      </c>
      <c r="R1010" s="246" t="str">
        <f>IFERROR(INDEX('HAZUS Table FL 14.16'!$D$3:$D$30,MATCH($J1010,'HAZUS Table FL 14.16'!$C$3:$C$30,0)),"no data")</f>
        <v>no data</v>
      </c>
      <c r="S1010" s="246" t="str">
        <f>IFERROR(INDEX('HAZUS Table FL 14.16'!$F$3:$F$30,MATCH($J1010,'HAZUS Table FL 14.16'!$C$3:$C$30,0)),"no data")</f>
        <v>no data</v>
      </c>
      <c r="T1010" s="246" t="str">
        <f>IFERROR(INDEX('HAZUS Table FL 14.16'!$G$3:$G$30,MATCH($J1010,'HAZUS Table FL 14.16'!$C$3:$C$30,0)),"no data")</f>
        <v>no data</v>
      </c>
      <c r="U1010" s="164" t="str">
        <f>IFERROR('Inputs_Metric 7'!$D$5*INDEX('HAZUS Table FL 14.8'!$E$4:$E$14,MATCH('Step 1_Metric 7'!$J1010,'HAZUS Table FL 14.8'!$C$4:$C$14,0)),"no data")</f>
        <v>no data</v>
      </c>
      <c r="W1010" s="92" t="str">
        <f t="shared" si="146"/>
        <v/>
      </c>
      <c r="X1010" s="92" t="str">
        <f t="shared" si="147"/>
        <v/>
      </c>
      <c r="Y1010" s="92" t="str">
        <f t="shared" si="148"/>
        <v/>
      </c>
      <c r="Z1010" s="92" t="str">
        <f t="shared" si="149"/>
        <v/>
      </c>
      <c r="AA1010" s="101" t="str">
        <f t="shared" si="150"/>
        <v/>
      </c>
      <c r="AB1010" s="101" t="str">
        <f t="shared" si="151"/>
        <v/>
      </c>
      <c r="AC1010" s="92" t="str">
        <f t="shared" si="152"/>
        <v/>
      </c>
      <c r="AD1010" s="92" t="str">
        <f t="shared" si="153"/>
        <v/>
      </c>
    </row>
    <row r="1011" spans="1:30" x14ac:dyDescent="0.25">
      <c r="A1011">
        <f t="shared" si="145"/>
        <v>10</v>
      </c>
      <c r="B1011">
        <f>COUNTIF($D$4:D1011,D1011)</f>
        <v>928</v>
      </c>
      <c r="C1011">
        <f>'Building Structure Data'!B1012</f>
        <v>0</v>
      </c>
      <c r="D1011">
        <f>'Building Structure Data'!C1012</f>
        <v>0</v>
      </c>
      <c r="E1011">
        <f>'Building Structure Data'!D1012</f>
        <v>0</v>
      </c>
      <c r="F1011">
        <f>'Building Structure Data'!E1012</f>
        <v>0</v>
      </c>
      <c r="G1011" s="43">
        <f>'Building Structure Data'!O1012</f>
        <v>0</v>
      </c>
      <c r="H1011" s="43">
        <f>'Building Structure Data'!P1012</f>
        <v>0</v>
      </c>
      <c r="I1011" t="b">
        <f>IF(OR('Building Structure Data'!M1012="C",'Building Structure Data'!M1012="R"),TRUE,FALSE)</f>
        <v>0</v>
      </c>
      <c r="J1011">
        <f>'Building Structure Data'!Y1012</f>
        <v>0</v>
      </c>
      <c r="K1011" s="77">
        <f>'Building Structure Data'!AN1012</f>
        <v>0</v>
      </c>
      <c r="L1011" s="77">
        <f>'Building Structure Data'!AO1012</f>
        <v>0</v>
      </c>
      <c r="M1011" s="163" t="str">
        <f>IFERROR('Inputs_Metric 7'!$D$5*INDEX('HAZUS Table FL 14.14'!$F$5:$F$40,MATCH($J1011,'HAZUS Table FL 14.14'!$C$5:$C$40,0)),"no data")</f>
        <v>no data</v>
      </c>
      <c r="N1011" s="163" t="str">
        <f>IFERROR('Inputs_Metric 7'!$D$5*INDEX('HAZUS Table FL 14.14'!$G$5:$G$40,MATCH($J1011,'HAZUS Table FL 14.14'!$C$5:$C$40,0)),"no data")</f>
        <v>no data</v>
      </c>
      <c r="O1011" s="163" t="str">
        <f>IFERROR('Inputs_Metric 7'!$D$5*INDEX('HAZUS Table FL 14.14'!$I$5:$I$40,MATCH($J1011,'HAZUS Table FL 14.14'!$C$5:$C$40,0)),"no data")</f>
        <v>no data</v>
      </c>
      <c r="P1011" s="246" t="str">
        <f>IFERROR(AVERAGEIFS('HAZUS Table FL 14.12'!$S$4:$S$325,'HAZUS Table FL 14.12'!$N$4:$N$325,$J1011,'HAZUS Table FL 14.12'!$R$4:$R$325,$I1011,'HAZUS Table FL 14.12'!$P$4:$P$325,"&lt;="&amp;$G1011,'HAZUS Table FL 14.12'!$Q$4:$Q$325,"&gt;"&amp;$G1011)*'Inputs_Metric 7'!$D$6,"no data")</f>
        <v>no data</v>
      </c>
      <c r="Q1011" s="246" t="str">
        <f>IFERROR(AVERAGEIFS('HAZUS Table FL 14.12'!$S$4:$S$325,'HAZUS Table FL 14.12'!$N$4:$N$325,$J1011,'HAZUS Table FL 14.12'!$R$4:$R$325,$I1011,'HAZUS Table FL 14.12'!$P$4:$P$325,"&lt;="&amp;$H1011,'HAZUS Table FL 14.12'!$Q$4:$Q$325,"&gt;"&amp;$H1011)*'Inputs_Metric 7'!$D$6,"no data")</f>
        <v>no data</v>
      </c>
      <c r="R1011" s="246" t="str">
        <f>IFERROR(INDEX('HAZUS Table FL 14.16'!$D$3:$D$30,MATCH($J1011,'HAZUS Table FL 14.16'!$C$3:$C$30,0)),"no data")</f>
        <v>no data</v>
      </c>
      <c r="S1011" s="246" t="str">
        <f>IFERROR(INDEX('HAZUS Table FL 14.16'!$F$3:$F$30,MATCH($J1011,'HAZUS Table FL 14.16'!$C$3:$C$30,0)),"no data")</f>
        <v>no data</v>
      </c>
      <c r="T1011" s="246" t="str">
        <f>IFERROR(INDEX('HAZUS Table FL 14.16'!$G$3:$G$30,MATCH($J1011,'HAZUS Table FL 14.16'!$C$3:$C$30,0)),"no data")</f>
        <v>no data</v>
      </c>
      <c r="U1011" s="164" t="str">
        <f>IFERROR('Inputs_Metric 7'!$D$5*INDEX('HAZUS Table FL 14.8'!$E$4:$E$14,MATCH('Step 1_Metric 7'!$J1011,'HAZUS Table FL 14.8'!$C$4:$C$14,0)),"no data")</f>
        <v>no data</v>
      </c>
      <c r="W1011" s="92" t="str">
        <f t="shared" si="146"/>
        <v/>
      </c>
      <c r="X1011" s="92" t="str">
        <f t="shared" si="147"/>
        <v/>
      </c>
      <c r="Y1011" s="92" t="str">
        <f t="shared" si="148"/>
        <v/>
      </c>
      <c r="Z1011" s="92" t="str">
        <f t="shared" si="149"/>
        <v/>
      </c>
      <c r="AA1011" s="101" t="str">
        <f t="shared" si="150"/>
        <v/>
      </c>
      <c r="AB1011" s="101" t="str">
        <f t="shared" si="151"/>
        <v/>
      </c>
      <c r="AC1011" s="92" t="str">
        <f t="shared" si="152"/>
        <v/>
      </c>
      <c r="AD1011" s="92" t="str">
        <f t="shared" si="153"/>
        <v/>
      </c>
    </row>
    <row r="1012" spans="1:30" x14ac:dyDescent="0.25">
      <c r="A1012">
        <f t="shared" si="145"/>
        <v>10</v>
      </c>
      <c r="B1012">
        <f>COUNTIF($D$4:D1012,D1012)</f>
        <v>929</v>
      </c>
      <c r="C1012">
        <f>'Building Structure Data'!B1013</f>
        <v>0</v>
      </c>
      <c r="D1012">
        <f>'Building Structure Data'!C1013</f>
        <v>0</v>
      </c>
      <c r="E1012">
        <f>'Building Structure Data'!D1013</f>
        <v>0</v>
      </c>
      <c r="F1012">
        <f>'Building Structure Data'!E1013</f>
        <v>0</v>
      </c>
      <c r="G1012" s="43">
        <f>'Building Structure Data'!O1013</f>
        <v>0</v>
      </c>
      <c r="H1012" s="43">
        <f>'Building Structure Data'!P1013</f>
        <v>0</v>
      </c>
      <c r="I1012" t="b">
        <f>IF(OR('Building Structure Data'!M1013="C",'Building Structure Data'!M1013="R"),TRUE,FALSE)</f>
        <v>0</v>
      </c>
      <c r="J1012">
        <f>'Building Structure Data'!Y1013</f>
        <v>0</v>
      </c>
      <c r="K1012" s="77">
        <f>'Building Structure Data'!AN1013</f>
        <v>0</v>
      </c>
      <c r="L1012" s="77">
        <f>'Building Structure Data'!AO1013</f>
        <v>0</v>
      </c>
      <c r="M1012" s="163" t="str">
        <f>IFERROR('Inputs_Metric 7'!$D$5*INDEX('HAZUS Table FL 14.14'!$F$5:$F$40,MATCH($J1012,'HAZUS Table FL 14.14'!$C$5:$C$40,0)),"no data")</f>
        <v>no data</v>
      </c>
      <c r="N1012" s="163" t="str">
        <f>IFERROR('Inputs_Metric 7'!$D$5*INDEX('HAZUS Table FL 14.14'!$G$5:$G$40,MATCH($J1012,'HAZUS Table FL 14.14'!$C$5:$C$40,0)),"no data")</f>
        <v>no data</v>
      </c>
      <c r="O1012" s="163" t="str">
        <f>IFERROR('Inputs_Metric 7'!$D$5*INDEX('HAZUS Table FL 14.14'!$I$5:$I$40,MATCH($J1012,'HAZUS Table FL 14.14'!$C$5:$C$40,0)),"no data")</f>
        <v>no data</v>
      </c>
      <c r="P1012" s="246" t="str">
        <f>IFERROR(AVERAGEIFS('HAZUS Table FL 14.12'!$S$4:$S$325,'HAZUS Table FL 14.12'!$N$4:$N$325,$J1012,'HAZUS Table FL 14.12'!$R$4:$R$325,$I1012,'HAZUS Table FL 14.12'!$P$4:$P$325,"&lt;="&amp;$G1012,'HAZUS Table FL 14.12'!$Q$4:$Q$325,"&gt;"&amp;$G1012)*'Inputs_Metric 7'!$D$6,"no data")</f>
        <v>no data</v>
      </c>
      <c r="Q1012" s="246" t="str">
        <f>IFERROR(AVERAGEIFS('HAZUS Table FL 14.12'!$S$4:$S$325,'HAZUS Table FL 14.12'!$N$4:$N$325,$J1012,'HAZUS Table FL 14.12'!$R$4:$R$325,$I1012,'HAZUS Table FL 14.12'!$P$4:$P$325,"&lt;="&amp;$H1012,'HAZUS Table FL 14.12'!$Q$4:$Q$325,"&gt;"&amp;$H1012)*'Inputs_Metric 7'!$D$6,"no data")</f>
        <v>no data</v>
      </c>
      <c r="R1012" s="246" t="str">
        <f>IFERROR(INDEX('HAZUS Table FL 14.16'!$D$3:$D$30,MATCH($J1012,'HAZUS Table FL 14.16'!$C$3:$C$30,0)),"no data")</f>
        <v>no data</v>
      </c>
      <c r="S1012" s="246" t="str">
        <f>IFERROR(INDEX('HAZUS Table FL 14.16'!$F$3:$F$30,MATCH($J1012,'HAZUS Table FL 14.16'!$C$3:$C$30,0)),"no data")</f>
        <v>no data</v>
      </c>
      <c r="T1012" s="246" t="str">
        <f>IFERROR(INDEX('HAZUS Table FL 14.16'!$G$3:$G$30,MATCH($J1012,'HAZUS Table FL 14.16'!$C$3:$C$30,0)),"no data")</f>
        <v>no data</v>
      </c>
      <c r="U1012" s="164" t="str">
        <f>IFERROR('Inputs_Metric 7'!$D$5*INDEX('HAZUS Table FL 14.8'!$E$4:$E$14,MATCH('Step 1_Metric 7'!$J1012,'HAZUS Table FL 14.8'!$C$4:$C$14,0)),"no data")</f>
        <v>no data</v>
      </c>
      <c r="W1012" s="92" t="str">
        <f t="shared" si="146"/>
        <v/>
      </c>
      <c r="X1012" s="92" t="str">
        <f t="shared" si="147"/>
        <v/>
      </c>
      <c r="Y1012" s="92" t="str">
        <f t="shared" si="148"/>
        <v/>
      </c>
      <c r="Z1012" s="92" t="str">
        <f t="shared" si="149"/>
        <v/>
      </c>
      <c r="AA1012" s="101" t="str">
        <f t="shared" si="150"/>
        <v/>
      </c>
      <c r="AB1012" s="101" t="str">
        <f t="shared" si="151"/>
        <v/>
      </c>
      <c r="AC1012" s="92" t="str">
        <f t="shared" si="152"/>
        <v/>
      </c>
      <c r="AD1012" s="92" t="str">
        <f t="shared" si="153"/>
        <v/>
      </c>
    </row>
    <row r="1013" spans="1:30" x14ac:dyDescent="0.25">
      <c r="A1013">
        <f t="shared" si="145"/>
        <v>10</v>
      </c>
      <c r="B1013">
        <f>COUNTIF($D$4:D1013,D1013)</f>
        <v>930</v>
      </c>
      <c r="C1013">
        <f>'Building Structure Data'!B1014</f>
        <v>0</v>
      </c>
      <c r="D1013">
        <f>'Building Structure Data'!C1014</f>
        <v>0</v>
      </c>
      <c r="E1013">
        <f>'Building Structure Data'!D1014</f>
        <v>0</v>
      </c>
      <c r="F1013">
        <f>'Building Structure Data'!E1014</f>
        <v>0</v>
      </c>
      <c r="G1013" s="43">
        <f>'Building Structure Data'!O1014</f>
        <v>0</v>
      </c>
      <c r="H1013" s="43">
        <f>'Building Structure Data'!P1014</f>
        <v>0</v>
      </c>
      <c r="I1013" t="b">
        <f>IF(OR('Building Structure Data'!M1014="C",'Building Structure Data'!M1014="R"),TRUE,FALSE)</f>
        <v>0</v>
      </c>
      <c r="J1013">
        <f>'Building Structure Data'!Y1014</f>
        <v>0</v>
      </c>
      <c r="K1013" s="77">
        <f>'Building Structure Data'!AN1014</f>
        <v>0</v>
      </c>
      <c r="L1013" s="77">
        <f>'Building Structure Data'!AO1014</f>
        <v>0</v>
      </c>
      <c r="M1013" s="163" t="str">
        <f>IFERROR('Inputs_Metric 7'!$D$5*INDEX('HAZUS Table FL 14.14'!$F$5:$F$40,MATCH($J1013,'HAZUS Table FL 14.14'!$C$5:$C$40,0)),"no data")</f>
        <v>no data</v>
      </c>
      <c r="N1013" s="163" t="str">
        <f>IFERROR('Inputs_Metric 7'!$D$5*INDEX('HAZUS Table FL 14.14'!$G$5:$G$40,MATCH($J1013,'HAZUS Table FL 14.14'!$C$5:$C$40,0)),"no data")</f>
        <v>no data</v>
      </c>
      <c r="O1013" s="163" t="str">
        <f>IFERROR('Inputs_Metric 7'!$D$5*INDEX('HAZUS Table FL 14.14'!$I$5:$I$40,MATCH($J1013,'HAZUS Table FL 14.14'!$C$5:$C$40,0)),"no data")</f>
        <v>no data</v>
      </c>
      <c r="P1013" s="246" t="str">
        <f>IFERROR(AVERAGEIFS('HAZUS Table FL 14.12'!$S$4:$S$325,'HAZUS Table FL 14.12'!$N$4:$N$325,$J1013,'HAZUS Table FL 14.12'!$R$4:$R$325,$I1013,'HAZUS Table FL 14.12'!$P$4:$P$325,"&lt;="&amp;$G1013,'HAZUS Table FL 14.12'!$Q$4:$Q$325,"&gt;"&amp;$G1013)*'Inputs_Metric 7'!$D$6,"no data")</f>
        <v>no data</v>
      </c>
      <c r="Q1013" s="246" t="str">
        <f>IFERROR(AVERAGEIFS('HAZUS Table FL 14.12'!$S$4:$S$325,'HAZUS Table FL 14.12'!$N$4:$N$325,$J1013,'HAZUS Table FL 14.12'!$R$4:$R$325,$I1013,'HAZUS Table FL 14.12'!$P$4:$P$325,"&lt;="&amp;$H1013,'HAZUS Table FL 14.12'!$Q$4:$Q$325,"&gt;"&amp;$H1013)*'Inputs_Metric 7'!$D$6,"no data")</f>
        <v>no data</v>
      </c>
      <c r="R1013" s="246" t="str">
        <f>IFERROR(INDEX('HAZUS Table FL 14.16'!$D$3:$D$30,MATCH($J1013,'HAZUS Table FL 14.16'!$C$3:$C$30,0)),"no data")</f>
        <v>no data</v>
      </c>
      <c r="S1013" s="246" t="str">
        <f>IFERROR(INDEX('HAZUS Table FL 14.16'!$F$3:$F$30,MATCH($J1013,'HAZUS Table FL 14.16'!$C$3:$C$30,0)),"no data")</f>
        <v>no data</v>
      </c>
      <c r="T1013" s="246" t="str">
        <f>IFERROR(INDEX('HAZUS Table FL 14.16'!$G$3:$G$30,MATCH($J1013,'HAZUS Table FL 14.16'!$C$3:$C$30,0)),"no data")</f>
        <v>no data</v>
      </c>
      <c r="U1013" s="164" t="str">
        <f>IFERROR('Inputs_Metric 7'!$D$5*INDEX('HAZUS Table FL 14.8'!$E$4:$E$14,MATCH('Step 1_Metric 7'!$J1013,'HAZUS Table FL 14.8'!$C$4:$C$14,0)),"no data")</f>
        <v>no data</v>
      </c>
      <c r="W1013" s="92" t="str">
        <f t="shared" si="146"/>
        <v/>
      </c>
      <c r="X1013" s="92" t="str">
        <f t="shared" si="147"/>
        <v/>
      </c>
      <c r="Y1013" s="92" t="str">
        <f t="shared" si="148"/>
        <v/>
      </c>
      <c r="Z1013" s="92" t="str">
        <f t="shared" si="149"/>
        <v/>
      </c>
      <c r="AA1013" s="101" t="str">
        <f t="shared" si="150"/>
        <v/>
      </c>
      <c r="AB1013" s="101" t="str">
        <f t="shared" si="151"/>
        <v/>
      </c>
      <c r="AC1013" s="92" t="str">
        <f t="shared" si="152"/>
        <v/>
      </c>
      <c r="AD1013" s="92" t="str">
        <f t="shared" si="153"/>
        <v/>
      </c>
    </row>
    <row r="1014" spans="1:30" x14ac:dyDescent="0.25">
      <c r="A1014">
        <f t="shared" si="145"/>
        <v>10</v>
      </c>
      <c r="B1014">
        <f>COUNTIF($D$4:D1014,D1014)</f>
        <v>931</v>
      </c>
      <c r="C1014">
        <f>'Building Structure Data'!B1015</f>
        <v>0</v>
      </c>
      <c r="D1014">
        <f>'Building Structure Data'!C1015</f>
        <v>0</v>
      </c>
      <c r="E1014">
        <f>'Building Structure Data'!D1015</f>
        <v>0</v>
      </c>
      <c r="F1014">
        <f>'Building Structure Data'!E1015</f>
        <v>0</v>
      </c>
      <c r="G1014" s="43">
        <f>'Building Structure Data'!O1015</f>
        <v>0</v>
      </c>
      <c r="H1014" s="43">
        <f>'Building Structure Data'!P1015</f>
        <v>0</v>
      </c>
      <c r="I1014" t="b">
        <f>IF(OR('Building Structure Data'!M1015="C",'Building Structure Data'!M1015="R"),TRUE,FALSE)</f>
        <v>0</v>
      </c>
      <c r="J1014">
        <f>'Building Structure Data'!Y1015</f>
        <v>0</v>
      </c>
      <c r="K1014" s="77">
        <f>'Building Structure Data'!AN1015</f>
        <v>0</v>
      </c>
      <c r="L1014" s="77">
        <f>'Building Structure Data'!AO1015</f>
        <v>0</v>
      </c>
      <c r="M1014" s="163" t="str">
        <f>IFERROR('Inputs_Metric 7'!$D$5*INDEX('HAZUS Table FL 14.14'!$F$5:$F$40,MATCH($J1014,'HAZUS Table FL 14.14'!$C$5:$C$40,0)),"no data")</f>
        <v>no data</v>
      </c>
      <c r="N1014" s="163" t="str">
        <f>IFERROR('Inputs_Metric 7'!$D$5*INDEX('HAZUS Table FL 14.14'!$G$5:$G$40,MATCH($J1014,'HAZUS Table FL 14.14'!$C$5:$C$40,0)),"no data")</f>
        <v>no data</v>
      </c>
      <c r="O1014" s="163" t="str">
        <f>IFERROR('Inputs_Metric 7'!$D$5*INDEX('HAZUS Table FL 14.14'!$I$5:$I$40,MATCH($J1014,'HAZUS Table FL 14.14'!$C$5:$C$40,0)),"no data")</f>
        <v>no data</v>
      </c>
      <c r="P1014" s="246" t="str">
        <f>IFERROR(AVERAGEIFS('HAZUS Table FL 14.12'!$S$4:$S$325,'HAZUS Table FL 14.12'!$N$4:$N$325,$J1014,'HAZUS Table FL 14.12'!$R$4:$R$325,$I1014,'HAZUS Table FL 14.12'!$P$4:$P$325,"&lt;="&amp;$G1014,'HAZUS Table FL 14.12'!$Q$4:$Q$325,"&gt;"&amp;$G1014)*'Inputs_Metric 7'!$D$6,"no data")</f>
        <v>no data</v>
      </c>
      <c r="Q1014" s="246" t="str">
        <f>IFERROR(AVERAGEIFS('HAZUS Table FL 14.12'!$S$4:$S$325,'HAZUS Table FL 14.12'!$N$4:$N$325,$J1014,'HAZUS Table FL 14.12'!$R$4:$R$325,$I1014,'HAZUS Table FL 14.12'!$P$4:$P$325,"&lt;="&amp;$H1014,'HAZUS Table FL 14.12'!$Q$4:$Q$325,"&gt;"&amp;$H1014)*'Inputs_Metric 7'!$D$6,"no data")</f>
        <v>no data</v>
      </c>
      <c r="R1014" s="246" t="str">
        <f>IFERROR(INDEX('HAZUS Table FL 14.16'!$D$3:$D$30,MATCH($J1014,'HAZUS Table FL 14.16'!$C$3:$C$30,0)),"no data")</f>
        <v>no data</v>
      </c>
      <c r="S1014" s="246" t="str">
        <f>IFERROR(INDEX('HAZUS Table FL 14.16'!$F$3:$F$30,MATCH($J1014,'HAZUS Table FL 14.16'!$C$3:$C$30,0)),"no data")</f>
        <v>no data</v>
      </c>
      <c r="T1014" s="246" t="str">
        <f>IFERROR(INDEX('HAZUS Table FL 14.16'!$G$3:$G$30,MATCH($J1014,'HAZUS Table FL 14.16'!$C$3:$C$30,0)),"no data")</f>
        <v>no data</v>
      </c>
      <c r="U1014" s="164" t="str">
        <f>IFERROR('Inputs_Metric 7'!$D$5*INDEX('HAZUS Table FL 14.8'!$E$4:$E$14,MATCH('Step 1_Metric 7'!$J1014,'HAZUS Table FL 14.8'!$C$4:$C$14,0)),"no data")</f>
        <v>no data</v>
      </c>
      <c r="W1014" s="92" t="str">
        <f t="shared" si="146"/>
        <v/>
      </c>
      <c r="X1014" s="92" t="str">
        <f t="shared" si="147"/>
        <v/>
      </c>
      <c r="Y1014" s="92" t="str">
        <f t="shared" si="148"/>
        <v/>
      </c>
      <c r="Z1014" s="92" t="str">
        <f t="shared" si="149"/>
        <v/>
      </c>
      <c r="AA1014" s="101" t="str">
        <f t="shared" si="150"/>
        <v/>
      </c>
      <c r="AB1014" s="101" t="str">
        <f t="shared" si="151"/>
        <v/>
      </c>
      <c r="AC1014" s="92" t="str">
        <f t="shared" si="152"/>
        <v/>
      </c>
      <c r="AD1014" s="92" t="str">
        <f t="shared" si="153"/>
        <v/>
      </c>
    </row>
    <row r="1015" spans="1:30" x14ac:dyDescent="0.25">
      <c r="A1015">
        <f t="shared" si="145"/>
        <v>10</v>
      </c>
      <c r="B1015">
        <f>COUNTIF($D$4:D1015,D1015)</f>
        <v>932</v>
      </c>
      <c r="C1015">
        <f>'Building Structure Data'!B1016</f>
        <v>0</v>
      </c>
      <c r="D1015">
        <f>'Building Structure Data'!C1016</f>
        <v>0</v>
      </c>
      <c r="E1015">
        <f>'Building Structure Data'!D1016</f>
        <v>0</v>
      </c>
      <c r="F1015">
        <f>'Building Structure Data'!E1016</f>
        <v>0</v>
      </c>
      <c r="G1015" s="43">
        <f>'Building Structure Data'!O1016</f>
        <v>0</v>
      </c>
      <c r="H1015" s="43">
        <f>'Building Structure Data'!P1016</f>
        <v>0</v>
      </c>
      <c r="I1015" t="b">
        <f>IF(OR('Building Structure Data'!M1016="C",'Building Structure Data'!M1016="R"),TRUE,FALSE)</f>
        <v>0</v>
      </c>
      <c r="J1015">
        <f>'Building Structure Data'!Y1016</f>
        <v>0</v>
      </c>
      <c r="K1015" s="77">
        <f>'Building Structure Data'!AN1016</f>
        <v>0</v>
      </c>
      <c r="L1015" s="77">
        <f>'Building Structure Data'!AO1016</f>
        <v>0</v>
      </c>
      <c r="M1015" s="163" t="str">
        <f>IFERROR('Inputs_Metric 7'!$D$5*INDEX('HAZUS Table FL 14.14'!$F$5:$F$40,MATCH($J1015,'HAZUS Table FL 14.14'!$C$5:$C$40,0)),"no data")</f>
        <v>no data</v>
      </c>
      <c r="N1015" s="163" t="str">
        <f>IFERROR('Inputs_Metric 7'!$D$5*INDEX('HAZUS Table FL 14.14'!$G$5:$G$40,MATCH($J1015,'HAZUS Table FL 14.14'!$C$5:$C$40,0)),"no data")</f>
        <v>no data</v>
      </c>
      <c r="O1015" s="163" t="str">
        <f>IFERROR('Inputs_Metric 7'!$D$5*INDEX('HAZUS Table FL 14.14'!$I$5:$I$40,MATCH($J1015,'HAZUS Table FL 14.14'!$C$5:$C$40,0)),"no data")</f>
        <v>no data</v>
      </c>
      <c r="P1015" s="246" t="str">
        <f>IFERROR(AVERAGEIFS('HAZUS Table FL 14.12'!$S$4:$S$325,'HAZUS Table FL 14.12'!$N$4:$N$325,$J1015,'HAZUS Table FL 14.12'!$R$4:$R$325,$I1015,'HAZUS Table FL 14.12'!$P$4:$P$325,"&lt;="&amp;$G1015,'HAZUS Table FL 14.12'!$Q$4:$Q$325,"&gt;"&amp;$G1015)*'Inputs_Metric 7'!$D$6,"no data")</f>
        <v>no data</v>
      </c>
      <c r="Q1015" s="246" t="str">
        <f>IFERROR(AVERAGEIFS('HAZUS Table FL 14.12'!$S$4:$S$325,'HAZUS Table FL 14.12'!$N$4:$N$325,$J1015,'HAZUS Table FL 14.12'!$R$4:$R$325,$I1015,'HAZUS Table FL 14.12'!$P$4:$P$325,"&lt;="&amp;$H1015,'HAZUS Table FL 14.12'!$Q$4:$Q$325,"&gt;"&amp;$H1015)*'Inputs_Metric 7'!$D$6,"no data")</f>
        <v>no data</v>
      </c>
      <c r="R1015" s="246" t="str">
        <f>IFERROR(INDEX('HAZUS Table FL 14.16'!$D$3:$D$30,MATCH($J1015,'HAZUS Table FL 14.16'!$C$3:$C$30,0)),"no data")</f>
        <v>no data</v>
      </c>
      <c r="S1015" s="246" t="str">
        <f>IFERROR(INDEX('HAZUS Table FL 14.16'!$F$3:$F$30,MATCH($J1015,'HAZUS Table FL 14.16'!$C$3:$C$30,0)),"no data")</f>
        <v>no data</v>
      </c>
      <c r="T1015" s="246" t="str">
        <f>IFERROR(INDEX('HAZUS Table FL 14.16'!$G$3:$G$30,MATCH($J1015,'HAZUS Table FL 14.16'!$C$3:$C$30,0)),"no data")</f>
        <v>no data</v>
      </c>
      <c r="U1015" s="164" t="str">
        <f>IFERROR('Inputs_Metric 7'!$D$5*INDEX('HAZUS Table FL 14.8'!$E$4:$E$14,MATCH('Step 1_Metric 7'!$J1015,'HAZUS Table FL 14.8'!$C$4:$C$14,0)),"no data")</f>
        <v>no data</v>
      </c>
      <c r="W1015" s="92" t="str">
        <f t="shared" si="146"/>
        <v/>
      </c>
      <c r="X1015" s="92" t="str">
        <f t="shared" si="147"/>
        <v/>
      </c>
      <c r="Y1015" s="92" t="str">
        <f t="shared" si="148"/>
        <v/>
      </c>
      <c r="Z1015" s="92" t="str">
        <f t="shared" si="149"/>
        <v/>
      </c>
      <c r="AA1015" s="101" t="str">
        <f t="shared" si="150"/>
        <v/>
      </c>
      <c r="AB1015" s="101" t="str">
        <f t="shared" si="151"/>
        <v/>
      </c>
      <c r="AC1015" s="92" t="str">
        <f t="shared" si="152"/>
        <v/>
      </c>
      <c r="AD1015" s="92" t="str">
        <f t="shared" si="153"/>
        <v/>
      </c>
    </row>
    <row r="1016" spans="1:30" x14ac:dyDescent="0.25">
      <c r="A1016">
        <f t="shared" si="145"/>
        <v>10</v>
      </c>
      <c r="B1016">
        <f>COUNTIF($D$4:D1016,D1016)</f>
        <v>933</v>
      </c>
      <c r="C1016">
        <f>'Building Structure Data'!B1017</f>
        <v>0</v>
      </c>
      <c r="D1016">
        <f>'Building Structure Data'!C1017</f>
        <v>0</v>
      </c>
      <c r="E1016">
        <f>'Building Structure Data'!D1017</f>
        <v>0</v>
      </c>
      <c r="F1016">
        <f>'Building Structure Data'!E1017</f>
        <v>0</v>
      </c>
      <c r="G1016" s="43">
        <f>'Building Structure Data'!O1017</f>
        <v>0</v>
      </c>
      <c r="H1016" s="43">
        <f>'Building Structure Data'!P1017</f>
        <v>0</v>
      </c>
      <c r="I1016" t="b">
        <f>IF(OR('Building Structure Data'!M1017="C",'Building Structure Data'!M1017="R"),TRUE,FALSE)</f>
        <v>0</v>
      </c>
      <c r="J1016">
        <f>'Building Structure Data'!Y1017</f>
        <v>0</v>
      </c>
      <c r="K1016" s="77">
        <f>'Building Structure Data'!AN1017</f>
        <v>0</v>
      </c>
      <c r="L1016" s="77">
        <f>'Building Structure Data'!AO1017</f>
        <v>0</v>
      </c>
      <c r="M1016" s="163" t="str">
        <f>IFERROR('Inputs_Metric 7'!$D$5*INDEX('HAZUS Table FL 14.14'!$F$5:$F$40,MATCH($J1016,'HAZUS Table FL 14.14'!$C$5:$C$40,0)),"no data")</f>
        <v>no data</v>
      </c>
      <c r="N1016" s="163" t="str">
        <f>IFERROR('Inputs_Metric 7'!$D$5*INDEX('HAZUS Table FL 14.14'!$G$5:$G$40,MATCH($J1016,'HAZUS Table FL 14.14'!$C$5:$C$40,0)),"no data")</f>
        <v>no data</v>
      </c>
      <c r="O1016" s="163" t="str">
        <f>IFERROR('Inputs_Metric 7'!$D$5*INDEX('HAZUS Table FL 14.14'!$I$5:$I$40,MATCH($J1016,'HAZUS Table FL 14.14'!$C$5:$C$40,0)),"no data")</f>
        <v>no data</v>
      </c>
      <c r="P1016" s="246" t="str">
        <f>IFERROR(AVERAGEIFS('HAZUS Table FL 14.12'!$S$4:$S$325,'HAZUS Table FL 14.12'!$N$4:$N$325,$J1016,'HAZUS Table FL 14.12'!$R$4:$R$325,$I1016,'HAZUS Table FL 14.12'!$P$4:$P$325,"&lt;="&amp;$G1016,'HAZUS Table FL 14.12'!$Q$4:$Q$325,"&gt;"&amp;$G1016)*'Inputs_Metric 7'!$D$6,"no data")</f>
        <v>no data</v>
      </c>
      <c r="Q1016" s="246" t="str">
        <f>IFERROR(AVERAGEIFS('HAZUS Table FL 14.12'!$S$4:$S$325,'HAZUS Table FL 14.12'!$N$4:$N$325,$J1016,'HAZUS Table FL 14.12'!$R$4:$R$325,$I1016,'HAZUS Table FL 14.12'!$P$4:$P$325,"&lt;="&amp;$H1016,'HAZUS Table FL 14.12'!$Q$4:$Q$325,"&gt;"&amp;$H1016)*'Inputs_Metric 7'!$D$6,"no data")</f>
        <v>no data</v>
      </c>
      <c r="R1016" s="246" t="str">
        <f>IFERROR(INDEX('HAZUS Table FL 14.16'!$D$3:$D$30,MATCH($J1016,'HAZUS Table FL 14.16'!$C$3:$C$30,0)),"no data")</f>
        <v>no data</v>
      </c>
      <c r="S1016" s="246" t="str">
        <f>IFERROR(INDEX('HAZUS Table FL 14.16'!$F$3:$F$30,MATCH($J1016,'HAZUS Table FL 14.16'!$C$3:$C$30,0)),"no data")</f>
        <v>no data</v>
      </c>
      <c r="T1016" s="246" t="str">
        <f>IFERROR(INDEX('HAZUS Table FL 14.16'!$G$3:$G$30,MATCH($J1016,'HAZUS Table FL 14.16'!$C$3:$C$30,0)),"no data")</f>
        <v>no data</v>
      </c>
      <c r="U1016" s="164" t="str">
        <f>IFERROR('Inputs_Metric 7'!$D$5*INDEX('HAZUS Table FL 14.8'!$E$4:$E$14,MATCH('Step 1_Metric 7'!$J1016,'HAZUS Table FL 14.8'!$C$4:$C$14,0)),"no data")</f>
        <v>no data</v>
      </c>
      <c r="W1016" s="92" t="str">
        <f t="shared" si="146"/>
        <v/>
      </c>
      <c r="X1016" s="92" t="str">
        <f t="shared" si="147"/>
        <v/>
      </c>
      <c r="Y1016" s="92" t="str">
        <f t="shared" si="148"/>
        <v/>
      </c>
      <c r="Z1016" s="92" t="str">
        <f t="shared" si="149"/>
        <v/>
      </c>
      <c r="AA1016" s="101" t="str">
        <f t="shared" si="150"/>
        <v/>
      </c>
      <c r="AB1016" s="101" t="str">
        <f t="shared" si="151"/>
        <v/>
      </c>
      <c r="AC1016" s="92" t="str">
        <f t="shared" si="152"/>
        <v/>
      </c>
      <c r="AD1016" s="92" t="str">
        <f t="shared" si="153"/>
        <v/>
      </c>
    </row>
    <row r="1017" spans="1:30" x14ac:dyDescent="0.25">
      <c r="A1017">
        <f t="shared" si="145"/>
        <v>10</v>
      </c>
      <c r="B1017">
        <f>COUNTIF($D$4:D1017,D1017)</f>
        <v>934</v>
      </c>
      <c r="C1017">
        <f>'Building Structure Data'!B1018</f>
        <v>0</v>
      </c>
      <c r="D1017">
        <f>'Building Structure Data'!C1018</f>
        <v>0</v>
      </c>
      <c r="E1017">
        <f>'Building Structure Data'!D1018</f>
        <v>0</v>
      </c>
      <c r="F1017">
        <f>'Building Structure Data'!E1018</f>
        <v>0</v>
      </c>
      <c r="G1017" s="43">
        <f>'Building Structure Data'!O1018</f>
        <v>0</v>
      </c>
      <c r="H1017" s="43">
        <f>'Building Structure Data'!P1018</f>
        <v>0</v>
      </c>
      <c r="I1017" t="b">
        <f>IF(OR('Building Structure Data'!M1018="C",'Building Structure Data'!M1018="R"),TRUE,FALSE)</f>
        <v>0</v>
      </c>
      <c r="J1017">
        <f>'Building Structure Data'!Y1018</f>
        <v>0</v>
      </c>
      <c r="K1017" s="77">
        <f>'Building Structure Data'!AN1018</f>
        <v>0</v>
      </c>
      <c r="L1017" s="77">
        <f>'Building Structure Data'!AO1018</f>
        <v>0</v>
      </c>
      <c r="M1017" s="163" t="str">
        <f>IFERROR('Inputs_Metric 7'!$D$5*INDEX('HAZUS Table FL 14.14'!$F$5:$F$40,MATCH($J1017,'HAZUS Table FL 14.14'!$C$5:$C$40,0)),"no data")</f>
        <v>no data</v>
      </c>
      <c r="N1017" s="163" t="str">
        <f>IFERROR('Inputs_Metric 7'!$D$5*INDEX('HAZUS Table FL 14.14'!$G$5:$G$40,MATCH($J1017,'HAZUS Table FL 14.14'!$C$5:$C$40,0)),"no data")</f>
        <v>no data</v>
      </c>
      <c r="O1017" s="163" t="str">
        <f>IFERROR('Inputs_Metric 7'!$D$5*INDEX('HAZUS Table FL 14.14'!$I$5:$I$40,MATCH($J1017,'HAZUS Table FL 14.14'!$C$5:$C$40,0)),"no data")</f>
        <v>no data</v>
      </c>
      <c r="P1017" s="246" t="str">
        <f>IFERROR(AVERAGEIFS('HAZUS Table FL 14.12'!$S$4:$S$325,'HAZUS Table FL 14.12'!$N$4:$N$325,$J1017,'HAZUS Table FL 14.12'!$R$4:$R$325,$I1017,'HAZUS Table FL 14.12'!$P$4:$P$325,"&lt;="&amp;$G1017,'HAZUS Table FL 14.12'!$Q$4:$Q$325,"&gt;"&amp;$G1017)*'Inputs_Metric 7'!$D$6,"no data")</f>
        <v>no data</v>
      </c>
      <c r="Q1017" s="246" t="str">
        <f>IFERROR(AVERAGEIFS('HAZUS Table FL 14.12'!$S$4:$S$325,'HAZUS Table FL 14.12'!$N$4:$N$325,$J1017,'HAZUS Table FL 14.12'!$R$4:$R$325,$I1017,'HAZUS Table FL 14.12'!$P$4:$P$325,"&lt;="&amp;$H1017,'HAZUS Table FL 14.12'!$Q$4:$Q$325,"&gt;"&amp;$H1017)*'Inputs_Metric 7'!$D$6,"no data")</f>
        <v>no data</v>
      </c>
      <c r="R1017" s="246" t="str">
        <f>IFERROR(INDEX('HAZUS Table FL 14.16'!$D$3:$D$30,MATCH($J1017,'HAZUS Table FL 14.16'!$C$3:$C$30,0)),"no data")</f>
        <v>no data</v>
      </c>
      <c r="S1017" s="246" t="str">
        <f>IFERROR(INDEX('HAZUS Table FL 14.16'!$F$3:$F$30,MATCH($J1017,'HAZUS Table FL 14.16'!$C$3:$C$30,0)),"no data")</f>
        <v>no data</v>
      </c>
      <c r="T1017" s="246" t="str">
        <f>IFERROR(INDEX('HAZUS Table FL 14.16'!$G$3:$G$30,MATCH($J1017,'HAZUS Table FL 14.16'!$C$3:$C$30,0)),"no data")</f>
        <v>no data</v>
      </c>
      <c r="U1017" s="164" t="str">
        <f>IFERROR('Inputs_Metric 7'!$D$5*INDEX('HAZUS Table FL 14.8'!$E$4:$E$14,MATCH('Step 1_Metric 7'!$J1017,'HAZUS Table FL 14.8'!$C$4:$C$14,0)),"no data")</f>
        <v>no data</v>
      </c>
      <c r="W1017" s="92" t="str">
        <f t="shared" si="146"/>
        <v/>
      </c>
      <c r="X1017" s="92" t="str">
        <f t="shared" si="147"/>
        <v/>
      </c>
      <c r="Y1017" s="92" t="str">
        <f t="shared" si="148"/>
        <v/>
      </c>
      <c r="Z1017" s="92" t="str">
        <f t="shared" si="149"/>
        <v/>
      </c>
      <c r="AA1017" s="101" t="str">
        <f t="shared" si="150"/>
        <v/>
      </c>
      <c r="AB1017" s="101" t="str">
        <f t="shared" si="151"/>
        <v/>
      </c>
      <c r="AC1017" s="92" t="str">
        <f t="shared" si="152"/>
        <v/>
      </c>
      <c r="AD1017" s="92" t="str">
        <f t="shared" si="153"/>
        <v/>
      </c>
    </row>
    <row r="1018" spans="1:30" x14ac:dyDescent="0.25">
      <c r="A1018">
        <f t="shared" si="145"/>
        <v>10</v>
      </c>
      <c r="B1018">
        <f>COUNTIF($D$4:D1018,D1018)</f>
        <v>935</v>
      </c>
      <c r="C1018">
        <f>'Building Structure Data'!B1019</f>
        <v>0</v>
      </c>
      <c r="D1018">
        <f>'Building Structure Data'!C1019</f>
        <v>0</v>
      </c>
      <c r="E1018">
        <f>'Building Structure Data'!D1019</f>
        <v>0</v>
      </c>
      <c r="F1018">
        <f>'Building Structure Data'!E1019</f>
        <v>0</v>
      </c>
      <c r="G1018" s="43">
        <f>'Building Structure Data'!O1019</f>
        <v>0</v>
      </c>
      <c r="H1018" s="43">
        <f>'Building Structure Data'!P1019</f>
        <v>0</v>
      </c>
      <c r="I1018" t="b">
        <f>IF(OR('Building Structure Data'!M1019="C",'Building Structure Data'!M1019="R"),TRUE,FALSE)</f>
        <v>0</v>
      </c>
      <c r="J1018">
        <f>'Building Structure Data'!Y1019</f>
        <v>0</v>
      </c>
      <c r="K1018" s="77">
        <f>'Building Structure Data'!AN1019</f>
        <v>0</v>
      </c>
      <c r="L1018" s="77">
        <f>'Building Structure Data'!AO1019</f>
        <v>0</v>
      </c>
      <c r="M1018" s="163" t="str">
        <f>IFERROR('Inputs_Metric 7'!$D$5*INDEX('HAZUS Table FL 14.14'!$F$5:$F$40,MATCH($J1018,'HAZUS Table FL 14.14'!$C$5:$C$40,0)),"no data")</f>
        <v>no data</v>
      </c>
      <c r="N1018" s="163" t="str">
        <f>IFERROR('Inputs_Metric 7'!$D$5*INDEX('HAZUS Table FL 14.14'!$G$5:$G$40,MATCH($J1018,'HAZUS Table FL 14.14'!$C$5:$C$40,0)),"no data")</f>
        <v>no data</v>
      </c>
      <c r="O1018" s="163" t="str">
        <f>IFERROR('Inputs_Metric 7'!$D$5*INDEX('HAZUS Table FL 14.14'!$I$5:$I$40,MATCH($J1018,'HAZUS Table FL 14.14'!$C$5:$C$40,0)),"no data")</f>
        <v>no data</v>
      </c>
      <c r="P1018" s="246" t="str">
        <f>IFERROR(AVERAGEIFS('HAZUS Table FL 14.12'!$S$4:$S$325,'HAZUS Table FL 14.12'!$N$4:$N$325,$J1018,'HAZUS Table FL 14.12'!$R$4:$R$325,$I1018,'HAZUS Table FL 14.12'!$P$4:$P$325,"&lt;="&amp;$G1018,'HAZUS Table FL 14.12'!$Q$4:$Q$325,"&gt;"&amp;$G1018)*'Inputs_Metric 7'!$D$6,"no data")</f>
        <v>no data</v>
      </c>
      <c r="Q1018" s="246" t="str">
        <f>IFERROR(AVERAGEIFS('HAZUS Table FL 14.12'!$S$4:$S$325,'HAZUS Table FL 14.12'!$N$4:$N$325,$J1018,'HAZUS Table FL 14.12'!$R$4:$R$325,$I1018,'HAZUS Table FL 14.12'!$P$4:$P$325,"&lt;="&amp;$H1018,'HAZUS Table FL 14.12'!$Q$4:$Q$325,"&gt;"&amp;$H1018)*'Inputs_Metric 7'!$D$6,"no data")</f>
        <v>no data</v>
      </c>
      <c r="R1018" s="246" t="str">
        <f>IFERROR(INDEX('HAZUS Table FL 14.16'!$D$3:$D$30,MATCH($J1018,'HAZUS Table FL 14.16'!$C$3:$C$30,0)),"no data")</f>
        <v>no data</v>
      </c>
      <c r="S1018" s="246" t="str">
        <f>IFERROR(INDEX('HAZUS Table FL 14.16'!$F$3:$F$30,MATCH($J1018,'HAZUS Table FL 14.16'!$C$3:$C$30,0)),"no data")</f>
        <v>no data</v>
      </c>
      <c r="T1018" s="246" t="str">
        <f>IFERROR(INDEX('HAZUS Table FL 14.16'!$G$3:$G$30,MATCH($J1018,'HAZUS Table FL 14.16'!$C$3:$C$30,0)),"no data")</f>
        <v>no data</v>
      </c>
      <c r="U1018" s="164" t="str">
        <f>IFERROR('Inputs_Metric 7'!$D$5*INDEX('HAZUS Table FL 14.8'!$E$4:$E$14,MATCH('Step 1_Metric 7'!$J1018,'HAZUS Table FL 14.8'!$C$4:$C$14,0)),"no data")</f>
        <v>no data</v>
      </c>
      <c r="W1018" s="92" t="str">
        <f t="shared" si="146"/>
        <v/>
      </c>
      <c r="X1018" s="92" t="str">
        <f t="shared" si="147"/>
        <v/>
      </c>
      <c r="Y1018" s="92" t="str">
        <f t="shared" si="148"/>
        <v/>
      </c>
      <c r="Z1018" s="92" t="str">
        <f t="shared" si="149"/>
        <v/>
      </c>
      <c r="AA1018" s="101" t="str">
        <f t="shared" si="150"/>
        <v/>
      </c>
      <c r="AB1018" s="101" t="str">
        <f t="shared" si="151"/>
        <v/>
      </c>
      <c r="AC1018" s="92" t="str">
        <f t="shared" si="152"/>
        <v/>
      </c>
      <c r="AD1018" s="92" t="str">
        <f t="shared" si="153"/>
        <v/>
      </c>
    </row>
    <row r="1019" spans="1:30" x14ac:dyDescent="0.25">
      <c r="A1019">
        <f t="shared" si="145"/>
        <v>10</v>
      </c>
      <c r="B1019">
        <f>COUNTIF($D$4:D1019,D1019)</f>
        <v>936</v>
      </c>
      <c r="C1019">
        <f>'Building Structure Data'!B1020</f>
        <v>0</v>
      </c>
      <c r="D1019">
        <f>'Building Structure Data'!C1020</f>
        <v>0</v>
      </c>
      <c r="E1019">
        <f>'Building Structure Data'!D1020</f>
        <v>0</v>
      </c>
      <c r="F1019">
        <f>'Building Structure Data'!E1020</f>
        <v>0</v>
      </c>
      <c r="G1019" s="43">
        <f>'Building Structure Data'!O1020</f>
        <v>0</v>
      </c>
      <c r="H1019" s="43">
        <f>'Building Structure Data'!P1020</f>
        <v>0</v>
      </c>
      <c r="I1019" t="b">
        <f>IF(OR('Building Structure Data'!M1020="C",'Building Structure Data'!M1020="R"),TRUE,FALSE)</f>
        <v>0</v>
      </c>
      <c r="J1019">
        <f>'Building Structure Data'!Y1020</f>
        <v>0</v>
      </c>
      <c r="K1019" s="77">
        <f>'Building Structure Data'!AN1020</f>
        <v>0</v>
      </c>
      <c r="L1019" s="77">
        <f>'Building Structure Data'!AO1020</f>
        <v>0</v>
      </c>
      <c r="M1019" s="163" t="str">
        <f>IFERROR('Inputs_Metric 7'!$D$5*INDEX('HAZUS Table FL 14.14'!$F$5:$F$40,MATCH($J1019,'HAZUS Table FL 14.14'!$C$5:$C$40,0)),"no data")</f>
        <v>no data</v>
      </c>
      <c r="N1019" s="163" t="str">
        <f>IFERROR('Inputs_Metric 7'!$D$5*INDEX('HAZUS Table FL 14.14'!$G$5:$G$40,MATCH($J1019,'HAZUS Table FL 14.14'!$C$5:$C$40,0)),"no data")</f>
        <v>no data</v>
      </c>
      <c r="O1019" s="163" t="str">
        <f>IFERROR('Inputs_Metric 7'!$D$5*INDEX('HAZUS Table FL 14.14'!$I$5:$I$40,MATCH($J1019,'HAZUS Table FL 14.14'!$C$5:$C$40,0)),"no data")</f>
        <v>no data</v>
      </c>
      <c r="P1019" s="246" t="str">
        <f>IFERROR(AVERAGEIFS('HAZUS Table FL 14.12'!$S$4:$S$325,'HAZUS Table FL 14.12'!$N$4:$N$325,$J1019,'HAZUS Table FL 14.12'!$R$4:$R$325,$I1019,'HAZUS Table FL 14.12'!$P$4:$P$325,"&lt;="&amp;$G1019,'HAZUS Table FL 14.12'!$Q$4:$Q$325,"&gt;"&amp;$G1019)*'Inputs_Metric 7'!$D$6,"no data")</f>
        <v>no data</v>
      </c>
      <c r="Q1019" s="246" t="str">
        <f>IFERROR(AVERAGEIFS('HAZUS Table FL 14.12'!$S$4:$S$325,'HAZUS Table FL 14.12'!$N$4:$N$325,$J1019,'HAZUS Table FL 14.12'!$R$4:$R$325,$I1019,'HAZUS Table FL 14.12'!$P$4:$P$325,"&lt;="&amp;$H1019,'HAZUS Table FL 14.12'!$Q$4:$Q$325,"&gt;"&amp;$H1019)*'Inputs_Metric 7'!$D$6,"no data")</f>
        <v>no data</v>
      </c>
      <c r="R1019" s="246" t="str">
        <f>IFERROR(INDEX('HAZUS Table FL 14.16'!$D$3:$D$30,MATCH($J1019,'HAZUS Table FL 14.16'!$C$3:$C$30,0)),"no data")</f>
        <v>no data</v>
      </c>
      <c r="S1019" s="246" t="str">
        <f>IFERROR(INDEX('HAZUS Table FL 14.16'!$F$3:$F$30,MATCH($J1019,'HAZUS Table FL 14.16'!$C$3:$C$30,0)),"no data")</f>
        <v>no data</v>
      </c>
      <c r="T1019" s="246" t="str">
        <f>IFERROR(INDEX('HAZUS Table FL 14.16'!$G$3:$G$30,MATCH($J1019,'HAZUS Table FL 14.16'!$C$3:$C$30,0)),"no data")</f>
        <v>no data</v>
      </c>
      <c r="U1019" s="164" t="str">
        <f>IFERROR('Inputs_Metric 7'!$D$5*INDEX('HAZUS Table FL 14.8'!$E$4:$E$14,MATCH('Step 1_Metric 7'!$J1019,'HAZUS Table FL 14.8'!$C$4:$C$14,0)),"no data")</f>
        <v>no data</v>
      </c>
      <c r="W1019" s="92" t="str">
        <f t="shared" si="146"/>
        <v/>
      </c>
      <c r="X1019" s="92" t="str">
        <f t="shared" si="147"/>
        <v/>
      </c>
      <c r="Y1019" s="92" t="str">
        <f t="shared" si="148"/>
        <v/>
      </c>
      <c r="Z1019" s="92" t="str">
        <f t="shared" si="149"/>
        <v/>
      </c>
      <c r="AA1019" s="101" t="str">
        <f t="shared" si="150"/>
        <v/>
      </c>
      <c r="AB1019" s="101" t="str">
        <f t="shared" si="151"/>
        <v/>
      </c>
      <c r="AC1019" s="92" t="str">
        <f t="shared" si="152"/>
        <v/>
      </c>
      <c r="AD1019" s="92" t="str">
        <f t="shared" si="153"/>
        <v/>
      </c>
    </row>
    <row r="1020" spans="1:30" x14ac:dyDescent="0.25">
      <c r="A1020">
        <f t="shared" si="145"/>
        <v>10</v>
      </c>
      <c r="B1020">
        <f>COUNTIF($D$4:D1020,D1020)</f>
        <v>937</v>
      </c>
      <c r="C1020">
        <f>'Building Structure Data'!B1021</f>
        <v>0</v>
      </c>
      <c r="D1020">
        <f>'Building Structure Data'!C1021</f>
        <v>0</v>
      </c>
      <c r="E1020">
        <f>'Building Structure Data'!D1021</f>
        <v>0</v>
      </c>
      <c r="F1020">
        <f>'Building Structure Data'!E1021</f>
        <v>0</v>
      </c>
      <c r="G1020" s="43">
        <f>'Building Structure Data'!O1021</f>
        <v>0</v>
      </c>
      <c r="H1020" s="43">
        <f>'Building Structure Data'!P1021</f>
        <v>0</v>
      </c>
      <c r="I1020" t="b">
        <f>IF(OR('Building Structure Data'!M1021="C",'Building Structure Data'!M1021="R"),TRUE,FALSE)</f>
        <v>0</v>
      </c>
      <c r="J1020">
        <f>'Building Structure Data'!Y1021</f>
        <v>0</v>
      </c>
      <c r="K1020" s="77">
        <f>'Building Structure Data'!AN1021</f>
        <v>0</v>
      </c>
      <c r="L1020" s="77">
        <f>'Building Structure Data'!AO1021</f>
        <v>0</v>
      </c>
      <c r="M1020" s="163" t="str">
        <f>IFERROR('Inputs_Metric 7'!$D$5*INDEX('HAZUS Table FL 14.14'!$F$5:$F$40,MATCH($J1020,'HAZUS Table FL 14.14'!$C$5:$C$40,0)),"no data")</f>
        <v>no data</v>
      </c>
      <c r="N1020" s="163" t="str">
        <f>IFERROR('Inputs_Metric 7'!$D$5*INDEX('HAZUS Table FL 14.14'!$G$5:$G$40,MATCH($J1020,'HAZUS Table FL 14.14'!$C$5:$C$40,0)),"no data")</f>
        <v>no data</v>
      </c>
      <c r="O1020" s="163" t="str">
        <f>IFERROR('Inputs_Metric 7'!$D$5*INDEX('HAZUS Table FL 14.14'!$I$5:$I$40,MATCH($J1020,'HAZUS Table FL 14.14'!$C$5:$C$40,0)),"no data")</f>
        <v>no data</v>
      </c>
      <c r="P1020" s="246" t="str">
        <f>IFERROR(AVERAGEIFS('HAZUS Table FL 14.12'!$S$4:$S$325,'HAZUS Table FL 14.12'!$N$4:$N$325,$J1020,'HAZUS Table FL 14.12'!$R$4:$R$325,$I1020,'HAZUS Table FL 14.12'!$P$4:$P$325,"&lt;="&amp;$G1020,'HAZUS Table FL 14.12'!$Q$4:$Q$325,"&gt;"&amp;$G1020)*'Inputs_Metric 7'!$D$6,"no data")</f>
        <v>no data</v>
      </c>
      <c r="Q1020" s="246" t="str">
        <f>IFERROR(AVERAGEIFS('HAZUS Table FL 14.12'!$S$4:$S$325,'HAZUS Table FL 14.12'!$N$4:$N$325,$J1020,'HAZUS Table FL 14.12'!$R$4:$R$325,$I1020,'HAZUS Table FL 14.12'!$P$4:$P$325,"&lt;="&amp;$H1020,'HAZUS Table FL 14.12'!$Q$4:$Q$325,"&gt;"&amp;$H1020)*'Inputs_Metric 7'!$D$6,"no data")</f>
        <v>no data</v>
      </c>
      <c r="R1020" s="246" t="str">
        <f>IFERROR(INDEX('HAZUS Table FL 14.16'!$D$3:$D$30,MATCH($J1020,'HAZUS Table FL 14.16'!$C$3:$C$30,0)),"no data")</f>
        <v>no data</v>
      </c>
      <c r="S1020" s="246" t="str">
        <f>IFERROR(INDEX('HAZUS Table FL 14.16'!$F$3:$F$30,MATCH($J1020,'HAZUS Table FL 14.16'!$C$3:$C$30,0)),"no data")</f>
        <v>no data</v>
      </c>
      <c r="T1020" s="246" t="str">
        <f>IFERROR(INDEX('HAZUS Table FL 14.16'!$G$3:$G$30,MATCH($J1020,'HAZUS Table FL 14.16'!$C$3:$C$30,0)),"no data")</f>
        <v>no data</v>
      </c>
      <c r="U1020" s="164" t="str">
        <f>IFERROR('Inputs_Metric 7'!$D$5*INDEX('HAZUS Table FL 14.8'!$E$4:$E$14,MATCH('Step 1_Metric 7'!$J1020,'HAZUS Table FL 14.8'!$C$4:$C$14,0)),"no data")</f>
        <v>no data</v>
      </c>
      <c r="W1020" s="92" t="str">
        <f t="shared" si="146"/>
        <v/>
      </c>
      <c r="X1020" s="92" t="str">
        <f t="shared" si="147"/>
        <v/>
      </c>
      <c r="Y1020" s="92" t="str">
        <f t="shared" si="148"/>
        <v/>
      </c>
      <c r="Z1020" s="92" t="str">
        <f t="shared" si="149"/>
        <v/>
      </c>
      <c r="AA1020" s="101" t="str">
        <f t="shared" si="150"/>
        <v/>
      </c>
      <c r="AB1020" s="101" t="str">
        <f t="shared" si="151"/>
        <v/>
      </c>
      <c r="AC1020" s="92" t="str">
        <f t="shared" si="152"/>
        <v/>
      </c>
      <c r="AD1020" s="92" t="str">
        <f t="shared" si="153"/>
        <v/>
      </c>
    </row>
    <row r="1021" spans="1:30" x14ac:dyDescent="0.25">
      <c r="A1021">
        <f t="shared" si="145"/>
        <v>10</v>
      </c>
      <c r="B1021">
        <f>COUNTIF($D$4:D1021,D1021)</f>
        <v>938</v>
      </c>
      <c r="C1021">
        <f>'Building Structure Data'!B1022</f>
        <v>0</v>
      </c>
      <c r="D1021">
        <f>'Building Structure Data'!C1022</f>
        <v>0</v>
      </c>
      <c r="E1021">
        <f>'Building Structure Data'!D1022</f>
        <v>0</v>
      </c>
      <c r="F1021">
        <f>'Building Structure Data'!E1022</f>
        <v>0</v>
      </c>
      <c r="G1021" s="43">
        <f>'Building Structure Data'!O1022</f>
        <v>0</v>
      </c>
      <c r="H1021" s="43">
        <f>'Building Structure Data'!P1022</f>
        <v>0</v>
      </c>
      <c r="I1021" t="b">
        <f>IF(OR('Building Structure Data'!M1022="C",'Building Structure Data'!M1022="R"),TRUE,FALSE)</f>
        <v>0</v>
      </c>
      <c r="J1021">
        <f>'Building Structure Data'!Y1022</f>
        <v>0</v>
      </c>
      <c r="K1021" s="77">
        <f>'Building Structure Data'!AN1022</f>
        <v>0</v>
      </c>
      <c r="L1021" s="77">
        <f>'Building Structure Data'!AO1022</f>
        <v>0</v>
      </c>
      <c r="M1021" s="163" t="str">
        <f>IFERROR('Inputs_Metric 7'!$D$5*INDEX('HAZUS Table FL 14.14'!$F$5:$F$40,MATCH($J1021,'HAZUS Table FL 14.14'!$C$5:$C$40,0)),"no data")</f>
        <v>no data</v>
      </c>
      <c r="N1021" s="163" t="str">
        <f>IFERROR('Inputs_Metric 7'!$D$5*INDEX('HAZUS Table FL 14.14'!$G$5:$G$40,MATCH($J1021,'HAZUS Table FL 14.14'!$C$5:$C$40,0)),"no data")</f>
        <v>no data</v>
      </c>
      <c r="O1021" s="163" t="str">
        <f>IFERROR('Inputs_Metric 7'!$D$5*INDEX('HAZUS Table FL 14.14'!$I$5:$I$40,MATCH($J1021,'HAZUS Table FL 14.14'!$C$5:$C$40,0)),"no data")</f>
        <v>no data</v>
      </c>
      <c r="P1021" s="246" t="str">
        <f>IFERROR(AVERAGEIFS('HAZUS Table FL 14.12'!$S$4:$S$325,'HAZUS Table FL 14.12'!$N$4:$N$325,$J1021,'HAZUS Table FL 14.12'!$R$4:$R$325,$I1021,'HAZUS Table FL 14.12'!$P$4:$P$325,"&lt;="&amp;$G1021,'HAZUS Table FL 14.12'!$Q$4:$Q$325,"&gt;"&amp;$G1021)*'Inputs_Metric 7'!$D$6,"no data")</f>
        <v>no data</v>
      </c>
      <c r="Q1021" s="246" t="str">
        <f>IFERROR(AVERAGEIFS('HAZUS Table FL 14.12'!$S$4:$S$325,'HAZUS Table FL 14.12'!$N$4:$N$325,$J1021,'HAZUS Table FL 14.12'!$R$4:$R$325,$I1021,'HAZUS Table FL 14.12'!$P$4:$P$325,"&lt;="&amp;$H1021,'HAZUS Table FL 14.12'!$Q$4:$Q$325,"&gt;"&amp;$H1021)*'Inputs_Metric 7'!$D$6,"no data")</f>
        <v>no data</v>
      </c>
      <c r="R1021" s="246" t="str">
        <f>IFERROR(INDEX('HAZUS Table FL 14.16'!$D$3:$D$30,MATCH($J1021,'HAZUS Table FL 14.16'!$C$3:$C$30,0)),"no data")</f>
        <v>no data</v>
      </c>
      <c r="S1021" s="246" t="str">
        <f>IFERROR(INDEX('HAZUS Table FL 14.16'!$F$3:$F$30,MATCH($J1021,'HAZUS Table FL 14.16'!$C$3:$C$30,0)),"no data")</f>
        <v>no data</v>
      </c>
      <c r="T1021" s="246" t="str">
        <f>IFERROR(INDEX('HAZUS Table FL 14.16'!$G$3:$G$30,MATCH($J1021,'HAZUS Table FL 14.16'!$C$3:$C$30,0)),"no data")</f>
        <v>no data</v>
      </c>
      <c r="U1021" s="164" t="str">
        <f>IFERROR('Inputs_Metric 7'!$D$5*INDEX('HAZUS Table FL 14.8'!$E$4:$E$14,MATCH('Step 1_Metric 7'!$J1021,'HAZUS Table FL 14.8'!$C$4:$C$14,0)),"no data")</f>
        <v>no data</v>
      </c>
      <c r="W1021" s="92" t="str">
        <f t="shared" si="146"/>
        <v/>
      </c>
      <c r="X1021" s="92" t="str">
        <f t="shared" si="147"/>
        <v/>
      </c>
      <c r="Y1021" s="92" t="str">
        <f t="shared" si="148"/>
        <v/>
      </c>
      <c r="Z1021" s="92" t="str">
        <f t="shared" si="149"/>
        <v/>
      </c>
      <c r="AA1021" s="101" t="str">
        <f t="shared" si="150"/>
        <v/>
      </c>
      <c r="AB1021" s="101" t="str">
        <f t="shared" si="151"/>
        <v/>
      </c>
      <c r="AC1021" s="92" t="str">
        <f t="shared" si="152"/>
        <v/>
      </c>
      <c r="AD1021" s="92" t="str">
        <f t="shared" si="153"/>
        <v/>
      </c>
    </row>
    <row r="1022" spans="1:30" x14ac:dyDescent="0.25">
      <c r="A1022">
        <f t="shared" si="145"/>
        <v>10</v>
      </c>
      <c r="B1022">
        <f>COUNTIF($D$4:D1022,D1022)</f>
        <v>939</v>
      </c>
      <c r="C1022">
        <f>'Building Structure Data'!B1023</f>
        <v>0</v>
      </c>
      <c r="D1022">
        <f>'Building Structure Data'!C1023</f>
        <v>0</v>
      </c>
      <c r="E1022">
        <f>'Building Structure Data'!D1023</f>
        <v>0</v>
      </c>
      <c r="F1022">
        <f>'Building Structure Data'!E1023</f>
        <v>0</v>
      </c>
      <c r="G1022" s="43">
        <f>'Building Structure Data'!O1023</f>
        <v>0</v>
      </c>
      <c r="H1022" s="43">
        <f>'Building Structure Data'!P1023</f>
        <v>0</v>
      </c>
      <c r="I1022" t="b">
        <f>IF(OR('Building Structure Data'!M1023="C",'Building Structure Data'!M1023="R"),TRUE,FALSE)</f>
        <v>0</v>
      </c>
      <c r="J1022">
        <f>'Building Structure Data'!Y1023</f>
        <v>0</v>
      </c>
      <c r="K1022" s="77">
        <f>'Building Structure Data'!AN1023</f>
        <v>0</v>
      </c>
      <c r="L1022" s="77">
        <f>'Building Structure Data'!AO1023</f>
        <v>0</v>
      </c>
      <c r="M1022" s="163" t="str">
        <f>IFERROR('Inputs_Metric 7'!$D$5*INDEX('HAZUS Table FL 14.14'!$F$5:$F$40,MATCH($J1022,'HAZUS Table FL 14.14'!$C$5:$C$40,0)),"no data")</f>
        <v>no data</v>
      </c>
      <c r="N1022" s="163" t="str">
        <f>IFERROR('Inputs_Metric 7'!$D$5*INDEX('HAZUS Table FL 14.14'!$G$5:$G$40,MATCH($J1022,'HAZUS Table FL 14.14'!$C$5:$C$40,0)),"no data")</f>
        <v>no data</v>
      </c>
      <c r="O1022" s="163" t="str">
        <f>IFERROR('Inputs_Metric 7'!$D$5*INDEX('HAZUS Table FL 14.14'!$I$5:$I$40,MATCH($J1022,'HAZUS Table FL 14.14'!$C$5:$C$40,0)),"no data")</f>
        <v>no data</v>
      </c>
      <c r="P1022" s="246" t="str">
        <f>IFERROR(AVERAGEIFS('HAZUS Table FL 14.12'!$S$4:$S$325,'HAZUS Table FL 14.12'!$N$4:$N$325,$J1022,'HAZUS Table FL 14.12'!$R$4:$R$325,$I1022,'HAZUS Table FL 14.12'!$P$4:$P$325,"&lt;="&amp;$G1022,'HAZUS Table FL 14.12'!$Q$4:$Q$325,"&gt;"&amp;$G1022)*'Inputs_Metric 7'!$D$6,"no data")</f>
        <v>no data</v>
      </c>
      <c r="Q1022" s="246" t="str">
        <f>IFERROR(AVERAGEIFS('HAZUS Table FL 14.12'!$S$4:$S$325,'HAZUS Table FL 14.12'!$N$4:$N$325,$J1022,'HAZUS Table FL 14.12'!$R$4:$R$325,$I1022,'HAZUS Table FL 14.12'!$P$4:$P$325,"&lt;="&amp;$H1022,'HAZUS Table FL 14.12'!$Q$4:$Q$325,"&gt;"&amp;$H1022)*'Inputs_Metric 7'!$D$6,"no data")</f>
        <v>no data</v>
      </c>
      <c r="R1022" s="246" t="str">
        <f>IFERROR(INDEX('HAZUS Table FL 14.16'!$D$3:$D$30,MATCH($J1022,'HAZUS Table FL 14.16'!$C$3:$C$30,0)),"no data")</f>
        <v>no data</v>
      </c>
      <c r="S1022" s="246" t="str">
        <f>IFERROR(INDEX('HAZUS Table FL 14.16'!$F$3:$F$30,MATCH($J1022,'HAZUS Table FL 14.16'!$C$3:$C$30,0)),"no data")</f>
        <v>no data</v>
      </c>
      <c r="T1022" s="246" t="str">
        <f>IFERROR(INDEX('HAZUS Table FL 14.16'!$G$3:$G$30,MATCH($J1022,'HAZUS Table FL 14.16'!$C$3:$C$30,0)),"no data")</f>
        <v>no data</v>
      </c>
      <c r="U1022" s="164" t="str">
        <f>IFERROR('Inputs_Metric 7'!$D$5*INDEX('HAZUS Table FL 14.8'!$E$4:$E$14,MATCH('Step 1_Metric 7'!$J1022,'HAZUS Table FL 14.8'!$C$4:$C$14,0)),"no data")</f>
        <v>no data</v>
      </c>
      <c r="W1022" s="92" t="str">
        <f t="shared" si="146"/>
        <v/>
      </c>
      <c r="X1022" s="92" t="str">
        <f t="shared" si="147"/>
        <v/>
      </c>
      <c r="Y1022" s="92" t="str">
        <f t="shared" si="148"/>
        <v/>
      </c>
      <c r="Z1022" s="92" t="str">
        <f t="shared" si="149"/>
        <v/>
      </c>
      <c r="AA1022" s="101" t="str">
        <f t="shared" si="150"/>
        <v/>
      </c>
      <c r="AB1022" s="101" t="str">
        <f t="shared" si="151"/>
        <v/>
      </c>
      <c r="AC1022" s="92" t="str">
        <f t="shared" si="152"/>
        <v/>
      </c>
      <c r="AD1022" s="92" t="str">
        <f t="shared" si="153"/>
        <v/>
      </c>
    </row>
    <row r="1023" spans="1:30" x14ac:dyDescent="0.25">
      <c r="A1023">
        <f t="shared" si="145"/>
        <v>10</v>
      </c>
      <c r="B1023">
        <f>COUNTIF($D$4:D1023,D1023)</f>
        <v>940</v>
      </c>
      <c r="C1023">
        <f>'Building Structure Data'!B1024</f>
        <v>0</v>
      </c>
      <c r="D1023">
        <f>'Building Structure Data'!C1024</f>
        <v>0</v>
      </c>
      <c r="E1023">
        <f>'Building Structure Data'!D1024</f>
        <v>0</v>
      </c>
      <c r="F1023">
        <f>'Building Structure Data'!E1024</f>
        <v>0</v>
      </c>
      <c r="G1023" s="43">
        <f>'Building Structure Data'!O1024</f>
        <v>0</v>
      </c>
      <c r="H1023" s="43">
        <f>'Building Structure Data'!P1024</f>
        <v>0</v>
      </c>
      <c r="I1023" t="b">
        <f>IF(OR('Building Structure Data'!M1024="C",'Building Structure Data'!M1024="R"),TRUE,FALSE)</f>
        <v>0</v>
      </c>
      <c r="J1023">
        <f>'Building Structure Data'!Y1024</f>
        <v>0</v>
      </c>
      <c r="K1023" s="77">
        <f>'Building Structure Data'!AN1024</f>
        <v>0</v>
      </c>
      <c r="L1023" s="77">
        <f>'Building Structure Data'!AO1024</f>
        <v>0</v>
      </c>
      <c r="M1023" s="163" t="str">
        <f>IFERROR('Inputs_Metric 7'!$D$5*INDEX('HAZUS Table FL 14.14'!$F$5:$F$40,MATCH($J1023,'HAZUS Table FL 14.14'!$C$5:$C$40,0)),"no data")</f>
        <v>no data</v>
      </c>
      <c r="N1023" s="163" t="str">
        <f>IFERROR('Inputs_Metric 7'!$D$5*INDEX('HAZUS Table FL 14.14'!$G$5:$G$40,MATCH($J1023,'HAZUS Table FL 14.14'!$C$5:$C$40,0)),"no data")</f>
        <v>no data</v>
      </c>
      <c r="O1023" s="163" t="str">
        <f>IFERROR('Inputs_Metric 7'!$D$5*INDEX('HAZUS Table FL 14.14'!$I$5:$I$40,MATCH($J1023,'HAZUS Table FL 14.14'!$C$5:$C$40,0)),"no data")</f>
        <v>no data</v>
      </c>
      <c r="P1023" s="246" t="str">
        <f>IFERROR(AVERAGEIFS('HAZUS Table FL 14.12'!$S$4:$S$325,'HAZUS Table FL 14.12'!$N$4:$N$325,$J1023,'HAZUS Table FL 14.12'!$R$4:$R$325,$I1023,'HAZUS Table FL 14.12'!$P$4:$P$325,"&lt;="&amp;$G1023,'HAZUS Table FL 14.12'!$Q$4:$Q$325,"&gt;"&amp;$G1023)*'Inputs_Metric 7'!$D$6,"no data")</f>
        <v>no data</v>
      </c>
      <c r="Q1023" s="246" t="str">
        <f>IFERROR(AVERAGEIFS('HAZUS Table FL 14.12'!$S$4:$S$325,'HAZUS Table FL 14.12'!$N$4:$N$325,$J1023,'HAZUS Table FL 14.12'!$R$4:$R$325,$I1023,'HAZUS Table FL 14.12'!$P$4:$P$325,"&lt;="&amp;$H1023,'HAZUS Table FL 14.12'!$Q$4:$Q$325,"&gt;"&amp;$H1023)*'Inputs_Metric 7'!$D$6,"no data")</f>
        <v>no data</v>
      </c>
      <c r="R1023" s="246" t="str">
        <f>IFERROR(INDEX('HAZUS Table FL 14.16'!$D$3:$D$30,MATCH($J1023,'HAZUS Table FL 14.16'!$C$3:$C$30,0)),"no data")</f>
        <v>no data</v>
      </c>
      <c r="S1023" s="246" t="str">
        <f>IFERROR(INDEX('HAZUS Table FL 14.16'!$F$3:$F$30,MATCH($J1023,'HAZUS Table FL 14.16'!$C$3:$C$30,0)),"no data")</f>
        <v>no data</v>
      </c>
      <c r="T1023" s="246" t="str">
        <f>IFERROR(INDEX('HAZUS Table FL 14.16'!$G$3:$G$30,MATCH($J1023,'HAZUS Table FL 14.16'!$C$3:$C$30,0)),"no data")</f>
        <v>no data</v>
      </c>
      <c r="U1023" s="164" t="str">
        <f>IFERROR('Inputs_Metric 7'!$D$5*INDEX('HAZUS Table FL 14.8'!$E$4:$E$14,MATCH('Step 1_Metric 7'!$J1023,'HAZUS Table FL 14.8'!$C$4:$C$14,0)),"no data")</f>
        <v>no data</v>
      </c>
      <c r="W1023" s="92" t="str">
        <f t="shared" si="146"/>
        <v/>
      </c>
      <c r="X1023" s="92" t="str">
        <f t="shared" si="147"/>
        <v/>
      </c>
      <c r="Y1023" s="92" t="str">
        <f t="shared" si="148"/>
        <v/>
      </c>
      <c r="Z1023" s="92" t="str">
        <f t="shared" si="149"/>
        <v/>
      </c>
      <c r="AA1023" s="101" t="str">
        <f t="shared" si="150"/>
        <v/>
      </c>
      <c r="AB1023" s="101" t="str">
        <f t="shared" si="151"/>
        <v/>
      </c>
      <c r="AC1023" s="92" t="str">
        <f t="shared" si="152"/>
        <v/>
      </c>
      <c r="AD1023" s="92" t="str">
        <f t="shared" si="153"/>
        <v/>
      </c>
    </row>
    <row r="1024" spans="1:30" x14ac:dyDescent="0.25">
      <c r="A1024">
        <f t="shared" si="145"/>
        <v>10</v>
      </c>
      <c r="B1024">
        <f>COUNTIF($D$4:D1024,D1024)</f>
        <v>941</v>
      </c>
      <c r="C1024">
        <f>'Building Structure Data'!B1025</f>
        <v>0</v>
      </c>
      <c r="D1024">
        <f>'Building Structure Data'!C1025</f>
        <v>0</v>
      </c>
      <c r="E1024">
        <f>'Building Structure Data'!D1025</f>
        <v>0</v>
      </c>
      <c r="F1024">
        <f>'Building Structure Data'!E1025</f>
        <v>0</v>
      </c>
      <c r="G1024" s="43">
        <f>'Building Structure Data'!O1025</f>
        <v>0</v>
      </c>
      <c r="H1024" s="43">
        <f>'Building Structure Data'!P1025</f>
        <v>0</v>
      </c>
      <c r="I1024" t="b">
        <f>IF(OR('Building Structure Data'!M1025="C",'Building Structure Data'!M1025="R"),TRUE,FALSE)</f>
        <v>0</v>
      </c>
      <c r="J1024">
        <f>'Building Structure Data'!Y1025</f>
        <v>0</v>
      </c>
      <c r="K1024" s="77">
        <f>'Building Structure Data'!AN1025</f>
        <v>0</v>
      </c>
      <c r="L1024" s="77">
        <f>'Building Structure Data'!AO1025</f>
        <v>0</v>
      </c>
      <c r="M1024" s="163" t="str">
        <f>IFERROR('Inputs_Metric 7'!$D$5*INDEX('HAZUS Table FL 14.14'!$F$5:$F$40,MATCH($J1024,'HAZUS Table FL 14.14'!$C$5:$C$40,0)),"no data")</f>
        <v>no data</v>
      </c>
      <c r="N1024" s="163" t="str">
        <f>IFERROR('Inputs_Metric 7'!$D$5*INDEX('HAZUS Table FL 14.14'!$G$5:$G$40,MATCH($J1024,'HAZUS Table FL 14.14'!$C$5:$C$40,0)),"no data")</f>
        <v>no data</v>
      </c>
      <c r="O1024" s="163" t="str">
        <f>IFERROR('Inputs_Metric 7'!$D$5*INDEX('HAZUS Table FL 14.14'!$I$5:$I$40,MATCH($J1024,'HAZUS Table FL 14.14'!$C$5:$C$40,0)),"no data")</f>
        <v>no data</v>
      </c>
      <c r="P1024" s="246" t="str">
        <f>IFERROR(AVERAGEIFS('HAZUS Table FL 14.12'!$S$4:$S$325,'HAZUS Table FL 14.12'!$N$4:$N$325,$J1024,'HAZUS Table FL 14.12'!$R$4:$R$325,$I1024,'HAZUS Table FL 14.12'!$P$4:$P$325,"&lt;="&amp;$G1024,'HAZUS Table FL 14.12'!$Q$4:$Q$325,"&gt;"&amp;$G1024)*'Inputs_Metric 7'!$D$6,"no data")</f>
        <v>no data</v>
      </c>
      <c r="Q1024" s="246" t="str">
        <f>IFERROR(AVERAGEIFS('HAZUS Table FL 14.12'!$S$4:$S$325,'HAZUS Table FL 14.12'!$N$4:$N$325,$J1024,'HAZUS Table FL 14.12'!$R$4:$R$325,$I1024,'HAZUS Table FL 14.12'!$P$4:$P$325,"&lt;="&amp;$H1024,'HAZUS Table FL 14.12'!$Q$4:$Q$325,"&gt;"&amp;$H1024)*'Inputs_Metric 7'!$D$6,"no data")</f>
        <v>no data</v>
      </c>
      <c r="R1024" s="246" t="str">
        <f>IFERROR(INDEX('HAZUS Table FL 14.16'!$D$3:$D$30,MATCH($J1024,'HAZUS Table FL 14.16'!$C$3:$C$30,0)),"no data")</f>
        <v>no data</v>
      </c>
      <c r="S1024" s="246" t="str">
        <f>IFERROR(INDEX('HAZUS Table FL 14.16'!$F$3:$F$30,MATCH($J1024,'HAZUS Table FL 14.16'!$C$3:$C$30,0)),"no data")</f>
        <v>no data</v>
      </c>
      <c r="T1024" s="246" t="str">
        <f>IFERROR(INDEX('HAZUS Table FL 14.16'!$G$3:$G$30,MATCH($J1024,'HAZUS Table FL 14.16'!$C$3:$C$30,0)),"no data")</f>
        <v>no data</v>
      </c>
      <c r="U1024" s="164" t="str">
        <f>IFERROR('Inputs_Metric 7'!$D$5*INDEX('HAZUS Table FL 14.8'!$E$4:$E$14,MATCH('Step 1_Metric 7'!$J1024,'HAZUS Table FL 14.8'!$C$4:$C$14,0)),"no data")</f>
        <v>no data</v>
      </c>
      <c r="W1024" s="92" t="str">
        <f t="shared" si="146"/>
        <v/>
      </c>
      <c r="X1024" s="92" t="str">
        <f t="shared" si="147"/>
        <v/>
      </c>
      <c r="Y1024" s="92" t="str">
        <f t="shared" si="148"/>
        <v/>
      </c>
      <c r="Z1024" s="92" t="str">
        <f t="shared" si="149"/>
        <v/>
      </c>
      <c r="AA1024" s="101" t="str">
        <f t="shared" si="150"/>
        <v/>
      </c>
      <c r="AB1024" s="101" t="str">
        <f t="shared" si="151"/>
        <v/>
      </c>
      <c r="AC1024" s="92" t="str">
        <f t="shared" si="152"/>
        <v/>
      </c>
      <c r="AD1024" s="92" t="str">
        <f t="shared" si="153"/>
        <v/>
      </c>
    </row>
    <row r="1025" spans="1:30" x14ac:dyDescent="0.25">
      <c r="A1025">
        <f t="shared" si="145"/>
        <v>10</v>
      </c>
      <c r="B1025">
        <f>COUNTIF($D$4:D1025,D1025)</f>
        <v>942</v>
      </c>
      <c r="C1025">
        <f>'Building Structure Data'!B1026</f>
        <v>0</v>
      </c>
      <c r="D1025">
        <f>'Building Structure Data'!C1026</f>
        <v>0</v>
      </c>
      <c r="E1025">
        <f>'Building Structure Data'!D1026</f>
        <v>0</v>
      </c>
      <c r="F1025">
        <f>'Building Structure Data'!E1026</f>
        <v>0</v>
      </c>
      <c r="G1025" s="43">
        <f>'Building Structure Data'!O1026</f>
        <v>0</v>
      </c>
      <c r="H1025" s="43">
        <f>'Building Structure Data'!P1026</f>
        <v>0</v>
      </c>
      <c r="I1025" t="b">
        <f>IF(OR('Building Structure Data'!M1026="C",'Building Structure Data'!M1026="R"),TRUE,FALSE)</f>
        <v>0</v>
      </c>
      <c r="J1025">
        <f>'Building Structure Data'!Y1026</f>
        <v>0</v>
      </c>
      <c r="K1025" s="77">
        <f>'Building Structure Data'!AN1026</f>
        <v>0</v>
      </c>
      <c r="L1025" s="77">
        <f>'Building Structure Data'!AO1026</f>
        <v>0</v>
      </c>
      <c r="M1025" s="163" t="str">
        <f>IFERROR('Inputs_Metric 7'!$D$5*INDEX('HAZUS Table FL 14.14'!$F$5:$F$40,MATCH($J1025,'HAZUS Table FL 14.14'!$C$5:$C$40,0)),"no data")</f>
        <v>no data</v>
      </c>
      <c r="N1025" s="163" t="str">
        <f>IFERROR('Inputs_Metric 7'!$D$5*INDEX('HAZUS Table FL 14.14'!$G$5:$G$40,MATCH($J1025,'HAZUS Table FL 14.14'!$C$5:$C$40,0)),"no data")</f>
        <v>no data</v>
      </c>
      <c r="O1025" s="163" t="str">
        <f>IFERROR('Inputs_Metric 7'!$D$5*INDEX('HAZUS Table FL 14.14'!$I$5:$I$40,MATCH($J1025,'HAZUS Table FL 14.14'!$C$5:$C$40,0)),"no data")</f>
        <v>no data</v>
      </c>
      <c r="P1025" s="246" t="str">
        <f>IFERROR(AVERAGEIFS('HAZUS Table FL 14.12'!$S$4:$S$325,'HAZUS Table FL 14.12'!$N$4:$N$325,$J1025,'HAZUS Table FL 14.12'!$R$4:$R$325,$I1025,'HAZUS Table FL 14.12'!$P$4:$P$325,"&lt;="&amp;$G1025,'HAZUS Table FL 14.12'!$Q$4:$Q$325,"&gt;"&amp;$G1025)*'Inputs_Metric 7'!$D$6,"no data")</f>
        <v>no data</v>
      </c>
      <c r="Q1025" s="246" t="str">
        <f>IFERROR(AVERAGEIFS('HAZUS Table FL 14.12'!$S$4:$S$325,'HAZUS Table FL 14.12'!$N$4:$N$325,$J1025,'HAZUS Table FL 14.12'!$R$4:$R$325,$I1025,'HAZUS Table FL 14.12'!$P$4:$P$325,"&lt;="&amp;$H1025,'HAZUS Table FL 14.12'!$Q$4:$Q$325,"&gt;"&amp;$H1025)*'Inputs_Metric 7'!$D$6,"no data")</f>
        <v>no data</v>
      </c>
      <c r="R1025" s="246" t="str">
        <f>IFERROR(INDEX('HAZUS Table FL 14.16'!$D$3:$D$30,MATCH($J1025,'HAZUS Table FL 14.16'!$C$3:$C$30,0)),"no data")</f>
        <v>no data</v>
      </c>
      <c r="S1025" s="246" t="str">
        <f>IFERROR(INDEX('HAZUS Table FL 14.16'!$F$3:$F$30,MATCH($J1025,'HAZUS Table FL 14.16'!$C$3:$C$30,0)),"no data")</f>
        <v>no data</v>
      </c>
      <c r="T1025" s="246" t="str">
        <f>IFERROR(INDEX('HAZUS Table FL 14.16'!$G$3:$G$30,MATCH($J1025,'HAZUS Table FL 14.16'!$C$3:$C$30,0)),"no data")</f>
        <v>no data</v>
      </c>
      <c r="U1025" s="164" t="str">
        <f>IFERROR('Inputs_Metric 7'!$D$5*INDEX('HAZUS Table FL 14.8'!$E$4:$E$14,MATCH('Step 1_Metric 7'!$J1025,'HAZUS Table FL 14.8'!$C$4:$C$14,0)),"no data")</f>
        <v>no data</v>
      </c>
      <c r="W1025" s="92" t="str">
        <f t="shared" si="146"/>
        <v/>
      </c>
      <c r="X1025" s="92" t="str">
        <f t="shared" si="147"/>
        <v/>
      </c>
      <c r="Y1025" s="92" t="str">
        <f t="shared" si="148"/>
        <v/>
      </c>
      <c r="Z1025" s="92" t="str">
        <f t="shared" si="149"/>
        <v/>
      </c>
      <c r="AA1025" s="101" t="str">
        <f t="shared" si="150"/>
        <v/>
      </c>
      <c r="AB1025" s="101" t="str">
        <f t="shared" si="151"/>
        <v/>
      </c>
      <c r="AC1025" s="92" t="str">
        <f t="shared" si="152"/>
        <v/>
      </c>
      <c r="AD1025" s="92" t="str">
        <f t="shared" si="153"/>
        <v/>
      </c>
    </row>
    <row r="1026" spans="1:30" x14ac:dyDescent="0.25">
      <c r="A1026">
        <f t="shared" si="145"/>
        <v>10</v>
      </c>
      <c r="B1026">
        <f>COUNTIF($D$4:D1026,D1026)</f>
        <v>943</v>
      </c>
      <c r="C1026">
        <f>'Building Structure Data'!B1027</f>
        <v>0</v>
      </c>
      <c r="D1026">
        <f>'Building Structure Data'!C1027</f>
        <v>0</v>
      </c>
      <c r="E1026">
        <f>'Building Structure Data'!D1027</f>
        <v>0</v>
      </c>
      <c r="F1026">
        <f>'Building Structure Data'!E1027</f>
        <v>0</v>
      </c>
      <c r="G1026" s="43">
        <f>'Building Structure Data'!O1027</f>
        <v>0</v>
      </c>
      <c r="H1026" s="43">
        <f>'Building Structure Data'!P1027</f>
        <v>0</v>
      </c>
      <c r="I1026" t="b">
        <f>IF(OR('Building Structure Data'!M1027="C",'Building Structure Data'!M1027="R"),TRUE,FALSE)</f>
        <v>0</v>
      </c>
      <c r="J1026">
        <f>'Building Structure Data'!Y1027</f>
        <v>0</v>
      </c>
      <c r="K1026" s="77">
        <f>'Building Structure Data'!AN1027</f>
        <v>0</v>
      </c>
      <c r="L1026" s="77">
        <f>'Building Structure Data'!AO1027</f>
        <v>0</v>
      </c>
      <c r="M1026" s="163" t="str">
        <f>IFERROR('Inputs_Metric 7'!$D$5*INDEX('HAZUS Table FL 14.14'!$F$5:$F$40,MATCH($J1026,'HAZUS Table FL 14.14'!$C$5:$C$40,0)),"no data")</f>
        <v>no data</v>
      </c>
      <c r="N1026" s="163" t="str">
        <f>IFERROR('Inputs_Metric 7'!$D$5*INDEX('HAZUS Table FL 14.14'!$G$5:$G$40,MATCH($J1026,'HAZUS Table FL 14.14'!$C$5:$C$40,0)),"no data")</f>
        <v>no data</v>
      </c>
      <c r="O1026" s="163" t="str">
        <f>IFERROR('Inputs_Metric 7'!$D$5*INDEX('HAZUS Table FL 14.14'!$I$5:$I$40,MATCH($J1026,'HAZUS Table FL 14.14'!$C$5:$C$40,0)),"no data")</f>
        <v>no data</v>
      </c>
      <c r="P1026" s="246" t="str">
        <f>IFERROR(AVERAGEIFS('HAZUS Table FL 14.12'!$S$4:$S$325,'HAZUS Table FL 14.12'!$N$4:$N$325,$J1026,'HAZUS Table FL 14.12'!$R$4:$R$325,$I1026,'HAZUS Table FL 14.12'!$P$4:$P$325,"&lt;="&amp;$G1026,'HAZUS Table FL 14.12'!$Q$4:$Q$325,"&gt;"&amp;$G1026)*'Inputs_Metric 7'!$D$6,"no data")</f>
        <v>no data</v>
      </c>
      <c r="Q1026" s="246" t="str">
        <f>IFERROR(AVERAGEIFS('HAZUS Table FL 14.12'!$S$4:$S$325,'HAZUS Table FL 14.12'!$N$4:$N$325,$J1026,'HAZUS Table FL 14.12'!$R$4:$R$325,$I1026,'HAZUS Table FL 14.12'!$P$4:$P$325,"&lt;="&amp;$H1026,'HAZUS Table FL 14.12'!$Q$4:$Q$325,"&gt;"&amp;$H1026)*'Inputs_Metric 7'!$D$6,"no data")</f>
        <v>no data</v>
      </c>
      <c r="R1026" s="246" t="str">
        <f>IFERROR(INDEX('HAZUS Table FL 14.16'!$D$3:$D$30,MATCH($J1026,'HAZUS Table FL 14.16'!$C$3:$C$30,0)),"no data")</f>
        <v>no data</v>
      </c>
      <c r="S1026" s="246" t="str">
        <f>IFERROR(INDEX('HAZUS Table FL 14.16'!$F$3:$F$30,MATCH($J1026,'HAZUS Table FL 14.16'!$C$3:$C$30,0)),"no data")</f>
        <v>no data</v>
      </c>
      <c r="T1026" s="246" t="str">
        <f>IFERROR(INDEX('HAZUS Table FL 14.16'!$G$3:$G$30,MATCH($J1026,'HAZUS Table FL 14.16'!$C$3:$C$30,0)),"no data")</f>
        <v>no data</v>
      </c>
      <c r="U1026" s="164" t="str">
        <f>IFERROR('Inputs_Metric 7'!$D$5*INDEX('HAZUS Table FL 14.8'!$E$4:$E$14,MATCH('Step 1_Metric 7'!$J1026,'HAZUS Table FL 14.8'!$C$4:$C$14,0)),"no data")</f>
        <v>no data</v>
      </c>
      <c r="W1026" s="92" t="str">
        <f t="shared" si="146"/>
        <v/>
      </c>
      <c r="X1026" s="92" t="str">
        <f t="shared" si="147"/>
        <v/>
      </c>
      <c r="Y1026" s="92" t="str">
        <f t="shared" si="148"/>
        <v/>
      </c>
      <c r="Z1026" s="92" t="str">
        <f t="shared" si="149"/>
        <v/>
      </c>
      <c r="AA1026" s="101" t="str">
        <f t="shared" si="150"/>
        <v/>
      </c>
      <c r="AB1026" s="101" t="str">
        <f t="shared" si="151"/>
        <v/>
      </c>
      <c r="AC1026" s="92" t="str">
        <f t="shared" si="152"/>
        <v/>
      </c>
      <c r="AD1026" s="92" t="str">
        <f t="shared" si="153"/>
        <v/>
      </c>
    </row>
    <row r="1027" spans="1:30" x14ac:dyDescent="0.25">
      <c r="A1027">
        <f t="shared" si="145"/>
        <v>10</v>
      </c>
      <c r="B1027">
        <f>COUNTIF($D$4:D1027,D1027)</f>
        <v>944</v>
      </c>
      <c r="C1027">
        <f>'Building Structure Data'!B1028</f>
        <v>0</v>
      </c>
      <c r="D1027">
        <f>'Building Structure Data'!C1028</f>
        <v>0</v>
      </c>
      <c r="E1027">
        <f>'Building Structure Data'!D1028</f>
        <v>0</v>
      </c>
      <c r="F1027">
        <f>'Building Structure Data'!E1028</f>
        <v>0</v>
      </c>
      <c r="G1027" s="43">
        <f>'Building Structure Data'!O1028</f>
        <v>0</v>
      </c>
      <c r="H1027" s="43">
        <f>'Building Structure Data'!P1028</f>
        <v>0</v>
      </c>
      <c r="I1027" t="b">
        <f>IF(OR('Building Structure Data'!M1028="C",'Building Structure Data'!M1028="R"),TRUE,FALSE)</f>
        <v>0</v>
      </c>
      <c r="J1027">
        <f>'Building Structure Data'!Y1028</f>
        <v>0</v>
      </c>
      <c r="K1027" s="77">
        <f>'Building Structure Data'!AN1028</f>
        <v>0</v>
      </c>
      <c r="L1027" s="77">
        <f>'Building Structure Data'!AO1028</f>
        <v>0</v>
      </c>
      <c r="M1027" s="163" t="str">
        <f>IFERROR('Inputs_Metric 7'!$D$5*INDEX('HAZUS Table FL 14.14'!$F$5:$F$40,MATCH($J1027,'HAZUS Table FL 14.14'!$C$5:$C$40,0)),"no data")</f>
        <v>no data</v>
      </c>
      <c r="N1027" s="163" t="str">
        <f>IFERROR('Inputs_Metric 7'!$D$5*INDEX('HAZUS Table FL 14.14'!$G$5:$G$40,MATCH($J1027,'HAZUS Table FL 14.14'!$C$5:$C$40,0)),"no data")</f>
        <v>no data</v>
      </c>
      <c r="O1027" s="163" t="str">
        <f>IFERROR('Inputs_Metric 7'!$D$5*INDEX('HAZUS Table FL 14.14'!$I$5:$I$40,MATCH($J1027,'HAZUS Table FL 14.14'!$C$5:$C$40,0)),"no data")</f>
        <v>no data</v>
      </c>
      <c r="P1027" s="246" t="str">
        <f>IFERROR(AVERAGEIFS('HAZUS Table FL 14.12'!$S$4:$S$325,'HAZUS Table FL 14.12'!$N$4:$N$325,$J1027,'HAZUS Table FL 14.12'!$R$4:$R$325,$I1027,'HAZUS Table FL 14.12'!$P$4:$P$325,"&lt;="&amp;$G1027,'HAZUS Table FL 14.12'!$Q$4:$Q$325,"&gt;"&amp;$G1027)*'Inputs_Metric 7'!$D$6,"no data")</f>
        <v>no data</v>
      </c>
      <c r="Q1027" s="246" t="str">
        <f>IFERROR(AVERAGEIFS('HAZUS Table FL 14.12'!$S$4:$S$325,'HAZUS Table FL 14.12'!$N$4:$N$325,$J1027,'HAZUS Table FL 14.12'!$R$4:$R$325,$I1027,'HAZUS Table FL 14.12'!$P$4:$P$325,"&lt;="&amp;$H1027,'HAZUS Table FL 14.12'!$Q$4:$Q$325,"&gt;"&amp;$H1027)*'Inputs_Metric 7'!$D$6,"no data")</f>
        <v>no data</v>
      </c>
      <c r="R1027" s="246" t="str">
        <f>IFERROR(INDEX('HAZUS Table FL 14.16'!$D$3:$D$30,MATCH($J1027,'HAZUS Table FL 14.16'!$C$3:$C$30,0)),"no data")</f>
        <v>no data</v>
      </c>
      <c r="S1027" s="246" t="str">
        <f>IFERROR(INDEX('HAZUS Table FL 14.16'!$F$3:$F$30,MATCH($J1027,'HAZUS Table FL 14.16'!$C$3:$C$30,0)),"no data")</f>
        <v>no data</v>
      </c>
      <c r="T1027" s="246" t="str">
        <f>IFERROR(INDEX('HAZUS Table FL 14.16'!$G$3:$G$30,MATCH($J1027,'HAZUS Table FL 14.16'!$C$3:$C$30,0)),"no data")</f>
        <v>no data</v>
      </c>
      <c r="U1027" s="164" t="str">
        <f>IFERROR('Inputs_Metric 7'!$D$5*INDEX('HAZUS Table FL 14.8'!$E$4:$E$14,MATCH('Step 1_Metric 7'!$J1027,'HAZUS Table FL 14.8'!$C$4:$C$14,0)),"no data")</f>
        <v>no data</v>
      </c>
      <c r="W1027" s="92" t="str">
        <f t="shared" si="146"/>
        <v/>
      </c>
      <c r="X1027" s="92" t="str">
        <f t="shared" si="147"/>
        <v/>
      </c>
      <c r="Y1027" s="92" t="str">
        <f t="shared" si="148"/>
        <v/>
      </c>
      <c r="Z1027" s="92" t="str">
        <f t="shared" si="149"/>
        <v/>
      </c>
      <c r="AA1027" s="101" t="str">
        <f t="shared" si="150"/>
        <v/>
      </c>
      <c r="AB1027" s="101" t="str">
        <f t="shared" si="151"/>
        <v/>
      </c>
      <c r="AC1027" s="92" t="str">
        <f t="shared" si="152"/>
        <v/>
      </c>
      <c r="AD1027" s="92" t="str">
        <f t="shared" si="153"/>
        <v/>
      </c>
    </row>
    <row r="1028" spans="1:30" x14ac:dyDescent="0.25">
      <c r="A1028">
        <f t="shared" si="145"/>
        <v>10</v>
      </c>
      <c r="B1028">
        <f>COUNTIF($D$4:D1028,D1028)</f>
        <v>945</v>
      </c>
      <c r="C1028">
        <f>'Building Structure Data'!B1029</f>
        <v>0</v>
      </c>
      <c r="D1028">
        <f>'Building Structure Data'!C1029</f>
        <v>0</v>
      </c>
      <c r="E1028">
        <f>'Building Structure Data'!D1029</f>
        <v>0</v>
      </c>
      <c r="F1028">
        <f>'Building Structure Data'!E1029</f>
        <v>0</v>
      </c>
      <c r="G1028" s="43">
        <f>'Building Structure Data'!O1029</f>
        <v>0</v>
      </c>
      <c r="H1028" s="43">
        <f>'Building Structure Data'!P1029</f>
        <v>0</v>
      </c>
      <c r="I1028" t="b">
        <f>IF(OR('Building Structure Data'!M1029="C",'Building Structure Data'!M1029="R"),TRUE,FALSE)</f>
        <v>0</v>
      </c>
      <c r="J1028">
        <f>'Building Structure Data'!Y1029</f>
        <v>0</v>
      </c>
      <c r="K1028" s="77">
        <f>'Building Structure Data'!AN1029</f>
        <v>0</v>
      </c>
      <c r="L1028" s="77">
        <f>'Building Structure Data'!AO1029</f>
        <v>0</v>
      </c>
      <c r="M1028" s="163" t="str">
        <f>IFERROR('Inputs_Metric 7'!$D$5*INDEX('HAZUS Table FL 14.14'!$F$5:$F$40,MATCH($J1028,'HAZUS Table FL 14.14'!$C$5:$C$40,0)),"no data")</f>
        <v>no data</v>
      </c>
      <c r="N1028" s="163" t="str">
        <f>IFERROR('Inputs_Metric 7'!$D$5*INDEX('HAZUS Table FL 14.14'!$G$5:$G$40,MATCH($J1028,'HAZUS Table FL 14.14'!$C$5:$C$40,0)),"no data")</f>
        <v>no data</v>
      </c>
      <c r="O1028" s="163" t="str">
        <f>IFERROR('Inputs_Metric 7'!$D$5*INDEX('HAZUS Table FL 14.14'!$I$5:$I$40,MATCH($J1028,'HAZUS Table FL 14.14'!$C$5:$C$40,0)),"no data")</f>
        <v>no data</v>
      </c>
      <c r="P1028" s="246" t="str">
        <f>IFERROR(AVERAGEIFS('HAZUS Table FL 14.12'!$S$4:$S$325,'HAZUS Table FL 14.12'!$N$4:$N$325,$J1028,'HAZUS Table FL 14.12'!$R$4:$R$325,$I1028,'HAZUS Table FL 14.12'!$P$4:$P$325,"&lt;="&amp;$G1028,'HAZUS Table FL 14.12'!$Q$4:$Q$325,"&gt;"&amp;$G1028)*'Inputs_Metric 7'!$D$6,"no data")</f>
        <v>no data</v>
      </c>
      <c r="Q1028" s="246" t="str">
        <f>IFERROR(AVERAGEIFS('HAZUS Table FL 14.12'!$S$4:$S$325,'HAZUS Table FL 14.12'!$N$4:$N$325,$J1028,'HAZUS Table FL 14.12'!$R$4:$R$325,$I1028,'HAZUS Table FL 14.12'!$P$4:$P$325,"&lt;="&amp;$H1028,'HAZUS Table FL 14.12'!$Q$4:$Q$325,"&gt;"&amp;$H1028)*'Inputs_Metric 7'!$D$6,"no data")</f>
        <v>no data</v>
      </c>
      <c r="R1028" s="246" t="str">
        <f>IFERROR(INDEX('HAZUS Table FL 14.16'!$D$3:$D$30,MATCH($J1028,'HAZUS Table FL 14.16'!$C$3:$C$30,0)),"no data")</f>
        <v>no data</v>
      </c>
      <c r="S1028" s="246" t="str">
        <f>IFERROR(INDEX('HAZUS Table FL 14.16'!$F$3:$F$30,MATCH($J1028,'HAZUS Table FL 14.16'!$C$3:$C$30,0)),"no data")</f>
        <v>no data</v>
      </c>
      <c r="T1028" s="246" t="str">
        <f>IFERROR(INDEX('HAZUS Table FL 14.16'!$G$3:$G$30,MATCH($J1028,'HAZUS Table FL 14.16'!$C$3:$C$30,0)),"no data")</f>
        <v>no data</v>
      </c>
      <c r="U1028" s="164" t="str">
        <f>IFERROR('Inputs_Metric 7'!$D$5*INDEX('HAZUS Table FL 14.8'!$E$4:$E$14,MATCH('Step 1_Metric 7'!$J1028,'HAZUS Table FL 14.8'!$C$4:$C$14,0)),"no data")</f>
        <v>no data</v>
      </c>
      <c r="W1028" s="92" t="str">
        <f t="shared" si="146"/>
        <v/>
      </c>
      <c r="X1028" s="92" t="str">
        <f t="shared" si="147"/>
        <v/>
      </c>
      <c r="Y1028" s="92" t="str">
        <f t="shared" si="148"/>
        <v/>
      </c>
      <c r="Z1028" s="92" t="str">
        <f t="shared" si="149"/>
        <v/>
      </c>
      <c r="AA1028" s="101" t="str">
        <f t="shared" si="150"/>
        <v/>
      </c>
      <c r="AB1028" s="101" t="str">
        <f t="shared" si="151"/>
        <v/>
      </c>
      <c r="AC1028" s="92" t="str">
        <f t="shared" si="152"/>
        <v/>
      </c>
      <c r="AD1028" s="92" t="str">
        <f t="shared" si="153"/>
        <v/>
      </c>
    </row>
    <row r="1029" spans="1:30" x14ac:dyDescent="0.25">
      <c r="A1029">
        <f t="shared" si="145"/>
        <v>10</v>
      </c>
      <c r="B1029">
        <f>COUNTIF($D$4:D1029,D1029)</f>
        <v>946</v>
      </c>
      <c r="C1029">
        <f>'Building Structure Data'!B1030</f>
        <v>0</v>
      </c>
      <c r="D1029">
        <f>'Building Structure Data'!C1030</f>
        <v>0</v>
      </c>
      <c r="E1029">
        <f>'Building Structure Data'!D1030</f>
        <v>0</v>
      </c>
      <c r="F1029">
        <f>'Building Structure Data'!E1030</f>
        <v>0</v>
      </c>
      <c r="G1029" s="43">
        <f>'Building Structure Data'!O1030</f>
        <v>0</v>
      </c>
      <c r="H1029" s="43">
        <f>'Building Structure Data'!P1030</f>
        <v>0</v>
      </c>
      <c r="I1029" t="b">
        <f>IF(OR('Building Structure Data'!M1030="C",'Building Structure Data'!M1030="R"),TRUE,FALSE)</f>
        <v>0</v>
      </c>
      <c r="J1029">
        <f>'Building Structure Data'!Y1030</f>
        <v>0</v>
      </c>
      <c r="K1029" s="77">
        <f>'Building Structure Data'!AN1030</f>
        <v>0</v>
      </c>
      <c r="L1029" s="77">
        <f>'Building Structure Data'!AO1030</f>
        <v>0</v>
      </c>
      <c r="M1029" s="163" t="str">
        <f>IFERROR('Inputs_Metric 7'!$D$5*INDEX('HAZUS Table FL 14.14'!$F$5:$F$40,MATCH($J1029,'HAZUS Table FL 14.14'!$C$5:$C$40,0)),"no data")</f>
        <v>no data</v>
      </c>
      <c r="N1029" s="163" t="str">
        <f>IFERROR('Inputs_Metric 7'!$D$5*INDEX('HAZUS Table FL 14.14'!$G$5:$G$40,MATCH($J1029,'HAZUS Table FL 14.14'!$C$5:$C$40,0)),"no data")</f>
        <v>no data</v>
      </c>
      <c r="O1029" s="163" t="str">
        <f>IFERROR('Inputs_Metric 7'!$D$5*INDEX('HAZUS Table FL 14.14'!$I$5:$I$40,MATCH($J1029,'HAZUS Table FL 14.14'!$C$5:$C$40,0)),"no data")</f>
        <v>no data</v>
      </c>
      <c r="P1029" s="246" t="str">
        <f>IFERROR(AVERAGEIFS('HAZUS Table FL 14.12'!$S$4:$S$325,'HAZUS Table FL 14.12'!$N$4:$N$325,$J1029,'HAZUS Table FL 14.12'!$R$4:$R$325,$I1029,'HAZUS Table FL 14.12'!$P$4:$P$325,"&lt;="&amp;$G1029,'HAZUS Table FL 14.12'!$Q$4:$Q$325,"&gt;"&amp;$G1029)*'Inputs_Metric 7'!$D$6,"no data")</f>
        <v>no data</v>
      </c>
      <c r="Q1029" s="246" t="str">
        <f>IFERROR(AVERAGEIFS('HAZUS Table FL 14.12'!$S$4:$S$325,'HAZUS Table FL 14.12'!$N$4:$N$325,$J1029,'HAZUS Table FL 14.12'!$R$4:$R$325,$I1029,'HAZUS Table FL 14.12'!$P$4:$P$325,"&lt;="&amp;$H1029,'HAZUS Table FL 14.12'!$Q$4:$Q$325,"&gt;"&amp;$H1029)*'Inputs_Metric 7'!$D$6,"no data")</f>
        <v>no data</v>
      </c>
      <c r="R1029" s="246" t="str">
        <f>IFERROR(INDEX('HAZUS Table FL 14.16'!$D$3:$D$30,MATCH($J1029,'HAZUS Table FL 14.16'!$C$3:$C$30,0)),"no data")</f>
        <v>no data</v>
      </c>
      <c r="S1029" s="246" t="str">
        <f>IFERROR(INDEX('HAZUS Table FL 14.16'!$F$3:$F$30,MATCH($J1029,'HAZUS Table FL 14.16'!$C$3:$C$30,0)),"no data")</f>
        <v>no data</v>
      </c>
      <c r="T1029" s="246" t="str">
        <f>IFERROR(INDEX('HAZUS Table FL 14.16'!$G$3:$G$30,MATCH($J1029,'HAZUS Table FL 14.16'!$C$3:$C$30,0)),"no data")</f>
        <v>no data</v>
      </c>
      <c r="U1029" s="164" t="str">
        <f>IFERROR('Inputs_Metric 7'!$D$5*INDEX('HAZUS Table FL 14.8'!$E$4:$E$14,MATCH('Step 1_Metric 7'!$J1029,'HAZUS Table FL 14.8'!$C$4:$C$14,0)),"no data")</f>
        <v>no data</v>
      </c>
      <c r="W1029" s="92" t="str">
        <f t="shared" si="146"/>
        <v/>
      </c>
      <c r="X1029" s="92" t="str">
        <f t="shared" si="147"/>
        <v/>
      </c>
      <c r="Y1029" s="92" t="str">
        <f t="shared" si="148"/>
        <v/>
      </c>
      <c r="Z1029" s="92" t="str">
        <f t="shared" si="149"/>
        <v/>
      </c>
      <c r="AA1029" s="101" t="str">
        <f t="shared" si="150"/>
        <v/>
      </c>
      <c r="AB1029" s="101" t="str">
        <f t="shared" si="151"/>
        <v/>
      </c>
      <c r="AC1029" s="92" t="str">
        <f t="shared" si="152"/>
        <v/>
      </c>
      <c r="AD1029" s="92" t="str">
        <f t="shared" si="153"/>
        <v/>
      </c>
    </row>
    <row r="1030" spans="1:30" x14ac:dyDescent="0.25">
      <c r="A1030">
        <f t="shared" si="145"/>
        <v>10</v>
      </c>
      <c r="B1030">
        <f>COUNTIF($D$4:D1030,D1030)</f>
        <v>947</v>
      </c>
      <c r="C1030">
        <f>'Building Structure Data'!B1031</f>
        <v>0</v>
      </c>
      <c r="D1030">
        <f>'Building Structure Data'!C1031</f>
        <v>0</v>
      </c>
      <c r="E1030">
        <f>'Building Structure Data'!D1031</f>
        <v>0</v>
      </c>
      <c r="F1030">
        <f>'Building Structure Data'!E1031</f>
        <v>0</v>
      </c>
      <c r="G1030" s="43">
        <f>'Building Structure Data'!O1031</f>
        <v>0</v>
      </c>
      <c r="H1030" s="43">
        <f>'Building Structure Data'!P1031</f>
        <v>0</v>
      </c>
      <c r="I1030" t="b">
        <f>IF(OR('Building Structure Data'!M1031="C",'Building Structure Data'!M1031="R"),TRUE,FALSE)</f>
        <v>0</v>
      </c>
      <c r="J1030">
        <f>'Building Structure Data'!Y1031</f>
        <v>0</v>
      </c>
      <c r="K1030" s="77">
        <f>'Building Structure Data'!AN1031</f>
        <v>0</v>
      </c>
      <c r="L1030" s="77">
        <f>'Building Structure Data'!AO1031</f>
        <v>0</v>
      </c>
      <c r="M1030" s="163" t="str">
        <f>IFERROR('Inputs_Metric 7'!$D$5*INDEX('HAZUS Table FL 14.14'!$F$5:$F$40,MATCH($J1030,'HAZUS Table FL 14.14'!$C$5:$C$40,0)),"no data")</f>
        <v>no data</v>
      </c>
      <c r="N1030" s="163" t="str">
        <f>IFERROR('Inputs_Metric 7'!$D$5*INDEX('HAZUS Table FL 14.14'!$G$5:$G$40,MATCH($J1030,'HAZUS Table FL 14.14'!$C$5:$C$40,0)),"no data")</f>
        <v>no data</v>
      </c>
      <c r="O1030" s="163" t="str">
        <f>IFERROR('Inputs_Metric 7'!$D$5*INDEX('HAZUS Table FL 14.14'!$I$5:$I$40,MATCH($J1030,'HAZUS Table FL 14.14'!$C$5:$C$40,0)),"no data")</f>
        <v>no data</v>
      </c>
      <c r="P1030" s="246" t="str">
        <f>IFERROR(AVERAGEIFS('HAZUS Table FL 14.12'!$S$4:$S$325,'HAZUS Table FL 14.12'!$N$4:$N$325,$J1030,'HAZUS Table FL 14.12'!$R$4:$R$325,$I1030,'HAZUS Table FL 14.12'!$P$4:$P$325,"&lt;="&amp;$G1030,'HAZUS Table FL 14.12'!$Q$4:$Q$325,"&gt;"&amp;$G1030)*'Inputs_Metric 7'!$D$6,"no data")</f>
        <v>no data</v>
      </c>
      <c r="Q1030" s="246" t="str">
        <f>IFERROR(AVERAGEIFS('HAZUS Table FL 14.12'!$S$4:$S$325,'HAZUS Table FL 14.12'!$N$4:$N$325,$J1030,'HAZUS Table FL 14.12'!$R$4:$R$325,$I1030,'HAZUS Table FL 14.12'!$P$4:$P$325,"&lt;="&amp;$H1030,'HAZUS Table FL 14.12'!$Q$4:$Q$325,"&gt;"&amp;$H1030)*'Inputs_Metric 7'!$D$6,"no data")</f>
        <v>no data</v>
      </c>
      <c r="R1030" s="246" t="str">
        <f>IFERROR(INDEX('HAZUS Table FL 14.16'!$D$3:$D$30,MATCH($J1030,'HAZUS Table FL 14.16'!$C$3:$C$30,0)),"no data")</f>
        <v>no data</v>
      </c>
      <c r="S1030" s="246" t="str">
        <f>IFERROR(INDEX('HAZUS Table FL 14.16'!$F$3:$F$30,MATCH($J1030,'HAZUS Table FL 14.16'!$C$3:$C$30,0)),"no data")</f>
        <v>no data</v>
      </c>
      <c r="T1030" s="246" t="str">
        <f>IFERROR(INDEX('HAZUS Table FL 14.16'!$G$3:$G$30,MATCH($J1030,'HAZUS Table FL 14.16'!$C$3:$C$30,0)),"no data")</f>
        <v>no data</v>
      </c>
      <c r="U1030" s="164" t="str">
        <f>IFERROR('Inputs_Metric 7'!$D$5*INDEX('HAZUS Table FL 14.8'!$E$4:$E$14,MATCH('Step 1_Metric 7'!$J1030,'HAZUS Table FL 14.8'!$C$4:$C$14,0)),"no data")</f>
        <v>no data</v>
      </c>
      <c r="W1030" s="92" t="str">
        <f t="shared" si="146"/>
        <v/>
      </c>
      <c r="X1030" s="92" t="str">
        <f t="shared" si="147"/>
        <v/>
      </c>
      <c r="Y1030" s="92" t="str">
        <f t="shared" si="148"/>
        <v/>
      </c>
      <c r="Z1030" s="92" t="str">
        <f t="shared" si="149"/>
        <v/>
      </c>
      <c r="AA1030" s="101" t="str">
        <f t="shared" si="150"/>
        <v/>
      </c>
      <c r="AB1030" s="101" t="str">
        <f t="shared" si="151"/>
        <v/>
      </c>
      <c r="AC1030" s="92" t="str">
        <f t="shared" si="152"/>
        <v/>
      </c>
      <c r="AD1030" s="92" t="str">
        <f t="shared" si="153"/>
        <v/>
      </c>
    </row>
    <row r="1031" spans="1:30" x14ac:dyDescent="0.25">
      <c r="A1031">
        <f t="shared" si="145"/>
        <v>10</v>
      </c>
      <c r="B1031">
        <f>COUNTIF($D$4:D1031,D1031)</f>
        <v>948</v>
      </c>
      <c r="C1031">
        <f>'Building Structure Data'!B1032</f>
        <v>0</v>
      </c>
      <c r="D1031">
        <f>'Building Structure Data'!C1032</f>
        <v>0</v>
      </c>
      <c r="E1031">
        <f>'Building Structure Data'!D1032</f>
        <v>0</v>
      </c>
      <c r="F1031">
        <f>'Building Structure Data'!E1032</f>
        <v>0</v>
      </c>
      <c r="G1031" s="43">
        <f>'Building Structure Data'!O1032</f>
        <v>0</v>
      </c>
      <c r="H1031" s="43">
        <f>'Building Structure Data'!P1032</f>
        <v>0</v>
      </c>
      <c r="I1031" t="b">
        <f>IF(OR('Building Structure Data'!M1032="C",'Building Structure Data'!M1032="R"),TRUE,FALSE)</f>
        <v>0</v>
      </c>
      <c r="J1031">
        <f>'Building Structure Data'!Y1032</f>
        <v>0</v>
      </c>
      <c r="K1031" s="77">
        <f>'Building Structure Data'!AN1032</f>
        <v>0</v>
      </c>
      <c r="L1031" s="77">
        <f>'Building Structure Data'!AO1032</f>
        <v>0</v>
      </c>
      <c r="M1031" s="163" t="str">
        <f>IFERROR('Inputs_Metric 7'!$D$5*INDEX('HAZUS Table FL 14.14'!$F$5:$F$40,MATCH($J1031,'HAZUS Table FL 14.14'!$C$5:$C$40,0)),"no data")</f>
        <v>no data</v>
      </c>
      <c r="N1031" s="163" t="str">
        <f>IFERROR('Inputs_Metric 7'!$D$5*INDEX('HAZUS Table FL 14.14'!$G$5:$G$40,MATCH($J1031,'HAZUS Table FL 14.14'!$C$5:$C$40,0)),"no data")</f>
        <v>no data</v>
      </c>
      <c r="O1031" s="163" t="str">
        <f>IFERROR('Inputs_Metric 7'!$D$5*INDEX('HAZUS Table FL 14.14'!$I$5:$I$40,MATCH($J1031,'HAZUS Table FL 14.14'!$C$5:$C$40,0)),"no data")</f>
        <v>no data</v>
      </c>
      <c r="P1031" s="246" t="str">
        <f>IFERROR(AVERAGEIFS('HAZUS Table FL 14.12'!$S$4:$S$325,'HAZUS Table FL 14.12'!$N$4:$N$325,$J1031,'HAZUS Table FL 14.12'!$R$4:$R$325,$I1031,'HAZUS Table FL 14.12'!$P$4:$P$325,"&lt;="&amp;$G1031,'HAZUS Table FL 14.12'!$Q$4:$Q$325,"&gt;"&amp;$G1031)*'Inputs_Metric 7'!$D$6,"no data")</f>
        <v>no data</v>
      </c>
      <c r="Q1031" s="246" t="str">
        <f>IFERROR(AVERAGEIFS('HAZUS Table FL 14.12'!$S$4:$S$325,'HAZUS Table FL 14.12'!$N$4:$N$325,$J1031,'HAZUS Table FL 14.12'!$R$4:$R$325,$I1031,'HAZUS Table FL 14.12'!$P$4:$P$325,"&lt;="&amp;$H1031,'HAZUS Table FL 14.12'!$Q$4:$Q$325,"&gt;"&amp;$H1031)*'Inputs_Metric 7'!$D$6,"no data")</f>
        <v>no data</v>
      </c>
      <c r="R1031" s="246" t="str">
        <f>IFERROR(INDEX('HAZUS Table FL 14.16'!$D$3:$D$30,MATCH($J1031,'HAZUS Table FL 14.16'!$C$3:$C$30,0)),"no data")</f>
        <v>no data</v>
      </c>
      <c r="S1031" s="246" t="str">
        <f>IFERROR(INDEX('HAZUS Table FL 14.16'!$F$3:$F$30,MATCH($J1031,'HAZUS Table FL 14.16'!$C$3:$C$30,0)),"no data")</f>
        <v>no data</v>
      </c>
      <c r="T1031" s="246" t="str">
        <f>IFERROR(INDEX('HAZUS Table FL 14.16'!$G$3:$G$30,MATCH($J1031,'HAZUS Table FL 14.16'!$C$3:$C$30,0)),"no data")</f>
        <v>no data</v>
      </c>
      <c r="U1031" s="164" t="str">
        <f>IFERROR('Inputs_Metric 7'!$D$5*INDEX('HAZUS Table FL 14.8'!$E$4:$E$14,MATCH('Step 1_Metric 7'!$J1031,'HAZUS Table FL 14.8'!$C$4:$C$14,0)),"no data")</f>
        <v>no data</v>
      </c>
      <c r="W1031" s="92" t="str">
        <f t="shared" si="146"/>
        <v/>
      </c>
      <c r="X1031" s="92" t="str">
        <f t="shared" si="147"/>
        <v/>
      </c>
      <c r="Y1031" s="92" t="str">
        <f t="shared" si="148"/>
        <v/>
      </c>
      <c r="Z1031" s="92" t="str">
        <f t="shared" si="149"/>
        <v/>
      </c>
      <c r="AA1031" s="101" t="str">
        <f t="shared" si="150"/>
        <v/>
      </c>
      <c r="AB1031" s="101" t="str">
        <f t="shared" si="151"/>
        <v/>
      </c>
      <c r="AC1031" s="92" t="str">
        <f t="shared" si="152"/>
        <v/>
      </c>
      <c r="AD1031" s="92" t="str">
        <f t="shared" si="153"/>
        <v/>
      </c>
    </row>
    <row r="1032" spans="1:30" x14ac:dyDescent="0.25">
      <c r="A1032">
        <f t="shared" si="145"/>
        <v>10</v>
      </c>
      <c r="B1032">
        <f>COUNTIF($D$4:D1032,D1032)</f>
        <v>949</v>
      </c>
      <c r="C1032">
        <f>'Building Structure Data'!B1033</f>
        <v>0</v>
      </c>
      <c r="D1032">
        <f>'Building Structure Data'!C1033</f>
        <v>0</v>
      </c>
      <c r="E1032">
        <f>'Building Structure Data'!D1033</f>
        <v>0</v>
      </c>
      <c r="F1032">
        <f>'Building Structure Data'!E1033</f>
        <v>0</v>
      </c>
      <c r="G1032" s="43">
        <f>'Building Structure Data'!O1033</f>
        <v>0</v>
      </c>
      <c r="H1032" s="43">
        <f>'Building Structure Data'!P1033</f>
        <v>0</v>
      </c>
      <c r="I1032" t="b">
        <f>IF(OR('Building Structure Data'!M1033="C",'Building Structure Data'!M1033="R"),TRUE,FALSE)</f>
        <v>0</v>
      </c>
      <c r="J1032">
        <f>'Building Structure Data'!Y1033</f>
        <v>0</v>
      </c>
      <c r="K1032" s="77">
        <f>'Building Structure Data'!AN1033</f>
        <v>0</v>
      </c>
      <c r="L1032" s="77">
        <f>'Building Structure Data'!AO1033</f>
        <v>0</v>
      </c>
      <c r="M1032" s="163" t="str">
        <f>IFERROR('Inputs_Metric 7'!$D$5*INDEX('HAZUS Table FL 14.14'!$F$5:$F$40,MATCH($J1032,'HAZUS Table FL 14.14'!$C$5:$C$40,0)),"no data")</f>
        <v>no data</v>
      </c>
      <c r="N1032" s="163" t="str">
        <f>IFERROR('Inputs_Metric 7'!$D$5*INDEX('HAZUS Table FL 14.14'!$G$5:$G$40,MATCH($J1032,'HAZUS Table FL 14.14'!$C$5:$C$40,0)),"no data")</f>
        <v>no data</v>
      </c>
      <c r="O1032" s="163" t="str">
        <f>IFERROR('Inputs_Metric 7'!$D$5*INDEX('HAZUS Table FL 14.14'!$I$5:$I$40,MATCH($J1032,'HAZUS Table FL 14.14'!$C$5:$C$40,0)),"no data")</f>
        <v>no data</v>
      </c>
      <c r="P1032" s="246" t="str">
        <f>IFERROR(AVERAGEIFS('HAZUS Table FL 14.12'!$S$4:$S$325,'HAZUS Table FL 14.12'!$N$4:$N$325,$J1032,'HAZUS Table FL 14.12'!$R$4:$R$325,$I1032,'HAZUS Table FL 14.12'!$P$4:$P$325,"&lt;="&amp;$G1032,'HAZUS Table FL 14.12'!$Q$4:$Q$325,"&gt;"&amp;$G1032)*'Inputs_Metric 7'!$D$6,"no data")</f>
        <v>no data</v>
      </c>
      <c r="Q1032" s="246" t="str">
        <f>IFERROR(AVERAGEIFS('HAZUS Table FL 14.12'!$S$4:$S$325,'HAZUS Table FL 14.12'!$N$4:$N$325,$J1032,'HAZUS Table FL 14.12'!$R$4:$R$325,$I1032,'HAZUS Table FL 14.12'!$P$4:$P$325,"&lt;="&amp;$H1032,'HAZUS Table FL 14.12'!$Q$4:$Q$325,"&gt;"&amp;$H1032)*'Inputs_Metric 7'!$D$6,"no data")</f>
        <v>no data</v>
      </c>
      <c r="R1032" s="246" t="str">
        <f>IFERROR(INDEX('HAZUS Table FL 14.16'!$D$3:$D$30,MATCH($J1032,'HAZUS Table FL 14.16'!$C$3:$C$30,0)),"no data")</f>
        <v>no data</v>
      </c>
      <c r="S1032" s="246" t="str">
        <f>IFERROR(INDEX('HAZUS Table FL 14.16'!$F$3:$F$30,MATCH($J1032,'HAZUS Table FL 14.16'!$C$3:$C$30,0)),"no data")</f>
        <v>no data</v>
      </c>
      <c r="T1032" s="246" t="str">
        <f>IFERROR(INDEX('HAZUS Table FL 14.16'!$G$3:$G$30,MATCH($J1032,'HAZUS Table FL 14.16'!$C$3:$C$30,0)),"no data")</f>
        <v>no data</v>
      </c>
      <c r="U1032" s="164" t="str">
        <f>IFERROR('Inputs_Metric 7'!$D$5*INDEX('HAZUS Table FL 14.8'!$E$4:$E$14,MATCH('Step 1_Metric 7'!$J1032,'HAZUS Table FL 14.8'!$C$4:$C$14,0)),"no data")</f>
        <v>no data</v>
      </c>
      <c r="W1032" s="92" t="str">
        <f t="shared" si="146"/>
        <v/>
      </c>
      <c r="X1032" s="92" t="str">
        <f t="shared" si="147"/>
        <v/>
      </c>
      <c r="Y1032" s="92" t="str">
        <f t="shared" si="148"/>
        <v/>
      </c>
      <c r="Z1032" s="92" t="str">
        <f t="shared" si="149"/>
        <v/>
      </c>
      <c r="AA1032" s="101" t="str">
        <f t="shared" si="150"/>
        <v/>
      </c>
      <c r="AB1032" s="101" t="str">
        <f t="shared" si="151"/>
        <v/>
      </c>
      <c r="AC1032" s="92" t="str">
        <f t="shared" si="152"/>
        <v/>
      </c>
      <c r="AD1032" s="92" t="str">
        <f t="shared" si="153"/>
        <v/>
      </c>
    </row>
    <row r="1033" spans="1:30" x14ac:dyDescent="0.25">
      <c r="A1033">
        <f t="shared" si="145"/>
        <v>10</v>
      </c>
      <c r="B1033">
        <f>COUNTIF($D$4:D1033,D1033)</f>
        <v>950</v>
      </c>
      <c r="C1033">
        <f>'Building Structure Data'!B1034</f>
        <v>0</v>
      </c>
      <c r="D1033">
        <f>'Building Structure Data'!C1034</f>
        <v>0</v>
      </c>
      <c r="E1033">
        <f>'Building Structure Data'!D1034</f>
        <v>0</v>
      </c>
      <c r="F1033">
        <f>'Building Structure Data'!E1034</f>
        <v>0</v>
      </c>
      <c r="G1033" s="43">
        <f>'Building Structure Data'!O1034</f>
        <v>0</v>
      </c>
      <c r="H1033" s="43">
        <f>'Building Structure Data'!P1034</f>
        <v>0</v>
      </c>
      <c r="I1033" t="b">
        <f>IF(OR('Building Structure Data'!M1034="C",'Building Structure Data'!M1034="R"),TRUE,FALSE)</f>
        <v>0</v>
      </c>
      <c r="J1033">
        <f>'Building Structure Data'!Y1034</f>
        <v>0</v>
      </c>
      <c r="K1033" s="77">
        <f>'Building Structure Data'!AN1034</f>
        <v>0</v>
      </c>
      <c r="L1033" s="77">
        <f>'Building Structure Data'!AO1034</f>
        <v>0</v>
      </c>
      <c r="M1033" s="163" t="str">
        <f>IFERROR('Inputs_Metric 7'!$D$5*INDEX('HAZUS Table FL 14.14'!$F$5:$F$40,MATCH($J1033,'HAZUS Table FL 14.14'!$C$5:$C$40,0)),"no data")</f>
        <v>no data</v>
      </c>
      <c r="N1033" s="163" t="str">
        <f>IFERROR('Inputs_Metric 7'!$D$5*INDEX('HAZUS Table FL 14.14'!$G$5:$G$40,MATCH($J1033,'HAZUS Table FL 14.14'!$C$5:$C$40,0)),"no data")</f>
        <v>no data</v>
      </c>
      <c r="O1033" s="163" t="str">
        <f>IFERROR('Inputs_Metric 7'!$D$5*INDEX('HAZUS Table FL 14.14'!$I$5:$I$40,MATCH($J1033,'HAZUS Table FL 14.14'!$C$5:$C$40,0)),"no data")</f>
        <v>no data</v>
      </c>
      <c r="P1033" s="246" t="str">
        <f>IFERROR(AVERAGEIFS('HAZUS Table FL 14.12'!$S$4:$S$325,'HAZUS Table FL 14.12'!$N$4:$N$325,$J1033,'HAZUS Table FL 14.12'!$R$4:$R$325,$I1033,'HAZUS Table FL 14.12'!$P$4:$P$325,"&lt;="&amp;$G1033,'HAZUS Table FL 14.12'!$Q$4:$Q$325,"&gt;"&amp;$G1033)*'Inputs_Metric 7'!$D$6,"no data")</f>
        <v>no data</v>
      </c>
      <c r="Q1033" s="246" t="str">
        <f>IFERROR(AVERAGEIFS('HAZUS Table FL 14.12'!$S$4:$S$325,'HAZUS Table FL 14.12'!$N$4:$N$325,$J1033,'HAZUS Table FL 14.12'!$R$4:$R$325,$I1033,'HAZUS Table FL 14.12'!$P$4:$P$325,"&lt;="&amp;$H1033,'HAZUS Table FL 14.12'!$Q$4:$Q$325,"&gt;"&amp;$H1033)*'Inputs_Metric 7'!$D$6,"no data")</f>
        <v>no data</v>
      </c>
      <c r="R1033" s="246" t="str">
        <f>IFERROR(INDEX('HAZUS Table FL 14.16'!$D$3:$D$30,MATCH($J1033,'HAZUS Table FL 14.16'!$C$3:$C$30,0)),"no data")</f>
        <v>no data</v>
      </c>
      <c r="S1033" s="246" t="str">
        <f>IFERROR(INDEX('HAZUS Table FL 14.16'!$F$3:$F$30,MATCH($J1033,'HAZUS Table FL 14.16'!$C$3:$C$30,0)),"no data")</f>
        <v>no data</v>
      </c>
      <c r="T1033" s="246" t="str">
        <f>IFERROR(INDEX('HAZUS Table FL 14.16'!$G$3:$G$30,MATCH($J1033,'HAZUS Table FL 14.16'!$C$3:$C$30,0)),"no data")</f>
        <v>no data</v>
      </c>
      <c r="U1033" s="164" t="str">
        <f>IFERROR('Inputs_Metric 7'!$D$5*INDEX('HAZUS Table FL 14.8'!$E$4:$E$14,MATCH('Step 1_Metric 7'!$J1033,'HAZUS Table FL 14.8'!$C$4:$C$14,0)),"no data")</f>
        <v>no data</v>
      </c>
      <c r="W1033" s="92" t="str">
        <f t="shared" si="146"/>
        <v/>
      </c>
      <c r="X1033" s="92" t="str">
        <f t="shared" si="147"/>
        <v/>
      </c>
      <c r="Y1033" s="92" t="str">
        <f t="shared" si="148"/>
        <v/>
      </c>
      <c r="Z1033" s="92" t="str">
        <f t="shared" si="149"/>
        <v/>
      </c>
      <c r="AA1033" s="101" t="str">
        <f t="shared" si="150"/>
        <v/>
      </c>
      <c r="AB1033" s="101" t="str">
        <f t="shared" si="151"/>
        <v/>
      </c>
      <c r="AC1033" s="92" t="str">
        <f t="shared" si="152"/>
        <v/>
      </c>
      <c r="AD1033" s="92" t="str">
        <f t="shared" si="153"/>
        <v/>
      </c>
    </row>
    <row r="1034" spans="1:30" x14ac:dyDescent="0.25">
      <c r="A1034">
        <f t="shared" si="145"/>
        <v>10</v>
      </c>
      <c r="B1034">
        <f>COUNTIF($D$4:D1034,D1034)</f>
        <v>951</v>
      </c>
      <c r="C1034">
        <f>'Building Structure Data'!B1035</f>
        <v>0</v>
      </c>
      <c r="D1034">
        <f>'Building Structure Data'!C1035</f>
        <v>0</v>
      </c>
      <c r="E1034">
        <f>'Building Structure Data'!D1035</f>
        <v>0</v>
      </c>
      <c r="F1034">
        <f>'Building Structure Data'!E1035</f>
        <v>0</v>
      </c>
      <c r="G1034" s="43">
        <f>'Building Structure Data'!O1035</f>
        <v>0</v>
      </c>
      <c r="H1034" s="43">
        <f>'Building Structure Data'!P1035</f>
        <v>0</v>
      </c>
      <c r="I1034" t="b">
        <f>IF(OR('Building Structure Data'!M1035="C",'Building Structure Data'!M1035="R"),TRUE,FALSE)</f>
        <v>0</v>
      </c>
      <c r="J1034">
        <f>'Building Structure Data'!Y1035</f>
        <v>0</v>
      </c>
      <c r="K1034" s="77">
        <f>'Building Structure Data'!AN1035</f>
        <v>0</v>
      </c>
      <c r="L1034" s="77">
        <f>'Building Structure Data'!AO1035</f>
        <v>0</v>
      </c>
      <c r="M1034" s="163" t="str">
        <f>IFERROR('Inputs_Metric 7'!$D$5*INDEX('HAZUS Table FL 14.14'!$F$5:$F$40,MATCH($J1034,'HAZUS Table FL 14.14'!$C$5:$C$40,0)),"no data")</f>
        <v>no data</v>
      </c>
      <c r="N1034" s="163" t="str">
        <f>IFERROR('Inputs_Metric 7'!$D$5*INDEX('HAZUS Table FL 14.14'!$G$5:$G$40,MATCH($J1034,'HAZUS Table FL 14.14'!$C$5:$C$40,0)),"no data")</f>
        <v>no data</v>
      </c>
      <c r="O1034" s="163" t="str">
        <f>IFERROR('Inputs_Metric 7'!$D$5*INDEX('HAZUS Table FL 14.14'!$I$5:$I$40,MATCH($J1034,'HAZUS Table FL 14.14'!$C$5:$C$40,0)),"no data")</f>
        <v>no data</v>
      </c>
      <c r="P1034" s="246" t="str">
        <f>IFERROR(AVERAGEIFS('HAZUS Table FL 14.12'!$S$4:$S$325,'HAZUS Table FL 14.12'!$N$4:$N$325,$J1034,'HAZUS Table FL 14.12'!$R$4:$R$325,$I1034,'HAZUS Table FL 14.12'!$P$4:$P$325,"&lt;="&amp;$G1034,'HAZUS Table FL 14.12'!$Q$4:$Q$325,"&gt;"&amp;$G1034)*'Inputs_Metric 7'!$D$6,"no data")</f>
        <v>no data</v>
      </c>
      <c r="Q1034" s="246" t="str">
        <f>IFERROR(AVERAGEIFS('HAZUS Table FL 14.12'!$S$4:$S$325,'HAZUS Table FL 14.12'!$N$4:$N$325,$J1034,'HAZUS Table FL 14.12'!$R$4:$R$325,$I1034,'HAZUS Table FL 14.12'!$P$4:$P$325,"&lt;="&amp;$H1034,'HAZUS Table FL 14.12'!$Q$4:$Q$325,"&gt;"&amp;$H1034)*'Inputs_Metric 7'!$D$6,"no data")</f>
        <v>no data</v>
      </c>
      <c r="R1034" s="246" t="str">
        <f>IFERROR(INDEX('HAZUS Table FL 14.16'!$D$3:$D$30,MATCH($J1034,'HAZUS Table FL 14.16'!$C$3:$C$30,0)),"no data")</f>
        <v>no data</v>
      </c>
      <c r="S1034" s="246" t="str">
        <f>IFERROR(INDEX('HAZUS Table FL 14.16'!$F$3:$F$30,MATCH($J1034,'HAZUS Table FL 14.16'!$C$3:$C$30,0)),"no data")</f>
        <v>no data</v>
      </c>
      <c r="T1034" s="246" t="str">
        <f>IFERROR(INDEX('HAZUS Table FL 14.16'!$G$3:$G$30,MATCH($J1034,'HAZUS Table FL 14.16'!$C$3:$C$30,0)),"no data")</f>
        <v>no data</v>
      </c>
      <c r="U1034" s="164" t="str">
        <f>IFERROR('Inputs_Metric 7'!$D$5*INDEX('HAZUS Table FL 14.8'!$E$4:$E$14,MATCH('Step 1_Metric 7'!$J1034,'HAZUS Table FL 14.8'!$C$4:$C$14,0)),"no data")</f>
        <v>no data</v>
      </c>
      <c r="W1034" s="92" t="str">
        <f t="shared" si="146"/>
        <v/>
      </c>
      <c r="X1034" s="92" t="str">
        <f t="shared" si="147"/>
        <v/>
      </c>
      <c r="Y1034" s="92" t="str">
        <f t="shared" si="148"/>
        <v/>
      </c>
      <c r="Z1034" s="92" t="str">
        <f t="shared" si="149"/>
        <v/>
      </c>
      <c r="AA1034" s="101" t="str">
        <f t="shared" si="150"/>
        <v/>
      </c>
      <c r="AB1034" s="101" t="str">
        <f t="shared" si="151"/>
        <v/>
      </c>
      <c r="AC1034" s="92" t="str">
        <f t="shared" si="152"/>
        <v/>
      </c>
      <c r="AD1034" s="92" t="str">
        <f t="shared" si="153"/>
        <v/>
      </c>
    </row>
    <row r="1035" spans="1:30" x14ac:dyDescent="0.25">
      <c r="A1035">
        <f t="shared" si="145"/>
        <v>10</v>
      </c>
      <c r="B1035">
        <f>COUNTIF($D$4:D1035,D1035)</f>
        <v>952</v>
      </c>
      <c r="C1035">
        <f>'Building Structure Data'!B1036</f>
        <v>0</v>
      </c>
      <c r="D1035">
        <f>'Building Structure Data'!C1036</f>
        <v>0</v>
      </c>
      <c r="E1035">
        <f>'Building Structure Data'!D1036</f>
        <v>0</v>
      </c>
      <c r="F1035">
        <f>'Building Structure Data'!E1036</f>
        <v>0</v>
      </c>
      <c r="G1035" s="43">
        <f>'Building Structure Data'!O1036</f>
        <v>0</v>
      </c>
      <c r="H1035" s="43">
        <f>'Building Structure Data'!P1036</f>
        <v>0</v>
      </c>
      <c r="I1035" t="b">
        <f>IF(OR('Building Structure Data'!M1036="C",'Building Structure Data'!M1036="R"),TRUE,FALSE)</f>
        <v>0</v>
      </c>
      <c r="J1035">
        <f>'Building Structure Data'!Y1036</f>
        <v>0</v>
      </c>
      <c r="K1035" s="77">
        <f>'Building Structure Data'!AN1036</f>
        <v>0</v>
      </c>
      <c r="L1035" s="77">
        <f>'Building Structure Data'!AO1036</f>
        <v>0</v>
      </c>
      <c r="M1035" s="163" t="str">
        <f>IFERROR('Inputs_Metric 7'!$D$5*INDEX('HAZUS Table FL 14.14'!$F$5:$F$40,MATCH($J1035,'HAZUS Table FL 14.14'!$C$5:$C$40,0)),"no data")</f>
        <v>no data</v>
      </c>
      <c r="N1035" s="163" t="str">
        <f>IFERROR('Inputs_Metric 7'!$D$5*INDEX('HAZUS Table FL 14.14'!$G$5:$G$40,MATCH($J1035,'HAZUS Table FL 14.14'!$C$5:$C$40,0)),"no data")</f>
        <v>no data</v>
      </c>
      <c r="O1035" s="163" t="str">
        <f>IFERROR('Inputs_Metric 7'!$D$5*INDEX('HAZUS Table FL 14.14'!$I$5:$I$40,MATCH($J1035,'HAZUS Table FL 14.14'!$C$5:$C$40,0)),"no data")</f>
        <v>no data</v>
      </c>
      <c r="P1035" s="246" t="str">
        <f>IFERROR(AVERAGEIFS('HAZUS Table FL 14.12'!$S$4:$S$325,'HAZUS Table FL 14.12'!$N$4:$N$325,$J1035,'HAZUS Table FL 14.12'!$R$4:$R$325,$I1035,'HAZUS Table FL 14.12'!$P$4:$P$325,"&lt;="&amp;$G1035,'HAZUS Table FL 14.12'!$Q$4:$Q$325,"&gt;"&amp;$G1035)*'Inputs_Metric 7'!$D$6,"no data")</f>
        <v>no data</v>
      </c>
      <c r="Q1035" s="246" t="str">
        <f>IFERROR(AVERAGEIFS('HAZUS Table FL 14.12'!$S$4:$S$325,'HAZUS Table FL 14.12'!$N$4:$N$325,$J1035,'HAZUS Table FL 14.12'!$R$4:$R$325,$I1035,'HAZUS Table FL 14.12'!$P$4:$P$325,"&lt;="&amp;$H1035,'HAZUS Table FL 14.12'!$Q$4:$Q$325,"&gt;"&amp;$H1035)*'Inputs_Metric 7'!$D$6,"no data")</f>
        <v>no data</v>
      </c>
      <c r="R1035" s="246" t="str">
        <f>IFERROR(INDEX('HAZUS Table FL 14.16'!$D$3:$D$30,MATCH($J1035,'HAZUS Table FL 14.16'!$C$3:$C$30,0)),"no data")</f>
        <v>no data</v>
      </c>
      <c r="S1035" s="246" t="str">
        <f>IFERROR(INDEX('HAZUS Table FL 14.16'!$F$3:$F$30,MATCH($J1035,'HAZUS Table FL 14.16'!$C$3:$C$30,0)),"no data")</f>
        <v>no data</v>
      </c>
      <c r="T1035" s="246" t="str">
        <f>IFERROR(INDEX('HAZUS Table FL 14.16'!$G$3:$G$30,MATCH($J1035,'HAZUS Table FL 14.16'!$C$3:$C$30,0)),"no data")</f>
        <v>no data</v>
      </c>
      <c r="U1035" s="164" t="str">
        <f>IFERROR('Inputs_Metric 7'!$D$5*INDEX('HAZUS Table FL 14.8'!$E$4:$E$14,MATCH('Step 1_Metric 7'!$J1035,'HAZUS Table FL 14.8'!$C$4:$C$14,0)),"no data")</f>
        <v>no data</v>
      </c>
      <c r="W1035" s="92" t="str">
        <f t="shared" si="146"/>
        <v/>
      </c>
      <c r="X1035" s="92" t="str">
        <f t="shared" si="147"/>
        <v/>
      </c>
      <c r="Y1035" s="92" t="str">
        <f t="shared" si="148"/>
        <v/>
      </c>
      <c r="Z1035" s="92" t="str">
        <f t="shared" si="149"/>
        <v/>
      </c>
      <c r="AA1035" s="101" t="str">
        <f t="shared" si="150"/>
        <v/>
      </c>
      <c r="AB1035" s="101" t="str">
        <f t="shared" si="151"/>
        <v/>
      </c>
      <c r="AC1035" s="92" t="str">
        <f t="shared" si="152"/>
        <v/>
      </c>
      <c r="AD1035" s="92" t="str">
        <f t="shared" si="153"/>
        <v/>
      </c>
    </row>
    <row r="1036" spans="1:30" x14ac:dyDescent="0.25">
      <c r="A1036">
        <f t="shared" si="145"/>
        <v>10</v>
      </c>
      <c r="B1036">
        <f>COUNTIF($D$4:D1036,D1036)</f>
        <v>953</v>
      </c>
      <c r="C1036">
        <f>'Building Structure Data'!B1037</f>
        <v>0</v>
      </c>
      <c r="D1036">
        <f>'Building Structure Data'!C1037</f>
        <v>0</v>
      </c>
      <c r="E1036">
        <f>'Building Structure Data'!D1037</f>
        <v>0</v>
      </c>
      <c r="F1036">
        <f>'Building Structure Data'!E1037</f>
        <v>0</v>
      </c>
      <c r="G1036" s="43">
        <f>'Building Structure Data'!O1037</f>
        <v>0</v>
      </c>
      <c r="H1036" s="43">
        <f>'Building Structure Data'!P1037</f>
        <v>0</v>
      </c>
      <c r="I1036" t="b">
        <f>IF(OR('Building Structure Data'!M1037="C",'Building Structure Data'!M1037="R"),TRUE,FALSE)</f>
        <v>0</v>
      </c>
      <c r="J1036">
        <f>'Building Structure Data'!Y1037</f>
        <v>0</v>
      </c>
      <c r="K1036" s="77">
        <f>'Building Structure Data'!AN1037</f>
        <v>0</v>
      </c>
      <c r="L1036" s="77">
        <f>'Building Structure Data'!AO1037</f>
        <v>0</v>
      </c>
      <c r="M1036" s="163" t="str">
        <f>IFERROR('Inputs_Metric 7'!$D$5*INDEX('HAZUS Table FL 14.14'!$F$5:$F$40,MATCH($J1036,'HAZUS Table FL 14.14'!$C$5:$C$40,0)),"no data")</f>
        <v>no data</v>
      </c>
      <c r="N1036" s="163" t="str">
        <f>IFERROR('Inputs_Metric 7'!$D$5*INDEX('HAZUS Table FL 14.14'!$G$5:$G$40,MATCH($J1036,'HAZUS Table FL 14.14'!$C$5:$C$40,0)),"no data")</f>
        <v>no data</v>
      </c>
      <c r="O1036" s="163" t="str">
        <f>IFERROR('Inputs_Metric 7'!$D$5*INDEX('HAZUS Table FL 14.14'!$I$5:$I$40,MATCH($J1036,'HAZUS Table FL 14.14'!$C$5:$C$40,0)),"no data")</f>
        <v>no data</v>
      </c>
      <c r="P1036" s="246" t="str">
        <f>IFERROR(AVERAGEIFS('HAZUS Table FL 14.12'!$S$4:$S$325,'HAZUS Table FL 14.12'!$N$4:$N$325,$J1036,'HAZUS Table FL 14.12'!$R$4:$R$325,$I1036,'HAZUS Table FL 14.12'!$P$4:$P$325,"&lt;="&amp;$G1036,'HAZUS Table FL 14.12'!$Q$4:$Q$325,"&gt;"&amp;$G1036)*'Inputs_Metric 7'!$D$6,"no data")</f>
        <v>no data</v>
      </c>
      <c r="Q1036" s="246" t="str">
        <f>IFERROR(AVERAGEIFS('HAZUS Table FL 14.12'!$S$4:$S$325,'HAZUS Table FL 14.12'!$N$4:$N$325,$J1036,'HAZUS Table FL 14.12'!$R$4:$R$325,$I1036,'HAZUS Table FL 14.12'!$P$4:$P$325,"&lt;="&amp;$H1036,'HAZUS Table FL 14.12'!$Q$4:$Q$325,"&gt;"&amp;$H1036)*'Inputs_Metric 7'!$D$6,"no data")</f>
        <v>no data</v>
      </c>
      <c r="R1036" s="246" t="str">
        <f>IFERROR(INDEX('HAZUS Table FL 14.16'!$D$3:$D$30,MATCH($J1036,'HAZUS Table FL 14.16'!$C$3:$C$30,0)),"no data")</f>
        <v>no data</v>
      </c>
      <c r="S1036" s="246" t="str">
        <f>IFERROR(INDEX('HAZUS Table FL 14.16'!$F$3:$F$30,MATCH($J1036,'HAZUS Table FL 14.16'!$C$3:$C$30,0)),"no data")</f>
        <v>no data</v>
      </c>
      <c r="T1036" s="246" t="str">
        <f>IFERROR(INDEX('HAZUS Table FL 14.16'!$G$3:$G$30,MATCH($J1036,'HAZUS Table FL 14.16'!$C$3:$C$30,0)),"no data")</f>
        <v>no data</v>
      </c>
      <c r="U1036" s="164" t="str">
        <f>IFERROR('Inputs_Metric 7'!$D$5*INDEX('HAZUS Table FL 14.8'!$E$4:$E$14,MATCH('Step 1_Metric 7'!$J1036,'HAZUS Table FL 14.8'!$C$4:$C$14,0)),"no data")</f>
        <v>no data</v>
      </c>
      <c r="W1036" s="92" t="str">
        <f t="shared" si="146"/>
        <v/>
      </c>
      <c r="X1036" s="92" t="str">
        <f t="shared" si="147"/>
        <v/>
      </c>
      <c r="Y1036" s="92" t="str">
        <f t="shared" si="148"/>
        <v/>
      </c>
      <c r="Z1036" s="92" t="str">
        <f t="shared" si="149"/>
        <v/>
      </c>
      <c r="AA1036" s="101" t="str">
        <f t="shared" si="150"/>
        <v/>
      </c>
      <c r="AB1036" s="101" t="str">
        <f t="shared" si="151"/>
        <v/>
      </c>
      <c r="AC1036" s="92" t="str">
        <f t="shared" si="152"/>
        <v/>
      </c>
      <c r="AD1036" s="92" t="str">
        <f t="shared" si="153"/>
        <v/>
      </c>
    </row>
    <row r="1037" spans="1:30" x14ac:dyDescent="0.25">
      <c r="A1037">
        <f t="shared" si="145"/>
        <v>10</v>
      </c>
      <c r="B1037">
        <f>COUNTIF($D$4:D1037,D1037)</f>
        <v>954</v>
      </c>
      <c r="C1037">
        <f>'Building Structure Data'!B1038</f>
        <v>0</v>
      </c>
      <c r="D1037">
        <f>'Building Structure Data'!C1038</f>
        <v>0</v>
      </c>
      <c r="E1037">
        <f>'Building Structure Data'!D1038</f>
        <v>0</v>
      </c>
      <c r="F1037">
        <f>'Building Structure Data'!E1038</f>
        <v>0</v>
      </c>
      <c r="G1037" s="43">
        <f>'Building Structure Data'!O1038</f>
        <v>0</v>
      </c>
      <c r="H1037" s="43">
        <f>'Building Structure Data'!P1038</f>
        <v>0</v>
      </c>
      <c r="I1037" t="b">
        <f>IF(OR('Building Structure Data'!M1038="C",'Building Structure Data'!M1038="R"),TRUE,FALSE)</f>
        <v>0</v>
      </c>
      <c r="J1037">
        <f>'Building Structure Data'!Y1038</f>
        <v>0</v>
      </c>
      <c r="K1037" s="77">
        <f>'Building Structure Data'!AN1038</f>
        <v>0</v>
      </c>
      <c r="L1037" s="77">
        <f>'Building Structure Data'!AO1038</f>
        <v>0</v>
      </c>
      <c r="M1037" s="163" t="str">
        <f>IFERROR('Inputs_Metric 7'!$D$5*INDEX('HAZUS Table FL 14.14'!$F$5:$F$40,MATCH($J1037,'HAZUS Table FL 14.14'!$C$5:$C$40,0)),"no data")</f>
        <v>no data</v>
      </c>
      <c r="N1037" s="163" t="str">
        <f>IFERROR('Inputs_Metric 7'!$D$5*INDEX('HAZUS Table FL 14.14'!$G$5:$G$40,MATCH($J1037,'HAZUS Table FL 14.14'!$C$5:$C$40,0)),"no data")</f>
        <v>no data</v>
      </c>
      <c r="O1037" s="163" t="str">
        <f>IFERROR('Inputs_Metric 7'!$D$5*INDEX('HAZUS Table FL 14.14'!$I$5:$I$40,MATCH($J1037,'HAZUS Table FL 14.14'!$C$5:$C$40,0)),"no data")</f>
        <v>no data</v>
      </c>
      <c r="P1037" s="246" t="str">
        <f>IFERROR(AVERAGEIFS('HAZUS Table FL 14.12'!$S$4:$S$325,'HAZUS Table FL 14.12'!$N$4:$N$325,$J1037,'HAZUS Table FL 14.12'!$R$4:$R$325,$I1037,'HAZUS Table FL 14.12'!$P$4:$P$325,"&lt;="&amp;$G1037,'HAZUS Table FL 14.12'!$Q$4:$Q$325,"&gt;"&amp;$G1037)*'Inputs_Metric 7'!$D$6,"no data")</f>
        <v>no data</v>
      </c>
      <c r="Q1037" s="246" t="str">
        <f>IFERROR(AVERAGEIFS('HAZUS Table FL 14.12'!$S$4:$S$325,'HAZUS Table FL 14.12'!$N$4:$N$325,$J1037,'HAZUS Table FL 14.12'!$R$4:$R$325,$I1037,'HAZUS Table FL 14.12'!$P$4:$P$325,"&lt;="&amp;$H1037,'HAZUS Table FL 14.12'!$Q$4:$Q$325,"&gt;"&amp;$H1037)*'Inputs_Metric 7'!$D$6,"no data")</f>
        <v>no data</v>
      </c>
      <c r="R1037" s="246" t="str">
        <f>IFERROR(INDEX('HAZUS Table FL 14.16'!$D$3:$D$30,MATCH($J1037,'HAZUS Table FL 14.16'!$C$3:$C$30,0)),"no data")</f>
        <v>no data</v>
      </c>
      <c r="S1037" s="246" t="str">
        <f>IFERROR(INDEX('HAZUS Table FL 14.16'!$F$3:$F$30,MATCH($J1037,'HAZUS Table FL 14.16'!$C$3:$C$30,0)),"no data")</f>
        <v>no data</v>
      </c>
      <c r="T1037" s="246" t="str">
        <f>IFERROR(INDEX('HAZUS Table FL 14.16'!$G$3:$G$30,MATCH($J1037,'HAZUS Table FL 14.16'!$C$3:$C$30,0)),"no data")</f>
        <v>no data</v>
      </c>
      <c r="U1037" s="164" t="str">
        <f>IFERROR('Inputs_Metric 7'!$D$5*INDEX('HAZUS Table FL 14.8'!$E$4:$E$14,MATCH('Step 1_Metric 7'!$J1037,'HAZUS Table FL 14.8'!$C$4:$C$14,0)),"no data")</f>
        <v>no data</v>
      </c>
      <c r="W1037" s="92" t="str">
        <f t="shared" si="146"/>
        <v/>
      </c>
      <c r="X1037" s="92" t="str">
        <f t="shared" si="147"/>
        <v/>
      </c>
      <c r="Y1037" s="92" t="str">
        <f t="shared" si="148"/>
        <v/>
      </c>
      <c r="Z1037" s="92" t="str">
        <f t="shared" si="149"/>
        <v/>
      </c>
      <c r="AA1037" s="101" t="str">
        <f t="shared" si="150"/>
        <v/>
      </c>
      <c r="AB1037" s="101" t="str">
        <f t="shared" si="151"/>
        <v/>
      </c>
      <c r="AC1037" s="92" t="str">
        <f t="shared" si="152"/>
        <v/>
      </c>
      <c r="AD1037" s="92" t="str">
        <f t="shared" si="153"/>
        <v/>
      </c>
    </row>
    <row r="1038" spans="1:30" x14ac:dyDescent="0.25">
      <c r="A1038">
        <f t="shared" si="145"/>
        <v>10</v>
      </c>
      <c r="B1038">
        <f>COUNTIF($D$4:D1038,D1038)</f>
        <v>955</v>
      </c>
      <c r="C1038">
        <f>'Building Structure Data'!B1039</f>
        <v>0</v>
      </c>
      <c r="D1038">
        <f>'Building Structure Data'!C1039</f>
        <v>0</v>
      </c>
      <c r="E1038">
        <f>'Building Structure Data'!D1039</f>
        <v>0</v>
      </c>
      <c r="F1038">
        <f>'Building Structure Data'!E1039</f>
        <v>0</v>
      </c>
      <c r="G1038" s="43">
        <f>'Building Structure Data'!O1039</f>
        <v>0</v>
      </c>
      <c r="H1038" s="43">
        <f>'Building Structure Data'!P1039</f>
        <v>0</v>
      </c>
      <c r="I1038" t="b">
        <f>IF(OR('Building Structure Data'!M1039="C",'Building Structure Data'!M1039="R"),TRUE,FALSE)</f>
        <v>0</v>
      </c>
      <c r="J1038">
        <f>'Building Structure Data'!Y1039</f>
        <v>0</v>
      </c>
      <c r="K1038" s="77">
        <f>'Building Structure Data'!AN1039</f>
        <v>0</v>
      </c>
      <c r="L1038" s="77">
        <f>'Building Structure Data'!AO1039</f>
        <v>0</v>
      </c>
      <c r="M1038" s="163" t="str">
        <f>IFERROR('Inputs_Metric 7'!$D$5*INDEX('HAZUS Table FL 14.14'!$F$5:$F$40,MATCH($J1038,'HAZUS Table FL 14.14'!$C$5:$C$40,0)),"no data")</f>
        <v>no data</v>
      </c>
      <c r="N1038" s="163" t="str">
        <f>IFERROR('Inputs_Metric 7'!$D$5*INDEX('HAZUS Table FL 14.14'!$G$5:$G$40,MATCH($J1038,'HAZUS Table FL 14.14'!$C$5:$C$40,0)),"no data")</f>
        <v>no data</v>
      </c>
      <c r="O1038" s="163" t="str">
        <f>IFERROR('Inputs_Metric 7'!$D$5*INDEX('HAZUS Table FL 14.14'!$I$5:$I$40,MATCH($J1038,'HAZUS Table FL 14.14'!$C$5:$C$40,0)),"no data")</f>
        <v>no data</v>
      </c>
      <c r="P1038" s="246" t="str">
        <f>IFERROR(AVERAGEIFS('HAZUS Table FL 14.12'!$S$4:$S$325,'HAZUS Table FL 14.12'!$N$4:$N$325,$J1038,'HAZUS Table FL 14.12'!$R$4:$R$325,$I1038,'HAZUS Table FL 14.12'!$P$4:$P$325,"&lt;="&amp;$G1038,'HAZUS Table FL 14.12'!$Q$4:$Q$325,"&gt;"&amp;$G1038)*'Inputs_Metric 7'!$D$6,"no data")</f>
        <v>no data</v>
      </c>
      <c r="Q1038" s="246" t="str">
        <f>IFERROR(AVERAGEIFS('HAZUS Table FL 14.12'!$S$4:$S$325,'HAZUS Table FL 14.12'!$N$4:$N$325,$J1038,'HAZUS Table FL 14.12'!$R$4:$R$325,$I1038,'HAZUS Table FL 14.12'!$P$4:$P$325,"&lt;="&amp;$H1038,'HAZUS Table FL 14.12'!$Q$4:$Q$325,"&gt;"&amp;$H1038)*'Inputs_Metric 7'!$D$6,"no data")</f>
        <v>no data</v>
      </c>
      <c r="R1038" s="246" t="str">
        <f>IFERROR(INDEX('HAZUS Table FL 14.16'!$D$3:$D$30,MATCH($J1038,'HAZUS Table FL 14.16'!$C$3:$C$30,0)),"no data")</f>
        <v>no data</v>
      </c>
      <c r="S1038" s="246" t="str">
        <f>IFERROR(INDEX('HAZUS Table FL 14.16'!$F$3:$F$30,MATCH($J1038,'HAZUS Table FL 14.16'!$C$3:$C$30,0)),"no data")</f>
        <v>no data</v>
      </c>
      <c r="T1038" s="246" t="str">
        <f>IFERROR(INDEX('HAZUS Table FL 14.16'!$G$3:$G$30,MATCH($J1038,'HAZUS Table FL 14.16'!$C$3:$C$30,0)),"no data")</f>
        <v>no data</v>
      </c>
      <c r="U1038" s="164" t="str">
        <f>IFERROR('Inputs_Metric 7'!$D$5*INDEX('HAZUS Table FL 14.8'!$E$4:$E$14,MATCH('Step 1_Metric 7'!$J1038,'HAZUS Table FL 14.8'!$C$4:$C$14,0)),"no data")</f>
        <v>no data</v>
      </c>
      <c r="W1038" s="92" t="str">
        <f t="shared" si="146"/>
        <v/>
      </c>
      <c r="X1038" s="92" t="str">
        <f t="shared" si="147"/>
        <v/>
      </c>
      <c r="Y1038" s="92" t="str">
        <f t="shared" si="148"/>
        <v/>
      </c>
      <c r="Z1038" s="92" t="str">
        <f t="shared" si="149"/>
        <v/>
      </c>
      <c r="AA1038" s="101" t="str">
        <f t="shared" si="150"/>
        <v/>
      </c>
      <c r="AB1038" s="101" t="str">
        <f t="shared" si="151"/>
        <v/>
      </c>
      <c r="AC1038" s="92" t="str">
        <f t="shared" si="152"/>
        <v/>
      </c>
      <c r="AD1038" s="92" t="str">
        <f t="shared" si="153"/>
        <v/>
      </c>
    </row>
    <row r="1039" spans="1:30" x14ac:dyDescent="0.25">
      <c r="A1039">
        <f t="shared" si="145"/>
        <v>10</v>
      </c>
      <c r="B1039">
        <f>COUNTIF($D$4:D1039,D1039)</f>
        <v>956</v>
      </c>
      <c r="C1039">
        <f>'Building Structure Data'!B1040</f>
        <v>0</v>
      </c>
      <c r="D1039">
        <f>'Building Structure Data'!C1040</f>
        <v>0</v>
      </c>
      <c r="E1039">
        <f>'Building Structure Data'!D1040</f>
        <v>0</v>
      </c>
      <c r="F1039">
        <f>'Building Structure Data'!E1040</f>
        <v>0</v>
      </c>
      <c r="G1039" s="43">
        <f>'Building Structure Data'!O1040</f>
        <v>0</v>
      </c>
      <c r="H1039" s="43">
        <f>'Building Structure Data'!P1040</f>
        <v>0</v>
      </c>
      <c r="I1039" t="b">
        <f>IF(OR('Building Structure Data'!M1040="C",'Building Structure Data'!M1040="R"),TRUE,FALSE)</f>
        <v>0</v>
      </c>
      <c r="J1039">
        <f>'Building Structure Data'!Y1040</f>
        <v>0</v>
      </c>
      <c r="K1039" s="77">
        <f>'Building Structure Data'!AN1040</f>
        <v>0</v>
      </c>
      <c r="L1039" s="77">
        <f>'Building Structure Data'!AO1040</f>
        <v>0</v>
      </c>
      <c r="M1039" s="163" t="str">
        <f>IFERROR('Inputs_Metric 7'!$D$5*INDEX('HAZUS Table FL 14.14'!$F$5:$F$40,MATCH($J1039,'HAZUS Table FL 14.14'!$C$5:$C$40,0)),"no data")</f>
        <v>no data</v>
      </c>
      <c r="N1039" s="163" t="str">
        <f>IFERROR('Inputs_Metric 7'!$D$5*INDEX('HAZUS Table FL 14.14'!$G$5:$G$40,MATCH($J1039,'HAZUS Table FL 14.14'!$C$5:$C$40,0)),"no data")</f>
        <v>no data</v>
      </c>
      <c r="O1039" s="163" t="str">
        <f>IFERROR('Inputs_Metric 7'!$D$5*INDEX('HAZUS Table FL 14.14'!$I$5:$I$40,MATCH($J1039,'HAZUS Table FL 14.14'!$C$5:$C$40,0)),"no data")</f>
        <v>no data</v>
      </c>
      <c r="P1039" s="246" t="str">
        <f>IFERROR(AVERAGEIFS('HAZUS Table FL 14.12'!$S$4:$S$325,'HAZUS Table FL 14.12'!$N$4:$N$325,$J1039,'HAZUS Table FL 14.12'!$R$4:$R$325,$I1039,'HAZUS Table FL 14.12'!$P$4:$P$325,"&lt;="&amp;$G1039,'HAZUS Table FL 14.12'!$Q$4:$Q$325,"&gt;"&amp;$G1039)*'Inputs_Metric 7'!$D$6,"no data")</f>
        <v>no data</v>
      </c>
      <c r="Q1039" s="246" t="str">
        <f>IFERROR(AVERAGEIFS('HAZUS Table FL 14.12'!$S$4:$S$325,'HAZUS Table FL 14.12'!$N$4:$N$325,$J1039,'HAZUS Table FL 14.12'!$R$4:$R$325,$I1039,'HAZUS Table FL 14.12'!$P$4:$P$325,"&lt;="&amp;$H1039,'HAZUS Table FL 14.12'!$Q$4:$Q$325,"&gt;"&amp;$H1039)*'Inputs_Metric 7'!$D$6,"no data")</f>
        <v>no data</v>
      </c>
      <c r="R1039" s="246" t="str">
        <f>IFERROR(INDEX('HAZUS Table FL 14.16'!$D$3:$D$30,MATCH($J1039,'HAZUS Table FL 14.16'!$C$3:$C$30,0)),"no data")</f>
        <v>no data</v>
      </c>
      <c r="S1039" s="246" t="str">
        <f>IFERROR(INDEX('HAZUS Table FL 14.16'!$F$3:$F$30,MATCH($J1039,'HAZUS Table FL 14.16'!$C$3:$C$30,0)),"no data")</f>
        <v>no data</v>
      </c>
      <c r="T1039" s="246" t="str">
        <f>IFERROR(INDEX('HAZUS Table FL 14.16'!$G$3:$G$30,MATCH($J1039,'HAZUS Table FL 14.16'!$C$3:$C$30,0)),"no data")</f>
        <v>no data</v>
      </c>
      <c r="U1039" s="164" t="str">
        <f>IFERROR('Inputs_Metric 7'!$D$5*INDEX('HAZUS Table FL 14.8'!$E$4:$E$14,MATCH('Step 1_Metric 7'!$J1039,'HAZUS Table FL 14.8'!$C$4:$C$14,0)),"no data")</f>
        <v>no data</v>
      </c>
      <c r="W1039" s="92" t="str">
        <f t="shared" si="146"/>
        <v/>
      </c>
      <c r="X1039" s="92" t="str">
        <f t="shared" si="147"/>
        <v/>
      </c>
      <c r="Y1039" s="92" t="str">
        <f t="shared" si="148"/>
        <v/>
      </c>
      <c r="Z1039" s="92" t="str">
        <f t="shared" si="149"/>
        <v/>
      </c>
      <c r="AA1039" s="101" t="str">
        <f t="shared" si="150"/>
        <v/>
      </c>
      <c r="AB1039" s="101" t="str">
        <f t="shared" si="151"/>
        <v/>
      </c>
      <c r="AC1039" s="92" t="str">
        <f t="shared" si="152"/>
        <v/>
      </c>
      <c r="AD1039" s="92" t="str">
        <f t="shared" si="153"/>
        <v/>
      </c>
    </row>
    <row r="1040" spans="1:30" x14ac:dyDescent="0.25">
      <c r="A1040">
        <f t="shared" si="145"/>
        <v>10</v>
      </c>
      <c r="B1040">
        <f>COUNTIF($D$4:D1040,D1040)</f>
        <v>957</v>
      </c>
      <c r="C1040">
        <f>'Building Structure Data'!B1041</f>
        <v>0</v>
      </c>
      <c r="D1040">
        <f>'Building Structure Data'!C1041</f>
        <v>0</v>
      </c>
      <c r="E1040">
        <f>'Building Structure Data'!D1041</f>
        <v>0</v>
      </c>
      <c r="F1040">
        <f>'Building Structure Data'!E1041</f>
        <v>0</v>
      </c>
      <c r="G1040" s="43">
        <f>'Building Structure Data'!O1041</f>
        <v>0</v>
      </c>
      <c r="H1040" s="43">
        <f>'Building Structure Data'!P1041</f>
        <v>0</v>
      </c>
      <c r="I1040" t="b">
        <f>IF(OR('Building Structure Data'!M1041="C",'Building Structure Data'!M1041="R"),TRUE,FALSE)</f>
        <v>0</v>
      </c>
      <c r="J1040">
        <f>'Building Structure Data'!Y1041</f>
        <v>0</v>
      </c>
      <c r="K1040" s="77">
        <f>'Building Structure Data'!AN1041</f>
        <v>0</v>
      </c>
      <c r="L1040" s="77">
        <f>'Building Structure Data'!AO1041</f>
        <v>0</v>
      </c>
      <c r="M1040" s="163" t="str">
        <f>IFERROR('Inputs_Metric 7'!$D$5*INDEX('HAZUS Table FL 14.14'!$F$5:$F$40,MATCH($J1040,'HAZUS Table FL 14.14'!$C$5:$C$40,0)),"no data")</f>
        <v>no data</v>
      </c>
      <c r="N1040" s="163" t="str">
        <f>IFERROR('Inputs_Metric 7'!$D$5*INDEX('HAZUS Table FL 14.14'!$G$5:$G$40,MATCH($J1040,'HAZUS Table FL 14.14'!$C$5:$C$40,0)),"no data")</f>
        <v>no data</v>
      </c>
      <c r="O1040" s="163" t="str">
        <f>IFERROR('Inputs_Metric 7'!$D$5*INDEX('HAZUS Table FL 14.14'!$I$5:$I$40,MATCH($J1040,'HAZUS Table FL 14.14'!$C$5:$C$40,0)),"no data")</f>
        <v>no data</v>
      </c>
      <c r="P1040" s="246" t="str">
        <f>IFERROR(AVERAGEIFS('HAZUS Table FL 14.12'!$S$4:$S$325,'HAZUS Table FL 14.12'!$N$4:$N$325,$J1040,'HAZUS Table FL 14.12'!$R$4:$R$325,$I1040,'HAZUS Table FL 14.12'!$P$4:$P$325,"&lt;="&amp;$G1040,'HAZUS Table FL 14.12'!$Q$4:$Q$325,"&gt;"&amp;$G1040)*'Inputs_Metric 7'!$D$6,"no data")</f>
        <v>no data</v>
      </c>
      <c r="Q1040" s="246" t="str">
        <f>IFERROR(AVERAGEIFS('HAZUS Table FL 14.12'!$S$4:$S$325,'HAZUS Table FL 14.12'!$N$4:$N$325,$J1040,'HAZUS Table FL 14.12'!$R$4:$R$325,$I1040,'HAZUS Table FL 14.12'!$P$4:$P$325,"&lt;="&amp;$H1040,'HAZUS Table FL 14.12'!$Q$4:$Q$325,"&gt;"&amp;$H1040)*'Inputs_Metric 7'!$D$6,"no data")</f>
        <v>no data</v>
      </c>
      <c r="R1040" s="246" t="str">
        <f>IFERROR(INDEX('HAZUS Table FL 14.16'!$D$3:$D$30,MATCH($J1040,'HAZUS Table FL 14.16'!$C$3:$C$30,0)),"no data")</f>
        <v>no data</v>
      </c>
      <c r="S1040" s="246" t="str">
        <f>IFERROR(INDEX('HAZUS Table FL 14.16'!$F$3:$F$30,MATCH($J1040,'HAZUS Table FL 14.16'!$C$3:$C$30,0)),"no data")</f>
        <v>no data</v>
      </c>
      <c r="T1040" s="246" t="str">
        <f>IFERROR(INDEX('HAZUS Table FL 14.16'!$G$3:$G$30,MATCH($J1040,'HAZUS Table FL 14.16'!$C$3:$C$30,0)),"no data")</f>
        <v>no data</v>
      </c>
      <c r="U1040" s="164" t="str">
        <f>IFERROR('Inputs_Metric 7'!$D$5*INDEX('HAZUS Table FL 14.8'!$E$4:$E$14,MATCH('Step 1_Metric 7'!$J1040,'HAZUS Table FL 14.8'!$C$4:$C$14,0)),"no data")</f>
        <v>no data</v>
      </c>
      <c r="W1040" s="92" t="str">
        <f t="shared" si="146"/>
        <v/>
      </c>
      <c r="X1040" s="92" t="str">
        <f t="shared" si="147"/>
        <v/>
      </c>
      <c r="Y1040" s="92" t="str">
        <f t="shared" si="148"/>
        <v/>
      </c>
      <c r="Z1040" s="92" t="str">
        <f t="shared" si="149"/>
        <v/>
      </c>
      <c r="AA1040" s="101" t="str">
        <f t="shared" si="150"/>
        <v/>
      </c>
      <c r="AB1040" s="101" t="str">
        <f t="shared" si="151"/>
        <v/>
      </c>
      <c r="AC1040" s="92" t="str">
        <f t="shared" si="152"/>
        <v/>
      </c>
      <c r="AD1040" s="92" t="str">
        <f t="shared" si="153"/>
        <v/>
      </c>
    </row>
  </sheetData>
  <autoFilter ref="A3:AD156"/>
  <conditionalFormatting sqref="S4:S1040 M4:Q1040">
    <cfRule type="cellIs" dxfId="2" priority="5" operator="equal">
      <formula>"no data"</formula>
    </cfRule>
  </conditionalFormatting>
  <conditionalFormatting sqref="T4:U1040">
    <cfRule type="cellIs" dxfId="1" priority="1" operator="equal">
      <formula>"no data"</formula>
    </cfRule>
  </conditionalFormatting>
  <conditionalFormatting sqref="R4:R1040">
    <cfRule type="cellIs" dxfId="0" priority="2" operator="equal">
      <formula>"no data"</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2:BG939"/>
  <sheetViews>
    <sheetView topLeftCell="B1" zoomScale="55" zoomScaleNormal="55" workbookViewId="0">
      <selection activeCell="AI939" sqref="AI939"/>
    </sheetView>
  </sheetViews>
  <sheetFormatPr defaultRowHeight="15" x14ac:dyDescent="0.25"/>
  <cols>
    <col min="3" max="3" width="15.85546875" bestFit="1" customWidth="1"/>
    <col min="4" max="4" width="11.140625" bestFit="1" customWidth="1"/>
    <col min="7" max="8" width="11.140625" bestFit="1" customWidth="1"/>
    <col min="16" max="16" width="29.7109375" customWidth="1"/>
    <col min="17" max="17" width="16.5703125" customWidth="1"/>
    <col min="18" max="18" width="25.28515625" customWidth="1"/>
    <col min="19" max="19" width="16.28515625" customWidth="1"/>
    <col min="20" max="20" width="29.85546875" customWidth="1"/>
    <col min="21" max="21" width="12.140625" customWidth="1"/>
    <col min="22" max="22" width="14.140625" bestFit="1" customWidth="1"/>
    <col min="23" max="24" width="14.140625" customWidth="1"/>
    <col min="25" max="25" width="12.42578125" bestFit="1" customWidth="1"/>
    <col min="26" max="26" width="11.140625" bestFit="1" customWidth="1"/>
    <col min="27" max="27" width="10.140625" bestFit="1" customWidth="1"/>
    <col min="28" max="28" width="11.140625" bestFit="1" customWidth="1"/>
    <col min="29" max="29" width="5.5703125" bestFit="1" customWidth="1"/>
    <col min="30" max="30" width="11.140625" bestFit="1" customWidth="1"/>
    <col min="31" max="31" width="13.42578125" customWidth="1"/>
    <col min="32" max="32" width="14.42578125" bestFit="1" customWidth="1"/>
    <col min="33" max="33" width="33" customWidth="1"/>
    <col min="34" max="34" width="6.85546875" bestFit="1" customWidth="1"/>
    <col min="35" max="35" width="21.140625" bestFit="1" customWidth="1"/>
    <col min="36" max="36" width="26.5703125" bestFit="1" customWidth="1"/>
    <col min="37" max="37" width="17.28515625" bestFit="1" customWidth="1"/>
    <col min="38" max="38" width="10.5703125" bestFit="1" customWidth="1"/>
    <col min="39" max="39" width="14.140625" bestFit="1" customWidth="1"/>
    <col min="40" max="40" width="15.28515625" customWidth="1"/>
    <col min="41" max="41" width="15.140625" customWidth="1"/>
    <col min="42" max="46" width="13" customWidth="1"/>
    <col min="47" max="47" width="11.140625" bestFit="1" customWidth="1"/>
    <col min="51" max="51" width="11.140625" bestFit="1" customWidth="1"/>
    <col min="53" max="53" width="13.7109375" bestFit="1" customWidth="1"/>
    <col min="54" max="54" width="14.85546875" bestFit="1" customWidth="1"/>
  </cols>
  <sheetData>
    <row r="2" spans="2:47" ht="21" x14ac:dyDescent="0.35">
      <c r="Q2" s="49" t="s">
        <v>631</v>
      </c>
      <c r="AG2" s="49" t="s">
        <v>1411</v>
      </c>
    </row>
    <row r="3" spans="2:47" x14ac:dyDescent="0.25">
      <c r="B3" t="s">
        <v>536</v>
      </c>
      <c r="Q3" s="54" t="s">
        <v>533</v>
      </c>
      <c r="R3" s="54" t="s">
        <v>538</v>
      </c>
      <c r="S3" s="54" t="s">
        <v>537</v>
      </c>
      <c r="T3" s="54" t="s">
        <v>539</v>
      </c>
      <c r="U3" s="54" t="s">
        <v>534</v>
      </c>
      <c r="V3" s="54" t="s">
        <v>535</v>
      </c>
      <c r="W3" s="54" t="s">
        <v>541</v>
      </c>
      <c r="X3" s="54" t="s">
        <v>545</v>
      </c>
      <c r="Y3" s="158" t="s">
        <v>640</v>
      </c>
      <c r="Z3" s="158" t="s">
        <v>641</v>
      </c>
      <c r="AA3" s="158" t="s">
        <v>642</v>
      </c>
      <c r="AB3" s="158" t="s">
        <v>643</v>
      </c>
      <c r="AC3" s="158" t="s">
        <v>644</v>
      </c>
      <c r="AD3" s="54" t="s">
        <v>546</v>
      </c>
      <c r="AE3" s="171"/>
      <c r="AF3" s="39" t="s">
        <v>645</v>
      </c>
      <c r="AG3" s="165" t="s">
        <v>566</v>
      </c>
      <c r="AH3" s="158" t="s">
        <v>533</v>
      </c>
      <c r="AI3" s="158" t="s">
        <v>538</v>
      </c>
      <c r="AJ3" s="158" t="s">
        <v>537</v>
      </c>
      <c r="AK3" s="158" t="s">
        <v>539</v>
      </c>
      <c r="AL3" s="158" t="s">
        <v>534</v>
      </c>
      <c r="AM3" s="158" t="s">
        <v>535</v>
      </c>
      <c r="AN3" s="158" t="s">
        <v>541</v>
      </c>
      <c r="AO3" s="158" t="s">
        <v>545</v>
      </c>
      <c r="AP3" s="158" t="s">
        <v>640</v>
      </c>
      <c r="AQ3" s="158" t="s">
        <v>641</v>
      </c>
      <c r="AR3" s="158" t="s">
        <v>642</v>
      </c>
      <c r="AS3" s="158" t="s">
        <v>643</v>
      </c>
      <c r="AT3" s="158" t="s">
        <v>644</v>
      </c>
      <c r="AU3" s="158" t="s">
        <v>546</v>
      </c>
    </row>
    <row r="4" spans="2:47" x14ac:dyDescent="0.25">
      <c r="B4" s="1" t="s">
        <v>639</v>
      </c>
      <c r="F4" s="1" t="s">
        <v>525</v>
      </c>
      <c r="Q4" s="40">
        <v>7</v>
      </c>
      <c r="R4" s="40" t="s">
        <v>513</v>
      </c>
      <c r="S4" s="40">
        <v>10</v>
      </c>
      <c r="T4" s="40" t="s">
        <v>533</v>
      </c>
      <c r="U4" s="40" t="s">
        <v>252</v>
      </c>
      <c r="V4" s="40">
        <v>2</v>
      </c>
      <c r="W4" s="40">
        <f>VLOOKUP(V4,'Inputs_Metric 7'!$G$49:$H$51,2,FALSE)</f>
        <v>0.5</v>
      </c>
      <c r="X4" s="104">
        <f>SUMIFS(
INDEX('Step 1_Metric 7'!$W$1:$AD$99999,    1,    MATCH(CONCATENATE($U4," - ",$R4),'Step 1_Metric 7'!$W$1:$AD$1,0))         :          INDEX('Step 1_Metric 7'!$W$1:$AD$99999,    99999,    MATCH(CONCATENATE($U4," - ",$R4),'Step 1_Metric 7'!$W$1:$AD$1,0)),
'Step 1_Metric 7'!$C$1:$C$99999,       $V4)</f>
        <v>0</v>
      </c>
      <c r="Y4" s="104" t="str">
        <f t="shared" ref="Y4" si="0">IF(W4=0.01,X4*W4,"")</f>
        <v/>
      </c>
      <c r="Z4" s="104" t="str">
        <f t="shared" ref="Z4" si="1">IF(W4=0.01,(0.5)*(W3-W4)*(X4-X3),"")</f>
        <v/>
      </c>
      <c r="AA4" s="104" t="str">
        <f>IF(W4=0.05,(W4-W5)*X4,"")</f>
        <v/>
      </c>
      <c r="AB4" s="104" t="str">
        <f t="shared" ref="AB4" si="2">IF(W4=0.05,(0.5)*(W3-W4)*(X4-X3),"")</f>
        <v/>
      </c>
      <c r="AC4" s="104">
        <f>IF(W4=0.5,(W4-W5)*X4,"")</f>
        <v>0</v>
      </c>
      <c r="AD4" s="104">
        <f>SUM(Y4:AC4)</f>
        <v>0</v>
      </c>
      <c r="AE4" s="166"/>
      <c r="AF4" s="40">
        <v>1</v>
      </c>
      <c r="AG4" s="40" t="str">
        <f>VLOOKUP(AF4,$B$62:$C$296,2,FALSE)</f>
        <v>USFWS-15</v>
      </c>
      <c r="AH4" s="40">
        <v>7</v>
      </c>
      <c r="AI4" s="40" t="s">
        <v>513</v>
      </c>
      <c r="AJ4" s="40">
        <v>10</v>
      </c>
      <c r="AK4" s="40" t="s">
        <v>533</v>
      </c>
      <c r="AL4" s="40" t="s">
        <v>252</v>
      </c>
      <c r="AM4" s="40">
        <v>2</v>
      </c>
      <c r="AN4" s="40">
        <f>VLOOKUP(AM4,'Inputs_Metric 7'!$G$49:$H$51,2,FALSE)</f>
        <v>0.5</v>
      </c>
      <c r="AO4" s="104">
        <f>SUMIFS(
INDEX('Step 1_Metric 7'!$W$1:$AD$99999,    1,    MATCH(CONCATENATE($AL4," - ",$AI4),'Step 1_Metric 7'!$W$1:$AD$1,0))         :          INDEX('Step 1_Metric 7'!$W$1:$AD$99999,    99999,    MATCH(CONCATENATE($AL4," - ",$AI4),'Step 1_Metric 7'!$W$1:$AD$1,0)),
'Step 1_Metric 7'!$C$1:$C$99999,       $AM4,    'Step 1_Metric 7'!$D$1:$D$99999,     $AG4         )</f>
        <v>0</v>
      </c>
      <c r="AP4" s="104" t="str">
        <f t="shared" ref="AP4:AP27" si="3">IF(AN4=0.01,AO4*AN4,"")</f>
        <v/>
      </c>
      <c r="AQ4" s="104" t="str">
        <f t="shared" ref="AQ4:AQ27" si="4">IF(AN4=0.01,(0.5)*(AN3-AN4)*(AO4-AO3),"")</f>
        <v/>
      </c>
      <c r="AR4" s="104" t="str">
        <f>IF(AN4=0.05,(AN4-AN5)*AO4,"")</f>
        <v/>
      </c>
      <c r="AS4" s="104" t="str">
        <f t="shared" ref="AS4:AS27" si="5">IF(AN4=0.05,(0.5)*(AN3-AN4)*(AO4-AO3),"")</f>
        <v/>
      </c>
      <c r="AT4" s="104">
        <f>IF(AN4=0.5,(AN4-AN5)*AO4,"")</f>
        <v>0</v>
      </c>
      <c r="AU4" s="104">
        <f>SUM(AP4:AT4)</f>
        <v>0</v>
      </c>
    </row>
    <row r="5" spans="2:47" x14ac:dyDescent="0.25">
      <c r="B5" t="s">
        <v>526</v>
      </c>
      <c r="C5" t="s">
        <v>527</v>
      </c>
      <c r="D5" t="s">
        <v>528</v>
      </c>
      <c r="F5" t="s">
        <v>526</v>
      </c>
      <c r="G5" t="s">
        <v>527</v>
      </c>
      <c r="H5" t="s">
        <v>528</v>
      </c>
      <c r="Q5" s="40">
        <v>7</v>
      </c>
      <c r="R5" s="40" t="s">
        <v>513</v>
      </c>
      <c r="S5" s="40">
        <v>10</v>
      </c>
      <c r="T5" s="40" t="s">
        <v>533</v>
      </c>
      <c r="U5" s="40" t="s">
        <v>252</v>
      </c>
      <c r="V5" s="40">
        <v>20</v>
      </c>
      <c r="W5" s="40">
        <f>VLOOKUP(V5,'Inputs_Metric 7'!$G$49:$H$51,2,FALSE)</f>
        <v>0.05</v>
      </c>
      <c r="X5" s="104">
        <f>SUMIFS(
INDEX('Step 1_Metric 7'!$W$1:$AD$99999,    1,    MATCH(CONCATENATE($U5," - ",$R5),'Step 1_Metric 7'!$W$1:$AD$1,0))         :          INDEX('Step 1_Metric 7'!$W$1:$AD$99999,    99999,    MATCH(CONCATENATE($U5," - ",$R5),'Step 1_Metric 7'!$W$1:$AD$1,0)),
'Step 1_Metric 7'!$C$1:$C$99999,       $V5)</f>
        <v>101966.41672531821</v>
      </c>
      <c r="Y5" s="104" t="str">
        <f t="shared" ref="Y5:Y27" si="6">IF(W5=0.01,X5*W5,"")</f>
        <v/>
      </c>
      <c r="Z5" s="104" t="str">
        <f t="shared" ref="Z5:Z27" si="7">IF(W5=0.01,(0.5)*(W4-W5)*(X5-X4),"")</f>
        <v/>
      </c>
      <c r="AA5" s="104">
        <f t="shared" ref="AA5:AA27" si="8">IF(W5=0.05,(W5-W6)*X5,"")</f>
        <v>4078.6566690127283</v>
      </c>
      <c r="AB5" s="104">
        <f t="shared" ref="AB5:AB27" si="9">IF(W5=0.05,(0.5)*(W4-W5)*(X5-X4),"")</f>
        <v>22942.443763196599</v>
      </c>
      <c r="AC5" s="104" t="str">
        <f t="shared" ref="AC5:AC27" si="10">IF(W5=0.5,(W5-W6)*X5,"")</f>
        <v/>
      </c>
      <c r="AD5" s="104">
        <f t="shared" ref="AD5:AD27" si="11">SUM(Y5:AC5)</f>
        <v>27021.100432209329</v>
      </c>
      <c r="AE5" s="166"/>
      <c r="AF5" s="40">
        <f>AF4</f>
        <v>1</v>
      </c>
      <c r="AG5" s="40" t="str">
        <f t="shared" ref="AG5:AG51" si="12">VLOOKUP(AF5,$B$62:$C$296,2,FALSE)</f>
        <v>USFWS-15</v>
      </c>
      <c r="AH5" s="40">
        <f>AH4</f>
        <v>7</v>
      </c>
      <c r="AI5" s="40" t="s">
        <v>513</v>
      </c>
      <c r="AJ5" s="40">
        <v>10</v>
      </c>
      <c r="AK5" s="40" t="s">
        <v>533</v>
      </c>
      <c r="AL5" s="40" t="s">
        <v>252</v>
      </c>
      <c r="AM5" s="40">
        <v>20</v>
      </c>
      <c r="AN5" s="40">
        <f>VLOOKUP(AM5,'Inputs_Metric 7'!$G$49:$H$51,2,FALSE)</f>
        <v>0.05</v>
      </c>
      <c r="AO5" s="104">
        <f>SUMIFS(
INDEX('Step 1_Metric 7'!$W$1:$AD$99999,    1,    MATCH(CONCATENATE($AL5," - ",$AI5),'Step 1_Metric 7'!$W$1:$AD$1,0))         :          INDEX('Step 1_Metric 7'!$W$1:$AD$99999,    99999,    MATCH(CONCATENATE($AL5," - ",$AI5),'Step 1_Metric 7'!$W$1:$AD$1,0)),
'Step 1_Metric 7'!$C$1:$C$99999,       $AM5,    'Step 1_Metric 7'!$D$1:$D$99999,     $AG5         )</f>
        <v>64063.054672359998</v>
      </c>
      <c r="AP5" s="104" t="str">
        <f t="shared" si="3"/>
        <v/>
      </c>
      <c r="AQ5" s="104" t="str">
        <f t="shared" si="4"/>
        <v/>
      </c>
      <c r="AR5" s="104">
        <f t="shared" ref="AR5:AR26" si="13">IF(AN5=0.05,(AN5-AN6)*AO5,"")</f>
        <v>2562.5221868944</v>
      </c>
      <c r="AS5" s="104">
        <f t="shared" si="5"/>
        <v>14414.187301280999</v>
      </c>
      <c r="AT5" s="104" t="str">
        <f t="shared" ref="AT5:AT26" si="14">IF(AN5=0.5,(AN5-AN6)*AO5,"")</f>
        <v/>
      </c>
      <c r="AU5" s="104">
        <f t="shared" ref="AU5:AU26" si="15">SUM(AP5:AT5)</f>
        <v>16976.709488175398</v>
      </c>
    </row>
    <row r="6" spans="2:47" x14ac:dyDescent="0.25">
      <c r="B6">
        <v>0.5</v>
      </c>
      <c r="C6">
        <f>1/20</f>
        <v>0.05</v>
      </c>
      <c r="D6">
        <v>0.01</v>
      </c>
      <c r="F6">
        <v>0.5</v>
      </c>
      <c r="G6">
        <f>1/20</f>
        <v>0.05</v>
      </c>
      <c r="H6">
        <v>0.01</v>
      </c>
      <c r="Q6" s="40">
        <v>7</v>
      </c>
      <c r="R6" s="40" t="s">
        <v>513</v>
      </c>
      <c r="S6" s="40">
        <v>10</v>
      </c>
      <c r="T6" s="40" t="s">
        <v>533</v>
      </c>
      <c r="U6" s="40" t="s">
        <v>252</v>
      </c>
      <c r="V6" s="40">
        <v>100</v>
      </c>
      <c r="W6" s="40">
        <f>VLOOKUP(V6,'Inputs_Metric 7'!$G$49:$H$51,2,FALSE)</f>
        <v>0.01</v>
      </c>
      <c r="X6" s="104">
        <f>SUMIFS(
INDEX('Step 1_Metric 7'!$W$1:$AD$99999,    1,    MATCH(CONCATENATE($U6," - ",$R6),'Step 1_Metric 7'!$W$1:$AD$1,0))         :          INDEX('Step 1_Metric 7'!$W$1:$AD$99999,    99999,    MATCH(CONCATENATE($U6," - ",$R6),'Step 1_Metric 7'!$W$1:$AD$1,0)),
'Step 1_Metric 7'!$C$1:$C$99999,       $V6)</f>
        <v>10734108.434673607</v>
      </c>
      <c r="Y6" s="104">
        <f t="shared" si="6"/>
        <v>107341.08434673608</v>
      </c>
      <c r="Z6" s="104">
        <f t="shared" si="7"/>
        <v>212642.84035896577</v>
      </c>
      <c r="AA6" s="104" t="str">
        <f t="shared" si="8"/>
        <v/>
      </c>
      <c r="AB6" s="104" t="str">
        <f t="shared" si="9"/>
        <v/>
      </c>
      <c r="AC6" s="104" t="str">
        <f t="shared" si="10"/>
        <v/>
      </c>
      <c r="AD6" s="104">
        <f t="shared" si="11"/>
        <v>319983.92470570188</v>
      </c>
      <c r="AE6" s="166"/>
      <c r="AF6" s="40">
        <f t="shared" ref="AF6:AF27" si="16">AF5</f>
        <v>1</v>
      </c>
      <c r="AG6" s="40" t="str">
        <f t="shared" si="12"/>
        <v>USFWS-15</v>
      </c>
      <c r="AH6" s="40">
        <f t="shared" ref="AH6:AH69" si="17">AH5</f>
        <v>7</v>
      </c>
      <c r="AI6" s="40" t="s">
        <v>513</v>
      </c>
      <c r="AJ6" s="40">
        <v>10</v>
      </c>
      <c r="AK6" s="40" t="s">
        <v>533</v>
      </c>
      <c r="AL6" s="40" t="s">
        <v>252</v>
      </c>
      <c r="AM6" s="40">
        <v>100</v>
      </c>
      <c r="AN6" s="40">
        <f>VLOOKUP(AM6,'Inputs_Metric 7'!$G$49:$H$51,2,FALSE)</f>
        <v>0.01</v>
      </c>
      <c r="AO6" s="104">
        <f>SUMIFS(
INDEX('Step 1_Metric 7'!$W$1:$AD$99999,    1,    MATCH(CONCATENATE($AL6," - ",$AI6),'Step 1_Metric 7'!$W$1:$AD$1,0))         :          INDEX('Step 1_Metric 7'!$W$1:$AD$99999,    99999,    MATCH(CONCATENATE($AL6," - ",$AI6),'Step 1_Metric 7'!$W$1:$AD$1,0)),
'Step 1_Metric 7'!$C$1:$C$99999,       $AM6,    'Step 1_Metric 7'!$D$1:$D$99999,     $AG6         )</f>
        <v>97850.453662225103</v>
      </c>
      <c r="AP6" s="104">
        <f t="shared" si="3"/>
        <v>978.50453662225107</v>
      </c>
      <c r="AQ6" s="104">
        <f t="shared" si="4"/>
        <v>675.74797979730215</v>
      </c>
      <c r="AR6" s="104" t="str">
        <f t="shared" si="13"/>
        <v/>
      </c>
      <c r="AS6" s="104" t="str">
        <f t="shared" si="5"/>
        <v/>
      </c>
      <c r="AT6" s="104" t="str">
        <f t="shared" si="14"/>
        <v/>
      </c>
      <c r="AU6" s="104">
        <f t="shared" si="15"/>
        <v>1654.2525164195531</v>
      </c>
    </row>
    <row r="7" spans="2:47" x14ac:dyDescent="0.25">
      <c r="B7" s="96">
        <f>X22</f>
        <v>0</v>
      </c>
      <c r="C7" s="96">
        <f>X23</f>
        <v>470076.12191285571</v>
      </c>
      <c r="D7" s="96">
        <f>X24</f>
        <v>21171560.890046239</v>
      </c>
      <c r="F7" s="96">
        <f>X25</f>
        <v>0</v>
      </c>
      <c r="G7" s="96">
        <f>X26</f>
        <v>68226.051695324815</v>
      </c>
      <c r="H7" s="96">
        <f>X27</f>
        <v>18592782.256026447</v>
      </c>
      <c r="Q7" s="40">
        <v>7</v>
      </c>
      <c r="R7" s="40" t="s">
        <v>513</v>
      </c>
      <c r="S7" s="40">
        <v>10</v>
      </c>
      <c r="T7" s="40" t="s">
        <v>533</v>
      </c>
      <c r="U7" s="40" t="s">
        <v>253</v>
      </c>
      <c r="V7" s="40">
        <v>2</v>
      </c>
      <c r="W7" s="40">
        <f>VLOOKUP(V7,'Inputs_Metric 7'!$G$49:$H$51,2,FALSE)</f>
        <v>0.5</v>
      </c>
      <c r="X7" s="104">
        <f>SUMIFS(
INDEX('Step 1_Metric 7'!$W$1:$AD$99999,    1,    MATCH(CONCATENATE($U7," - ",$R7),'Step 1_Metric 7'!$W$1:$AD$1,0))         :          INDEX('Step 1_Metric 7'!$W$1:$AD$99999,    99999,    MATCH(CONCATENATE($U7," - ",$R7),'Step 1_Metric 7'!$W$1:$AD$1,0)),
'Step 1_Metric 7'!$C$1:$C$99999,       $V7)</f>
        <v>0</v>
      </c>
      <c r="Y7" s="104" t="str">
        <f t="shared" si="6"/>
        <v/>
      </c>
      <c r="Z7" s="104" t="str">
        <f t="shared" si="7"/>
        <v/>
      </c>
      <c r="AA7" s="104" t="str">
        <f t="shared" si="8"/>
        <v/>
      </c>
      <c r="AB7" s="104" t="str">
        <f t="shared" si="9"/>
        <v/>
      </c>
      <c r="AC7" s="104">
        <f t="shared" si="10"/>
        <v>0</v>
      </c>
      <c r="AD7" s="104">
        <f t="shared" si="11"/>
        <v>0</v>
      </c>
      <c r="AE7" s="166"/>
      <c r="AF7" s="40">
        <f t="shared" si="16"/>
        <v>1</v>
      </c>
      <c r="AG7" s="40" t="str">
        <f t="shared" si="12"/>
        <v>USFWS-15</v>
      </c>
      <c r="AH7" s="40">
        <f t="shared" si="17"/>
        <v>7</v>
      </c>
      <c r="AI7" s="40" t="s">
        <v>513</v>
      </c>
      <c r="AJ7" s="40">
        <v>10</v>
      </c>
      <c r="AK7" s="40" t="s">
        <v>533</v>
      </c>
      <c r="AL7" s="40" t="s">
        <v>253</v>
      </c>
      <c r="AM7" s="40">
        <f>AM4</f>
        <v>2</v>
      </c>
      <c r="AN7" s="40">
        <f>VLOOKUP(AM7,'Inputs_Metric 7'!$G$49:$H$51,2,FALSE)</f>
        <v>0.5</v>
      </c>
      <c r="AO7" s="104">
        <f>SUMIFS(
INDEX('Step 1_Metric 7'!$W$1:$AD$99999,    1,    MATCH(CONCATENATE($AL7," - ",$AI7),'Step 1_Metric 7'!$W$1:$AD$1,0))         :          INDEX('Step 1_Metric 7'!$W$1:$AD$99999,    99999,    MATCH(CONCATENATE($AL7," - ",$AI7),'Step 1_Metric 7'!$W$1:$AD$1,0)),
'Step 1_Metric 7'!$C$1:$C$99999,       $AM7,    'Step 1_Metric 7'!$D$1:$D$99999,     $AG7         )</f>
        <v>0</v>
      </c>
      <c r="AP7" s="104" t="str">
        <f t="shared" si="3"/>
        <v/>
      </c>
      <c r="AQ7" s="104" t="str">
        <f t="shared" si="4"/>
        <v/>
      </c>
      <c r="AR7" s="104" t="str">
        <f t="shared" si="13"/>
        <v/>
      </c>
      <c r="AS7" s="104" t="str">
        <f t="shared" si="5"/>
        <v/>
      </c>
      <c r="AT7" s="104">
        <f t="shared" si="14"/>
        <v>0</v>
      </c>
      <c r="AU7" s="104">
        <f t="shared" si="15"/>
        <v>0</v>
      </c>
    </row>
    <row r="8" spans="2:47" x14ac:dyDescent="0.25">
      <c r="Q8" s="40">
        <v>7</v>
      </c>
      <c r="R8" s="40" t="s">
        <v>513</v>
      </c>
      <c r="S8" s="40">
        <v>10</v>
      </c>
      <c r="T8" s="40" t="s">
        <v>533</v>
      </c>
      <c r="U8" s="40" t="s">
        <v>253</v>
      </c>
      <c r="V8" s="40">
        <v>20</v>
      </c>
      <c r="W8" s="40">
        <f>VLOOKUP(V8,'Inputs_Metric 7'!$G$49:$H$51,2,FALSE)</f>
        <v>0.05</v>
      </c>
      <c r="X8" s="104">
        <f>SUMIFS(
INDEX('Step 1_Metric 7'!$W$1:$AD$99999,    1,    MATCH(CONCATENATE($U8," - ",$R8),'Step 1_Metric 7'!$W$1:$AD$1,0))         :          INDEX('Step 1_Metric 7'!$W$1:$AD$99999,    99999,    MATCH(CONCATENATE($U8," - ",$R8),'Step 1_Metric 7'!$W$1:$AD$1,0)),
'Step 1_Metric 7'!$C$1:$C$99999,       $V8)</f>
        <v>37903.362052958219</v>
      </c>
      <c r="Y8" s="104" t="str">
        <f t="shared" si="6"/>
        <v/>
      </c>
      <c r="Z8" s="104" t="str">
        <f t="shared" si="7"/>
        <v/>
      </c>
      <c r="AA8" s="104">
        <f t="shared" si="8"/>
        <v>1516.1344821183288</v>
      </c>
      <c r="AB8" s="104">
        <f t="shared" si="9"/>
        <v>8528.2564619156001</v>
      </c>
      <c r="AC8" s="104" t="str">
        <f t="shared" si="10"/>
        <v/>
      </c>
      <c r="AD8" s="104">
        <f t="shared" si="11"/>
        <v>10044.390944033928</v>
      </c>
      <c r="AE8" s="166"/>
      <c r="AF8" s="40">
        <f t="shared" si="16"/>
        <v>1</v>
      </c>
      <c r="AG8" s="40" t="str">
        <f t="shared" si="12"/>
        <v>USFWS-15</v>
      </c>
      <c r="AH8" s="40">
        <f t="shared" si="17"/>
        <v>7</v>
      </c>
      <c r="AI8" s="40" t="s">
        <v>513</v>
      </c>
      <c r="AJ8" s="40">
        <v>10</v>
      </c>
      <c r="AK8" s="40" t="s">
        <v>533</v>
      </c>
      <c r="AL8" s="40" t="s">
        <v>253</v>
      </c>
      <c r="AM8" s="40">
        <f t="shared" ref="AM8:AM71" si="18">AM5</f>
        <v>20</v>
      </c>
      <c r="AN8" s="40">
        <f>VLOOKUP(AM8,'Inputs_Metric 7'!$G$49:$H$51,2,FALSE)</f>
        <v>0.05</v>
      </c>
      <c r="AO8" s="104">
        <f>SUMIFS(
INDEX('Step 1_Metric 7'!$W$1:$AD$99999,    1,    MATCH(CONCATENATE($AL8," - ",$AI8),'Step 1_Metric 7'!$W$1:$AD$1,0))         :          INDEX('Step 1_Metric 7'!$W$1:$AD$99999,    99999,    MATCH(CONCATENATE($AL8," - ",$AI8),'Step 1_Metric 7'!$W$1:$AD$1,0)),
'Step 1_Metric 7'!$C$1:$C$99999,       $AM8,    'Step 1_Metric 7'!$D$1:$D$99999,     $AG8         )</f>
        <v>0</v>
      </c>
      <c r="AP8" s="104" t="str">
        <f t="shared" si="3"/>
        <v/>
      </c>
      <c r="AQ8" s="104" t="str">
        <f t="shared" si="4"/>
        <v/>
      </c>
      <c r="AR8" s="104">
        <f t="shared" si="13"/>
        <v>0</v>
      </c>
      <c r="AS8" s="104">
        <f t="shared" si="5"/>
        <v>0</v>
      </c>
      <c r="AT8" s="104" t="str">
        <f t="shared" si="14"/>
        <v/>
      </c>
      <c r="AU8" s="104">
        <f t="shared" si="15"/>
        <v>0</v>
      </c>
    </row>
    <row r="9" spans="2:47" x14ac:dyDescent="0.25">
      <c r="Q9" s="40">
        <v>7</v>
      </c>
      <c r="R9" s="40" t="s">
        <v>513</v>
      </c>
      <c r="S9" s="40">
        <v>10</v>
      </c>
      <c r="T9" s="40" t="s">
        <v>533</v>
      </c>
      <c r="U9" s="40" t="s">
        <v>253</v>
      </c>
      <c r="V9" s="40">
        <v>100</v>
      </c>
      <c r="W9" s="40">
        <f>VLOOKUP(V9,'Inputs_Metric 7'!$G$49:$H$51,2,FALSE)</f>
        <v>0.01</v>
      </c>
      <c r="X9" s="104">
        <f>SUMIFS(
INDEX('Step 1_Metric 7'!$W$1:$AD$99999,    1,    MATCH(CONCATENATE($U9," - ",$R9),'Step 1_Metric 7'!$W$1:$AD$1,0))         :          INDEX('Step 1_Metric 7'!$W$1:$AD$99999,    99999,    MATCH(CONCATENATE($U9," - ",$R9),'Step 1_Metric 7'!$W$1:$AD$1,0)),
'Step 1_Metric 7'!$C$1:$C$99999,       $V9)</f>
        <v>9545563.0908001419</v>
      </c>
      <c r="Y9" s="104">
        <f t="shared" si="6"/>
        <v>95455.630908001418</v>
      </c>
      <c r="Z9" s="104">
        <f t="shared" si="7"/>
        <v>190153.19457494369</v>
      </c>
      <c r="AA9" s="104" t="str">
        <f t="shared" si="8"/>
        <v/>
      </c>
      <c r="AB9" s="104" t="str">
        <f t="shared" si="9"/>
        <v/>
      </c>
      <c r="AC9" s="104" t="str">
        <f t="shared" si="10"/>
        <v/>
      </c>
      <c r="AD9" s="104">
        <f t="shared" si="11"/>
        <v>285608.82548294507</v>
      </c>
      <c r="AE9" s="166"/>
      <c r="AF9" s="40">
        <f t="shared" si="16"/>
        <v>1</v>
      </c>
      <c r="AG9" s="40" t="str">
        <f t="shared" si="12"/>
        <v>USFWS-15</v>
      </c>
      <c r="AH9" s="40">
        <f t="shared" si="17"/>
        <v>7</v>
      </c>
      <c r="AI9" s="40" t="s">
        <v>513</v>
      </c>
      <c r="AJ9" s="40">
        <v>10</v>
      </c>
      <c r="AK9" s="40" t="s">
        <v>533</v>
      </c>
      <c r="AL9" s="40" t="s">
        <v>253</v>
      </c>
      <c r="AM9" s="40">
        <f t="shared" si="18"/>
        <v>100</v>
      </c>
      <c r="AN9" s="40">
        <f>VLOOKUP(AM9,'Inputs_Metric 7'!$G$49:$H$51,2,FALSE)</f>
        <v>0.01</v>
      </c>
      <c r="AO9" s="104">
        <f>SUMIFS(
INDEX('Step 1_Metric 7'!$W$1:$AD$99999,    1,    MATCH(CONCATENATE($AL9," - ",$AI9),'Step 1_Metric 7'!$W$1:$AD$1,0))         :          INDEX('Step 1_Metric 7'!$W$1:$AD$99999,    99999,    MATCH(CONCATENATE($AL9," - ",$AI9),'Step 1_Metric 7'!$W$1:$AD$1,0)),
'Step 1_Metric 7'!$C$1:$C$99999,       $AM9,    'Step 1_Metric 7'!$D$1:$D$99999,     $AG9         )</f>
        <v>74552.726599790549</v>
      </c>
      <c r="AP9" s="104">
        <f t="shared" si="3"/>
        <v>745.52726599790549</v>
      </c>
      <c r="AQ9" s="104">
        <f t="shared" si="4"/>
        <v>1491.054531995811</v>
      </c>
      <c r="AR9" s="104" t="str">
        <f t="shared" si="13"/>
        <v/>
      </c>
      <c r="AS9" s="104" t="str">
        <f t="shared" si="5"/>
        <v/>
      </c>
      <c r="AT9" s="104" t="str">
        <f t="shared" si="14"/>
        <v/>
      </c>
      <c r="AU9" s="104">
        <f t="shared" si="15"/>
        <v>2236.5817979937165</v>
      </c>
    </row>
    <row r="10" spans="2:47" x14ac:dyDescent="0.25">
      <c r="B10" s="1" t="s">
        <v>529</v>
      </c>
      <c r="F10" s="1" t="s">
        <v>529</v>
      </c>
      <c r="Q10" s="40">
        <v>7</v>
      </c>
      <c r="R10" s="40" t="s">
        <v>514</v>
      </c>
      <c r="S10" s="40">
        <v>11</v>
      </c>
      <c r="T10" s="40" t="s">
        <v>533</v>
      </c>
      <c r="U10" s="40" t="s">
        <v>252</v>
      </c>
      <c r="V10" s="40">
        <v>2</v>
      </c>
      <c r="W10" s="40">
        <f>VLOOKUP(V10,'Inputs_Metric 7'!$G$49:$H$51,2,FALSE)</f>
        <v>0.5</v>
      </c>
      <c r="X10" s="104">
        <f>SUMIFS(
INDEX('Step 1_Metric 7'!$W$1:$AD$99999,    1,    MATCH(CONCATENATE($U10," - ",$R10),'Step 1_Metric 7'!$W$1:$AD$1,0))         :          INDEX('Step 1_Metric 7'!$W$1:$AD$99999,    99999,    MATCH(CONCATENATE($U10," - ",$R10),'Step 1_Metric 7'!$W$1:$AD$1,0)),
'Step 1_Metric 7'!$C$1:$C$99999,       $V10)</f>
        <v>0</v>
      </c>
      <c r="Y10" s="104" t="str">
        <f t="shared" si="6"/>
        <v/>
      </c>
      <c r="Z10" s="104" t="str">
        <f t="shared" si="7"/>
        <v/>
      </c>
      <c r="AA10" s="104" t="str">
        <f t="shared" si="8"/>
        <v/>
      </c>
      <c r="AB10" s="104" t="str">
        <f t="shared" si="9"/>
        <v/>
      </c>
      <c r="AC10" s="104">
        <f t="shared" si="10"/>
        <v>0</v>
      </c>
      <c r="AD10" s="104">
        <f t="shared" si="11"/>
        <v>0</v>
      </c>
      <c r="AE10" s="166"/>
      <c r="AF10" s="40">
        <f t="shared" si="16"/>
        <v>1</v>
      </c>
      <c r="AG10" s="40" t="str">
        <f t="shared" si="12"/>
        <v>USFWS-15</v>
      </c>
      <c r="AH10" s="40">
        <f t="shared" si="17"/>
        <v>7</v>
      </c>
      <c r="AI10" s="40" t="s">
        <v>514</v>
      </c>
      <c r="AJ10" s="40">
        <v>11</v>
      </c>
      <c r="AK10" s="40" t="s">
        <v>533</v>
      </c>
      <c r="AL10" s="40" t="str">
        <f>AL4</f>
        <v>Pre</v>
      </c>
      <c r="AM10" s="40">
        <f t="shared" si="18"/>
        <v>2</v>
      </c>
      <c r="AN10" s="40">
        <f>VLOOKUP(AM10,'Inputs_Metric 7'!$G$49:$H$51,2,FALSE)</f>
        <v>0.5</v>
      </c>
      <c r="AO10" s="104">
        <f>SUMIFS(
INDEX('Step 1_Metric 7'!$W$1:$AD$99999,    1,    MATCH(CONCATENATE($AL10," - ",$AI10),'Step 1_Metric 7'!$W$1:$AD$1,0))         :          INDEX('Step 1_Metric 7'!$W$1:$AD$99999,    99999,    MATCH(CONCATENATE($AL10," - ",$AI10),'Step 1_Metric 7'!$W$1:$AD$1,0)),
'Step 1_Metric 7'!$C$1:$C$99999,       $AM10,    'Step 1_Metric 7'!$D$1:$D$99999,     $AG10         )</f>
        <v>0</v>
      </c>
      <c r="AP10" s="104" t="str">
        <f t="shared" si="3"/>
        <v/>
      </c>
      <c r="AQ10" s="104" t="str">
        <f t="shared" si="4"/>
        <v/>
      </c>
      <c r="AR10" s="104" t="str">
        <f t="shared" si="13"/>
        <v/>
      </c>
      <c r="AS10" s="104" t="str">
        <f t="shared" si="5"/>
        <v/>
      </c>
      <c r="AT10" s="104">
        <f t="shared" si="14"/>
        <v>0</v>
      </c>
      <c r="AU10" s="104">
        <f t="shared" si="15"/>
        <v>0</v>
      </c>
    </row>
    <row r="11" spans="2:47" x14ac:dyDescent="0.25">
      <c r="B11" t="s">
        <v>640</v>
      </c>
      <c r="C11" s="92">
        <f>D6*D7</f>
        <v>211715.60890046239</v>
      </c>
      <c r="F11" t="s">
        <v>640</v>
      </c>
      <c r="G11" s="92">
        <f>H6*H7</f>
        <v>185927.82256026447</v>
      </c>
      <c r="Q11" s="40">
        <v>7</v>
      </c>
      <c r="R11" s="40" t="s">
        <v>514</v>
      </c>
      <c r="S11" s="40">
        <v>11</v>
      </c>
      <c r="T11" s="40" t="s">
        <v>533</v>
      </c>
      <c r="U11" s="40" t="s">
        <v>252</v>
      </c>
      <c r="V11" s="40">
        <v>20</v>
      </c>
      <c r="W11" s="40">
        <f>VLOOKUP(V11,'Inputs_Metric 7'!$G$49:$H$51,2,FALSE)</f>
        <v>0.05</v>
      </c>
      <c r="X11" s="104">
        <f>SUMIFS(
INDEX('Step 1_Metric 7'!$W$1:$AD$99999,    1,    MATCH(CONCATENATE($U11," - ",$R11),'Step 1_Metric 7'!$W$1:$AD$1,0))         :          INDEX('Step 1_Metric 7'!$W$1:$AD$99999,    99999,    MATCH(CONCATENATE($U11," - ",$R11),'Step 1_Metric 7'!$W$1:$AD$1,0)),
'Step 1_Metric 7'!$C$1:$C$99999,       $V11)</f>
        <v>1754201.2517349632</v>
      </c>
      <c r="Y11" s="104" t="str">
        <f t="shared" si="6"/>
        <v/>
      </c>
      <c r="Z11" s="104" t="str">
        <f t="shared" si="7"/>
        <v/>
      </c>
      <c r="AA11" s="104">
        <f t="shared" si="8"/>
        <v>70168.050069398523</v>
      </c>
      <c r="AB11" s="104">
        <f t="shared" si="9"/>
        <v>394695.28164036671</v>
      </c>
      <c r="AC11" s="104" t="str">
        <f t="shared" si="10"/>
        <v/>
      </c>
      <c r="AD11" s="104">
        <f t="shared" si="11"/>
        <v>464863.33170976525</v>
      </c>
      <c r="AE11" s="166"/>
      <c r="AF11" s="40">
        <f t="shared" si="16"/>
        <v>1</v>
      </c>
      <c r="AG11" s="40" t="str">
        <f t="shared" si="12"/>
        <v>USFWS-15</v>
      </c>
      <c r="AH11" s="40">
        <f t="shared" si="17"/>
        <v>7</v>
      </c>
      <c r="AI11" s="40" t="s">
        <v>514</v>
      </c>
      <c r="AJ11" s="40">
        <v>11</v>
      </c>
      <c r="AK11" s="40" t="s">
        <v>533</v>
      </c>
      <c r="AL11" s="40" t="str">
        <f t="shared" ref="AL11:AL74" si="19">AL5</f>
        <v>Pre</v>
      </c>
      <c r="AM11" s="40">
        <f t="shared" si="18"/>
        <v>20</v>
      </c>
      <c r="AN11" s="40">
        <f>VLOOKUP(AM11,'Inputs_Metric 7'!$G$49:$H$51,2,FALSE)</f>
        <v>0.05</v>
      </c>
      <c r="AO11" s="104">
        <f>SUMIFS(
INDEX('Step 1_Metric 7'!$W$1:$AD$99999,    1,    MATCH(CONCATENATE($AL11," - ",$AI11),'Step 1_Metric 7'!$W$1:$AD$1,0))         :          INDEX('Step 1_Metric 7'!$W$1:$AD$99999,    99999,    MATCH(CONCATENATE($AL11," - ",$AI11),'Step 1_Metric 7'!$W$1:$AD$1,0)),
'Step 1_Metric 7'!$C$1:$C$99999,       $AM11,    'Step 1_Metric 7'!$D$1:$D$99999,     $AG11         )</f>
        <v>1723878.5620925967</v>
      </c>
      <c r="AP11" s="104" t="str">
        <f t="shared" si="3"/>
        <v/>
      </c>
      <c r="AQ11" s="104" t="str">
        <f t="shared" si="4"/>
        <v/>
      </c>
      <c r="AR11" s="104">
        <f t="shared" si="13"/>
        <v>68955.142483703865</v>
      </c>
      <c r="AS11" s="104">
        <f t="shared" si="5"/>
        <v>387872.67647083424</v>
      </c>
      <c r="AT11" s="104" t="str">
        <f t="shared" si="14"/>
        <v/>
      </c>
      <c r="AU11" s="104">
        <f t="shared" si="15"/>
        <v>456827.81895453809</v>
      </c>
    </row>
    <row r="12" spans="2:47" x14ac:dyDescent="0.25">
      <c r="B12" t="s">
        <v>641</v>
      </c>
      <c r="C12" s="92">
        <f>(0.5)*(C6-D6)*(D7-C7)</f>
        <v>414029.69536266767</v>
      </c>
      <c r="F12" t="s">
        <v>641</v>
      </c>
      <c r="G12" s="92">
        <f>(0.5)*(G6-H6)*(H7-G7)</f>
        <v>370491.12408662244</v>
      </c>
      <c r="Q12" s="40">
        <v>7</v>
      </c>
      <c r="R12" s="40" t="s">
        <v>514</v>
      </c>
      <c r="S12" s="40">
        <v>11</v>
      </c>
      <c r="T12" s="40" t="s">
        <v>533</v>
      </c>
      <c r="U12" s="40" t="s">
        <v>252</v>
      </c>
      <c r="V12" s="40">
        <v>100</v>
      </c>
      <c r="W12" s="40">
        <f>VLOOKUP(V12,'Inputs_Metric 7'!$G$49:$H$51,2,FALSE)</f>
        <v>0.01</v>
      </c>
      <c r="X12" s="104">
        <f>SUMIFS(
INDEX('Step 1_Metric 7'!$W$1:$AD$99999,    1,    MATCH(CONCATENATE($U12," - ",$R12),'Step 1_Metric 7'!$W$1:$AD$1,0))         :          INDEX('Step 1_Metric 7'!$W$1:$AD$99999,    99999,    MATCH(CONCATENATE($U12," - ",$R12),'Step 1_Metric 7'!$W$1:$AD$1,0)),
'Step 1_Metric 7'!$C$1:$C$99999,       $V12)</f>
        <v>18890681.713180523</v>
      </c>
      <c r="Y12" s="104">
        <f t="shared" si="6"/>
        <v>188906.81713180523</v>
      </c>
      <c r="Z12" s="104">
        <f t="shared" si="7"/>
        <v>342729.60922891117</v>
      </c>
      <c r="AA12" s="104" t="str">
        <f t="shared" si="8"/>
        <v/>
      </c>
      <c r="AB12" s="104" t="str">
        <f t="shared" si="9"/>
        <v/>
      </c>
      <c r="AC12" s="104" t="str">
        <f t="shared" si="10"/>
        <v/>
      </c>
      <c r="AD12" s="104">
        <f t="shared" si="11"/>
        <v>531636.42636071634</v>
      </c>
      <c r="AE12" s="166"/>
      <c r="AF12" s="40">
        <f t="shared" si="16"/>
        <v>1</v>
      </c>
      <c r="AG12" s="40" t="str">
        <f t="shared" si="12"/>
        <v>USFWS-15</v>
      </c>
      <c r="AH12" s="40">
        <f t="shared" si="17"/>
        <v>7</v>
      </c>
      <c r="AI12" s="40" t="s">
        <v>514</v>
      </c>
      <c r="AJ12" s="40">
        <v>11</v>
      </c>
      <c r="AK12" s="40" t="s">
        <v>533</v>
      </c>
      <c r="AL12" s="40" t="str">
        <f t="shared" si="19"/>
        <v>Pre</v>
      </c>
      <c r="AM12" s="40">
        <f t="shared" si="18"/>
        <v>100</v>
      </c>
      <c r="AN12" s="40">
        <f>VLOOKUP(AM12,'Inputs_Metric 7'!$G$49:$H$51,2,FALSE)</f>
        <v>0.01</v>
      </c>
      <c r="AO12" s="104">
        <f>SUMIFS(
INDEX('Step 1_Metric 7'!$W$1:$AD$99999,    1,    MATCH(CONCATENATE($AL12," - ",$AI12),'Step 1_Metric 7'!$W$1:$AD$1,0))         :          INDEX('Step 1_Metric 7'!$W$1:$AD$99999,    99999,    MATCH(CONCATENATE($AL12," - ",$AI12),'Step 1_Metric 7'!$W$1:$AD$1,0)),
'Step 1_Metric 7'!$C$1:$C$99999,       $AM12,    'Step 1_Metric 7'!$D$1:$D$99999,     $AG12         )</f>
        <v>2633066.7530926028</v>
      </c>
      <c r="AP12" s="104">
        <f t="shared" si="3"/>
        <v>26330.667530926028</v>
      </c>
      <c r="AQ12" s="104">
        <f t="shared" si="4"/>
        <v>18183.763820000124</v>
      </c>
      <c r="AR12" s="104" t="str">
        <f t="shared" si="13"/>
        <v/>
      </c>
      <c r="AS12" s="104" t="str">
        <f t="shared" si="5"/>
        <v/>
      </c>
      <c r="AT12" s="104" t="str">
        <f t="shared" si="14"/>
        <v/>
      </c>
      <c r="AU12" s="104">
        <f t="shared" si="15"/>
        <v>44514.431350926156</v>
      </c>
    </row>
    <row r="13" spans="2:47" x14ac:dyDescent="0.25">
      <c r="B13" t="s">
        <v>642</v>
      </c>
      <c r="C13" s="92">
        <f>(C6-D6)*C7</f>
        <v>18803.044876514228</v>
      </c>
      <c r="F13" t="s">
        <v>642</v>
      </c>
      <c r="G13" s="92">
        <f>(G6-H6)*G7</f>
        <v>2729.0420678129926</v>
      </c>
      <c r="Q13" s="40">
        <v>7</v>
      </c>
      <c r="R13" s="40" t="s">
        <v>514</v>
      </c>
      <c r="S13" s="40">
        <v>11</v>
      </c>
      <c r="T13" s="40" t="s">
        <v>533</v>
      </c>
      <c r="U13" s="40" t="s">
        <v>253</v>
      </c>
      <c r="V13" s="40">
        <v>2</v>
      </c>
      <c r="W13" s="40">
        <f>VLOOKUP(V13,'Inputs_Metric 7'!$G$49:$H$51,2,FALSE)</f>
        <v>0.5</v>
      </c>
      <c r="X13" s="104">
        <f>SUMIFS(
INDEX('Step 1_Metric 7'!$W$1:$AD$99999,    1,    MATCH(CONCATENATE($U13," - ",$R13),'Step 1_Metric 7'!$W$1:$AD$1,0))         :          INDEX('Step 1_Metric 7'!$W$1:$AD$99999,    99999,    MATCH(CONCATENATE($U13," - ",$R13),'Step 1_Metric 7'!$W$1:$AD$1,0)),
'Step 1_Metric 7'!$C$1:$C$99999,       $V13)</f>
        <v>0</v>
      </c>
      <c r="Y13" s="104" t="str">
        <f t="shared" si="6"/>
        <v/>
      </c>
      <c r="Z13" s="104" t="str">
        <f t="shared" si="7"/>
        <v/>
      </c>
      <c r="AA13" s="104" t="str">
        <f t="shared" si="8"/>
        <v/>
      </c>
      <c r="AB13" s="104" t="str">
        <f t="shared" si="9"/>
        <v/>
      </c>
      <c r="AC13" s="104">
        <f t="shared" si="10"/>
        <v>0</v>
      </c>
      <c r="AD13" s="104">
        <f t="shared" si="11"/>
        <v>0</v>
      </c>
      <c r="AE13" s="166"/>
      <c r="AF13" s="40">
        <f t="shared" si="16"/>
        <v>1</v>
      </c>
      <c r="AG13" s="40" t="str">
        <f t="shared" si="12"/>
        <v>USFWS-15</v>
      </c>
      <c r="AH13" s="40">
        <f t="shared" si="17"/>
        <v>7</v>
      </c>
      <c r="AI13" s="40" t="s">
        <v>514</v>
      </c>
      <c r="AJ13" s="40">
        <v>11</v>
      </c>
      <c r="AK13" s="40" t="s">
        <v>533</v>
      </c>
      <c r="AL13" s="40" t="str">
        <f t="shared" si="19"/>
        <v>Post</v>
      </c>
      <c r="AM13" s="40">
        <f t="shared" si="18"/>
        <v>2</v>
      </c>
      <c r="AN13" s="40">
        <f>VLOOKUP(AM13,'Inputs_Metric 7'!$G$49:$H$51,2,FALSE)</f>
        <v>0.5</v>
      </c>
      <c r="AO13" s="104">
        <f>SUMIFS(
INDEX('Step 1_Metric 7'!$W$1:$AD$99999,    1,    MATCH(CONCATENATE($AL13," - ",$AI13),'Step 1_Metric 7'!$W$1:$AD$1,0))         :          INDEX('Step 1_Metric 7'!$W$1:$AD$99999,    99999,    MATCH(CONCATENATE($AL13," - ",$AI13),'Step 1_Metric 7'!$W$1:$AD$1,0)),
'Step 1_Metric 7'!$C$1:$C$99999,       $AM13,    'Step 1_Metric 7'!$D$1:$D$99999,     $AG13         )</f>
        <v>0</v>
      </c>
      <c r="AP13" s="104" t="str">
        <f t="shared" si="3"/>
        <v/>
      </c>
      <c r="AQ13" s="104" t="str">
        <f t="shared" si="4"/>
        <v/>
      </c>
      <c r="AR13" s="104" t="str">
        <f t="shared" si="13"/>
        <v/>
      </c>
      <c r="AS13" s="104" t="str">
        <f t="shared" si="5"/>
        <v/>
      </c>
      <c r="AT13" s="104">
        <f t="shared" si="14"/>
        <v>0</v>
      </c>
      <c r="AU13" s="104">
        <f t="shared" si="15"/>
        <v>0</v>
      </c>
    </row>
    <row r="14" spans="2:47" x14ac:dyDescent="0.25">
      <c r="B14" t="s">
        <v>643</v>
      </c>
      <c r="C14" s="92">
        <f>(0.5)*(B6-C6)*(C7-B7)</f>
        <v>105767.12743039253</v>
      </c>
      <c r="F14" t="s">
        <v>643</v>
      </c>
      <c r="G14" s="92">
        <f>(0.5)*(F6-G6)*(G7-F7)</f>
        <v>15350.861631448084</v>
      </c>
      <c r="Q14" s="40">
        <v>7</v>
      </c>
      <c r="R14" s="40" t="s">
        <v>514</v>
      </c>
      <c r="S14" s="40">
        <v>11</v>
      </c>
      <c r="T14" s="40" t="s">
        <v>533</v>
      </c>
      <c r="U14" s="40" t="s">
        <v>253</v>
      </c>
      <c r="V14" s="40">
        <v>20</v>
      </c>
      <c r="W14" s="40">
        <f>VLOOKUP(V14,'Inputs_Metric 7'!$G$49:$H$51,2,FALSE)</f>
        <v>0.05</v>
      </c>
      <c r="X14" s="104">
        <f>SUMIFS(
INDEX('Step 1_Metric 7'!$W$1:$AD$99999,    1,    MATCH(CONCATENATE($U14," - ",$R14),'Step 1_Metric 7'!$W$1:$AD$1,0))         :          INDEX('Step 1_Metric 7'!$W$1:$AD$99999,    99999,    MATCH(CONCATENATE($U14," - ",$R14),'Step 1_Metric 7'!$W$1:$AD$1,0)),
'Step 1_Metric 7'!$C$1:$C$99999,       $V14)</f>
        <v>30322.689642366582</v>
      </c>
      <c r="Y14" s="104" t="str">
        <f t="shared" si="6"/>
        <v/>
      </c>
      <c r="Z14" s="104" t="str">
        <f t="shared" si="7"/>
        <v/>
      </c>
      <c r="AA14" s="104">
        <f t="shared" si="8"/>
        <v>1212.9075856946633</v>
      </c>
      <c r="AB14" s="104">
        <f t="shared" si="9"/>
        <v>6822.6051695324813</v>
      </c>
      <c r="AC14" s="104" t="str">
        <f t="shared" si="10"/>
        <v/>
      </c>
      <c r="AD14" s="104">
        <f t="shared" si="11"/>
        <v>8035.5127552271442</v>
      </c>
      <c r="AE14" s="166"/>
      <c r="AF14" s="40">
        <f t="shared" si="16"/>
        <v>1</v>
      </c>
      <c r="AG14" s="40" t="str">
        <f t="shared" si="12"/>
        <v>USFWS-15</v>
      </c>
      <c r="AH14" s="40">
        <f t="shared" si="17"/>
        <v>7</v>
      </c>
      <c r="AI14" s="40" t="s">
        <v>514</v>
      </c>
      <c r="AJ14" s="40">
        <v>11</v>
      </c>
      <c r="AK14" s="40" t="s">
        <v>533</v>
      </c>
      <c r="AL14" s="40" t="str">
        <f t="shared" si="19"/>
        <v>Post</v>
      </c>
      <c r="AM14" s="40">
        <f t="shared" si="18"/>
        <v>20</v>
      </c>
      <c r="AN14" s="40">
        <f>VLOOKUP(AM14,'Inputs_Metric 7'!$G$49:$H$51,2,FALSE)</f>
        <v>0.05</v>
      </c>
      <c r="AO14" s="104">
        <f>SUMIFS(
INDEX('Step 1_Metric 7'!$W$1:$AD$99999,    1,    MATCH(CONCATENATE($AL14," - ",$AI14),'Step 1_Metric 7'!$W$1:$AD$1,0))         :          INDEX('Step 1_Metric 7'!$W$1:$AD$99999,    99999,    MATCH(CONCATENATE($AL14," - ",$AI14),'Step 1_Metric 7'!$W$1:$AD$1,0)),
'Step 1_Metric 7'!$C$1:$C$99999,       $AM14,    'Step 1_Metric 7'!$D$1:$D$99999,     $AG14         )</f>
        <v>0</v>
      </c>
      <c r="AP14" s="104" t="str">
        <f t="shared" si="3"/>
        <v/>
      </c>
      <c r="AQ14" s="104" t="str">
        <f t="shared" si="4"/>
        <v/>
      </c>
      <c r="AR14" s="104">
        <f t="shared" si="13"/>
        <v>0</v>
      </c>
      <c r="AS14" s="104">
        <f t="shared" si="5"/>
        <v>0</v>
      </c>
      <c r="AT14" s="104" t="str">
        <f t="shared" si="14"/>
        <v/>
      </c>
      <c r="AU14" s="104">
        <f t="shared" si="15"/>
        <v>0</v>
      </c>
    </row>
    <row r="15" spans="2:47" x14ac:dyDescent="0.25">
      <c r="B15" t="s">
        <v>644</v>
      </c>
      <c r="C15" s="92">
        <f>(B6-C6)*B7</f>
        <v>0</v>
      </c>
      <c r="F15" t="s">
        <v>644</v>
      </c>
      <c r="G15" s="92">
        <f>(F6-G6)*F7</f>
        <v>0</v>
      </c>
      <c r="Q15" s="40">
        <v>7</v>
      </c>
      <c r="R15" s="40" t="s">
        <v>514</v>
      </c>
      <c r="S15" s="40">
        <v>11</v>
      </c>
      <c r="T15" s="40" t="s">
        <v>533</v>
      </c>
      <c r="U15" s="40" t="s">
        <v>253</v>
      </c>
      <c r="V15" s="40">
        <v>100</v>
      </c>
      <c r="W15" s="40">
        <f>VLOOKUP(V15,'Inputs_Metric 7'!$G$49:$H$51,2,FALSE)</f>
        <v>0.01</v>
      </c>
      <c r="X15" s="104">
        <f>SUMIFS(
INDEX('Step 1_Metric 7'!$W$1:$AD$99999,    1,    MATCH(CONCATENATE($U15," - ",$R15),'Step 1_Metric 7'!$W$1:$AD$1,0))         :          INDEX('Step 1_Metric 7'!$W$1:$AD$99999,    99999,    MATCH(CONCATENATE($U15," - ",$R15),'Step 1_Metric 7'!$W$1:$AD$1,0)),
'Step 1_Metric 7'!$C$1:$C$99999,       $V15)</f>
        <v>15374910.016909827</v>
      </c>
      <c r="Y15" s="104">
        <f t="shared" si="6"/>
        <v>153749.10016909827</v>
      </c>
      <c r="Z15" s="104">
        <f t="shared" si="7"/>
        <v>306891.74654534919</v>
      </c>
      <c r="AA15" s="104" t="str">
        <f t="shared" si="8"/>
        <v/>
      </c>
      <c r="AB15" s="104" t="str">
        <f t="shared" si="9"/>
        <v/>
      </c>
      <c r="AC15" s="104" t="str">
        <f t="shared" si="10"/>
        <v/>
      </c>
      <c r="AD15" s="104">
        <f t="shared" si="11"/>
        <v>460640.84671444749</v>
      </c>
      <c r="AE15" s="166"/>
      <c r="AF15" s="40">
        <f t="shared" si="16"/>
        <v>1</v>
      </c>
      <c r="AG15" s="40" t="str">
        <f t="shared" si="12"/>
        <v>USFWS-15</v>
      </c>
      <c r="AH15" s="40">
        <f t="shared" si="17"/>
        <v>7</v>
      </c>
      <c r="AI15" s="40" t="s">
        <v>514</v>
      </c>
      <c r="AJ15" s="40">
        <v>11</v>
      </c>
      <c r="AK15" s="40" t="s">
        <v>533</v>
      </c>
      <c r="AL15" s="40" t="str">
        <f t="shared" si="19"/>
        <v>Post</v>
      </c>
      <c r="AM15" s="40">
        <f t="shared" si="18"/>
        <v>100</v>
      </c>
      <c r="AN15" s="40">
        <f>VLOOKUP(AM15,'Inputs_Metric 7'!$G$49:$H$51,2,FALSE)</f>
        <v>0.01</v>
      </c>
      <c r="AO15" s="104">
        <f>SUMIFS(
INDEX('Step 1_Metric 7'!$W$1:$AD$99999,    1,    MATCH(CONCATENATE($AL15," - ",$AI15),'Step 1_Metric 7'!$W$1:$AD$1,0))         :          INDEX('Step 1_Metric 7'!$W$1:$AD$99999,    99999,    MATCH(CONCATENATE($AL15," - ",$AI15),'Step 1_Metric 7'!$W$1:$AD$1,0)),
'Step 1_Metric 7'!$C$1:$C$99999,       $AM15,    'Step 1_Metric 7'!$D$1:$D$99999,     $AG15         )</f>
        <v>2006146.0975943643</v>
      </c>
      <c r="AP15" s="104">
        <f t="shared" si="3"/>
        <v>20061.460975943643</v>
      </c>
      <c r="AQ15" s="104">
        <f t="shared" si="4"/>
        <v>40122.921951887285</v>
      </c>
      <c r="AR15" s="104" t="str">
        <f t="shared" si="13"/>
        <v/>
      </c>
      <c r="AS15" s="104" t="str">
        <f t="shared" si="5"/>
        <v/>
      </c>
      <c r="AT15" s="104" t="str">
        <f t="shared" si="14"/>
        <v/>
      </c>
      <c r="AU15" s="104">
        <f t="shared" si="15"/>
        <v>60184.382927830928</v>
      </c>
    </row>
    <row r="16" spans="2:47" x14ac:dyDescent="0.25">
      <c r="B16" t="s">
        <v>530</v>
      </c>
      <c r="C16" s="92">
        <f>SUM(C11:C15)</f>
        <v>750315.47657003684</v>
      </c>
      <c r="F16" t="s">
        <v>530</v>
      </c>
      <c r="G16" s="92">
        <f>SUM(G11:G15)</f>
        <v>574498.8503461479</v>
      </c>
      <c r="Q16" s="40">
        <v>7</v>
      </c>
      <c r="R16" s="40" t="s">
        <v>515</v>
      </c>
      <c r="S16" s="40">
        <v>12</v>
      </c>
      <c r="T16" s="40" t="s">
        <v>533</v>
      </c>
      <c r="U16" s="40" t="s">
        <v>252</v>
      </c>
      <c r="V16" s="40">
        <v>2</v>
      </c>
      <c r="W16" s="40">
        <f>VLOOKUP(V16,'Inputs_Metric 7'!$G$49:$H$51,2,FALSE)</f>
        <v>0.5</v>
      </c>
      <c r="X16" s="105">
        <f>SUMIFS(
INDEX('Step 1_Metric 7'!$W$1:$AD$99999,    1,    MATCH(CONCATENATE($U16," - ",$R16),'Step 1_Metric 7'!$W$1:$AD$1,0))         :          INDEX('Step 1_Metric 7'!$W$1:$AD$99999,    99999,    MATCH(CONCATENATE($U16," - ",$R16),'Step 1_Metric 7'!$W$1:$AD$1,0)),
'Step 1_Metric 7'!$C$1:$C$99999,       $V16)</f>
        <v>0</v>
      </c>
      <c r="Y16" s="105" t="str">
        <f t="shared" si="6"/>
        <v/>
      </c>
      <c r="Z16" s="105" t="str">
        <f t="shared" si="7"/>
        <v/>
      </c>
      <c r="AA16" s="105" t="str">
        <f t="shared" si="8"/>
        <v/>
      </c>
      <c r="AB16" s="105" t="str">
        <f t="shared" si="9"/>
        <v/>
      </c>
      <c r="AC16" s="105">
        <f t="shared" si="10"/>
        <v>0</v>
      </c>
      <c r="AD16" s="106">
        <f t="shared" si="11"/>
        <v>0</v>
      </c>
      <c r="AE16" s="172"/>
      <c r="AF16" s="40">
        <f t="shared" si="16"/>
        <v>1</v>
      </c>
      <c r="AG16" s="40" t="str">
        <f t="shared" si="12"/>
        <v>USFWS-15</v>
      </c>
      <c r="AH16" s="40">
        <f t="shared" si="17"/>
        <v>7</v>
      </c>
      <c r="AI16" s="40" t="s">
        <v>515</v>
      </c>
      <c r="AJ16" s="40">
        <v>12</v>
      </c>
      <c r="AK16" s="40" t="s">
        <v>533</v>
      </c>
      <c r="AL16" s="40" t="str">
        <f t="shared" si="19"/>
        <v>Pre</v>
      </c>
      <c r="AM16" s="40">
        <f t="shared" si="18"/>
        <v>2</v>
      </c>
      <c r="AN16" s="40">
        <f>VLOOKUP(AM16,'Inputs_Metric 7'!$G$49:$H$51,2,FALSE)</f>
        <v>0.5</v>
      </c>
      <c r="AO16" s="167">
        <f>SUMIFS(
INDEX('Step 1_Metric 7'!$W$1:$AD$99999,    1,    MATCH(CONCATENATE($AL16," - ",$AI16),'Step 1_Metric 7'!$W$1:$AD$1,0))         :          INDEX('Step 1_Metric 7'!$W$1:$AD$99999,    99999,    MATCH(CONCATENATE($AL16," - ",$AI16),'Step 1_Metric 7'!$W$1:$AD$1,0)),
'Step 1_Metric 7'!$C$1:$C$99999,       $AM16,    'Step 1_Metric 7'!$D$1:$D$99999,     $AG16         )</f>
        <v>0</v>
      </c>
      <c r="AP16" s="105" t="str">
        <f t="shared" si="3"/>
        <v/>
      </c>
      <c r="AQ16" s="105" t="str">
        <f t="shared" si="4"/>
        <v/>
      </c>
      <c r="AR16" s="105" t="str">
        <f t="shared" si="13"/>
        <v/>
      </c>
      <c r="AS16" s="105" t="str">
        <f t="shared" si="5"/>
        <v/>
      </c>
      <c r="AT16" s="105">
        <f t="shared" si="14"/>
        <v>0</v>
      </c>
      <c r="AU16" s="106">
        <f t="shared" si="15"/>
        <v>0</v>
      </c>
    </row>
    <row r="17" spans="2:59" x14ac:dyDescent="0.25">
      <c r="Q17" s="40">
        <v>7</v>
      </c>
      <c r="R17" s="40" t="s">
        <v>515</v>
      </c>
      <c r="S17" s="40">
        <v>12</v>
      </c>
      <c r="T17" s="40" t="s">
        <v>533</v>
      </c>
      <c r="U17" s="40" t="s">
        <v>252</v>
      </c>
      <c r="V17" s="40">
        <v>20</v>
      </c>
      <c r="W17" s="40">
        <f>VLOOKUP(V17,'Inputs_Metric 7'!$G$49:$H$51,2,FALSE)</f>
        <v>0.05</v>
      </c>
      <c r="X17" s="105">
        <f>SUMIFS(
INDEX('Step 1_Metric 7'!$W$1:$AD$99999,    1,    MATCH(CONCATENATE($U17," - ",$R17),'Step 1_Metric 7'!$W$1:$AD$1,0))         :          INDEX('Step 1_Metric 7'!$W$1:$AD$99999,    99999,    MATCH(CONCATENATE($U17," - ",$R17),'Step 1_Metric 7'!$W$1:$AD$1,0)),
'Step 1_Metric 7'!$C$1:$C$99999,       $V17)</f>
        <v>0</v>
      </c>
      <c r="Y17" s="105" t="str">
        <f t="shared" si="6"/>
        <v/>
      </c>
      <c r="Z17" s="105" t="str">
        <f t="shared" si="7"/>
        <v/>
      </c>
      <c r="AA17" s="105">
        <f t="shared" si="8"/>
        <v>0</v>
      </c>
      <c r="AB17" s="105">
        <f t="shared" si="9"/>
        <v>0</v>
      </c>
      <c r="AC17" s="105" t="str">
        <f t="shared" si="10"/>
        <v/>
      </c>
      <c r="AD17" s="106">
        <f t="shared" si="11"/>
        <v>0</v>
      </c>
      <c r="AE17" s="172"/>
      <c r="AF17" s="40">
        <f t="shared" si="16"/>
        <v>1</v>
      </c>
      <c r="AG17" s="40" t="str">
        <f t="shared" si="12"/>
        <v>USFWS-15</v>
      </c>
      <c r="AH17" s="40">
        <f t="shared" si="17"/>
        <v>7</v>
      </c>
      <c r="AI17" s="40" t="s">
        <v>515</v>
      </c>
      <c r="AJ17" s="40">
        <v>12</v>
      </c>
      <c r="AK17" s="40" t="s">
        <v>533</v>
      </c>
      <c r="AL17" s="40" t="str">
        <f t="shared" si="19"/>
        <v>Pre</v>
      </c>
      <c r="AM17" s="40">
        <f t="shared" si="18"/>
        <v>20</v>
      </c>
      <c r="AN17" s="40">
        <f>VLOOKUP(AM17,'Inputs_Metric 7'!$G$49:$H$51,2,FALSE)</f>
        <v>0.05</v>
      </c>
      <c r="AO17" s="167">
        <f>SUMIFS(
INDEX('Step 1_Metric 7'!$W$1:$AD$99999,    1,    MATCH(CONCATENATE($AL17," - ",$AI17),'Step 1_Metric 7'!$W$1:$AD$1,0))         :          INDEX('Step 1_Metric 7'!$W$1:$AD$99999,    99999,    MATCH(CONCATENATE($AL17," - ",$AI17),'Step 1_Metric 7'!$W$1:$AD$1,0)),
'Step 1_Metric 7'!$C$1:$C$99999,       $AM17,    'Step 1_Metric 7'!$D$1:$D$99999,     $AG17         )</f>
        <v>0</v>
      </c>
      <c r="AP17" s="105" t="str">
        <f t="shared" si="3"/>
        <v/>
      </c>
      <c r="AQ17" s="105" t="str">
        <f t="shared" si="4"/>
        <v/>
      </c>
      <c r="AR17" s="105">
        <f t="shared" si="13"/>
        <v>0</v>
      </c>
      <c r="AS17" s="105">
        <f t="shared" si="5"/>
        <v>0</v>
      </c>
      <c r="AT17" s="105" t="str">
        <f t="shared" si="14"/>
        <v/>
      </c>
      <c r="AU17" s="106">
        <f t="shared" si="15"/>
        <v>0</v>
      </c>
    </row>
    <row r="18" spans="2:59" x14ac:dyDescent="0.25">
      <c r="Q18" s="40">
        <v>7</v>
      </c>
      <c r="R18" s="40" t="s">
        <v>515</v>
      </c>
      <c r="S18" s="40">
        <v>12</v>
      </c>
      <c r="T18" s="40" t="s">
        <v>533</v>
      </c>
      <c r="U18" s="40" t="s">
        <v>252</v>
      </c>
      <c r="V18" s="40">
        <v>100</v>
      </c>
      <c r="W18" s="40">
        <f>VLOOKUP(V18,'Inputs_Metric 7'!$G$49:$H$51,2,FALSE)</f>
        <v>0.01</v>
      </c>
      <c r="X18" s="105">
        <f>SUMIFS(
INDEX('Step 1_Metric 7'!$W$1:$AD$99999,    1,    MATCH(CONCATENATE($U18," - ",$R18),'Step 1_Metric 7'!$W$1:$AD$1,0))         :          INDEX('Step 1_Metric 7'!$W$1:$AD$99999,    99999,    MATCH(CONCATENATE($U18," - ",$R18),'Step 1_Metric 7'!$W$1:$AD$1,0)),
'Step 1_Metric 7'!$C$1:$C$99999,       $V18)</f>
        <v>1.6280515670695559</v>
      </c>
      <c r="Y18" s="105">
        <f t="shared" si="6"/>
        <v>1.628051567069556E-2</v>
      </c>
      <c r="Z18" s="105">
        <f t="shared" si="7"/>
        <v>3.2561031341391121E-2</v>
      </c>
      <c r="AA18" s="105" t="str">
        <f t="shared" si="8"/>
        <v/>
      </c>
      <c r="AB18" s="105" t="str">
        <f t="shared" si="9"/>
        <v/>
      </c>
      <c r="AC18" s="105" t="str">
        <f t="shared" si="10"/>
        <v/>
      </c>
      <c r="AD18" s="106">
        <f t="shared" si="11"/>
        <v>4.8841547012086678E-2</v>
      </c>
      <c r="AE18" s="172"/>
      <c r="AF18" s="40">
        <f t="shared" si="16"/>
        <v>1</v>
      </c>
      <c r="AG18" s="40" t="str">
        <f t="shared" si="12"/>
        <v>USFWS-15</v>
      </c>
      <c r="AH18" s="40">
        <f t="shared" si="17"/>
        <v>7</v>
      </c>
      <c r="AI18" s="40" t="s">
        <v>515</v>
      </c>
      <c r="AJ18" s="40">
        <v>12</v>
      </c>
      <c r="AK18" s="40" t="s">
        <v>533</v>
      </c>
      <c r="AL18" s="40" t="str">
        <f t="shared" si="19"/>
        <v>Pre</v>
      </c>
      <c r="AM18" s="40">
        <f t="shared" si="18"/>
        <v>100</v>
      </c>
      <c r="AN18" s="40">
        <f>VLOOKUP(AM18,'Inputs_Metric 7'!$G$49:$H$51,2,FALSE)</f>
        <v>0.01</v>
      </c>
      <c r="AO18" s="167">
        <f>SUMIFS(
INDEX('Step 1_Metric 7'!$W$1:$AD$99999,    1,    MATCH(CONCATENATE($AL18," - ",$AI18),'Step 1_Metric 7'!$W$1:$AD$1,0))         :          INDEX('Step 1_Metric 7'!$W$1:$AD$99999,    99999,    MATCH(CONCATENATE($AL18," - ",$AI18),'Step 1_Metric 7'!$W$1:$AD$1,0)),
'Step 1_Metric 7'!$C$1:$C$99999,       $AM18,    'Step 1_Metric 7'!$D$1:$D$99999,     $AG18         )</f>
        <v>0</v>
      </c>
      <c r="AP18" s="105">
        <f t="shared" si="3"/>
        <v>0</v>
      </c>
      <c r="AQ18" s="105">
        <f t="shared" si="4"/>
        <v>0</v>
      </c>
      <c r="AR18" s="105" t="str">
        <f t="shared" si="13"/>
        <v/>
      </c>
      <c r="AS18" s="105" t="str">
        <f t="shared" si="5"/>
        <v/>
      </c>
      <c r="AT18" s="105" t="str">
        <f t="shared" si="14"/>
        <v/>
      </c>
      <c r="AU18" s="106">
        <f t="shared" si="15"/>
        <v>0</v>
      </c>
    </row>
    <row r="19" spans="2:59" x14ac:dyDescent="0.25">
      <c r="B19" s="97" t="s">
        <v>531</v>
      </c>
      <c r="C19" s="96">
        <f>C16</f>
        <v>750315.47657003684</v>
      </c>
      <c r="Q19" s="40">
        <v>7</v>
      </c>
      <c r="R19" s="40" t="s">
        <v>515</v>
      </c>
      <c r="S19" s="40">
        <v>12</v>
      </c>
      <c r="T19" s="40" t="s">
        <v>533</v>
      </c>
      <c r="U19" s="40" t="s">
        <v>253</v>
      </c>
      <c r="V19" s="40">
        <v>2</v>
      </c>
      <c r="W19" s="40">
        <f>VLOOKUP(V19,'Inputs_Metric 7'!$G$49:$H$51,2,FALSE)</f>
        <v>0.5</v>
      </c>
      <c r="X19" s="105">
        <f>SUMIFS(
INDEX('Step 1_Metric 7'!$W$1:$AD$99999,    1,    MATCH(CONCATENATE($U19," - ",$R19),'Step 1_Metric 7'!$W$1:$AD$1,0))         :          INDEX('Step 1_Metric 7'!$W$1:$AD$99999,    99999,    MATCH(CONCATENATE($U19," - ",$R19),'Step 1_Metric 7'!$W$1:$AD$1,0)),
'Step 1_Metric 7'!$C$1:$C$99999,       $V19)</f>
        <v>0</v>
      </c>
      <c r="Y19" s="105" t="str">
        <f t="shared" si="6"/>
        <v/>
      </c>
      <c r="Z19" s="105" t="str">
        <f t="shared" si="7"/>
        <v/>
      </c>
      <c r="AA19" s="105" t="str">
        <f t="shared" si="8"/>
        <v/>
      </c>
      <c r="AB19" s="105" t="str">
        <f t="shared" si="9"/>
        <v/>
      </c>
      <c r="AC19" s="105">
        <f t="shared" si="10"/>
        <v>0</v>
      </c>
      <c r="AD19" s="106">
        <f t="shared" si="11"/>
        <v>0</v>
      </c>
      <c r="AE19" s="172"/>
      <c r="AF19" s="40">
        <f t="shared" si="16"/>
        <v>1</v>
      </c>
      <c r="AG19" s="40" t="str">
        <f t="shared" si="12"/>
        <v>USFWS-15</v>
      </c>
      <c r="AH19" s="40">
        <f t="shared" si="17"/>
        <v>7</v>
      </c>
      <c r="AI19" s="40" t="s">
        <v>515</v>
      </c>
      <c r="AJ19" s="40">
        <v>12</v>
      </c>
      <c r="AK19" s="40" t="s">
        <v>533</v>
      </c>
      <c r="AL19" s="40" t="str">
        <f t="shared" si="19"/>
        <v>Post</v>
      </c>
      <c r="AM19" s="40">
        <f t="shared" si="18"/>
        <v>2</v>
      </c>
      <c r="AN19" s="40">
        <f>VLOOKUP(AM19,'Inputs_Metric 7'!$G$49:$H$51,2,FALSE)</f>
        <v>0.5</v>
      </c>
      <c r="AO19" s="167">
        <f>SUMIFS(
INDEX('Step 1_Metric 7'!$W$1:$AD$99999,    1,    MATCH(CONCATENATE($AL19," - ",$AI19),'Step 1_Metric 7'!$W$1:$AD$1,0))         :          INDEX('Step 1_Metric 7'!$W$1:$AD$99999,    99999,    MATCH(CONCATENATE($AL19," - ",$AI19),'Step 1_Metric 7'!$W$1:$AD$1,0)),
'Step 1_Metric 7'!$C$1:$C$99999,       $AM19,    'Step 1_Metric 7'!$D$1:$D$99999,     $AG19         )</f>
        <v>0</v>
      </c>
      <c r="AP19" s="105" t="str">
        <f t="shared" si="3"/>
        <v/>
      </c>
      <c r="AQ19" s="105" t="str">
        <f t="shared" si="4"/>
        <v/>
      </c>
      <c r="AR19" s="105" t="str">
        <f t="shared" si="13"/>
        <v/>
      </c>
      <c r="AS19" s="105" t="str">
        <f t="shared" si="5"/>
        <v/>
      </c>
      <c r="AT19" s="105">
        <f t="shared" si="14"/>
        <v>0</v>
      </c>
      <c r="AU19" s="106">
        <f t="shared" si="15"/>
        <v>0</v>
      </c>
    </row>
    <row r="20" spans="2:59" x14ac:dyDescent="0.25">
      <c r="B20" s="97" t="s">
        <v>532</v>
      </c>
      <c r="C20" s="96">
        <f>G16</f>
        <v>574498.8503461479</v>
      </c>
      <c r="Q20" s="40">
        <v>7</v>
      </c>
      <c r="R20" s="40" t="s">
        <v>515</v>
      </c>
      <c r="S20" s="40">
        <v>12</v>
      </c>
      <c r="T20" s="40" t="s">
        <v>533</v>
      </c>
      <c r="U20" s="40" t="s">
        <v>253</v>
      </c>
      <c r="V20" s="40">
        <v>20</v>
      </c>
      <c r="W20" s="40">
        <f>VLOOKUP(V20,'Inputs_Metric 7'!$G$49:$H$51,2,FALSE)</f>
        <v>0.05</v>
      </c>
      <c r="X20" s="105">
        <f>SUMIFS(
INDEX('Step 1_Metric 7'!$W$1:$AD$99999,    1,    MATCH(CONCATENATE($U20," - ",$R20),'Step 1_Metric 7'!$W$1:$AD$1,0))         :          INDEX('Step 1_Metric 7'!$W$1:$AD$99999,    99999,    MATCH(CONCATENATE($U20," - ",$R20),'Step 1_Metric 7'!$W$1:$AD$1,0)),
'Step 1_Metric 7'!$C$1:$C$99999,       $V20)</f>
        <v>0</v>
      </c>
      <c r="Y20" s="105" t="str">
        <f t="shared" si="6"/>
        <v/>
      </c>
      <c r="Z20" s="105" t="str">
        <f t="shared" si="7"/>
        <v/>
      </c>
      <c r="AA20" s="105">
        <f t="shared" si="8"/>
        <v>0</v>
      </c>
      <c r="AB20" s="105">
        <f t="shared" si="9"/>
        <v>0</v>
      </c>
      <c r="AC20" s="105" t="str">
        <f t="shared" si="10"/>
        <v/>
      </c>
      <c r="AD20" s="106">
        <f t="shared" si="11"/>
        <v>0</v>
      </c>
      <c r="AE20" s="172"/>
      <c r="AF20" s="40">
        <f t="shared" si="16"/>
        <v>1</v>
      </c>
      <c r="AG20" s="40" t="str">
        <f t="shared" si="12"/>
        <v>USFWS-15</v>
      </c>
      <c r="AH20" s="40">
        <f t="shared" si="17"/>
        <v>7</v>
      </c>
      <c r="AI20" s="40" t="s">
        <v>515</v>
      </c>
      <c r="AJ20" s="40">
        <v>12</v>
      </c>
      <c r="AK20" s="40" t="s">
        <v>533</v>
      </c>
      <c r="AL20" s="40" t="str">
        <f t="shared" si="19"/>
        <v>Post</v>
      </c>
      <c r="AM20" s="40">
        <f t="shared" si="18"/>
        <v>20</v>
      </c>
      <c r="AN20" s="40">
        <f>VLOOKUP(AM20,'Inputs_Metric 7'!$G$49:$H$51,2,FALSE)</f>
        <v>0.05</v>
      </c>
      <c r="AO20" s="167">
        <f>SUMIFS(
INDEX('Step 1_Metric 7'!$W$1:$AD$99999,    1,    MATCH(CONCATENATE($AL20," - ",$AI20),'Step 1_Metric 7'!$W$1:$AD$1,0))         :          INDEX('Step 1_Metric 7'!$W$1:$AD$99999,    99999,    MATCH(CONCATENATE($AL20," - ",$AI20),'Step 1_Metric 7'!$W$1:$AD$1,0)),
'Step 1_Metric 7'!$C$1:$C$99999,       $AM20,    'Step 1_Metric 7'!$D$1:$D$99999,     $AG20         )</f>
        <v>0</v>
      </c>
      <c r="AP20" s="105" t="str">
        <f t="shared" si="3"/>
        <v/>
      </c>
      <c r="AQ20" s="105" t="str">
        <f t="shared" si="4"/>
        <v/>
      </c>
      <c r="AR20" s="105">
        <f t="shared" si="13"/>
        <v>0</v>
      </c>
      <c r="AS20" s="105">
        <f t="shared" si="5"/>
        <v>0</v>
      </c>
      <c r="AT20" s="105" t="str">
        <f t="shared" si="14"/>
        <v/>
      </c>
      <c r="AU20" s="106">
        <f t="shared" si="15"/>
        <v>0</v>
      </c>
    </row>
    <row r="21" spans="2:59" x14ac:dyDescent="0.25">
      <c r="Q21" s="40">
        <v>7</v>
      </c>
      <c r="R21" s="40" t="s">
        <v>515</v>
      </c>
      <c r="S21" s="40">
        <v>12</v>
      </c>
      <c r="T21" s="40" t="s">
        <v>533</v>
      </c>
      <c r="U21" s="40" t="s">
        <v>253</v>
      </c>
      <c r="V21" s="40">
        <v>100</v>
      </c>
      <c r="W21" s="40">
        <f>VLOOKUP(V21,'Inputs_Metric 7'!$G$49:$H$51,2,FALSE)</f>
        <v>0.01</v>
      </c>
      <c r="X21" s="105">
        <f>SUMIFS(
INDEX('Step 1_Metric 7'!$W$1:$AD$99999,    1,    MATCH(CONCATENATE($U21," - ",$R21),'Step 1_Metric 7'!$W$1:$AD$1,0))         :          INDEX('Step 1_Metric 7'!$W$1:$AD$99999,    99999,    MATCH(CONCATENATE($U21," - ",$R21),'Step 1_Metric 7'!$W$1:$AD$1,0)),
'Step 1_Metric 7'!$C$1:$C$99999,       $V21)</f>
        <v>1.6280515670695559</v>
      </c>
      <c r="Y21" s="105">
        <f t="shared" si="6"/>
        <v>1.628051567069556E-2</v>
      </c>
      <c r="Z21" s="105">
        <f t="shared" si="7"/>
        <v>3.2561031341391121E-2</v>
      </c>
      <c r="AA21" s="105" t="str">
        <f t="shared" si="8"/>
        <v/>
      </c>
      <c r="AB21" s="105" t="str">
        <f t="shared" si="9"/>
        <v/>
      </c>
      <c r="AC21" s="105" t="str">
        <f t="shared" si="10"/>
        <v/>
      </c>
      <c r="AD21" s="106">
        <f t="shared" si="11"/>
        <v>4.8841547012086678E-2</v>
      </c>
      <c r="AE21" s="172"/>
      <c r="AF21" s="40">
        <f t="shared" si="16"/>
        <v>1</v>
      </c>
      <c r="AG21" s="40" t="str">
        <f t="shared" si="12"/>
        <v>USFWS-15</v>
      </c>
      <c r="AH21" s="40">
        <f t="shared" si="17"/>
        <v>7</v>
      </c>
      <c r="AI21" s="40" t="s">
        <v>515</v>
      </c>
      <c r="AJ21" s="40">
        <v>12</v>
      </c>
      <c r="AK21" s="40" t="s">
        <v>533</v>
      </c>
      <c r="AL21" s="40" t="str">
        <f t="shared" si="19"/>
        <v>Post</v>
      </c>
      <c r="AM21" s="40">
        <f t="shared" si="18"/>
        <v>100</v>
      </c>
      <c r="AN21" s="40">
        <f>VLOOKUP(AM21,'Inputs_Metric 7'!$G$49:$H$51,2,FALSE)</f>
        <v>0.01</v>
      </c>
      <c r="AO21" s="167">
        <f>SUMIFS(
INDEX('Step 1_Metric 7'!$W$1:$AD$99999,    1,    MATCH(CONCATENATE($AL21," - ",$AI21),'Step 1_Metric 7'!$W$1:$AD$1,0))         :          INDEX('Step 1_Metric 7'!$W$1:$AD$99999,    99999,    MATCH(CONCATENATE($AL21," - ",$AI21),'Step 1_Metric 7'!$W$1:$AD$1,0)),
'Step 1_Metric 7'!$C$1:$C$99999,       $AM21,    'Step 1_Metric 7'!$D$1:$D$99999,     $AG21         )</f>
        <v>0</v>
      </c>
      <c r="AP21" s="105">
        <f t="shared" si="3"/>
        <v>0</v>
      </c>
      <c r="AQ21" s="105">
        <f t="shared" si="4"/>
        <v>0</v>
      </c>
      <c r="AR21" s="105" t="str">
        <f t="shared" si="13"/>
        <v/>
      </c>
      <c r="AS21" s="105" t="str">
        <f t="shared" si="5"/>
        <v/>
      </c>
      <c r="AT21" s="105" t="str">
        <f t="shared" si="14"/>
        <v/>
      </c>
      <c r="AU21" s="106">
        <f t="shared" si="15"/>
        <v>0</v>
      </c>
      <c r="AW21" s="1" t="s">
        <v>9</v>
      </c>
      <c r="AX21" s="1" t="s">
        <v>8</v>
      </c>
      <c r="AY21" s="1" t="s">
        <v>248</v>
      </c>
    </row>
    <row r="22" spans="2:59" x14ac:dyDescent="0.25">
      <c r="Q22" s="40">
        <v>7</v>
      </c>
      <c r="R22" s="40" t="s">
        <v>536</v>
      </c>
      <c r="S22" s="40">
        <v>1</v>
      </c>
      <c r="T22" s="40" t="s">
        <v>540</v>
      </c>
      <c r="U22" s="40" t="s">
        <v>252</v>
      </c>
      <c r="V22" s="40">
        <v>2</v>
      </c>
      <c r="W22" s="40">
        <f>VLOOKUP(V22,'Inputs_Metric 7'!$G$49:$H$51,2,FALSE)</f>
        <v>0.5</v>
      </c>
      <c r="X22" s="104">
        <f>SUMIFS(
INDEX('Step 1_Metric 7'!$W$1:$AD$99999,    1,    MATCH(CONCATENATE($U22," - ",$R22),'Step 1_Metric 7'!$W$1:$AD$1,0))         :          INDEX('Step 1_Metric 7'!$W$1:$AD$99999,    99999,    MATCH(CONCATENATE($U22," - ",$R22),'Step 1_Metric 7'!$W$1:$AD$1,0)),
'Step 1_Metric 7'!$C$1:$C$99999,       $V22)</f>
        <v>0</v>
      </c>
      <c r="Y22" s="104" t="str">
        <f t="shared" si="6"/>
        <v/>
      </c>
      <c r="Z22" s="104" t="str">
        <f t="shared" si="7"/>
        <v/>
      </c>
      <c r="AA22" s="104" t="str">
        <f t="shared" si="8"/>
        <v/>
      </c>
      <c r="AB22" s="104" t="str">
        <f t="shared" si="9"/>
        <v/>
      </c>
      <c r="AC22" s="104">
        <f t="shared" si="10"/>
        <v>0</v>
      </c>
      <c r="AD22" s="104">
        <f t="shared" si="11"/>
        <v>0</v>
      </c>
      <c r="AE22" s="166"/>
      <c r="AF22" s="40">
        <f t="shared" si="16"/>
        <v>1</v>
      </c>
      <c r="AG22" s="40" t="str">
        <f t="shared" si="12"/>
        <v>USFWS-15</v>
      </c>
      <c r="AH22" s="40">
        <f t="shared" si="17"/>
        <v>7</v>
      </c>
      <c r="AI22" s="40" t="s">
        <v>536</v>
      </c>
      <c r="AJ22" s="40">
        <v>1</v>
      </c>
      <c r="AK22" s="40" t="s">
        <v>540</v>
      </c>
      <c r="AL22" s="40" t="str">
        <f t="shared" si="19"/>
        <v>Pre</v>
      </c>
      <c r="AM22" s="40">
        <f t="shared" si="18"/>
        <v>2</v>
      </c>
      <c r="AN22" s="40">
        <f>VLOOKUP(AM22,'Inputs_Metric 7'!$G$49:$H$51,2,FALSE)</f>
        <v>0.5</v>
      </c>
      <c r="AO22" s="104">
        <f>SUMIFS(
INDEX('Step 1_Metric 7'!$W$1:$AD$99999,    1,    MATCH(CONCATENATE($AL22," - ",$AI22),'Step 1_Metric 7'!$W$1:$AD$1,0))         :          INDEX('Step 1_Metric 7'!$W$1:$AD$99999,    99999,    MATCH(CONCATENATE($AL22," - ",$AI22),'Step 1_Metric 7'!$W$1:$AD$1,0)),
'Step 1_Metric 7'!$C$1:$C$99999,       $AM22,    'Step 1_Metric 7'!$D$1:$D$99999,     $AG22         )</f>
        <v>0</v>
      </c>
      <c r="AP22" s="104" t="str">
        <f t="shared" si="3"/>
        <v/>
      </c>
      <c r="AQ22" s="104" t="str">
        <f t="shared" si="4"/>
        <v/>
      </c>
      <c r="AR22" s="104" t="str">
        <f t="shared" si="13"/>
        <v/>
      </c>
      <c r="AS22" s="104" t="str">
        <f t="shared" si="5"/>
        <v/>
      </c>
      <c r="AT22" s="104">
        <f t="shared" si="14"/>
        <v>0</v>
      </c>
      <c r="AU22" s="104">
        <f t="shared" si="15"/>
        <v>0</v>
      </c>
      <c r="AW22" s="286" t="s">
        <v>639</v>
      </c>
      <c r="AX22" s="200" t="s">
        <v>1218</v>
      </c>
      <c r="AY22" s="92">
        <f>AO22</f>
        <v>0</v>
      </c>
      <c r="BA22" s="224"/>
      <c r="BB22" s="226"/>
      <c r="BD22" s="199"/>
      <c r="BE22" s="199"/>
      <c r="BF22" s="199"/>
      <c r="BG22" s="199"/>
    </row>
    <row r="23" spans="2:59" x14ac:dyDescent="0.25">
      <c r="Q23" s="40">
        <v>7</v>
      </c>
      <c r="R23" s="40" t="s">
        <v>536</v>
      </c>
      <c r="S23" s="40">
        <v>1</v>
      </c>
      <c r="T23" s="40" t="s">
        <v>540</v>
      </c>
      <c r="U23" s="40" t="s">
        <v>252</v>
      </c>
      <c r="V23" s="40">
        <v>20</v>
      </c>
      <c r="W23" s="40">
        <f>VLOOKUP(V23,'Inputs_Metric 7'!$G$49:$H$51,2,FALSE)</f>
        <v>0.05</v>
      </c>
      <c r="X23" s="104">
        <f>SUMIFS(
INDEX('Step 1_Metric 7'!$W$1:$AD$99999,    1,    MATCH(CONCATENATE($U23," - ",$R23),'Step 1_Metric 7'!$W$1:$AD$1,0))         :          INDEX('Step 1_Metric 7'!$W$1:$AD$99999,    99999,    MATCH(CONCATENATE($U23," - ",$R23),'Step 1_Metric 7'!$W$1:$AD$1,0)),
'Step 1_Metric 7'!$C$1:$C$99999,       $V23)</f>
        <v>470076.12191285571</v>
      </c>
      <c r="Y23" s="104" t="str">
        <f t="shared" si="6"/>
        <v/>
      </c>
      <c r="Z23" s="104" t="str">
        <f t="shared" si="7"/>
        <v/>
      </c>
      <c r="AA23" s="104">
        <f t="shared" si="8"/>
        <v>18803.044876514228</v>
      </c>
      <c r="AB23" s="104">
        <f t="shared" si="9"/>
        <v>105767.12743039253</v>
      </c>
      <c r="AC23" s="104" t="str">
        <f t="shared" si="10"/>
        <v/>
      </c>
      <c r="AD23" s="104">
        <f t="shared" si="11"/>
        <v>124570.17230690675</v>
      </c>
      <c r="AE23" s="166"/>
      <c r="AF23" s="40">
        <f t="shared" si="16"/>
        <v>1</v>
      </c>
      <c r="AG23" s="40" t="str">
        <f t="shared" si="12"/>
        <v>USFWS-15</v>
      </c>
      <c r="AH23" s="40">
        <f t="shared" si="17"/>
        <v>7</v>
      </c>
      <c r="AI23" s="40" t="s">
        <v>536</v>
      </c>
      <c r="AJ23" s="40">
        <v>1</v>
      </c>
      <c r="AK23" s="40" t="s">
        <v>540</v>
      </c>
      <c r="AL23" s="40" t="str">
        <f t="shared" si="19"/>
        <v>Pre</v>
      </c>
      <c r="AM23" s="40">
        <f t="shared" si="18"/>
        <v>20</v>
      </c>
      <c r="AN23" s="40">
        <f>VLOOKUP(AM23,'Inputs_Metric 7'!$G$49:$H$51,2,FALSE)</f>
        <v>0.05</v>
      </c>
      <c r="AO23" s="104">
        <f>SUMIFS(
INDEX('Step 1_Metric 7'!$W$1:$AD$99999,    1,    MATCH(CONCATENATE($AL23," - ",$AI23),'Step 1_Metric 7'!$W$1:$AD$1,0))         :          INDEX('Step 1_Metric 7'!$W$1:$AD$99999,    99999,    MATCH(CONCATENATE($AL23," - ",$AI23),'Step 1_Metric 7'!$W$1:$AD$1,0)),
'Step 1_Metric 7'!$C$1:$C$99999,       $AM23,    'Step 1_Metric 7'!$D$1:$D$99999,     $AG23         )</f>
        <v>401850.07021753088</v>
      </c>
      <c r="AP23" s="104" t="str">
        <f t="shared" si="3"/>
        <v/>
      </c>
      <c r="AQ23" s="104" t="str">
        <f t="shared" si="4"/>
        <v/>
      </c>
      <c r="AR23" s="104">
        <f t="shared" si="13"/>
        <v>16074.002808701236</v>
      </c>
      <c r="AS23" s="104">
        <f t="shared" si="5"/>
        <v>90416.265798944456</v>
      </c>
      <c r="AT23" s="104" t="str">
        <f t="shared" si="14"/>
        <v/>
      </c>
      <c r="AU23" s="104">
        <f>SUM(AP23:AT23)</f>
        <v>106490.26860764569</v>
      </c>
      <c r="AW23" s="286"/>
      <c r="AX23" s="200" t="s">
        <v>1219</v>
      </c>
      <c r="AY23" s="92">
        <f t="shared" ref="AY23:AY27" si="20">AO23</f>
        <v>401850.07021753088</v>
      </c>
      <c r="BA23" s="225"/>
      <c r="BB23" s="226"/>
      <c r="BD23" s="92"/>
      <c r="BE23" s="92"/>
      <c r="BF23" s="92"/>
      <c r="BG23" s="92"/>
    </row>
    <row r="24" spans="2:59" x14ac:dyDescent="0.25">
      <c r="Q24" s="40">
        <v>7</v>
      </c>
      <c r="R24" s="40" t="s">
        <v>536</v>
      </c>
      <c r="S24" s="40">
        <v>1</v>
      </c>
      <c r="T24" s="40" t="s">
        <v>540</v>
      </c>
      <c r="U24" s="40" t="s">
        <v>252</v>
      </c>
      <c r="V24" s="40">
        <v>100</v>
      </c>
      <c r="W24" s="40">
        <f>VLOOKUP(V24,'Inputs_Metric 7'!$G$49:$H$51,2,FALSE)</f>
        <v>0.01</v>
      </c>
      <c r="X24" s="104">
        <f>SUMIFS(
INDEX('Step 1_Metric 7'!$W$1:$AD$99999,    1,    MATCH(CONCATENATE($U24," - ",$R24),'Step 1_Metric 7'!$W$1:$AD$1,0))         :          INDEX('Step 1_Metric 7'!$W$1:$AD$99999,    99999,    MATCH(CONCATENATE($U24," - ",$R24),'Step 1_Metric 7'!$W$1:$AD$1,0)),
'Step 1_Metric 7'!$C$1:$C$99999,       $V24)</f>
        <v>21171560.890046239</v>
      </c>
      <c r="Y24" s="104">
        <f t="shared" si="6"/>
        <v>211715.60890046239</v>
      </c>
      <c r="Z24" s="104">
        <f t="shared" si="7"/>
        <v>414029.69536266767</v>
      </c>
      <c r="AA24" s="104" t="str">
        <f t="shared" si="8"/>
        <v/>
      </c>
      <c r="AB24" s="104" t="str">
        <f t="shared" si="9"/>
        <v/>
      </c>
      <c r="AC24" s="104" t="str">
        <f t="shared" si="10"/>
        <v/>
      </c>
      <c r="AD24" s="104">
        <f t="shared" si="11"/>
        <v>625745.30426313006</v>
      </c>
      <c r="AE24" s="166"/>
      <c r="AF24" s="40">
        <f t="shared" si="16"/>
        <v>1</v>
      </c>
      <c r="AG24" s="40" t="str">
        <f t="shared" si="12"/>
        <v>USFWS-15</v>
      </c>
      <c r="AH24" s="40">
        <f t="shared" si="17"/>
        <v>7</v>
      </c>
      <c r="AI24" s="40" t="s">
        <v>536</v>
      </c>
      <c r="AJ24" s="40">
        <v>1</v>
      </c>
      <c r="AK24" s="40" t="s">
        <v>540</v>
      </c>
      <c r="AL24" s="40" t="str">
        <f t="shared" si="19"/>
        <v>Pre</v>
      </c>
      <c r="AM24" s="40">
        <f t="shared" si="18"/>
        <v>100</v>
      </c>
      <c r="AN24" s="40">
        <f>VLOOKUP(AM24,'Inputs_Metric 7'!$G$49:$H$51,2,FALSE)</f>
        <v>0.01</v>
      </c>
      <c r="AO24" s="104">
        <f>SUMIFS(
INDEX('Step 1_Metric 7'!$W$1:$AD$99999,    1,    MATCH(CONCATENATE($AL24," - ",$AI24),'Step 1_Metric 7'!$W$1:$AD$1,0))         :          INDEX('Step 1_Metric 7'!$W$1:$AD$99999,    99999,    MATCH(CONCATENATE($AL24," - ",$AI24),'Step 1_Metric 7'!$W$1:$AD$1,0)),
'Step 1_Metric 7'!$C$1:$C$99999,       $AM24,    'Step 1_Metric 7'!$D$1:$D$99999,     $AG24         )</f>
        <v>613789.20933577558</v>
      </c>
      <c r="AP24" s="104">
        <f t="shared" si="3"/>
        <v>6137.8920933577556</v>
      </c>
      <c r="AQ24" s="104">
        <f t="shared" si="4"/>
        <v>4238.782782364894</v>
      </c>
      <c r="AR24" s="104" t="str">
        <f t="shared" si="13"/>
        <v/>
      </c>
      <c r="AS24" s="104" t="str">
        <f t="shared" si="5"/>
        <v/>
      </c>
      <c r="AT24" s="104" t="str">
        <f t="shared" si="14"/>
        <v/>
      </c>
      <c r="AU24" s="104">
        <f t="shared" si="15"/>
        <v>10376.674875722649</v>
      </c>
      <c r="AW24" s="286"/>
      <c r="AX24" s="200" t="s">
        <v>1220</v>
      </c>
      <c r="AY24" s="92">
        <f t="shared" si="20"/>
        <v>613789.20933577558</v>
      </c>
      <c r="BA24" s="225"/>
      <c r="BB24" s="226"/>
    </row>
    <row r="25" spans="2:59" x14ac:dyDescent="0.25">
      <c r="Q25" s="40">
        <v>7</v>
      </c>
      <c r="R25" s="40" t="s">
        <v>536</v>
      </c>
      <c r="S25" s="40">
        <v>1</v>
      </c>
      <c r="T25" s="40" t="s">
        <v>540</v>
      </c>
      <c r="U25" s="40" t="s">
        <v>253</v>
      </c>
      <c r="V25" s="40">
        <v>2</v>
      </c>
      <c r="W25" s="40">
        <f>VLOOKUP(V25,'Inputs_Metric 7'!$G$49:$H$51,2,FALSE)</f>
        <v>0.5</v>
      </c>
      <c r="X25" s="104">
        <f>SUMIFS(
INDEX('Step 1_Metric 7'!$W$1:$AD$99999,    1,    MATCH(CONCATENATE($U25," - ",$R25),'Step 1_Metric 7'!$W$1:$AD$1,0))         :          INDEX('Step 1_Metric 7'!$W$1:$AD$99999,    99999,    MATCH(CONCATENATE($U25," - ",$R25),'Step 1_Metric 7'!$W$1:$AD$1,0)),
'Step 1_Metric 7'!$C$1:$C$99999,       $V25)</f>
        <v>0</v>
      </c>
      <c r="Y25" s="104" t="str">
        <f t="shared" si="6"/>
        <v/>
      </c>
      <c r="Z25" s="104" t="str">
        <f t="shared" si="7"/>
        <v/>
      </c>
      <c r="AA25" s="104" t="str">
        <f t="shared" si="8"/>
        <v/>
      </c>
      <c r="AB25" s="104" t="str">
        <f t="shared" si="9"/>
        <v/>
      </c>
      <c r="AC25" s="104">
        <f t="shared" si="10"/>
        <v>0</v>
      </c>
      <c r="AD25" s="104">
        <f t="shared" si="11"/>
        <v>0</v>
      </c>
      <c r="AE25" s="166"/>
      <c r="AF25" s="40">
        <f t="shared" si="16"/>
        <v>1</v>
      </c>
      <c r="AG25" s="40" t="str">
        <f t="shared" si="12"/>
        <v>USFWS-15</v>
      </c>
      <c r="AH25" s="40">
        <f t="shared" si="17"/>
        <v>7</v>
      </c>
      <c r="AI25" s="40" t="s">
        <v>536</v>
      </c>
      <c r="AJ25" s="40">
        <v>1</v>
      </c>
      <c r="AK25" s="40" t="s">
        <v>540</v>
      </c>
      <c r="AL25" s="40" t="str">
        <f t="shared" si="19"/>
        <v>Post</v>
      </c>
      <c r="AM25" s="40">
        <f t="shared" si="18"/>
        <v>2</v>
      </c>
      <c r="AN25" s="40">
        <f>VLOOKUP(AM25,'Inputs_Metric 7'!$G$49:$H$51,2,FALSE)</f>
        <v>0.5</v>
      </c>
      <c r="AO25" s="104">
        <f>SUMIFS(
INDEX('Step 1_Metric 7'!$W$1:$AD$99999,    1,    MATCH(CONCATENATE($AL25," - ",$AI25),'Step 1_Metric 7'!$W$1:$AD$1,0))         :          INDEX('Step 1_Metric 7'!$W$1:$AD$99999,    99999,    MATCH(CONCATENATE($AL25," - ",$AI25),'Step 1_Metric 7'!$W$1:$AD$1,0)),
'Step 1_Metric 7'!$C$1:$C$99999,       $AM25,    'Step 1_Metric 7'!$D$1:$D$99999,     $AG25         )</f>
        <v>0</v>
      </c>
      <c r="AP25" s="104" t="str">
        <f t="shared" si="3"/>
        <v/>
      </c>
      <c r="AQ25" s="104" t="str">
        <f t="shared" si="4"/>
        <v/>
      </c>
      <c r="AR25" s="104" t="str">
        <f t="shared" si="13"/>
        <v/>
      </c>
      <c r="AS25" s="104" t="str">
        <f t="shared" si="5"/>
        <v/>
      </c>
      <c r="AT25" s="104">
        <f t="shared" si="14"/>
        <v>0</v>
      </c>
      <c r="AU25" s="104">
        <f t="shared" si="15"/>
        <v>0</v>
      </c>
      <c r="AW25" s="286" t="s">
        <v>525</v>
      </c>
      <c r="AX25" s="200" t="s">
        <v>1218</v>
      </c>
      <c r="AY25" s="92">
        <f t="shared" si="20"/>
        <v>0</v>
      </c>
      <c r="BA25" s="225"/>
      <c r="BB25" s="226"/>
    </row>
    <row r="26" spans="2:59" x14ac:dyDescent="0.25">
      <c r="Q26" s="40">
        <v>7</v>
      </c>
      <c r="R26" s="40" t="s">
        <v>536</v>
      </c>
      <c r="S26" s="40">
        <v>1</v>
      </c>
      <c r="T26" s="40" t="s">
        <v>540</v>
      </c>
      <c r="U26" s="40" t="s">
        <v>253</v>
      </c>
      <c r="V26" s="40">
        <v>20</v>
      </c>
      <c r="W26" s="40">
        <f>VLOOKUP(V26,'Inputs_Metric 7'!$G$49:$H$51,2,FALSE)</f>
        <v>0.05</v>
      </c>
      <c r="X26" s="104">
        <f>SUMIFS(
INDEX('Step 1_Metric 7'!$W$1:$AD$99999,    1,    MATCH(CONCATENATE($U26," - ",$R26),'Step 1_Metric 7'!$W$1:$AD$1,0))         :          INDEX('Step 1_Metric 7'!$W$1:$AD$99999,    99999,    MATCH(CONCATENATE($U26," - ",$R26),'Step 1_Metric 7'!$W$1:$AD$1,0)),
'Step 1_Metric 7'!$C$1:$C$99999,       $V26)</f>
        <v>68226.051695324815</v>
      </c>
      <c r="Y26" s="104" t="str">
        <f t="shared" si="6"/>
        <v/>
      </c>
      <c r="Z26" s="104" t="str">
        <f t="shared" si="7"/>
        <v/>
      </c>
      <c r="AA26" s="104">
        <f t="shared" si="8"/>
        <v>2729.0420678129926</v>
      </c>
      <c r="AB26" s="104">
        <f t="shared" si="9"/>
        <v>15350.861631448084</v>
      </c>
      <c r="AC26" s="104" t="str">
        <f t="shared" si="10"/>
        <v/>
      </c>
      <c r="AD26" s="104">
        <f t="shared" si="11"/>
        <v>18079.903699261078</v>
      </c>
      <c r="AE26" s="166"/>
      <c r="AF26" s="40">
        <f t="shared" si="16"/>
        <v>1</v>
      </c>
      <c r="AG26" s="40" t="str">
        <f t="shared" si="12"/>
        <v>USFWS-15</v>
      </c>
      <c r="AH26" s="40">
        <f t="shared" si="17"/>
        <v>7</v>
      </c>
      <c r="AI26" s="40" t="s">
        <v>536</v>
      </c>
      <c r="AJ26" s="40">
        <v>1</v>
      </c>
      <c r="AK26" s="40" t="s">
        <v>540</v>
      </c>
      <c r="AL26" s="40" t="str">
        <f t="shared" si="19"/>
        <v>Post</v>
      </c>
      <c r="AM26" s="40">
        <f t="shared" si="18"/>
        <v>20</v>
      </c>
      <c r="AN26" s="40">
        <f>VLOOKUP(AM26,'Inputs_Metric 7'!$G$49:$H$51,2,FALSE)</f>
        <v>0.05</v>
      </c>
      <c r="AO26" s="104">
        <f>SUMIFS(
INDEX('Step 1_Metric 7'!$W$1:$AD$99999,    1,    MATCH(CONCATENATE($AL26," - ",$AI26),'Step 1_Metric 7'!$W$1:$AD$1,0))         :          INDEX('Step 1_Metric 7'!$W$1:$AD$99999,    99999,    MATCH(CONCATENATE($AL26," - ",$AI26),'Step 1_Metric 7'!$W$1:$AD$1,0)),
'Step 1_Metric 7'!$C$1:$C$99999,       $AM26,    'Step 1_Metric 7'!$D$1:$D$99999,     $AG26         )</f>
        <v>0</v>
      </c>
      <c r="AP26" s="104" t="str">
        <f t="shared" si="3"/>
        <v/>
      </c>
      <c r="AQ26" s="104" t="str">
        <f t="shared" si="4"/>
        <v/>
      </c>
      <c r="AR26" s="104">
        <f t="shared" si="13"/>
        <v>0</v>
      </c>
      <c r="AS26" s="104">
        <f t="shared" si="5"/>
        <v>0</v>
      </c>
      <c r="AT26" s="104" t="str">
        <f t="shared" si="14"/>
        <v/>
      </c>
      <c r="AU26" s="104">
        <f t="shared" si="15"/>
        <v>0</v>
      </c>
      <c r="AW26" s="286"/>
      <c r="AX26" s="200" t="s">
        <v>1219</v>
      </c>
      <c r="AY26" s="92">
        <f t="shared" si="20"/>
        <v>0</v>
      </c>
      <c r="BA26" s="224"/>
      <c r="BB26" s="226"/>
    </row>
    <row r="27" spans="2:59" x14ac:dyDescent="0.25">
      <c r="Q27" s="40">
        <v>7</v>
      </c>
      <c r="R27" s="40" t="s">
        <v>536</v>
      </c>
      <c r="S27" s="40">
        <v>1</v>
      </c>
      <c r="T27" s="40" t="s">
        <v>540</v>
      </c>
      <c r="U27" s="40" t="s">
        <v>253</v>
      </c>
      <c r="V27" s="40">
        <v>100</v>
      </c>
      <c r="W27" s="40">
        <f>VLOOKUP(V27,'Inputs_Metric 7'!$G$49:$H$51,2,FALSE)</f>
        <v>0.01</v>
      </c>
      <c r="X27" s="104">
        <f>SUMIFS(
INDEX('Step 1_Metric 7'!$W$1:$AD$99999,    1,    MATCH(CONCATENATE($U27," - ",$R27),'Step 1_Metric 7'!$W$1:$AD$1,0))         :          INDEX('Step 1_Metric 7'!$W$1:$AD$99999,    99999,    MATCH(CONCATENATE($U27," - ",$R27),'Step 1_Metric 7'!$W$1:$AD$1,0)),
'Step 1_Metric 7'!$C$1:$C$99999,       $V27)</f>
        <v>18592782.256026447</v>
      </c>
      <c r="Y27" s="104">
        <f t="shared" si="6"/>
        <v>185927.82256026447</v>
      </c>
      <c r="Z27" s="104">
        <f t="shared" si="7"/>
        <v>370491.12408662244</v>
      </c>
      <c r="AA27" s="104" t="str">
        <f t="shared" si="8"/>
        <v/>
      </c>
      <c r="AB27" s="104" t="str">
        <f t="shared" si="9"/>
        <v/>
      </c>
      <c r="AC27" s="104" t="str">
        <f t="shared" si="10"/>
        <v/>
      </c>
      <c r="AD27" s="104">
        <f t="shared" si="11"/>
        <v>556418.94664688688</v>
      </c>
      <c r="AE27" s="166"/>
      <c r="AF27" s="40">
        <f t="shared" si="16"/>
        <v>1</v>
      </c>
      <c r="AG27" s="40" t="str">
        <f t="shared" si="12"/>
        <v>USFWS-15</v>
      </c>
      <c r="AH27" s="40">
        <f t="shared" si="17"/>
        <v>7</v>
      </c>
      <c r="AI27" s="40" t="s">
        <v>536</v>
      </c>
      <c r="AJ27" s="40">
        <v>1</v>
      </c>
      <c r="AK27" s="40" t="s">
        <v>540</v>
      </c>
      <c r="AL27" s="40" t="str">
        <f t="shared" si="19"/>
        <v>Post</v>
      </c>
      <c r="AM27" s="40">
        <f t="shared" si="18"/>
        <v>100</v>
      </c>
      <c r="AN27" s="40">
        <f>VLOOKUP(AM27,'Inputs_Metric 7'!$G$49:$H$51,2,FALSE)</f>
        <v>0.01</v>
      </c>
      <c r="AO27" s="104">
        <f>SUMIFS(
INDEX('Step 1_Metric 7'!$W$1:$AD$99999,    1,    MATCH(CONCATENATE($AL27," - ",$AI27),'Step 1_Metric 7'!$W$1:$AD$1,0))         :          INDEX('Step 1_Metric 7'!$W$1:$AD$99999,    99999,    MATCH(CONCATENATE($AL27," - ",$AI27),'Step 1_Metric 7'!$W$1:$AD$1,0)),
'Step 1_Metric 7'!$C$1:$C$99999,       $AM27,    'Step 1_Metric 7'!$D$1:$D$99999,     $AG27         )</f>
        <v>467648.92139868613</v>
      </c>
      <c r="AP27" s="104">
        <f t="shared" si="3"/>
        <v>4676.4892139868616</v>
      </c>
      <c r="AQ27" s="104">
        <f t="shared" si="4"/>
        <v>9352.9784279737232</v>
      </c>
      <c r="AR27" s="104" t="str">
        <f>IF(AN27=0.05,(AN27-AN67)*AO27,"")</f>
        <v/>
      </c>
      <c r="AS27" s="104" t="str">
        <f t="shared" si="5"/>
        <v/>
      </c>
      <c r="AT27" s="104" t="str">
        <f>IF(AN27=0.5,(AN27-AN67)*AO27,"")</f>
        <v/>
      </c>
      <c r="AU27" s="104">
        <f>SUM(AP27:AT27)</f>
        <v>14029.467641960586</v>
      </c>
      <c r="AW27" s="286"/>
      <c r="AX27" s="200" t="s">
        <v>1220</v>
      </c>
      <c r="AY27" s="92">
        <f t="shared" si="20"/>
        <v>467648.92139868613</v>
      </c>
      <c r="BA27" s="225"/>
      <c r="BB27" s="226"/>
    </row>
    <row r="28" spans="2:59" x14ac:dyDescent="0.25">
      <c r="AF28" s="40">
        <f>AF4+1</f>
        <v>2</v>
      </c>
      <c r="AG28" s="40" t="str">
        <f t="shared" si="12"/>
        <v>NPS-1A</v>
      </c>
      <c r="AH28" s="40">
        <f t="shared" si="17"/>
        <v>7</v>
      </c>
      <c r="AI28" s="40" t="str">
        <f>AI4</f>
        <v>Proprietor's Income</v>
      </c>
      <c r="AJ28" s="40">
        <f>AJ4</f>
        <v>10</v>
      </c>
      <c r="AK28" s="40" t="str">
        <f>AK4</f>
        <v>Metric</v>
      </c>
      <c r="AL28" s="40" t="str">
        <f t="shared" si="19"/>
        <v>Pre</v>
      </c>
      <c r="AM28" s="40">
        <f t="shared" si="18"/>
        <v>2</v>
      </c>
      <c r="AN28" s="40">
        <f>VLOOKUP(AM28,'Inputs_Metric 7'!$G$49:$H$51,2,FALSE)</f>
        <v>0.5</v>
      </c>
      <c r="AO28" s="104">
        <f>SUMIFS(
INDEX('Step 1_Metric 7'!$W$1:$AD$99999,    1,    MATCH(CONCATENATE($AL28," - ",$AI28),'Step 1_Metric 7'!$W$1:$AD$1,0))         :          INDEX('Step 1_Metric 7'!$W$1:$AD$99999,    99999,    MATCH(CONCATENATE($AL28," - ",$AI28),'Step 1_Metric 7'!$W$1:$AD$1,0)),
'Step 1_Metric 7'!$C$1:$C$99999,       $AM28,    'Step 1_Metric 7'!$D$1:$D$99999,     $AG28         )</f>
        <v>0</v>
      </c>
      <c r="AP28" s="104" t="str">
        <f t="shared" ref="AP28:AP51" si="21">IF(AN28=0.01,AO28*AN28,"")</f>
        <v/>
      </c>
      <c r="AQ28" s="104" t="str">
        <f t="shared" ref="AQ28:AQ51" si="22">IF(AN28=0.01,(0.5)*(AN27-AN28)*(AO28-AO27),"")</f>
        <v/>
      </c>
      <c r="AR28" s="104" t="str">
        <f>IF(AN28=0.05,(AN28-AN29)*AO28,"")</f>
        <v/>
      </c>
      <c r="AS28" s="104" t="str">
        <f t="shared" ref="AS28:AS51" si="23">IF(AN28=0.05,(0.5)*(AN27-AN28)*(AO28-AO27),"")</f>
        <v/>
      </c>
      <c r="AT28" s="104">
        <f>IF(AN28=0.5,(AN28-AN29)*AO28,"")</f>
        <v>0</v>
      </c>
      <c r="AU28" s="104">
        <f>SUM(AP28:AT28)</f>
        <v>0</v>
      </c>
      <c r="BA28" s="225"/>
      <c r="BB28" s="226"/>
    </row>
    <row r="29" spans="2:59" x14ac:dyDescent="0.25">
      <c r="AF29" s="40">
        <f t="shared" ref="AF29:AF92" si="24">AF5+1</f>
        <v>2</v>
      </c>
      <c r="AG29" s="40" t="str">
        <f t="shared" si="12"/>
        <v>NPS-1A</v>
      </c>
      <c r="AH29" s="40">
        <f t="shared" si="17"/>
        <v>7</v>
      </c>
      <c r="AI29" s="40" t="str">
        <f t="shared" ref="AI29:AK92" si="25">AI5</f>
        <v>Proprietor's Income</v>
      </c>
      <c r="AJ29" s="40">
        <f t="shared" si="25"/>
        <v>10</v>
      </c>
      <c r="AK29" s="40" t="str">
        <f t="shared" si="25"/>
        <v>Metric</v>
      </c>
      <c r="AL29" s="40" t="str">
        <f t="shared" si="19"/>
        <v>Pre</v>
      </c>
      <c r="AM29" s="40">
        <f t="shared" si="18"/>
        <v>20</v>
      </c>
      <c r="AN29" s="40">
        <f>VLOOKUP(AM29,'Inputs_Metric 7'!$G$49:$H$51,2,FALSE)</f>
        <v>0.05</v>
      </c>
      <c r="AO29" s="104">
        <f>SUMIFS(
INDEX('Step 1_Metric 7'!$W$1:$AD$99999,    1,    MATCH(CONCATENATE($AL29," - ",$AI29),'Step 1_Metric 7'!$W$1:$AD$1,0))         :          INDEX('Step 1_Metric 7'!$W$1:$AD$99999,    99999,    MATCH(CONCATENATE($AL29," - ",$AI29),'Step 1_Metric 7'!$W$1:$AD$1,0)),
'Step 1_Metric 7'!$C$1:$C$99999,       $AM29,    'Step 1_Metric 7'!$D$1:$D$99999,     $AG29         )</f>
        <v>37903.362052958219</v>
      </c>
      <c r="AP29" s="104" t="str">
        <f t="shared" si="21"/>
        <v/>
      </c>
      <c r="AQ29" s="104" t="str">
        <f t="shared" si="22"/>
        <v/>
      </c>
      <c r="AR29" s="104">
        <f t="shared" ref="AR29:AR50" si="26">IF(AN29=0.05,(AN29-AN30)*AO29,"")</f>
        <v>1516.1344821183288</v>
      </c>
      <c r="AS29" s="104">
        <f t="shared" si="23"/>
        <v>8528.2564619156001</v>
      </c>
      <c r="AT29" s="104" t="str">
        <f t="shared" ref="AT29:AT50" si="27">IF(AN29=0.5,(AN29-AN30)*AO29,"")</f>
        <v/>
      </c>
      <c r="AU29" s="104">
        <f t="shared" ref="AU29:AU51" si="28">SUM(AP29:AT29)</f>
        <v>10044.390944033928</v>
      </c>
      <c r="BA29" s="225"/>
      <c r="BB29" s="226"/>
    </row>
    <row r="30" spans="2:59" ht="21" x14ac:dyDescent="0.35">
      <c r="Q30" s="49" t="s">
        <v>634</v>
      </c>
      <c r="AF30" s="40">
        <f t="shared" si="24"/>
        <v>2</v>
      </c>
      <c r="AG30" s="40" t="str">
        <f t="shared" si="12"/>
        <v>NPS-1A</v>
      </c>
      <c r="AH30" s="40">
        <f t="shared" si="17"/>
        <v>7</v>
      </c>
      <c r="AI30" s="40" t="str">
        <f t="shared" si="25"/>
        <v>Proprietor's Income</v>
      </c>
      <c r="AJ30" s="40">
        <f t="shared" si="25"/>
        <v>10</v>
      </c>
      <c r="AK30" s="40" t="str">
        <f t="shared" si="25"/>
        <v>Metric</v>
      </c>
      <c r="AL30" s="40" t="str">
        <f t="shared" si="19"/>
        <v>Pre</v>
      </c>
      <c r="AM30" s="40">
        <f t="shared" si="18"/>
        <v>100</v>
      </c>
      <c r="AN30" s="40">
        <f>VLOOKUP(AM30,'Inputs_Metric 7'!$G$49:$H$51,2,FALSE)</f>
        <v>0.01</v>
      </c>
      <c r="AO30" s="104">
        <f>SUMIFS(
INDEX('Step 1_Metric 7'!$W$1:$AD$99999,    1,    MATCH(CONCATENATE($AL30," - ",$AI30),'Step 1_Metric 7'!$W$1:$AD$1,0))         :          INDEX('Step 1_Metric 7'!$W$1:$AD$99999,    99999,    MATCH(CONCATENATE($AL30," - ",$AI30),'Step 1_Metric 7'!$W$1:$AD$1,0)),
'Step 1_Metric 7'!$C$1:$C$99999,       $AM30,    'Step 1_Metric 7'!$D$1:$D$99999,     $AG30         )</f>
        <v>8250944.1945322352</v>
      </c>
      <c r="AP30" s="104">
        <f t="shared" si="21"/>
        <v>82509.441945322353</v>
      </c>
      <c r="AQ30" s="104">
        <f t="shared" si="22"/>
        <v>164260.81664958553</v>
      </c>
      <c r="AR30" s="104" t="str">
        <f t="shared" si="26"/>
        <v/>
      </c>
      <c r="AS30" s="104" t="str">
        <f t="shared" si="23"/>
        <v/>
      </c>
      <c r="AT30" s="104" t="str">
        <f t="shared" si="27"/>
        <v/>
      </c>
      <c r="AU30" s="104">
        <f t="shared" si="28"/>
        <v>246770.25859490788</v>
      </c>
      <c r="BA30" s="224"/>
      <c r="BB30" s="226"/>
    </row>
    <row r="31" spans="2:59" x14ac:dyDescent="0.25">
      <c r="Q31" s="54" t="str">
        <f>Q3</f>
        <v>Metric</v>
      </c>
      <c r="R31" s="54" t="str">
        <f>R3</f>
        <v>Group or Metric Name</v>
      </c>
      <c r="S31" s="54" t="str">
        <f>S3</f>
        <v>Group or Submetric Number</v>
      </c>
      <c r="T31" s="54" t="str">
        <f>T3</f>
        <v>Row Classification</v>
      </c>
      <c r="U31" s="54" t="str">
        <f>U3</f>
        <v>Pre or Post</v>
      </c>
      <c r="V31" s="54" t="s">
        <v>547</v>
      </c>
      <c r="W31" s="54" t="s">
        <v>548</v>
      </c>
      <c r="AF31" s="40">
        <f t="shared" si="24"/>
        <v>2</v>
      </c>
      <c r="AG31" s="40" t="str">
        <f t="shared" si="12"/>
        <v>NPS-1A</v>
      </c>
      <c r="AH31" s="40">
        <f t="shared" si="17"/>
        <v>7</v>
      </c>
      <c r="AI31" s="40" t="str">
        <f t="shared" si="25"/>
        <v>Proprietor's Income</v>
      </c>
      <c r="AJ31" s="40">
        <f t="shared" si="25"/>
        <v>10</v>
      </c>
      <c r="AK31" s="40" t="str">
        <f t="shared" si="25"/>
        <v>Metric</v>
      </c>
      <c r="AL31" s="40" t="str">
        <f t="shared" si="19"/>
        <v>Post</v>
      </c>
      <c r="AM31" s="40">
        <f t="shared" si="18"/>
        <v>2</v>
      </c>
      <c r="AN31" s="40">
        <f>VLOOKUP(AM31,'Inputs_Metric 7'!$G$49:$H$51,2,FALSE)</f>
        <v>0.5</v>
      </c>
      <c r="AO31" s="104">
        <f>SUMIFS(
INDEX('Step 1_Metric 7'!$W$1:$AD$99999,    1,    MATCH(CONCATENATE($AL31," - ",$AI31),'Step 1_Metric 7'!$W$1:$AD$1,0))         :          INDEX('Step 1_Metric 7'!$W$1:$AD$99999,    99999,    MATCH(CONCATENATE($AL31," - ",$AI31),'Step 1_Metric 7'!$W$1:$AD$1,0)),
'Step 1_Metric 7'!$C$1:$C$99999,       $AM31,    'Step 1_Metric 7'!$D$1:$D$99999,     $AG31         )</f>
        <v>0</v>
      </c>
      <c r="AP31" s="104" t="str">
        <f t="shared" si="21"/>
        <v/>
      </c>
      <c r="AQ31" s="104" t="str">
        <f t="shared" si="22"/>
        <v/>
      </c>
      <c r="AR31" s="104" t="str">
        <f t="shared" si="26"/>
        <v/>
      </c>
      <c r="AS31" s="104" t="str">
        <f t="shared" si="23"/>
        <v/>
      </c>
      <c r="AT31" s="104">
        <f t="shared" si="27"/>
        <v>0</v>
      </c>
      <c r="AU31" s="104">
        <f t="shared" si="28"/>
        <v>0</v>
      </c>
    </row>
    <row r="32" spans="2:59" x14ac:dyDescent="0.25">
      <c r="Q32" s="38">
        <v>7</v>
      </c>
      <c r="R32" s="38" t="s">
        <v>513</v>
      </c>
      <c r="S32" s="38">
        <f>VLOOKUP(R32,$R$4:$T$27,2,FALSE)</f>
        <v>10</v>
      </c>
      <c r="T32" s="38" t="str">
        <f>VLOOKUP(R32,$R$4:$T$27,3,FALSE)</f>
        <v>Metric</v>
      </c>
      <c r="U32" s="38" t="s">
        <v>252</v>
      </c>
      <c r="V32" s="102">
        <f>SUMIFS($AD$4:$AD$27,$R$4:$R$27,R32,$U$4:$U$27,U32)</f>
        <v>347005.0251379112</v>
      </c>
      <c r="W32" s="38"/>
      <c r="AF32" s="40">
        <f t="shared" si="24"/>
        <v>2</v>
      </c>
      <c r="AG32" s="40" t="str">
        <f t="shared" si="12"/>
        <v>NPS-1A</v>
      </c>
      <c r="AH32" s="40">
        <f t="shared" si="17"/>
        <v>7</v>
      </c>
      <c r="AI32" s="40" t="str">
        <f t="shared" si="25"/>
        <v>Proprietor's Income</v>
      </c>
      <c r="AJ32" s="40">
        <f t="shared" si="25"/>
        <v>10</v>
      </c>
      <c r="AK32" s="40" t="str">
        <f t="shared" si="25"/>
        <v>Metric</v>
      </c>
      <c r="AL32" s="40" t="str">
        <f t="shared" si="19"/>
        <v>Post</v>
      </c>
      <c r="AM32" s="40">
        <f t="shared" si="18"/>
        <v>20</v>
      </c>
      <c r="AN32" s="40">
        <f>VLOOKUP(AM32,'Inputs_Metric 7'!$G$49:$H$51,2,FALSE)</f>
        <v>0.05</v>
      </c>
      <c r="AO32" s="104">
        <f>SUMIFS(
INDEX('Step 1_Metric 7'!$W$1:$AD$99999,    1,    MATCH(CONCATENATE($AL32," - ",$AI32),'Step 1_Metric 7'!$W$1:$AD$1,0))         :          INDEX('Step 1_Metric 7'!$W$1:$AD$99999,    99999,    MATCH(CONCATENATE($AL32," - ",$AI32),'Step 1_Metric 7'!$W$1:$AD$1,0)),
'Step 1_Metric 7'!$C$1:$C$99999,       $AM32,    'Step 1_Metric 7'!$D$1:$D$99999,     $AG32         )</f>
        <v>37903.362052958219</v>
      </c>
      <c r="AP32" s="104" t="str">
        <f t="shared" si="21"/>
        <v/>
      </c>
      <c r="AQ32" s="104" t="str">
        <f t="shared" si="22"/>
        <v/>
      </c>
      <c r="AR32" s="104">
        <f t="shared" si="26"/>
        <v>1516.1344821183288</v>
      </c>
      <c r="AS32" s="104">
        <f t="shared" si="23"/>
        <v>8528.2564619156001</v>
      </c>
      <c r="AT32" s="104" t="str">
        <f t="shared" si="27"/>
        <v/>
      </c>
      <c r="AU32" s="104">
        <f t="shared" si="28"/>
        <v>10044.390944033928</v>
      </c>
    </row>
    <row r="33" spans="2:47" x14ac:dyDescent="0.25">
      <c r="Q33" s="38">
        <v>7</v>
      </c>
      <c r="R33" s="109" t="s">
        <v>513</v>
      </c>
      <c r="S33" s="38">
        <f t="shared" ref="S33:S39" si="29">VLOOKUP(R33,$R$4:$S$27,2,FALSE)</f>
        <v>10</v>
      </c>
      <c r="T33" s="38" t="str">
        <f t="shared" ref="T33:T37" si="30">VLOOKUP(R33,$R$4:$T$27,3,FALSE)</f>
        <v>Metric</v>
      </c>
      <c r="U33" s="38" t="s">
        <v>253</v>
      </c>
      <c r="V33" s="102">
        <f t="shared" ref="V33:V39" si="31">SUMIFS($AD$4:$AD$27,$R$4:$R$27,R33,$U$4:$U$27,U33)</f>
        <v>295653.21642697899</v>
      </c>
      <c r="W33" s="107">
        <f>V32-V33</f>
        <v>51351.808710932208</v>
      </c>
      <c r="AF33" s="40">
        <f t="shared" si="24"/>
        <v>2</v>
      </c>
      <c r="AG33" s="40" t="str">
        <f t="shared" si="12"/>
        <v>NPS-1A</v>
      </c>
      <c r="AH33" s="40">
        <f t="shared" si="17"/>
        <v>7</v>
      </c>
      <c r="AI33" s="40" t="str">
        <f t="shared" si="25"/>
        <v>Proprietor's Income</v>
      </c>
      <c r="AJ33" s="40">
        <f t="shared" si="25"/>
        <v>10</v>
      </c>
      <c r="AK33" s="40" t="str">
        <f t="shared" si="25"/>
        <v>Metric</v>
      </c>
      <c r="AL33" s="40" t="str">
        <f t="shared" si="19"/>
        <v>Post</v>
      </c>
      <c r="AM33" s="40">
        <f t="shared" si="18"/>
        <v>100</v>
      </c>
      <c r="AN33" s="40">
        <f>VLOOKUP(AM33,'Inputs_Metric 7'!$G$49:$H$51,2,FALSE)</f>
        <v>0.01</v>
      </c>
      <c r="AO33" s="104">
        <f>SUMIFS(
INDEX('Step 1_Metric 7'!$W$1:$AD$99999,    1,    MATCH(CONCATENATE($AL33," - ",$AI33),'Step 1_Metric 7'!$W$1:$AD$1,0))         :          INDEX('Step 1_Metric 7'!$W$1:$AD$99999,    99999,    MATCH(CONCATENATE($AL33," - ",$AI33),'Step 1_Metric 7'!$W$1:$AD$1,0)),
'Step 1_Metric 7'!$C$1:$C$99999,       $AM33,    'Step 1_Metric 7'!$D$1:$D$99999,     $AG33         )</f>
        <v>8185776.9940495873</v>
      </c>
      <c r="AP33" s="104">
        <f t="shared" si="21"/>
        <v>81857.769940495869</v>
      </c>
      <c r="AQ33" s="104">
        <f t="shared" si="22"/>
        <v>162957.47263993259</v>
      </c>
      <c r="AR33" s="104" t="str">
        <f t="shared" si="26"/>
        <v/>
      </c>
      <c r="AS33" s="104" t="str">
        <f t="shared" si="23"/>
        <v/>
      </c>
      <c r="AT33" s="104" t="str">
        <f t="shared" si="27"/>
        <v/>
      </c>
      <c r="AU33" s="104">
        <f t="shared" si="28"/>
        <v>244815.24258042846</v>
      </c>
    </row>
    <row r="34" spans="2:47" x14ac:dyDescent="0.25">
      <c r="Q34" s="38">
        <f>Q10</f>
        <v>7</v>
      </c>
      <c r="R34" s="38" t="str">
        <f>R10</f>
        <v>Labor Income</v>
      </c>
      <c r="S34" s="38">
        <f t="shared" si="29"/>
        <v>11</v>
      </c>
      <c r="T34" s="38" t="str">
        <f t="shared" si="30"/>
        <v>Metric</v>
      </c>
      <c r="U34" s="38" t="s">
        <v>252</v>
      </c>
      <c r="V34" s="102">
        <f t="shared" si="31"/>
        <v>996499.75807048159</v>
      </c>
      <c r="W34" s="38"/>
      <c r="AF34" s="40">
        <f t="shared" si="24"/>
        <v>2</v>
      </c>
      <c r="AG34" s="40" t="str">
        <f t="shared" si="12"/>
        <v>NPS-1A</v>
      </c>
      <c r="AH34" s="40">
        <f t="shared" si="17"/>
        <v>7</v>
      </c>
      <c r="AI34" s="40" t="str">
        <f t="shared" si="25"/>
        <v>Labor Income</v>
      </c>
      <c r="AJ34" s="40">
        <f t="shared" si="25"/>
        <v>11</v>
      </c>
      <c r="AK34" s="40" t="str">
        <f t="shared" si="25"/>
        <v>Metric</v>
      </c>
      <c r="AL34" s="40" t="str">
        <f t="shared" si="19"/>
        <v>Pre</v>
      </c>
      <c r="AM34" s="40">
        <f t="shared" si="18"/>
        <v>2</v>
      </c>
      <c r="AN34" s="40">
        <f>VLOOKUP(AM34,'Inputs_Metric 7'!$G$49:$H$51,2,FALSE)</f>
        <v>0.5</v>
      </c>
      <c r="AO34" s="104">
        <f>SUMIFS(
INDEX('Step 1_Metric 7'!$W$1:$AD$99999,    1,    MATCH(CONCATENATE($AL34," - ",$AI34),'Step 1_Metric 7'!$W$1:$AD$1,0))         :          INDEX('Step 1_Metric 7'!$W$1:$AD$99999,    99999,    MATCH(CONCATENATE($AL34," - ",$AI34),'Step 1_Metric 7'!$W$1:$AD$1,0)),
'Step 1_Metric 7'!$C$1:$C$99999,       $AM34,    'Step 1_Metric 7'!$D$1:$D$99999,     $AG34         )</f>
        <v>0</v>
      </c>
      <c r="AP34" s="104" t="str">
        <f t="shared" si="21"/>
        <v/>
      </c>
      <c r="AQ34" s="104" t="str">
        <f t="shared" si="22"/>
        <v/>
      </c>
      <c r="AR34" s="104" t="str">
        <f t="shared" si="26"/>
        <v/>
      </c>
      <c r="AS34" s="104" t="str">
        <f t="shared" si="23"/>
        <v/>
      </c>
      <c r="AT34" s="104">
        <f t="shared" si="27"/>
        <v>0</v>
      </c>
      <c r="AU34" s="104">
        <f t="shared" si="28"/>
        <v>0</v>
      </c>
    </row>
    <row r="35" spans="2:47" x14ac:dyDescent="0.25">
      <c r="Q35" s="38">
        <f>Q10</f>
        <v>7</v>
      </c>
      <c r="R35" s="109" t="str">
        <f>R10</f>
        <v>Labor Income</v>
      </c>
      <c r="S35" s="38">
        <f t="shared" si="29"/>
        <v>11</v>
      </c>
      <c r="T35" s="38" t="str">
        <f t="shared" si="30"/>
        <v>Metric</v>
      </c>
      <c r="U35" s="38" t="s">
        <v>253</v>
      </c>
      <c r="V35" s="102">
        <f t="shared" si="31"/>
        <v>468676.35946967464</v>
      </c>
      <c r="W35" s="107">
        <f>V34-V35</f>
        <v>527823.39860080695</v>
      </c>
      <c r="AF35" s="40">
        <f t="shared" si="24"/>
        <v>2</v>
      </c>
      <c r="AG35" s="40" t="str">
        <f t="shared" si="12"/>
        <v>NPS-1A</v>
      </c>
      <c r="AH35" s="40">
        <f t="shared" si="17"/>
        <v>7</v>
      </c>
      <c r="AI35" s="40" t="str">
        <f t="shared" si="25"/>
        <v>Labor Income</v>
      </c>
      <c r="AJ35" s="40">
        <f t="shared" si="25"/>
        <v>11</v>
      </c>
      <c r="AK35" s="40" t="str">
        <f t="shared" si="25"/>
        <v>Metric</v>
      </c>
      <c r="AL35" s="40" t="str">
        <f t="shared" si="19"/>
        <v>Pre</v>
      </c>
      <c r="AM35" s="40">
        <f t="shared" si="18"/>
        <v>20</v>
      </c>
      <c r="AN35" s="40">
        <f>VLOOKUP(AM35,'Inputs_Metric 7'!$G$49:$H$51,2,FALSE)</f>
        <v>0.05</v>
      </c>
      <c r="AO35" s="104">
        <f>SUMIFS(
INDEX('Step 1_Metric 7'!$W$1:$AD$99999,    1,    MATCH(CONCATENATE($AL35," - ",$AI35),'Step 1_Metric 7'!$W$1:$AD$1,0))         :          INDEX('Step 1_Metric 7'!$W$1:$AD$99999,    99999,    MATCH(CONCATENATE($AL35," - ",$AI35),'Step 1_Metric 7'!$W$1:$AD$1,0)),
'Step 1_Metric 7'!$C$1:$C$99999,       $AM35,    'Step 1_Metric 7'!$D$1:$D$99999,     $AG35         )</f>
        <v>30322.689642366582</v>
      </c>
      <c r="AP35" s="104" t="str">
        <f t="shared" si="21"/>
        <v/>
      </c>
      <c r="AQ35" s="104" t="str">
        <f t="shared" si="22"/>
        <v/>
      </c>
      <c r="AR35" s="104">
        <f t="shared" si="26"/>
        <v>1212.9075856946633</v>
      </c>
      <c r="AS35" s="104">
        <f t="shared" si="23"/>
        <v>6822.6051695324813</v>
      </c>
      <c r="AT35" s="104" t="str">
        <f t="shared" si="27"/>
        <v/>
      </c>
      <c r="AU35" s="104">
        <f t="shared" si="28"/>
        <v>8035.5127552271442</v>
      </c>
    </row>
    <row r="36" spans="2:47" x14ac:dyDescent="0.25">
      <c r="Q36" s="38">
        <f>Q16</f>
        <v>7</v>
      </c>
      <c r="R36" s="38" t="str">
        <f>R16</f>
        <v>Employment</v>
      </c>
      <c r="S36" s="38">
        <f t="shared" si="29"/>
        <v>12</v>
      </c>
      <c r="T36" s="38" t="str">
        <f t="shared" si="30"/>
        <v>Metric</v>
      </c>
      <c r="U36" s="38" t="s">
        <v>252</v>
      </c>
      <c r="V36" s="155">
        <f t="shared" si="31"/>
        <v>4.8841547012086678E-2</v>
      </c>
      <c r="W36" s="155"/>
      <c r="AF36" s="40">
        <f t="shared" si="24"/>
        <v>2</v>
      </c>
      <c r="AG36" s="40" t="str">
        <f t="shared" si="12"/>
        <v>NPS-1A</v>
      </c>
      <c r="AH36" s="40">
        <f t="shared" si="17"/>
        <v>7</v>
      </c>
      <c r="AI36" s="40" t="str">
        <f t="shared" si="25"/>
        <v>Labor Income</v>
      </c>
      <c r="AJ36" s="40">
        <f t="shared" si="25"/>
        <v>11</v>
      </c>
      <c r="AK36" s="40" t="str">
        <f t="shared" si="25"/>
        <v>Metric</v>
      </c>
      <c r="AL36" s="40" t="str">
        <f t="shared" si="19"/>
        <v>Pre</v>
      </c>
      <c r="AM36" s="40">
        <f t="shared" si="18"/>
        <v>100</v>
      </c>
      <c r="AN36" s="40">
        <f>VLOOKUP(AM36,'Inputs_Metric 7'!$G$49:$H$51,2,FALSE)</f>
        <v>0.01</v>
      </c>
      <c r="AO36" s="104">
        <f>SUMIFS(
INDEX('Step 1_Metric 7'!$W$1:$AD$99999,    1,    MATCH(CONCATENATE($AL36," - ",$AI36),'Step 1_Metric 7'!$W$1:$AD$1,0))         :          INDEX('Step 1_Metric 7'!$W$1:$AD$99999,    99999,    MATCH(CONCATENATE($AL36," - ",$AI36),'Step 1_Metric 7'!$W$1:$AD$1,0)),
'Step 1_Metric 7'!$C$1:$C$99999,       $AM36,    'Step 1_Metric 7'!$D$1:$D$99999,     $AG36         )</f>
        <v>12711912.481516166</v>
      </c>
      <c r="AP36" s="104">
        <f t="shared" si="21"/>
        <v>127119.12481516166</v>
      </c>
      <c r="AQ36" s="104">
        <f t="shared" si="22"/>
        <v>253631.79583747601</v>
      </c>
      <c r="AR36" s="104" t="str">
        <f t="shared" si="26"/>
        <v/>
      </c>
      <c r="AS36" s="104" t="str">
        <f t="shared" si="23"/>
        <v/>
      </c>
      <c r="AT36" s="104" t="str">
        <f t="shared" si="27"/>
        <v/>
      </c>
      <c r="AU36" s="104">
        <f t="shared" si="28"/>
        <v>380750.92065263767</v>
      </c>
    </row>
    <row r="37" spans="2:47" x14ac:dyDescent="0.25">
      <c r="Q37" s="38">
        <f>Q17</f>
        <v>7</v>
      </c>
      <c r="R37" s="109" t="str">
        <f>R16</f>
        <v>Employment</v>
      </c>
      <c r="S37" s="38">
        <f t="shared" si="29"/>
        <v>12</v>
      </c>
      <c r="T37" s="38" t="str">
        <f t="shared" si="30"/>
        <v>Metric</v>
      </c>
      <c r="U37" s="38" t="s">
        <v>253</v>
      </c>
      <c r="V37" s="155">
        <f t="shared" si="31"/>
        <v>4.8841547012086678E-2</v>
      </c>
      <c r="W37" s="156">
        <f>V36-V37</f>
        <v>0</v>
      </c>
      <c r="AF37" s="40">
        <f t="shared" si="24"/>
        <v>2</v>
      </c>
      <c r="AG37" s="40" t="str">
        <f t="shared" si="12"/>
        <v>NPS-1A</v>
      </c>
      <c r="AH37" s="40">
        <f t="shared" si="17"/>
        <v>7</v>
      </c>
      <c r="AI37" s="40" t="str">
        <f t="shared" si="25"/>
        <v>Labor Income</v>
      </c>
      <c r="AJ37" s="40">
        <f t="shared" si="25"/>
        <v>11</v>
      </c>
      <c r="AK37" s="40" t="str">
        <f t="shared" si="25"/>
        <v>Metric</v>
      </c>
      <c r="AL37" s="40" t="str">
        <f t="shared" si="19"/>
        <v>Post</v>
      </c>
      <c r="AM37" s="40">
        <f t="shared" si="18"/>
        <v>2</v>
      </c>
      <c r="AN37" s="40">
        <f>VLOOKUP(AM37,'Inputs_Metric 7'!$G$49:$H$51,2,FALSE)</f>
        <v>0.5</v>
      </c>
      <c r="AO37" s="104">
        <f>SUMIFS(
INDEX('Step 1_Metric 7'!$W$1:$AD$99999,    1,    MATCH(CONCATENATE($AL37," - ",$AI37),'Step 1_Metric 7'!$W$1:$AD$1,0))         :          INDEX('Step 1_Metric 7'!$W$1:$AD$99999,    99999,    MATCH(CONCATENATE($AL37," - ",$AI37),'Step 1_Metric 7'!$W$1:$AD$1,0)),
'Step 1_Metric 7'!$C$1:$C$99999,       $AM37,    'Step 1_Metric 7'!$D$1:$D$99999,     $AG37         )</f>
        <v>0</v>
      </c>
      <c r="AP37" s="104" t="str">
        <f t="shared" si="21"/>
        <v/>
      </c>
      <c r="AQ37" s="104" t="str">
        <f t="shared" si="22"/>
        <v/>
      </c>
      <c r="AR37" s="104" t="str">
        <f t="shared" si="26"/>
        <v/>
      </c>
      <c r="AS37" s="104" t="str">
        <f t="shared" si="23"/>
        <v/>
      </c>
      <c r="AT37" s="104">
        <f t="shared" si="27"/>
        <v>0</v>
      </c>
      <c r="AU37" s="104">
        <f t="shared" si="28"/>
        <v>0</v>
      </c>
    </row>
    <row r="38" spans="2:47" x14ac:dyDescent="0.25">
      <c r="Q38" s="38">
        <f>Q22</f>
        <v>7</v>
      </c>
      <c r="R38" s="38" t="str">
        <f>R22</f>
        <v>Output</v>
      </c>
      <c r="S38" s="38">
        <f t="shared" si="29"/>
        <v>1</v>
      </c>
      <c r="T38" s="38" t="str">
        <f t="shared" ref="T38:T39" si="32">VLOOKUP(R38,$R$4:$T$27,3,FALSE)</f>
        <v>Priority Metric</v>
      </c>
      <c r="U38" s="38" t="s">
        <v>252</v>
      </c>
      <c r="V38" s="102">
        <f t="shared" si="31"/>
        <v>750315.47657003684</v>
      </c>
      <c r="W38" s="38"/>
      <c r="AF38" s="40">
        <f t="shared" si="24"/>
        <v>2</v>
      </c>
      <c r="AG38" s="40" t="str">
        <f t="shared" si="12"/>
        <v>NPS-1A</v>
      </c>
      <c r="AH38" s="40">
        <f t="shared" si="17"/>
        <v>7</v>
      </c>
      <c r="AI38" s="40" t="str">
        <f t="shared" si="25"/>
        <v>Labor Income</v>
      </c>
      <c r="AJ38" s="40">
        <f t="shared" si="25"/>
        <v>11</v>
      </c>
      <c r="AK38" s="40" t="str">
        <f t="shared" si="25"/>
        <v>Metric</v>
      </c>
      <c r="AL38" s="40" t="str">
        <f t="shared" si="19"/>
        <v>Post</v>
      </c>
      <c r="AM38" s="40">
        <f t="shared" si="18"/>
        <v>20</v>
      </c>
      <c r="AN38" s="40">
        <f>VLOOKUP(AM38,'Inputs_Metric 7'!$G$49:$H$51,2,FALSE)</f>
        <v>0.05</v>
      </c>
      <c r="AO38" s="104">
        <f>SUMIFS(
INDEX('Step 1_Metric 7'!$W$1:$AD$99999,    1,    MATCH(CONCATENATE($AL38," - ",$AI38),'Step 1_Metric 7'!$W$1:$AD$1,0))         :          INDEX('Step 1_Metric 7'!$W$1:$AD$99999,    99999,    MATCH(CONCATENATE($AL38," - ",$AI38),'Step 1_Metric 7'!$W$1:$AD$1,0)),
'Step 1_Metric 7'!$C$1:$C$99999,       $AM38,    'Step 1_Metric 7'!$D$1:$D$99999,     $AG38         )</f>
        <v>30322.689642366582</v>
      </c>
      <c r="AP38" s="104" t="str">
        <f t="shared" si="21"/>
        <v/>
      </c>
      <c r="AQ38" s="104" t="str">
        <f t="shared" si="22"/>
        <v/>
      </c>
      <c r="AR38" s="104">
        <f t="shared" si="26"/>
        <v>1212.9075856946633</v>
      </c>
      <c r="AS38" s="104">
        <f t="shared" si="23"/>
        <v>6822.6051695324813</v>
      </c>
      <c r="AT38" s="104" t="str">
        <f t="shared" si="27"/>
        <v/>
      </c>
      <c r="AU38" s="104">
        <f t="shared" si="28"/>
        <v>8035.5127552271442</v>
      </c>
    </row>
    <row r="39" spans="2:47" x14ac:dyDescent="0.25">
      <c r="Q39" s="38">
        <f>Q22</f>
        <v>7</v>
      </c>
      <c r="R39" s="76" t="str">
        <f>R23</f>
        <v>Output</v>
      </c>
      <c r="S39" s="38">
        <f t="shared" si="29"/>
        <v>1</v>
      </c>
      <c r="T39" s="38" t="str">
        <f t="shared" si="32"/>
        <v>Priority Metric</v>
      </c>
      <c r="U39" s="38" t="s">
        <v>253</v>
      </c>
      <c r="V39" s="102">
        <f t="shared" si="31"/>
        <v>574498.85034614801</v>
      </c>
      <c r="W39" s="103">
        <f>V38-V39</f>
        <v>175816.62622388883</v>
      </c>
      <c r="AF39" s="40">
        <f t="shared" si="24"/>
        <v>2</v>
      </c>
      <c r="AG39" s="40" t="str">
        <f t="shared" si="12"/>
        <v>NPS-1A</v>
      </c>
      <c r="AH39" s="40">
        <f t="shared" si="17"/>
        <v>7</v>
      </c>
      <c r="AI39" s="40" t="str">
        <f t="shared" si="25"/>
        <v>Labor Income</v>
      </c>
      <c r="AJ39" s="40">
        <f t="shared" si="25"/>
        <v>11</v>
      </c>
      <c r="AK39" s="40" t="str">
        <f t="shared" si="25"/>
        <v>Metric</v>
      </c>
      <c r="AL39" s="40" t="str">
        <f t="shared" si="19"/>
        <v>Post</v>
      </c>
      <c r="AM39" s="40">
        <f t="shared" si="18"/>
        <v>100</v>
      </c>
      <c r="AN39" s="40">
        <f>VLOOKUP(AM39,'Inputs_Metric 7'!$G$49:$H$51,2,FALSE)</f>
        <v>0.01</v>
      </c>
      <c r="AO39" s="104">
        <f>SUMIFS(
INDEX('Step 1_Metric 7'!$W$1:$AD$99999,    1,    MATCH(CONCATENATE($AL39," - ",$AI39),'Step 1_Metric 7'!$W$1:$AD$1,0))         :          INDEX('Step 1_Metric 7'!$W$1:$AD$99999,    99999,    MATCH(CONCATENATE($AL39," - ",$AI39),'Step 1_Metric 7'!$W$1:$AD$1,0)),
'Step 1_Metric 7'!$C$1:$C$99999,       $AM39,    'Step 1_Metric 7'!$D$1:$D$99999,     $AG39         )</f>
        <v>10636627.523464477</v>
      </c>
      <c r="AP39" s="104">
        <f t="shared" si="21"/>
        <v>106366.27523464477</v>
      </c>
      <c r="AQ39" s="104">
        <f t="shared" si="22"/>
        <v>212126.09667644222</v>
      </c>
      <c r="AR39" s="104" t="str">
        <f t="shared" si="26"/>
        <v/>
      </c>
      <c r="AS39" s="104" t="str">
        <f t="shared" si="23"/>
        <v/>
      </c>
      <c r="AT39" s="104" t="str">
        <f t="shared" si="27"/>
        <v/>
      </c>
      <c r="AU39" s="104">
        <f t="shared" si="28"/>
        <v>318492.37191108696</v>
      </c>
    </row>
    <row r="40" spans="2:47" x14ac:dyDescent="0.25">
      <c r="B40" s="98" t="s">
        <v>554</v>
      </c>
      <c r="AF40" s="40">
        <f t="shared" si="24"/>
        <v>2</v>
      </c>
      <c r="AG40" s="40" t="str">
        <f t="shared" si="12"/>
        <v>NPS-1A</v>
      </c>
      <c r="AH40" s="40">
        <f t="shared" si="17"/>
        <v>7</v>
      </c>
      <c r="AI40" s="40" t="str">
        <f t="shared" si="25"/>
        <v>Employment</v>
      </c>
      <c r="AJ40" s="40">
        <f t="shared" si="25"/>
        <v>12</v>
      </c>
      <c r="AK40" s="40" t="str">
        <f t="shared" si="25"/>
        <v>Metric</v>
      </c>
      <c r="AL40" s="40" t="str">
        <f t="shared" si="19"/>
        <v>Pre</v>
      </c>
      <c r="AM40" s="40">
        <f t="shared" si="18"/>
        <v>2</v>
      </c>
      <c r="AN40" s="40">
        <f>VLOOKUP(AM40,'Inputs_Metric 7'!$G$49:$H$51,2,FALSE)</f>
        <v>0.5</v>
      </c>
      <c r="AO40" s="167">
        <f>SUMIFS(
INDEX('Step 1_Metric 7'!$W$1:$AD$99999,    1,    MATCH(CONCATENATE($AL40," - ",$AI40),'Step 1_Metric 7'!$W$1:$AD$1,0))         :          INDEX('Step 1_Metric 7'!$W$1:$AD$99999,    99999,    MATCH(CONCATENATE($AL40," - ",$AI40),'Step 1_Metric 7'!$W$1:$AD$1,0)),
'Step 1_Metric 7'!$C$1:$C$99999,       $AM40,    'Step 1_Metric 7'!$D$1:$D$99999,     $AG40         )</f>
        <v>0</v>
      </c>
      <c r="AP40" s="105" t="str">
        <f t="shared" si="21"/>
        <v/>
      </c>
      <c r="AQ40" s="105" t="str">
        <f t="shared" si="22"/>
        <v/>
      </c>
      <c r="AR40" s="105" t="str">
        <f t="shared" si="26"/>
        <v/>
      </c>
      <c r="AS40" s="105" t="str">
        <f t="shared" si="23"/>
        <v/>
      </c>
      <c r="AT40" s="105">
        <f t="shared" si="27"/>
        <v>0</v>
      </c>
      <c r="AU40" s="106">
        <f t="shared" si="28"/>
        <v>0</v>
      </c>
    </row>
    <row r="41" spans="2:47" x14ac:dyDescent="0.25">
      <c r="AF41" s="40">
        <f t="shared" si="24"/>
        <v>2</v>
      </c>
      <c r="AG41" s="40" t="str">
        <f t="shared" si="12"/>
        <v>NPS-1A</v>
      </c>
      <c r="AH41" s="40">
        <f t="shared" si="17"/>
        <v>7</v>
      </c>
      <c r="AI41" s="40" t="str">
        <f t="shared" si="25"/>
        <v>Employment</v>
      </c>
      <c r="AJ41" s="40">
        <f t="shared" si="25"/>
        <v>12</v>
      </c>
      <c r="AK41" s="40" t="str">
        <f t="shared" si="25"/>
        <v>Metric</v>
      </c>
      <c r="AL41" s="40" t="str">
        <f t="shared" si="19"/>
        <v>Pre</v>
      </c>
      <c r="AM41" s="40">
        <f t="shared" si="18"/>
        <v>20</v>
      </c>
      <c r="AN41" s="40">
        <f>VLOOKUP(AM41,'Inputs_Metric 7'!$G$49:$H$51,2,FALSE)</f>
        <v>0.05</v>
      </c>
      <c r="AO41" s="167">
        <f>SUMIFS(
INDEX('Step 1_Metric 7'!$W$1:$AD$99999,    1,    MATCH(CONCATENATE($AL41," - ",$AI41),'Step 1_Metric 7'!$W$1:$AD$1,0))         :          INDEX('Step 1_Metric 7'!$W$1:$AD$99999,    99999,    MATCH(CONCATENATE($AL41," - ",$AI41),'Step 1_Metric 7'!$W$1:$AD$1,0)),
'Step 1_Metric 7'!$C$1:$C$99999,       $AM41,    'Step 1_Metric 7'!$D$1:$D$99999,     $AG41         )</f>
        <v>0</v>
      </c>
      <c r="AP41" s="105" t="str">
        <f t="shared" si="21"/>
        <v/>
      </c>
      <c r="AQ41" s="105" t="str">
        <f t="shared" si="22"/>
        <v/>
      </c>
      <c r="AR41" s="105">
        <f t="shared" si="26"/>
        <v>0</v>
      </c>
      <c r="AS41" s="105">
        <f t="shared" si="23"/>
        <v>0</v>
      </c>
      <c r="AT41" s="105" t="str">
        <f t="shared" si="27"/>
        <v/>
      </c>
      <c r="AU41" s="106">
        <f t="shared" si="28"/>
        <v>0</v>
      </c>
    </row>
    <row r="42" spans="2:47" x14ac:dyDescent="0.25">
      <c r="AF42" s="40">
        <f t="shared" si="24"/>
        <v>2</v>
      </c>
      <c r="AG42" s="40" t="str">
        <f t="shared" si="12"/>
        <v>NPS-1A</v>
      </c>
      <c r="AH42" s="40">
        <f t="shared" si="17"/>
        <v>7</v>
      </c>
      <c r="AI42" s="40" t="str">
        <f t="shared" si="25"/>
        <v>Employment</v>
      </c>
      <c r="AJ42" s="40">
        <f t="shared" si="25"/>
        <v>12</v>
      </c>
      <c r="AK42" s="40" t="str">
        <f t="shared" si="25"/>
        <v>Metric</v>
      </c>
      <c r="AL42" s="40" t="str">
        <f t="shared" si="19"/>
        <v>Pre</v>
      </c>
      <c r="AM42" s="40">
        <f t="shared" si="18"/>
        <v>100</v>
      </c>
      <c r="AN42" s="40">
        <f>VLOOKUP(AM42,'Inputs_Metric 7'!$G$49:$H$51,2,FALSE)</f>
        <v>0.01</v>
      </c>
      <c r="AO42" s="167">
        <f>SUMIFS(
INDEX('Step 1_Metric 7'!$W$1:$AD$99999,    1,    MATCH(CONCATENATE($AL42," - ",$AI42),'Step 1_Metric 7'!$W$1:$AD$1,0))         :          INDEX('Step 1_Metric 7'!$W$1:$AD$99999,    99999,    MATCH(CONCATENATE($AL42," - ",$AI42),'Step 1_Metric 7'!$W$1:$AD$1,0)),
'Step 1_Metric 7'!$C$1:$C$99999,       $AM42,    'Step 1_Metric 7'!$D$1:$D$99999,     $AG42         )</f>
        <v>0</v>
      </c>
      <c r="AP42" s="105">
        <f t="shared" si="21"/>
        <v>0</v>
      </c>
      <c r="AQ42" s="105">
        <f t="shared" si="22"/>
        <v>0</v>
      </c>
      <c r="AR42" s="105" t="str">
        <f t="shared" si="26"/>
        <v/>
      </c>
      <c r="AS42" s="105" t="str">
        <f t="shared" si="23"/>
        <v/>
      </c>
      <c r="AT42" s="105" t="str">
        <f t="shared" si="27"/>
        <v/>
      </c>
      <c r="AU42" s="106">
        <f t="shared" si="28"/>
        <v>0</v>
      </c>
    </row>
    <row r="43" spans="2:47" x14ac:dyDescent="0.25">
      <c r="AF43" s="40">
        <f t="shared" si="24"/>
        <v>2</v>
      </c>
      <c r="AG43" s="40" t="str">
        <f t="shared" si="12"/>
        <v>NPS-1A</v>
      </c>
      <c r="AH43" s="40">
        <f t="shared" si="17"/>
        <v>7</v>
      </c>
      <c r="AI43" s="40" t="str">
        <f t="shared" si="25"/>
        <v>Employment</v>
      </c>
      <c r="AJ43" s="40">
        <f t="shared" si="25"/>
        <v>12</v>
      </c>
      <c r="AK43" s="40" t="str">
        <f t="shared" si="25"/>
        <v>Metric</v>
      </c>
      <c r="AL43" s="40" t="str">
        <f t="shared" si="19"/>
        <v>Post</v>
      </c>
      <c r="AM43" s="40">
        <f t="shared" si="18"/>
        <v>2</v>
      </c>
      <c r="AN43" s="40">
        <f>VLOOKUP(AM43,'Inputs_Metric 7'!$G$49:$H$51,2,FALSE)</f>
        <v>0.5</v>
      </c>
      <c r="AO43" s="167">
        <f>SUMIFS(
INDEX('Step 1_Metric 7'!$W$1:$AD$99999,    1,    MATCH(CONCATENATE($AL43," - ",$AI43),'Step 1_Metric 7'!$W$1:$AD$1,0))         :          INDEX('Step 1_Metric 7'!$W$1:$AD$99999,    99999,    MATCH(CONCATENATE($AL43," - ",$AI43),'Step 1_Metric 7'!$W$1:$AD$1,0)),
'Step 1_Metric 7'!$C$1:$C$99999,       $AM43,    'Step 1_Metric 7'!$D$1:$D$99999,     $AG43         )</f>
        <v>0</v>
      </c>
      <c r="AP43" s="105" t="str">
        <f t="shared" si="21"/>
        <v/>
      </c>
      <c r="AQ43" s="105" t="str">
        <f t="shared" si="22"/>
        <v/>
      </c>
      <c r="AR43" s="105" t="str">
        <f t="shared" si="26"/>
        <v/>
      </c>
      <c r="AS43" s="105" t="str">
        <f t="shared" si="23"/>
        <v/>
      </c>
      <c r="AT43" s="105">
        <f t="shared" si="27"/>
        <v>0</v>
      </c>
      <c r="AU43" s="106">
        <f t="shared" si="28"/>
        <v>0</v>
      </c>
    </row>
    <row r="44" spans="2:47" x14ac:dyDescent="0.25">
      <c r="AF44" s="40">
        <f t="shared" si="24"/>
        <v>2</v>
      </c>
      <c r="AG44" s="40" t="str">
        <f t="shared" si="12"/>
        <v>NPS-1A</v>
      </c>
      <c r="AH44" s="40">
        <f t="shared" si="17"/>
        <v>7</v>
      </c>
      <c r="AI44" s="40" t="str">
        <f t="shared" si="25"/>
        <v>Employment</v>
      </c>
      <c r="AJ44" s="40">
        <f t="shared" si="25"/>
        <v>12</v>
      </c>
      <c r="AK44" s="40" t="str">
        <f t="shared" si="25"/>
        <v>Metric</v>
      </c>
      <c r="AL44" s="40" t="str">
        <f t="shared" si="19"/>
        <v>Post</v>
      </c>
      <c r="AM44" s="40">
        <f t="shared" si="18"/>
        <v>20</v>
      </c>
      <c r="AN44" s="40">
        <f>VLOOKUP(AM44,'Inputs_Metric 7'!$G$49:$H$51,2,FALSE)</f>
        <v>0.05</v>
      </c>
      <c r="AO44" s="167">
        <f>SUMIFS(
INDEX('Step 1_Metric 7'!$W$1:$AD$99999,    1,    MATCH(CONCATENATE($AL44," - ",$AI44),'Step 1_Metric 7'!$W$1:$AD$1,0))         :          INDEX('Step 1_Metric 7'!$W$1:$AD$99999,    99999,    MATCH(CONCATENATE($AL44," - ",$AI44),'Step 1_Metric 7'!$W$1:$AD$1,0)),
'Step 1_Metric 7'!$C$1:$C$99999,       $AM44,    'Step 1_Metric 7'!$D$1:$D$99999,     $AG44         )</f>
        <v>0</v>
      </c>
      <c r="AP44" s="105" t="str">
        <f t="shared" si="21"/>
        <v/>
      </c>
      <c r="AQ44" s="105" t="str">
        <f t="shared" si="22"/>
        <v/>
      </c>
      <c r="AR44" s="105">
        <f t="shared" si="26"/>
        <v>0</v>
      </c>
      <c r="AS44" s="105">
        <f t="shared" si="23"/>
        <v>0</v>
      </c>
      <c r="AT44" s="105" t="str">
        <f t="shared" si="27"/>
        <v/>
      </c>
      <c r="AU44" s="106">
        <f t="shared" si="28"/>
        <v>0</v>
      </c>
    </row>
    <row r="45" spans="2:47" x14ac:dyDescent="0.25">
      <c r="AF45" s="40">
        <f t="shared" si="24"/>
        <v>2</v>
      </c>
      <c r="AG45" s="40" t="str">
        <f t="shared" si="12"/>
        <v>NPS-1A</v>
      </c>
      <c r="AH45" s="40">
        <f t="shared" si="17"/>
        <v>7</v>
      </c>
      <c r="AI45" s="40" t="str">
        <f t="shared" si="25"/>
        <v>Employment</v>
      </c>
      <c r="AJ45" s="40">
        <f t="shared" si="25"/>
        <v>12</v>
      </c>
      <c r="AK45" s="40" t="str">
        <f t="shared" si="25"/>
        <v>Metric</v>
      </c>
      <c r="AL45" s="40" t="str">
        <f t="shared" si="19"/>
        <v>Post</v>
      </c>
      <c r="AM45" s="40">
        <f t="shared" si="18"/>
        <v>100</v>
      </c>
      <c r="AN45" s="40">
        <f>VLOOKUP(AM45,'Inputs_Metric 7'!$G$49:$H$51,2,FALSE)</f>
        <v>0.01</v>
      </c>
      <c r="AO45" s="167">
        <f>SUMIFS(
INDEX('Step 1_Metric 7'!$W$1:$AD$99999,    1,    MATCH(CONCATENATE($AL45," - ",$AI45),'Step 1_Metric 7'!$W$1:$AD$1,0))         :          INDEX('Step 1_Metric 7'!$W$1:$AD$99999,    99999,    MATCH(CONCATENATE($AL45," - ",$AI45),'Step 1_Metric 7'!$W$1:$AD$1,0)),
'Step 1_Metric 7'!$C$1:$C$99999,       $AM45,    'Step 1_Metric 7'!$D$1:$D$99999,     $AG45         )</f>
        <v>0</v>
      </c>
      <c r="AP45" s="105">
        <f t="shared" si="21"/>
        <v>0</v>
      </c>
      <c r="AQ45" s="105">
        <f t="shared" si="22"/>
        <v>0</v>
      </c>
      <c r="AR45" s="105" t="str">
        <f t="shared" si="26"/>
        <v/>
      </c>
      <c r="AS45" s="105" t="str">
        <f t="shared" si="23"/>
        <v/>
      </c>
      <c r="AT45" s="105" t="str">
        <f t="shared" si="27"/>
        <v/>
      </c>
      <c r="AU45" s="106">
        <f t="shared" si="28"/>
        <v>0</v>
      </c>
    </row>
    <row r="46" spans="2:47" ht="26.25" x14ac:dyDescent="0.4">
      <c r="R46" s="161" t="s">
        <v>633</v>
      </c>
      <c r="S46" s="160"/>
      <c r="T46" s="160"/>
      <c r="U46" s="160"/>
      <c r="V46" s="160"/>
      <c r="W46" s="160"/>
      <c r="X46" s="160"/>
      <c r="Y46" s="160"/>
      <c r="Z46" s="160"/>
      <c r="AA46" s="160"/>
      <c r="AB46" s="160"/>
      <c r="AC46" s="160"/>
      <c r="AD46" s="160"/>
      <c r="AE46" s="160"/>
      <c r="AF46" s="40">
        <f t="shared" si="24"/>
        <v>2</v>
      </c>
      <c r="AG46" s="40" t="str">
        <f t="shared" si="12"/>
        <v>NPS-1A</v>
      </c>
      <c r="AH46" s="40">
        <f t="shared" si="17"/>
        <v>7</v>
      </c>
      <c r="AI46" s="40" t="str">
        <f t="shared" si="25"/>
        <v>Output</v>
      </c>
      <c r="AJ46" s="40">
        <f t="shared" si="25"/>
        <v>1</v>
      </c>
      <c r="AK46" s="40" t="str">
        <f t="shared" si="25"/>
        <v>Priority Metric</v>
      </c>
      <c r="AL46" s="40" t="str">
        <f t="shared" si="19"/>
        <v>Pre</v>
      </c>
      <c r="AM46" s="40">
        <f t="shared" si="18"/>
        <v>2</v>
      </c>
      <c r="AN46" s="40">
        <f>VLOOKUP(AM46,'Inputs_Metric 7'!$G$49:$H$51,2,FALSE)</f>
        <v>0.5</v>
      </c>
      <c r="AO46" s="104">
        <f>SUMIFS(
INDEX('Step 1_Metric 7'!$W$1:$AD$99999,    1,    MATCH(CONCATENATE($AL46," - ",$AI46),'Step 1_Metric 7'!$W$1:$AD$1,0))         :          INDEX('Step 1_Metric 7'!$W$1:$AD$99999,    99999,    MATCH(CONCATENATE($AL46," - ",$AI46),'Step 1_Metric 7'!$W$1:$AD$1,0)),
'Step 1_Metric 7'!$C$1:$C$99999,       $AM46,    'Step 1_Metric 7'!$D$1:$D$99999,     $AG46         )</f>
        <v>0</v>
      </c>
      <c r="AP46" s="104" t="str">
        <f t="shared" si="21"/>
        <v/>
      </c>
      <c r="AQ46" s="104" t="str">
        <f t="shared" si="22"/>
        <v/>
      </c>
      <c r="AR46" s="104" t="str">
        <f t="shared" si="26"/>
        <v/>
      </c>
      <c r="AS46" s="104" t="str">
        <f t="shared" si="23"/>
        <v/>
      </c>
      <c r="AT46" s="104">
        <f t="shared" si="27"/>
        <v>0</v>
      </c>
      <c r="AU46" s="104">
        <f t="shared" si="28"/>
        <v>0</v>
      </c>
    </row>
    <row r="47" spans="2:47" x14ac:dyDescent="0.25">
      <c r="AF47" s="40">
        <f t="shared" si="24"/>
        <v>2</v>
      </c>
      <c r="AG47" s="40" t="str">
        <f t="shared" si="12"/>
        <v>NPS-1A</v>
      </c>
      <c r="AH47" s="40">
        <f t="shared" si="17"/>
        <v>7</v>
      </c>
      <c r="AI47" s="40" t="str">
        <f t="shared" si="25"/>
        <v>Output</v>
      </c>
      <c r="AJ47" s="40">
        <f t="shared" si="25"/>
        <v>1</v>
      </c>
      <c r="AK47" s="40" t="str">
        <f t="shared" si="25"/>
        <v>Priority Metric</v>
      </c>
      <c r="AL47" s="40" t="str">
        <f t="shared" si="19"/>
        <v>Pre</v>
      </c>
      <c r="AM47" s="40">
        <f t="shared" si="18"/>
        <v>20</v>
      </c>
      <c r="AN47" s="40">
        <f>VLOOKUP(AM47,'Inputs_Metric 7'!$G$49:$H$51,2,FALSE)</f>
        <v>0.05</v>
      </c>
      <c r="AO47" s="104">
        <f>SUMIFS(
INDEX('Step 1_Metric 7'!$W$1:$AD$99999,    1,    MATCH(CONCATENATE($AL47," - ",$AI47),'Step 1_Metric 7'!$W$1:$AD$1,0))         :          INDEX('Step 1_Metric 7'!$W$1:$AD$99999,    99999,    MATCH(CONCATENATE($AL47," - ",$AI47),'Step 1_Metric 7'!$W$1:$AD$1,0)),
'Step 1_Metric 7'!$C$1:$C$99999,       $AM47,    'Step 1_Metric 7'!$D$1:$D$99999,     $AG47         )</f>
        <v>68226.051695324815</v>
      </c>
      <c r="AP47" s="104" t="str">
        <f t="shared" si="21"/>
        <v/>
      </c>
      <c r="AQ47" s="104" t="str">
        <f t="shared" si="22"/>
        <v/>
      </c>
      <c r="AR47" s="104">
        <f t="shared" si="26"/>
        <v>2729.0420678129926</v>
      </c>
      <c r="AS47" s="104">
        <f t="shared" si="23"/>
        <v>15350.861631448084</v>
      </c>
      <c r="AT47" s="104" t="str">
        <f t="shared" si="27"/>
        <v/>
      </c>
      <c r="AU47" s="104">
        <f t="shared" si="28"/>
        <v>18079.903699261078</v>
      </c>
    </row>
    <row r="48" spans="2:47" ht="21" x14ac:dyDescent="0.35">
      <c r="Q48" s="49" t="s">
        <v>1412</v>
      </c>
      <c r="AF48" s="40">
        <f t="shared" si="24"/>
        <v>2</v>
      </c>
      <c r="AG48" s="40" t="str">
        <f t="shared" si="12"/>
        <v>NPS-1A</v>
      </c>
      <c r="AH48" s="40">
        <f t="shared" si="17"/>
        <v>7</v>
      </c>
      <c r="AI48" s="40" t="str">
        <f t="shared" si="25"/>
        <v>Output</v>
      </c>
      <c r="AJ48" s="40">
        <f t="shared" si="25"/>
        <v>1</v>
      </c>
      <c r="AK48" s="40" t="str">
        <f t="shared" si="25"/>
        <v>Priority Metric</v>
      </c>
      <c r="AL48" s="40" t="str">
        <f t="shared" si="19"/>
        <v>Pre</v>
      </c>
      <c r="AM48" s="40">
        <f t="shared" si="18"/>
        <v>100</v>
      </c>
      <c r="AN48" s="40">
        <f>VLOOKUP(AM48,'Inputs_Metric 7'!$G$49:$H$51,2,FALSE)</f>
        <v>0.01</v>
      </c>
      <c r="AO48" s="104">
        <f>SUMIFS(
INDEX('Step 1_Metric 7'!$W$1:$AD$99999,    1,    MATCH(CONCATENATE($AL48," - ",$AI48),'Step 1_Metric 7'!$W$1:$AD$1,0))         :          INDEX('Step 1_Metric 7'!$W$1:$AD$99999,    99999,    MATCH(CONCATENATE($AL48," - ",$AI48),'Step 1_Metric 7'!$W$1:$AD$1,0)),
'Step 1_Metric 7'!$C$1:$C$99999,       $AM48,    'Step 1_Metric 7'!$D$1:$D$99999,     $AG48         )</f>
        <v>15898596.940804983</v>
      </c>
      <c r="AP48" s="104">
        <f t="shared" si="21"/>
        <v>158985.96940804983</v>
      </c>
      <c r="AQ48" s="104">
        <f t="shared" si="22"/>
        <v>316607.41778219317</v>
      </c>
      <c r="AR48" s="104" t="str">
        <f t="shared" si="26"/>
        <v/>
      </c>
      <c r="AS48" s="104" t="str">
        <f t="shared" si="23"/>
        <v/>
      </c>
      <c r="AT48" s="104" t="str">
        <f t="shared" si="27"/>
        <v/>
      </c>
      <c r="AU48" s="104">
        <f t="shared" si="28"/>
        <v>475593.387190243</v>
      </c>
    </row>
    <row r="49" spans="2:47" x14ac:dyDescent="0.25">
      <c r="P49" s="39" t="s">
        <v>661</v>
      </c>
      <c r="Q49" s="39" t="s">
        <v>645</v>
      </c>
      <c r="R49" s="165" t="s">
        <v>566</v>
      </c>
      <c r="S49" s="158" t="str">
        <f>AH3</f>
        <v>Metric</v>
      </c>
      <c r="T49" s="158" t="str">
        <f>AI3</f>
        <v>Group or Metric Name</v>
      </c>
      <c r="U49" s="158" t="str">
        <f>AJ3</f>
        <v>Group or Submetric Number</v>
      </c>
      <c r="V49" s="158" t="str">
        <f>AK3</f>
        <v>Row Classification</v>
      </c>
      <c r="W49" s="158" t="str">
        <f>AL3</f>
        <v>Pre or Post</v>
      </c>
      <c r="X49" s="158" t="s">
        <v>547</v>
      </c>
      <c r="Y49" s="158" t="s">
        <v>548</v>
      </c>
      <c r="AF49" s="40">
        <f t="shared" si="24"/>
        <v>2</v>
      </c>
      <c r="AG49" s="40" t="str">
        <f t="shared" si="12"/>
        <v>NPS-1A</v>
      </c>
      <c r="AH49" s="40">
        <f t="shared" si="17"/>
        <v>7</v>
      </c>
      <c r="AI49" s="40" t="str">
        <f t="shared" si="25"/>
        <v>Output</v>
      </c>
      <c r="AJ49" s="40">
        <f t="shared" si="25"/>
        <v>1</v>
      </c>
      <c r="AK49" s="40" t="str">
        <f t="shared" si="25"/>
        <v>Priority Metric</v>
      </c>
      <c r="AL49" s="40" t="str">
        <f t="shared" si="19"/>
        <v>Post</v>
      </c>
      <c r="AM49" s="40">
        <f t="shared" si="18"/>
        <v>2</v>
      </c>
      <c r="AN49" s="40">
        <f>VLOOKUP(AM49,'Inputs_Metric 7'!$G$49:$H$51,2,FALSE)</f>
        <v>0.5</v>
      </c>
      <c r="AO49" s="104">
        <f>SUMIFS(
INDEX('Step 1_Metric 7'!$W$1:$AD$99999,    1,    MATCH(CONCATENATE($AL49," - ",$AI49),'Step 1_Metric 7'!$W$1:$AD$1,0))         :          INDEX('Step 1_Metric 7'!$W$1:$AD$99999,    99999,    MATCH(CONCATENATE($AL49," - ",$AI49),'Step 1_Metric 7'!$W$1:$AD$1,0)),
'Step 1_Metric 7'!$C$1:$C$99999,       $AM49,    'Step 1_Metric 7'!$D$1:$D$99999,     $AG49         )</f>
        <v>0</v>
      </c>
      <c r="AP49" s="104" t="str">
        <f t="shared" si="21"/>
        <v/>
      </c>
      <c r="AQ49" s="104" t="str">
        <f t="shared" si="22"/>
        <v/>
      </c>
      <c r="AR49" s="104" t="str">
        <f t="shared" si="26"/>
        <v/>
      </c>
      <c r="AS49" s="104" t="str">
        <f t="shared" si="23"/>
        <v/>
      </c>
      <c r="AT49" s="104">
        <f t="shared" si="27"/>
        <v>0</v>
      </c>
      <c r="AU49" s="104">
        <f t="shared" si="28"/>
        <v>0</v>
      </c>
    </row>
    <row r="50" spans="2:47" x14ac:dyDescent="0.25">
      <c r="P50" s="38" t="str">
        <f>CONCATENATE(R50,T50,W50)</f>
        <v>USFWS-15Proprietor's IncomePre</v>
      </c>
      <c r="Q50" s="40">
        <v>1</v>
      </c>
      <c r="R50" s="40" t="str">
        <f>VLOOKUP(Q50,$B$62:$C$296,2,FALSE)</f>
        <v>USFWS-15</v>
      </c>
      <c r="S50" s="40">
        <v>7</v>
      </c>
      <c r="T50" s="38" t="s">
        <v>513</v>
      </c>
      <c r="U50" s="38">
        <f>VLOOKUP(T50,$R$4:$T$27,2,FALSE)</f>
        <v>10</v>
      </c>
      <c r="V50" s="38" t="str">
        <f>VLOOKUP(T50,$R$4:$T$27,3,FALSE)</f>
        <v>Metric</v>
      </c>
      <c r="W50" s="38" t="s">
        <v>252</v>
      </c>
      <c r="X50" s="102">
        <f>IF(OR(R50="",R50=0),"",SUMIFS($AU:$AU,$AI:$AI,T50,$AL:$AL,W50,$AG:$AG,$R50))</f>
        <v>18630.962004594952</v>
      </c>
      <c r="Y50" s="245" t="str">
        <f>IFERROR(IF(W50="Pre","",IF(OR(AND(X49=0,X50=0,R50=0),AND(X49=0,X50=0,R50="")),"",X49-X50)),"")</f>
        <v/>
      </c>
      <c r="AF50" s="40">
        <f t="shared" si="24"/>
        <v>2</v>
      </c>
      <c r="AG50" s="40" t="str">
        <f t="shared" si="12"/>
        <v>NPS-1A</v>
      </c>
      <c r="AH50" s="40">
        <f t="shared" si="17"/>
        <v>7</v>
      </c>
      <c r="AI50" s="40" t="str">
        <f t="shared" si="25"/>
        <v>Output</v>
      </c>
      <c r="AJ50" s="40">
        <f t="shared" si="25"/>
        <v>1</v>
      </c>
      <c r="AK50" s="40" t="str">
        <f t="shared" si="25"/>
        <v>Priority Metric</v>
      </c>
      <c r="AL50" s="40" t="str">
        <f t="shared" si="19"/>
        <v>Post</v>
      </c>
      <c r="AM50" s="40">
        <f t="shared" si="18"/>
        <v>20</v>
      </c>
      <c r="AN50" s="40">
        <f>VLOOKUP(AM50,'Inputs_Metric 7'!$G$49:$H$51,2,FALSE)</f>
        <v>0.05</v>
      </c>
      <c r="AO50" s="104">
        <f>SUMIFS(
INDEX('Step 1_Metric 7'!$W$1:$AD$99999,    1,    MATCH(CONCATENATE($AL50," - ",$AI50),'Step 1_Metric 7'!$W$1:$AD$1,0))         :          INDEX('Step 1_Metric 7'!$W$1:$AD$99999,    99999,    MATCH(CONCATENATE($AL50," - ",$AI50),'Step 1_Metric 7'!$W$1:$AD$1,0)),
'Step 1_Metric 7'!$C$1:$C$99999,       $AM50,    'Step 1_Metric 7'!$D$1:$D$99999,     $AG50         )</f>
        <v>68226.051695324815</v>
      </c>
      <c r="AP50" s="104" t="str">
        <f t="shared" si="21"/>
        <v/>
      </c>
      <c r="AQ50" s="104" t="str">
        <f t="shared" si="22"/>
        <v/>
      </c>
      <c r="AR50" s="104">
        <f t="shared" si="26"/>
        <v>2729.0420678129926</v>
      </c>
      <c r="AS50" s="104">
        <f t="shared" si="23"/>
        <v>15350.861631448084</v>
      </c>
      <c r="AT50" s="104" t="str">
        <f t="shared" si="27"/>
        <v/>
      </c>
      <c r="AU50" s="104">
        <f t="shared" si="28"/>
        <v>18079.903699261078</v>
      </c>
    </row>
    <row r="51" spans="2:47" x14ac:dyDescent="0.25">
      <c r="P51" s="38" t="str">
        <f t="shared" ref="P51:P65" si="33">CONCATENATE(R51,T51,W51)</f>
        <v>USFWS-15Proprietor's IncomePost</v>
      </c>
      <c r="Q51" s="40">
        <f>Q50</f>
        <v>1</v>
      </c>
      <c r="R51" s="40" t="str">
        <f t="shared" ref="R51:R65" si="34">VLOOKUP(Q51,$B$62:$C$296,2,FALSE)</f>
        <v>USFWS-15</v>
      </c>
      <c r="S51" s="40">
        <v>7</v>
      </c>
      <c r="T51" s="109" t="s">
        <v>513</v>
      </c>
      <c r="U51" s="38">
        <f t="shared" ref="U51:U57" si="35">VLOOKUP(T51,$R$4:$S$27,2,FALSE)</f>
        <v>10</v>
      </c>
      <c r="V51" s="38" t="str">
        <f t="shared" ref="V51:V57" si="36">VLOOKUP(T51,$R$4:$T$27,3,FALSE)</f>
        <v>Metric</v>
      </c>
      <c r="W51" s="38" t="s">
        <v>253</v>
      </c>
      <c r="X51" s="102">
        <f t="shared" ref="X51:X114" si="37">IF(OR(R51="",R51=0),"",SUMIFS($AU:$AU,$AI:$AI,T51,$AL:$AL,W51,$AG:$AG,$R51))</f>
        <v>2236.5817979937165</v>
      </c>
      <c r="Y51" s="245">
        <f t="shared" ref="Y51:Y114" si="38">IFERROR(IF(W51="Pre","",IF(OR(AND(X50=0,X51=0,R51=0),AND(X50=0,X51=0,R51="")),"",X50-X51)),"")</f>
        <v>16394.380206601236</v>
      </c>
      <c r="AF51" s="40">
        <f t="shared" si="24"/>
        <v>2</v>
      </c>
      <c r="AG51" s="40" t="str">
        <f t="shared" si="12"/>
        <v>NPS-1A</v>
      </c>
      <c r="AH51" s="40">
        <f t="shared" si="17"/>
        <v>7</v>
      </c>
      <c r="AI51" s="40" t="str">
        <f t="shared" si="25"/>
        <v>Output</v>
      </c>
      <c r="AJ51" s="40">
        <f t="shared" si="25"/>
        <v>1</v>
      </c>
      <c r="AK51" s="40" t="str">
        <f t="shared" si="25"/>
        <v>Priority Metric</v>
      </c>
      <c r="AL51" s="40" t="str">
        <f t="shared" si="19"/>
        <v>Post</v>
      </c>
      <c r="AM51" s="40">
        <f t="shared" si="18"/>
        <v>100</v>
      </c>
      <c r="AN51" s="40">
        <f>VLOOKUP(AM51,'Inputs_Metric 7'!$G$49:$H$51,2,FALSE)</f>
        <v>0.01</v>
      </c>
      <c r="AO51" s="104">
        <f>SUMIFS(
INDEX('Step 1_Metric 7'!$W$1:$AD$99999,    1,    MATCH(CONCATENATE($AL51," - ",$AI51),'Step 1_Metric 7'!$W$1:$AD$1,0))         :          INDEX('Step 1_Metric 7'!$W$1:$AD$99999,    99999,    MATCH(CONCATENATE($AL51," - ",$AI51),'Step 1_Metric 7'!$W$1:$AD$1,0)),
'Step 1_Metric 7'!$C$1:$C$99999,       $AM51,    'Step 1_Metric 7'!$D$1:$D$99999,     $AG51         )</f>
        <v>15434711.582564536</v>
      </c>
      <c r="AP51" s="104">
        <f t="shared" si="21"/>
        <v>154347.11582564536</v>
      </c>
      <c r="AQ51" s="104">
        <f t="shared" si="22"/>
        <v>307329.71061738423</v>
      </c>
      <c r="AR51" s="104" t="str">
        <f>IF(AN51=0.05,(AN51-AN91)*AO51,"")</f>
        <v/>
      </c>
      <c r="AS51" s="104" t="str">
        <f t="shared" si="23"/>
        <v/>
      </c>
      <c r="AT51" s="104" t="str">
        <f>IF(AN51=0.5,(AN51-AN91)*AO51,"")</f>
        <v/>
      </c>
      <c r="AU51" s="104">
        <f t="shared" si="28"/>
        <v>461676.82644302957</v>
      </c>
    </row>
    <row r="52" spans="2:47" x14ac:dyDescent="0.25">
      <c r="P52" s="38" t="str">
        <f t="shared" si="33"/>
        <v>USFWS-15Labor IncomePre</v>
      </c>
      <c r="Q52" s="40">
        <f t="shared" ref="Q52:Q57" si="39">Q51</f>
        <v>1</v>
      </c>
      <c r="R52" s="40" t="str">
        <f t="shared" si="34"/>
        <v>USFWS-15</v>
      </c>
      <c r="S52" s="40">
        <f>AH10</f>
        <v>7</v>
      </c>
      <c r="T52" s="38" t="str">
        <f>AI10</f>
        <v>Labor Income</v>
      </c>
      <c r="U52" s="38">
        <f t="shared" si="35"/>
        <v>11</v>
      </c>
      <c r="V52" s="38" t="str">
        <f t="shared" si="36"/>
        <v>Metric</v>
      </c>
      <c r="W52" s="38" t="str">
        <f>W50</f>
        <v>Pre</v>
      </c>
      <c r="X52" s="102">
        <f t="shared" si="37"/>
        <v>501342.25030546426</v>
      </c>
      <c r="Y52" s="245" t="str">
        <f t="shared" si="38"/>
        <v/>
      </c>
      <c r="AF52" s="40">
        <f t="shared" si="24"/>
        <v>3</v>
      </c>
      <c r="AG52" s="40" t="str">
        <f t="shared" ref="AG52:AG115" si="40">VLOOKUP(AF52,$B$62:$C$296,2,FALSE)</f>
        <v>NFWF-43986</v>
      </c>
      <c r="AH52" s="40">
        <f t="shared" si="17"/>
        <v>7</v>
      </c>
      <c r="AI52" s="40" t="str">
        <f t="shared" si="25"/>
        <v>Proprietor's Income</v>
      </c>
      <c r="AJ52" s="40">
        <f t="shared" si="25"/>
        <v>10</v>
      </c>
      <c r="AK52" s="40" t="str">
        <f t="shared" si="25"/>
        <v>Metric</v>
      </c>
      <c r="AL52" s="40" t="str">
        <f t="shared" si="19"/>
        <v>Pre</v>
      </c>
      <c r="AM52" s="40">
        <f t="shared" si="18"/>
        <v>2</v>
      </c>
      <c r="AN52" s="40">
        <f>VLOOKUP(AM52,'Inputs_Metric 7'!$G$49:$H$51,2,FALSE)</f>
        <v>0.5</v>
      </c>
      <c r="AO52" s="104">
        <f>SUMIFS(
INDEX('Step 1_Metric 7'!$W$1:$AD$99999,    1,    MATCH(CONCATENATE($AL52," - ",$AI52),'Step 1_Metric 7'!$W$1:$AD$1,0))         :          INDEX('Step 1_Metric 7'!$W$1:$AD$99999,    99999,    MATCH(CONCATENATE($AL52," - ",$AI52),'Step 1_Metric 7'!$W$1:$AD$1,0)),
'Step 1_Metric 7'!$C$1:$C$99999,       $AM52,    'Step 1_Metric 7'!$D$1:$D$99999,     $AG52         )</f>
        <v>0</v>
      </c>
      <c r="AP52" s="104" t="str">
        <f t="shared" ref="AP52:AP115" si="41">IF(AN52=0.01,AO52*AN52,"")</f>
        <v/>
      </c>
      <c r="AQ52" s="104" t="str">
        <f t="shared" ref="AQ52:AQ115" si="42">IF(AN52=0.01,(0.5)*(AN51-AN52)*(AO52-AO51),"")</f>
        <v/>
      </c>
      <c r="AR52" s="104" t="str">
        <f t="shared" ref="AR52:AR115" si="43">IF(AN52=0.05,(AN52-AN92)*AO52,"")</f>
        <v/>
      </c>
      <c r="AS52" s="104" t="str">
        <f t="shared" ref="AS52:AS115" si="44">IF(AN52=0.05,(0.5)*(AN51-AN52)*(AO52-AO51),"")</f>
        <v/>
      </c>
      <c r="AT52" s="104">
        <f t="shared" ref="AT52:AT115" si="45">IF(AN52=0.5,(AN52-AN92)*AO52,"")</f>
        <v>0</v>
      </c>
      <c r="AU52" s="104">
        <f t="shared" ref="AU52:AU115" si="46">SUM(AP52:AT52)</f>
        <v>0</v>
      </c>
    </row>
    <row r="53" spans="2:47" x14ac:dyDescent="0.25">
      <c r="P53" s="38" t="str">
        <f t="shared" si="33"/>
        <v>USFWS-15Labor IncomePost</v>
      </c>
      <c r="Q53" s="40">
        <f t="shared" si="39"/>
        <v>1</v>
      </c>
      <c r="R53" s="40" t="str">
        <f t="shared" si="34"/>
        <v>USFWS-15</v>
      </c>
      <c r="S53" s="40">
        <f>AH10</f>
        <v>7</v>
      </c>
      <c r="T53" s="109" t="str">
        <f>AI10</f>
        <v>Labor Income</v>
      </c>
      <c r="U53" s="38">
        <f t="shared" si="35"/>
        <v>11</v>
      </c>
      <c r="V53" s="38" t="str">
        <f t="shared" si="36"/>
        <v>Metric</v>
      </c>
      <c r="W53" s="38" t="str">
        <f t="shared" ref="W53:W116" si="47">W51</f>
        <v>Post</v>
      </c>
      <c r="X53" s="102">
        <f t="shared" si="37"/>
        <v>60184.382927830928</v>
      </c>
      <c r="Y53" s="245">
        <f t="shared" si="38"/>
        <v>441157.86737763335</v>
      </c>
      <c r="AF53" s="40">
        <f t="shared" si="24"/>
        <v>3</v>
      </c>
      <c r="AG53" s="40" t="str">
        <f t="shared" si="40"/>
        <v>NFWF-43986</v>
      </c>
      <c r="AH53" s="40">
        <f t="shared" si="17"/>
        <v>7</v>
      </c>
      <c r="AI53" s="40" t="str">
        <f t="shared" si="25"/>
        <v>Proprietor's Income</v>
      </c>
      <c r="AJ53" s="40">
        <f t="shared" si="25"/>
        <v>10</v>
      </c>
      <c r="AK53" s="40" t="str">
        <f t="shared" si="25"/>
        <v>Metric</v>
      </c>
      <c r="AL53" s="40" t="str">
        <f t="shared" si="19"/>
        <v>Pre</v>
      </c>
      <c r="AM53" s="40">
        <f t="shared" si="18"/>
        <v>20</v>
      </c>
      <c r="AN53" s="40">
        <f>VLOOKUP(AM53,'Inputs_Metric 7'!$G$49:$H$51,2,FALSE)</f>
        <v>0.05</v>
      </c>
      <c r="AO53" s="104">
        <f>SUMIFS(
INDEX('Step 1_Metric 7'!$W$1:$AD$99999,    1,    MATCH(CONCATENATE($AL53," - ",$AI53),'Step 1_Metric 7'!$W$1:$AD$1,0))         :          INDEX('Step 1_Metric 7'!$W$1:$AD$99999,    99999,    MATCH(CONCATENATE($AL53," - ",$AI53),'Step 1_Metric 7'!$W$1:$AD$1,0)),
'Step 1_Metric 7'!$C$1:$C$99999,       $AM53,    'Step 1_Metric 7'!$D$1:$D$99999,     $AG53         )</f>
        <v>0</v>
      </c>
      <c r="AP53" s="104" t="str">
        <f t="shared" si="41"/>
        <v/>
      </c>
      <c r="AQ53" s="104" t="str">
        <f t="shared" si="42"/>
        <v/>
      </c>
      <c r="AR53" s="104">
        <f t="shared" si="43"/>
        <v>0</v>
      </c>
      <c r="AS53" s="104">
        <f t="shared" si="44"/>
        <v>0</v>
      </c>
      <c r="AT53" s="104" t="str">
        <f t="shared" si="45"/>
        <v/>
      </c>
      <c r="AU53" s="104">
        <f t="shared" si="46"/>
        <v>0</v>
      </c>
    </row>
    <row r="54" spans="2:47" x14ac:dyDescent="0.25">
      <c r="P54" s="38" t="str">
        <f t="shared" si="33"/>
        <v>USFWS-15EmploymentPre</v>
      </c>
      <c r="Q54" s="40">
        <f t="shared" si="39"/>
        <v>1</v>
      </c>
      <c r="R54" s="40" t="str">
        <f t="shared" si="34"/>
        <v>USFWS-15</v>
      </c>
      <c r="S54" s="40">
        <f>AH16</f>
        <v>7</v>
      </c>
      <c r="T54" s="38" t="str">
        <f>AI16</f>
        <v>Employment</v>
      </c>
      <c r="U54" s="38">
        <f t="shared" si="35"/>
        <v>12</v>
      </c>
      <c r="V54" s="38" t="str">
        <f t="shared" si="36"/>
        <v>Metric</v>
      </c>
      <c r="W54" s="38" t="str">
        <f t="shared" si="47"/>
        <v>Pre</v>
      </c>
      <c r="X54" s="102">
        <f t="shared" si="37"/>
        <v>0</v>
      </c>
      <c r="Y54" s="245" t="str">
        <f t="shared" si="38"/>
        <v/>
      </c>
      <c r="AF54" s="40">
        <f t="shared" si="24"/>
        <v>3</v>
      </c>
      <c r="AG54" s="40" t="str">
        <f t="shared" si="40"/>
        <v>NFWF-43986</v>
      </c>
      <c r="AH54" s="40">
        <f t="shared" si="17"/>
        <v>7</v>
      </c>
      <c r="AI54" s="40" t="str">
        <f t="shared" si="25"/>
        <v>Proprietor's Income</v>
      </c>
      <c r="AJ54" s="40">
        <f t="shared" si="25"/>
        <v>10</v>
      </c>
      <c r="AK54" s="40" t="str">
        <f t="shared" si="25"/>
        <v>Metric</v>
      </c>
      <c r="AL54" s="40" t="str">
        <f t="shared" si="19"/>
        <v>Pre</v>
      </c>
      <c r="AM54" s="40">
        <f t="shared" si="18"/>
        <v>100</v>
      </c>
      <c r="AN54" s="40">
        <f>VLOOKUP(AM54,'Inputs_Metric 7'!$G$49:$H$51,2,FALSE)</f>
        <v>0.01</v>
      </c>
      <c r="AO54" s="104">
        <f>SUMIFS(
INDEX('Step 1_Metric 7'!$W$1:$AD$99999,    1,    MATCH(CONCATENATE($AL54," - ",$AI54),'Step 1_Metric 7'!$W$1:$AD$1,0))         :          INDEX('Step 1_Metric 7'!$W$1:$AD$99999,    99999,    MATCH(CONCATENATE($AL54," - ",$AI54),'Step 1_Metric 7'!$W$1:$AD$1,0)),
'Step 1_Metric 7'!$C$1:$C$99999,       $AM54,    'Step 1_Metric 7'!$D$1:$D$99999,     $AG54         )</f>
        <v>2301135.3493274041</v>
      </c>
      <c r="AP54" s="104">
        <f t="shared" si="41"/>
        <v>23011.35349327404</v>
      </c>
      <c r="AQ54" s="104">
        <f t="shared" si="42"/>
        <v>46022.706986548081</v>
      </c>
      <c r="AR54" s="104" t="str">
        <f t="shared" si="43"/>
        <v/>
      </c>
      <c r="AS54" s="104" t="str">
        <f t="shared" si="44"/>
        <v/>
      </c>
      <c r="AT54" s="104" t="str">
        <f t="shared" si="45"/>
        <v/>
      </c>
      <c r="AU54" s="104">
        <f t="shared" si="46"/>
        <v>69034.060479822117</v>
      </c>
    </row>
    <row r="55" spans="2:47" x14ac:dyDescent="0.25">
      <c r="P55" s="38" t="str">
        <f t="shared" si="33"/>
        <v>USFWS-15EmploymentPost</v>
      </c>
      <c r="Q55" s="40">
        <f t="shared" si="39"/>
        <v>1</v>
      </c>
      <c r="R55" s="40" t="str">
        <f t="shared" si="34"/>
        <v>USFWS-15</v>
      </c>
      <c r="S55" s="40">
        <f>AH17</f>
        <v>7</v>
      </c>
      <c r="T55" s="109" t="str">
        <f>AI16</f>
        <v>Employment</v>
      </c>
      <c r="U55" s="38">
        <f t="shared" si="35"/>
        <v>12</v>
      </c>
      <c r="V55" s="38" t="str">
        <f t="shared" si="36"/>
        <v>Metric</v>
      </c>
      <c r="W55" s="38" t="str">
        <f t="shared" si="47"/>
        <v>Post</v>
      </c>
      <c r="X55" s="102">
        <f t="shared" si="37"/>
        <v>0</v>
      </c>
      <c r="Y55" s="245">
        <f t="shared" si="38"/>
        <v>0</v>
      </c>
      <c r="AF55" s="40">
        <f t="shared" si="24"/>
        <v>3</v>
      </c>
      <c r="AG55" s="40" t="str">
        <f t="shared" si="40"/>
        <v>NFWF-43986</v>
      </c>
      <c r="AH55" s="40">
        <f t="shared" si="17"/>
        <v>7</v>
      </c>
      <c r="AI55" s="40" t="str">
        <f t="shared" si="25"/>
        <v>Proprietor's Income</v>
      </c>
      <c r="AJ55" s="40">
        <f t="shared" si="25"/>
        <v>10</v>
      </c>
      <c r="AK55" s="40" t="str">
        <f t="shared" si="25"/>
        <v>Metric</v>
      </c>
      <c r="AL55" s="40" t="str">
        <f t="shared" si="19"/>
        <v>Post</v>
      </c>
      <c r="AM55" s="40">
        <f t="shared" si="18"/>
        <v>2</v>
      </c>
      <c r="AN55" s="40">
        <f>VLOOKUP(AM55,'Inputs_Metric 7'!$G$49:$H$51,2,FALSE)</f>
        <v>0.5</v>
      </c>
      <c r="AO55" s="104">
        <f>SUMIFS(
INDEX('Step 1_Metric 7'!$W$1:$AD$99999,    1,    MATCH(CONCATENATE($AL55," - ",$AI55),'Step 1_Metric 7'!$W$1:$AD$1,0))         :          INDEX('Step 1_Metric 7'!$W$1:$AD$99999,    99999,    MATCH(CONCATENATE($AL55," - ",$AI55),'Step 1_Metric 7'!$W$1:$AD$1,0)),
'Step 1_Metric 7'!$C$1:$C$99999,       $AM55,    'Step 1_Metric 7'!$D$1:$D$99999,     $AG55         )</f>
        <v>0</v>
      </c>
      <c r="AP55" s="104" t="str">
        <f t="shared" si="41"/>
        <v/>
      </c>
      <c r="AQ55" s="104" t="str">
        <f t="shared" si="42"/>
        <v/>
      </c>
      <c r="AR55" s="104" t="str">
        <f t="shared" si="43"/>
        <v/>
      </c>
      <c r="AS55" s="104" t="str">
        <f t="shared" si="44"/>
        <v/>
      </c>
      <c r="AT55" s="104">
        <f t="shared" si="45"/>
        <v>0</v>
      </c>
      <c r="AU55" s="104">
        <f t="shared" si="46"/>
        <v>0</v>
      </c>
    </row>
    <row r="56" spans="2:47" x14ac:dyDescent="0.25">
      <c r="P56" s="38" t="str">
        <f t="shared" si="33"/>
        <v>USFWS-15OutputPre</v>
      </c>
      <c r="Q56" s="40">
        <f t="shared" si="39"/>
        <v>1</v>
      </c>
      <c r="R56" s="40" t="str">
        <f t="shared" si="34"/>
        <v>USFWS-15</v>
      </c>
      <c r="S56" s="40">
        <f>AH22</f>
        <v>7</v>
      </c>
      <c r="T56" s="38" t="str">
        <f>AI22</f>
        <v>Output</v>
      </c>
      <c r="U56" s="38">
        <f t="shared" si="35"/>
        <v>1</v>
      </c>
      <c r="V56" s="38" t="str">
        <f t="shared" si="36"/>
        <v>Priority Metric</v>
      </c>
      <c r="W56" s="38" t="str">
        <f t="shared" si="47"/>
        <v>Pre</v>
      </c>
      <c r="X56" s="102">
        <f t="shared" si="37"/>
        <v>116866.94348336833</v>
      </c>
      <c r="Y56" s="245" t="str">
        <f t="shared" si="38"/>
        <v/>
      </c>
      <c r="AF56" s="40">
        <f t="shared" si="24"/>
        <v>3</v>
      </c>
      <c r="AG56" s="40" t="str">
        <f t="shared" si="40"/>
        <v>NFWF-43986</v>
      </c>
      <c r="AH56" s="40">
        <f t="shared" si="17"/>
        <v>7</v>
      </c>
      <c r="AI56" s="40" t="str">
        <f t="shared" si="25"/>
        <v>Proprietor's Income</v>
      </c>
      <c r="AJ56" s="40">
        <f t="shared" si="25"/>
        <v>10</v>
      </c>
      <c r="AK56" s="40" t="str">
        <f t="shared" si="25"/>
        <v>Metric</v>
      </c>
      <c r="AL56" s="40" t="str">
        <f t="shared" si="19"/>
        <v>Post</v>
      </c>
      <c r="AM56" s="40">
        <f t="shared" si="18"/>
        <v>20</v>
      </c>
      <c r="AN56" s="40">
        <f>VLOOKUP(AM56,'Inputs_Metric 7'!$G$49:$H$51,2,FALSE)</f>
        <v>0.05</v>
      </c>
      <c r="AO56" s="104">
        <f>SUMIFS(
INDEX('Step 1_Metric 7'!$W$1:$AD$99999,    1,    MATCH(CONCATENATE($AL56," - ",$AI56),'Step 1_Metric 7'!$W$1:$AD$1,0))         :          INDEX('Step 1_Metric 7'!$W$1:$AD$99999,    99999,    MATCH(CONCATENATE($AL56," - ",$AI56),'Step 1_Metric 7'!$W$1:$AD$1,0)),
'Step 1_Metric 7'!$C$1:$C$99999,       $AM56,    'Step 1_Metric 7'!$D$1:$D$99999,     $AG56         )</f>
        <v>0</v>
      </c>
      <c r="AP56" s="104" t="str">
        <f t="shared" si="41"/>
        <v/>
      </c>
      <c r="AQ56" s="104" t="str">
        <f t="shared" si="42"/>
        <v/>
      </c>
      <c r="AR56" s="104">
        <f t="shared" si="43"/>
        <v>0</v>
      </c>
      <c r="AS56" s="104">
        <f t="shared" si="44"/>
        <v>0</v>
      </c>
      <c r="AT56" s="104" t="str">
        <f t="shared" si="45"/>
        <v/>
      </c>
      <c r="AU56" s="104">
        <f t="shared" si="46"/>
        <v>0</v>
      </c>
    </row>
    <row r="57" spans="2:47" x14ac:dyDescent="0.25">
      <c r="P57" s="38" t="str">
        <f t="shared" si="33"/>
        <v>USFWS-15OutputPost</v>
      </c>
      <c r="Q57" s="40">
        <f t="shared" si="39"/>
        <v>1</v>
      </c>
      <c r="R57" s="40" t="str">
        <f t="shared" si="34"/>
        <v>USFWS-15</v>
      </c>
      <c r="S57" s="40">
        <f>AH22</f>
        <v>7</v>
      </c>
      <c r="T57" s="76" t="str">
        <f>AI23</f>
        <v>Output</v>
      </c>
      <c r="U57" s="38">
        <f t="shared" si="35"/>
        <v>1</v>
      </c>
      <c r="V57" s="38" t="str">
        <f t="shared" si="36"/>
        <v>Priority Metric</v>
      </c>
      <c r="W57" s="38" t="str">
        <f t="shared" si="47"/>
        <v>Post</v>
      </c>
      <c r="X57" s="102">
        <f t="shared" si="37"/>
        <v>14029.467641960586</v>
      </c>
      <c r="Y57" s="245">
        <f t="shared" si="38"/>
        <v>102837.47584140775</v>
      </c>
      <c r="AF57" s="40">
        <f t="shared" si="24"/>
        <v>3</v>
      </c>
      <c r="AG57" s="40" t="str">
        <f t="shared" si="40"/>
        <v>NFWF-43986</v>
      </c>
      <c r="AH57" s="40">
        <f t="shared" si="17"/>
        <v>7</v>
      </c>
      <c r="AI57" s="40" t="str">
        <f t="shared" si="25"/>
        <v>Proprietor's Income</v>
      </c>
      <c r="AJ57" s="40">
        <f t="shared" si="25"/>
        <v>10</v>
      </c>
      <c r="AK57" s="40" t="str">
        <f t="shared" si="25"/>
        <v>Metric</v>
      </c>
      <c r="AL57" s="40" t="str">
        <f t="shared" si="19"/>
        <v>Post</v>
      </c>
      <c r="AM57" s="40">
        <f t="shared" si="18"/>
        <v>100</v>
      </c>
      <c r="AN57" s="40">
        <f>VLOOKUP(AM57,'Inputs_Metric 7'!$G$49:$H$51,2,FALSE)</f>
        <v>0.01</v>
      </c>
      <c r="AO57" s="104">
        <f>SUMIFS(
INDEX('Step 1_Metric 7'!$W$1:$AD$99999,    1,    MATCH(CONCATENATE($AL57," - ",$AI57),'Step 1_Metric 7'!$W$1:$AD$1,0))         :          INDEX('Step 1_Metric 7'!$W$1:$AD$99999,    99999,    MATCH(CONCATENATE($AL57," - ",$AI57),'Step 1_Metric 7'!$W$1:$AD$1,0)),
'Step 1_Metric 7'!$C$1:$C$99999,       $AM57,    'Step 1_Metric 7'!$D$1:$D$99999,     $AG57         )</f>
        <v>1198507.9944413565</v>
      </c>
      <c r="AP57" s="104">
        <f t="shared" si="41"/>
        <v>11985.079944413565</v>
      </c>
      <c r="AQ57" s="104">
        <f t="shared" si="42"/>
        <v>23970.159888827129</v>
      </c>
      <c r="AR57" s="104" t="str">
        <f t="shared" si="43"/>
        <v/>
      </c>
      <c r="AS57" s="104" t="str">
        <f t="shared" si="44"/>
        <v/>
      </c>
      <c r="AT57" s="104" t="str">
        <f t="shared" si="45"/>
        <v/>
      </c>
      <c r="AU57" s="104">
        <f t="shared" si="46"/>
        <v>35955.239833240696</v>
      </c>
    </row>
    <row r="58" spans="2:47" x14ac:dyDescent="0.25">
      <c r="P58" s="38" t="str">
        <f t="shared" si="33"/>
        <v>NPS-1AProprietor's IncomePre</v>
      </c>
      <c r="Q58" s="40">
        <f t="shared" ref="Q58:Q121" si="48">Q50+1</f>
        <v>2</v>
      </c>
      <c r="R58" s="40" t="str">
        <f t="shared" si="34"/>
        <v>NPS-1A</v>
      </c>
      <c r="S58" s="40">
        <v>7</v>
      </c>
      <c r="T58" s="38" t="str">
        <f>T50</f>
        <v>Proprietor's Income</v>
      </c>
      <c r="U58" s="38">
        <f>VLOOKUP(T58,$R$4:$T$27,2,FALSE)</f>
        <v>10</v>
      </c>
      <c r="V58" s="38" t="str">
        <f>VLOOKUP(T58,$R$4:$T$27,3,FALSE)</f>
        <v>Metric</v>
      </c>
      <c r="W58" s="38" t="str">
        <f t="shared" si="47"/>
        <v>Pre</v>
      </c>
      <c r="X58" s="102">
        <f t="shared" si="37"/>
        <v>256814.6495389418</v>
      </c>
      <c r="Y58" s="245" t="str">
        <f t="shared" si="38"/>
        <v/>
      </c>
      <c r="AF58" s="40">
        <f t="shared" si="24"/>
        <v>3</v>
      </c>
      <c r="AG58" s="40" t="str">
        <f t="shared" si="40"/>
        <v>NFWF-43986</v>
      </c>
      <c r="AH58" s="40">
        <f t="shared" si="17"/>
        <v>7</v>
      </c>
      <c r="AI58" s="40" t="str">
        <f t="shared" si="25"/>
        <v>Labor Income</v>
      </c>
      <c r="AJ58" s="40">
        <f t="shared" si="25"/>
        <v>11</v>
      </c>
      <c r="AK58" s="40" t="str">
        <f t="shared" si="25"/>
        <v>Metric</v>
      </c>
      <c r="AL58" s="40" t="str">
        <f t="shared" si="19"/>
        <v>Pre</v>
      </c>
      <c r="AM58" s="40">
        <f t="shared" si="18"/>
        <v>2</v>
      </c>
      <c r="AN58" s="40">
        <f>VLOOKUP(AM58,'Inputs_Metric 7'!$G$49:$H$51,2,FALSE)</f>
        <v>0.5</v>
      </c>
      <c r="AO58" s="104">
        <f>SUMIFS(
INDEX('Step 1_Metric 7'!$W$1:$AD$99999,    1,    MATCH(CONCATENATE($AL58," - ",$AI58),'Step 1_Metric 7'!$W$1:$AD$1,0))         :          INDEX('Step 1_Metric 7'!$W$1:$AD$99999,    99999,    MATCH(CONCATENATE($AL58," - ",$AI58),'Step 1_Metric 7'!$W$1:$AD$1,0)),
'Step 1_Metric 7'!$C$1:$C$99999,       $AM58,    'Step 1_Metric 7'!$D$1:$D$99999,     $AG58         )</f>
        <v>0</v>
      </c>
      <c r="AP58" s="104" t="str">
        <f t="shared" si="41"/>
        <v/>
      </c>
      <c r="AQ58" s="104" t="str">
        <f t="shared" si="42"/>
        <v/>
      </c>
      <c r="AR58" s="104" t="str">
        <f t="shared" si="43"/>
        <v/>
      </c>
      <c r="AS58" s="104" t="str">
        <f t="shared" si="44"/>
        <v/>
      </c>
      <c r="AT58" s="104">
        <f t="shared" si="45"/>
        <v>0</v>
      </c>
      <c r="AU58" s="104">
        <f t="shared" si="46"/>
        <v>0</v>
      </c>
    </row>
    <row r="59" spans="2:47" x14ac:dyDescent="0.25">
      <c r="P59" s="38" t="str">
        <f t="shared" si="33"/>
        <v>NPS-1AProprietor's IncomePost</v>
      </c>
      <c r="Q59" s="40">
        <f t="shared" si="48"/>
        <v>2</v>
      </c>
      <c r="R59" s="40" t="str">
        <f t="shared" si="34"/>
        <v>NPS-1A</v>
      </c>
      <c r="S59" s="40">
        <v>7</v>
      </c>
      <c r="T59" s="109" t="str">
        <f t="shared" ref="T59:T122" si="49">T51</f>
        <v>Proprietor's Income</v>
      </c>
      <c r="U59" s="38">
        <f t="shared" ref="U59:U65" si="50">VLOOKUP(T59,$R$4:$S$27,2,FALSE)</f>
        <v>10</v>
      </c>
      <c r="V59" s="38" t="str">
        <f t="shared" ref="V59:V65" si="51">VLOOKUP(T59,$R$4:$T$27,3,FALSE)</f>
        <v>Metric</v>
      </c>
      <c r="W59" s="38" t="str">
        <f t="shared" si="47"/>
        <v>Post</v>
      </c>
      <c r="X59" s="102">
        <f t="shared" si="37"/>
        <v>254859.63352446238</v>
      </c>
      <c r="Y59" s="245">
        <f t="shared" si="38"/>
        <v>1955.0160144794208</v>
      </c>
      <c r="AF59" s="40">
        <f t="shared" si="24"/>
        <v>3</v>
      </c>
      <c r="AG59" s="40" t="str">
        <f t="shared" si="40"/>
        <v>NFWF-43986</v>
      </c>
      <c r="AH59" s="40">
        <f t="shared" si="17"/>
        <v>7</v>
      </c>
      <c r="AI59" s="40" t="str">
        <f t="shared" si="25"/>
        <v>Labor Income</v>
      </c>
      <c r="AJ59" s="40">
        <f t="shared" si="25"/>
        <v>11</v>
      </c>
      <c r="AK59" s="40" t="str">
        <f t="shared" si="25"/>
        <v>Metric</v>
      </c>
      <c r="AL59" s="40" t="str">
        <f t="shared" si="19"/>
        <v>Pre</v>
      </c>
      <c r="AM59" s="40">
        <f t="shared" si="18"/>
        <v>20</v>
      </c>
      <c r="AN59" s="40">
        <f>VLOOKUP(AM59,'Inputs_Metric 7'!$G$49:$H$51,2,FALSE)</f>
        <v>0.05</v>
      </c>
      <c r="AO59" s="104">
        <f>SUMIFS(
INDEX('Step 1_Metric 7'!$W$1:$AD$99999,    1,    MATCH(CONCATENATE($AL59," - ",$AI59),'Step 1_Metric 7'!$W$1:$AD$1,0))         :          INDEX('Step 1_Metric 7'!$W$1:$AD$99999,    99999,    MATCH(CONCATENATE($AL59," - ",$AI59),'Step 1_Metric 7'!$W$1:$AD$1,0)),
'Step 1_Metric 7'!$C$1:$C$99999,       $AM59,    'Step 1_Metric 7'!$D$1:$D$99999,     $AG59         )</f>
        <v>0</v>
      </c>
      <c r="AP59" s="104" t="str">
        <f t="shared" si="41"/>
        <v/>
      </c>
      <c r="AQ59" s="104" t="str">
        <f t="shared" si="42"/>
        <v/>
      </c>
      <c r="AR59" s="104">
        <f t="shared" si="43"/>
        <v>0</v>
      </c>
      <c r="AS59" s="104">
        <f t="shared" si="44"/>
        <v>0</v>
      </c>
      <c r="AT59" s="104" t="str">
        <f t="shared" si="45"/>
        <v/>
      </c>
      <c r="AU59" s="104">
        <f t="shared" si="46"/>
        <v>0</v>
      </c>
    </row>
    <row r="60" spans="2:47" x14ac:dyDescent="0.25">
      <c r="B60" s="98" t="s">
        <v>638</v>
      </c>
      <c r="P60" s="38" t="str">
        <f t="shared" si="33"/>
        <v>NPS-1ALabor IncomePre</v>
      </c>
      <c r="Q60" s="40">
        <f t="shared" si="48"/>
        <v>2</v>
      </c>
      <c r="R60" s="40" t="str">
        <f t="shared" si="34"/>
        <v>NPS-1A</v>
      </c>
      <c r="S60" s="40">
        <f>AH18</f>
        <v>7</v>
      </c>
      <c r="T60" s="38" t="str">
        <f t="shared" si="49"/>
        <v>Labor Income</v>
      </c>
      <c r="U60" s="38">
        <f t="shared" si="50"/>
        <v>11</v>
      </c>
      <c r="V60" s="38" t="str">
        <f t="shared" si="51"/>
        <v>Metric</v>
      </c>
      <c r="W60" s="38" t="str">
        <f t="shared" si="47"/>
        <v>Pre</v>
      </c>
      <c r="X60" s="102">
        <f t="shared" si="37"/>
        <v>388786.43340786482</v>
      </c>
      <c r="Y60" s="245" t="str">
        <f t="shared" si="38"/>
        <v/>
      </c>
      <c r="AF60" s="40">
        <f t="shared" si="24"/>
        <v>3</v>
      </c>
      <c r="AG60" s="40" t="str">
        <f t="shared" si="40"/>
        <v>NFWF-43986</v>
      </c>
      <c r="AH60" s="40">
        <f t="shared" si="17"/>
        <v>7</v>
      </c>
      <c r="AI60" s="40" t="str">
        <f t="shared" si="25"/>
        <v>Labor Income</v>
      </c>
      <c r="AJ60" s="40">
        <f t="shared" si="25"/>
        <v>11</v>
      </c>
      <c r="AK60" s="40" t="str">
        <f t="shared" si="25"/>
        <v>Metric</v>
      </c>
      <c r="AL60" s="40" t="str">
        <f t="shared" si="19"/>
        <v>Pre</v>
      </c>
      <c r="AM60" s="40">
        <f t="shared" si="18"/>
        <v>100</v>
      </c>
      <c r="AN60" s="40">
        <f>VLOOKUP(AM60,'Inputs_Metric 7'!$G$49:$H$51,2,FALSE)</f>
        <v>0.01</v>
      </c>
      <c r="AO60" s="104">
        <f>SUMIFS(
INDEX('Step 1_Metric 7'!$W$1:$AD$99999,    1,    MATCH(CONCATENATE($AL60," - ",$AI60),'Step 1_Metric 7'!$W$1:$AD$1,0))         :          INDEX('Step 1_Metric 7'!$W$1:$AD$99999,    99999,    MATCH(CONCATENATE($AL60," - ",$AI60),'Step 1_Metric 7'!$W$1:$AD$1,0)),
'Step 1_Metric 7'!$C$1:$C$99999,       $AM60,    'Step 1_Metric 7'!$D$1:$D$99999,     $AG60         )</f>
        <v>1840908.2794619233</v>
      </c>
      <c r="AP60" s="104">
        <f t="shared" si="41"/>
        <v>18409.082794619233</v>
      </c>
      <c r="AQ60" s="104">
        <f t="shared" si="42"/>
        <v>36818.165589238466</v>
      </c>
      <c r="AR60" s="104" t="str">
        <f t="shared" si="43"/>
        <v/>
      </c>
      <c r="AS60" s="104" t="str">
        <f t="shared" si="44"/>
        <v/>
      </c>
      <c r="AT60" s="104" t="str">
        <f t="shared" si="45"/>
        <v/>
      </c>
      <c r="AU60" s="104">
        <f t="shared" si="46"/>
        <v>55227.248383857703</v>
      </c>
    </row>
    <row r="61" spans="2:47" x14ac:dyDescent="0.25">
      <c r="B61" s="1" t="s">
        <v>636</v>
      </c>
      <c r="C61" s="1" t="s">
        <v>637</v>
      </c>
      <c r="P61" s="38" t="str">
        <f t="shared" si="33"/>
        <v>NPS-1ALabor IncomePost</v>
      </c>
      <c r="Q61" s="40">
        <f t="shared" si="48"/>
        <v>2</v>
      </c>
      <c r="R61" s="40" t="str">
        <f t="shared" si="34"/>
        <v>NPS-1A</v>
      </c>
      <c r="S61" s="40">
        <f>AH18</f>
        <v>7</v>
      </c>
      <c r="T61" s="109" t="str">
        <f t="shared" si="49"/>
        <v>Labor Income</v>
      </c>
      <c r="U61" s="38">
        <f t="shared" si="50"/>
        <v>11</v>
      </c>
      <c r="V61" s="38" t="str">
        <f t="shared" si="51"/>
        <v>Metric</v>
      </c>
      <c r="W61" s="38" t="str">
        <f t="shared" si="47"/>
        <v>Post</v>
      </c>
      <c r="X61" s="102">
        <f t="shared" si="37"/>
        <v>326527.88466631412</v>
      </c>
      <c r="Y61" s="245">
        <f t="shared" si="38"/>
        <v>62258.548741550709</v>
      </c>
      <c r="AF61" s="40">
        <f t="shared" si="24"/>
        <v>3</v>
      </c>
      <c r="AG61" s="40" t="str">
        <f t="shared" si="40"/>
        <v>NFWF-43986</v>
      </c>
      <c r="AH61" s="40">
        <f t="shared" si="17"/>
        <v>7</v>
      </c>
      <c r="AI61" s="40" t="str">
        <f t="shared" si="25"/>
        <v>Labor Income</v>
      </c>
      <c r="AJ61" s="40">
        <f t="shared" si="25"/>
        <v>11</v>
      </c>
      <c r="AK61" s="40" t="str">
        <f t="shared" si="25"/>
        <v>Metric</v>
      </c>
      <c r="AL61" s="40" t="str">
        <f t="shared" si="19"/>
        <v>Post</v>
      </c>
      <c r="AM61" s="40">
        <f t="shared" si="18"/>
        <v>2</v>
      </c>
      <c r="AN61" s="40">
        <f>VLOOKUP(AM61,'Inputs_Metric 7'!$G$49:$H$51,2,FALSE)</f>
        <v>0.5</v>
      </c>
      <c r="AO61" s="104">
        <f>SUMIFS(
INDEX('Step 1_Metric 7'!$W$1:$AD$99999,    1,    MATCH(CONCATENATE($AL61," - ",$AI61),'Step 1_Metric 7'!$W$1:$AD$1,0))         :          INDEX('Step 1_Metric 7'!$W$1:$AD$99999,    99999,    MATCH(CONCATENATE($AL61," - ",$AI61),'Step 1_Metric 7'!$W$1:$AD$1,0)),
'Step 1_Metric 7'!$C$1:$C$99999,       $AM61,    'Step 1_Metric 7'!$D$1:$D$99999,     $AG61         )</f>
        <v>0</v>
      </c>
      <c r="AP61" s="104" t="str">
        <f t="shared" si="41"/>
        <v/>
      </c>
      <c r="AQ61" s="104" t="str">
        <f t="shared" si="42"/>
        <v/>
      </c>
      <c r="AR61" s="104" t="str">
        <f t="shared" si="43"/>
        <v/>
      </c>
      <c r="AS61" s="104" t="str">
        <f t="shared" si="44"/>
        <v/>
      </c>
      <c r="AT61" s="104">
        <f t="shared" si="45"/>
        <v>0</v>
      </c>
      <c r="AU61" s="104">
        <f t="shared" si="46"/>
        <v>0</v>
      </c>
    </row>
    <row r="62" spans="2:47" x14ac:dyDescent="0.25">
      <c r="B62">
        <v>1</v>
      </c>
      <c r="C62" t="str">
        <f>IFERROR(VLOOKUP(B62,'Step 1_Metric 7'!A:D,4,FALSE),"")</f>
        <v>USFWS-15</v>
      </c>
      <c r="P62" s="38" t="str">
        <f t="shared" si="33"/>
        <v>NPS-1AEmploymentPre</v>
      </c>
      <c r="Q62" s="40">
        <f t="shared" si="48"/>
        <v>2</v>
      </c>
      <c r="R62" s="40" t="str">
        <f t="shared" si="34"/>
        <v>NPS-1A</v>
      </c>
      <c r="S62" s="40">
        <f>AH24</f>
        <v>7</v>
      </c>
      <c r="T62" s="38" t="str">
        <f t="shared" si="49"/>
        <v>Employment</v>
      </c>
      <c r="U62" s="38">
        <f t="shared" si="50"/>
        <v>12</v>
      </c>
      <c r="V62" s="38" t="str">
        <f t="shared" si="51"/>
        <v>Metric</v>
      </c>
      <c r="W62" s="38" t="str">
        <f t="shared" si="47"/>
        <v>Pre</v>
      </c>
      <c r="X62" s="102">
        <f t="shared" si="37"/>
        <v>0</v>
      </c>
      <c r="Y62" s="245" t="str">
        <f t="shared" si="38"/>
        <v/>
      </c>
      <c r="AF62" s="40">
        <f t="shared" si="24"/>
        <v>3</v>
      </c>
      <c r="AG62" s="40" t="str">
        <f t="shared" si="40"/>
        <v>NFWF-43986</v>
      </c>
      <c r="AH62" s="40">
        <f t="shared" si="17"/>
        <v>7</v>
      </c>
      <c r="AI62" s="40" t="str">
        <f t="shared" si="25"/>
        <v>Labor Income</v>
      </c>
      <c r="AJ62" s="40">
        <f t="shared" si="25"/>
        <v>11</v>
      </c>
      <c r="AK62" s="40" t="str">
        <f t="shared" si="25"/>
        <v>Metric</v>
      </c>
      <c r="AL62" s="40" t="str">
        <f t="shared" si="19"/>
        <v>Post</v>
      </c>
      <c r="AM62" s="40">
        <f t="shared" si="18"/>
        <v>20</v>
      </c>
      <c r="AN62" s="40">
        <f>VLOOKUP(AM62,'Inputs_Metric 7'!$G$49:$H$51,2,FALSE)</f>
        <v>0.05</v>
      </c>
      <c r="AO62" s="104">
        <f>SUMIFS(
INDEX('Step 1_Metric 7'!$W$1:$AD$99999,    1,    MATCH(CONCATENATE($AL62," - ",$AI62),'Step 1_Metric 7'!$W$1:$AD$1,0))         :          INDEX('Step 1_Metric 7'!$W$1:$AD$99999,    99999,    MATCH(CONCATENATE($AL62," - ",$AI62),'Step 1_Metric 7'!$W$1:$AD$1,0)),
'Step 1_Metric 7'!$C$1:$C$99999,       $AM62,    'Step 1_Metric 7'!$D$1:$D$99999,     $AG62         )</f>
        <v>0</v>
      </c>
      <c r="AP62" s="104" t="str">
        <f t="shared" si="41"/>
        <v/>
      </c>
      <c r="AQ62" s="104" t="str">
        <f t="shared" si="42"/>
        <v/>
      </c>
      <c r="AR62" s="104">
        <f t="shared" si="43"/>
        <v>0</v>
      </c>
      <c r="AS62" s="104">
        <f t="shared" si="44"/>
        <v>0</v>
      </c>
      <c r="AT62" s="104" t="str">
        <f t="shared" si="45"/>
        <v/>
      </c>
      <c r="AU62" s="104">
        <f t="shared" si="46"/>
        <v>0</v>
      </c>
    </row>
    <row r="63" spans="2:47" x14ac:dyDescent="0.25">
      <c r="B63">
        <v>2</v>
      </c>
      <c r="C63" t="str">
        <f>IFERROR(VLOOKUP(B63,'Step 1_Metric 7'!A:D,4,FALSE),"")</f>
        <v>NPS-1A</v>
      </c>
      <c r="P63" s="38" t="str">
        <f t="shared" si="33"/>
        <v>NPS-1AEmploymentPost</v>
      </c>
      <c r="Q63" s="40">
        <f t="shared" si="48"/>
        <v>2</v>
      </c>
      <c r="R63" s="40" t="str">
        <f t="shared" si="34"/>
        <v>NPS-1A</v>
      </c>
      <c r="S63" s="40">
        <f>AH25</f>
        <v>7</v>
      </c>
      <c r="T63" s="109" t="str">
        <f t="shared" si="49"/>
        <v>Employment</v>
      </c>
      <c r="U63" s="38">
        <f t="shared" si="50"/>
        <v>12</v>
      </c>
      <c r="V63" s="38" t="str">
        <f t="shared" si="51"/>
        <v>Metric</v>
      </c>
      <c r="W63" s="38" t="str">
        <f t="shared" si="47"/>
        <v>Post</v>
      </c>
      <c r="X63" s="102">
        <f t="shared" si="37"/>
        <v>0</v>
      </c>
      <c r="Y63" s="245">
        <f t="shared" si="38"/>
        <v>0</v>
      </c>
      <c r="AF63" s="40">
        <f t="shared" si="24"/>
        <v>3</v>
      </c>
      <c r="AG63" s="40" t="str">
        <f t="shared" si="40"/>
        <v>NFWF-43986</v>
      </c>
      <c r="AH63" s="40">
        <f t="shared" si="17"/>
        <v>7</v>
      </c>
      <c r="AI63" s="40" t="str">
        <f t="shared" si="25"/>
        <v>Labor Income</v>
      </c>
      <c r="AJ63" s="40">
        <f t="shared" si="25"/>
        <v>11</v>
      </c>
      <c r="AK63" s="40" t="str">
        <f t="shared" si="25"/>
        <v>Metric</v>
      </c>
      <c r="AL63" s="40" t="str">
        <f t="shared" si="19"/>
        <v>Post</v>
      </c>
      <c r="AM63" s="40">
        <f t="shared" si="18"/>
        <v>100</v>
      </c>
      <c r="AN63" s="40">
        <f>VLOOKUP(AM63,'Inputs_Metric 7'!$G$49:$H$51,2,FALSE)</f>
        <v>0.01</v>
      </c>
      <c r="AO63" s="104">
        <f>SUMIFS(
INDEX('Step 1_Metric 7'!$W$1:$AD$99999,    1,    MATCH(CONCATENATE($AL63," - ",$AI63),'Step 1_Metric 7'!$W$1:$AD$1,0))         :          INDEX('Step 1_Metric 7'!$W$1:$AD$99999,    99999,    MATCH(CONCATENATE($AL63," - ",$AI63),'Step 1_Metric 7'!$W$1:$AD$1,0)),
'Step 1_Metric 7'!$C$1:$C$99999,       $AM63,    'Step 1_Metric 7'!$D$1:$D$99999,     $AG63         )</f>
        <v>958806.39555308525</v>
      </c>
      <c r="AP63" s="104">
        <f t="shared" si="41"/>
        <v>9588.0639555308535</v>
      </c>
      <c r="AQ63" s="104">
        <f t="shared" si="42"/>
        <v>19176.127911061707</v>
      </c>
      <c r="AR63" s="104" t="str">
        <f t="shared" si="43"/>
        <v/>
      </c>
      <c r="AS63" s="104" t="str">
        <f t="shared" si="44"/>
        <v/>
      </c>
      <c r="AT63" s="104" t="str">
        <f t="shared" si="45"/>
        <v/>
      </c>
      <c r="AU63" s="104">
        <f t="shared" si="46"/>
        <v>28764.191866592562</v>
      </c>
    </row>
    <row r="64" spans="2:47" x14ac:dyDescent="0.25">
      <c r="B64">
        <v>3</v>
      </c>
      <c r="C64" t="str">
        <f>IFERROR(VLOOKUP(B64,'Step 1_Metric 7'!A:D,4,FALSE),"")</f>
        <v>NFWF-43986</v>
      </c>
      <c r="P64" s="38" t="str">
        <f t="shared" si="33"/>
        <v>NPS-1AOutputPre</v>
      </c>
      <c r="Q64" s="40">
        <f t="shared" si="48"/>
        <v>2</v>
      </c>
      <c r="R64" s="40" t="str">
        <f t="shared" si="34"/>
        <v>NPS-1A</v>
      </c>
      <c r="S64" s="40">
        <f>AH30</f>
        <v>7</v>
      </c>
      <c r="T64" s="38" t="str">
        <f t="shared" si="49"/>
        <v>Output</v>
      </c>
      <c r="U64" s="38">
        <f t="shared" si="50"/>
        <v>1</v>
      </c>
      <c r="V64" s="38" t="str">
        <f t="shared" si="51"/>
        <v>Priority Metric</v>
      </c>
      <c r="W64" s="38" t="str">
        <f t="shared" si="47"/>
        <v>Pre</v>
      </c>
      <c r="X64" s="102">
        <f t="shared" si="37"/>
        <v>493673.29088950407</v>
      </c>
      <c r="Y64" s="245" t="str">
        <f t="shared" si="38"/>
        <v/>
      </c>
      <c r="AF64" s="40">
        <f t="shared" si="24"/>
        <v>3</v>
      </c>
      <c r="AG64" s="40" t="str">
        <f t="shared" si="40"/>
        <v>NFWF-43986</v>
      </c>
      <c r="AH64" s="40">
        <f t="shared" si="17"/>
        <v>7</v>
      </c>
      <c r="AI64" s="40" t="str">
        <f t="shared" si="25"/>
        <v>Employment</v>
      </c>
      <c r="AJ64" s="40">
        <f t="shared" si="25"/>
        <v>12</v>
      </c>
      <c r="AK64" s="40" t="str">
        <f t="shared" si="25"/>
        <v>Metric</v>
      </c>
      <c r="AL64" s="40" t="str">
        <f t="shared" si="19"/>
        <v>Pre</v>
      </c>
      <c r="AM64" s="40">
        <f t="shared" si="18"/>
        <v>2</v>
      </c>
      <c r="AN64" s="40">
        <f>VLOOKUP(AM64,'Inputs_Metric 7'!$G$49:$H$51,2,FALSE)</f>
        <v>0.5</v>
      </c>
      <c r="AO64" s="169">
        <f>SUMIFS(
INDEX('Step 1_Metric 7'!$W$1:$AD$99999,    1,    MATCH(CONCATENATE($AL64," - ",$AI64),'Step 1_Metric 7'!$W$1:$AD$1,0))         :          INDEX('Step 1_Metric 7'!$W$1:$AD$99999,    99999,    MATCH(CONCATENATE($AL64," - ",$AI64),'Step 1_Metric 7'!$W$1:$AD$1,0)),
'Step 1_Metric 7'!$C$1:$C$99999,       $AM64,    'Step 1_Metric 7'!$D$1:$D$99999,     $AG64         )</f>
        <v>0</v>
      </c>
      <c r="AP64" s="169" t="str">
        <f t="shared" si="41"/>
        <v/>
      </c>
      <c r="AQ64" s="169" t="str">
        <f t="shared" si="42"/>
        <v/>
      </c>
      <c r="AR64" s="169" t="str">
        <f t="shared" si="43"/>
        <v/>
      </c>
      <c r="AS64" s="169" t="str">
        <f t="shared" si="44"/>
        <v/>
      </c>
      <c r="AT64" s="169">
        <f t="shared" si="45"/>
        <v>0</v>
      </c>
      <c r="AU64" s="169">
        <f t="shared" si="46"/>
        <v>0</v>
      </c>
    </row>
    <row r="65" spans="2:47" x14ac:dyDescent="0.25">
      <c r="B65">
        <v>4</v>
      </c>
      <c r="C65" t="str">
        <f>IFERROR(VLOOKUP(B65,'Step 1_Metric 7'!A:D,4,FALSE),"")</f>
        <v>NFWF-43429</v>
      </c>
      <c r="P65" s="38" t="str">
        <f t="shared" si="33"/>
        <v>NPS-1AOutputPost</v>
      </c>
      <c r="Q65" s="40">
        <f t="shared" si="48"/>
        <v>2</v>
      </c>
      <c r="R65" s="40" t="str">
        <f t="shared" si="34"/>
        <v>NPS-1A</v>
      </c>
      <c r="S65" s="40">
        <f>AH30</f>
        <v>7</v>
      </c>
      <c r="T65" s="76" t="str">
        <f t="shared" si="49"/>
        <v>Output</v>
      </c>
      <c r="U65" s="38">
        <f t="shared" si="50"/>
        <v>1</v>
      </c>
      <c r="V65" s="38" t="str">
        <f t="shared" si="51"/>
        <v>Priority Metric</v>
      </c>
      <c r="W65" s="38" t="str">
        <f t="shared" si="47"/>
        <v>Post</v>
      </c>
      <c r="X65" s="102">
        <f t="shared" si="37"/>
        <v>479756.73014229065</v>
      </c>
      <c r="Y65" s="245">
        <f t="shared" si="38"/>
        <v>13916.560747213429</v>
      </c>
      <c r="AF65" s="40">
        <f t="shared" si="24"/>
        <v>3</v>
      </c>
      <c r="AG65" s="40" t="str">
        <f t="shared" si="40"/>
        <v>NFWF-43986</v>
      </c>
      <c r="AH65" s="40">
        <f t="shared" si="17"/>
        <v>7</v>
      </c>
      <c r="AI65" s="40" t="str">
        <f t="shared" si="25"/>
        <v>Employment</v>
      </c>
      <c r="AJ65" s="40">
        <f t="shared" si="25"/>
        <v>12</v>
      </c>
      <c r="AK65" s="40" t="str">
        <f t="shared" si="25"/>
        <v>Metric</v>
      </c>
      <c r="AL65" s="40" t="str">
        <f t="shared" si="19"/>
        <v>Pre</v>
      </c>
      <c r="AM65" s="40">
        <f t="shared" si="18"/>
        <v>20</v>
      </c>
      <c r="AN65" s="40">
        <f>VLOOKUP(AM65,'Inputs_Metric 7'!$G$49:$H$51,2,FALSE)</f>
        <v>0.05</v>
      </c>
      <c r="AO65" s="169">
        <f>SUMIFS(
INDEX('Step 1_Metric 7'!$W$1:$AD$99999,    1,    MATCH(CONCATENATE($AL65," - ",$AI65),'Step 1_Metric 7'!$W$1:$AD$1,0))         :          INDEX('Step 1_Metric 7'!$W$1:$AD$99999,    99999,    MATCH(CONCATENATE($AL65," - ",$AI65),'Step 1_Metric 7'!$W$1:$AD$1,0)),
'Step 1_Metric 7'!$C$1:$C$99999,       $AM65,    'Step 1_Metric 7'!$D$1:$D$99999,     $AG65         )</f>
        <v>0</v>
      </c>
      <c r="AP65" s="169" t="str">
        <f t="shared" si="41"/>
        <v/>
      </c>
      <c r="AQ65" s="169" t="str">
        <f t="shared" si="42"/>
        <v/>
      </c>
      <c r="AR65" s="169">
        <f t="shared" si="43"/>
        <v>0</v>
      </c>
      <c r="AS65" s="169">
        <f t="shared" si="44"/>
        <v>0</v>
      </c>
      <c r="AT65" s="169" t="str">
        <f t="shared" si="45"/>
        <v/>
      </c>
      <c r="AU65" s="169">
        <f t="shared" si="46"/>
        <v>0</v>
      </c>
    </row>
    <row r="66" spans="2:47" x14ac:dyDescent="0.25">
      <c r="B66">
        <v>5</v>
      </c>
      <c r="C66" t="str">
        <f>IFERROR(VLOOKUP(B66,'Step 1_Metric 7'!A:D,4,FALSE),"")</f>
        <v>NFWF-44225</v>
      </c>
      <c r="P66" s="38" t="str">
        <f t="shared" ref="P66:P129" si="52">CONCATENATE(R66,T66,W66)</f>
        <v>NFWF-43986Proprietor's IncomePre</v>
      </c>
      <c r="Q66" s="40">
        <f t="shared" si="48"/>
        <v>3</v>
      </c>
      <c r="R66" s="40" t="str">
        <f t="shared" ref="R66:R129" si="53">VLOOKUP(Q66,$B$62:$C$296,2,FALSE)</f>
        <v>NFWF-43986</v>
      </c>
      <c r="S66" s="40">
        <f t="shared" ref="S66:S129" si="54">AH31</f>
        <v>7</v>
      </c>
      <c r="T66" s="38" t="str">
        <f t="shared" si="49"/>
        <v>Proprietor's Income</v>
      </c>
      <c r="U66" s="38">
        <f t="shared" ref="U66:U129" si="55">VLOOKUP(T66,$R$4:$S$27,2,FALSE)</f>
        <v>10</v>
      </c>
      <c r="V66" s="38" t="str">
        <f t="shared" ref="V66:V129" si="56">VLOOKUP(T66,$R$4:$T$27,3,FALSE)</f>
        <v>Metric</v>
      </c>
      <c r="W66" s="38" t="str">
        <f t="shared" si="47"/>
        <v>Pre</v>
      </c>
      <c r="X66" s="102">
        <f t="shared" si="37"/>
        <v>69034.060479822117</v>
      </c>
      <c r="Y66" s="245" t="str">
        <f t="shared" si="38"/>
        <v/>
      </c>
      <c r="AF66" s="40">
        <f t="shared" si="24"/>
        <v>3</v>
      </c>
      <c r="AG66" s="40" t="str">
        <f t="shared" si="40"/>
        <v>NFWF-43986</v>
      </c>
      <c r="AH66" s="40">
        <f t="shared" si="17"/>
        <v>7</v>
      </c>
      <c r="AI66" s="40" t="str">
        <f t="shared" si="25"/>
        <v>Employment</v>
      </c>
      <c r="AJ66" s="40">
        <f t="shared" si="25"/>
        <v>12</v>
      </c>
      <c r="AK66" s="40" t="str">
        <f t="shared" si="25"/>
        <v>Metric</v>
      </c>
      <c r="AL66" s="40" t="str">
        <f t="shared" si="19"/>
        <v>Pre</v>
      </c>
      <c r="AM66" s="40">
        <f t="shared" si="18"/>
        <v>100</v>
      </c>
      <c r="AN66" s="40">
        <f>VLOOKUP(AM66,'Inputs_Metric 7'!$G$49:$H$51,2,FALSE)</f>
        <v>0.01</v>
      </c>
      <c r="AO66" s="169">
        <f>SUMIFS(
INDEX('Step 1_Metric 7'!$W$1:$AD$99999,    1,    MATCH(CONCATENATE($AL66," - ",$AI66),'Step 1_Metric 7'!$W$1:$AD$1,0))         :          INDEX('Step 1_Metric 7'!$W$1:$AD$99999,    99999,    MATCH(CONCATENATE($AL66," - ",$AI66),'Step 1_Metric 7'!$W$1:$AD$1,0)),
'Step 1_Metric 7'!$C$1:$C$99999,       $AM66,    'Step 1_Metric 7'!$D$1:$D$99999,     $AG66         )</f>
        <v>0</v>
      </c>
      <c r="AP66" s="169">
        <f t="shared" si="41"/>
        <v>0</v>
      </c>
      <c r="AQ66" s="169">
        <f t="shared" si="42"/>
        <v>0</v>
      </c>
      <c r="AR66" s="169" t="str">
        <f t="shared" si="43"/>
        <v/>
      </c>
      <c r="AS66" s="169" t="str">
        <f t="shared" si="44"/>
        <v/>
      </c>
      <c r="AT66" s="169" t="str">
        <f t="shared" si="45"/>
        <v/>
      </c>
      <c r="AU66" s="169">
        <f t="shared" si="46"/>
        <v>0</v>
      </c>
    </row>
    <row r="67" spans="2:47" x14ac:dyDescent="0.25">
      <c r="B67">
        <v>6</v>
      </c>
      <c r="C67" t="str">
        <f>IFERROR(VLOOKUP(B67,'Step 1_Metric 7'!A:D,4,FALSE),"")</f>
        <v>NFWF-43322</v>
      </c>
      <c r="P67" s="38" t="str">
        <f t="shared" si="52"/>
        <v>NFWF-43986Proprietor's IncomePost</v>
      </c>
      <c r="Q67" s="40">
        <f t="shared" si="48"/>
        <v>3</v>
      </c>
      <c r="R67" s="40" t="str">
        <f t="shared" si="53"/>
        <v>NFWF-43986</v>
      </c>
      <c r="S67" s="40">
        <f t="shared" si="54"/>
        <v>7</v>
      </c>
      <c r="T67" s="109" t="str">
        <f t="shared" si="49"/>
        <v>Proprietor's Income</v>
      </c>
      <c r="U67" s="38">
        <f t="shared" si="55"/>
        <v>10</v>
      </c>
      <c r="V67" s="38" t="str">
        <f t="shared" si="56"/>
        <v>Metric</v>
      </c>
      <c r="W67" s="38" t="str">
        <f t="shared" si="47"/>
        <v>Post</v>
      </c>
      <c r="X67" s="102">
        <f t="shared" si="37"/>
        <v>35955.239833240696</v>
      </c>
      <c r="Y67" s="245">
        <f t="shared" si="38"/>
        <v>33078.820646581422</v>
      </c>
      <c r="AF67" s="40">
        <f t="shared" si="24"/>
        <v>3</v>
      </c>
      <c r="AG67" s="40" t="str">
        <f t="shared" si="40"/>
        <v>NFWF-43986</v>
      </c>
      <c r="AH67" s="40">
        <f t="shared" si="17"/>
        <v>7</v>
      </c>
      <c r="AI67" s="40" t="str">
        <f t="shared" si="25"/>
        <v>Employment</v>
      </c>
      <c r="AJ67" s="40">
        <f t="shared" si="25"/>
        <v>12</v>
      </c>
      <c r="AK67" s="40" t="str">
        <f t="shared" si="25"/>
        <v>Metric</v>
      </c>
      <c r="AL67" s="40" t="str">
        <f t="shared" si="19"/>
        <v>Post</v>
      </c>
      <c r="AM67" s="40">
        <f t="shared" si="18"/>
        <v>2</v>
      </c>
      <c r="AN67" s="40">
        <f>VLOOKUP(AM67,'Inputs_Metric 7'!$G$49:$H$51,2,FALSE)</f>
        <v>0.5</v>
      </c>
      <c r="AO67" s="169">
        <f>SUMIFS(
INDEX('Step 1_Metric 7'!$W$1:$AD$99999,    1,    MATCH(CONCATENATE($AL67," - ",$AI67),'Step 1_Metric 7'!$W$1:$AD$1,0))         :          INDEX('Step 1_Metric 7'!$W$1:$AD$99999,    99999,    MATCH(CONCATENATE($AL67," - ",$AI67),'Step 1_Metric 7'!$W$1:$AD$1,0)),
'Step 1_Metric 7'!$C$1:$C$99999,       $AM67,    'Step 1_Metric 7'!$D$1:$D$99999,     $AG67         )</f>
        <v>0</v>
      </c>
      <c r="AP67" s="169" t="str">
        <f t="shared" si="41"/>
        <v/>
      </c>
      <c r="AQ67" s="169" t="str">
        <f t="shared" si="42"/>
        <v/>
      </c>
      <c r="AR67" s="169" t="str">
        <f t="shared" si="43"/>
        <v/>
      </c>
      <c r="AS67" s="169" t="str">
        <f t="shared" si="44"/>
        <v/>
      </c>
      <c r="AT67" s="169">
        <f t="shared" si="45"/>
        <v>0</v>
      </c>
      <c r="AU67" s="169">
        <f t="shared" si="46"/>
        <v>0</v>
      </c>
    </row>
    <row r="68" spans="2:47" x14ac:dyDescent="0.25">
      <c r="B68">
        <v>7</v>
      </c>
      <c r="C68" t="str">
        <f>IFERROR(VLOOKUP(B68,'Step 1_Metric 7'!A:D,4,FALSE),"")</f>
        <v>NFWF-44167</v>
      </c>
      <c r="P68" s="38" t="str">
        <f t="shared" si="52"/>
        <v>NFWF-43986Labor IncomePre</v>
      </c>
      <c r="Q68" s="40">
        <f t="shared" si="48"/>
        <v>3</v>
      </c>
      <c r="R68" s="40" t="str">
        <f t="shared" si="53"/>
        <v>NFWF-43986</v>
      </c>
      <c r="S68" s="40">
        <f t="shared" si="54"/>
        <v>7</v>
      </c>
      <c r="T68" s="38" t="str">
        <f t="shared" si="49"/>
        <v>Labor Income</v>
      </c>
      <c r="U68" s="38">
        <f t="shared" si="55"/>
        <v>11</v>
      </c>
      <c r="V68" s="38" t="str">
        <f t="shared" si="56"/>
        <v>Metric</v>
      </c>
      <c r="W68" s="38" t="str">
        <f t="shared" si="47"/>
        <v>Pre</v>
      </c>
      <c r="X68" s="102">
        <f t="shared" si="37"/>
        <v>55227.248383857703</v>
      </c>
      <c r="Y68" s="245" t="str">
        <f t="shared" si="38"/>
        <v/>
      </c>
      <c r="AF68" s="40">
        <f t="shared" si="24"/>
        <v>3</v>
      </c>
      <c r="AG68" s="40" t="str">
        <f t="shared" si="40"/>
        <v>NFWF-43986</v>
      </c>
      <c r="AH68" s="40">
        <f t="shared" si="17"/>
        <v>7</v>
      </c>
      <c r="AI68" s="40" t="str">
        <f t="shared" si="25"/>
        <v>Employment</v>
      </c>
      <c r="AJ68" s="40">
        <f t="shared" si="25"/>
        <v>12</v>
      </c>
      <c r="AK68" s="40" t="str">
        <f t="shared" si="25"/>
        <v>Metric</v>
      </c>
      <c r="AL68" s="40" t="str">
        <f t="shared" si="19"/>
        <v>Post</v>
      </c>
      <c r="AM68" s="40">
        <f t="shared" si="18"/>
        <v>20</v>
      </c>
      <c r="AN68" s="40">
        <f>VLOOKUP(AM68,'Inputs_Metric 7'!$G$49:$H$51,2,FALSE)</f>
        <v>0.05</v>
      </c>
      <c r="AO68" s="169">
        <f>SUMIFS(
INDEX('Step 1_Metric 7'!$W$1:$AD$99999,    1,    MATCH(CONCATENATE($AL68," - ",$AI68),'Step 1_Metric 7'!$W$1:$AD$1,0))         :          INDEX('Step 1_Metric 7'!$W$1:$AD$99999,    99999,    MATCH(CONCATENATE($AL68," - ",$AI68),'Step 1_Metric 7'!$W$1:$AD$1,0)),
'Step 1_Metric 7'!$C$1:$C$99999,       $AM68,    'Step 1_Metric 7'!$D$1:$D$99999,     $AG68         )</f>
        <v>0</v>
      </c>
      <c r="AP68" s="169" t="str">
        <f t="shared" si="41"/>
        <v/>
      </c>
      <c r="AQ68" s="169" t="str">
        <f t="shared" si="42"/>
        <v/>
      </c>
      <c r="AR68" s="169">
        <f t="shared" si="43"/>
        <v>0</v>
      </c>
      <c r="AS68" s="169">
        <f t="shared" si="44"/>
        <v>0</v>
      </c>
      <c r="AT68" s="169" t="str">
        <f t="shared" si="45"/>
        <v/>
      </c>
      <c r="AU68" s="169">
        <f t="shared" si="46"/>
        <v>0</v>
      </c>
    </row>
    <row r="69" spans="2:47" x14ac:dyDescent="0.25">
      <c r="B69">
        <v>8</v>
      </c>
      <c r="C69" t="str">
        <f>IFERROR(VLOOKUP(B69,'Step 1_Metric 7'!A:D,4,FALSE),"")</f>
        <v>NFWF-44109</v>
      </c>
      <c r="P69" s="38" t="str">
        <f t="shared" si="52"/>
        <v>NFWF-43986Labor IncomePost</v>
      </c>
      <c r="Q69" s="40">
        <f t="shared" si="48"/>
        <v>3</v>
      </c>
      <c r="R69" s="40" t="str">
        <f t="shared" si="53"/>
        <v>NFWF-43986</v>
      </c>
      <c r="S69" s="40">
        <f t="shared" si="54"/>
        <v>7</v>
      </c>
      <c r="T69" s="109" t="str">
        <f t="shared" si="49"/>
        <v>Labor Income</v>
      </c>
      <c r="U69" s="38">
        <f t="shared" si="55"/>
        <v>11</v>
      </c>
      <c r="V69" s="38" t="str">
        <f t="shared" si="56"/>
        <v>Metric</v>
      </c>
      <c r="W69" s="38" t="str">
        <f t="shared" si="47"/>
        <v>Post</v>
      </c>
      <c r="X69" s="102">
        <f t="shared" si="37"/>
        <v>28764.191866592562</v>
      </c>
      <c r="Y69" s="245">
        <f t="shared" si="38"/>
        <v>26463.05651726514</v>
      </c>
      <c r="AF69" s="40">
        <f t="shared" si="24"/>
        <v>3</v>
      </c>
      <c r="AG69" s="40" t="str">
        <f t="shared" si="40"/>
        <v>NFWF-43986</v>
      </c>
      <c r="AH69" s="40">
        <f t="shared" si="17"/>
        <v>7</v>
      </c>
      <c r="AI69" s="40" t="str">
        <f t="shared" si="25"/>
        <v>Employment</v>
      </c>
      <c r="AJ69" s="40">
        <f t="shared" si="25"/>
        <v>12</v>
      </c>
      <c r="AK69" s="40" t="str">
        <f t="shared" si="25"/>
        <v>Metric</v>
      </c>
      <c r="AL69" s="40" t="str">
        <f t="shared" si="19"/>
        <v>Post</v>
      </c>
      <c r="AM69" s="40">
        <f t="shared" si="18"/>
        <v>100</v>
      </c>
      <c r="AN69" s="40">
        <f>VLOOKUP(AM69,'Inputs_Metric 7'!$G$49:$H$51,2,FALSE)</f>
        <v>0.01</v>
      </c>
      <c r="AO69" s="169">
        <f>SUMIFS(
INDEX('Step 1_Metric 7'!$W$1:$AD$99999,    1,    MATCH(CONCATENATE($AL69," - ",$AI69),'Step 1_Metric 7'!$W$1:$AD$1,0))         :          INDEX('Step 1_Metric 7'!$W$1:$AD$99999,    99999,    MATCH(CONCATENATE($AL69," - ",$AI69),'Step 1_Metric 7'!$W$1:$AD$1,0)),
'Step 1_Metric 7'!$C$1:$C$99999,       $AM69,    'Step 1_Metric 7'!$D$1:$D$99999,     $AG69         )</f>
        <v>0</v>
      </c>
      <c r="AP69" s="169">
        <f t="shared" si="41"/>
        <v>0</v>
      </c>
      <c r="AQ69" s="169">
        <f t="shared" si="42"/>
        <v>0</v>
      </c>
      <c r="AR69" s="169" t="str">
        <f t="shared" si="43"/>
        <v/>
      </c>
      <c r="AS69" s="169" t="str">
        <f t="shared" si="44"/>
        <v/>
      </c>
      <c r="AT69" s="169" t="str">
        <f t="shared" si="45"/>
        <v/>
      </c>
      <c r="AU69" s="169">
        <f t="shared" si="46"/>
        <v>0</v>
      </c>
    </row>
    <row r="70" spans="2:47" x14ac:dyDescent="0.25">
      <c r="B70">
        <v>9</v>
      </c>
      <c r="C70" t="str">
        <f>IFERROR(VLOOKUP(B70,'Step 1_Metric 7'!A:D,4,FALSE),"")</f>
        <v>NFWF-43281</v>
      </c>
      <c r="P70" s="38" t="str">
        <f t="shared" si="52"/>
        <v>NFWF-43986EmploymentPre</v>
      </c>
      <c r="Q70" s="40">
        <f t="shared" si="48"/>
        <v>3</v>
      </c>
      <c r="R70" s="40" t="str">
        <f t="shared" si="53"/>
        <v>NFWF-43986</v>
      </c>
      <c r="S70" s="40">
        <f t="shared" si="54"/>
        <v>7</v>
      </c>
      <c r="T70" s="38" t="str">
        <f t="shared" si="49"/>
        <v>Employment</v>
      </c>
      <c r="U70" s="38">
        <f t="shared" si="55"/>
        <v>12</v>
      </c>
      <c r="V70" s="38" t="str">
        <f t="shared" si="56"/>
        <v>Metric</v>
      </c>
      <c r="W70" s="38" t="str">
        <f t="shared" si="47"/>
        <v>Pre</v>
      </c>
      <c r="X70" s="102">
        <f t="shared" si="37"/>
        <v>0</v>
      </c>
      <c r="Y70" s="245" t="str">
        <f t="shared" si="38"/>
        <v/>
      </c>
      <c r="AF70" s="40">
        <f t="shared" si="24"/>
        <v>3</v>
      </c>
      <c r="AG70" s="40" t="str">
        <f t="shared" si="40"/>
        <v>NFWF-43986</v>
      </c>
      <c r="AH70" s="40">
        <f t="shared" ref="AH70:AH133" si="57">AH69</f>
        <v>7</v>
      </c>
      <c r="AI70" s="40" t="str">
        <f t="shared" si="25"/>
        <v>Output</v>
      </c>
      <c r="AJ70" s="40">
        <f t="shared" si="25"/>
        <v>1</v>
      </c>
      <c r="AK70" s="40" t="str">
        <f t="shared" si="25"/>
        <v>Priority Metric</v>
      </c>
      <c r="AL70" s="40" t="str">
        <f t="shared" si="19"/>
        <v>Pre</v>
      </c>
      <c r="AM70" s="40">
        <f t="shared" si="18"/>
        <v>2</v>
      </c>
      <c r="AN70" s="40">
        <f>VLOOKUP(AM70,'Inputs_Metric 7'!$G$49:$H$51,2,FALSE)</f>
        <v>0.5</v>
      </c>
      <c r="AO70" s="104">
        <f>SUMIFS(
INDEX('Step 1_Metric 7'!$W$1:$AD$99999,    1,    MATCH(CONCATENATE($AL70," - ",$AI70),'Step 1_Metric 7'!$W$1:$AD$1,0))         :          INDEX('Step 1_Metric 7'!$W$1:$AD$99999,    99999,    MATCH(CONCATENATE($AL70," - ",$AI70),'Step 1_Metric 7'!$W$1:$AD$1,0)),
'Step 1_Metric 7'!$C$1:$C$99999,       $AM70,    'Step 1_Metric 7'!$D$1:$D$99999,     $AG70         )</f>
        <v>0</v>
      </c>
      <c r="AP70" s="104" t="str">
        <f t="shared" si="41"/>
        <v/>
      </c>
      <c r="AQ70" s="104" t="str">
        <f t="shared" si="42"/>
        <v/>
      </c>
      <c r="AR70" s="104" t="str">
        <f t="shared" si="43"/>
        <v/>
      </c>
      <c r="AS70" s="104" t="str">
        <f t="shared" si="44"/>
        <v/>
      </c>
      <c r="AT70" s="104">
        <f t="shared" si="45"/>
        <v>0</v>
      </c>
      <c r="AU70" s="104">
        <f t="shared" si="46"/>
        <v>0</v>
      </c>
    </row>
    <row r="71" spans="2:47" x14ac:dyDescent="0.25">
      <c r="B71">
        <v>10</v>
      </c>
      <c r="C71">
        <f>IFERROR(VLOOKUP(B71,'Step 1_Metric 7'!A:D,4,FALSE),"")</f>
        <v>0</v>
      </c>
      <c r="P71" s="38" t="str">
        <f t="shared" si="52"/>
        <v>NFWF-43986EmploymentPost</v>
      </c>
      <c r="Q71" s="40">
        <f t="shared" si="48"/>
        <v>3</v>
      </c>
      <c r="R71" s="40" t="str">
        <f t="shared" si="53"/>
        <v>NFWF-43986</v>
      </c>
      <c r="S71" s="40">
        <f t="shared" si="54"/>
        <v>7</v>
      </c>
      <c r="T71" s="109" t="str">
        <f t="shared" si="49"/>
        <v>Employment</v>
      </c>
      <c r="U71" s="38">
        <f t="shared" si="55"/>
        <v>12</v>
      </c>
      <c r="V71" s="38" t="str">
        <f t="shared" si="56"/>
        <v>Metric</v>
      </c>
      <c r="W71" s="38" t="str">
        <f t="shared" si="47"/>
        <v>Post</v>
      </c>
      <c r="X71" s="102">
        <f t="shared" si="37"/>
        <v>0</v>
      </c>
      <c r="Y71" s="245">
        <f t="shared" si="38"/>
        <v>0</v>
      </c>
      <c r="AF71" s="40">
        <f t="shared" si="24"/>
        <v>3</v>
      </c>
      <c r="AG71" s="40" t="str">
        <f t="shared" si="40"/>
        <v>NFWF-43986</v>
      </c>
      <c r="AH71" s="40">
        <f t="shared" si="57"/>
        <v>7</v>
      </c>
      <c r="AI71" s="40" t="str">
        <f t="shared" si="25"/>
        <v>Output</v>
      </c>
      <c r="AJ71" s="40">
        <f t="shared" si="25"/>
        <v>1</v>
      </c>
      <c r="AK71" s="40" t="str">
        <f t="shared" si="25"/>
        <v>Priority Metric</v>
      </c>
      <c r="AL71" s="40" t="str">
        <f t="shared" si="19"/>
        <v>Pre</v>
      </c>
      <c r="AM71" s="40">
        <f t="shared" si="18"/>
        <v>20</v>
      </c>
      <c r="AN71" s="40">
        <f>VLOOKUP(AM71,'Inputs_Metric 7'!$G$49:$H$51,2,FALSE)</f>
        <v>0.05</v>
      </c>
      <c r="AO71" s="104">
        <f>SUMIFS(
INDEX('Step 1_Metric 7'!$W$1:$AD$99999,    1,    MATCH(CONCATENATE($AL71," - ",$AI71),'Step 1_Metric 7'!$W$1:$AD$1,0))         :          INDEX('Step 1_Metric 7'!$W$1:$AD$99999,    99999,    MATCH(CONCATENATE($AL71," - ",$AI71),'Step 1_Metric 7'!$W$1:$AD$1,0)),
'Step 1_Metric 7'!$C$1:$C$99999,       $AM71,    'Step 1_Metric 7'!$D$1:$D$99999,     $AG71         )</f>
        <v>0</v>
      </c>
      <c r="AP71" s="104" t="str">
        <f t="shared" si="41"/>
        <v/>
      </c>
      <c r="AQ71" s="104" t="str">
        <f t="shared" si="42"/>
        <v/>
      </c>
      <c r="AR71" s="104">
        <f t="shared" si="43"/>
        <v>0</v>
      </c>
      <c r="AS71" s="104">
        <f t="shared" si="44"/>
        <v>0</v>
      </c>
      <c r="AT71" s="104" t="str">
        <f t="shared" si="45"/>
        <v/>
      </c>
      <c r="AU71" s="104">
        <f t="shared" si="46"/>
        <v>0</v>
      </c>
    </row>
    <row r="72" spans="2:47" x14ac:dyDescent="0.25">
      <c r="B72">
        <v>11</v>
      </c>
      <c r="C72" t="str">
        <f>IFERROR(VLOOKUP(B72,'Step 1_Metric 7'!A:D,4,FALSE),"")</f>
        <v/>
      </c>
      <c r="P72" s="38" t="str">
        <f t="shared" si="52"/>
        <v>NFWF-43986OutputPre</v>
      </c>
      <c r="Q72" s="40">
        <f t="shared" si="48"/>
        <v>3</v>
      </c>
      <c r="R72" s="40" t="str">
        <f t="shared" si="53"/>
        <v>NFWF-43986</v>
      </c>
      <c r="S72" s="40">
        <f t="shared" si="54"/>
        <v>7</v>
      </c>
      <c r="T72" s="38" t="str">
        <f t="shared" si="49"/>
        <v>Output</v>
      </c>
      <c r="U72" s="38">
        <f t="shared" si="55"/>
        <v>1</v>
      </c>
      <c r="V72" s="38" t="str">
        <f t="shared" si="56"/>
        <v>Priority Metric</v>
      </c>
      <c r="W72" s="38" t="str">
        <f t="shared" si="47"/>
        <v>Pre</v>
      </c>
      <c r="X72" s="102">
        <f t="shared" si="37"/>
        <v>124261.30886367985</v>
      </c>
      <c r="Y72" s="245" t="str">
        <f t="shared" si="38"/>
        <v/>
      </c>
      <c r="AF72" s="40">
        <f t="shared" si="24"/>
        <v>3</v>
      </c>
      <c r="AG72" s="40" t="str">
        <f t="shared" si="40"/>
        <v>NFWF-43986</v>
      </c>
      <c r="AH72" s="40">
        <f t="shared" si="57"/>
        <v>7</v>
      </c>
      <c r="AI72" s="40" t="str">
        <f t="shared" si="25"/>
        <v>Output</v>
      </c>
      <c r="AJ72" s="40">
        <f t="shared" si="25"/>
        <v>1</v>
      </c>
      <c r="AK72" s="40" t="str">
        <f t="shared" si="25"/>
        <v>Priority Metric</v>
      </c>
      <c r="AL72" s="40" t="str">
        <f t="shared" si="19"/>
        <v>Pre</v>
      </c>
      <c r="AM72" s="40">
        <f t="shared" ref="AM72:AM135" si="58">AM69</f>
        <v>100</v>
      </c>
      <c r="AN72" s="40">
        <f>VLOOKUP(AM72,'Inputs_Metric 7'!$G$49:$H$51,2,FALSE)</f>
        <v>0.01</v>
      </c>
      <c r="AO72" s="104">
        <f>SUMIFS(
INDEX('Step 1_Metric 7'!$W$1:$AD$99999,    1,    MATCH(CONCATENATE($AL72," - ",$AI72),'Step 1_Metric 7'!$W$1:$AD$1,0))         :          INDEX('Step 1_Metric 7'!$W$1:$AD$99999,    99999,    MATCH(CONCATENATE($AL72," - ",$AI72),'Step 1_Metric 7'!$W$1:$AD$1,0)),
'Step 1_Metric 7'!$C$1:$C$99999,       $AM72,    'Step 1_Metric 7'!$D$1:$D$99999,     $AG72         )</f>
        <v>4142043.628789328</v>
      </c>
      <c r="AP72" s="104">
        <f t="shared" si="41"/>
        <v>41420.436287893281</v>
      </c>
      <c r="AQ72" s="104">
        <f t="shared" si="42"/>
        <v>82840.872575786561</v>
      </c>
      <c r="AR72" s="104" t="str">
        <f t="shared" si="43"/>
        <v/>
      </c>
      <c r="AS72" s="104" t="str">
        <f t="shared" si="44"/>
        <v/>
      </c>
      <c r="AT72" s="104" t="str">
        <f t="shared" si="45"/>
        <v/>
      </c>
      <c r="AU72" s="104">
        <f t="shared" si="46"/>
        <v>124261.30886367985</v>
      </c>
    </row>
    <row r="73" spans="2:47" x14ac:dyDescent="0.25">
      <c r="B73">
        <v>12</v>
      </c>
      <c r="C73" t="str">
        <f>IFERROR(VLOOKUP(B73,'Step 1_Metric 7'!A:D,4,FALSE),"")</f>
        <v/>
      </c>
      <c r="P73" s="38" t="str">
        <f t="shared" si="52"/>
        <v>NFWF-43986OutputPost</v>
      </c>
      <c r="Q73" s="40">
        <f t="shared" si="48"/>
        <v>3</v>
      </c>
      <c r="R73" s="40" t="str">
        <f t="shared" si="53"/>
        <v>NFWF-43986</v>
      </c>
      <c r="S73" s="40">
        <f t="shared" si="54"/>
        <v>7</v>
      </c>
      <c r="T73" s="76" t="str">
        <f t="shared" si="49"/>
        <v>Output</v>
      </c>
      <c r="U73" s="38">
        <f t="shared" si="55"/>
        <v>1</v>
      </c>
      <c r="V73" s="38" t="str">
        <f t="shared" si="56"/>
        <v>Priority Metric</v>
      </c>
      <c r="W73" s="38" t="str">
        <f t="shared" si="47"/>
        <v>Post</v>
      </c>
      <c r="X73" s="102">
        <f t="shared" si="37"/>
        <v>64719.431699833265</v>
      </c>
      <c r="Y73" s="245">
        <f t="shared" si="38"/>
        <v>59541.877163846584</v>
      </c>
      <c r="AF73" s="40">
        <f t="shared" si="24"/>
        <v>3</v>
      </c>
      <c r="AG73" s="40" t="str">
        <f t="shared" si="40"/>
        <v>NFWF-43986</v>
      </c>
      <c r="AH73" s="40">
        <f t="shared" si="57"/>
        <v>7</v>
      </c>
      <c r="AI73" s="40" t="str">
        <f t="shared" si="25"/>
        <v>Output</v>
      </c>
      <c r="AJ73" s="40">
        <f t="shared" si="25"/>
        <v>1</v>
      </c>
      <c r="AK73" s="40" t="str">
        <f t="shared" si="25"/>
        <v>Priority Metric</v>
      </c>
      <c r="AL73" s="40" t="str">
        <f t="shared" si="19"/>
        <v>Post</v>
      </c>
      <c r="AM73" s="40">
        <f t="shared" si="58"/>
        <v>2</v>
      </c>
      <c r="AN73" s="40">
        <f>VLOOKUP(AM73,'Inputs_Metric 7'!$G$49:$H$51,2,FALSE)</f>
        <v>0.5</v>
      </c>
      <c r="AO73" s="104">
        <f>SUMIFS(
INDEX('Step 1_Metric 7'!$W$1:$AD$99999,    1,    MATCH(CONCATENATE($AL73," - ",$AI73),'Step 1_Metric 7'!$W$1:$AD$1,0))         :          INDEX('Step 1_Metric 7'!$W$1:$AD$99999,    99999,    MATCH(CONCATENATE($AL73," - ",$AI73),'Step 1_Metric 7'!$W$1:$AD$1,0)),
'Step 1_Metric 7'!$C$1:$C$99999,       $AM73,    'Step 1_Metric 7'!$D$1:$D$99999,     $AG73         )</f>
        <v>0</v>
      </c>
      <c r="AP73" s="104" t="str">
        <f t="shared" si="41"/>
        <v/>
      </c>
      <c r="AQ73" s="104" t="str">
        <f t="shared" si="42"/>
        <v/>
      </c>
      <c r="AR73" s="104" t="str">
        <f t="shared" si="43"/>
        <v/>
      </c>
      <c r="AS73" s="104" t="str">
        <f t="shared" si="44"/>
        <v/>
      </c>
      <c r="AT73" s="104">
        <f t="shared" si="45"/>
        <v>0</v>
      </c>
      <c r="AU73" s="104">
        <f t="shared" si="46"/>
        <v>0</v>
      </c>
    </row>
    <row r="74" spans="2:47" x14ac:dyDescent="0.25">
      <c r="B74">
        <v>13</v>
      </c>
      <c r="C74" t="str">
        <f>IFERROR(VLOOKUP(B74,'Step 1_Metric 7'!A:D,4,FALSE),"")</f>
        <v/>
      </c>
      <c r="P74" s="38" t="str">
        <f t="shared" si="52"/>
        <v>NFWF-43429Proprietor's IncomePre</v>
      </c>
      <c r="Q74" s="40">
        <f t="shared" si="48"/>
        <v>4</v>
      </c>
      <c r="R74" s="40" t="str">
        <f t="shared" si="53"/>
        <v>NFWF-43429</v>
      </c>
      <c r="S74" s="40">
        <f t="shared" si="54"/>
        <v>7</v>
      </c>
      <c r="T74" s="38" t="str">
        <f t="shared" si="49"/>
        <v>Proprietor's Income</v>
      </c>
      <c r="U74" s="38">
        <f t="shared" si="55"/>
        <v>10</v>
      </c>
      <c r="V74" s="38" t="str">
        <f t="shared" si="56"/>
        <v>Metric</v>
      </c>
      <c r="W74" s="38" t="str">
        <f t="shared" si="47"/>
        <v>Pre</v>
      </c>
      <c r="X74" s="102">
        <f t="shared" si="37"/>
        <v>0</v>
      </c>
      <c r="Y74" s="245" t="str">
        <f t="shared" si="38"/>
        <v/>
      </c>
      <c r="AF74" s="40">
        <f t="shared" si="24"/>
        <v>3</v>
      </c>
      <c r="AG74" s="40" t="str">
        <f t="shared" si="40"/>
        <v>NFWF-43986</v>
      </c>
      <c r="AH74" s="40">
        <f t="shared" si="57"/>
        <v>7</v>
      </c>
      <c r="AI74" s="40" t="str">
        <f t="shared" si="25"/>
        <v>Output</v>
      </c>
      <c r="AJ74" s="40">
        <f t="shared" si="25"/>
        <v>1</v>
      </c>
      <c r="AK74" s="40" t="str">
        <f t="shared" si="25"/>
        <v>Priority Metric</v>
      </c>
      <c r="AL74" s="40" t="str">
        <f t="shared" si="19"/>
        <v>Post</v>
      </c>
      <c r="AM74" s="40">
        <f t="shared" si="58"/>
        <v>20</v>
      </c>
      <c r="AN74" s="40">
        <f>VLOOKUP(AM74,'Inputs_Metric 7'!$G$49:$H$51,2,FALSE)</f>
        <v>0.05</v>
      </c>
      <c r="AO74" s="104">
        <f>SUMIFS(
INDEX('Step 1_Metric 7'!$W$1:$AD$99999,    1,    MATCH(CONCATENATE($AL74," - ",$AI74),'Step 1_Metric 7'!$W$1:$AD$1,0))         :          INDEX('Step 1_Metric 7'!$W$1:$AD$99999,    99999,    MATCH(CONCATENATE($AL74," - ",$AI74),'Step 1_Metric 7'!$W$1:$AD$1,0)),
'Step 1_Metric 7'!$C$1:$C$99999,       $AM74,    'Step 1_Metric 7'!$D$1:$D$99999,     $AG74         )</f>
        <v>0</v>
      </c>
      <c r="AP74" s="104" t="str">
        <f t="shared" si="41"/>
        <v/>
      </c>
      <c r="AQ74" s="104" t="str">
        <f t="shared" si="42"/>
        <v/>
      </c>
      <c r="AR74" s="104">
        <f t="shared" si="43"/>
        <v>0</v>
      </c>
      <c r="AS74" s="104">
        <f t="shared" si="44"/>
        <v>0</v>
      </c>
      <c r="AT74" s="104" t="str">
        <f t="shared" si="45"/>
        <v/>
      </c>
      <c r="AU74" s="104">
        <f t="shared" si="46"/>
        <v>0</v>
      </c>
    </row>
    <row r="75" spans="2:47" x14ac:dyDescent="0.25">
      <c r="B75">
        <v>14</v>
      </c>
      <c r="C75" t="str">
        <f>IFERROR(VLOOKUP(B75,'Step 1_Metric 7'!A:D,4,FALSE),"")</f>
        <v/>
      </c>
      <c r="P75" s="38" t="str">
        <f t="shared" si="52"/>
        <v>NFWF-43429Proprietor's IncomePost</v>
      </c>
      <c r="Q75" s="40">
        <f t="shared" si="48"/>
        <v>4</v>
      </c>
      <c r="R75" s="40" t="str">
        <f t="shared" si="53"/>
        <v>NFWF-43429</v>
      </c>
      <c r="S75" s="40">
        <f t="shared" si="54"/>
        <v>7</v>
      </c>
      <c r="T75" s="109" t="str">
        <f t="shared" si="49"/>
        <v>Proprietor's Income</v>
      </c>
      <c r="U75" s="38">
        <f t="shared" si="55"/>
        <v>10</v>
      </c>
      <c r="V75" s="38" t="str">
        <f t="shared" si="56"/>
        <v>Metric</v>
      </c>
      <c r="W75" s="38" t="str">
        <f t="shared" si="47"/>
        <v>Post</v>
      </c>
      <c r="X75" s="102">
        <f t="shared" si="37"/>
        <v>0</v>
      </c>
      <c r="Y75" s="245">
        <f t="shared" si="38"/>
        <v>0</v>
      </c>
      <c r="AF75" s="40">
        <f t="shared" si="24"/>
        <v>3</v>
      </c>
      <c r="AG75" s="40" t="str">
        <f t="shared" si="40"/>
        <v>NFWF-43986</v>
      </c>
      <c r="AH75" s="40">
        <f t="shared" si="57"/>
        <v>7</v>
      </c>
      <c r="AI75" s="40" t="str">
        <f t="shared" si="25"/>
        <v>Output</v>
      </c>
      <c r="AJ75" s="40">
        <f t="shared" si="25"/>
        <v>1</v>
      </c>
      <c r="AK75" s="40" t="str">
        <f t="shared" si="25"/>
        <v>Priority Metric</v>
      </c>
      <c r="AL75" s="40" t="str">
        <f t="shared" ref="AL75:AL138" si="59">AL69</f>
        <v>Post</v>
      </c>
      <c r="AM75" s="40">
        <f t="shared" si="58"/>
        <v>100</v>
      </c>
      <c r="AN75" s="40">
        <f>VLOOKUP(AM75,'Inputs_Metric 7'!$G$49:$H$51,2,FALSE)</f>
        <v>0.01</v>
      </c>
      <c r="AO75" s="104">
        <f>SUMIFS(
INDEX('Step 1_Metric 7'!$W$1:$AD$99999,    1,    MATCH(CONCATENATE($AL75," - ",$AI75),'Step 1_Metric 7'!$W$1:$AD$1,0))         :          INDEX('Step 1_Metric 7'!$W$1:$AD$99999,    99999,    MATCH(CONCATENATE($AL75," - ",$AI75),'Step 1_Metric 7'!$W$1:$AD$1,0)),
'Step 1_Metric 7'!$C$1:$C$99999,       $AM75,    'Step 1_Metric 7'!$D$1:$D$99999,     $AG75         )</f>
        <v>2157314.389994442</v>
      </c>
      <c r="AP75" s="104">
        <f t="shared" si="41"/>
        <v>21573.143899944422</v>
      </c>
      <c r="AQ75" s="104">
        <f t="shared" si="42"/>
        <v>43146.287799888843</v>
      </c>
      <c r="AR75" s="104" t="str">
        <f t="shared" si="43"/>
        <v/>
      </c>
      <c r="AS75" s="104" t="str">
        <f t="shared" si="44"/>
        <v/>
      </c>
      <c r="AT75" s="104" t="str">
        <f t="shared" si="45"/>
        <v/>
      </c>
      <c r="AU75" s="104">
        <f t="shared" si="46"/>
        <v>64719.431699833265</v>
      </c>
    </row>
    <row r="76" spans="2:47" x14ac:dyDescent="0.25">
      <c r="B76">
        <v>15</v>
      </c>
      <c r="C76" t="str">
        <f>IFERROR(VLOOKUP(B76,'Step 1_Metric 7'!A:D,4,FALSE),"")</f>
        <v/>
      </c>
      <c r="P76" s="38" t="str">
        <f t="shared" si="52"/>
        <v>NFWF-43429Labor IncomePre</v>
      </c>
      <c r="Q76" s="40">
        <f t="shared" si="48"/>
        <v>4</v>
      </c>
      <c r="R76" s="40" t="str">
        <f t="shared" si="53"/>
        <v>NFWF-43429</v>
      </c>
      <c r="S76" s="40">
        <f t="shared" si="54"/>
        <v>7</v>
      </c>
      <c r="T76" s="38" t="str">
        <f t="shared" si="49"/>
        <v>Labor Income</v>
      </c>
      <c r="U76" s="38">
        <f t="shared" si="55"/>
        <v>11</v>
      </c>
      <c r="V76" s="38" t="str">
        <f t="shared" si="56"/>
        <v>Metric</v>
      </c>
      <c r="W76" s="38" t="str">
        <f t="shared" si="47"/>
        <v>Pre</v>
      </c>
      <c r="X76" s="102">
        <f t="shared" si="37"/>
        <v>0</v>
      </c>
      <c r="Y76" s="245" t="str">
        <f t="shared" si="38"/>
        <v/>
      </c>
      <c r="AF76" s="40">
        <f t="shared" si="24"/>
        <v>4</v>
      </c>
      <c r="AG76" s="40" t="str">
        <f t="shared" si="40"/>
        <v>NFWF-43429</v>
      </c>
      <c r="AH76" s="40">
        <f t="shared" si="57"/>
        <v>7</v>
      </c>
      <c r="AI76" s="40" t="str">
        <f t="shared" si="25"/>
        <v>Proprietor's Income</v>
      </c>
      <c r="AJ76" s="40">
        <f t="shared" si="25"/>
        <v>10</v>
      </c>
      <c r="AK76" s="40" t="str">
        <f t="shared" si="25"/>
        <v>Metric</v>
      </c>
      <c r="AL76" s="40" t="str">
        <f t="shared" si="59"/>
        <v>Pre</v>
      </c>
      <c r="AM76" s="40">
        <f t="shared" si="58"/>
        <v>2</v>
      </c>
      <c r="AN76" s="40">
        <f>VLOOKUP(AM76,'Inputs_Metric 7'!$G$49:$H$51,2,FALSE)</f>
        <v>0.5</v>
      </c>
      <c r="AO76" s="104">
        <f>SUMIFS(
INDEX('Step 1_Metric 7'!$W$1:$AD$99999,    1,    MATCH(CONCATENATE($AL76," - ",$AI76),'Step 1_Metric 7'!$W$1:$AD$1,0))         :          INDEX('Step 1_Metric 7'!$W$1:$AD$99999,    99999,    MATCH(CONCATENATE($AL76," - ",$AI76),'Step 1_Metric 7'!$W$1:$AD$1,0)),
'Step 1_Metric 7'!$C$1:$C$99999,       $AM76,    'Step 1_Metric 7'!$D$1:$D$99999,     $AG76         )</f>
        <v>0</v>
      </c>
      <c r="AP76" s="104" t="str">
        <f t="shared" si="41"/>
        <v/>
      </c>
      <c r="AQ76" s="104" t="str">
        <f t="shared" si="42"/>
        <v/>
      </c>
      <c r="AR76" s="104" t="str">
        <f t="shared" si="43"/>
        <v/>
      </c>
      <c r="AS76" s="104" t="str">
        <f t="shared" si="44"/>
        <v/>
      </c>
      <c r="AT76" s="104">
        <f t="shared" si="45"/>
        <v>0</v>
      </c>
      <c r="AU76" s="104">
        <f t="shared" si="46"/>
        <v>0</v>
      </c>
    </row>
    <row r="77" spans="2:47" x14ac:dyDescent="0.25">
      <c r="B77">
        <v>16</v>
      </c>
      <c r="C77" t="str">
        <f>IFERROR(VLOOKUP(B77,'Step 1_Metric 7'!A:D,4,FALSE),"")</f>
        <v/>
      </c>
      <c r="P77" s="38" t="str">
        <f t="shared" si="52"/>
        <v>NFWF-43429Labor IncomePost</v>
      </c>
      <c r="Q77" s="40">
        <f t="shared" si="48"/>
        <v>4</v>
      </c>
      <c r="R77" s="40" t="str">
        <f t="shared" si="53"/>
        <v>NFWF-43429</v>
      </c>
      <c r="S77" s="40">
        <f t="shared" si="54"/>
        <v>7</v>
      </c>
      <c r="T77" s="109" t="str">
        <f t="shared" si="49"/>
        <v>Labor Income</v>
      </c>
      <c r="U77" s="38">
        <f t="shared" si="55"/>
        <v>11</v>
      </c>
      <c r="V77" s="38" t="str">
        <f t="shared" si="56"/>
        <v>Metric</v>
      </c>
      <c r="W77" s="38" t="str">
        <f t="shared" si="47"/>
        <v>Post</v>
      </c>
      <c r="X77" s="102">
        <f t="shared" si="37"/>
        <v>0</v>
      </c>
      <c r="Y77" s="245">
        <f t="shared" si="38"/>
        <v>0</v>
      </c>
      <c r="AF77" s="40">
        <f t="shared" si="24"/>
        <v>4</v>
      </c>
      <c r="AG77" s="40" t="str">
        <f t="shared" si="40"/>
        <v>NFWF-43429</v>
      </c>
      <c r="AH77" s="40">
        <f t="shared" si="57"/>
        <v>7</v>
      </c>
      <c r="AI77" s="40" t="str">
        <f t="shared" si="25"/>
        <v>Proprietor's Income</v>
      </c>
      <c r="AJ77" s="40">
        <f t="shared" si="25"/>
        <v>10</v>
      </c>
      <c r="AK77" s="40" t="str">
        <f t="shared" si="25"/>
        <v>Metric</v>
      </c>
      <c r="AL77" s="40" t="str">
        <f t="shared" si="59"/>
        <v>Pre</v>
      </c>
      <c r="AM77" s="40">
        <f t="shared" si="58"/>
        <v>20</v>
      </c>
      <c r="AN77" s="40">
        <f>VLOOKUP(AM77,'Inputs_Metric 7'!$G$49:$H$51,2,FALSE)</f>
        <v>0.05</v>
      </c>
      <c r="AO77" s="104">
        <f>SUMIFS(
INDEX('Step 1_Metric 7'!$W$1:$AD$99999,    1,    MATCH(CONCATENATE($AL77," - ",$AI77),'Step 1_Metric 7'!$W$1:$AD$1,0))         :          INDEX('Step 1_Metric 7'!$W$1:$AD$99999,    99999,    MATCH(CONCATENATE($AL77," - ",$AI77),'Step 1_Metric 7'!$W$1:$AD$1,0)),
'Step 1_Metric 7'!$C$1:$C$99999,       $AM77,    'Step 1_Metric 7'!$D$1:$D$99999,     $AG77         )</f>
        <v>0</v>
      </c>
      <c r="AP77" s="104" t="str">
        <f t="shared" si="41"/>
        <v/>
      </c>
      <c r="AQ77" s="104" t="str">
        <f t="shared" si="42"/>
        <v/>
      </c>
      <c r="AR77" s="104">
        <f t="shared" si="43"/>
        <v>0</v>
      </c>
      <c r="AS77" s="104">
        <f t="shared" si="44"/>
        <v>0</v>
      </c>
      <c r="AT77" s="104" t="str">
        <f t="shared" si="45"/>
        <v/>
      </c>
      <c r="AU77" s="104">
        <f t="shared" si="46"/>
        <v>0</v>
      </c>
    </row>
    <row r="78" spans="2:47" x14ac:dyDescent="0.25">
      <c r="B78">
        <v>17</v>
      </c>
      <c r="C78" t="str">
        <f>IFERROR(VLOOKUP(B78,'Step 1_Metric 7'!A:D,4,FALSE),"")</f>
        <v/>
      </c>
      <c r="P78" s="38" t="str">
        <f t="shared" si="52"/>
        <v>NFWF-43429EmploymentPre</v>
      </c>
      <c r="Q78" s="40">
        <f t="shared" si="48"/>
        <v>4</v>
      </c>
      <c r="R78" s="40" t="str">
        <f t="shared" si="53"/>
        <v>NFWF-43429</v>
      </c>
      <c r="S78" s="40">
        <f t="shared" si="54"/>
        <v>7</v>
      </c>
      <c r="T78" s="38" t="str">
        <f t="shared" si="49"/>
        <v>Employment</v>
      </c>
      <c r="U78" s="38">
        <f t="shared" si="55"/>
        <v>12</v>
      </c>
      <c r="V78" s="38" t="str">
        <f t="shared" si="56"/>
        <v>Metric</v>
      </c>
      <c r="W78" s="38" t="str">
        <f t="shared" si="47"/>
        <v>Pre</v>
      </c>
      <c r="X78" s="102">
        <f t="shared" si="37"/>
        <v>0</v>
      </c>
      <c r="Y78" s="245" t="str">
        <f t="shared" si="38"/>
        <v/>
      </c>
      <c r="AF78" s="40">
        <f t="shared" si="24"/>
        <v>4</v>
      </c>
      <c r="AG78" s="40" t="str">
        <f t="shared" si="40"/>
        <v>NFWF-43429</v>
      </c>
      <c r="AH78" s="40">
        <f t="shared" si="57"/>
        <v>7</v>
      </c>
      <c r="AI78" s="40" t="str">
        <f t="shared" si="25"/>
        <v>Proprietor's Income</v>
      </c>
      <c r="AJ78" s="40">
        <f t="shared" si="25"/>
        <v>10</v>
      </c>
      <c r="AK78" s="40" t="str">
        <f t="shared" si="25"/>
        <v>Metric</v>
      </c>
      <c r="AL78" s="40" t="str">
        <f t="shared" si="59"/>
        <v>Pre</v>
      </c>
      <c r="AM78" s="40">
        <f t="shared" si="58"/>
        <v>100</v>
      </c>
      <c r="AN78" s="40">
        <f>VLOOKUP(AM78,'Inputs_Metric 7'!$G$49:$H$51,2,FALSE)</f>
        <v>0.01</v>
      </c>
      <c r="AO78" s="104">
        <f>SUMIFS(
INDEX('Step 1_Metric 7'!$W$1:$AD$99999,    1,    MATCH(CONCATENATE($AL78," - ",$AI78),'Step 1_Metric 7'!$W$1:$AD$1,0))         :          INDEX('Step 1_Metric 7'!$W$1:$AD$99999,    99999,    MATCH(CONCATENATE($AL78," - ",$AI78),'Step 1_Metric 7'!$W$1:$AD$1,0)),
'Step 1_Metric 7'!$C$1:$C$99999,       $AM78,    'Step 1_Metric 7'!$D$1:$D$99999,     $AG78         )</f>
        <v>0</v>
      </c>
      <c r="AP78" s="104">
        <f t="shared" si="41"/>
        <v>0</v>
      </c>
      <c r="AQ78" s="104">
        <f t="shared" si="42"/>
        <v>0</v>
      </c>
      <c r="AR78" s="104" t="str">
        <f t="shared" si="43"/>
        <v/>
      </c>
      <c r="AS78" s="104" t="str">
        <f t="shared" si="44"/>
        <v/>
      </c>
      <c r="AT78" s="104" t="str">
        <f t="shared" si="45"/>
        <v/>
      </c>
      <c r="AU78" s="104">
        <f t="shared" si="46"/>
        <v>0</v>
      </c>
    </row>
    <row r="79" spans="2:47" x14ac:dyDescent="0.25">
      <c r="B79">
        <v>18</v>
      </c>
      <c r="C79" t="str">
        <f>IFERROR(VLOOKUP(B79,'Step 1_Metric 7'!A:D,4,FALSE),"")</f>
        <v/>
      </c>
      <c r="P79" s="38" t="str">
        <f t="shared" si="52"/>
        <v>NFWF-43429EmploymentPost</v>
      </c>
      <c r="Q79" s="40">
        <f t="shared" si="48"/>
        <v>4</v>
      </c>
      <c r="R79" s="40" t="str">
        <f t="shared" si="53"/>
        <v>NFWF-43429</v>
      </c>
      <c r="S79" s="40">
        <f t="shared" si="54"/>
        <v>7</v>
      </c>
      <c r="T79" s="109" t="str">
        <f t="shared" si="49"/>
        <v>Employment</v>
      </c>
      <c r="U79" s="38">
        <f t="shared" si="55"/>
        <v>12</v>
      </c>
      <c r="V79" s="38" t="str">
        <f t="shared" si="56"/>
        <v>Metric</v>
      </c>
      <c r="W79" s="38" t="str">
        <f t="shared" si="47"/>
        <v>Post</v>
      </c>
      <c r="X79" s="102">
        <f t="shared" si="37"/>
        <v>0</v>
      </c>
      <c r="Y79" s="245">
        <f t="shared" si="38"/>
        <v>0</v>
      </c>
      <c r="AF79" s="40">
        <f t="shared" si="24"/>
        <v>4</v>
      </c>
      <c r="AG79" s="40" t="str">
        <f t="shared" si="40"/>
        <v>NFWF-43429</v>
      </c>
      <c r="AH79" s="40">
        <f t="shared" si="57"/>
        <v>7</v>
      </c>
      <c r="AI79" s="40" t="str">
        <f t="shared" si="25"/>
        <v>Proprietor's Income</v>
      </c>
      <c r="AJ79" s="40">
        <f t="shared" si="25"/>
        <v>10</v>
      </c>
      <c r="AK79" s="40" t="str">
        <f t="shared" si="25"/>
        <v>Metric</v>
      </c>
      <c r="AL79" s="40" t="str">
        <f t="shared" si="59"/>
        <v>Post</v>
      </c>
      <c r="AM79" s="40">
        <f t="shared" si="58"/>
        <v>2</v>
      </c>
      <c r="AN79" s="40">
        <f>VLOOKUP(AM79,'Inputs_Metric 7'!$G$49:$H$51,2,FALSE)</f>
        <v>0.5</v>
      </c>
      <c r="AO79" s="104">
        <f>SUMIFS(
INDEX('Step 1_Metric 7'!$W$1:$AD$99999,    1,    MATCH(CONCATENATE($AL79," - ",$AI79),'Step 1_Metric 7'!$W$1:$AD$1,0))         :          INDEX('Step 1_Metric 7'!$W$1:$AD$99999,    99999,    MATCH(CONCATENATE($AL79," - ",$AI79),'Step 1_Metric 7'!$W$1:$AD$1,0)),
'Step 1_Metric 7'!$C$1:$C$99999,       $AM79,    'Step 1_Metric 7'!$D$1:$D$99999,     $AG79         )</f>
        <v>0</v>
      </c>
      <c r="AP79" s="104" t="str">
        <f t="shared" si="41"/>
        <v/>
      </c>
      <c r="AQ79" s="104" t="str">
        <f t="shared" si="42"/>
        <v/>
      </c>
      <c r="AR79" s="104" t="str">
        <f t="shared" si="43"/>
        <v/>
      </c>
      <c r="AS79" s="104" t="str">
        <f t="shared" si="44"/>
        <v/>
      </c>
      <c r="AT79" s="104">
        <f t="shared" si="45"/>
        <v>0</v>
      </c>
      <c r="AU79" s="104">
        <f t="shared" si="46"/>
        <v>0</v>
      </c>
    </row>
    <row r="80" spans="2:47" x14ac:dyDescent="0.25">
      <c r="B80">
        <v>19</v>
      </c>
      <c r="C80" t="str">
        <f>IFERROR(VLOOKUP(B80,'Step 1_Metric 7'!A:D,4,FALSE),"")</f>
        <v/>
      </c>
      <c r="P80" s="38" t="str">
        <f t="shared" si="52"/>
        <v>NFWF-43429OutputPre</v>
      </c>
      <c r="Q80" s="40">
        <f t="shared" si="48"/>
        <v>4</v>
      </c>
      <c r="R80" s="40" t="str">
        <f t="shared" si="53"/>
        <v>NFWF-43429</v>
      </c>
      <c r="S80" s="40">
        <f t="shared" si="54"/>
        <v>7</v>
      </c>
      <c r="T80" s="38" t="str">
        <f t="shared" si="49"/>
        <v>Output</v>
      </c>
      <c r="U80" s="38">
        <f t="shared" si="55"/>
        <v>1</v>
      </c>
      <c r="V80" s="38" t="str">
        <f t="shared" si="56"/>
        <v>Priority Metric</v>
      </c>
      <c r="W80" s="38" t="str">
        <f t="shared" si="47"/>
        <v>Pre</v>
      </c>
      <c r="X80" s="102">
        <f t="shared" si="37"/>
        <v>0</v>
      </c>
      <c r="Y80" s="245" t="str">
        <f t="shared" si="38"/>
        <v/>
      </c>
      <c r="AF80" s="40">
        <f t="shared" si="24"/>
        <v>4</v>
      </c>
      <c r="AG80" s="40" t="str">
        <f t="shared" si="40"/>
        <v>NFWF-43429</v>
      </c>
      <c r="AH80" s="40">
        <f t="shared" si="57"/>
        <v>7</v>
      </c>
      <c r="AI80" s="40" t="str">
        <f t="shared" si="25"/>
        <v>Proprietor's Income</v>
      </c>
      <c r="AJ80" s="40">
        <f t="shared" si="25"/>
        <v>10</v>
      </c>
      <c r="AK80" s="40" t="str">
        <f t="shared" si="25"/>
        <v>Metric</v>
      </c>
      <c r="AL80" s="40" t="str">
        <f t="shared" si="59"/>
        <v>Post</v>
      </c>
      <c r="AM80" s="40">
        <f t="shared" si="58"/>
        <v>20</v>
      </c>
      <c r="AN80" s="40">
        <f>VLOOKUP(AM80,'Inputs_Metric 7'!$G$49:$H$51,2,FALSE)</f>
        <v>0.05</v>
      </c>
      <c r="AO80" s="104">
        <f>SUMIFS(
INDEX('Step 1_Metric 7'!$W$1:$AD$99999,    1,    MATCH(CONCATENATE($AL80," - ",$AI80),'Step 1_Metric 7'!$W$1:$AD$1,0))         :          INDEX('Step 1_Metric 7'!$W$1:$AD$99999,    99999,    MATCH(CONCATENATE($AL80," - ",$AI80),'Step 1_Metric 7'!$W$1:$AD$1,0)),
'Step 1_Metric 7'!$C$1:$C$99999,       $AM80,    'Step 1_Metric 7'!$D$1:$D$99999,     $AG80         )</f>
        <v>0</v>
      </c>
      <c r="AP80" s="104" t="str">
        <f t="shared" si="41"/>
        <v/>
      </c>
      <c r="AQ80" s="104" t="str">
        <f t="shared" si="42"/>
        <v/>
      </c>
      <c r="AR80" s="104">
        <f t="shared" si="43"/>
        <v>0</v>
      </c>
      <c r="AS80" s="104">
        <f t="shared" si="44"/>
        <v>0</v>
      </c>
      <c r="AT80" s="104" t="str">
        <f t="shared" si="45"/>
        <v/>
      </c>
      <c r="AU80" s="104">
        <f t="shared" si="46"/>
        <v>0</v>
      </c>
    </row>
    <row r="81" spans="2:47" x14ac:dyDescent="0.25">
      <c r="B81">
        <v>20</v>
      </c>
      <c r="C81" t="str">
        <f>IFERROR(VLOOKUP(B81,'Step 1_Metric 7'!A:D,4,FALSE),"")</f>
        <v/>
      </c>
      <c r="P81" s="38" t="str">
        <f t="shared" si="52"/>
        <v>NFWF-43429OutputPost</v>
      </c>
      <c r="Q81" s="40">
        <f t="shared" si="48"/>
        <v>4</v>
      </c>
      <c r="R81" s="40" t="str">
        <f t="shared" si="53"/>
        <v>NFWF-43429</v>
      </c>
      <c r="S81" s="40">
        <f t="shared" si="54"/>
        <v>7</v>
      </c>
      <c r="T81" s="76" t="str">
        <f t="shared" si="49"/>
        <v>Output</v>
      </c>
      <c r="U81" s="38">
        <f t="shared" si="55"/>
        <v>1</v>
      </c>
      <c r="V81" s="38" t="str">
        <f t="shared" si="56"/>
        <v>Priority Metric</v>
      </c>
      <c r="W81" s="38" t="str">
        <f t="shared" si="47"/>
        <v>Post</v>
      </c>
      <c r="X81" s="102">
        <f t="shared" si="37"/>
        <v>0</v>
      </c>
      <c r="Y81" s="245">
        <f t="shared" si="38"/>
        <v>0</v>
      </c>
      <c r="AF81" s="40">
        <f t="shared" si="24"/>
        <v>4</v>
      </c>
      <c r="AG81" s="40" t="str">
        <f t="shared" si="40"/>
        <v>NFWF-43429</v>
      </c>
      <c r="AH81" s="40">
        <f t="shared" si="57"/>
        <v>7</v>
      </c>
      <c r="AI81" s="40" t="str">
        <f t="shared" si="25"/>
        <v>Proprietor's Income</v>
      </c>
      <c r="AJ81" s="40">
        <f t="shared" si="25"/>
        <v>10</v>
      </c>
      <c r="AK81" s="40" t="str">
        <f t="shared" si="25"/>
        <v>Metric</v>
      </c>
      <c r="AL81" s="40" t="str">
        <f t="shared" si="59"/>
        <v>Post</v>
      </c>
      <c r="AM81" s="40">
        <f t="shared" si="58"/>
        <v>100</v>
      </c>
      <c r="AN81" s="40">
        <f>VLOOKUP(AM81,'Inputs_Metric 7'!$G$49:$H$51,2,FALSE)</f>
        <v>0.01</v>
      </c>
      <c r="AO81" s="104">
        <f>SUMIFS(
INDEX('Step 1_Metric 7'!$W$1:$AD$99999,    1,    MATCH(CONCATENATE($AL81," - ",$AI81),'Step 1_Metric 7'!$W$1:$AD$1,0))         :          INDEX('Step 1_Metric 7'!$W$1:$AD$99999,    99999,    MATCH(CONCATENATE($AL81," - ",$AI81),'Step 1_Metric 7'!$W$1:$AD$1,0)),
'Step 1_Metric 7'!$C$1:$C$99999,       $AM81,    'Step 1_Metric 7'!$D$1:$D$99999,     $AG81         )</f>
        <v>0</v>
      </c>
      <c r="AP81" s="104">
        <f t="shared" si="41"/>
        <v>0</v>
      </c>
      <c r="AQ81" s="104">
        <f t="shared" si="42"/>
        <v>0</v>
      </c>
      <c r="AR81" s="104" t="str">
        <f t="shared" si="43"/>
        <v/>
      </c>
      <c r="AS81" s="104" t="str">
        <f t="shared" si="44"/>
        <v/>
      </c>
      <c r="AT81" s="104" t="str">
        <f t="shared" si="45"/>
        <v/>
      </c>
      <c r="AU81" s="104">
        <f t="shared" si="46"/>
        <v>0</v>
      </c>
    </row>
    <row r="82" spans="2:47" x14ac:dyDescent="0.25">
      <c r="B82">
        <v>21</v>
      </c>
      <c r="C82" t="str">
        <f>IFERROR(VLOOKUP(B82,'Step 1_Metric 7'!A:D,4,FALSE),"")</f>
        <v/>
      </c>
      <c r="P82" s="38" t="str">
        <f t="shared" si="52"/>
        <v>NFWF-44225Proprietor's IncomePre</v>
      </c>
      <c r="Q82" s="40">
        <f t="shared" si="48"/>
        <v>5</v>
      </c>
      <c r="R82" s="40" t="str">
        <f t="shared" si="53"/>
        <v>NFWF-44225</v>
      </c>
      <c r="S82" s="40">
        <f t="shared" si="54"/>
        <v>7</v>
      </c>
      <c r="T82" s="38" t="str">
        <f t="shared" si="49"/>
        <v>Proprietor's Income</v>
      </c>
      <c r="U82" s="38">
        <f t="shared" si="55"/>
        <v>10</v>
      </c>
      <c r="V82" s="38" t="str">
        <f t="shared" si="56"/>
        <v>Metric</v>
      </c>
      <c r="W82" s="38" t="str">
        <f t="shared" si="47"/>
        <v>Pre</v>
      </c>
      <c r="X82" s="102">
        <f t="shared" si="37"/>
        <v>0</v>
      </c>
      <c r="Y82" s="245" t="str">
        <f t="shared" si="38"/>
        <v/>
      </c>
      <c r="AF82" s="40">
        <f t="shared" si="24"/>
        <v>4</v>
      </c>
      <c r="AG82" s="40" t="str">
        <f t="shared" si="40"/>
        <v>NFWF-43429</v>
      </c>
      <c r="AH82" s="40">
        <f t="shared" si="57"/>
        <v>7</v>
      </c>
      <c r="AI82" s="40" t="str">
        <f t="shared" si="25"/>
        <v>Labor Income</v>
      </c>
      <c r="AJ82" s="40">
        <f t="shared" si="25"/>
        <v>11</v>
      </c>
      <c r="AK82" s="40" t="str">
        <f t="shared" si="25"/>
        <v>Metric</v>
      </c>
      <c r="AL82" s="40" t="str">
        <f t="shared" si="59"/>
        <v>Pre</v>
      </c>
      <c r="AM82" s="40">
        <f t="shared" si="58"/>
        <v>2</v>
      </c>
      <c r="AN82" s="40">
        <f>VLOOKUP(AM82,'Inputs_Metric 7'!$G$49:$H$51,2,FALSE)</f>
        <v>0.5</v>
      </c>
      <c r="AO82" s="104">
        <f>SUMIFS(
INDEX('Step 1_Metric 7'!$W$1:$AD$99999,    1,    MATCH(CONCATENATE($AL82," - ",$AI82),'Step 1_Metric 7'!$W$1:$AD$1,0))         :          INDEX('Step 1_Metric 7'!$W$1:$AD$99999,    99999,    MATCH(CONCATENATE($AL82," - ",$AI82),'Step 1_Metric 7'!$W$1:$AD$1,0)),
'Step 1_Metric 7'!$C$1:$C$99999,       $AM82,    'Step 1_Metric 7'!$D$1:$D$99999,     $AG82         )</f>
        <v>0</v>
      </c>
      <c r="AP82" s="104" t="str">
        <f t="shared" si="41"/>
        <v/>
      </c>
      <c r="AQ82" s="104" t="str">
        <f t="shared" si="42"/>
        <v/>
      </c>
      <c r="AR82" s="104" t="str">
        <f t="shared" si="43"/>
        <v/>
      </c>
      <c r="AS82" s="104" t="str">
        <f t="shared" si="44"/>
        <v/>
      </c>
      <c r="AT82" s="104">
        <f t="shared" si="45"/>
        <v>0</v>
      </c>
      <c r="AU82" s="104">
        <f t="shared" si="46"/>
        <v>0</v>
      </c>
    </row>
    <row r="83" spans="2:47" x14ac:dyDescent="0.25">
      <c r="B83">
        <v>22</v>
      </c>
      <c r="C83" t="str">
        <f>IFERROR(VLOOKUP(B83,'Step 1_Metric 7'!A:D,4,FALSE),"")</f>
        <v/>
      </c>
      <c r="P83" s="38" t="str">
        <f t="shared" si="52"/>
        <v>NFWF-44225Proprietor's IncomePost</v>
      </c>
      <c r="Q83" s="40">
        <f t="shared" si="48"/>
        <v>5</v>
      </c>
      <c r="R83" s="40" t="str">
        <f t="shared" si="53"/>
        <v>NFWF-44225</v>
      </c>
      <c r="S83" s="40">
        <f t="shared" si="54"/>
        <v>7</v>
      </c>
      <c r="T83" s="109" t="str">
        <f t="shared" si="49"/>
        <v>Proprietor's Income</v>
      </c>
      <c r="U83" s="38">
        <f t="shared" si="55"/>
        <v>10</v>
      </c>
      <c r="V83" s="38" t="str">
        <f t="shared" si="56"/>
        <v>Metric</v>
      </c>
      <c r="W83" s="38" t="str">
        <f t="shared" si="47"/>
        <v>Post</v>
      </c>
      <c r="X83" s="102">
        <f t="shared" si="37"/>
        <v>0</v>
      </c>
      <c r="Y83" s="245">
        <f t="shared" si="38"/>
        <v>0</v>
      </c>
      <c r="AF83" s="40">
        <f t="shared" si="24"/>
        <v>4</v>
      </c>
      <c r="AG83" s="40" t="str">
        <f t="shared" si="40"/>
        <v>NFWF-43429</v>
      </c>
      <c r="AH83" s="40">
        <f t="shared" si="57"/>
        <v>7</v>
      </c>
      <c r="AI83" s="40" t="str">
        <f t="shared" si="25"/>
        <v>Labor Income</v>
      </c>
      <c r="AJ83" s="40">
        <f t="shared" si="25"/>
        <v>11</v>
      </c>
      <c r="AK83" s="40" t="str">
        <f t="shared" si="25"/>
        <v>Metric</v>
      </c>
      <c r="AL83" s="40" t="str">
        <f t="shared" si="59"/>
        <v>Pre</v>
      </c>
      <c r="AM83" s="40">
        <f t="shared" si="58"/>
        <v>20</v>
      </c>
      <c r="AN83" s="40">
        <f>VLOOKUP(AM83,'Inputs_Metric 7'!$G$49:$H$51,2,FALSE)</f>
        <v>0.05</v>
      </c>
      <c r="AO83" s="104">
        <f>SUMIFS(
INDEX('Step 1_Metric 7'!$W$1:$AD$99999,    1,    MATCH(CONCATENATE($AL83," - ",$AI83),'Step 1_Metric 7'!$W$1:$AD$1,0))         :          INDEX('Step 1_Metric 7'!$W$1:$AD$99999,    99999,    MATCH(CONCATENATE($AL83," - ",$AI83),'Step 1_Metric 7'!$W$1:$AD$1,0)),
'Step 1_Metric 7'!$C$1:$C$99999,       $AM83,    'Step 1_Metric 7'!$D$1:$D$99999,     $AG83         )</f>
        <v>0</v>
      </c>
      <c r="AP83" s="104" t="str">
        <f t="shared" si="41"/>
        <v/>
      </c>
      <c r="AQ83" s="104" t="str">
        <f t="shared" si="42"/>
        <v/>
      </c>
      <c r="AR83" s="104">
        <f t="shared" si="43"/>
        <v>0</v>
      </c>
      <c r="AS83" s="104">
        <f t="shared" si="44"/>
        <v>0</v>
      </c>
      <c r="AT83" s="104" t="str">
        <f t="shared" si="45"/>
        <v/>
      </c>
      <c r="AU83" s="104">
        <f t="shared" si="46"/>
        <v>0</v>
      </c>
    </row>
    <row r="84" spans="2:47" x14ac:dyDescent="0.25">
      <c r="B84">
        <v>23</v>
      </c>
      <c r="C84" t="str">
        <f>IFERROR(VLOOKUP(B84,'Step 1_Metric 7'!A:D,4,FALSE),"")</f>
        <v/>
      </c>
      <c r="P84" s="38" t="str">
        <f t="shared" si="52"/>
        <v>NFWF-44225Labor IncomePre</v>
      </c>
      <c r="Q84" s="40">
        <f t="shared" si="48"/>
        <v>5</v>
      </c>
      <c r="R84" s="40" t="str">
        <f t="shared" si="53"/>
        <v>NFWF-44225</v>
      </c>
      <c r="S84" s="40">
        <f t="shared" si="54"/>
        <v>7</v>
      </c>
      <c r="T84" s="38" t="str">
        <f t="shared" si="49"/>
        <v>Labor Income</v>
      </c>
      <c r="U84" s="38">
        <f t="shared" si="55"/>
        <v>11</v>
      </c>
      <c r="V84" s="38" t="str">
        <f t="shared" si="56"/>
        <v>Metric</v>
      </c>
      <c r="W84" s="38" t="str">
        <f t="shared" si="47"/>
        <v>Pre</v>
      </c>
      <c r="X84" s="102">
        <f t="shared" si="37"/>
        <v>0</v>
      </c>
      <c r="Y84" s="245" t="str">
        <f t="shared" si="38"/>
        <v/>
      </c>
      <c r="AF84" s="40">
        <f t="shared" si="24"/>
        <v>4</v>
      </c>
      <c r="AG84" s="40" t="str">
        <f t="shared" si="40"/>
        <v>NFWF-43429</v>
      </c>
      <c r="AH84" s="40">
        <f t="shared" si="57"/>
        <v>7</v>
      </c>
      <c r="AI84" s="40" t="str">
        <f t="shared" si="25"/>
        <v>Labor Income</v>
      </c>
      <c r="AJ84" s="40">
        <f t="shared" si="25"/>
        <v>11</v>
      </c>
      <c r="AK84" s="40" t="str">
        <f t="shared" si="25"/>
        <v>Metric</v>
      </c>
      <c r="AL84" s="40" t="str">
        <f t="shared" si="59"/>
        <v>Pre</v>
      </c>
      <c r="AM84" s="40">
        <f t="shared" si="58"/>
        <v>100</v>
      </c>
      <c r="AN84" s="40">
        <f>VLOOKUP(AM84,'Inputs_Metric 7'!$G$49:$H$51,2,FALSE)</f>
        <v>0.01</v>
      </c>
      <c r="AO84" s="104">
        <f>SUMIFS(
INDEX('Step 1_Metric 7'!$W$1:$AD$99999,    1,    MATCH(CONCATENATE($AL84," - ",$AI84),'Step 1_Metric 7'!$W$1:$AD$1,0))         :          INDEX('Step 1_Metric 7'!$W$1:$AD$99999,    99999,    MATCH(CONCATENATE($AL84," - ",$AI84),'Step 1_Metric 7'!$W$1:$AD$1,0)),
'Step 1_Metric 7'!$C$1:$C$99999,       $AM84,    'Step 1_Metric 7'!$D$1:$D$99999,     $AG84         )</f>
        <v>0</v>
      </c>
      <c r="AP84" s="104">
        <f t="shared" si="41"/>
        <v>0</v>
      </c>
      <c r="AQ84" s="104">
        <f t="shared" si="42"/>
        <v>0</v>
      </c>
      <c r="AR84" s="104" t="str">
        <f t="shared" si="43"/>
        <v/>
      </c>
      <c r="AS84" s="104" t="str">
        <f t="shared" si="44"/>
        <v/>
      </c>
      <c r="AT84" s="104" t="str">
        <f t="shared" si="45"/>
        <v/>
      </c>
      <c r="AU84" s="104">
        <f t="shared" si="46"/>
        <v>0</v>
      </c>
    </row>
    <row r="85" spans="2:47" x14ac:dyDescent="0.25">
      <c r="B85">
        <v>24</v>
      </c>
      <c r="C85" t="str">
        <f>IFERROR(VLOOKUP(B85,'Step 1_Metric 7'!A:D,4,FALSE),"")</f>
        <v/>
      </c>
      <c r="P85" s="38" t="str">
        <f t="shared" si="52"/>
        <v>NFWF-44225Labor IncomePost</v>
      </c>
      <c r="Q85" s="40">
        <f t="shared" si="48"/>
        <v>5</v>
      </c>
      <c r="R85" s="40" t="str">
        <f t="shared" si="53"/>
        <v>NFWF-44225</v>
      </c>
      <c r="S85" s="40">
        <f t="shared" si="54"/>
        <v>7</v>
      </c>
      <c r="T85" s="109" t="str">
        <f t="shared" si="49"/>
        <v>Labor Income</v>
      </c>
      <c r="U85" s="38">
        <f t="shared" si="55"/>
        <v>11</v>
      </c>
      <c r="V85" s="38" t="str">
        <f t="shared" si="56"/>
        <v>Metric</v>
      </c>
      <c r="W85" s="38" t="str">
        <f t="shared" si="47"/>
        <v>Post</v>
      </c>
      <c r="X85" s="102">
        <f t="shared" si="37"/>
        <v>0</v>
      </c>
      <c r="Y85" s="245">
        <f t="shared" si="38"/>
        <v>0</v>
      </c>
      <c r="AF85" s="40">
        <f t="shared" si="24"/>
        <v>4</v>
      </c>
      <c r="AG85" s="40" t="str">
        <f t="shared" si="40"/>
        <v>NFWF-43429</v>
      </c>
      <c r="AH85" s="40">
        <f t="shared" si="57"/>
        <v>7</v>
      </c>
      <c r="AI85" s="40" t="str">
        <f t="shared" si="25"/>
        <v>Labor Income</v>
      </c>
      <c r="AJ85" s="40">
        <f t="shared" si="25"/>
        <v>11</v>
      </c>
      <c r="AK85" s="40" t="str">
        <f t="shared" si="25"/>
        <v>Metric</v>
      </c>
      <c r="AL85" s="40" t="str">
        <f t="shared" si="59"/>
        <v>Post</v>
      </c>
      <c r="AM85" s="40">
        <f t="shared" si="58"/>
        <v>2</v>
      </c>
      <c r="AN85" s="40">
        <f>VLOOKUP(AM85,'Inputs_Metric 7'!$G$49:$H$51,2,FALSE)</f>
        <v>0.5</v>
      </c>
      <c r="AO85" s="104">
        <f>SUMIFS(
INDEX('Step 1_Metric 7'!$W$1:$AD$99999,    1,    MATCH(CONCATENATE($AL85," - ",$AI85),'Step 1_Metric 7'!$W$1:$AD$1,0))         :          INDEX('Step 1_Metric 7'!$W$1:$AD$99999,    99999,    MATCH(CONCATENATE($AL85," - ",$AI85),'Step 1_Metric 7'!$W$1:$AD$1,0)),
'Step 1_Metric 7'!$C$1:$C$99999,       $AM85,    'Step 1_Metric 7'!$D$1:$D$99999,     $AG85         )</f>
        <v>0</v>
      </c>
      <c r="AP85" s="104" t="str">
        <f t="shared" si="41"/>
        <v/>
      </c>
      <c r="AQ85" s="104" t="str">
        <f t="shared" si="42"/>
        <v/>
      </c>
      <c r="AR85" s="104" t="str">
        <f t="shared" si="43"/>
        <v/>
      </c>
      <c r="AS85" s="104" t="str">
        <f t="shared" si="44"/>
        <v/>
      </c>
      <c r="AT85" s="104">
        <f t="shared" si="45"/>
        <v>0</v>
      </c>
      <c r="AU85" s="104">
        <f t="shared" si="46"/>
        <v>0</v>
      </c>
    </row>
    <row r="86" spans="2:47" x14ac:dyDescent="0.25">
      <c r="B86">
        <v>25</v>
      </c>
      <c r="C86" t="str">
        <f>IFERROR(VLOOKUP(B86,'Step 1_Metric 7'!A:D,4,FALSE),"")</f>
        <v/>
      </c>
      <c r="P86" s="38" t="str">
        <f t="shared" si="52"/>
        <v>NFWF-44225EmploymentPre</v>
      </c>
      <c r="Q86" s="40">
        <f t="shared" si="48"/>
        <v>5</v>
      </c>
      <c r="R86" s="40" t="str">
        <f t="shared" si="53"/>
        <v>NFWF-44225</v>
      </c>
      <c r="S86" s="40">
        <f t="shared" si="54"/>
        <v>7</v>
      </c>
      <c r="T86" s="38" t="str">
        <f t="shared" si="49"/>
        <v>Employment</v>
      </c>
      <c r="U86" s="38">
        <f t="shared" si="55"/>
        <v>12</v>
      </c>
      <c r="V86" s="38" t="str">
        <f t="shared" si="56"/>
        <v>Metric</v>
      </c>
      <c r="W86" s="38" t="str">
        <f t="shared" si="47"/>
        <v>Pre</v>
      </c>
      <c r="X86" s="102">
        <f t="shared" si="37"/>
        <v>0</v>
      </c>
      <c r="Y86" s="245" t="str">
        <f t="shared" si="38"/>
        <v/>
      </c>
      <c r="AF86" s="40">
        <f t="shared" si="24"/>
        <v>4</v>
      </c>
      <c r="AG86" s="40" t="str">
        <f t="shared" si="40"/>
        <v>NFWF-43429</v>
      </c>
      <c r="AH86" s="40">
        <f t="shared" si="57"/>
        <v>7</v>
      </c>
      <c r="AI86" s="40" t="str">
        <f t="shared" si="25"/>
        <v>Labor Income</v>
      </c>
      <c r="AJ86" s="40">
        <f t="shared" si="25"/>
        <v>11</v>
      </c>
      <c r="AK86" s="40" t="str">
        <f t="shared" si="25"/>
        <v>Metric</v>
      </c>
      <c r="AL86" s="40" t="str">
        <f t="shared" si="59"/>
        <v>Post</v>
      </c>
      <c r="AM86" s="40">
        <f t="shared" si="58"/>
        <v>20</v>
      </c>
      <c r="AN86" s="40">
        <f>VLOOKUP(AM86,'Inputs_Metric 7'!$G$49:$H$51,2,FALSE)</f>
        <v>0.05</v>
      </c>
      <c r="AO86" s="104">
        <f>SUMIFS(
INDEX('Step 1_Metric 7'!$W$1:$AD$99999,    1,    MATCH(CONCATENATE($AL86," - ",$AI86),'Step 1_Metric 7'!$W$1:$AD$1,0))         :          INDEX('Step 1_Metric 7'!$W$1:$AD$99999,    99999,    MATCH(CONCATENATE($AL86," - ",$AI86),'Step 1_Metric 7'!$W$1:$AD$1,0)),
'Step 1_Metric 7'!$C$1:$C$99999,       $AM86,    'Step 1_Metric 7'!$D$1:$D$99999,     $AG86         )</f>
        <v>0</v>
      </c>
      <c r="AP86" s="104" t="str">
        <f t="shared" si="41"/>
        <v/>
      </c>
      <c r="AQ86" s="104" t="str">
        <f t="shared" si="42"/>
        <v/>
      </c>
      <c r="AR86" s="104">
        <f t="shared" si="43"/>
        <v>0</v>
      </c>
      <c r="AS86" s="104">
        <f t="shared" si="44"/>
        <v>0</v>
      </c>
      <c r="AT86" s="104" t="str">
        <f t="shared" si="45"/>
        <v/>
      </c>
      <c r="AU86" s="104">
        <f t="shared" si="46"/>
        <v>0</v>
      </c>
    </row>
    <row r="87" spans="2:47" x14ac:dyDescent="0.25">
      <c r="B87">
        <v>26</v>
      </c>
      <c r="C87" t="str">
        <f>IFERROR(VLOOKUP(B87,'Step 1_Metric 7'!A:D,4,FALSE),"")</f>
        <v/>
      </c>
      <c r="P87" s="38" t="str">
        <f t="shared" si="52"/>
        <v>NFWF-44225EmploymentPost</v>
      </c>
      <c r="Q87" s="40">
        <f t="shared" si="48"/>
        <v>5</v>
      </c>
      <c r="R87" s="40" t="str">
        <f t="shared" si="53"/>
        <v>NFWF-44225</v>
      </c>
      <c r="S87" s="40">
        <f t="shared" si="54"/>
        <v>7</v>
      </c>
      <c r="T87" s="109" t="str">
        <f t="shared" si="49"/>
        <v>Employment</v>
      </c>
      <c r="U87" s="38">
        <f t="shared" si="55"/>
        <v>12</v>
      </c>
      <c r="V87" s="38" t="str">
        <f t="shared" si="56"/>
        <v>Metric</v>
      </c>
      <c r="W87" s="38" t="str">
        <f t="shared" si="47"/>
        <v>Post</v>
      </c>
      <c r="X87" s="102">
        <f t="shared" si="37"/>
        <v>0</v>
      </c>
      <c r="Y87" s="245">
        <f t="shared" si="38"/>
        <v>0</v>
      </c>
      <c r="AF87" s="40">
        <f t="shared" si="24"/>
        <v>4</v>
      </c>
      <c r="AG87" s="40" t="str">
        <f t="shared" si="40"/>
        <v>NFWF-43429</v>
      </c>
      <c r="AH87" s="40">
        <f t="shared" si="57"/>
        <v>7</v>
      </c>
      <c r="AI87" s="40" t="str">
        <f t="shared" si="25"/>
        <v>Labor Income</v>
      </c>
      <c r="AJ87" s="40">
        <f t="shared" si="25"/>
        <v>11</v>
      </c>
      <c r="AK87" s="40" t="str">
        <f t="shared" si="25"/>
        <v>Metric</v>
      </c>
      <c r="AL87" s="40" t="str">
        <f t="shared" si="59"/>
        <v>Post</v>
      </c>
      <c r="AM87" s="40">
        <f t="shared" si="58"/>
        <v>100</v>
      </c>
      <c r="AN87" s="40">
        <f>VLOOKUP(AM87,'Inputs_Metric 7'!$G$49:$H$51,2,FALSE)</f>
        <v>0.01</v>
      </c>
      <c r="AO87" s="104">
        <f>SUMIFS(
INDEX('Step 1_Metric 7'!$W$1:$AD$99999,    1,    MATCH(CONCATENATE($AL87," - ",$AI87),'Step 1_Metric 7'!$W$1:$AD$1,0))         :          INDEX('Step 1_Metric 7'!$W$1:$AD$99999,    99999,    MATCH(CONCATENATE($AL87," - ",$AI87),'Step 1_Metric 7'!$W$1:$AD$1,0)),
'Step 1_Metric 7'!$C$1:$C$99999,       $AM87,    'Step 1_Metric 7'!$D$1:$D$99999,     $AG87         )</f>
        <v>0</v>
      </c>
      <c r="AP87" s="104">
        <f t="shared" si="41"/>
        <v>0</v>
      </c>
      <c r="AQ87" s="104">
        <f t="shared" si="42"/>
        <v>0</v>
      </c>
      <c r="AR87" s="104" t="str">
        <f t="shared" si="43"/>
        <v/>
      </c>
      <c r="AS87" s="104" t="str">
        <f t="shared" si="44"/>
        <v/>
      </c>
      <c r="AT87" s="104" t="str">
        <f t="shared" si="45"/>
        <v/>
      </c>
      <c r="AU87" s="104">
        <f t="shared" si="46"/>
        <v>0</v>
      </c>
    </row>
    <row r="88" spans="2:47" x14ac:dyDescent="0.25">
      <c r="B88">
        <v>27</v>
      </c>
      <c r="C88" t="str">
        <f>IFERROR(VLOOKUP(B88,'Step 1_Metric 7'!A:D,4,FALSE),"")</f>
        <v/>
      </c>
      <c r="P88" s="38" t="str">
        <f t="shared" si="52"/>
        <v>NFWF-44225OutputPre</v>
      </c>
      <c r="Q88" s="40">
        <f t="shared" si="48"/>
        <v>5</v>
      </c>
      <c r="R88" s="40" t="str">
        <f t="shared" si="53"/>
        <v>NFWF-44225</v>
      </c>
      <c r="S88" s="40">
        <f t="shared" si="54"/>
        <v>7</v>
      </c>
      <c r="T88" s="38" t="str">
        <f t="shared" si="49"/>
        <v>Output</v>
      </c>
      <c r="U88" s="38">
        <f t="shared" si="55"/>
        <v>1</v>
      </c>
      <c r="V88" s="38" t="str">
        <f t="shared" si="56"/>
        <v>Priority Metric</v>
      </c>
      <c r="W88" s="38" t="str">
        <f t="shared" si="47"/>
        <v>Pre</v>
      </c>
      <c r="X88" s="102">
        <f t="shared" si="37"/>
        <v>0</v>
      </c>
      <c r="Y88" s="245" t="str">
        <f t="shared" si="38"/>
        <v/>
      </c>
      <c r="AF88" s="40">
        <f t="shared" si="24"/>
        <v>4</v>
      </c>
      <c r="AG88" s="40" t="str">
        <f t="shared" si="40"/>
        <v>NFWF-43429</v>
      </c>
      <c r="AH88" s="40">
        <f t="shared" si="57"/>
        <v>7</v>
      </c>
      <c r="AI88" s="40" t="str">
        <f t="shared" si="25"/>
        <v>Employment</v>
      </c>
      <c r="AJ88" s="40">
        <f t="shared" si="25"/>
        <v>12</v>
      </c>
      <c r="AK88" s="40" t="str">
        <f t="shared" si="25"/>
        <v>Metric</v>
      </c>
      <c r="AL88" s="40" t="str">
        <f t="shared" si="59"/>
        <v>Pre</v>
      </c>
      <c r="AM88" s="40">
        <f t="shared" si="58"/>
        <v>2</v>
      </c>
      <c r="AN88" s="40">
        <f>VLOOKUP(AM88,'Inputs_Metric 7'!$G$49:$H$51,2,FALSE)</f>
        <v>0.5</v>
      </c>
      <c r="AO88" s="169">
        <f>SUMIFS(
INDEX('Step 1_Metric 7'!$W$1:$AD$99999,    1,    MATCH(CONCATENATE($AL88," - ",$AI88),'Step 1_Metric 7'!$W$1:$AD$1,0))         :          INDEX('Step 1_Metric 7'!$W$1:$AD$99999,    99999,    MATCH(CONCATENATE($AL88," - ",$AI88),'Step 1_Metric 7'!$W$1:$AD$1,0)),
'Step 1_Metric 7'!$C$1:$C$99999,       $AM88,    'Step 1_Metric 7'!$D$1:$D$99999,     $AG88         )</f>
        <v>0</v>
      </c>
      <c r="AP88" s="169" t="str">
        <f t="shared" si="41"/>
        <v/>
      </c>
      <c r="AQ88" s="169" t="str">
        <f t="shared" si="42"/>
        <v/>
      </c>
      <c r="AR88" s="169" t="str">
        <f t="shared" si="43"/>
        <v/>
      </c>
      <c r="AS88" s="169" t="str">
        <f t="shared" si="44"/>
        <v/>
      </c>
      <c r="AT88" s="169">
        <f t="shared" si="45"/>
        <v>0</v>
      </c>
      <c r="AU88" s="169">
        <f t="shared" si="46"/>
        <v>0</v>
      </c>
    </row>
    <row r="89" spans="2:47" x14ac:dyDescent="0.25">
      <c r="B89">
        <v>28</v>
      </c>
      <c r="C89" t="str">
        <f>IFERROR(VLOOKUP(B89,'Step 1_Metric 7'!A:D,4,FALSE),"")</f>
        <v/>
      </c>
      <c r="P89" s="38" t="str">
        <f t="shared" si="52"/>
        <v>NFWF-44225OutputPost</v>
      </c>
      <c r="Q89" s="40">
        <f t="shared" si="48"/>
        <v>5</v>
      </c>
      <c r="R89" s="40" t="str">
        <f t="shared" si="53"/>
        <v>NFWF-44225</v>
      </c>
      <c r="S89" s="40">
        <f t="shared" si="54"/>
        <v>7</v>
      </c>
      <c r="T89" s="76" t="str">
        <f t="shared" si="49"/>
        <v>Output</v>
      </c>
      <c r="U89" s="38">
        <f t="shared" si="55"/>
        <v>1</v>
      </c>
      <c r="V89" s="38" t="str">
        <f t="shared" si="56"/>
        <v>Priority Metric</v>
      </c>
      <c r="W89" s="38" t="str">
        <f t="shared" si="47"/>
        <v>Post</v>
      </c>
      <c r="X89" s="102">
        <f t="shared" si="37"/>
        <v>0</v>
      </c>
      <c r="Y89" s="245">
        <f t="shared" si="38"/>
        <v>0</v>
      </c>
      <c r="AF89" s="40">
        <f t="shared" si="24"/>
        <v>4</v>
      </c>
      <c r="AG89" s="40" t="str">
        <f t="shared" si="40"/>
        <v>NFWF-43429</v>
      </c>
      <c r="AH89" s="40">
        <f t="shared" si="57"/>
        <v>7</v>
      </c>
      <c r="AI89" s="40" t="str">
        <f t="shared" si="25"/>
        <v>Employment</v>
      </c>
      <c r="AJ89" s="40">
        <f t="shared" si="25"/>
        <v>12</v>
      </c>
      <c r="AK89" s="40" t="str">
        <f t="shared" si="25"/>
        <v>Metric</v>
      </c>
      <c r="AL89" s="40" t="str">
        <f t="shared" si="59"/>
        <v>Pre</v>
      </c>
      <c r="AM89" s="40">
        <f t="shared" si="58"/>
        <v>20</v>
      </c>
      <c r="AN89" s="40">
        <f>VLOOKUP(AM89,'Inputs_Metric 7'!$G$49:$H$51,2,FALSE)</f>
        <v>0.05</v>
      </c>
      <c r="AO89" s="169">
        <f>SUMIFS(
INDEX('Step 1_Metric 7'!$W$1:$AD$99999,    1,    MATCH(CONCATENATE($AL89," - ",$AI89),'Step 1_Metric 7'!$W$1:$AD$1,0))         :          INDEX('Step 1_Metric 7'!$W$1:$AD$99999,    99999,    MATCH(CONCATENATE($AL89," - ",$AI89),'Step 1_Metric 7'!$W$1:$AD$1,0)),
'Step 1_Metric 7'!$C$1:$C$99999,       $AM89,    'Step 1_Metric 7'!$D$1:$D$99999,     $AG89         )</f>
        <v>0</v>
      </c>
      <c r="AP89" s="169" t="str">
        <f t="shared" si="41"/>
        <v/>
      </c>
      <c r="AQ89" s="169" t="str">
        <f t="shared" si="42"/>
        <v/>
      </c>
      <c r="AR89" s="169">
        <f t="shared" si="43"/>
        <v>0</v>
      </c>
      <c r="AS89" s="169">
        <f t="shared" si="44"/>
        <v>0</v>
      </c>
      <c r="AT89" s="169" t="str">
        <f t="shared" si="45"/>
        <v/>
      </c>
      <c r="AU89" s="169">
        <f t="shared" si="46"/>
        <v>0</v>
      </c>
    </row>
    <row r="90" spans="2:47" x14ac:dyDescent="0.25">
      <c r="B90">
        <v>29</v>
      </c>
      <c r="C90" t="str">
        <f>IFERROR(VLOOKUP(B90,'Step 1_Metric 7'!A:D,4,FALSE),"")</f>
        <v/>
      </c>
      <c r="P90" s="38" t="str">
        <f t="shared" si="52"/>
        <v>NFWF-43322Proprietor's IncomePre</v>
      </c>
      <c r="Q90" s="40">
        <f t="shared" si="48"/>
        <v>6</v>
      </c>
      <c r="R90" s="40" t="str">
        <f t="shared" si="53"/>
        <v>NFWF-43322</v>
      </c>
      <c r="S90" s="40">
        <f t="shared" si="54"/>
        <v>7</v>
      </c>
      <c r="T90" s="38" t="str">
        <f t="shared" si="49"/>
        <v>Proprietor's Income</v>
      </c>
      <c r="U90" s="38">
        <f t="shared" si="55"/>
        <v>10</v>
      </c>
      <c r="V90" s="38" t="str">
        <f t="shared" si="56"/>
        <v>Metric</v>
      </c>
      <c r="W90" s="38" t="str">
        <f t="shared" si="47"/>
        <v>Pre</v>
      </c>
      <c r="X90" s="102">
        <f t="shared" si="37"/>
        <v>0</v>
      </c>
      <c r="Y90" s="245" t="str">
        <f t="shared" si="38"/>
        <v/>
      </c>
      <c r="AF90" s="40">
        <f t="shared" si="24"/>
        <v>4</v>
      </c>
      <c r="AG90" s="40" t="str">
        <f t="shared" si="40"/>
        <v>NFWF-43429</v>
      </c>
      <c r="AH90" s="40">
        <f t="shared" si="57"/>
        <v>7</v>
      </c>
      <c r="AI90" s="40" t="str">
        <f t="shared" si="25"/>
        <v>Employment</v>
      </c>
      <c r="AJ90" s="40">
        <f t="shared" si="25"/>
        <v>12</v>
      </c>
      <c r="AK90" s="40" t="str">
        <f t="shared" si="25"/>
        <v>Metric</v>
      </c>
      <c r="AL90" s="40" t="str">
        <f t="shared" si="59"/>
        <v>Pre</v>
      </c>
      <c r="AM90" s="40">
        <f t="shared" si="58"/>
        <v>100</v>
      </c>
      <c r="AN90" s="40">
        <f>VLOOKUP(AM90,'Inputs_Metric 7'!$G$49:$H$51,2,FALSE)</f>
        <v>0.01</v>
      </c>
      <c r="AO90" s="169">
        <f>SUMIFS(
INDEX('Step 1_Metric 7'!$W$1:$AD$99999,    1,    MATCH(CONCATENATE($AL90," - ",$AI90),'Step 1_Metric 7'!$W$1:$AD$1,0))         :          INDEX('Step 1_Metric 7'!$W$1:$AD$99999,    99999,    MATCH(CONCATENATE($AL90," - ",$AI90),'Step 1_Metric 7'!$W$1:$AD$1,0)),
'Step 1_Metric 7'!$C$1:$C$99999,       $AM90,    'Step 1_Metric 7'!$D$1:$D$99999,     $AG90         )</f>
        <v>0</v>
      </c>
      <c r="AP90" s="169">
        <f t="shared" si="41"/>
        <v>0</v>
      </c>
      <c r="AQ90" s="169">
        <f t="shared" si="42"/>
        <v>0</v>
      </c>
      <c r="AR90" s="169" t="str">
        <f t="shared" si="43"/>
        <v/>
      </c>
      <c r="AS90" s="169" t="str">
        <f t="shared" si="44"/>
        <v/>
      </c>
      <c r="AT90" s="169" t="str">
        <f t="shared" si="45"/>
        <v/>
      </c>
      <c r="AU90" s="169">
        <f t="shared" si="46"/>
        <v>0</v>
      </c>
    </row>
    <row r="91" spans="2:47" x14ac:dyDescent="0.25">
      <c r="B91">
        <v>30</v>
      </c>
      <c r="C91" t="str">
        <f>IFERROR(VLOOKUP(B91,'Step 1_Metric 7'!A:D,4,FALSE),"")</f>
        <v/>
      </c>
      <c r="P91" s="38" t="str">
        <f t="shared" si="52"/>
        <v>NFWF-43322Proprietor's IncomePost</v>
      </c>
      <c r="Q91" s="40">
        <f t="shared" si="48"/>
        <v>6</v>
      </c>
      <c r="R91" s="40" t="str">
        <f t="shared" si="53"/>
        <v>NFWF-43322</v>
      </c>
      <c r="S91" s="40">
        <f t="shared" si="54"/>
        <v>7</v>
      </c>
      <c r="T91" s="109" t="str">
        <f t="shared" si="49"/>
        <v>Proprietor's Income</v>
      </c>
      <c r="U91" s="38">
        <f t="shared" si="55"/>
        <v>10</v>
      </c>
      <c r="V91" s="38" t="str">
        <f t="shared" si="56"/>
        <v>Metric</v>
      </c>
      <c r="W91" s="38" t="str">
        <f t="shared" si="47"/>
        <v>Post</v>
      </c>
      <c r="X91" s="102">
        <f t="shared" si="37"/>
        <v>0</v>
      </c>
      <c r="Y91" s="245">
        <f t="shared" si="38"/>
        <v>0</v>
      </c>
      <c r="AF91" s="40">
        <f t="shared" si="24"/>
        <v>4</v>
      </c>
      <c r="AG91" s="40" t="str">
        <f t="shared" si="40"/>
        <v>NFWF-43429</v>
      </c>
      <c r="AH91" s="40">
        <f t="shared" si="57"/>
        <v>7</v>
      </c>
      <c r="AI91" s="40" t="str">
        <f t="shared" si="25"/>
        <v>Employment</v>
      </c>
      <c r="AJ91" s="40">
        <f t="shared" si="25"/>
        <v>12</v>
      </c>
      <c r="AK91" s="40" t="str">
        <f t="shared" si="25"/>
        <v>Metric</v>
      </c>
      <c r="AL91" s="40" t="str">
        <f t="shared" si="59"/>
        <v>Post</v>
      </c>
      <c r="AM91" s="40">
        <f t="shared" si="58"/>
        <v>2</v>
      </c>
      <c r="AN91" s="40">
        <f>VLOOKUP(AM91,'Inputs_Metric 7'!$G$49:$H$51,2,FALSE)</f>
        <v>0.5</v>
      </c>
      <c r="AO91" s="169">
        <f>SUMIFS(
INDEX('Step 1_Metric 7'!$W$1:$AD$99999,    1,    MATCH(CONCATENATE($AL91," - ",$AI91),'Step 1_Metric 7'!$W$1:$AD$1,0))         :          INDEX('Step 1_Metric 7'!$W$1:$AD$99999,    99999,    MATCH(CONCATENATE($AL91," - ",$AI91),'Step 1_Metric 7'!$W$1:$AD$1,0)),
'Step 1_Metric 7'!$C$1:$C$99999,       $AM91,    'Step 1_Metric 7'!$D$1:$D$99999,     $AG91         )</f>
        <v>0</v>
      </c>
      <c r="AP91" s="169" t="str">
        <f t="shared" si="41"/>
        <v/>
      </c>
      <c r="AQ91" s="169" t="str">
        <f t="shared" si="42"/>
        <v/>
      </c>
      <c r="AR91" s="169" t="str">
        <f t="shared" si="43"/>
        <v/>
      </c>
      <c r="AS91" s="169" t="str">
        <f t="shared" si="44"/>
        <v/>
      </c>
      <c r="AT91" s="169">
        <f t="shared" si="45"/>
        <v>0</v>
      </c>
      <c r="AU91" s="169">
        <f t="shared" si="46"/>
        <v>0</v>
      </c>
    </row>
    <row r="92" spans="2:47" x14ac:dyDescent="0.25">
      <c r="B92">
        <v>31</v>
      </c>
      <c r="C92" t="str">
        <f>IFERROR(VLOOKUP(B92,'Step 1_Metric 7'!A:D,4,FALSE),"")</f>
        <v/>
      </c>
      <c r="P92" s="38" t="str">
        <f t="shared" si="52"/>
        <v>NFWF-43322Labor IncomePre</v>
      </c>
      <c r="Q92" s="40">
        <f t="shared" si="48"/>
        <v>6</v>
      </c>
      <c r="R92" s="40" t="str">
        <f t="shared" si="53"/>
        <v>NFWF-43322</v>
      </c>
      <c r="S92" s="40">
        <f t="shared" si="54"/>
        <v>7</v>
      </c>
      <c r="T92" s="38" t="str">
        <f t="shared" si="49"/>
        <v>Labor Income</v>
      </c>
      <c r="U92" s="38">
        <f t="shared" si="55"/>
        <v>11</v>
      </c>
      <c r="V92" s="38" t="str">
        <f t="shared" si="56"/>
        <v>Metric</v>
      </c>
      <c r="W92" s="38" t="str">
        <f t="shared" si="47"/>
        <v>Pre</v>
      </c>
      <c r="X92" s="102">
        <f t="shared" si="37"/>
        <v>0</v>
      </c>
      <c r="Y92" s="245" t="str">
        <f t="shared" si="38"/>
        <v/>
      </c>
      <c r="AF92" s="40">
        <f t="shared" si="24"/>
        <v>4</v>
      </c>
      <c r="AG92" s="40" t="str">
        <f t="shared" si="40"/>
        <v>NFWF-43429</v>
      </c>
      <c r="AH92" s="40">
        <f t="shared" si="57"/>
        <v>7</v>
      </c>
      <c r="AI92" s="40" t="str">
        <f t="shared" si="25"/>
        <v>Employment</v>
      </c>
      <c r="AJ92" s="40">
        <f t="shared" si="25"/>
        <v>12</v>
      </c>
      <c r="AK92" s="40" t="str">
        <f t="shared" si="25"/>
        <v>Metric</v>
      </c>
      <c r="AL92" s="40" t="str">
        <f t="shared" si="59"/>
        <v>Post</v>
      </c>
      <c r="AM92" s="40">
        <f t="shared" si="58"/>
        <v>20</v>
      </c>
      <c r="AN92" s="40">
        <f>VLOOKUP(AM92,'Inputs_Metric 7'!$G$49:$H$51,2,FALSE)</f>
        <v>0.05</v>
      </c>
      <c r="AO92" s="169">
        <f>SUMIFS(
INDEX('Step 1_Metric 7'!$W$1:$AD$99999,    1,    MATCH(CONCATENATE($AL92," - ",$AI92),'Step 1_Metric 7'!$W$1:$AD$1,0))         :          INDEX('Step 1_Metric 7'!$W$1:$AD$99999,    99999,    MATCH(CONCATENATE($AL92," - ",$AI92),'Step 1_Metric 7'!$W$1:$AD$1,0)),
'Step 1_Metric 7'!$C$1:$C$99999,       $AM92,    'Step 1_Metric 7'!$D$1:$D$99999,     $AG92         )</f>
        <v>0</v>
      </c>
      <c r="AP92" s="169" t="str">
        <f t="shared" si="41"/>
        <v/>
      </c>
      <c r="AQ92" s="169" t="str">
        <f t="shared" si="42"/>
        <v/>
      </c>
      <c r="AR92" s="169">
        <f t="shared" si="43"/>
        <v>0</v>
      </c>
      <c r="AS92" s="169">
        <f t="shared" si="44"/>
        <v>0</v>
      </c>
      <c r="AT92" s="169" t="str">
        <f t="shared" si="45"/>
        <v/>
      </c>
      <c r="AU92" s="169">
        <f t="shared" si="46"/>
        <v>0</v>
      </c>
    </row>
    <row r="93" spans="2:47" x14ac:dyDescent="0.25">
      <c r="B93">
        <v>32</v>
      </c>
      <c r="C93" t="str">
        <f>IFERROR(VLOOKUP(B93,'Step 1_Metric 7'!A:D,4,FALSE),"")</f>
        <v/>
      </c>
      <c r="P93" s="38" t="str">
        <f t="shared" si="52"/>
        <v>NFWF-43322Labor IncomePost</v>
      </c>
      <c r="Q93" s="40">
        <f t="shared" si="48"/>
        <v>6</v>
      </c>
      <c r="R93" s="40" t="str">
        <f t="shared" si="53"/>
        <v>NFWF-43322</v>
      </c>
      <c r="S93" s="40">
        <f t="shared" si="54"/>
        <v>7</v>
      </c>
      <c r="T93" s="109" t="str">
        <f t="shared" si="49"/>
        <v>Labor Income</v>
      </c>
      <c r="U93" s="38">
        <f t="shared" si="55"/>
        <v>11</v>
      </c>
      <c r="V93" s="38" t="str">
        <f t="shared" si="56"/>
        <v>Metric</v>
      </c>
      <c r="W93" s="38" t="str">
        <f t="shared" si="47"/>
        <v>Post</v>
      </c>
      <c r="X93" s="102">
        <f t="shared" si="37"/>
        <v>0</v>
      </c>
      <c r="Y93" s="245">
        <f t="shared" si="38"/>
        <v>0</v>
      </c>
      <c r="AF93" s="40">
        <f t="shared" ref="AF93:AF156" si="60">AF69+1</f>
        <v>4</v>
      </c>
      <c r="AG93" s="40" t="str">
        <f t="shared" si="40"/>
        <v>NFWF-43429</v>
      </c>
      <c r="AH93" s="40">
        <f t="shared" si="57"/>
        <v>7</v>
      </c>
      <c r="AI93" s="40" t="str">
        <f t="shared" ref="AI93:AK156" si="61">AI69</f>
        <v>Employment</v>
      </c>
      <c r="AJ93" s="40">
        <f t="shared" si="61"/>
        <v>12</v>
      </c>
      <c r="AK93" s="40" t="str">
        <f t="shared" si="61"/>
        <v>Metric</v>
      </c>
      <c r="AL93" s="40" t="str">
        <f t="shared" si="59"/>
        <v>Post</v>
      </c>
      <c r="AM93" s="40">
        <f t="shared" si="58"/>
        <v>100</v>
      </c>
      <c r="AN93" s="40">
        <f>VLOOKUP(AM93,'Inputs_Metric 7'!$G$49:$H$51,2,FALSE)</f>
        <v>0.01</v>
      </c>
      <c r="AO93" s="169">
        <f>SUMIFS(
INDEX('Step 1_Metric 7'!$W$1:$AD$99999,    1,    MATCH(CONCATENATE($AL93," - ",$AI93),'Step 1_Metric 7'!$W$1:$AD$1,0))         :          INDEX('Step 1_Metric 7'!$W$1:$AD$99999,    99999,    MATCH(CONCATENATE($AL93," - ",$AI93),'Step 1_Metric 7'!$W$1:$AD$1,0)),
'Step 1_Metric 7'!$C$1:$C$99999,       $AM93,    'Step 1_Metric 7'!$D$1:$D$99999,     $AG93         )</f>
        <v>0</v>
      </c>
      <c r="AP93" s="169">
        <f t="shared" si="41"/>
        <v>0</v>
      </c>
      <c r="AQ93" s="169">
        <f t="shared" si="42"/>
        <v>0</v>
      </c>
      <c r="AR93" s="169" t="str">
        <f t="shared" si="43"/>
        <v/>
      </c>
      <c r="AS93" s="169" t="str">
        <f t="shared" si="44"/>
        <v/>
      </c>
      <c r="AT93" s="169" t="str">
        <f t="shared" si="45"/>
        <v/>
      </c>
      <c r="AU93" s="169">
        <f t="shared" si="46"/>
        <v>0</v>
      </c>
    </row>
    <row r="94" spans="2:47" x14ac:dyDescent="0.25">
      <c r="B94">
        <v>33</v>
      </c>
      <c r="C94" t="str">
        <f>IFERROR(VLOOKUP(B94,'Step 1_Metric 7'!A:D,4,FALSE),"")</f>
        <v/>
      </c>
      <c r="P94" s="38" t="str">
        <f t="shared" si="52"/>
        <v>NFWF-43322EmploymentPre</v>
      </c>
      <c r="Q94" s="40">
        <f t="shared" si="48"/>
        <v>6</v>
      </c>
      <c r="R94" s="40" t="str">
        <f t="shared" si="53"/>
        <v>NFWF-43322</v>
      </c>
      <c r="S94" s="40">
        <f t="shared" si="54"/>
        <v>7</v>
      </c>
      <c r="T94" s="38" t="str">
        <f t="shared" si="49"/>
        <v>Employment</v>
      </c>
      <c r="U94" s="38">
        <f t="shared" si="55"/>
        <v>12</v>
      </c>
      <c r="V94" s="38" t="str">
        <f t="shared" si="56"/>
        <v>Metric</v>
      </c>
      <c r="W94" s="38" t="str">
        <f t="shared" si="47"/>
        <v>Pre</v>
      </c>
      <c r="X94" s="102">
        <f t="shared" si="37"/>
        <v>0</v>
      </c>
      <c r="Y94" s="245" t="str">
        <f t="shared" si="38"/>
        <v/>
      </c>
      <c r="AF94" s="40">
        <f t="shared" si="60"/>
        <v>4</v>
      </c>
      <c r="AG94" s="40" t="str">
        <f t="shared" si="40"/>
        <v>NFWF-43429</v>
      </c>
      <c r="AH94" s="40">
        <f t="shared" si="57"/>
        <v>7</v>
      </c>
      <c r="AI94" s="40" t="str">
        <f t="shared" si="61"/>
        <v>Output</v>
      </c>
      <c r="AJ94" s="40">
        <f t="shared" si="61"/>
        <v>1</v>
      </c>
      <c r="AK94" s="40" t="str">
        <f t="shared" si="61"/>
        <v>Priority Metric</v>
      </c>
      <c r="AL94" s="40" t="str">
        <f t="shared" si="59"/>
        <v>Pre</v>
      </c>
      <c r="AM94" s="40">
        <f t="shared" si="58"/>
        <v>2</v>
      </c>
      <c r="AN94" s="40">
        <f>VLOOKUP(AM94,'Inputs_Metric 7'!$G$49:$H$51,2,FALSE)</f>
        <v>0.5</v>
      </c>
      <c r="AO94" s="104">
        <f>SUMIFS(
INDEX('Step 1_Metric 7'!$W$1:$AD$99999,    1,    MATCH(CONCATENATE($AL94," - ",$AI94),'Step 1_Metric 7'!$W$1:$AD$1,0))         :          INDEX('Step 1_Metric 7'!$W$1:$AD$99999,    99999,    MATCH(CONCATENATE($AL94," - ",$AI94),'Step 1_Metric 7'!$W$1:$AD$1,0)),
'Step 1_Metric 7'!$C$1:$C$99999,       $AM94,    'Step 1_Metric 7'!$D$1:$D$99999,     $AG94         )</f>
        <v>0</v>
      </c>
      <c r="AP94" s="104" t="str">
        <f t="shared" si="41"/>
        <v/>
      </c>
      <c r="AQ94" s="104" t="str">
        <f t="shared" si="42"/>
        <v/>
      </c>
      <c r="AR94" s="104" t="str">
        <f t="shared" si="43"/>
        <v/>
      </c>
      <c r="AS94" s="104" t="str">
        <f t="shared" si="44"/>
        <v/>
      </c>
      <c r="AT94" s="104">
        <f t="shared" si="45"/>
        <v>0</v>
      </c>
      <c r="AU94" s="104">
        <f t="shared" si="46"/>
        <v>0</v>
      </c>
    </row>
    <row r="95" spans="2:47" x14ac:dyDescent="0.25">
      <c r="B95">
        <v>34</v>
      </c>
      <c r="C95" t="str">
        <f>IFERROR(VLOOKUP(B95,'Step 1_Metric 7'!A:D,4,FALSE),"")</f>
        <v/>
      </c>
      <c r="P95" s="38" t="str">
        <f t="shared" si="52"/>
        <v>NFWF-43322EmploymentPost</v>
      </c>
      <c r="Q95" s="40">
        <f t="shared" si="48"/>
        <v>6</v>
      </c>
      <c r="R95" s="40" t="str">
        <f t="shared" si="53"/>
        <v>NFWF-43322</v>
      </c>
      <c r="S95" s="40">
        <f t="shared" si="54"/>
        <v>7</v>
      </c>
      <c r="T95" s="109" t="str">
        <f t="shared" si="49"/>
        <v>Employment</v>
      </c>
      <c r="U95" s="38">
        <f t="shared" si="55"/>
        <v>12</v>
      </c>
      <c r="V95" s="38" t="str">
        <f t="shared" si="56"/>
        <v>Metric</v>
      </c>
      <c r="W95" s="38" t="str">
        <f t="shared" si="47"/>
        <v>Post</v>
      </c>
      <c r="X95" s="102">
        <f t="shared" si="37"/>
        <v>0</v>
      </c>
      <c r="Y95" s="245">
        <f t="shared" si="38"/>
        <v>0</v>
      </c>
      <c r="AF95" s="40">
        <f t="shared" si="60"/>
        <v>4</v>
      </c>
      <c r="AG95" s="40" t="str">
        <f t="shared" si="40"/>
        <v>NFWF-43429</v>
      </c>
      <c r="AH95" s="40">
        <f t="shared" si="57"/>
        <v>7</v>
      </c>
      <c r="AI95" s="40" t="str">
        <f t="shared" si="61"/>
        <v>Output</v>
      </c>
      <c r="AJ95" s="40">
        <f t="shared" si="61"/>
        <v>1</v>
      </c>
      <c r="AK95" s="40" t="str">
        <f t="shared" si="61"/>
        <v>Priority Metric</v>
      </c>
      <c r="AL95" s="40" t="str">
        <f t="shared" si="59"/>
        <v>Pre</v>
      </c>
      <c r="AM95" s="40">
        <f t="shared" si="58"/>
        <v>20</v>
      </c>
      <c r="AN95" s="40">
        <f>VLOOKUP(AM95,'Inputs_Metric 7'!$G$49:$H$51,2,FALSE)</f>
        <v>0.05</v>
      </c>
      <c r="AO95" s="104">
        <f>SUMIFS(
INDEX('Step 1_Metric 7'!$W$1:$AD$99999,    1,    MATCH(CONCATENATE($AL95," - ",$AI95),'Step 1_Metric 7'!$W$1:$AD$1,0))         :          INDEX('Step 1_Metric 7'!$W$1:$AD$99999,    99999,    MATCH(CONCATENATE($AL95," - ",$AI95),'Step 1_Metric 7'!$W$1:$AD$1,0)),
'Step 1_Metric 7'!$C$1:$C$99999,       $AM95,    'Step 1_Metric 7'!$D$1:$D$99999,     $AG95         )</f>
        <v>0</v>
      </c>
      <c r="AP95" s="104" t="str">
        <f t="shared" si="41"/>
        <v/>
      </c>
      <c r="AQ95" s="104" t="str">
        <f t="shared" si="42"/>
        <v/>
      </c>
      <c r="AR95" s="104">
        <f t="shared" si="43"/>
        <v>0</v>
      </c>
      <c r="AS95" s="104">
        <f t="shared" si="44"/>
        <v>0</v>
      </c>
      <c r="AT95" s="104" t="str">
        <f t="shared" si="45"/>
        <v/>
      </c>
      <c r="AU95" s="104">
        <f t="shared" si="46"/>
        <v>0</v>
      </c>
    </row>
    <row r="96" spans="2:47" x14ac:dyDescent="0.25">
      <c r="B96">
        <v>35</v>
      </c>
      <c r="C96" t="str">
        <f>IFERROR(VLOOKUP(B96,'Step 1_Metric 7'!A:D,4,FALSE),"")</f>
        <v/>
      </c>
      <c r="P96" s="38" t="str">
        <f t="shared" si="52"/>
        <v>NFWF-43322OutputPre</v>
      </c>
      <c r="Q96" s="40">
        <f t="shared" si="48"/>
        <v>6</v>
      </c>
      <c r="R96" s="40" t="str">
        <f t="shared" si="53"/>
        <v>NFWF-43322</v>
      </c>
      <c r="S96" s="40">
        <f t="shared" si="54"/>
        <v>7</v>
      </c>
      <c r="T96" s="38" t="str">
        <f t="shared" si="49"/>
        <v>Output</v>
      </c>
      <c r="U96" s="38">
        <f t="shared" si="55"/>
        <v>1</v>
      </c>
      <c r="V96" s="38" t="str">
        <f t="shared" si="56"/>
        <v>Priority Metric</v>
      </c>
      <c r="W96" s="38" t="str">
        <f t="shared" si="47"/>
        <v>Pre</v>
      </c>
      <c r="X96" s="102">
        <f t="shared" si="37"/>
        <v>0</v>
      </c>
      <c r="Y96" s="245" t="str">
        <f t="shared" si="38"/>
        <v/>
      </c>
      <c r="AF96" s="40">
        <f t="shared" si="60"/>
        <v>4</v>
      </c>
      <c r="AG96" s="40" t="str">
        <f t="shared" si="40"/>
        <v>NFWF-43429</v>
      </c>
      <c r="AH96" s="40">
        <f t="shared" si="57"/>
        <v>7</v>
      </c>
      <c r="AI96" s="40" t="str">
        <f t="shared" si="61"/>
        <v>Output</v>
      </c>
      <c r="AJ96" s="40">
        <f t="shared" si="61"/>
        <v>1</v>
      </c>
      <c r="AK96" s="40" t="str">
        <f t="shared" si="61"/>
        <v>Priority Metric</v>
      </c>
      <c r="AL96" s="40" t="str">
        <f t="shared" si="59"/>
        <v>Pre</v>
      </c>
      <c r="AM96" s="40">
        <f t="shared" si="58"/>
        <v>100</v>
      </c>
      <c r="AN96" s="40">
        <f>VLOOKUP(AM96,'Inputs_Metric 7'!$G$49:$H$51,2,FALSE)</f>
        <v>0.01</v>
      </c>
      <c r="AO96" s="104">
        <f>SUMIFS(
INDEX('Step 1_Metric 7'!$W$1:$AD$99999,    1,    MATCH(CONCATENATE($AL96," - ",$AI96),'Step 1_Metric 7'!$W$1:$AD$1,0))         :          INDEX('Step 1_Metric 7'!$W$1:$AD$99999,    99999,    MATCH(CONCATENATE($AL96," - ",$AI96),'Step 1_Metric 7'!$W$1:$AD$1,0)),
'Step 1_Metric 7'!$C$1:$C$99999,       $AM96,    'Step 1_Metric 7'!$D$1:$D$99999,     $AG96         )</f>
        <v>0</v>
      </c>
      <c r="AP96" s="104">
        <f t="shared" si="41"/>
        <v>0</v>
      </c>
      <c r="AQ96" s="104">
        <f t="shared" si="42"/>
        <v>0</v>
      </c>
      <c r="AR96" s="104" t="str">
        <f t="shared" si="43"/>
        <v/>
      </c>
      <c r="AS96" s="104" t="str">
        <f t="shared" si="44"/>
        <v/>
      </c>
      <c r="AT96" s="104" t="str">
        <f t="shared" si="45"/>
        <v/>
      </c>
      <c r="AU96" s="104">
        <f t="shared" si="46"/>
        <v>0</v>
      </c>
    </row>
    <row r="97" spans="2:47" x14ac:dyDescent="0.25">
      <c r="B97">
        <v>36</v>
      </c>
      <c r="C97" t="str">
        <f>IFERROR(VLOOKUP(B97,'Step 1_Metric 7'!A:D,4,FALSE),"")</f>
        <v/>
      </c>
      <c r="P97" s="38" t="str">
        <f t="shared" si="52"/>
        <v>NFWF-43322OutputPost</v>
      </c>
      <c r="Q97" s="40">
        <f t="shared" si="48"/>
        <v>6</v>
      </c>
      <c r="R97" s="40" t="str">
        <f t="shared" si="53"/>
        <v>NFWF-43322</v>
      </c>
      <c r="S97" s="40">
        <f t="shared" si="54"/>
        <v>7</v>
      </c>
      <c r="T97" s="76" t="str">
        <f t="shared" si="49"/>
        <v>Output</v>
      </c>
      <c r="U97" s="38">
        <f t="shared" si="55"/>
        <v>1</v>
      </c>
      <c r="V97" s="38" t="str">
        <f t="shared" si="56"/>
        <v>Priority Metric</v>
      </c>
      <c r="W97" s="38" t="str">
        <f t="shared" si="47"/>
        <v>Post</v>
      </c>
      <c r="X97" s="102">
        <f t="shared" si="37"/>
        <v>0</v>
      </c>
      <c r="Y97" s="245">
        <f t="shared" si="38"/>
        <v>0</v>
      </c>
      <c r="AF97" s="40">
        <f t="shared" si="60"/>
        <v>4</v>
      </c>
      <c r="AG97" s="40" t="str">
        <f t="shared" si="40"/>
        <v>NFWF-43429</v>
      </c>
      <c r="AH97" s="40">
        <f t="shared" si="57"/>
        <v>7</v>
      </c>
      <c r="AI97" s="40" t="str">
        <f t="shared" si="61"/>
        <v>Output</v>
      </c>
      <c r="AJ97" s="40">
        <f t="shared" si="61"/>
        <v>1</v>
      </c>
      <c r="AK97" s="40" t="str">
        <f t="shared" si="61"/>
        <v>Priority Metric</v>
      </c>
      <c r="AL97" s="40" t="str">
        <f t="shared" si="59"/>
        <v>Post</v>
      </c>
      <c r="AM97" s="40">
        <f t="shared" si="58"/>
        <v>2</v>
      </c>
      <c r="AN97" s="40">
        <f>VLOOKUP(AM97,'Inputs_Metric 7'!$G$49:$H$51,2,FALSE)</f>
        <v>0.5</v>
      </c>
      <c r="AO97" s="104">
        <f>SUMIFS(
INDEX('Step 1_Metric 7'!$W$1:$AD$99999,    1,    MATCH(CONCATENATE($AL97," - ",$AI97),'Step 1_Metric 7'!$W$1:$AD$1,0))         :          INDEX('Step 1_Metric 7'!$W$1:$AD$99999,    99999,    MATCH(CONCATENATE($AL97," - ",$AI97),'Step 1_Metric 7'!$W$1:$AD$1,0)),
'Step 1_Metric 7'!$C$1:$C$99999,       $AM97,    'Step 1_Metric 7'!$D$1:$D$99999,     $AG97         )</f>
        <v>0</v>
      </c>
      <c r="AP97" s="104" t="str">
        <f t="shared" si="41"/>
        <v/>
      </c>
      <c r="AQ97" s="104" t="str">
        <f t="shared" si="42"/>
        <v/>
      </c>
      <c r="AR97" s="104" t="str">
        <f t="shared" si="43"/>
        <v/>
      </c>
      <c r="AS97" s="104" t="str">
        <f t="shared" si="44"/>
        <v/>
      </c>
      <c r="AT97" s="104">
        <f t="shared" si="45"/>
        <v>0</v>
      </c>
      <c r="AU97" s="104">
        <f t="shared" si="46"/>
        <v>0</v>
      </c>
    </row>
    <row r="98" spans="2:47" x14ac:dyDescent="0.25">
      <c r="B98">
        <v>37</v>
      </c>
      <c r="C98" t="str">
        <f>IFERROR(VLOOKUP(B98,'Step 1_Metric 7'!A:D,4,FALSE),"")</f>
        <v/>
      </c>
      <c r="P98" s="38" t="str">
        <f t="shared" si="52"/>
        <v>NFWF-44167Proprietor's IncomePre</v>
      </c>
      <c r="Q98" s="40">
        <f t="shared" si="48"/>
        <v>7</v>
      </c>
      <c r="R98" s="40" t="str">
        <f t="shared" si="53"/>
        <v>NFWF-44167</v>
      </c>
      <c r="S98" s="40">
        <f t="shared" si="54"/>
        <v>7</v>
      </c>
      <c r="T98" s="38" t="str">
        <f t="shared" si="49"/>
        <v>Proprietor's Income</v>
      </c>
      <c r="U98" s="38">
        <f t="shared" si="55"/>
        <v>10</v>
      </c>
      <c r="V98" s="38" t="str">
        <f t="shared" si="56"/>
        <v>Metric</v>
      </c>
      <c r="W98" s="38" t="str">
        <f t="shared" si="47"/>
        <v>Pre</v>
      </c>
      <c r="X98" s="102">
        <f t="shared" si="37"/>
        <v>0</v>
      </c>
      <c r="Y98" s="245" t="str">
        <f t="shared" si="38"/>
        <v/>
      </c>
      <c r="AF98" s="40">
        <f t="shared" si="60"/>
        <v>4</v>
      </c>
      <c r="AG98" s="40" t="str">
        <f t="shared" si="40"/>
        <v>NFWF-43429</v>
      </c>
      <c r="AH98" s="40">
        <f t="shared" si="57"/>
        <v>7</v>
      </c>
      <c r="AI98" s="40" t="str">
        <f t="shared" si="61"/>
        <v>Output</v>
      </c>
      <c r="AJ98" s="40">
        <f t="shared" si="61"/>
        <v>1</v>
      </c>
      <c r="AK98" s="40" t="str">
        <f t="shared" si="61"/>
        <v>Priority Metric</v>
      </c>
      <c r="AL98" s="40" t="str">
        <f t="shared" si="59"/>
        <v>Post</v>
      </c>
      <c r="AM98" s="40">
        <f t="shared" si="58"/>
        <v>20</v>
      </c>
      <c r="AN98" s="40">
        <f>VLOOKUP(AM98,'Inputs_Metric 7'!$G$49:$H$51,2,FALSE)</f>
        <v>0.05</v>
      </c>
      <c r="AO98" s="104">
        <f>SUMIFS(
INDEX('Step 1_Metric 7'!$W$1:$AD$99999,    1,    MATCH(CONCATENATE($AL98," - ",$AI98),'Step 1_Metric 7'!$W$1:$AD$1,0))         :          INDEX('Step 1_Metric 7'!$W$1:$AD$99999,    99999,    MATCH(CONCATENATE($AL98," - ",$AI98),'Step 1_Metric 7'!$W$1:$AD$1,0)),
'Step 1_Metric 7'!$C$1:$C$99999,       $AM98,    'Step 1_Metric 7'!$D$1:$D$99999,     $AG98         )</f>
        <v>0</v>
      </c>
      <c r="AP98" s="104" t="str">
        <f t="shared" si="41"/>
        <v/>
      </c>
      <c r="AQ98" s="104" t="str">
        <f t="shared" si="42"/>
        <v/>
      </c>
      <c r="AR98" s="104">
        <f t="shared" si="43"/>
        <v>0</v>
      </c>
      <c r="AS98" s="104">
        <f t="shared" si="44"/>
        <v>0</v>
      </c>
      <c r="AT98" s="104" t="str">
        <f t="shared" si="45"/>
        <v/>
      </c>
      <c r="AU98" s="104">
        <f t="shared" si="46"/>
        <v>0</v>
      </c>
    </row>
    <row r="99" spans="2:47" x14ac:dyDescent="0.25">
      <c r="B99">
        <v>38</v>
      </c>
      <c r="C99" t="str">
        <f>IFERROR(VLOOKUP(B99,'Step 1_Metric 7'!A:D,4,FALSE),"")</f>
        <v/>
      </c>
      <c r="P99" s="38" t="str">
        <f t="shared" si="52"/>
        <v>NFWF-44167Proprietor's IncomePost</v>
      </c>
      <c r="Q99" s="40">
        <f t="shared" si="48"/>
        <v>7</v>
      </c>
      <c r="R99" s="40" t="str">
        <f t="shared" si="53"/>
        <v>NFWF-44167</v>
      </c>
      <c r="S99" s="40">
        <f t="shared" si="54"/>
        <v>7</v>
      </c>
      <c r="T99" s="109" t="str">
        <f t="shared" si="49"/>
        <v>Proprietor's Income</v>
      </c>
      <c r="U99" s="38">
        <f t="shared" si="55"/>
        <v>10</v>
      </c>
      <c r="V99" s="38" t="str">
        <f t="shared" si="56"/>
        <v>Metric</v>
      </c>
      <c r="W99" s="38" t="str">
        <f t="shared" si="47"/>
        <v>Post</v>
      </c>
      <c r="X99" s="102">
        <f t="shared" si="37"/>
        <v>0</v>
      </c>
      <c r="Y99" s="245">
        <f t="shared" si="38"/>
        <v>0</v>
      </c>
      <c r="AF99" s="40">
        <f t="shared" si="60"/>
        <v>4</v>
      </c>
      <c r="AG99" s="40" t="str">
        <f t="shared" si="40"/>
        <v>NFWF-43429</v>
      </c>
      <c r="AH99" s="40">
        <f t="shared" si="57"/>
        <v>7</v>
      </c>
      <c r="AI99" s="40" t="str">
        <f t="shared" si="61"/>
        <v>Output</v>
      </c>
      <c r="AJ99" s="40">
        <f t="shared" si="61"/>
        <v>1</v>
      </c>
      <c r="AK99" s="40" t="str">
        <f t="shared" si="61"/>
        <v>Priority Metric</v>
      </c>
      <c r="AL99" s="40" t="str">
        <f t="shared" si="59"/>
        <v>Post</v>
      </c>
      <c r="AM99" s="40">
        <f t="shared" si="58"/>
        <v>100</v>
      </c>
      <c r="AN99" s="40">
        <f>VLOOKUP(AM99,'Inputs_Metric 7'!$G$49:$H$51,2,FALSE)</f>
        <v>0.01</v>
      </c>
      <c r="AO99" s="104">
        <f>SUMIFS(
INDEX('Step 1_Metric 7'!$W$1:$AD$99999,    1,    MATCH(CONCATENATE($AL99," - ",$AI99),'Step 1_Metric 7'!$W$1:$AD$1,0))         :          INDEX('Step 1_Metric 7'!$W$1:$AD$99999,    99999,    MATCH(CONCATENATE($AL99," - ",$AI99),'Step 1_Metric 7'!$W$1:$AD$1,0)),
'Step 1_Metric 7'!$C$1:$C$99999,       $AM99,    'Step 1_Metric 7'!$D$1:$D$99999,     $AG99         )</f>
        <v>0</v>
      </c>
      <c r="AP99" s="104">
        <f t="shared" si="41"/>
        <v>0</v>
      </c>
      <c r="AQ99" s="104">
        <f t="shared" si="42"/>
        <v>0</v>
      </c>
      <c r="AR99" s="104" t="str">
        <f t="shared" si="43"/>
        <v/>
      </c>
      <c r="AS99" s="104" t="str">
        <f t="shared" si="44"/>
        <v/>
      </c>
      <c r="AT99" s="104" t="str">
        <f t="shared" si="45"/>
        <v/>
      </c>
      <c r="AU99" s="104">
        <f t="shared" si="46"/>
        <v>0</v>
      </c>
    </row>
    <row r="100" spans="2:47" x14ac:dyDescent="0.25">
      <c r="B100">
        <v>39</v>
      </c>
      <c r="C100" t="str">
        <f>IFERROR(VLOOKUP(B100,'Step 1_Metric 7'!A:D,4,FALSE),"")</f>
        <v/>
      </c>
      <c r="P100" s="38" t="str">
        <f t="shared" si="52"/>
        <v>NFWF-44167Labor IncomePre</v>
      </c>
      <c r="Q100" s="40">
        <f t="shared" si="48"/>
        <v>7</v>
      </c>
      <c r="R100" s="40" t="str">
        <f t="shared" si="53"/>
        <v>NFWF-44167</v>
      </c>
      <c r="S100" s="40">
        <f t="shared" si="54"/>
        <v>7</v>
      </c>
      <c r="T100" s="38" t="str">
        <f t="shared" si="49"/>
        <v>Labor Income</v>
      </c>
      <c r="U100" s="38">
        <f t="shared" si="55"/>
        <v>11</v>
      </c>
      <c r="V100" s="38" t="str">
        <f t="shared" si="56"/>
        <v>Metric</v>
      </c>
      <c r="W100" s="38" t="str">
        <f t="shared" si="47"/>
        <v>Pre</v>
      </c>
      <c r="X100" s="102">
        <f t="shared" si="37"/>
        <v>0</v>
      </c>
      <c r="Y100" s="245" t="str">
        <f t="shared" si="38"/>
        <v/>
      </c>
      <c r="AF100" s="40">
        <f t="shared" si="60"/>
        <v>5</v>
      </c>
      <c r="AG100" s="40" t="str">
        <f t="shared" si="40"/>
        <v>NFWF-44225</v>
      </c>
      <c r="AH100" s="40">
        <f t="shared" si="57"/>
        <v>7</v>
      </c>
      <c r="AI100" s="40" t="str">
        <f t="shared" si="61"/>
        <v>Proprietor's Income</v>
      </c>
      <c r="AJ100" s="40">
        <f t="shared" si="61"/>
        <v>10</v>
      </c>
      <c r="AK100" s="40" t="str">
        <f t="shared" si="61"/>
        <v>Metric</v>
      </c>
      <c r="AL100" s="40" t="str">
        <f t="shared" si="59"/>
        <v>Pre</v>
      </c>
      <c r="AM100" s="40">
        <f t="shared" si="58"/>
        <v>2</v>
      </c>
      <c r="AN100" s="40">
        <f>VLOOKUP(AM100,'Inputs_Metric 7'!$G$49:$H$51,2,FALSE)</f>
        <v>0.5</v>
      </c>
      <c r="AO100" s="104">
        <f>SUMIFS(
INDEX('Step 1_Metric 7'!$W$1:$AD$99999,    1,    MATCH(CONCATENATE($AL100," - ",$AI100),'Step 1_Metric 7'!$W$1:$AD$1,0))         :          INDEX('Step 1_Metric 7'!$W$1:$AD$99999,    99999,    MATCH(CONCATENATE($AL100," - ",$AI100),'Step 1_Metric 7'!$W$1:$AD$1,0)),
'Step 1_Metric 7'!$C$1:$C$99999,       $AM100,    'Step 1_Metric 7'!$D$1:$D$99999,     $AG100         )</f>
        <v>0</v>
      </c>
      <c r="AP100" s="104" t="str">
        <f t="shared" si="41"/>
        <v/>
      </c>
      <c r="AQ100" s="104" t="str">
        <f t="shared" si="42"/>
        <v/>
      </c>
      <c r="AR100" s="104" t="str">
        <f t="shared" si="43"/>
        <v/>
      </c>
      <c r="AS100" s="104" t="str">
        <f t="shared" si="44"/>
        <v/>
      </c>
      <c r="AT100" s="104">
        <f t="shared" si="45"/>
        <v>0</v>
      </c>
      <c r="AU100" s="104">
        <f t="shared" si="46"/>
        <v>0</v>
      </c>
    </row>
    <row r="101" spans="2:47" x14ac:dyDescent="0.25">
      <c r="B101">
        <v>40</v>
      </c>
      <c r="C101" t="str">
        <f>IFERROR(VLOOKUP(B101,'Step 1_Metric 7'!A:D,4,FALSE),"")</f>
        <v/>
      </c>
      <c r="P101" s="38" t="str">
        <f t="shared" si="52"/>
        <v>NFWF-44167Labor IncomePost</v>
      </c>
      <c r="Q101" s="40">
        <f t="shared" si="48"/>
        <v>7</v>
      </c>
      <c r="R101" s="40" t="str">
        <f t="shared" si="53"/>
        <v>NFWF-44167</v>
      </c>
      <c r="S101" s="40">
        <f t="shared" si="54"/>
        <v>7</v>
      </c>
      <c r="T101" s="109" t="str">
        <f t="shared" si="49"/>
        <v>Labor Income</v>
      </c>
      <c r="U101" s="38">
        <f t="shared" si="55"/>
        <v>11</v>
      </c>
      <c r="V101" s="38" t="str">
        <f t="shared" si="56"/>
        <v>Metric</v>
      </c>
      <c r="W101" s="38" t="str">
        <f t="shared" si="47"/>
        <v>Post</v>
      </c>
      <c r="X101" s="102">
        <f t="shared" si="37"/>
        <v>0</v>
      </c>
      <c r="Y101" s="245">
        <f t="shared" si="38"/>
        <v>0</v>
      </c>
      <c r="AF101" s="40">
        <f t="shared" si="60"/>
        <v>5</v>
      </c>
      <c r="AG101" s="40" t="str">
        <f t="shared" si="40"/>
        <v>NFWF-44225</v>
      </c>
      <c r="AH101" s="40">
        <f t="shared" si="57"/>
        <v>7</v>
      </c>
      <c r="AI101" s="40" t="str">
        <f t="shared" si="61"/>
        <v>Proprietor's Income</v>
      </c>
      <c r="AJ101" s="40">
        <f t="shared" si="61"/>
        <v>10</v>
      </c>
      <c r="AK101" s="40" t="str">
        <f t="shared" si="61"/>
        <v>Metric</v>
      </c>
      <c r="AL101" s="40" t="str">
        <f t="shared" si="59"/>
        <v>Pre</v>
      </c>
      <c r="AM101" s="40">
        <f t="shared" si="58"/>
        <v>20</v>
      </c>
      <c r="AN101" s="40">
        <f>VLOOKUP(AM101,'Inputs_Metric 7'!$G$49:$H$51,2,FALSE)</f>
        <v>0.05</v>
      </c>
      <c r="AO101" s="104">
        <f>SUMIFS(
INDEX('Step 1_Metric 7'!$W$1:$AD$99999,    1,    MATCH(CONCATENATE($AL101," - ",$AI101),'Step 1_Metric 7'!$W$1:$AD$1,0))         :          INDEX('Step 1_Metric 7'!$W$1:$AD$99999,    99999,    MATCH(CONCATENATE($AL101," - ",$AI101),'Step 1_Metric 7'!$W$1:$AD$1,0)),
'Step 1_Metric 7'!$C$1:$C$99999,       $AM101,    'Step 1_Metric 7'!$D$1:$D$99999,     $AG101         )</f>
        <v>0</v>
      </c>
      <c r="AP101" s="104" t="str">
        <f t="shared" si="41"/>
        <v/>
      </c>
      <c r="AQ101" s="104" t="str">
        <f t="shared" si="42"/>
        <v/>
      </c>
      <c r="AR101" s="104">
        <f t="shared" si="43"/>
        <v>0</v>
      </c>
      <c r="AS101" s="104">
        <f t="shared" si="44"/>
        <v>0</v>
      </c>
      <c r="AT101" s="104" t="str">
        <f t="shared" si="45"/>
        <v/>
      </c>
      <c r="AU101" s="104">
        <f t="shared" si="46"/>
        <v>0</v>
      </c>
    </row>
    <row r="102" spans="2:47" x14ac:dyDescent="0.25">
      <c r="B102">
        <v>41</v>
      </c>
      <c r="C102" t="str">
        <f>IFERROR(VLOOKUP(B102,'Step 1_Metric 7'!A:D,4,FALSE),"")</f>
        <v/>
      </c>
      <c r="P102" s="38" t="str">
        <f t="shared" si="52"/>
        <v>NFWF-44167EmploymentPre</v>
      </c>
      <c r="Q102" s="40">
        <f t="shared" si="48"/>
        <v>7</v>
      </c>
      <c r="R102" s="40" t="str">
        <f t="shared" si="53"/>
        <v>NFWF-44167</v>
      </c>
      <c r="S102" s="40">
        <f t="shared" si="54"/>
        <v>7</v>
      </c>
      <c r="T102" s="38" t="str">
        <f t="shared" si="49"/>
        <v>Employment</v>
      </c>
      <c r="U102" s="38">
        <f t="shared" si="55"/>
        <v>12</v>
      </c>
      <c r="V102" s="38" t="str">
        <f t="shared" si="56"/>
        <v>Metric</v>
      </c>
      <c r="W102" s="38" t="str">
        <f t="shared" si="47"/>
        <v>Pre</v>
      </c>
      <c r="X102" s="102">
        <f t="shared" si="37"/>
        <v>0</v>
      </c>
      <c r="Y102" s="245" t="str">
        <f t="shared" si="38"/>
        <v/>
      </c>
      <c r="AF102" s="40">
        <f t="shared" si="60"/>
        <v>5</v>
      </c>
      <c r="AG102" s="40" t="str">
        <f t="shared" si="40"/>
        <v>NFWF-44225</v>
      </c>
      <c r="AH102" s="40">
        <f t="shared" si="57"/>
        <v>7</v>
      </c>
      <c r="AI102" s="40" t="str">
        <f t="shared" si="61"/>
        <v>Proprietor's Income</v>
      </c>
      <c r="AJ102" s="40">
        <f t="shared" si="61"/>
        <v>10</v>
      </c>
      <c r="AK102" s="40" t="str">
        <f t="shared" si="61"/>
        <v>Metric</v>
      </c>
      <c r="AL102" s="40" t="str">
        <f t="shared" si="59"/>
        <v>Pre</v>
      </c>
      <c r="AM102" s="40">
        <f t="shared" si="58"/>
        <v>100</v>
      </c>
      <c r="AN102" s="40">
        <f>VLOOKUP(AM102,'Inputs_Metric 7'!$G$49:$H$51,2,FALSE)</f>
        <v>0.01</v>
      </c>
      <c r="AO102" s="104">
        <f>SUMIFS(
INDEX('Step 1_Metric 7'!$W$1:$AD$99999,    1,    MATCH(CONCATENATE($AL102," - ",$AI102),'Step 1_Metric 7'!$W$1:$AD$1,0))         :          INDEX('Step 1_Metric 7'!$W$1:$AD$99999,    99999,    MATCH(CONCATENATE($AL102," - ",$AI102),'Step 1_Metric 7'!$W$1:$AD$1,0)),
'Step 1_Metric 7'!$C$1:$C$99999,       $AM102,    'Step 1_Metric 7'!$D$1:$D$99999,     $AG102         )</f>
        <v>0</v>
      </c>
      <c r="AP102" s="104">
        <f t="shared" si="41"/>
        <v>0</v>
      </c>
      <c r="AQ102" s="104">
        <f t="shared" si="42"/>
        <v>0</v>
      </c>
      <c r="AR102" s="104" t="str">
        <f t="shared" si="43"/>
        <v/>
      </c>
      <c r="AS102" s="104" t="str">
        <f t="shared" si="44"/>
        <v/>
      </c>
      <c r="AT102" s="104" t="str">
        <f t="shared" si="45"/>
        <v/>
      </c>
      <c r="AU102" s="104">
        <f t="shared" si="46"/>
        <v>0</v>
      </c>
    </row>
    <row r="103" spans="2:47" x14ac:dyDescent="0.25">
      <c r="B103">
        <v>42</v>
      </c>
      <c r="C103" t="str">
        <f>IFERROR(VLOOKUP(B103,'Step 1_Metric 7'!A:D,4,FALSE),"")</f>
        <v/>
      </c>
      <c r="P103" s="38" t="str">
        <f t="shared" si="52"/>
        <v>NFWF-44167EmploymentPost</v>
      </c>
      <c r="Q103" s="40">
        <f t="shared" si="48"/>
        <v>7</v>
      </c>
      <c r="R103" s="40" t="str">
        <f t="shared" si="53"/>
        <v>NFWF-44167</v>
      </c>
      <c r="S103" s="40">
        <f t="shared" si="54"/>
        <v>7</v>
      </c>
      <c r="T103" s="109" t="str">
        <f t="shared" si="49"/>
        <v>Employment</v>
      </c>
      <c r="U103" s="38">
        <f t="shared" si="55"/>
        <v>12</v>
      </c>
      <c r="V103" s="38" t="str">
        <f t="shared" si="56"/>
        <v>Metric</v>
      </c>
      <c r="W103" s="38" t="str">
        <f t="shared" si="47"/>
        <v>Post</v>
      </c>
      <c r="X103" s="102">
        <f t="shared" si="37"/>
        <v>0</v>
      </c>
      <c r="Y103" s="245">
        <f t="shared" si="38"/>
        <v>0</v>
      </c>
      <c r="AF103" s="40">
        <f t="shared" si="60"/>
        <v>5</v>
      </c>
      <c r="AG103" s="40" t="str">
        <f t="shared" si="40"/>
        <v>NFWF-44225</v>
      </c>
      <c r="AH103" s="40">
        <f t="shared" si="57"/>
        <v>7</v>
      </c>
      <c r="AI103" s="40" t="str">
        <f t="shared" si="61"/>
        <v>Proprietor's Income</v>
      </c>
      <c r="AJ103" s="40">
        <f t="shared" si="61"/>
        <v>10</v>
      </c>
      <c r="AK103" s="40" t="str">
        <f t="shared" si="61"/>
        <v>Metric</v>
      </c>
      <c r="AL103" s="40" t="str">
        <f t="shared" si="59"/>
        <v>Post</v>
      </c>
      <c r="AM103" s="40">
        <f t="shared" si="58"/>
        <v>2</v>
      </c>
      <c r="AN103" s="40">
        <f>VLOOKUP(AM103,'Inputs_Metric 7'!$G$49:$H$51,2,FALSE)</f>
        <v>0.5</v>
      </c>
      <c r="AO103" s="104">
        <f>SUMIFS(
INDEX('Step 1_Metric 7'!$W$1:$AD$99999,    1,    MATCH(CONCATENATE($AL103," - ",$AI103),'Step 1_Metric 7'!$W$1:$AD$1,0))         :          INDEX('Step 1_Metric 7'!$W$1:$AD$99999,    99999,    MATCH(CONCATENATE($AL103," - ",$AI103),'Step 1_Metric 7'!$W$1:$AD$1,0)),
'Step 1_Metric 7'!$C$1:$C$99999,       $AM103,    'Step 1_Metric 7'!$D$1:$D$99999,     $AG103         )</f>
        <v>0</v>
      </c>
      <c r="AP103" s="104" t="str">
        <f t="shared" si="41"/>
        <v/>
      </c>
      <c r="AQ103" s="104" t="str">
        <f t="shared" si="42"/>
        <v/>
      </c>
      <c r="AR103" s="104" t="str">
        <f t="shared" si="43"/>
        <v/>
      </c>
      <c r="AS103" s="104" t="str">
        <f t="shared" si="44"/>
        <v/>
      </c>
      <c r="AT103" s="104">
        <f t="shared" si="45"/>
        <v>0</v>
      </c>
      <c r="AU103" s="104">
        <f t="shared" si="46"/>
        <v>0</v>
      </c>
    </row>
    <row r="104" spans="2:47" x14ac:dyDescent="0.25">
      <c r="B104">
        <v>43</v>
      </c>
      <c r="C104" t="str">
        <f>IFERROR(VLOOKUP(B104,'Step 1_Metric 7'!A:D,4,FALSE),"")</f>
        <v/>
      </c>
      <c r="P104" s="38" t="str">
        <f t="shared" si="52"/>
        <v>NFWF-44167OutputPre</v>
      </c>
      <c r="Q104" s="40">
        <f t="shared" si="48"/>
        <v>7</v>
      </c>
      <c r="R104" s="40" t="str">
        <f t="shared" si="53"/>
        <v>NFWF-44167</v>
      </c>
      <c r="S104" s="40">
        <f t="shared" si="54"/>
        <v>7</v>
      </c>
      <c r="T104" s="38" t="str">
        <f t="shared" si="49"/>
        <v>Output</v>
      </c>
      <c r="U104" s="38">
        <f t="shared" si="55"/>
        <v>1</v>
      </c>
      <c r="V104" s="38" t="str">
        <f t="shared" si="56"/>
        <v>Priority Metric</v>
      </c>
      <c r="W104" s="38" t="str">
        <f t="shared" si="47"/>
        <v>Pre</v>
      </c>
      <c r="X104" s="102">
        <f t="shared" si="37"/>
        <v>0</v>
      </c>
      <c r="Y104" s="245" t="str">
        <f t="shared" si="38"/>
        <v/>
      </c>
      <c r="AF104" s="40">
        <f t="shared" si="60"/>
        <v>5</v>
      </c>
      <c r="AG104" s="40" t="str">
        <f t="shared" si="40"/>
        <v>NFWF-44225</v>
      </c>
      <c r="AH104" s="40">
        <f t="shared" si="57"/>
        <v>7</v>
      </c>
      <c r="AI104" s="40" t="str">
        <f t="shared" si="61"/>
        <v>Proprietor's Income</v>
      </c>
      <c r="AJ104" s="40">
        <f t="shared" si="61"/>
        <v>10</v>
      </c>
      <c r="AK104" s="40" t="str">
        <f t="shared" si="61"/>
        <v>Metric</v>
      </c>
      <c r="AL104" s="40" t="str">
        <f t="shared" si="59"/>
        <v>Post</v>
      </c>
      <c r="AM104" s="40">
        <f t="shared" si="58"/>
        <v>20</v>
      </c>
      <c r="AN104" s="40">
        <f>VLOOKUP(AM104,'Inputs_Metric 7'!$G$49:$H$51,2,FALSE)</f>
        <v>0.05</v>
      </c>
      <c r="AO104" s="104">
        <f>SUMIFS(
INDEX('Step 1_Metric 7'!$W$1:$AD$99999,    1,    MATCH(CONCATENATE($AL104," - ",$AI104),'Step 1_Metric 7'!$W$1:$AD$1,0))         :          INDEX('Step 1_Metric 7'!$W$1:$AD$99999,    99999,    MATCH(CONCATENATE($AL104," - ",$AI104),'Step 1_Metric 7'!$W$1:$AD$1,0)),
'Step 1_Metric 7'!$C$1:$C$99999,       $AM104,    'Step 1_Metric 7'!$D$1:$D$99999,     $AG104         )</f>
        <v>0</v>
      </c>
      <c r="AP104" s="104" t="str">
        <f t="shared" si="41"/>
        <v/>
      </c>
      <c r="AQ104" s="104" t="str">
        <f t="shared" si="42"/>
        <v/>
      </c>
      <c r="AR104" s="104">
        <f t="shared" si="43"/>
        <v>0</v>
      </c>
      <c r="AS104" s="104">
        <f t="shared" si="44"/>
        <v>0</v>
      </c>
      <c r="AT104" s="104" t="str">
        <f t="shared" si="45"/>
        <v/>
      </c>
      <c r="AU104" s="104">
        <f t="shared" si="46"/>
        <v>0</v>
      </c>
    </row>
    <row r="105" spans="2:47" x14ac:dyDescent="0.25">
      <c r="B105">
        <v>44</v>
      </c>
      <c r="C105" t="str">
        <f>IFERROR(VLOOKUP(B105,'Step 1_Metric 7'!A:D,4,FALSE),"")</f>
        <v/>
      </c>
      <c r="P105" s="38" t="str">
        <f t="shared" si="52"/>
        <v>NFWF-44167OutputPost</v>
      </c>
      <c r="Q105" s="40">
        <f t="shared" si="48"/>
        <v>7</v>
      </c>
      <c r="R105" s="40" t="str">
        <f t="shared" si="53"/>
        <v>NFWF-44167</v>
      </c>
      <c r="S105" s="40">
        <f t="shared" si="54"/>
        <v>7</v>
      </c>
      <c r="T105" s="76" t="str">
        <f t="shared" si="49"/>
        <v>Output</v>
      </c>
      <c r="U105" s="38">
        <f t="shared" si="55"/>
        <v>1</v>
      </c>
      <c r="V105" s="38" t="str">
        <f t="shared" si="56"/>
        <v>Priority Metric</v>
      </c>
      <c r="W105" s="38" t="str">
        <f t="shared" si="47"/>
        <v>Post</v>
      </c>
      <c r="X105" s="102">
        <f t="shared" si="37"/>
        <v>0</v>
      </c>
      <c r="Y105" s="245">
        <f t="shared" si="38"/>
        <v>0</v>
      </c>
      <c r="AF105" s="40">
        <f t="shared" si="60"/>
        <v>5</v>
      </c>
      <c r="AG105" s="40" t="str">
        <f t="shared" si="40"/>
        <v>NFWF-44225</v>
      </c>
      <c r="AH105" s="40">
        <f t="shared" si="57"/>
        <v>7</v>
      </c>
      <c r="AI105" s="40" t="str">
        <f t="shared" si="61"/>
        <v>Proprietor's Income</v>
      </c>
      <c r="AJ105" s="40">
        <f t="shared" si="61"/>
        <v>10</v>
      </c>
      <c r="AK105" s="40" t="str">
        <f t="shared" si="61"/>
        <v>Metric</v>
      </c>
      <c r="AL105" s="40" t="str">
        <f t="shared" si="59"/>
        <v>Post</v>
      </c>
      <c r="AM105" s="40">
        <f t="shared" si="58"/>
        <v>100</v>
      </c>
      <c r="AN105" s="40">
        <f>VLOOKUP(AM105,'Inputs_Metric 7'!$G$49:$H$51,2,FALSE)</f>
        <v>0.01</v>
      </c>
      <c r="AO105" s="104">
        <f>SUMIFS(
INDEX('Step 1_Metric 7'!$W$1:$AD$99999,    1,    MATCH(CONCATENATE($AL105," - ",$AI105),'Step 1_Metric 7'!$W$1:$AD$1,0))         :          INDEX('Step 1_Metric 7'!$W$1:$AD$99999,    99999,    MATCH(CONCATENATE($AL105," - ",$AI105),'Step 1_Metric 7'!$W$1:$AD$1,0)),
'Step 1_Metric 7'!$C$1:$C$99999,       $AM105,    'Step 1_Metric 7'!$D$1:$D$99999,     $AG105         )</f>
        <v>0</v>
      </c>
      <c r="AP105" s="104">
        <f t="shared" si="41"/>
        <v>0</v>
      </c>
      <c r="AQ105" s="104">
        <f t="shared" si="42"/>
        <v>0</v>
      </c>
      <c r="AR105" s="104" t="str">
        <f t="shared" si="43"/>
        <v/>
      </c>
      <c r="AS105" s="104" t="str">
        <f t="shared" si="44"/>
        <v/>
      </c>
      <c r="AT105" s="104" t="str">
        <f t="shared" si="45"/>
        <v/>
      </c>
      <c r="AU105" s="104">
        <f t="shared" si="46"/>
        <v>0</v>
      </c>
    </row>
    <row r="106" spans="2:47" x14ac:dyDescent="0.25">
      <c r="B106">
        <v>45</v>
      </c>
      <c r="C106" t="str">
        <f>IFERROR(VLOOKUP(B106,'Step 1_Metric 7'!A:D,4,FALSE),"")</f>
        <v/>
      </c>
      <c r="P106" s="38" t="str">
        <f t="shared" si="52"/>
        <v>NFWF-44109Proprietor's IncomePre</v>
      </c>
      <c r="Q106" s="40">
        <f t="shared" si="48"/>
        <v>8</v>
      </c>
      <c r="R106" s="40" t="str">
        <f t="shared" si="53"/>
        <v>NFWF-44109</v>
      </c>
      <c r="S106" s="40">
        <f t="shared" si="54"/>
        <v>7</v>
      </c>
      <c r="T106" s="38" t="str">
        <f t="shared" si="49"/>
        <v>Proprietor's Income</v>
      </c>
      <c r="U106" s="38">
        <f t="shared" si="55"/>
        <v>10</v>
      </c>
      <c r="V106" s="38" t="str">
        <f t="shared" si="56"/>
        <v>Metric</v>
      </c>
      <c r="W106" s="38" t="str">
        <f t="shared" si="47"/>
        <v>Pre</v>
      </c>
      <c r="X106" s="102">
        <f t="shared" si="37"/>
        <v>0</v>
      </c>
      <c r="Y106" s="245" t="str">
        <f t="shared" si="38"/>
        <v/>
      </c>
      <c r="AF106" s="40">
        <f t="shared" si="60"/>
        <v>5</v>
      </c>
      <c r="AG106" s="40" t="str">
        <f t="shared" si="40"/>
        <v>NFWF-44225</v>
      </c>
      <c r="AH106" s="40">
        <f t="shared" si="57"/>
        <v>7</v>
      </c>
      <c r="AI106" s="40" t="str">
        <f t="shared" si="61"/>
        <v>Labor Income</v>
      </c>
      <c r="AJ106" s="40">
        <f t="shared" si="61"/>
        <v>11</v>
      </c>
      <c r="AK106" s="40" t="str">
        <f t="shared" si="61"/>
        <v>Metric</v>
      </c>
      <c r="AL106" s="40" t="str">
        <f t="shared" si="59"/>
        <v>Pre</v>
      </c>
      <c r="AM106" s="40">
        <f t="shared" si="58"/>
        <v>2</v>
      </c>
      <c r="AN106" s="40">
        <f>VLOOKUP(AM106,'Inputs_Metric 7'!$G$49:$H$51,2,FALSE)</f>
        <v>0.5</v>
      </c>
      <c r="AO106" s="104">
        <f>SUMIFS(
INDEX('Step 1_Metric 7'!$W$1:$AD$99999,    1,    MATCH(CONCATENATE($AL106," - ",$AI106),'Step 1_Metric 7'!$W$1:$AD$1,0))         :          INDEX('Step 1_Metric 7'!$W$1:$AD$99999,    99999,    MATCH(CONCATENATE($AL106," - ",$AI106),'Step 1_Metric 7'!$W$1:$AD$1,0)),
'Step 1_Metric 7'!$C$1:$C$99999,       $AM106,    'Step 1_Metric 7'!$D$1:$D$99999,     $AG106         )</f>
        <v>0</v>
      </c>
      <c r="AP106" s="104" t="str">
        <f t="shared" si="41"/>
        <v/>
      </c>
      <c r="AQ106" s="104" t="str">
        <f t="shared" si="42"/>
        <v/>
      </c>
      <c r="AR106" s="104" t="str">
        <f t="shared" si="43"/>
        <v/>
      </c>
      <c r="AS106" s="104" t="str">
        <f t="shared" si="44"/>
        <v/>
      </c>
      <c r="AT106" s="104">
        <f t="shared" si="45"/>
        <v>0</v>
      </c>
      <c r="AU106" s="104">
        <f t="shared" si="46"/>
        <v>0</v>
      </c>
    </row>
    <row r="107" spans="2:47" x14ac:dyDescent="0.25">
      <c r="B107">
        <v>46</v>
      </c>
      <c r="C107" t="str">
        <f>IFERROR(VLOOKUP(B107,'Step 1_Metric 7'!A:D,4,FALSE),"")</f>
        <v/>
      </c>
      <c r="P107" s="38" t="str">
        <f t="shared" si="52"/>
        <v>NFWF-44109Proprietor's IncomePost</v>
      </c>
      <c r="Q107" s="40">
        <f t="shared" si="48"/>
        <v>8</v>
      </c>
      <c r="R107" s="40" t="str">
        <f t="shared" si="53"/>
        <v>NFWF-44109</v>
      </c>
      <c r="S107" s="40">
        <f t="shared" si="54"/>
        <v>7</v>
      </c>
      <c r="T107" s="109" t="str">
        <f t="shared" si="49"/>
        <v>Proprietor's Income</v>
      </c>
      <c r="U107" s="38">
        <f t="shared" si="55"/>
        <v>10</v>
      </c>
      <c r="V107" s="38" t="str">
        <f t="shared" si="56"/>
        <v>Metric</v>
      </c>
      <c r="W107" s="38" t="str">
        <f t="shared" si="47"/>
        <v>Post</v>
      </c>
      <c r="X107" s="102">
        <f t="shared" si="37"/>
        <v>0</v>
      </c>
      <c r="Y107" s="245">
        <f t="shared" si="38"/>
        <v>0</v>
      </c>
      <c r="AF107" s="40">
        <f t="shared" si="60"/>
        <v>5</v>
      </c>
      <c r="AG107" s="40" t="str">
        <f t="shared" si="40"/>
        <v>NFWF-44225</v>
      </c>
      <c r="AH107" s="40">
        <f t="shared" si="57"/>
        <v>7</v>
      </c>
      <c r="AI107" s="40" t="str">
        <f t="shared" si="61"/>
        <v>Labor Income</v>
      </c>
      <c r="AJ107" s="40">
        <f t="shared" si="61"/>
        <v>11</v>
      </c>
      <c r="AK107" s="40" t="str">
        <f t="shared" si="61"/>
        <v>Metric</v>
      </c>
      <c r="AL107" s="40" t="str">
        <f t="shared" si="59"/>
        <v>Pre</v>
      </c>
      <c r="AM107" s="40">
        <f t="shared" si="58"/>
        <v>20</v>
      </c>
      <c r="AN107" s="40">
        <f>VLOOKUP(AM107,'Inputs_Metric 7'!$G$49:$H$51,2,FALSE)</f>
        <v>0.05</v>
      </c>
      <c r="AO107" s="104">
        <f>SUMIFS(
INDEX('Step 1_Metric 7'!$W$1:$AD$99999,    1,    MATCH(CONCATENATE($AL107," - ",$AI107),'Step 1_Metric 7'!$W$1:$AD$1,0))         :          INDEX('Step 1_Metric 7'!$W$1:$AD$99999,    99999,    MATCH(CONCATENATE($AL107," - ",$AI107),'Step 1_Metric 7'!$W$1:$AD$1,0)),
'Step 1_Metric 7'!$C$1:$C$99999,       $AM107,    'Step 1_Metric 7'!$D$1:$D$99999,     $AG107         )</f>
        <v>0</v>
      </c>
      <c r="AP107" s="104" t="str">
        <f t="shared" si="41"/>
        <v/>
      </c>
      <c r="AQ107" s="104" t="str">
        <f t="shared" si="42"/>
        <v/>
      </c>
      <c r="AR107" s="104">
        <f t="shared" si="43"/>
        <v>0</v>
      </c>
      <c r="AS107" s="104">
        <f t="shared" si="44"/>
        <v>0</v>
      </c>
      <c r="AT107" s="104" t="str">
        <f t="shared" si="45"/>
        <v/>
      </c>
      <c r="AU107" s="104">
        <f t="shared" si="46"/>
        <v>0</v>
      </c>
    </row>
    <row r="108" spans="2:47" x14ac:dyDescent="0.25">
      <c r="B108">
        <v>47</v>
      </c>
      <c r="C108" t="str">
        <f>IFERROR(VLOOKUP(B108,'Step 1_Metric 7'!A:D,4,FALSE),"")</f>
        <v/>
      </c>
      <c r="P108" s="38" t="str">
        <f t="shared" si="52"/>
        <v>NFWF-44109Labor IncomePre</v>
      </c>
      <c r="Q108" s="40">
        <f t="shared" si="48"/>
        <v>8</v>
      </c>
      <c r="R108" s="40" t="str">
        <f t="shared" si="53"/>
        <v>NFWF-44109</v>
      </c>
      <c r="S108" s="40">
        <f t="shared" si="54"/>
        <v>7</v>
      </c>
      <c r="T108" s="38" t="str">
        <f t="shared" si="49"/>
        <v>Labor Income</v>
      </c>
      <c r="U108" s="38">
        <f t="shared" si="55"/>
        <v>11</v>
      </c>
      <c r="V108" s="38" t="str">
        <f t="shared" si="56"/>
        <v>Metric</v>
      </c>
      <c r="W108" s="38" t="str">
        <f t="shared" si="47"/>
        <v>Pre</v>
      </c>
      <c r="X108" s="102">
        <f t="shared" si="37"/>
        <v>0</v>
      </c>
      <c r="Y108" s="245" t="str">
        <f t="shared" si="38"/>
        <v/>
      </c>
      <c r="AF108" s="40">
        <f t="shared" si="60"/>
        <v>5</v>
      </c>
      <c r="AG108" s="40" t="str">
        <f t="shared" si="40"/>
        <v>NFWF-44225</v>
      </c>
      <c r="AH108" s="40">
        <f t="shared" si="57"/>
        <v>7</v>
      </c>
      <c r="AI108" s="40" t="str">
        <f t="shared" si="61"/>
        <v>Labor Income</v>
      </c>
      <c r="AJ108" s="40">
        <f t="shared" si="61"/>
        <v>11</v>
      </c>
      <c r="AK108" s="40" t="str">
        <f t="shared" si="61"/>
        <v>Metric</v>
      </c>
      <c r="AL108" s="40" t="str">
        <f t="shared" si="59"/>
        <v>Pre</v>
      </c>
      <c r="AM108" s="40">
        <f t="shared" si="58"/>
        <v>100</v>
      </c>
      <c r="AN108" s="40">
        <f>VLOOKUP(AM108,'Inputs_Metric 7'!$G$49:$H$51,2,FALSE)</f>
        <v>0.01</v>
      </c>
      <c r="AO108" s="104">
        <f>SUMIFS(
INDEX('Step 1_Metric 7'!$W$1:$AD$99999,    1,    MATCH(CONCATENATE($AL108," - ",$AI108),'Step 1_Metric 7'!$W$1:$AD$1,0))         :          INDEX('Step 1_Metric 7'!$W$1:$AD$99999,    99999,    MATCH(CONCATENATE($AL108," - ",$AI108),'Step 1_Metric 7'!$W$1:$AD$1,0)),
'Step 1_Metric 7'!$C$1:$C$99999,       $AM108,    'Step 1_Metric 7'!$D$1:$D$99999,     $AG108         )</f>
        <v>0</v>
      </c>
      <c r="AP108" s="104">
        <f t="shared" si="41"/>
        <v>0</v>
      </c>
      <c r="AQ108" s="104">
        <f t="shared" si="42"/>
        <v>0</v>
      </c>
      <c r="AR108" s="104" t="str">
        <f t="shared" si="43"/>
        <v/>
      </c>
      <c r="AS108" s="104" t="str">
        <f t="shared" si="44"/>
        <v/>
      </c>
      <c r="AT108" s="104" t="str">
        <f t="shared" si="45"/>
        <v/>
      </c>
      <c r="AU108" s="104">
        <f t="shared" si="46"/>
        <v>0</v>
      </c>
    </row>
    <row r="109" spans="2:47" x14ac:dyDescent="0.25">
      <c r="B109">
        <v>48</v>
      </c>
      <c r="C109" t="str">
        <f>IFERROR(VLOOKUP(B109,'Step 1_Metric 7'!A:D,4,FALSE),"")</f>
        <v/>
      </c>
      <c r="P109" s="38" t="str">
        <f t="shared" si="52"/>
        <v>NFWF-44109Labor IncomePost</v>
      </c>
      <c r="Q109" s="40">
        <f t="shared" si="48"/>
        <v>8</v>
      </c>
      <c r="R109" s="40" t="str">
        <f t="shared" si="53"/>
        <v>NFWF-44109</v>
      </c>
      <c r="S109" s="40">
        <f t="shared" si="54"/>
        <v>7</v>
      </c>
      <c r="T109" s="109" t="str">
        <f t="shared" si="49"/>
        <v>Labor Income</v>
      </c>
      <c r="U109" s="38">
        <f t="shared" si="55"/>
        <v>11</v>
      </c>
      <c r="V109" s="38" t="str">
        <f t="shared" si="56"/>
        <v>Metric</v>
      </c>
      <c r="W109" s="38" t="str">
        <f t="shared" si="47"/>
        <v>Post</v>
      </c>
      <c r="X109" s="102">
        <f t="shared" si="37"/>
        <v>0</v>
      </c>
      <c r="Y109" s="245">
        <f t="shared" si="38"/>
        <v>0</v>
      </c>
      <c r="AF109" s="40">
        <f t="shared" si="60"/>
        <v>5</v>
      </c>
      <c r="AG109" s="40" t="str">
        <f t="shared" si="40"/>
        <v>NFWF-44225</v>
      </c>
      <c r="AH109" s="40">
        <f t="shared" si="57"/>
        <v>7</v>
      </c>
      <c r="AI109" s="40" t="str">
        <f t="shared" si="61"/>
        <v>Labor Income</v>
      </c>
      <c r="AJ109" s="40">
        <f t="shared" si="61"/>
        <v>11</v>
      </c>
      <c r="AK109" s="40" t="str">
        <f t="shared" si="61"/>
        <v>Metric</v>
      </c>
      <c r="AL109" s="40" t="str">
        <f t="shared" si="59"/>
        <v>Post</v>
      </c>
      <c r="AM109" s="40">
        <f t="shared" si="58"/>
        <v>2</v>
      </c>
      <c r="AN109" s="40">
        <f>VLOOKUP(AM109,'Inputs_Metric 7'!$G$49:$H$51,2,FALSE)</f>
        <v>0.5</v>
      </c>
      <c r="AO109" s="104">
        <f>SUMIFS(
INDEX('Step 1_Metric 7'!$W$1:$AD$99999,    1,    MATCH(CONCATENATE($AL109," - ",$AI109),'Step 1_Metric 7'!$W$1:$AD$1,0))         :          INDEX('Step 1_Metric 7'!$W$1:$AD$99999,    99999,    MATCH(CONCATENATE($AL109," - ",$AI109),'Step 1_Metric 7'!$W$1:$AD$1,0)),
'Step 1_Metric 7'!$C$1:$C$99999,       $AM109,    'Step 1_Metric 7'!$D$1:$D$99999,     $AG109         )</f>
        <v>0</v>
      </c>
      <c r="AP109" s="104" t="str">
        <f t="shared" si="41"/>
        <v/>
      </c>
      <c r="AQ109" s="104" t="str">
        <f t="shared" si="42"/>
        <v/>
      </c>
      <c r="AR109" s="104" t="str">
        <f t="shared" si="43"/>
        <v/>
      </c>
      <c r="AS109" s="104" t="str">
        <f t="shared" si="44"/>
        <v/>
      </c>
      <c r="AT109" s="104">
        <f t="shared" si="45"/>
        <v>0</v>
      </c>
      <c r="AU109" s="104">
        <f t="shared" si="46"/>
        <v>0</v>
      </c>
    </row>
    <row r="110" spans="2:47" x14ac:dyDescent="0.25">
      <c r="B110">
        <v>49</v>
      </c>
      <c r="C110" t="str">
        <f>IFERROR(VLOOKUP(B110,'Step 1_Metric 7'!A:D,4,FALSE),"")</f>
        <v/>
      </c>
      <c r="P110" s="38" t="str">
        <f t="shared" si="52"/>
        <v>NFWF-44109EmploymentPre</v>
      </c>
      <c r="Q110" s="40">
        <f t="shared" si="48"/>
        <v>8</v>
      </c>
      <c r="R110" s="40" t="str">
        <f t="shared" si="53"/>
        <v>NFWF-44109</v>
      </c>
      <c r="S110" s="40">
        <f t="shared" si="54"/>
        <v>7</v>
      </c>
      <c r="T110" s="38" t="str">
        <f t="shared" si="49"/>
        <v>Employment</v>
      </c>
      <c r="U110" s="38">
        <f t="shared" si="55"/>
        <v>12</v>
      </c>
      <c r="V110" s="38" t="str">
        <f t="shared" si="56"/>
        <v>Metric</v>
      </c>
      <c r="W110" s="38" t="str">
        <f t="shared" si="47"/>
        <v>Pre</v>
      </c>
      <c r="X110" s="102">
        <f t="shared" si="37"/>
        <v>0</v>
      </c>
      <c r="Y110" s="245" t="str">
        <f t="shared" si="38"/>
        <v/>
      </c>
      <c r="AF110" s="40">
        <f t="shared" si="60"/>
        <v>5</v>
      </c>
      <c r="AG110" s="40" t="str">
        <f t="shared" si="40"/>
        <v>NFWF-44225</v>
      </c>
      <c r="AH110" s="40">
        <f t="shared" si="57"/>
        <v>7</v>
      </c>
      <c r="AI110" s="40" t="str">
        <f t="shared" si="61"/>
        <v>Labor Income</v>
      </c>
      <c r="AJ110" s="40">
        <f t="shared" si="61"/>
        <v>11</v>
      </c>
      <c r="AK110" s="40" t="str">
        <f t="shared" si="61"/>
        <v>Metric</v>
      </c>
      <c r="AL110" s="40" t="str">
        <f t="shared" si="59"/>
        <v>Post</v>
      </c>
      <c r="AM110" s="40">
        <f t="shared" si="58"/>
        <v>20</v>
      </c>
      <c r="AN110" s="40">
        <f>VLOOKUP(AM110,'Inputs_Metric 7'!$G$49:$H$51,2,FALSE)</f>
        <v>0.05</v>
      </c>
      <c r="AO110" s="104">
        <f>SUMIFS(
INDEX('Step 1_Metric 7'!$W$1:$AD$99999,    1,    MATCH(CONCATENATE($AL110," - ",$AI110),'Step 1_Metric 7'!$W$1:$AD$1,0))         :          INDEX('Step 1_Metric 7'!$W$1:$AD$99999,    99999,    MATCH(CONCATENATE($AL110," - ",$AI110),'Step 1_Metric 7'!$W$1:$AD$1,0)),
'Step 1_Metric 7'!$C$1:$C$99999,       $AM110,    'Step 1_Metric 7'!$D$1:$D$99999,     $AG110         )</f>
        <v>0</v>
      </c>
      <c r="AP110" s="104" t="str">
        <f t="shared" si="41"/>
        <v/>
      </c>
      <c r="AQ110" s="104" t="str">
        <f t="shared" si="42"/>
        <v/>
      </c>
      <c r="AR110" s="104">
        <f t="shared" si="43"/>
        <v>0</v>
      </c>
      <c r="AS110" s="104">
        <f t="shared" si="44"/>
        <v>0</v>
      </c>
      <c r="AT110" s="104" t="str">
        <f t="shared" si="45"/>
        <v/>
      </c>
      <c r="AU110" s="104">
        <f t="shared" si="46"/>
        <v>0</v>
      </c>
    </row>
    <row r="111" spans="2:47" x14ac:dyDescent="0.25">
      <c r="B111">
        <v>50</v>
      </c>
      <c r="C111" t="str">
        <f>IFERROR(VLOOKUP(B111,'Step 1_Metric 7'!A:D,4,FALSE),"")</f>
        <v/>
      </c>
      <c r="P111" s="38" t="str">
        <f t="shared" si="52"/>
        <v>NFWF-44109EmploymentPost</v>
      </c>
      <c r="Q111" s="40">
        <f t="shared" si="48"/>
        <v>8</v>
      </c>
      <c r="R111" s="40" t="str">
        <f t="shared" si="53"/>
        <v>NFWF-44109</v>
      </c>
      <c r="S111" s="40">
        <f t="shared" si="54"/>
        <v>7</v>
      </c>
      <c r="T111" s="109" t="str">
        <f t="shared" si="49"/>
        <v>Employment</v>
      </c>
      <c r="U111" s="38">
        <f t="shared" si="55"/>
        <v>12</v>
      </c>
      <c r="V111" s="38" t="str">
        <f t="shared" si="56"/>
        <v>Metric</v>
      </c>
      <c r="W111" s="38" t="str">
        <f t="shared" si="47"/>
        <v>Post</v>
      </c>
      <c r="X111" s="102">
        <f t="shared" si="37"/>
        <v>0</v>
      </c>
      <c r="Y111" s="245">
        <f t="shared" si="38"/>
        <v>0</v>
      </c>
      <c r="AF111" s="40">
        <f t="shared" si="60"/>
        <v>5</v>
      </c>
      <c r="AG111" s="40" t="str">
        <f t="shared" si="40"/>
        <v>NFWF-44225</v>
      </c>
      <c r="AH111" s="40">
        <f t="shared" si="57"/>
        <v>7</v>
      </c>
      <c r="AI111" s="40" t="str">
        <f t="shared" si="61"/>
        <v>Labor Income</v>
      </c>
      <c r="AJ111" s="40">
        <f t="shared" si="61"/>
        <v>11</v>
      </c>
      <c r="AK111" s="40" t="str">
        <f t="shared" si="61"/>
        <v>Metric</v>
      </c>
      <c r="AL111" s="40" t="str">
        <f t="shared" si="59"/>
        <v>Post</v>
      </c>
      <c r="AM111" s="40">
        <f t="shared" si="58"/>
        <v>100</v>
      </c>
      <c r="AN111" s="40">
        <f>VLOOKUP(AM111,'Inputs_Metric 7'!$G$49:$H$51,2,FALSE)</f>
        <v>0.01</v>
      </c>
      <c r="AO111" s="104">
        <f>SUMIFS(
INDEX('Step 1_Metric 7'!$W$1:$AD$99999,    1,    MATCH(CONCATENATE($AL111," - ",$AI111),'Step 1_Metric 7'!$W$1:$AD$1,0))         :          INDEX('Step 1_Metric 7'!$W$1:$AD$99999,    99999,    MATCH(CONCATENATE($AL111," - ",$AI111),'Step 1_Metric 7'!$W$1:$AD$1,0)),
'Step 1_Metric 7'!$C$1:$C$99999,       $AM111,    'Step 1_Metric 7'!$D$1:$D$99999,     $AG111         )</f>
        <v>0</v>
      </c>
      <c r="AP111" s="104">
        <f t="shared" si="41"/>
        <v>0</v>
      </c>
      <c r="AQ111" s="104">
        <f t="shared" si="42"/>
        <v>0</v>
      </c>
      <c r="AR111" s="104" t="str">
        <f t="shared" si="43"/>
        <v/>
      </c>
      <c r="AS111" s="104" t="str">
        <f t="shared" si="44"/>
        <v/>
      </c>
      <c r="AT111" s="104" t="str">
        <f t="shared" si="45"/>
        <v/>
      </c>
      <c r="AU111" s="104">
        <f t="shared" si="46"/>
        <v>0</v>
      </c>
    </row>
    <row r="112" spans="2:47" x14ac:dyDescent="0.25">
      <c r="B112">
        <v>51</v>
      </c>
      <c r="C112" t="str">
        <f>IFERROR(VLOOKUP(B112,'Step 1_Metric 7'!A:D,4,FALSE),"")</f>
        <v/>
      </c>
      <c r="P112" s="38" t="str">
        <f t="shared" si="52"/>
        <v>NFWF-44109OutputPre</v>
      </c>
      <c r="Q112" s="40">
        <f t="shared" si="48"/>
        <v>8</v>
      </c>
      <c r="R112" s="40" t="str">
        <f t="shared" si="53"/>
        <v>NFWF-44109</v>
      </c>
      <c r="S112" s="40">
        <f t="shared" si="54"/>
        <v>7</v>
      </c>
      <c r="T112" s="38" t="str">
        <f t="shared" si="49"/>
        <v>Output</v>
      </c>
      <c r="U112" s="38">
        <f t="shared" si="55"/>
        <v>1</v>
      </c>
      <c r="V112" s="38" t="str">
        <f t="shared" si="56"/>
        <v>Priority Metric</v>
      </c>
      <c r="W112" s="38" t="str">
        <f t="shared" si="47"/>
        <v>Pre</v>
      </c>
      <c r="X112" s="102">
        <f t="shared" si="37"/>
        <v>0</v>
      </c>
      <c r="Y112" s="245" t="str">
        <f t="shared" si="38"/>
        <v/>
      </c>
      <c r="AF112" s="40">
        <f t="shared" si="60"/>
        <v>5</v>
      </c>
      <c r="AG112" s="40" t="str">
        <f t="shared" si="40"/>
        <v>NFWF-44225</v>
      </c>
      <c r="AH112" s="40">
        <f t="shared" si="57"/>
        <v>7</v>
      </c>
      <c r="AI112" s="40" t="str">
        <f t="shared" si="61"/>
        <v>Employment</v>
      </c>
      <c r="AJ112" s="40">
        <f t="shared" si="61"/>
        <v>12</v>
      </c>
      <c r="AK112" s="40" t="str">
        <f t="shared" si="61"/>
        <v>Metric</v>
      </c>
      <c r="AL112" s="40" t="str">
        <f t="shared" si="59"/>
        <v>Pre</v>
      </c>
      <c r="AM112" s="40">
        <f t="shared" si="58"/>
        <v>2</v>
      </c>
      <c r="AN112" s="40">
        <f>VLOOKUP(AM112,'Inputs_Metric 7'!$G$49:$H$51,2,FALSE)</f>
        <v>0.5</v>
      </c>
      <c r="AO112" s="169">
        <f>SUMIFS(
INDEX('Step 1_Metric 7'!$W$1:$AD$99999,    1,    MATCH(CONCATENATE($AL112," - ",$AI112),'Step 1_Metric 7'!$W$1:$AD$1,0))         :          INDEX('Step 1_Metric 7'!$W$1:$AD$99999,    99999,    MATCH(CONCATENATE($AL112," - ",$AI112),'Step 1_Metric 7'!$W$1:$AD$1,0)),
'Step 1_Metric 7'!$C$1:$C$99999,       $AM112,    'Step 1_Metric 7'!$D$1:$D$99999,     $AG112         )</f>
        <v>0</v>
      </c>
      <c r="AP112" s="169" t="str">
        <f t="shared" si="41"/>
        <v/>
      </c>
      <c r="AQ112" s="169" t="str">
        <f t="shared" si="42"/>
        <v/>
      </c>
      <c r="AR112" s="169" t="str">
        <f t="shared" si="43"/>
        <v/>
      </c>
      <c r="AS112" s="169" t="str">
        <f t="shared" si="44"/>
        <v/>
      </c>
      <c r="AT112" s="169">
        <f t="shared" si="45"/>
        <v>0</v>
      </c>
      <c r="AU112" s="169">
        <f t="shared" si="46"/>
        <v>0</v>
      </c>
    </row>
    <row r="113" spans="2:47" x14ac:dyDescent="0.25">
      <c r="B113">
        <v>52</v>
      </c>
      <c r="C113" t="str">
        <f>IFERROR(VLOOKUP(B113,'Step 1_Metric 7'!A:D,4,FALSE),"")</f>
        <v/>
      </c>
      <c r="P113" s="38" t="str">
        <f t="shared" si="52"/>
        <v>NFWF-44109OutputPost</v>
      </c>
      <c r="Q113" s="40">
        <f t="shared" si="48"/>
        <v>8</v>
      </c>
      <c r="R113" s="40" t="str">
        <f t="shared" si="53"/>
        <v>NFWF-44109</v>
      </c>
      <c r="S113" s="40">
        <f t="shared" si="54"/>
        <v>7</v>
      </c>
      <c r="T113" s="76" t="str">
        <f t="shared" si="49"/>
        <v>Output</v>
      </c>
      <c r="U113" s="38">
        <f t="shared" si="55"/>
        <v>1</v>
      </c>
      <c r="V113" s="38" t="str">
        <f t="shared" si="56"/>
        <v>Priority Metric</v>
      </c>
      <c r="W113" s="38" t="str">
        <f t="shared" si="47"/>
        <v>Post</v>
      </c>
      <c r="X113" s="102">
        <f t="shared" si="37"/>
        <v>0</v>
      </c>
      <c r="Y113" s="245">
        <f t="shared" si="38"/>
        <v>0</v>
      </c>
      <c r="AF113" s="40">
        <f t="shared" si="60"/>
        <v>5</v>
      </c>
      <c r="AG113" s="40" t="str">
        <f t="shared" si="40"/>
        <v>NFWF-44225</v>
      </c>
      <c r="AH113" s="40">
        <f t="shared" si="57"/>
        <v>7</v>
      </c>
      <c r="AI113" s="40" t="str">
        <f t="shared" si="61"/>
        <v>Employment</v>
      </c>
      <c r="AJ113" s="40">
        <f t="shared" si="61"/>
        <v>12</v>
      </c>
      <c r="AK113" s="40" t="str">
        <f t="shared" si="61"/>
        <v>Metric</v>
      </c>
      <c r="AL113" s="40" t="str">
        <f t="shared" si="59"/>
        <v>Pre</v>
      </c>
      <c r="AM113" s="40">
        <f t="shared" si="58"/>
        <v>20</v>
      </c>
      <c r="AN113" s="40">
        <f>VLOOKUP(AM113,'Inputs_Metric 7'!$G$49:$H$51,2,FALSE)</f>
        <v>0.05</v>
      </c>
      <c r="AO113" s="169">
        <f>SUMIFS(
INDEX('Step 1_Metric 7'!$W$1:$AD$99999,    1,    MATCH(CONCATENATE($AL113," - ",$AI113),'Step 1_Metric 7'!$W$1:$AD$1,0))         :          INDEX('Step 1_Metric 7'!$W$1:$AD$99999,    99999,    MATCH(CONCATENATE($AL113," - ",$AI113),'Step 1_Metric 7'!$W$1:$AD$1,0)),
'Step 1_Metric 7'!$C$1:$C$99999,       $AM113,    'Step 1_Metric 7'!$D$1:$D$99999,     $AG113         )</f>
        <v>0</v>
      </c>
      <c r="AP113" s="169" t="str">
        <f t="shared" si="41"/>
        <v/>
      </c>
      <c r="AQ113" s="169" t="str">
        <f t="shared" si="42"/>
        <v/>
      </c>
      <c r="AR113" s="169">
        <f t="shared" si="43"/>
        <v>0</v>
      </c>
      <c r="AS113" s="169">
        <f t="shared" si="44"/>
        <v>0</v>
      </c>
      <c r="AT113" s="169" t="str">
        <f t="shared" si="45"/>
        <v/>
      </c>
      <c r="AU113" s="169">
        <f t="shared" si="46"/>
        <v>0</v>
      </c>
    </row>
    <row r="114" spans="2:47" x14ac:dyDescent="0.25">
      <c r="B114">
        <v>53</v>
      </c>
      <c r="C114" t="str">
        <f>IFERROR(VLOOKUP(B114,'Step 1_Metric 7'!A:D,4,FALSE),"")</f>
        <v/>
      </c>
      <c r="P114" s="38" t="str">
        <f t="shared" si="52"/>
        <v>NFWF-43281Proprietor's IncomePre</v>
      </c>
      <c r="Q114" s="40">
        <f t="shared" si="48"/>
        <v>9</v>
      </c>
      <c r="R114" s="40" t="str">
        <f t="shared" si="53"/>
        <v>NFWF-43281</v>
      </c>
      <c r="S114" s="40">
        <f t="shared" si="54"/>
        <v>7</v>
      </c>
      <c r="T114" s="38" t="str">
        <f t="shared" si="49"/>
        <v>Proprietor's Income</v>
      </c>
      <c r="U114" s="38">
        <f t="shared" si="55"/>
        <v>10</v>
      </c>
      <c r="V114" s="38" t="str">
        <f t="shared" si="56"/>
        <v>Metric</v>
      </c>
      <c r="W114" s="38" t="str">
        <f t="shared" si="47"/>
        <v>Pre</v>
      </c>
      <c r="X114" s="102">
        <f t="shared" si="37"/>
        <v>2525.3531145522793</v>
      </c>
      <c r="Y114" s="245" t="str">
        <f t="shared" si="38"/>
        <v/>
      </c>
      <c r="AF114" s="40">
        <f t="shared" si="60"/>
        <v>5</v>
      </c>
      <c r="AG114" s="40" t="str">
        <f t="shared" si="40"/>
        <v>NFWF-44225</v>
      </c>
      <c r="AH114" s="40">
        <f t="shared" si="57"/>
        <v>7</v>
      </c>
      <c r="AI114" s="40" t="str">
        <f t="shared" si="61"/>
        <v>Employment</v>
      </c>
      <c r="AJ114" s="40">
        <f t="shared" si="61"/>
        <v>12</v>
      </c>
      <c r="AK114" s="40" t="str">
        <f t="shared" si="61"/>
        <v>Metric</v>
      </c>
      <c r="AL114" s="40" t="str">
        <f t="shared" si="59"/>
        <v>Pre</v>
      </c>
      <c r="AM114" s="40">
        <f t="shared" si="58"/>
        <v>100</v>
      </c>
      <c r="AN114" s="40">
        <f>VLOOKUP(AM114,'Inputs_Metric 7'!$G$49:$H$51,2,FALSE)</f>
        <v>0.01</v>
      </c>
      <c r="AO114" s="169">
        <f>SUMIFS(
INDEX('Step 1_Metric 7'!$W$1:$AD$99999,    1,    MATCH(CONCATENATE($AL114," - ",$AI114),'Step 1_Metric 7'!$W$1:$AD$1,0))         :          INDEX('Step 1_Metric 7'!$W$1:$AD$99999,    99999,    MATCH(CONCATENATE($AL114," - ",$AI114),'Step 1_Metric 7'!$W$1:$AD$1,0)),
'Step 1_Metric 7'!$C$1:$C$99999,       $AM114,    'Step 1_Metric 7'!$D$1:$D$99999,     $AG114         )</f>
        <v>0</v>
      </c>
      <c r="AP114" s="169">
        <f t="shared" si="41"/>
        <v>0</v>
      </c>
      <c r="AQ114" s="169">
        <f t="shared" si="42"/>
        <v>0</v>
      </c>
      <c r="AR114" s="169" t="str">
        <f t="shared" si="43"/>
        <v/>
      </c>
      <c r="AS114" s="169" t="str">
        <f t="shared" si="44"/>
        <v/>
      </c>
      <c r="AT114" s="169" t="str">
        <f t="shared" si="45"/>
        <v/>
      </c>
      <c r="AU114" s="169">
        <f t="shared" si="46"/>
        <v>0</v>
      </c>
    </row>
    <row r="115" spans="2:47" x14ac:dyDescent="0.25">
      <c r="B115">
        <v>54</v>
      </c>
      <c r="C115" t="str">
        <f>IFERROR(VLOOKUP(B115,'Step 1_Metric 7'!A:D,4,FALSE),"")</f>
        <v/>
      </c>
      <c r="P115" s="38" t="str">
        <f t="shared" si="52"/>
        <v>NFWF-43281Proprietor's IncomePost</v>
      </c>
      <c r="Q115" s="40">
        <f t="shared" si="48"/>
        <v>9</v>
      </c>
      <c r="R115" s="40" t="str">
        <f t="shared" si="53"/>
        <v>NFWF-43281</v>
      </c>
      <c r="S115" s="40">
        <f t="shared" si="54"/>
        <v>7</v>
      </c>
      <c r="T115" s="109" t="str">
        <f t="shared" si="49"/>
        <v>Proprietor's Income</v>
      </c>
      <c r="U115" s="38">
        <f t="shared" si="55"/>
        <v>10</v>
      </c>
      <c r="V115" s="38" t="str">
        <f t="shared" si="56"/>
        <v>Metric</v>
      </c>
      <c r="W115" s="38" t="str">
        <f t="shared" si="47"/>
        <v>Post</v>
      </c>
      <c r="X115" s="102">
        <f t="shared" ref="X115:X164" si="62">IF(OR(R115="",R115=0),"",SUMIFS($AU:$AU,$AI:$AI,T115,$AL:$AL,W115,$AG:$AG,$R115))</f>
        <v>2601.7612712822179</v>
      </c>
      <c r="Y115" s="245">
        <f t="shared" ref="Y115:Y164" si="63">IFERROR(IF(W115="Pre","",IF(OR(AND(X114=0,X115=0,R115=0),AND(X114=0,X115=0,R115="")),"",X114-X115)),"")</f>
        <v>-76.408156729938582</v>
      </c>
      <c r="AF115" s="40">
        <f t="shared" si="60"/>
        <v>5</v>
      </c>
      <c r="AG115" s="40" t="str">
        <f t="shared" si="40"/>
        <v>NFWF-44225</v>
      </c>
      <c r="AH115" s="40">
        <f t="shared" si="57"/>
        <v>7</v>
      </c>
      <c r="AI115" s="40" t="str">
        <f t="shared" si="61"/>
        <v>Employment</v>
      </c>
      <c r="AJ115" s="40">
        <f t="shared" si="61"/>
        <v>12</v>
      </c>
      <c r="AK115" s="40" t="str">
        <f t="shared" si="61"/>
        <v>Metric</v>
      </c>
      <c r="AL115" s="40" t="str">
        <f t="shared" si="59"/>
        <v>Post</v>
      </c>
      <c r="AM115" s="40">
        <f t="shared" si="58"/>
        <v>2</v>
      </c>
      <c r="AN115" s="40">
        <f>VLOOKUP(AM115,'Inputs_Metric 7'!$G$49:$H$51,2,FALSE)</f>
        <v>0.5</v>
      </c>
      <c r="AO115" s="169">
        <f>SUMIFS(
INDEX('Step 1_Metric 7'!$W$1:$AD$99999,    1,    MATCH(CONCATENATE($AL115," - ",$AI115),'Step 1_Metric 7'!$W$1:$AD$1,0))         :          INDEX('Step 1_Metric 7'!$W$1:$AD$99999,    99999,    MATCH(CONCATENATE($AL115," - ",$AI115),'Step 1_Metric 7'!$W$1:$AD$1,0)),
'Step 1_Metric 7'!$C$1:$C$99999,       $AM115,    'Step 1_Metric 7'!$D$1:$D$99999,     $AG115         )</f>
        <v>0</v>
      </c>
      <c r="AP115" s="169" t="str">
        <f t="shared" si="41"/>
        <v/>
      </c>
      <c r="AQ115" s="169" t="str">
        <f t="shared" si="42"/>
        <v/>
      </c>
      <c r="AR115" s="169" t="str">
        <f t="shared" si="43"/>
        <v/>
      </c>
      <c r="AS115" s="169" t="str">
        <f t="shared" si="44"/>
        <v/>
      </c>
      <c r="AT115" s="169">
        <f t="shared" si="45"/>
        <v>0</v>
      </c>
      <c r="AU115" s="169">
        <f t="shared" si="46"/>
        <v>0</v>
      </c>
    </row>
    <row r="116" spans="2:47" x14ac:dyDescent="0.25">
      <c r="B116">
        <v>55</v>
      </c>
      <c r="C116" t="str">
        <f>IFERROR(VLOOKUP(B116,'Step 1_Metric 7'!A:D,4,FALSE),"")</f>
        <v/>
      </c>
      <c r="P116" s="38" t="str">
        <f t="shared" si="52"/>
        <v>NFWF-43281Labor IncomePre</v>
      </c>
      <c r="Q116" s="40">
        <f t="shared" si="48"/>
        <v>9</v>
      </c>
      <c r="R116" s="40" t="str">
        <f t="shared" si="53"/>
        <v>NFWF-43281</v>
      </c>
      <c r="S116" s="40">
        <f t="shared" si="54"/>
        <v>7</v>
      </c>
      <c r="T116" s="38" t="str">
        <f t="shared" si="49"/>
        <v>Labor Income</v>
      </c>
      <c r="U116" s="38">
        <f t="shared" si="55"/>
        <v>11</v>
      </c>
      <c r="V116" s="38" t="str">
        <f t="shared" si="56"/>
        <v>Metric</v>
      </c>
      <c r="W116" s="38" t="str">
        <f t="shared" si="47"/>
        <v>Pre</v>
      </c>
      <c r="X116" s="102">
        <f t="shared" si="62"/>
        <v>51143.825973294981</v>
      </c>
      <c r="Y116" s="245" t="str">
        <f t="shared" si="63"/>
        <v/>
      </c>
      <c r="AF116" s="40">
        <f t="shared" si="60"/>
        <v>5</v>
      </c>
      <c r="AG116" s="40" t="str">
        <f t="shared" ref="AG116:AG179" si="64">VLOOKUP(AF116,$B$62:$C$296,2,FALSE)</f>
        <v>NFWF-44225</v>
      </c>
      <c r="AH116" s="40">
        <f t="shared" si="57"/>
        <v>7</v>
      </c>
      <c r="AI116" s="40" t="str">
        <f t="shared" si="61"/>
        <v>Employment</v>
      </c>
      <c r="AJ116" s="40">
        <f t="shared" si="61"/>
        <v>12</v>
      </c>
      <c r="AK116" s="40" t="str">
        <f t="shared" si="61"/>
        <v>Metric</v>
      </c>
      <c r="AL116" s="40" t="str">
        <f t="shared" si="59"/>
        <v>Post</v>
      </c>
      <c r="AM116" s="40">
        <f t="shared" si="58"/>
        <v>20</v>
      </c>
      <c r="AN116" s="40">
        <f>VLOOKUP(AM116,'Inputs_Metric 7'!$G$49:$H$51,2,FALSE)</f>
        <v>0.05</v>
      </c>
      <c r="AO116" s="169">
        <f>SUMIFS(
INDEX('Step 1_Metric 7'!$W$1:$AD$99999,    1,    MATCH(CONCATENATE($AL116," - ",$AI116),'Step 1_Metric 7'!$W$1:$AD$1,0))         :          INDEX('Step 1_Metric 7'!$W$1:$AD$99999,    99999,    MATCH(CONCATENATE($AL116," - ",$AI116),'Step 1_Metric 7'!$W$1:$AD$1,0)),
'Step 1_Metric 7'!$C$1:$C$99999,       $AM116,    'Step 1_Metric 7'!$D$1:$D$99999,     $AG116         )</f>
        <v>0</v>
      </c>
      <c r="AP116" s="169" t="str">
        <f t="shared" ref="AP116:AP179" si="65">IF(AN116=0.01,AO116*AN116,"")</f>
        <v/>
      </c>
      <c r="AQ116" s="169" t="str">
        <f t="shared" ref="AQ116:AQ179" si="66">IF(AN116=0.01,(0.5)*(AN115-AN116)*(AO116-AO115),"")</f>
        <v/>
      </c>
      <c r="AR116" s="169">
        <f t="shared" ref="AR116:AR179" si="67">IF(AN116=0.05,(AN116-AN156)*AO116,"")</f>
        <v>0</v>
      </c>
      <c r="AS116" s="169">
        <f t="shared" ref="AS116:AS179" si="68">IF(AN116=0.05,(0.5)*(AN115-AN116)*(AO116-AO115),"")</f>
        <v>0</v>
      </c>
      <c r="AT116" s="169" t="str">
        <f t="shared" ref="AT116:AT179" si="69">IF(AN116=0.5,(AN116-AN156)*AO116,"")</f>
        <v/>
      </c>
      <c r="AU116" s="169">
        <f t="shared" ref="AU116:AU179" si="70">SUM(AP116:AT116)</f>
        <v>0</v>
      </c>
    </row>
    <row r="117" spans="2:47" x14ac:dyDescent="0.25">
      <c r="B117">
        <v>56</v>
      </c>
      <c r="C117" t="str">
        <f>IFERROR(VLOOKUP(B117,'Step 1_Metric 7'!A:D,4,FALSE),"")</f>
        <v/>
      </c>
      <c r="P117" s="38" t="str">
        <f t="shared" si="52"/>
        <v>NFWF-43281Labor IncomePost</v>
      </c>
      <c r="Q117" s="40">
        <f t="shared" si="48"/>
        <v>9</v>
      </c>
      <c r="R117" s="40" t="str">
        <f t="shared" si="53"/>
        <v>NFWF-43281</v>
      </c>
      <c r="S117" s="40">
        <f t="shared" si="54"/>
        <v>7</v>
      </c>
      <c r="T117" s="109" t="str">
        <f t="shared" si="49"/>
        <v>Labor Income</v>
      </c>
      <c r="U117" s="38">
        <f t="shared" si="55"/>
        <v>11</v>
      </c>
      <c r="V117" s="38" t="str">
        <f t="shared" si="56"/>
        <v>Metric</v>
      </c>
      <c r="W117" s="38" t="str">
        <f t="shared" ref="W117:W180" si="71">W115</f>
        <v>Post</v>
      </c>
      <c r="X117" s="102">
        <f t="shared" si="62"/>
        <v>53199.900008936951</v>
      </c>
      <c r="Y117" s="245">
        <f t="shared" si="63"/>
        <v>-2056.0740356419701</v>
      </c>
      <c r="AF117" s="40">
        <f t="shared" si="60"/>
        <v>5</v>
      </c>
      <c r="AG117" s="40" t="str">
        <f t="shared" si="64"/>
        <v>NFWF-44225</v>
      </c>
      <c r="AH117" s="40">
        <f t="shared" si="57"/>
        <v>7</v>
      </c>
      <c r="AI117" s="40" t="str">
        <f t="shared" si="61"/>
        <v>Employment</v>
      </c>
      <c r="AJ117" s="40">
        <f t="shared" si="61"/>
        <v>12</v>
      </c>
      <c r="AK117" s="40" t="str">
        <f t="shared" si="61"/>
        <v>Metric</v>
      </c>
      <c r="AL117" s="40" t="str">
        <f t="shared" si="59"/>
        <v>Post</v>
      </c>
      <c r="AM117" s="40">
        <f t="shared" si="58"/>
        <v>100</v>
      </c>
      <c r="AN117" s="40">
        <f>VLOOKUP(AM117,'Inputs_Metric 7'!$G$49:$H$51,2,FALSE)</f>
        <v>0.01</v>
      </c>
      <c r="AO117" s="169">
        <f>SUMIFS(
INDEX('Step 1_Metric 7'!$W$1:$AD$99999,    1,    MATCH(CONCATENATE($AL117," - ",$AI117),'Step 1_Metric 7'!$W$1:$AD$1,0))         :          INDEX('Step 1_Metric 7'!$W$1:$AD$99999,    99999,    MATCH(CONCATENATE($AL117," - ",$AI117),'Step 1_Metric 7'!$W$1:$AD$1,0)),
'Step 1_Metric 7'!$C$1:$C$99999,       $AM117,    'Step 1_Metric 7'!$D$1:$D$99999,     $AG117         )</f>
        <v>0</v>
      </c>
      <c r="AP117" s="169">
        <f t="shared" si="65"/>
        <v>0</v>
      </c>
      <c r="AQ117" s="169">
        <f t="shared" si="66"/>
        <v>0</v>
      </c>
      <c r="AR117" s="169" t="str">
        <f t="shared" si="67"/>
        <v/>
      </c>
      <c r="AS117" s="169" t="str">
        <f t="shared" si="68"/>
        <v/>
      </c>
      <c r="AT117" s="169" t="str">
        <f t="shared" si="69"/>
        <v/>
      </c>
      <c r="AU117" s="169">
        <f t="shared" si="70"/>
        <v>0</v>
      </c>
    </row>
    <row r="118" spans="2:47" x14ac:dyDescent="0.25">
      <c r="B118">
        <v>57</v>
      </c>
      <c r="C118" t="str">
        <f>IFERROR(VLOOKUP(B118,'Step 1_Metric 7'!A:D,4,FALSE),"")</f>
        <v/>
      </c>
      <c r="P118" s="38" t="str">
        <f t="shared" si="52"/>
        <v>NFWF-43281EmploymentPre</v>
      </c>
      <c r="Q118" s="40">
        <f t="shared" si="48"/>
        <v>9</v>
      </c>
      <c r="R118" s="40" t="str">
        <f t="shared" si="53"/>
        <v>NFWF-43281</v>
      </c>
      <c r="S118" s="40">
        <f t="shared" si="54"/>
        <v>7</v>
      </c>
      <c r="T118" s="38" t="str">
        <f t="shared" si="49"/>
        <v>Employment</v>
      </c>
      <c r="U118" s="38">
        <f t="shared" si="55"/>
        <v>12</v>
      </c>
      <c r="V118" s="38" t="str">
        <f t="shared" si="56"/>
        <v>Metric</v>
      </c>
      <c r="W118" s="38" t="str">
        <f t="shared" si="71"/>
        <v>Pre</v>
      </c>
      <c r="X118" s="102">
        <f t="shared" si="62"/>
        <v>4.8841547012086678E-2</v>
      </c>
      <c r="Y118" s="245" t="str">
        <f t="shared" si="63"/>
        <v/>
      </c>
      <c r="AF118" s="40">
        <f t="shared" si="60"/>
        <v>5</v>
      </c>
      <c r="AG118" s="40" t="str">
        <f t="shared" si="64"/>
        <v>NFWF-44225</v>
      </c>
      <c r="AH118" s="40">
        <f t="shared" si="57"/>
        <v>7</v>
      </c>
      <c r="AI118" s="40" t="str">
        <f t="shared" si="61"/>
        <v>Output</v>
      </c>
      <c r="AJ118" s="40">
        <f t="shared" si="61"/>
        <v>1</v>
      </c>
      <c r="AK118" s="40" t="str">
        <f t="shared" si="61"/>
        <v>Priority Metric</v>
      </c>
      <c r="AL118" s="40" t="str">
        <f t="shared" si="59"/>
        <v>Pre</v>
      </c>
      <c r="AM118" s="40">
        <f t="shared" si="58"/>
        <v>2</v>
      </c>
      <c r="AN118" s="40">
        <f>VLOOKUP(AM118,'Inputs_Metric 7'!$G$49:$H$51,2,FALSE)</f>
        <v>0.5</v>
      </c>
      <c r="AO118" s="104">
        <f>SUMIFS(
INDEX('Step 1_Metric 7'!$W$1:$AD$99999,    1,    MATCH(CONCATENATE($AL118," - ",$AI118),'Step 1_Metric 7'!$W$1:$AD$1,0))         :          INDEX('Step 1_Metric 7'!$W$1:$AD$99999,    99999,    MATCH(CONCATENATE($AL118," - ",$AI118),'Step 1_Metric 7'!$W$1:$AD$1,0)),
'Step 1_Metric 7'!$C$1:$C$99999,       $AM118,    'Step 1_Metric 7'!$D$1:$D$99999,     $AG118         )</f>
        <v>0</v>
      </c>
      <c r="AP118" s="104" t="str">
        <f t="shared" si="65"/>
        <v/>
      </c>
      <c r="AQ118" s="104" t="str">
        <f t="shared" si="66"/>
        <v/>
      </c>
      <c r="AR118" s="104" t="str">
        <f t="shared" si="67"/>
        <v/>
      </c>
      <c r="AS118" s="104" t="str">
        <f t="shared" si="68"/>
        <v/>
      </c>
      <c r="AT118" s="104">
        <f t="shared" si="69"/>
        <v>0</v>
      </c>
      <c r="AU118" s="104">
        <f t="shared" si="70"/>
        <v>0</v>
      </c>
    </row>
    <row r="119" spans="2:47" x14ac:dyDescent="0.25">
      <c r="B119">
        <v>58</v>
      </c>
      <c r="C119" t="str">
        <f>IFERROR(VLOOKUP(B119,'Step 1_Metric 7'!A:D,4,FALSE),"")</f>
        <v/>
      </c>
      <c r="P119" s="38" t="str">
        <f t="shared" si="52"/>
        <v>NFWF-43281EmploymentPost</v>
      </c>
      <c r="Q119" s="40">
        <f t="shared" si="48"/>
        <v>9</v>
      </c>
      <c r="R119" s="40" t="str">
        <f t="shared" si="53"/>
        <v>NFWF-43281</v>
      </c>
      <c r="S119" s="40">
        <f t="shared" si="54"/>
        <v>7</v>
      </c>
      <c r="T119" s="109" t="str">
        <f t="shared" si="49"/>
        <v>Employment</v>
      </c>
      <c r="U119" s="38">
        <f t="shared" si="55"/>
        <v>12</v>
      </c>
      <c r="V119" s="38" t="str">
        <f t="shared" si="56"/>
        <v>Metric</v>
      </c>
      <c r="W119" s="38" t="str">
        <f t="shared" si="71"/>
        <v>Post</v>
      </c>
      <c r="X119" s="102">
        <f t="shared" si="62"/>
        <v>4.8841547012086678E-2</v>
      </c>
      <c r="Y119" s="245">
        <f t="shared" si="63"/>
        <v>0</v>
      </c>
      <c r="AF119" s="40">
        <f t="shared" si="60"/>
        <v>5</v>
      </c>
      <c r="AG119" s="40" t="str">
        <f t="shared" si="64"/>
        <v>NFWF-44225</v>
      </c>
      <c r="AH119" s="40">
        <f t="shared" si="57"/>
        <v>7</v>
      </c>
      <c r="AI119" s="40" t="str">
        <f t="shared" si="61"/>
        <v>Output</v>
      </c>
      <c r="AJ119" s="40">
        <f t="shared" si="61"/>
        <v>1</v>
      </c>
      <c r="AK119" s="40" t="str">
        <f t="shared" si="61"/>
        <v>Priority Metric</v>
      </c>
      <c r="AL119" s="40" t="str">
        <f t="shared" si="59"/>
        <v>Pre</v>
      </c>
      <c r="AM119" s="40">
        <f t="shared" si="58"/>
        <v>20</v>
      </c>
      <c r="AN119" s="40">
        <f>VLOOKUP(AM119,'Inputs_Metric 7'!$G$49:$H$51,2,FALSE)</f>
        <v>0.05</v>
      </c>
      <c r="AO119" s="104">
        <f>SUMIFS(
INDEX('Step 1_Metric 7'!$W$1:$AD$99999,    1,    MATCH(CONCATENATE($AL119," - ",$AI119),'Step 1_Metric 7'!$W$1:$AD$1,0))         :          INDEX('Step 1_Metric 7'!$W$1:$AD$99999,    99999,    MATCH(CONCATENATE($AL119," - ",$AI119),'Step 1_Metric 7'!$W$1:$AD$1,0)),
'Step 1_Metric 7'!$C$1:$C$99999,       $AM119,    'Step 1_Metric 7'!$D$1:$D$99999,     $AG119         )</f>
        <v>0</v>
      </c>
      <c r="AP119" s="104" t="str">
        <f t="shared" si="65"/>
        <v/>
      </c>
      <c r="AQ119" s="104" t="str">
        <f t="shared" si="66"/>
        <v/>
      </c>
      <c r="AR119" s="104">
        <f t="shared" si="67"/>
        <v>0</v>
      </c>
      <c r="AS119" s="104">
        <f t="shared" si="68"/>
        <v>0</v>
      </c>
      <c r="AT119" s="104" t="str">
        <f t="shared" si="69"/>
        <v/>
      </c>
      <c r="AU119" s="104">
        <f t="shared" si="70"/>
        <v>0</v>
      </c>
    </row>
    <row r="120" spans="2:47" x14ac:dyDescent="0.25">
      <c r="B120">
        <v>59</v>
      </c>
      <c r="C120" t="str">
        <f>IFERROR(VLOOKUP(B120,'Step 1_Metric 7'!A:D,4,FALSE),"")</f>
        <v/>
      </c>
      <c r="P120" s="38" t="str">
        <f t="shared" si="52"/>
        <v>NFWF-43281OutputPre</v>
      </c>
      <c r="Q120" s="40">
        <f t="shared" si="48"/>
        <v>9</v>
      </c>
      <c r="R120" s="40" t="str">
        <f t="shared" si="53"/>
        <v>NFWF-43281</v>
      </c>
      <c r="S120" s="40">
        <f t="shared" si="54"/>
        <v>7</v>
      </c>
      <c r="T120" s="38" t="str">
        <f t="shared" si="49"/>
        <v>Output</v>
      </c>
      <c r="U120" s="38">
        <f t="shared" si="55"/>
        <v>1</v>
      </c>
      <c r="V120" s="38" t="str">
        <f t="shared" si="56"/>
        <v>Priority Metric</v>
      </c>
      <c r="W120" s="38" t="str">
        <f t="shared" si="71"/>
        <v>Pre</v>
      </c>
      <c r="X120" s="102">
        <f t="shared" si="62"/>
        <v>15513.9333334847</v>
      </c>
      <c r="Y120" s="245" t="str">
        <f t="shared" si="63"/>
        <v/>
      </c>
      <c r="AF120" s="40">
        <f t="shared" si="60"/>
        <v>5</v>
      </c>
      <c r="AG120" s="40" t="str">
        <f t="shared" si="64"/>
        <v>NFWF-44225</v>
      </c>
      <c r="AH120" s="40">
        <f t="shared" si="57"/>
        <v>7</v>
      </c>
      <c r="AI120" s="40" t="str">
        <f t="shared" si="61"/>
        <v>Output</v>
      </c>
      <c r="AJ120" s="40">
        <f t="shared" si="61"/>
        <v>1</v>
      </c>
      <c r="AK120" s="40" t="str">
        <f t="shared" si="61"/>
        <v>Priority Metric</v>
      </c>
      <c r="AL120" s="40" t="str">
        <f t="shared" si="59"/>
        <v>Pre</v>
      </c>
      <c r="AM120" s="40">
        <f t="shared" si="58"/>
        <v>100</v>
      </c>
      <c r="AN120" s="40">
        <f>VLOOKUP(AM120,'Inputs_Metric 7'!$G$49:$H$51,2,FALSE)</f>
        <v>0.01</v>
      </c>
      <c r="AO120" s="104">
        <f>SUMIFS(
INDEX('Step 1_Metric 7'!$W$1:$AD$99999,    1,    MATCH(CONCATENATE($AL120," - ",$AI120),'Step 1_Metric 7'!$W$1:$AD$1,0))         :          INDEX('Step 1_Metric 7'!$W$1:$AD$99999,    99999,    MATCH(CONCATENATE($AL120," - ",$AI120),'Step 1_Metric 7'!$W$1:$AD$1,0)),
'Step 1_Metric 7'!$C$1:$C$99999,       $AM120,    'Step 1_Metric 7'!$D$1:$D$99999,     $AG120         )</f>
        <v>0</v>
      </c>
      <c r="AP120" s="104">
        <f t="shared" si="65"/>
        <v>0</v>
      </c>
      <c r="AQ120" s="104">
        <f t="shared" si="66"/>
        <v>0</v>
      </c>
      <c r="AR120" s="104" t="str">
        <f t="shared" si="67"/>
        <v/>
      </c>
      <c r="AS120" s="104" t="str">
        <f t="shared" si="68"/>
        <v/>
      </c>
      <c r="AT120" s="104" t="str">
        <f t="shared" si="69"/>
        <v/>
      </c>
      <c r="AU120" s="104">
        <f t="shared" si="70"/>
        <v>0</v>
      </c>
    </row>
    <row r="121" spans="2:47" x14ac:dyDescent="0.25">
      <c r="B121">
        <v>60</v>
      </c>
      <c r="C121" t="str">
        <f>IFERROR(VLOOKUP(B121,'Step 1_Metric 7'!A:D,4,FALSE),"")</f>
        <v/>
      </c>
      <c r="P121" s="38" t="str">
        <f t="shared" si="52"/>
        <v>NFWF-43281OutputPost</v>
      </c>
      <c r="Q121" s="40">
        <f t="shared" si="48"/>
        <v>9</v>
      </c>
      <c r="R121" s="40" t="str">
        <f t="shared" si="53"/>
        <v>NFWF-43281</v>
      </c>
      <c r="S121" s="40">
        <f t="shared" si="54"/>
        <v>7</v>
      </c>
      <c r="T121" s="76" t="str">
        <f t="shared" si="49"/>
        <v>Output</v>
      </c>
      <c r="U121" s="38">
        <f t="shared" si="55"/>
        <v>1</v>
      </c>
      <c r="V121" s="38" t="str">
        <f t="shared" si="56"/>
        <v>Priority Metric</v>
      </c>
      <c r="W121" s="38" t="str">
        <f t="shared" si="71"/>
        <v>Post</v>
      </c>
      <c r="X121" s="102">
        <f t="shared" si="62"/>
        <v>15993.220862063401</v>
      </c>
      <c r="Y121" s="245">
        <f t="shared" si="63"/>
        <v>-479.28752857870131</v>
      </c>
      <c r="AF121" s="40">
        <f t="shared" si="60"/>
        <v>5</v>
      </c>
      <c r="AG121" s="40" t="str">
        <f t="shared" si="64"/>
        <v>NFWF-44225</v>
      </c>
      <c r="AH121" s="40">
        <f t="shared" si="57"/>
        <v>7</v>
      </c>
      <c r="AI121" s="40" t="str">
        <f t="shared" si="61"/>
        <v>Output</v>
      </c>
      <c r="AJ121" s="40">
        <f t="shared" si="61"/>
        <v>1</v>
      </c>
      <c r="AK121" s="40" t="str">
        <f t="shared" si="61"/>
        <v>Priority Metric</v>
      </c>
      <c r="AL121" s="40" t="str">
        <f t="shared" si="59"/>
        <v>Post</v>
      </c>
      <c r="AM121" s="40">
        <f t="shared" si="58"/>
        <v>2</v>
      </c>
      <c r="AN121" s="40">
        <f>VLOOKUP(AM121,'Inputs_Metric 7'!$G$49:$H$51,2,FALSE)</f>
        <v>0.5</v>
      </c>
      <c r="AO121" s="104">
        <f>SUMIFS(
INDEX('Step 1_Metric 7'!$W$1:$AD$99999,    1,    MATCH(CONCATENATE($AL121," - ",$AI121),'Step 1_Metric 7'!$W$1:$AD$1,0))         :          INDEX('Step 1_Metric 7'!$W$1:$AD$99999,    99999,    MATCH(CONCATENATE($AL121," - ",$AI121),'Step 1_Metric 7'!$W$1:$AD$1,0)),
'Step 1_Metric 7'!$C$1:$C$99999,       $AM121,    'Step 1_Metric 7'!$D$1:$D$99999,     $AG121         )</f>
        <v>0</v>
      </c>
      <c r="AP121" s="104" t="str">
        <f t="shared" si="65"/>
        <v/>
      </c>
      <c r="AQ121" s="104" t="str">
        <f t="shared" si="66"/>
        <v/>
      </c>
      <c r="AR121" s="104" t="str">
        <f t="shared" si="67"/>
        <v/>
      </c>
      <c r="AS121" s="104" t="str">
        <f t="shared" si="68"/>
        <v/>
      </c>
      <c r="AT121" s="104">
        <f t="shared" si="69"/>
        <v>0</v>
      </c>
      <c r="AU121" s="104">
        <f t="shared" si="70"/>
        <v>0</v>
      </c>
    </row>
    <row r="122" spans="2:47" x14ac:dyDescent="0.25">
      <c r="B122">
        <v>61</v>
      </c>
      <c r="C122" t="str">
        <f>IFERROR(VLOOKUP(B122,'Step 1_Metric 7'!A:D,4,FALSE),"")</f>
        <v/>
      </c>
      <c r="P122" s="38" t="str">
        <f t="shared" si="52"/>
        <v>0Proprietor's IncomePre</v>
      </c>
      <c r="Q122" s="40">
        <f t="shared" ref="Q122:Q185" si="72">Q114+1</f>
        <v>10</v>
      </c>
      <c r="R122" s="40">
        <f t="shared" si="53"/>
        <v>0</v>
      </c>
      <c r="S122" s="40">
        <f t="shared" si="54"/>
        <v>7</v>
      </c>
      <c r="T122" s="38" t="str">
        <f t="shared" si="49"/>
        <v>Proprietor's Income</v>
      </c>
      <c r="U122" s="38">
        <f t="shared" si="55"/>
        <v>10</v>
      </c>
      <c r="V122" s="38" t="str">
        <f t="shared" si="56"/>
        <v>Metric</v>
      </c>
      <c r="W122" s="38" t="str">
        <f t="shared" si="71"/>
        <v>Pre</v>
      </c>
      <c r="X122" s="102" t="str">
        <f t="shared" si="62"/>
        <v/>
      </c>
      <c r="Y122" s="245" t="str">
        <f t="shared" si="63"/>
        <v/>
      </c>
      <c r="AF122" s="40">
        <f t="shared" si="60"/>
        <v>5</v>
      </c>
      <c r="AG122" s="40" t="str">
        <f t="shared" si="64"/>
        <v>NFWF-44225</v>
      </c>
      <c r="AH122" s="40">
        <f t="shared" si="57"/>
        <v>7</v>
      </c>
      <c r="AI122" s="40" t="str">
        <f t="shared" si="61"/>
        <v>Output</v>
      </c>
      <c r="AJ122" s="40">
        <f t="shared" si="61"/>
        <v>1</v>
      </c>
      <c r="AK122" s="40" t="str">
        <f t="shared" si="61"/>
        <v>Priority Metric</v>
      </c>
      <c r="AL122" s="40" t="str">
        <f t="shared" si="59"/>
        <v>Post</v>
      </c>
      <c r="AM122" s="40">
        <f t="shared" si="58"/>
        <v>20</v>
      </c>
      <c r="AN122" s="40">
        <f>VLOOKUP(AM122,'Inputs_Metric 7'!$G$49:$H$51,2,FALSE)</f>
        <v>0.05</v>
      </c>
      <c r="AO122" s="104">
        <f>SUMIFS(
INDEX('Step 1_Metric 7'!$W$1:$AD$99999,    1,    MATCH(CONCATENATE($AL122," - ",$AI122),'Step 1_Metric 7'!$W$1:$AD$1,0))         :          INDEX('Step 1_Metric 7'!$W$1:$AD$99999,    99999,    MATCH(CONCATENATE($AL122," - ",$AI122),'Step 1_Metric 7'!$W$1:$AD$1,0)),
'Step 1_Metric 7'!$C$1:$C$99999,       $AM122,    'Step 1_Metric 7'!$D$1:$D$99999,     $AG122         )</f>
        <v>0</v>
      </c>
      <c r="AP122" s="104" t="str">
        <f t="shared" si="65"/>
        <v/>
      </c>
      <c r="AQ122" s="104" t="str">
        <f t="shared" si="66"/>
        <v/>
      </c>
      <c r="AR122" s="104">
        <f t="shared" si="67"/>
        <v>0</v>
      </c>
      <c r="AS122" s="104">
        <f t="shared" si="68"/>
        <v>0</v>
      </c>
      <c r="AT122" s="104" t="str">
        <f t="shared" si="69"/>
        <v/>
      </c>
      <c r="AU122" s="104">
        <f t="shared" si="70"/>
        <v>0</v>
      </c>
    </row>
    <row r="123" spans="2:47" x14ac:dyDescent="0.25">
      <c r="B123">
        <v>62</v>
      </c>
      <c r="C123" t="str">
        <f>IFERROR(VLOOKUP(B123,'Step 1_Metric 7'!A:D,4,FALSE),"")</f>
        <v/>
      </c>
      <c r="P123" s="38" t="str">
        <f t="shared" si="52"/>
        <v>0Proprietor's IncomePost</v>
      </c>
      <c r="Q123" s="40">
        <f t="shared" si="72"/>
        <v>10</v>
      </c>
      <c r="R123" s="40">
        <f t="shared" si="53"/>
        <v>0</v>
      </c>
      <c r="S123" s="40">
        <f t="shared" si="54"/>
        <v>7</v>
      </c>
      <c r="T123" s="109" t="str">
        <f t="shared" ref="T123:T186" si="73">T115</f>
        <v>Proprietor's Income</v>
      </c>
      <c r="U123" s="38">
        <f t="shared" si="55"/>
        <v>10</v>
      </c>
      <c r="V123" s="38" t="str">
        <f t="shared" si="56"/>
        <v>Metric</v>
      </c>
      <c r="W123" s="38" t="str">
        <f t="shared" si="71"/>
        <v>Post</v>
      </c>
      <c r="X123" s="102" t="str">
        <f t="shared" si="62"/>
        <v/>
      </c>
      <c r="Y123" s="245" t="str">
        <f t="shared" si="63"/>
        <v/>
      </c>
      <c r="AF123" s="40">
        <f t="shared" si="60"/>
        <v>5</v>
      </c>
      <c r="AG123" s="40" t="str">
        <f t="shared" si="64"/>
        <v>NFWF-44225</v>
      </c>
      <c r="AH123" s="40">
        <f t="shared" si="57"/>
        <v>7</v>
      </c>
      <c r="AI123" s="40" t="str">
        <f t="shared" si="61"/>
        <v>Output</v>
      </c>
      <c r="AJ123" s="40">
        <f t="shared" si="61"/>
        <v>1</v>
      </c>
      <c r="AK123" s="40" t="str">
        <f t="shared" si="61"/>
        <v>Priority Metric</v>
      </c>
      <c r="AL123" s="40" t="str">
        <f t="shared" si="59"/>
        <v>Post</v>
      </c>
      <c r="AM123" s="40">
        <f t="shared" si="58"/>
        <v>100</v>
      </c>
      <c r="AN123" s="40">
        <f>VLOOKUP(AM123,'Inputs_Metric 7'!$G$49:$H$51,2,FALSE)</f>
        <v>0.01</v>
      </c>
      <c r="AO123" s="104">
        <f>SUMIFS(
INDEX('Step 1_Metric 7'!$W$1:$AD$99999,    1,    MATCH(CONCATENATE($AL123," - ",$AI123),'Step 1_Metric 7'!$W$1:$AD$1,0))         :          INDEX('Step 1_Metric 7'!$W$1:$AD$99999,    99999,    MATCH(CONCATENATE($AL123," - ",$AI123),'Step 1_Metric 7'!$W$1:$AD$1,0)),
'Step 1_Metric 7'!$C$1:$C$99999,       $AM123,    'Step 1_Metric 7'!$D$1:$D$99999,     $AG123         )</f>
        <v>0</v>
      </c>
      <c r="AP123" s="104">
        <f t="shared" si="65"/>
        <v>0</v>
      </c>
      <c r="AQ123" s="104">
        <f t="shared" si="66"/>
        <v>0</v>
      </c>
      <c r="AR123" s="104" t="str">
        <f t="shared" si="67"/>
        <v/>
      </c>
      <c r="AS123" s="104" t="str">
        <f t="shared" si="68"/>
        <v/>
      </c>
      <c r="AT123" s="104" t="str">
        <f t="shared" si="69"/>
        <v/>
      </c>
      <c r="AU123" s="104">
        <f t="shared" si="70"/>
        <v>0</v>
      </c>
    </row>
    <row r="124" spans="2:47" x14ac:dyDescent="0.25">
      <c r="B124">
        <v>63</v>
      </c>
      <c r="C124" t="str">
        <f>IFERROR(VLOOKUP(B124,'Step 1_Metric 7'!A:D,4,FALSE),"")</f>
        <v/>
      </c>
      <c r="P124" s="38" t="str">
        <f t="shared" si="52"/>
        <v>0Labor IncomePre</v>
      </c>
      <c r="Q124" s="40">
        <f t="shared" si="72"/>
        <v>10</v>
      </c>
      <c r="R124" s="40">
        <f t="shared" si="53"/>
        <v>0</v>
      </c>
      <c r="S124" s="40">
        <f t="shared" si="54"/>
        <v>7</v>
      </c>
      <c r="T124" s="38" t="str">
        <f t="shared" si="73"/>
        <v>Labor Income</v>
      </c>
      <c r="U124" s="38">
        <f t="shared" si="55"/>
        <v>11</v>
      </c>
      <c r="V124" s="38" t="str">
        <f t="shared" si="56"/>
        <v>Metric</v>
      </c>
      <c r="W124" s="38" t="str">
        <f t="shared" si="71"/>
        <v>Pre</v>
      </c>
      <c r="X124" s="102" t="str">
        <f t="shared" si="62"/>
        <v/>
      </c>
      <c r="Y124" s="245" t="str">
        <f t="shared" si="63"/>
        <v/>
      </c>
      <c r="AF124" s="40">
        <f t="shared" si="60"/>
        <v>6</v>
      </c>
      <c r="AG124" s="40" t="str">
        <f t="shared" si="64"/>
        <v>NFWF-43322</v>
      </c>
      <c r="AH124" s="40">
        <f t="shared" si="57"/>
        <v>7</v>
      </c>
      <c r="AI124" s="40" t="str">
        <f t="shared" si="61"/>
        <v>Proprietor's Income</v>
      </c>
      <c r="AJ124" s="40">
        <f t="shared" si="61"/>
        <v>10</v>
      </c>
      <c r="AK124" s="40" t="str">
        <f t="shared" si="61"/>
        <v>Metric</v>
      </c>
      <c r="AL124" s="40" t="str">
        <f t="shared" si="59"/>
        <v>Pre</v>
      </c>
      <c r="AM124" s="40">
        <f t="shared" si="58"/>
        <v>2</v>
      </c>
      <c r="AN124" s="40">
        <f>VLOOKUP(AM124,'Inputs_Metric 7'!$G$49:$H$51,2,FALSE)</f>
        <v>0.5</v>
      </c>
      <c r="AO124" s="104">
        <f>SUMIFS(
INDEX('Step 1_Metric 7'!$W$1:$AD$99999,    1,    MATCH(CONCATENATE($AL124," - ",$AI124),'Step 1_Metric 7'!$W$1:$AD$1,0))         :          INDEX('Step 1_Metric 7'!$W$1:$AD$99999,    99999,    MATCH(CONCATENATE($AL124," - ",$AI124),'Step 1_Metric 7'!$W$1:$AD$1,0)),
'Step 1_Metric 7'!$C$1:$C$99999,       $AM124,    'Step 1_Metric 7'!$D$1:$D$99999,     $AG124         )</f>
        <v>0</v>
      </c>
      <c r="AP124" s="104" t="str">
        <f t="shared" si="65"/>
        <v/>
      </c>
      <c r="AQ124" s="104" t="str">
        <f t="shared" si="66"/>
        <v/>
      </c>
      <c r="AR124" s="104" t="str">
        <f t="shared" si="67"/>
        <v/>
      </c>
      <c r="AS124" s="104" t="str">
        <f t="shared" si="68"/>
        <v/>
      </c>
      <c r="AT124" s="104">
        <f t="shared" si="69"/>
        <v>0</v>
      </c>
      <c r="AU124" s="104">
        <f t="shared" si="70"/>
        <v>0</v>
      </c>
    </row>
    <row r="125" spans="2:47" x14ac:dyDescent="0.25">
      <c r="B125">
        <v>64</v>
      </c>
      <c r="C125" t="str">
        <f>IFERROR(VLOOKUP(B125,'Step 1_Metric 7'!A:D,4,FALSE),"")</f>
        <v/>
      </c>
      <c r="P125" s="38" t="str">
        <f t="shared" si="52"/>
        <v>0Labor IncomePost</v>
      </c>
      <c r="Q125" s="40">
        <f t="shared" si="72"/>
        <v>10</v>
      </c>
      <c r="R125" s="40">
        <f t="shared" si="53"/>
        <v>0</v>
      </c>
      <c r="S125" s="40">
        <f t="shared" si="54"/>
        <v>7</v>
      </c>
      <c r="T125" s="109" t="str">
        <f t="shared" si="73"/>
        <v>Labor Income</v>
      </c>
      <c r="U125" s="38">
        <f t="shared" si="55"/>
        <v>11</v>
      </c>
      <c r="V125" s="38" t="str">
        <f t="shared" si="56"/>
        <v>Metric</v>
      </c>
      <c r="W125" s="38" t="str">
        <f t="shared" si="71"/>
        <v>Post</v>
      </c>
      <c r="X125" s="102" t="str">
        <f t="shared" si="62"/>
        <v/>
      </c>
      <c r="Y125" s="245" t="str">
        <f t="shared" si="63"/>
        <v/>
      </c>
      <c r="AF125" s="40">
        <f t="shared" si="60"/>
        <v>6</v>
      </c>
      <c r="AG125" s="40" t="str">
        <f t="shared" si="64"/>
        <v>NFWF-43322</v>
      </c>
      <c r="AH125" s="40">
        <f t="shared" si="57"/>
        <v>7</v>
      </c>
      <c r="AI125" s="40" t="str">
        <f t="shared" si="61"/>
        <v>Proprietor's Income</v>
      </c>
      <c r="AJ125" s="40">
        <f t="shared" si="61"/>
        <v>10</v>
      </c>
      <c r="AK125" s="40" t="str">
        <f t="shared" si="61"/>
        <v>Metric</v>
      </c>
      <c r="AL125" s="40" t="str">
        <f t="shared" si="59"/>
        <v>Pre</v>
      </c>
      <c r="AM125" s="40">
        <f t="shared" si="58"/>
        <v>20</v>
      </c>
      <c r="AN125" s="40">
        <f>VLOOKUP(AM125,'Inputs_Metric 7'!$G$49:$H$51,2,FALSE)</f>
        <v>0.05</v>
      </c>
      <c r="AO125" s="104">
        <f>SUMIFS(
INDEX('Step 1_Metric 7'!$W$1:$AD$99999,    1,    MATCH(CONCATENATE($AL125," - ",$AI125),'Step 1_Metric 7'!$W$1:$AD$1,0))         :          INDEX('Step 1_Metric 7'!$W$1:$AD$99999,    99999,    MATCH(CONCATENATE($AL125," - ",$AI125),'Step 1_Metric 7'!$W$1:$AD$1,0)),
'Step 1_Metric 7'!$C$1:$C$99999,       $AM125,    'Step 1_Metric 7'!$D$1:$D$99999,     $AG125         )</f>
        <v>0</v>
      </c>
      <c r="AP125" s="104" t="str">
        <f t="shared" si="65"/>
        <v/>
      </c>
      <c r="AQ125" s="104" t="str">
        <f t="shared" si="66"/>
        <v/>
      </c>
      <c r="AR125" s="104">
        <f t="shared" si="67"/>
        <v>0</v>
      </c>
      <c r="AS125" s="104">
        <f t="shared" si="68"/>
        <v>0</v>
      </c>
      <c r="AT125" s="104" t="str">
        <f t="shared" si="69"/>
        <v/>
      </c>
      <c r="AU125" s="104">
        <f t="shared" si="70"/>
        <v>0</v>
      </c>
    </row>
    <row r="126" spans="2:47" x14ac:dyDescent="0.25">
      <c r="B126">
        <v>65</v>
      </c>
      <c r="C126" t="str">
        <f>IFERROR(VLOOKUP(B126,'Step 1_Metric 7'!A:D,4,FALSE),"")</f>
        <v/>
      </c>
      <c r="P126" s="38" t="str">
        <f t="shared" si="52"/>
        <v>0EmploymentPre</v>
      </c>
      <c r="Q126" s="40">
        <f t="shared" si="72"/>
        <v>10</v>
      </c>
      <c r="R126" s="40">
        <f t="shared" si="53"/>
        <v>0</v>
      </c>
      <c r="S126" s="40">
        <f t="shared" si="54"/>
        <v>7</v>
      </c>
      <c r="T126" s="38" t="str">
        <f t="shared" si="73"/>
        <v>Employment</v>
      </c>
      <c r="U126" s="38">
        <f t="shared" si="55"/>
        <v>12</v>
      </c>
      <c r="V126" s="38" t="str">
        <f t="shared" si="56"/>
        <v>Metric</v>
      </c>
      <c r="W126" s="38" t="str">
        <f t="shared" si="71"/>
        <v>Pre</v>
      </c>
      <c r="X126" s="102" t="str">
        <f t="shared" si="62"/>
        <v/>
      </c>
      <c r="Y126" s="245" t="str">
        <f t="shared" si="63"/>
        <v/>
      </c>
      <c r="AF126" s="40">
        <f t="shared" si="60"/>
        <v>6</v>
      </c>
      <c r="AG126" s="40" t="str">
        <f t="shared" si="64"/>
        <v>NFWF-43322</v>
      </c>
      <c r="AH126" s="40">
        <f t="shared" si="57"/>
        <v>7</v>
      </c>
      <c r="AI126" s="40" t="str">
        <f t="shared" si="61"/>
        <v>Proprietor's Income</v>
      </c>
      <c r="AJ126" s="40">
        <f t="shared" si="61"/>
        <v>10</v>
      </c>
      <c r="AK126" s="40" t="str">
        <f t="shared" si="61"/>
        <v>Metric</v>
      </c>
      <c r="AL126" s="40" t="str">
        <f t="shared" si="59"/>
        <v>Pre</v>
      </c>
      <c r="AM126" s="40">
        <f t="shared" si="58"/>
        <v>100</v>
      </c>
      <c r="AN126" s="40">
        <f>VLOOKUP(AM126,'Inputs_Metric 7'!$G$49:$H$51,2,FALSE)</f>
        <v>0.01</v>
      </c>
      <c r="AO126" s="104">
        <f>SUMIFS(
INDEX('Step 1_Metric 7'!$W$1:$AD$99999,    1,    MATCH(CONCATENATE($AL126," - ",$AI126),'Step 1_Metric 7'!$W$1:$AD$1,0))         :          INDEX('Step 1_Metric 7'!$W$1:$AD$99999,    99999,    MATCH(CONCATENATE($AL126," - ",$AI126),'Step 1_Metric 7'!$W$1:$AD$1,0)),
'Step 1_Metric 7'!$C$1:$C$99999,       $AM126,    'Step 1_Metric 7'!$D$1:$D$99999,     $AG126         )</f>
        <v>0</v>
      </c>
      <c r="AP126" s="104">
        <f t="shared" si="65"/>
        <v>0</v>
      </c>
      <c r="AQ126" s="104">
        <f t="shared" si="66"/>
        <v>0</v>
      </c>
      <c r="AR126" s="104" t="str">
        <f t="shared" si="67"/>
        <v/>
      </c>
      <c r="AS126" s="104" t="str">
        <f t="shared" si="68"/>
        <v/>
      </c>
      <c r="AT126" s="104" t="str">
        <f t="shared" si="69"/>
        <v/>
      </c>
      <c r="AU126" s="104">
        <f t="shared" si="70"/>
        <v>0</v>
      </c>
    </row>
    <row r="127" spans="2:47" x14ac:dyDescent="0.25">
      <c r="B127">
        <v>66</v>
      </c>
      <c r="C127" t="str">
        <f>IFERROR(VLOOKUP(B127,'Step 1_Metric 7'!A:D,4,FALSE),"")</f>
        <v/>
      </c>
      <c r="P127" s="38" t="str">
        <f t="shared" si="52"/>
        <v>0EmploymentPost</v>
      </c>
      <c r="Q127" s="40">
        <f t="shared" si="72"/>
        <v>10</v>
      </c>
      <c r="R127" s="40">
        <f t="shared" si="53"/>
        <v>0</v>
      </c>
      <c r="S127" s="40">
        <f t="shared" si="54"/>
        <v>7</v>
      </c>
      <c r="T127" s="109" t="str">
        <f t="shared" si="73"/>
        <v>Employment</v>
      </c>
      <c r="U127" s="38">
        <f t="shared" si="55"/>
        <v>12</v>
      </c>
      <c r="V127" s="38" t="str">
        <f t="shared" si="56"/>
        <v>Metric</v>
      </c>
      <c r="W127" s="38" t="str">
        <f t="shared" si="71"/>
        <v>Post</v>
      </c>
      <c r="X127" s="102" t="str">
        <f t="shared" si="62"/>
        <v/>
      </c>
      <c r="Y127" s="245" t="str">
        <f t="shared" si="63"/>
        <v/>
      </c>
      <c r="AF127" s="40">
        <f t="shared" si="60"/>
        <v>6</v>
      </c>
      <c r="AG127" s="40" t="str">
        <f t="shared" si="64"/>
        <v>NFWF-43322</v>
      </c>
      <c r="AH127" s="40">
        <f t="shared" si="57"/>
        <v>7</v>
      </c>
      <c r="AI127" s="40" t="str">
        <f t="shared" si="61"/>
        <v>Proprietor's Income</v>
      </c>
      <c r="AJ127" s="40">
        <f t="shared" si="61"/>
        <v>10</v>
      </c>
      <c r="AK127" s="40" t="str">
        <f t="shared" si="61"/>
        <v>Metric</v>
      </c>
      <c r="AL127" s="40" t="str">
        <f t="shared" si="59"/>
        <v>Post</v>
      </c>
      <c r="AM127" s="40">
        <f t="shared" si="58"/>
        <v>2</v>
      </c>
      <c r="AN127" s="40">
        <f>VLOOKUP(AM127,'Inputs_Metric 7'!$G$49:$H$51,2,FALSE)</f>
        <v>0.5</v>
      </c>
      <c r="AO127" s="104">
        <f>SUMIFS(
INDEX('Step 1_Metric 7'!$W$1:$AD$99999,    1,    MATCH(CONCATENATE($AL127," - ",$AI127),'Step 1_Metric 7'!$W$1:$AD$1,0))         :          INDEX('Step 1_Metric 7'!$W$1:$AD$99999,    99999,    MATCH(CONCATENATE($AL127," - ",$AI127),'Step 1_Metric 7'!$W$1:$AD$1,0)),
'Step 1_Metric 7'!$C$1:$C$99999,       $AM127,    'Step 1_Metric 7'!$D$1:$D$99999,     $AG127         )</f>
        <v>0</v>
      </c>
      <c r="AP127" s="104" t="str">
        <f t="shared" si="65"/>
        <v/>
      </c>
      <c r="AQ127" s="104" t="str">
        <f t="shared" si="66"/>
        <v/>
      </c>
      <c r="AR127" s="104" t="str">
        <f t="shared" si="67"/>
        <v/>
      </c>
      <c r="AS127" s="104" t="str">
        <f t="shared" si="68"/>
        <v/>
      </c>
      <c r="AT127" s="104">
        <f t="shared" si="69"/>
        <v>0</v>
      </c>
      <c r="AU127" s="104">
        <f t="shared" si="70"/>
        <v>0</v>
      </c>
    </row>
    <row r="128" spans="2:47" x14ac:dyDescent="0.25">
      <c r="B128">
        <v>67</v>
      </c>
      <c r="C128" t="str">
        <f>IFERROR(VLOOKUP(B128,'Step 1_Metric 7'!A:D,4,FALSE),"")</f>
        <v/>
      </c>
      <c r="P128" s="38" t="str">
        <f t="shared" si="52"/>
        <v>0OutputPre</v>
      </c>
      <c r="Q128" s="40">
        <f t="shared" si="72"/>
        <v>10</v>
      </c>
      <c r="R128" s="40">
        <f t="shared" si="53"/>
        <v>0</v>
      </c>
      <c r="S128" s="40">
        <f t="shared" si="54"/>
        <v>7</v>
      </c>
      <c r="T128" s="38" t="str">
        <f t="shared" si="73"/>
        <v>Output</v>
      </c>
      <c r="U128" s="38">
        <f t="shared" si="55"/>
        <v>1</v>
      </c>
      <c r="V128" s="38" t="str">
        <f t="shared" si="56"/>
        <v>Priority Metric</v>
      </c>
      <c r="W128" s="38" t="str">
        <f t="shared" si="71"/>
        <v>Pre</v>
      </c>
      <c r="X128" s="102" t="str">
        <f t="shared" si="62"/>
        <v/>
      </c>
      <c r="Y128" s="245" t="str">
        <f t="shared" si="63"/>
        <v/>
      </c>
      <c r="AF128" s="40">
        <f t="shared" si="60"/>
        <v>6</v>
      </c>
      <c r="AG128" s="40" t="str">
        <f t="shared" si="64"/>
        <v>NFWF-43322</v>
      </c>
      <c r="AH128" s="40">
        <f t="shared" si="57"/>
        <v>7</v>
      </c>
      <c r="AI128" s="40" t="str">
        <f t="shared" si="61"/>
        <v>Proprietor's Income</v>
      </c>
      <c r="AJ128" s="40">
        <f t="shared" si="61"/>
        <v>10</v>
      </c>
      <c r="AK128" s="40" t="str">
        <f t="shared" si="61"/>
        <v>Metric</v>
      </c>
      <c r="AL128" s="40" t="str">
        <f t="shared" si="59"/>
        <v>Post</v>
      </c>
      <c r="AM128" s="40">
        <f t="shared" si="58"/>
        <v>20</v>
      </c>
      <c r="AN128" s="40">
        <f>VLOOKUP(AM128,'Inputs_Metric 7'!$G$49:$H$51,2,FALSE)</f>
        <v>0.05</v>
      </c>
      <c r="AO128" s="104">
        <f>SUMIFS(
INDEX('Step 1_Metric 7'!$W$1:$AD$99999,    1,    MATCH(CONCATENATE($AL128," - ",$AI128),'Step 1_Metric 7'!$W$1:$AD$1,0))         :          INDEX('Step 1_Metric 7'!$W$1:$AD$99999,    99999,    MATCH(CONCATENATE($AL128," - ",$AI128),'Step 1_Metric 7'!$W$1:$AD$1,0)),
'Step 1_Metric 7'!$C$1:$C$99999,       $AM128,    'Step 1_Metric 7'!$D$1:$D$99999,     $AG128         )</f>
        <v>0</v>
      </c>
      <c r="AP128" s="104" t="str">
        <f t="shared" si="65"/>
        <v/>
      </c>
      <c r="AQ128" s="104" t="str">
        <f t="shared" si="66"/>
        <v/>
      </c>
      <c r="AR128" s="104">
        <f t="shared" si="67"/>
        <v>0</v>
      </c>
      <c r="AS128" s="104">
        <f t="shared" si="68"/>
        <v>0</v>
      </c>
      <c r="AT128" s="104" t="str">
        <f t="shared" si="69"/>
        <v/>
      </c>
      <c r="AU128" s="104">
        <f t="shared" si="70"/>
        <v>0</v>
      </c>
    </row>
    <row r="129" spans="2:47" x14ac:dyDescent="0.25">
      <c r="B129">
        <v>68</v>
      </c>
      <c r="C129" t="str">
        <f>IFERROR(VLOOKUP(B129,'Step 1_Metric 7'!A:D,4,FALSE),"")</f>
        <v/>
      </c>
      <c r="P129" s="38" t="str">
        <f t="shared" si="52"/>
        <v>0OutputPost</v>
      </c>
      <c r="Q129" s="40">
        <f t="shared" si="72"/>
        <v>10</v>
      </c>
      <c r="R129" s="40">
        <f t="shared" si="53"/>
        <v>0</v>
      </c>
      <c r="S129" s="40">
        <f t="shared" si="54"/>
        <v>7</v>
      </c>
      <c r="T129" s="76" t="str">
        <f t="shared" si="73"/>
        <v>Output</v>
      </c>
      <c r="U129" s="38">
        <f t="shared" si="55"/>
        <v>1</v>
      </c>
      <c r="V129" s="38" t="str">
        <f t="shared" si="56"/>
        <v>Priority Metric</v>
      </c>
      <c r="W129" s="38" t="str">
        <f t="shared" si="71"/>
        <v>Post</v>
      </c>
      <c r="X129" s="102" t="str">
        <f t="shared" si="62"/>
        <v/>
      </c>
      <c r="Y129" s="245" t="str">
        <f t="shared" si="63"/>
        <v/>
      </c>
      <c r="AF129" s="40">
        <f t="shared" si="60"/>
        <v>6</v>
      </c>
      <c r="AG129" s="40" t="str">
        <f t="shared" si="64"/>
        <v>NFWF-43322</v>
      </c>
      <c r="AH129" s="40">
        <f t="shared" si="57"/>
        <v>7</v>
      </c>
      <c r="AI129" s="40" t="str">
        <f t="shared" si="61"/>
        <v>Proprietor's Income</v>
      </c>
      <c r="AJ129" s="40">
        <f t="shared" si="61"/>
        <v>10</v>
      </c>
      <c r="AK129" s="40" t="str">
        <f t="shared" si="61"/>
        <v>Metric</v>
      </c>
      <c r="AL129" s="40" t="str">
        <f t="shared" si="59"/>
        <v>Post</v>
      </c>
      <c r="AM129" s="40">
        <f t="shared" si="58"/>
        <v>100</v>
      </c>
      <c r="AN129" s="40">
        <f>VLOOKUP(AM129,'Inputs_Metric 7'!$G$49:$H$51,2,FALSE)</f>
        <v>0.01</v>
      </c>
      <c r="AO129" s="104">
        <f>SUMIFS(
INDEX('Step 1_Metric 7'!$W$1:$AD$99999,    1,    MATCH(CONCATENATE($AL129," - ",$AI129),'Step 1_Metric 7'!$W$1:$AD$1,0))         :          INDEX('Step 1_Metric 7'!$W$1:$AD$99999,    99999,    MATCH(CONCATENATE($AL129," - ",$AI129),'Step 1_Metric 7'!$W$1:$AD$1,0)),
'Step 1_Metric 7'!$C$1:$C$99999,       $AM129,    'Step 1_Metric 7'!$D$1:$D$99999,     $AG129         )</f>
        <v>0</v>
      </c>
      <c r="AP129" s="104">
        <f t="shared" si="65"/>
        <v>0</v>
      </c>
      <c r="AQ129" s="104">
        <f t="shared" si="66"/>
        <v>0</v>
      </c>
      <c r="AR129" s="104" t="str">
        <f t="shared" si="67"/>
        <v/>
      </c>
      <c r="AS129" s="104" t="str">
        <f t="shared" si="68"/>
        <v/>
      </c>
      <c r="AT129" s="104" t="str">
        <f t="shared" si="69"/>
        <v/>
      </c>
      <c r="AU129" s="104">
        <f t="shared" si="70"/>
        <v>0</v>
      </c>
    </row>
    <row r="130" spans="2:47" x14ac:dyDescent="0.25">
      <c r="B130">
        <v>69</v>
      </c>
      <c r="C130" t="str">
        <f>IFERROR(VLOOKUP(B130,'Step 1_Metric 7'!A:D,4,FALSE),"")</f>
        <v/>
      </c>
      <c r="P130" s="38" t="str">
        <f t="shared" ref="P130:P164" si="74">CONCATENATE(R130,T130,W130)</f>
        <v>Proprietor's IncomePre</v>
      </c>
      <c r="Q130" s="40">
        <f t="shared" si="72"/>
        <v>11</v>
      </c>
      <c r="R130" s="40" t="str">
        <f t="shared" ref="R130:R164" si="75">VLOOKUP(Q130,$B$62:$C$296,2,FALSE)</f>
        <v/>
      </c>
      <c r="S130" s="40">
        <f t="shared" ref="S130:S164" si="76">AH95</f>
        <v>7</v>
      </c>
      <c r="T130" s="38" t="str">
        <f t="shared" si="73"/>
        <v>Proprietor's Income</v>
      </c>
      <c r="U130" s="38">
        <f t="shared" ref="U130:U164" si="77">VLOOKUP(T130,$R$4:$S$27,2,FALSE)</f>
        <v>10</v>
      </c>
      <c r="V130" s="38" t="str">
        <f t="shared" ref="V130:V164" si="78">VLOOKUP(T130,$R$4:$T$27,3,FALSE)</f>
        <v>Metric</v>
      </c>
      <c r="W130" s="38" t="str">
        <f t="shared" si="71"/>
        <v>Pre</v>
      </c>
      <c r="X130" s="102" t="str">
        <f t="shared" si="62"/>
        <v/>
      </c>
      <c r="Y130" s="245" t="str">
        <f t="shared" si="63"/>
        <v/>
      </c>
      <c r="AF130" s="40">
        <f t="shared" si="60"/>
        <v>6</v>
      </c>
      <c r="AG130" s="40" t="str">
        <f t="shared" si="64"/>
        <v>NFWF-43322</v>
      </c>
      <c r="AH130" s="40">
        <f t="shared" si="57"/>
        <v>7</v>
      </c>
      <c r="AI130" s="40" t="str">
        <f t="shared" si="61"/>
        <v>Labor Income</v>
      </c>
      <c r="AJ130" s="40">
        <f t="shared" si="61"/>
        <v>11</v>
      </c>
      <c r="AK130" s="40" t="str">
        <f t="shared" si="61"/>
        <v>Metric</v>
      </c>
      <c r="AL130" s="40" t="str">
        <f t="shared" si="59"/>
        <v>Pre</v>
      </c>
      <c r="AM130" s="40">
        <f t="shared" si="58"/>
        <v>2</v>
      </c>
      <c r="AN130" s="40">
        <f>VLOOKUP(AM130,'Inputs_Metric 7'!$G$49:$H$51,2,FALSE)</f>
        <v>0.5</v>
      </c>
      <c r="AO130" s="104">
        <f>SUMIFS(
INDEX('Step 1_Metric 7'!$W$1:$AD$99999,    1,    MATCH(CONCATENATE($AL130," - ",$AI130),'Step 1_Metric 7'!$W$1:$AD$1,0))         :          INDEX('Step 1_Metric 7'!$W$1:$AD$99999,    99999,    MATCH(CONCATENATE($AL130," - ",$AI130),'Step 1_Metric 7'!$W$1:$AD$1,0)),
'Step 1_Metric 7'!$C$1:$C$99999,       $AM130,    'Step 1_Metric 7'!$D$1:$D$99999,     $AG130         )</f>
        <v>0</v>
      </c>
      <c r="AP130" s="104" t="str">
        <f t="shared" si="65"/>
        <v/>
      </c>
      <c r="AQ130" s="104" t="str">
        <f t="shared" si="66"/>
        <v/>
      </c>
      <c r="AR130" s="104" t="str">
        <f t="shared" si="67"/>
        <v/>
      </c>
      <c r="AS130" s="104" t="str">
        <f t="shared" si="68"/>
        <v/>
      </c>
      <c r="AT130" s="104">
        <f t="shared" si="69"/>
        <v>0</v>
      </c>
      <c r="AU130" s="104">
        <f t="shared" si="70"/>
        <v>0</v>
      </c>
    </row>
    <row r="131" spans="2:47" x14ac:dyDescent="0.25">
      <c r="B131">
        <v>70</v>
      </c>
      <c r="C131" t="str">
        <f>IFERROR(VLOOKUP(B131,'Step 1_Metric 7'!A:D,4,FALSE),"")</f>
        <v/>
      </c>
      <c r="P131" s="38" t="str">
        <f t="shared" si="74"/>
        <v>Proprietor's IncomePost</v>
      </c>
      <c r="Q131" s="40">
        <f t="shared" si="72"/>
        <v>11</v>
      </c>
      <c r="R131" s="40" t="str">
        <f t="shared" si="75"/>
        <v/>
      </c>
      <c r="S131" s="40">
        <f t="shared" si="76"/>
        <v>7</v>
      </c>
      <c r="T131" s="109" t="str">
        <f t="shared" si="73"/>
        <v>Proprietor's Income</v>
      </c>
      <c r="U131" s="38">
        <f t="shared" si="77"/>
        <v>10</v>
      </c>
      <c r="V131" s="38" t="str">
        <f t="shared" si="78"/>
        <v>Metric</v>
      </c>
      <c r="W131" s="38" t="str">
        <f t="shared" si="71"/>
        <v>Post</v>
      </c>
      <c r="X131" s="102" t="str">
        <f t="shared" si="62"/>
        <v/>
      </c>
      <c r="Y131" s="245" t="str">
        <f t="shared" si="63"/>
        <v/>
      </c>
      <c r="AF131" s="40">
        <f t="shared" si="60"/>
        <v>6</v>
      </c>
      <c r="AG131" s="40" t="str">
        <f t="shared" si="64"/>
        <v>NFWF-43322</v>
      </c>
      <c r="AH131" s="40">
        <f t="shared" si="57"/>
        <v>7</v>
      </c>
      <c r="AI131" s="40" t="str">
        <f t="shared" si="61"/>
        <v>Labor Income</v>
      </c>
      <c r="AJ131" s="40">
        <f t="shared" si="61"/>
        <v>11</v>
      </c>
      <c r="AK131" s="40" t="str">
        <f t="shared" si="61"/>
        <v>Metric</v>
      </c>
      <c r="AL131" s="40" t="str">
        <f t="shared" si="59"/>
        <v>Pre</v>
      </c>
      <c r="AM131" s="40">
        <f t="shared" si="58"/>
        <v>20</v>
      </c>
      <c r="AN131" s="40">
        <f>VLOOKUP(AM131,'Inputs_Metric 7'!$G$49:$H$51,2,FALSE)</f>
        <v>0.05</v>
      </c>
      <c r="AO131" s="104">
        <f>SUMIFS(
INDEX('Step 1_Metric 7'!$W$1:$AD$99999,    1,    MATCH(CONCATENATE($AL131," - ",$AI131),'Step 1_Metric 7'!$W$1:$AD$1,0))         :          INDEX('Step 1_Metric 7'!$W$1:$AD$99999,    99999,    MATCH(CONCATENATE($AL131," - ",$AI131),'Step 1_Metric 7'!$W$1:$AD$1,0)),
'Step 1_Metric 7'!$C$1:$C$99999,       $AM131,    'Step 1_Metric 7'!$D$1:$D$99999,     $AG131         )</f>
        <v>0</v>
      </c>
      <c r="AP131" s="104" t="str">
        <f t="shared" si="65"/>
        <v/>
      </c>
      <c r="AQ131" s="104" t="str">
        <f t="shared" si="66"/>
        <v/>
      </c>
      <c r="AR131" s="104">
        <f t="shared" si="67"/>
        <v>0</v>
      </c>
      <c r="AS131" s="104">
        <f t="shared" si="68"/>
        <v>0</v>
      </c>
      <c r="AT131" s="104" t="str">
        <f t="shared" si="69"/>
        <v/>
      </c>
      <c r="AU131" s="104">
        <f t="shared" si="70"/>
        <v>0</v>
      </c>
    </row>
    <row r="132" spans="2:47" x14ac:dyDescent="0.25">
      <c r="B132">
        <v>71</v>
      </c>
      <c r="C132" t="str">
        <f>IFERROR(VLOOKUP(B132,'Step 1_Metric 7'!A:D,4,FALSE),"")</f>
        <v/>
      </c>
      <c r="P132" s="38" t="str">
        <f t="shared" si="74"/>
        <v>Labor IncomePre</v>
      </c>
      <c r="Q132" s="40">
        <f t="shared" si="72"/>
        <v>11</v>
      </c>
      <c r="R132" s="40" t="str">
        <f t="shared" si="75"/>
        <v/>
      </c>
      <c r="S132" s="40">
        <f t="shared" si="76"/>
        <v>7</v>
      </c>
      <c r="T132" s="38" t="str">
        <f t="shared" si="73"/>
        <v>Labor Income</v>
      </c>
      <c r="U132" s="38">
        <f t="shared" si="77"/>
        <v>11</v>
      </c>
      <c r="V132" s="38" t="str">
        <f t="shared" si="78"/>
        <v>Metric</v>
      </c>
      <c r="W132" s="38" t="str">
        <f t="shared" si="71"/>
        <v>Pre</v>
      </c>
      <c r="X132" s="102" t="str">
        <f t="shared" si="62"/>
        <v/>
      </c>
      <c r="Y132" s="245" t="str">
        <f t="shared" si="63"/>
        <v/>
      </c>
      <c r="AF132" s="40">
        <f t="shared" si="60"/>
        <v>6</v>
      </c>
      <c r="AG132" s="40" t="str">
        <f t="shared" si="64"/>
        <v>NFWF-43322</v>
      </c>
      <c r="AH132" s="40">
        <f t="shared" si="57"/>
        <v>7</v>
      </c>
      <c r="AI132" s="40" t="str">
        <f t="shared" si="61"/>
        <v>Labor Income</v>
      </c>
      <c r="AJ132" s="40">
        <f t="shared" si="61"/>
        <v>11</v>
      </c>
      <c r="AK132" s="40" t="str">
        <f t="shared" si="61"/>
        <v>Metric</v>
      </c>
      <c r="AL132" s="40" t="str">
        <f t="shared" si="59"/>
        <v>Pre</v>
      </c>
      <c r="AM132" s="40">
        <f t="shared" si="58"/>
        <v>100</v>
      </c>
      <c r="AN132" s="40">
        <f>VLOOKUP(AM132,'Inputs_Metric 7'!$G$49:$H$51,2,FALSE)</f>
        <v>0.01</v>
      </c>
      <c r="AO132" s="104">
        <f>SUMIFS(
INDEX('Step 1_Metric 7'!$W$1:$AD$99999,    1,    MATCH(CONCATENATE($AL132," - ",$AI132),'Step 1_Metric 7'!$W$1:$AD$1,0))         :          INDEX('Step 1_Metric 7'!$W$1:$AD$99999,    99999,    MATCH(CONCATENATE($AL132," - ",$AI132),'Step 1_Metric 7'!$W$1:$AD$1,0)),
'Step 1_Metric 7'!$C$1:$C$99999,       $AM132,    'Step 1_Metric 7'!$D$1:$D$99999,     $AG132         )</f>
        <v>0</v>
      </c>
      <c r="AP132" s="104">
        <f t="shared" si="65"/>
        <v>0</v>
      </c>
      <c r="AQ132" s="104">
        <f t="shared" si="66"/>
        <v>0</v>
      </c>
      <c r="AR132" s="104" t="str">
        <f t="shared" si="67"/>
        <v/>
      </c>
      <c r="AS132" s="104" t="str">
        <f t="shared" si="68"/>
        <v/>
      </c>
      <c r="AT132" s="104" t="str">
        <f t="shared" si="69"/>
        <v/>
      </c>
      <c r="AU132" s="104">
        <f t="shared" si="70"/>
        <v>0</v>
      </c>
    </row>
    <row r="133" spans="2:47" x14ac:dyDescent="0.25">
      <c r="B133">
        <v>72</v>
      </c>
      <c r="C133" t="str">
        <f>IFERROR(VLOOKUP(B133,'Step 1_Metric 7'!A:D,4,FALSE),"")</f>
        <v/>
      </c>
      <c r="P133" s="38" t="str">
        <f t="shared" si="74"/>
        <v>Labor IncomePost</v>
      </c>
      <c r="Q133" s="40">
        <f t="shared" si="72"/>
        <v>11</v>
      </c>
      <c r="R133" s="40" t="str">
        <f t="shared" si="75"/>
        <v/>
      </c>
      <c r="S133" s="40">
        <f t="shared" si="76"/>
        <v>7</v>
      </c>
      <c r="T133" s="109" t="str">
        <f t="shared" si="73"/>
        <v>Labor Income</v>
      </c>
      <c r="U133" s="38">
        <f t="shared" si="77"/>
        <v>11</v>
      </c>
      <c r="V133" s="38" t="str">
        <f t="shared" si="78"/>
        <v>Metric</v>
      </c>
      <c r="W133" s="38" t="str">
        <f t="shared" si="71"/>
        <v>Post</v>
      </c>
      <c r="X133" s="102" t="str">
        <f t="shared" si="62"/>
        <v/>
      </c>
      <c r="Y133" s="245" t="str">
        <f t="shared" si="63"/>
        <v/>
      </c>
      <c r="AF133" s="40">
        <f t="shared" si="60"/>
        <v>6</v>
      </c>
      <c r="AG133" s="40" t="str">
        <f t="shared" si="64"/>
        <v>NFWF-43322</v>
      </c>
      <c r="AH133" s="40">
        <f t="shared" si="57"/>
        <v>7</v>
      </c>
      <c r="AI133" s="40" t="str">
        <f t="shared" si="61"/>
        <v>Labor Income</v>
      </c>
      <c r="AJ133" s="40">
        <f t="shared" si="61"/>
        <v>11</v>
      </c>
      <c r="AK133" s="40" t="str">
        <f t="shared" si="61"/>
        <v>Metric</v>
      </c>
      <c r="AL133" s="40" t="str">
        <f t="shared" si="59"/>
        <v>Post</v>
      </c>
      <c r="AM133" s="40">
        <f t="shared" si="58"/>
        <v>2</v>
      </c>
      <c r="AN133" s="40">
        <f>VLOOKUP(AM133,'Inputs_Metric 7'!$G$49:$H$51,2,FALSE)</f>
        <v>0.5</v>
      </c>
      <c r="AO133" s="104">
        <f>SUMIFS(
INDEX('Step 1_Metric 7'!$W$1:$AD$99999,    1,    MATCH(CONCATENATE($AL133," - ",$AI133),'Step 1_Metric 7'!$W$1:$AD$1,0))         :          INDEX('Step 1_Metric 7'!$W$1:$AD$99999,    99999,    MATCH(CONCATENATE($AL133," - ",$AI133),'Step 1_Metric 7'!$W$1:$AD$1,0)),
'Step 1_Metric 7'!$C$1:$C$99999,       $AM133,    'Step 1_Metric 7'!$D$1:$D$99999,     $AG133         )</f>
        <v>0</v>
      </c>
      <c r="AP133" s="104" t="str">
        <f t="shared" si="65"/>
        <v/>
      </c>
      <c r="AQ133" s="104" t="str">
        <f t="shared" si="66"/>
        <v/>
      </c>
      <c r="AR133" s="104" t="str">
        <f t="shared" si="67"/>
        <v/>
      </c>
      <c r="AS133" s="104" t="str">
        <f t="shared" si="68"/>
        <v/>
      </c>
      <c r="AT133" s="104">
        <f t="shared" si="69"/>
        <v>0</v>
      </c>
      <c r="AU133" s="104">
        <f t="shared" si="70"/>
        <v>0</v>
      </c>
    </row>
    <row r="134" spans="2:47" x14ac:dyDescent="0.25">
      <c r="B134">
        <v>73</v>
      </c>
      <c r="C134" t="str">
        <f>IFERROR(VLOOKUP(B134,'Step 1_Metric 7'!A:D,4,FALSE),"")</f>
        <v/>
      </c>
      <c r="P134" s="38" t="str">
        <f t="shared" si="74"/>
        <v>EmploymentPre</v>
      </c>
      <c r="Q134" s="40">
        <f t="shared" si="72"/>
        <v>11</v>
      </c>
      <c r="R134" s="40" t="str">
        <f t="shared" si="75"/>
        <v/>
      </c>
      <c r="S134" s="40">
        <f t="shared" si="76"/>
        <v>7</v>
      </c>
      <c r="T134" s="38" t="str">
        <f t="shared" si="73"/>
        <v>Employment</v>
      </c>
      <c r="U134" s="38">
        <f t="shared" si="77"/>
        <v>12</v>
      </c>
      <c r="V134" s="38" t="str">
        <f t="shared" si="78"/>
        <v>Metric</v>
      </c>
      <c r="W134" s="38" t="str">
        <f t="shared" si="71"/>
        <v>Pre</v>
      </c>
      <c r="X134" s="102" t="str">
        <f t="shared" si="62"/>
        <v/>
      </c>
      <c r="Y134" s="245" t="str">
        <f t="shared" si="63"/>
        <v/>
      </c>
      <c r="AF134" s="40">
        <f t="shared" si="60"/>
        <v>6</v>
      </c>
      <c r="AG134" s="40" t="str">
        <f t="shared" si="64"/>
        <v>NFWF-43322</v>
      </c>
      <c r="AH134" s="40">
        <f t="shared" ref="AH134:AH197" si="79">AH133</f>
        <v>7</v>
      </c>
      <c r="AI134" s="40" t="str">
        <f t="shared" si="61"/>
        <v>Labor Income</v>
      </c>
      <c r="AJ134" s="40">
        <f t="shared" si="61"/>
        <v>11</v>
      </c>
      <c r="AK134" s="40" t="str">
        <f t="shared" si="61"/>
        <v>Metric</v>
      </c>
      <c r="AL134" s="40" t="str">
        <f t="shared" si="59"/>
        <v>Post</v>
      </c>
      <c r="AM134" s="40">
        <f t="shared" si="58"/>
        <v>20</v>
      </c>
      <c r="AN134" s="40">
        <f>VLOOKUP(AM134,'Inputs_Metric 7'!$G$49:$H$51,2,FALSE)</f>
        <v>0.05</v>
      </c>
      <c r="AO134" s="104">
        <f>SUMIFS(
INDEX('Step 1_Metric 7'!$W$1:$AD$99999,    1,    MATCH(CONCATENATE($AL134," - ",$AI134),'Step 1_Metric 7'!$W$1:$AD$1,0))         :          INDEX('Step 1_Metric 7'!$W$1:$AD$99999,    99999,    MATCH(CONCATENATE($AL134," - ",$AI134),'Step 1_Metric 7'!$W$1:$AD$1,0)),
'Step 1_Metric 7'!$C$1:$C$99999,       $AM134,    'Step 1_Metric 7'!$D$1:$D$99999,     $AG134         )</f>
        <v>0</v>
      </c>
      <c r="AP134" s="104" t="str">
        <f t="shared" si="65"/>
        <v/>
      </c>
      <c r="AQ134" s="104" t="str">
        <f t="shared" si="66"/>
        <v/>
      </c>
      <c r="AR134" s="104">
        <f t="shared" si="67"/>
        <v>0</v>
      </c>
      <c r="AS134" s="104">
        <f t="shared" si="68"/>
        <v>0</v>
      </c>
      <c r="AT134" s="104" t="str">
        <f t="shared" si="69"/>
        <v/>
      </c>
      <c r="AU134" s="104">
        <f t="shared" si="70"/>
        <v>0</v>
      </c>
    </row>
    <row r="135" spans="2:47" x14ac:dyDescent="0.25">
      <c r="B135">
        <v>74</v>
      </c>
      <c r="C135" t="str">
        <f>IFERROR(VLOOKUP(B135,'Step 1_Metric 7'!A:D,4,FALSE),"")</f>
        <v/>
      </c>
      <c r="P135" s="38" t="str">
        <f t="shared" si="74"/>
        <v>EmploymentPost</v>
      </c>
      <c r="Q135" s="40">
        <f t="shared" si="72"/>
        <v>11</v>
      </c>
      <c r="R135" s="40" t="str">
        <f t="shared" si="75"/>
        <v/>
      </c>
      <c r="S135" s="40">
        <f t="shared" si="76"/>
        <v>7</v>
      </c>
      <c r="T135" s="109" t="str">
        <f t="shared" si="73"/>
        <v>Employment</v>
      </c>
      <c r="U135" s="38">
        <f t="shared" si="77"/>
        <v>12</v>
      </c>
      <c r="V135" s="38" t="str">
        <f t="shared" si="78"/>
        <v>Metric</v>
      </c>
      <c r="W135" s="38" t="str">
        <f t="shared" si="71"/>
        <v>Post</v>
      </c>
      <c r="X135" s="102" t="str">
        <f t="shared" si="62"/>
        <v/>
      </c>
      <c r="Y135" s="245" t="str">
        <f t="shared" si="63"/>
        <v/>
      </c>
      <c r="AF135" s="40">
        <f t="shared" si="60"/>
        <v>6</v>
      </c>
      <c r="AG135" s="40" t="str">
        <f t="shared" si="64"/>
        <v>NFWF-43322</v>
      </c>
      <c r="AH135" s="40">
        <f t="shared" si="79"/>
        <v>7</v>
      </c>
      <c r="AI135" s="40" t="str">
        <f t="shared" si="61"/>
        <v>Labor Income</v>
      </c>
      <c r="AJ135" s="40">
        <f t="shared" si="61"/>
        <v>11</v>
      </c>
      <c r="AK135" s="40" t="str">
        <f t="shared" si="61"/>
        <v>Metric</v>
      </c>
      <c r="AL135" s="40" t="str">
        <f t="shared" si="59"/>
        <v>Post</v>
      </c>
      <c r="AM135" s="40">
        <f t="shared" si="58"/>
        <v>100</v>
      </c>
      <c r="AN135" s="40">
        <f>VLOOKUP(AM135,'Inputs_Metric 7'!$G$49:$H$51,2,FALSE)</f>
        <v>0.01</v>
      </c>
      <c r="AO135" s="104">
        <f>SUMIFS(
INDEX('Step 1_Metric 7'!$W$1:$AD$99999,    1,    MATCH(CONCATENATE($AL135," - ",$AI135),'Step 1_Metric 7'!$W$1:$AD$1,0))         :          INDEX('Step 1_Metric 7'!$W$1:$AD$99999,    99999,    MATCH(CONCATENATE($AL135," - ",$AI135),'Step 1_Metric 7'!$W$1:$AD$1,0)),
'Step 1_Metric 7'!$C$1:$C$99999,       $AM135,    'Step 1_Metric 7'!$D$1:$D$99999,     $AG135         )</f>
        <v>0</v>
      </c>
      <c r="AP135" s="104">
        <f t="shared" si="65"/>
        <v>0</v>
      </c>
      <c r="AQ135" s="104">
        <f t="shared" si="66"/>
        <v>0</v>
      </c>
      <c r="AR135" s="104" t="str">
        <f t="shared" si="67"/>
        <v/>
      </c>
      <c r="AS135" s="104" t="str">
        <f t="shared" si="68"/>
        <v/>
      </c>
      <c r="AT135" s="104" t="str">
        <f t="shared" si="69"/>
        <v/>
      </c>
      <c r="AU135" s="104">
        <f t="shared" si="70"/>
        <v>0</v>
      </c>
    </row>
    <row r="136" spans="2:47" x14ac:dyDescent="0.25">
      <c r="B136">
        <v>75</v>
      </c>
      <c r="C136" t="str">
        <f>IFERROR(VLOOKUP(B136,'Step 1_Metric 7'!A:D,4,FALSE),"")</f>
        <v/>
      </c>
      <c r="P136" s="38" t="str">
        <f t="shared" si="74"/>
        <v>OutputPre</v>
      </c>
      <c r="Q136" s="40">
        <f t="shared" si="72"/>
        <v>11</v>
      </c>
      <c r="R136" s="40" t="str">
        <f t="shared" si="75"/>
        <v/>
      </c>
      <c r="S136" s="40">
        <f t="shared" si="76"/>
        <v>7</v>
      </c>
      <c r="T136" s="38" t="str">
        <f t="shared" si="73"/>
        <v>Output</v>
      </c>
      <c r="U136" s="38">
        <f t="shared" si="77"/>
        <v>1</v>
      </c>
      <c r="V136" s="38" t="str">
        <f t="shared" si="78"/>
        <v>Priority Metric</v>
      </c>
      <c r="W136" s="38" t="str">
        <f t="shared" si="71"/>
        <v>Pre</v>
      </c>
      <c r="X136" s="102" t="str">
        <f t="shared" si="62"/>
        <v/>
      </c>
      <c r="Y136" s="245" t="str">
        <f t="shared" si="63"/>
        <v/>
      </c>
      <c r="AF136" s="40">
        <f t="shared" si="60"/>
        <v>6</v>
      </c>
      <c r="AG136" s="40" t="str">
        <f t="shared" si="64"/>
        <v>NFWF-43322</v>
      </c>
      <c r="AH136" s="40">
        <f t="shared" si="79"/>
        <v>7</v>
      </c>
      <c r="AI136" s="40" t="str">
        <f t="shared" si="61"/>
        <v>Employment</v>
      </c>
      <c r="AJ136" s="40">
        <f t="shared" si="61"/>
        <v>12</v>
      </c>
      <c r="AK136" s="40" t="str">
        <f t="shared" si="61"/>
        <v>Metric</v>
      </c>
      <c r="AL136" s="40" t="str">
        <f t="shared" si="59"/>
        <v>Pre</v>
      </c>
      <c r="AM136" s="40">
        <f t="shared" ref="AM136:AM199" si="80">AM133</f>
        <v>2</v>
      </c>
      <c r="AN136" s="40">
        <f>VLOOKUP(AM136,'Inputs_Metric 7'!$G$49:$H$51,2,FALSE)</f>
        <v>0.5</v>
      </c>
      <c r="AO136" s="104">
        <f>SUMIFS(
INDEX('Step 1_Metric 7'!$W$1:$AD$99999,    1,    MATCH(CONCATENATE($AL136," - ",$AI136),'Step 1_Metric 7'!$W$1:$AD$1,0))         :          INDEX('Step 1_Metric 7'!$W$1:$AD$99999,    99999,    MATCH(CONCATENATE($AL136," - ",$AI136),'Step 1_Metric 7'!$W$1:$AD$1,0)),
'Step 1_Metric 7'!$C$1:$C$99999,       $AM136,    'Step 1_Metric 7'!$D$1:$D$99999,     $AG136         )</f>
        <v>0</v>
      </c>
      <c r="AP136" s="104" t="str">
        <f t="shared" si="65"/>
        <v/>
      </c>
      <c r="AQ136" s="104" t="str">
        <f t="shared" si="66"/>
        <v/>
      </c>
      <c r="AR136" s="104" t="str">
        <f t="shared" si="67"/>
        <v/>
      </c>
      <c r="AS136" s="104" t="str">
        <f t="shared" si="68"/>
        <v/>
      </c>
      <c r="AT136" s="104">
        <f t="shared" si="69"/>
        <v>0</v>
      </c>
      <c r="AU136" s="104">
        <f t="shared" si="70"/>
        <v>0</v>
      </c>
    </row>
    <row r="137" spans="2:47" x14ac:dyDescent="0.25">
      <c r="B137">
        <v>76</v>
      </c>
      <c r="C137" t="str">
        <f>IFERROR(VLOOKUP(B137,'Step 1_Metric 7'!A:D,4,FALSE),"")</f>
        <v/>
      </c>
      <c r="P137" s="38" t="str">
        <f t="shared" si="74"/>
        <v>OutputPost</v>
      </c>
      <c r="Q137" s="40">
        <f t="shared" si="72"/>
        <v>11</v>
      </c>
      <c r="R137" s="40" t="str">
        <f t="shared" si="75"/>
        <v/>
      </c>
      <c r="S137" s="40">
        <f t="shared" si="76"/>
        <v>7</v>
      </c>
      <c r="T137" s="76" t="str">
        <f t="shared" si="73"/>
        <v>Output</v>
      </c>
      <c r="U137" s="38">
        <f t="shared" si="77"/>
        <v>1</v>
      </c>
      <c r="V137" s="38" t="str">
        <f t="shared" si="78"/>
        <v>Priority Metric</v>
      </c>
      <c r="W137" s="38" t="str">
        <f t="shared" si="71"/>
        <v>Post</v>
      </c>
      <c r="X137" s="102" t="str">
        <f t="shared" si="62"/>
        <v/>
      </c>
      <c r="Y137" s="245" t="str">
        <f t="shared" si="63"/>
        <v/>
      </c>
      <c r="AF137" s="40">
        <f t="shared" si="60"/>
        <v>6</v>
      </c>
      <c r="AG137" s="40" t="str">
        <f t="shared" si="64"/>
        <v>NFWF-43322</v>
      </c>
      <c r="AH137" s="40">
        <f t="shared" si="79"/>
        <v>7</v>
      </c>
      <c r="AI137" s="40" t="str">
        <f t="shared" si="61"/>
        <v>Employment</v>
      </c>
      <c r="AJ137" s="40">
        <f t="shared" si="61"/>
        <v>12</v>
      </c>
      <c r="AK137" s="40" t="str">
        <f t="shared" si="61"/>
        <v>Metric</v>
      </c>
      <c r="AL137" s="40" t="str">
        <f t="shared" si="59"/>
        <v>Pre</v>
      </c>
      <c r="AM137" s="40">
        <f t="shared" si="80"/>
        <v>20</v>
      </c>
      <c r="AN137" s="40">
        <f>VLOOKUP(AM137,'Inputs_Metric 7'!$G$49:$H$51,2,FALSE)</f>
        <v>0.05</v>
      </c>
      <c r="AO137" s="104">
        <f>SUMIFS(
INDEX('Step 1_Metric 7'!$W$1:$AD$99999,    1,    MATCH(CONCATENATE($AL137," - ",$AI137),'Step 1_Metric 7'!$W$1:$AD$1,0))         :          INDEX('Step 1_Metric 7'!$W$1:$AD$99999,    99999,    MATCH(CONCATENATE($AL137," - ",$AI137),'Step 1_Metric 7'!$W$1:$AD$1,0)),
'Step 1_Metric 7'!$C$1:$C$99999,       $AM137,    'Step 1_Metric 7'!$D$1:$D$99999,     $AG137         )</f>
        <v>0</v>
      </c>
      <c r="AP137" s="104" t="str">
        <f t="shared" si="65"/>
        <v/>
      </c>
      <c r="AQ137" s="104" t="str">
        <f t="shared" si="66"/>
        <v/>
      </c>
      <c r="AR137" s="104">
        <f t="shared" si="67"/>
        <v>0</v>
      </c>
      <c r="AS137" s="104">
        <f t="shared" si="68"/>
        <v>0</v>
      </c>
      <c r="AT137" s="104" t="str">
        <f t="shared" si="69"/>
        <v/>
      </c>
      <c r="AU137" s="104">
        <f t="shared" si="70"/>
        <v>0</v>
      </c>
    </row>
    <row r="138" spans="2:47" x14ac:dyDescent="0.25">
      <c r="B138">
        <v>77</v>
      </c>
      <c r="C138" t="str">
        <f>IFERROR(VLOOKUP(B138,'Step 1_Metric 7'!A:D,4,FALSE),"")</f>
        <v/>
      </c>
      <c r="P138" s="38" t="str">
        <f t="shared" si="74"/>
        <v>Proprietor's IncomePre</v>
      </c>
      <c r="Q138" s="40">
        <f t="shared" si="72"/>
        <v>12</v>
      </c>
      <c r="R138" s="40" t="str">
        <f t="shared" si="75"/>
        <v/>
      </c>
      <c r="S138" s="40">
        <f t="shared" si="76"/>
        <v>7</v>
      </c>
      <c r="T138" s="38" t="str">
        <f t="shared" si="73"/>
        <v>Proprietor's Income</v>
      </c>
      <c r="U138" s="38">
        <f t="shared" si="77"/>
        <v>10</v>
      </c>
      <c r="V138" s="38" t="str">
        <f t="shared" si="78"/>
        <v>Metric</v>
      </c>
      <c r="W138" s="38" t="str">
        <f t="shared" si="71"/>
        <v>Pre</v>
      </c>
      <c r="X138" s="102" t="str">
        <f t="shared" si="62"/>
        <v/>
      </c>
      <c r="Y138" s="245" t="str">
        <f t="shared" si="63"/>
        <v/>
      </c>
      <c r="AF138" s="40">
        <f t="shared" si="60"/>
        <v>6</v>
      </c>
      <c r="AG138" s="40" t="str">
        <f t="shared" si="64"/>
        <v>NFWF-43322</v>
      </c>
      <c r="AH138" s="40">
        <f t="shared" si="79"/>
        <v>7</v>
      </c>
      <c r="AI138" s="40" t="str">
        <f t="shared" si="61"/>
        <v>Employment</v>
      </c>
      <c r="AJ138" s="40">
        <f t="shared" si="61"/>
        <v>12</v>
      </c>
      <c r="AK138" s="40" t="str">
        <f t="shared" si="61"/>
        <v>Metric</v>
      </c>
      <c r="AL138" s="40" t="str">
        <f t="shared" si="59"/>
        <v>Pre</v>
      </c>
      <c r="AM138" s="40">
        <f t="shared" si="80"/>
        <v>100</v>
      </c>
      <c r="AN138" s="40">
        <f>VLOOKUP(AM138,'Inputs_Metric 7'!$G$49:$H$51,2,FALSE)</f>
        <v>0.01</v>
      </c>
      <c r="AO138" s="104">
        <f>SUMIFS(
INDEX('Step 1_Metric 7'!$W$1:$AD$99999,    1,    MATCH(CONCATENATE($AL138," - ",$AI138),'Step 1_Metric 7'!$W$1:$AD$1,0))         :          INDEX('Step 1_Metric 7'!$W$1:$AD$99999,    99999,    MATCH(CONCATENATE($AL138," - ",$AI138),'Step 1_Metric 7'!$W$1:$AD$1,0)),
'Step 1_Metric 7'!$C$1:$C$99999,       $AM138,    'Step 1_Metric 7'!$D$1:$D$99999,     $AG138         )</f>
        <v>0</v>
      </c>
      <c r="AP138" s="104">
        <f t="shared" si="65"/>
        <v>0</v>
      </c>
      <c r="AQ138" s="104">
        <f t="shared" si="66"/>
        <v>0</v>
      </c>
      <c r="AR138" s="104" t="str">
        <f t="shared" si="67"/>
        <v/>
      </c>
      <c r="AS138" s="104" t="str">
        <f t="shared" si="68"/>
        <v/>
      </c>
      <c r="AT138" s="104" t="str">
        <f t="shared" si="69"/>
        <v/>
      </c>
      <c r="AU138" s="104">
        <f t="shared" si="70"/>
        <v>0</v>
      </c>
    </row>
    <row r="139" spans="2:47" x14ac:dyDescent="0.25">
      <c r="B139">
        <v>78</v>
      </c>
      <c r="C139" t="str">
        <f>IFERROR(VLOOKUP(B139,'Step 1_Metric 7'!A:D,4,FALSE),"")</f>
        <v/>
      </c>
      <c r="P139" s="38" t="str">
        <f t="shared" si="74"/>
        <v>Proprietor's IncomePost</v>
      </c>
      <c r="Q139" s="40">
        <f t="shared" si="72"/>
        <v>12</v>
      </c>
      <c r="R139" s="40" t="str">
        <f t="shared" si="75"/>
        <v/>
      </c>
      <c r="S139" s="40">
        <f t="shared" si="76"/>
        <v>7</v>
      </c>
      <c r="T139" s="109" t="str">
        <f t="shared" si="73"/>
        <v>Proprietor's Income</v>
      </c>
      <c r="U139" s="38">
        <f t="shared" si="77"/>
        <v>10</v>
      </c>
      <c r="V139" s="38" t="str">
        <f t="shared" si="78"/>
        <v>Metric</v>
      </c>
      <c r="W139" s="38" t="str">
        <f t="shared" si="71"/>
        <v>Post</v>
      </c>
      <c r="X139" s="102" t="str">
        <f t="shared" si="62"/>
        <v/>
      </c>
      <c r="Y139" s="245" t="str">
        <f t="shared" si="63"/>
        <v/>
      </c>
      <c r="AF139" s="40">
        <f t="shared" si="60"/>
        <v>6</v>
      </c>
      <c r="AG139" s="40" t="str">
        <f t="shared" si="64"/>
        <v>NFWF-43322</v>
      </c>
      <c r="AH139" s="40">
        <f t="shared" si="79"/>
        <v>7</v>
      </c>
      <c r="AI139" s="40" t="str">
        <f t="shared" si="61"/>
        <v>Employment</v>
      </c>
      <c r="AJ139" s="40">
        <f t="shared" si="61"/>
        <v>12</v>
      </c>
      <c r="AK139" s="40" t="str">
        <f t="shared" si="61"/>
        <v>Metric</v>
      </c>
      <c r="AL139" s="40" t="str">
        <f t="shared" ref="AL139:AL202" si="81">AL133</f>
        <v>Post</v>
      </c>
      <c r="AM139" s="40">
        <f t="shared" si="80"/>
        <v>2</v>
      </c>
      <c r="AN139" s="40">
        <f>VLOOKUP(AM139,'Inputs_Metric 7'!$G$49:$H$51,2,FALSE)</f>
        <v>0.5</v>
      </c>
      <c r="AO139" s="104">
        <f>SUMIFS(
INDEX('Step 1_Metric 7'!$W$1:$AD$99999,    1,    MATCH(CONCATENATE($AL139," - ",$AI139),'Step 1_Metric 7'!$W$1:$AD$1,0))         :          INDEX('Step 1_Metric 7'!$W$1:$AD$99999,    99999,    MATCH(CONCATENATE($AL139," - ",$AI139),'Step 1_Metric 7'!$W$1:$AD$1,0)),
'Step 1_Metric 7'!$C$1:$C$99999,       $AM139,    'Step 1_Metric 7'!$D$1:$D$99999,     $AG139         )</f>
        <v>0</v>
      </c>
      <c r="AP139" s="104" t="str">
        <f t="shared" si="65"/>
        <v/>
      </c>
      <c r="AQ139" s="104" t="str">
        <f t="shared" si="66"/>
        <v/>
      </c>
      <c r="AR139" s="104" t="str">
        <f t="shared" si="67"/>
        <v/>
      </c>
      <c r="AS139" s="104" t="str">
        <f t="shared" si="68"/>
        <v/>
      </c>
      <c r="AT139" s="104">
        <f t="shared" si="69"/>
        <v>0</v>
      </c>
      <c r="AU139" s="104">
        <f t="shared" si="70"/>
        <v>0</v>
      </c>
    </row>
    <row r="140" spans="2:47" x14ac:dyDescent="0.25">
      <c r="B140">
        <v>79</v>
      </c>
      <c r="C140" t="str">
        <f>IFERROR(VLOOKUP(B140,'Step 1_Metric 7'!A:D,4,FALSE),"")</f>
        <v/>
      </c>
      <c r="P140" s="38" t="str">
        <f t="shared" si="74"/>
        <v>Labor IncomePre</v>
      </c>
      <c r="Q140" s="40">
        <f t="shared" si="72"/>
        <v>12</v>
      </c>
      <c r="R140" s="40" t="str">
        <f t="shared" si="75"/>
        <v/>
      </c>
      <c r="S140" s="40">
        <f t="shared" si="76"/>
        <v>7</v>
      </c>
      <c r="T140" s="38" t="str">
        <f t="shared" si="73"/>
        <v>Labor Income</v>
      </c>
      <c r="U140" s="38">
        <f t="shared" si="77"/>
        <v>11</v>
      </c>
      <c r="V140" s="38" t="str">
        <f t="shared" si="78"/>
        <v>Metric</v>
      </c>
      <c r="W140" s="38" t="str">
        <f t="shared" si="71"/>
        <v>Pre</v>
      </c>
      <c r="X140" s="102" t="str">
        <f t="shared" si="62"/>
        <v/>
      </c>
      <c r="Y140" s="245" t="str">
        <f t="shared" si="63"/>
        <v/>
      </c>
      <c r="AF140" s="40">
        <f t="shared" si="60"/>
        <v>6</v>
      </c>
      <c r="AG140" s="40" t="str">
        <f t="shared" si="64"/>
        <v>NFWF-43322</v>
      </c>
      <c r="AH140" s="40">
        <f t="shared" si="79"/>
        <v>7</v>
      </c>
      <c r="AI140" s="40" t="str">
        <f t="shared" si="61"/>
        <v>Employment</v>
      </c>
      <c r="AJ140" s="40">
        <f t="shared" si="61"/>
        <v>12</v>
      </c>
      <c r="AK140" s="40" t="str">
        <f t="shared" si="61"/>
        <v>Metric</v>
      </c>
      <c r="AL140" s="40" t="str">
        <f t="shared" si="81"/>
        <v>Post</v>
      </c>
      <c r="AM140" s="40">
        <f t="shared" si="80"/>
        <v>20</v>
      </c>
      <c r="AN140" s="40">
        <f>VLOOKUP(AM140,'Inputs_Metric 7'!$G$49:$H$51,2,FALSE)</f>
        <v>0.05</v>
      </c>
      <c r="AO140" s="104">
        <f>SUMIFS(
INDEX('Step 1_Metric 7'!$W$1:$AD$99999,    1,    MATCH(CONCATENATE($AL140," - ",$AI140),'Step 1_Metric 7'!$W$1:$AD$1,0))         :          INDEX('Step 1_Metric 7'!$W$1:$AD$99999,    99999,    MATCH(CONCATENATE($AL140," - ",$AI140),'Step 1_Metric 7'!$W$1:$AD$1,0)),
'Step 1_Metric 7'!$C$1:$C$99999,       $AM140,    'Step 1_Metric 7'!$D$1:$D$99999,     $AG140         )</f>
        <v>0</v>
      </c>
      <c r="AP140" s="104" t="str">
        <f t="shared" si="65"/>
        <v/>
      </c>
      <c r="AQ140" s="104" t="str">
        <f t="shared" si="66"/>
        <v/>
      </c>
      <c r="AR140" s="104">
        <f t="shared" si="67"/>
        <v>0</v>
      </c>
      <c r="AS140" s="104">
        <f t="shared" si="68"/>
        <v>0</v>
      </c>
      <c r="AT140" s="104" t="str">
        <f t="shared" si="69"/>
        <v/>
      </c>
      <c r="AU140" s="104">
        <f t="shared" si="70"/>
        <v>0</v>
      </c>
    </row>
    <row r="141" spans="2:47" x14ac:dyDescent="0.25">
      <c r="B141">
        <v>80</v>
      </c>
      <c r="C141" t="str">
        <f>IFERROR(VLOOKUP(B141,'Step 1_Metric 7'!A:D,4,FALSE),"")</f>
        <v/>
      </c>
      <c r="P141" s="38" t="str">
        <f t="shared" si="74"/>
        <v>Labor IncomePost</v>
      </c>
      <c r="Q141" s="40">
        <f t="shared" si="72"/>
        <v>12</v>
      </c>
      <c r="R141" s="40" t="str">
        <f t="shared" si="75"/>
        <v/>
      </c>
      <c r="S141" s="40">
        <f t="shared" si="76"/>
        <v>7</v>
      </c>
      <c r="T141" s="109" t="str">
        <f t="shared" si="73"/>
        <v>Labor Income</v>
      </c>
      <c r="U141" s="38">
        <f t="shared" si="77"/>
        <v>11</v>
      </c>
      <c r="V141" s="38" t="str">
        <f t="shared" si="78"/>
        <v>Metric</v>
      </c>
      <c r="W141" s="38" t="str">
        <f t="shared" si="71"/>
        <v>Post</v>
      </c>
      <c r="X141" s="102" t="str">
        <f t="shared" si="62"/>
        <v/>
      </c>
      <c r="Y141" s="245" t="str">
        <f t="shared" si="63"/>
        <v/>
      </c>
      <c r="AF141" s="40">
        <f t="shared" si="60"/>
        <v>6</v>
      </c>
      <c r="AG141" s="40" t="str">
        <f t="shared" si="64"/>
        <v>NFWF-43322</v>
      </c>
      <c r="AH141" s="40">
        <f t="shared" si="79"/>
        <v>7</v>
      </c>
      <c r="AI141" s="40" t="str">
        <f t="shared" si="61"/>
        <v>Employment</v>
      </c>
      <c r="AJ141" s="40">
        <f t="shared" si="61"/>
        <v>12</v>
      </c>
      <c r="AK141" s="40" t="str">
        <f t="shared" si="61"/>
        <v>Metric</v>
      </c>
      <c r="AL141" s="40" t="str">
        <f t="shared" si="81"/>
        <v>Post</v>
      </c>
      <c r="AM141" s="40">
        <f t="shared" si="80"/>
        <v>100</v>
      </c>
      <c r="AN141" s="40">
        <f>VLOOKUP(AM141,'Inputs_Metric 7'!$G$49:$H$51,2,FALSE)</f>
        <v>0.01</v>
      </c>
      <c r="AO141" s="104">
        <f>SUMIFS(
INDEX('Step 1_Metric 7'!$W$1:$AD$99999,    1,    MATCH(CONCATENATE($AL141," - ",$AI141),'Step 1_Metric 7'!$W$1:$AD$1,0))         :          INDEX('Step 1_Metric 7'!$W$1:$AD$99999,    99999,    MATCH(CONCATENATE($AL141," - ",$AI141),'Step 1_Metric 7'!$W$1:$AD$1,0)),
'Step 1_Metric 7'!$C$1:$C$99999,       $AM141,    'Step 1_Metric 7'!$D$1:$D$99999,     $AG141         )</f>
        <v>0</v>
      </c>
      <c r="AP141" s="104">
        <f t="shared" si="65"/>
        <v>0</v>
      </c>
      <c r="AQ141" s="104">
        <f t="shared" si="66"/>
        <v>0</v>
      </c>
      <c r="AR141" s="104" t="str">
        <f t="shared" si="67"/>
        <v/>
      </c>
      <c r="AS141" s="104" t="str">
        <f t="shared" si="68"/>
        <v/>
      </c>
      <c r="AT141" s="104" t="str">
        <f t="shared" si="69"/>
        <v/>
      </c>
      <c r="AU141" s="104">
        <f t="shared" si="70"/>
        <v>0</v>
      </c>
    </row>
    <row r="142" spans="2:47" x14ac:dyDescent="0.25">
      <c r="B142">
        <v>81</v>
      </c>
      <c r="C142" t="str">
        <f>IFERROR(VLOOKUP(B142,'Step 1_Metric 7'!A:D,4,FALSE),"")</f>
        <v/>
      </c>
      <c r="P142" s="38" t="str">
        <f t="shared" si="74"/>
        <v>EmploymentPre</v>
      </c>
      <c r="Q142" s="40">
        <f t="shared" si="72"/>
        <v>12</v>
      </c>
      <c r="R142" s="40" t="str">
        <f t="shared" si="75"/>
        <v/>
      </c>
      <c r="S142" s="40">
        <f t="shared" si="76"/>
        <v>7</v>
      </c>
      <c r="T142" s="38" t="str">
        <f t="shared" si="73"/>
        <v>Employment</v>
      </c>
      <c r="U142" s="38">
        <f t="shared" si="77"/>
        <v>12</v>
      </c>
      <c r="V142" s="38" t="str">
        <f t="shared" si="78"/>
        <v>Metric</v>
      </c>
      <c r="W142" s="38" t="str">
        <f t="shared" si="71"/>
        <v>Pre</v>
      </c>
      <c r="X142" s="102" t="str">
        <f t="shared" si="62"/>
        <v/>
      </c>
      <c r="Y142" s="245" t="str">
        <f t="shared" si="63"/>
        <v/>
      </c>
      <c r="AF142" s="40">
        <f t="shared" si="60"/>
        <v>6</v>
      </c>
      <c r="AG142" s="40" t="str">
        <f t="shared" si="64"/>
        <v>NFWF-43322</v>
      </c>
      <c r="AH142" s="40">
        <f t="shared" si="79"/>
        <v>7</v>
      </c>
      <c r="AI142" s="40" t="str">
        <f t="shared" si="61"/>
        <v>Output</v>
      </c>
      <c r="AJ142" s="40">
        <f t="shared" si="61"/>
        <v>1</v>
      </c>
      <c r="AK142" s="40" t="str">
        <f t="shared" si="61"/>
        <v>Priority Metric</v>
      </c>
      <c r="AL142" s="40" t="str">
        <f t="shared" si="81"/>
        <v>Pre</v>
      </c>
      <c r="AM142" s="40">
        <f t="shared" si="80"/>
        <v>2</v>
      </c>
      <c r="AN142" s="40">
        <f>VLOOKUP(AM142,'Inputs_Metric 7'!$G$49:$H$51,2,FALSE)</f>
        <v>0.5</v>
      </c>
      <c r="AO142" s="104">
        <f>SUMIFS(
INDEX('Step 1_Metric 7'!$W$1:$AD$99999,    1,    MATCH(CONCATENATE($AL142," - ",$AI142),'Step 1_Metric 7'!$W$1:$AD$1,0))         :          INDEX('Step 1_Metric 7'!$W$1:$AD$99999,    99999,    MATCH(CONCATENATE($AL142," - ",$AI142),'Step 1_Metric 7'!$W$1:$AD$1,0)),
'Step 1_Metric 7'!$C$1:$C$99999,       $AM142,    'Step 1_Metric 7'!$D$1:$D$99999,     $AG142         )</f>
        <v>0</v>
      </c>
      <c r="AP142" s="104" t="str">
        <f t="shared" si="65"/>
        <v/>
      </c>
      <c r="AQ142" s="104" t="str">
        <f t="shared" si="66"/>
        <v/>
      </c>
      <c r="AR142" s="104" t="str">
        <f t="shared" si="67"/>
        <v/>
      </c>
      <c r="AS142" s="104" t="str">
        <f t="shared" si="68"/>
        <v/>
      </c>
      <c r="AT142" s="104">
        <f t="shared" si="69"/>
        <v>0</v>
      </c>
      <c r="AU142" s="104">
        <f t="shared" si="70"/>
        <v>0</v>
      </c>
    </row>
    <row r="143" spans="2:47" x14ac:dyDescent="0.25">
      <c r="B143">
        <v>82</v>
      </c>
      <c r="C143" t="str">
        <f>IFERROR(VLOOKUP(B143,'Step 1_Metric 7'!A:D,4,FALSE),"")</f>
        <v/>
      </c>
      <c r="P143" s="38" t="str">
        <f t="shared" si="74"/>
        <v>EmploymentPost</v>
      </c>
      <c r="Q143" s="40">
        <f t="shared" si="72"/>
        <v>12</v>
      </c>
      <c r="R143" s="40" t="str">
        <f t="shared" si="75"/>
        <v/>
      </c>
      <c r="S143" s="40">
        <f t="shared" si="76"/>
        <v>7</v>
      </c>
      <c r="T143" s="109" t="str">
        <f t="shared" si="73"/>
        <v>Employment</v>
      </c>
      <c r="U143" s="38">
        <f t="shared" si="77"/>
        <v>12</v>
      </c>
      <c r="V143" s="38" t="str">
        <f t="shared" si="78"/>
        <v>Metric</v>
      </c>
      <c r="W143" s="38" t="str">
        <f t="shared" si="71"/>
        <v>Post</v>
      </c>
      <c r="X143" s="102" t="str">
        <f t="shared" si="62"/>
        <v/>
      </c>
      <c r="Y143" s="245" t="str">
        <f t="shared" si="63"/>
        <v/>
      </c>
      <c r="AF143" s="40">
        <f t="shared" si="60"/>
        <v>6</v>
      </c>
      <c r="AG143" s="40" t="str">
        <f t="shared" si="64"/>
        <v>NFWF-43322</v>
      </c>
      <c r="AH143" s="40">
        <f t="shared" si="79"/>
        <v>7</v>
      </c>
      <c r="AI143" s="40" t="str">
        <f t="shared" si="61"/>
        <v>Output</v>
      </c>
      <c r="AJ143" s="40">
        <f t="shared" si="61"/>
        <v>1</v>
      </c>
      <c r="AK143" s="40" t="str">
        <f t="shared" si="61"/>
        <v>Priority Metric</v>
      </c>
      <c r="AL143" s="40" t="str">
        <f t="shared" si="81"/>
        <v>Pre</v>
      </c>
      <c r="AM143" s="40">
        <f t="shared" si="80"/>
        <v>20</v>
      </c>
      <c r="AN143" s="40">
        <f>VLOOKUP(AM143,'Inputs_Metric 7'!$G$49:$H$51,2,FALSE)</f>
        <v>0.05</v>
      </c>
      <c r="AO143" s="104">
        <f>SUMIFS(
INDEX('Step 1_Metric 7'!$W$1:$AD$99999,    1,    MATCH(CONCATENATE($AL143," - ",$AI143),'Step 1_Metric 7'!$W$1:$AD$1,0))         :          INDEX('Step 1_Metric 7'!$W$1:$AD$99999,    99999,    MATCH(CONCATENATE($AL143," - ",$AI143),'Step 1_Metric 7'!$W$1:$AD$1,0)),
'Step 1_Metric 7'!$C$1:$C$99999,       $AM143,    'Step 1_Metric 7'!$D$1:$D$99999,     $AG143         )</f>
        <v>0</v>
      </c>
      <c r="AP143" s="104" t="str">
        <f t="shared" si="65"/>
        <v/>
      </c>
      <c r="AQ143" s="104" t="str">
        <f t="shared" si="66"/>
        <v/>
      </c>
      <c r="AR143" s="104">
        <f t="shared" si="67"/>
        <v>0</v>
      </c>
      <c r="AS143" s="104">
        <f t="shared" si="68"/>
        <v>0</v>
      </c>
      <c r="AT143" s="104" t="str">
        <f t="shared" si="69"/>
        <v/>
      </c>
      <c r="AU143" s="104">
        <f t="shared" si="70"/>
        <v>0</v>
      </c>
    </row>
    <row r="144" spans="2:47" x14ac:dyDescent="0.25">
      <c r="B144">
        <v>83</v>
      </c>
      <c r="C144" t="str">
        <f>IFERROR(VLOOKUP(B144,'Step 1_Metric 7'!A:D,4,FALSE),"")</f>
        <v/>
      </c>
      <c r="P144" s="38" t="str">
        <f t="shared" si="74"/>
        <v>OutputPre</v>
      </c>
      <c r="Q144" s="40">
        <f t="shared" si="72"/>
        <v>12</v>
      </c>
      <c r="R144" s="40" t="str">
        <f t="shared" si="75"/>
        <v/>
      </c>
      <c r="S144" s="40">
        <f t="shared" si="76"/>
        <v>7</v>
      </c>
      <c r="T144" s="38" t="str">
        <f t="shared" si="73"/>
        <v>Output</v>
      </c>
      <c r="U144" s="38">
        <f t="shared" si="77"/>
        <v>1</v>
      </c>
      <c r="V144" s="38" t="str">
        <f t="shared" si="78"/>
        <v>Priority Metric</v>
      </c>
      <c r="W144" s="38" t="str">
        <f t="shared" si="71"/>
        <v>Pre</v>
      </c>
      <c r="X144" s="102" t="str">
        <f t="shared" si="62"/>
        <v/>
      </c>
      <c r="Y144" s="245" t="str">
        <f t="shared" si="63"/>
        <v/>
      </c>
      <c r="AF144" s="40">
        <f t="shared" si="60"/>
        <v>6</v>
      </c>
      <c r="AG144" s="40" t="str">
        <f t="shared" si="64"/>
        <v>NFWF-43322</v>
      </c>
      <c r="AH144" s="40">
        <f t="shared" si="79"/>
        <v>7</v>
      </c>
      <c r="AI144" s="40" t="str">
        <f t="shared" si="61"/>
        <v>Output</v>
      </c>
      <c r="AJ144" s="40">
        <f t="shared" si="61"/>
        <v>1</v>
      </c>
      <c r="AK144" s="40" t="str">
        <f t="shared" si="61"/>
        <v>Priority Metric</v>
      </c>
      <c r="AL144" s="40" t="str">
        <f t="shared" si="81"/>
        <v>Pre</v>
      </c>
      <c r="AM144" s="40">
        <f t="shared" si="80"/>
        <v>100</v>
      </c>
      <c r="AN144" s="40">
        <f>VLOOKUP(AM144,'Inputs_Metric 7'!$G$49:$H$51,2,FALSE)</f>
        <v>0.01</v>
      </c>
      <c r="AO144" s="104">
        <f>SUMIFS(
INDEX('Step 1_Metric 7'!$W$1:$AD$99999,    1,    MATCH(CONCATENATE($AL144," - ",$AI144),'Step 1_Metric 7'!$W$1:$AD$1,0))         :          INDEX('Step 1_Metric 7'!$W$1:$AD$99999,    99999,    MATCH(CONCATENATE($AL144," - ",$AI144),'Step 1_Metric 7'!$W$1:$AD$1,0)),
'Step 1_Metric 7'!$C$1:$C$99999,       $AM144,    'Step 1_Metric 7'!$D$1:$D$99999,     $AG144         )</f>
        <v>0</v>
      </c>
      <c r="AP144" s="104">
        <f t="shared" si="65"/>
        <v>0</v>
      </c>
      <c r="AQ144" s="104">
        <f t="shared" si="66"/>
        <v>0</v>
      </c>
      <c r="AR144" s="104" t="str">
        <f t="shared" si="67"/>
        <v/>
      </c>
      <c r="AS144" s="104" t="str">
        <f t="shared" si="68"/>
        <v/>
      </c>
      <c r="AT144" s="104" t="str">
        <f t="shared" si="69"/>
        <v/>
      </c>
      <c r="AU144" s="104">
        <f t="shared" si="70"/>
        <v>0</v>
      </c>
    </row>
    <row r="145" spans="2:47" x14ac:dyDescent="0.25">
      <c r="B145">
        <v>84</v>
      </c>
      <c r="C145" t="str">
        <f>IFERROR(VLOOKUP(B145,'Step 1_Metric 7'!A:D,4,FALSE),"")</f>
        <v/>
      </c>
      <c r="P145" s="38" t="str">
        <f t="shared" si="74"/>
        <v>OutputPost</v>
      </c>
      <c r="Q145" s="40">
        <f t="shared" si="72"/>
        <v>12</v>
      </c>
      <c r="R145" s="40" t="str">
        <f t="shared" si="75"/>
        <v/>
      </c>
      <c r="S145" s="40">
        <f t="shared" si="76"/>
        <v>7</v>
      </c>
      <c r="T145" s="76" t="str">
        <f t="shared" si="73"/>
        <v>Output</v>
      </c>
      <c r="U145" s="38">
        <f t="shared" si="77"/>
        <v>1</v>
      </c>
      <c r="V145" s="38" t="str">
        <f t="shared" si="78"/>
        <v>Priority Metric</v>
      </c>
      <c r="W145" s="38" t="str">
        <f t="shared" si="71"/>
        <v>Post</v>
      </c>
      <c r="X145" s="102" t="str">
        <f t="shared" si="62"/>
        <v/>
      </c>
      <c r="Y145" s="245" t="str">
        <f t="shared" si="63"/>
        <v/>
      </c>
      <c r="AF145" s="40">
        <f t="shared" si="60"/>
        <v>6</v>
      </c>
      <c r="AG145" s="40" t="str">
        <f t="shared" si="64"/>
        <v>NFWF-43322</v>
      </c>
      <c r="AH145" s="40">
        <f t="shared" si="79"/>
        <v>7</v>
      </c>
      <c r="AI145" s="40" t="str">
        <f t="shared" si="61"/>
        <v>Output</v>
      </c>
      <c r="AJ145" s="40">
        <f t="shared" si="61"/>
        <v>1</v>
      </c>
      <c r="AK145" s="40" t="str">
        <f t="shared" si="61"/>
        <v>Priority Metric</v>
      </c>
      <c r="AL145" s="40" t="str">
        <f t="shared" si="81"/>
        <v>Post</v>
      </c>
      <c r="AM145" s="40">
        <f t="shared" si="80"/>
        <v>2</v>
      </c>
      <c r="AN145" s="40">
        <f>VLOOKUP(AM145,'Inputs_Metric 7'!$G$49:$H$51,2,FALSE)</f>
        <v>0.5</v>
      </c>
      <c r="AO145" s="104">
        <f>SUMIFS(
INDEX('Step 1_Metric 7'!$W$1:$AD$99999,    1,    MATCH(CONCATENATE($AL145," - ",$AI145),'Step 1_Metric 7'!$W$1:$AD$1,0))         :          INDEX('Step 1_Metric 7'!$W$1:$AD$99999,    99999,    MATCH(CONCATENATE($AL145," - ",$AI145),'Step 1_Metric 7'!$W$1:$AD$1,0)),
'Step 1_Metric 7'!$C$1:$C$99999,       $AM145,    'Step 1_Metric 7'!$D$1:$D$99999,     $AG145         )</f>
        <v>0</v>
      </c>
      <c r="AP145" s="104" t="str">
        <f t="shared" si="65"/>
        <v/>
      </c>
      <c r="AQ145" s="104" t="str">
        <f t="shared" si="66"/>
        <v/>
      </c>
      <c r="AR145" s="104" t="str">
        <f t="shared" si="67"/>
        <v/>
      </c>
      <c r="AS145" s="104" t="str">
        <f t="shared" si="68"/>
        <v/>
      </c>
      <c r="AT145" s="104">
        <f t="shared" si="69"/>
        <v>0</v>
      </c>
      <c r="AU145" s="104">
        <f t="shared" si="70"/>
        <v>0</v>
      </c>
    </row>
    <row r="146" spans="2:47" x14ac:dyDescent="0.25">
      <c r="B146">
        <v>85</v>
      </c>
      <c r="C146" t="str">
        <f>IFERROR(VLOOKUP(B146,'Step 1_Metric 7'!A:D,4,FALSE),"")</f>
        <v/>
      </c>
      <c r="P146" s="38" t="str">
        <f t="shared" si="74"/>
        <v>Proprietor's IncomePre</v>
      </c>
      <c r="Q146" s="40">
        <f t="shared" si="72"/>
        <v>13</v>
      </c>
      <c r="R146" s="40" t="str">
        <f t="shared" si="75"/>
        <v/>
      </c>
      <c r="S146" s="40">
        <f t="shared" si="76"/>
        <v>7</v>
      </c>
      <c r="T146" s="38" t="str">
        <f t="shared" si="73"/>
        <v>Proprietor's Income</v>
      </c>
      <c r="U146" s="38">
        <f t="shared" si="77"/>
        <v>10</v>
      </c>
      <c r="V146" s="38" t="str">
        <f t="shared" si="78"/>
        <v>Metric</v>
      </c>
      <c r="W146" s="38" t="str">
        <f t="shared" si="71"/>
        <v>Pre</v>
      </c>
      <c r="X146" s="102" t="str">
        <f t="shared" si="62"/>
        <v/>
      </c>
      <c r="Y146" s="245" t="str">
        <f t="shared" si="63"/>
        <v/>
      </c>
      <c r="AF146" s="40">
        <f t="shared" si="60"/>
        <v>6</v>
      </c>
      <c r="AG146" s="40" t="str">
        <f t="shared" si="64"/>
        <v>NFWF-43322</v>
      </c>
      <c r="AH146" s="40">
        <f t="shared" si="79"/>
        <v>7</v>
      </c>
      <c r="AI146" s="40" t="str">
        <f t="shared" si="61"/>
        <v>Output</v>
      </c>
      <c r="AJ146" s="40">
        <f t="shared" si="61"/>
        <v>1</v>
      </c>
      <c r="AK146" s="40" t="str">
        <f t="shared" si="61"/>
        <v>Priority Metric</v>
      </c>
      <c r="AL146" s="40" t="str">
        <f t="shared" si="81"/>
        <v>Post</v>
      </c>
      <c r="AM146" s="40">
        <f t="shared" si="80"/>
        <v>20</v>
      </c>
      <c r="AN146" s="40">
        <f>VLOOKUP(AM146,'Inputs_Metric 7'!$G$49:$H$51,2,FALSE)</f>
        <v>0.05</v>
      </c>
      <c r="AO146" s="104">
        <f>SUMIFS(
INDEX('Step 1_Metric 7'!$W$1:$AD$99999,    1,    MATCH(CONCATENATE($AL146," - ",$AI146),'Step 1_Metric 7'!$W$1:$AD$1,0))         :          INDEX('Step 1_Metric 7'!$W$1:$AD$99999,    99999,    MATCH(CONCATENATE($AL146," - ",$AI146),'Step 1_Metric 7'!$W$1:$AD$1,0)),
'Step 1_Metric 7'!$C$1:$C$99999,       $AM146,    'Step 1_Metric 7'!$D$1:$D$99999,     $AG146         )</f>
        <v>0</v>
      </c>
      <c r="AP146" s="104" t="str">
        <f t="shared" si="65"/>
        <v/>
      </c>
      <c r="AQ146" s="104" t="str">
        <f t="shared" si="66"/>
        <v/>
      </c>
      <c r="AR146" s="104">
        <f t="shared" si="67"/>
        <v>0</v>
      </c>
      <c r="AS146" s="104">
        <f t="shared" si="68"/>
        <v>0</v>
      </c>
      <c r="AT146" s="104" t="str">
        <f t="shared" si="69"/>
        <v/>
      </c>
      <c r="AU146" s="104">
        <f t="shared" si="70"/>
        <v>0</v>
      </c>
    </row>
    <row r="147" spans="2:47" x14ac:dyDescent="0.25">
      <c r="B147">
        <v>86</v>
      </c>
      <c r="C147" t="str">
        <f>IFERROR(VLOOKUP(B147,'Step 1_Metric 7'!A:D,4,FALSE),"")</f>
        <v/>
      </c>
      <c r="P147" s="38" t="str">
        <f t="shared" si="74"/>
        <v>Proprietor's IncomePost</v>
      </c>
      <c r="Q147" s="40">
        <f t="shared" si="72"/>
        <v>13</v>
      </c>
      <c r="R147" s="40" t="str">
        <f t="shared" si="75"/>
        <v/>
      </c>
      <c r="S147" s="40">
        <f t="shared" si="76"/>
        <v>7</v>
      </c>
      <c r="T147" s="109" t="str">
        <f t="shared" si="73"/>
        <v>Proprietor's Income</v>
      </c>
      <c r="U147" s="38">
        <f t="shared" si="77"/>
        <v>10</v>
      </c>
      <c r="V147" s="38" t="str">
        <f t="shared" si="78"/>
        <v>Metric</v>
      </c>
      <c r="W147" s="38" t="str">
        <f t="shared" si="71"/>
        <v>Post</v>
      </c>
      <c r="X147" s="102" t="str">
        <f t="shared" si="62"/>
        <v/>
      </c>
      <c r="Y147" s="245" t="str">
        <f t="shared" si="63"/>
        <v/>
      </c>
      <c r="AF147" s="40">
        <f t="shared" si="60"/>
        <v>6</v>
      </c>
      <c r="AG147" s="40" t="str">
        <f t="shared" si="64"/>
        <v>NFWF-43322</v>
      </c>
      <c r="AH147" s="40">
        <f t="shared" si="79"/>
        <v>7</v>
      </c>
      <c r="AI147" s="40" t="str">
        <f t="shared" si="61"/>
        <v>Output</v>
      </c>
      <c r="AJ147" s="40">
        <f t="shared" si="61"/>
        <v>1</v>
      </c>
      <c r="AK147" s="40" t="str">
        <f t="shared" si="61"/>
        <v>Priority Metric</v>
      </c>
      <c r="AL147" s="40" t="str">
        <f t="shared" si="81"/>
        <v>Post</v>
      </c>
      <c r="AM147" s="40">
        <f t="shared" si="80"/>
        <v>100</v>
      </c>
      <c r="AN147" s="40">
        <f>VLOOKUP(AM147,'Inputs_Metric 7'!$G$49:$H$51,2,FALSE)</f>
        <v>0.01</v>
      </c>
      <c r="AO147" s="104">
        <f>SUMIFS(
INDEX('Step 1_Metric 7'!$W$1:$AD$99999,    1,    MATCH(CONCATENATE($AL147," - ",$AI147),'Step 1_Metric 7'!$W$1:$AD$1,0))         :          INDEX('Step 1_Metric 7'!$W$1:$AD$99999,    99999,    MATCH(CONCATENATE($AL147," - ",$AI147),'Step 1_Metric 7'!$W$1:$AD$1,0)),
'Step 1_Metric 7'!$C$1:$C$99999,       $AM147,    'Step 1_Metric 7'!$D$1:$D$99999,     $AG147         )</f>
        <v>0</v>
      </c>
      <c r="AP147" s="104">
        <f t="shared" si="65"/>
        <v>0</v>
      </c>
      <c r="AQ147" s="104">
        <f t="shared" si="66"/>
        <v>0</v>
      </c>
      <c r="AR147" s="104" t="str">
        <f t="shared" si="67"/>
        <v/>
      </c>
      <c r="AS147" s="104" t="str">
        <f t="shared" si="68"/>
        <v/>
      </c>
      <c r="AT147" s="104" t="str">
        <f t="shared" si="69"/>
        <v/>
      </c>
      <c r="AU147" s="104">
        <f t="shared" si="70"/>
        <v>0</v>
      </c>
    </row>
    <row r="148" spans="2:47" x14ac:dyDescent="0.25">
      <c r="B148">
        <v>87</v>
      </c>
      <c r="C148" t="str">
        <f>IFERROR(VLOOKUP(B148,'Step 1_Metric 7'!A:D,4,FALSE),"")</f>
        <v/>
      </c>
      <c r="P148" s="38" t="str">
        <f t="shared" si="74"/>
        <v>Labor IncomePre</v>
      </c>
      <c r="Q148" s="40">
        <f t="shared" si="72"/>
        <v>13</v>
      </c>
      <c r="R148" s="40" t="str">
        <f t="shared" si="75"/>
        <v/>
      </c>
      <c r="S148" s="40">
        <f t="shared" si="76"/>
        <v>7</v>
      </c>
      <c r="T148" s="38" t="str">
        <f t="shared" si="73"/>
        <v>Labor Income</v>
      </c>
      <c r="U148" s="38">
        <f t="shared" si="77"/>
        <v>11</v>
      </c>
      <c r="V148" s="38" t="str">
        <f t="shared" si="78"/>
        <v>Metric</v>
      </c>
      <c r="W148" s="38" t="str">
        <f t="shared" si="71"/>
        <v>Pre</v>
      </c>
      <c r="X148" s="102" t="str">
        <f t="shared" si="62"/>
        <v/>
      </c>
      <c r="Y148" s="245" t="str">
        <f t="shared" si="63"/>
        <v/>
      </c>
      <c r="AF148" s="40">
        <f t="shared" si="60"/>
        <v>7</v>
      </c>
      <c r="AG148" s="40" t="str">
        <f t="shared" si="64"/>
        <v>NFWF-44167</v>
      </c>
      <c r="AH148" s="40">
        <f t="shared" si="79"/>
        <v>7</v>
      </c>
      <c r="AI148" s="40" t="str">
        <f t="shared" si="61"/>
        <v>Proprietor's Income</v>
      </c>
      <c r="AJ148" s="40">
        <f t="shared" si="61"/>
        <v>10</v>
      </c>
      <c r="AK148" s="40" t="str">
        <f t="shared" si="61"/>
        <v>Metric</v>
      </c>
      <c r="AL148" s="40" t="str">
        <f t="shared" si="81"/>
        <v>Pre</v>
      </c>
      <c r="AM148" s="40">
        <f t="shared" si="80"/>
        <v>2</v>
      </c>
      <c r="AN148" s="40">
        <f>VLOOKUP(AM148,'Inputs_Metric 7'!$G$49:$H$51,2,FALSE)</f>
        <v>0.5</v>
      </c>
      <c r="AO148" s="104">
        <f>SUMIFS(
INDEX('Step 1_Metric 7'!$W$1:$AD$99999,    1,    MATCH(CONCATENATE($AL148," - ",$AI148),'Step 1_Metric 7'!$W$1:$AD$1,0))         :          INDEX('Step 1_Metric 7'!$W$1:$AD$99999,    99999,    MATCH(CONCATENATE($AL148," - ",$AI148),'Step 1_Metric 7'!$W$1:$AD$1,0)),
'Step 1_Metric 7'!$C$1:$C$99999,       $AM148,    'Step 1_Metric 7'!$D$1:$D$99999,     $AG148         )</f>
        <v>0</v>
      </c>
      <c r="AP148" s="104" t="str">
        <f t="shared" si="65"/>
        <v/>
      </c>
      <c r="AQ148" s="104" t="str">
        <f t="shared" si="66"/>
        <v/>
      </c>
      <c r="AR148" s="104" t="str">
        <f t="shared" si="67"/>
        <v/>
      </c>
      <c r="AS148" s="104" t="str">
        <f t="shared" si="68"/>
        <v/>
      </c>
      <c r="AT148" s="104">
        <f t="shared" si="69"/>
        <v>0</v>
      </c>
      <c r="AU148" s="104">
        <f t="shared" si="70"/>
        <v>0</v>
      </c>
    </row>
    <row r="149" spans="2:47" x14ac:dyDescent="0.25">
      <c r="B149">
        <v>88</v>
      </c>
      <c r="C149" t="str">
        <f>IFERROR(VLOOKUP(B149,'Step 1_Metric 7'!A:D,4,FALSE),"")</f>
        <v/>
      </c>
      <c r="P149" s="38" t="str">
        <f t="shared" si="74"/>
        <v>Labor IncomePost</v>
      </c>
      <c r="Q149" s="40">
        <f t="shared" si="72"/>
        <v>13</v>
      </c>
      <c r="R149" s="40" t="str">
        <f t="shared" si="75"/>
        <v/>
      </c>
      <c r="S149" s="40">
        <f t="shared" si="76"/>
        <v>7</v>
      </c>
      <c r="T149" s="109" t="str">
        <f t="shared" si="73"/>
        <v>Labor Income</v>
      </c>
      <c r="U149" s="38">
        <f t="shared" si="77"/>
        <v>11</v>
      </c>
      <c r="V149" s="38" t="str">
        <f t="shared" si="78"/>
        <v>Metric</v>
      </c>
      <c r="W149" s="38" t="str">
        <f t="shared" si="71"/>
        <v>Post</v>
      </c>
      <c r="X149" s="102" t="str">
        <f t="shared" si="62"/>
        <v/>
      </c>
      <c r="Y149" s="245" t="str">
        <f t="shared" si="63"/>
        <v/>
      </c>
      <c r="AF149" s="40">
        <f t="shared" si="60"/>
        <v>7</v>
      </c>
      <c r="AG149" s="40" t="str">
        <f t="shared" si="64"/>
        <v>NFWF-44167</v>
      </c>
      <c r="AH149" s="40">
        <f t="shared" si="79"/>
        <v>7</v>
      </c>
      <c r="AI149" s="40" t="str">
        <f t="shared" si="61"/>
        <v>Proprietor's Income</v>
      </c>
      <c r="AJ149" s="40">
        <f t="shared" si="61"/>
        <v>10</v>
      </c>
      <c r="AK149" s="40" t="str">
        <f t="shared" si="61"/>
        <v>Metric</v>
      </c>
      <c r="AL149" s="40" t="str">
        <f t="shared" si="81"/>
        <v>Pre</v>
      </c>
      <c r="AM149" s="40">
        <f t="shared" si="80"/>
        <v>20</v>
      </c>
      <c r="AN149" s="40">
        <f>VLOOKUP(AM149,'Inputs_Metric 7'!$G$49:$H$51,2,FALSE)</f>
        <v>0.05</v>
      </c>
      <c r="AO149" s="104">
        <f>SUMIFS(
INDEX('Step 1_Metric 7'!$W$1:$AD$99999,    1,    MATCH(CONCATENATE($AL149," - ",$AI149),'Step 1_Metric 7'!$W$1:$AD$1,0))         :          INDEX('Step 1_Metric 7'!$W$1:$AD$99999,    99999,    MATCH(CONCATENATE($AL149," - ",$AI149),'Step 1_Metric 7'!$W$1:$AD$1,0)),
'Step 1_Metric 7'!$C$1:$C$99999,       $AM149,    'Step 1_Metric 7'!$D$1:$D$99999,     $AG149         )</f>
        <v>0</v>
      </c>
      <c r="AP149" s="104" t="str">
        <f t="shared" si="65"/>
        <v/>
      </c>
      <c r="AQ149" s="104" t="str">
        <f t="shared" si="66"/>
        <v/>
      </c>
      <c r="AR149" s="104">
        <f t="shared" si="67"/>
        <v>0</v>
      </c>
      <c r="AS149" s="104">
        <f t="shared" si="68"/>
        <v>0</v>
      </c>
      <c r="AT149" s="104" t="str">
        <f t="shared" si="69"/>
        <v/>
      </c>
      <c r="AU149" s="104">
        <f t="shared" si="70"/>
        <v>0</v>
      </c>
    </row>
    <row r="150" spans="2:47" x14ac:dyDescent="0.25">
      <c r="B150">
        <v>89</v>
      </c>
      <c r="C150" t="str">
        <f>IFERROR(VLOOKUP(B150,'Step 1_Metric 7'!A:D,4,FALSE),"")</f>
        <v/>
      </c>
      <c r="P150" s="38" t="str">
        <f t="shared" si="74"/>
        <v>EmploymentPre</v>
      </c>
      <c r="Q150" s="40">
        <f t="shared" si="72"/>
        <v>13</v>
      </c>
      <c r="R150" s="40" t="str">
        <f t="shared" si="75"/>
        <v/>
      </c>
      <c r="S150" s="40">
        <f t="shared" si="76"/>
        <v>7</v>
      </c>
      <c r="T150" s="38" t="str">
        <f t="shared" si="73"/>
        <v>Employment</v>
      </c>
      <c r="U150" s="38">
        <f t="shared" si="77"/>
        <v>12</v>
      </c>
      <c r="V150" s="38" t="str">
        <f t="shared" si="78"/>
        <v>Metric</v>
      </c>
      <c r="W150" s="38" t="str">
        <f t="shared" si="71"/>
        <v>Pre</v>
      </c>
      <c r="X150" s="102" t="str">
        <f t="shared" si="62"/>
        <v/>
      </c>
      <c r="Y150" s="245" t="str">
        <f t="shared" si="63"/>
        <v/>
      </c>
      <c r="AF150" s="40">
        <f t="shared" si="60"/>
        <v>7</v>
      </c>
      <c r="AG150" s="40" t="str">
        <f t="shared" si="64"/>
        <v>NFWF-44167</v>
      </c>
      <c r="AH150" s="40">
        <f t="shared" si="79"/>
        <v>7</v>
      </c>
      <c r="AI150" s="40" t="str">
        <f t="shared" si="61"/>
        <v>Proprietor's Income</v>
      </c>
      <c r="AJ150" s="40">
        <f t="shared" si="61"/>
        <v>10</v>
      </c>
      <c r="AK150" s="40" t="str">
        <f t="shared" si="61"/>
        <v>Metric</v>
      </c>
      <c r="AL150" s="40" t="str">
        <f t="shared" si="81"/>
        <v>Pre</v>
      </c>
      <c r="AM150" s="40">
        <f t="shared" si="80"/>
        <v>100</v>
      </c>
      <c r="AN150" s="40">
        <f>VLOOKUP(AM150,'Inputs_Metric 7'!$G$49:$H$51,2,FALSE)</f>
        <v>0.01</v>
      </c>
      <c r="AO150" s="104">
        <f>SUMIFS(
INDEX('Step 1_Metric 7'!$W$1:$AD$99999,    1,    MATCH(CONCATENATE($AL150," - ",$AI150),'Step 1_Metric 7'!$W$1:$AD$1,0))         :          INDEX('Step 1_Metric 7'!$W$1:$AD$99999,    99999,    MATCH(CONCATENATE($AL150," - ",$AI150),'Step 1_Metric 7'!$W$1:$AD$1,0)),
'Step 1_Metric 7'!$C$1:$C$99999,       $AM150,    'Step 1_Metric 7'!$D$1:$D$99999,     $AG150         )</f>
        <v>0</v>
      </c>
      <c r="AP150" s="104">
        <f t="shared" si="65"/>
        <v>0</v>
      </c>
      <c r="AQ150" s="104">
        <f t="shared" si="66"/>
        <v>0</v>
      </c>
      <c r="AR150" s="104" t="str">
        <f t="shared" si="67"/>
        <v/>
      </c>
      <c r="AS150" s="104" t="str">
        <f t="shared" si="68"/>
        <v/>
      </c>
      <c r="AT150" s="104" t="str">
        <f t="shared" si="69"/>
        <v/>
      </c>
      <c r="AU150" s="104">
        <f t="shared" si="70"/>
        <v>0</v>
      </c>
    </row>
    <row r="151" spans="2:47" x14ac:dyDescent="0.25">
      <c r="B151">
        <v>90</v>
      </c>
      <c r="C151" t="str">
        <f>IFERROR(VLOOKUP(B151,'Step 1_Metric 7'!A:D,4,FALSE),"")</f>
        <v/>
      </c>
      <c r="P151" s="38" t="str">
        <f t="shared" si="74"/>
        <v>EmploymentPost</v>
      </c>
      <c r="Q151" s="40">
        <f t="shared" si="72"/>
        <v>13</v>
      </c>
      <c r="R151" s="40" t="str">
        <f t="shared" si="75"/>
        <v/>
      </c>
      <c r="S151" s="40">
        <f t="shared" si="76"/>
        <v>7</v>
      </c>
      <c r="T151" s="109" t="str">
        <f t="shared" si="73"/>
        <v>Employment</v>
      </c>
      <c r="U151" s="38">
        <f t="shared" si="77"/>
        <v>12</v>
      </c>
      <c r="V151" s="38" t="str">
        <f t="shared" si="78"/>
        <v>Metric</v>
      </c>
      <c r="W151" s="38" t="str">
        <f t="shared" si="71"/>
        <v>Post</v>
      </c>
      <c r="X151" s="102" t="str">
        <f t="shared" si="62"/>
        <v/>
      </c>
      <c r="Y151" s="245" t="str">
        <f t="shared" si="63"/>
        <v/>
      </c>
      <c r="AF151" s="40">
        <f t="shared" si="60"/>
        <v>7</v>
      </c>
      <c r="AG151" s="40" t="str">
        <f t="shared" si="64"/>
        <v>NFWF-44167</v>
      </c>
      <c r="AH151" s="40">
        <f t="shared" si="79"/>
        <v>7</v>
      </c>
      <c r="AI151" s="40" t="str">
        <f t="shared" si="61"/>
        <v>Proprietor's Income</v>
      </c>
      <c r="AJ151" s="40">
        <f t="shared" si="61"/>
        <v>10</v>
      </c>
      <c r="AK151" s="40" t="str">
        <f t="shared" si="61"/>
        <v>Metric</v>
      </c>
      <c r="AL151" s="40" t="str">
        <f t="shared" si="81"/>
        <v>Post</v>
      </c>
      <c r="AM151" s="40">
        <f t="shared" si="80"/>
        <v>2</v>
      </c>
      <c r="AN151" s="40">
        <f>VLOOKUP(AM151,'Inputs_Metric 7'!$G$49:$H$51,2,FALSE)</f>
        <v>0.5</v>
      </c>
      <c r="AO151" s="104">
        <f>SUMIFS(
INDEX('Step 1_Metric 7'!$W$1:$AD$99999,    1,    MATCH(CONCATENATE($AL151," - ",$AI151),'Step 1_Metric 7'!$W$1:$AD$1,0))         :          INDEX('Step 1_Metric 7'!$W$1:$AD$99999,    99999,    MATCH(CONCATENATE($AL151," - ",$AI151),'Step 1_Metric 7'!$W$1:$AD$1,0)),
'Step 1_Metric 7'!$C$1:$C$99999,       $AM151,    'Step 1_Metric 7'!$D$1:$D$99999,     $AG151         )</f>
        <v>0</v>
      </c>
      <c r="AP151" s="104" t="str">
        <f t="shared" si="65"/>
        <v/>
      </c>
      <c r="AQ151" s="104" t="str">
        <f t="shared" si="66"/>
        <v/>
      </c>
      <c r="AR151" s="104" t="str">
        <f t="shared" si="67"/>
        <v/>
      </c>
      <c r="AS151" s="104" t="str">
        <f t="shared" si="68"/>
        <v/>
      </c>
      <c r="AT151" s="104">
        <f t="shared" si="69"/>
        <v>0</v>
      </c>
      <c r="AU151" s="104">
        <f t="shared" si="70"/>
        <v>0</v>
      </c>
    </row>
    <row r="152" spans="2:47" x14ac:dyDescent="0.25">
      <c r="B152">
        <v>91</v>
      </c>
      <c r="C152" t="str">
        <f>IFERROR(VLOOKUP(B152,'Step 1_Metric 7'!A:D,4,FALSE),"")</f>
        <v/>
      </c>
      <c r="P152" s="38" t="str">
        <f t="shared" si="74"/>
        <v>OutputPre</v>
      </c>
      <c r="Q152" s="40">
        <f t="shared" si="72"/>
        <v>13</v>
      </c>
      <c r="R152" s="40" t="str">
        <f t="shared" si="75"/>
        <v/>
      </c>
      <c r="S152" s="40">
        <f t="shared" si="76"/>
        <v>7</v>
      </c>
      <c r="T152" s="38" t="str">
        <f t="shared" si="73"/>
        <v>Output</v>
      </c>
      <c r="U152" s="38">
        <f t="shared" si="77"/>
        <v>1</v>
      </c>
      <c r="V152" s="38" t="str">
        <f t="shared" si="78"/>
        <v>Priority Metric</v>
      </c>
      <c r="W152" s="38" t="str">
        <f t="shared" si="71"/>
        <v>Pre</v>
      </c>
      <c r="X152" s="102" t="str">
        <f t="shared" si="62"/>
        <v/>
      </c>
      <c r="Y152" s="245" t="str">
        <f t="shared" si="63"/>
        <v/>
      </c>
      <c r="AF152" s="40">
        <f t="shared" si="60"/>
        <v>7</v>
      </c>
      <c r="AG152" s="40" t="str">
        <f t="shared" si="64"/>
        <v>NFWF-44167</v>
      </c>
      <c r="AH152" s="40">
        <f t="shared" si="79"/>
        <v>7</v>
      </c>
      <c r="AI152" s="40" t="str">
        <f t="shared" si="61"/>
        <v>Proprietor's Income</v>
      </c>
      <c r="AJ152" s="40">
        <f t="shared" si="61"/>
        <v>10</v>
      </c>
      <c r="AK152" s="40" t="str">
        <f t="shared" si="61"/>
        <v>Metric</v>
      </c>
      <c r="AL152" s="40" t="str">
        <f t="shared" si="81"/>
        <v>Post</v>
      </c>
      <c r="AM152" s="40">
        <f t="shared" si="80"/>
        <v>20</v>
      </c>
      <c r="AN152" s="40">
        <f>VLOOKUP(AM152,'Inputs_Metric 7'!$G$49:$H$51,2,FALSE)</f>
        <v>0.05</v>
      </c>
      <c r="AO152" s="104">
        <f>SUMIFS(
INDEX('Step 1_Metric 7'!$W$1:$AD$99999,    1,    MATCH(CONCATENATE($AL152," - ",$AI152),'Step 1_Metric 7'!$W$1:$AD$1,0))         :          INDEX('Step 1_Metric 7'!$W$1:$AD$99999,    99999,    MATCH(CONCATENATE($AL152," - ",$AI152),'Step 1_Metric 7'!$W$1:$AD$1,0)),
'Step 1_Metric 7'!$C$1:$C$99999,       $AM152,    'Step 1_Metric 7'!$D$1:$D$99999,     $AG152         )</f>
        <v>0</v>
      </c>
      <c r="AP152" s="104" t="str">
        <f t="shared" si="65"/>
        <v/>
      </c>
      <c r="AQ152" s="104" t="str">
        <f t="shared" si="66"/>
        <v/>
      </c>
      <c r="AR152" s="104">
        <f t="shared" si="67"/>
        <v>0</v>
      </c>
      <c r="AS152" s="104">
        <f t="shared" si="68"/>
        <v>0</v>
      </c>
      <c r="AT152" s="104" t="str">
        <f t="shared" si="69"/>
        <v/>
      </c>
      <c r="AU152" s="104">
        <f t="shared" si="70"/>
        <v>0</v>
      </c>
    </row>
    <row r="153" spans="2:47" x14ac:dyDescent="0.25">
      <c r="B153">
        <v>92</v>
      </c>
      <c r="C153" t="str">
        <f>IFERROR(VLOOKUP(B153,'Step 1_Metric 7'!A:D,4,FALSE),"")</f>
        <v/>
      </c>
      <c r="P153" s="38" t="str">
        <f t="shared" si="74"/>
        <v>OutputPost</v>
      </c>
      <c r="Q153" s="40">
        <f t="shared" si="72"/>
        <v>13</v>
      </c>
      <c r="R153" s="40" t="str">
        <f t="shared" si="75"/>
        <v/>
      </c>
      <c r="S153" s="40">
        <f t="shared" si="76"/>
        <v>7</v>
      </c>
      <c r="T153" s="76" t="str">
        <f t="shared" si="73"/>
        <v>Output</v>
      </c>
      <c r="U153" s="38">
        <f t="shared" si="77"/>
        <v>1</v>
      </c>
      <c r="V153" s="38" t="str">
        <f t="shared" si="78"/>
        <v>Priority Metric</v>
      </c>
      <c r="W153" s="38" t="str">
        <f t="shared" si="71"/>
        <v>Post</v>
      </c>
      <c r="X153" s="102" t="str">
        <f t="shared" si="62"/>
        <v/>
      </c>
      <c r="Y153" s="245" t="str">
        <f t="shared" si="63"/>
        <v/>
      </c>
      <c r="AF153" s="40">
        <f t="shared" si="60"/>
        <v>7</v>
      </c>
      <c r="AG153" s="40" t="str">
        <f t="shared" si="64"/>
        <v>NFWF-44167</v>
      </c>
      <c r="AH153" s="40">
        <f t="shared" si="79"/>
        <v>7</v>
      </c>
      <c r="AI153" s="40" t="str">
        <f t="shared" si="61"/>
        <v>Proprietor's Income</v>
      </c>
      <c r="AJ153" s="40">
        <f t="shared" si="61"/>
        <v>10</v>
      </c>
      <c r="AK153" s="40" t="str">
        <f t="shared" si="61"/>
        <v>Metric</v>
      </c>
      <c r="AL153" s="40" t="str">
        <f t="shared" si="81"/>
        <v>Post</v>
      </c>
      <c r="AM153" s="40">
        <f t="shared" si="80"/>
        <v>100</v>
      </c>
      <c r="AN153" s="40">
        <f>VLOOKUP(AM153,'Inputs_Metric 7'!$G$49:$H$51,2,FALSE)</f>
        <v>0.01</v>
      </c>
      <c r="AO153" s="104">
        <f>SUMIFS(
INDEX('Step 1_Metric 7'!$W$1:$AD$99999,    1,    MATCH(CONCATENATE($AL153," - ",$AI153),'Step 1_Metric 7'!$W$1:$AD$1,0))         :          INDEX('Step 1_Metric 7'!$W$1:$AD$99999,    99999,    MATCH(CONCATENATE($AL153," - ",$AI153),'Step 1_Metric 7'!$W$1:$AD$1,0)),
'Step 1_Metric 7'!$C$1:$C$99999,       $AM153,    'Step 1_Metric 7'!$D$1:$D$99999,     $AG153         )</f>
        <v>0</v>
      </c>
      <c r="AP153" s="104">
        <f t="shared" si="65"/>
        <v>0</v>
      </c>
      <c r="AQ153" s="104">
        <f t="shared" si="66"/>
        <v>0</v>
      </c>
      <c r="AR153" s="104" t="str">
        <f t="shared" si="67"/>
        <v/>
      </c>
      <c r="AS153" s="104" t="str">
        <f t="shared" si="68"/>
        <v/>
      </c>
      <c r="AT153" s="104" t="str">
        <f t="shared" si="69"/>
        <v/>
      </c>
      <c r="AU153" s="104">
        <f t="shared" si="70"/>
        <v>0</v>
      </c>
    </row>
    <row r="154" spans="2:47" x14ac:dyDescent="0.25">
      <c r="B154">
        <v>93</v>
      </c>
      <c r="C154" t="str">
        <f>IFERROR(VLOOKUP(B154,'Step 1_Metric 7'!A:D,4,FALSE),"")</f>
        <v/>
      </c>
      <c r="P154" s="38" t="str">
        <f t="shared" si="74"/>
        <v>Proprietor's IncomePre</v>
      </c>
      <c r="Q154" s="40">
        <f t="shared" si="72"/>
        <v>14</v>
      </c>
      <c r="R154" s="40" t="str">
        <f t="shared" si="75"/>
        <v/>
      </c>
      <c r="S154" s="40">
        <f t="shared" si="76"/>
        <v>7</v>
      </c>
      <c r="T154" s="38" t="str">
        <f t="shared" si="73"/>
        <v>Proprietor's Income</v>
      </c>
      <c r="U154" s="38">
        <f t="shared" si="77"/>
        <v>10</v>
      </c>
      <c r="V154" s="38" t="str">
        <f t="shared" si="78"/>
        <v>Metric</v>
      </c>
      <c r="W154" s="38" t="str">
        <f t="shared" si="71"/>
        <v>Pre</v>
      </c>
      <c r="X154" s="102" t="str">
        <f t="shared" si="62"/>
        <v/>
      </c>
      <c r="Y154" s="245" t="str">
        <f t="shared" si="63"/>
        <v/>
      </c>
      <c r="AF154" s="40">
        <f t="shared" si="60"/>
        <v>7</v>
      </c>
      <c r="AG154" s="40" t="str">
        <f t="shared" si="64"/>
        <v>NFWF-44167</v>
      </c>
      <c r="AH154" s="40">
        <f t="shared" si="79"/>
        <v>7</v>
      </c>
      <c r="AI154" s="40" t="str">
        <f t="shared" si="61"/>
        <v>Labor Income</v>
      </c>
      <c r="AJ154" s="40">
        <f t="shared" si="61"/>
        <v>11</v>
      </c>
      <c r="AK154" s="40" t="str">
        <f t="shared" si="61"/>
        <v>Metric</v>
      </c>
      <c r="AL154" s="40" t="str">
        <f t="shared" si="81"/>
        <v>Pre</v>
      </c>
      <c r="AM154" s="40">
        <f t="shared" si="80"/>
        <v>2</v>
      </c>
      <c r="AN154" s="40">
        <f>VLOOKUP(AM154,'Inputs_Metric 7'!$G$49:$H$51,2,FALSE)</f>
        <v>0.5</v>
      </c>
      <c r="AO154" s="104">
        <f>SUMIFS(
INDEX('Step 1_Metric 7'!$W$1:$AD$99999,    1,    MATCH(CONCATENATE($AL154," - ",$AI154),'Step 1_Metric 7'!$W$1:$AD$1,0))         :          INDEX('Step 1_Metric 7'!$W$1:$AD$99999,    99999,    MATCH(CONCATENATE($AL154," - ",$AI154),'Step 1_Metric 7'!$W$1:$AD$1,0)),
'Step 1_Metric 7'!$C$1:$C$99999,       $AM154,    'Step 1_Metric 7'!$D$1:$D$99999,     $AG154         )</f>
        <v>0</v>
      </c>
      <c r="AP154" s="104" t="str">
        <f t="shared" si="65"/>
        <v/>
      </c>
      <c r="AQ154" s="104" t="str">
        <f t="shared" si="66"/>
        <v/>
      </c>
      <c r="AR154" s="104" t="str">
        <f t="shared" si="67"/>
        <v/>
      </c>
      <c r="AS154" s="104" t="str">
        <f t="shared" si="68"/>
        <v/>
      </c>
      <c r="AT154" s="104">
        <f t="shared" si="69"/>
        <v>0</v>
      </c>
      <c r="AU154" s="104">
        <f t="shared" si="70"/>
        <v>0</v>
      </c>
    </row>
    <row r="155" spans="2:47" x14ac:dyDescent="0.25">
      <c r="B155">
        <v>94</v>
      </c>
      <c r="C155" t="str">
        <f>IFERROR(VLOOKUP(B155,'Step 1_Metric 7'!A:D,4,FALSE),"")</f>
        <v/>
      </c>
      <c r="P155" s="38" t="str">
        <f t="shared" si="74"/>
        <v>Proprietor's IncomePost</v>
      </c>
      <c r="Q155" s="40">
        <f t="shared" si="72"/>
        <v>14</v>
      </c>
      <c r="R155" s="40" t="str">
        <f t="shared" si="75"/>
        <v/>
      </c>
      <c r="S155" s="40">
        <f t="shared" si="76"/>
        <v>7</v>
      </c>
      <c r="T155" s="109" t="str">
        <f t="shared" si="73"/>
        <v>Proprietor's Income</v>
      </c>
      <c r="U155" s="38">
        <f t="shared" si="77"/>
        <v>10</v>
      </c>
      <c r="V155" s="38" t="str">
        <f t="shared" si="78"/>
        <v>Metric</v>
      </c>
      <c r="W155" s="38" t="str">
        <f t="shared" si="71"/>
        <v>Post</v>
      </c>
      <c r="X155" s="102" t="str">
        <f t="shared" si="62"/>
        <v/>
      </c>
      <c r="Y155" s="245" t="str">
        <f t="shared" si="63"/>
        <v/>
      </c>
      <c r="AF155" s="40">
        <f t="shared" si="60"/>
        <v>7</v>
      </c>
      <c r="AG155" s="40" t="str">
        <f t="shared" si="64"/>
        <v>NFWF-44167</v>
      </c>
      <c r="AH155" s="40">
        <f t="shared" si="79"/>
        <v>7</v>
      </c>
      <c r="AI155" s="40" t="str">
        <f t="shared" si="61"/>
        <v>Labor Income</v>
      </c>
      <c r="AJ155" s="40">
        <f t="shared" si="61"/>
        <v>11</v>
      </c>
      <c r="AK155" s="40" t="str">
        <f t="shared" si="61"/>
        <v>Metric</v>
      </c>
      <c r="AL155" s="40" t="str">
        <f t="shared" si="81"/>
        <v>Pre</v>
      </c>
      <c r="AM155" s="40">
        <f t="shared" si="80"/>
        <v>20</v>
      </c>
      <c r="AN155" s="40">
        <f>VLOOKUP(AM155,'Inputs_Metric 7'!$G$49:$H$51,2,FALSE)</f>
        <v>0.05</v>
      </c>
      <c r="AO155" s="104">
        <f>SUMIFS(
INDEX('Step 1_Metric 7'!$W$1:$AD$99999,    1,    MATCH(CONCATENATE($AL155," - ",$AI155),'Step 1_Metric 7'!$W$1:$AD$1,0))         :          INDEX('Step 1_Metric 7'!$W$1:$AD$99999,    99999,    MATCH(CONCATENATE($AL155," - ",$AI155),'Step 1_Metric 7'!$W$1:$AD$1,0)),
'Step 1_Metric 7'!$C$1:$C$99999,       $AM155,    'Step 1_Metric 7'!$D$1:$D$99999,     $AG155         )</f>
        <v>0</v>
      </c>
      <c r="AP155" s="104" t="str">
        <f t="shared" si="65"/>
        <v/>
      </c>
      <c r="AQ155" s="104" t="str">
        <f t="shared" si="66"/>
        <v/>
      </c>
      <c r="AR155" s="104">
        <f t="shared" si="67"/>
        <v>0</v>
      </c>
      <c r="AS155" s="104">
        <f t="shared" si="68"/>
        <v>0</v>
      </c>
      <c r="AT155" s="104" t="str">
        <f t="shared" si="69"/>
        <v/>
      </c>
      <c r="AU155" s="104">
        <f t="shared" si="70"/>
        <v>0</v>
      </c>
    </row>
    <row r="156" spans="2:47" x14ac:dyDescent="0.25">
      <c r="B156">
        <v>95</v>
      </c>
      <c r="C156" t="str">
        <f>IFERROR(VLOOKUP(B156,'Step 1_Metric 7'!A:D,4,FALSE),"")</f>
        <v/>
      </c>
      <c r="P156" s="38" t="str">
        <f t="shared" si="74"/>
        <v>Labor IncomePre</v>
      </c>
      <c r="Q156" s="40">
        <f t="shared" si="72"/>
        <v>14</v>
      </c>
      <c r="R156" s="40" t="str">
        <f t="shared" si="75"/>
        <v/>
      </c>
      <c r="S156" s="40">
        <f t="shared" si="76"/>
        <v>7</v>
      </c>
      <c r="T156" s="38" t="str">
        <f t="shared" si="73"/>
        <v>Labor Income</v>
      </c>
      <c r="U156" s="38">
        <f t="shared" si="77"/>
        <v>11</v>
      </c>
      <c r="V156" s="38" t="str">
        <f t="shared" si="78"/>
        <v>Metric</v>
      </c>
      <c r="W156" s="38" t="str">
        <f t="shared" si="71"/>
        <v>Pre</v>
      </c>
      <c r="X156" s="102" t="str">
        <f t="shared" si="62"/>
        <v/>
      </c>
      <c r="Y156" s="245" t="str">
        <f t="shared" si="63"/>
        <v/>
      </c>
      <c r="AF156" s="40">
        <f t="shared" si="60"/>
        <v>7</v>
      </c>
      <c r="AG156" s="40" t="str">
        <f t="shared" si="64"/>
        <v>NFWF-44167</v>
      </c>
      <c r="AH156" s="40">
        <f t="shared" si="79"/>
        <v>7</v>
      </c>
      <c r="AI156" s="40" t="str">
        <f t="shared" si="61"/>
        <v>Labor Income</v>
      </c>
      <c r="AJ156" s="40">
        <f t="shared" si="61"/>
        <v>11</v>
      </c>
      <c r="AK156" s="40" t="str">
        <f t="shared" si="61"/>
        <v>Metric</v>
      </c>
      <c r="AL156" s="40" t="str">
        <f t="shared" si="81"/>
        <v>Pre</v>
      </c>
      <c r="AM156" s="40">
        <f t="shared" si="80"/>
        <v>100</v>
      </c>
      <c r="AN156" s="40">
        <f>VLOOKUP(AM156,'Inputs_Metric 7'!$G$49:$H$51,2,FALSE)</f>
        <v>0.01</v>
      </c>
      <c r="AO156" s="104">
        <f>SUMIFS(
INDEX('Step 1_Metric 7'!$W$1:$AD$99999,    1,    MATCH(CONCATENATE($AL156," - ",$AI156),'Step 1_Metric 7'!$W$1:$AD$1,0))         :          INDEX('Step 1_Metric 7'!$W$1:$AD$99999,    99999,    MATCH(CONCATENATE($AL156," - ",$AI156),'Step 1_Metric 7'!$W$1:$AD$1,0)),
'Step 1_Metric 7'!$C$1:$C$99999,       $AM156,    'Step 1_Metric 7'!$D$1:$D$99999,     $AG156         )</f>
        <v>0</v>
      </c>
      <c r="AP156" s="104">
        <f t="shared" si="65"/>
        <v>0</v>
      </c>
      <c r="AQ156" s="104">
        <f t="shared" si="66"/>
        <v>0</v>
      </c>
      <c r="AR156" s="104" t="str">
        <f t="shared" si="67"/>
        <v/>
      </c>
      <c r="AS156" s="104" t="str">
        <f t="shared" si="68"/>
        <v/>
      </c>
      <c r="AT156" s="104" t="str">
        <f t="shared" si="69"/>
        <v/>
      </c>
      <c r="AU156" s="104">
        <f t="shared" si="70"/>
        <v>0</v>
      </c>
    </row>
    <row r="157" spans="2:47" x14ac:dyDescent="0.25">
      <c r="B157">
        <v>96</v>
      </c>
      <c r="C157" t="str">
        <f>IFERROR(VLOOKUP(B157,'Step 1_Metric 7'!A:D,4,FALSE),"")</f>
        <v/>
      </c>
      <c r="P157" s="38" t="str">
        <f t="shared" si="74"/>
        <v>Labor IncomePost</v>
      </c>
      <c r="Q157" s="40">
        <f t="shared" si="72"/>
        <v>14</v>
      </c>
      <c r="R157" s="40" t="str">
        <f t="shared" si="75"/>
        <v/>
      </c>
      <c r="S157" s="40">
        <f t="shared" si="76"/>
        <v>7</v>
      </c>
      <c r="T157" s="109" t="str">
        <f t="shared" si="73"/>
        <v>Labor Income</v>
      </c>
      <c r="U157" s="38">
        <f t="shared" si="77"/>
        <v>11</v>
      </c>
      <c r="V157" s="38" t="str">
        <f t="shared" si="78"/>
        <v>Metric</v>
      </c>
      <c r="W157" s="38" t="str">
        <f t="shared" si="71"/>
        <v>Post</v>
      </c>
      <c r="X157" s="102" t="str">
        <f t="shared" si="62"/>
        <v/>
      </c>
      <c r="Y157" s="245" t="str">
        <f t="shared" si="63"/>
        <v/>
      </c>
      <c r="AF157" s="40">
        <f t="shared" ref="AF157:AF220" si="82">AF133+1</f>
        <v>7</v>
      </c>
      <c r="AG157" s="40" t="str">
        <f t="shared" si="64"/>
        <v>NFWF-44167</v>
      </c>
      <c r="AH157" s="40">
        <f t="shared" si="79"/>
        <v>7</v>
      </c>
      <c r="AI157" s="40" t="str">
        <f t="shared" ref="AI157:AK220" si="83">AI133</f>
        <v>Labor Income</v>
      </c>
      <c r="AJ157" s="40">
        <f t="shared" si="83"/>
        <v>11</v>
      </c>
      <c r="AK157" s="40" t="str">
        <f t="shared" si="83"/>
        <v>Metric</v>
      </c>
      <c r="AL157" s="40" t="str">
        <f t="shared" si="81"/>
        <v>Post</v>
      </c>
      <c r="AM157" s="40">
        <f t="shared" si="80"/>
        <v>2</v>
      </c>
      <c r="AN157" s="40">
        <f>VLOOKUP(AM157,'Inputs_Metric 7'!$G$49:$H$51,2,FALSE)</f>
        <v>0.5</v>
      </c>
      <c r="AO157" s="104">
        <f>SUMIFS(
INDEX('Step 1_Metric 7'!$W$1:$AD$99999,    1,    MATCH(CONCATENATE($AL157," - ",$AI157),'Step 1_Metric 7'!$W$1:$AD$1,0))         :          INDEX('Step 1_Metric 7'!$W$1:$AD$99999,    99999,    MATCH(CONCATENATE($AL157," - ",$AI157),'Step 1_Metric 7'!$W$1:$AD$1,0)),
'Step 1_Metric 7'!$C$1:$C$99999,       $AM157,    'Step 1_Metric 7'!$D$1:$D$99999,     $AG157         )</f>
        <v>0</v>
      </c>
      <c r="AP157" s="104" t="str">
        <f t="shared" si="65"/>
        <v/>
      </c>
      <c r="AQ157" s="104" t="str">
        <f t="shared" si="66"/>
        <v/>
      </c>
      <c r="AR157" s="104" t="str">
        <f t="shared" si="67"/>
        <v/>
      </c>
      <c r="AS157" s="104" t="str">
        <f t="shared" si="68"/>
        <v/>
      </c>
      <c r="AT157" s="104">
        <f t="shared" si="69"/>
        <v>0</v>
      </c>
      <c r="AU157" s="104">
        <f t="shared" si="70"/>
        <v>0</v>
      </c>
    </row>
    <row r="158" spans="2:47" x14ac:dyDescent="0.25">
      <c r="B158">
        <v>97</v>
      </c>
      <c r="C158" t="str">
        <f>IFERROR(VLOOKUP(B158,'Step 1_Metric 7'!A:D,4,FALSE),"")</f>
        <v/>
      </c>
      <c r="P158" s="38" t="str">
        <f t="shared" si="74"/>
        <v>EmploymentPre</v>
      </c>
      <c r="Q158" s="40">
        <f t="shared" si="72"/>
        <v>14</v>
      </c>
      <c r="R158" s="40" t="str">
        <f t="shared" si="75"/>
        <v/>
      </c>
      <c r="S158" s="40">
        <f t="shared" si="76"/>
        <v>7</v>
      </c>
      <c r="T158" s="38" t="str">
        <f t="shared" si="73"/>
        <v>Employment</v>
      </c>
      <c r="U158" s="38">
        <f t="shared" si="77"/>
        <v>12</v>
      </c>
      <c r="V158" s="38" t="str">
        <f t="shared" si="78"/>
        <v>Metric</v>
      </c>
      <c r="W158" s="38" t="str">
        <f t="shared" si="71"/>
        <v>Pre</v>
      </c>
      <c r="X158" s="102" t="str">
        <f t="shared" si="62"/>
        <v/>
      </c>
      <c r="Y158" s="245" t="str">
        <f t="shared" si="63"/>
        <v/>
      </c>
      <c r="AF158" s="40">
        <f t="shared" si="82"/>
        <v>7</v>
      </c>
      <c r="AG158" s="40" t="str">
        <f t="shared" si="64"/>
        <v>NFWF-44167</v>
      </c>
      <c r="AH158" s="40">
        <f t="shared" si="79"/>
        <v>7</v>
      </c>
      <c r="AI158" s="40" t="str">
        <f t="shared" si="83"/>
        <v>Labor Income</v>
      </c>
      <c r="AJ158" s="40">
        <f t="shared" si="83"/>
        <v>11</v>
      </c>
      <c r="AK158" s="40" t="str">
        <f t="shared" si="83"/>
        <v>Metric</v>
      </c>
      <c r="AL158" s="40" t="str">
        <f t="shared" si="81"/>
        <v>Post</v>
      </c>
      <c r="AM158" s="40">
        <f t="shared" si="80"/>
        <v>20</v>
      </c>
      <c r="AN158" s="40">
        <f>VLOOKUP(AM158,'Inputs_Metric 7'!$G$49:$H$51,2,FALSE)</f>
        <v>0.05</v>
      </c>
      <c r="AO158" s="104">
        <f>SUMIFS(
INDEX('Step 1_Metric 7'!$W$1:$AD$99999,    1,    MATCH(CONCATENATE($AL158," - ",$AI158),'Step 1_Metric 7'!$W$1:$AD$1,0))         :          INDEX('Step 1_Metric 7'!$W$1:$AD$99999,    99999,    MATCH(CONCATENATE($AL158," - ",$AI158),'Step 1_Metric 7'!$W$1:$AD$1,0)),
'Step 1_Metric 7'!$C$1:$C$99999,       $AM158,    'Step 1_Metric 7'!$D$1:$D$99999,     $AG158         )</f>
        <v>0</v>
      </c>
      <c r="AP158" s="104" t="str">
        <f t="shared" si="65"/>
        <v/>
      </c>
      <c r="AQ158" s="104" t="str">
        <f t="shared" si="66"/>
        <v/>
      </c>
      <c r="AR158" s="104">
        <f t="shared" si="67"/>
        <v>0</v>
      </c>
      <c r="AS158" s="104">
        <f t="shared" si="68"/>
        <v>0</v>
      </c>
      <c r="AT158" s="104" t="str">
        <f t="shared" si="69"/>
        <v/>
      </c>
      <c r="AU158" s="104">
        <f t="shared" si="70"/>
        <v>0</v>
      </c>
    </row>
    <row r="159" spans="2:47" x14ac:dyDescent="0.25">
      <c r="B159">
        <v>98</v>
      </c>
      <c r="C159" t="str">
        <f>IFERROR(VLOOKUP(B159,'Step 1_Metric 7'!A:D,4,FALSE),"")</f>
        <v/>
      </c>
      <c r="P159" s="38" t="str">
        <f t="shared" si="74"/>
        <v>EmploymentPost</v>
      </c>
      <c r="Q159" s="40">
        <f t="shared" si="72"/>
        <v>14</v>
      </c>
      <c r="R159" s="40" t="str">
        <f t="shared" si="75"/>
        <v/>
      </c>
      <c r="S159" s="40">
        <f t="shared" si="76"/>
        <v>7</v>
      </c>
      <c r="T159" s="109" t="str">
        <f t="shared" si="73"/>
        <v>Employment</v>
      </c>
      <c r="U159" s="38">
        <f t="shared" si="77"/>
        <v>12</v>
      </c>
      <c r="V159" s="38" t="str">
        <f t="shared" si="78"/>
        <v>Metric</v>
      </c>
      <c r="W159" s="38" t="str">
        <f t="shared" si="71"/>
        <v>Post</v>
      </c>
      <c r="X159" s="102" t="str">
        <f t="shared" si="62"/>
        <v/>
      </c>
      <c r="Y159" s="245" t="str">
        <f t="shared" si="63"/>
        <v/>
      </c>
      <c r="AF159" s="40">
        <f t="shared" si="82"/>
        <v>7</v>
      </c>
      <c r="AG159" s="40" t="str">
        <f t="shared" si="64"/>
        <v>NFWF-44167</v>
      </c>
      <c r="AH159" s="40">
        <f t="shared" si="79"/>
        <v>7</v>
      </c>
      <c r="AI159" s="40" t="str">
        <f t="shared" si="83"/>
        <v>Labor Income</v>
      </c>
      <c r="AJ159" s="40">
        <f t="shared" si="83"/>
        <v>11</v>
      </c>
      <c r="AK159" s="40" t="str">
        <f t="shared" si="83"/>
        <v>Metric</v>
      </c>
      <c r="AL159" s="40" t="str">
        <f t="shared" si="81"/>
        <v>Post</v>
      </c>
      <c r="AM159" s="40">
        <f t="shared" si="80"/>
        <v>100</v>
      </c>
      <c r="AN159" s="40">
        <f>VLOOKUP(AM159,'Inputs_Metric 7'!$G$49:$H$51,2,FALSE)</f>
        <v>0.01</v>
      </c>
      <c r="AO159" s="104">
        <f>SUMIFS(
INDEX('Step 1_Metric 7'!$W$1:$AD$99999,    1,    MATCH(CONCATENATE($AL159," - ",$AI159),'Step 1_Metric 7'!$W$1:$AD$1,0))         :          INDEX('Step 1_Metric 7'!$W$1:$AD$99999,    99999,    MATCH(CONCATENATE($AL159," - ",$AI159),'Step 1_Metric 7'!$W$1:$AD$1,0)),
'Step 1_Metric 7'!$C$1:$C$99999,       $AM159,    'Step 1_Metric 7'!$D$1:$D$99999,     $AG159         )</f>
        <v>0</v>
      </c>
      <c r="AP159" s="104">
        <f t="shared" si="65"/>
        <v>0</v>
      </c>
      <c r="AQ159" s="104">
        <f t="shared" si="66"/>
        <v>0</v>
      </c>
      <c r="AR159" s="104" t="str">
        <f t="shared" si="67"/>
        <v/>
      </c>
      <c r="AS159" s="104" t="str">
        <f t="shared" si="68"/>
        <v/>
      </c>
      <c r="AT159" s="104" t="str">
        <f t="shared" si="69"/>
        <v/>
      </c>
      <c r="AU159" s="104">
        <f t="shared" si="70"/>
        <v>0</v>
      </c>
    </row>
    <row r="160" spans="2:47" x14ac:dyDescent="0.25">
      <c r="B160">
        <v>99</v>
      </c>
      <c r="C160" t="str">
        <f>IFERROR(VLOOKUP(B160,'Step 1_Metric 7'!A:D,4,FALSE),"")</f>
        <v/>
      </c>
      <c r="P160" s="38" t="str">
        <f t="shared" si="74"/>
        <v>OutputPre</v>
      </c>
      <c r="Q160" s="40">
        <f t="shared" si="72"/>
        <v>14</v>
      </c>
      <c r="R160" s="40" t="str">
        <f t="shared" si="75"/>
        <v/>
      </c>
      <c r="S160" s="40">
        <f t="shared" si="76"/>
        <v>7</v>
      </c>
      <c r="T160" s="38" t="str">
        <f t="shared" si="73"/>
        <v>Output</v>
      </c>
      <c r="U160" s="38">
        <f t="shared" si="77"/>
        <v>1</v>
      </c>
      <c r="V160" s="38" t="str">
        <f t="shared" si="78"/>
        <v>Priority Metric</v>
      </c>
      <c r="W160" s="38" t="str">
        <f t="shared" si="71"/>
        <v>Pre</v>
      </c>
      <c r="X160" s="102" t="str">
        <f t="shared" si="62"/>
        <v/>
      </c>
      <c r="Y160" s="245" t="str">
        <f t="shared" si="63"/>
        <v/>
      </c>
      <c r="AF160" s="40">
        <f t="shared" si="82"/>
        <v>7</v>
      </c>
      <c r="AG160" s="40" t="str">
        <f t="shared" si="64"/>
        <v>NFWF-44167</v>
      </c>
      <c r="AH160" s="40">
        <f t="shared" si="79"/>
        <v>7</v>
      </c>
      <c r="AI160" s="40" t="str">
        <f t="shared" si="83"/>
        <v>Employment</v>
      </c>
      <c r="AJ160" s="40">
        <f t="shared" si="83"/>
        <v>12</v>
      </c>
      <c r="AK160" s="40" t="str">
        <f t="shared" si="83"/>
        <v>Metric</v>
      </c>
      <c r="AL160" s="40" t="str">
        <f t="shared" si="81"/>
        <v>Pre</v>
      </c>
      <c r="AM160" s="40">
        <f t="shared" si="80"/>
        <v>2</v>
      </c>
      <c r="AN160" s="40">
        <f>VLOOKUP(AM160,'Inputs_Metric 7'!$G$49:$H$51,2,FALSE)</f>
        <v>0.5</v>
      </c>
      <c r="AO160" s="104">
        <f>SUMIFS(
INDEX('Step 1_Metric 7'!$W$1:$AD$99999,    1,    MATCH(CONCATENATE($AL160," - ",$AI160),'Step 1_Metric 7'!$W$1:$AD$1,0))         :          INDEX('Step 1_Metric 7'!$W$1:$AD$99999,    99999,    MATCH(CONCATENATE($AL160," - ",$AI160),'Step 1_Metric 7'!$W$1:$AD$1,0)),
'Step 1_Metric 7'!$C$1:$C$99999,       $AM160,    'Step 1_Metric 7'!$D$1:$D$99999,     $AG160         )</f>
        <v>0</v>
      </c>
      <c r="AP160" s="104" t="str">
        <f t="shared" si="65"/>
        <v/>
      </c>
      <c r="AQ160" s="104" t="str">
        <f t="shared" si="66"/>
        <v/>
      </c>
      <c r="AR160" s="104" t="str">
        <f t="shared" si="67"/>
        <v/>
      </c>
      <c r="AS160" s="104" t="str">
        <f t="shared" si="68"/>
        <v/>
      </c>
      <c r="AT160" s="104">
        <f t="shared" si="69"/>
        <v>0</v>
      </c>
      <c r="AU160" s="104">
        <f t="shared" si="70"/>
        <v>0</v>
      </c>
    </row>
    <row r="161" spans="2:47" x14ac:dyDescent="0.25">
      <c r="B161">
        <v>100</v>
      </c>
      <c r="C161" t="str">
        <f>IFERROR(VLOOKUP(B161,'Step 1_Metric 7'!A:D,4,FALSE),"")</f>
        <v/>
      </c>
      <c r="P161" s="38" t="str">
        <f t="shared" si="74"/>
        <v>OutputPost</v>
      </c>
      <c r="Q161" s="40">
        <f t="shared" si="72"/>
        <v>14</v>
      </c>
      <c r="R161" s="40" t="str">
        <f t="shared" si="75"/>
        <v/>
      </c>
      <c r="S161" s="40">
        <f t="shared" si="76"/>
        <v>7</v>
      </c>
      <c r="T161" s="76" t="str">
        <f t="shared" si="73"/>
        <v>Output</v>
      </c>
      <c r="U161" s="38">
        <f t="shared" si="77"/>
        <v>1</v>
      </c>
      <c r="V161" s="38" t="str">
        <f t="shared" si="78"/>
        <v>Priority Metric</v>
      </c>
      <c r="W161" s="38" t="str">
        <f t="shared" si="71"/>
        <v>Post</v>
      </c>
      <c r="X161" s="102" t="str">
        <f t="shared" si="62"/>
        <v/>
      </c>
      <c r="Y161" s="245" t="str">
        <f t="shared" si="63"/>
        <v/>
      </c>
      <c r="AF161" s="40">
        <f t="shared" si="82"/>
        <v>7</v>
      </c>
      <c r="AG161" s="40" t="str">
        <f t="shared" si="64"/>
        <v>NFWF-44167</v>
      </c>
      <c r="AH161" s="40">
        <f t="shared" si="79"/>
        <v>7</v>
      </c>
      <c r="AI161" s="40" t="str">
        <f t="shared" si="83"/>
        <v>Employment</v>
      </c>
      <c r="AJ161" s="40">
        <f t="shared" si="83"/>
        <v>12</v>
      </c>
      <c r="AK161" s="40" t="str">
        <f t="shared" si="83"/>
        <v>Metric</v>
      </c>
      <c r="AL161" s="40" t="str">
        <f t="shared" si="81"/>
        <v>Pre</v>
      </c>
      <c r="AM161" s="40">
        <f t="shared" si="80"/>
        <v>20</v>
      </c>
      <c r="AN161" s="40">
        <f>VLOOKUP(AM161,'Inputs_Metric 7'!$G$49:$H$51,2,FALSE)</f>
        <v>0.05</v>
      </c>
      <c r="AO161" s="104">
        <f>SUMIFS(
INDEX('Step 1_Metric 7'!$W$1:$AD$99999,    1,    MATCH(CONCATENATE($AL161," - ",$AI161),'Step 1_Metric 7'!$W$1:$AD$1,0))         :          INDEX('Step 1_Metric 7'!$W$1:$AD$99999,    99999,    MATCH(CONCATENATE($AL161," - ",$AI161),'Step 1_Metric 7'!$W$1:$AD$1,0)),
'Step 1_Metric 7'!$C$1:$C$99999,       $AM161,    'Step 1_Metric 7'!$D$1:$D$99999,     $AG161         )</f>
        <v>0</v>
      </c>
      <c r="AP161" s="104" t="str">
        <f t="shared" si="65"/>
        <v/>
      </c>
      <c r="AQ161" s="104" t="str">
        <f t="shared" si="66"/>
        <v/>
      </c>
      <c r="AR161" s="104">
        <f t="shared" si="67"/>
        <v>0</v>
      </c>
      <c r="AS161" s="104">
        <f t="shared" si="68"/>
        <v>0</v>
      </c>
      <c r="AT161" s="104" t="str">
        <f t="shared" si="69"/>
        <v/>
      </c>
      <c r="AU161" s="104">
        <f t="shared" si="70"/>
        <v>0</v>
      </c>
    </row>
    <row r="162" spans="2:47" x14ac:dyDescent="0.25">
      <c r="B162">
        <v>101</v>
      </c>
      <c r="C162" t="str">
        <f>IFERROR(VLOOKUP(B162,'Step 1_Metric 7'!A:D,4,FALSE),"")</f>
        <v/>
      </c>
      <c r="P162" s="38" t="str">
        <f t="shared" si="74"/>
        <v>Proprietor's IncomePre</v>
      </c>
      <c r="Q162" s="40">
        <f t="shared" si="72"/>
        <v>15</v>
      </c>
      <c r="R162" s="40" t="str">
        <f t="shared" si="75"/>
        <v/>
      </c>
      <c r="S162" s="40">
        <f t="shared" si="76"/>
        <v>7</v>
      </c>
      <c r="T162" s="38" t="str">
        <f t="shared" si="73"/>
        <v>Proprietor's Income</v>
      </c>
      <c r="U162" s="38">
        <f t="shared" si="77"/>
        <v>10</v>
      </c>
      <c r="V162" s="38" t="str">
        <f t="shared" si="78"/>
        <v>Metric</v>
      </c>
      <c r="W162" s="38" t="str">
        <f t="shared" si="71"/>
        <v>Pre</v>
      </c>
      <c r="X162" s="102" t="str">
        <f t="shared" si="62"/>
        <v/>
      </c>
      <c r="Y162" s="245" t="str">
        <f t="shared" si="63"/>
        <v/>
      </c>
      <c r="AF162" s="40">
        <f t="shared" si="82"/>
        <v>7</v>
      </c>
      <c r="AG162" s="40" t="str">
        <f t="shared" si="64"/>
        <v>NFWF-44167</v>
      </c>
      <c r="AH162" s="40">
        <f t="shared" si="79"/>
        <v>7</v>
      </c>
      <c r="AI162" s="40" t="str">
        <f t="shared" si="83"/>
        <v>Employment</v>
      </c>
      <c r="AJ162" s="40">
        <f t="shared" si="83"/>
        <v>12</v>
      </c>
      <c r="AK162" s="40" t="str">
        <f t="shared" si="83"/>
        <v>Metric</v>
      </c>
      <c r="AL162" s="40" t="str">
        <f t="shared" si="81"/>
        <v>Pre</v>
      </c>
      <c r="AM162" s="40">
        <f t="shared" si="80"/>
        <v>100</v>
      </c>
      <c r="AN162" s="40">
        <f>VLOOKUP(AM162,'Inputs_Metric 7'!$G$49:$H$51,2,FALSE)</f>
        <v>0.01</v>
      </c>
      <c r="AO162" s="104">
        <f>SUMIFS(
INDEX('Step 1_Metric 7'!$W$1:$AD$99999,    1,    MATCH(CONCATENATE($AL162," - ",$AI162),'Step 1_Metric 7'!$W$1:$AD$1,0))         :          INDEX('Step 1_Metric 7'!$W$1:$AD$99999,    99999,    MATCH(CONCATENATE($AL162," - ",$AI162),'Step 1_Metric 7'!$W$1:$AD$1,0)),
'Step 1_Metric 7'!$C$1:$C$99999,       $AM162,    'Step 1_Metric 7'!$D$1:$D$99999,     $AG162         )</f>
        <v>0</v>
      </c>
      <c r="AP162" s="104">
        <f t="shared" si="65"/>
        <v>0</v>
      </c>
      <c r="AQ162" s="104">
        <f t="shared" si="66"/>
        <v>0</v>
      </c>
      <c r="AR162" s="104" t="str">
        <f t="shared" si="67"/>
        <v/>
      </c>
      <c r="AS162" s="104" t="str">
        <f t="shared" si="68"/>
        <v/>
      </c>
      <c r="AT162" s="104" t="str">
        <f t="shared" si="69"/>
        <v/>
      </c>
      <c r="AU162" s="104">
        <f t="shared" si="70"/>
        <v>0</v>
      </c>
    </row>
    <row r="163" spans="2:47" x14ac:dyDescent="0.25">
      <c r="B163">
        <v>102</v>
      </c>
      <c r="C163" t="str">
        <f>IFERROR(VLOOKUP(B163,'Step 1_Metric 7'!A:D,4,FALSE),"")</f>
        <v/>
      </c>
      <c r="P163" s="38" t="str">
        <f t="shared" si="74"/>
        <v>Proprietor's IncomePost</v>
      </c>
      <c r="Q163" s="40">
        <f t="shared" si="72"/>
        <v>15</v>
      </c>
      <c r="R163" s="40" t="str">
        <f t="shared" si="75"/>
        <v/>
      </c>
      <c r="S163" s="40">
        <f t="shared" si="76"/>
        <v>7</v>
      </c>
      <c r="T163" s="109" t="str">
        <f t="shared" si="73"/>
        <v>Proprietor's Income</v>
      </c>
      <c r="U163" s="38">
        <f t="shared" si="77"/>
        <v>10</v>
      </c>
      <c r="V163" s="38" t="str">
        <f t="shared" si="78"/>
        <v>Metric</v>
      </c>
      <c r="W163" s="38" t="str">
        <f t="shared" si="71"/>
        <v>Post</v>
      </c>
      <c r="X163" s="102" t="str">
        <f t="shared" si="62"/>
        <v/>
      </c>
      <c r="Y163" s="245" t="str">
        <f t="shared" si="63"/>
        <v/>
      </c>
      <c r="AF163" s="40">
        <f t="shared" si="82"/>
        <v>7</v>
      </c>
      <c r="AG163" s="40" t="str">
        <f t="shared" si="64"/>
        <v>NFWF-44167</v>
      </c>
      <c r="AH163" s="40">
        <f t="shared" si="79"/>
        <v>7</v>
      </c>
      <c r="AI163" s="40" t="str">
        <f t="shared" si="83"/>
        <v>Employment</v>
      </c>
      <c r="AJ163" s="40">
        <f t="shared" si="83"/>
        <v>12</v>
      </c>
      <c r="AK163" s="40" t="str">
        <f t="shared" si="83"/>
        <v>Metric</v>
      </c>
      <c r="AL163" s="40" t="str">
        <f t="shared" si="81"/>
        <v>Post</v>
      </c>
      <c r="AM163" s="40">
        <f t="shared" si="80"/>
        <v>2</v>
      </c>
      <c r="AN163" s="40">
        <f>VLOOKUP(AM163,'Inputs_Metric 7'!$G$49:$H$51,2,FALSE)</f>
        <v>0.5</v>
      </c>
      <c r="AO163" s="104">
        <f>SUMIFS(
INDEX('Step 1_Metric 7'!$W$1:$AD$99999,    1,    MATCH(CONCATENATE($AL163," - ",$AI163),'Step 1_Metric 7'!$W$1:$AD$1,0))         :          INDEX('Step 1_Metric 7'!$W$1:$AD$99999,    99999,    MATCH(CONCATENATE($AL163," - ",$AI163),'Step 1_Metric 7'!$W$1:$AD$1,0)),
'Step 1_Metric 7'!$C$1:$C$99999,       $AM163,    'Step 1_Metric 7'!$D$1:$D$99999,     $AG163         )</f>
        <v>0</v>
      </c>
      <c r="AP163" s="104" t="str">
        <f t="shared" si="65"/>
        <v/>
      </c>
      <c r="AQ163" s="104" t="str">
        <f t="shared" si="66"/>
        <v/>
      </c>
      <c r="AR163" s="104" t="str">
        <f t="shared" si="67"/>
        <v/>
      </c>
      <c r="AS163" s="104" t="str">
        <f t="shared" si="68"/>
        <v/>
      </c>
      <c r="AT163" s="104">
        <f t="shared" si="69"/>
        <v>0</v>
      </c>
      <c r="AU163" s="104">
        <f t="shared" si="70"/>
        <v>0</v>
      </c>
    </row>
    <row r="164" spans="2:47" x14ac:dyDescent="0.25">
      <c r="B164">
        <v>103</v>
      </c>
      <c r="C164" t="str">
        <f>IFERROR(VLOOKUP(B164,'Step 1_Metric 7'!A:D,4,FALSE),"")</f>
        <v/>
      </c>
      <c r="P164" s="38" t="str">
        <f t="shared" si="74"/>
        <v>Labor IncomePre</v>
      </c>
      <c r="Q164" s="40">
        <f t="shared" si="72"/>
        <v>15</v>
      </c>
      <c r="R164" s="40" t="str">
        <f t="shared" si="75"/>
        <v/>
      </c>
      <c r="S164" s="40">
        <f t="shared" si="76"/>
        <v>7</v>
      </c>
      <c r="T164" s="38" t="str">
        <f t="shared" si="73"/>
        <v>Labor Income</v>
      </c>
      <c r="U164" s="38">
        <f t="shared" si="77"/>
        <v>11</v>
      </c>
      <c r="V164" s="38" t="str">
        <f t="shared" si="78"/>
        <v>Metric</v>
      </c>
      <c r="W164" s="38" t="str">
        <f t="shared" si="71"/>
        <v>Pre</v>
      </c>
      <c r="X164" s="102" t="str">
        <f t="shared" si="62"/>
        <v/>
      </c>
      <c r="Y164" s="245" t="str">
        <f t="shared" si="63"/>
        <v/>
      </c>
      <c r="AF164" s="40">
        <f t="shared" si="82"/>
        <v>7</v>
      </c>
      <c r="AG164" s="40" t="str">
        <f t="shared" si="64"/>
        <v>NFWF-44167</v>
      </c>
      <c r="AH164" s="40">
        <f t="shared" si="79"/>
        <v>7</v>
      </c>
      <c r="AI164" s="40" t="str">
        <f t="shared" si="83"/>
        <v>Employment</v>
      </c>
      <c r="AJ164" s="40">
        <f t="shared" si="83"/>
        <v>12</v>
      </c>
      <c r="AK164" s="40" t="str">
        <f t="shared" si="83"/>
        <v>Metric</v>
      </c>
      <c r="AL164" s="40" t="str">
        <f t="shared" si="81"/>
        <v>Post</v>
      </c>
      <c r="AM164" s="40">
        <f t="shared" si="80"/>
        <v>20</v>
      </c>
      <c r="AN164" s="40">
        <f>VLOOKUP(AM164,'Inputs_Metric 7'!$G$49:$H$51,2,FALSE)</f>
        <v>0.05</v>
      </c>
      <c r="AO164" s="104">
        <f>SUMIFS(
INDEX('Step 1_Metric 7'!$W$1:$AD$99999,    1,    MATCH(CONCATENATE($AL164," - ",$AI164),'Step 1_Metric 7'!$W$1:$AD$1,0))         :          INDEX('Step 1_Metric 7'!$W$1:$AD$99999,    99999,    MATCH(CONCATENATE($AL164," - ",$AI164),'Step 1_Metric 7'!$W$1:$AD$1,0)),
'Step 1_Metric 7'!$C$1:$C$99999,       $AM164,    'Step 1_Metric 7'!$D$1:$D$99999,     $AG164         )</f>
        <v>0</v>
      </c>
      <c r="AP164" s="104" t="str">
        <f t="shared" si="65"/>
        <v/>
      </c>
      <c r="AQ164" s="104" t="str">
        <f t="shared" si="66"/>
        <v/>
      </c>
      <c r="AR164" s="104">
        <f t="shared" si="67"/>
        <v>0</v>
      </c>
      <c r="AS164" s="104">
        <f t="shared" si="68"/>
        <v>0</v>
      </c>
      <c r="AT164" s="104" t="str">
        <f t="shared" si="69"/>
        <v/>
      </c>
      <c r="AU164" s="104">
        <f t="shared" si="70"/>
        <v>0</v>
      </c>
    </row>
    <row r="165" spans="2:47" x14ac:dyDescent="0.25">
      <c r="B165">
        <v>104</v>
      </c>
      <c r="C165" t="str">
        <f>IFERROR(VLOOKUP(B165,'Step 1_Metric 7'!A:D,4,FALSE),"")</f>
        <v/>
      </c>
      <c r="P165" s="38" t="str">
        <f t="shared" ref="P165:P228" si="84">CONCATENATE(R165,T165,W165)</f>
        <v>Labor IncomePost</v>
      </c>
      <c r="Q165" s="40">
        <f t="shared" si="72"/>
        <v>15</v>
      </c>
      <c r="R165" s="40" t="str">
        <f t="shared" ref="R165:R228" si="85">VLOOKUP(Q165,$B$62:$C$296,2,FALSE)</f>
        <v/>
      </c>
      <c r="S165" s="40">
        <f t="shared" ref="S165:S228" si="86">AH130</f>
        <v>7</v>
      </c>
      <c r="T165" s="38" t="str">
        <f t="shared" si="73"/>
        <v>Labor Income</v>
      </c>
      <c r="U165" s="38">
        <f t="shared" ref="U165:U228" si="87">VLOOKUP(T165,$R$4:$S$27,2,FALSE)</f>
        <v>11</v>
      </c>
      <c r="V165" s="38" t="str">
        <f t="shared" ref="V165:V228" si="88">VLOOKUP(T165,$R$4:$T$27,3,FALSE)</f>
        <v>Metric</v>
      </c>
      <c r="W165" s="38" t="str">
        <f t="shared" si="71"/>
        <v>Post</v>
      </c>
      <c r="X165" s="102" t="str">
        <f t="shared" ref="X165:X228" si="89">IF(OR(R165="",R165=0),"",SUMIFS($AU:$AU,$AI:$AI,T165,$AL:$AL,W165,$AG:$AG,$R165))</f>
        <v/>
      </c>
      <c r="Y165" s="245" t="str">
        <f t="shared" ref="Y165:Y228" si="90">IFERROR(IF(W165="Pre","",IF(OR(AND(X164=0,X165=0,R165=0),AND(X164=0,X165=0,R165="")),"",X164-X165)),"")</f>
        <v/>
      </c>
      <c r="AF165" s="40">
        <f t="shared" si="82"/>
        <v>7</v>
      </c>
      <c r="AG165" s="40" t="str">
        <f t="shared" si="64"/>
        <v>NFWF-44167</v>
      </c>
      <c r="AH165" s="40">
        <f t="shared" si="79"/>
        <v>7</v>
      </c>
      <c r="AI165" s="40" t="str">
        <f t="shared" si="83"/>
        <v>Employment</v>
      </c>
      <c r="AJ165" s="40">
        <f t="shared" si="83"/>
        <v>12</v>
      </c>
      <c r="AK165" s="40" t="str">
        <f t="shared" si="83"/>
        <v>Metric</v>
      </c>
      <c r="AL165" s="40" t="str">
        <f t="shared" si="81"/>
        <v>Post</v>
      </c>
      <c r="AM165" s="40">
        <f t="shared" si="80"/>
        <v>100</v>
      </c>
      <c r="AN165" s="40">
        <f>VLOOKUP(AM165,'Inputs_Metric 7'!$G$49:$H$51,2,FALSE)</f>
        <v>0.01</v>
      </c>
      <c r="AO165" s="104">
        <f>SUMIFS(
INDEX('Step 1_Metric 7'!$W$1:$AD$99999,    1,    MATCH(CONCATENATE($AL165," - ",$AI165),'Step 1_Metric 7'!$W$1:$AD$1,0))         :          INDEX('Step 1_Metric 7'!$W$1:$AD$99999,    99999,    MATCH(CONCATENATE($AL165," - ",$AI165),'Step 1_Metric 7'!$W$1:$AD$1,0)),
'Step 1_Metric 7'!$C$1:$C$99999,       $AM165,    'Step 1_Metric 7'!$D$1:$D$99999,     $AG165         )</f>
        <v>0</v>
      </c>
      <c r="AP165" s="104">
        <f t="shared" si="65"/>
        <v>0</v>
      </c>
      <c r="AQ165" s="104">
        <f t="shared" si="66"/>
        <v>0</v>
      </c>
      <c r="AR165" s="104" t="str">
        <f t="shared" si="67"/>
        <v/>
      </c>
      <c r="AS165" s="104" t="str">
        <f t="shared" si="68"/>
        <v/>
      </c>
      <c r="AT165" s="104" t="str">
        <f t="shared" si="69"/>
        <v/>
      </c>
      <c r="AU165" s="104">
        <f t="shared" si="70"/>
        <v>0</v>
      </c>
    </row>
    <row r="166" spans="2:47" x14ac:dyDescent="0.25">
      <c r="B166">
        <v>105</v>
      </c>
      <c r="C166" t="str">
        <f>IFERROR(VLOOKUP(B166,'Step 1_Metric 7'!A:D,4,FALSE),"")</f>
        <v/>
      </c>
      <c r="P166" s="38" t="str">
        <f t="shared" si="84"/>
        <v>EmploymentPre</v>
      </c>
      <c r="Q166" s="40">
        <f t="shared" si="72"/>
        <v>15</v>
      </c>
      <c r="R166" s="40" t="str">
        <f t="shared" si="85"/>
        <v/>
      </c>
      <c r="S166" s="40">
        <f t="shared" si="86"/>
        <v>7</v>
      </c>
      <c r="T166" s="38" t="str">
        <f t="shared" si="73"/>
        <v>Employment</v>
      </c>
      <c r="U166" s="38">
        <f t="shared" si="87"/>
        <v>12</v>
      </c>
      <c r="V166" s="38" t="str">
        <f t="shared" si="88"/>
        <v>Metric</v>
      </c>
      <c r="W166" s="38" t="str">
        <f t="shared" si="71"/>
        <v>Pre</v>
      </c>
      <c r="X166" s="102" t="str">
        <f t="shared" si="89"/>
        <v/>
      </c>
      <c r="Y166" s="245" t="str">
        <f t="shared" si="90"/>
        <v/>
      </c>
      <c r="AF166" s="40">
        <f t="shared" si="82"/>
        <v>7</v>
      </c>
      <c r="AG166" s="40" t="str">
        <f t="shared" si="64"/>
        <v>NFWF-44167</v>
      </c>
      <c r="AH166" s="40">
        <f t="shared" si="79"/>
        <v>7</v>
      </c>
      <c r="AI166" s="40" t="str">
        <f t="shared" si="83"/>
        <v>Output</v>
      </c>
      <c r="AJ166" s="40">
        <f t="shared" si="83"/>
        <v>1</v>
      </c>
      <c r="AK166" s="40" t="str">
        <f t="shared" si="83"/>
        <v>Priority Metric</v>
      </c>
      <c r="AL166" s="40" t="str">
        <f t="shared" si="81"/>
        <v>Pre</v>
      </c>
      <c r="AM166" s="40">
        <f t="shared" si="80"/>
        <v>2</v>
      </c>
      <c r="AN166" s="40">
        <f>VLOOKUP(AM166,'Inputs_Metric 7'!$G$49:$H$51,2,FALSE)</f>
        <v>0.5</v>
      </c>
      <c r="AO166" s="104">
        <f>SUMIFS(
INDEX('Step 1_Metric 7'!$W$1:$AD$99999,    1,    MATCH(CONCATENATE($AL166," - ",$AI166),'Step 1_Metric 7'!$W$1:$AD$1,0))         :          INDEX('Step 1_Metric 7'!$W$1:$AD$99999,    99999,    MATCH(CONCATENATE($AL166," - ",$AI166),'Step 1_Metric 7'!$W$1:$AD$1,0)),
'Step 1_Metric 7'!$C$1:$C$99999,       $AM166,    'Step 1_Metric 7'!$D$1:$D$99999,     $AG166         )</f>
        <v>0</v>
      </c>
      <c r="AP166" s="104" t="str">
        <f t="shared" si="65"/>
        <v/>
      </c>
      <c r="AQ166" s="104" t="str">
        <f t="shared" si="66"/>
        <v/>
      </c>
      <c r="AR166" s="104" t="str">
        <f t="shared" si="67"/>
        <v/>
      </c>
      <c r="AS166" s="104" t="str">
        <f t="shared" si="68"/>
        <v/>
      </c>
      <c r="AT166" s="104">
        <f t="shared" si="69"/>
        <v>0</v>
      </c>
      <c r="AU166" s="104">
        <f t="shared" si="70"/>
        <v>0</v>
      </c>
    </row>
    <row r="167" spans="2:47" x14ac:dyDescent="0.25">
      <c r="B167">
        <v>106</v>
      </c>
      <c r="C167" t="str">
        <f>IFERROR(VLOOKUP(B167,'Step 1_Metric 7'!A:D,4,FALSE),"")</f>
        <v/>
      </c>
      <c r="P167" s="38" t="str">
        <f t="shared" si="84"/>
        <v>EmploymentPost</v>
      </c>
      <c r="Q167" s="40">
        <f t="shared" si="72"/>
        <v>15</v>
      </c>
      <c r="R167" s="40" t="str">
        <f t="shared" si="85"/>
        <v/>
      </c>
      <c r="S167" s="40">
        <f t="shared" si="86"/>
        <v>7</v>
      </c>
      <c r="T167" s="38" t="str">
        <f t="shared" si="73"/>
        <v>Employment</v>
      </c>
      <c r="U167" s="38">
        <f t="shared" si="87"/>
        <v>12</v>
      </c>
      <c r="V167" s="38" t="str">
        <f t="shared" si="88"/>
        <v>Metric</v>
      </c>
      <c r="W167" s="38" t="str">
        <f t="shared" si="71"/>
        <v>Post</v>
      </c>
      <c r="X167" s="102" t="str">
        <f t="shared" si="89"/>
        <v/>
      </c>
      <c r="Y167" s="245" t="str">
        <f t="shared" si="90"/>
        <v/>
      </c>
      <c r="AF167" s="40">
        <f t="shared" si="82"/>
        <v>7</v>
      </c>
      <c r="AG167" s="40" t="str">
        <f t="shared" si="64"/>
        <v>NFWF-44167</v>
      </c>
      <c r="AH167" s="40">
        <f t="shared" si="79"/>
        <v>7</v>
      </c>
      <c r="AI167" s="40" t="str">
        <f t="shared" si="83"/>
        <v>Output</v>
      </c>
      <c r="AJ167" s="40">
        <f t="shared" si="83"/>
        <v>1</v>
      </c>
      <c r="AK167" s="40" t="str">
        <f t="shared" si="83"/>
        <v>Priority Metric</v>
      </c>
      <c r="AL167" s="40" t="str">
        <f t="shared" si="81"/>
        <v>Pre</v>
      </c>
      <c r="AM167" s="40">
        <f t="shared" si="80"/>
        <v>20</v>
      </c>
      <c r="AN167" s="40">
        <f>VLOOKUP(AM167,'Inputs_Metric 7'!$G$49:$H$51,2,FALSE)</f>
        <v>0.05</v>
      </c>
      <c r="AO167" s="104">
        <f>SUMIFS(
INDEX('Step 1_Metric 7'!$W$1:$AD$99999,    1,    MATCH(CONCATENATE($AL167," - ",$AI167),'Step 1_Metric 7'!$W$1:$AD$1,0))         :          INDEX('Step 1_Metric 7'!$W$1:$AD$99999,    99999,    MATCH(CONCATENATE($AL167," - ",$AI167),'Step 1_Metric 7'!$W$1:$AD$1,0)),
'Step 1_Metric 7'!$C$1:$C$99999,       $AM167,    'Step 1_Metric 7'!$D$1:$D$99999,     $AG167         )</f>
        <v>0</v>
      </c>
      <c r="AP167" s="104" t="str">
        <f t="shared" si="65"/>
        <v/>
      </c>
      <c r="AQ167" s="104" t="str">
        <f t="shared" si="66"/>
        <v/>
      </c>
      <c r="AR167" s="104">
        <f t="shared" si="67"/>
        <v>0</v>
      </c>
      <c r="AS167" s="104">
        <f t="shared" si="68"/>
        <v>0</v>
      </c>
      <c r="AT167" s="104" t="str">
        <f t="shared" si="69"/>
        <v/>
      </c>
      <c r="AU167" s="104">
        <f t="shared" si="70"/>
        <v>0</v>
      </c>
    </row>
    <row r="168" spans="2:47" x14ac:dyDescent="0.25">
      <c r="B168">
        <v>107</v>
      </c>
      <c r="C168" t="str">
        <f>IFERROR(VLOOKUP(B168,'Step 1_Metric 7'!A:D,4,FALSE),"")</f>
        <v/>
      </c>
      <c r="P168" s="38" t="str">
        <f t="shared" si="84"/>
        <v>OutputPre</v>
      </c>
      <c r="Q168" s="40">
        <f t="shared" si="72"/>
        <v>15</v>
      </c>
      <c r="R168" s="40" t="str">
        <f t="shared" si="85"/>
        <v/>
      </c>
      <c r="S168" s="40">
        <f t="shared" si="86"/>
        <v>7</v>
      </c>
      <c r="T168" s="38" t="str">
        <f t="shared" si="73"/>
        <v>Output</v>
      </c>
      <c r="U168" s="38">
        <f t="shared" si="87"/>
        <v>1</v>
      </c>
      <c r="V168" s="38" t="str">
        <f t="shared" si="88"/>
        <v>Priority Metric</v>
      </c>
      <c r="W168" s="38" t="str">
        <f t="shared" si="71"/>
        <v>Pre</v>
      </c>
      <c r="X168" s="102" t="str">
        <f t="shared" si="89"/>
        <v/>
      </c>
      <c r="Y168" s="245" t="str">
        <f t="shared" si="90"/>
        <v/>
      </c>
      <c r="AF168" s="40">
        <f t="shared" si="82"/>
        <v>7</v>
      </c>
      <c r="AG168" s="40" t="str">
        <f t="shared" si="64"/>
        <v>NFWF-44167</v>
      </c>
      <c r="AH168" s="40">
        <f t="shared" si="79"/>
        <v>7</v>
      </c>
      <c r="AI168" s="40" t="str">
        <f t="shared" si="83"/>
        <v>Output</v>
      </c>
      <c r="AJ168" s="40">
        <f t="shared" si="83"/>
        <v>1</v>
      </c>
      <c r="AK168" s="40" t="str">
        <f t="shared" si="83"/>
        <v>Priority Metric</v>
      </c>
      <c r="AL168" s="40" t="str">
        <f t="shared" si="81"/>
        <v>Pre</v>
      </c>
      <c r="AM168" s="40">
        <f t="shared" si="80"/>
        <v>100</v>
      </c>
      <c r="AN168" s="40">
        <f>VLOOKUP(AM168,'Inputs_Metric 7'!$G$49:$H$51,2,FALSE)</f>
        <v>0.01</v>
      </c>
      <c r="AO168" s="104">
        <f>SUMIFS(
INDEX('Step 1_Metric 7'!$W$1:$AD$99999,    1,    MATCH(CONCATENATE($AL168," - ",$AI168),'Step 1_Metric 7'!$W$1:$AD$1,0))         :          INDEX('Step 1_Metric 7'!$W$1:$AD$99999,    99999,    MATCH(CONCATENATE($AL168," - ",$AI168),'Step 1_Metric 7'!$W$1:$AD$1,0)),
'Step 1_Metric 7'!$C$1:$C$99999,       $AM168,    'Step 1_Metric 7'!$D$1:$D$99999,     $AG168         )</f>
        <v>0</v>
      </c>
      <c r="AP168" s="104">
        <f t="shared" si="65"/>
        <v>0</v>
      </c>
      <c r="AQ168" s="104">
        <f t="shared" si="66"/>
        <v>0</v>
      </c>
      <c r="AR168" s="104" t="str">
        <f t="shared" si="67"/>
        <v/>
      </c>
      <c r="AS168" s="104" t="str">
        <f t="shared" si="68"/>
        <v/>
      </c>
      <c r="AT168" s="104" t="str">
        <f t="shared" si="69"/>
        <v/>
      </c>
      <c r="AU168" s="104">
        <f t="shared" si="70"/>
        <v>0</v>
      </c>
    </row>
    <row r="169" spans="2:47" x14ac:dyDescent="0.25">
      <c r="B169">
        <v>108</v>
      </c>
      <c r="C169" t="str">
        <f>IFERROR(VLOOKUP(B169,'Step 1_Metric 7'!A:D,4,FALSE),"")</f>
        <v/>
      </c>
      <c r="P169" s="38" t="str">
        <f t="shared" si="84"/>
        <v>OutputPost</v>
      </c>
      <c r="Q169" s="40">
        <f t="shared" si="72"/>
        <v>15</v>
      </c>
      <c r="R169" s="40" t="str">
        <f t="shared" si="85"/>
        <v/>
      </c>
      <c r="S169" s="40">
        <f t="shared" si="86"/>
        <v>7</v>
      </c>
      <c r="T169" s="38" t="str">
        <f t="shared" si="73"/>
        <v>Output</v>
      </c>
      <c r="U169" s="38">
        <f t="shared" si="87"/>
        <v>1</v>
      </c>
      <c r="V169" s="38" t="str">
        <f t="shared" si="88"/>
        <v>Priority Metric</v>
      </c>
      <c r="W169" s="38" t="str">
        <f t="shared" si="71"/>
        <v>Post</v>
      </c>
      <c r="X169" s="102" t="str">
        <f t="shared" si="89"/>
        <v/>
      </c>
      <c r="Y169" s="245" t="str">
        <f t="shared" si="90"/>
        <v/>
      </c>
      <c r="AF169" s="40">
        <f t="shared" si="82"/>
        <v>7</v>
      </c>
      <c r="AG169" s="40" t="str">
        <f t="shared" si="64"/>
        <v>NFWF-44167</v>
      </c>
      <c r="AH169" s="40">
        <f t="shared" si="79"/>
        <v>7</v>
      </c>
      <c r="AI169" s="40" t="str">
        <f t="shared" si="83"/>
        <v>Output</v>
      </c>
      <c r="AJ169" s="40">
        <f t="shared" si="83"/>
        <v>1</v>
      </c>
      <c r="AK169" s="40" t="str">
        <f t="shared" si="83"/>
        <v>Priority Metric</v>
      </c>
      <c r="AL169" s="40" t="str">
        <f t="shared" si="81"/>
        <v>Post</v>
      </c>
      <c r="AM169" s="40">
        <f t="shared" si="80"/>
        <v>2</v>
      </c>
      <c r="AN169" s="40">
        <f>VLOOKUP(AM169,'Inputs_Metric 7'!$G$49:$H$51,2,FALSE)</f>
        <v>0.5</v>
      </c>
      <c r="AO169" s="104">
        <f>SUMIFS(
INDEX('Step 1_Metric 7'!$W$1:$AD$99999,    1,    MATCH(CONCATENATE($AL169," - ",$AI169),'Step 1_Metric 7'!$W$1:$AD$1,0))         :          INDEX('Step 1_Metric 7'!$W$1:$AD$99999,    99999,    MATCH(CONCATENATE($AL169," - ",$AI169),'Step 1_Metric 7'!$W$1:$AD$1,0)),
'Step 1_Metric 7'!$C$1:$C$99999,       $AM169,    'Step 1_Metric 7'!$D$1:$D$99999,     $AG169         )</f>
        <v>0</v>
      </c>
      <c r="AP169" s="104" t="str">
        <f t="shared" si="65"/>
        <v/>
      </c>
      <c r="AQ169" s="104" t="str">
        <f t="shared" si="66"/>
        <v/>
      </c>
      <c r="AR169" s="104" t="str">
        <f t="shared" si="67"/>
        <v/>
      </c>
      <c r="AS169" s="104" t="str">
        <f t="shared" si="68"/>
        <v/>
      </c>
      <c r="AT169" s="104">
        <f t="shared" si="69"/>
        <v>0</v>
      </c>
      <c r="AU169" s="104">
        <f t="shared" si="70"/>
        <v>0</v>
      </c>
    </row>
    <row r="170" spans="2:47" x14ac:dyDescent="0.25">
      <c r="B170">
        <v>109</v>
      </c>
      <c r="C170" t="str">
        <f>IFERROR(VLOOKUP(B170,'Step 1_Metric 7'!A:D,4,FALSE),"")</f>
        <v/>
      </c>
      <c r="P170" s="38" t="str">
        <f t="shared" si="84"/>
        <v>Proprietor's IncomePre</v>
      </c>
      <c r="Q170" s="40">
        <f t="shared" si="72"/>
        <v>16</v>
      </c>
      <c r="R170" s="40" t="str">
        <f t="shared" si="85"/>
        <v/>
      </c>
      <c r="S170" s="40">
        <f t="shared" si="86"/>
        <v>7</v>
      </c>
      <c r="T170" s="38" t="str">
        <f t="shared" si="73"/>
        <v>Proprietor's Income</v>
      </c>
      <c r="U170" s="38">
        <f t="shared" si="87"/>
        <v>10</v>
      </c>
      <c r="V170" s="38" t="str">
        <f t="shared" si="88"/>
        <v>Metric</v>
      </c>
      <c r="W170" s="38" t="str">
        <f t="shared" si="71"/>
        <v>Pre</v>
      </c>
      <c r="X170" s="102" t="str">
        <f t="shared" si="89"/>
        <v/>
      </c>
      <c r="Y170" s="245" t="str">
        <f t="shared" si="90"/>
        <v/>
      </c>
      <c r="AF170" s="40">
        <f t="shared" si="82"/>
        <v>7</v>
      </c>
      <c r="AG170" s="40" t="str">
        <f t="shared" si="64"/>
        <v>NFWF-44167</v>
      </c>
      <c r="AH170" s="40">
        <f t="shared" si="79"/>
        <v>7</v>
      </c>
      <c r="AI170" s="40" t="str">
        <f t="shared" si="83"/>
        <v>Output</v>
      </c>
      <c r="AJ170" s="40">
        <f t="shared" si="83"/>
        <v>1</v>
      </c>
      <c r="AK170" s="40" t="str">
        <f t="shared" si="83"/>
        <v>Priority Metric</v>
      </c>
      <c r="AL170" s="40" t="str">
        <f t="shared" si="81"/>
        <v>Post</v>
      </c>
      <c r="AM170" s="40">
        <f t="shared" si="80"/>
        <v>20</v>
      </c>
      <c r="AN170" s="40">
        <f>VLOOKUP(AM170,'Inputs_Metric 7'!$G$49:$H$51,2,FALSE)</f>
        <v>0.05</v>
      </c>
      <c r="AO170" s="104">
        <f>SUMIFS(
INDEX('Step 1_Metric 7'!$W$1:$AD$99999,    1,    MATCH(CONCATENATE($AL170," - ",$AI170),'Step 1_Metric 7'!$W$1:$AD$1,0))         :          INDEX('Step 1_Metric 7'!$W$1:$AD$99999,    99999,    MATCH(CONCATENATE($AL170," - ",$AI170),'Step 1_Metric 7'!$W$1:$AD$1,0)),
'Step 1_Metric 7'!$C$1:$C$99999,       $AM170,    'Step 1_Metric 7'!$D$1:$D$99999,     $AG170         )</f>
        <v>0</v>
      </c>
      <c r="AP170" s="104" t="str">
        <f t="shared" si="65"/>
        <v/>
      </c>
      <c r="AQ170" s="104" t="str">
        <f t="shared" si="66"/>
        <v/>
      </c>
      <c r="AR170" s="104">
        <f t="shared" si="67"/>
        <v>0</v>
      </c>
      <c r="AS170" s="104">
        <f t="shared" si="68"/>
        <v>0</v>
      </c>
      <c r="AT170" s="104" t="str">
        <f t="shared" si="69"/>
        <v/>
      </c>
      <c r="AU170" s="104">
        <f t="shared" si="70"/>
        <v>0</v>
      </c>
    </row>
    <row r="171" spans="2:47" x14ac:dyDescent="0.25">
      <c r="B171">
        <v>110</v>
      </c>
      <c r="C171" t="str">
        <f>IFERROR(VLOOKUP(B171,'Step 1_Metric 7'!A:D,4,FALSE),"")</f>
        <v/>
      </c>
      <c r="P171" s="38" t="str">
        <f t="shared" si="84"/>
        <v>Proprietor's IncomePost</v>
      </c>
      <c r="Q171" s="40">
        <f t="shared" si="72"/>
        <v>16</v>
      </c>
      <c r="R171" s="40" t="str">
        <f t="shared" si="85"/>
        <v/>
      </c>
      <c r="S171" s="40">
        <f t="shared" si="86"/>
        <v>7</v>
      </c>
      <c r="T171" s="38" t="str">
        <f t="shared" si="73"/>
        <v>Proprietor's Income</v>
      </c>
      <c r="U171" s="38">
        <f t="shared" si="87"/>
        <v>10</v>
      </c>
      <c r="V171" s="38" t="str">
        <f t="shared" si="88"/>
        <v>Metric</v>
      </c>
      <c r="W171" s="38" t="str">
        <f t="shared" si="71"/>
        <v>Post</v>
      </c>
      <c r="X171" s="102" t="str">
        <f t="shared" si="89"/>
        <v/>
      </c>
      <c r="Y171" s="245" t="str">
        <f t="shared" si="90"/>
        <v/>
      </c>
      <c r="AF171" s="40">
        <f t="shared" si="82"/>
        <v>7</v>
      </c>
      <c r="AG171" s="40" t="str">
        <f t="shared" si="64"/>
        <v>NFWF-44167</v>
      </c>
      <c r="AH171" s="40">
        <f t="shared" si="79"/>
        <v>7</v>
      </c>
      <c r="AI171" s="40" t="str">
        <f t="shared" si="83"/>
        <v>Output</v>
      </c>
      <c r="AJ171" s="40">
        <f t="shared" si="83"/>
        <v>1</v>
      </c>
      <c r="AK171" s="40" t="str">
        <f t="shared" si="83"/>
        <v>Priority Metric</v>
      </c>
      <c r="AL171" s="40" t="str">
        <f t="shared" si="81"/>
        <v>Post</v>
      </c>
      <c r="AM171" s="40">
        <f t="shared" si="80"/>
        <v>100</v>
      </c>
      <c r="AN171" s="40">
        <f>VLOOKUP(AM171,'Inputs_Metric 7'!$G$49:$H$51,2,FALSE)</f>
        <v>0.01</v>
      </c>
      <c r="AO171" s="104">
        <f>SUMIFS(
INDEX('Step 1_Metric 7'!$W$1:$AD$99999,    1,    MATCH(CONCATENATE($AL171," - ",$AI171),'Step 1_Metric 7'!$W$1:$AD$1,0))         :          INDEX('Step 1_Metric 7'!$W$1:$AD$99999,    99999,    MATCH(CONCATENATE($AL171," - ",$AI171),'Step 1_Metric 7'!$W$1:$AD$1,0)),
'Step 1_Metric 7'!$C$1:$C$99999,       $AM171,    'Step 1_Metric 7'!$D$1:$D$99999,     $AG171         )</f>
        <v>0</v>
      </c>
      <c r="AP171" s="104">
        <f t="shared" si="65"/>
        <v>0</v>
      </c>
      <c r="AQ171" s="104">
        <f t="shared" si="66"/>
        <v>0</v>
      </c>
      <c r="AR171" s="104" t="str">
        <f t="shared" si="67"/>
        <v/>
      </c>
      <c r="AS171" s="104" t="str">
        <f t="shared" si="68"/>
        <v/>
      </c>
      <c r="AT171" s="104" t="str">
        <f t="shared" si="69"/>
        <v/>
      </c>
      <c r="AU171" s="104">
        <f t="shared" si="70"/>
        <v>0</v>
      </c>
    </row>
    <row r="172" spans="2:47" x14ac:dyDescent="0.25">
      <c r="B172">
        <v>111</v>
      </c>
      <c r="C172" t="str">
        <f>IFERROR(VLOOKUP(B172,'Step 1_Metric 7'!A:D,4,FALSE),"")</f>
        <v/>
      </c>
      <c r="P172" s="38" t="str">
        <f t="shared" si="84"/>
        <v>Labor IncomePre</v>
      </c>
      <c r="Q172" s="40">
        <f t="shared" si="72"/>
        <v>16</v>
      </c>
      <c r="R172" s="40" t="str">
        <f t="shared" si="85"/>
        <v/>
      </c>
      <c r="S172" s="40">
        <f t="shared" si="86"/>
        <v>7</v>
      </c>
      <c r="T172" s="38" t="str">
        <f t="shared" si="73"/>
        <v>Labor Income</v>
      </c>
      <c r="U172" s="38">
        <f t="shared" si="87"/>
        <v>11</v>
      </c>
      <c r="V172" s="38" t="str">
        <f t="shared" si="88"/>
        <v>Metric</v>
      </c>
      <c r="W172" s="38" t="str">
        <f t="shared" si="71"/>
        <v>Pre</v>
      </c>
      <c r="X172" s="102" t="str">
        <f t="shared" si="89"/>
        <v/>
      </c>
      <c r="Y172" s="245" t="str">
        <f t="shared" si="90"/>
        <v/>
      </c>
      <c r="AF172" s="40">
        <f t="shared" si="82"/>
        <v>8</v>
      </c>
      <c r="AG172" s="40" t="str">
        <f t="shared" si="64"/>
        <v>NFWF-44109</v>
      </c>
      <c r="AH172" s="40">
        <f t="shared" si="79"/>
        <v>7</v>
      </c>
      <c r="AI172" s="40" t="str">
        <f t="shared" si="83"/>
        <v>Proprietor's Income</v>
      </c>
      <c r="AJ172" s="40">
        <f t="shared" si="83"/>
        <v>10</v>
      </c>
      <c r="AK172" s="40" t="str">
        <f t="shared" si="83"/>
        <v>Metric</v>
      </c>
      <c r="AL172" s="40" t="str">
        <f t="shared" si="81"/>
        <v>Pre</v>
      </c>
      <c r="AM172" s="40">
        <f t="shared" si="80"/>
        <v>2</v>
      </c>
      <c r="AN172" s="40">
        <f>VLOOKUP(AM172,'Inputs_Metric 7'!$G$49:$H$51,2,FALSE)</f>
        <v>0.5</v>
      </c>
      <c r="AO172" s="104">
        <f>SUMIFS(
INDEX('Step 1_Metric 7'!$W$1:$AD$99999,    1,    MATCH(CONCATENATE($AL172," - ",$AI172),'Step 1_Metric 7'!$W$1:$AD$1,0))         :          INDEX('Step 1_Metric 7'!$W$1:$AD$99999,    99999,    MATCH(CONCATENATE($AL172," - ",$AI172),'Step 1_Metric 7'!$W$1:$AD$1,0)),
'Step 1_Metric 7'!$C$1:$C$99999,       $AM172,    'Step 1_Metric 7'!$D$1:$D$99999,     $AG172         )</f>
        <v>0</v>
      </c>
      <c r="AP172" s="104" t="str">
        <f t="shared" si="65"/>
        <v/>
      </c>
      <c r="AQ172" s="104" t="str">
        <f t="shared" si="66"/>
        <v/>
      </c>
      <c r="AR172" s="104" t="str">
        <f t="shared" si="67"/>
        <v/>
      </c>
      <c r="AS172" s="104" t="str">
        <f t="shared" si="68"/>
        <v/>
      </c>
      <c r="AT172" s="104">
        <f t="shared" si="69"/>
        <v>0</v>
      </c>
      <c r="AU172" s="104">
        <f t="shared" si="70"/>
        <v>0</v>
      </c>
    </row>
    <row r="173" spans="2:47" x14ac:dyDescent="0.25">
      <c r="B173">
        <v>112</v>
      </c>
      <c r="C173" t="str">
        <f>IFERROR(VLOOKUP(B173,'Step 1_Metric 7'!A:D,4,FALSE),"")</f>
        <v/>
      </c>
      <c r="P173" s="38" t="str">
        <f t="shared" si="84"/>
        <v>Labor IncomePost</v>
      </c>
      <c r="Q173" s="40">
        <f t="shared" si="72"/>
        <v>16</v>
      </c>
      <c r="R173" s="40" t="str">
        <f t="shared" si="85"/>
        <v/>
      </c>
      <c r="S173" s="40">
        <f t="shared" si="86"/>
        <v>7</v>
      </c>
      <c r="T173" s="38" t="str">
        <f t="shared" si="73"/>
        <v>Labor Income</v>
      </c>
      <c r="U173" s="38">
        <f t="shared" si="87"/>
        <v>11</v>
      </c>
      <c r="V173" s="38" t="str">
        <f t="shared" si="88"/>
        <v>Metric</v>
      </c>
      <c r="W173" s="38" t="str">
        <f t="shared" si="71"/>
        <v>Post</v>
      </c>
      <c r="X173" s="102" t="str">
        <f t="shared" si="89"/>
        <v/>
      </c>
      <c r="Y173" s="245" t="str">
        <f t="shared" si="90"/>
        <v/>
      </c>
      <c r="AF173" s="40">
        <f t="shared" si="82"/>
        <v>8</v>
      </c>
      <c r="AG173" s="40" t="str">
        <f t="shared" si="64"/>
        <v>NFWF-44109</v>
      </c>
      <c r="AH173" s="40">
        <f t="shared" si="79"/>
        <v>7</v>
      </c>
      <c r="AI173" s="40" t="str">
        <f t="shared" si="83"/>
        <v>Proprietor's Income</v>
      </c>
      <c r="AJ173" s="40">
        <f t="shared" si="83"/>
        <v>10</v>
      </c>
      <c r="AK173" s="40" t="str">
        <f t="shared" si="83"/>
        <v>Metric</v>
      </c>
      <c r="AL173" s="40" t="str">
        <f t="shared" si="81"/>
        <v>Pre</v>
      </c>
      <c r="AM173" s="40">
        <f t="shared" si="80"/>
        <v>20</v>
      </c>
      <c r="AN173" s="40">
        <f>VLOOKUP(AM173,'Inputs_Metric 7'!$G$49:$H$51,2,FALSE)</f>
        <v>0.05</v>
      </c>
      <c r="AO173" s="104">
        <f>SUMIFS(
INDEX('Step 1_Metric 7'!$W$1:$AD$99999,    1,    MATCH(CONCATENATE($AL173," - ",$AI173),'Step 1_Metric 7'!$W$1:$AD$1,0))         :          INDEX('Step 1_Metric 7'!$W$1:$AD$99999,    99999,    MATCH(CONCATENATE($AL173," - ",$AI173),'Step 1_Metric 7'!$W$1:$AD$1,0)),
'Step 1_Metric 7'!$C$1:$C$99999,       $AM173,    'Step 1_Metric 7'!$D$1:$D$99999,     $AG173         )</f>
        <v>0</v>
      </c>
      <c r="AP173" s="104" t="str">
        <f t="shared" si="65"/>
        <v/>
      </c>
      <c r="AQ173" s="104" t="str">
        <f t="shared" si="66"/>
        <v/>
      </c>
      <c r="AR173" s="104">
        <f t="shared" si="67"/>
        <v>0</v>
      </c>
      <c r="AS173" s="104">
        <f t="shared" si="68"/>
        <v>0</v>
      </c>
      <c r="AT173" s="104" t="str">
        <f t="shared" si="69"/>
        <v/>
      </c>
      <c r="AU173" s="104">
        <f t="shared" si="70"/>
        <v>0</v>
      </c>
    </row>
    <row r="174" spans="2:47" x14ac:dyDescent="0.25">
      <c r="B174">
        <v>113</v>
      </c>
      <c r="C174" t="str">
        <f>IFERROR(VLOOKUP(B174,'Step 1_Metric 7'!A:D,4,FALSE),"")</f>
        <v/>
      </c>
      <c r="P174" s="38" t="str">
        <f t="shared" si="84"/>
        <v>EmploymentPre</v>
      </c>
      <c r="Q174" s="40">
        <f t="shared" si="72"/>
        <v>16</v>
      </c>
      <c r="R174" s="40" t="str">
        <f t="shared" si="85"/>
        <v/>
      </c>
      <c r="S174" s="40">
        <f t="shared" si="86"/>
        <v>7</v>
      </c>
      <c r="T174" s="38" t="str">
        <f t="shared" si="73"/>
        <v>Employment</v>
      </c>
      <c r="U174" s="38">
        <f t="shared" si="87"/>
        <v>12</v>
      </c>
      <c r="V174" s="38" t="str">
        <f t="shared" si="88"/>
        <v>Metric</v>
      </c>
      <c r="W174" s="38" t="str">
        <f t="shared" si="71"/>
        <v>Pre</v>
      </c>
      <c r="X174" s="102" t="str">
        <f t="shared" si="89"/>
        <v/>
      </c>
      <c r="Y174" s="245" t="str">
        <f t="shared" si="90"/>
        <v/>
      </c>
      <c r="AF174" s="40">
        <f t="shared" si="82"/>
        <v>8</v>
      </c>
      <c r="AG174" s="40" t="str">
        <f t="shared" si="64"/>
        <v>NFWF-44109</v>
      </c>
      <c r="AH174" s="40">
        <f t="shared" si="79"/>
        <v>7</v>
      </c>
      <c r="AI174" s="40" t="str">
        <f t="shared" si="83"/>
        <v>Proprietor's Income</v>
      </c>
      <c r="AJ174" s="40">
        <f t="shared" si="83"/>
        <v>10</v>
      </c>
      <c r="AK174" s="40" t="str">
        <f t="shared" si="83"/>
        <v>Metric</v>
      </c>
      <c r="AL174" s="40" t="str">
        <f t="shared" si="81"/>
        <v>Pre</v>
      </c>
      <c r="AM174" s="40">
        <f t="shared" si="80"/>
        <v>100</v>
      </c>
      <c r="AN174" s="40">
        <f>VLOOKUP(AM174,'Inputs_Metric 7'!$G$49:$H$51,2,FALSE)</f>
        <v>0.01</v>
      </c>
      <c r="AO174" s="104">
        <f>SUMIFS(
INDEX('Step 1_Metric 7'!$W$1:$AD$99999,    1,    MATCH(CONCATENATE($AL174," - ",$AI174),'Step 1_Metric 7'!$W$1:$AD$1,0))         :          INDEX('Step 1_Metric 7'!$W$1:$AD$99999,    99999,    MATCH(CONCATENATE($AL174," - ",$AI174),'Step 1_Metric 7'!$W$1:$AD$1,0)),
'Step 1_Metric 7'!$C$1:$C$99999,       $AM174,    'Step 1_Metric 7'!$D$1:$D$99999,     $AG174         )</f>
        <v>0</v>
      </c>
      <c r="AP174" s="104">
        <f t="shared" si="65"/>
        <v>0</v>
      </c>
      <c r="AQ174" s="104">
        <f t="shared" si="66"/>
        <v>0</v>
      </c>
      <c r="AR174" s="104" t="str">
        <f t="shared" si="67"/>
        <v/>
      </c>
      <c r="AS174" s="104" t="str">
        <f t="shared" si="68"/>
        <v/>
      </c>
      <c r="AT174" s="104" t="str">
        <f t="shared" si="69"/>
        <v/>
      </c>
      <c r="AU174" s="104">
        <f t="shared" si="70"/>
        <v>0</v>
      </c>
    </row>
    <row r="175" spans="2:47" x14ac:dyDescent="0.25">
      <c r="B175">
        <v>114</v>
      </c>
      <c r="C175" t="str">
        <f>IFERROR(VLOOKUP(B175,'Step 1_Metric 7'!A:D,4,FALSE),"")</f>
        <v/>
      </c>
      <c r="P175" s="38" t="str">
        <f t="shared" si="84"/>
        <v>EmploymentPost</v>
      </c>
      <c r="Q175" s="40">
        <f t="shared" si="72"/>
        <v>16</v>
      </c>
      <c r="R175" s="40" t="str">
        <f t="shared" si="85"/>
        <v/>
      </c>
      <c r="S175" s="40">
        <f t="shared" si="86"/>
        <v>7</v>
      </c>
      <c r="T175" s="38" t="str">
        <f t="shared" si="73"/>
        <v>Employment</v>
      </c>
      <c r="U175" s="38">
        <f t="shared" si="87"/>
        <v>12</v>
      </c>
      <c r="V175" s="38" t="str">
        <f t="shared" si="88"/>
        <v>Metric</v>
      </c>
      <c r="W175" s="38" t="str">
        <f t="shared" si="71"/>
        <v>Post</v>
      </c>
      <c r="X175" s="102" t="str">
        <f t="shared" si="89"/>
        <v/>
      </c>
      <c r="Y175" s="245" t="str">
        <f t="shared" si="90"/>
        <v/>
      </c>
      <c r="AF175" s="40">
        <f t="shared" si="82"/>
        <v>8</v>
      </c>
      <c r="AG175" s="40" t="str">
        <f t="shared" si="64"/>
        <v>NFWF-44109</v>
      </c>
      <c r="AH175" s="40">
        <f t="shared" si="79"/>
        <v>7</v>
      </c>
      <c r="AI175" s="40" t="str">
        <f t="shared" si="83"/>
        <v>Proprietor's Income</v>
      </c>
      <c r="AJ175" s="40">
        <f t="shared" si="83"/>
        <v>10</v>
      </c>
      <c r="AK175" s="40" t="str">
        <f t="shared" si="83"/>
        <v>Metric</v>
      </c>
      <c r="AL175" s="40" t="str">
        <f t="shared" si="81"/>
        <v>Post</v>
      </c>
      <c r="AM175" s="40">
        <f t="shared" si="80"/>
        <v>2</v>
      </c>
      <c r="AN175" s="40">
        <f>VLOOKUP(AM175,'Inputs_Metric 7'!$G$49:$H$51,2,FALSE)</f>
        <v>0.5</v>
      </c>
      <c r="AO175" s="104">
        <f>SUMIFS(
INDEX('Step 1_Metric 7'!$W$1:$AD$99999,    1,    MATCH(CONCATENATE($AL175," - ",$AI175),'Step 1_Metric 7'!$W$1:$AD$1,0))         :          INDEX('Step 1_Metric 7'!$W$1:$AD$99999,    99999,    MATCH(CONCATENATE($AL175," - ",$AI175),'Step 1_Metric 7'!$W$1:$AD$1,0)),
'Step 1_Metric 7'!$C$1:$C$99999,       $AM175,    'Step 1_Metric 7'!$D$1:$D$99999,     $AG175         )</f>
        <v>0</v>
      </c>
      <c r="AP175" s="104" t="str">
        <f t="shared" si="65"/>
        <v/>
      </c>
      <c r="AQ175" s="104" t="str">
        <f t="shared" si="66"/>
        <v/>
      </c>
      <c r="AR175" s="104" t="str">
        <f t="shared" si="67"/>
        <v/>
      </c>
      <c r="AS175" s="104" t="str">
        <f t="shared" si="68"/>
        <v/>
      </c>
      <c r="AT175" s="104">
        <f t="shared" si="69"/>
        <v>0</v>
      </c>
      <c r="AU175" s="104">
        <f t="shared" si="70"/>
        <v>0</v>
      </c>
    </row>
    <row r="176" spans="2:47" x14ac:dyDescent="0.25">
      <c r="B176">
        <v>115</v>
      </c>
      <c r="C176" t="str">
        <f>IFERROR(VLOOKUP(B176,'Step 1_Metric 7'!A:D,4,FALSE),"")</f>
        <v/>
      </c>
      <c r="P176" s="38" t="str">
        <f t="shared" si="84"/>
        <v>OutputPre</v>
      </c>
      <c r="Q176" s="40">
        <f t="shared" si="72"/>
        <v>16</v>
      </c>
      <c r="R176" s="40" t="str">
        <f t="shared" si="85"/>
        <v/>
      </c>
      <c r="S176" s="40">
        <f t="shared" si="86"/>
        <v>7</v>
      </c>
      <c r="T176" s="38" t="str">
        <f t="shared" si="73"/>
        <v>Output</v>
      </c>
      <c r="U176" s="38">
        <f t="shared" si="87"/>
        <v>1</v>
      </c>
      <c r="V176" s="38" t="str">
        <f t="shared" si="88"/>
        <v>Priority Metric</v>
      </c>
      <c r="W176" s="38" t="str">
        <f t="shared" si="71"/>
        <v>Pre</v>
      </c>
      <c r="X176" s="102" t="str">
        <f t="shared" si="89"/>
        <v/>
      </c>
      <c r="Y176" s="245" t="str">
        <f t="shared" si="90"/>
        <v/>
      </c>
      <c r="AF176" s="40">
        <f t="shared" si="82"/>
        <v>8</v>
      </c>
      <c r="AG176" s="40" t="str">
        <f t="shared" si="64"/>
        <v>NFWF-44109</v>
      </c>
      <c r="AH176" s="40">
        <f t="shared" si="79"/>
        <v>7</v>
      </c>
      <c r="AI176" s="40" t="str">
        <f t="shared" si="83"/>
        <v>Proprietor's Income</v>
      </c>
      <c r="AJ176" s="40">
        <f t="shared" si="83"/>
        <v>10</v>
      </c>
      <c r="AK176" s="40" t="str">
        <f t="shared" si="83"/>
        <v>Metric</v>
      </c>
      <c r="AL176" s="40" t="str">
        <f t="shared" si="81"/>
        <v>Post</v>
      </c>
      <c r="AM176" s="40">
        <f t="shared" si="80"/>
        <v>20</v>
      </c>
      <c r="AN176" s="40">
        <f>VLOOKUP(AM176,'Inputs_Metric 7'!$G$49:$H$51,2,FALSE)</f>
        <v>0.05</v>
      </c>
      <c r="AO176" s="104">
        <f>SUMIFS(
INDEX('Step 1_Metric 7'!$W$1:$AD$99999,    1,    MATCH(CONCATENATE($AL176," - ",$AI176),'Step 1_Metric 7'!$W$1:$AD$1,0))         :          INDEX('Step 1_Metric 7'!$W$1:$AD$99999,    99999,    MATCH(CONCATENATE($AL176," - ",$AI176),'Step 1_Metric 7'!$W$1:$AD$1,0)),
'Step 1_Metric 7'!$C$1:$C$99999,       $AM176,    'Step 1_Metric 7'!$D$1:$D$99999,     $AG176         )</f>
        <v>0</v>
      </c>
      <c r="AP176" s="104" t="str">
        <f t="shared" si="65"/>
        <v/>
      </c>
      <c r="AQ176" s="104" t="str">
        <f t="shared" si="66"/>
        <v/>
      </c>
      <c r="AR176" s="104">
        <f t="shared" si="67"/>
        <v>0</v>
      </c>
      <c r="AS176" s="104">
        <f t="shared" si="68"/>
        <v>0</v>
      </c>
      <c r="AT176" s="104" t="str">
        <f t="shared" si="69"/>
        <v/>
      </c>
      <c r="AU176" s="104">
        <f t="shared" si="70"/>
        <v>0</v>
      </c>
    </row>
    <row r="177" spans="2:47" x14ac:dyDescent="0.25">
      <c r="B177">
        <v>116</v>
      </c>
      <c r="C177" t="str">
        <f>IFERROR(VLOOKUP(B177,'Step 1_Metric 7'!A:D,4,FALSE),"")</f>
        <v/>
      </c>
      <c r="P177" s="38" t="str">
        <f t="shared" si="84"/>
        <v>OutputPost</v>
      </c>
      <c r="Q177" s="40">
        <f t="shared" si="72"/>
        <v>16</v>
      </c>
      <c r="R177" s="40" t="str">
        <f t="shared" si="85"/>
        <v/>
      </c>
      <c r="S177" s="40">
        <f t="shared" si="86"/>
        <v>7</v>
      </c>
      <c r="T177" s="38" t="str">
        <f t="shared" si="73"/>
        <v>Output</v>
      </c>
      <c r="U177" s="38">
        <f t="shared" si="87"/>
        <v>1</v>
      </c>
      <c r="V177" s="38" t="str">
        <f t="shared" si="88"/>
        <v>Priority Metric</v>
      </c>
      <c r="W177" s="38" t="str">
        <f t="shared" si="71"/>
        <v>Post</v>
      </c>
      <c r="X177" s="102" t="str">
        <f t="shared" si="89"/>
        <v/>
      </c>
      <c r="Y177" s="245" t="str">
        <f t="shared" si="90"/>
        <v/>
      </c>
      <c r="AF177" s="40">
        <f t="shared" si="82"/>
        <v>8</v>
      </c>
      <c r="AG177" s="40" t="str">
        <f t="shared" si="64"/>
        <v>NFWF-44109</v>
      </c>
      <c r="AH177" s="40">
        <f t="shared" si="79"/>
        <v>7</v>
      </c>
      <c r="AI177" s="40" t="str">
        <f t="shared" si="83"/>
        <v>Proprietor's Income</v>
      </c>
      <c r="AJ177" s="40">
        <f t="shared" si="83"/>
        <v>10</v>
      </c>
      <c r="AK177" s="40" t="str">
        <f t="shared" si="83"/>
        <v>Metric</v>
      </c>
      <c r="AL177" s="40" t="str">
        <f t="shared" si="81"/>
        <v>Post</v>
      </c>
      <c r="AM177" s="40">
        <f t="shared" si="80"/>
        <v>100</v>
      </c>
      <c r="AN177" s="40">
        <f>VLOOKUP(AM177,'Inputs_Metric 7'!$G$49:$H$51,2,FALSE)</f>
        <v>0.01</v>
      </c>
      <c r="AO177" s="104">
        <f>SUMIFS(
INDEX('Step 1_Metric 7'!$W$1:$AD$99999,    1,    MATCH(CONCATENATE($AL177," - ",$AI177),'Step 1_Metric 7'!$W$1:$AD$1,0))         :          INDEX('Step 1_Metric 7'!$W$1:$AD$99999,    99999,    MATCH(CONCATENATE($AL177," - ",$AI177),'Step 1_Metric 7'!$W$1:$AD$1,0)),
'Step 1_Metric 7'!$C$1:$C$99999,       $AM177,    'Step 1_Metric 7'!$D$1:$D$99999,     $AG177         )</f>
        <v>0</v>
      </c>
      <c r="AP177" s="104">
        <f t="shared" si="65"/>
        <v>0</v>
      </c>
      <c r="AQ177" s="104">
        <f t="shared" si="66"/>
        <v>0</v>
      </c>
      <c r="AR177" s="104" t="str">
        <f t="shared" si="67"/>
        <v/>
      </c>
      <c r="AS177" s="104" t="str">
        <f t="shared" si="68"/>
        <v/>
      </c>
      <c r="AT177" s="104" t="str">
        <f t="shared" si="69"/>
        <v/>
      </c>
      <c r="AU177" s="104">
        <f t="shared" si="70"/>
        <v>0</v>
      </c>
    </row>
    <row r="178" spans="2:47" x14ac:dyDescent="0.25">
      <c r="B178">
        <v>117</v>
      </c>
      <c r="C178" t="str">
        <f>IFERROR(VLOOKUP(B178,'Step 1_Metric 7'!A:D,4,FALSE),"")</f>
        <v/>
      </c>
      <c r="P178" s="38" t="str">
        <f t="shared" si="84"/>
        <v>Proprietor's IncomePre</v>
      </c>
      <c r="Q178" s="40">
        <f t="shared" si="72"/>
        <v>17</v>
      </c>
      <c r="R178" s="40" t="str">
        <f t="shared" si="85"/>
        <v/>
      </c>
      <c r="S178" s="40">
        <f t="shared" si="86"/>
        <v>7</v>
      </c>
      <c r="T178" s="38" t="str">
        <f t="shared" si="73"/>
        <v>Proprietor's Income</v>
      </c>
      <c r="U178" s="38">
        <f t="shared" si="87"/>
        <v>10</v>
      </c>
      <c r="V178" s="38" t="str">
        <f t="shared" si="88"/>
        <v>Metric</v>
      </c>
      <c r="W178" s="38" t="str">
        <f t="shared" si="71"/>
        <v>Pre</v>
      </c>
      <c r="X178" s="102" t="str">
        <f t="shared" si="89"/>
        <v/>
      </c>
      <c r="Y178" s="245" t="str">
        <f t="shared" si="90"/>
        <v/>
      </c>
      <c r="AF178" s="40">
        <f t="shared" si="82"/>
        <v>8</v>
      </c>
      <c r="AG178" s="40" t="str">
        <f t="shared" si="64"/>
        <v>NFWF-44109</v>
      </c>
      <c r="AH178" s="40">
        <f t="shared" si="79"/>
        <v>7</v>
      </c>
      <c r="AI178" s="40" t="str">
        <f t="shared" si="83"/>
        <v>Labor Income</v>
      </c>
      <c r="AJ178" s="40">
        <f t="shared" si="83"/>
        <v>11</v>
      </c>
      <c r="AK178" s="40" t="str">
        <f t="shared" si="83"/>
        <v>Metric</v>
      </c>
      <c r="AL178" s="40" t="str">
        <f t="shared" si="81"/>
        <v>Pre</v>
      </c>
      <c r="AM178" s="40">
        <f t="shared" si="80"/>
        <v>2</v>
      </c>
      <c r="AN178" s="40">
        <f>VLOOKUP(AM178,'Inputs_Metric 7'!$G$49:$H$51,2,FALSE)</f>
        <v>0.5</v>
      </c>
      <c r="AO178" s="104">
        <f>SUMIFS(
INDEX('Step 1_Metric 7'!$W$1:$AD$99999,    1,    MATCH(CONCATENATE($AL178," - ",$AI178),'Step 1_Metric 7'!$W$1:$AD$1,0))         :          INDEX('Step 1_Metric 7'!$W$1:$AD$99999,    99999,    MATCH(CONCATENATE($AL178," - ",$AI178),'Step 1_Metric 7'!$W$1:$AD$1,0)),
'Step 1_Metric 7'!$C$1:$C$99999,       $AM178,    'Step 1_Metric 7'!$D$1:$D$99999,     $AG178         )</f>
        <v>0</v>
      </c>
      <c r="AP178" s="104" t="str">
        <f t="shared" si="65"/>
        <v/>
      </c>
      <c r="AQ178" s="104" t="str">
        <f t="shared" si="66"/>
        <v/>
      </c>
      <c r="AR178" s="104" t="str">
        <f t="shared" si="67"/>
        <v/>
      </c>
      <c r="AS178" s="104" t="str">
        <f t="shared" si="68"/>
        <v/>
      </c>
      <c r="AT178" s="104">
        <f t="shared" si="69"/>
        <v>0</v>
      </c>
      <c r="AU178" s="104">
        <f t="shared" si="70"/>
        <v>0</v>
      </c>
    </row>
    <row r="179" spans="2:47" x14ac:dyDescent="0.25">
      <c r="B179">
        <v>118</v>
      </c>
      <c r="C179" t="str">
        <f>IFERROR(VLOOKUP(B179,'Step 1_Metric 7'!A:D,4,FALSE),"")</f>
        <v/>
      </c>
      <c r="P179" s="38" t="str">
        <f t="shared" si="84"/>
        <v>Proprietor's IncomePost</v>
      </c>
      <c r="Q179" s="40">
        <f t="shared" si="72"/>
        <v>17</v>
      </c>
      <c r="R179" s="40" t="str">
        <f t="shared" si="85"/>
        <v/>
      </c>
      <c r="S179" s="40">
        <f t="shared" si="86"/>
        <v>7</v>
      </c>
      <c r="T179" s="38" t="str">
        <f t="shared" si="73"/>
        <v>Proprietor's Income</v>
      </c>
      <c r="U179" s="38">
        <f t="shared" si="87"/>
        <v>10</v>
      </c>
      <c r="V179" s="38" t="str">
        <f t="shared" si="88"/>
        <v>Metric</v>
      </c>
      <c r="W179" s="38" t="str">
        <f t="shared" si="71"/>
        <v>Post</v>
      </c>
      <c r="X179" s="102" t="str">
        <f t="shared" si="89"/>
        <v/>
      </c>
      <c r="Y179" s="245" t="str">
        <f t="shared" si="90"/>
        <v/>
      </c>
      <c r="AF179" s="40">
        <f t="shared" si="82"/>
        <v>8</v>
      </c>
      <c r="AG179" s="40" t="str">
        <f t="shared" si="64"/>
        <v>NFWF-44109</v>
      </c>
      <c r="AH179" s="40">
        <f t="shared" si="79"/>
        <v>7</v>
      </c>
      <c r="AI179" s="40" t="str">
        <f t="shared" si="83"/>
        <v>Labor Income</v>
      </c>
      <c r="AJ179" s="40">
        <f t="shared" si="83"/>
        <v>11</v>
      </c>
      <c r="AK179" s="40" t="str">
        <f t="shared" si="83"/>
        <v>Metric</v>
      </c>
      <c r="AL179" s="40" t="str">
        <f t="shared" si="81"/>
        <v>Pre</v>
      </c>
      <c r="AM179" s="40">
        <f t="shared" si="80"/>
        <v>20</v>
      </c>
      <c r="AN179" s="40">
        <f>VLOOKUP(AM179,'Inputs_Metric 7'!$G$49:$H$51,2,FALSE)</f>
        <v>0.05</v>
      </c>
      <c r="AO179" s="104">
        <f>SUMIFS(
INDEX('Step 1_Metric 7'!$W$1:$AD$99999,    1,    MATCH(CONCATENATE($AL179," - ",$AI179),'Step 1_Metric 7'!$W$1:$AD$1,0))         :          INDEX('Step 1_Metric 7'!$W$1:$AD$99999,    99999,    MATCH(CONCATENATE($AL179," - ",$AI179),'Step 1_Metric 7'!$W$1:$AD$1,0)),
'Step 1_Metric 7'!$C$1:$C$99999,       $AM179,    'Step 1_Metric 7'!$D$1:$D$99999,     $AG179         )</f>
        <v>0</v>
      </c>
      <c r="AP179" s="104" t="str">
        <f t="shared" si="65"/>
        <v/>
      </c>
      <c r="AQ179" s="104" t="str">
        <f t="shared" si="66"/>
        <v/>
      </c>
      <c r="AR179" s="104">
        <f t="shared" si="67"/>
        <v>0</v>
      </c>
      <c r="AS179" s="104">
        <f t="shared" si="68"/>
        <v>0</v>
      </c>
      <c r="AT179" s="104" t="str">
        <f t="shared" si="69"/>
        <v/>
      </c>
      <c r="AU179" s="104">
        <f t="shared" si="70"/>
        <v>0</v>
      </c>
    </row>
    <row r="180" spans="2:47" x14ac:dyDescent="0.25">
      <c r="B180">
        <v>119</v>
      </c>
      <c r="C180" t="str">
        <f>IFERROR(VLOOKUP(B180,'Step 1_Metric 7'!A:D,4,FALSE),"")</f>
        <v/>
      </c>
      <c r="P180" s="38" t="str">
        <f t="shared" si="84"/>
        <v>Labor IncomePre</v>
      </c>
      <c r="Q180" s="40">
        <f t="shared" si="72"/>
        <v>17</v>
      </c>
      <c r="R180" s="40" t="str">
        <f t="shared" si="85"/>
        <v/>
      </c>
      <c r="S180" s="40">
        <f t="shared" si="86"/>
        <v>7</v>
      </c>
      <c r="T180" s="38" t="str">
        <f t="shared" si="73"/>
        <v>Labor Income</v>
      </c>
      <c r="U180" s="38">
        <f t="shared" si="87"/>
        <v>11</v>
      </c>
      <c r="V180" s="38" t="str">
        <f t="shared" si="88"/>
        <v>Metric</v>
      </c>
      <c r="W180" s="38" t="str">
        <f t="shared" si="71"/>
        <v>Pre</v>
      </c>
      <c r="X180" s="102" t="str">
        <f t="shared" si="89"/>
        <v/>
      </c>
      <c r="Y180" s="245" t="str">
        <f t="shared" si="90"/>
        <v/>
      </c>
      <c r="AF180" s="40">
        <f t="shared" si="82"/>
        <v>8</v>
      </c>
      <c r="AG180" s="40" t="str">
        <f t="shared" ref="AG180:AG240" si="91">VLOOKUP(AF180,$B$62:$C$296,2,FALSE)</f>
        <v>NFWF-44109</v>
      </c>
      <c r="AH180" s="40">
        <f t="shared" si="79"/>
        <v>7</v>
      </c>
      <c r="AI180" s="40" t="str">
        <f t="shared" si="83"/>
        <v>Labor Income</v>
      </c>
      <c r="AJ180" s="40">
        <f t="shared" si="83"/>
        <v>11</v>
      </c>
      <c r="AK180" s="40" t="str">
        <f t="shared" si="83"/>
        <v>Metric</v>
      </c>
      <c r="AL180" s="40" t="str">
        <f t="shared" si="81"/>
        <v>Pre</v>
      </c>
      <c r="AM180" s="40">
        <f t="shared" si="80"/>
        <v>100</v>
      </c>
      <c r="AN180" s="40">
        <f>VLOOKUP(AM180,'Inputs_Metric 7'!$G$49:$H$51,2,FALSE)</f>
        <v>0.01</v>
      </c>
      <c r="AO180" s="104">
        <f>SUMIFS(
INDEX('Step 1_Metric 7'!$W$1:$AD$99999,    1,    MATCH(CONCATENATE($AL180," - ",$AI180),'Step 1_Metric 7'!$W$1:$AD$1,0))         :          INDEX('Step 1_Metric 7'!$W$1:$AD$99999,    99999,    MATCH(CONCATENATE($AL180," - ",$AI180),'Step 1_Metric 7'!$W$1:$AD$1,0)),
'Step 1_Metric 7'!$C$1:$C$99999,       $AM180,    'Step 1_Metric 7'!$D$1:$D$99999,     $AG180         )</f>
        <v>0</v>
      </c>
      <c r="AP180" s="104">
        <f t="shared" ref="AP180:AP240" si="92">IF(AN180=0.01,AO180*AN180,"")</f>
        <v>0</v>
      </c>
      <c r="AQ180" s="104">
        <f t="shared" ref="AQ180:AQ240" si="93">IF(AN180=0.01,(0.5)*(AN179-AN180)*(AO180-AO179),"")</f>
        <v>0</v>
      </c>
      <c r="AR180" s="104" t="str">
        <f t="shared" ref="AR180:AR240" si="94">IF(AN180=0.05,(AN180-AN220)*AO180,"")</f>
        <v/>
      </c>
      <c r="AS180" s="104" t="str">
        <f t="shared" ref="AS180:AS240" si="95">IF(AN180=0.05,(0.5)*(AN179-AN180)*(AO180-AO179),"")</f>
        <v/>
      </c>
      <c r="AT180" s="104" t="str">
        <f t="shared" ref="AT180:AT240" si="96">IF(AN180=0.5,(AN180-AN220)*AO180,"")</f>
        <v/>
      </c>
      <c r="AU180" s="104">
        <f t="shared" ref="AU180:AU240" si="97">SUM(AP180:AT180)</f>
        <v>0</v>
      </c>
    </row>
    <row r="181" spans="2:47" x14ac:dyDescent="0.25">
      <c r="B181">
        <v>120</v>
      </c>
      <c r="C181" t="str">
        <f>IFERROR(VLOOKUP(B181,'Step 1_Metric 7'!A:D,4,FALSE),"")</f>
        <v/>
      </c>
      <c r="P181" s="38" t="str">
        <f t="shared" si="84"/>
        <v>Labor IncomePost</v>
      </c>
      <c r="Q181" s="40">
        <f t="shared" si="72"/>
        <v>17</v>
      </c>
      <c r="R181" s="40" t="str">
        <f t="shared" si="85"/>
        <v/>
      </c>
      <c r="S181" s="40">
        <f t="shared" si="86"/>
        <v>7</v>
      </c>
      <c r="T181" s="38" t="str">
        <f t="shared" si="73"/>
        <v>Labor Income</v>
      </c>
      <c r="U181" s="38">
        <f t="shared" si="87"/>
        <v>11</v>
      </c>
      <c r="V181" s="38" t="str">
        <f t="shared" si="88"/>
        <v>Metric</v>
      </c>
      <c r="W181" s="38" t="str">
        <f t="shared" ref="W181:W244" si="98">W179</f>
        <v>Post</v>
      </c>
      <c r="X181" s="102" t="str">
        <f t="shared" si="89"/>
        <v/>
      </c>
      <c r="Y181" s="245" t="str">
        <f t="shared" si="90"/>
        <v/>
      </c>
      <c r="AF181" s="40">
        <f t="shared" si="82"/>
        <v>8</v>
      </c>
      <c r="AG181" s="40" t="str">
        <f t="shared" si="91"/>
        <v>NFWF-44109</v>
      </c>
      <c r="AH181" s="40">
        <f t="shared" si="79"/>
        <v>7</v>
      </c>
      <c r="AI181" s="40" t="str">
        <f t="shared" si="83"/>
        <v>Labor Income</v>
      </c>
      <c r="AJ181" s="40">
        <f t="shared" si="83"/>
        <v>11</v>
      </c>
      <c r="AK181" s="40" t="str">
        <f t="shared" si="83"/>
        <v>Metric</v>
      </c>
      <c r="AL181" s="40" t="str">
        <f t="shared" si="81"/>
        <v>Post</v>
      </c>
      <c r="AM181" s="40">
        <f t="shared" si="80"/>
        <v>2</v>
      </c>
      <c r="AN181" s="40">
        <f>VLOOKUP(AM181,'Inputs_Metric 7'!$G$49:$H$51,2,FALSE)</f>
        <v>0.5</v>
      </c>
      <c r="AO181" s="104">
        <f>SUMIFS(
INDEX('Step 1_Metric 7'!$W$1:$AD$99999,    1,    MATCH(CONCATENATE($AL181," - ",$AI181),'Step 1_Metric 7'!$W$1:$AD$1,0))         :          INDEX('Step 1_Metric 7'!$W$1:$AD$99999,    99999,    MATCH(CONCATENATE($AL181," - ",$AI181),'Step 1_Metric 7'!$W$1:$AD$1,0)),
'Step 1_Metric 7'!$C$1:$C$99999,       $AM181,    'Step 1_Metric 7'!$D$1:$D$99999,     $AG181         )</f>
        <v>0</v>
      </c>
      <c r="AP181" s="104" t="str">
        <f t="shared" si="92"/>
        <v/>
      </c>
      <c r="AQ181" s="104" t="str">
        <f t="shared" si="93"/>
        <v/>
      </c>
      <c r="AR181" s="104" t="str">
        <f t="shared" si="94"/>
        <v/>
      </c>
      <c r="AS181" s="104" t="str">
        <f t="shared" si="95"/>
        <v/>
      </c>
      <c r="AT181" s="104">
        <f t="shared" si="96"/>
        <v>0</v>
      </c>
      <c r="AU181" s="104">
        <f t="shared" si="97"/>
        <v>0</v>
      </c>
    </row>
    <row r="182" spans="2:47" x14ac:dyDescent="0.25">
      <c r="B182">
        <v>121</v>
      </c>
      <c r="C182" t="str">
        <f>IFERROR(VLOOKUP(B182,'Step 1_Metric 7'!A:D,4,FALSE),"")</f>
        <v/>
      </c>
      <c r="P182" s="38" t="str">
        <f t="shared" si="84"/>
        <v>EmploymentPre</v>
      </c>
      <c r="Q182" s="40">
        <f t="shared" si="72"/>
        <v>17</v>
      </c>
      <c r="R182" s="40" t="str">
        <f t="shared" si="85"/>
        <v/>
      </c>
      <c r="S182" s="40">
        <f t="shared" si="86"/>
        <v>7</v>
      </c>
      <c r="T182" s="38" t="str">
        <f t="shared" si="73"/>
        <v>Employment</v>
      </c>
      <c r="U182" s="38">
        <f t="shared" si="87"/>
        <v>12</v>
      </c>
      <c r="V182" s="38" t="str">
        <f t="shared" si="88"/>
        <v>Metric</v>
      </c>
      <c r="W182" s="38" t="str">
        <f t="shared" si="98"/>
        <v>Pre</v>
      </c>
      <c r="X182" s="102" t="str">
        <f t="shared" si="89"/>
        <v/>
      </c>
      <c r="Y182" s="245" t="str">
        <f t="shared" si="90"/>
        <v/>
      </c>
      <c r="AF182" s="40">
        <f t="shared" si="82"/>
        <v>8</v>
      </c>
      <c r="AG182" s="40" t="str">
        <f t="shared" si="91"/>
        <v>NFWF-44109</v>
      </c>
      <c r="AH182" s="40">
        <f t="shared" si="79"/>
        <v>7</v>
      </c>
      <c r="AI182" s="40" t="str">
        <f t="shared" si="83"/>
        <v>Labor Income</v>
      </c>
      <c r="AJ182" s="40">
        <f t="shared" si="83"/>
        <v>11</v>
      </c>
      <c r="AK182" s="40" t="str">
        <f t="shared" si="83"/>
        <v>Metric</v>
      </c>
      <c r="AL182" s="40" t="str">
        <f t="shared" si="81"/>
        <v>Post</v>
      </c>
      <c r="AM182" s="40">
        <f t="shared" si="80"/>
        <v>20</v>
      </c>
      <c r="AN182" s="40">
        <f>VLOOKUP(AM182,'Inputs_Metric 7'!$G$49:$H$51,2,FALSE)</f>
        <v>0.05</v>
      </c>
      <c r="AO182" s="104">
        <f>SUMIFS(
INDEX('Step 1_Metric 7'!$W$1:$AD$99999,    1,    MATCH(CONCATENATE($AL182," - ",$AI182),'Step 1_Metric 7'!$W$1:$AD$1,0))         :          INDEX('Step 1_Metric 7'!$W$1:$AD$99999,    99999,    MATCH(CONCATENATE($AL182," - ",$AI182),'Step 1_Metric 7'!$W$1:$AD$1,0)),
'Step 1_Metric 7'!$C$1:$C$99999,       $AM182,    'Step 1_Metric 7'!$D$1:$D$99999,     $AG182         )</f>
        <v>0</v>
      </c>
      <c r="AP182" s="104" t="str">
        <f t="shared" si="92"/>
        <v/>
      </c>
      <c r="AQ182" s="104" t="str">
        <f t="shared" si="93"/>
        <v/>
      </c>
      <c r="AR182" s="104">
        <f t="shared" si="94"/>
        <v>0</v>
      </c>
      <c r="AS182" s="104">
        <f t="shared" si="95"/>
        <v>0</v>
      </c>
      <c r="AT182" s="104" t="str">
        <f t="shared" si="96"/>
        <v/>
      </c>
      <c r="AU182" s="104">
        <f t="shared" si="97"/>
        <v>0</v>
      </c>
    </row>
    <row r="183" spans="2:47" x14ac:dyDescent="0.25">
      <c r="B183">
        <v>122</v>
      </c>
      <c r="C183" t="str">
        <f>IFERROR(VLOOKUP(B183,'Step 1_Metric 7'!A:D,4,FALSE),"")</f>
        <v/>
      </c>
      <c r="P183" s="38" t="str">
        <f t="shared" si="84"/>
        <v>EmploymentPost</v>
      </c>
      <c r="Q183" s="40">
        <f t="shared" si="72"/>
        <v>17</v>
      </c>
      <c r="R183" s="40" t="str">
        <f t="shared" si="85"/>
        <v/>
      </c>
      <c r="S183" s="40">
        <f t="shared" si="86"/>
        <v>7</v>
      </c>
      <c r="T183" s="38" t="str">
        <f t="shared" si="73"/>
        <v>Employment</v>
      </c>
      <c r="U183" s="38">
        <f t="shared" si="87"/>
        <v>12</v>
      </c>
      <c r="V183" s="38" t="str">
        <f t="shared" si="88"/>
        <v>Metric</v>
      </c>
      <c r="W183" s="38" t="str">
        <f t="shared" si="98"/>
        <v>Post</v>
      </c>
      <c r="X183" s="102" t="str">
        <f t="shared" si="89"/>
        <v/>
      </c>
      <c r="Y183" s="245" t="str">
        <f t="shared" si="90"/>
        <v/>
      </c>
      <c r="AF183" s="40">
        <f t="shared" si="82"/>
        <v>8</v>
      </c>
      <c r="AG183" s="40" t="str">
        <f t="shared" si="91"/>
        <v>NFWF-44109</v>
      </c>
      <c r="AH183" s="40">
        <f t="shared" si="79"/>
        <v>7</v>
      </c>
      <c r="AI183" s="40" t="str">
        <f t="shared" si="83"/>
        <v>Labor Income</v>
      </c>
      <c r="AJ183" s="40">
        <f t="shared" si="83"/>
        <v>11</v>
      </c>
      <c r="AK183" s="40" t="str">
        <f t="shared" si="83"/>
        <v>Metric</v>
      </c>
      <c r="AL183" s="40" t="str">
        <f t="shared" si="81"/>
        <v>Post</v>
      </c>
      <c r="AM183" s="40">
        <f t="shared" si="80"/>
        <v>100</v>
      </c>
      <c r="AN183" s="40">
        <f>VLOOKUP(AM183,'Inputs_Metric 7'!$G$49:$H$51,2,FALSE)</f>
        <v>0.01</v>
      </c>
      <c r="AO183" s="104">
        <f>SUMIFS(
INDEX('Step 1_Metric 7'!$W$1:$AD$99999,    1,    MATCH(CONCATENATE($AL183," - ",$AI183),'Step 1_Metric 7'!$W$1:$AD$1,0))         :          INDEX('Step 1_Metric 7'!$W$1:$AD$99999,    99999,    MATCH(CONCATENATE($AL183," - ",$AI183),'Step 1_Metric 7'!$W$1:$AD$1,0)),
'Step 1_Metric 7'!$C$1:$C$99999,       $AM183,    'Step 1_Metric 7'!$D$1:$D$99999,     $AG183         )</f>
        <v>0</v>
      </c>
      <c r="AP183" s="104">
        <f t="shared" si="92"/>
        <v>0</v>
      </c>
      <c r="AQ183" s="104">
        <f t="shared" si="93"/>
        <v>0</v>
      </c>
      <c r="AR183" s="104" t="str">
        <f t="shared" si="94"/>
        <v/>
      </c>
      <c r="AS183" s="104" t="str">
        <f t="shared" si="95"/>
        <v/>
      </c>
      <c r="AT183" s="104" t="str">
        <f t="shared" si="96"/>
        <v/>
      </c>
      <c r="AU183" s="104">
        <f t="shared" si="97"/>
        <v>0</v>
      </c>
    </row>
    <row r="184" spans="2:47" x14ac:dyDescent="0.25">
      <c r="B184">
        <v>123</v>
      </c>
      <c r="C184" t="str">
        <f>IFERROR(VLOOKUP(B184,'Step 1_Metric 7'!A:D,4,FALSE),"")</f>
        <v/>
      </c>
      <c r="P184" s="38" t="str">
        <f t="shared" si="84"/>
        <v>OutputPre</v>
      </c>
      <c r="Q184" s="40">
        <f t="shared" si="72"/>
        <v>17</v>
      </c>
      <c r="R184" s="40" t="str">
        <f t="shared" si="85"/>
        <v/>
      </c>
      <c r="S184" s="40">
        <f t="shared" si="86"/>
        <v>7</v>
      </c>
      <c r="T184" s="38" t="str">
        <f t="shared" si="73"/>
        <v>Output</v>
      </c>
      <c r="U184" s="38">
        <f t="shared" si="87"/>
        <v>1</v>
      </c>
      <c r="V184" s="38" t="str">
        <f t="shared" si="88"/>
        <v>Priority Metric</v>
      </c>
      <c r="W184" s="38" t="str">
        <f t="shared" si="98"/>
        <v>Pre</v>
      </c>
      <c r="X184" s="102" t="str">
        <f t="shared" si="89"/>
        <v/>
      </c>
      <c r="Y184" s="245" t="str">
        <f t="shared" si="90"/>
        <v/>
      </c>
      <c r="AF184" s="40">
        <f t="shared" si="82"/>
        <v>8</v>
      </c>
      <c r="AG184" s="40" t="str">
        <f t="shared" si="91"/>
        <v>NFWF-44109</v>
      </c>
      <c r="AH184" s="40">
        <f t="shared" si="79"/>
        <v>7</v>
      </c>
      <c r="AI184" s="40" t="str">
        <f t="shared" si="83"/>
        <v>Employment</v>
      </c>
      <c r="AJ184" s="40">
        <f t="shared" si="83"/>
        <v>12</v>
      </c>
      <c r="AK184" s="40" t="str">
        <f t="shared" si="83"/>
        <v>Metric</v>
      </c>
      <c r="AL184" s="40" t="str">
        <f t="shared" si="81"/>
        <v>Pre</v>
      </c>
      <c r="AM184" s="40">
        <f t="shared" si="80"/>
        <v>2</v>
      </c>
      <c r="AN184" s="40">
        <f>VLOOKUP(AM184,'Inputs_Metric 7'!$G$49:$H$51,2,FALSE)</f>
        <v>0.5</v>
      </c>
      <c r="AO184" s="104">
        <f>SUMIFS(
INDEX('Step 1_Metric 7'!$W$1:$AD$99999,    1,    MATCH(CONCATENATE($AL184," - ",$AI184),'Step 1_Metric 7'!$W$1:$AD$1,0))         :          INDEX('Step 1_Metric 7'!$W$1:$AD$99999,    99999,    MATCH(CONCATENATE($AL184," - ",$AI184),'Step 1_Metric 7'!$W$1:$AD$1,0)),
'Step 1_Metric 7'!$C$1:$C$99999,       $AM184,    'Step 1_Metric 7'!$D$1:$D$99999,     $AG184         )</f>
        <v>0</v>
      </c>
      <c r="AP184" s="104" t="str">
        <f t="shared" si="92"/>
        <v/>
      </c>
      <c r="AQ184" s="104" t="str">
        <f t="shared" si="93"/>
        <v/>
      </c>
      <c r="AR184" s="104" t="str">
        <f t="shared" si="94"/>
        <v/>
      </c>
      <c r="AS184" s="104" t="str">
        <f t="shared" si="95"/>
        <v/>
      </c>
      <c r="AT184" s="104">
        <f t="shared" si="96"/>
        <v>0</v>
      </c>
      <c r="AU184" s="104">
        <f t="shared" si="97"/>
        <v>0</v>
      </c>
    </row>
    <row r="185" spans="2:47" x14ac:dyDescent="0.25">
      <c r="B185">
        <v>124</v>
      </c>
      <c r="C185" t="str">
        <f>IFERROR(VLOOKUP(B185,'Step 1_Metric 7'!A:D,4,FALSE),"")</f>
        <v/>
      </c>
      <c r="P185" s="38" t="str">
        <f t="shared" si="84"/>
        <v>OutputPost</v>
      </c>
      <c r="Q185" s="40">
        <f t="shared" si="72"/>
        <v>17</v>
      </c>
      <c r="R185" s="40" t="str">
        <f t="shared" si="85"/>
        <v/>
      </c>
      <c r="S185" s="40">
        <f t="shared" si="86"/>
        <v>7</v>
      </c>
      <c r="T185" s="38" t="str">
        <f t="shared" si="73"/>
        <v>Output</v>
      </c>
      <c r="U185" s="38">
        <f t="shared" si="87"/>
        <v>1</v>
      </c>
      <c r="V185" s="38" t="str">
        <f t="shared" si="88"/>
        <v>Priority Metric</v>
      </c>
      <c r="W185" s="38" t="str">
        <f t="shared" si="98"/>
        <v>Post</v>
      </c>
      <c r="X185" s="102" t="str">
        <f t="shared" si="89"/>
        <v/>
      </c>
      <c r="Y185" s="245" t="str">
        <f t="shared" si="90"/>
        <v/>
      </c>
      <c r="AF185" s="40">
        <f t="shared" si="82"/>
        <v>8</v>
      </c>
      <c r="AG185" s="40" t="str">
        <f t="shared" si="91"/>
        <v>NFWF-44109</v>
      </c>
      <c r="AH185" s="40">
        <f t="shared" si="79"/>
        <v>7</v>
      </c>
      <c r="AI185" s="40" t="str">
        <f t="shared" si="83"/>
        <v>Employment</v>
      </c>
      <c r="AJ185" s="40">
        <f t="shared" si="83"/>
        <v>12</v>
      </c>
      <c r="AK185" s="40" t="str">
        <f t="shared" si="83"/>
        <v>Metric</v>
      </c>
      <c r="AL185" s="40" t="str">
        <f t="shared" si="81"/>
        <v>Pre</v>
      </c>
      <c r="AM185" s="40">
        <f t="shared" si="80"/>
        <v>20</v>
      </c>
      <c r="AN185" s="40">
        <f>VLOOKUP(AM185,'Inputs_Metric 7'!$G$49:$H$51,2,FALSE)</f>
        <v>0.05</v>
      </c>
      <c r="AO185" s="104">
        <f>SUMIFS(
INDEX('Step 1_Metric 7'!$W$1:$AD$99999,    1,    MATCH(CONCATENATE($AL185," - ",$AI185),'Step 1_Metric 7'!$W$1:$AD$1,0))         :          INDEX('Step 1_Metric 7'!$W$1:$AD$99999,    99999,    MATCH(CONCATENATE($AL185," - ",$AI185),'Step 1_Metric 7'!$W$1:$AD$1,0)),
'Step 1_Metric 7'!$C$1:$C$99999,       $AM185,    'Step 1_Metric 7'!$D$1:$D$99999,     $AG185         )</f>
        <v>0</v>
      </c>
      <c r="AP185" s="104" t="str">
        <f t="shared" si="92"/>
        <v/>
      </c>
      <c r="AQ185" s="104" t="str">
        <f t="shared" si="93"/>
        <v/>
      </c>
      <c r="AR185" s="104">
        <f t="shared" si="94"/>
        <v>0</v>
      </c>
      <c r="AS185" s="104">
        <f t="shared" si="95"/>
        <v>0</v>
      </c>
      <c r="AT185" s="104" t="str">
        <f t="shared" si="96"/>
        <v/>
      </c>
      <c r="AU185" s="104">
        <f t="shared" si="97"/>
        <v>0</v>
      </c>
    </row>
    <row r="186" spans="2:47" x14ac:dyDescent="0.25">
      <c r="B186">
        <v>125</v>
      </c>
      <c r="C186" t="str">
        <f>IFERROR(VLOOKUP(B186,'Step 1_Metric 7'!A:D,4,FALSE),"")</f>
        <v/>
      </c>
      <c r="P186" s="38" t="str">
        <f t="shared" si="84"/>
        <v>Proprietor's IncomePre</v>
      </c>
      <c r="Q186" s="40">
        <f t="shared" ref="Q186:Q249" si="99">Q178+1</f>
        <v>18</v>
      </c>
      <c r="R186" s="40" t="str">
        <f t="shared" si="85"/>
        <v/>
      </c>
      <c r="S186" s="40">
        <f t="shared" si="86"/>
        <v>7</v>
      </c>
      <c r="T186" s="38" t="str">
        <f t="shared" si="73"/>
        <v>Proprietor's Income</v>
      </c>
      <c r="U186" s="38">
        <f t="shared" si="87"/>
        <v>10</v>
      </c>
      <c r="V186" s="38" t="str">
        <f t="shared" si="88"/>
        <v>Metric</v>
      </c>
      <c r="W186" s="38" t="str">
        <f t="shared" si="98"/>
        <v>Pre</v>
      </c>
      <c r="X186" s="102" t="str">
        <f t="shared" si="89"/>
        <v/>
      </c>
      <c r="Y186" s="245" t="str">
        <f t="shared" si="90"/>
        <v/>
      </c>
      <c r="AF186" s="40">
        <f t="shared" si="82"/>
        <v>8</v>
      </c>
      <c r="AG186" s="40" t="str">
        <f t="shared" si="91"/>
        <v>NFWF-44109</v>
      </c>
      <c r="AH186" s="40">
        <f t="shared" si="79"/>
        <v>7</v>
      </c>
      <c r="AI186" s="40" t="str">
        <f t="shared" si="83"/>
        <v>Employment</v>
      </c>
      <c r="AJ186" s="40">
        <f t="shared" si="83"/>
        <v>12</v>
      </c>
      <c r="AK186" s="40" t="str">
        <f t="shared" si="83"/>
        <v>Metric</v>
      </c>
      <c r="AL186" s="40" t="str">
        <f t="shared" si="81"/>
        <v>Pre</v>
      </c>
      <c r="AM186" s="40">
        <f t="shared" si="80"/>
        <v>100</v>
      </c>
      <c r="AN186" s="40">
        <f>VLOOKUP(AM186,'Inputs_Metric 7'!$G$49:$H$51,2,FALSE)</f>
        <v>0.01</v>
      </c>
      <c r="AO186" s="104">
        <f>SUMIFS(
INDEX('Step 1_Metric 7'!$W$1:$AD$99999,    1,    MATCH(CONCATENATE($AL186," - ",$AI186),'Step 1_Metric 7'!$W$1:$AD$1,0))         :          INDEX('Step 1_Metric 7'!$W$1:$AD$99999,    99999,    MATCH(CONCATENATE($AL186," - ",$AI186),'Step 1_Metric 7'!$W$1:$AD$1,0)),
'Step 1_Metric 7'!$C$1:$C$99999,       $AM186,    'Step 1_Metric 7'!$D$1:$D$99999,     $AG186         )</f>
        <v>0</v>
      </c>
      <c r="AP186" s="104">
        <f t="shared" si="92"/>
        <v>0</v>
      </c>
      <c r="AQ186" s="104">
        <f t="shared" si="93"/>
        <v>0</v>
      </c>
      <c r="AR186" s="104" t="str">
        <f t="shared" si="94"/>
        <v/>
      </c>
      <c r="AS186" s="104" t="str">
        <f t="shared" si="95"/>
        <v/>
      </c>
      <c r="AT186" s="104" t="str">
        <f t="shared" si="96"/>
        <v/>
      </c>
      <c r="AU186" s="104">
        <f t="shared" si="97"/>
        <v>0</v>
      </c>
    </row>
    <row r="187" spans="2:47" x14ac:dyDescent="0.25">
      <c r="B187">
        <v>126</v>
      </c>
      <c r="C187" t="str">
        <f>IFERROR(VLOOKUP(B187,'Step 1_Metric 7'!A:D,4,FALSE),"")</f>
        <v/>
      </c>
      <c r="P187" s="38" t="str">
        <f t="shared" si="84"/>
        <v>Proprietor's IncomePost</v>
      </c>
      <c r="Q187" s="40">
        <f t="shared" si="99"/>
        <v>18</v>
      </c>
      <c r="R187" s="40" t="str">
        <f t="shared" si="85"/>
        <v/>
      </c>
      <c r="S187" s="40">
        <f t="shared" si="86"/>
        <v>7</v>
      </c>
      <c r="T187" s="38" t="str">
        <f t="shared" ref="T187:T250" si="100">T179</f>
        <v>Proprietor's Income</v>
      </c>
      <c r="U187" s="38">
        <f t="shared" si="87"/>
        <v>10</v>
      </c>
      <c r="V187" s="38" t="str">
        <f t="shared" si="88"/>
        <v>Metric</v>
      </c>
      <c r="W187" s="38" t="str">
        <f t="shared" si="98"/>
        <v>Post</v>
      </c>
      <c r="X187" s="102" t="str">
        <f t="shared" si="89"/>
        <v/>
      </c>
      <c r="Y187" s="245" t="str">
        <f t="shared" si="90"/>
        <v/>
      </c>
      <c r="AF187" s="40">
        <f t="shared" si="82"/>
        <v>8</v>
      </c>
      <c r="AG187" s="40" t="str">
        <f t="shared" si="91"/>
        <v>NFWF-44109</v>
      </c>
      <c r="AH187" s="40">
        <f t="shared" si="79"/>
        <v>7</v>
      </c>
      <c r="AI187" s="40" t="str">
        <f t="shared" si="83"/>
        <v>Employment</v>
      </c>
      <c r="AJ187" s="40">
        <f t="shared" si="83"/>
        <v>12</v>
      </c>
      <c r="AK187" s="40" t="str">
        <f t="shared" si="83"/>
        <v>Metric</v>
      </c>
      <c r="AL187" s="40" t="str">
        <f t="shared" si="81"/>
        <v>Post</v>
      </c>
      <c r="AM187" s="40">
        <f t="shared" si="80"/>
        <v>2</v>
      </c>
      <c r="AN187" s="40">
        <f>VLOOKUP(AM187,'Inputs_Metric 7'!$G$49:$H$51,2,FALSE)</f>
        <v>0.5</v>
      </c>
      <c r="AO187" s="104">
        <f>SUMIFS(
INDEX('Step 1_Metric 7'!$W$1:$AD$99999,    1,    MATCH(CONCATENATE($AL187," - ",$AI187),'Step 1_Metric 7'!$W$1:$AD$1,0))         :          INDEX('Step 1_Metric 7'!$W$1:$AD$99999,    99999,    MATCH(CONCATENATE($AL187," - ",$AI187),'Step 1_Metric 7'!$W$1:$AD$1,0)),
'Step 1_Metric 7'!$C$1:$C$99999,       $AM187,    'Step 1_Metric 7'!$D$1:$D$99999,     $AG187         )</f>
        <v>0</v>
      </c>
      <c r="AP187" s="104" t="str">
        <f t="shared" si="92"/>
        <v/>
      </c>
      <c r="AQ187" s="104" t="str">
        <f t="shared" si="93"/>
        <v/>
      </c>
      <c r="AR187" s="104" t="str">
        <f t="shared" si="94"/>
        <v/>
      </c>
      <c r="AS187" s="104" t="str">
        <f t="shared" si="95"/>
        <v/>
      </c>
      <c r="AT187" s="104">
        <f t="shared" si="96"/>
        <v>0</v>
      </c>
      <c r="AU187" s="104">
        <f t="shared" si="97"/>
        <v>0</v>
      </c>
    </row>
    <row r="188" spans="2:47" x14ac:dyDescent="0.25">
      <c r="B188">
        <v>127</v>
      </c>
      <c r="C188" t="str">
        <f>IFERROR(VLOOKUP(B188,'Step 1_Metric 7'!A:D,4,FALSE),"")</f>
        <v/>
      </c>
      <c r="P188" s="38" t="str">
        <f t="shared" si="84"/>
        <v>Labor IncomePre</v>
      </c>
      <c r="Q188" s="40">
        <f t="shared" si="99"/>
        <v>18</v>
      </c>
      <c r="R188" s="40" t="str">
        <f t="shared" si="85"/>
        <v/>
      </c>
      <c r="S188" s="40">
        <f t="shared" si="86"/>
        <v>7</v>
      </c>
      <c r="T188" s="38" t="str">
        <f t="shared" si="100"/>
        <v>Labor Income</v>
      </c>
      <c r="U188" s="38">
        <f t="shared" si="87"/>
        <v>11</v>
      </c>
      <c r="V188" s="38" t="str">
        <f t="shared" si="88"/>
        <v>Metric</v>
      </c>
      <c r="W188" s="38" t="str">
        <f t="shared" si="98"/>
        <v>Pre</v>
      </c>
      <c r="X188" s="102" t="str">
        <f t="shared" si="89"/>
        <v/>
      </c>
      <c r="Y188" s="245" t="str">
        <f t="shared" si="90"/>
        <v/>
      </c>
      <c r="AF188" s="40">
        <f t="shared" si="82"/>
        <v>8</v>
      </c>
      <c r="AG188" s="40" t="str">
        <f t="shared" si="91"/>
        <v>NFWF-44109</v>
      </c>
      <c r="AH188" s="40">
        <f t="shared" si="79"/>
        <v>7</v>
      </c>
      <c r="AI188" s="40" t="str">
        <f t="shared" si="83"/>
        <v>Employment</v>
      </c>
      <c r="AJ188" s="40">
        <f t="shared" si="83"/>
        <v>12</v>
      </c>
      <c r="AK188" s="40" t="str">
        <f t="shared" si="83"/>
        <v>Metric</v>
      </c>
      <c r="AL188" s="40" t="str">
        <f t="shared" si="81"/>
        <v>Post</v>
      </c>
      <c r="AM188" s="40">
        <f t="shared" si="80"/>
        <v>20</v>
      </c>
      <c r="AN188" s="40">
        <f>VLOOKUP(AM188,'Inputs_Metric 7'!$G$49:$H$51,2,FALSE)</f>
        <v>0.05</v>
      </c>
      <c r="AO188" s="104">
        <f>SUMIFS(
INDEX('Step 1_Metric 7'!$W$1:$AD$99999,    1,    MATCH(CONCATENATE($AL188," - ",$AI188),'Step 1_Metric 7'!$W$1:$AD$1,0))         :          INDEX('Step 1_Metric 7'!$W$1:$AD$99999,    99999,    MATCH(CONCATENATE($AL188," - ",$AI188),'Step 1_Metric 7'!$W$1:$AD$1,0)),
'Step 1_Metric 7'!$C$1:$C$99999,       $AM188,    'Step 1_Metric 7'!$D$1:$D$99999,     $AG188         )</f>
        <v>0</v>
      </c>
      <c r="AP188" s="104" t="str">
        <f t="shared" si="92"/>
        <v/>
      </c>
      <c r="AQ188" s="104" t="str">
        <f t="shared" si="93"/>
        <v/>
      </c>
      <c r="AR188" s="104">
        <f t="shared" si="94"/>
        <v>0</v>
      </c>
      <c r="AS188" s="104">
        <f t="shared" si="95"/>
        <v>0</v>
      </c>
      <c r="AT188" s="104" t="str">
        <f t="shared" si="96"/>
        <v/>
      </c>
      <c r="AU188" s="104">
        <f t="shared" si="97"/>
        <v>0</v>
      </c>
    </row>
    <row r="189" spans="2:47" x14ac:dyDescent="0.25">
      <c r="B189">
        <v>128</v>
      </c>
      <c r="C189" t="str">
        <f>IFERROR(VLOOKUP(B189,'Step 1_Metric 7'!A:D,4,FALSE),"")</f>
        <v/>
      </c>
      <c r="P189" s="38" t="str">
        <f t="shared" si="84"/>
        <v>Labor IncomePost</v>
      </c>
      <c r="Q189" s="40">
        <f t="shared" si="99"/>
        <v>18</v>
      </c>
      <c r="R189" s="40" t="str">
        <f t="shared" si="85"/>
        <v/>
      </c>
      <c r="S189" s="40">
        <f t="shared" si="86"/>
        <v>7</v>
      </c>
      <c r="T189" s="38" t="str">
        <f t="shared" si="100"/>
        <v>Labor Income</v>
      </c>
      <c r="U189" s="38">
        <f t="shared" si="87"/>
        <v>11</v>
      </c>
      <c r="V189" s="38" t="str">
        <f t="shared" si="88"/>
        <v>Metric</v>
      </c>
      <c r="W189" s="38" t="str">
        <f t="shared" si="98"/>
        <v>Post</v>
      </c>
      <c r="X189" s="102" t="str">
        <f t="shared" si="89"/>
        <v/>
      </c>
      <c r="Y189" s="245" t="str">
        <f t="shared" si="90"/>
        <v/>
      </c>
      <c r="AF189" s="40">
        <f t="shared" si="82"/>
        <v>8</v>
      </c>
      <c r="AG189" s="40" t="str">
        <f t="shared" si="91"/>
        <v>NFWF-44109</v>
      </c>
      <c r="AH189" s="40">
        <f t="shared" si="79"/>
        <v>7</v>
      </c>
      <c r="AI189" s="40" t="str">
        <f t="shared" si="83"/>
        <v>Employment</v>
      </c>
      <c r="AJ189" s="40">
        <f t="shared" si="83"/>
        <v>12</v>
      </c>
      <c r="AK189" s="40" t="str">
        <f t="shared" si="83"/>
        <v>Metric</v>
      </c>
      <c r="AL189" s="40" t="str">
        <f t="shared" si="81"/>
        <v>Post</v>
      </c>
      <c r="AM189" s="40">
        <f t="shared" si="80"/>
        <v>100</v>
      </c>
      <c r="AN189" s="40">
        <f>VLOOKUP(AM189,'Inputs_Metric 7'!$G$49:$H$51,2,FALSE)</f>
        <v>0.01</v>
      </c>
      <c r="AO189" s="104">
        <f>SUMIFS(
INDEX('Step 1_Metric 7'!$W$1:$AD$99999,    1,    MATCH(CONCATENATE($AL189," - ",$AI189),'Step 1_Metric 7'!$W$1:$AD$1,0))         :          INDEX('Step 1_Metric 7'!$W$1:$AD$99999,    99999,    MATCH(CONCATENATE($AL189," - ",$AI189),'Step 1_Metric 7'!$W$1:$AD$1,0)),
'Step 1_Metric 7'!$C$1:$C$99999,       $AM189,    'Step 1_Metric 7'!$D$1:$D$99999,     $AG189         )</f>
        <v>0</v>
      </c>
      <c r="AP189" s="104">
        <f t="shared" si="92"/>
        <v>0</v>
      </c>
      <c r="AQ189" s="104">
        <f t="shared" si="93"/>
        <v>0</v>
      </c>
      <c r="AR189" s="104" t="str">
        <f t="shared" si="94"/>
        <v/>
      </c>
      <c r="AS189" s="104" t="str">
        <f t="shared" si="95"/>
        <v/>
      </c>
      <c r="AT189" s="104" t="str">
        <f t="shared" si="96"/>
        <v/>
      </c>
      <c r="AU189" s="104">
        <f t="shared" si="97"/>
        <v>0</v>
      </c>
    </row>
    <row r="190" spans="2:47" x14ac:dyDescent="0.25">
      <c r="B190">
        <v>129</v>
      </c>
      <c r="C190" t="str">
        <f>IFERROR(VLOOKUP(B190,'Step 1_Metric 7'!A:D,4,FALSE),"")</f>
        <v/>
      </c>
      <c r="P190" s="38" t="str">
        <f t="shared" si="84"/>
        <v>EmploymentPre</v>
      </c>
      <c r="Q190" s="40">
        <f t="shared" si="99"/>
        <v>18</v>
      </c>
      <c r="R190" s="40" t="str">
        <f t="shared" si="85"/>
        <v/>
      </c>
      <c r="S190" s="40">
        <f t="shared" si="86"/>
        <v>7</v>
      </c>
      <c r="T190" s="38" t="str">
        <f t="shared" si="100"/>
        <v>Employment</v>
      </c>
      <c r="U190" s="38">
        <f t="shared" si="87"/>
        <v>12</v>
      </c>
      <c r="V190" s="38" t="str">
        <f t="shared" si="88"/>
        <v>Metric</v>
      </c>
      <c r="W190" s="38" t="str">
        <f t="shared" si="98"/>
        <v>Pre</v>
      </c>
      <c r="X190" s="102" t="str">
        <f t="shared" si="89"/>
        <v/>
      </c>
      <c r="Y190" s="245" t="str">
        <f t="shared" si="90"/>
        <v/>
      </c>
      <c r="AF190" s="40">
        <f t="shared" si="82"/>
        <v>8</v>
      </c>
      <c r="AG190" s="40" t="str">
        <f t="shared" si="91"/>
        <v>NFWF-44109</v>
      </c>
      <c r="AH190" s="40">
        <f t="shared" si="79"/>
        <v>7</v>
      </c>
      <c r="AI190" s="40" t="str">
        <f t="shared" si="83"/>
        <v>Output</v>
      </c>
      <c r="AJ190" s="40">
        <f t="shared" si="83"/>
        <v>1</v>
      </c>
      <c r="AK190" s="40" t="str">
        <f t="shared" si="83"/>
        <v>Priority Metric</v>
      </c>
      <c r="AL190" s="40" t="str">
        <f t="shared" si="81"/>
        <v>Pre</v>
      </c>
      <c r="AM190" s="40">
        <f t="shared" si="80"/>
        <v>2</v>
      </c>
      <c r="AN190" s="40">
        <f>VLOOKUP(AM190,'Inputs_Metric 7'!$G$49:$H$51,2,FALSE)</f>
        <v>0.5</v>
      </c>
      <c r="AO190" s="104">
        <f>SUMIFS(
INDEX('Step 1_Metric 7'!$W$1:$AD$99999,    1,    MATCH(CONCATENATE($AL190," - ",$AI190),'Step 1_Metric 7'!$W$1:$AD$1,0))         :          INDEX('Step 1_Metric 7'!$W$1:$AD$99999,    99999,    MATCH(CONCATENATE($AL190," - ",$AI190),'Step 1_Metric 7'!$W$1:$AD$1,0)),
'Step 1_Metric 7'!$C$1:$C$99999,       $AM190,    'Step 1_Metric 7'!$D$1:$D$99999,     $AG190         )</f>
        <v>0</v>
      </c>
      <c r="AP190" s="104" t="str">
        <f t="shared" si="92"/>
        <v/>
      </c>
      <c r="AQ190" s="104" t="str">
        <f t="shared" si="93"/>
        <v/>
      </c>
      <c r="AR190" s="104" t="str">
        <f t="shared" si="94"/>
        <v/>
      </c>
      <c r="AS190" s="104" t="str">
        <f t="shared" si="95"/>
        <v/>
      </c>
      <c r="AT190" s="104">
        <f t="shared" si="96"/>
        <v>0</v>
      </c>
      <c r="AU190" s="104">
        <f t="shared" si="97"/>
        <v>0</v>
      </c>
    </row>
    <row r="191" spans="2:47" x14ac:dyDescent="0.25">
      <c r="B191">
        <v>130</v>
      </c>
      <c r="C191" t="str">
        <f>IFERROR(VLOOKUP(B191,'Step 1_Metric 7'!A:D,4,FALSE),"")</f>
        <v/>
      </c>
      <c r="P191" s="38" t="str">
        <f t="shared" si="84"/>
        <v>EmploymentPost</v>
      </c>
      <c r="Q191" s="40">
        <f t="shared" si="99"/>
        <v>18</v>
      </c>
      <c r="R191" s="40" t="str">
        <f t="shared" si="85"/>
        <v/>
      </c>
      <c r="S191" s="40">
        <f t="shared" si="86"/>
        <v>7</v>
      </c>
      <c r="T191" s="38" t="str">
        <f t="shared" si="100"/>
        <v>Employment</v>
      </c>
      <c r="U191" s="38">
        <f t="shared" si="87"/>
        <v>12</v>
      </c>
      <c r="V191" s="38" t="str">
        <f t="shared" si="88"/>
        <v>Metric</v>
      </c>
      <c r="W191" s="38" t="str">
        <f t="shared" si="98"/>
        <v>Post</v>
      </c>
      <c r="X191" s="102" t="str">
        <f t="shared" si="89"/>
        <v/>
      </c>
      <c r="Y191" s="245" t="str">
        <f t="shared" si="90"/>
        <v/>
      </c>
      <c r="AF191" s="40">
        <f t="shared" si="82"/>
        <v>8</v>
      </c>
      <c r="AG191" s="40" t="str">
        <f t="shared" si="91"/>
        <v>NFWF-44109</v>
      </c>
      <c r="AH191" s="40">
        <f t="shared" si="79"/>
        <v>7</v>
      </c>
      <c r="AI191" s="40" t="str">
        <f t="shared" si="83"/>
        <v>Output</v>
      </c>
      <c r="AJ191" s="40">
        <f t="shared" si="83"/>
        <v>1</v>
      </c>
      <c r="AK191" s="40" t="str">
        <f t="shared" si="83"/>
        <v>Priority Metric</v>
      </c>
      <c r="AL191" s="40" t="str">
        <f t="shared" si="81"/>
        <v>Pre</v>
      </c>
      <c r="AM191" s="40">
        <f t="shared" si="80"/>
        <v>20</v>
      </c>
      <c r="AN191" s="40">
        <f>VLOOKUP(AM191,'Inputs_Metric 7'!$G$49:$H$51,2,FALSE)</f>
        <v>0.05</v>
      </c>
      <c r="AO191" s="104">
        <f>SUMIFS(
INDEX('Step 1_Metric 7'!$W$1:$AD$99999,    1,    MATCH(CONCATENATE($AL191," - ",$AI191),'Step 1_Metric 7'!$W$1:$AD$1,0))         :          INDEX('Step 1_Metric 7'!$W$1:$AD$99999,    99999,    MATCH(CONCATENATE($AL191," - ",$AI191),'Step 1_Metric 7'!$W$1:$AD$1,0)),
'Step 1_Metric 7'!$C$1:$C$99999,       $AM191,    'Step 1_Metric 7'!$D$1:$D$99999,     $AG191         )</f>
        <v>0</v>
      </c>
      <c r="AP191" s="104" t="str">
        <f t="shared" si="92"/>
        <v/>
      </c>
      <c r="AQ191" s="104" t="str">
        <f t="shared" si="93"/>
        <v/>
      </c>
      <c r="AR191" s="104">
        <f t="shared" si="94"/>
        <v>0</v>
      </c>
      <c r="AS191" s="104">
        <f t="shared" si="95"/>
        <v>0</v>
      </c>
      <c r="AT191" s="104" t="str">
        <f t="shared" si="96"/>
        <v/>
      </c>
      <c r="AU191" s="104">
        <f t="shared" si="97"/>
        <v>0</v>
      </c>
    </row>
    <row r="192" spans="2:47" x14ac:dyDescent="0.25">
      <c r="B192">
        <v>131</v>
      </c>
      <c r="C192" t="str">
        <f>IFERROR(VLOOKUP(B192,'Step 1_Metric 7'!A:D,4,FALSE),"")</f>
        <v/>
      </c>
      <c r="P192" s="38" t="str">
        <f t="shared" si="84"/>
        <v>OutputPre</v>
      </c>
      <c r="Q192" s="40">
        <f t="shared" si="99"/>
        <v>18</v>
      </c>
      <c r="R192" s="40" t="str">
        <f t="shared" si="85"/>
        <v/>
      </c>
      <c r="S192" s="40">
        <f t="shared" si="86"/>
        <v>7</v>
      </c>
      <c r="T192" s="38" t="str">
        <f t="shared" si="100"/>
        <v>Output</v>
      </c>
      <c r="U192" s="38">
        <f t="shared" si="87"/>
        <v>1</v>
      </c>
      <c r="V192" s="38" t="str">
        <f t="shared" si="88"/>
        <v>Priority Metric</v>
      </c>
      <c r="W192" s="38" t="str">
        <f t="shared" si="98"/>
        <v>Pre</v>
      </c>
      <c r="X192" s="102" t="str">
        <f t="shared" si="89"/>
        <v/>
      </c>
      <c r="Y192" s="245" t="str">
        <f t="shared" si="90"/>
        <v/>
      </c>
      <c r="AF192" s="40">
        <f t="shared" si="82"/>
        <v>8</v>
      </c>
      <c r="AG192" s="40" t="str">
        <f t="shared" si="91"/>
        <v>NFWF-44109</v>
      </c>
      <c r="AH192" s="40">
        <f t="shared" si="79"/>
        <v>7</v>
      </c>
      <c r="AI192" s="40" t="str">
        <f t="shared" si="83"/>
        <v>Output</v>
      </c>
      <c r="AJ192" s="40">
        <f t="shared" si="83"/>
        <v>1</v>
      </c>
      <c r="AK192" s="40" t="str">
        <f t="shared" si="83"/>
        <v>Priority Metric</v>
      </c>
      <c r="AL192" s="40" t="str">
        <f t="shared" si="81"/>
        <v>Pre</v>
      </c>
      <c r="AM192" s="40">
        <f t="shared" si="80"/>
        <v>100</v>
      </c>
      <c r="AN192" s="40">
        <f>VLOOKUP(AM192,'Inputs_Metric 7'!$G$49:$H$51,2,FALSE)</f>
        <v>0.01</v>
      </c>
      <c r="AO192" s="104">
        <f>SUMIFS(
INDEX('Step 1_Metric 7'!$W$1:$AD$99999,    1,    MATCH(CONCATENATE($AL192," - ",$AI192),'Step 1_Metric 7'!$W$1:$AD$1,0))         :          INDEX('Step 1_Metric 7'!$W$1:$AD$99999,    99999,    MATCH(CONCATENATE($AL192," - ",$AI192),'Step 1_Metric 7'!$W$1:$AD$1,0)),
'Step 1_Metric 7'!$C$1:$C$99999,       $AM192,    'Step 1_Metric 7'!$D$1:$D$99999,     $AG192         )</f>
        <v>0</v>
      </c>
      <c r="AP192" s="104">
        <f t="shared" si="92"/>
        <v>0</v>
      </c>
      <c r="AQ192" s="104">
        <f t="shared" si="93"/>
        <v>0</v>
      </c>
      <c r="AR192" s="104" t="str">
        <f t="shared" si="94"/>
        <v/>
      </c>
      <c r="AS192" s="104" t="str">
        <f t="shared" si="95"/>
        <v/>
      </c>
      <c r="AT192" s="104" t="str">
        <f t="shared" si="96"/>
        <v/>
      </c>
      <c r="AU192" s="104">
        <f t="shared" si="97"/>
        <v>0</v>
      </c>
    </row>
    <row r="193" spans="2:47" x14ac:dyDescent="0.25">
      <c r="B193">
        <v>132</v>
      </c>
      <c r="C193" t="str">
        <f>IFERROR(VLOOKUP(B193,'Step 1_Metric 7'!A:D,4,FALSE),"")</f>
        <v/>
      </c>
      <c r="P193" s="38" t="str">
        <f t="shared" si="84"/>
        <v>OutputPost</v>
      </c>
      <c r="Q193" s="40">
        <f t="shared" si="99"/>
        <v>18</v>
      </c>
      <c r="R193" s="40" t="str">
        <f t="shared" si="85"/>
        <v/>
      </c>
      <c r="S193" s="40">
        <f t="shared" si="86"/>
        <v>7</v>
      </c>
      <c r="T193" s="38" t="str">
        <f t="shared" si="100"/>
        <v>Output</v>
      </c>
      <c r="U193" s="38">
        <f t="shared" si="87"/>
        <v>1</v>
      </c>
      <c r="V193" s="38" t="str">
        <f t="shared" si="88"/>
        <v>Priority Metric</v>
      </c>
      <c r="W193" s="38" t="str">
        <f t="shared" si="98"/>
        <v>Post</v>
      </c>
      <c r="X193" s="102" t="str">
        <f t="shared" si="89"/>
        <v/>
      </c>
      <c r="Y193" s="245" t="str">
        <f t="shared" si="90"/>
        <v/>
      </c>
      <c r="AF193" s="40">
        <f t="shared" si="82"/>
        <v>8</v>
      </c>
      <c r="AG193" s="40" t="str">
        <f t="shared" si="91"/>
        <v>NFWF-44109</v>
      </c>
      <c r="AH193" s="40">
        <f t="shared" si="79"/>
        <v>7</v>
      </c>
      <c r="AI193" s="40" t="str">
        <f t="shared" si="83"/>
        <v>Output</v>
      </c>
      <c r="AJ193" s="40">
        <f t="shared" si="83"/>
        <v>1</v>
      </c>
      <c r="AK193" s="40" t="str">
        <f t="shared" si="83"/>
        <v>Priority Metric</v>
      </c>
      <c r="AL193" s="40" t="str">
        <f t="shared" si="81"/>
        <v>Post</v>
      </c>
      <c r="AM193" s="40">
        <f t="shared" si="80"/>
        <v>2</v>
      </c>
      <c r="AN193" s="40">
        <f>VLOOKUP(AM193,'Inputs_Metric 7'!$G$49:$H$51,2,FALSE)</f>
        <v>0.5</v>
      </c>
      <c r="AO193" s="104">
        <f>SUMIFS(
INDEX('Step 1_Metric 7'!$W$1:$AD$99999,    1,    MATCH(CONCATENATE($AL193," - ",$AI193),'Step 1_Metric 7'!$W$1:$AD$1,0))         :          INDEX('Step 1_Metric 7'!$W$1:$AD$99999,    99999,    MATCH(CONCATENATE($AL193," - ",$AI193),'Step 1_Metric 7'!$W$1:$AD$1,0)),
'Step 1_Metric 7'!$C$1:$C$99999,       $AM193,    'Step 1_Metric 7'!$D$1:$D$99999,     $AG193         )</f>
        <v>0</v>
      </c>
      <c r="AP193" s="104" t="str">
        <f t="shared" si="92"/>
        <v/>
      </c>
      <c r="AQ193" s="104" t="str">
        <f t="shared" si="93"/>
        <v/>
      </c>
      <c r="AR193" s="104" t="str">
        <f t="shared" si="94"/>
        <v/>
      </c>
      <c r="AS193" s="104" t="str">
        <f t="shared" si="95"/>
        <v/>
      </c>
      <c r="AT193" s="104">
        <f t="shared" si="96"/>
        <v>0</v>
      </c>
      <c r="AU193" s="104">
        <f t="shared" si="97"/>
        <v>0</v>
      </c>
    </row>
    <row r="194" spans="2:47" x14ac:dyDescent="0.25">
      <c r="B194">
        <v>133</v>
      </c>
      <c r="C194" t="str">
        <f>IFERROR(VLOOKUP(B194,'Step 1_Metric 7'!A:D,4,FALSE),"")</f>
        <v/>
      </c>
      <c r="P194" s="38" t="str">
        <f t="shared" si="84"/>
        <v>Proprietor's IncomePre</v>
      </c>
      <c r="Q194" s="40">
        <f t="shared" si="99"/>
        <v>19</v>
      </c>
      <c r="R194" s="40" t="str">
        <f t="shared" si="85"/>
        <v/>
      </c>
      <c r="S194" s="40">
        <f t="shared" si="86"/>
        <v>7</v>
      </c>
      <c r="T194" s="38" t="str">
        <f t="shared" si="100"/>
        <v>Proprietor's Income</v>
      </c>
      <c r="U194" s="38">
        <f t="shared" si="87"/>
        <v>10</v>
      </c>
      <c r="V194" s="38" t="str">
        <f t="shared" si="88"/>
        <v>Metric</v>
      </c>
      <c r="W194" s="38" t="str">
        <f t="shared" si="98"/>
        <v>Pre</v>
      </c>
      <c r="X194" s="102" t="str">
        <f t="shared" si="89"/>
        <v/>
      </c>
      <c r="Y194" s="245" t="str">
        <f t="shared" si="90"/>
        <v/>
      </c>
      <c r="AF194" s="40">
        <f t="shared" si="82"/>
        <v>8</v>
      </c>
      <c r="AG194" s="40" t="str">
        <f t="shared" si="91"/>
        <v>NFWF-44109</v>
      </c>
      <c r="AH194" s="40">
        <f t="shared" si="79"/>
        <v>7</v>
      </c>
      <c r="AI194" s="40" t="str">
        <f t="shared" si="83"/>
        <v>Output</v>
      </c>
      <c r="AJ194" s="40">
        <f t="shared" si="83"/>
        <v>1</v>
      </c>
      <c r="AK194" s="40" t="str">
        <f t="shared" si="83"/>
        <v>Priority Metric</v>
      </c>
      <c r="AL194" s="40" t="str">
        <f t="shared" si="81"/>
        <v>Post</v>
      </c>
      <c r="AM194" s="40">
        <f t="shared" si="80"/>
        <v>20</v>
      </c>
      <c r="AN194" s="40">
        <f>VLOOKUP(AM194,'Inputs_Metric 7'!$G$49:$H$51,2,FALSE)</f>
        <v>0.05</v>
      </c>
      <c r="AO194" s="104">
        <f>SUMIFS(
INDEX('Step 1_Metric 7'!$W$1:$AD$99999,    1,    MATCH(CONCATENATE($AL194," - ",$AI194),'Step 1_Metric 7'!$W$1:$AD$1,0))         :          INDEX('Step 1_Metric 7'!$W$1:$AD$99999,    99999,    MATCH(CONCATENATE($AL194," - ",$AI194),'Step 1_Metric 7'!$W$1:$AD$1,0)),
'Step 1_Metric 7'!$C$1:$C$99999,       $AM194,    'Step 1_Metric 7'!$D$1:$D$99999,     $AG194         )</f>
        <v>0</v>
      </c>
      <c r="AP194" s="104" t="str">
        <f t="shared" si="92"/>
        <v/>
      </c>
      <c r="AQ194" s="104" t="str">
        <f t="shared" si="93"/>
        <v/>
      </c>
      <c r="AR194" s="104">
        <f t="shared" si="94"/>
        <v>0</v>
      </c>
      <c r="AS194" s="104">
        <f t="shared" si="95"/>
        <v>0</v>
      </c>
      <c r="AT194" s="104" t="str">
        <f t="shared" si="96"/>
        <v/>
      </c>
      <c r="AU194" s="104">
        <f t="shared" si="97"/>
        <v>0</v>
      </c>
    </row>
    <row r="195" spans="2:47" x14ac:dyDescent="0.25">
      <c r="B195">
        <v>134</v>
      </c>
      <c r="C195" t="str">
        <f>IFERROR(VLOOKUP(B195,'Step 1_Metric 7'!A:D,4,FALSE),"")</f>
        <v/>
      </c>
      <c r="P195" s="38" t="str">
        <f t="shared" si="84"/>
        <v>Proprietor's IncomePost</v>
      </c>
      <c r="Q195" s="40">
        <f t="shared" si="99"/>
        <v>19</v>
      </c>
      <c r="R195" s="40" t="str">
        <f t="shared" si="85"/>
        <v/>
      </c>
      <c r="S195" s="40">
        <f t="shared" si="86"/>
        <v>7</v>
      </c>
      <c r="T195" s="38" t="str">
        <f t="shared" si="100"/>
        <v>Proprietor's Income</v>
      </c>
      <c r="U195" s="38">
        <f t="shared" si="87"/>
        <v>10</v>
      </c>
      <c r="V195" s="38" t="str">
        <f t="shared" si="88"/>
        <v>Metric</v>
      </c>
      <c r="W195" s="38" t="str">
        <f t="shared" si="98"/>
        <v>Post</v>
      </c>
      <c r="X195" s="102" t="str">
        <f t="shared" si="89"/>
        <v/>
      </c>
      <c r="Y195" s="245" t="str">
        <f t="shared" si="90"/>
        <v/>
      </c>
      <c r="AF195" s="40">
        <f t="shared" si="82"/>
        <v>8</v>
      </c>
      <c r="AG195" s="40" t="str">
        <f t="shared" si="91"/>
        <v>NFWF-44109</v>
      </c>
      <c r="AH195" s="40">
        <f t="shared" si="79"/>
        <v>7</v>
      </c>
      <c r="AI195" s="40" t="str">
        <f t="shared" si="83"/>
        <v>Output</v>
      </c>
      <c r="AJ195" s="40">
        <f t="shared" si="83"/>
        <v>1</v>
      </c>
      <c r="AK195" s="40" t="str">
        <f t="shared" si="83"/>
        <v>Priority Metric</v>
      </c>
      <c r="AL195" s="40" t="str">
        <f t="shared" si="81"/>
        <v>Post</v>
      </c>
      <c r="AM195" s="40">
        <f t="shared" si="80"/>
        <v>100</v>
      </c>
      <c r="AN195" s="40">
        <f>VLOOKUP(AM195,'Inputs_Metric 7'!$G$49:$H$51,2,FALSE)</f>
        <v>0.01</v>
      </c>
      <c r="AO195" s="104">
        <f>SUMIFS(
INDEX('Step 1_Metric 7'!$W$1:$AD$99999,    1,    MATCH(CONCATENATE($AL195," - ",$AI195),'Step 1_Metric 7'!$W$1:$AD$1,0))         :          INDEX('Step 1_Metric 7'!$W$1:$AD$99999,    99999,    MATCH(CONCATENATE($AL195," - ",$AI195),'Step 1_Metric 7'!$W$1:$AD$1,0)),
'Step 1_Metric 7'!$C$1:$C$99999,       $AM195,    'Step 1_Metric 7'!$D$1:$D$99999,     $AG195         )</f>
        <v>0</v>
      </c>
      <c r="AP195" s="104">
        <f t="shared" si="92"/>
        <v>0</v>
      </c>
      <c r="AQ195" s="104">
        <f t="shared" si="93"/>
        <v>0</v>
      </c>
      <c r="AR195" s="104" t="str">
        <f t="shared" si="94"/>
        <v/>
      </c>
      <c r="AS195" s="104" t="str">
        <f t="shared" si="95"/>
        <v/>
      </c>
      <c r="AT195" s="104" t="str">
        <f t="shared" si="96"/>
        <v/>
      </c>
      <c r="AU195" s="104">
        <f t="shared" si="97"/>
        <v>0</v>
      </c>
    </row>
    <row r="196" spans="2:47" x14ac:dyDescent="0.25">
      <c r="B196">
        <v>135</v>
      </c>
      <c r="C196" t="str">
        <f>IFERROR(VLOOKUP(B196,'Step 1_Metric 7'!A:D,4,FALSE),"")</f>
        <v/>
      </c>
      <c r="P196" s="38" t="str">
        <f t="shared" si="84"/>
        <v>Labor IncomePre</v>
      </c>
      <c r="Q196" s="40">
        <f t="shared" si="99"/>
        <v>19</v>
      </c>
      <c r="R196" s="40" t="str">
        <f t="shared" si="85"/>
        <v/>
      </c>
      <c r="S196" s="40">
        <f t="shared" si="86"/>
        <v>7</v>
      </c>
      <c r="T196" s="38" t="str">
        <f t="shared" si="100"/>
        <v>Labor Income</v>
      </c>
      <c r="U196" s="38">
        <f t="shared" si="87"/>
        <v>11</v>
      </c>
      <c r="V196" s="38" t="str">
        <f t="shared" si="88"/>
        <v>Metric</v>
      </c>
      <c r="W196" s="38" t="str">
        <f t="shared" si="98"/>
        <v>Pre</v>
      </c>
      <c r="X196" s="102" t="str">
        <f t="shared" si="89"/>
        <v/>
      </c>
      <c r="Y196" s="245" t="str">
        <f t="shared" si="90"/>
        <v/>
      </c>
      <c r="AF196" s="40">
        <f t="shared" si="82"/>
        <v>9</v>
      </c>
      <c r="AG196" s="40" t="str">
        <f t="shared" si="91"/>
        <v>NFWF-43281</v>
      </c>
      <c r="AH196" s="40">
        <f t="shared" si="79"/>
        <v>7</v>
      </c>
      <c r="AI196" s="40" t="str">
        <f t="shared" si="83"/>
        <v>Proprietor's Income</v>
      </c>
      <c r="AJ196" s="40">
        <f t="shared" si="83"/>
        <v>10</v>
      </c>
      <c r="AK196" s="40" t="str">
        <f t="shared" si="83"/>
        <v>Metric</v>
      </c>
      <c r="AL196" s="40" t="str">
        <f t="shared" si="81"/>
        <v>Pre</v>
      </c>
      <c r="AM196" s="40">
        <f t="shared" si="80"/>
        <v>2</v>
      </c>
      <c r="AN196" s="40">
        <f>VLOOKUP(AM196,'Inputs_Metric 7'!$G$49:$H$51,2,FALSE)</f>
        <v>0.5</v>
      </c>
      <c r="AO196" s="104">
        <f>SUMIFS(
INDEX('Step 1_Metric 7'!$W$1:$AD$99999,    1,    MATCH(CONCATENATE($AL196," - ",$AI196),'Step 1_Metric 7'!$W$1:$AD$1,0))         :          INDEX('Step 1_Metric 7'!$W$1:$AD$99999,    99999,    MATCH(CONCATENATE($AL196," - ",$AI196),'Step 1_Metric 7'!$W$1:$AD$1,0)),
'Step 1_Metric 7'!$C$1:$C$99999,       $AM196,    'Step 1_Metric 7'!$D$1:$D$99999,     $AG196         )</f>
        <v>0</v>
      </c>
      <c r="AP196" s="104" t="str">
        <f t="shared" si="92"/>
        <v/>
      </c>
      <c r="AQ196" s="104" t="str">
        <f t="shared" si="93"/>
        <v/>
      </c>
      <c r="AR196" s="104" t="str">
        <f t="shared" si="94"/>
        <v/>
      </c>
      <c r="AS196" s="104" t="str">
        <f t="shared" si="95"/>
        <v/>
      </c>
      <c r="AT196" s="104">
        <f t="shared" si="96"/>
        <v>0</v>
      </c>
      <c r="AU196" s="104">
        <f t="shared" si="97"/>
        <v>0</v>
      </c>
    </row>
    <row r="197" spans="2:47" x14ac:dyDescent="0.25">
      <c r="B197">
        <v>136</v>
      </c>
      <c r="C197" t="str">
        <f>IFERROR(VLOOKUP(B197,'Step 1_Metric 7'!A:D,4,FALSE),"")</f>
        <v/>
      </c>
      <c r="P197" s="38" t="str">
        <f t="shared" si="84"/>
        <v>Labor IncomePost</v>
      </c>
      <c r="Q197" s="40">
        <f t="shared" si="99"/>
        <v>19</v>
      </c>
      <c r="R197" s="40" t="str">
        <f t="shared" si="85"/>
        <v/>
      </c>
      <c r="S197" s="40">
        <f t="shared" si="86"/>
        <v>7</v>
      </c>
      <c r="T197" s="38" t="str">
        <f t="shared" si="100"/>
        <v>Labor Income</v>
      </c>
      <c r="U197" s="38">
        <f t="shared" si="87"/>
        <v>11</v>
      </c>
      <c r="V197" s="38" t="str">
        <f t="shared" si="88"/>
        <v>Metric</v>
      </c>
      <c r="W197" s="38" t="str">
        <f t="shared" si="98"/>
        <v>Post</v>
      </c>
      <c r="X197" s="102" t="str">
        <f t="shared" si="89"/>
        <v/>
      </c>
      <c r="Y197" s="245" t="str">
        <f t="shared" si="90"/>
        <v/>
      </c>
      <c r="AF197" s="40">
        <f t="shared" si="82"/>
        <v>9</v>
      </c>
      <c r="AG197" s="40" t="str">
        <f t="shared" si="91"/>
        <v>NFWF-43281</v>
      </c>
      <c r="AH197" s="40">
        <f t="shared" si="79"/>
        <v>7</v>
      </c>
      <c r="AI197" s="40" t="str">
        <f t="shared" si="83"/>
        <v>Proprietor's Income</v>
      </c>
      <c r="AJ197" s="40">
        <f t="shared" si="83"/>
        <v>10</v>
      </c>
      <c r="AK197" s="40" t="str">
        <f t="shared" si="83"/>
        <v>Metric</v>
      </c>
      <c r="AL197" s="40" t="str">
        <f t="shared" si="81"/>
        <v>Pre</v>
      </c>
      <c r="AM197" s="40">
        <f t="shared" si="80"/>
        <v>20</v>
      </c>
      <c r="AN197" s="40">
        <f>VLOOKUP(AM197,'Inputs_Metric 7'!$G$49:$H$51,2,FALSE)</f>
        <v>0.05</v>
      </c>
      <c r="AO197" s="104">
        <f>SUMIFS(
INDEX('Step 1_Metric 7'!$W$1:$AD$99999,    1,    MATCH(CONCATENATE($AL197," - ",$AI197),'Step 1_Metric 7'!$W$1:$AD$1,0))         :          INDEX('Step 1_Metric 7'!$W$1:$AD$99999,    99999,    MATCH(CONCATENATE($AL197," - ",$AI197),'Step 1_Metric 7'!$W$1:$AD$1,0)),
'Step 1_Metric 7'!$C$1:$C$99999,       $AM197,    'Step 1_Metric 7'!$D$1:$D$99999,     $AG197         )</f>
        <v>0</v>
      </c>
      <c r="AP197" s="104" t="str">
        <f t="shared" si="92"/>
        <v/>
      </c>
      <c r="AQ197" s="104" t="str">
        <f t="shared" si="93"/>
        <v/>
      </c>
      <c r="AR197" s="104">
        <f t="shared" si="94"/>
        <v>0</v>
      </c>
      <c r="AS197" s="104">
        <f t="shared" si="95"/>
        <v>0</v>
      </c>
      <c r="AT197" s="104" t="str">
        <f t="shared" si="96"/>
        <v/>
      </c>
      <c r="AU197" s="104">
        <f t="shared" si="97"/>
        <v>0</v>
      </c>
    </row>
    <row r="198" spans="2:47" x14ac:dyDescent="0.25">
      <c r="B198">
        <v>137</v>
      </c>
      <c r="C198" t="str">
        <f>IFERROR(VLOOKUP(B198,'Step 1_Metric 7'!A:D,4,FALSE),"")</f>
        <v/>
      </c>
      <c r="P198" s="38" t="str">
        <f t="shared" si="84"/>
        <v>EmploymentPre</v>
      </c>
      <c r="Q198" s="40">
        <f t="shared" si="99"/>
        <v>19</v>
      </c>
      <c r="R198" s="40" t="str">
        <f t="shared" si="85"/>
        <v/>
      </c>
      <c r="S198" s="40">
        <f t="shared" si="86"/>
        <v>7</v>
      </c>
      <c r="T198" s="38" t="str">
        <f t="shared" si="100"/>
        <v>Employment</v>
      </c>
      <c r="U198" s="38">
        <f t="shared" si="87"/>
        <v>12</v>
      </c>
      <c r="V198" s="38" t="str">
        <f t="shared" si="88"/>
        <v>Metric</v>
      </c>
      <c r="W198" s="38" t="str">
        <f t="shared" si="98"/>
        <v>Pre</v>
      </c>
      <c r="X198" s="102" t="str">
        <f t="shared" si="89"/>
        <v/>
      </c>
      <c r="Y198" s="245" t="str">
        <f t="shared" si="90"/>
        <v/>
      </c>
      <c r="AF198" s="40">
        <f t="shared" si="82"/>
        <v>9</v>
      </c>
      <c r="AG198" s="40" t="str">
        <f t="shared" si="91"/>
        <v>NFWF-43281</v>
      </c>
      <c r="AH198" s="40">
        <f t="shared" ref="AH198:AH261" si="101">AH197</f>
        <v>7</v>
      </c>
      <c r="AI198" s="40" t="str">
        <f t="shared" si="83"/>
        <v>Proprietor's Income</v>
      </c>
      <c r="AJ198" s="40">
        <f t="shared" si="83"/>
        <v>10</v>
      </c>
      <c r="AK198" s="40" t="str">
        <f t="shared" si="83"/>
        <v>Metric</v>
      </c>
      <c r="AL198" s="40" t="str">
        <f t="shared" si="81"/>
        <v>Pre</v>
      </c>
      <c r="AM198" s="40">
        <f t="shared" si="80"/>
        <v>100</v>
      </c>
      <c r="AN198" s="40">
        <f>VLOOKUP(AM198,'Inputs_Metric 7'!$G$49:$H$51,2,FALSE)</f>
        <v>0.01</v>
      </c>
      <c r="AO198" s="104">
        <f>SUMIFS(
INDEX('Step 1_Metric 7'!$W$1:$AD$99999,    1,    MATCH(CONCATENATE($AL198," - ",$AI198),'Step 1_Metric 7'!$W$1:$AD$1,0))         :          INDEX('Step 1_Metric 7'!$W$1:$AD$99999,    99999,    MATCH(CONCATENATE($AL198," - ",$AI198),'Step 1_Metric 7'!$W$1:$AD$1,0)),
'Step 1_Metric 7'!$C$1:$C$99999,       $AM198,    'Step 1_Metric 7'!$D$1:$D$99999,     $AG198         )</f>
        <v>84178.437151742648</v>
      </c>
      <c r="AP198" s="104">
        <f t="shared" si="92"/>
        <v>841.78437151742651</v>
      </c>
      <c r="AQ198" s="104">
        <f t="shared" si="93"/>
        <v>1683.568743034853</v>
      </c>
      <c r="AR198" s="104" t="str">
        <f t="shared" si="94"/>
        <v/>
      </c>
      <c r="AS198" s="104" t="str">
        <f t="shared" si="95"/>
        <v/>
      </c>
      <c r="AT198" s="104" t="str">
        <f t="shared" si="96"/>
        <v/>
      </c>
      <c r="AU198" s="104">
        <f t="shared" si="97"/>
        <v>2525.3531145522793</v>
      </c>
    </row>
    <row r="199" spans="2:47" x14ac:dyDescent="0.25">
      <c r="B199">
        <v>138</v>
      </c>
      <c r="C199" t="str">
        <f>IFERROR(VLOOKUP(B199,'Step 1_Metric 7'!A:D,4,FALSE),"")</f>
        <v/>
      </c>
      <c r="P199" s="38" t="str">
        <f t="shared" si="84"/>
        <v>EmploymentPost</v>
      </c>
      <c r="Q199" s="40">
        <f t="shared" si="99"/>
        <v>19</v>
      </c>
      <c r="R199" s="40" t="str">
        <f t="shared" si="85"/>
        <v/>
      </c>
      <c r="S199" s="40">
        <f t="shared" si="86"/>
        <v>7</v>
      </c>
      <c r="T199" s="38" t="str">
        <f t="shared" si="100"/>
        <v>Employment</v>
      </c>
      <c r="U199" s="38">
        <f t="shared" si="87"/>
        <v>12</v>
      </c>
      <c r="V199" s="38" t="str">
        <f t="shared" si="88"/>
        <v>Metric</v>
      </c>
      <c r="W199" s="38" t="str">
        <f t="shared" si="98"/>
        <v>Post</v>
      </c>
      <c r="X199" s="102" t="str">
        <f t="shared" si="89"/>
        <v/>
      </c>
      <c r="Y199" s="245" t="str">
        <f t="shared" si="90"/>
        <v/>
      </c>
      <c r="AF199" s="40">
        <f t="shared" si="82"/>
        <v>9</v>
      </c>
      <c r="AG199" s="40" t="str">
        <f t="shared" si="91"/>
        <v>NFWF-43281</v>
      </c>
      <c r="AH199" s="40">
        <f t="shared" si="101"/>
        <v>7</v>
      </c>
      <c r="AI199" s="40" t="str">
        <f t="shared" si="83"/>
        <v>Proprietor's Income</v>
      </c>
      <c r="AJ199" s="40">
        <f t="shared" si="83"/>
        <v>10</v>
      </c>
      <c r="AK199" s="40" t="str">
        <f t="shared" si="83"/>
        <v>Metric</v>
      </c>
      <c r="AL199" s="40" t="str">
        <f t="shared" si="81"/>
        <v>Post</v>
      </c>
      <c r="AM199" s="40">
        <f t="shared" si="80"/>
        <v>2</v>
      </c>
      <c r="AN199" s="40">
        <f>VLOOKUP(AM199,'Inputs_Metric 7'!$G$49:$H$51,2,FALSE)</f>
        <v>0.5</v>
      </c>
      <c r="AO199" s="104">
        <f>SUMIFS(
INDEX('Step 1_Metric 7'!$W$1:$AD$99999,    1,    MATCH(CONCATENATE($AL199," - ",$AI199),'Step 1_Metric 7'!$W$1:$AD$1,0))         :          INDEX('Step 1_Metric 7'!$W$1:$AD$99999,    99999,    MATCH(CONCATENATE($AL199," - ",$AI199),'Step 1_Metric 7'!$W$1:$AD$1,0)),
'Step 1_Metric 7'!$C$1:$C$99999,       $AM199,    'Step 1_Metric 7'!$D$1:$D$99999,     $AG199         )</f>
        <v>0</v>
      </c>
      <c r="AP199" s="104" t="str">
        <f t="shared" si="92"/>
        <v/>
      </c>
      <c r="AQ199" s="104" t="str">
        <f t="shared" si="93"/>
        <v/>
      </c>
      <c r="AR199" s="104" t="str">
        <f t="shared" si="94"/>
        <v/>
      </c>
      <c r="AS199" s="104" t="str">
        <f t="shared" si="95"/>
        <v/>
      </c>
      <c r="AT199" s="104">
        <f t="shared" si="96"/>
        <v>0</v>
      </c>
      <c r="AU199" s="104">
        <f t="shared" si="97"/>
        <v>0</v>
      </c>
    </row>
    <row r="200" spans="2:47" x14ac:dyDescent="0.25">
      <c r="B200">
        <v>139</v>
      </c>
      <c r="C200" t="str">
        <f>IFERROR(VLOOKUP(B200,'Step 1_Metric 7'!A:D,4,FALSE),"")</f>
        <v/>
      </c>
      <c r="P200" s="38" t="str">
        <f t="shared" si="84"/>
        <v>OutputPre</v>
      </c>
      <c r="Q200" s="40">
        <f t="shared" si="99"/>
        <v>19</v>
      </c>
      <c r="R200" s="40" t="str">
        <f t="shared" si="85"/>
        <v/>
      </c>
      <c r="S200" s="40">
        <f t="shared" si="86"/>
        <v>7</v>
      </c>
      <c r="T200" s="38" t="str">
        <f t="shared" si="100"/>
        <v>Output</v>
      </c>
      <c r="U200" s="38">
        <f t="shared" si="87"/>
        <v>1</v>
      </c>
      <c r="V200" s="38" t="str">
        <f t="shared" si="88"/>
        <v>Priority Metric</v>
      </c>
      <c r="W200" s="38" t="str">
        <f t="shared" si="98"/>
        <v>Pre</v>
      </c>
      <c r="X200" s="102" t="str">
        <f t="shared" si="89"/>
        <v/>
      </c>
      <c r="Y200" s="245" t="str">
        <f t="shared" si="90"/>
        <v/>
      </c>
      <c r="AF200" s="40">
        <f t="shared" si="82"/>
        <v>9</v>
      </c>
      <c r="AG200" s="40" t="str">
        <f t="shared" si="91"/>
        <v>NFWF-43281</v>
      </c>
      <c r="AH200" s="40">
        <f t="shared" si="101"/>
        <v>7</v>
      </c>
      <c r="AI200" s="40" t="str">
        <f t="shared" si="83"/>
        <v>Proprietor's Income</v>
      </c>
      <c r="AJ200" s="40">
        <f t="shared" si="83"/>
        <v>10</v>
      </c>
      <c r="AK200" s="40" t="str">
        <f t="shared" si="83"/>
        <v>Metric</v>
      </c>
      <c r="AL200" s="40" t="str">
        <f t="shared" si="81"/>
        <v>Post</v>
      </c>
      <c r="AM200" s="40">
        <f t="shared" ref="AM200:AM263" si="102">AM197</f>
        <v>20</v>
      </c>
      <c r="AN200" s="40">
        <f>VLOOKUP(AM200,'Inputs_Metric 7'!$G$49:$H$51,2,FALSE)</f>
        <v>0.05</v>
      </c>
      <c r="AO200" s="104">
        <f>SUMIFS(
INDEX('Step 1_Metric 7'!$W$1:$AD$99999,    1,    MATCH(CONCATENATE($AL200," - ",$AI200),'Step 1_Metric 7'!$W$1:$AD$1,0))         :          INDEX('Step 1_Metric 7'!$W$1:$AD$99999,    99999,    MATCH(CONCATENATE($AL200," - ",$AI200),'Step 1_Metric 7'!$W$1:$AD$1,0)),
'Step 1_Metric 7'!$C$1:$C$99999,       $AM200,    'Step 1_Metric 7'!$D$1:$D$99999,     $AG200         )</f>
        <v>0</v>
      </c>
      <c r="AP200" s="104" t="str">
        <f t="shared" si="92"/>
        <v/>
      </c>
      <c r="AQ200" s="104" t="str">
        <f t="shared" si="93"/>
        <v/>
      </c>
      <c r="AR200" s="104">
        <f t="shared" si="94"/>
        <v>0</v>
      </c>
      <c r="AS200" s="104">
        <f t="shared" si="95"/>
        <v>0</v>
      </c>
      <c r="AT200" s="104" t="str">
        <f t="shared" si="96"/>
        <v/>
      </c>
      <c r="AU200" s="104">
        <f t="shared" si="97"/>
        <v>0</v>
      </c>
    </row>
    <row r="201" spans="2:47" x14ac:dyDescent="0.25">
      <c r="B201">
        <v>140</v>
      </c>
      <c r="C201" t="str">
        <f>IFERROR(VLOOKUP(B201,'Step 1_Metric 7'!A:D,4,FALSE),"")</f>
        <v/>
      </c>
      <c r="P201" s="38" t="str">
        <f t="shared" si="84"/>
        <v>OutputPost</v>
      </c>
      <c r="Q201" s="40">
        <f t="shared" si="99"/>
        <v>19</v>
      </c>
      <c r="R201" s="40" t="str">
        <f t="shared" si="85"/>
        <v/>
      </c>
      <c r="S201" s="40">
        <f t="shared" si="86"/>
        <v>7</v>
      </c>
      <c r="T201" s="38" t="str">
        <f t="shared" si="100"/>
        <v>Output</v>
      </c>
      <c r="U201" s="38">
        <f t="shared" si="87"/>
        <v>1</v>
      </c>
      <c r="V201" s="38" t="str">
        <f t="shared" si="88"/>
        <v>Priority Metric</v>
      </c>
      <c r="W201" s="38" t="str">
        <f t="shared" si="98"/>
        <v>Post</v>
      </c>
      <c r="X201" s="102" t="str">
        <f t="shared" si="89"/>
        <v/>
      </c>
      <c r="Y201" s="245" t="str">
        <f t="shared" si="90"/>
        <v/>
      </c>
      <c r="AF201" s="40">
        <f t="shared" si="82"/>
        <v>9</v>
      </c>
      <c r="AG201" s="40" t="str">
        <f t="shared" si="91"/>
        <v>NFWF-43281</v>
      </c>
      <c r="AH201" s="40">
        <f t="shared" si="101"/>
        <v>7</v>
      </c>
      <c r="AI201" s="40" t="str">
        <f t="shared" si="83"/>
        <v>Proprietor's Income</v>
      </c>
      <c r="AJ201" s="40">
        <f t="shared" si="83"/>
        <v>10</v>
      </c>
      <c r="AK201" s="40" t="str">
        <f t="shared" si="83"/>
        <v>Metric</v>
      </c>
      <c r="AL201" s="40" t="str">
        <f t="shared" si="81"/>
        <v>Post</v>
      </c>
      <c r="AM201" s="40">
        <f t="shared" si="102"/>
        <v>100</v>
      </c>
      <c r="AN201" s="40">
        <f>VLOOKUP(AM201,'Inputs_Metric 7'!$G$49:$H$51,2,FALSE)</f>
        <v>0.01</v>
      </c>
      <c r="AO201" s="104">
        <f>SUMIFS(
INDEX('Step 1_Metric 7'!$W$1:$AD$99999,    1,    MATCH(CONCATENATE($AL201," - ",$AI201),'Step 1_Metric 7'!$W$1:$AD$1,0))         :          INDEX('Step 1_Metric 7'!$W$1:$AD$99999,    99999,    MATCH(CONCATENATE($AL201," - ",$AI201),'Step 1_Metric 7'!$W$1:$AD$1,0)),
'Step 1_Metric 7'!$C$1:$C$99999,       $AM201,    'Step 1_Metric 7'!$D$1:$D$99999,     $AG201         )</f>
        <v>86725.375709407264</v>
      </c>
      <c r="AP201" s="104">
        <f t="shared" si="92"/>
        <v>867.25375709407263</v>
      </c>
      <c r="AQ201" s="104">
        <f t="shared" si="93"/>
        <v>1734.5075141881453</v>
      </c>
      <c r="AR201" s="104" t="str">
        <f t="shared" si="94"/>
        <v/>
      </c>
      <c r="AS201" s="104" t="str">
        <f t="shared" si="95"/>
        <v/>
      </c>
      <c r="AT201" s="104" t="str">
        <f t="shared" si="96"/>
        <v/>
      </c>
      <c r="AU201" s="104">
        <f t="shared" si="97"/>
        <v>2601.7612712822179</v>
      </c>
    </row>
    <row r="202" spans="2:47" x14ac:dyDescent="0.25">
      <c r="B202">
        <v>141</v>
      </c>
      <c r="C202" t="str">
        <f>IFERROR(VLOOKUP(B202,'Step 1_Metric 7'!A:D,4,FALSE),"")</f>
        <v/>
      </c>
      <c r="P202" s="38" t="str">
        <f t="shared" si="84"/>
        <v>Proprietor's IncomePre</v>
      </c>
      <c r="Q202" s="40">
        <f t="shared" si="99"/>
        <v>20</v>
      </c>
      <c r="R202" s="40" t="str">
        <f t="shared" si="85"/>
        <v/>
      </c>
      <c r="S202" s="40">
        <f t="shared" si="86"/>
        <v>7</v>
      </c>
      <c r="T202" s="38" t="str">
        <f t="shared" si="100"/>
        <v>Proprietor's Income</v>
      </c>
      <c r="U202" s="38">
        <f t="shared" si="87"/>
        <v>10</v>
      </c>
      <c r="V202" s="38" t="str">
        <f t="shared" si="88"/>
        <v>Metric</v>
      </c>
      <c r="W202" s="38" t="str">
        <f t="shared" si="98"/>
        <v>Pre</v>
      </c>
      <c r="X202" s="102" t="str">
        <f t="shared" si="89"/>
        <v/>
      </c>
      <c r="Y202" s="245" t="str">
        <f t="shared" si="90"/>
        <v/>
      </c>
      <c r="AF202" s="40">
        <f t="shared" si="82"/>
        <v>9</v>
      </c>
      <c r="AG202" s="40" t="str">
        <f t="shared" si="91"/>
        <v>NFWF-43281</v>
      </c>
      <c r="AH202" s="40">
        <f t="shared" si="101"/>
        <v>7</v>
      </c>
      <c r="AI202" s="40" t="str">
        <f t="shared" si="83"/>
        <v>Labor Income</v>
      </c>
      <c r="AJ202" s="40">
        <f t="shared" si="83"/>
        <v>11</v>
      </c>
      <c r="AK202" s="40" t="str">
        <f t="shared" si="83"/>
        <v>Metric</v>
      </c>
      <c r="AL202" s="40" t="str">
        <f t="shared" si="81"/>
        <v>Pre</v>
      </c>
      <c r="AM202" s="40">
        <f t="shared" si="102"/>
        <v>2</v>
      </c>
      <c r="AN202" s="40">
        <f>VLOOKUP(AM202,'Inputs_Metric 7'!$G$49:$H$51,2,FALSE)</f>
        <v>0.5</v>
      </c>
      <c r="AO202" s="104">
        <f>SUMIFS(
INDEX('Step 1_Metric 7'!$W$1:$AD$99999,    1,    MATCH(CONCATENATE($AL202," - ",$AI202),'Step 1_Metric 7'!$W$1:$AD$1,0))         :          INDEX('Step 1_Metric 7'!$W$1:$AD$99999,    99999,    MATCH(CONCATENATE($AL202," - ",$AI202),'Step 1_Metric 7'!$W$1:$AD$1,0)),
'Step 1_Metric 7'!$C$1:$C$99999,       $AM202,    'Step 1_Metric 7'!$D$1:$D$99999,     $AG202         )</f>
        <v>0</v>
      </c>
      <c r="AP202" s="104" t="str">
        <f t="shared" si="92"/>
        <v/>
      </c>
      <c r="AQ202" s="104" t="str">
        <f t="shared" si="93"/>
        <v/>
      </c>
      <c r="AR202" s="104" t="str">
        <f t="shared" si="94"/>
        <v/>
      </c>
      <c r="AS202" s="104" t="str">
        <f t="shared" si="95"/>
        <v/>
      </c>
      <c r="AT202" s="104">
        <f t="shared" si="96"/>
        <v>0</v>
      </c>
      <c r="AU202" s="104">
        <f t="shared" si="97"/>
        <v>0</v>
      </c>
    </row>
    <row r="203" spans="2:47" x14ac:dyDescent="0.25">
      <c r="B203">
        <v>142</v>
      </c>
      <c r="C203" t="str">
        <f>IFERROR(VLOOKUP(B203,'Step 1_Metric 7'!A:D,4,FALSE),"")</f>
        <v/>
      </c>
      <c r="P203" s="38" t="str">
        <f t="shared" si="84"/>
        <v>Proprietor's IncomePost</v>
      </c>
      <c r="Q203" s="40">
        <f t="shared" si="99"/>
        <v>20</v>
      </c>
      <c r="R203" s="40" t="str">
        <f t="shared" si="85"/>
        <v/>
      </c>
      <c r="S203" s="40">
        <f t="shared" si="86"/>
        <v>7</v>
      </c>
      <c r="T203" s="38" t="str">
        <f t="shared" si="100"/>
        <v>Proprietor's Income</v>
      </c>
      <c r="U203" s="38">
        <f t="shared" si="87"/>
        <v>10</v>
      </c>
      <c r="V203" s="38" t="str">
        <f t="shared" si="88"/>
        <v>Metric</v>
      </c>
      <c r="W203" s="38" t="str">
        <f t="shared" si="98"/>
        <v>Post</v>
      </c>
      <c r="X203" s="102" t="str">
        <f t="shared" si="89"/>
        <v/>
      </c>
      <c r="Y203" s="245" t="str">
        <f t="shared" si="90"/>
        <v/>
      </c>
      <c r="AF203" s="40">
        <f t="shared" si="82"/>
        <v>9</v>
      </c>
      <c r="AG203" s="40" t="str">
        <f t="shared" si="91"/>
        <v>NFWF-43281</v>
      </c>
      <c r="AH203" s="40">
        <f t="shared" si="101"/>
        <v>7</v>
      </c>
      <c r="AI203" s="40" t="str">
        <f t="shared" si="83"/>
        <v>Labor Income</v>
      </c>
      <c r="AJ203" s="40">
        <f t="shared" si="83"/>
        <v>11</v>
      </c>
      <c r="AK203" s="40" t="str">
        <f t="shared" si="83"/>
        <v>Metric</v>
      </c>
      <c r="AL203" s="40" t="str">
        <f t="shared" ref="AL203:AL266" si="103">AL197</f>
        <v>Pre</v>
      </c>
      <c r="AM203" s="40">
        <f t="shared" si="102"/>
        <v>20</v>
      </c>
      <c r="AN203" s="40">
        <f>VLOOKUP(AM203,'Inputs_Metric 7'!$G$49:$H$51,2,FALSE)</f>
        <v>0.05</v>
      </c>
      <c r="AO203" s="104">
        <f>SUMIFS(
INDEX('Step 1_Metric 7'!$W$1:$AD$99999,    1,    MATCH(CONCATENATE($AL203," - ",$AI203),'Step 1_Metric 7'!$W$1:$AD$1,0))         :          INDEX('Step 1_Metric 7'!$W$1:$AD$99999,    99999,    MATCH(CONCATENATE($AL203," - ",$AI203),'Step 1_Metric 7'!$W$1:$AD$1,0)),
'Step 1_Metric 7'!$C$1:$C$99999,       $AM203,    'Step 1_Metric 7'!$D$1:$D$99999,     $AG203         )</f>
        <v>0</v>
      </c>
      <c r="AP203" s="104" t="str">
        <f t="shared" si="92"/>
        <v/>
      </c>
      <c r="AQ203" s="104" t="str">
        <f t="shared" si="93"/>
        <v/>
      </c>
      <c r="AR203" s="104">
        <f t="shared" si="94"/>
        <v>0</v>
      </c>
      <c r="AS203" s="104">
        <f t="shared" si="95"/>
        <v>0</v>
      </c>
      <c r="AT203" s="104" t="str">
        <f t="shared" si="96"/>
        <v/>
      </c>
      <c r="AU203" s="104">
        <f t="shared" si="97"/>
        <v>0</v>
      </c>
    </row>
    <row r="204" spans="2:47" x14ac:dyDescent="0.25">
      <c r="B204">
        <v>143</v>
      </c>
      <c r="C204" t="str">
        <f>IFERROR(VLOOKUP(B204,'Step 1_Metric 7'!A:D,4,FALSE),"")</f>
        <v/>
      </c>
      <c r="P204" s="38" t="str">
        <f t="shared" si="84"/>
        <v>Labor IncomePre</v>
      </c>
      <c r="Q204" s="40">
        <f t="shared" si="99"/>
        <v>20</v>
      </c>
      <c r="R204" s="40" t="str">
        <f t="shared" si="85"/>
        <v/>
      </c>
      <c r="S204" s="40">
        <f t="shared" si="86"/>
        <v>7</v>
      </c>
      <c r="T204" s="38" t="str">
        <f t="shared" si="100"/>
        <v>Labor Income</v>
      </c>
      <c r="U204" s="38">
        <f t="shared" si="87"/>
        <v>11</v>
      </c>
      <c r="V204" s="38" t="str">
        <f t="shared" si="88"/>
        <v>Metric</v>
      </c>
      <c r="W204" s="38" t="str">
        <f t="shared" si="98"/>
        <v>Pre</v>
      </c>
      <c r="X204" s="102" t="str">
        <f t="shared" si="89"/>
        <v/>
      </c>
      <c r="Y204" s="245" t="str">
        <f t="shared" si="90"/>
        <v/>
      </c>
      <c r="AF204" s="40">
        <f t="shared" si="82"/>
        <v>9</v>
      </c>
      <c r="AG204" s="40" t="str">
        <f t="shared" si="91"/>
        <v>NFWF-43281</v>
      </c>
      <c r="AH204" s="40">
        <f t="shared" si="101"/>
        <v>7</v>
      </c>
      <c r="AI204" s="40" t="str">
        <f t="shared" si="83"/>
        <v>Labor Income</v>
      </c>
      <c r="AJ204" s="40">
        <f t="shared" si="83"/>
        <v>11</v>
      </c>
      <c r="AK204" s="40" t="str">
        <f t="shared" si="83"/>
        <v>Metric</v>
      </c>
      <c r="AL204" s="40" t="str">
        <f t="shared" si="103"/>
        <v>Pre</v>
      </c>
      <c r="AM204" s="40">
        <f t="shared" si="102"/>
        <v>100</v>
      </c>
      <c r="AN204" s="40">
        <f>VLOOKUP(AM204,'Inputs_Metric 7'!$G$49:$H$51,2,FALSE)</f>
        <v>0.01</v>
      </c>
      <c r="AO204" s="104">
        <f>SUMIFS(
INDEX('Step 1_Metric 7'!$W$1:$AD$99999,    1,    MATCH(CONCATENATE($AL204," - ",$AI204),'Step 1_Metric 7'!$W$1:$AD$1,0))         :          INDEX('Step 1_Metric 7'!$W$1:$AD$99999,    99999,    MATCH(CONCATENATE($AL204," - ",$AI204),'Step 1_Metric 7'!$W$1:$AD$1,0)),
'Step 1_Metric 7'!$C$1:$C$99999,       $AM204,    'Step 1_Metric 7'!$D$1:$D$99999,     $AG204         )</f>
        <v>1704794.1991098328</v>
      </c>
      <c r="AP204" s="104">
        <f t="shared" si="92"/>
        <v>17047.941991098327</v>
      </c>
      <c r="AQ204" s="104">
        <f t="shared" si="93"/>
        <v>34095.883982196654</v>
      </c>
      <c r="AR204" s="104" t="str">
        <f t="shared" si="94"/>
        <v/>
      </c>
      <c r="AS204" s="104" t="str">
        <f t="shared" si="95"/>
        <v/>
      </c>
      <c r="AT204" s="104" t="str">
        <f t="shared" si="96"/>
        <v/>
      </c>
      <c r="AU204" s="104">
        <f t="shared" si="97"/>
        <v>51143.825973294981</v>
      </c>
    </row>
    <row r="205" spans="2:47" x14ac:dyDescent="0.25">
      <c r="B205">
        <v>144</v>
      </c>
      <c r="C205" t="str">
        <f>IFERROR(VLOOKUP(B205,'Step 1_Metric 7'!A:D,4,FALSE),"")</f>
        <v/>
      </c>
      <c r="P205" s="38" t="str">
        <f t="shared" si="84"/>
        <v>Labor IncomePost</v>
      </c>
      <c r="Q205" s="40">
        <f t="shared" si="99"/>
        <v>20</v>
      </c>
      <c r="R205" s="40" t="str">
        <f t="shared" si="85"/>
        <v/>
      </c>
      <c r="S205" s="40">
        <f t="shared" si="86"/>
        <v>7</v>
      </c>
      <c r="T205" s="38" t="str">
        <f t="shared" si="100"/>
        <v>Labor Income</v>
      </c>
      <c r="U205" s="38">
        <f t="shared" si="87"/>
        <v>11</v>
      </c>
      <c r="V205" s="38" t="str">
        <f t="shared" si="88"/>
        <v>Metric</v>
      </c>
      <c r="W205" s="38" t="str">
        <f t="shared" si="98"/>
        <v>Post</v>
      </c>
      <c r="X205" s="102" t="str">
        <f t="shared" si="89"/>
        <v/>
      </c>
      <c r="Y205" s="245" t="str">
        <f t="shared" si="90"/>
        <v/>
      </c>
      <c r="AF205" s="40">
        <f t="shared" si="82"/>
        <v>9</v>
      </c>
      <c r="AG205" s="40" t="str">
        <f t="shared" si="91"/>
        <v>NFWF-43281</v>
      </c>
      <c r="AH205" s="40">
        <f t="shared" si="101"/>
        <v>7</v>
      </c>
      <c r="AI205" s="40" t="str">
        <f t="shared" si="83"/>
        <v>Labor Income</v>
      </c>
      <c r="AJ205" s="40">
        <f t="shared" si="83"/>
        <v>11</v>
      </c>
      <c r="AK205" s="40" t="str">
        <f t="shared" si="83"/>
        <v>Metric</v>
      </c>
      <c r="AL205" s="40" t="str">
        <f t="shared" si="103"/>
        <v>Post</v>
      </c>
      <c r="AM205" s="40">
        <f t="shared" si="102"/>
        <v>2</v>
      </c>
      <c r="AN205" s="40">
        <f>VLOOKUP(AM205,'Inputs_Metric 7'!$G$49:$H$51,2,FALSE)</f>
        <v>0.5</v>
      </c>
      <c r="AO205" s="104">
        <f>SUMIFS(
INDEX('Step 1_Metric 7'!$W$1:$AD$99999,    1,    MATCH(CONCATENATE($AL205," - ",$AI205),'Step 1_Metric 7'!$W$1:$AD$1,0))         :          INDEX('Step 1_Metric 7'!$W$1:$AD$99999,    99999,    MATCH(CONCATENATE($AL205," - ",$AI205),'Step 1_Metric 7'!$W$1:$AD$1,0)),
'Step 1_Metric 7'!$C$1:$C$99999,       $AM205,    'Step 1_Metric 7'!$D$1:$D$99999,     $AG205         )</f>
        <v>0</v>
      </c>
      <c r="AP205" s="104" t="str">
        <f t="shared" si="92"/>
        <v/>
      </c>
      <c r="AQ205" s="104" t="str">
        <f t="shared" si="93"/>
        <v/>
      </c>
      <c r="AR205" s="104" t="str">
        <f t="shared" si="94"/>
        <v/>
      </c>
      <c r="AS205" s="104" t="str">
        <f t="shared" si="95"/>
        <v/>
      </c>
      <c r="AT205" s="104">
        <f t="shared" si="96"/>
        <v>0</v>
      </c>
      <c r="AU205" s="104">
        <f t="shared" si="97"/>
        <v>0</v>
      </c>
    </row>
    <row r="206" spans="2:47" x14ac:dyDescent="0.25">
      <c r="B206">
        <v>145</v>
      </c>
      <c r="C206" t="str">
        <f>IFERROR(VLOOKUP(B206,'Step 1_Metric 7'!A:D,4,FALSE),"")</f>
        <v/>
      </c>
      <c r="P206" s="38" t="str">
        <f t="shared" si="84"/>
        <v>EmploymentPre</v>
      </c>
      <c r="Q206" s="40">
        <f t="shared" si="99"/>
        <v>20</v>
      </c>
      <c r="R206" s="40" t="str">
        <f t="shared" si="85"/>
        <v/>
      </c>
      <c r="S206" s="40">
        <f t="shared" si="86"/>
        <v>7</v>
      </c>
      <c r="T206" s="38" t="str">
        <f t="shared" si="100"/>
        <v>Employment</v>
      </c>
      <c r="U206" s="38">
        <f t="shared" si="87"/>
        <v>12</v>
      </c>
      <c r="V206" s="38" t="str">
        <f t="shared" si="88"/>
        <v>Metric</v>
      </c>
      <c r="W206" s="38" t="str">
        <f t="shared" si="98"/>
        <v>Pre</v>
      </c>
      <c r="X206" s="102" t="str">
        <f t="shared" si="89"/>
        <v/>
      </c>
      <c r="Y206" s="245" t="str">
        <f t="shared" si="90"/>
        <v/>
      </c>
      <c r="AF206" s="40">
        <f t="shared" si="82"/>
        <v>9</v>
      </c>
      <c r="AG206" s="40" t="str">
        <f t="shared" si="91"/>
        <v>NFWF-43281</v>
      </c>
      <c r="AH206" s="40">
        <f t="shared" si="101"/>
        <v>7</v>
      </c>
      <c r="AI206" s="40" t="str">
        <f t="shared" si="83"/>
        <v>Labor Income</v>
      </c>
      <c r="AJ206" s="40">
        <f t="shared" si="83"/>
        <v>11</v>
      </c>
      <c r="AK206" s="40" t="str">
        <f t="shared" si="83"/>
        <v>Metric</v>
      </c>
      <c r="AL206" s="40" t="str">
        <f t="shared" si="103"/>
        <v>Post</v>
      </c>
      <c r="AM206" s="40">
        <f t="shared" si="102"/>
        <v>20</v>
      </c>
      <c r="AN206" s="40">
        <f>VLOOKUP(AM206,'Inputs_Metric 7'!$G$49:$H$51,2,FALSE)</f>
        <v>0.05</v>
      </c>
      <c r="AO206" s="104">
        <f>SUMIFS(
INDEX('Step 1_Metric 7'!$W$1:$AD$99999,    1,    MATCH(CONCATENATE($AL206," - ",$AI206),'Step 1_Metric 7'!$W$1:$AD$1,0))         :          INDEX('Step 1_Metric 7'!$W$1:$AD$99999,    99999,    MATCH(CONCATENATE($AL206," - ",$AI206),'Step 1_Metric 7'!$W$1:$AD$1,0)),
'Step 1_Metric 7'!$C$1:$C$99999,       $AM206,    'Step 1_Metric 7'!$D$1:$D$99999,     $AG206         )</f>
        <v>0</v>
      </c>
      <c r="AP206" s="104" t="str">
        <f t="shared" si="92"/>
        <v/>
      </c>
      <c r="AQ206" s="104" t="str">
        <f t="shared" si="93"/>
        <v/>
      </c>
      <c r="AR206" s="104">
        <f t="shared" si="94"/>
        <v>0</v>
      </c>
      <c r="AS206" s="104">
        <f t="shared" si="95"/>
        <v>0</v>
      </c>
      <c r="AT206" s="104" t="str">
        <f t="shared" si="96"/>
        <v/>
      </c>
      <c r="AU206" s="104">
        <f t="shared" si="97"/>
        <v>0</v>
      </c>
    </row>
    <row r="207" spans="2:47" x14ac:dyDescent="0.25">
      <c r="B207">
        <v>146</v>
      </c>
      <c r="C207" t="str">
        <f>IFERROR(VLOOKUP(B207,'Step 1_Metric 7'!A:D,4,FALSE),"")</f>
        <v/>
      </c>
      <c r="P207" s="38" t="str">
        <f t="shared" si="84"/>
        <v>EmploymentPost</v>
      </c>
      <c r="Q207" s="40">
        <f t="shared" si="99"/>
        <v>20</v>
      </c>
      <c r="R207" s="40" t="str">
        <f t="shared" si="85"/>
        <v/>
      </c>
      <c r="S207" s="40">
        <f t="shared" si="86"/>
        <v>7</v>
      </c>
      <c r="T207" s="38" t="str">
        <f t="shared" si="100"/>
        <v>Employment</v>
      </c>
      <c r="U207" s="38">
        <f t="shared" si="87"/>
        <v>12</v>
      </c>
      <c r="V207" s="38" t="str">
        <f t="shared" si="88"/>
        <v>Metric</v>
      </c>
      <c r="W207" s="38" t="str">
        <f t="shared" si="98"/>
        <v>Post</v>
      </c>
      <c r="X207" s="102" t="str">
        <f t="shared" si="89"/>
        <v/>
      </c>
      <c r="Y207" s="245" t="str">
        <f t="shared" si="90"/>
        <v/>
      </c>
      <c r="AF207" s="40">
        <f t="shared" si="82"/>
        <v>9</v>
      </c>
      <c r="AG207" s="40" t="str">
        <f t="shared" si="91"/>
        <v>NFWF-43281</v>
      </c>
      <c r="AH207" s="40">
        <f t="shared" si="101"/>
        <v>7</v>
      </c>
      <c r="AI207" s="40" t="str">
        <f t="shared" si="83"/>
        <v>Labor Income</v>
      </c>
      <c r="AJ207" s="40">
        <f t="shared" si="83"/>
        <v>11</v>
      </c>
      <c r="AK207" s="40" t="str">
        <f t="shared" si="83"/>
        <v>Metric</v>
      </c>
      <c r="AL207" s="40" t="str">
        <f t="shared" si="103"/>
        <v>Post</v>
      </c>
      <c r="AM207" s="40">
        <f t="shared" si="102"/>
        <v>100</v>
      </c>
      <c r="AN207" s="40">
        <f>VLOOKUP(AM207,'Inputs_Metric 7'!$G$49:$H$51,2,FALSE)</f>
        <v>0.01</v>
      </c>
      <c r="AO207" s="104">
        <f>SUMIFS(
INDEX('Step 1_Metric 7'!$W$1:$AD$99999,    1,    MATCH(CONCATENATE($AL207," - ",$AI207),'Step 1_Metric 7'!$W$1:$AD$1,0))         :          INDEX('Step 1_Metric 7'!$W$1:$AD$99999,    99999,    MATCH(CONCATENATE($AL207," - ",$AI207),'Step 1_Metric 7'!$W$1:$AD$1,0)),
'Step 1_Metric 7'!$C$1:$C$99999,       $AM207,    'Step 1_Metric 7'!$D$1:$D$99999,     $AG207         )</f>
        <v>1773330.0002978984</v>
      </c>
      <c r="AP207" s="104">
        <f t="shared" si="92"/>
        <v>17733.300002978984</v>
      </c>
      <c r="AQ207" s="104">
        <f t="shared" si="93"/>
        <v>35466.600005957967</v>
      </c>
      <c r="AR207" s="104" t="str">
        <f t="shared" si="94"/>
        <v/>
      </c>
      <c r="AS207" s="104" t="str">
        <f t="shared" si="95"/>
        <v/>
      </c>
      <c r="AT207" s="104" t="str">
        <f t="shared" si="96"/>
        <v/>
      </c>
      <c r="AU207" s="104">
        <f t="shared" si="97"/>
        <v>53199.900008936951</v>
      </c>
    </row>
    <row r="208" spans="2:47" x14ac:dyDescent="0.25">
      <c r="B208">
        <v>147</v>
      </c>
      <c r="C208" t="str">
        <f>IFERROR(VLOOKUP(B208,'Step 1_Metric 7'!A:D,4,FALSE),"")</f>
        <v/>
      </c>
      <c r="P208" s="38" t="str">
        <f t="shared" si="84"/>
        <v>OutputPre</v>
      </c>
      <c r="Q208" s="40">
        <f t="shared" si="99"/>
        <v>20</v>
      </c>
      <c r="R208" s="40" t="str">
        <f t="shared" si="85"/>
        <v/>
      </c>
      <c r="S208" s="40">
        <f t="shared" si="86"/>
        <v>7</v>
      </c>
      <c r="T208" s="38" t="str">
        <f t="shared" si="100"/>
        <v>Output</v>
      </c>
      <c r="U208" s="38">
        <f t="shared" si="87"/>
        <v>1</v>
      </c>
      <c r="V208" s="38" t="str">
        <f t="shared" si="88"/>
        <v>Priority Metric</v>
      </c>
      <c r="W208" s="38" t="str">
        <f t="shared" si="98"/>
        <v>Pre</v>
      </c>
      <c r="X208" s="102" t="str">
        <f t="shared" si="89"/>
        <v/>
      </c>
      <c r="Y208" s="245" t="str">
        <f t="shared" si="90"/>
        <v/>
      </c>
      <c r="AF208" s="40">
        <f t="shared" si="82"/>
        <v>9</v>
      </c>
      <c r="AG208" s="40" t="str">
        <f t="shared" si="91"/>
        <v>NFWF-43281</v>
      </c>
      <c r="AH208" s="40">
        <f t="shared" si="101"/>
        <v>7</v>
      </c>
      <c r="AI208" s="40" t="str">
        <f t="shared" si="83"/>
        <v>Employment</v>
      </c>
      <c r="AJ208" s="40">
        <f t="shared" si="83"/>
        <v>12</v>
      </c>
      <c r="AK208" s="40" t="str">
        <f t="shared" si="83"/>
        <v>Metric</v>
      </c>
      <c r="AL208" s="40" t="str">
        <f t="shared" si="103"/>
        <v>Pre</v>
      </c>
      <c r="AM208" s="40">
        <f t="shared" si="102"/>
        <v>2</v>
      </c>
      <c r="AN208" s="40">
        <f>VLOOKUP(AM208,'Inputs_Metric 7'!$G$49:$H$51,2,FALSE)</f>
        <v>0.5</v>
      </c>
      <c r="AO208" s="104">
        <f>SUMIFS(
INDEX('Step 1_Metric 7'!$W$1:$AD$99999,    1,    MATCH(CONCATENATE($AL208," - ",$AI208),'Step 1_Metric 7'!$W$1:$AD$1,0))         :          INDEX('Step 1_Metric 7'!$W$1:$AD$99999,    99999,    MATCH(CONCATENATE($AL208," - ",$AI208),'Step 1_Metric 7'!$W$1:$AD$1,0)),
'Step 1_Metric 7'!$C$1:$C$99999,       $AM208,    'Step 1_Metric 7'!$D$1:$D$99999,     $AG208         )</f>
        <v>0</v>
      </c>
      <c r="AP208" s="104" t="str">
        <f t="shared" si="92"/>
        <v/>
      </c>
      <c r="AQ208" s="104" t="str">
        <f t="shared" si="93"/>
        <v/>
      </c>
      <c r="AR208" s="104" t="str">
        <f t="shared" si="94"/>
        <v/>
      </c>
      <c r="AS208" s="104" t="str">
        <f t="shared" si="95"/>
        <v/>
      </c>
      <c r="AT208" s="104">
        <f t="shared" si="96"/>
        <v>0</v>
      </c>
      <c r="AU208" s="104">
        <f t="shared" si="97"/>
        <v>0</v>
      </c>
    </row>
    <row r="209" spans="2:47" x14ac:dyDescent="0.25">
      <c r="B209">
        <v>148</v>
      </c>
      <c r="C209" t="str">
        <f>IFERROR(VLOOKUP(B209,'Step 1_Metric 7'!A:D,4,FALSE),"")</f>
        <v/>
      </c>
      <c r="P209" s="38" t="str">
        <f t="shared" si="84"/>
        <v>OutputPost</v>
      </c>
      <c r="Q209" s="40">
        <f t="shared" si="99"/>
        <v>20</v>
      </c>
      <c r="R209" s="40" t="str">
        <f t="shared" si="85"/>
        <v/>
      </c>
      <c r="S209" s="40">
        <f t="shared" si="86"/>
        <v>7</v>
      </c>
      <c r="T209" s="38" t="str">
        <f t="shared" si="100"/>
        <v>Output</v>
      </c>
      <c r="U209" s="38">
        <f t="shared" si="87"/>
        <v>1</v>
      </c>
      <c r="V209" s="38" t="str">
        <f t="shared" si="88"/>
        <v>Priority Metric</v>
      </c>
      <c r="W209" s="38" t="str">
        <f t="shared" si="98"/>
        <v>Post</v>
      </c>
      <c r="X209" s="102" t="str">
        <f t="shared" si="89"/>
        <v/>
      </c>
      <c r="Y209" s="245" t="str">
        <f t="shared" si="90"/>
        <v/>
      </c>
      <c r="AF209" s="40">
        <f t="shared" si="82"/>
        <v>9</v>
      </c>
      <c r="AG209" s="40" t="str">
        <f t="shared" si="91"/>
        <v>NFWF-43281</v>
      </c>
      <c r="AH209" s="40">
        <f t="shared" si="101"/>
        <v>7</v>
      </c>
      <c r="AI209" s="40" t="str">
        <f t="shared" si="83"/>
        <v>Employment</v>
      </c>
      <c r="AJ209" s="40">
        <f t="shared" si="83"/>
        <v>12</v>
      </c>
      <c r="AK209" s="40" t="str">
        <f t="shared" si="83"/>
        <v>Metric</v>
      </c>
      <c r="AL209" s="40" t="str">
        <f t="shared" si="103"/>
        <v>Pre</v>
      </c>
      <c r="AM209" s="40">
        <f t="shared" si="102"/>
        <v>20</v>
      </c>
      <c r="AN209" s="40">
        <f>VLOOKUP(AM209,'Inputs_Metric 7'!$G$49:$H$51,2,FALSE)</f>
        <v>0.05</v>
      </c>
      <c r="AO209" s="104">
        <f>SUMIFS(
INDEX('Step 1_Metric 7'!$W$1:$AD$99999,    1,    MATCH(CONCATENATE($AL209," - ",$AI209),'Step 1_Metric 7'!$W$1:$AD$1,0))         :          INDEX('Step 1_Metric 7'!$W$1:$AD$99999,    99999,    MATCH(CONCATENATE($AL209," - ",$AI209),'Step 1_Metric 7'!$W$1:$AD$1,0)),
'Step 1_Metric 7'!$C$1:$C$99999,       $AM209,    'Step 1_Metric 7'!$D$1:$D$99999,     $AG209         )</f>
        <v>0</v>
      </c>
      <c r="AP209" s="104" t="str">
        <f t="shared" si="92"/>
        <v/>
      </c>
      <c r="AQ209" s="104" t="str">
        <f t="shared" si="93"/>
        <v/>
      </c>
      <c r="AR209" s="104">
        <f t="shared" si="94"/>
        <v>0</v>
      </c>
      <c r="AS209" s="104">
        <f t="shared" si="95"/>
        <v>0</v>
      </c>
      <c r="AT209" s="104" t="str">
        <f t="shared" si="96"/>
        <v/>
      </c>
      <c r="AU209" s="104">
        <f t="shared" si="97"/>
        <v>0</v>
      </c>
    </row>
    <row r="210" spans="2:47" x14ac:dyDescent="0.25">
      <c r="B210">
        <v>149</v>
      </c>
      <c r="C210" t="str">
        <f>IFERROR(VLOOKUP(B210,'Step 1_Metric 7'!A:D,4,FALSE),"")</f>
        <v/>
      </c>
      <c r="P210" s="38" t="str">
        <f t="shared" si="84"/>
        <v>Proprietor's IncomePre</v>
      </c>
      <c r="Q210" s="40">
        <f t="shared" si="99"/>
        <v>21</v>
      </c>
      <c r="R210" s="40" t="str">
        <f t="shared" si="85"/>
        <v/>
      </c>
      <c r="S210" s="40">
        <f t="shared" si="86"/>
        <v>7</v>
      </c>
      <c r="T210" s="38" t="str">
        <f t="shared" si="100"/>
        <v>Proprietor's Income</v>
      </c>
      <c r="U210" s="38">
        <f t="shared" si="87"/>
        <v>10</v>
      </c>
      <c r="V210" s="38" t="str">
        <f t="shared" si="88"/>
        <v>Metric</v>
      </c>
      <c r="W210" s="38" t="str">
        <f t="shared" si="98"/>
        <v>Pre</v>
      </c>
      <c r="X210" s="102" t="str">
        <f t="shared" si="89"/>
        <v/>
      </c>
      <c r="Y210" s="245" t="str">
        <f t="shared" si="90"/>
        <v/>
      </c>
      <c r="AF210" s="40">
        <f t="shared" si="82"/>
        <v>9</v>
      </c>
      <c r="AG210" s="40" t="str">
        <f t="shared" si="91"/>
        <v>NFWF-43281</v>
      </c>
      <c r="AH210" s="40">
        <f t="shared" si="101"/>
        <v>7</v>
      </c>
      <c r="AI210" s="40" t="str">
        <f t="shared" si="83"/>
        <v>Employment</v>
      </c>
      <c r="AJ210" s="40">
        <f t="shared" si="83"/>
        <v>12</v>
      </c>
      <c r="AK210" s="40" t="str">
        <f t="shared" si="83"/>
        <v>Metric</v>
      </c>
      <c r="AL210" s="40" t="str">
        <f t="shared" si="103"/>
        <v>Pre</v>
      </c>
      <c r="AM210" s="40">
        <f t="shared" si="102"/>
        <v>100</v>
      </c>
      <c r="AN210" s="40">
        <f>VLOOKUP(AM210,'Inputs_Metric 7'!$G$49:$H$51,2,FALSE)</f>
        <v>0.01</v>
      </c>
      <c r="AO210" s="104">
        <f>SUMIFS(
INDEX('Step 1_Metric 7'!$W$1:$AD$99999,    1,    MATCH(CONCATENATE($AL210," - ",$AI210),'Step 1_Metric 7'!$W$1:$AD$1,0))         :          INDEX('Step 1_Metric 7'!$W$1:$AD$99999,    99999,    MATCH(CONCATENATE($AL210," - ",$AI210),'Step 1_Metric 7'!$W$1:$AD$1,0)),
'Step 1_Metric 7'!$C$1:$C$99999,       $AM210,    'Step 1_Metric 7'!$D$1:$D$99999,     $AG210         )</f>
        <v>1.6280515670695559</v>
      </c>
      <c r="AP210" s="104">
        <f t="shared" si="92"/>
        <v>1.628051567069556E-2</v>
      </c>
      <c r="AQ210" s="104">
        <f t="shared" si="93"/>
        <v>3.2561031341391121E-2</v>
      </c>
      <c r="AR210" s="104" t="str">
        <f t="shared" si="94"/>
        <v/>
      </c>
      <c r="AS210" s="104" t="str">
        <f t="shared" si="95"/>
        <v/>
      </c>
      <c r="AT210" s="104" t="str">
        <f t="shared" si="96"/>
        <v/>
      </c>
      <c r="AU210" s="104">
        <f t="shared" si="97"/>
        <v>4.8841547012086678E-2</v>
      </c>
    </row>
    <row r="211" spans="2:47" x14ac:dyDescent="0.25">
      <c r="B211">
        <v>150</v>
      </c>
      <c r="C211" t="str">
        <f>IFERROR(VLOOKUP(B211,'Step 1_Metric 7'!A:D,4,FALSE),"")</f>
        <v/>
      </c>
      <c r="P211" s="38" t="str">
        <f t="shared" si="84"/>
        <v>Proprietor's IncomePost</v>
      </c>
      <c r="Q211" s="40">
        <f t="shared" si="99"/>
        <v>21</v>
      </c>
      <c r="R211" s="40" t="str">
        <f t="shared" si="85"/>
        <v/>
      </c>
      <c r="S211" s="40">
        <f t="shared" si="86"/>
        <v>7</v>
      </c>
      <c r="T211" s="38" t="str">
        <f t="shared" si="100"/>
        <v>Proprietor's Income</v>
      </c>
      <c r="U211" s="38">
        <f t="shared" si="87"/>
        <v>10</v>
      </c>
      <c r="V211" s="38" t="str">
        <f t="shared" si="88"/>
        <v>Metric</v>
      </c>
      <c r="W211" s="38" t="str">
        <f t="shared" si="98"/>
        <v>Post</v>
      </c>
      <c r="X211" s="102" t="str">
        <f t="shared" si="89"/>
        <v/>
      </c>
      <c r="Y211" s="245" t="str">
        <f t="shared" si="90"/>
        <v/>
      </c>
      <c r="AF211" s="40">
        <f t="shared" si="82"/>
        <v>9</v>
      </c>
      <c r="AG211" s="40" t="str">
        <f t="shared" si="91"/>
        <v>NFWF-43281</v>
      </c>
      <c r="AH211" s="40">
        <f t="shared" si="101"/>
        <v>7</v>
      </c>
      <c r="AI211" s="40" t="str">
        <f t="shared" si="83"/>
        <v>Employment</v>
      </c>
      <c r="AJ211" s="40">
        <f t="shared" si="83"/>
        <v>12</v>
      </c>
      <c r="AK211" s="40" t="str">
        <f t="shared" si="83"/>
        <v>Metric</v>
      </c>
      <c r="AL211" s="40" t="str">
        <f t="shared" si="103"/>
        <v>Post</v>
      </c>
      <c r="AM211" s="40">
        <f t="shared" si="102"/>
        <v>2</v>
      </c>
      <c r="AN211" s="40">
        <f>VLOOKUP(AM211,'Inputs_Metric 7'!$G$49:$H$51,2,FALSE)</f>
        <v>0.5</v>
      </c>
      <c r="AO211" s="104">
        <f>SUMIFS(
INDEX('Step 1_Metric 7'!$W$1:$AD$99999,    1,    MATCH(CONCATENATE($AL211," - ",$AI211),'Step 1_Metric 7'!$W$1:$AD$1,0))         :          INDEX('Step 1_Metric 7'!$W$1:$AD$99999,    99999,    MATCH(CONCATENATE($AL211," - ",$AI211),'Step 1_Metric 7'!$W$1:$AD$1,0)),
'Step 1_Metric 7'!$C$1:$C$99999,       $AM211,    'Step 1_Metric 7'!$D$1:$D$99999,     $AG211         )</f>
        <v>0</v>
      </c>
      <c r="AP211" s="104" t="str">
        <f t="shared" si="92"/>
        <v/>
      </c>
      <c r="AQ211" s="104" t="str">
        <f t="shared" si="93"/>
        <v/>
      </c>
      <c r="AR211" s="104" t="str">
        <f t="shared" si="94"/>
        <v/>
      </c>
      <c r="AS211" s="104" t="str">
        <f t="shared" si="95"/>
        <v/>
      </c>
      <c r="AT211" s="104">
        <f t="shared" si="96"/>
        <v>0</v>
      </c>
      <c r="AU211" s="104">
        <f t="shared" si="97"/>
        <v>0</v>
      </c>
    </row>
    <row r="212" spans="2:47" x14ac:dyDescent="0.25">
      <c r="B212">
        <v>151</v>
      </c>
      <c r="C212" t="str">
        <f>IFERROR(VLOOKUP(B212,'Step 1_Metric 7'!A:D,4,FALSE),"")</f>
        <v/>
      </c>
      <c r="P212" s="38" t="str">
        <f t="shared" si="84"/>
        <v>Labor IncomePre</v>
      </c>
      <c r="Q212" s="40">
        <f t="shared" si="99"/>
        <v>21</v>
      </c>
      <c r="R212" s="40" t="str">
        <f t="shared" si="85"/>
        <v/>
      </c>
      <c r="S212" s="40">
        <f t="shared" si="86"/>
        <v>7</v>
      </c>
      <c r="T212" s="38" t="str">
        <f t="shared" si="100"/>
        <v>Labor Income</v>
      </c>
      <c r="U212" s="38">
        <f t="shared" si="87"/>
        <v>11</v>
      </c>
      <c r="V212" s="38" t="str">
        <f t="shared" si="88"/>
        <v>Metric</v>
      </c>
      <c r="W212" s="38" t="str">
        <f t="shared" si="98"/>
        <v>Pre</v>
      </c>
      <c r="X212" s="102" t="str">
        <f t="shared" si="89"/>
        <v/>
      </c>
      <c r="Y212" s="245" t="str">
        <f t="shared" si="90"/>
        <v/>
      </c>
      <c r="AF212" s="40">
        <f t="shared" si="82"/>
        <v>9</v>
      </c>
      <c r="AG212" s="40" t="str">
        <f t="shared" si="91"/>
        <v>NFWF-43281</v>
      </c>
      <c r="AH212" s="40">
        <f t="shared" si="101"/>
        <v>7</v>
      </c>
      <c r="AI212" s="40" t="str">
        <f t="shared" si="83"/>
        <v>Employment</v>
      </c>
      <c r="AJ212" s="40">
        <f t="shared" si="83"/>
        <v>12</v>
      </c>
      <c r="AK212" s="40" t="str">
        <f t="shared" si="83"/>
        <v>Metric</v>
      </c>
      <c r="AL212" s="40" t="str">
        <f t="shared" si="103"/>
        <v>Post</v>
      </c>
      <c r="AM212" s="40">
        <f t="shared" si="102"/>
        <v>20</v>
      </c>
      <c r="AN212" s="40">
        <f>VLOOKUP(AM212,'Inputs_Metric 7'!$G$49:$H$51,2,FALSE)</f>
        <v>0.05</v>
      </c>
      <c r="AO212" s="104">
        <f>SUMIFS(
INDEX('Step 1_Metric 7'!$W$1:$AD$99999,    1,    MATCH(CONCATENATE($AL212," - ",$AI212),'Step 1_Metric 7'!$W$1:$AD$1,0))         :          INDEX('Step 1_Metric 7'!$W$1:$AD$99999,    99999,    MATCH(CONCATENATE($AL212," - ",$AI212),'Step 1_Metric 7'!$W$1:$AD$1,0)),
'Step 1_Metric 7'!$C$1:$C$99999,       $AM212,    'Step 1_Metric 7'!$D$1:$D$99999,     $AG212         )</f>
        <v>0</v>
      </c>
      <c r="AP212" s="104" t="str">
        <f t="shared" si="92"/>
        <v/>
      </c>
      <c r="AQ212" s="104" t="str">
        <f t="shared" si="93"/>
        <v/>
      </c>
      <c r="AR212" s="104">
        <f t="shared" si="94"/>
        <v>0</v>
      </c>
      <c r="AS212" s="104">
        <f t="shared" si="95"/>
        <v>0</v>
      </c>
      <c r="AT212" s="104" t="str">
        <f t="shared" si="96"/>
        <v/>
      </c>
      <c r="AU212" s="104">
        <f t="shared" si="97"/>
        <v>0</v>
      </c>
    </row>
    <row r="213" spans="2:47" x14ac:dyDescent="0.25">
      <c r="B213">
        <v>152</v>
      </c>
      <c r="C213" t="str">
        <f>IFERROR(VLOOKUP(B213,'Step 1_Metric 7'!A:D,4,FALSE),"")</f>
        <v/>
      </c>
      <c r="P213" s="38" t="str">
        <f t="shared" si="84"/>
        <v>Labor IncomePost</v>
      </c>
      <c r="Q213" s="40">
        <f t="shared" si="99"/>
        <v>21</v>
      </c>
      <c r="R213" s="40" t="str">
        <f t="shared" si="85"/>
        <v/>
      </c>
      <c r="S213" s="40">
        <f t="shared" si="86"/>
        <v>7</v>
      </c>
      <c r="T213" s="38" t="str">
        <f t="shared" si="100"/>
        <v>Labor Income</v>
      </c>
      <c r="U213" s="38">
        <f t="shared" si="87"/>
        <v>11</v>
      </c>
      <c r="V213" s="38" t="str">
        <f t="shared" si="88"/>
        <v>Metric</v>
      </c>
      <c r="W213" s="38" t="str">
        <f t="shared" si="98"/>
        <v>Post</v>
      </c>
      <c r="X213" s="102" t="str">
        <f t="shared" si="89"/>
        <v/>
      </c>
      <c r="Y213" s="245" t="str">
        <f t="shared" si="90"/>
        <v/>
      </c>
      <c r="AF213" s="40">
        <f t="shared" si="82"/>
        <v>9</v>
      </c>
      <c r="AG213" s="40" t="str">
        <f t="shared" si="91"/>
        <v>NFWF-43281</v>
      </c>
      <c r="AH213" s="40">
        <f t="shared" si="101"/>
        <v>7</v>
      </c>
      <c r="AI213" s="40" t="str">
        <f t="shared" si="83"/>
        <v>Employment</v>
      </c>
      <c r="AJ213" s="40">
        <f t="shared" si="83"/>
        <v>12</v>
      </c>
      <c r="AK213" s="40" t="str">
        <f t="shared" si="83"/>
        <v>Metric</v>
      </c>
      <c r="AL213" s="40" t="str">
        <f t="shared" si="103"/>
        <v>Post</v>
      </c>
      <c r="AM213" s="40">
        <f t="shared" si="102"/>
        <v>100</v>
      </c>
      <c r="AN213" s="40">
        <f>VLOOKUP(AM213,'Inputs_Metric 7'!$G$49:$H$51,2,FALSE)</f>
        <v>0.01</v>
      </c>
      <c r="AO213" s="104">
        <f>SUMIFS(
INDEX('Step 1_Metric 7'!$W$1:$AD$99999,    1,    MATCH(CONCATENATE($AL213," - ",$AI213),'Step 1_Metric 7'!$W$1:$AD$1,0))         :          INDEX('Step 1_Metric 7'!$W$1:$AD$99999,    99999,    MATCH(CONCATENATE($AL213," - ",$AI213),'Step 1_Metric 7'!$W$1:$AD$1,0)),
'Step 1_Metric 7'!$C$1:$C$99999,       $AM213,    'Step 1_Metric 7'!$D$1:$D$99999,     $AG213         )</f>
        <v>1.6280515670695559</v>
      </c>
      <c r="AP213" s="104">
        <f t="shared" si="92"/>
        <v>1.628051567069556E-2</v>
      </c>
      <c r="AQ213" s="104">
        <f t="shared" si="93"/>
        <v>3.2561031341391121E-2</v>
      </c>
      <c r="AR213" s="104" t="str">
        <f t="shared" si="94"/>
        <v/>
      </c>
      <c r="AS213" s="104" t="str">
        <f t="shared" si="95"/>
        <v/>
      </c>
      <c r="AT213" s="104" t="str">
        <f t="shared" si="96"/>
        <v/>
      </c>
      <c r="AU213" s="104">
        <f t="shared" si="97"/>
        <v>4.8841547012086678E-2</v>
      </c>
    </row>
    <row r="214" spans="2:47" x14ac:dyDescent="0.25">
      <c r="B214">
        <v>153</v>
      </c>
      <c r="C214" t="str">
        <f>IFERROR(VLOOKUP(B214,'Step 1_Metric 7'!A:D,4,FALSE),"")</f>
        <v/>
      </c>
      <c r="P214" s="38" t="str">
        <f t="shared" si="84"/>
        <v>EmploymentPre</v>
      </c>
      <c r="Q214" s="40">
        <f t="shared" si="99"/>
        <v>21</v>
      </c>
      <c r="R214" s="40" t="str">
        <f t="shared" si="85"/>
        <v/>
      </c>
      <c r="S214" s="40">
        <f t="shared" si="86"/>
        <v>7</v>
      </c>
      <c r="T214" s="38" t="str">
        <f t="shared" si="100"/>
        <v>Employment</v>
      </c>
      <c r="U214" s="38">
        <f t="shared" si="87"/>
        <v>12</v>
      </c>
      <c r="V214" s="38" t="str">
        <f t="shared" si="88"/>
        <v>Metric</v>
      </c>
      <c r="W214" s="38" t="str">
        <f t="shared" si="98"/>
        <v>Pre</v>
      </c>
      <c r="X214" s="102" t="str">
        <f t="shared" si="89"/>
        <v/>
      </c>
      <c r="Y214" s="245" t="str">
        <f t="shared" si="90"/>
        <v/>
      </c>
      <c r="AF214" s="40">
        <f t="shared" si="82"/>
        <v>9</v>
      </c>
      <c r="AG214" s="40" t="str">
        <f t="shared" si="91"/>
        <v>NFWF-43281</v>
      </c>
      <c r="AH214" s="40">
        <f t="shared" si="101"/>
        <v>7</v>
      </c>
      <c r="AI214" s="40" t="str">
        <f t="shared" si="83"/>
        <v>Output</v>
      </c>
      <c r="AJ214" s="40">
        <f t="shared" si="83"/>
        <v>1</v>
      </c>
      <c r="AK214" s="40" t="str">
        <f t="shared" si="83"/>
        <v>Priority Metric</v>
      </c>
      <c r="AL214" s="40" t="str">
        <f t="shared" si="103"/>
        <v>Pre</v>
      </c>
      <c r="AM214" s="40">
        <f t="shared" si="102"/>
        <v>2</v>
      </c>
      <c r="AN214" s="40">
        <f>VLOOKUP(AM214,'Inputs_Metric 7'!$G$49:$H$51,2,FALSE)</f>
        <v>0.5</v>
      </c>
      <c r="AO214" s="104">
        <f>SUMIFS(
INDEX('Step 1_Metric 7'!$W$1:$AD$99999,    1,    MATCH(CONCATENATE($AL214," - ",$AI214),'Step 1_Metric 7'!$W$1:$AD$1,0))         :          INDEX('Step 1_Metric 7'!$W$1:$AD$99999,    99999,    MATCH(CONCATENATE($AL214," - ",$AI214),'Step 1_Metric 7'!$W$1:$AD$1,0)),
'Step 1_Metric 7'!$C$1:$C$99999,       $AM214,    'Step 1_Metric 7'!$D$1:$D$99999,     $AG214         )</f>
        <v>0</v>
      </c>
      <c r="AP214" s="104" t="str">
        <f t="shared" si="92"/>
        <v/>
      </c>
      <c r="AQ214" s="104" t="str">
        <f t="shared" si="93"/>
        <v/>
      </c>
      <c r="AR214" s="104" t="str">
        <f t="shared" si="94"/>
        <v/>
      </c>
      <c r="AS214" s="104" t="str">
        <f t="shared" si="95"/>
        <v/>
      </c>
      <c r="AT214" s="104">
        <f t="shared" si="96"/>
        <v>0</v>
      </c>
      <c r="AU214" s="104">
        <f t="shared" si="97"/>
        <v>0</v>
      </c>
    </row>
    <row r="215" spans="2:47" x14ac:dyDescent="0.25">
      <c r="B215">
        <v>154</v>
      </c>
      <c r="C215" t="str">
        <f>IFERROR(VLOOKUP(B215,'Step 1_Metric 7'!A:D,4,FALSE),"")</f>
        <v/>
      </c>
      <c r="P215" s="38" t="str">
        <f t="shared" si="84"/>
        <v>EmploymentPost</v>
      </c>
      <c r="Q215" s="40">
        <f t="shared" si="99"/>
        <v>21</v>
      </c>
      <c r="R215" s="40" t="str">
        <f t="shared" si="85"/>
        <v/>
      </c>
      <c r="S215" s="40">
        <f t="shared" si="86"/>
        <v>7</v>
      </c>
      <c r="T215" s="38" t="str">
        <f t="shared" si="100"/>
        <v>Employment</v>
      </c>
      <c r="U215" s="38">
        <f t="shared" si="87"/>
        <v>12</v>
      </c>
      <c r="V215" s="38" t="str">
        <f t="shared" si="88"/>
        <v>Metric</v>
      </c>
      <c r="W215" s="38" t="str">
        <f t="shared" si="98"/>
        <v>Post</v>
      </c>
      <c r="X215" s="102" t="str">
        <f t="shared" si="89"/>
        <v/>
      </c>
      <c r="Y215" s="245" t="str">
        <f t="shared" si="90"/>
        <v/>
      </c>
      <c r="AF215" s="40">
        <f t="shared" si="82"/>
        <v>9</v>
      </c>
      <c r="AG215" s="40" t="str">
        <f t="shared" si="91"/>
        <v>NFWF-43281</v>
      </c>
      <c r="AH215" s="40">
        <f t="shared" si="101"/>
        <v>7</v>
      </c>
      <c r="AI215" s="40" t="str">
        <f t="shared" si="83"/>
        <v>Output</v>
      </c>
      <c r="AJ215" s="40">
        <f t="shared" si="83"/>
        <v>1</v>
      </c>
      <c r="AK215" s="40" t="str">
        <f t="shared" si="83"/>
        <v>Priority Metric</v>
      </c>
      <c r="AL215" s="40" t="str">
        <f t="shared" si="103"/>
        <v>Pre</v>
      </c>
      <c r="AM215" s="40">
        <f t="shared" si="102"/>
        <v>20</v>
      </c>
      <c r="AN215" s="40">
        <f>VLOOKUP(AM215,'Inputs_Metric 7'!$G$49:$H$51,2,FALSE)</f>
        <v>0.05</v>
      </c>
      <c r="AO215" s="104">
        <f>SUMIFS(
INDEX('Step 1_Metric 7'!$W$1:$AD$99999,    1,    MATCH(CONCATENATE($AL215," - ",$AI215),'Step 1_Metric 7'!$W$1:$AD$1,0))         :          INDEX('Step 1_Metric 7'!$W$1:$AD$99999,    99999,    MATCH(CONCATENATE($AL215," - ",$AI215),'Step 1_Metric 7'!$W$1:$AD$1,0)),
'Step 1_Metric 7'!$C$1:$C$99999,       $AM215,    'Step 1_Metric 7'!$D$1:$D$99999,     $AG215         )</f>
        <v>0</v>
      </c>
      <c r="AP215" s="104" t="str">
        <f t="shared" si="92"/>
        <v/>
      </c>
      <c r="AQ215" s="104" t="str">
        <f t="shared" si="93"/>
        <v/>
      </c>
      <c r="AR215" s="104">
        <f t="shared" si="94"/>
        <v>0</v>
      </c>
      <c r="AS215" s="104">
        <f t="shared" si="95"/>
        <v>0</v>
      </c>
      <c r="AT215" s="104" t="str">
        <f t="shared" si="96"/>
        <v/>
      </c>
      <c r="AU215" s="104">
        <f t="shared" si="97"/>
        <v>0</v>
      </c>
    </row>
    <row r="216" spans="2:47" x14ac:dyDescent="0.25">
      <c r="B216">
        <v>155</v>
      </c>
      <c r="C216" t="str">
        <f>IFERROR(VLOOKUP(B216,'Step 1_Metric 7'!A:D,4,FALSE),"")</f>
        <v/>
      </c>
      <c r="P216" s="38" t="str">
        <f t="shared" si="84"/>
        <v>OutputPre</v>
      </c>
      <c r="Q216" s="40">
        <f t="shared" si="99"/>
        <v>21</v>
      </c>
      <c r="R216" s="40" t="str">
        <f t="shared" si="85"/>
        <v/>
      </c>
      <c r="S216" s="40">
        <f t="shared" si="86"/>
        <v>7</v>
      </c>
      <c r="T216" s="38" t="str">
        <f t="shared" si="100"/>
        <v>Output</v>
      </c>
      <c r="U216" s="38">
        <f t="shared" si="87"/>
        <v>1</v>
      </c>
      <c r="V216" s="38" t="str">
        <f t="shared" si="88"/>
        <v>Priority Metric</v>
      </c>
      <c r="W216" s="38" t="str">
        <f t="shared" si="98"/>
        <v>Pre</v>
      </c>
      <c r="X216" s="102" t="str">
        <f t="shared" si="89"/>
        <v/>
      </c>
      <c r="Y216" s="245" t="str">
        <f t="shared" si="90"/>
        <v/>
      </c>
      <c r="AF216" s="40">
        <f t="shared" si="82"/>
        <v>9</v>
      </c>
      <c r="AG216" s="40" t="str">
        <f t="shared" si="91"/>
        <v>NFWF-43281</v>
      </c>
      <c r="AH216" s="40">
        <f t="shared" si="101"/>
        <v>7</v>
      </c>
      <c r="AI216" s="40" t="str">
        <f t="shared" si="83"/>
        <v>Output</v>
      </c>
      <c r="AJ216" s="40">
        <f t="shared" si="83"/>
        <v>1</v>
      </c>
      <c r="AK216" s="40" t="str">
        <f t="shared" si="83"/>
        <v>Priority Metric</v>
      </c>
      <c r="AL216" s="40" t="str">
        <f t="shared" si="103"/>
        <v>Pre</v>
      </c>
      <c r="AM216" s="40">
        <f t="shared" si="102"/>
        <v>100</v>
      </c>
      <c r="AN216" s="40">
        <f>VLOOKUP(AM216,'Inputs_Metric 7'!$G$49:$H$51,2,FALSE)</f>
        <v>0.01</v>
      </c>
      <c r="AO216" s="104">
        <f>SUMIFS(
INDEX('Step 1_Metric 7'!$W$1:$AD$99999,    1,    MATCH(CONCATENATE($AL216," - ",$AI216),'Step 1_Metric 7'!$W$1:$AD$1,0))         :          INDEX('Step 1_Metric 7'!$W$1:$AD$99999,    99999,    MATCH(CONCATENATE($AL216," - ",$AI216),'Step 1_Metric 7'!$W$1:$AD$1,0)),
'Step 1_Metric 7'!$C$1:$C$99999,       $AM216,    'Step 1_Metric 7'!$D$1:$D$99999,     $AG216         )</f>
        <v>517131.11111615662</v>
      </c>
      <c r="AP216" s="104">
        <f t="shared" si="92"/>
        <v>5171.3111111615663</v>
      </c>
      <c r="AQ216" s="104">
        <f t="shared" si="93"/>
        <v>10342.622222323133</v>
      </c>
      <c r="AR216" s="104" t="str">
        <f t="shared" si="94"/>
        <v/>
      </c>
      <c r="AS216" s="104" t="str">
        <f t="shared" si="95"/>
        <v/>
      </c>
      <c r="AT216" s="104" t="str">
        <f t="shared" si="96"/>
        <v/>
      </c>
      <c r="AU216" s="104">
        <f t="shared" si="97"/>
        <v>15513.9333334847</v>
      </c>
    </row>
    <row r="217" spans="2:47" x14ac:dyDescent="0.25">
      <c r="B217">
        <v>156</v>
      </c>
      <c r="C217" t="str">
        <f>IFERROR(VLOOKUP(B217,'Step 1_Metric 7'!A:D,4,FALSE),"")</f>
        <v/>
      </c>
      <c r="P217" s="38" t="str">
        <f t="shared" si="84"/>
        <v>OutputPost</v>
      </c>
      <c r="Q217" s="40">
        <f t="shared" si="99"/>
        <v>21</v>
      </c>
      <c r="R217" s="40" t="str">
        <f t="shared" si="85"/>
        <v/>
      </c>
      <c r="S217" s="40">
        <f t="shared" si="86"/>
        <v>7</v>
      </c>
      <c r="T217" s="38" t="str">
        <f t="shared" si="100"/>
        <v>Output</v>
      </c>
      <c r="U217" s="38">
        <f t="shared" si="87"/>
        <v>1</v>
      </c>
      <c r="V217" s="38" t="str">
        <f t="shared" si="88"/>
        <v>Priority Metric</v>
      </c>
      <c r="W217" s="38" t="str">
        <f t="shared" si="98"/>
        <v>Post</v>
      </c>
      <c r="X217" s="102" t="str">
        <f t="shared" si="89"/>
        <v/>
      </c>
      <c r="Y217" s="245" t="str">
        <f t="shared" si="90"/>
        <v/>
      </c>
      <c r="AF217" s="40">
        <f t="shared" si="82"/>
        <v>9</v>
      </c>
      <c r="AG217" s="40" t="str">
        <f t="shared" si="91"/>
        <v>NFWF-43281</v>
      </c>
      <c r="AH217" s="40">
        <f t="shared" si="101"/>
        <v>7</v>
      </c>
      <c r="AI217" s="40" t="str">
        <f t="shared" si="83"/>
        <v>Output</v>
      </c>
      <c r="AJ217" s="40">
        <f t="shared" si="83"/>
        <v>1</v>
      </c>
      <c r="AK217" s="40" t="str">
        <f t="shared" si="83"/>
        <v>Priority Metric</v>
      </c>
      <c r="AL217" s="40" t="str">
        <f t="shared" si="103"/>
        <v>Post</v>
      </c>
      <c r="AM217" s="40">
        <f t="shared" si="102"/>
        <v>2</v>
      </c>
      <c r="AN217" s="40">
        <f>VLOOKUP(AM217,'Inputs_Metric 7'!$G$49:$H$51,2,FALSE)</f>
        <v>0.5</v>
      </c>
      <c r="AO217" s="104">
        <f>SUMIFS(
INDEX('Step 1_Metric 7'!$W$1:$AD$99999,    1,    MATCH(CONCATENATE($AL217," - ",$AI217),'Step 1_Metric 7'!$W$1:$AD$1,0))         :          INDEX('Step 1_Metric 7'!$W$1:$AD$99999,    99999,    MATCH(CONCATENATE($AL217," - ",$AI217),'Step 1_Metric 7'!$W$1:$AD$1,0)),
'Step 1_Metric 7'!$C$1:$C$99999,       $AM217,    'Step 1_Metric 7'!$D$1:$D$99999,     $AG217         )</f>
        <v>0</v>
      </c>
      <c r="AP217" s="104" t="str">
        <f t="shared" si="92"/>
        <v/>
      </c>
      <c r="AQ217" s="104" t="str">
        <f t="shared" si="93"/>
        <v/>
      </c>
      <c r="AR217" s="104" t="str">
        <f t="shared" si="94"/>
        <v/>
      </c>
      <c r="AS217" s="104" t="str">
        <f t="shared" si="95"/>
        <v/>
      </c>
      <c r="AT217" s="104">
        <f t="shared" si="96"/>
        <v>0</v>
      </c>
      <c r="AU217" s="104">
        <f t="shared" si="97"/>
        <v>0</v>
      </c>
    </row>
    <row r="218" spans="2:47" x14ac:dyDescent="0.25">
      <c r="B218">
        <v>157</v>
      </c>
      <c r="C218" t="str">
        <f>IFERROR(VLOOKUP(B218,'Step 1_Metric 7'!A:D,4,FALSE),"")</f>
        <v/>
      </c>
      <c r="P218" s="38" t="str">
        <f t="shared" si="84"/>
        <v>Proprietor's IncomePre</v>
      </c>
      <c r="Q218" s="40">
        <f t="shared" si="99"/>
        <v>22</v>
      </c>
      <c r="R218" s="40" t="str">
        <f t="shared" si="85"/>
        <v/>
      </c>
      <c r="S218" s="40">
        <f t="shared" si="86"/>
        <v>7</v>
      </c>
      <c r="T218" s="38" t="str">
        <f t="shared" si="100"/>
        <v>Proprietor's Income</v>
      </c>
      <c r="U218" s="38">
        <f t="shared" si="87"/>
        <v>10</v>
      </c>
      <c r="V218" s="38" t="str">
        <f t="shared" si="88"/>
        <v>Metric</v>
      </c>
      <c r="W218" s="38" t="str">
        <f t="shared" si="98"/>
        <v>Pre</v>
      </c>
      <c r="X218" s="102" t="str">
        <f t="shared" si="89"/>
        <v/>
      </c>
      <c r="Y218" s="245" t="str">
        <f t="shared" si="90"/>
        <v/>
      </c>
      <c r="AF218" s="40">
        <f t="shared" si="82"/>
        <v>9</v>
      </c>
      <c r="AG218" s="40" t="str">
        <f t="shared" si="91"/>
        <v>NFWF-43281</v>
      </c>
      <c r="AH218" s="40">
        <f t="shared" si="101"/>
        <v>7</v>
      </c>
      <c r="AI218" s="40" t="str">
        <f t="shared" si="83"/>
        <v>Output</v>
      </c>
      <c r="AJ218" s="40">
        <f t="shared" si="83"/>
        <v>1</v>
      </c>
      <c r="AK218" s="40" t="str">
        <f t="shared" si="83"/>
        <v>Priority Metric</v>
      </c>
      <c r="AL218" s="40" t="str">
        <f t="shared" si="103"/>
        <v>Post</v>
      </c>
      <c r="AM218" s="40">
        <f t="shared" si="102"/>
        <v>20</v>
      </c>
      <c r="AN218" s="40">
        <f>VLOOKUP(AM218,'Inputs_Metric 7'!$G$49:$H$51,2,FALSE)</f>
        <v>0.05</v>
      </c>
      <c r="AO218" s="104">
        <f>SUMIFS(
INDEX('Step 1_Metric 7'!$W$1:$AD$99999,    1,    MATCH(CONCATENATE($AL218," - ",$AI218),'Step 1_Metric 7'!$W$1:$AD$1,0))         :          INDEX('Step 1_Metric 7'!$W$1:$AD$99999,    99999,    MATCH(CONCATENATE($AL218," - ",$AI218),'Step 1_Metric 7'!$W$1:$AD$1,0)),
'Step 1_Metric 7'!$C$1:$C$99999,       $AM218,    'Step 1_Metric 7'!$D$1:$D$99999,     $AG218         )</f>
        <v>0</v>
      </c>
      <c r="AP218" s="104" t="str">
        <f t="shared" si="92"/>
        <v/>
      </c>
      <c r="AQ218" s="104" t="str">
        <f t="shared" si="93"/>
        <v/>
      </c>
      <c r="AR218" s="104">
        <f t="shared" si="94"/>
        <v>0</v>
      </c>
      <c r="AS218" s="104">
        <f t="shared" si="95"/>
        <v>0</v>
      </c>
      <c r="AT218" s="104" t="str">
        <f t="shared" si="96"/>
        <v/>
      </c>
      <c r="AU218" s="104">
        <f t="shared" si="97"/>
        <v>0</v>
      </c>
    </row>
    <row r="219" spans="2:47" x14ac:dyDescent="0.25">
      <c r="B219">
        <v>158</v>
      </c>
      <c r="C219" t="str">
        <f>IFERROR(VLOOKUP(B219,'Step 1_Metric 7'!A:D,4,FALSE),"")</f>
        <v/>
      </c>
      <c r="P219" s="38" t="str">
        <f t="shared" si="84"/>
        <v>Proprietor's IncomePost</v>
      </c>
      <c r="Q219" s="40">
        <f t="shared" si="99"/>
        <v>22</v>
      </c>
      <c r="R219" s="40" t="str">
        <f t="shared" si="85"/>
        <v/>
      </c>
      <c r="S219" s="40">
        <f t="shared" si="86"/>
        <v>7</v>
      </c>
      <c r="T219" s="38" t="str">
        <f t="shared" si="100"/>
        <v>Proprietor's Income</v>
      </c>
      <c r="U219" s="38">
        <f t="shared" si="87"/>
        <v>10</v>
      </c>
      <c r="V219" s="38" t="str">
        <f t="shared" si="88"/>
        <v>Metric</v>
      </c>
      <c r="W219" s="38" t="str">
        <f t="shared" si="98"/>
        <v>Post</v>
      </c>
      <c r="X219" s="102" t="str">
        <f t="shared" si="89"/>
        <v/>
      </c>
      <c r="Y219" s="245" t="str">
        <f t="shared" si="90"/>
        <v/>
      </c>
      <c r="AF219" s="40">
        <f t="shared" si="82"/>
        <v>9</v>
      </c>
      <c r="AG219" s="40" t="str">
        <f t="shared" si="91"/>
        <v>NFWF-43281</v>
      </c>
      <c r="AH219" s="40">
        <f t="shared" si="101"/>
        <v>7</v>
      </c>
      <c r="AI219" s="40" t="str">
        <f t="shared" si="83"/>
        <v>Output</v>
      </c>
      <c r="AJ219" s="40">
        <f t="shared" si="83"/>
        <v>1</v>
      </c>
      <c r="AK219" s="40" t="str">
        <f t="shared" si="83"/>
        <v>Priority Metric</v>
      </c>
      <c r="AL219" s="40" t="str">
        <f t="shared" si="103"/>
        <v>Post</v>
      </c>
      <c r="AM219" s="40">
        <f t="shared" si="102"/>
        <v>100</v>
      </c>
      <c r="AN219" s="40">
        <f>VLOOKUP(AM219,'Inputs_Metric 7'!$G$49:$H$51,2,FALSE)</f>
        <v>0.01</v>
      </c>
      <c r="AO219" s="104">
        <f>SUMIFS(
INDEX('Step 1_Metric 7'!$W$1:$AD$99999,    1,    MATCH(CONCATENATE($AL219," - ",$AI219),'Step 1_Metric 7'!$W$1:$AD$1,0))         :          INDEX('Step 1_Metric 7'!$W$1:$AD$99999,    99999,    MATCH(CONCATENATE($AL219," - ",$AI219),'Step 1_Metric 7'!$W$1:$AD$1,0)),
'Step 1_Metric 7'!$C$1:$C$99999,       $AM219,    'Step 1_Metric 7'!$D$1:$D$99999,     $AG219         )</f>
        <v>533107.36206878</v>
      </c>
      <c r="AP219" s="104">
        <f t="shared" si="92"/>
        <v>5331.0736206878</v>
      </c>
      <c r="AQ219" s="104">
        <f t="shared" si="93"/>
        <v>10662.1472413756</v>
      </c>
      <c r="AR219" s="104" t="str">
        <f t="shared" si="94"/>
        <v/>
      </c>
      <c r="AS219" s="104" t="str">
        <f t="shared" si="95"/>
        <v/>
      </c>
      <c r="AT219" s="104" t="str">
        <f t="shared" si="96"/>
        <v/>
      </c>
      <c r="AU219" s="104">
        <f t="shared" si="97"/>
        <v>15993.220862063401</v>
      </c>
    </row>
    <row r="220" spans="2:47" x14ac:dyDescent="0.25">
      <c r="B220">
        <v>159</v>
      </c>
      <c r="C220" t="str">
        <f>IFERROR(VLOOKUP(B220,'Step 1_Metric 7'!A:D,4,FALSE),"")</f>
        <v/>
      </c>
      <c r="P220" s="38" t="str">
        <f t="shared" si="84"/>
        <v>Labor IncomePre</v>
      </c>
      <c r="Q220" s="40">
        <f t="shared" si="99"/>
        <v>22</v>
      </c>
      <c r="R220" s="40" t="str">
        <f t="shared" si="85"/>
        <v/>
      </c>
      <c r="S220" s="40">
        <f t="shared" si="86"/>
        <v>7</v>
      </c>
      <c r="T220" s="38" t="str">
        <f t="shared" si="100"/>
        <v>Labor Income</v>
      </c>
      <c r="U220" s="38">
        <f t="shared" si="87"/>
        <v>11</v>
      </c>
      <c r="V220" s="38" t="str">
        <f t="shared" si="88"/>
        <v>Metric</v>
      </c>
      <c r="W220" s="38" t="str">
        <f t="shared" si="98"/>
        <v>Pre</v>
      </c>
      <c r="X220" s="102" t="str">
        <f t="shared" si="89"/>
        <v/>
      </c>
      <c r="Y220" s="245" t="str">
        <f t="shared" si="90"/>
        <v/>
      </c>
      <c r="AF220" s="40">
        <f t="shared" si="82"/>
        <v>10</v>
      </c>
      <c r="AG220" s="40">
        <f t="shared" si="91"/>
        <v>0</v>
      </c>
      <c r="AH220" s="40">
        <f t="shared" si="101"/>
        <v>7</v>
      </c>
      <c r="AI220" s="40" t="str">
        <f t="shared" si="83"/>
        <v>Proprietor's Income</v>
      </c>
      <c r="AJ220" s="40">
        <f t="shared" si="83"/>
        <v>10</v>
      </c>
      <c r="AK220" s="40" t="str">
        <f t="shared" si="83"/>
        <v>Metric</v>
      </c>
      <c r="AL220" s="40" t="str">
        <f t="shared" si="103"/>
        <v>Pre</v>
      </c>
      <c r="AM220" s="40">
        <f t="shared" si="102"/>
        <v>2</v>
      </c>
      <c r="AN220" s="40">
        <f>VLOOKUP(AM220,'Inputs_Metric 7'!$G$49:$H$51,2,FALSE)</f>
        <v>0.5</v>
      </c>
      <c r="AO220" s="104">
        <f>SUMIFS(
INDEX('Step 1_Metric 7'!$W$1:$AD$99999,    1,    MATCH(CONCATENATE($AL220," - ",$AI220),'Step 1_Metric 7'!$W$1:$AD$1,0))         :          INDEX('Step 1_Metric 7'!$W$1:$AD$99999,    99999,    MATCH(CONCATENATE($AL220," - ",$AI220),'Step 1_Metric 7'!$W$1:$AD$1,0)),
'Step 1_Metric 7'!$C$1:$C$99999,       $AM220,    'Step 1_Metric 7'!$D$1:$D$99999,     $AG220         )</f>
        <v>0</v>
      </c>
      <c r="AP220" s="104" t="str">
        <f t="shared" si="92"/>
        <v/>
      </c>
      <c r="AQ220" s="104" t="str">
        <f t="shared" si="93"/>
        <v/>
      </c>
      <c r="AR220" s="104" t="str">
        <f t="shared" si="94"/>
        <v/>
      </c>
      <c r="AS220" s="104" t="str">
        <f t="shared" si="95"/>
        <v/>
      </c>
      <c r="AT220" s="104">
        <f t="shared" si="96"/>
        <v>0</v>
      </c>
      <c r="AU220" s="104">
        <f t="shared" si="97"/>
        <v>0</v>
      </c>
    </row>
    <row r="221" spans="2:47" x14ac:dyDescent="0.25">
      <c r="B221">
        <v>160</v>
      </c>
      <c r="C221" t="str">
        <f>IFERROR(VLOOKUP(B221,'Step 1_Metric 7'!A:D,4,FALSE),"")</f>
        <v/>
      </c>
      <c r="P221" s="38" t="str">
        <f t="shared" si="84"/>
        <v>Labor IncomePost</v>
      </c>
      <c r="Q221" s="40">
        <f t="shared" si="99"/>
        <v>22</v>
      </c>
      <c r="R221" s="40" t="str">
        <f t="shared" si="85"/>
        <v/>
      </c>
      <c r="S221" s="40">
        <f t="shared" si="86"/>
        <v>7</v>
      </c>
      <c r="T221" s="38" t="str">
        <f t="shared" si="100"/>
        <v>Labor Income</v>
      </c>
      <c r="U221" s="38">
        <f t="shared" si="87"/>
        <v>11</v>
      </c>
      <c r="V221" s="38" t="str">
        <f t="shared" si="88"/>
        <v>Metric</v>
      </c>
      <c r="W221" s="38" t="str">
        <f t="shared" si="98"/>
        <v>Post</v>
      </c>
      <c r="X221" s="102" t="str">
        <f t="shared" si="89"/>
        <v/>
      </c>
      <c r="Y221" s="245" t="str">
        <f t="shared" si="90"/>
        <v/>
      </c>
      <c r="AF221" s="40">
        <f t="shared" ref="AF221:AF284" si="104">AF197+1</f>
        <v>10</v>
      </c>
      <c r="AG221" s="40">
        <f t="shared" si="91"/>
        <v>0</v>
      </c>
      <c r="AH221" s="40">
        <f t="shared" si="101"/>
        <v>7</v>
      </c>
      <c r="AI221" s="40" t="str">
        <f t="shared" ref="AI221:AK240" si="105">AI197</f>
        <v>Proprietor's Income</v>
      </c>
      <c r="AJ221" s="40">
        <f t="shared" si="105"/>
        <v>10</v>
      </c>
      <c r="AK221" s="40" t="str">
        <f t="shared" si="105"/>
        <v>Metric</v>
      </c>
      <c r="AL221" s="40" t="str">
        <f t="shared" si="103"/>
        <v>Pre</v>
      </c>
      <c r="AM221" s="40">
        <f t="shared" si="102"/>
        <v>20</v>
      </c>
      <c r="AN221" s="40">
        <f>VLOOKUP(AM221,'Inputs_Metric 7'!$G$49:$H$51,2,FALSE)</f>
        <v>0.05</v>
      </c>
      <c r="AO221" s="104">
        <f>SUMIFS(
INDEX('Step 1_Metric 7'!$W$1:$AD$99999,    1,    MATCH(CONCATENATE($AL221," - ",$AI221),'Step 1_Metric 7'!$W$1:$AD$1,0))         :          INDEX('Step 1_Metric 7'!$W$1:$AD$99999,    99999,    MATCH(CONCATENATE($AL221," - ",$AI221),'Step 1_Metric 7'!$W$1:$AD$1,0)),
'Step 1_Metric 7'!$C$1:$C$99999,       $AM221,    'Step 1_Metric 7'!$D$1:$D$99999,     $AG221         )</f>
        <v>0</v>
      </c>
      <c r="AP221" s="104" t="str">
        <f t="shared" si="92"/>
        <v/>
      </c>
      <c r="AQ221" s="104" t="str">
        <f t="shared" si="93"/>
        <v/>
      </c>
      <c r="AR221" s="104">
        <f t="shared" si="94"/>
        <v>0</v>
      </c>
      <c r="AS221" s="104">
        <f t="shared" si="95"/>
        <v>0</v>
      </c>
      <c r="AT221" s="104" t="str">
        <f t="shared" si="96"/>
        <v/>
      </c>
      <c r="AU221" s="104">
        <f t="shared" si="97"/>
        <v>0</v>
      </c>
    </row>
    <row r="222" spans="2:47" x14ac:dyDescent="0.25">
      <c r="B222">
        <v>161</v>
      </c>
      <c r="C222" t="str">
        <f>IFERROR(VLOOKUP(B222,'Step 1_Metric 7'!A:D,4,FALSE),"")</f>
        <v/>
      </c>
      <c r="P222" s="38" t="str">
        <f t="shared" si="84"/>
        <v>EmploymentPre</v>
      </c>
      <c r="Q222" s="40">
        <f t="shared" si="99"/>
        <v>22</v>
      </c>
      <c r="R222" s="40" t="str">
        <f t="shared" si="85"/>
        <v/>
      </c>
      <c r="S222" s="40">
        <f t="shared" si="86"/>
        <v>7</v>
      </c>
      <c r="T222" s="38" t="str">
        <f t="shared" si="100"/>
        <v>Employment</v>
      </c>
      <c r="U222" s="38">
        <f t="shared" si="87"/>
        <v>12</v>
      </c>
      <c r="V222" s="38" t="str">
        <f t="shared" si="88"/>
        <v>Metric</v>
      </c>
      <c r="W222" s="38" t="str">
        <f t="shared" si="98"/>
        <v>Pre</v>
      </c>
      <c r="X222" s="102" t="str">
        <f t="shared" si="89"/>
        <v/>
      </c>
      <c r="Y222" s="245" t="str">
        <f t="shared" si="90"/>
        <v/>
      </c>
      <c r="AF222" s="40">
        <f t="shared" si="104"/>
        <v>10</v>
      </c>
      <c r="AG222" s="40">
        <f t="shared" si="91"/>
        <v>0</v>
      </c>
      <c r="AH222" s="40">
        <f t="shared" si="101"/>
        <v>7</v>
      </c>
      <c r="AI222" s="40" t="str">
        <f t="shared" si="105"/>
        <v>Proprietor's Income</v>
      </c>
      <c r="AJ222" s="40">
        <f t="shared" si="105"/>
        <v>10</v>
      </c>
      <c r="AK222" s="40" t="str">
        <f t="shared" si="105"/>
        <v>Metric</v>
      </c>
      <c r="AL222" s="40" t="str">
        <f t="shared" si="103"/>
        <v>Pre</v>
      </c>
      <c r="AM222" s="40">
        <f t="shared" si="102"/>
        <v>100</v>
      </c>
      <c r="AN222" s="40">
        <f>VLOOKUP(AM222,'Inputs_Metric 7'!$G$49:$H$51,2,FALSE)</f>
        <v>0.01</v>
      </c>
      <c r="AO222" s="104">
        <f>SUMIFS(
INDEX('Step 1_Metric 7'!$W$1:$AD$99999,    1,    MATCH(CONCATENATE($AL222," - ",$AI222),'Step 1_Metric 7'!$W$1:$AD$1,0))         :          INDEX('Step 1_Metric 7'!$W$1:$AD$99999,    99999,    MATCH(CONCATENATE($AL222," - ",$AI222),'Step 1_Metric 7'!$W$1:$AD$1,0)),
'Step 1_Metric 7'!$C$1:$C$99999,       $AM222,    'Step 1_Metric 7'!$D$1:$D$99999,     $AG222         )</f>
        <v>0</v>
      </c>
      <c r="AP222" s="104">
        <f t="shared" si="92"/>
        <v>0</v>
      </c>
      <c r="AQ222" s="104">
        <f t="shared" si="93"/>
        <v>0</v>
      </c>
      <c r="AR222" s="104" t="str">
        <f t="shared" si="94"/>
        <v/>
      </c>
      <c r="AS222" s="104" t="str">
        <f t="shared" si="95"/>
        <v/>
      </c>
      <c r="AT222" s="104" t="str">
        <f t="shared" si="96"/>
        <v/>
      </c>
      <c r="AU222" s="104">
        <f t="shared" si="97"/>
        <v>0</v>
      </c>
    </row>
    <row r="223" spans="2:47" x14ac:dyDescent="0.25">
      <c r="B223">
        <v>162</v>
      </c>
      <c r="C223" t="str">
        <f>IFERROR(VLOOKUP(B223,'Step 1_Metric 7'!A:D,4,FALSE),"")</f>
        <v/>
      </c>
      <c r="P223" s="38" t="str">
        <f t="shared" si="84"/>
        <v>EmploymentPost</v>
      </c>
      <c r="Q223" s="40">
        <f t="shared" si="99"/>
        <v>22</v>
      </c>
      <c r="R223" s="40" t="str">
        <f t="shared" si="85"/>
        <v/>
      </c>
      <c r="S223" s="40">
        <f t="shared" si="86"/>
        <v>7</v>
      </c>
      <c r="T223" s="38" t="str">
        <f t="shared" si="100"/>
        <v>Employment</v>
      </c>
      <c r="U223" s="38">
        <f t="shared" si="87"/>
        <v>12</v>
      </c>
      <c r="V223" s="38" t="str">
        <f t="shared" si="88"/>
        <v>Metric</v>
      </c>
      <c r="W223" s="38" t="str">
        <f t="shared" si="98"/>
        <v>Post</v>
      </c>
      <c r="X223" s="102" t="str">
        <f t="shared" si="89"/>
        <v/>
      </c>
      <c r="Y223" s="245" t="str">
        <f t="shared" si="90"/>
        <v/>
      </c>
      <c r="AF223" s="40">
        <f t="shared" si="104"/>
        <v>10</v>
      </c>
      <c r="AG223" s="40">
        <f t="shared" si="91"/>
        <v>0</v>
      </c>
      <c r="AH223" s="40">
        <f t="shared" si="101"/>
        <v>7</v>
      </c>
      <c r="AI223" s="40" t="str">
        <f t="shared" si="105"/>
        <v>Proprietor's Income</v>
      </c>
      <c r="AJ223" s="40">
        <f t="shared" si="105"/>
        <v>10</v>
      </c>
      <c r="AK223" s="40" t="str">
        <f t="shared" si="105"/>
        <v>Metric</v>
      </c>
      <c r="AL223" s="40" t="str">
        <f t="shared" si="103"/>
        <v>Post</v>
      </c>
      <c r="AM223" s="40">
        <f t="shared" si="102"/>
        <v>2</v>
      </c>
      <c r="AN223" s="40">
        <f>VLOOKUP(AM223,'Inputs_Metric 7'!$G$49:$H$51,2,FALSE)</f>
        <v>0.5</v>
      </c>
      <c r="AO223" s="104">
        <f>SUMIFS(
INDEX('Step 1_Metric 7'!$W$1:$AD$99999,    1,    MATCH(CONCATENATE($AL223," - ",$AI223),'Step 1_Metric 7'!$W$1:$AD$1,0))         :          INDEX('Step 1_Metric 7'!$W$1:$AD$99999,    99999,    MATCH(CONCATENATE($AL223," - ",$AI223),'Step 1_Metric 7'!$W$1:$AD$1,0)),
'Step 1_Metric 7'!$C$1:$C$99999,       $AM223,    'Step 1_Metric 7'!$D$1:$D$99999,     $AG223         )</f>
        <v>0</v>
      </c>
      <c r="AP223" s="104" t="str">
        <f t="shared" si="92"/>
        <v/>
      </c>
      <c r="AQ223" s="104" t="str">
        <f t="shared" si="93"/>
        <v/>
      </c>
      <c r="AR223" s="104" t="str">
        <f t="shared" si="94"/>
        <v/>
      </c>
      <c r="AS223" s="104" t="str">
        <f t="shared" si="95"/>
        <v/>
      </c>
      <c r="AT223" s="104">
        <f t="shared" si="96"/>
        <v>0</v>
      </c>
      <c r="AU223" s="104">
        <f t="shared" si="97"/>
        <v>0</v>
      </c>
    </row>
    <row r="224" spans="2:47" x14ac:dyDescent="0.25">
      <c r="B224">
        <v>163</v>
      </c>
      <c r="C224" t="str">
        <f>IFERROR(VLOOKUP(B224,'Step 1_Metric 7'!A:D,4,FALSE),"")</f>
        <v/>
      </c>
      <c r="P224" s="38" t="str">
        <f t="shared" si="84"/>
        <v>OutputPre</v>
      </c>
      <c r="Q224" s="40">
        <f t="shared" si="99"/>
        <v>22</v>
      </c>
      <c r="R224" s="40" t="str">
        <f t="shared" si="85"/>
        <v/>
      </c>
      <c r="S224" s="40">
        <f t="shared" si="86"/>
        <v>7</v>
      </c>
      <c r="T224" s="38" t="str">
        <f t="shared" si="100"/>
        <v>Output</v>
      </c>
      <c r="U224" s="38">
        <f t="shared" si="87"/>
        <v>1</v>
      </c>
      <c r="V224" s="38" t="str">
        <f t="shared" si="88"/>
        <v>Priority Metric</v>
      </c>
      <c r="W224" s="38" t="str">
        <f t="shared" si="98"/>
        <v>Pre</v>
      </c>
      <c r="X224" s="102" t="str">
        <f t="shared" si="89"/>
        <v/>
      </c>
      <c r="Y224" s="245" t="str">
        <f t="shared" si="90"/>
        <v/>
      </c>
      <c r="AF224" s="40">
        <f t="shared" si="104"/>
        <v>10</v>
      </c>
      <c r="AG224" s="40">
        <f t="shared" si="91"/>
        <v>0</v>
      </c>
      <c r="AH224" s="40">
        <f t="shared" si="101"/>
        <v>7</v>
      </c>
      <c r="AI224" s="40" t="str">
        <f t="shared" si="105"/>
        <v>Proprietor's Income</v>
      </c>
      <c r="AJ224" s="40">
        <f t="shared" si="105"/>
        <v>10</v>
      </c>
      <c r="AK224" s="40" t="str">
        <f t="shared" si="105"/>
        <v>Metric</v>
      </c>
      <c r="AL224" s="40" t="str">
        <f t="shared" si="103"/>
        <v>Post</v>
      </c>
      <c r="AM224" s="40">
        <f t="shared" si="102"/>
        <v>20</v>
      </c>
      <c r="AN224" s="40">
        <f>VLOOKUP(AM224,'Inputs_Metric 7'!$G$49:$H$51,2,FALSE)</f>
        <v>0.05</v>
      </c>
      <c r="AO224" s="104">
        <f>SUMIFS(
INDEX('Step 1_Metric 7'!$W$1:$AD$99999,    1,    MATCH(CONCATENATE($AL224," - ",$AI224),'Step 1_Metric 7'!$W$1:$AD$1,0))         :          INDEX('Step 1_Metric 7'!$W$1:$AD$99999,    99999,    MATCH(CONCATENATE($AL224," - ",$AI224),'Step 1_Metric 7'!$W$1:$AD$1,0)),
'Step 1_Metric 7'!$C$1:$C$99999,       $AM224,    'Step 1_Metric 7'!$D$1:$D$99999,     $AG224         )</f>
        <v>0</v>
      </c>
      <c r="AP224" s="104" t="str">
        <f t="shared" si="92"/>
        <v/>
      </c>
      <c r="AQ224" s="104" t="str">
        <f t="shared" si="93"/>
        <v/>
      </c>
      <c r="AR224" s="104">
        <f t="shared" si="94"/>
        <v>0</v>
      </c>
      <c r="AS224" s="104">
        <f t="shared" si="95"/>
        <v>0</v>
      </c>
      <c r="AT224" s="104" t="str">
        <f t="shared" si="96"/>
        <v/>
      </c>
      <c r="AU224" s="104">
        <f t="shared" si="97"/>
        <v>0</v>
      </c>
    </row>
    <row r="225" spans="2:47" x14ac:dyDescent="0.25">
      <c r="B225">
        <v>164</v>
      </c>
      <c r="C225" t="str">
        <f>IFERROR(VLOOKUP(B225,'Step 1_Metric 7'!A:D,4,FALSE),"")</f>
        <v/>
      </c>
      <c r="P225" s="38" t="str">
        <f t="shared" si="84"/>
        <v>OutputPost</v>
      </c>
      <c r="Q225" s="40">
        <f t="shared" si="99"/>
        <v>22</v>
      </c>
      <c r="R225" s="40" t="str">
        <f t="shared" si="85"/>
        <v/>
      </c>
      <c r="S225" s="40">
        <f t="shared" si="86"/>
        <v>7</v>
      </c>
      <c r="T225" s="38" t="str">
        <f t="shared" si="100"/>
        <v>Output</v>
      </c>
      <c r="U225" s="38">
        <f t="shared" si="87"/>
        <v>1</v>
      </c>
      <c r="V225" s="38" t="str">
        <f t="shared" si="88"/>
        <v>Priority Metric</v>
      </c>
      <c r="W225" s="38" t="str">
        <f t="shared" si="98"/>
        <v>Post</v>
      </c>
      <c r="X225" s="102" t="str">
        <f t="shared" si="89"/>
        <v/>
      </c>
      <c r="Y225" s="245" t="str">
        <f t="shared" si="90"/>
        <v/>
      </c>
      <c r="AF225" s="40">
        <f t="shared" si="104"/>
        <v>10</v>
      </c>
      <c r="AG225" s="40">
        <f t="shared" si="91"/>
        <v>0</v>
      </c>
      <c r="AH225" s="40">
        <f t="shared" si="101"/>
        <v>7</v>
      </c>
      <c r="AI225" s="40" t="str">
        <f t="shared" si="105"/>
        <v>Proprietor's Income</v>
      </c>
      <c r="AJ225" s="40">
        <f t="shared" si="105"/>
        <v>10</v>
      </c>
      <c r="AK225" s="40" t="str">
        <f t="shared" si="105"/>
        <v>Metric</v>
      </c>
      <c r="AL225" s="40" t="str">
        <f t="shared" si="103"/>
        <v>Post</v>
      </c>
      <c r="AM225" s="40">
        <f t="shared" si="102"/>
        <v>100</v>
      </c>
      <c r="AN225" s="40">
        <f>VLOOKUP(AM225,'Inputs_Metric 7'!$G$49:$H$51,2,FALSE)</f>
        <v>0.01</v>
      </c>
      <c r="AO225" s="104">
        <f>SUMIFS(
INDEX('Step 1_Metric 7'!$W$1:$AD$99999,    1,    MATCH(CONCATENATE($AL225," - ",$AI225),'Step 1_Metric 7'!$W$1:$AD$1,0))         :          INDEX('Step 1_Metric 7'!$W$1:$AD$99999,    99999,    MATCH(CONCATENATE($AL225," - ",$AI225),'Step 1_Metric 7'!$W$1:$AD$1,0)),
'Step 1_Metric 7'!$C$1:$C$99999,       $AM225,    'Step 1_Metric 7'!$D$1:$D$99999,     $AG225         )</f>
        <v>0</v>
      </c>
      <c r="AP225" s="104">
        <f t="shared" si="92"/>
        <v>0</v>
      </c>
      <c r="AQ225" s="104">
        <f t="shared" si="93"/>
        <v>0</v>
      </c>
      <c r="AR225" s="104" t="str">
        <f t="shared" si="94"/>
        <v/>
      </c>
      <c r="AS225" s="104" t="str">
        <f t="shared" si="95"/>
        <v/>
      </c>
      <c r="AT225" s="104" t="str">
        <f t="shared" si="96"/>
        <v/>
      </c>
      <c r="AU225" s="104">
        <f t="shared" si="97"/>
        <v>0</v>
      </c>
    </row>
    <row r="226" spans="2:47" x14ac:dyDescent="0.25">
      <c r="B226">
        <v>165</v>
      </c>
      <c r="C226" t="str">
        <f>IFERROR(VLOOKUP(B226,'Step 1_Metric 7'!A:D,4,FALSE),"")</f>
        <v/>
      </c>
      <c r="P226" s="38" t="str">
        <f t="shared" si="84"/>
        <v>Proprietor's IncomePre</v>
      </c>
      <c r="Q226" s="40">
        <f t="shared" si="99"/>
        <v>23</v>
      </c>
      <c r="R226" s="40" t="str">
        <f t="shared" si="85"/>
        <v/>
      </c>
      <c r="S226" s="40">
        <f t="shared" si="86"/>
        <v>7</v>
      </c>
      <c r="T226" s="38" t="str">
        <f t="shared" si="100"/>
        <v>Proprietor's Income</v>
      </c>
      <c r="U226" s="38">
        <f t="shared" si="87"/>
        <v>10</v>
      </c>
      <c r="V226" s="38" t="str">
        <f t="shared" si="88"/>
        <v>Metric</v>
      </c>
      <c r="W226" s="38" t="str">
        <f t="shared" si="98"/>
        <v>Pre</v>
      </c>
      <c r="X226" s="102" t="str">
        <f t="shared" si="89"/>
        <v/>
      </c>
      <c r="Y226" s="245" t="str">
        <f t="shared" si="90"/>
        <v/>
      </c>
      <c r="AF226" s="40">
        <f t="shared" si="104"/>
        <v>10</v>
      </c>
      <c r="AG226" s="40">
        <f t="shared" si="91"/>
        <v>0</v>
      </c>
      <c r="AH226" s="40">
        <f t="shared" si="101"/>
        <v>7</v>
      </c>
      <c r="AI226" s="40" t="str">
        <f t="shared" si="105"/>
        <v>Labor Income</v>
      </c>
      <c r="AJ226" s="40">
        <f t="shared" si="105"/>
        <v>11</v>
      </c>
      <c r="AK226" s="40" t="str">
        <f t="shared" si="105"/>
        <v>Metric</v>
      </c>
      <c r="AL226" s="40" t="str">
        <f t="shared" si="103"/>
        <v>Pre</v>
      </c>
      <c r="AM226" s="40">
        <f t="shared" si="102"/>
        <v>2</v>
      </c>
      <c r="AN226" s="40">
        <f>VLOOKUP(AM226,'Inputs_Metric 7'!$G$49:$H$51,2,FALSE)</f>
        <v>0.5</v>
      </c>
      <c r="AO226" s="104">
        <f>SUMIFS(
INDEX('Step 1_Metric 7'!$W$1:$AD$99999,    1,    MATCH(CONCATENATE($AL226," - ",$AI226),'Step 1_Metric 7'!$W$1:$AD$1,0))         :          INDEX('Step 1_Metric 7'!$W$1:$AD$99999,    99999,    MATCH(CONCATENATE($AL226," - ",$AI226),'Step 1_Metric 7'!$W$1:$AD$1,0)),
'Step 1_Metric 7'!$C$1:$C$99999,       $AM226,    'Step 1_Metric 7'!$D$1:$D$99999,     $AG226         )</f>
        <v>0</v>
      </c>
      <c r="AP226" s="104" t="str">
        <f t="shared" si="92"/>
        <v/>
      </c>
      <c r="AQ226" s="104" t="str">
        <f t="shared" si="93"/>
        <v/>
      </c>
      <c r="AR226" s="104" t="str">
        <f t="shared" si="94"/>
        <v/>
      </c>
      <c r="AS226" s="104" t="str">
        <f t="shared" si="95"/>
        <v/>
      </c>
      <c r="AT226" s="104">
        <f t="shared" si="96"/>
        <v>0</v>
      </c>
      <c r="AU226" s="104">
        <f t="shared" si="97"/>
        <v>0</v>
      </c>
    </row>
    <row r="227" spans="2:47" x14ac:dyDescent="0.25">
      <c r="B227">
        <v>166</v>
      </c>
      <c r="C227" t="str">
        <f>IFERROR(VLOOKUP(B227,'Step 1_Metric 7'!A:D,4,FALSE),"")</f>
        <v/>
      </c>
      <c r="P227" s="38" t="str">
        <f t="shared" si="84"/>
        <v>Proprietor's IncomePost</v>
      </c>
      <c r="Q227" s="40">
        <f t="shared" si="99"/>
        <v>23</v>
      </c>
      <c r="R227" s="40" t="str">
        <f t="shared" si="85"/>
        <v/>
      </c>
      <c r="S227" s="40">
        <f t="shared" si="86"/>
        <v>7</v>
      </c>
      <c r="T227" s="38" t="str">
        <f t="shared" si="100"/>
        <v>Proprietor's Income</v>
      </c>
      <c r="U227" s="38">
        <f t="shared" si="87"/>
        <v>10</v>
      </c>
      <c r="V227" s="38" t="str">
        <f t="shared" si="88"/>
        <v>Metric</v>
      </c>
      <c r="W227" s="38" t="str">
        <f t="shared" si="98"/>
        <v>Post</v>
      </c>
      <c r="X227" s="102" t="str">
        <f t="shared" si="89"/>
        <v/>
      </c>
      <c r="Y227" s="245" t="str">
        <f t="shared" si="90"/>
        <v/>
      </c>
      <c r="AF227" s="40">
        <f t="shared" si="104"/>
        <v>10</v>
      </c>
      <c r="AG227" s="40">
        <f t="shared" si="91"/>
        <v>0</v>
      </c>
      <c r="AH227" s="40">
        <f t="shared" si="101"/>
        <v>7</v>
      </c>
      <c r="AI227" s="40" t="str">
        <f t="shared" si="105"/>
        <v>Labor Income</v>
      </c>
      <c r="AJ227" s="40">
        <f t="shared" si="105"/>
        <v>11</v>
      </c>
      <c r="AK227" s="40" t="str">
        <f t="shared" si="105"/>
        <v>Metric</v>
      </c>
      <c r="AL227" s="40" t="str">
        <f t="shared" si="103"/>
        <v>Pre</v>
      </c>
      <c r="AM227" s="40">
        <f t="shared" si="102"/>
        <v>20</v>
      </c>
      <c r="AN227" s="40">
        <f>VLOOKUP(AM227,'Inputs_Metric 7'!$G$49:$H$51,2,FALSE)</f>
        <v>0.05</v>
      </c>
      <c r="AO227" s="104">
        <f>SUMIFS(
INDEX('Step 1_Metric 7'!$W$1:$AD$99999,    1,    MATCH(CONCATENATE($AL227," - ",$AI227),'Step 1_Metric 7'!$W$1:$AD$1,0))         :          INDEX('Step 1_Metric 7'!$W$1:$AD$99999,    99999,    MATCH(CONCATENATE($AL227," - ",$AI227),'Step 1_Metric 7'!$W$1:$AD$1,0)),
'Step 1_Metric 7'!$C$1:$C$99999,       $AM227,    'Step 1_Metric 7'!$D$1:$D$99999,     $AG227         )</f>
        <v>0</v>
      </c>
      <c r="AP227" s="104" t="str">
        <f t="shared" si="92"/>
        <v/>
      </c>
      <c r="AQ227" s="104" t="str">
        <f t="shared" si="93"/>
        <v/>
      </c>
      <c r="AR227" s="104">
        <f t="shared" si="94"/>
        <v>0</v>
      </c>
      <c r="AS227" s="104">
        <f t="shared" si="95"/>
        <v>0</v>
      </c>
      <c r="AT227" s="104" t="str">
        <f t="shared" si="96"/>
        <v/>
      </c>
      <c r="AU227" s="104">
        <f t="shared" si="97"/>
        <v>0</v>
      </c>
    </row>
    <row r="228" spans="2:47" x14ac:dyDescent="0.25">
      <c r="B228">
        <v>167</v>
      </c>
      <c r="C228" t="str">
        <f>IFERROR(VLOOKUP(B228,'Step 1_Metric 7'!A:D,4,FALSE),"")</f>
        <v/>
      </c>
      <c r="P228" s="38" t="str">
        <f t="shared" si="84"/>
        <v>Labor IncomePre</v>
      </c>
      <c r="Q228" s="40">
        <f t="shared" si="99"/>
        <v>23</v>
      </c>
      <c r="R228" s="40" t="str">
        <f t="shared" si="85"/>
        <v/>
      </c>
      <c r="S228" s="40">
        <f t="shared" si="86"/>
        <v>7</v>
      </c>
      <c r="T228" s="38" t="str">
        <f t="shared" si="100"/>
        <v>Labor Income</v>
      </c>
      <c r="U228" s="38">
        <f t="shared" si="87"/>
        <v>11</v>
      </c>
      <c r="V228" s="38" t="str">
        <f t="shared" si="88"/>
        <v>Metric</v>
      </c>
      <c r="W228" s="38" t="str">
        <f t="shared" si="98"/>
        <v>Pre</v>
      </c>
      <c r="X228" s="102" t="str">
        <f t="shared" si="89"/>
        <v/>
      </c>
      <c r="Y228" s="245" t="str">
        <f t="shared" si="90"/>
        <v/>
      </c>
      <c r="AF228" s="40">
        <f t="shared" si="104"/>
        <v>10</v>
      </c>
      <c r="AG228" s="40">
        <f t="shared" si="91"/>
        <v>0</v>
      </c>
      <c r="AH228" s="40">
        <f t="shared" si="101"/>
        <v>7</v>
      </c>
      <c r="AI228" s="40" t="str">
        <f t="shared" si="105"/>
        <v>Labor Income</v>
      </c>
      <c r="AJ228" s="40">
        <f t="shared" si="105"/>
        <v>11</v>
      </c>
      <c r="AK228" s="40" t="str">
        <f t="shared" si="105"/>
        <v>Metric</v>
      </c>
      <c r="AL228" s="40" t="str">
        <f t="shared" si="103"/>
        <v>Pre</v>
      </c>
      <c r="AM228" s="40">
        <f t="shared" si="102"/>
        <v>100</v>
      </c>
      <c r="AN228" s="40">
        <f>VLOOKUP(AM228,'Inputs_Metric 7'!$G$49:$H$51,2,FALSE)</f>
        <v>0.01</v>
      </c>
      <c r="AO228" s="104">
        <f>SUMIFS(
INDEX('Step 1_Metric 7'!$W$1:$AD$99999,    1,    MATCH(CONCATENATE($AL228," - ",$AI228),'Step 1_Metric 7'!$W$1:$AD$1,0))         :          INDEX('Step 1_Metric 7'!$W$1:$AD$99999,    99999,    MATCH(CONCATENATE($AL228," - ",$AI228),'Step 1_Metric 7'!$W$1:$AD$1,0)),
'Step 1_Metric 7'!$C$1:$C$99999,       $AM228,    'Step 1_Metric 7'!$D$1:$D$99999,     $AG228         )</f>
        <v>0</v>
      </c>
      <c r="AP228" s="104">
        <f t="shared" si="92"/>
        <v>0</v>
      </c>
      <c r="AQ228" s="104">
        <f t="shared" si="93"/>
        <v>0</v>
      </c>
      <c r="AR228" s="104" t="str">
        <f t="shared" si="94"/>
        <v/>
      </c>
      <c r="AS228" s="104" t="str">
        <f t="shared" si="95"/>
        <v/>
      </c>
      <c r="AT228" s="104" t="str">
        <f t="shared" si="96"/>
        <v/>
      </c>
      <c r="AU228" s="104">
        <f t="shared" si="97"/>
        <v>0</v>
      </c>
    </row>
    <row r="229" spans="2:47" x14ac:dyDescent="0.25">
      <c r="B229">
        <v>168</v>
      </c>
      <c r="C229" t="str">
        <f>IFERROR(VLOOKUP(B229,'Step 1_Metric 7'!A:D,4,FALSE),"")</f>
        <v/>
      </c>
      <c r="P229" s="38" t="str">
        <f t="shared" ref="P229:P292" si="106">CONCATENATE(R229,T229,W229)</f>
        <v>Labor IncomePost</v>
      </c>
      <c r="Q229" s="40">
        <f t="shared" si="99"/>
        <v>23</v>
      </c>
      <c r="R229" s="40" t="str">
        <f t="shared" ref="R229:R292" si="107">VLOOKUP(Q229,$B$62:$C$296,2,FALSE)</f>
        <v/>
      </c>
      <c r="S229" s="40">
        <f t="shared" ref="S229:S292" si="108">AH194</f>
        <v>7</v>
      </c>
      <c r="T229" s="38" t="str">
        <f t="shared" si="100"/>
        <v>Labor Income</v>
      </c>
      <c r="U229" s="38">
        <f t="shared" ref="U229:U292" si="109">VLOOKUP(T229,$R$4:$S$27,2,FALSE)</f>
        <v>11</v>
      </c>
      <c r="V229" s="38" t="str">
        <f t="shared" ref="V229:V292" si="110">VLOOKUP(T229,$R$4:$T$27,3,FALSE)</f>
        <v>Metric</v>
      </c>
      <c r="W229" s="38" t="str">
        <f t="shared" si="98"/>
        <v>Post</v>
      </c>
      <c r="X229" s="102" t="str">
        <f t="shared" ref="X229:X292" si="111">IF(OR(R229="",R229=0),"",SUMIFS($AU:$AU,$AI:$AI,T229,$AL:$AL,W229,$AG:$AG,$R229))</f>
        <v/>
      </c>
      <c r="Y229" s="245" t="str">
        <f t="shared" ref="Y229:Y292" si="112">IFERROR(IF(W229="Pre","",IF(OR(AND(X228=0,X229=0,R229=0),AND(X228=0,X229=0,R229="")),"",X228-X229)),"")</f>
        <v/>
      </c>
      <c r="AF229" s="40">
        <f t="shared" si="104"/>
        <v>10</v>
      </c>
      <c r="AG229" s="40">
        <f t="shared" si="91"/>
        <v>0</v>
      </c>
      <c r="AH229" s="40">
        <f t="shared" si="101"/>
        <v>7</v>
      </c>
      <c r="AI229" s="40" t="str">
        <f t="shared" si="105"/>
        <v>Labor Income</v>
      </c>
      <c r="AJ229" s="40">
        <f t="shared" si="105"/>
        <v>11</v>
      </c>
      <c r="AK229" s="40" t="str">
        <f t="shared" si="105"/>
        <v>Metric</v>
      </c>
      <c r="AL229" s="40" t="str">
        <f t="shared" si="103"/>
        <v>Post</v>
      </c>
      <c r="AM229" s="40">
        <f t="shared" si="102"/>
        <v>2</v>
      </c>
      <c r="AN229" s="40">
        <f>VLOOKUP(AM229,'Inputs_Metric 7'!$G$49:$H$51,2,FALSE)</f>
        <v>0.5</v>
      </c>
      <c r="AO229" s="104">
        <f>SUMIFS(
INDEX('Step 1_Metric 7'!$W$1:$AD$99999,    1,    MATCH(CONCATENATE($AL229," - ",$AI229),'Step 1_Metric 7'!$W$1:$AD$1,0))         :          INDEX('Step 1_Metric 7'!$W$1:$AD$99999,    99999,    MATCH(CONCATENATE($AL229," - ",$AI229),'Step 1_Metric 7'!$W$1:$AD$1,0)),
'Step 1_Metric 7'!$C$1:$C$99999,       $AM229,    'Step 1_Metric 7'!$D$1:$D$99999,     $AG229         )</f>
        <v>0</v>
      </c>
      <c r="AP229" s="104" t="str">
        <f t="shared" si="92"/>
        <v/>
      </c>
      <c r="AQ229" s="104" t="str">
        <f t="shared" si="93"/>
        <v/>
      </c>
      <c r="AR229" s="104" t="str">
        <f t="shared" si="94"/>
        <v/>
      </c>
      <c r="AS229" s="104" t="str">
        <f t="shared" si="95"/>
        <v/>
      </c>
      <c r="AT229" s="104">
        <f t="shared" si="96"/>
        <v>0</v>
      </c>
      <c r="AU229" s="104">
        <f t="shared" si="97"/>
        <v>0</v>
      </c>
    </row>
    <row r="230" spans="2:47" x14ac:dyDescent="0.25">
      <c r="B230">
        <v>169</v>
      </c>
      <c r="C230" t="str">
        <f>IFERROR(VLOOKUP(B230,'Step 1_Metric 7'!A:D,4,FALSE),"")</f>
        <v/>
      </c>
      <c r="P230" s="38" t="str">
        <f t="shared" si="106"/>
        <v>EmploymentPre</v>
      </c>
      <c r="Q230" s="40">
        <f t="shared" si="99"/>
        <v>23</v>
      </c>
      <c r="R230" s="40" t="str">
        <f t="shared" si="107"/>
        <v/>
      </c>
      <c r="S230" s="40">
        <f t="shared" si="108"/>
        <v>7</v>
      </c>
      <c r="T230" s="38" t="str">
        <f t="shared" si="100"/>
        <v>Employment</v>
      </c>
      <c r="U230" s="38">
        <f t="shared" si="109"/>
        <v>12</v>
      </c>
      <c r="V230" s="38" t="str">
        <f t="shared" si="110"/>
        <v>Metric</v>
      </c>
      <c r="W230" s="38" t="str">
        <f t="shared" si="98"/>
        <v>Pre</v>
      </c>
      <c r="X230" s="102" t="str">
        <f t="shared" si="111"/>
        <v/>
      </c>
      <c r="Y230" s="245" t="str">
        <f t="shared" si="112"/>
        <v/>
      </c>
      <c r="AF230" s="40">
        <f t="shared" si="104"/>
        <v>10</v>
      </c>
      <c r="AG230" s="40">
        <f t="shared" si="91"/>
        <v>0</v>
      </c>
      <c r="AH230" s="40">
        <f t="shared" si="101"/>
        <v>7</v>
      </c>
      <c r="AI230" s="40" t="str">
        <f t="shared" si="105"/>
        <v>Labor Income</v>
      </c>
      <c r="AJ230" s="40">
        <f t="shared" si="105"/>
        <v>11</v>
      </c>
      <c r="AK230" s="40" t="str">
        <f t="shared" si="105"/>
        <v>Metric</v>
      </c>
      <c r="AL230" s="40" t="str">
        <f t="shared" si="103"/>
        <v>Post</v>
      </c>
      <c r="AM230" s="40">
        <f t="shared" si="102"/>
        <v>20</v>
      </c>
      <c r="AN230" s="40">
        <f>VLOOKUP(AM230,'Inputs_Metric 7'!$G$49:$H$51,2,FALSE)</f>
        <v>0.05</v>
      </c>
      <c r="AO230" s="104">
        <f>SUMIFS(
INDEX('Step 1_Metric 7'!$W$1:$AD$99999,    1,    MATCH(CONCATENATE($AL230," - ",$AI230),'Step 1_Metric 7'!$W$1:$AD$1,0))         :          INDEX('Step 1_Metric 7'!$W$1:$AD$99999,    99999,    MATCH(CONCATENATE($AL230," - ",$AI230),'Step 1_Metric 7'!$W$1:$AD$1,0)),
'Step 1_Metric 7'!$C$1:$C$99999,       $AM230,    'Step 1_Metric 7'!$D$1:$D$99999,     $AG230         )</f>
        <v>0</v>
      </c>
      <c r="AP230" s="104" t="str">
        <f t="shared" si="92"/>
        <v/>
      </c>
      <c r="AQ230" s="104" t="str">
        <f t="shared" si="93"/>
        <v/>
      </c>
      <c r="AR230" s="104">
        <f t="shared" si="94"/>
        <v>0</v>
      </c>
      <c r="AS230" s="104">
        <f t="shared" si="95"/>
        <v>0</v>
      </c>
      <c r="AT230" s="104" t="str">
        <f t="shared" si="96"/>
        <v/>
      </c>
      <c r="AU230" s="104">
        <f t="shared" si="97"/>
        <v>0</v>
      </c>
    </row>
    <row r="231" spans="2:47" x14ac:dyDescent="0.25">
      <c r="B231">
        <v>170</v>
      </c>
      <c r="C231" t="str">
        <f>IFERROR(VLOOKUP(B231,'Step 1_Metric 7'!A:D,4,FALSE),"")</f>
        <v/>
      </c>
      <c r="P231" s="38" t="str">
        <f t="shared" si="106"/>
        <v>EmploymentPost</v>
      </c>
      <c r="Q231" s="40">
        <f t="shared" si="99"/>
        <v>23</v>
      </c>
      <c r="R231" s="40" t="str">
        <f t="shared" si="107"/>
        <v/>
      </c>
      <c r="S231" s="40">
        <f t="shared" si="108"/>
        <v>7</v>
      </c>
      <c r="T231" s="38" t="str">
        <f t="shared" si="100"/>
        <v>Employment</v>
      </c>
      <c r="U231" s="38">
        <f t="shared" si="109"/>
        <v>12</v>
      </c>
      <c r="V231" s="38" t="str">
        <f t="shared" si="110"/>
        <v>Metric</v>
      </c>
      <c r="W231" s="38" t="str">
        <f t="shared" si="98"/>
        <v>Post</v>
      </c>
      <c r="X231" s="102" t="str">
        <f t="shared" si="111"/>
        <v/>
      </c>
      <c r="Y231" s="245" t="str">
        <f t="shared" si="112"/>
        <v/>
      </c>
      <c r="AF231" s="40">
        <f t="shared" si="104"/>
        <v>10</v>
      </c>
      <c r="AG231" s="40">
        <f t="shared" si="91"/>
        <v>0</v>
      </c>
      <c r="AH231" s="40">
        <f t="shared" si="101"/>
        <v>7</v>
      </c>
      <c r="AI231" s="40" t="str">
        <f t="shared" si="105"/>
        <v>Labor Income</v>
      </c>
      <c r="AJ231" s="40">
        <f t="shared" si="105"/>
        <v>11</v>
      </c>
      <c r="AK231" s="40" t="str">
        <f t="shared" si="105"/>
        <v>Metric</v>
      </c>
      <c r="AL231" s="40" t="str">
        <f t="shared" si="103"/>
        <v>Post</v>
      </c>
      <c r="AM231" s="40">
        <f t="shared" si="102"/>
        <v>100</v>
      </c>
      <c r="AN231" s="40">
        <f>VLOOKUP(AM231,'Inputs_Metric 7'!$G$49:$H$51,2,FALSE)</f>
        <v>0.01</v>
      </c>
      <c r="AO231" s="104">
        <f>SUMIFS(
INDEX('Step 1_Metric 7'!$W$1:$AD$99999,    1,    MATCH(CONCATENATE($AL231," - ",$AI231),'Step 1_Metric 7'!$W$1:$AD$1,0))         :          INDEX('Step 1_Metric 7'!$W$1:$AD$99999,    99999,    MATCH(CONCATENATE($AL231," - ",$AI231),'Step 1_Metric 7'!$W$1:$AD$1,0)),
'Step 1_Metric 7'!$C$1:$C$99999,       $AM231,    'Step 1_Metric 7'!$D$1:$D$99999,     $AG231         )</f>
        <v>0</v>
      </c>
      <c r="AP231" s="104">
        <f t="shared" si="92"/>
        <v>0</v>
      </c>
      <c r="AQ231" s="104">
        <f t="shared" si="93"/>
        <v>0</v>
      </c>
      <c r="AR231" s="104" t="str">
        <f t="shared" si="94"/>
        <v/>
      </c>
      <c r="AS231" s="104" t="str">
        <f t="shared" si="95"/>
        <v/>
      </c>
      <c r="AT231" s="104" t="str">
        <f t="shared" si="96"/>
        <v/>
      </c>
      <c r="AU231" s="104">
        <f t="shared" si="97"/>
        <v>0</v>
      </c>
    </row>
    <row r="232" spans="2:47" x14ac:dyDescent="0.25">
      <c r="B232">
        <v>171</v>
      </c>
      <c r="C232" t="str">
        <f>IFERROR(VLOOKUP(B232,'Step 1_Metric 7'!A:D,4,FALSE),"")</f>
        <v/>
      </c>
      <c r="P232" s="38" t="str">
        <f t="shared" si="106"/>
        <v>OutputPre</v>
      </c>
      <c r="Q232" s="40">
        <f t="shared" si="99"/>
        <v>23</v>
      </c>
      <c r="R232" s="40" t="str">
        <f t="shared" si="107"/>
        <v/>
      </c>
      <c r="S232" s="40">
        <f t="shared" si="108"/>
        <v>7</v>
      </c>
      <c r="T232" s="38" t="str">
        <f t="shared" si="100"/>
        <v>Output</v>
      </c>
      <c r="U232" s="38">
        <f t="shared" si="109"/>
        <v>1</v>
      </c>
      <c r="V232" s="38" t="str">
        <f t="shared" si="110"/>
        <v>Priority Metric</v>
      </c>
      <c r="W232" s="38" t="str">
        <f t="shared" si="98"/>
        <v>Pre</v>
      </c>
      <c r="X232" s="102" t="str">
        <f t="shared" si="111"/>
        <v/>
      </c>
      <c r="Y232" s="245" t="str">
        <f t="shared" si="112"/>
        <v/>
      </c>
      <c r="AF232" s="40">
        <f t="shared" si="104"/>
        <v>10</v>
      </c>
      <c r="AG232" s="40">
        <f t="shared" si="91"/>
        <v>0</v>
      </c>
      <c r="AH232" s="40">
        <f t="shared" si="101"/>
        <v>7</v>
      </c>
      <c r="AI232" s="40" t="str">
        <f t="shared" si="105"/>
        <v>Employment</v>
      </c>
      <c r="AJ232" s="40">
        <f t="shared" si="105"/>
        <v>12</v>
      </c>
      <c r="AK232" s="40" t="str">
        <f t="shared" si="105"/>
        <v>Metric</v>
      </c>
      <c r="AL232" s="40" t="str">
        <f t="shared" si="103"/>
        <v>Pre</v>
      </c>
      <c r="AM232" s="40">
        <f t="shared" si="102"/>
        <v>2</v>
      </c>
      <c r="AN232" s="40">
        <f>VLOOKUP(AM232,'Inputs_Metric 7'!$G$49:$H$51,2,FALSE)</f>
        <v>0.5</v>
      </c>
      <c r="AO232" s="104">
        <f>SUMIFS(
INDEX('Step 1_Metric 7'!$W$1:$AD$99999,    1,    MATCH(CONCATENATE($AL232," - ",$AI232),'Step 1_Metric 7'!$W$1:$AD$1,0))         :          INDEX('Step 1_Metric 7'!$W$1:$AD$99999,    99999,    MATCH(CONCATENATE($AL232," - ",$AI232),'Step 1_Metric 7'!$W$1:$AD$1,0)),
'Step 1_Metric 7'!$C$1:$C$99999,       $AM232,    'Step 1_Metric 7'!$D$1:$D$99999,     $AG232         )</f>
        <v>0</v>
      </c>
      <c r="AP232" s="104" t="str">
        <f t="shared" si="92"/>
        <v/>
      </c>
      <c r="AQ232" s="104" t="str">
        <f t="shared" si="93"/>
        <v/>
      </c>
      <c r="AR232" s="104" t="str">
        <f t="shared" si="94"/>
        <v/>
      </c>
      <c r="AS232" s="104" t="str">
        <f t="shared" si="95"/>
        <v/>
      </c>
      <c r="AT232" s="104">
        <f t="shared" si="96"/>
        <v>0</v>
      </c>
      <c r="AU232" s="104">
        <f t="shared" si="97"/>
        <v>0</v>
      </c>
    </row>
    <row r="233" spans="2:47" x14ac:dyDescent="0.25">
      <c r="B233">
        <v>172</v>
      </c>
      <c r="C233" t="str">
        <f>IFERROR(VLOOKUP(B233,'Step 1_Metric 7'!A:D,4,FALSE),"")</f>
        <v/>
      </c>
      <c r="P233" s="38" t="str">
        <f t="shared" si="106"/>
        <v>OutputPost</v>
      </c>
      <c r="Q233" s="40">
        <f t="shared" si="99"/>
        <v>23</v>
      </c>
      <c r="R233" s="40" t="str">
        <f t="shared" si="107"/>
        <v/>
      </c>
      <c r="S233" s="40">
        <f t="shared" si="108"/>
        <v>7</v>
      </c>
      <c r="T233" s="38" t="str">
        <f t="shared" si="100"/>
        <v>Output</v>
      </c>
      <c r="U233" s="38">
        <f t="shared" si="109"/>
        <v>1</v>
      </c>
      <c r="V233" s="38" t="str">
        <f t="shared" si="110"/>
        <v>Priority Metric</v>
      </c>
      <c r="W233" s="38" t="str">
        <f t="shared" si="98"/>
        <v>Post</v>
      </c>
      <c r="X233" s="102" t="str">
        <f t="shared" si="111"/>
        <v/>
      </c>
      <c r="Y233" s="245" t="str">
        <f t="shared" si="112"/>
        <v/>
      </c>
      <c r="AF233" s="40">
        <f t="shared" si="104"/>
        <v>10</v>
      </c>
      <c r="AG233" s="40">
        <f t="shared" si="91"/>
        <v>0</v>
      </c>
      <c r="AH233" s="40">
        <f t="shared" si="101"/>
        <v>7</v>
      </c>
      <c r="AI233" s="40" t="str">
        <f t="shared" si="105"/>
        <v>Employment</v>
      </c>
      <c r="AJ233" s="40">
        <f t="shared" si="105"/>
        <v>12</v>
      </c>
      <c r="AK233" s="40" t="str">
        <f t="shared" si="105"/>
        <v>Metric</v>
      </c>
      <c r="AL233" s="40" t="str">
        <f t="shared" si="103"/>
        <v>Pre</v>
      </c>
      <c r="AM233" s="40">
        <f t="shared" si="102"/>
        <v>20</v>
      </c>
      <c r="AN233" s="40">
        <f>VLOOKUP(AM233,'Inputs_Metric 7'!$G$49:$H$51,2,FALSE)</f>
        <v>0.05</v>
      </c>
      <c r="AO233" s="104">
        <f>SUMIFS(
INDEX('Step 1_Metric 7'!$W$1:$AD$99999,    1,    MATCH(CONCATENATE($AL233," - ",$AI233),'Step 1_Metric 7'!$W$1:$AD$1,0))         :          INDEX('Step 1_Metric 7'!$W$1:$AD$99999,    99999,    MATCH(CONCATENATE($AL233," - ",$AI233),'Step 1_Metric 7'!$W$1:$AD$1,0)),
'Step 1_Metric 7'!$C$1:$C$99999,       $AM233,    'Step 1_Metric 7'!$D$1:$D$99999,     $AG233         )</f>
        <v>0</v>
      </c>
      <c r="AP233" s="104" t="str">
        <f t="shared" si="92"/>
        <v/>
      </c>
      <c r="AQ233" s="104" t="str">
        <f t="shared" si="93"/>
        <v/>
      </c>
      <c r="AR233" s="104">
        <f t="shared" si="94"/>
        <v>0</v>
      </c>
      <c r="AS233" s="104">
        <f t="shared" si="95"/>
        <v>0</v>
      </c>
      <c r="AT233" s="104" t="str">
        <f t="shared" si="96"/>
        <v/>
      </c>
      <c r="AU233" s="104">
        <f t="shared" si="97"/>
        <v>0</v>
      </c>
    </row>
    <row r="234" spans="2:47" x14ac:dyDescent="0.25">
      <c r="B234">
        <v>173</v>
      </c>
      <c r="C234" t="str">
        <f>IFERROR(VLOOKUP(B234,'Step 1_Metric 7'!A:D,4,FALSE),"")</f>
        <v/>
      </c>
      <c r="P234" s="38" t="str">
        <f t="shared" si="106"/>
        <v>Proprietor's IncomePre</v>
      </c>
      <c r="Q234" s="40">
        <f t="shared" si="99"/>
        <v>24</v>
      </c>
      <c r="R234" s="40" t="str">
        <f t="shared" si="107"/>
        <v/>
      </c>
      <c r="S234" s="40">
        <f t="shared" si="108"/>
        <v>7</v>
      </c>
      <c r="T234" s="38" t="str">
        <f t="shared" si="100"/>
        <v>Proprietor's Income</v>
      </c>
      <c r="U234" s="38">
        <f t="shared" si="109"/>
        <v>10</v>
      </c>
      <c r="V234" s="38" t="str">
        <f t="shared" si="110"/>
        <v>Metric</v>
      </c>
      <c r="W234" s="38" t="str">
        <f t="shared" si="98"/>
        <v>Pre</v>
      </c>
      <c r="X234" s="102" t="str">
        <f t="shared" si="111"/>
        <v/>
      </c>
      <c r="Y234" s="245" t="str">
        <f t="shared" si="112"/>
        <v/>
      </c>
      <c r="AF234" s="40">
        <f t="shared" si="104"/>
        <v>10</v>
      </c>
      <c r="AG234" s="40">
        <f t="shared" si="91"/>
        <v>0</v>
      </c>
      <c r="AH234" s="40">
        <f t="shared" si="101"/>
        <v>7</v>
      </c>
      <c r="AI234" s="40" t="str">
        <f t="shared" si="105"/>
        <v>Employment</v>
      </c>
      <c r="AJ234" s="40">
        <f t="shared" si="105"/>
        <v>12</v>
      </c>
      <c r="AK234" s="40" t="str">
        <f t="shared" si="105"/>
        <v>Metric</v>
      </c>
      <c r="AL234" s="40" t="str">
        <f t="shared" si="103"/>
        <v>Pre</v>
      </c>
      <c r="AM234" s="40">
        <f t="shared" si="102"/>
        <v>100</v>
      </c>
      <c r="AN234" s="40">
        <f>VLOOKUP(AM234,'Inputs_Metric 7'!$G$49:$H$51,2,FALSE)</f>
        <v>0.01</v>
      </c>
      <c r="AO234" s="104">
        <f>SUMIFS(
INDEX('Step 1_Metric 7'!$W$1:$AD$99999,    1,    MATCH(CONCATENATE($AL234," - ",$AI234),'Step 1_Metric 7'!$W$1:$AD$1,0))         :          INDEX('Step 1_Metric 7'!$W$1:$AD$99999,    99999,    MATCH(CONCATENATE($AL234," - ",$AI234),'Step 1_Metric 7'!$W$1:$AD$1,0)),
'Step 1_Metric 7'!$C$1:$C$99999,       $AM234,    'Step 1_Metric 7'!$D$1:$D$99999,     $AG234         )</f>
        <v>0</v>
      </c>
      <c r="AP234" s="104">
        <f t="shared" si="92"/>
        <v>0</v>
      </c>
      <c r="AQ234" s="104">
        <f t="shared" si="93"/>
        <v>0</v>
      </c>
      <c r="AR234" s="104" t="str">
        <f t="shared" si="94"/>
        <v/>
      </c>
      <c r="AS234" s="104" t="str">
        <f t="shared" si="95"/>
        <v/>
      </c>
      <c r="AT234" s="104" t="str">
        <f t="shared" si="96"/>
        <v/>
      </c>
      <c r="AU234" s="104">
        <f t="shared" si="97"/>
        <v>0</v>
      </c>
    </row>
    <row r="235" spans="2:47" x14ac:dyDescent="0.25">
      <c r="B235">
        <v>174</v>
      </c>
      <c r="C235" t="str">
        <f>IFERROR(VLOOKUP(B235,'Step 1_Metric 7'!A:D,4,FALSE),"")</f>
        <v/>
      </c>
      <c r="P235" s="38" t="str">
        <f t="shared" si="106"/>
        <v>Proprietor's IncomePost</v>
      </c>
      <c r="Q235" s="40">
        <f t="shared" si="99"/>
        <v>24</v>
      </c>
      <c r="R235" s="40" t="str">
        <f t="shared" si="107"/>
        <v/>
      </c>
      <c r="S235" s="40">
        <f t="shared" si="108"/>
        <v>7</v>
      </c>
      <c r="T235" s="38" t="str">
        <f t="shared" si="100"/>
        <v>Proprietor's Income</v>
      </c>
      <c r="U235" s="38">
        <f t="shared" si="109"/>
        <v>10</v>
      </c>
      <c r="V235" s="38" t="str">
        <f t="shared" si="110"/>
        <v>Metric</v>
      </c>
      <c r="W235" s="38" t="str">
        <f t="shared" si="98"/>
        <v>Post</v>
      </c>
      <c r="X235" s="102" t="str">
        <f t="shared" si="111"/>
        <v/>
      </c>
      <c r="Y235" s="245" t="str">
        <f t="shared" si="112"/>
        <v/>
      </c>
      <c r="AF235" s="40">
        <f t="shared" si="104"/>
        <v>10</v>
      </c>
      <c r="AG235" s="40">
        <f t="shared" si="91"/>
        <v>0</v>
      </c>
      <c r="AH235" s="40">
        <f t="shared" si="101"/>
        <v>7</v>
      </c>
      <c r="AI235" s="40" t="str">
        <f t="shared" si="105"/>
        <v>Employment</v>
      </c>
      <c r="AJ235" s="40">
        <f t="shared" si="105"/>
        <v>12</v>
      </c>
      <c r="AK235" s="40" t="str">
        <f t="shared" si="105"/>
        <v>Metric</v>
      </c>
      <c r="AL235" s="40" t="str">
        <f t="shared" si="103"/>
        <v>Post</v>
      </c>
      <c r="AM235" s="40">
        <f t="shared" si="102"/>
        <v>2</v>
      </c>
      <c r="AN235" s="40">
        <f>VLOOKUP(AM235,'Inputs_Metric 7'!$G$49:$H$51,2,FALSE)</f>
        <v>0.5</v>
      </c>
      <c r="AO235" s="104">
        <f>SUMIFS(
INDEX('Step 1_Metric 7'!$W$1:$AD$99999,    1,    MATCH(CONCATENATE($AL235," - ",$AI235),'Step 1_Metric 7'!$W$1:$AD$1,0))         :          INDEX('Step 1_Metric 7'!$W$1:$AD$99999,    99999,    MATCH(CONCATENATE($AL235," - ",$AI235),'Step 1_Metric 7'!$W$1:$AD$1,0)),
'Step 1_Metric 7'!$C$1:$C$99999,       $AM235,    'Step 1_Metric 7'!$D$1:$D$99999,     $AG235         )</f>
        <v>0</v>
      </c>
      <c r="AP235" s="104" t="str">
        <f t="shared" si="92"/>
        <v/>
      </c>
      <c r="AQ235" s="104" t="str">
        <f t="shared" si="93"/>
        <v/>
      </c>
      <c r="AR235" s="104" t="str">
        <f t="shared" si="94"/>
        <v/>
      </c>
      <c r="AS235" s="104" t="str">
        <f t="shared" si="95"/>
        <v/>
      </c>
      <c r="AT235" s="104">
        <f t="shared" si="96"/>
        <v>0</v>
      </c>
      <c r="AU235" s="104">
        <f t="shared" si="97"/>
        <v>0</v>
      </c>
    </row>
    <row r="236" spans="2:47" x14ac:dyDescent="0.25">
      <c r="B236">
        <v>175</v>
      </c>
      <c r="C236" t="str">
        <f>IFERROR(VLOOKUP(B236,'Step 1_Metric 7'!A:D,4,FALSE),"")</f>
        <v/>
      </c>
      <c r="P236" s="38" t="str">
        <f t="shared" si="106"/>
        <v>Labor IncomePre</v>
      </c>
      <c r="Q236" s="40">
        <f t="shared" si="99"/>
        <v>24</v>
      </c>
      <c r="R236" s="40" t="str">
        <f t="shared" si="107"/>
        <v/>
      </c>
      <c r="S236" s="40">
        <f t="shared" si="108"/>
        <v>7</v>
      </c>
      <c r="T236" s="38" t="str">
        <f t="shared" si="100"/>
        <v>Labor Income</v>
      </c>
      <c r="U236" s="38">
        <f t="shared" si="109"/>
        <v>11</v>
      </c>
      <c r="V236" s="38" t="str">
        <f t="shared" si="110"/>
        <v>Metric</v>
      </c>
      <c r="W236" s="38" t="str">
        <f t="shared" si="98"/>
        <v>Pre</v>
      </c>
      <c r="X236" s="102" t="str">
        <f t="shared" si="111"/>
        <v/>
      </c>
      <c r="Y236" s="245" t="str">
        <f t="shared" si="112"/>
        <v/>
      </c>
      <c r="AF236" s="40">
        <f t="shared" si="104"/>
        <v>10</v>
      </c>
      <c r="AG236" s="40">
        <f t="shared" si="91"/>
        <v>0</v>
      </c>
      <c r="AH236" s="40">
        <f t="shared" si="101"/>
        <v>7</v>
      </c>
      <c r="AI236" s="40" t="str">
        <f t="shared" si="105"/>
        <v>Employment</v>
      </c>
      <c r="AJ236" s="40">
        <f t="shared" si="105"/>
        <v>12</v>
      </c>
      <c r="AK236" s="40" t="str">
        <f t="shared" si="105"/>
        <v>Metric</v>
      </c>
      <c r="AL236" s="40" t="str">
        <f t="shared" si="103"/>
        <v>Post</v>
      </c>
      <c r="AM236" s="40">
        <f t="shared" si="102"/>
        <v>20</v>
      </c>
      <c r="AN236" s="40">
        <f>VLOOKUP(AM236,'Inputs_Metric 7'!$G$49:$H$51,2,FALSE)</f>
        <v>0.05</v>
      </c>
      <c r="AO236" s="104">
        <f>SUMIFS(
INDEX('Step 1_Metric 7'!$W$1:$AD$99999,    1,    MATCH(CONCATENATE($AL236," - ",$AI236),'Step 1_Metric 7'!$W$1:$AD$1,0))         :          INDEX('Step 1_Metric 7'!$W$1:$AD$99999,    99999,    MATCH(CONCATENATE($AL236," - ",$AI236),'Step 1_Metric 7'!$W$1:$AD$1,0)),
'Step 1_Metric 7'!$C$1:$C$99999,       $AM236,    'Step 1_Metric 7'!$D$1:$D$99999,     $AG236         )</f>
        <v>0</v>
      </c>
      <c r="AP236" s="104" t="str">
        <f t="shared" si="92"/>
        <v/>
      </c>
      <c r="AQ236" s="104" t="str">
        <f t="shared" si="93"/>
        <v/>
      </c>
      <c r="AR236" s="104">
        <f t="shared" si="94"/>
        <v>0</v>
      </c>
      <c r="AS236" s="104">
        <f t="shared" si="95"/>
        <v>0</v>
      </c>
      <c r="AT236" s="104" t="str">
        <f t="shared" si="96"/>
        <v/>
      </c>
      <c r="AU236" s="104">
        <f t="shared" si="97"/>
        <v>0</v>
      </c>
    </row>
    <row r="237" spans="2:47" x14ac:dyDescent="0.25">
      <c r="B237">
        <v>176</v>
      </c>
      <c r="C237" t="str">
        <f>IFERROR(VLOOKUP(B237,'Step 1_Metric 7'!A:D,4,FALSE),"")</f>
        <v/>
      </c>
      <c r="P237" s="38" t="str">
        <f t="shared" si="106"/>
        <v>Labor IncomePost</v>
      </c>
      <c r="Q237" s="40">
        <f t="shared" si="99"/>
        <v>24</v>
      </c>
      <c r="R237" s="40" t="str">
        <f t="shared" si="107"/>
        <v/>
      </c>
      <c r="S237" s="40">
        <f t="shared" si="108"/>
        <v>7</v>
      </c>
      <c r="T237" s="38" t="str">
        <f t="shared" si="100"/>
        <v>Labor Income</v>
      </c>
      <c r="U237" s="38">
        <f t="shared" si="109"/>
        <v>11</v>
      </c>
      <c r="V237" s="38" t="str">
        <f t="shared" si="110"/>
        <v>Metric</v>
      </c>
      <c r="W237" s="38" t="str">
        <f t="shared" si="98"/>
        <v>Post</v>
      </c>
      <c r="X237" s="102" t="str">
        <f t="shared" si="111"/>
        <v/>
      </c>
      <c r="Y237" s="245" t="str">
        <f t="shared" si="112"/>
        <v/>
      </c>
      <c r="AF237" s="40">
        <f t="shared" si="104"/>
        <v>10</v>
      </c>
      <c r="AG237" s="40">
        <f t="shared" si="91"/>
        <v>0</v>
      </c>
      <c r="AH237" s="40">
        <f t="shared" si="101"/>
        <v>7</v>
      </c>
      <c r="AI237" s="40" t="str">
        <f t="shared" si="105"/>
        <v>Employment</v>
      </c>
      <c r="AJ237" s="40">
        <f t="shared" si="105"/>
        <v>12</v>
      </c>
      <c r="AK237" s="40" t="str">
        <f t="shared" si="105"/>
        <v>Metric</v>
      </c>
      <c r="AL237" s="40" t="str">
        <f t="shared" si="103"/>
        <v>Post</v>
      </c>
      <c r="AM237" s="40">
        <f t="shared" si="102"/>
        <v>100</v>
      </c>
      <c r="AN237" s="40">
        <f>VLOOKUP(AM237,'Inputs_Metric 7'!$G$49:$H$51,2,FALSE)</f>
        <v>0.01</v>
      </c>
      <c r="AO237" s="104">
        <f>SUMIFS(
INDEX('Step 1_Metric 7'!$W$1:$AD$99999,    1,    MATCH(CONCATENATE($AL237," - ",$AI237),'Step 1_Metric 7'!$W$1:$AD$1,0))         :          INDEX('Step 1_Metric 7'!$W$1:$AD$99999,    99999,    MATCH(CONCATENATE($AL237," - ",$AI237),'Step 1_Metric 7'!$W$1:$AD$1,0)),
'Step 1_Metric 7'!$C$1:$C$99999,       $AM237,    'Step 1_Metric 7'!$D$1:$D$99999,     $AG237         )</f>
        <v>0</v>
      </c>
      <c r="AP237" s="104">
        <f t="shared" si="92"/>
        <v>0</v>
      </c>
      <c r="AQ237" s="104">
        <f t="shared" si="93"/>
        <v>0</v>
      </c>
      <c r="AR237" s="104" t="str">
        <f t="shared" si="94"/>
        <v/>
      </c>
      <c r="AS237" s="104" t="str">
        <f t="shared" si="95"/>
        <v/>
      </c>
      <c r="AT237" s="104" t="str">
        <f t="shared" si="96"/>
        <v/>
      </c>
      <c r="AU237" s="104">
        <f t="shared" si="97"/>
        <v>0</v>
      </c>
    </row>
    <row r="238" spans="2:47" x14ac:dyDescent="0.25">
      <c r="B238">
        <v>177</v>
      </c>
      <c r="C238" t="str">
        <f>IFERROR(VLOOKUP(B238,'Step 1_Metric 7'!A:D,4,FALSE),"")</f>
        <v/>
      </c>
      <c r="P238" s="38" t="str">
        <f t="shared" si="106"/>
        <v>EmploymentPre</v>
      </c>
      <c r="Q238" s="40">
        <f t="shared" si="99"/>
        <v>24</v>
      </c>
      <c r="R238" s="40" t="str">
        <f t="shared" si="107"/>
        <v/>
      </c>
      <c r="S238" s="40">
        <f t="shared" si="108"/>
        <v>7</v>
      </c>
      <c r="T238" s="38" t="str">
        <f t="shared" si="100"/>
        <v>Employment</v>
      </c>
      <c r="U238" s="38">
        <f t="shared" si="109"/>
        <v>12</v>
      </c>
      <c r="V238" s="38" t="str">
        <f t="shared" si="110"/>
        <v>Metric</v>
      </c>
      <c r="W238" s="38" t="str">
        <f t="shared" si="98"/>
        <v>Pre</v>
      </c>
      <c r="X238" s="102" t="str">
        <f t="shared" si="111"/>
        <v/>
      </c>
      <c r="Y238" s="245" t="str">
        <f t="shared" si="112"/>
        <v/>
      </c>
      <c r="AF238" s="40">
        <f t="shared" si="104"/>
        <v>10</v>
      </c>
      <c r="AG238" s="40">
        <f t="shared" si="91"/>
        <v>0</v>
      </c>
      <c r="AH238" s="40">
        <f t="shared" si="101"/>
        <v>7</v>
      </c>
      <c r="AI238" s="40" t="str">
        <f t="shared" si="105"/>
        <v>Output</v>
      </c>
      <c r="AJ238" s="40">
        <f t="shared" si="105"/>
        <v>1</v>
      </c>
      <c r="AK238" s="40" t="str">
        <f t="shared" si="105"/>
        <v>Priority Metric</v>
      </c>
      <c r="AL238" s="40" t="str">
        <f t="shared" si="103"/>
        <v>Pre</v>
      </c>
      <c r="AM238" s="40">
        <f t="shared" si="102"/>
        <v>2</v>
      </c>
      <c r="AN238" s="40">
        <f>VLOOKUP(AM238,'Inputs_Metric 7'!$G$49:$H$51,2,FALSE)</f>
        <v>0.5</v>
      </c>
      <c r="AO238" s="104">
        <f>SUMIFS(
INDEX('Step 1_Metric 7'!$W$1:$AD$99999,    1,    MATCH(CONCATENATE($AL238," - ",$AI238),'Step 1_Metric 7'!$W$1:$AD$1,0))         :          INDEX('Step 1_Metric 7'!$W$1:$AD$99999,    99999,    MATCH(CONCATENATE($AL238," - ",$AI238),'Step 1_Metric 7'!$W$1:$AD$1,0)),
'Step 1_Metric 7'!$C$1:$C$99999,       $AM238,    'Step 1_Metric 7'!$D$1:$D$99999,     $AG238         )</f>
        <v>0</v>
      </c>
      <c r="AP238" s="104" t="str">
        <f t="shared" si="92"/>
        <v/>
      </c>
      <c r="AQ238" s="104" t="str">
        <f t="shared" si="93"/>
        <v/>
      </c>
      <c r="AR238" s="104" t="str">
        <f t="shared" si="94"/>
        <v/>
      </c>
      <c r="AS238" s="104" t="str">
        <f t="shared" si="95"/>
        <v/>
      </c>
      <c r="AT238" s="104">
        <f t="shared" si="96"/>
        <v>0</v>
      </c>
      <c r="AU238" s="104">
        <f t="shared" si="97"/>
        <v>0</v>
      </c>
    </row>
    <row r="239" spans="2:47" x14ac:dyDescent="0.25">
      <c r="B239">
        <v>178</v>
      </c>
      <c r="C239" t="str">
        <f>IFERROR(VLOOKUP(B239,'Step 1_Metric 7'!A:D,4,FALSE),"")</f>
        <v/>
      </c>
      <c r="P239" s="38" t="str">
        <f t="shared" si="106"/>
        <v>EmploymentPost</v>
      </c>
      <c r="Q239" s="40">
        <f t="shared" si="99"/>
        <v>24</v>
      </c>
      <c r="R239" s="40" t="str">
        <f t="shared" si="107"/>
        <v/>
      </c>
      <c r="S239" s="40">
        <f t="shared" si="108"/>
        <v>7</v>
      </c>
      <c r="T239" s="38" t="str">
        <f t="shared" si="100"/>
        <v>Employment</v>
      </c>
      <c r="U239" s="38">
        <f t="shared" si="109"/>
        <v>12</v>
      </c>
      <c r="V239" s="38" t="str">
        <f t="shared" si="110"/>
        <v>Metric</v>
      </c>
      <c r="W239" s="38" t="str">
        <f t="shared" si="98"/>
        <v>Post</v>
      </c>
      <c r="X239" s="102" t="str">
        <f t="shared" si="111"/>
        <v/>
      </c>
      <c r="Y239" s="245" t="str">
        <f t="shared" si="112"/>
        <v/>
      </c>
      <c r="AF239" s="40">
        <f t="shared" si="104"/>
        <v>10</v>
      </c>
      <c r="AG239" s="40">
        <f t="shared" si="91"/>
        <v>0</v>
      </c>
      <c r="AH239" s="40">
        <f t="shared" si="101"/>
        <v>7</v>
      </c>
      <c r="AI239" s="40" t="str">
        <f t="shared" si="105"/>
        <v>Output</v>
      </c>
      <c r="AJ239" s="40">
        <f t="shared" si="105"/>
        <v>1</v>
      </c>
      <c r="AK239" s="40" t="str">
        <f t="shared" si="105"/>
        <v>Priority Metric</v>
      </c>
      <c r="AL239" s="40" t="str">
        <f t="shared" si="103"/>
        <v>Pre</v>
      </c>
      <c r="AM239" s="40">
        <f t="shared" si="102"/>
        <v>20</v>
      </c>
      <c r="AN239" s="40">
        <f>VLOOKUP(AM239,'Inputs_Metric 7'!$G$49:$H$51,2,FALSE)</f>
        <v>0.05</v>
      </c>
      <c r="AO239" s="104">
        <f>SUMIFS(
INDEX('Step 1_Metric 7'!$W$1:$AD$99999,    1,    MATCH(CONCATENATE($AL239," - ",$AI239),'Step 1_Metric 7'!$W$1:$AD$1,0))         :          INDEX('Step 1_Metric 7'!$W$1:$AD$99999,    99999,    MATCH(CONCATENATE($AL239," - ",$AI239),'Step 1_Metric 7'!$W$1:$AD$1,0)),
'Step 1_Metric 7'!$C$1:$C$99999,       $AM239,    'Step 1_Metric 7'!$D$1:$D$99999,     $AG239         )</f>
        <v>0</v>
      </c>
      <c r="AP239" s="104" t="str">
        <f t="shared" si="92"/>
        <v/>
      </c>
      <c r="AQ239" s="104" t="str">
        <f t="shared" si="93"/>
        <v/>
      </c>
      <c r="AR239" s="104">
        <f t="shared" si="94"/>
        <v>0</v>
      </c>
      <c r="AS239" s="104">
        <f t="shared" si="95"/>
        <v>0</v>
      </c>
      <c r="AT239" s="104" t="str">
        <f t="shared" si="96"/>
        <v/>
      </c>
      <c r="AU239" s="104">
        <f t="shared" si="97"/>
        <v>0</v>
      </c>
    </row>
    <row r="240" spans="2:47" x14ac:dyDescent="0.25">
      <c r="B240">
        <v>179</v>
      </c>
      <c r="C240" t="str">
        <f>IFERROR(VLOOKUP(B240,'Step 1_Metric 7'!A:D,4,FALSE),"")</f>
        <v/>
      </c>
      <c r="P240" s="38" t="str">
        <f t="shared" si="106"/>
        <v>OutputPre</v>
      </c>
      <c r="Q240" s="40">
        <f t="shared" si="99"/>
        <v>24</v>
      </c>
      <c r="R240" s="40" t="str">
        <f t="shared" si="107"/>
        <v/>
      </c>
      <c r="S240" s="40">
        <f t="shared" si="108"/>
        <v>7</v>
      </c>
      <c r="T240" s="38" t="str">
        <f t="shared" si="100"/>
        <v>Output</v>
      </c>
      <c r="U240" s="38">
        <f t="shared" si="109"/>
        <v>1</v>
      </c>
      <c r="V240" s="38" t="str">
        <f t="shared" si="110"/>
        <v>Priority Metric</v>
      </c>
      <c r="W240" s="38" t="str">
        <f t="shared" si="98"/>
        <v>Pre</v>
      </c>
      <c r="X240" s="102" t="str">
        <f t="shared" si="111"/>
        <v/>
      </c>
      <c r="Y240" s="245" t="str">
        <f t="shared" si="112"/>
        <v/>
      </c>
      <c r="AF240" s="40">
        <f t="shared" si="104"/>
        <v>10</v>
      </c>
      <c r="AG240" s="40">
        <f t="shared" si="91"/>
        <v>0</v>
      </c>
      <c r="AH240" s="40">
        <f t="shared" si="101"/>
        <v>7</v>
      </c>
      <c r="AI240" s="40" t="str">
        <f t="shared" si="105"/>
        <v>Output</v>
      </c>
      <c r="AJ240" s="40">
        <f t="shared" si="105"/>
        <v>1</v>
      </c>
      <c r="AK240" s="40" t="str">
        <f t="shared" si="105"/>
        <v>Priority Metric</v>
      </c>
      <c r="AL240" s="40" t="str">
        <f t="shared" si="103"/>
        <v>Pre</v>
      </c>
      <c r="AM240" s="40">
        <f t="shared" si="102"/>
        <v>100</v>
      </c>
      <c r="AN240" s="40">
        <f>VLOOKUP(AM240,'Inputs_Metric 7'!$G$49:$H$51,2,FALSE)</f>
        <v>0.01</v>
      </c>
      <c r="AO240" s="104">
        <f>SUMIFS(
INDEX('Step 1_Metric 7'!$W$1:$AD$99999,    1,    MATCH(CONCATENATE($AL240," - ",$AI240),'Step 1_Metric 7'!$W$1:$AD$1,0))         :          INDEX('Step 1_Metric 7'!$W$1:$AD$99999,    99999,    MATCH(CONCATENATE($AL240," - ",$AI240),'Step 1_Metric 7'!$W$1:$AD$1,0)),
'Step 1_Metric 7'!$C$1:$C$99999,       $AM240,    'Step 1_Metric 7'!$D$1:$D$99999,     $AG240         )</f>
        <v>0</v>
      </c>
      <c r="AP240" s="104">
        <f t="shared" si="92"/>
        <v>0</v>
      </c>
      <c r="AQ240" s="104">
        <f t="shared" si="93"/>
        <v>0</v>
      </c>
      <c r="AR240" s="104" t="str">
        <f t="shared" si="94"/>
        <v/>
      </c>
      <c r="AS240" s="104" t="str">
        <f t="shared" si="95"/>
        <v/>
      </c>
      <c r="AT240" s="104" t="str">
        <f t="shared" si="96"/>
        <v/>
      </c>
      <c r="AU240" s="104">
        <f t="shared" si="97"/>
        <v>0</v>
      </c>
    </row>
    <row r="241" spans="2:47" x14ac:dyDescent="0.25">
      <c r="B241">
        <v>180</v>
      </c>
      <c r="C241" t="str">
        <f>IFERROR(VLOOKUP(B241,'Step 1_Metric 7'!A:D,4,FALSE),"")</f>
        <v/>
      </c>
      <c r="P241" s="38" t="str">
        <f t="shared" si="106"/>
        <v>OutputPost</v>
      </c>
      <c r="Q241" s="40">
        <f t="shared" si="99"/>
        <v>24</v>
      </c>
      <c r="R241" s="40" t="str">
        <f t="shared" si="107"/>
        <v/>
      </c>
      <c r="S241" s="40">
        <f t="shared" si="108"/>
        <v>7</v>
      </c>
      <c r="T241" s="38" t="str">
        <f t="shared" si="100"/>
        <v>Output</v>
      </c>
      <c r="U241" s="38">
        <f t="shared" si="109"/>
        <v>1</v>
      </c>
      <c r="V241" s="38" t="str">
        <f t="shared" si="110"/>
        <v>Priority Metric</v>
      </c>
      <c r="W241" s="38" t="str">
        <f t="shared" si="98"/>
        <v>Post</v>
      </c>
      <c r="X241" s="102" t="str">
        <f t="shared" si="111"/>
        <v/>
      </c>
      <c r="Y241" s="245" t="str">
        <f t="shared" si="112"/>
        <v/>
      </c>
      <c r="AF241" s="40">
        <f t="shared" si="104"/>
        <v>10</v>
      </c>
      <c r="AG241" s="40">
        <f t="shared" ref="AG241:AG297" si="113">VLOOKUP(AF241,$B$62:$C$296,2,FALSE)</f>
        <v>0</v>
      </c>
      <c r="AH241" s="40">
        <f t="shared" si="101"/>
        <v>7</v>
      </c>
      <c r="AI241" s="40" t="str">
        <f t="shared" ref="AI241:AK241" si="114">AI217</f>
        <v>Output</v>
      </c>
      <c r="AJ241" s="40">
        <f t="shared" si="114"/>
        <v>1</v>
      </c>
      <c r="AK241" s="40" t="str">
        <f t="shared" si="114"/>
        <v>Priority Metric</v>
      </c>
      <c r="AL241" s="40" t="str">
        <f t="shared" si="103"/>
        <v>Post</v>
      </c>
      <c r="AM241" s="40">
        <f t="shared" si="102"/>
        <v>2</v>
      </c>
      <c r="AN241" s="40">
        <f>VLOOKUP(AM241,'Inputs_Metric 7'!$G$49:$H$51,2,FALSE)</f>
        <v>0.5</v>
      </c>
      <c r="AO241" s="104">
        <f>SUMIFS(
INDEX('Step 1_Metric 7'!$W$1:$AD$99999,    1,    MATCH(CONCATENATE($AL241," - ",$AI241),'Step 1_Metric 7'!$W$1:$AD$1,0))         :          INDEX('Step 1_Metric 7'!$W$1:$AD$99999,    99999,    MATCH(CONCATENATE($AL241," - ",$AI241),'Step 1_Metric 7'!$W$1:$AD$1,0)),
'Step 1_Metric 7'!$C$1:$C$99999,       $AM241,    'Step 1_Metric 7'!$D$1:$D$99999,     $AG241         )</f>
        <v>0</v>
      </c>
      <c r="AP241" s="104" t="str">
        <f t="shared" ref="AP241:AP297" si="115">IF(AN241=0.01,AO241*AN241,"")</f>
        <v/>
      </c>
      <c r="AQ241" s="104" t="str">
        <f t="shared" ref="AQ241:AQ297" si="116">IF(AN241=0.01,(0.5)*(AN240-AN241)*(AO241-AO240),"")</f>
        <v/>
      </c>
      <c r="AR241" s="104" t="str">
        <f t="shared" ref="AR241:AR297" si="117">IF(AN241=0.05,(AN241-AN281)*AO241,"")</f>
        <v/>
      </c>
      <c r="AS241" s="104" t="str">
        <f t="shared" ref="AS241:AS297" si="118">IF(AN241=0.05,(0.5)*(AN240-AN241)*(AO241-AO240),"")</f>
        <v/>
      </c>
      <c r="AT241" s="104">
        <f t="shared" ref="AT241:AT297" si="119">IF(AN241=0.5,(AN241-AN281)*AO241,"")</f>
        <v>0</v>
      </c>
      <c r="AU241" s="104">
        <f t="shared" ref="AU241:AU297" si="120">SUM(AP241:AT241)</f>
        <v>0</v>
      </c>
    </row>
    <row r="242" spans="2:47" x14ac:dyDescent="0.25">
      <c r="B242">
        <v>181</v>
      </c>
      <c r="C242" t="str">
        <f>IFERROR(VLOOKUP(B242,'Step 1_Metric 7'!A:D,4,FALSE),"")</f>
        <v/>
      </c>
      <c r="P242" s="38" t="str">
        <f t="shared" si="106"/>
        <v>Proprietor's IncomePre</v>
      </c>
      <c r="Q242" s="40">
        <f t="shared" si="99"/>
        <v>25</v>
      </c>
      <c r="R242" s="40" t="str">
        <f t="shared" si="107"/>
        <v/>
      </c>
      <c r="S242" s="40">
        <f t="shared" si="108"/>
        <v>7</v>
      </c>
      <c r="T242" s="38" t="str">
        <f t="shared" si="100"/>
        <v>Proprietor's Income</v>
      </c>
      <c r="U242" s="38">
        <f t="shared" si="109"/>
        <v>10</v>
      </c>
      <c r="V242" s="38" t="str">
        <f t="shared" si="110"/>
        <v>Metric</v>
      </c>
      <c r="W242" s="38" t="str">
        <f t="shared" si="98"/>
        <v>Pre</v>
      </c>
      <c r="X242" s="102" t="str">
        <f t="shared" si="111"/>
        <v/>
      </c>
      <c r="Y242" s="245" t="str">
        <f t="shared" si="112"/>
        <v/>
      </c>
      <c r="AF242" s="40">
        <f t="shared" si="104"/>
        <v>10</v>
      </c>
      <c r="AG242" s="40">
        <f t="shared" si="113"/>
        <v>0</v>
      </c>
      <c r="AH242" s="40">
        <f t="shared" si="101"/>
        <v>7</v>
      </c>
      <c r="AI242" s="40" t="str">
        <f t="shared" ref="AI242:AK242" si="121">AI218</f>
        <v>Output</v>
      </c>
      <c r="AJ242" s="40">
        <f t="shared" si="121"/>
        <v>1</v>
      </c>
      <c r="AK242" s="40" t="str">
        <f t="shared" si="121"/>
        <v>Priority Metric</v>
      </c>
      <c r="AL242" s="40" t="str">
        <f t="shared" si="103"/>
        <v>Post</v>
      </c>
      <c r="AM242" s="40">
        <f t="shared" si="102"/>
        <v>20</v>
      </c>
      <c r="AN242" s="40">
        <f>VLOOKUP(AM242,'Inputs_Metric 7'!$G$49:$H$51,2,FALSE)</f>
        <v>0.05</v>
      </c>
      <c r="AO242" s="104">
        <f>SUMIFS(
INDEX('Step 1_Metric 7'!$W$1:$AD$99999,    1,    MATCH(CONCATENATE($AL242," - ",$AI242),'Step 1_Metric 7'!$W$1:$AD$1,0))         :          INDEX('Step 1_Metric 7'!$W$1:$AD$99999,    99999,    MATCH(CONCATENATE($AL242," - ",$AI242),'Step 1_Metric 7'!$W$1:$AD$1,0)),
'Step 1_Metric 7'!$C$1:$C$99999,       $AM242,    'Step 1_Metric 7'!$D$1:$D$99999,     $AG242         )</f>
        <v>0</v>
      </c>
      <c r="AP242" s="104" t="str">
        <f t="shared" si="115"/>
        <v/>
      </c>
      <c r="AQ242" s="104" t="str">
        <f t="shared" si="116"/>
        <v/>
      </c>
      <c r="AR242" s="104">
        <f t="shared" si="117"/>
        <v>0</v>
      </c>
      <c r="AS242" s="104">
        <f t="shared" si="118"/>
        <v>0</v>
      </c>
      <c r="AT242" s="104" t="str">
        <f t="shared" si="119"/>
        <v/>
      </c>
      <c r="AU242" s="104">
        <f t="shared" si="120"/>
        <v>0</v>
      </c>
    </row>
    <row r="243" spans="2:47" x14ac:dyDescent="0.25">
      <c r="B243">
        <v>182</v>
      </c>
      <c r="C243" t="str">
        <f>IFERROR(VLOOKUP(B243,'Step 1_Metric 7'!A:D,4,FALSE),"")</f>
        <v/>
      </c>
      <c r="P243" s="38" t="str">
        <f t="shared" si="106"/>
        <v>Proprietor's IncomePost</v>
      </c>
      <c r="Q243" s="40">
        <f t="shared" si="99"/>
        <v>25</v>
      </c>
      <c r="R243" s="40" t="str">
        <f t="shared" si="107"/>
        <v/>
      </c>
      <c r="S243" s="40">
        <f t="shared" si="108"/>
        <v>7</v>
      </c>
      <c r="T243" s="38" t="str">
        <f t="shared" si="100"/>
        <v>Proprietor's Income</v>
      </c>
      <c r="U243" s="38">
        <f t="shared" si="109"/>
        <v>10</v>
      </c>
      <c r="V243" s="38" t="str">
        <f t="shared" si="110"/>
        <v>Metric</v>
      </c>
      <c r="W243" s="38" t="str">
        <f t="shared" si="98"/>
        <v>Post</v>
      </c>
      <c r="X243" s="102" t="str">
        <f t="shared" si="111"/>
        <v/>
      </c>
      <c r="Y243" s="245" t="str">
        <f t="shared" si="112"/>
        <v/>
      </c>
      <c r="AF243" s="40">
        <f t="shared" si="104"/>
        <v>10</v>
      </c>
      <c r="AG243" s="40">
        <f t="shared" si="113"/>
        <v>0</v>
      </c>
      <c r="AH243" s="40">
        <f t="shared" si="101"/>
        <v>7</v>
      </c>
      <c r="AI243" s="40" t="str">
        <f t="shared" ref="AI243:AK243" si="122">AI219</f>
        <v>Output</v>
      </c>
      <c r="AJ243" s="40">
        <f t="shared" si="122"/>
        <v>1</v>
      </c>
      <c r="AK243" s="40" t="str">
        <f t="shared" si="122"/>
        <v>Priority Metric</v>
      </c>
      <c r="AL243" s="40" t="str">
        <f t="shared" si="103"/>
        <v>Post</v>
      </c>
      <c r="AM243" s="40">
        <f t="shared" si="102"/>
        <v>100</v>
      </c>
      <c r="AN243" s="40">
        <f>VLOOKUP(AM243,'Inputs_Metric 7'!$G$49:$H$51,2,FALSE)</f>
        <v>0.01</v>
      </c>
      <c r="AO243" s="104">
        <f>SUMIFS(
INDEX('Step 1_Metric 7'!$W$1:$AD$99999,    1,    MATCH(CONCATENATE($AL243," - ",$AI243),'Step 1_Metric 7'!$W$1:$AD$1,0))         :          INDEX('Step 1_Metric 7'!$W$1:$AD$99999,    99999,    MATCH(CONCATENATE($AL243," - ",$AI243),'Step 1_Metric 7'!$W$1:$AD$1,0)),
'Step 1_Metric 7'!$C$1:$C$99999,       $AM243,    'Step 1_Metric 7'!$D$1:$D$99999,     $AG243         )</f>
        <v>0</v>
      </c>
      <c r="AP243" s="104">
        <f t="shared" si="115"/>
        <v>0</v>
      </c>
      <c r="AQ243" s="104">
        <f t="shared" si="116"/>
        <v>0</v>
      </c>
      <c r="AR243" s="104" t="str">
        <f t="shared" si="117"/>
        <v/>
      </c>
      <c r="AS243" s="104" t="str">
        <f t="shared" si="118"/>
        <v/>
      </c>
      <c r="AT243" s="104" t="str">
        <f t="shared" si="119"/>
        <v/>
      </c>
      <c r="AU243" s="104">
        <f t="shared" si="120"/>
        <v>0</v>
      </c>
    </row>
    <row r="244" spans="2:47" x14ac:dyDescent="0.25">
      <c r="B244">
        <v>183</v>
      </c>
      <c r="C244" t="str">
        <f>IFERROR(VLOOKUP(B244,'Step 1_Metric 7'!A:D,4,FALSE),"")</f>
        <v/>
      </c>
      <c r="P244" s="38" t="str">
        <f t="shared" si="106"/>
        <v>Labor IncomePre</v>
      </c>
      <c r="Q244" s="40">
        <f t="shared" si="99"/>
        <v>25</v>
      </c>
      <c r="R244" s="40" t="str">
        <f t="shared" si="107"/>
        <v/>
      </c>
      <c r="S244" s="40">
        <f t="shared" si="108"/>
        <v>7</v>
      </c>
      <c r="T244" s="38" t="str">
        <f t="shared" si="100"/>
        <v>Labor Income</v>
      </c>
      <c r="U244" s="38">
        <f t="shared" si="109"/>
        <v>11</v>
      </c>
      <c r="V244" s="38" t="str">
        <f t="shared" si="110"/>
        <v>Metric</v>
      </c>
      <c r="W244" s="38" t="str">
        <f t="shared" si="98"/>
        <v>Pre</v>
      </c>
      <c r="X244" s="102" t="str">
        <f t="shared" si="111"/>
        <v/>
      </c>
      <c r="Y244" s="245" t="str">
        <f t="shared" si="112"/>
        <v/>
      </c>
      <c r="AF244" s="40">
        <f t="shared" si="104"/>
        <v>11</v>
      </c>
      <c r="AG244" s="40" t="str">
        <f t="shared" si="113"/>
        <v/>
      </c>
      <c r="AH244" s="40">
        <f t="shared" si="101"/>
        <v>7</v>
      </c>
      <c r="AI244" s="40" t="str">
        <f t="shared" ref="AI244:AK244" si="123">AI220</f>
        <v>Proprietor's Income</v>
      </c>
      <c r="AJ244" s="40">
        <f t="shared" si="123"/>
        <v>10</v>
      </c>
      <c r="AK244" s="40" t="str">
        <f t="shared" si="123"/>
        <v>Metric</v>
      </c>
      <c r="AL244" s="40" t="str">
        <f t="shared" si="103"/>
        <v>Pre</v>
      </c>
      <c r="AM244" s="40">
        <f t="shared" si="102"/>
        <v>2</v>
      </c>
      <c r="AN244" s="40">
        <f>VLOOKUP(AM244,'Inputs_Metric 7'!$G$49:$H$51,2,FALSE)</f>
        <v>0.5</v>
      </c>
      <c r="AO244" s="104">
        <f>SUMIFS(
INDEX('Step 1_Metric 7'!$W$1:$AD$99999,    1,    MATCH(CONCATENATE($AL244," - ",$AI244),'Step 1_Metric 7'!$W$1:$AD$1,0))         :          INDEX('Step 1_Metric 7'!$W$1:$AD$99999,    99999,    MATCH(CONCATENATE($AL244," - ",$AI244),'Step 1_Metric 7'!$W$1:$AD$1,0)),
'Step 1_Metric 7'!$C$1:$C$99999,       $AM244,    'Step 1_Metric 7'!$D$1:$D$99999,     $AG244         )</f>
        <v>0</v>
      </c>
      <c r="AP244" s="104" t="str">
        <f t="shared" si="115"/>
        <v/>
      </c>
      <c r="AQ244" s="104" t="str">
        <f t="shared" si="116"/>
        <v/>
      </c>
      <c r="AR244" s="104" t="str">
        <f t="shared" si="117"/>
        <v/>
      </c>
      <c r="AS244" s="104" t="str">
        <f t="shared" si="118"/>
        <v/>
      </c>
      <c r="AT244" s="104">
        <f t="shared" si="119"/>
        <v>0</v>
      </c>
      <c r="AU244" s="104">
        <f t="shared" si="120"/>
        <v>0</v>
      </c>
    </row>
    <row r="245" spans="2:47" x14ac:dyDescent="0.25">
      <c r="B245">
        <v>184</v>
      </c>
      <c r="C245" t="str">
        <f>IFERROR(VLOOKUP(B245,'Step 1_Metric 7'!A:D,4,FALSE),"")</f>
        <v/>
      </c>
      <c r="P245" s="38" t="str">
        <f t="shared" si="106"/>
        <v>Labor IncomePost</v>
      </c>
      <c r="Q245" s="40">
        <f t="shared" si="99"/>
        <v>25</v>
      </c>
      <c r="R245" s="40" t="str">
        <f t="shared" si="107"/>
        <v/>
      </c>
      <c r="S245" s="40">
        <f t="shared" si="108"/>
        <v>7</v>
      </c>
      <c r="T245" s="38" t="str">
        <f t="shared" si="100"/>
        <v>Labor Income</v>
      </c>
      <c r="U245" s="38">
        <f t="shared" si="109"/>
        <v>11</v>
      </c>
      <c r="V245" s="38" t="str">
        <f t="shared" si="110"/>
        <v>Metric</v>
      </c>
      <c r="W245" s="38" t="str">
        <f t="shared" ref="W245:W308" si="124">W243</f>
        <v>Post</v>
      </c>
      <c r="X245" s="102" t="str">
        <f t="shared" si="111"/>
        <v/>
      </c>
      <c r="Y245" s="245" t="str">
        <f t="shared" si="112"/>
        <v/>
      </c>
      <c r="AF245" s="40">
        <f t="shared" si="104"/>
        <v>11</v>
      </c>
      <c r="AG245" s="40" t="str">
        <f t="shared" si="113"/>
        <v/>
      </c>
      <c r="AH245" s="40">
        <f t="shared" si="101"/>
        <v>7</v>
      </c>
      <c r="AI245" s="40" t="str">
        <f t="shared" ref="AI245:AK245" si="125">AI221</f>
        <v>Proprietor's Income</v>
      </c>
      <c r="AJ245" s="40">
        <f t="shared" si="125"/>
        <v>10</v>
      </c>
      <c r="AK245" s="40" t="str">
        <f t="shared" si="125"/>
        <v>Metric</v>
      </c>
      <c r="AL245" s="40" t="str">
        <f t="shared" si="103"/>
        <v>Pre</v>
      </c>
      <c r="AM245" s="40">
        <f t="shared" si="102"/>
        <v>20</v>
      </c>
      <c r="AN245" s="40">
        <f>VLOOKUP(AM245,'Inputs_Metric 7'!$G$49:$H$51,2,FALSE)</f>
        <v>0.05</v>
      </c>
      <c r="AO245" s="104">
        <f>SUMIFS(
INDEX('Step 1_Metric 7'!$W$1:$AD$99999,    1,    MATCH(CONCATENATE($AL245," - ",$AI245),'Step 1_Metric 7'!$W$1:$AD$1,0))         :          INDEX('Step 1_Metric 7'!$W$1:$AD$99999,    99999,    MATCH(CONCATENATE($AL245," - ",$AI245),'Step 1_Metric 7'!$W$1:$AD$1,0)),
'Step 1_Metric 7'!$C$1:$C$99999,       $AM245,    'Step 1_Metric 7'!$D$1:$D$99999,     $AG245         )</f>
        <v>0</v>
      </c>
      <c r="AP245" s="104" t="str">
        <f t="shared" si="115"/>
        <v/>
      </c>
      <c r="AQ245" s="104" t="str">
        <f t="shared" si="116"/>
        <v/>
      </c>
      <c r="AR245" s="104">
        <f t="shared" si="117"/>
        <v>0</v>
      </c>
      <c r="AS245" s="104">
        <f t="shared" si="118"/>
        <v>0</v>
      </c>
      <c r="AT245" s="104" t="str">
        <f t="shared" si="119"/>
        <v/>
      </c>
      <c r="AU245" s="104">
        <f t="shared" si="120"/>
        <v>0</v>
      </c>
    </row>
    <row r="246" spans="2:47" x14ac:dyDescent="0.25">
      <c r="B246">
        <v>185</v>
      </c>
      <c r="C246" t="str">
        <f>IFERROR(VLOOKUP(B246,'Step 1_Metric 7'!A:D,4,FALSE),"")</f>
        <v/>
      </c>
      <c r="P246" s="38" t="str">
        <f t="shared" si="106"/>
        <v>EmploymentPre</v>
      </c>
      <c r="Q246" s="40">
        <f t="shared" si="99"/>
        <v>25</v>
      </c>
      <c r="R246" s="40" t="str">
        <f t="shared" si="107"/>
        <v/>
      </c>
      <c r="S246" s="40">
        <f t="shared" si="108"/>
        <v>7</v>
      </c>
      <c r="T246" s="38" t="str">
        <f t="shared" si="100"/>
        <v>Employment</v>
      </c>
      <c r="U246" s="38">
        <f t="shared" si="109"/>
        <v>12</v>
      </c>
      <c r="V246" s="38" t="str">
        <f t="shared" si="110"/>
        <v>Metric</v>
      </c>
      <c r="W246" s="38" t="str">
        <f t="shared" si="124"/>
        <v>Pre</v>
      </c>
      <c r="X246" s="102" t="str">
        <f t="shared" si="111"/>
        <v/>
      </c>
      <c r="Y246" s="245" t="str">
        <f t="shared" si="112"/>
        <v/>
      </c>
      <c r="AF246" s="40">
        <f t="shared" si="104"/>
        <v>11</v>
      </c>
      <c r="AG246" s="40" t="str">
        <f t="shared" si="113"/>
        <v/>
      </c>
      <c r="AH246" s="40">
        <f t="shared" si="101"/>
        <v>7</v>
      </c>
      <c r="AI246" s="40" t="str">
        <f t="shared" ref="AI246:AK246" si="126">AI222</f>
        <v>Proprietor's Income</v>
      </c>
      <c r="AJ246" s="40">
        <f t="shared" si="126"/>
        <v>10</v>
      </c>
      <c r="AK246" s="40" t="str">
        <f t="shared" si="126"/>
        <v>Metric</v>
      </c>
      <c r="AL246" s="40" t="str">
        <f t="shared" si="103"/>
        <v>Pre</v>
      </c>
      <c r="AM246" s="40">
        <f t="shared" si="102"/>
        <v>100</v>
      </c>
      <c r="AN246" s="40">
        <f>VLOOKUP(AM246,'Inputs_Metric 7'!$G$49:$H$51,2,FALSE)</f>
        <v>0.01</v>
      </c>
      <c r="AO246" s="104">
        <f>SUMIFS(
INDEX('Step 1_Metric 7'!$W$1:$AD$99999,    1,    MATCH(CONCATENATE($AL246," - ",$AI246),'Step 1_Metric 7'!$W$1:$AD$1,0))         :          INDEX('Step 1_Metric 7'!$W$1:$AD$99999,    99999,    MATCH(CONCATENATE($AL246," - ",$AI246),'Step 1_Metric 7'!$W$1:$AD$1,0)),
'Step 1_Metric 7'!$C$1:$C$99999,       $AM246,    'Step 1_Metric 7'!$D$1:$D$99999,     $AG246         )</f>
        <v>0</v>
      </c>
      <c r="AP246" s="104">
        <f t="shared" si="115"/>
        <v>0</v>
      </c>
      <c r="AQ246" s="104">
        <f t="shared" si="116"/>
        <v>0</v>
      </c>
      <c r="AR246" s="104" t="str">
        <f t="shared" si="117"/>
        <v/>
      </c>
      <c r="AS246" s="104" t="str">
        <f t="shared" si="118"/>
        <v/>
      </c>
      <c r="AT246" s="104" t="str">
        <f t="shared" si="119"/>
        <v/>
      </c>
      <c r="AU246" s="104">
        <f t="shared" si="120"/>
        <v>0</v>
      </c>
    </row>
    <row r="247" spans="2:47" x14ac:dyDescent="0.25">
      <c r="B247">
        <v>186</v>
      </c>
      <c r="C247" t="str">
        <f>IFERROR(VLOOKUP(B247,'Step 1_Metric 7'!A:D,4,FALSE),"")</f>
        <v/>
      </c>
      <c r="P247" s="38" t="str">
        <f t="shared" si="106"/>
        <v>EmploymentPost</v>
      </c>
      <c r="Q247" s="40">
        <f t="shared" si="99"/>
        <v>25</v>
      </c>
      <c r="R247" s="40" t="str">
        <f t="shared" si="107"/>
        <v/>
      </c>
      <c r="S247" s="40">
        <f t="shared" si="108"/>
        <v>7</v>
      </c>
      <c r="T247" s="38" t="str">
        <f t="shared" si="100"/>
        <v>Employment</v>
      </c>
      <c r="U247" s="38">
        <f t="shared" si="109"/>
        <v>12</v>
      </c>
      <c r="V247" s="38" t="str">
        <f t="shared" si="110"/>
        <v>Metric</v>
      </c>
      <c r="W247" s="38" t="str">
        <f t="shared" si="124"/>
        <v>Post</v>
      </c>
      <c r="X247" s="102" t="str">
        <f t="shared" si="111"/>
        <v/>
      </c>
      <c r="Y247" s="245" t="str">
        <f t="shared" si="112"/>
        <v/>
      </c>
      <c r="AF247" s="40">
        <f t="shared" si="104"/>
        <v>11</v>
      </c>
      <c r="AG247" s="40" t="str">
        <f t="shared" si="113"/>
        <v/>
      </c>
      <c r="AH247" s="40">
        <f t="shared" si="101"/>
        <v>7</v>
      </c>
      <c r="AI247" s="40" t="str">
        <f t="shared" ref="AI247:AK247" si="127">AI223</f>
        <v>Proprietor's Income</v>
      </c>
      <c r="AJ247" s="40">
        <f t="shared" si="127"/>
        <v>10</v>
      </c>
      <c r="AK247" s="40" t="str">
        <f t="shared" si="127"/>
        <v>Metric</v>
      </c>
      <c r="AL247" s="40" t="str">
        <f t="shared" si="103"/>
        <v>Post</v>
      </c>
      <c r="AM247" s="40">
        <f t="shared" si="102"/>
        <v>2</v>
      </c>
      <c r="AN247" s="40">
        <f>VLOOKUP(AM247,'Inputs_Metric 7'!$G$49:$H$51,2,FALSE)</f>
        <v>0.5</v>
      </c>
      <c r="AO247" s="104">
        <f>SUMIFS(
INDEX('Step 1_Metric 7'!$W$1:$AD$99999,    1,    MATCH(CONCATENATE($AL247," - ",$AI247),'Step 1_Metric 7'!$W$1:$AD$1,0))         :          INDEX('Step 1_Metric 7'!$W$1:$AD$99999,    99999,    MATCH(CONCATENATE($AL247," - ",$AI247),'Step 1_Metric 7'!$W$1:$AD$1,0)),
'Step 1_Metric 7'!$C$1:$C$99999,       $AM247,    'Step 1_Metric 7'!$D$1:$D$99999,     $AG247         )</f>
        <v>0</v>
      </c>
      <c r="AP247" s="104" t="str">
        <f t="shared" si="115"/>
        <v/>
      </c>
      <c r="AQ247" s="104" t="str">
        <f t="shared" si="116"/>
        <v/>
      </c>
      <c r="AR247" s="104" t="str">
        <f t="shared" si="117"/>
        <v/>
      </c>
      <c r="AS247" s="104" t="str">
        <f t="shared" si="118"/>
        <v/>
      </c>
      <c r="AT247" s="104">
        <f t="shared" si="119"/>
        <v>0</v>
      </c>
      <c r="AU247" s="104">
        <f t="shared" si="120"/>
        <v>0</v>
      </c>
    </row>
    <row r="248" spans="2:47" x14ac:dyDescent="0.25">
      <c r="B248">
        <v>187</v>
      </c>
      <c r="C248" t="str">
        <f>IFERROR(VLOOKUP(B248,'Step 1_Metric 7'!A:D,4,FALSE),"")</f>
        <v/>
      </c>
      <c r="P248" s="38" t="str">
        <f t="shared" si="106"/>
        <v>OutputPre</v>
      </c>
      <c r="Q248" s="40">
        <f t="shared" si="99"/>
        <v>25</v>
      </c>
      <c r="R248" s="40" t="str">
        <f t="shared" si="107"/>
        <v/>
      </c>
      <c r="S248" s="40">
        <f t="shared" si="108"/>
        <v>7</v>
      </c>
      <c r="T248" s="38" t="str">
        <f t="shared" si="100"/>
        <v>Output</v>
      </c>
      <c r="U248" s="38">
        <f t="shared" si="109"/>
        <v>1</v>
      </c>
      <c r="V248" s="38" t="str">
        <f t="shared" si="110"/>
        <v>Priority Metric</v>
      </c>
      <c r="W248" s="38" t="str">
        <f t="shared" si="124"/>
        <v>Pre</v>
      </c>
      <c r="X248" s="102" t="str">
        <f t="shared" si="111"/>
        <v/>
      </c>
      <c r="Y248" s="245" t="str">
        <f t="shared" si="112"/>
        <v/>
      </c>
      <c r="AF248" s="40">
        <f t="shared" si="104"/>
        <v>11</v>
      </c>
      <c r="AG248" s="40" t="str">
        <f t="shared" si="113"/>
        <v/>
      </c>
      <c r="AH248" s="40">
        <f t="shared" si="101"/>
        <v>7</v>
      </c>
      <c r="AI248" s="40" t="str">
        <f t="shared" ref="AI248:AK248" si="128">AI224</f>
        <v>Proprietor's Income</v>
      </c>
      <c r="AJ248" s="40">
        <f t="shared" si="128"/>
        <v>10</v>
      </c>
      <c r="AK248" s="40" t="str">
        <f t="shared" si="128"/>
        <v>Metric</v>
      </c>
      <c r="AL248" s="40" t="str">
        <f t="shared" si="103"/>
        <v>Post</v>
      </c>
      <c r="AM248" s="40">
        <f t="shared" si="102"/>
        <v>20</v>
      </c>
      <c r="AN248" s="40">
        <f>VLOOKUP(AM248,'Inputs_Metric 7'!$G$49:$H$51,2,FALSE)</f>
        <v>0.05</v>
      </c>
      <c r="AO248" s="104">
        <f>SUMIFS(
INDEX('Step 1_Metric 7'!$W$1:$AD$99999,    1,    MATCH(CONCATENATE($AL248," - ",$AI248),'Step 1_Metric 7'!$W$1:$AD$1,0))         :          INDEX('Step 1_Metric 7'!$W$1:$AD$99999,    99999,    MATCH(CONCATENATE($AL248," - ",$AI248),'Step 1_Metric 7'!$W$1:$AD$1,0)),
'Step 1_Metric 7'!$C$1:$C$99999,       $AM248,    'Step 1_Metric 7'!$D$1:$D$99999,     $AG248         )</f>
        <v>0</v>
      </c>
      <c r="AP248" s="104" t="str">
        <f t="shared" si="115"/>
        <v/>
      </c>
      <c r="AQ248" s="104" t="str">
        <f t="shared" si="116"/>
        <v/>
      </c>
      <c r="AR248" s="104">
        <f t="shared" si="117"/>
        <v>0</v>
      </c>
      <c r="AS248" s="104">
        <f t="shared" si="118"/>
        <v>0</v>
      </c>
      <c r="AT248" s="104" t="str">
        <f t="shared" si="119"/>
        <v/>
      </c>
      <c r="AU248" s="104">
        <f t="shared" si="120"/>
        <v>0</v>
      </c>
    </row>
    <row r="249" spans="2:47" x14ac:dyDescent="0.25">
      <c r="B249">
        <v>188</v>
      </c>
      <c r="C249" t="str">
        <f>IFERROR(VLOOKUP(B249,'Step 1_Metric 7'!A:D,4,FALSE),"")</f>
        <v/>
      </c>
      <c r="P249" s="38" t="str">
        <f t="shared" si="106"/>
        <v>OutputPost</v>
      </c>
      <c r="Q249" s="40">
        <f t="shared" si="99"/>
        <v>25</v>
      </c>
      <c r="R249" s="40" t="str">
        <f t="shared" si="107"/>
        <v/>
      </c>
      <c r="S249" s="40">
        <f t="shared" si="108"/>
        <v>7</v>
      </c>
      <c r="T249" s="38" t="str">
        <f t="shared" si="100"/>
        <v>Output</v>
      </c>
      <c r="U249" s="38">
        <f t="shared" si="109"/>
        <v>1</v>
      </c>
      <c r="V249" s="38" t="str">
        <f t="shared" si="110"/>
        <v>Priority Metric</v>
      </c>
      <c r="W249" s="38" t="str">
        <f t="shared" si="124"/>
        <v>Post</v>
      </c>
      <c r="X249" s="102" t="str">
        <f t="shared" si="111"/>
        <v/>
      </c>
      <c r="Y249" s="245" t="str">
        <f t="shared" si="112"/>
        <v/>
      </c>
      <c r="AF249" s="40">
        <f t="shared" si="104"/>
        <v>11</v>
      </c>
      <c r="AG249" s="40" t="str">
        <f t="shared" si="113"/>
        <v/>
      </c>
      <c r="AH249" s="40">
        <f t="shared" si="101"/>
        <v>7</v>
      </c>
      <c r="AI249" s="40" t="str">
        <f t="shared" ref="AI249:AK249" si="129">AI225</f>
        <v>Proprietor's Income</v>
      </c>
      <c r="AJ249" s="40">
        <f t="shared" si="129"/>
        <v>10</v>
      </c>
      <c r="AK249" s="40" t="str">
        <f t="shared" si="129"/>
        <v>Metric</v>
      </c>
      <c r="AL249" s="40" t="str">
        <f t="shared" si="103"/>
        <v>Post</v>
      </c>
      <c r="AM249" s="40">
        <f t="shared" si="102"/>
        <v>100</v>
      </c>
      <c r="AN249" s="40">
        <f>VLOOKUP(AM249,'Inputs_Metric 7'!$G$49:$H$51,2,FALSE)</f>
        <v>0.01</v>
      </c>
      <c r="AO249" s="104">
        <f>SUMIFS(
INDEX('Step 1_Metric 7'!$W$1:$AD$99999,    1,    MATCH(CONCATENATE($AL249," - ",$AI249),'Step 1_Metric 7'!$W$1:$AD$1,0))         :          INDEX('Step 1_Metric 7'!$W$1:$AD$99999,    99999,    MATCH(CONCATENATE($AL249," - ",$AI249),'Step 1_Metric 7'!$W$1:$AD$1,0)),
'Step 1_Metric 7'!$C$1:$C$99999,       $AM249,    'Step 1_Metric 7'!$D$1:$D$99999,     $AG249         )</f>
        <v>0</v>
      </c>
      <c r="AP249" s="104">
        <f t="shared" si="115"/>
        <v>0</v>
      </c>
      <c r="AQ249" s="104">
        <f t="shared" si="116"/>
        <v>0</v>
      </c>
      <c r="AR249" s="104" t="str">
        <f t="shared" si="117"/>
        <v/>
      </c>
      <c r="AS249" s="104" t="str">
        <f t="shared" si="118"/>
        <v/>
      </c>
      <c r="AT249" s="104" t="str">
        <f t="shared" si="119"/>
        <v/>
      </c>
      <c r="AU249" s="104">
        <f t="shared" si="120"/>
        <v>0</v>
      </c>
    </row>
    <row r="250" spans="2:47" x14ac:dyDescent="0.25">
      <c r="B250">
        <v>189</v>
      </c>
      <c r="C250" t="str">
        <f>IFERROR(VLOOKUP(B250,'Step 1_Metric 7'!A:D,4,FALSE),"")</f>
        <v/>
      </c>
      <c r="P250" s="38" t="str">
        <f t="shared" si="106"/>
        <v>Proprietor's IncomePre</v>
      </c>
      <c r="Q250" s="40">
        <f t="shared" ref="Q250:Q313" si="130">Q242+1</f>
        <v>26</v>
      </c>
      <c r="R250" s="40" t="str">
        <f t="shared" si="107"/>
        <v/>
      </c>
      <c r="S250" s="40">
        <f t="shared" si="108"/>
        <v>7</v>
      </c>
      <c r="T250" s="38" t="str">
        <f t="shared" si="100"/>
        <v>Proprietor's Income</v>
      </c>
      <c r="U250" s="38">
        <f t="shared" si="109"/>
        <v>10</v>
      </c>
      <c r="V250" s="38" t="str">
        <f t="shared" si="110"/>
        <v>Metric</v>
      </c>
      <c r="W250" s="38" t="str">
        <f t="shared" si="124"/>
        <v>Pre</v>
      </c>
      <c r="X250" s="102" t="str">
        <f t="shared" si="111"/>
        <v/>
      </c>
      <c r="Y250" s="245" t="str">
        <f t="shared" si="112"/>
        <v/>
      </c>
      <c r="AF250" s="40">
        <f t="shared" si="104"/>
        <v>11</v>
      </c>
      <c r="AG250" s="40" t="str">
        <f t="shared" si="113"/>
        <v/>
      </c>
      <c r="AH250" s="40">
        <f t="shared" si="101"/>
        <v>7</v>
      </c>
      <c r="AI250" s="40" t="str">
        <f t="shared" ref="AI250:AK250" si="131">AI226</f>
        <v>Labor Income</v>
      </c>
      <c r="AJ250" s="40">
        <f t="shared" si="131"/>
        <v>11</v>
      </c>
      <c r="AK250" s="40" t="str">
        <f t="shared" si="131"/>
        <v>Metric</v>
      </c>
      <c r="AL250" s="40" t="str">
        <f t="shared" si="103"/>
        <v>Pre</v>
      </c>
      <c r="AM250" s="40">
        <f t="shared" si="102"/>
        <v>2</v>
      </c>
      <c r="AN250" s="40">
        <f>VLOOKUP(AM250,'Inputs_Metric 7'!$G$49:$H$51,2,FALSE)</f>
        <v>0.5</v>
      </c>
      <c r="AO250" s="104">
        <f>SUMIFS(
INDEX('Step 1_Metric 7'!$W$1:$AD$99999,    1,    MATCH(CONCATENATE($AL250," - ",$AI250),'Step 1_Metric 7'!$W$1:$AD$1,0))         :          INDEX('Step 1_Metric 7'!$W$1:$AD$99999,    99999,    MATCH(CONCATENATE($AL250," - ",$AI250),'Step 1_Metric 7'!$W$1:$AD$1,0)),
'Step 1_Metric 7'!$C$1:$C$99999,       $AM250,    'Step 1_Metric 7'!$D$1:$D$99999,     $AG250         )</f>
        <v>0</v>
      </c>
      <c r="AP250" s="104" t="str">
        <f t="shared" si="115"/>
        <v/>
      </c>
      <c r="AQ250" s="104" t="str">
        <f t="shared" si="116"/>
        <v/>
      </c>
      <c r="AR250" s="104" t="str">
        <f t="shared" si="117"/>
        <v/>
      </c>
      <c r="AS250" s="104" t="str">
        <f t="shared" si="118"/>
        <v/>
      </c>
      <c r="AT250" s="104">
        <f t="shared" si="119"/>
        <v>0</v>
      </c>
      <c r="AU250" s="104">
        <f t="shared" si="120"/>
        <v>0</v>
      </c>
    </row>
    <row r="251" spans="2:47" x14ac:dyDescent="0.25">
      <c r="B251">
        <v>190</v>
      </c>
      <c r="C251" t="str">
        <f>IFERROR(VLOOKUP(B251,'Step 1_Metric 7'!A:D,4,FALSE),"")</f>
        <v/>
      </c>
      <c r="P251" s="38" t="str">
        <f t="shared" si="106"/>
        <v>Proprietor's IncomePost</v>
      </c>
      <c r="Q251" s="40">
        <f t="shared" si="130"/>
        <v>26</v>
      </c>
      <c r="R251" s="40" t="str">
        <f t="shared" si="107"/>
        <v/>
      </c>
      <c r="S251" s="40">
        <f t="shared" si="108"/>
        <v>7</v>
      </c>
      <c r="T251" s="38" t="str">
        <f t="shared" ref="T251:T314" si="132">T243</f>
        <v>Proprietor's Income</v>
      </c>
      <c r="U251" s="38">
        <f t="shared" si="109"/>
        <v>10</v>
      </c>
      <c r="V251" s="38" t="str">
        <f t="shared" si="110"/>
        <v>Metric</v>
      </c>
      <c r="W251" s="38" t="str">
        <f t="shared" si="124"/>
        <v>Post</v>
      </c>
      <c r="X251" s="102" t="str">
        <f t="shared" si="111"/>
        <v/>
      </c>
      <c r="Y251" s="245" t="str">
        <f t="shared" si="112"/>
        <v/>
      </c>
      <c r="AF251" s="40">
        <f t="shared" si="104"/>
        <v>11</v>
      </c>
      <c r="AG251" s="40" t="str">
        <f t="shared" si="113"/>
        <v/>
      </c>
      <c r="AH251" s="40">
        <f t="shared" si="101"/>
        <v>7</v>
      </c>
      <c r="AI251" s="40" t="str">
        <f t="shared" ref="AI251:AK251" si="133">AI227</f>
        <v>Labor Income</v>
      </c>
      <c r="AJ251" s="40">
        <f t="shared" si="133"/>
        <v>11</v>
      </c>
      <c r="AK251" s="40" t="str">
        <f t="shared" si="133"/>
        <v>Metric</v>
      </c>
      <c r="AL251" s="40" t="str">
        <f t="shared" si="103"/>
        <v>Pre</v>
      </c>
      <c r="AM251" s="40">
        <f t="shared" si="102"/>
        <v>20</v>
      </c>
      <c r="AN251" s="40">
        <f>VLOOKUP(AM251,'Inputs_Metric 7'!$G$49:$H$51,2,FALSE)</f>
        <v>0.05</v>
      </c>
      <c r="AO251" s="104">
        <f>SUMIFS(
INDEX('Step 1_Metric 7'!$W$1:$AD$99999,    1,    MATCH(CONCATENATE($AL251," - ",$AI251),'Step 1_Metric 7'!$W$1:$AD$1,0))         :          INDEX('Step 1_Metric 7'!$W$1:$AD$99999,    99999,    MATCH(CONCATENATE($AL251," - ",$AI251),'Step 1_Metric 7'!$W$1:$AD$1,0)),
'Step 1_Metric 7'!$C$1:$C$99999,       $AM251,    'Step 1_Metric 7'!$D$1:$D$99999,     $AG251         )</f>
        <v>0</v>
      </c>
      <c r="AP251" s="104" t="str">
        <f t="shared" si="115"/>
        <v/>
      </c>
      <c r="AQ251" s="104" t="str">
        <f t="shared" si="116"/>
        <v/>
      </c>
      <c r="AR251" s="104">
        <f t="shared" si="117"/>
        <v>0</v>
      </c>
      <c r="AS251" s="104">
        <f t="shared" si="118"/>
        <v>0</v>
      </c>
      <c r="AT251" s="104" t="str">
        <f t="shared" si="119"/>
        <v/>
      </c>
      <c r="AU251" s="104">
        <f t="shared" si="120"/>
        <v>0</v>
      </c>
    </row>
    <row r="252" spans="2:47" x14ac:dyDescent="0.25">
      <c r="B252">
        <v>191</v>
      </c>
      <c r="C252" t="str">
        <f>IFERROR(VLOOKUP(B252,'Step 1_Metric 7'!A:D,4,FALSE),"")</f>
        <v/>
      </c>
      <c r="P252" s="38" t="str">
        <f t="shared" si="106"/>
        <v>Labor IncomePre</v>
      </c>
      <c r="Q252" s="40">
        <f t="shared" si="130"/>
        <v>26</v>
      </c>
      <c r="R252" s="40" t="str">
        <f t="shared" si="107"/>
        <v/>
      </c>
      <c r="S252" s="40">
        <f t="shared" si="108"/>
        <v>7</v>
      </c>
      <c r="T252" s="38" t="str">
        <f t="shared" si="132"/>
        <v>Labor Income</v>
      </c>
      <c r="U252" s="38">
        <f t="shared" si="109"/>
        <v>11</v>
      </c>
      <c r="V252" s="38" t="str">
        <f t="shared" si="110"/>
        <v>Metric</v>
      </c>
      <c r="W252" s="38" t="str">
        <f t="shared" si="124"/>
        <v>Pre</v>
      </c>
      <c r="X252" s="102" t="str">
        <f t="shared" si="111"/>
        <v/>
      </c>
      <c r="Y252" s="245" t="str">
        <f t="shared" si="112"/>
        <v/>
      </c>
      <c r="AF252" s="40">
        <f t="shared" si="104"/>
        <v>11</v>
      </c>
      <c r="AG252" s="40" t="str">
        <f t="shared" si="113"/>
        <v/>
      </c>
      <c r="AH252" s="40">
        <f t="shared" si="101"/>
        <v>7</v>
      </c>
      <c r="AI252" s="40" t="str">
        <f t="shared" ref="AI252:AK252" si="134">AI228</f>
        <v>Labor Income</v>
      </c>
      <c r="AJ252" s="40">
        <f t="shared" si="134"/>
        <v>11</v>
      </c>
      <c r="AK252" s="40" t="str">
        <f t="shared" si="134"/>
        <v>Metric</v>
      </c>
      <c r="AL252" s="40" t="str">
        <f t="shared" si="103"/>
        <v>Pre</v>
      </c>
      <c r="AM252" s="40">
        <f t="shared" si="102"/>
        <v>100</v>
      </c>
      <c r="AN252" s="40">
        <f>VLOOKUP(AM252,'Inputs_Metric 7'!$G$49:$H$51,2,FALSE)</f>
        <v>0.01</v>
      </c>
      <c r="AO252" s="104">
        <f>SUMIFS(
INDEX('Step 1_Metric 7'!$W$1:$AD$99999,    1,    MATCH(CONCATENATE($AL252," - ",$AI252),'Step 1_Metric 7'!$W$1:$AD$1,0))         :          INDEX('Step 1_Metric 7'!$W$1:$AD$99999,    99999,    MATCH(CONCATENATE($AL252," - ",$AI252),'Step 1_Metric 7'!$W$1:$AD$1,0)),
'Step 1_Metric 7'!$C$1:$C$99999,       $AM252,    'Step 1_Metric 7'!$D$1:$D$99999,     $AG252         )</f>
        <v>0</v>
      </c>
      <c r="AP252" s="104">
        <f t="shared" si="115"/>
        <v>0</v>
      </c>
      <c r="AQ252" s="104">
        <f t="shared" si="116"/>
        <v>0</v>
      </c>
      <c r="AR252" s="104" t="str">
        <f t="shared" si="117"/>
        <v/>
      </c>
      <c r="AS252" s="104" t="str">
        <f t="shared" si="118"/>
        <v/>
      </c>
      <c r="AT252" s="104" t="str">
        <f t="shared" si="119"/>
        <v/>
      </c>
      <c r="AU252" s="104">
        <f t="shared" si="120"/>
        <v>0</v>
      </c>
    </row>
    <row r="253" spans="2:47" x14ac:dyDescent="0.25">
      <c r="B253">
        <v>192</v>
      </c>
      <c r="C253" t="str">
        <f>IFERROR(VLOOKUP(B253,'Step 1_Metric 7'!A:D,4,FALSE),"")</f>
        <v/>
      </c>
      <c r="P253" s="38" t="str">
        <f t="shared" si="106"/>
        <v>Labor IncomePost</v>
      </c>
      <c r="Q253" s="40">
        <f t="shared" si="130"/>
        <v>26</v>
      </c>
      <c r="R253" s="40" t="str">
        <f t="shared" si="107"/>
        <v/>
      </c>
      <c r="S253" s="40">
        <f t="shared" si="108"/>
        <v>7</v>
      </c>
      <c r="T253" s="38" t="str">
        <f t="shared" si="132"/>
        <v>Labor Income</v>
      </c>
      <c r="U253" s="38">
        <f t="shared" si="109"/>
        <v>11</v>
      </c>
      <c r="V253" s="38" t="str">
        <f t="shared" si="110"/>
        <v>Metric</v>
      </c>
      <c r="W253" s="38" t="str">
        <f t="shared" si="124"/>
        <v>Post</v>
      </c>
      <c r="X253" s="102" t="str">
        <f t="shared" si="111"/>
        <v/>
      </c>
      <c r="Y253" s="245" t="str">
        <f t="shared" si="112"/>
        <v/>
      </c>
      <c r="AF253" s="40">
        <f t="shared" si="104"/>
        <v>11</v>
      </c>
      <c r="AG253" s="40" t="str">
        <f t="shared" si="113"/>
        <v/>
      </c>
      <c r="AH253" s="40">
        <f t="shared" si="101"/>
        <v>7</v>
      </c>
      <c r="AI253" s="40" t="str">
        <f t="shared" ref="AI253:AK253" si="135">AI229</f>
        <v>Labor Income</v>
      </c>
      <c r="AJ253" s="40">
        <f t="shared" si="135"/>
        <v>11</v>
      </c>
      <c r="AK253" s="40" t="str">
        <f t="shared" si="135"/>
        <v>Metric</v>
      </c>
      <c r="AL253" s="40" t="str">
        <f t="shared" si="103"/>
        <v>Post</v>
      </c>
      <c r="AM253" s="40">
        <f t="shared" si="102"/>
        <v>2</v>
      </c>
      <c r="AN253" s="40">
        <f>VLOOKUP(AM253,'Inputs_Metric 7'!$G$49:$H$51,2,FALSE)</f>
        <v>0.5</v>
      </c>
      <c r="AO253" s="104">
        <f>SUMIFS(
INDEX('Step 1_Metric 7'!$W$1:$AD$99999,    1,    MATCH(CONCATENATE($AL253," - ",$AI253),'Step 1_Metric 7'!$W$1:$AD$1,0))         :          INDEX('Step 1_Metric 7'!$W$1:$AD$99999,    99999,    MATCH(CONCATENATE($AL253," - ",$AI253),'Step 1_Metric 7'!$W$1:$AD$1,0)),
'Step 1_Metric 7'!$C$1:$C$99999,       $AM253,    'Step 1_Metric 7'!$D$1:$D$99999,     $AG253         )</f>
        <v>0</v>
      </c>
      <c r="AP253" s="104" t="str">
        <f t="shared" si="115"/>
        <v/>
      </c>
      <c r="AQ253" s="104" t="str">
        <f t="shared" si="116"/>
        <v/>
      </c>
      <c r="AR253" s="104" t="str">
        <f t="shared" si="117"/>
        <v/>
      </c>
      <c r="AS253" s="104" t="str">
        <f t="shared" si="118"/>
        <v/>
      </c>
      <c r="AT253" s="104">
        <f t="shared" si="119"/>
        <v>0</v>
      </c>
      <c r="AU253" s="104">
        <f t="shared" si="120"/>
        <v>0</v>
      </c>
    </row>
    <row r="254" spans="2:47" x14ac:dyDescent="0.25">
      <c r="B254">
        <v>193</v>
      </c>
      <c r="C254" t="str">
        <f>IFERROR(VLOOKUP(B254,'Step 1_Metric 7'!A:D,4,FALSE),"")</f>
        <v/>
      </c>
      <c r="P254" s="38" t="str">
        <f t="shared" si="106"/>
        <v>EmploymentPre</v>
      </c>
      <c r="Q254" s="40">
        <f t="shared" si="130"/>
        <v>26</v>
      </c>
      <c r="R254" s="40" t="str">
        <f t="shared" si="107"/>
        <v/>
      </c>
      <c r="S254" s="40">
        <f t="shared" si="108"/>
        <v>7</v>
      </c>
      <c r="T254" s="38" t="str">
        <f t="shared" si="132"/>
        <v>Employment</v>
      </c>
      <c r="U254" s="38">
        <f t="shared" si="109"/>
        <v>12</v>
      </c>
      <c r="V254" s="38" t="str">
        <f t="shared" si="110"/>
        <v>Metric</v>
      </c>
      <c r="W254" s="38" t="str">
        <f t="shared" si="124"/>
        <v>Pre</v>
      </c>
      <c r="X254" s="102" t="str">
        <f t="shared" si="111"/>
        <v/>
      </c>
      <c r="Y254" s="245" t="str">
        <f t="shared" si="112"/>
        <v/>
      </c>
      <c r="AF254" s="40">
        <f t="shared" si="104"/>
        <v>11</v>
      </c>
      <c r="AG254" s="40" t="str">
        <f t="shared" si="113"/>
        <v/>
      </c>
      <c r="AH254" s="40">
        <f t="shared" si="101"/>
        <v>7</v>
      </c>
      <c r="AI254" s="40" t="str">
        <f t="shared" ref="AI254:AK254" si="136">AI230</f>
        <v>Labor Income</v>
      </c>
      <c r="AJ254" s="40">
        <f t="shared" si="136"/>
        <v>11</v>
      </c>
      <c r="AK254" s="40" t="str">
        <f t="shared" si="136"/>
        <v>Metric</v>
      </c>
      <c r="AL254" s="40" t="str">
        <f t="shared" si="103"/>
        <v>Post</v>
      </c>
      <c r="AM254" s="40">
        <f t="shared" si="102"/>
        <v>20</v>
      </c>
      <c r="AN254" s="40">
        <f>VLOOKUP(AM254,'Inputs_Metric 7'!$G$49:$H$51,2,FALSE)</f>
        <v>0.05</v>
      </c>
      <c r="AO254" s="104">
        <f>SUMIFS(
INDEX('Step 1_Metric 7'!$W$1:$AD$99999,    1,    MATCH(CONCATENATE($AL254," - ",$AI254),'Step 1_Metric 7'!$W$1:$AD$1,0))         :          INDEX('Step 1_Metric 7'!$W$1:$AD$99999,    99999,    MATCH(CONCATENATE($AL254," - ",$AI254),'Step 1_Metric 7'!$W$1:$AD$1,0)),
'Step 1_Metric 7'!$C$1:$C$99999,       $AM254,    'Step 1_Metric 7'!$D$1:$D$99999,     $AG254         )</f>
        <v>0</v>
      </c>
      <c r="AP254" s="104" t="str">
        <f t="shared" si="115"/>
        <v/>
      </c>
      <c r="AQ254" s="104" t="str">
        <f t="shared" si="116"/>
        <v/>
      </c>
      <c r="AR254" s="104">
        <f t="shared" si="117"/>
        <v>0</v>
      </c>
      <c r="AS254" s="104">
        <f t="shared" si="118"/>
        <v>0</v>
      </c>
      <c r="AT254" s="104" t="str">
        <f t="shared" si="119"/>
        <v/>
      </c>
      <c r="AU254" s="104">
        <f t="shared" si="120"/>
        <v>0</v>
      </c>
    </row>
    <row r="255" spans="2:47" x14ac:dyDescent="0.25">
      <c r="B255">
        <v>194</v>
      </c>
      <c r="C255" t="str">
        <f>IFERROR(VLOOKUP(B255,'Step 1_Metric 7'!A:D,4,FALSE),"")</f>
        <v/>
      </c>
      <c r="P255" s="38" t="str">
        <f t="shared" si="106"/>
        <v>EmploymentPost</v>
      </c>
      <c r="Q255" s="40">
        <f t="shared" si="130"/>
        <v>26</v>
      </c>
      <c r="R255" s="40" t="str">
        <f t="shared" si="107"/>
        <v/>
      </c>
      <c r="S255" s="40">
        <f t="shared" si="108"/>
        <v>7</v>
      </c>
      <c r="T255" s="38" t="str">
        <f t="shared" si="132"/>
        <v>Employment</v>
      </c>
      <c r="U255" s="38">
        <f t="shared" si="109"/>
        <v>12</v>
      </c>
      <c r="V255" s="38" t="str">
        <f t="shared" si="110"/>
        <v>Metric</v>
      </c>
      <c r="W255" s="38" t="str">
        <f t="shared" si="124"/>
        <v>Post</v>
      </c>
      <c r="X255" s="102" t="str">
        <f t="shared" si="111"/>
        <v/>
      </c>
      <c r="Y255" s="245" t="str">
        <f t="shared" si="112"/>
        <v/>
      </c>
      <c r="AF255" s="40">
        <f t="shared" si="104"/>
        <v>11</v>
      </c>
      <c r="AG255" s="40" t="str">
        <f t="shared" si="113"/>
        <v/>
      </c>
      <c r="AH255" s="40">
        <f t="shared" si="101"/>
        <v>7</v>
      </c>
      <c r="AI255" s="40" t="str">
        <f t="shared" ref="AI255:AK255" si="137">AI231</f>
        <v>Labor Income</v>
      </c>
      <c r="AJ255" s="40">
        <f t="shared" si="137"/>
        <v>11</v>
      </c>
      <c r="AK255" s="40" t="str">
        <f t="shared" si="137"/>
        <v>Metric</v>
      </c>
      <c r="AL255" s="40" t="str">
        <f t="shared" si="103"/>
        <v>Post</v>
      </c>
      <c r="AM255" s="40">
        <f t="shared" si="102"/>
        <v>100</v>
      </c>
      <c r="AN255" s="40">
        <f>VLOOKUP(AM255,'Inputs_Metric 7'!$G$49:$H$51,2,FALSE)</f>
        <v>0.01</v>
      </c>
      <c r="AO255" s="104">
        <f>SUMIFS(
INDEX('Step 1_Metric 7'!$W$1:$AD$99999,    1,    MATCH(CONCATENATE($AL255," - ",$AI255),'Step 1_Metric 7'!$W$1:$AD$1,0))         :          INDEX('Step 1_Metric 7'!$W$1:$AD$99999,    99999,    MATCH(CONCATENATE($AL255," - ",$AI255),'Step 1_Metric 7'!$W$1:$AD$1,0)),
'Step 1_Metric 7'!$C$1:$C$99999,       $AM255,    'Step 1_Metric 7'!$D$1:$D$99999,     $AG255         )</f>
        <v>0</v>
      </c>
      <c r="AP255" s="104">
        <f t="shared" si="115"/>
        <v>0</v>
      </c>
      <c r="AQ255" s="104">
        <f t="shared" si="116"/>
        <v>0</v>
      </c>
      <c r="AR255" s="104" t="str">
        <f t="shared" si="117"/>
        <v/>
      </c>
      <c r="AS255" s="104" t="str">
        <f t="shared" si="118"/>
        <v/>
      </c>
      <c r="AT255" s="104" t="str">
        <f t="shared" si="119"/>
        <v/>
      </c>
      <c r="AU255" s="104">
        <f t="shared" si="120"/>
        <v>0</v>
      </c>
    </row>
    <row r="256" spans="2:47" x14ac:dyDescent="0.25">
      <c r="B256">
        <v>195</v>
      </c>
      <c r="C256" t="str">
        <f>IFERROR(VLOOKUP(B256,'Step 1_Metric 7'!A:D,4,FALSE),"")</f>
        <v/>
      </c>
      <c r="P256" s="38" t="str">
        <f t="shared" si="106"/>
        <v>OutputPre</v>
      </c>
      <c r="Q256" s="40">
        <f t="shared" si="130"/>
        <v>26</v>
      </c>
      <c r="R256" s="40" t="str">
        <f t="shared" si="107"/>
        <v/>
      </c>
      <c r="S256" s="40">
        <f t="shared" si="108"/>
        <v>7</v>
      </c>
      <c r="T256" s="38" t="str">
        <f t="shared" si="132"/>
        <v>Output</v>
      </c>
      <c r="U256" s="38">
        <f t="shared" si="109"/>
        <v>1</v>
      </c>
      <c r="V256" s="38" t="str">
        <f t="shared" si="110"/>
        <v>Priority Metric</v>
      </c>
      <c r="W256" s="38" t="str">
        <f t="shared" si="124"/>
        <v>Pre</v>
      </c>
      <c r="X256" s="102" t="str">
        <f t="shared" si="111"/>
        <v/>
      </c>
      <c r="Y256" s="245" t="str">
        <f t="shared" si="112"/>
        <v/>
      </c>
      <c r="AF256" s="40">
        <f t="shared" si="104"/>
        <v>11</v>
      </c>
      <c r="AG256" s="40" t="str">
        <f t="shared" si="113"/>
        <v/>
      </c>
      <c r="AH256" s="40">
        <f t="shared" si="101"/>
        <v>7</v>
      </c>
      <c r="AI256" s="40" t="str">
        <f t="shared" ref="AI256:AK256" si="138">AI232</f>
        <v>Employment</v>
      </c>
      <c r="AJ256" s="40">
        <f t="shared" si="138"/>
        <v>12</v>
      </c>
      <c r="AK256" s="40" t="str">
        <f t="shared" si="138"/>
        <v>Metric</v>
      </c>
      <c r="AL256" s="40" t="str">
        <f t="shared" si="103"/>
        <v>Pre</v>
      </c>
      <c r="AM256" s="40">
        <f t="shared" si="102"/>
        <v>2</v>
      </c>
      <c r="AN256" s="40">
        <f>VLOOKUP(AM256,'Inputs_Metric 7'!$G$49:$H$51,2,FALSE)</f>
        <v>0.5</v>
      </c>
      <c r="AO256" s="104">
        <f>SUMIFS(
INDEX('Step 1_Metric 7'!$W$1:$AD$99999,    1,    MATCH(CONCATENATE($AL256," - ",$AI256),'Step 1_Metric 7'!$W$1:$AD$1,0))         :          INDEX('Step 1_Metric 7'!$W$1:$AD$99999,    99999,    MATCH(CONCATENATE($AL256," - ",$AI256),'Step 1_Metric 7'!$W$1:$AD$1,0)),
'Step 1_Metric 7'!$C$1:$C$99999,       $AM256,    'Step 1_Metric 7'!$D$1:$D$99999,     $AG256         )</f>
        <v>0</v>
      </c>
      <c r="AP256" s="104" t="str">
        <f t="shared" si="115"/>
        <v/>
      </c>
      <c r="AQ256" s="104" t="str">
        <f t="shared" si="116"/>
        <v/>
      </c>
      <c r="AR256" s="104" t="str">
        <f t="shared" si="117"/>
        <v/>
      </c>
      <c r="AS256" s="104" t="str">
        <f t="shared" si="118"/>
        <v/>
      </c>
      <c r="AT256" s="104">
        <f t="shared" si="119"/>
        <v>0</v>
      </c>
      <c r="AU256" s="104">
        <f t="shared" si="120"/>
        <v>0</v>
      </c>
    </row>
    <row r="257" spans="2:47" x14ac:dyDescent="0.25">
      <c r="B257">
        <v>196</v>
      </c>
      <c r="C257" t="str">
        <f>IFERROR(VLOOKUP(B257,'Step 1_Metric 7'!A:D,4,FALSE),"")</f>
        <v/>
      </c>
      <c r="P257" s="38" t="str">
        <f t="shared" si="106"/>
        <v>OutputPost</v>
      </c>
      <c r="Q257" s="40">
        <f t="shared" si="130"/>
        <v>26</v>
      </c>
      <c r="R257" s="40" t="str">
        <f t="shared" si="107"/>
        <v/>
      </c>
      <c r="S257" s="40">
        <f t="shared" si="108"/>
        <v>7</v>
      </c>
      <c r="T257" s="38" t="str">
        <f t="shared" si="132"/>
        <v>Output</v>
      </c>
      <c r="U257" s="38">
        <f t="shared" si="109"/>
        <v>1</v>
      </c>
      <c r="V257" s="38" t="str">
        <f t="shared" si="110"/>
        <v>Priority Metric</v>
      </c>
      <c r="W257" s="38" t="str">
        <f t="shared" si="124"/>
        <v>Post</v>
      </c>
      <c r="X257" s="102" t="str">
        <f t="shared" si="111"/>
        <v/>
      </c>
      <c r="Y257" s="245" t="str">
        <f t="shared" si="112"/>
        <v/>
      </c>
      <c r="AF257" s="40">
        <f t="shared" si="104"/>
        <v>11</v>
      </c>
      <c r="AG257" s="40" t="str">
        <f t="shared" si="113"/>
        <v/>
      </c>
      <c r="AH257" s="40">
        <f t="shared" si="101"/>
        <v>7</v>
      </c>
      <c r="AI257" s="40" t="str">
        <f t="shared" ref="AI257:AK257" si="139">AI233</f>
        <v>Employment</v>
      </c>
      <c r="AJ257" s="40">
        <f t="shared" si="139"/>
        <v>12</v>
      </c>
      <c r="AK257" s="40" t="str">
        <f t="shared" si="139"/>
        <v>Metric</v>
      </c>
      <c r="AL257" s="40" t="str">
        <f t="shared" si="103"/>
        <v>Pre</v>
      </c>
      <c r="AM257" s="40">
        <f t="shared" si="102"/>
        <v>20</v>
      </c>
      <c r="AN257" s="40">
        <f>VLOOKUP(AM257,'Inputs_Metric 7'!$G$49:$H$51,2,FALSE)</f>
        <v>0.05</v>
      </c>
      <c r="AO257" s="104">
        <f>SUMIFS(
INDEX('Step 1_Metric 7'!$W$1:$AD$99999,    1,    MATCH(CONCATENATE($AL257," - ",$AI257),'Step 1_Metric 7'!$W$1:$AD$1,0))         :          INDEX('Step 1_Metric 7'!$W$1:$AD$99999,    99999,    MATCH(CONCATENATE($AL257," - ",$AI257),'Step 1_Metric 7'!$W$1:$AD$1,0)),
'Step 1_Metric 7'!$C$1:$C$99999,       $AM257,    'Step 1_Metric 7'!$D$1:$D$99999,     $AG257         )</f>
        <v>0</v>
      </c>
      <c r="AP257" s="104" t="str">
        <f t="shared" si="115"/>
        <v/>
      </c>
      <c r="AQ257" s="104" t="str">
        <f t="shared" si="116"/>
        <v/>
      </c>
      <c r="AR257" s="104">
        <f t="shared" si="117"/>
        <v>0</v>
      </c>
      <c r="AS257" s="104">
        <f t="shared" si="118"/>
        <v>0</v>
      </c>
      <c r="AT257" s="104" t="str">
        <f t="shared" si="119"/>
        <v/>
      </c>
      <c r="AU257" s="104">
        <f t="shared" si="120"/>
        <v>0</v>
      </c>
    </row>
    <row r="258" spans="2:47" x14ac:dyDescent="0.25">
      <c r="B258">
        <v>197</v>
      </c>
      <c r="C258" t="str">
        <f>IFERROR(VLOOKUP(B258,'Step 1_Metric 7'!A:D,4,FALSE),"")</f>
        <v/>
      </c>
      <c r="P258" s="38" t="str">
        <f t="shared" si="106"/>
        <v>Proprietor's IncomePre</v>
      </c>
      <c r="Q258" s="40">
        <f t="shared" si="130"/>
        <v>27</v>
      </c>
      <c r="R258" s="40" t="str">
        <f t="shared" si="107"/>
        <v/>
      </c>
      <c r="S258" s="40">
        <f t="shared" si="108"/>
        <v>7</v>
      </c>
      <c r="T258" s="38" t="str">
        <f t="shared" si="132"/>
        <v>Proprietor's Income</v>
      </c>
      <c r="U258" s="38">
        <f t="shared" si="109"/>
        <v>10</v>
      </c>
      <c r="V258" s="38" t="str">
        <f t="shared" si="110"/>
        <v>Metric</v>
      </c>
      <c r="W258" s="38" t="str">
        <f t="shared" si="124"/>
        <v>Pre</v>
      </c>
      <c r="X258" s="102" t="str">
        <f t="shared" si="111"/>
        <v/>
      </c>
      <c r="Y258" s="245" t="str">
        <f t="shared" si="112"/>
        <v/>
      </c>
      <c r="AF258" s="40">
        <f t="shared" si="104"/>
        <v>11</v>
      </c>
      <c r="AG258" s="40" t="str">
        <f t="shared" si="113"/>
        <v/>
      </c>
      <c r="AH258" s="40">
        <f t="shared" si="101"/>
        <v>7</v>
      </c>
      <c r="AI258" s="40" t="str">
        <f t="shared" ref="AI258:AK258" si="140">AI234</f>
        <v>Employment</v>
      </c>
      <c r="AJ258" s="40">
        <f t="shared" si="140"/>
        <v>12</v>
      </c>
      <c r="AK258" s="40" t="str">
        <f t="shared" si="140"/>
        <v>Metric</v>
      </c>
      <c r="AL258" s="40" t="str">
        <f t="shared" si="103"/>
        <v>Pre</v>
      </c>
      <c r="AM258" s="40">
        <f t="shared" si="102"/>
        <v>100</v>
      </c>
      <c r="AN258" s="40">
        <f>VLOOKUP(AM258,'Inputs_Metric 7'!$G$49:$H$51,2,FALSE)</f>
        <v>0.01</v>
      </c>
      <c r="AO258" s="104">
        <f>SUMIFS(
INDEX('Step 1_Metric 7'!$W$1:$AD$99999,    1,    MATCH(CONCATENATE($AL258," - ",$AI258),'Step 1_Metric 7'!$W$1:$AD$1,0))         :          INDEX('Step 1_Metric 7'!$W$1:$AD$99999,    99999,    MATCH(CONCATENATE($AL258," - ",$AI258),'Step 1_Metric 7'!$W$1:$AD$1,0)),
'Step 1_Metric 7'!$C$1:$C$99999,       $AM258,    'Step 1_Metric 7'!$D$1:$D$99999,     $AG258         )</f>
        <v>0</v>
      </c>
      <c r="AP258" s="104">
        <f t="shared" si="115"/>
        <v>0</v>
      </c>
      <c r="AQ258" s="104">
        <f t="shared" si="116"/>
        <v>0</v>
      </c>
      <c r="AR258" s="104" t="str">
        <f t="shared" si="117"/>
        <v/>
      </c>
      <c r="AS258" s="104" t="str">
        <f t="shared" si="118"/>
        <v/>
      </c>
      <c r="AT258" s="104" t="str">
        <f t="shared" si="119"/>
        <v/>
      </c>
      <c r="AU258" s="104">
        <f t="shared" si="120"/>
        <v>0</v>
      </c>
    </row>
    <row r="259" spans="2:47" x14ac:dyDescent="0.25">
      <c r="B259">
        <v>198</v>
      </c>
      <c r="C259" t="str">
        <f>IFERROR(VLOOKUP(B259,'Step 1_Metric 7'!A:D,4,FALSE),"")</f>
        <v/>
      </c>
      <c r="P259" s="38" t="str">
        <f t="shared" si="106"/>
        <v>Proprietor's IncomePost</v>
      </c>
      <c r="Q259" s="40">
        <f t="shared" si="130"/>
        <v>27</v>
      </c>
      <c r="R259" s="40" t="str">
        <f t="shared" si="107"/>
        <v/>
      </c>
      <c r="S259" s="40">
        <f t="shared" si="108"/>
        <v>7</v>
      </c>
      <c r="T259" s="38" t="str">
        <f t="shared" si="132"/>
        <v>Proprietor's Income</v>
      </c>
      <c r="U259" s="38">
        <f t="shared" si="109"/>
        <v>10</v>
      </c>
      <c r="V259" s="38" t="str">
        <f t="shared" si="110"/>
        <v>Metric</v>
      </c>
      <c r="W259" s="38" t="str">
        <f t="shared" si="124"/>
        <v>Post</v>
      </c>
      <c r="X259" s="102" t="str">
        <f t="shared" si="111"/>
        <v/>
      </c>
      <c r="Y259" s="245" t="str">
        <f t="shared" si="112"/>
        <v/>
      </c>
      <c r="AF259" s="40">
        <f t="shared" si="104"/>
        <v>11</v>
      </c>
      <c r="AG259" s="40" t="str">
        <f t="shared" si="113"/>
        <v/>
      </c>
      <c r="AH259" s="40">
        <f t="shared" si="101"/>
        <v>7</v>
      </c>
      <c r="AI259" s="40" t="str">
        <f t="shared" ref="AI259:AK259" si="141">AI235</f>
        <v>Employment</v>
      </c>
      <c r="AJ259" s="40">
        <f t="shared" si="141"/>
        <v>12</v>
      </c>
      <c r="AK259" s="40" t="str">
        <f t="shared" si="141"/>
        <v>Metric</v>
      </c>
      <c r="AL259" s="40" t="str">
        <f t="shared" si="103"/>
        <v>Post</v>
      </c>
      <c r="AM259" s="40">
        <f t="shared" si="102"/>
        <v>2</v>
      </c>
      <c r="AN259" s="40">
        <f>VLOOKUP(AM259,'Inputs_Metric 7'!$G$49:$H$51,2,FALSE)</f>
        <v>0.5</v>
      </c>
      <c r="AO259" s="104">
        <f>SUMIFS(
INDEX('Step 1_Metric 7'!$W$1:$AD$99999,    1,    MATCH(CONCATENATE($AL259," - ",$AI259),'Step 1_Metric 7'!$W$1:$AD$1,0))         :          INDEX('Step 1_Metric 7'!$W$1:$AD$99999,    99999,    MATCH(CONCATENATE($AL259," - ",$AI259),'Step 1_Metric 7'!$W$1:$AD$1,0)),
'Step 1_Metric 7'!$C$1:$C$99999,       $AM259,    'Step 1_Metric 7'!$D$1:$D$99999,     $AG259         )</f>
        <v>0</v>
      </c>
      <c r="AP259" s="104" t="str">
        <f t="shared" si="115"/>
        <v/>
      </c>
      <c r="AQ259" s="104" t="str">
        <f t="shared" si="116"/>
        <v/>
      </c>
      <c r="AR259" s="104" t="str">
        <f t="shared" si="117"/>
        <v/>
      </c>
      <c r="AS259" s="104" t="str">
        <f t="shared" si="118"/>
        <v/>
      </c>
      <c r="AT259" s="104">
        <f t="shared" si="119"/>
        <v>0</v>
      </c>
      <c r="AU259" s="104">
        <f t="shared" si="120"/>
        <v>0</v>
      </c>
    </row>
    <row r="260" spans="2:47" x14ac:dyDescent="0.25">
      <c r="B260">
        <v>199</v>
      </c>
      <c r="C260" t="str">
        <f>IFERROR(VLOOKUP(B260,'Step 1_Metric 7'!A:D,4,FALSE),"")</f>
        <v/>
      </c>
      <c r="P260" s="38" t="str">
        <f t="shared" si="106"/>
        <v>Labor IncomePre</v>
      </c>
      <c r="Q260" s="40">
        <f t="shared" si="130"/>
        <v>27</v>
      </c>
      <c r="R260" s="40" t="str">
        <f t="shared" si="107"/>
        <v/>
      </c>
      <c r="S260" s="40">
        <f t="shared" si="108"/>
        <v>7</v>
      </c>
      <c r="T260" s="38" t="str">
        <f t="shared" si="132"/>
        <v>Labor Income</v>
      </c>
      <c r="U260" s="38">
        <f t="shared" si="109"/>
        <v>11</v>
      </c>
      <c r="V260" s="38" t="str">
        <f t="shared" si="110"/>
        <v>Metric</v>
      </c>
      <c r="W260" s="38" t="str">
        <f t="shared" si="124"/>
        <v>Pre</v>
      </c>
      <c r="X260" s="102" t="str">
        <f t="shared" si="111"/>
        <v/>
      </c>
      <c r="Y260" s="245" t="str">
        <f t="shared" si="112"/>
        <v/>
      </c>
      <c r="AF260" s="40">
        <f t="shared" si="104"/>
        <v>11</v>
      </c>
      <c r="AG260" s="40" t="str">
        <f t="shared" si="113"/>
        <v/>
      </c>
      <c r="AH260" s="40">
        <f t="shared" si="101"/>
        <v>7</v>
      </c>
      <c r="AI260" s="40" t="str">
        <f t="shared" ref="AI260:AK260" si="142">AI236</f>
        <v>Employment</v>
      </c>
      <c r="AJ260" s="40">
        <f t="shared" si="142"/>
        <v>12</v>
      </c>
      <c r="AK260" s="40" t="str">
        <f t="shared" si="142"/>
        <v>Metric</v>
      </c>
      <c r="AL260" s="40" t="str">
        <f t="shared" si="103"/>
        <v>Post</v>
      </c>
      <c r="AM260" s="40">
        <f t="shared" si="102"/>
        <v>20</v>
      </c>
      <c r="AN260" s="40">
        <f>VLOOKUP(AM260,'Inputs_Metric 7'!$G$49:$H$51,2,FALSE)</f>
        <v>0.05</v>
      </c>
      <c r="AO260" s="104">
        <f>SUMIFS(
INDEX('Step 1_Metric 7'!$W$1:$AD$99999,    1,    MATCH(CONCATENATE($AL260," - ",$AI260),'Step 1_Metric 7'!$W$1:$AD$1,0))         :          INDEX('Step 1_Metric 7'!$W$1:$AD$99999,    99999,    MATCH(CONCATENATE($AL260," - ",$AI260),'Step 1_Metric 7'!$W$1:$AD$1,0)),
'Step 1_Metric 7'!$C$1:$C$99999,       $AM260,    'Step 1_Metric 7'!$D$1:$D$99999,     $AG260         )</f>
        <v>0</v>
      </c>
      <c r="AP260" s="104" t="str">
        <f t="shared" si="115"/>
        <v/>
      </c>
      <c r="AQ260" s="104" t="str">
        <f t="shared" si="116"/>
        <v/>
      </c>
      <c r="AR260" s="104">
        <f t="shared" si="117"/>
        <v>0</v>
      </c>
      <c r="AS260" s="104">
        <f t="shared" si="118"/>
        <v>0</v>
      </c>
      <c r="AT260" s="104" t="str">
        <f t="shared" si="119"/>
        <v/>
      </c>
      <c r="AU260" s="104">
        <f t="shared" si="120"/>
        <v>0</v>
      </c>
    </row>
    <row r="261" spans="2:47" x14ac:dyDescent="0.25">
      <c r="B261">
        <v>200</v>
      </c>
      <c r="C261" t="str">
        <f>IFERROR(VLOOKUP(B261,'Step 1_Metric 7'!A:D,4,FALSE),"")</f>
        <v/>
      </c>
      <c r="P261" s="38" t="str">
        <f t="shared" si="106"/>
        <v>Labor IncomePost</v>
      </c>
      <c r="Q261" s="40">
        <f t="shared" si="130"/>
        <v>27</v>
      </c>
      <c r="R261" s="40" t="str">
        <f t="shared" si="107"/>
        <v/>
      </c>
      <c r="S261" s="40">
        <f t="shared" si="108"/>
        <v>7</v>
      </c>
      <c r="T261" s="38" t="str">
        <f t="shared" si="132"/>
        <v>Labor Income</v>
      </c>
      <c r="U261" s="38">
        <f t="shared" si="109"/>
        <v>11</v>
      </c>
      <c r="V261" s="38" t="str">
        <f t="shared" si="110"/>
        <v>Metric</v>
      </c>
      <c r="W261" s="38" t="str">
        <f t="shared" si="124"/>
        <v>Post</v>
      </c>
      <c r="X261" s="102" t="str">
        <f t="shared" si="111"/>
        <v/>
      </c>
      <c r="Y261" s="245" t="str">
        <f t="shared" si="112"/>
        <v/>
      </c>
      <c r="AF261" s="40">
        <f t="shared" si="104"/>
        <v>11</v>
      </c>
      <c r="AG261" s="40" t="str">
        <f t="shared" si="113"/>
        <v/>
      </c>
      <c r="AH261" s="40">
        <f t="shared" si="101"/>
        <v>7</v>
      </c>
      <c r="AI261" s="40" t="str">
        <f t="shared" ref="AI261:AK261" si="143">AI237</f>
        <v>Employment</v>
      </c>
      <c r="AJ261" s="40">
        <f t="shared" si="143"/>
        <v>12</v>
      </c>
      <c r="AK261" s="40" t="str">
        <f t="shared" si="143"/>
        <v>Metric</v>
      </c>
      <c r="AL261" s="40" t="str">
        <f t="shared" si="103"/>
        <v>Post</v>
      </c>
      <c r="AM261" s="40">
        <f t="shared" si="102"/>
        <v>100</v>
      </c>
      <c r="AN261" s="40">
        <f>VLOOKUP(AM261,'Inputs_Metric 7'!$G$49:$H$51,2,FALSE)</f>
        <v>0.01</v>
      </c>
      <c r="AO261" s="104">
        <f>SUMIFS(
INDEX('Step 1_Metric 7'!$W$1:$AD$99999,    1,    MATCH(CONCATENATE($AL261," - ",$AI261),'Step 1_Metric 7'!$W$1:$AD$1,0))         :          INDEX('Step 1_Metric 7'!$W$1:$AD$99999,    99999,    MATCH(CONCATENATE($AL261," - ",$AI261),'Step 1_Metric 7'!$W$1:$AD$1,0)),
'Step 1_Metric 7'!$C$1:$C$99999,       $AM261,    'Step 1_Metric 7'!$D$1:$D$99999,     $AG261         )</f>
        <v>0</v>
      </c>
      <c r="AP261" s="104">
        <f t="shared" si="115"/>
        <v>0</v>
      </c>
      <c r="AQ261" s="104">
        <f t="shared" si="116"/>
        <v>0</v>
      </c>
      <c r="AR261" s="104" t="str">
        <f t="shared" si="117"/>
        <v/>
      </c>
      <c r="AS261" s="104" t="str">
        <f t="shared" si="118"/>
        <v/>
      </c>
      <c r="AT261" s="104" t="str">
        <f t="shared" si="119"/>
        <v/>
      </c>
      <c r="AU261" s="104">
        <f t="shared" si="120"/>
        <v>0</v>
      </c>
    </row>
    <row r="262" spans="2:47" x14ac:dyDescent="0.25">
      <c r="B262">
        <v>201</v>
      </c>
      <c r="C262" t="str">
        <f>IFERROR(VLOOKUP(B262,'Step 1_Metric 7'!A:D,4,FALSE),"")</f>
        <v/>
      </c>
      <c r="P262" s="38" t="str">
        <f t="shared" si="106"/>
        <v>EmploymentPre</v>
      </c>
      <c r="Q262" s="40">
        <f t="shared" si="130"/>
        <v>27</v>
      </c>
      <c r="R262" s="40" t="str">
        <f t="shared" si="107"/>
        <v/>
      </c>
      <c r="S262" s="40">
        <f t="shared" si="108"/>
        <v>7</v>
      </c>
      <c r="T262" s="38" t="str">
        <f t="shared" si="132"/>
        <v>Employment</v>
      </c>
      <c r="U262" s="38">
        <f t="shared" si="109"/>
        <v>12</v>
      </c>
      <c r="V262" s="38" t="str">
        <f t="shared" si="110"/>
        <v>Metric</v>
      </c>
      <c r="W262" s="38" t="str">
        <f t="shared" si="124"/>
        <v>Pre</v>
      </c>
      <c r="X262" s="102" t="str">
        <f t="shared" si="111"/>
        <v/>
      </c>
      <c r="Y262" s="245" t="str">
        <f t="shared" si="112"/>
        <v/>
      </c>
      <c r="AF262" s="40">
        <f t="shared" si="104"/>
        <v>11</v>
      </c>
      <c r="AG262" s="40" t="str">
        <f t="shared" si="113"/>
        <v/>
      </c>
      <c r="AH262" s="40">
        <f t="shared" ref="AH262:AH325" si="144">AH261</f>
        <v>7</v>
      </c>
      <c r="AI262" s="40" t="str">
        <f t="shared" ref="AI262:AK262" si="145">AI238</f>
        <v>Output</v>
      </c>
      <c r="AJ262" s="40">
        <f t="shared" si="145"/>
        <v>1</v>
      </c>
      <c r="AK262" s="40" t="str">
        <f t="shared" si="145"/>
        <v>Priority Metric</v>
      </c>
      <c r="AL262" s="40" t="str">
        <f t="shared" si="103"/>
        <v>Pre</v>
      </c>
      <c r="AM262" s="40">
        <f t="shared" si="102"/>
        <v>2</v>
      </c>
      <c r="AN262" s="40">
        <f>VLOOKUP(AM262,'Inputs_Metric 7'!$G$49:$H$51,2,FALSE)</f>
        <v>0.5</v>
      </c>
      <c r="AO262" s="104">
        <f>SUMIFS(
INDEX('Step 1_Metric 7'!$W$1:$AD$99999,    1,    MATCH(CONCATENATE($AL262," - ",$AI262),'Step 1_Metric 7'!$W$1:$AD$1,0))         :          INDEX('Step 1_Metric 7'!$W$1:$AD$99999,    99999,    MATCH(CONCATENATE($AL262," - ",$AI262),'Step 1_Metric 7'!$W$1:$AD$1,0)),
'Step 1_Metric 7'!$C$1:$C$99999,       $AM262,    'Step 1_Metric 7'!$D$1:$D$99999,     $AG262         )</f>
        <v>0</v>
      </c>
      <c r="AP262" s="104" t="str">
        <f t="shared" si="115"/>
        <v/>
      </c>
      <c r="AQ262" s="104" t="str">
        <f t="shared" si="116"/>
        <v/>
      </c>
      <c r="AR262" s="104" t="str">
        <f t="shared" si="117"/>
        <v/>
      </c>
      <c r="AS262" s="104" t="str">
        <f t="shared" si="118"/>
        <v/>
      </c>
      <c r="AT262" s="104">
        <f t="shared" si="119"/>
        <v>0</v>
      </c>
      <c r="AU262" s="104">
        <f t="shared" si="120"/>
        <v>0</v>
      </c>
    </row>
    <row r="263" spans="2:47" x14ac:dyDescent="0.25">
      <c r="B263">
        <v>202</v>
      </c>
      <c r="C263" t="str">
        <f>IFERROR(VLOOKUP(B263,'Step 1_Metric 7'!A:D,4,FALSE),"")</f>
        <v/>
      </c>
      <c r="P263" s="38" t="str">
        <f t="shared" si="106"/>
        <v>EmploymentPost</v>
      </c>
      <c r="Q263" s="40">
        <f t="shared" si="130"/>
        <v>27</v>
      </c>
      <c r="R263" s="40" t="str">
        <f t="shared" si="107"/>
        <v/>
      </c>
      <c r="S263" s="40">
        <f t="shared" si="108"/>
        <v>7</v>
      </c>
      <c r="T263" s="38" t="str">
        <f t="shared" si="132"/>
        <v>Employment</v>
      </c>
      <c r="U263" s="38">
        <f t="shared" si="109"/>
        <v>12</v>
      </c>
      <c r="V263" s="38" t="str">
        <f t="shared" si="110"/>
        <v>Metric</v>
      </c>
      <c r="W263" s="38" t="str">
        <f t="shared" si="124"/>
        <v>Post</v>
      </c>
      <c r="X263" s="102" t="str">
        <f t="shared" si="111"/>
        <v/>
      </c>
      <c r="Y263" s="245" t="str">
        <f t="shared" si="112"/>
        <v/>
      </c>
      <c r="AF263" s="40">
        <f t="shared" si="104"/>
        <v>11</v>
      </c>
      <c r="AG263" s="40" t="str">
        <f t="shared" si="113"/>
        <v/>
      </c>
      <c r="AH263" s="40">
        <f t="shared" si="144"/>
        <v>7</v>
      </c>
      <c r="AI263" s="40" t="str">
        <f t="shared" ref="AI263:AK263" si="146">AI239</f>
        <v>Output</v>
      </c>
      <c r="AJ263" s="40">
        <f t="shared" si="146"/>
        <v>1</v>
      </c>
      <c r="AK263" s="40" t="str">
        <f t="shared" si="146"/>
        <v>Priority Metric</v>
      </c>
      <c r="AL263" s="40" t="str">
        <f t="shared" si="103"/>
        <v>Pre</v>
      </c>
      <c r="AM263" s="40">
        <f t="shared" si="102"/>
        <v>20</v>
      </c>
      <c r="AN263" s="40">
        <f>VLOOKUP(AM263,'Inputs_Metric 7'!$G$49:$H$51,2,FALSE)</f>
        <v>0.05</v>
      </c>
      <c r="AO263" s="104">
        <f>SUMIFS(
INDEX('Step 1_Metric 7'!$W$1:$AD$99999,    1,    MATCH(CONCATENATE($AL263," - ",$AI263),'Step 1_Metric 7'!$W$1:$AD$1,0))         :          INDEX('Step 1_Metric 7'!$W$1:$AD$99999,    99999,    MATCH(CONCATENATE($AL263," - ",$AI263),'Step 1_Metric 7'!$W$1:$AD$1,0)),
'Step 1_Metric 7'!$C$1:$C$99999,       $AM263,    'Step 1_Metric 7'!$D$1:$D$99999,     $AG263         )</f>
        <v>0</v>
      </c>
      <c r="AP263" s="104" t="str">
        <f t="shared" si="115"/>
        <v/>
      </c>
      <c r="AQ263" s="104" t="str">
        <f t="shared" si="116"/>
        <v/>
      </c>
      <c r="AR263" s="104">
        <f t="shared" si="117"/>
        <v>0</v>
      </c>
      <c r="AS263" s="104">
        <f t="shared" si="118"/>
        <v>0</v>
      </c>
      <c r="AT263" s="104" t="str">
        <f t="shared" si="119"/>
        <v/>
      </c>
      <c r="AU263" s="104">
        <f t="shared" si="120"/>
        <v>0</v>
      </c>
    </row>
    <row r="264" spans="2:47" x14ac:dyDescent="0.25">
      <c r="B264">
        <v>203</v>
      </c>
      <c r="C264" t="str">
        <f>IFERROR(VLOOKUP(B264,'Step 1_Metric 7'!A:D,4,FALSE),"")</f>
        <v/>
      </c>
      <c r="P264" s="38" t="str">
        <f t="shared" si="106"/>
        <v>OutputPre</v>
      </c>
      <c r="Q264" s="40">
        <f t="shared" si="130"/>
        <v>27</v>
      </c>
      <c r="R264" s="40" t="str">
        <f t="shared" si="107"/>
        <v/>
      </c>
      <c r="S264" s="40">
        <f t="shared" si="108"/>
        <v>7</v>
      </c>
      <c r="T264" s="38" t="str">
        <f t="shared" si="132"/>
        <v>Output</v>
      </c>
      <c r="U264" s="38">
        <f t="shared" si="109"/>
        <v>1</v>
      </c>
      <c r="V264" s="38" t="str">
        <f t="shared" si="110"/>
        <v>Priority Metric</v>
      </c>
      <c r="W264" s="38" t="str">
        <f t="shared" si="124"/>
        <v>Pre</v>
      </c>
      <c r="X264" s="102" t="str">
        <f t="shared" si="111"/>
        <v/>
      </c>
      <c r="Y264" s="245" t="str">
        <f t="shared" si="112"/>
        <v/>
      </c>
      <c r="AF264" s="40">
        <f t="shared" si="104"/>
        <v>11</v>
      </c>
      <c r="AG264" s="40" t="str">
        <f t="shared" si="113"/>
        <v/>
      </c>
      <c r="AH264" s="40">
        <f t="shared" si="144"/>
        <v>7</v>
      </c>
      <c r="AI264" s="40" t="str">
        <f t="shared" ref="AI264:AK264" si="147">AI240</f>
        <v>Output</v>
      </c>
      <c r="AJ264" s="40">
        <f t="shared" si="147"/>
        <v>1</v>
      </c>
      <c r="AK264" s="40" t="str">
        <f t="shared" si="147"/>
        <v>Priority Metric</v>
      </c>
      <c r="AL264" s="40" t="str">
        <f t="shared" si="103"/>
        <v>Pre</v>
      </c>
      <c r="AM264" s="40">
        <f t="shared" ref="AM264:AM327" si="148">AM261</f>
        <v>100</v>
      </c>
      <c r="AN264" s="40">
        <f>VLOOKUP(AM264,'Inputs_Metric 7'!$G$49:$H$51,2,FALSE)</f>
        <v>0.01</v>
      </c>
      <c r="AO264" s="104">
        <f>SUMIFS(
INDEX('Step 1_Metric 7'!$W$1:$AD$99999,    1,    MATCH(CONCATENATE($AL264," - ",$AI264),'Step 1_Metric 7'!$W$1:$AD$1,0))         :          INDEX('Step 1_Metric 7'!$W$1:$AD$99999,    99999,    MATCH(CONCATENATE($AL264," - ",$AI264),'Step 1_Metric 7'!$W$1:$AD$1,0)),
'Step 1_Metric 7'!$C$1:$C$99999,       $AM264,    'Step 1_Metric 7'!$D$1:$D$99999,     $AG264         )</f>
        <v>0</v>
      </c>
      <c r="AP264" s="104">
        <f t="shared" si="115"/>
        <v>0</v>
      </c>
      <c r="AQ264" s="104">
        <f t="shared" si="116"/>
        <v>0</v>
      </c>
      <c r="AR264" s="104" t="str">
        <f t="shared" si="117"/>
        <v/>
      </c>
      <c r="AS264" s="104" t="str">
        <f t="shared" si="118"/>
        <v/>
      </c>
      <c r="AT264" s="104" t="str">
        <f t="shared" si="119"/>
        <v/>
      </c>
      <c r="AU264" s="104">
        <f t="shared" si="120"/>
        <v>0</v>
      </c>
    </row>
    <row r="265" spans="2:47" x14ac:dyDescent="0.25">
      <c r="B265">
        <v>204</v>
      </c>
      <c r="C265" t="str">
        <f>IFERROR(VLOOKUP(B265,'Step 1_Metric 7'!A:D,4,FALSE),"")</f>
        <v/>
      </c>
      <c r="P265" s="38" t="str">
        <f t="shared" si="106"/>
        <v>OutputPost</v>
      </c>
      <c r="Q265" s="40">
        <f t="shared" si="130"/>
        <v>27</v>
      </c>
      <c r="R265" s="40" t="str">
        <f t="shared" si="107"/>
        <v/>
      </c>
      <c r="S265" s="40">
        <f t="shared" si="108"/>
        <v>7</v>
      </c>
      <c r="T265" s="38" t="str">
        <f t="shared" si="132"/>
        <v>Output</v>
      </c>
      <c r="U265" s="38">
        <f t="shared" si="109"/>
        <v>1</v>
      </c>
      <c r="V265" s="38" t="str">
        <f t="shared" si="110"/>
        <v>Priority Metric</v>
      </c>
      <c r="W265" s="38" t="str">
        <f t="shared" si="124"/>
        <v>Post</v>
      </c>
      <c r="X265" s="102" t="str">
        <f t="shared" si="111"/>
        <v/>
      </c>
      <c r="Y265" s="245" t="str">
        <f t="shared" si="112"/>
        <v/>
      </c>
      <c r="AF265" s="40">
        <f t="shared" si="104"/>
        <v>11</v>
      </c>
      <c r="AG265" s="40" t="str">
        <f t="shared" si="113"/>
        <v/>
      </c>
      <c r="AH265" s="40">
        <f t="shared" si="144"/>
        <v>7</v>
      </c>
      <c r="AI265" s="40" t="str">
        <f t="shared" ref="AI265:AK265" si="149">AI241</f>
        <v>Output</v>
      </c>
      <c r="AJ265" s="40">
        <f t="shared" si="149"/>
        <v>1</v>
      </c>
      <c r="AK265" s="40" t="str">
        <f t="shared" si="149"/>
        <v>Priority Metric</v>
      </c>
      <c r="AL265" s="40" t="str">
        <f t="shared" si="103"/>
        <v>Post</v>
      </c>
      <c r="AM265" s="40">
        <f t="shared" si="148"/>
        <v>2</v>
      </c>
      <c r="AN265" s="40">
        <f>VLOOKUP(AM265,'Inputs_Metric 7'!$G$49:$H$51,2,FALSE)</f>
        <v>0.5</v>
      </c>
      <c r="AO265" s="104">
        <f>SUMIFS(
INDEX('Step 1_Metric 7'!$W$1:$AD$99999,    1,    MATCH(CONCATENATE($AL265," - ",$AI265),'Step 1_Metric 7'!$W$1:$AD$1,0))         :          INDEX('Step 1_Metric 7'!$W$1:$AD$99999,    99999,    MATCH(CONCATENATE($AL265," - ",$AI265),'Step 1_Metric 7'!$W$1:$AD$1,0)),
'Step 1_Metric 7'!$C$1:$C$99999,       $AM265,    'Step 1_Metric 7'!$D$1:$D$99999,     $AG265         )</f>
        <v>0</v>
      </c>
      <c r="AP265" s="104" t="str">
        <f t="shared" si="115"/>
        <v/>
      </c>
      <c r="AQ265" s="104" t="str">
        <f t="shared" si="116"/>
        <v/>
      </c>
      <c r="AR265" s="104" t="str">
        <f t="shared" si="117"/>
        <v/>
      </c>
      <c r="AS265" s="104" t="str">
        <f t="shared" si="118"/>
        <v/>
      </c>
      <c r="AT265" s="104">
        <f t="shared" si="119"/>
        <v>0</v>
      </c>
      <c r="AU265" s="104">
        <f t="shared" si="120"/>
        <v>0</v>
      </c>
    </row>
    <row r="266" spans="2:47" x14ac:dyDescent="0.25">
      <c r="B266">
        <v>205</v>
      </c>
      <c r="C266" t="str">
        <f>IFERROR(VLOOKUP(B266,'Step 1_Metric 7'!A:D,4,FALSE),"")</f>
        <v/>
      </c>
      <c r="P266" s="38" t="str">
        <f t="shared" si="106"/>
        <v>Proprietor's IncomePre</v>
      </c>
      <c r="Q266" s="40">
        <f t="shared" si="130"/>
        <v>28</v>
      </c>
      <c r="R266" s="40" t="str">
        <f t="shared" si="107"/>
        <v/>
      </c>
      <c r="S266" s="40">
        <f t="shared" si="108"/>
        <v>7</v>
      </c>
      <c r="T266" s="38" t="str">
        <f t="shared" si="132"/>
        <v>Proprietor's Income</v>
      </c>
      <c r="U266" s="38">
        <f t="shared" si="109"/>
        <v>10</v>
      </c>
      <c r="V266" s="38" t="str">
        <f t="shared" si="110"/>
        <v>Metric</v>
      </c>
      <c r="W266" s="38" t="str">
        <f t="shared" si="124"/>
        <v>Pre</v>
      </c>
      <c r="X266" s="102" t="str">
        <f t="shared" si="111"/>
        <v/>
      </c>
      <c r="Y266" s="245" t="str">
        <f t="shared" si="112"/>
        <v/>
      </c>
      <c r="AF266" s="40">
        <f t="shared" si="104"/>
        <v>11</v>
      </c>
      <c r="AG266" s="40" t="str">
        <f t="shared" si="113"/>
        <v/>
      </c>
      <c r="AH266" s="40">
        <f t="shared" si="144"/>
        <v>7</v>
      </c>
      <c r="AI266" s="40" t="str">
        <f t="shared" ref="AI266:AK266" si="150">AI242</f>
        <v>Output</v>
      </c>
      <c r="AJ266" s="40">
        <f t="shared" si="150"/>
        <v>1</v>
      </c>
      <c r="AK266" s="40" t="str">
        <f t="shared" si="150"/>
        <v>Priority Metric</v>
      </c>
      <c r="AL266" s="40" t="str">
        <f t="shared" si="103"/>
        <v>Post</v>
      </c>
      <c r="AM266" s="40">
        <f t="shared" si="148"/>
        <v>20</v>
      </c>
      <c r="AN266" s="40">
        <f>VLOOKUP(AM266,'Inputs_Metric 7'!$G$49:$H$51,2,FALSE)</f>
        <v>0.05</v>
      </c>
      <c r="AO266" s="104">
        <f>SUMIFS(
INDEX('Step 1_Metric 7'!$W$1:$AD$99999,    1,    MATCH(CONCATENATE($AL266," - ",$AI266),'Step 1_Metric 7'!$W$1:$AD$1,0))         :          INDEX('Step 1_Metric 7'!$W$1:$AD$99999,    99999,    MATCH(CONCATENATE($AL266," - ",$AI266),'Step 1_Metric 7'!$W$1:$AD$1,0)),
'Step 1_Metric 7'!$C$1:$C$99999,       $AM266,    'Step 1_Metric 7'!$D$1:$D$99999,     $AG266         )</f>
        <v>0</v>
      </c>
      <c r="AP266" s="104" t="str">
        <f t="shared" si="115"/>
        <v/>
      </c>
      <c r="AQ266" s="104" t="str">
        <f t="shared" si="116"/>
        <v/>
      </c>
      <c r="AR266" s="104">
        <f t="shared" si="117"/>
        <v>0</v>
      </c>
      <c r="AS266" s="104">
        <f t="shared" si="118"/>
        <v>0</v>
      </c>
      <c r="AT266" s="104" t="str">
        <f t="shared" si="119"/>
        <v/>
      </c>
      <c r="AU266" s="104">
        <f t="shared" si="120"/>
        <v>0</v>
      </c>
    </row>
    <row r="267" spans="2:47" x14ac:dyDescent="0.25">
      <c r="B267">
        <v>206</v>
      </c>
      <c r="C267" t="str">
        <f>IFERROR(VLOOKUP(B267,'Step 1_Metric 7'!A:D,4,FALSE),"")</f>
        <v/>
      </c>
      <c r="P267" s="38" t="str">
        <f t="shared" si="106"/>
        <v>Proprietor's IncomePost</v>
      </c>
      <c r="Q267" s="40">
        <f t="shared" si="130"/>
        <v>28</v>
      </c>
      <c r="R267" s="40" t="str">
        <f t="shared" si="107"/>
        <v/>
      </c>
      <c r="S267" s="40">
        <f t="shared" si="108"/>
        <v>7</v>
      </c>
      <c r="T267" s="38" t="str">
        <f t="shared" si="132"/>
        <v>Proprietor's Income</v>
      </c>
      <c r="U267" s="38">
        <f t="shared" si="109"/>
        <v>10</v>
      </c>
      <c r="V267" s="38" t="str">
        <f t="shared" si="110"/>
        <v>Metric</v>
      </c>
      <c r="W267" s="38" t="str">
        <f t="shared" si="124"/>
        <v>Post</v>
      </c>
      <c r="X267" s="102" t="str">
        <f t="shared" si="111"/>
        <v/>
      </c>
      <c r="Y267" s="245" t="str">
        <f t="shared" si="112"/>
        <v/>
      </c>
      <c r="AF267" s="40">
        <f t="shared" si="104"/>
        <v>11</v>
      </c>
      <c r="AG267" s="40" t="str">
        <f t="shared" si="113"/>
        <v/>
      </c>
      <c r="AH267" s="40">
        <f t="shared" si="144"/>
        <v>7</v>
      </c>
      <c r="AI267" s="40" t="str">
        <f t="shared" ref="AI267:AK267" si="151">AI243</f>
        <v>Output</v>
      </c>
      <c r="AJ267" s="40">
        <f t="shared" si="151"/>
        <v>1</v>
      </c>
      <c r="AK267" s="40" t="str">
        <f t="shared" si="151"/>
        <v>Priority Metric</v>
      </c>
      <c r="AL267" s="40" t="str">
        <f t="shared" ref="AL267:AL330" si="152">AL261</f>
        <v>Post</v>
      </c>
      <c r="AM267" s="40">
        <f t="shared" si="148"/>
        <v>100</v>
      </c>
      <c r="AN267" s="40">
        <f>VLOOKUP(AM267,'Inputs_Metric 7'!$G$49:$H$51,2,FALSE)</f>
        <v>0.01</v>
      </c>
      <c r="AO267" s="104">
        <f>SUMIFS(
INDEX('Step 1_Metric 7'!$W$1:$AD$99999,    1,    MATCH(CONCATENATE($AL267," - ",$AI267),'Step 1_Metric 7'!$W$1:$AD$1,0))         :          INDEX('Step 1_Metric 7'!$W$1:$AD$99999,    99999,    MATCH(CONCATENATE($AL267," - ",$AI267),'Step 1_Metric 7'!$W$1:$AD$1,0)),
'Step 1_Metric 7'!$C$1:$C$99999,       $AM267,    'Step 1_Metric 7'!$D$1:$D$99999,     $AG267         )</f>
        <v>0</v>
      </c>
      <c r="AP267" s="104">
        <f t="shared" si="115"/>
        <v>0</v>
      </c>
      <c r="AQ267" s="104">
        <f t="shared" si="116"/>
        <v>0</v>
      </c>
      <c r="AR267" s="104" t="str">
        <f t="shared" si="117"/>
        <v/>
      </c>
      <c r="AS267" s="104" t="str">
        <f t="shared" si="118"/>
        <v/>
      </c>
      <c r="AT267" s="104" t="str">
        <f t="shared" si="119"/>
        <v/>
      </c>
      <c r="AU267" s="104">
        <f t="shared" si="120"/>
        <v>0</v>
      </c>
    </row>
    <row r="268" spans="2:47" x14ac:dyDescent="0.25">
      <c r="B268">
        <v>207</v>
      </c>
      <c r="C268" t="str">
        <f>IFERROR(VLOOKUP(B268,'Step 1_Metric 7'!A:D,4,FALSE),"")</f>
        <v/>
      </c>
      <c r="P268" s="38" t="str">
        <f t="shared" si="106"/>
        <v>Labor IncomePre</v>
      </c>
      <c r="Q268" s="40">
        <f t="shared" si="130"/>
        <v>28</v>
      </c>
      <c r="R268" s="40" t="str">
        <f t="shared" si="107"/>
        <v/>
      </c>
      <c r="S268" s="40">
        <f t="shared" si="108"/>
        <v>7</v>
      </c>
      <c r="T268" s="38" t="str">
        <f t="shared" si="132"/>
        <v>Labor Income</v>
      </c>
      <c r="U268" s="38">
        <f t="shared" si="109"/>
        <v>11</v>
      </c>
      <c r="V268" s="38" t="str">
        <f t="shared" si="110"/>
        <v>Metric</v>
      </c>
      <c r="W268" s="38" t="str">
        <f t="shared" si="124"/>
        <v>Pre</v>
      </c>
      <c r="X268" s="102" t="str">
        <f t="shared" si="111"/>
        <v/>
      </c>
      <c r="Y268" s="245" t="str">
        <f t="shared" si="112"/>
        <v/>
      </c>
      <c r="AF268" s="40">
        <f t="shared" si="104"/>
        <v>12</v>
      </c>
      <c r="AG268" s="40" t="str">
        <f t="shared" si="113"/>
        <v/>
      </c>
      <c r="AH268" s="40">
        <f t="shared" si="144"/>
        <v>7</v>
      </c>
      <c r="AI268" s="40" t="str">
        <f t="shared" ref="AI268:AK268" si="153">AI244</f>
        <v>Proprietor's Income</v>
      </c>
      <c r="AJ268" s="40">
        <f t="shared" si="153"/>
        <v>10</v>
      </c>
      <c r="AK268" s="40" t="str">
        <f t="shared" si="153"/>
        <v>Metric</v>
      </c>
      <c r="AL268" s="40" t="str">
        <f t="shared" si="152"/>
        <v>Pre</v>
      </c>
      <c r="AM268" s="40">
        <f t="shared" si="148"/>
        <v>2</v>
      </c>
      <c r="AN268" s="40">
        <f>VLOOKUP(AM268,'Inputs_Metric 7'!$G$49:$H$51,2,FALSE)</f>
        <v>0.5</v>
      </c>
      <c r="AO268" s="104">
        <f>SUMIFS(
INDEX('Step 1_Metric 7'!$W$1:$AD$99999,    1,    MATCH(CONCATENATE($AL268," - ",$AI268),'Step 1_Metric 7'!$W$1:$AD$1,0))         :          INDEX('Step 1_Metric 7'!$W$1:$AD$99999,    99999,    MATCH(CONCATENATE($AL268," - ",$AI268),'Step 1_Metric 7'!$W$1:$AD$1,0)),
'Step 1_Metric 7'!$C$1:$C$99999,       $AM268,    'Step 1_Metric 7'!$D$1:$D$99999,     $AG268         )</f>
        <v>0</v>
      </c>
      <c r="AP268" s="104" t="str">
        <f t="shared" si="115"/>
        <v/>
      </c>
      <c r="AQ268" s="104" t="str">
        <f t="shared" si="116"/>
        <v/>
      </c>
      <c r="AR268" s="104" t="str">
        <f t="shared" si="117"/>
        <v/>
      </c>
      <c r="AS268" s="104" t="str">
        <f t="shared" si="118"/>
        <v/>
      </c>
      <c r="AT268" s="104">
        <f t="shared" si="119"/>
        <v>0</v>
      </c>
      <c r="AU268" s="104">
        <f t="shared" si="120"/>
        <v>0</v>
      </c>
    </row>
    <row r="269" spans="2:47" x14ac:dyDescent="0.25">
      <c r="B269">
        <v>208</v>
      </c>
      <c r="C269" t="str">
        <f>IFERROR(VLOOKUP(B269,'Step 1_Metric 7'!A:D,4,FALSE),"")</f>
        <v/>
      </c>
      <c r="P269" s="38" t="str">
        <f t="shared" si="106"/>
        <v>Labor IncomePost</v>
      </c>
      <c r="Q269" s="40">
        <f t="shared" si="130"/>
        <v>28</v>
      </c>
      <c r="R269" s="40" t="str">
        <f t="shared" si="107"/>
        <v/>
      </c>
      <c r="S269" s="40">
        <f t="shared" si="108"/>
        <v>7</v>
      </c>
      <c r="T269" s="38" t="str">
        <f t="shared" si="132"/>
        <v>Labor Income</v>
      </c>
      <c r="U269" s="38">
        <f t="shared" si="109"/>
        <v>11</v>
      </c>
      <c r="V269" s="38" t="str">
        <f t="shared" si="110"/>
        <v>Metric</v>
      </c>
      <c r="W269" s="38" t="str">
        <f t="shared" si="124"/>
        <v>Post</v>
      </c>
      <c r="X269" s="102" t="str">
        <f t="shared" si="111"/>
        <v/>
      </c>
      <c r="Y269" s="245" t="str">
        <f t="shared" si="112"/>
        <v/>
      </c>
      <c r="AF269" s="40">
        <f t="shared" si="104"/>
        <v>12</v>
      </c>
      <c r="AG269" s="40" t="str">
        <f t="shared" si="113"/>
        <v/>
      </c>
      <c r="AH269" s="40">
        <f t="shared" si="144"/>
        <v>7</v>
      </c>
      <c r="AI269" s="40" t="str">
        <f t="shared" ref="AI269:AK269" si="154">AI245</f>
        <v>Proprietor's Income</v>
      </c>
      <c r="AJ269" s="40">
        <f t="shared" si="154"/>
        <v>10</v>
      </c>
      <c r="AK269" s="40" t="str">
        <f t="shared" si="154"/>
        <v>Metric</v>
      </c>
      <c r="AL269" s="40" t="str">
        <f t="shared" si="152"/>
        <v>Pre</v>
      </c>
      <c r="AM269" s="40">
        <f t="shared" si="148"/>
        <v>20</v>
      </c>
      <c r="AN269" s="40">
        <f>VLOOKUP(AM269,'Inputs_Metric 7'!$G$49:$H$51,2,FALSE)</f>
        <v>0.05</v>
      </c>
      <c r="AO269" s="104">
        <f>SUMIFS(
INDEX('Step 1_Metric 7'!$W$1:$AD$99999,    1,    MATCH(CONCATENATE($AL269," - ",$AI269),'Step 1_Metric 7'!$W$1:$AD$1,0))         :          INDEX('Step 1_Metric 7'!$W$1:$AD$99999,    99999,    MATCH(CONCATENATE($AL269," - ",$AI269),'Step 1_Metric 7'!$W$1:$AD$1,0)),
'Step 1_Metric 7'!$C$1:$C$99999,       $AM269,    'Step 1_Metric 7'!$D$1:$D$99999,     $AG269         )</f>
        <v>0</v>
      </c>
      <c r="AP269" s="104" t="str">
        <f t="shared" si="115"/>
        <v/>
      </c>
      <c r="AQ269" s="104" t="str">
        <f t="shared" si="116"/>
        <v/>
      </c>
      <c r="AR269" s="104">
        <f t="shared" si="117"/>
        <v>0</v>
      </c>
      <c r="AS269" s="104">
        <f t="shared" si="118"/>
        <v>0</v>
      </c>
      <c r="AT269" s="104" t="str">
        <f t="shared" si="119"/>
        <v/>
      </c>
      <c r="AU269" s="104">
        <f t="shared" si="120"/>
        <v>0</v>
      </c>
    </row>
    <row r="270" spans="2:47" x14ac:dyDescent="0.25">
      <c r="B270">
        <v>209</v>
      </c>
      <c r="C270" t="str">
        <f>IFERROR(VLOOKUP(B270,'Step 1_Metric 7'!A:D,4,FALSE),"")</f>
        <v/>
      </c>
      <c r="P270" s="38" t="str">
        <f t="shared" si="106"/>
        <v>EmploymentPre</v>
      </c>
      <c r="Q270" s="40">
        <f t="shared" si="130"/>
        <v>28</v>
      </c>
      <c r="R270" s="40" t="str">
        <f t="shared" si="107"/>
        <v/>
      </c>
      <c r="S270" s="40">
        <f t="shared" si="108"/>
        <v>7</v>
      </c>
      <c r="T270" s="38" t="str">
        <f t="shared" si="132"/>
        <v>Employment</v>
      </c>
      <c r="U270" s="38">
        <f t="shared" si="109"/>
        <v>12</v>
      </c>
      <c r="V270" s="38" t="str">
        <f t="shared" si="110"/>
        <v>Metric</v>
      </c>
      <c r="W270" s="38" t="str">
        <f t="shared" si="124"/>
        <v>Pre</v>
      </c>
      <c r="X270" s="102" t="str">
        <f t="shared" si="111"/>
        <v/>
      </c>
      <c r="Y270" s="245" t="str">
        <f t="shared" si="112"/>
        <v/>
      </c>
      <c r="AF270" s="40">
        <f t="shared" si="104"/>
        <v>12</v>
      </c>
      <c r="AG270" s="40" t="str">
        <f t="shared" si="113"/>
        <v/>
      </c>
      <c r="AH270" s="40">
        <f t="shared" si="144"/>
        <v>7</v>
      </c>
      <c r="AI270" s="40" t="str">
        <f t="shared" ref="AI270:AK270" si="155">AI246</f>
        <v>Proprietor's Income</v>
      </c>
      <c r="AJ270" s="40">
        <f t="shared" si="155"/>
        <v>10</v>
      </c>
      <c r="AK270" s="40" t="str">
        <f t="shared" si="155"/>
        <v>Metric</v>
      </c>
      <c r="AL270" s="40" t="str">
        <f t="shared" si="152"/>
        <v>Pre</v>
      </c>
      <c r="AM270" s="40">
        <f t="shared" si="148"/>
        <v>100</v>
      </c>
      <c r="AN270" s="40">
        <f>VLOOKUP(AM270,'Inputs_Metric 7'!$G$49:$H$51,2,FALSE)</f>
        <v>0.01</v>
      </c>
      <c r="AO270" s="104">
        <f>SUMIFS(
INDEX('Step 1_Metric 7'!$W$1:$AD$99999,    1,    MATCH(CONCATENATE($AL270," - ",$AI270),'Step 1_Metric 7'!$W$1:$AD$1,0))         :          INDEX('Step 1_Metric 7'!$W$1:$AD$99999,    99999,    MATCH(CONCATENATE($AL270," - ",$AI270),'Step 1_Metric 7'!$W$1:$AD$1,0)),
'Step 1_Metric 7'!$C$1:$C$99999,       $AM270,    'Step 1_Metric 7'!$D$1:$D$99999,     $AG270         )</f>
        <v>0</v>
      </c>
      <c r="AP270" s="104">
        <f t="shared" si="115"/>
        <v>0</v>
      </c>
      <c r="AQ270" s="104">
        <f t="shared" si="116"/>
        <v>0</v>
      </c>
      <c r="AR270" s="104" t="str">
        <f t="shared" si="117"/>
        <v/>
      </c>
      <c r="AS270" s="104" t="str">
        <f t="shared" si="118"/>
        <v/>
      </c>
      <c r="AT270" s="104" t="str">
        <f t="shared" si="119"/>
        <v/>
      </c>
      <c r="AU270" s="104">
        <f t="shared" si="120"/>
        <v>0</v>
      </c>
    </row>
    <row r="271" spans="2:47" x14ac:dyDescent="0.25">
      <c r="B271">
        <v>210</v>
      </c>
      <c r="C271" t="str">
        <f>IFERROR(VLOOKUP(B271,'Step 1_Metric 7'!A:D,4,FALSE),"")</f>
        <v/>
      </c>
      <c r="P271" s="38" t="str">
        <f t="shared" si="106"/>
        <v>EmploymentPost</v>
      </c>
      <c r="Q271" s="40">
        <f t="shared" si="130"/>
        <v>28</v>
      </c>
      <c r="R271" s="40" t="str">
        <f t="shared" si="107"/>
        <v/>
      </c>
      <c r="S271" s="40">
        <f t="shared" si="108"/>
        <v>7</v>
      </c>
      <c r="T271" s="38" t="str">
        <f t="shared" si="132"/>
        <v>Employment</v>
      </c>
      <c r="U271" s="38">
        <f t="shared" si="109"/>
        <v>12</v>
      </c>
      <c r="V271" s="38" t="str">
        <f t="shared" si="110"/>
        <v>Metric</v>
      </c>
      <c r="W271" s="38" t="str">
        <f t="shared" si="124"/>
        <v>Post</v>
      </c>
      <c r="X271" s="102" t="str">
        <f t="shared" si="111"/>
        <v/>
      </c>
      <c r="Y271" s="245" t="str">
        <f t="shared" si="112"/>
        <v/>
      </c>
      <c r="AF271" s="40">
        <f t="shared" si="104"/>
        <v>12</v>
      </c>
      <c r="AG271" s="40" t="str">
        <f t="shared" si="113"/>
        <v/>
      </c>
      <c r="AH271" s="40">
        <f t="shared" si="144"/>
        <v>7</v>
      </c>
      <c r="AI271" s="40" t="str">
        <f t="shared" ref="AI271:AK271" si="156">AI247</f>
        <v>Proprietor's Income</v>
      </c>
      <c r="AJ271" s="40">
        <f t="shared" si="156"/>
        <v>10</v>
      </c>
      <c r="AK271" s="40" t="str">
        <f t="shared" si="156"/>
        <v>Metric</v>
      </c>
      <c r="AL271" s="40" t="str">
        <f t="shared" si="152"/>
        <v>Post</v>
      </c>
      <c r="AM271" s="40">
        <f t="shared" si="148"/>
        <v>2</v>
      </c>
      <c r="AN271" s="40">
        <f>VLOOKUP(AM271,'Inputs_Metric 7'!$G$49:$H$51,2,FALSE)</f>
        <v>0.5</v>
      </c>
      <c r="AO271" s="104">
        <f>SUMIFS(
INDEX('Step 1_Metric 7'!$W$1:$AD$99999,    1,    MATCH(CONCATENATE($AL271," - ",$AI271),'Step 1_Metric 7'!$W$1:$AD$1,0))         :          INDEX('Step 1_Metric 7'!$W$1:$AD$99999,    99999,    MATCH(CONCATENATE($AL271," - ",$AI271),'Step 1_Metric 7'!$W$1:$AD$1,0)),
'Step 1_Metric 7'!$C$1:$C$99999,       $AM271,    'Step 1_Metric 7'!$D$1:$D$99999,     $AG271         )</f>
        <v>0</v>
      </c>
      <c r="AP271" s="104" t="str">
        <f t="shared" si="115"/>
        <v/>
      </c>
      <c r="AQ271" s="104" t="str">
        <f t="shared" si="116"/>
        <v/>
      </c>
      <c r="AR271" s="104" t="str">
        <f t="shared" si="117"/>
        <v/>
      </c>
      <c r="AS271" s="104" t="str">
        <f t="shared" si="118"/>
        <v/>
      </c>
      <c r="AT271" s="104">
        <f t="shared" si="119"/>
        <v>0</v>
      </c>
      <c r="AU271" s="104">
        <f t="shared" si="120"/>
        <v>0</v>
      </c>
    </row>
    <row r="272" spans="2:47" x14ac:dyDescent="0.25">
      <c r="B272">
        <v>211</v>
      </c>
      <c r="C272" t="str">
        <f>IFERROR(VLOOKUP(B272,'Step 1_Metric 7'!A:D,4,FALSE),"")</f>
        <v/>
      </c>
      <c r="P272" s="38" t="str">
        <f t="shared" si="106"/>
        <v>OutputPre</v>
      </c>
      <c r="Q272" s="40">
        <f t="shared" si="130"/>
        <v>28</v>
      </c>
      <c r="R272" s="40" t="str">
        <f t="shared" si="107"/>
        <v/>
      </c>
      <c r="S272" s="40">
        <f t="shared" si="108"/>
        <v>7</v>
      </c>
      <c r="T272" s="38" t="str">
        <f t="shared" si="132"/>
        <v>Output</v>
      </c>
      <c r="U272" s="38">
        <f t="shared" si="109"/>
        <v>1</v>
      </c>
      <c r="V272" s="38" t="str">
        <f t="shared" si="110"/>
        <v>Priority Metric</v>
      </c>
      <c r="W272" s="38" t="str">
        <f t="shared" si="124"/>
        <v>Pre</v>
      </c>
      <c r="X272" s="102" t="str">
        <f t="shared" si="111"/>
        <v/>
      </c>
      <c r="Y272" s="245" t="str">
        <f t="shared" si="112"/>
        <v/>
      </c>
      <c r="AF272" s="40">
        <f t="shared" si="104"/>
        <v>12</v>
      </c>
      <c r="AG272" s="40" t="str">
        <f t="shared" si="113"/>
        <v/>
      </c>
      <c r="AH272" s="40">
        <f t="shared" si="144"/>
        <v>7</v>
      </c>
      <c r="AI272" s="40" t="str">
        <f t="shared" ref="AI272:AK272" si="157">AI248</f>
        <v>Proprietor's Income</v>
      </c>
      <c r="AJ272" s="40">
        <f t="shared" si="157"/>
        <v>10</v>
      </c>
      <c r="AK272" s="40" t="str">
        <f t="shared" si="157"/>
        <v>Metric</v>
      </c>
      <c r="AL272" s="40" t="str">
        <f t="shared" si="152"/>
        <v>Post</v>
      </c>
      <c r="AM272" s="40">
        <f t="shared" si="148"/>
        <v>20</v>
      </c>
      <c r="AN272" s="40">
        <f>VLOOKUP(AM272,'Inputs_Metric 7'!$G$49:$H$51,2,FALSE)</f>
        <v>0.05</v>
      </c>
      <c r="AO272" s="104">
        <f>SUMIFS(
INDEX('Step 1_Metric 7'!$W$1:$AD$99999,    1,    MATCH(CONCATENATE($AL272," - ",$AI272),'Step 1_Metric 7'!$W$1:$AD$1,0))         :          INDEX('Step 1_Metric 7'!$W$1:$AD$99999,    99999,    MATCH(CONCATENATE($AL272," - ",$AI272),'Step 1_Metric 7'!$W$1:$AD$1,0)),
'Step 1_Metric 7'!$C$1:$C$99999,       $AM272,    'Step 1_Metric 7'!$D$1:$D$99999,     $AG272         )</f>
        <v>0</v>
      </c>
      <c r="AP272" s="104" t="str">
        <f t="shared" si="115"/>
        <v/>
      </c>
      <c r="AQ272" s="104" t="str">
        <f t="shared" si="116"/>
        <v/>
      </c>
      <c r="AR272" s="104">
        <f t="shared" si="117"/>
        <v>0</v>
      </c>
      <c r="AS272" s="104">
        <f t="shared" si="118"/>
        <v>0</v>
      </c>
      <c r="AT272" s="104" t="str">
        <f t="shared" si="119"/>
        <v/>
      </c>
      <c r="AU272" s="104">
        <f t="shared" si="120"/>
        <v>0</v>
      </c>
    </row>
    <row r="273" spans="2:47" x14ac:dyDescent="0.25">
      <c r="B273">
        <v>212</v>
      </c>
      <c r="C273" t="str">
        <f>IFERROR(VLOOKUP(B273,'Step 1_Metric 7'!A:D,4,FALSE),"")</f>
        <v/>
      </c>
      <c r="P273" s="38" t="str">
        <f t="shared" si="106"/>
        <v>OutputPost</v>
      </c>
      <c r="Q273" s="40">
        <f t="shared" si="130"/>
        <v>28</v>
      </c>
      <c r="R273" s="40" t="str">
        <f t="shared" si="107"/>
        <v/>
      </c>
      <c r="S273" s="40">
        <f t="shared" si="108"/>
        <v>7</v>
      </c>
      <c r="T273" s="38" t="str">
        <f t="shared" si="132"/>
        <v>Output</v>
      </c>
      <c r="U273" s="38">
        <f t="shared" si="109"/>
        <v>1</v>
      </c>
      <c r="V273" s="38" t="str">
        <f t="shared" si="110"/>
        <v>Priority Metric</v>
      </c>
      <c r="W273" s="38" t="str">
        <f t="shared" si="124"/>
        <v>Post</v>
      </c>
      <c r="X273" s="102" t="str">
        <f t="shared" si="111"/>
        <v/>
      </c>
      <c r="Y273" s="245" t="str">
        <f t="shared" si="112"/>
        <v/>
      </c>
      <c r="AF273" s="40">
        <f t="shared" si="104"/>
        <v>12</v>
      </c>
      <c r="AG273" s="40" t="str">
        <f t="shared" si="113"/>
        <v/>
      </c>
      <c r="AH273" s="40">
        <f t="shared" si="144"/>
        <v>7</v>
      </c>
      <c r="AI273" s="40" t="str">
        <f t="shared" ref="AI273:AK273" si="158">AI249</f>
        <v>Proprietor's Income</v>
      </c>
      <c r="AJ273" s="40">
        <f t="shared" si="158"/>
        <v>10</v>
      </c>
      <c r="AK273" s="40" t="str">
        <f t="shared" si="158"/>
        <v>Metric</v>
      </c>
      <c r="AL273" s="40" t="str">
        <f t="shared" si="152"/>
        <v>Post</v>
      </c>
      <c r="AM273" s="40">
        <f t="shared" si="148"/>
        <v>100</v>
      </c>
      <c r="AN273" s="40">
        <f>VLOOKUP(AM273,'Inputs_Metric 7'!$G$49:$H$51,2,FALSE)</f>
        <v>0.01</v>
      </c>
      <c r="AO273" s="104">
        <f>SUMIFS(
INDEX('Step 1_Metric 7'!$W$1:$AD$99999,    1,    MATCH(CONCATENATE($AL273," - ",$AI273),'Step 1_Metric 7'!$W$1:$AD$1,0))         :          INDEX('Step 1_Metric 7'!$W$1:$AD$99999,    99999,    MATCH(CONCATENATE($AL273," - ",$AI273),'Step 1_Metric 7'!$W$1:$AD$1,0)),
'Step 1_Metric 7'!$C$1:$C$99999,       $AM273,    'Step 1_Metric 7'!$D$1:$D$99999,     $AG273         )</f>
        <v>0</v>
      </c>
      <c r="AP273" s="104">
        <f t="shared" si="115"/>
        <v>0</v>
      </c>
      <c r="AQ273" s="104">
        <f t="shared" si="116"/>
        <v>0</v>
      </c>
      <c r="AR273" s="104" t="str">
        <f t="shared" si="117"/>
        <v/>
      </c>
      <c r="AS273" s="104" t="str">
        <f t="shared" si="118"/>
        <v/>
      </c>
      <c r="AT273" s="104" t="str">
        <f t="shared" si="119"/>
        <v/>
      </c>
      <c r="AU273" s="104">
        <f t="shared" si="120"/>
        <v>0</v>
      </c>
    </row>
    <row r="274" spans="2:47" x14ac:dyDescent="0.25">
      <c r="B274">
        <v>213</v>
      </c>
      <c r="C274" t="str">
        <f>IFERROR(VLOOKUP(B274,'Step 1_Metric 7'!A:D,4,FALSE),"")</f>
        <v/>
      </c>
      <c r="P274" s="38" t="str">
        <f t="shared" si="106"/>
        <v>Proprietor's IncomePre</v>
      </c>
      <c r="Q274" s="40">
        <f t="shared" si="130"/>
        <v>29</v>
      </c>
      <c r="R274" s="40" t="str">
        <f t="shared" si="107"/>
        <v/>
      </c>
      <c r="S274" s="40">
        <f t="shared" si="108"/>
        <v>7</v>
      </c>
      <c r="T274" s="38" t="str">
        <f t="shared" si="132"/>
        <v>Proprietor's Income</v>
      </c>
      <c r="U274" s="38">
        <f t="shared" si="109"/>
        <v>10</v>
      </c>
      <c r="V274" s="38" t="str">
        <f t="shared" si="110"/>
        <v>Metric</v>
      </c>
      <c r="W274" s="38" t="str">
        <f t="shared" si="124"/>
        <v>Pre</v>
      </c>
      <c r="X274" s="102" t="str">
        <f t="shared" si="111"/>
        <v/>
      </c>
      <c r="Y274" s="245" t="str">
        <f t="shared" si="112"/>
        <v/>
      </c>
      <c r="AF274" s="40">
        <f t="shared" si="104"/>
        <v>12</v>
      </c>
      <c r="AG274" s="40" t="str">
        <f t="shared" si="113"/>
        <v/>
      </c>
      <c r="AH274" s="40">
        <f t="shared" si="144"/>
        <v>7</v>
      </c>
      <c r="AI274" s="40" t="str">
        <f t="shared" ref="AI274:AK274" si="159">AI250</f>
        <v>Labor Income</v>
      </c>
      <c r="AJ274" s="40">
        <f t="shared" si="159"/>
        <v>11</v>
      </c>
      <c r="AK274" s="40" t="str">
        <f t="shared" si="159"/>
        <v>Metric</v>
      </c>
      <c r="AL274" s="40" t="str">
        <f t="shared" si="152"/>
        <v>Pre</v>
      </c>
      <c r="AM274" s="40">
        <f t="shared" si="148"/>
        <v>2</v>
      </c>
      <c r="AN274" s="40">
        <f>VLOOKUP(AM274,'Inputs_Metric 7'!$G$49:$H$51,2,FALSE)</f>
        <v>0.5</v>
      </c>
      <c r="AO274" s="104">
        <f>SUMIFS(
INDEX('Step 1_Metric 7'!$W$1:$AD$99999,    1,    MATCH(CONCATENATE($AL274," - ",$AI274),'Step 1_Metric 7'!$W$1:$AD$1,0))         :          INDEX('Step 1_Metric 7'!$W$1:$AD$99999,    99999,    MATCH(CONCATENATE($AL274," - ",$AI274),'Step 1_Metric 7'!$W$1:$AD$1,0)),
'Step 1_Metric 7'!$C$1:$C$99999,       $AM274,    'Step 1_Metric 7'!$D$1:$D$99999,     $AG274         )</f>
        <v>0</v>
      </c>
      <c r="AP274" s="104" t="str">
        <f t="shared" si="115"/>
        <v/>
      </c>
      <c r="AQ274" s="104" t="str">
        <f t="shared" si="116"/>
        <v/>
      </c>
      <c r="AR274" s="104" t="str">
        <f t="shared" si="117"/>
        <v/>
      </c>
      <c r="AS274" s="104" t="str">
        <f t="shared" si="118"/>
        <v/>
      </c>
      <c r="AT274" s="104">
        <f t="shared" si="119"/>
        <v>0</v>
      </c>
      <c r="AU274" s="104">
        <f t="shared" si="120"/>
        <v>0</v>
      </c>
    </row>
    <row r="275" spans="2:47" x14ac:dyDescent="0.25">
      <c r="B275">
        <v>214</v>
      </c>
      <c r="C275" t="str">
        <f>IFERROR(VLOOKUP(B275,'Step 1_Metric 7'!A:D,4,FALSE),"")</f>
        <v/>
      </c>
      <c r="P275" s="38" t="str">
        <f t="shared" si="106"/>
        <v>Proprietor's IncomePost</v>
      </c>
      <c r="Q275" s="40">
        <f t="shared" si="130"/>
        <v>29</v>
      </c>
      <c r="R275" s="40" t="str">
        <f t="shared" si="107"/>
        <v/>
      </c>
      <c r="S275" s="40">
        <f t="shared" si="108"/>
        <v>7</v>
      </c>
      <c r="T275" s="38" t="str">
        <f t="shared" si="132"/>
        <v>Proprietor's Income</v>
      </c>
      <c r="U275" s="38">
        <f t="shared" si="109"/>
        <v>10</v>
      </c>
      <c r="V275" s="38" t="str">
        <f t="shared" si="110"/>
        <v>Metric</v>
      </c>
      <c r="W275" s="38" t="str">
        <f t="shared" si="124"/>
        <v>Post</v>
      </c>
      <c r="X275" s="102" t="str">
        <f t="shared" si="111"/>
        <v/>
      </c>
      <c r="Y275" s="245" t="str">
        <f t="shared" si="112"/>
        <v/>
      </c>
      <c r="AF275" s="40">
        <f t="shared" si="104"/>
        <v>12</v>
      </c>
      <c r="AG275" s="40" t="str">
        <f t="shared" si="113"/>
        <v/>
      </c>
      <c r="AH275" s="40">
        <f t="shared" si="144"/>
        <v>7</v>
      </c>
      <c r="AI275" s="40" t="str">
        <f t="shared" ref="AI275:AK275" si="160">AI251</f>
        <v>Labor Income</v>
      </c>
      <c r="AJ275" s="40">
        <f t="shared" si="160"/>
        <v>11</v>
      </c>
      <c r="AK275" s="40" t="str">
        <f t="shared" si="160"/>
        <v>Metric</v>
      </c>
      <c r="AL275" s="40" t="str">
        <f t="shared" si="152"/>
        <v>Pre</v>
      </c>
      <c r="AM275" s="40">
        <f t="shared" si="148"/>
        <v>20</v>
      </c>
      <c r="AN275" s="40">
        <f>VLOOKUP(AM275,'Inputs_Metric 7'!$G$49:$H$51,2,FALSE)</f>
        <v>0.05</v>
      </c>
      <c r="AO275" s="104">
        <f>SUMIFS(
INDEX('Step 1_Metric 7'!$W$1:$AD$99999,    1,    MATCH(CONCATENATE($AL275," - ",$AI275),'Step 1_Metric 7'!$W$1:$AD$1,0))         :          INDEX('Step 1_Metric 7'!$W$1:$AD$99999,    99999,    MATCH(CONCATENATE($AL275," - ",$AI275),'Step 1_Metric 7'!$W$1:$AD$1,0)),
'Step 1_Metric 7'!$C$1:$C$99999,       $AM275,    'Step 1_Metric 7'!$D$1:$D$99999,     $AG275         )</f>
        <v>0</v>
      </c>
      <c r="AP275" s="104" t="str">
        <f t="shared" si="115"/>
        <v/>
      </c>
      <c r="AQ275" s="104" t="str">
        <f t="shared" si="116"/>
        <v/>
      </c>
      <c r="AR275" s="104">
        <f t="shared" si="117"/>
        <v>0</v>
      </c>
      <c r="AS275" s="104">
        <f t="shared" si="118"/>
        <v>0</v>
      </c>
      <c r="AT275" s="104" t="str">
        <f t="shared" si="119"/>
        <v/>
      </c>
      <c r="AU275" s="104">
        <f t="shared" si="120"/>
        <v>0</v>
      </c>
    </row>
    <row r="276" spans="2:47" x14ac:dyDescent="0.25">
      <c r="B276">
        <v>215</v>
      </c>
      <c r="C276" t="str">
        <f>IFERROR(VLOOKUP(B276,'Step 1_Metric 7'!A:D,4,FALSE),"")</f>
        <v/>
      </c>
      <c r="P276" s="38" t="str">
        <f t="shared" si="106"/>
        <v>Labor IncomePre</v>
      </c>
      <c r="Q276" s="40">
        <f t="shared" si="130"/>
        <v>29</v>
      </c>
      <c r="R276" s="40" t="str">
        <f t="shared" si="107"/>
        <v/>
      </c>
      <c r="S276" s="40">
        <f t="shared" si="108"/>
        <v>7</v>
      </c>
      <c r="T276" s="38" t="str">
        <f t="shared" si="132"/>
        <v>Labor Income</v>
      </c>
      <c r="U276" s="38">
        <f t="shared" si="109"/>
        <v>11</v>
      </c>
      <c r="V276" s="38" t="str">
        <f t="shared" si="110"/>
        <v>Metric</v>
      </c>
      <c r="W276" s="38" t="str">
        <f t="shared" si="124"/>
        <v>Pre</v>
      </c>
      <c r="X276" s="102" t="str">
        <f t="shared" si="111"/>
        <v/>
      </c>
      <c r="Y276" s="245" t="str">
        <f t="shared" si="112"/>
        <v/>
      </c>
      <c r="AF276" s="40">
        <f t="shared" si="104"/>
        <v>12</v>
      </c>
      <c r="AG276" s="40" t="str">
        <f t="shared" si="113"/>
        <v/>
      </c>
      <c r="AH276" s="40">
        <f t="shared" si="144"/>
        <v>7</v>
      </c>
      <c r="AI276" s="40" t="str">
        <f t="shared" ref="AI276:AK276" si="161">AI252</f>
        <v>Labor Income</v>
      </c>
      <c r="AJ276" s="40">
        <f t="shared" si="161"/>
        <v>11</v>
      </c>
      <c r="AK276" s="40" t="str">
        <f t="shared" si="161"/>
        <v>Metric</v>
      </c>
      <c r="AL276" s="40" t="str">
        <f t="shared" si="152"/>
        <v>Pre</v>
      </c>
      <c r="AM276" s="40">
        <f t="shared" si="148"/>
        <v>100</v>
      </c>
      <c r="AN276" s="40">
        <f>VLOOKUP(AM276,'Inputs_Metric 7'!$G$49:$H$51,2,FALSE)</f>
        <v>0.01</v>
      </c>
      <c r="AO276" s="104">
        <f>SUMIFS(
INDEX('Step 1_Metric 7'!$W$1:$AD$99999,    1,    MATCH(CONCATENATE($AL276," - ",$AI276),'Step 1_Metric 7'!$W$1:$AD$1,0))         :          INDEX('Step 1_Metric 7'!$W$1:$AD$99999,    99999,    MATCH(CONCATENATE($AL276," - ",$AI276),'Step 1_Metric 7'!$W$1:$AD$1,0)),
'Step 1_Metric 7'!$C$1:$C$99999,       $AM276,    'Step 1_Metric 7'!$D$1:$D$99999,     $AG276         )</f>
        <v>0</v>
      </c>
      <c r="AP276" s="104">
        <f t="shared" si="115"/>
        <v>0</v>
      </c>
      <c r="AQ276" s="104">
        <f t="shared" si="116"/>
        <v>0</v>
      </c>
      <c r="AR276" s="104" t="str">
        <f t="shared" si="117"/>
        <v/>
      </c>
      <c r="AS276" s="104" t="str">
        <f t="shared" si="118"/>
        <v/>
      </c>
      <c r="AT276" s="104" t="str">
        <f t="shared" si="119"/>
        <v/>
      </c>
      <c r="AU276" s="104">
        <f t="shared" si="120"/>
        <v>0</v>
      </c>
    </row>
    <row r="277" spans="2:47" x14ac:dyDescent="0.25">
      <c r="B277">
        <v>216</v>
      </c>
      <c r="C277" t="str">
        <f>IFERROR(VLOOKUP(B277,'Step 1_Metric 7'!A:D,4,FALSE),"")</f>
        <v/>
      </c>
      <c r="P277" s="38" t="str">
        <f t="shared" si="106"/>
        <v>Labor IncomePost</v>
      </c>
      <c r="Q277" s="40">
        <f t="shared" si="130"/>
        <v>29</v>
      </c>
      <c r="R277" s="40" t="str">
        <f t="shared" si="107"/>
        <v/>
      </c>
      <c r="S277" s="40">
        <f t="shared" si="108"/>
        <v>7</v>
      </c>
      <c r="T277" s="38" t="str">
        <f t="shared" si="132"/>
        <v>Labor Income</v>
      </c>
      <c r="U277" s="38">
        <f t="shared" si="109"/>
        <v>11</v>
      </c>
      <c r="V277" s="38" t="str">
        <f t="shared" si="110"/>
        <v>Metric</v>
      </c>
      <c r="W277" s="38" t="str">
        <f t="shared" si="124"/>
        <v>Post</v>
      </c>
      <c r="X277" s="102" t="str">
        <f t="shared" si="111"/>
        <v/>
      </c>
      <c r="Y277" s="245" t="str">
        <f t="shared" si="112"/>
        <v/>
      </c>
      <c r="AF277" s="40">
        <f t="shared" si="104"/>
        <v>12</v>
      </c>
      <c r="AG277" s="40" t="str">
        <f t="shared" si="113"/>
        <v/>
      </c>
      <c r="AH277" s="40">
        <f t="shared" si="144"/>
        <v>7</v>
      </c>
      <c r="AI277" s="40" t="str">
        <f t="shared" ref="AI277:AK277" si="162">AI253</f>
        <v>Labor Income</v>
      </c>
      <c r="AJ277" s="40">
        <f t="shared" si="162"/>
        <v>11</v>
      </c>
      <c r="AK277" s="40" t="str">
        <f t="shared" si="162"/>
        <v>Metric</v>
      </c>
      <c r="AL277" s="40" t="str">
        <f t="shared" si="152"/>
        <v>Post</v>
      </c>
      <c r="AM277" s="40">
        <f t="shared" si="148"/>
        <v>2</v>
      </c>
      <c r="AN277" s="40">
        <f>VLOOKUP(AM277,'Inputs_Metric 7'!$G$49:$H$51,2,FALSE)</f>
        <v>0.5</v>
      </c>
      <c r="AO277" s="104">
        <f>SUMIFS(
INDEX('Step 1_Metric 7'!$W$1:$AD$99999,    1,    MATCH(CONCATENATE($AL277," - ",$AI277),'Step 1_Metric 7'!$W$1:$AD$1,0))         :          INDEX('Step 1_Metric 7'!$W$1:$AD$99999,    99999,    MATCH(CONCATENATE($AL277," - ",$AI277),'Step 1_Metric 7'!$W$1:$AD$1,0)),
'Step 1_Metric 7'!$C$1:$C$99999,       $AM277,    'Step 1_Metric 7'!$D$1:$D$99999,     $AG277         )</f>
        <v>0</v>
      </c>
      <c r="AP277" s="104" t="str">
        <f t="shared" si="115"/>
        <v/>
      </c>
      <c r="AQ277" s="104" t="str">
        <f t="shared" si="116"/>
        <v/>
      </c>
      <c r="AR277" s="104" t="str">
        <f t="shared" si="117"/>
        <v/>
      </c>
      <c r="AS277" s="104" t="str">
        <f t="shared" si="118"/>
        <v/>
      </c>
      <c r="AT277" s="104">
        <f t="shared" si="119"/>
        <v>0</v>
      </c>
      <c r="AU277" s="104">
        <f t="shared" si="120"/>
        <v>0</v>
      </c>
    </row>
    <row r="278" spans="2:47" x14ac:dyDescent="0.25">
      <c r="B278">
        <v>217</v>
      </c>
      <c r="C278" t="str">
        <f>IFERROR(VLOOKUP(B278,'Step 1_Metric 7'!A:D,4,FALSE),"")</f>
        <v/>
      </c>
      <c r="P278" s="38" t="str">
        <f t="shared" si="106"/>
        <v>EmploymentPre</v>
      </c>
      <c r="Q278" s="40">
        <f t="shared" si="130"/>
        <v>29</v>
      </c>
      <c r="R278" s="40" t="str">
        <f t="shared" si="107"/>
        <v/>
      </c>
      <c r="S278" s="40">
        <f t="shared" si="108"/>
        <v>7</v>
      </c>
      <c r="T278" s="38" t="str">
        <f t="shared" si="132"/>
        <v>Employment</v>
      </c>
      <c r="U278" s="38">
        <f t="shared" si="109"/>
        <v>12</v>
      </c>
      <c r="V278" s="38" t="str">
        <f t="shared" si="110"/>
        <v>Metric</v>
      </c>
      <c r="W278" s="38" t="str">
        <f t="shared" si="124"/>
        <v>Pre</v>
      </c>
      <c r="X278" s="102" t="str">
        <f t="shared" si="111"/>
        <v/>
      </c>
      <c r="Y278" s="245" t="str">
        <f t="shared" si="112"/>
        <v/>
      </c>
      <c r="AF278" s="40">
        <f t="shared" si="104"/>
        <v>12</v>
      </c>
      <c r="AG278" s="40" t="str">
        <f t="shared" si="113"/>
        <v/>
      </c>
      <c r="AH278" s="40">
        <f t="shared" si="144"/>
        <v>7</v>
      </c>
      <c r="AI278" s="40" t="str">
        <f t="shared" ref="AI278:AK278" si="163">AI254</f>
        <v>Labor Income</v>
      </c>
      <c r="AJ278" s="40">
        <f t="shared" si="163"/>
        <v>11</v>
      </c>
      <c r="AK278" s="40" t="str">
        <f t="shared" si="163"/>
        <v>Metric</v>
      </c>
      <c r="AL278" s="40" t="str">
        <f t="shared" si="152"/>
        <v>Post</v>
      </c>
      <c r="AM278" s="40">
        <f t="shared" si="148"/>
        <v>20</v>
      </c>
      <c r="AN278" s="40">
        <f>VLOOKUP(AM278,'Inputs_Metric 7'!$G$49:$H$51,2,FALSE)</f>
        <v>0.05</v>
      </c>
      <c r="AO278" s="104">
        <f>SUMIFS(
INDEX('Step 1_Metric 7'!$W$1:$AD$99999,    1,    MATCH(CONCATENATE($AL278," - ",$AI278),'Step 1_Metric 7'!$W$1:$AD$1,0))         :          INDEX('Step 1_Metric 7'!$W$1:$AD$99999,    99999,    MATCH(CONCATENATE($AL278," - ",$AI278),'Step 1_Metric 7'!$W$1:$AD$1,0)),
'Step 1_Metric 7'!$C$1:$C$99999,       $AM278,    'Step 1_Metric 7'!$D$1:$D$99999,     $AG278         )</f>
        <v>0</v>
      </c>
      <c r="AP278" s="104" t="str">
        <f t="shared" si="115"/>
        <v/>
      </c>
      <c r="AQ278" s="104" t="str">
        <f t="shared" si="116"/>
        <v/>
      </c>
      <c r="AR278" s="104">
        <f t="shared" si="117"/>
        <v>0</v>
      </c>
      <c r="AS278" s="104">
        <f t="shared" si="118"/>
        <v>0</v>
      </c>
      <c r="AT278" s="104" t="str">
        <f t="shared" si="119"/>
        <v/>
      </c>
      <c r="AU278" s="104">
        <f t="shared" si="120"/>
        <v>0</v>
      </c>
    </row>
    <row r="279" spans="2:47" x14ac:dyDescent="0.25">
      <c r="B279">
        <v>218</v>
      </c>
      <c r="C279" t="str">
        <f>IFERROR(VLOOKUP(B279,'Step 1_Metric 7'!A:D,4,FALSE),"")</f>
        <v/>
      </c>
      <c r="P279" s="38" t="str">
        <f t="shared" si="106"/>
        <v>EmploymentPost</v>
      </c>
      <c r="Q279" s="40">
        <f t="shared" si="130"/>
        <v>29</v>
      </c>
      <c r="R279" s="40" t="str">
        <f t="shared" si="107"/>
        <v/>
      </c>
      <c r="S279" s="40">
        <f t="shared" si="108"/>
        <v>7</v>
      </c>
      <c r="T279" s="38" t="str">
        <f t="shared" si="132"/>
        <v>Employment</v>
      </c>
      <c r="U279" s="38">
        <f t="shared" si="109"/>
        <v>12</v>
      </c>
      <c r="V279" s="38" t="str">
        <f t="shared" si="110"/>
        <v>Metric</v>
      </c>
      <c r="W279" s="38" t="str">
        <f t="shared" si="124"/>
        <v>Post</v>
      </c>
      <c r="X279" s="102" t="str">
        <f t="shared" si="111"/>
        <v/>
      </c>
      <c r="Y279" s="245" t="str">
        <f t="shared" si="112"/>
        <v/>
      </c>
      <c r="AF279" s="40">
        <f t="shared" si="104"/>
        <v>12</v>
      </c>
      <c r="AG279" s="40" t="str">
        <f t="shared" si="113"/>
        <v/>
      </c>
      <c r="AH279" s="40">
        <f t="shared" si="144"/>
        <v>7</v>
      </c>
      <c r="AI279" s="40" t="str">
        <f t="shared" ref="AI279:AK279" si="164">AI255</f>
        <v>Labor Income</v>
      </c>
      <c r="AJ279" s="40">
        <f t="shared" si="164"/>
        <v>11</v>
      </c>
      <c r="AK279" s="40" t="str">
        <f t="shared" si="164"/>
        <v>Metric</v>
      </c>
      <c r="AL279" s="40" t="str">
        <f t="shared" si="152"/>
        <v>Post</v>
      </c>
      <c r="AM279" s="40">
        <f t="shared" si="148"/>
        <v>100</v>
      </c>
      <c r="AN279" s="40">
        <f>VLOOKUP(AM279,'Inputs_Metric 7'!$G$49:$H$51,2,FALSE)</f>
        <v>0.01</v>
      </c>
      <c r="AO279" s="104">
        <f>SUMIFS(
INDEX('Step 1_Metric 7'!$W$1:$AD$99999,    1,    MATCH(CONCATENATE($AL279," - ",$AI279),'Step 1_Metric 7'!$W$1:$AD$1,0))         :          INDEX('Step 1_Metric 7'!$W$1:$AD$99999,    99999,    MATCH(CONCATENATE($AL279," - ",$AI279),'Step 1_Metric 7'!$W$1:$AD$1,0)),
'Step 1_Metric 7'!$C$1:$C$99999,       $AM279,    'Step 1_Metric 7'!$D$1:$D$99999,     $AG279         )</f>
        <v>0</v>
      </c>
      <c r="AP279" s="104">
        <f t="shared" si="115"/>
        <v>0</v>
      </c>
      <c r="AQ279" s="104">
        <f t="shared" si="116"/>
        <v>0</v>
      </c>
      <c r="AR279" s="104" t="str">
        <f t="shared" si="117"/>
        <v/>
      </c>
      <c r="AS279" s="104" t="str">
        <f t="shared" si="118"/>
        <v/>
      </c>
      <c r="AT279" s="104" t="str">
        <f t="shared" si="119"/>
        <v/>
      </c>
      <c r="AU279" s="104">
        <f t="shared" si="120"/>
        <v>0</v>
      </c>
    </row>
    <row r="280" spans="2:47" x14ac:dyDescent="0.25">
      <c r="B280">
        <v>219</v>
      </c>
      <c r="C280" t="str">
        <f>IFERROR(VLOOKUP(B280,'Step 1_Metric 7'!A:D,4,FALSE),"")</f>
        <v/>
      </c>
      <c r="P280" s="38" t="str">
        <f t="shared" si="106"/>
        <v>OutputPre</v>
      </c>
      <c r="Q280" s="40">
        <f t="shared" si="130"/>
        <v>29</v>
      </c>
      <c r="R280" s="40" t="str">
        <f t="shared" si="107"/>
        <v/>
      </c>
      <c r="S280" s="40">
        <f t="shared" si="108"/>
        <v>7</v>
      </c>
      <c r="T280" s="38" t="str">
        <f t="shared" si="132"/>
        <v>Output</v>
      </c>
      <c r="U280" s="38">
        <f t="shared" si="109"/>
        <v>1</v>
      </c>
      <c r="V280" s="38" t="str">
        <f t="shared" si="110"/>
        <v>Priority Metric</v>
      </c>
      <c r="W280" s="38" t="str">
        <f t="shared" si="124"/>
        <v>Pre</v>
      </c>
      <c r="X280" s="102" t="str">
        <f t="shared" si="111"/>
        <v/>
      </c>
      <c r="Y280" s="245" t="str">
        <f t="shared" si="112"/>
        <v/>
      </c>
      <c r="AF280" s="40">
        <f t="shared" si="104"/>
        <v>12</v>
      </c>
      <c r="AG280" s="40" t="str">
        <f t="shared" si="113"/>
        <v/>
      </c>
      <c r="AH280" s="40">
        <f t="shared" si="144"/>
        <v>7</v>
      </c>
      <c r="AI280" s="40" t="str">
        <f t="shared" ref="AI280:AK280" si="165">AI256</f>
        <v>Employment</v>
      </c>
      <c r="AJ280" s="40">
        <f t="shared" si="165"/>
        <v>12</v>
      </c>
      <c r="AK280" s="40" t="str">
        <f t="shared" si="165"/>
        <v>Metric</v>
      </c>
      <c r="AL280" s="40" t="str">
        <f t="shared" si="152"/>
        <v>Pre</v>
      </c>
      <c r="AM280" s="40">
        <f t="shared" si="148"/>
        <v>2</v>
      </c>
      <c r="AN280" s="40">
        <f>VLOOKUP(AM280,'Inputs_Metric 7'!$G$49:$H$51,2,FALSE)</f>
        <v>0.5</v>
      </c>
      <c r="AO280" s="104">
        <f>SUMIFS(
INDEX('Step 1_Metric 7'!$W$1:$AD$99999,    1,    MATCH(CONCATENATE($AL280," - ",$AI280),'Step 1_Metric 7'!$W$1:$AD$1,0))         :          INDEX('Step 1_Metric 7'!$W$1:$AD$99999,    99999,    MATCH(CONCATENATE($AL280," - ",$AI280),'Step 1_Metric 7'!$W$1:$AD$1,0)),
'Step 1_Metric 7'!$C$1:$C$99999,       $AM280,    'Step 1_Metric 7'!$D$1:$D$99999,     $AG280         )</f>
        <v>0</v>
      </c>
      <c r="AP280" s="104" t="str">
        <f t="shared" si="115"/>
        <v/>
      </c>
      <c r="AQ280" s="104" t="str">
        <f t="shared" si="116"/>
        <v/>
      </c>
      <c r="AR280" s="104" t="str">
        <f t="shared" si="117"/>
        <v/>
      </c>
      <c r="AS280" s="104" t="str">
        <f t="shared" si="118"/>
        <v/>
      </c>
      <c r="AT280" s="104">
        <f t="shared" si="119"/>
        <v>0</v>
      </c>
      <c r="AU280" s="104">
        <f t="shared" si="120"/>
        <v>0</v>
      </c>
    </row>
    <row r="281" spans="2:47" x14ac:dyDescent="0.25">
      <c r="B281">
        <v>220</v>
      </c>
      <c r="C281" t="str">
        <f>IFERROR(VLOOKUP(B281,'Step 1_Metric 7'!A:D,4,FALSE),"")</f>
        <v/>
      </c>
      <c r="P281" s="38" t="str">
        <f t="shared" si="106"/>
        <v>OutputPost</v>
      </c>
      <c r="Q281" s="40">
        <f t="shared" si="130"/>
        <v>29</v>
      </c>
      <c r="R281" s="40" t="str">
        <f t="shared" si="107"/>
        <v/>
      </c>
      <c r="S281" s="40">
        <f t="shared" si="108"/>
        <v>7</v>
      </c>
      <c r="T281" s="38" t="str">
        <f t="shared" si="132"/>
        <v>Output</v>
      </c>
      <c r="U281" s="38">
        <f t="shared" si="109"/>
        <v>1</v>
      </c>
      <c r="V281" s="38" t="str">
        <f t="shared" si="110"/>
        <v>Priority Metric</v>
      </c>
      <c r="W281" s="38" t="str">
        <f t="shared" si="124"/>
        <v>Post</v>
      </c>
      <c r="X281" s="102" t="str">
        <f t="shared" si="111"/>
        <v/>
      </c>
      <c r="Y281" s="245" t="str">
        <f t="shared" si="112"/>
        <v/>
      </c>
      <c r="AF281" s="40">
        <f t="shared" si="104"/>
        <v>12</v>
      </c>
      <c r="AG281" s="40" t="str">
        <f t="shared" si="113"/>
        <v/>
      </c>
      <c r="AH281" s="40">
        <f t="shared" si="144"/>
        <v>7</v>
      </c>
      <c r="AI281" s="40" t="str">
        <f t="shared" ref="AI281:AK281" si="166">AI257</f>
        <v>Employment</v>
      </c>
      <c r="AJ281" s="40">
        <f t="shared" si="166"/>
        <v>12</v>
      </c>
      <c r="AK281" s="40" t="str">
        <f t="shared" si="166"/>
        <v>Metric</v>
      </c>
      <c r="AL281" s="40" t="str">
        <f t="shared" si="152"/>
        <v>Pre</v>
      </c>
      <c r="AM281" s="40">
        <f t="shared" si="148"/>
        <v>20</v>
      </c>
      <c r="AN281" s="40">
        <f>VLOOKUP(AM281,'Inputs_Metric 7'!$G$49:$H$51,2,FALSE)</f>
        <v>0.05</v>
      </c>
      <c r="AO281" s="104">
        <f>SUMIFS(
INDEX('Step 1_Metric 7'!$W$1:$AD$99999,    1,    MATCH(CONCATENATE($AL281," - ",$AI281),'Step 1_Metric 7'!$W$1:$AD$1,0))         :          INDEX('Step 1_Metric 7'!$W$1:$AD$99999,    99999,    MATCH(CONCATENATE($AL281," - ",$AI281),'Step 1_Metric 7'!$W$1:$AD$1,0)),
'Step 1_Metric 7'!$C$1:$C$99999,       $AM281,    'Step 1_Metric 7'!$D$1:$D$99999,     $AG281         )</f>
        <v>0</v>
      </c>
      <c r="AP281" s="104" t="str">
        <f t="shared" si="115"/>
        <v/>
      </c>
      <c r="AQ281" s="104" t="str">
        <f t="shared" si="116"/>
        <v/>
      </c>
      <c r="AR281" s="104">
        <f t="shared" si="117"/>
        <v>0</v>
      </c>
      <c r="AS281" s="104">
        <f t="shared" si="118"/>
        <v>0</v>
      </c>
      <c r="AT281" s="104" t="str">
        <f t="shared" si="119"/>
        <v/>
      </c>
      <c r="AU281" s="104">
        <f t="shared" si="120"/>
        <v>0</v>
      </c>
    </row>
    <row r="282" spans="2:47" x14ac:dyDescent="0.25">
      <c r="B282">
        <v>221</v>
      </c>
      <c r="C282" t="str">
        <f>IFERROR(VLOOKUP(B282,'Step 1_Metric 7'!A:D,4,FALSE),"")</f>
        <v/>
      </c>
      <c r="P282" s="38" t="str">
        <f t="shared" si="106"/>
        <v>Proprietor's IncomePre</v>
      </c>
      <c r="Q282" s="40">
        <f t="shared" si="130"/>
        <v>30</v>
      </c>
      <c r="R282" s="40" t="str">
        <f t="shared" si="107"/>
        <v/>
      </c>
      <c r="S282" s="40">
        <f t="shared" si="108"/>
        <v>7</v>
      </c>
      <c r="T282" s="38" t="str">
        <f t="shared" si="132"/>
        <v>Proprietor's Income</v>
      </c>
      <c r="U282" s="38">
        <f t="shared" si="109"/>
        <v>10</v>
      </c>
      <c r="V282" s="38" t="str">
        <f t="shared" si="110"/>
        <v>Metric</v>
      </c>
      <c r="W282" s="38" t="str">
        <f t="shared" si="124"/>
        <v>Pre</v>
      </c>
      <c r="X282" s="102" t="str">
        <f t="shared" si="111"/>
        <v/>
      </c>
      <c r="Y282" s="245" t="str">
        <f t="shared" si="112"/>
        <v/>
      </c>
      <c r="AF282" s="40">
        <f t="shared" si="104"/>
        <v>12</v>
      </c>
      <c r="AG282" s="40" t="str">
        <f t="shared" si="113"/>
        <v/>
      </c>
      <c r="AH282" s="40">
        <f t="shared" si="144"/>
        <v>7</v>
      </c>
      <c r="AI282" s="40" t="str">
        <f t="shared" ref="AI282:AK282" si="167">AI258</f>
        <v>Employment</v>
      </c>
      <c r="AJ282" s="40">
        <f t="shared" si="167"/>
        <v>12</v>
      </c>
      <c r="AK282" s="40" t="str">
        <f t="shared" si="167"/>
        <v>Metric</v>
      </c>
      <c r="AL282" s="40" t="str">
        <f t="shared" si="152"/>
        <v>Pre</v>
      </c>
      <c r="AM282" s="40">
        <f t="shared" si="148"/>
        <v>100</v>
      </c>
      <c r="AN282" s="40">
        <f>VLOOKUP(AM282,'Inputs_Metric 7'!$G$49:$H$51,2,FALSE)</f>
        <v>0.01</v>
      </c>
      <c r="AO282" s="104">
        <f>SUMIFS(
INDEX('Step 1_Metric 7'!$W$1:$AD$99999,    1,    MATCH(CONCATENATE($AL282," - ",$AI282),'Step 1_Metric 7'!$W$1:$AD$1,0))         :          INDEX('Step 1_Metric 7'!$W$1:$AD$99999,    99999,    MATCH(CONCATENATE($AL282," - ",$AI282),'Step 1_Metric 7'!$W$1:$AD$1,0)),
'Step 1_Metric 7'!$C$1:$C$99999,       $AM282,    'Step 1_Metric 7'!$D$1:$D$99999,     $AG282         )</f>
        <v>0</v>
      </c>
      <c r="AP282" s="104">
        <f t="shared" si="115"/>
        <v>0</v>
      </c>
      <c r="AQ282" s="104">
        <f t="shared" si="116"/>
        <v>0</v>
      </c>
      <c r="AR282" s="104" t="str">
        <f t="shared" si="117"/>
        <v/>
      </c>
      <c r="AS282" s="104" t="str">
        <f t="shared" si="118"/>
        <v/>
      </c>
      <c r="AT282" s="104" t="str">
        <f t="shared" si="119"/>
        <v/>
      </c>
      <c r="AU282" s="104">
        <f t="shared" si="120"/>
        <v>0</v>
      </c>
    </row>
    <row r="283" spans="2:47" x14ac:dyDescent="0.25">
      <c r="B283">
        <v>222</v>
      </c>
      <c r="C283" t="str">
        <f>IFERROR(VLOOKUP(B283,'Step 1_Metric 7'!A:D,4,FALSE),"")</f>
        <v/>
      </c>
      <c r="P283" s="38" t="str">
        <f t="shared" si="106"/>
        <v>Proprietor's IncomePost</v>
      </c>
      <c r="Q283" s="40">
        <f t="shared" si="130"/>
        <v>30</v>
      </c>
      <c r="R283" s="40" t="str">
        <f t="shared" si="107"/>
        <v/>
      </c>
      <c r="S283" s="40">
        <f t="shared" si="108"/>
        <v>7</v>
      </c>
      <c r="T283" s="38" t="str">
        <f t="shared" si="132"/>
        <v>Proprietor's Income</v>
      </c>
      <c r="U283" s="38">
        <f t="shared" si="109"/>
        <v>10</v>
      </c>
      <c r="V283" s="38" t="str">
        <f t="shared" si="110"/>
        <v>Metric</v>
      </c>
      <c r="W283" s="38" t="str">
        <f t="shared" si="124"/>
        <v>Post</v>
      </c>
      <c r="X283" s="102" t="str">
        <f t="shared" si="111"/>
        <v/>
      </c>
      <c r="Y283" s="245" t="str">
        <f t="shared" si="112"/>
        <v/>
      </c>
      <c r="AF283" s="40">
        <f t="shared" si="104"/>
        <v>12</v>
      </c>
      <c r="AG283" s="40" t="str">
        <f t="shared" si="113"/>
        <v/>
      </c>
      <c r="AH283" s="40">
        <f t="shared" si="144"/>
        <v>7</v>
      </c>
      <c r="AI283" s="40" t="str">
        <f t="shared" ref="AI283:AK283" si="168">AI259</f>
        <v>Employment</v>
      </c>
      <c r="AJ283" s="40">
        <f t="shared" si="168"/>
        <v>12</v>
      </c>
      <c r="AK283" s="40" t="str">
        <f t="shared" si="168"/>
        <v>Metric</v>
      </c>
      <c r="AL283" s="40" t="str">
        <f t="shared" si="152"/>
        <v>Post</v>
      </c>
      <c r="AM283" s="40">
        <f t="shared" si="148"/>
        <v>2</v>
      </c>
      <c r="AN283" s="40">
        <f>VLOOKUP(AM283,'Inputs_Metric 7'!$G$49:$H$51,2,FALSE)</f>
        <v>0.5</v>
      </c>
      <c r="AO283" s="104">
        <f>SUMIFS(
INDEX('Step 1_Metric 7'!$W$1:$AD$99999,    1,    MATCH(CONCATENATE($AL283," - ",$AI283),'Step 1_Metric 7'!$W$1:$AD$1,0))         :          INDEX('Step 1_Metric 7'!$W$1:$AD$99999,    99999,    MATCH(CONCATENATE($AL283," - ",$AI283),'Step 1_Metric 7'!$W$1:$AD$1,0)),
'Step 1_Metric 7'!$C$1:$C$99999,       $AM283,    'Step 1_Metric 7'!$D$1:$D$99999,     $AG283         )</f>
        <v>0</v>
      </c>
      <c r="AP283" s="104" t="str">
        <f t="shared" si="115"/>
        <v/>
      </c>
      <c r="AQ283" s="104" t="str">
        <f t="shared" si="116"/>
        <v/>
      </c>
      <c r="AR283" s="104" t="str">
        <f t="shared" si="117"/>
        <v/>
      </c>
      <c r="AS283" s="104" t="str">
        <f t="shared" si="118"/>
        <v/>
      </c>
      <c r="AT283" s="104">
        <f t="shared" si="119"/>
        <v>0</v>
      </c>
      <c r="AU283" s="104">
        <f t="shared" si="120"/>
        <v>0</v>
      </c>
    </row>
    <row r="284" spans="2:47" x14ac:dyDescent="0.25">
      <c r="B284">
        <v>223</v>
      </c>
      <c r="C284" t="str">
        <f>IFERROR(VLOOKUP(B284,'Step 1_Metric 7'!A:D,4,FALSE),"")</f>
        <v/>
      </c>
      <c r="P284" s="38" t="str">
        <f t="shared" si="106"/>
        <v>Labor IncomePre</v>
      </c>
      <c r="Q284" s="40">
        <f t="shared" si="130"/>
        <v>30</v>
      </c>
      <c r="R284" s="40" t="str">
        <f t="shared" si="107"/>
        <v/>
      </c>
      <c r="S284" s="40">
        <f t="shared" si="108"/>
        <v>7</v>
      </c>
      <c r="T284" s="38" t="str">
        <f t="shared" si="132"/>
        <v>Labor Income</v>
      </c>
      <c r="U284" s="38">
        <f t="shared" si="109"/>
        <v>11</v>
      </c>
      <c r="V284" s="38" t="str">
        <f t="shared" si="110"/>
        <v>Metric</v>
      </c>
      <c r="W284" s="38" t="str">
        <f t="shared" si="124"/>
        <v>Pre</v>
      </c>
      <c r="X284" s="102" t="str">
        <f t="shared" si="111"/>
        <v/>
      </c>
      <c r="Y284" s="245" t="str">
        <f t="shared" si="112"/>
        <v/>
      </c>
      <c r="AF284" s="40">
        <f t="shared" si="104"/>
        <v>12</v>
      </c>
      <c r="AG284" s="40" t="str">
        <f t="shared" si="113"/>
        <v/>
      </c>
      <c r="AH284" s="40">
        <f t="shared" si="144"/>
        <v>7</v>
      </c>
      <c r="AI284" s="40" t="str">
        <f t="shared" ref="AI284:AK284" si="169">AI260</f>
        <v>Employment</v>
      </c>
      <c r="AJ284" s="40">
        <f t="shared" si="169"/>
        <v>12</v>
      </c>
      <c r="AK284" s="40" t="str">
        <f t="shared" si="169"/>
        <v>Metric</v>
      </c>
      <c r="AL284" s="40" t="str">
        <f t="shared" si="152"/>
        <v>Post</v>
      </c>
      <c r="AM284" s="40">
        <f t="shared" si="148"/>
        <v>20</v>
      </c>
      <c r="AN284" s="40">
        <f>VLOOKUP(AM284,'Inputs_Metric 7'!$G$49:$H$51,2,FALSE)</f>
        <v>0.05</v>
      </c>
      <c r="AO284" s="104">
        <f>SUMIFS(
INDEX('Step 1_Metric 7'!$W$1:$AD$99999,    1,    MATCH(CONCATENATE($AL284," - ",$AI284),'Step 1_Metric 7'!$W$1:$AD$1,0))         :          INDEX('Step 1_Metric 7'!$W$1:$AD$99999,    99999,    MATCH(CONCATENATE($AL284," - ",$AI284),'Step 1_Metric 7'!$W$1:$AD$1,0)),
'Step 1_Metric 7'!$C$1:$C$99999,       $AM284,    'Step 1_Metric 7'!$D$1:$D$99999,     $AG284         )</f>
        <v>0</v>
      </c>
      <c r="AP284" s="104" t="str">
        <f t="shared" si="115"/>
        <v/>
      </c>
      <c r="AQ284" s="104" t="str">
        <f t="shared" si="116"/>
        <v/>
      </c>
      <c r="AR284" s="104">
        <f t="shared" si="117"/>
        <v>0</v>
      </c>
      <c r="AS284" s="104">
        <f t="shared" si="118"/>
        <v>0</v>
      </c>
      <c r="AT284" s="104" t="str">
        <f t="shared" si="119"/>
        <v/>
      </c>
      <c r="AU284" s="104">
        <f t="shared" si="120"/>
        <v>0</v>
      </c>
    </row>
    <row r="285" spans="2:47" x14ac:dyDescent="0.25">
      <c r="B285">
        <v>224</v>
      </c>
      <c r="C285" t="str">
        <f>IFERROR(VLOOKUP(B285,'Step 1_Metric 7'!A:D,4,FALSE),"")</f>
        <v/>
      </c>
      <c r="P285" s="38" t="str">
        <f t="shared" si="106"/>
        <v>Labor IncomePost</v>
      </c>
      <c r="Q285" s="40">
        <f t="shared" si="130"/>
        <v>30</v>
      </c>
      <c r="R285" s="40" t="str">
        <f t="shared" si="107"/>
        <v/>
      </c>
      <c r="S285" s="40">
        <f t="shared" si="108"/>
        <v>7</v>
      </c>
      <c r="T285" s="38" t="str">
        <f t="shared" si="132"/>
        <v>Labor Income</v>
      </c>
      <c r="U285" s="38">
        <f t="shared" si="109"/>
        <v>11</v>
      </c>
      <c r="V285" s="38" t="str">
        <f t="shared" si="110"/>
        <v>Metric</v>
      </c>
      <c r="W285" s="38" t="str">
        <f t="shared" si="124"/>
        <v>Post</v>
      </c>
      <c r="X285" s="102" t="str">
        <f t="shared" si="111"/>
        <v/>
      </c>
      <c r="Y285" s="245" t="str">
        <f t="shared" si="112"/>
        <v/>
      </c>
      <c r="AF285" s="40">
        <f t="shared" ref="AF285:AF348" si="170">AF261+1</f>
        <v>12</v>
      </c>
      <c r="AG285" s="40" t="str">
        <f t="shared" si="113"/>
        <v/>
      </c>
      <c r="AH285" s="40">
        <f t="shared" si="144"/>
        <v>7</v>
      </c>
      <c r="AI285" s="40" t="str">
        <f t="shared" ref="AI285:AK285" si="171">AI261</f>
        <v>Employment</v>
      </c>
      <c r="AJ285" s="40">
        <f t="shared" si="171"/>
        <v>12</v>
      </c>
      <c r="AK285" s="40" t="str">
        <f t="shared" si="171"/>
        <v>Metric</v>
      </c>
      <c r="AL285" s="40" t="str">
        <f t="shared" si="152"/>
        <v>Post</v>
      </c>
      <c r="AM285" s="40">
        <f t="shared" si="148"/>
        <v>100</v>
      </c>
      <c r="AN285" s="40">
        <f>VLOOKUP(AM285,'Inputs_Metric 7'!$G$49:$H$51,2,FALSE)</f>
        <v>0.01</v>
      </c>
      <c r="AO285" s="104">
        <f>SUMIFS(
INDEX('Step 1_Metric 7'!$W$1:$AD$99999,    1,    MATCH(CONCATENATE($AL285," - ",$AI285),'Step 1_Metric 7'!$W$1:$AD$1,0))         :          INDEX('Step 1_Metric 7'!$W$1:$AD$99999,    99999,    MATCH(CONCATENATE($AL285," - ",$AI285),'Step 1_Metric 7'!$W$1:$AD$1,0)),
'Step 1_Metric 7'!$C$1:$C$99999,       $AM285,    'Step 1_Metric 7'!$D$1:$D$99999,     $AG285         )</f>
        <v>0</v>
      </c>
      <c r="AP285" s="104">
        <f t="shared" si="115"/>
        <v>0</v>
      </c>
      <c r="AQ285" s="104">
        <f t="shared" si="116"/>
        <v>0</v>
      </c>
      <c r="AR285" s="104" t="str">
        <f t="shared" si="117"/>
        <v/>
      </c>
      <c r="AS285" s="104" t="str">
        <f t="shared" si="118"/>
        <v/>
      </c>
      <c r="AT285" s="104" t="str">
        <f t="shared" si="119"/>
        <v/>
      </c>
      <c r="AU285" s="104">
        <f t="shared" si="120"/>
        <v>0</v>
      </c>
    </row>
    <row r="286" spans="2:47" x14ac:dyDescent="0.25">
      <c r="B286">
        <v>225</v>
      </c>
      <c r="C286" t="str">
        <f>IFERROR(VLOOKUP(B286,'Step 1_Metric 7'!A:D,4,FALSE),"")</f>
        <v/>
      </c>
      <c r="P286" s="38" t="str">
        <f t="shared" si="106"/>
        <v>EmploymentPre</v>
      </c>
      <c r="Q286" s="40">
        <f t="shared" si="130"/>
        <v>30</v>
      </c>
      <c r="R286" s="40" t="str">
        <f t="shared" si="107"/>
        <v/>
      </c>
      <c r="S286" s="40">
        <f t="shared" si="108"/>
        <v>7</v>
      </c>
      <c r="T286" s="38" t="str">
        <f t="shared" si="132"/>
        <v>Employment</v>
      </c>
      <c r="U286" s="38">
        <f t="shared" si="109"/>
        <v>12</v>
      </c>
      <c r="V286" s="38" t="str">
        <f t="shared" si="110"/>
        <v>Metric</v>
      </c>
      <c r="W286" s="38" t="str">
        <f t="shared" si="124"/>
        <v>Pre</v>
      </c>
      <c r="X286" s="102" t="str">
        <f t="shared" si="111"/>
        <v/>
      </c>
      <c r="Y286" s="245" t="str">
        <f t="shared" si="112"/>
        <v/>
      </c>
      <c r="AF286" s="40">
        <f t="shared" si="170"/>
        <v>12</v>
      </c>
      <c r="AG286" s="40" t="str">
        <f t="shared" si="113"/>
        <v/>
      </c>
      <c r="AH286" s="40">
        <f t="shared" si="144"/>
        <v>7</v>
      </c>
      <c r="AI286" s="40" t="str">
        <f t="shared" ref="AI286:AK286" si="172">AI262</f>
        <v>Output</v>
      </c>
      <c r="AJ286" s="40">
        <f t="shared" si="172"/>
        <v>1</v>
      </c>
      <c r="AK286" s="40" t="str">
        <f t="shared" si="172"/>
        <v>Priority Metric</v>
      </c>
      <c r="AL286" s="40" t="str">
        <f t="shared" si="152"/>
        <v>Pre</v>
      </c>
      <c r="AM286" s="40">
        <f t="shared" si="148"/>
        <v>2</v>
      </c>
      <c r="AN286" s="40">
        <f>VLOOKUP(AM286,'Inputs_Metric 7'!$G$49:$H$51,2,FALSE)</f>
        <v>0.5</v>
      </c>
      <c r="AO286" s="104">
        <f>SUMIFS(
INDEX('Step 1_Metric 7'!$W$1:$AD$99999,    1,    MATCH(CONCATENATE($AL286," - ",$AI286),'Step 1_Metric 7'!$W$1:$AD$1,0))         :          INDEX('Step 1_Metric 7'!$W$1:$AD$99999,    99999,    MATCH(CONCATENATE($AL286," - ",$AI286),'Step 1_Metric 7'!$W$1:$AD$1,0)),
'Step 1_Metric 7'!$C$1:$C$99999,       $AM286,    'Step 1_Metric 7'!$D$1:$D$99999,     $AG286         )</f>
        <v>0</v>
      </c>
      <c r="AP286" s="104" t="str">
        <f t="shared" si="115"/>
        <v/>
      </c>
      <c r="AQ286" s="104" t="str">
        <f t="shared" si="116"/>
        <v/>
      </c>
      <c r="AR286" s="104" t="str">
        <f t="shared" si="117"/>
        <v/>
      </c>
      <c r="AS286" s="104" t="str">
        <f t="shared" si="118"/>
        <v/>
      </c>
      <c r="AT286" s="104">
        <f t="shared" si="119"/>
        <v>0</v>
      </c>
      <c r="AU286" s="104">
        <f t="shared" si="120"/>
        <v>0</v>
      </c>
    </row>
    <row r="287" spans="2:47" x14ac:dyDescent="0.25">
      <c r="B287">
        <v>226</v>
      </c>
      <c r="C287" t="str">
        <f>IFERROR(VLOOKUP(B287,'Step 1_Metric 7'!A:D,4,FALSE),"")</f>
        <v/>
      </c>
      <c r="P287" s="38" t="str">
        <f t="shared" si="106"/>
        <v>EmploymentPost</v>
      </c>
      <c r="Q287" s="40">
        <f t="shared" si="130"/>
        <v>30</v>
      </c>
      <c r="R287" s="40" t="str">
        <f t="shared" si="107"/>
        <v/>
      </c>
      <c r="S287" s="40">
        <f t="shared" si="108"/>
        <v>7</v>
      </c>
      <c r="T287" s="38" t="str">
        <f t="shared" si="132"/>
        <v>Employment</v>
      </c>
      <c r="U287" s="38">
        <f t="shared" si="109"/>
        <v>12</v>
      </c>
      <c r="V287" s="38" t="str">
        <f t="shared" si="110"/>
        <v>Metric</v>
      </c>
      <c r="W287" s="38" t="str">
        <f t="shared" si="124"/>
        <v>Post</v>
      </c>
      <c r="X287" s="102" t="str">
        <f t="shared" si="111"/>
        <v/>
      </c>
      <c r="Y287" s="245" t="str">
        <f t="shared" si="112"/>
        <v/>
      </c>
      <c r="AF287" s="40">
        <f t="shared" si="170"/>
        <v>12</v>
      </c>
      <c r="AG287" s="40" t="str">
        <f t="shared" si="113"/>
        <v/>
      </c>
      <c r="AH287" s="40">
        <f t="shared" si="144"/>
        <v>7</v>
      </c>
      <c r="AI287" s="40" t="str">
        <f t="shared" ref="AI287:AK287" si="173">AI263</f>
        <v>Output</v>
      </c>
      <c r="AJ287" s="40">
        <f t="shared" si="173"/>
        <v>1</v>
      </c>
      <c r="AK287" s="40" t="str">
        <f t="shared" si="173"/>
        <v>Priority Metric</v>
      </c>
      <c r="AL287" s="40" t="str">
        <f t="shared" si="152"/>
        <v>Pre</v>
      </c>
      <c r="AM287" s="40">
        <f t="shared" si="148"/>
        <v>20</v>
      </c>
      <c r="AN287" s="40">
        <f>VLOOKUP(AM287,'Inputs_Metric 7'!$G$49:$H$51,2,FALSE)</f>
        <v>0.05</v>
      </c>
      <c r="AO287" s="104">
        <f>SUMIFS(
INDEX('Step 1_Metric 7'!$W$1:$AD$99999,    1,    MATCH(CONCATENATE($AL287," - ",$AI287),'Step 1_Metric 7'!$W$1:$AD$1,0))         :          INDEX('Step 1_Metric 7'!$W$1:$AD$99999,    99999,    MATCH(CONCATENATE($AL287," - ",$AI287),'Step 1_Metric 7'!$W$1:$AD$1,0)),
'Step 1_Metric 7'!$C$1:$C$99999,       $AM287,    'Step 1_Metric 7'!$D$1:$D$99999,     $AG287         )</f>
        <v>0</v>
      </c>
      <c r="AP287" s="104" t="str">
        <f t="shared" si="115"/>
        <v/>
      </c>
      <c r="AQ287" s="104" t="str">
        <f t="shared" si="116"/>
        <v/>
      </c>
      <c r="AR287" s="104">
        <f t="shared" si="117"/>
        <v>0</v>
      </c>
      <c r="AS287" s="104">
        <f t="shared" si="118"/>
        <v>0</v>
      </c>
      <c r="AT287" s="104" t="str">
        <f t="shared" si="119"/>
        <v/>
      </c>
      <c r="AU287" s="104">
        <f t="shared" si="120"/>
        <v>0</v>
      </c>
    </row>
    <row r="288" spans="2:47" x14ac:dyDescent="0.25">
      <c r="B288">
        <v>227</v>
      </c>
      <c r="C288" t="str">
        <f>IFERROR(VLOOKUP(B288,'Step 1_Metric 7'!A:D,4,FALSE),"")</f>
        <v/>
      </c>
      <c r="P288" s="38" t="str">
        <f t="shared" si="106"/>
        <v>OutputPre</v>
      </c>
      <c r="Q288" s="40">
        <f t="shared" si="130"/>
        <v>30</v>
      </c>
      <c r="R288" s="40" t="str">
        <f t="shared" si="107"/>
        <v/>
      </c>
      <c r="S288" s="40">
        <f t="shared" si="108"/>
        <v>7</v>
      </c>
      <c r="T288" s="38" t="str">
        <f t="shared" si="132"/>
        <v>Output</v>
      </c>
      <c r="U288" s="38">
        <f t="shared" si="109"/>
        <v>1</v>
      </c>
      <c r="V288" s="38" t="str">
        <f t="shared" si="110"/>
        <v>Priority Metric</v>
      </c>
      <c r="W288" s="38" t="str">
        <f t="shared" si="124"/>
        <v>Pre</v>
      </c>
      <c r="X288" s="102" t="str">
        <f t="shared" si="111"/>
        <v/>
      </c>
      <c r="Y288" s="245" t="str">
        <f t="shared" si="112"/>
        <v/>
      </c>
      <c r="AF288" s="40">
        <f t="shared" si="170"/>
        <v>12</v>
      </c>
      <c r="AG288" s="40" t="str">
        <f t="shared" si="113"/>
        <v/>
      </c>
      <c r="AH288" s="40">
        <f t="shared" si="144"/>
        <v>7</v>
      </c>
      <c r="AI288" s="40" t="str">
        <f t="shared" ref="AI288:AK288" si="174">AI264</f>
        <v>Output</v>
      </c>
      <c r="AJ288" s="40">
        <f t="shared" si="174"/>
        <v>1</v>
      </c>
      <c r="AK288" s="40" t="str">
        <f t="shared" si="174"/>
        <v>Priority Metric</v>
      </c>
      <c r="AL288" s="40" t="str">
        <f t="shared" si="152"/>
        <v>Pre</v>
      </c>
      <c r="AM288" s="40">
        <f t="shared" si="148"/>
        <v>100</v>
      </c>
      <c r="AN288" s="40">
        <f>VLOOKUP(AM288,'Inputs_Metric 7'!$G$49:$H$51,2,FALSE)</f>
        <v>0.01</v>
      </c>
      <c r="AO288" s="104">
        <f>SUMIFS(
INDEX('Step 1_Metric 7'!$W$1:$AD$99999,    1,    MATCH(CONCATENATE($AL288," - ",$AI288),'Step 1_Metric 7'!$W$1:$AD$1,0))         :          INDEX('Step 1_Metric 7'!$W$1:$AD$99999,    99999,    MATCH(CONCATENATE($AL288," - ",$AI288),'Step 1_Metric 7'!$W$1:$AD$1,0)),
'Step 1_Metric 7'!$C$1:$C$99999,       $AM288,    'Step 1_Metric 7'!$D$1:$D$99999,     $AG288         )</f>
        <v>0</v>
      </c>
      <c r="AP288" s="104">
        <f t="shared" si="115"/>
        <v>0</v>
      </c>
      <c r="AQ288" s="104">
        <f t="shared" si="116"/>
        <v>0</v>
      </c>
      <c r="AR288" s="104" t="str">
        <f t="shared" si="117"/>
        <v/>
      </c>
      <c r="AS288" s="104" t="str">
        <f t="shared" si="118"/>
        <v/>
      </c>
      <c r="AT288" s="104" t="str">
        <f t="shared" si="119"/>
        <v/>
      </c>
      <c r="AU288" s="104">
        <f t="shared" si="120"/>
        <v>0</v>
      </c>
    </row>
    <row r="289" spans="2:47" x14ac:dyDescent="0.25">
      <c r="B289">
        <v>228</v>
      </c>
      <c r="C289" t="str">
        <f>IFERROR(VLOOKUP(B289,'Step 1_Metric 7'!A:D,4,FALSE),"")</f>
        <v/>
      </c>
      <c r="P289" s="38" t="str">
        <f t="shared" si="106"/>
        <v>OutputPost</v>
      </c>
      <c r="Q289" s="40">
        <f t="shared" si="130"/>
        <v>30</v>
      </c>
      <c r="R289" s="40" t="str">
        <f t="shared" si="107"/>
        <v/>
      </c>
      <c r="S289" s="40">
        <f t="shared" si="108"/>
        <v>7</v>
      </c>
      <c r="T289" s="38" t="str">
        <f t="shared" si="132"/>
        <v>Output</v>
      </c>
      <c r="U289" s="38">
        <f t="shared" si="109"/>
        <v>1</v>
      </c>
      <c r="V289" s="38" t="str">
        <f t="shared" si="110"/>
        <v>Priority Metric</v>
      </c>
      <c r="W289" s="38" t="str">
        <f t="shared" si="124"/>
        <v>Post</v>
      </c>
      <c r="X289" s="102" t="str">
        <f t="shared" si="111"/>
        <v/>
      </c>
      <c r="Y289" s="245" t="str">
        <f t="shared" si="112"/>
        <v/>
      </c>
      <c r="AF289" s="40">
        <f t="shared" si="170"/>
        <v>12</v>
      </c>
      <c r="AG289" s="40" t="str">
        <f t="shared" si="113"/>
        <v/>
      </c>
      <c r="AH289" s="40">
        <f t="shared" si="144"/>
        <v>7</v>
      </c>
      <c r="AI289" s="40" t="str">
        <f t="shared" ref="AI289:AK289" si="175">AI265</f>
        <v>Output</v>
      </c>
      <c r="AJ289" s="40">
        <f t="shared" si="175"/>
        <v>1</v>
      </c>
      <c r="AK289" s="40" t="str">
        <f t="shared" si="175"/>
        <v>Priority Metric</v>
      </c>
      <c r="AL289" s="40" t="str">
        <f t="shared" si="152"/>
        <v>Post</v>
      </c>
      <c r="AM289" s="40">
        <f t="shared" si="148"/>
        <v>2</v>
      </c>
      <c r="AN289" s="40">
        <f>VLOOKUP(AM289,'Inputs_Metric 7'!$G$49:$H$51,2,FALSE)</f>
        <v>0.5</v>
      </c>
      <c r="AO289" s="104">
        <f>SUMIFS(
INDEX('Step 1_Metric 7'!$W$1:$AD$99999,    1,    MATCH(CONCATENATE($AL289," - ",$AI289),'Step 1_Metric 7'!$W$1:$AD$1,0))         :          INDEX('Step 1_Metric 7'!$W$1:$AD$99999,    99999,    MATCH(CONCATENATE($AL289," - ",$AI289),'Step 1_Metric 7'!$W$1:$AD$1,0)),
'Step 1_Metric 7'!$C$1:$C$99999,       $AM289,    'Step 1_Metric 7'!$D$1:$D$99999,     $AG289         )</f>
        <v>0</v>
      </c>
      <c r="AP289" s="104" t="str">
        <f t="shared" si="115"/>
        <v/>
      </c>
      <c r="AQ289" s="104" t="str">
        <f t="shared" si="116"/>
        <v/>
      </c>
      <c r="AR289" s="104" t="str">
        <f t="shared" si="117"/>
        <v/>
      </c>
      <c r="AS289" s="104" t="str">
        <f t="shared" si="118"/>
        <v/>
      </c>
      <c r="AT289" s="104">
        <f t="shared" si="119"/>
        <v>0</v>
      </c>
      <c r="AU289" s="104">
        <f t="shared" si="120"/>
        <v>0</v>
      </c>
    </row>
    <row r="290" spans="2:47" x14ac:dyDescent="0.25">
      <c r="B290">
        <v>229</v>
      </c>
      <c r="C290" t="str">
        <f>IFERROR(VLOOKUP(B290,'Step 1_Metric 7'!A:D,4,FALSE),"")</f>
        <v/>
      </c>
      <c r="P290" s="38" t="str">
        <f t="shared" si="106"/>
        <v>Proprietor's IncomePre</v>
      </c>
      <c r="Q290" s="40">
        <f t="shared" si="130"/>
        <v>31</v>
      </c>
      <c r="R290" s="40" t="str">
        <f t="shared" si="107"/>
        <v/>
      </c>
      <c r="S290" s="40">
        <f t="shared" si="108"/>
        <v>7</v>
      </c>
      <c r="T290" s="38" t="str">
        <f t="shared" si="132"/>
        <v>Proprietor's Income</v>
      </c>
      <c r="U290" s="38">
        <f t="shared" si="109"/>
        <v>10</v>
      </c>
      <c r="V290" s="38" t="str">
        <f t="shared" si="110"/>
        <v>Metric</v>
      </c>
      <c r="W290" s="38" t="str">
        <f t="shared" si="124"/>
        <v>Pre</v>
      </c>
      <c r="X290" s="102" t="str">
        <f t="shared" si="111"/>
        <v/>
      </c>
      <c r="Y290" s="245" t="str">
        <f t="shared" si="112"/>
        <v/>
      </c>
      <c r="AF290" s="40">
        <f t="shared" si="170"/>
        <v>12</v>
      </c>
      <c r="AG290" s="40" t="str">
        <f t="shared" si="113"/>
        <v/>
      </c>
      <c r="AH290" s="40">
        <f t="shared" si="144"/>
        <v>7</v>
      </c>
      <c r="AI290" s="40" t="str">
        <f t="shared" ref="AI290:AK290" si="176">AI266</f>
        <v>Output</v>
      </c>
      <c r="AJ290" s="40">
        <f t="shared" si="176"/>
        <v>1</v>
      </c>
      <c r="AK290" s="40" t="str">
        <f t="shared" si="176"/>
        <v>Priority Metric</v>
      </c>
      <c r="AL290" s="40" t="str">
        <f t="shared" si="152"/>
        <v>Post</v>
      </c>
      <c r="AM290" s="40">
        <f t="shared" si="148"/>
        <v>20</v>
      </c>
      <c r="AN290" s="40">
        <f>VLOOKUP(AM290,'Inputs_Metric 7'!$G$49:$H$51,2,FALSE)</f>
        <v>0.05</v>
      </c>
      <c r="AO290" s="104">
        <f>SUMIFS(
INDEX('Step 1_Metric 7'!$W$1:$AD$99999,    1,    MATCH(CONCATENATE($AL290," - ",$AI290),'Step 1_Metric 7'!$W$1:$AD$1,0))         :          INDEX('Step 1_Metric 7'!$W$1:$AD$99999,    99999,    MATCH(CONCATENATE($AL290," - ",$AI290),'Step 1_Metric 7'!$W$1:$AD$1,0)),
'Step 1_Metric 7'!$C$1:$C$99999,       $AM290,    'Step 1_Metric 7'!$D$1:$D$99999,     $AG290         )</f>
        <v>0</v>
      </c>
      <c r="AP290" s="104" t="str">
        <f t="shared" si="115"/>
        <v/>
      </c>
      <c r="AQ290" s="104" t="str">
        <f t="shared" si="116"/>
        <v/>
      </c>
      <c r="AR290" s="104">
        <f t="shared" si="117"/>
        <v>0</v>
      </c>
      <c r="AS290" s="104">
        <f t="shared" si="118"/>
        <v>0</v>
      </c>
      <c r="AT290" s="104" t="str">
        <f t="shared" si="119"/>
        <v/>
      </c>
      <c r="AU290" s="104">
        <f t="shared" si="120"/>
        <v>0</v>
      </c>
    </row>
    <row r="291" spans="2:47" x14ac:dyDescent="0.25">
      <c r="B291">
        <v>230</v>
      </c>
      <c r="C291" t="str">
        <f>IFERROR(VLOOKUP(B291,'Step 1_Metric 7'!A:D,4,FALSE),"")</f>
        <v/>
      </c>
      <c r="P291" s="38" t="str">
        <f t="shared" si="106"/>
        <v>Proprietor's IncomePost</v>
      </c>
      <c r="Q291" s="40">
        <f t="shared" si="130"/>
        <v>31</v>
      </c>
      <c r="R291" s="40" t="str">
        <f t="shared" si="107"/>
        <v/>
      </c>
      <c r="S291" s="40">
        <f t="shared" si="108"/>
        <v>7</v>
      </c>
      <c r="T291" s="38" t="str">
        <f t="shared" si="132"/>
        <v>Proprietor's Income</v>
      </c>
      <c r="U291" s="38">
        <f t="shared" si="109"/>
        <v>10</v>
      </c>
      <c r="V291" s="38" t="str">
        <f t="shared" si="110"/>
        <v>Metric</v>
      </c>
      <c r="W291" s="38" t="str">
        <f t="shared" si="124"/>
        <v>Post</v>
      </c>
      <c r="X291" s="102" t="str">
        <f t="shared" si="111"/>
        <v/>
      </c>
      <c r="Y291" s="245" t="str">
        <f t="shared" si="112"/>
        <v/>
      </c>
      <c r="AF291" s="40">
        <f t="shared" si="170"/>
        <v>12</v>
      </c>
      <c r="AG291" s="40" t="str">
        <f t="shared" si="113"/>
        <v/>
      </c>
      <c r="AH291" s="40">
        <f t="shared" si="144"/>
        <v>7</v>
      </c>
      <c r="AI291" s="40" t="str">
        <f t="shared" ref="AI291:AK291" si="177">AI267</f>
        <v>Output</v>
      </c>
      <c r="AJ291" s="40">
        <f t="shared" si="177"/>
        <v>1</v>
      </c>
      <c r="AK291" s="40" t="str">
        <f t="shared" si="177"/>
        <v>Priority Metric</v>
      </c>
      <c r="AL291" s="40" t="str">
        <f t="shared" si="152"/>
        <v>Post</v>
      </c>
      <c r="AM291" s="40">
        <f t="shared" si="148"/>
        <v>100</v>
      </c>
      <c r="AN291" s="40">
        <f>VLOOKUP(AM291,'Inputs_Metric 7'!$G$49:$H$51,2,FALSE)</f>
        <v>0.01</v>
      </c>
      <c r="AO291" s="104">
        <f>SUMIFS(
INDEX('Step 1_Metric 7'!$W$1:$AD$99999,    1,    MATCH(CONCATENATE($AL291," - ",$AI291),'Step 1_Metric 7'!$W$1:$AD$1,0))         :          INDEX('Step 1_Metric 7'!$W$1:$AD$99999,    99999,    MATCH(CONCATENATE($AL291," - ",$AI291),'Step 1_Metric 7'!$W$1:$AD$1,0)),
'Step 1_Metric 7'!$C$1:$C$99999,       $AM291,    'Step 1_Metric 7'!$D$1:$D$99999,     $AG291         )</f>
        <v>0</v>
      </c>
      <c r="AP291" s="104">
        <f t="shared" si="115"/>
        <v>0</v>
      </c>
      <c r="AQ291" s="104">
        <f t="shared" si="116"/>
        <v>0</v>
      </c>
      <c r="AR291" s="104" t="str">
        <f t="shared" si="117"/>
        <v/>
      </c>
      <c r="AS291" s="104" t="str">
        <f t="shared" si="118"/>
        <v/>
      </c>
      <c r="AT291" s="104" t="str">
        <f t="shared" si="119"/>
        <v/>
      </c>
      <c r="AU291" s="104">
        <f t="shared" si="120"/>
        <v>0</v>
      </c>
    </row>
    <row r="292" spans="2:47" x14ac:dyDescent="0.25">
      <c r="B292">
        <v>231</v>
      </c>
      <c r="C292" t="str">
        <f>IFERROR(VLOOKUP(B292,'Step 1_Metric 7'!A:D,4,FALSE),"")</f>
        <v/>
      </c>
      <c r="P292" s="38" t="str">
        <f t="shared" si="106"/>
        <v>Labor IncomePre</v>
      </c>
      <c r="Q292" s="40">
        <f t="shared" si="130"/>
        <v>31</v>
      </c>
      <c r="R292" s="40" t="str">
        <f t="shared" si="107"/>
        <v/>
      </c>
      <c r="S292" s="40">
        <f t="shared" si="108"/>
        <v>7</v>
      </c>
      <c r="T292" s="38" t="str">
        <f t="shared" si="132"/>
        <v>Labor Income</v>
      </c>
      <c r="U292" s="38">
        <f t="shared" si="109"/>
        <v>11</v>
      </c>
      <c r="V292" s="38" t="str">
        <f t="shared" si="110"/>
        <v>Metric</v>
      </c>
      <c r="W292" s="38" t="str">
        <f t="shared" si="124"/>
        <v>Pre</v>
      </c>
      <c r="X292" s="102" t="str">
        <f t="shared" si="111"/>
        <v/>
      </c>
      <c r="Y292" s="245" t="str">
        <f t="shared" si="112"/>
        <v/>
      </c>
      <c r="AF292" s="40">
        <f t="shared" si="170"/>
        <v>13</v>
      </c>
      <c r="AG292" s="40" t="str">
        <f t="shared" si="113"/>
        <v/>
      </c>
      <c r="AH292" s="40">
        <f t="shared" si="144"/>
        <v>7</v>
      </c>
      <c r="AI292" s="40" t="str">
        <f t="shared" ref="AI292:AK292" si="178">AI268</f>
        <v>Proprietor's Income</v>
      </c>
      <c r="AJ292" s="40">
        <f t="shared" si="178"/>
        <v>10</v>
      </c>
      <c r="AK292" s="40" t="str">
        <f t="shared" si="178"/>
        <v>Metric</v>
      </c>
      <c r="AL292" s="40" t="str">
        <f t="shared" si="152"/>
        <v>Pre</v>
      </c>
      <c r="AM292" s="40">
        <f t="shared" si="148"/>
        <v>2</v>
      </c>
      <c r="AN292" s="40">
        <f>VLOOKUP(AM292,'Inputs_Metric 7'!$G$49:$H$51,2,FALSE)</f>
        <v>0.5</v>
      </c>
      <c r="AO292" s="104">
        <f>SUMIFS(
INDEX('Step 1_Metric 7'!$W$1:$AD$99999,    1,    MATCH(CONCATENATE($AL292," - ",$AI292),'Step 1_Metric 7'!$W$1:$AD$1,0))         :          INDEX('Step 1_Metric 7'!$W$1:$AD$99999,    99999,    MATCH(CONCATENATE($AL292," - ",$AI292),'Step 1_Metric 7'!$W$1:$AD$1,0)),
'Step 1_Metric 7'!$C$1:$C$99999,       $AM292,    'Step 1_Metric 7'!$D$1:$D$99999,     $AG292         )</f>
        <v>0</v>
      </c>
      <c r="AP292" s="104" t="str">
        <f t="shared" si="115"/>
        <v/>
      </c>
      <c r="AQ292" s="104" t="str">
        <f t="shared" si="116"/>
        <v/>
      </c>
      <c r="AR292" s="104" t="str">
        <f t="shared" si="117"/>
        <v/>
      </c>
      <c r="AS292" s="104" t="str">
        <f t="shared" si="118"/>
        <v/>
      </c>
      <c r="AT292" s="104">
        <f t="shared" si="119"/>
        <v>0</v>
      </c>
      <c r="AU292" s="104">
        <f t="shared" si="120"/>
        <v>0</v>
      </c>
    </row>
    <row r="293" spans="2:47" x14ac:dyDescent="0.25">
      <c r="B293">
        <v>232</v>
      </c>
      <c r="C293" t="str">
        <f>IFERROR(VLOOKUP(B293,'Step 1_Metric 7'!A:D,4,FALSE),"")</f>
        <v/>
      </c>
      <c r="P293" s="38" t="str">
        <f t="shared" ref="P293:P348" si="179">CONCATENATE(R293,T293,W293)</f>
        <v>Labor IncomePost</v>
      </c>
      <c r="Q293" s="40">
        <f t="shared" si="130"/>
        <v>31</v>
      </c>
      <c r="R293" s="40" t="str">
        <f t="shared" ref="R293:R348" si="180">VLOOKUP(Q293,$B$62:$C$296,2,FALSE)</f>
        <v/>
      </c>
      <c r="S293" s="40">
        <f t="shared" ref="S293:S348" si="181">AH258</f>
        <v>7</v>
      </c>
      <c r="T293" s="38" t="str">
        <f t="shared" si="132"/>
        <v>Labor Income</v>
      </c>
      <c r="U293" s="38">
        <f t="shared" ref="U293:U348" si="182">VLOOKUP(T293,$R$4:$S$27,2,FALSE)</f>
        <v>11</v>
      </c>
      <c r="V293" s="38" t="str">
        <f t="shared" ref="V293:V348" si="183">VLOOKUP(T293,$R$4:$T$27,3,FALSE)</f>
        <v>Metric</v>
      </c>
      <c r="W293" s="38" t="str">
        <f t="shared" si="124"/>
        <v>Post</v>
      </c>
      <c r="X293" s="102" t="str">
        <f t="shared" ref="X293:X348" si="184">IF(OR(R293="",R293=0),"",SUMIFS($AU:$AU,$AI:$AI,T293,$AL:$AL,W293,$AG:$AG,$R293))</f>
        <v/>
      </c>
      <c r="Y293" s="245" t="str">
        <f t="shared" ref="Y293:Y348" si="185">IFERROR(IF(W293="Pre","",IF(OR(AND(X292=0,X293=0,R293=0),AND(X292=0,X293=0,R293="")),"",X292-X293)),"")</f>
        <v/>
      </c>
      <c r="AF293" s="40">
        <f t="shared" si="170"/>
        <v>13</v>
      </c>
      <c r="AG293" s="40" t="str">
        <f t="shared" si="113"/>
        <v/>
      </c>
      <c r="AH293" s="40">
        <f t="shared" si="144"/>
        <v>7</v>
      </c>
      <c r="AI293" s="40" t="str">
        <f t="shared" ref="AI293:AK293" si="186">AI269</f>
        <v>Proprietor's Income</v>
      </c>
      <c r="AJ293" s="40">
        <f t="shared" si="186"/>
        <v>10</v>
      </c>
      <c r="AK293" s="40" t="str">
        <f t="shared" si="186"/>
        <v>Metric</v>
      </c>
      <c r="AL293" s="40" t="str">
        <f t="shared" si="152"/>
        <v>Pre</v>
      </c>
      <c r="AM293" s="40">
        <f t="shared" si="148"/>
        <v>20</v>
      </c>
      <c r="AN293" s="40">
        <f>VLOOKUP(AM293,'Inputs_Metric 7'!$G$49:$H$51,2,FALSE)</f>
        <v>0.05</v>
      </c>
      <c r="AO293" s="104">
        <f>SUMIFS(
INDEX('Step 1_Metric 7'!$W$1:$AD$99999,    1,    MATCH(CONCATENATE($AL293," - ",$AI293),'Step 1_Metric 7'!$W$1:$AD$1,0))         :          INDEX('Step 1_Metric 7'!$W$1:$AD$99999,    99999,    MATCH(CONCATENATE($AL293," - ",$AI293),'Step 1_Metric 7'!$W$1:$AD$1,0)),
'Step 1_Metric 7'!$C$1:$C$99999,       $AM293,    'Step 1_Metric 7'!$D$1:$D$99999,     $AG293         )</f>
        <v>0</v>
      </c>
      <c r="AP293" s="104" t="str">
        <f t="shared" si="115"/>
        <v/>
      </c>
      <c r="AQ293" s="104" t="str">
        <f t="shared" si="116"/>
        <v/>
      </c>
      <c r="AR293" s="104">
        <f t="shared" si="117"/>
        <v>0</v>
      </c>
      <c r="AS293" s="104">
        <f t="shared" si="118"/>
        <v>0</v>
      </c>
      <c r="AT293" s="104" t="str">
        <f t="shared" si="119"/>
        <v/>
      </c>
      <c r="AU293" s="104">
        <f t="shared" si="120"/>
        <v>0</v>
      </c>
    </row>
    <row r="294" spans="2:47" x14ac:dyDescent="0.25">
      <c r="B294">
        <v>233</v>
      </c>
      <c r="C294" t="str">
        <f>IFERROR(VLOOKUP(B294,'Step 1_Metric 7'!A:D,4,FALSE),"")</f>
        <v/>
      </c>
      <c r="P294" s="38" t="str">
        <f t="shared" si="179"/>
        <v>EmploymentPre</v>
      </c>
      <c r="Q294" s="40">
        <f t="shared" si="130"/>
        <v>31</v>
      </c>
      <c r="R294" s="40" t="str">
        <f t="shared" si="180"/>
        <v/>
      </c>
      <c r="S294" s="40">
        <f t="shared" si="181"/>
        <v>7</v>
      </c>
      <c r="T294" s="38" t="str">
        <f t="shared" si="132"/>
        <v>Employment</v>
      </c>
      <c r="U294" s="38">
        <f t="shared" si="182"/>
        <v>12</v>
      </c>
      <c r="V294" s="38" t="str">
        <f t="shared" si="183"/>
        <v>Metric</v>
      </c>
      <c r="W294" s="38" t="str">
        <f t="shared" si="124"/>
        <v>Pre</v>
      </c>
      <c r="X294" s="102" t="str">
        <f t="shared" si="184"/>
        <v/>
      </c>
      <c r="Y294" s="245" t="str">
        <f t="shared" si="185"/>
        <v/>
      </c>
      <c r="AF294" s="40">
        <f t="shared" si="170"/>
        <v>13</v>
      </c>
      <c r="AG294" s="40" t="str">
        <f t="shared" si="113"/>
        <v/>
      </c>
      <c r="AH294" s="40">
        <f t="shared" si="144"/>
        <v>7</v>
      </c>
      <c r="AI294" s="40" t="str">
        <f t="shared" ref="AI294:AK294" si="187">AI270</f>
        <v>Proprietor's Income</v>
      </c>
      <c r="AJ294" s="40">
        <f t="shared" si="187"/>
        <v>10</v>
      </c>
      <c r="AK294" s="40" t="str">
        <f t="shared" si="187"/>
        <v>Metric</v>
      </c>
      <c r="AL294" s="40" t="str">
        <f t="shared" si="152"/>
        <v>Pre</v>
      </c>
      <c r="AM294" s="40">
        <f t="shared" si="148"/>
        <v>100</v>
      </c>
      <c r="AN294" s="40">
        <f>VLOOKUP(AM294,'Inputs_Metric 7'!$G$49:$H$51,2,FALSE)</f>
        <v>0.01</v>
      </c>
      <c r="AO294" s="104">
        <f>SUMIFS(
INDEX('Step 1_Metric 7'!$W$1:$AD$99999,    1,    MATCH(CONCATENATE($AL294," - ",$AI294),'Step 1_Metric 7'!$W$1:$AD$1,0))         :          INDEX('Step 1_Metric 7'!$W$1:$AD$99999,    99999,    MATCH(CONCATENATE($AL294," - ",$AI294),'Step 1_Metric 7'!$W$1:$AD$1,0)),
'Step 1_Metric 7'!$C$1:$C$99999,       $AM294,    'Step 1_Metric 7'!$D$1:$D$99999,     $AG294         )</f>
        <v>0</v>
      </c>
      <c r="AP294" s="104">
        <f t="shared" si="115"/>
        <v>0</v>
      </c>
      <c r="AQ294" s="104">
        <f t="shared" si="116"/>
        <v>0</v>
      </c>
      <c r="AR294" s="104" t="str">
        <f t="shared" si="117"/>
        <v/>
      </c>
      <c r="AS294" s="104" t="str">
        <f t="shared" si="118"/>
        <v/>
      </c>
      <c r="AT294" s="104" t="str">
        <f t="shared" si="119"/>
        <v/>
      </c>
      <c r="AU294" s="104">
        <f t="shared" si="120"/>
        <v>0</v>
      </c>
    </row>
    <row r="295" spans="2:47" x14ac:dyDescent="0.25">
      <c r="B295">
        <v>234</v>
      </c>
      <c r="C295" t="str">
        <f>IFERROR(VLOOKUP(B295,'Step 1_Metric 7'!A:D,4,FALSE),"")</f>
        <v/>
      </c>
      <c r="P295" s="38" t="str">
        <f t="shared" si="179"/>
        <v>EmploymentPost</v>
      </c>
      <c r="Q295" s="40">
        <f t="shared" si="130"/>
        <v>31</v>
      </c>
      <c r="R295" s="40" t="str">
        <f t="shared" si="180"/>
        <v/>
      </c>
      <c r="S295" s="40">
        <f t="shared" si="181"/>
        <v>7</v>
      </c>
      <c r="T295" s="38" t="str">
        <f t="shared" si="132"/>
        <v>Employment</v>
      </c>
      <c r="U295" s="38">
        <f t="shared" si="182"/>
        <v>12</v>
      </c>
      <c r="V295" s="38" t="str">
        <f t="shared" si="183"/>
        <v>Metric</v>
      </c>
      <c r="W295" s="38" t="str">
        <f t="shared" si="124"/>
        <v>Post</v>
      </c>
      <c r="X295" s="102" t="str">
        <f t="shared" si="184"/>
        <v/>
      </c>
      <c r="Y295" s="245" t="str">
        <f t="shared" si="185"/>
        <v/>
      </c>
      <c r="AF295" s="40">
        <f t="shared" si="170"/>
        <v>13</v>
      </c>
      <c r="AG295" s="40" t="str">
        <f t="shared" si="113"/>
        <v/>
      </c>
      <c r="AH295" s="40">
        <f t="shared" si="144"/>
        <v>7</v>
      </c>
      <c r="AI295" s="40" t="str">
        <f t="shared" ref="AI295:AK295" si="188">AI271</f>
        <v>Proprietor's Income</v>
      </c>
      <c r="AJ295" s="40">
        <f t="shared" si="188"/>
        <v>10</v>
      </c>
      <c r="AK295" s="40" t="str">
        <f t="shared" si="188"/>
        <v>Metric</v>
      </c>
      <c r="AL295" s="40" t="str">
        <f t="shared" si="152"/>
        <v>Post</v>
      </c>
      <c r="AM295" s="40">
        <f t="shared" si="148"/>
        <v>2</v>
      </c>
      <c r="AN295" s="40">
        <f>VLOOKUP(AM295,'Inputs_Metric 7'!$G$49:$H$51,2,FALSE)</f>
        <v>0.5</v>
      </c>
      <c r="AO295" s="104">
        <f>SUMIFS(
INDEX('Step 1_Metric 7'!$W$1:$AD$99999,    1,    MATCH(CONCATENATE($AL295," - ",$AI295),'Step 1_Metric 7'!$W$1:$AD$1,0))         :          INDEX('Step 1_Metric 7'!$W$1:$AD$99999,    99999,    MATCH(CONCATENATE($AL295," - ",$AI295),'Step 1_Metric 7'!$W$1:$AD$1,0)),
'Step 1_Metric 7'!$C$1:$C$99999,       $AM295,    'Step 1_Metric 7'!$D$1:$D$99999,     $AG295         )</f>
        <v>0</v>
      </c>
      <c r="AP295" s="104" t="str">
        <f t="shared" si="115"/>
        <v/>
      </c>
      <c r="AQ295" s="104" t="str">
        <f t="shared" si="116"/>
        <v/>
      </c>
      <c r="AR295" s="104" t="str">
        <f t="shared" si="117"/>
        <v/>
      </c>
      <c r="AS295" s="104" t="str">
        <f t="shared" si="118"/>
        <v/>
      </c>
      <c r="AT295" s="104">
        <f t="shared" si="119"/>
        <v>0</v>
      </c>
      <c r="AU295" s="104">
        <f t="shared" si="120"/>
        <v>0</v>
      </c>
    </row>
    <row r="296" spans="2:47" x14ac:dyDescent="0.25">
      <c r="B296">
        <v>235</v>
      </c>
      <c r="C296" t="str">
        <f>IFERROR(VLOOKUP(B296,'Step 1_Metric 7'!A:D,4,FALSE),"")</f>
        <v/>
      </c>
      <c r="P296" s="38" t="str">
        <f t="shared" si="179"/>
        <v>OutputPre</v>
      </c>
      <c r="Q296" s="40">
        <f t="shared" si="130"/>
        <v>31</v>
      </c>
      <c r="R296" s="40" t="str">
        <f t="shared" si="180"/>
        <v/>
      </c>
      <c r="S296" s="40">
        <f t="shared" si="181"/>
        <v>7</v>
      </c>
      <c r="T296" s="38" t="str">
        <f t="shared" si="132"/>
        <v>Output</v>
      </c>
      <c r="U296" s="38">
        <f t="shared" si="182"/>
        <v>1</v>
      </c>
      <c r="V296" s="38" t="str">
        <f t="shared" si="183"/>
        <v>Priority Metric</v>
      </c>
      <c r="W296" s="38" t="str">
        <f t="shared" si="124"/>
        <v>Pre</v>
      </c>
      <c r="X296" s="102" t="str">
        <f t="shared" si="184"/>
        <v/>
      </c>
      <c r="Y296" s="245" t="str">
        <f t="shared" si="185"/>
        <v/>
      </c>
      <c r="AF296" s="40">
        <f t="shared" si="170"/>
        <v>13</v>
      </c>
      <c r="AG296" s="40" t="str">
        <f t="shared" si="113"/>
        <v/>
      </c>
      <c r="AH296" s="40">
        <f t="shared" si="144"/>
        <v>7</v>
      </c>
      <c r="AI296" s="40" t="str">
        <f t="shared" ref="AI296:AK296" si="189">AI272</f>
        <v>Proprietor's Income</v>
      </c>
      <c r="AJ296" s="40">
        <f t="shared" si="189"/>
        <v>10</v>
      </c>
      <c r="AK296" s="40" t="str">
        <f t="shared" si="189"/>
        <v>Metric</v>
      </c>
      <c r="AL296" s="40" t="str">
        <f t="shared" si="152"/>
        <v>Post</v>
      </c>
      <c r="AM296" s="40">
        <f t="shared" si="148"/>
        <v>20</v>
      </c>
      <c r="AN296" s="40">
        <f>VLOOKUP(AM296,'Inputs_Metric 7'!$G$49:$H$51,2,FALSE)</f>
        <v>0.05</v>
      </c>
      <c r="AO296" s="104">
        <f>SUMIFS(
INDEX('Step 1_Metric 7'!$W$1:$AD$99999,    1,    MATCH(CONCATENATE($AL296," - ",$AI296),'Step 1_Metric 7'!$W$1:$AD$1,0))         :          INDEX('Step 1_Metric 7'!$W$1:$AD$99999,    99999,    MATCH(CONCATENATE($AL296," - ",$AI296),'Step 1_Metric 7'!$W$1:$AD$1,0)),
'Step 1_Metric 7'!$C$1:$C$99999,       $AM296,    'Step 1_Metric 7'!$D$1:$D$99999,     $AG296         )</f>
        <v>0</v>
      </c>
      <c r="AP296" s="104" t="str">
        <f t="shared" si="115"/>
        <v/>
      </c>
      <c r="AQ296" s="104" t="str">
        <f t="shared" si="116"/>
        <v/>
      </c>
      <c r="AR296" s="104">
        <f t="shared" si="117"/>
        <v>0</v>
      </c>
      <c r="AS296" s="104">
        <f t="shared" si="118"/>
        <v>0</v>
      </c>
      <c r="AT296" s="104" t="str">
        <f t="shared" si="119"/>
        <v/>
      </c>
      <c r="AU296" s="104">
        <f t="shared" si="120"/>
        <v>0</v>
      </c>
    </row>
    <row r="297" spans="2:47" x14ac:dyDescent="0.25">
      <c r="P297" s="38" t="str">
        <f t="shared" si="179"/>
        <v>OutputPost</v>
      </c>
      <c r="Q297" s="40">
        <f t="shared" si="130"/>
        <v>31</v>
      </c>
      <c r="R297" s="40" t="str">
        <f t="shared" si="180"/>
        <v/>
      </c>
      <c r="S297" s="40">
        <f t="shared" si="181"/>
        <v>7</v>
      </c>
      <c r="T297" s="38" t="str">
        <f t="shared" si="132"/>
        <v>Output</v>
      </c>
      <c r="U297" s="38">
        <f t="shared" si="182"/>
        <v>1</v>
      </c>
      <c r="V297" s="38" t="str">
        <f t="shared" si="183"/>
        <v>Priority Metric</v>
      </c>
      <c r="W297" s="38" t="str">
        <f t="shared" si="124"/>
        <v>Post</v>
      </c>
      <c r="X297" s="102" t="str">
        <f t="shared" si="184"/>
        <v/>
      </c>
      <c r="Y297" s="245" t="str">
        <f t="shared" si="185"/>
        <v/>
      </c>
      <c r="AF297" s="40">
        <f t="shared" si="170"/>
        <v>13</v>
      </c>
      <c r="AG297" s="40" t="str">
        <f t="shared" si="113"/>
        <v/>
      </c>
      <c r="AH297" s="40">
        <f t="shared" si="144"/>
        <v>7</v>
      </c>
      <c r="AI297" s="40" t="str">
        <f t="shared" ref="AI297:AK297" si="190">AI273</f>
        <v>Proprietor's Income</v>
      </c>
      <c r="AJ297" s="40">
        <f t="shared" si="190"/>
        <v>10</v>
      </c>
      <c r="AK297" s="40" t="str">
        <f t="shared" si="190"/>
        <v>Metric</v>
      </c>
      <c r="AL297" s="40" t="str">
        <f t="shared" si="152"/>
        <v>Post</v>
      </c>
      <c r="AM297" s="40">
        <f t="shared" si="148"/>
        <v>100</v>
      </c>
      <c r="AN297" s="40">
        <f>VLOOKUP(AM297,'Inputs_Metric 7'!$G$49:$H$51,2,FALSE)</f>
        <v>0.01</v>
      </c>
      <c r="AO297" s="104">
        <f>SUMIFS(
INDEX('Step 1_Metric 7'!$W$1:$AD$99999,    1,    MATCH(CONCATENATE($AL297," - ",$AI297),'Step 1_Metric 7'!$W$1:$AD$1,0))         :          INDEX('Step 1_Metric 7'!$W$1:$AD$99999,    99999,    MATCH(CONCATENATE($AL297," - ",$AI297),'Step 1_Metric 7'!$W$1:$AD$1,0)),
'Step 1_Metric 7'!$C$1:$C$99999,       $AM297,    'Step 1_Metric 7'!$D$1:$D$99999,     $AG297         )</f>
        <v>0</v>
      </c>
      <c r="AP297" s="104">
        <f t="shared" si="115"/>
        <v>0</v>
      </c>
      <c r="AQ297" s="104">
        <f t="shared" si="116"/>
        <v>0</v>
      </c>
      <c r="AR297" s="104" t="str">
        <f t="shared" si="117"/>
        <v/>
      </c>
      <c r="AS297" s="104" t="str">
        <f t="shared" si="118"/>
        <v/>
      </c>
      <c r="AT297" s="104" t="str">
        <f t="shared" si="119"/>
        <v/>
      </c>
      <c r="AU297" s="104">
        <f t="shared" si="120"/>
        <v>0</v>
      </c>
    </row>
    <row r="298" spans="2:47" x14ac:dyDescent="0.25">
      <c r="P298" s="38" t="str">
        <f t="shared" si="179"/>
        <v>Proprietor's IncomePre</v>
      </c>
      <c r="Q298" s="40">
        <f t="shared" si="130"/>
        <v>32</v>
      </c>
      <c r="R298" s="40" t="str">
        <f t="shared" si="180"/>
        <v/>
      </c>
      <c r="S298" s="40">
        <f t="shared" si="181"/>
        <v>7</v>
      </c>
      <c r="T298" s="38" t="str">
        <f t="shared" si="132"/>
        <v>Proprietor's Income</v>
      </c>
      <c r="U298" s="38">
        <f t="shared" si="182"/>
        <v>10</v>
      </c>
      <c r="V298" s="38" t="str">
        <f t="shared" si="183"/>
        <v>Metric</v>
      </c>
      <c r="W298" s="38" t="str">
        <f t="shared" si="124"/>
        <v>Pre</v>
      </c>
      <c r="X298" s="102" t="str">
        <f t="shared" si="184"/>
        <v/>
      </c>
      <c r="Y298" s="245" t="str">
        <f t="shared" si="185"/>
        <v/>
      </c>
      <c r="AF298" s="40">
        <f t="shared" si="170"/>
        <v>13</v>
      </c>
      <c r="AG298" s="40" t="str">
        <f t="shared" ref="AG298:AG361" si="191">VLOOKUP(AF298,$B$62:$C$296,2,FALSE)</f>
        <v/>
      </c>
      <c r="AH298" s="40">
        <f t="shared" si="144"/>
        <v>7</v>
      </c>
      <c r="AI298" s="40" t="str">
        <f t="shared" ref="AI298:AK298" si="192">AI274</f>
        <v>Labor Income</v>
      </c>
      <c r="AJ298" s="40">
        <f t="shared" si="192"/>
        <v>11</v>
      </c>
      <c r="AK298" s="40" t="str">
        <f t="shared" si="192"/>
        <v>Metric</v>
      </c>
      <c r="AL298" s="40" t="str">
        <f t="shared" si="152"/>
        <v>Pre</v>
      </c>
      <c r="AM298" s="40">
        <f t="shared" si="148"/>
        <v>2</v>
      </c>
      <c r="AN298" s="40">
        <f>VLOOKUP(AM298,'Inputs_Metric 7'!$G$49:$H$51,2,FALSE)</f>
        <v>0.5</v>
      </c>
      <c r="AO298" s="104">
        <f>SUMIFS(
INDEX('Step 1_Metric 7'!$W$1:$AD$99999,    1,    MATCH(CONCATENATE($AL298," - ",$AI298),'Step 1_Metric 7'!$W$1:$AD$1,0))         :          INDEX('Step 1_Metric 7'!$W$1:$AD$99999,    99999,    MATCH(CONCATENATE($AL298," - ",$AI298),'Step 1_Metric 7'!$W$1:$AD$1,0)),
'Step 1_Metric 7'!$C$1:$C$99999,       $AM298,    'Step 1_Metric 7'!$D$1:$D$99999,     $AG298         )</f>
        <v>0</v>
      </c>
      <c r="AP298" s="104" t="str">
        <f t="shared" ref="AP298:AP361" si="193">IF(AN298=0.01,AO298*AN298,"")</f>
        <v/>
      </c>
      <c r="AQ298" s="104" t="str">
        <f t="shared" ref="AQ298:AQ361" si="194">IF(AN298=0.01,(0.5)*(AN297-AN298)*(AO298-AO297),"")</f>
        <v/>
      </c>
      <c r="AR298" s="104" t="str">
        <f t="shared" ref="AR298:AR361" si="195">IF(AN298=0.05,(AN298-AN338)*AO298,"")</f>
        <v/>
      </c>
      <c r="AS298" s="104" t="str">
        <f t="shared" ref="AS298:AS361" si="196">IF(AN298=0.05,(0.5)*(AN297-AN298)*(AO298-AO297),"")</f>
        <v/>
      </c>
      <c r="AT298" s="104">
        <f t="shared" ref="AT298:AT361" si="197">IF(AN298=0.5,(AN298-AN338)*AO298,"")</f>
        <v>0</v>
      </c>
      <c r="AU298" s="104">
        <f t="shared" ref="AU298:AU361" si="198">SUM(AP298:AT298)</f>
        <v>0</v>
      </c>
    </row>
    <row r="299" spans="2:47" x14ac:dyDescent="0.25">
      <c r="P299" s="38" t="str">
        <f t="shared" si="179"/>
        <v>Proprietor's IncomePost</v>
      </c>
      <c r="Q299" s="40">
        <f t="shared" si="130"/>
        <v>32</v>
      </c>
      <c r="R299" s="40" t="str">
        <f t="shared" si="180"/>
        <v/>
      </c>
      <c r="S299" s="40">
        <f t="shared" si="181"/>
        <v>7</v>
      </c>
      <c r="T299" s="38" t="str">
        <f t="shared" si="132"/>
        <v>Proprietor's Income</v>
      </c>
      <c r="U299" s="38">
        <f t="shared" si="182"/>
        <v>10</v>
      </c>
      <c r="V299" s="38" t="str">
        <f t="shared" si="183"/>
        <v>Metric</v>
      </c>
      <c r="W299" s="38" t="str">
        <f t="shared" si="124"/>
        <v>Post</v>
      </c>
      <c r="X299" s="102" t="str">
        <f t="shared" si="184"/>
        <v/>
      </c>
      <c r="Y299" s="245" t="str">
        <f t="shared" si="185"/>
        <v/>
      </c>
      <c r="AF299" s="40">
        <f t="shared" si="170"/>
        <v>13</v>
      </c>
      <c r="AG299" s="40" t="str">
        <f t="shared" si="191"/>
        <v/>
      </c>
      <c r="AH299" s="40">
        <f t="shared" si="144"/>
        <v>7</v>
      </c>
      <c r="AI299" s="40" t="str">
        <f t="shared" ref="AI299:AK299" si="199">AI275</f>
        <v>Labor Income</v>
      </c>
      <c r="AJ299" s="40">
        <f t="shared" si="199"/>
        <v>11</v>
      </c>
      <c r="AK299" s="40" t="str">
        <f t="shared" si="199"/>
        <v>Metric</v>
      </c>
      <c r="AL299" s="40" t="str">
        <f t="shared" si="152"/>
        <v>Pre</v>
      </c>
      <c r="AM299" s="40">
        <f t="shared" si="148"/>
        <v>20</v>
      </c>
      <c r="AN299" s="40">
        <f>VLOOKUP(AM299,'Inputs_Metric 7'!$G$49:$H$51,2,FALSE)</f>
        <v>0.05</v>
      </c>
      <c r="AO299" s="104">
        <f>SUMIFS(
INDEX('Step 1_Metric 7'!$W$1:$AD$99999,    1,    MATCH(CONCATENATE($AL299," - ",$AI299),'Step 1_Metric 7'!$W$1:$AD$1,0))         :          INDEX('Step 1_Metric 7'!$W$1:$AD$99999,    99999,    MATCH(CONCATENATE($AL299," - ",$AI299),'Step 1_Metric 7'!$W$1:$AD$1,0)),
'Step 1_Metric 7'!$C$1:$C$99999,       $AM299,    'Step 1_Metric 7'!$D$1:$D$99999,     $AG299         )</f>
        <v>0</v>
      </c>
      <c r="AP299" s="104" t="str">
        <f t="shared" si="193"/>
        <v/>
      </c>
      <c r="AQ299" s="104" t="str">
        <f t="shared" si="194"/>
        <v/>
      </c>
      <c r="AR299" s="104">
        <f t="shared" si="195"/>
        <v>0</v>
      </c>
      <c r="AS299" s="104">
        <f t="shared" si="196"/>
        <v>0</v>
      </c>
      <c r="AT299" s="104" t="str">
        <f t="shared" si="197"/>
        <v/>
      </c>
      <c r="AU299" s="104">
        <f t="shared" si="198"/>
        <v>0</v>
      </c>
    </row>
    <row r="300" spans="2:47" x14ac:dyDescent="0.25">
      <c r="P300" s="38" t="str">
        <f t="shared" si="179"/>
        <v>Labor IncomePre</v>
      </c>
      <c r="Q300" s="40">
        <f t="shared" si="130"/>
        <v>32</v>
      </c>
      <c r="R300" s="40" t="str">
        <f t="shared" si="180"/>
        <v/>
      </c>
      <c r="S300" s="40">
        <f t="shared" si="181"/>
        <v>7</v>
      </c>
      <c r="T300" s="38" t="str">
        <f t="shared" si="132"/>
        <v>Labor Income</v>
      </c>
      <c r="U300" s="38">
        <f t="shared" si="182"/>
        <v>11</v>
      </c>
      <c r="V300" s="38" t="str">
        <f t="shared" si="183"/>
        <v>Metric</v>
      </c>
      <c r="W300" s="38" t="str">
        <f t="shared" si="124"/>
        <v>Pre</v>
      </c>
      <c r="X300" s="102" t="str">
        <f t="shared" si="184"/>
        <v/>
      </c>
      <c r="Y300" s="245" t="str">
        <f t="shared" si="185"/>
        <v/>
      </c>
      <c r="AF300" s="40">
        <f t="shared" si="170"/>
        <v>13</v>
      </c>
      <c r="AG300" s="40" t="str">
        <f t="shared" si="191"/>
        <v/>
      </c>
      <c r="AH300" s="40">
        <f t="shared" si="144"/>
        <v>7</v>
      </c>
      <c r="AI300" s="40" t="str">
        <f t="shared" ref="AI300:AK300" si="200">AI276</f>
        <v>Labor Income</v>
      </c>
      <c r="AJ300" s="40">
        <f t="shared" si="200"/>
        <v>11</v>
      </c>
      <c r="AK300" s="40" t="str">
        <f t="shared" si="200"/>
        <v>Metric</v>
      </c>
      <c r="AL300" s="40" t="str">
        <f t="shared" si="152"/>
        <v>Pre</v>
      </c>
      <c r="AM300" s="40">
        <f t="shared" si="148"/>
        <v>100</v>
      </c>
      <c r="AN300" s="40">
        <f>VLOOKUP(AM300,'Inputs_Metric 7'!$G$49:$H$51,2,FALSE)</f>
        <v>0.01</v>
      </c>
      <c r="AO300" s="104">
        <f>SUMIFS(
INDEX('Step 1_Metric 7'!$W$1:$AD$99999,    1,    MATCH(CONCATENATE($AL300," - ",$AI300),'Step 1_Metric 7'!$W$1:$AD$1,0))         :          INDEX('Step 1_Metric 7'!$W$1:$AD$99999,    99999,    MATCH(CONCATENATE($AL300," - ",$AI300),'Step 1_Metric 7'!$W$1:$AD$1,0)),
'Step 1_Metric 7'!$C$1:$C$99999,       $AM300,    'Step 1_Metric 7'!$D$1:$D$99999,     $AG300         )</f>
        <v>0</v>
      </c>
      <c r="AP300" s="104">
        <f t="shared" si="193"/>
        <v>0</v>
      </c>
      <c r="AQ300" s="104">
        <f t="shared" si="194"/>
        <v>0</v>
      </c>
      <c r="AR300" s="104" t="str">
        <f t="shared" si="195"/>
        <v/>
      </c>
      <c r="AS300" s="104" t="str">
        <f t="shared" si="196"/>
        <v/>
      </c>
      <c r="AT300" s="104" t="str">
        <f t="shared" si="197"/>
        <v/>
      </c>
      <c r="AU300" s="104">
        <f t="shared" si="198"/>
        <v>0</v>
      </c>
    </row>
    <row r="301" spans="2:47" x14ac:dyDescent="0.25">
      <c r="P301" s="38" t="str">
        <f t="shared" si="179"/>
        <v>Labor IncomePost</v>
      </c>
      <c r="Q301" s="40">
        <f t="shared" si="130"/>
        <v>32</v>
      </c>
      <c r="R301" s="40" t="str">
        <f t="shared" si="180"/>
        <v/>
      </c>
      <c r="S301" s="40">
        <f t="shared" si="181"/>
        <v>7</v>
      </c>
      <c r="T301" s="38" t="str">
        <f t="shared" si="132"/>
        <v>Labor Income</v>
      </c>
      <c r="U301" s="38">
        <f t="shared" si="182"/>
        <v>11</v>
      </c>
      <c r="V301" s="38" t="str">
        <f t="shared" si="183"/>
        <v>Metric</v>
      </c>
      <c r="W301" s="38" t="str">
        <f t="shared" si="124"/>
        <v>Post</v>
      </c>
      <c r="X301" s="102" t="str">
        <f t="shared" si="184"/>
        <v/>
      </c>
      <c r="Y301" s="245" t="str">
        <f t="shared" si="185"/>
        <v/>
      </c>
      <c r="AF301" s="40">
        <f t="shared" si="170"/>
        <v>13</v>
      </c>
      <c r="AG301" s="40" t="str">
        <f t="shared" si="191"/>
        <v/>
      </c>
      <c r="AH301" s="40">
        <f t="shared" si="144"/>
        <v>7</v>
      </c>
      <c r="AI301" s="40" t="str">
        <f t="shared" ref="AI301:AK301" si="201">AI277</f>
        <v>Labor Income</v>
      </c>
      <c r="AJ301" s="40">
        <f t="shared" si="201"/>
        <v>11</v>
      </c>
      <c r="AK301" s="40" t="str">
        <f t="shared" si="201"/>
        <v>Metric</v>
      </c>
      <c r="AL301" s="40" t="str">
        <f t="shared" si="152"/>
        <v>Post</v>
      </c>
      <c r="AM301" s="40">
        <f t="shared" si="148"/>
        <v>2</v>
      </c>
      <c r="AN301" s="40">
        <f>VLOOKUP(AM301,'Inputs_Metric 7'!$G$49:$H$51,2,FALSE)</f>
        <v>0.5</v>
      </c>
      <c r="AO301" s="104">
        <f>SUMIFS(
INDEX('Step 1_Metric 7'!$W$1:$AD$99999,    1,    MATCH(CONCATENATE($AL301," - ",$AI301),'Step 1_Metric 7'!$W$1:$AD$1,0))         :          INDEX('Step 1_Metric 7'!$W$1:$AD$99999,    99999,    MATCH(CONCATENATE($AL301," - ",$AI301),'Step 1_Metric 7'!$W$1:$AD$1,0)),
'Step 1_Metric 7'!$C$1:$C$99999,       $AM301,    'Step 1_Metric 7'!$D$1:$D$99999,     $AG301         )</f>
        <v>0</v>
      </c>
      <c r="AP301" s="104" t="str">
        <f t="shared" si="193"/>
        <v/>
      </c>
      <c r="AQ301" s="104" t="str">
        <f t="shared" si="194"/>
        <v/>
      </c>
      <c r="AR301" s="104" t="str">
        <f t="shared" si="195"/>
        <v/>
      </c>
      <c r="AS301" s="104" t="str">
        <f t="shared" si="196"/>
        <v/>
      </c>
      <c r="AT301" s="104">
        <f t="shared" si="197"/>
        <v>0</v>
      </c>
      <c r="AU301" s="104">
        <f t="shared" si="198"/>
        <v>0</v>
      </c>
    </row>
    <row r="302" spans="2:47" x14ac:dyDescent="0.25">
      <c r="P302" s="38" t="str">
        <f t="shared" si="179"/>
        <v>EmploymentPre</v>
      </c>
      <c r="Q302" s="40">
        <f t="shared" si="130"/>
        <v>32</v>
      </c>
      <c r="R302" s="40" t="str">
        <f t="shared" si="180"/>
        <v/>
      </c>
      <c r="S302" s="40">
        <f t="shared" si="181"/>
        <v>7</v>
      </c>
      <c r="T302" s="38" t="str">
        <f t="shared" si="132"/>
        <v>Employment</v>
      </c>
      <c r="U302" s="38">
        <f t="shared" si="182"/>
        <v>12</v>
      </c>
      <c r="V302" s="38" t="str">
        <f t="shared" si="183"/>
        <v>Metric</v>
      </c>
      <c r="W302" s="38" t="str">
        <f t="shared" si="124"/>
        <v>Pre</v>
      </c>
      <c r="X302" s="102" t="str">
        <f t="shared" si="184"/>
        <v/>
      </c>
      <c r="Y302" s="245" t="str">
        <f t="shared" si="185"/>
        <v/>
      </c>
      <c r="AF302" s="40">
        <f t="shared" si="170"/>
        <v>13</v>
      </c>
      <c r="AG302" s="40" t="str">
        <f t="shared" si="191"/>
        <v/>
      </c>
      <c r="AH302" s="40">
        <f t="shared" si="144"/>
        <v>7</v>
      </c>
      <c r="AI302" s="40" t="str">
        <f t="shared" ref="AI302:AK302" si="202">AI278</f>
        <v>Labor Income</v>
      </c>
      <c r="AJ302" s="40">
        <f t="shared" si="202"/>
        <v>11</v>
      </c>
      <c r="AK302" s="40" t="str">
        <f t="shared" si="202"/>
        <v>Metric</v>
      </c>
      <c r="AL302" s="40" t="str">
        <f t="shared" si="152"/>
        <v>Post</v>
      </c>
      <c r="AM302" s="40">
        <f t="shared" si="148"/>
        <v>20</v>
      </c>
      <c r="AN302" s="40">
        <f>VLOOKUP(AM302,'Inputs_Metric 7'!$G$49:$H$51,2,FALSE)</f>
        <v>0.05</v>
      </c>
      <c r="AO302" s="104">
        <f>SUMIFS(
INDEX('Step 1_Metric 7'!$W$1:$AD$99999,    1,    MATCH(CONCATENATE($AL302," - ",$AI302),'Step 1_Metric 7'!$W$1:$AD$1,0))         :          INDEX('Step 1_Metric 7'!$W$1:$AD$99999,    99999,    MATCH(CONCATENATE($AL302," - ",$AI302),'Step 1_Metric 7'!$W$1:$AD$1,0)),
'Step 1_Metric 7'!$C$1:$C$99999,       $AM302,    'Step 1_Metric 7'!$D$1:$D$99999,     $AG302         )</f>
        <v>0</v>
      </c>
      <c r="AP302" s="104" t="str">
        <f t="shared" si="193"/>
        <v/>
      </c>
      <c r="AQ302" s="104" t="str">
        <f t="shared" si="194"/>
        <v/>
      </c>
      <c r="AR302" s="104">
        <f t="shared" si="195"/>
        <v>0</v>
      </c>
      <c r="AS302" s="104">
        <f t="shared" si="196"/>
        <v>0</v>
      </c>
      <c r="AT302" s="104" t="str">
        <f t="shared" si="197"/>
        <v/>
      </c>
      <c r="AU302" s="104">
        <f t="shared" si="198"/>
        <v>0</v>
      </c>
    </row>
    <row r="303" spans="2:47" x14ac:dyDescent="0.25">
      <c r="P303" s="38" t="str">
        <f t="shared" si="179"/>
        <v>EmploymentPost</v>
      </c>
      <c r="Q303" s="40">
        <f t="shared" si="130"/>
        <v>32</v>
      </c>
      <c r="R303" s="40" t="str">
        <f t="shared" si="180"/>
        <v/>
      </c>
      <c r="S303" s="40">
        <f t="shared" si="181"/>
        <v>7</v>
      </c>
      <c r="T303" s="38" t="str">
        <f t="shared" si="132"/>
        <v>Employment</v>
      </c>
      <c r="U303" s="38">
        <f t="shared" si="182"/>
        <v>12</v>
      </c>
      <c r="V303" s="38" t="str">
        <f t="shared" si="183"/>
        <v>Metric</v>
      </c>
      <c r="W303" s="38" t="str">
        <f t="shared" si="124"/>
        <v>Post</v>
      </c>
      <c r="X303" s="102" t="str">
        <f t="shared" si="184"/>
        <v/>
      </c>
      <c r="Y303" s="245" t="str">
        <f t="shared" si="185"/>
        <v/>
      </c>
      <c r="AF303" s="40">
        <f t="shared" si="170"/>
        <v>13</v>
      </c>
      <c r="AG303" s="40" t="str">
        <f t="shared" si="191"/>
        <v/>
      </c>
      <c r="AH303" s="40">
        <f t="shared" si="144"/>
        <v>7</v>
      </c>
      <c r="AI303" s="40" t="str">
        <f t="shared" ref="AI303:AK303" si="203">AI279</f>
        <v>Labor Income</v>
      </c>
      <c r="AJ303" s="40">
        <f t="shared" si="203"/>
        <v>11</v>
      </c>
      <c r="AK303" s="40" t="str">
        <f t="shared" si="203"/>
        <v>Metric</v>
      </c>
      <c r="AL303" s="40" t="str">
        <f t="shared" si="152"/>
        <v>Post</v>
      </c>
      <c r="AM303" s="40">
        <f t="shared" si="148"/>
        <v>100</v>
      </c>
      <c r="AN303" s="40">
        <f>VLOOKUP(AM303,'Inputs_Metric 7'!$G$49:$H$51,2,FALSE)</f>
        <v>0.01</v>
      </c>
      <c r="AO303" s="104">
        <f>SUMIFS(
INDEX('Step 1_Metric 7'!$W$1:$AD$99999,    1,    MATCH(CONCATENATE($AL303," - ",$AI303),'Step 1_Metric 7'!$W$1:$AD$1,0))         :          INDEX('Step 1_Metric 7'!$W$1:$AD$99999,    99999,    MATCH(CONCATENATE($AL303," - ",$AI303),'Step 1_Metric 7'!$W$1:$AD$1,0)),
'Step 1_Metric 7'!$C$1:$C$99999,       $AM303,    'Step 1_Metric 7'!$D$1:$D$99999,     $AG303         )</f>
        <v>0</v>
      </c>
      <c r="AP303" s="104">
        <f t="shared" si="193"/>
        <v>0</v>
      </c>
      <c r="AQ303" s="104">
        <f t="shared" si="194"/>
        <v>0</v>
      </c>
      <c r="AR303" s="104" t="str">
        <f t="shared" si="195"/>
        <v/>
      </c>
      <c r="AS303" s="104" t="str">
        <f t="shared" si="196"/>
        <v/>
      </c>
      <c r="AT303" s="104" t="str">
        <f t="shared" si="197"/>
        <v/>
      </c>
      <c r="AU303" s="104">
        <f t="shared" si="198"/>
        <v>0</v>
      </c>
    </row>
    <row r="304" spans="2:47" x14ac:dyDescent="0.25">
      <c r="P304" s="38" t="str">
        <f t="shared" si="179"/>
        <v>OutputPre</v>
      </c>
      <c r="Q304" s="40">
        <f t="shared" si="130"/>
        <v>32</v>
      </c>
      <c r="R304" s="40" t="str">
        <f t="shared" si="180"/>
        <v/>
      </c>
      <c r="S304" s="40">
        <f t="shared" si="181"/>
        <v>7</v>
      </c>
      <c r="T304" s="38" t="str">
        <f t="shared" si="132"/>
        <v>Output</v>
      </c>
      <c r="U304" s="38">
        <f t="shared" si="182"/>
        <v>1</v>
      </c>
      <c r="V304" s="38" t="str">
        <f t="shared" si="183"/>
        <v>Priority Metric</v>
      </c>
      <c r="W304" s="38" t="str">
        <f t="shared" si="124"/>
        <v>Pre</v>
      </c>
      <c r="X304" s="102" t="str">
        <f t="shared" si="184"/>
        <v/>
      </c>
      <c r="Y304" s="245" t="str">
        <f t="shared" si="185"/>
        <v/>
      </c>
      <c r="AF304" s="40">
        <f t="shared" si="170"/>
        <v>13</v>
      </c>
      <c r="AG304" s="40" t="str">
        <f t="shared" si="191"/>
        <v/>
      </c>
      <c r="AH304" s="40">
        <f t="shared" si="144"/>
        <v>7</v>
      </c>
      <c r="AI304" s="40" t="str">
        <f t="shared" ref="AI304:AK304" si="204">AI280</f>
        <v>Employment</v>
      </c>
      <c r="AJ304" s="40">
        <f t="shared" si="204"/>
        <v>12</v>
      </c>
      <c r="AK304" s="40" t="str">
        <f t="shared" si="204"/>
        <v>Metric</v>
      </c>
      <c r="AL304" s="40" t="str">
        <f t="shared" si="152"/>
        <v>Pre</v>
      </c>
      <c r="AM304" s="40">
        <f t="shared" si="148"/>
        <v>2</v>
      </c>
      <c r="AN304" s="40">
        <f>VLOOKUP(AM304,'Inputs_Metric 7'!$G$49:$H$51,2,FALSE)</f>
        <v>0.5</v>
      </c>
      <c r="AO304" s="104">
        <f>SUMIFS(
INDEX('Step 1_Metric 7'!$W$1:$AD$99999,    1,    MATCH(CONCATENATE($AL304," - ",$AI304),'Step 1_Metric 7'!$W$1:$AD$1,0))         :          INDEX('Step 1_Metric 7'!$W$1:$AD$99999,    99999,    MATCH(CONCATENATE($AL304," - ",$AI304),'Step 1_Metric 7'!$W$1:$AD$1,0)),
'Step 1_Metric 7'!$C$1:$C$99999,       $AM304,    'Step 1_Metric 7'!$D$1:$D$99999,     $AG304         )</f>
        <v>0</v>
      </c>
      <c r="AP304" s="104" t="str">
        <f t="shared" si="193"/>
        <v/>
      </c>
      <c r="AQ304" s="104" t="str">
        <f t="shared" si="194"/>
        <v/>
      </c>
      <c r="AR304" s="104" t="str">
        <f t="shared" si="195"/>
        <v/>
      </c>
      <c r="AS304" s="104" t="str">
        <f t="shared" si="196"/>
        <v/>
      </c>
      <c r="AT304" s="104">
        <f t="shared" si="197"/>
        <v>0</v>
      </c>
      <c r="AU304" s="104">
        <f t="shared" si="198"/>
        <v>0</v>
      </c>
    </row>
    <row r="305" spans="16:47" x14ac:dyDescent="0.25">
      <c r="P305" s="38" t="str">
        <f t="shared" si="179"/>
        <v>OutputPost</v>
      </c>
      <c r="Q305" s="40">
        <f t="shared" si="130"/>
        <v>32</v>
      </c>
      <c r="R305" s="40" t="str">
        <f t="shared" si="180"/>
        <v/>
      </c>
      <c r="S305" s="40">
        <f t="shared" si="181"/>
        <v>7</v>
      </c>
      <c r="T305" s="38" t="str">
        <f t="shared" si="132"/>
        <v>Output</v>
      </c>
      <c r="U305" s="38">
        <f t="shared" si="182"/>
        <v>1</v>
      </c>
      <c r="V305" s="38" t="str">
        <f t="shared" si="183"/>
        <v>Priority Metric</v>
      </c>
      <c r="W305" s="38" t="str">
        <f t="shared" si="124"/>
        <v>Post</v>
      </c>
      <c r="X305" s="102" t="str">
        <f t="shared" si="184"/>
        <v/>
      </c>
      <c r="Y305" s="245" t="str">
        <f t="shared" si="185"/>
        <v/>
      </c>
      <c r="AF305" s="40">
        <f t="shared" si="170"/>
        <v>13</v>
      </c>
      <c r="AG305" s="40" t="str">
        <f t="shared" si="191"/>
        <v/>
      </c>
      <c r="AH305" s="40">
        <f t="shared" si="144"/>
        <v>7</v>
      </c>
      <c r="AI305" s="40" t="str">
        <f t="shared" ref="AI305:AK305" si="205">AI281</f>
        <v>Employment</v>
      </c>
      <c r="AJ305" s="40">
        <f t="shared" si="205"/>
        <v>12</v>
      </c>
      <c r="AK305" s="40" t="str">
        <f t="shared" si="205"/>
        <v>Metric</v>
      </c>
      <c r="AL305" s="40" t="str">
        <f t="shared" si="152"/>
        <v>Pre</v>
      </c>
      <c r="AM305" s="40">
        <f t="shared" si="148"/>
        <v>20</v>
      </c>
      <c r="AN305" s="40">
        <f>VLOOKUP(AM305,'Inputs_Metric 7'!$G$49:$H$51,2,FALSE)</f>
        <v>0.05</v>
      </c>
      <c r="AO305" s="104">
        <f>SUMIFS(
INDEX('Step 1_Metric 7'!$W$1:$AD$99999,    1,    MATCH(CONCATENATE($AL305," - ",$AI305),'Step 1_Metric 7'!$W$1:$AD$1,0))         :          INDEX('Step 1_Metric 7'!$W$1:$AD$99999,    99999,    MATCH(CONCATENATE($AL305," - ",$AI305),'Step 1_Metric 7'!$W$1:$AD$1,0)),
'Step 1_Metric 7'!$C$1:$C$99999,       $AM305,    'Step 1_Metric 7'!$D$1:$D$99999,     $AG305         )</f>
        <v>0</v>
      </c>
      <c r="AP305" s="104" t="str">
        <f t="shared" si="193"/>
        <v/>
      </c>
      <c r="AQ305" s="104" t="str">
        <f t="shared" si="194"/>
        <v/>
      </c>
      <c r="AR305" s="104">
        <f t="shared" si="195"/>
        <v>0</v>
      </c>
      <c r="AS305" s="104">
        <f t="shared" si="196"/>
        <v>0</v>
      </c>
      <c r="AT305" s="104" t="str">
        <f t="shared" si="197"/>
        <v/>
      </c>
      <c r="AU305" s="104">
        <f t="shared" si="198"/>
        <v>0</v>
      </c>
    </row>
    <row r="306" spans="16:47" x14ac:dyDescent="0.25">
      <c r="P306" s="38" t="str">
        <f t="shared" si="179"/>
        <v>Proprietor's IncomePre</v>
      </c>
      <c r="Q306" s="40">
        <f t="shared" si="130"/>
        <v>33</v>
      </c>
      <c r="R306" s="40" t="str">
        <f t="shared" si="180"/>
        <v/>
      </c>
      <c r="S306" s="40">
        <f t="shared" si="181"/>
        <v>7</v>
      </c>
      <c r="T306" s="38" t="str">
        <f t="shared" si="132"/>
        <v>Proprietor's Income</v>
      </c>
      <c r="U306" s="38">
        <f t="shared" si="182"/>
        <v>10</v>
      </c>
      <c r="V306" s="38" t="str">
        <f t="shared" si="183"/>
        <v>Metric</v>
      </c>
      <c r="W306" s="38" t="str">
        <f t="shared" si="124"/>
        <v>Pre</v>
      </c>
      <c r="X306" s="102" t="str">
        <f t="shared" si="184"/>
        <v/>
      </c>
      <c r="Y306" s="245" t="str">
        <f t="shared" si="185"/>
        <v/>
      </c>
      <c r="AF306" s="40">
        <f t="shared" si="170"/>
        <v>13</v>
      </c>
      <c r="AG306" s="40" t="str">
        <f t="shared" si="191"/>
        <v/>
      </c>
      <c r="AH306" s="40">
        <f t="shared" si="144"/>
        <v>7</v>
      </c>
      <c r="AI306" s="40" t="str">
        <f t="shared" ref="AI306:AK306" si="206">AI282</f>
        <v>Employment</v>
      </c>
      <c r="AJ306" s="40">
        <f t="shared" si="206"/>
        <v>12</v>
      </c>
      <c r="AK306" s="40" t="str">
        <f t="shared" si="206"/>
        <v>Metric</v>
      </c>
      <c r="AL306" s="40" t="str">
        <f t="shared" si="152"/>
        <v>Pre</v>
      </c>
      <c r="AM306" s="40">
        <f t="shared" si="148"/>
        <v>100</v>
      </c>
      <c r="AN306" s="40">
        <f>VLOOKUP(AM306,'Inputs_Metric 7'!$G$49:$H$51,2,FALSE)</f>
        <v>0.01</v>
      </c>
      <c r="AO306" s="104">
        <f>SUMIFS(
INDEX('Step 1_Metric 7'!$W$1:$AD$99999,    1,    MATCH(CONCATENATE($AL306," - ",$AI306),'Step 1_Metric 7'!$W$1:$AD$1,0))         :          INDEX('Step 1_Metric 7'!$W$1:$AD$99999,    99999,    MATCH(CONCATENATE($AL306," - ",$AI306),'Step 1_Metric 7'!$W$1:$AD$1,0)),
'Step 1_Metric 7'!$C$1:$C$99999,       $AM306,    'Step 1_Metric 7'!$D$1:$D$99999,     $AG306         )</f>
        <v>0</v>
      </c>
      <c r="AP306" s="104">
        <f t="shared" si="193"/>
        <v>0</v>
      </c>
      <c r="AQ306" s="104">
        <f t="shared" si="194"/>
        <v>0</v>
      </c>
      <c r="AR306" s="104" t="str">
        <f t="shared" si="195"/>
        <v/>
      </c>
      <c r="AS306" s="104" t="str">
        <f t="shared" si="196"/>
        <v/>
      </c>
      <c r="AT306" s="104" t="str">
        <f t="shared" si="197"/>
        <v/>
      </c>
      <c r="AU306" s="104">
        <f t="shared" si="198"/>
        <v>0</v>
      </c>
    </row>
    <row r="307" spans="16:47" x14ac:dyDescent="0.25">
      <c r="P307" s="38" t="str">
        <f t="shared" si="179"/>
        <v>Proprietor's IncomePost</v>
      </c>
      <c r="Q307" s="40">
        <f t="shared" si="130"/>
        <v>33</v>
      </c>
      <c r="R307" s="40" t="str">
        <f t="shared" si="180"/>
        <v/>
      </c>
      <c r="S307" s="40">
        <f t="shared" si="181"/>
        <v>7</v>
      </c>
      <c r="T307" s="38" t="str">
        <f t="shared" si="132"/>
        <v>Proprietor's Income</v>
      </c>
      <c r="U307" s="38">
        <f t="shared" si="182"/>
        <v>10</v>
      </c>
      <c r="V307" s="38" t="str">
        <f t="shared" si="183"/>
        <v>Metric</v>
      </c>
      <c r="W307" s="38" t="str">
        <f t="shared" si="124"/>
        <v>Post</v>
      </c>
      <c r="X307" s="102" t="str">
        <f t="shared" si="184"/>
        <v/>
      </c>
      <c r="Y307" s="245" t="str">
        <f t="shared" si="185"/>
        <v/>
      </c>
      <c r="AF307" s="40">
        <f t="shared" si="170"/>
        <v>13</v>
      </c>
      <c r="AG307" s="40" t="str">
        <f t="shared" si="191"/>
        <v/>
      </c>
      <c r="AH307" s="40">
        <f t="shared" si="144"/>
        <v>7</v>
      </c>
      <c r="AI307" s="40" t="str">
        <f t="shared" ref="AI307:AK307" si="207">AI283</f>
        <v>Employment</v>
      </c>
      <c r="AJ307" s="40">
        <f t="shared" si="207"/>
        <v>12</v>
      </c>
      <c r="AK307" s="40" t="str">
        <f t="shared" si="207"/>
        <v>Metric</v>
      </c>
      <c r="AL307" s="40" t="str">
        <f t="shared" si="152"/>
        <v>Post</v>
      </c>
      <c r="AM307" s="40">
        <f t="shared" si="148"/>
        <v>2</v>
      </c>
      <c r="AN307" s="40">
        <f>VLOOKUP(AM307,'Inputs_Metric 7'!$G$49:$H$51,2,FALSE)</f>
        <v>0.5</v>
      </c>
      <c r="AO307" s="104">
        <f>SUMIFS(
INDEX('Step 1_Metric 7'!$W$1:$AD$99999,    1,    MATCH(CONCATENATE($AL307," - ",$AI307),'Step 1_Metric 7'!$W$1:$AD$1,0))         :          INDEX('Step 1_Metric 7'!$W$1:$AD$99999,    99999,    MATCH(CONCATENATE($AL307," - ",$AI307),'Step 1_Metric 7'!$W$1:$AD$1,0)),
'Step 1_Metric 7'!$C$1:$C$99999,       $AM307,    'Step 1_Metric 7'!$D$1:$D$99999,     $AG307         )</f>
        <v>0</v>
      </c>
      <c r="AP307" s="104" t="str">
        <f t="shared" si="193"/>
        <v/>
      </c>
      <c r="AQ307" s="104" t="str">
        <f t="shared" si="194"/>
        <v/>
      </c>
      <c r="AR307" s="104" t="str">
        <f t="shared" si="195"/>
        <v/>
      </c>
      <c r="AS307" s="104" t="str">
        <f t="shared" si="196"/>
        <v/>
      </c>
      <c r="AT307" s="104">
        <f t="shared" si="197"/>
        <v>0</v>
      </c>
      <c r="AU307" s="104">
        <f t="shared" si="198"/>
        <v>0</v>
      </c>
    </row>
    <row r="308" spans="16:47" x14ac:dyDescent="0.25">
      <c r="P308" s="38" t="str">
        <f t="shared" si="179"/>
        <v>Labor IncomePre</v>
      </c>
      <c r="Q308" s="40">
        <f t="shared" si="130"/>
        <v>33</v>
      </c>
      <c r="R308" s="40" t="str">
        <f t="shared" si="180"/>
        <v/>
      </c>
      <c r="S308" s="40">
        <f t="shared" si="181"/>
        <v>7</v>
      </c>
      <c r="T308" s="38" t="str">
        <f t="shared" si="132"/>
        <v>Labor Income</v>
      </c>
      <c r="U308" s="38">
        <f t="shared" si="182"/>
        <v>11</v>
      </c>
      <c r="V308" s="38" t="str">
        <f t="shared" si="183"/>
        <v>Metric</v>
      </c>
      <c r="W308" s="38" t="str">
        <f t="shared" si="124"/>
        <v>Pre</v>
      </c>
      <c r="X308" s="102" t="str">
        <f t="shared" si="184"/>
        <v/>
      </c>
      <c r="Y308" s="245" t="str">
        <f t="shared" si="185"/>
        <v/>
      </c>
      <c r="AF308" s="40">
        <f t="shared" si="170"/>
        <v>13</v>
      </c>
      <c r="AG308" s="40" t="str">
        <f t="shared" si="191"/>
        <v/>
      </c>
      <c r="AH308" s="40">
        <f t="shared" si="144"/>
        <v>7</v>
      </c>
      <c r="AI308" s="40" t="str">
        <f t="shared" ref="AI308:AK308" si="208">AI284</f>
        <v>Employment</v>
      </c>
      <c r="AJ308" s="40">
        <f t="shared" si="208"/>
        <v>12</v>
      </c>
      <c r="AK308" s="40" t="str">
        <f t="shared" si="208"/>
        <v>Metric</v>
      </c>
      <c r="AL308" s="40" t="str">
        <f t="shared" si="152"/>
        <v>Post</v>
      </c>
      <c r="AM308" s="40">
        <f t="shared" si="148"/>
        <v>20</v>
      </c>
      <c r="AN308" s="40">
        <f>VLOOKUP(AM308,'Inputs_Metric 7'!$G$49:$H$51,2,FALSE)</f>
        <v>0.05</v>
      </c>
      <c r="AO308" s="104">
        <f>SUMIFS(
INDEX('Step 1_Metric 7'!$W$1:$AD$99999,    1,    MATCH(CONCATENATE($AL308," - ",$AI308),'Step 1_Metric 7'!$W$1:$AD$1,0))         :          INDEX('Step 1_Metric 7'!$W$1:$AD$99999,    99999,    MATCH(CONCATENATE($AL308," - ",$AI308),'Step 1_Metric 7'!$W$1:$AD$1,0)),
'Step 1_Metric 7'!$C$1:$C$99999,       $AM308,    'Step 1_Metric 7'!$D$1:$D$99999,     $AG308         )</f>
        <v>0</v>
      </c>
      <c r="AP308" s="104" t="str">
        <f t="shared" si="193"/>
        <v/>
      </c>
      <c r="AQ308" s="104" t="str">
        <f t="shared" si="194"/>
        <v/>
      </c>
      <c r="AR308" s="104">
        <f t="shared" si="195"/>
        <v>0</v>
      </c>
      <c r="AS308" s="104">
        <f t="shared" si="196"/>
        <v>0</v>
      </c>
      <c r="AT308" s="104" t="str">
        <f t="shared" si="197"/>
        <v/>
      </c>
      <c r="AU308" s="104">
        <f t="shared" si="198"/>
        <v>0</v>
      </c>
    </row>
    <row r="309" spans="16:47" x14ac:dyDescent="0.25">
      <c r="P309" s="38" t="str">
        <f t="shared" si="179"/>
        <v>Labor IncomePost</v>
      </c>
      <c r="Q309" s="40">
        <f t="shared" si="130"/>
        <v>33</v>
      </c>
      <c r="R309" s="40" t="str">
        <f t="shared" si="180"/>
        <v/>
      </c>
      <c r="S309" s="40">
        <f t="shared" si="181"/>
        <v>7</v>
      </c>
      <c r="T309" s="38" t="str">
        <f t="shared" si="132"/>
        <v>Labor Income</v>
      </c>
      <c r="U309" s="38">
        <f t="shared" si="182"/>
        <v>11</v>
      </c>
      <c r="V309" s="38" t="str">
        <f t="shared" si="183"/>
        <v>Metric</v>
      </c>
      <c r="W309" s="38" t="str">
        <f t="shared" ref="W309:W361" si="209">W307</f>
        <v>Post</v>
      </c>
      <c r="X309" s="102" t="str">
        <f t="shared" si="184"/>
        <v/>
      </c>
      <c r="Y309" s="245" t="str">
        <f t="shared" si="185"/>
        <v/>
      </c>
      <c r="AF309" s="40">
        <f t="shared" si="170"/>
        <v>13</v>
      </c>
      <c r="AG309" s="40" t="str">
        <f t="shared" si="191"/>
        <v/>
      </c>
      <c r="AH309" s="40">
        <f t="shared" si="144"/>
        <v>7</v>
      </c>
      <c r="AI309" s="40" t="str">
        <f t="shared" ref="AI309:AK309" si="210">AI285</f>
        <v>Employment</v>
      </c>
      <c r="AJ309" s="40">
        <f t="shared" si="210"/>
        <v>12</v>
      </c>
      <c r="AK309" s="40" t="str">
        <f t="shared" si="210"/>
        <v>Metric</v>
      </c>
      <c r="AL309" s="40" t="str">
        <f t="shared" si="152"/>
        <v>Post</v>
      </c>
      <c r="AM309" s="40">
        <f t="shared" si="148"/>
        <v>100</v>
      </c>
      <c r="AN309" s="40">
        <f>VLOOKUP(AM309,'Inputs_Metric 7'!$G$49:$H$51,2,FALSE)</f>
        <v>0.01</v>
      </c>
      <c r="AO309" s="104">
        <f>SUMIFS(
INDEX('Step 1_Metric 7'!$W$1:$AD$99999,    1,    MATCH(CONCATENATE($AL309," - ",$AI309),'Step 1_Metric 7'!$W$1:$AD$1,0))         :          INDEX('Step 1_Metric 7'!$W$1:$AD$99999,    99999,    MATCH(CONCATENATE($AL309," - ",$AI309),'Step 1_Metric 7'!$W$1:$AD$1,0)),
'Step 1_Metric 7'!$C$1:$C$99999,       $AM309,    'Step 1_Metric 7'!$D$1:$D$99999,     $AG309         )</f>
        <v>0</v>
      </c>
      <c r="AP309" s="104">
        <f t="shared" si="193"/>
        <v>0</v>
      </c>
      <c r="AQ309" s="104">
        <f t="shared" si="194"/>
        <v>0</v>
      </c>
      <c r="AR309" s="104" t="str">
        <f t="shared" si="195"/>
        <v/>
      </c>
      <c r="AS309" s="104" t="str">
        <f t="shared" si="196"/>
        <v/>
      </c>
      <c r="AT309" s="104" t="str">
        <f t="shared" si="197"/>
        <v/>
      </c>
      <c r="AU309" s="104">
        <f t="shared" si="198"/>
        <v>0</v>
      </c>
    </row>
    <row r="310" spans="16:47" x14ac:dyDescent="0.25">
      <c r="P310" s="38" t="str">
        <f t="shared" si="179"/>
        <v>EmploymentPre</v>
      </c>
      <c r="Q310" s="40">
        <f t="shared" si="130"/>
        <v>33</v>
      </c>
      <c r="R310" s="40" t="str">
        <f t="shared" si="180"/>
        <v/>
      </c>
      <c r="S310" s="40">
        <f t="shared" si="181"/>
        <v>7</v>
      </c>
      <c r="T310" s="38" t="str">
        <f t="shared" si="132"/>
        <v>Employment</v>
      </c>
      <c r="U310" s="38">
        <f t="shared" si="182"/>
        <v>12</v>
      </c>
      <c r="V310" s="38" t="str">
        <f t="shared" si="183"/>
        <v>Metric</v>
      </c>
      <c r="W310" s="38" t="str">
        <f t="shared" si="209"/>
        <v>Pre</v>
      </c>
      <c r="X310" s="102" t="str">
        <f t="shared" si="184"/>
        <v/>
      </c>
      <c r="Y310" s="245" t="str">
        <f t="shared" si="185"/>
        <v/>
      </c>
      <c r="AF310" s="40">
        <f t="shared" si="170"/>
        <v>13</v>
      </c>
      <c r="AG310" s="40" t="str">
        <f t="shared" si="191"/>
        <v/>
      </c>
      <c r="AH310" s="40">
        <f t="shared" si="144"/>
        <v>7</v>
      </c>
      <c r="AI310" s="40" t="str">
        <f t="shared" ref="AI310:AK310" si="211">AI286</f>
        <v>Output</v>
      </c>
      <c r="AJ310" s="40">
        <f t="shared" si="211"/>
        <v>1</v>
      </c>
      <c r="AK310" s="40" t="str">
        <f t="shared" si="211"/>
        <v>Priority Metric</v>
      </c>
      <c r="AL310" s="40" t="str">
        <f t="shared" si="152"/>
        <v>Pre</v>
      </c>
      <c r="AM310" s="40">
        <f t="shared" si="148"/>
        <v>2</v>
      </c>
      <c r="AN310" s="40">
        <f>VLOOKUP(AM310,'Inputs_Metric 7'!$G$49:$H$51,2,FALSE)</f>
        <v>0.5</v>
      </c>
      <c r="AO310" s="104">
        <f>SUMIFS(
INDEX('Step 1_Metric 7'!$W$1:$AD$99999,    1,    MATCH(CONCATENATE($AL310," - ",$AI310),'Step 1_Metric 7'!$W$1:$AD$1,0))         :          INDEX('Step 1_Metric 7'!$W$1:$AD$99999,    99999,    MATCH(CONCATENATE($AL310," - ",$AI310),'Step 1_Metric 7'!$W$1:$AD$1,0)),
'Step 1_Metric 7'!$C$1:$C$99999,       $AM310,    'Step 1_Metric 7'!$D$1:$D$99999,     $AG310         )</f>
        <v>0</v>
      </c>
      <c r="AP310" s="104" t="str">
        <f t="shared" si="193"/>
        <v/>
      </c>
      <c r="AQ310" s="104" t="str">
        <f t="shared" si="194"/>
        <v/>
      </c>
      <c r="AR310" s="104" t="str">
        <f t="shared" si="195"/>
        <v/>
      </c>
      <c r="AS310" s="104" t="str">
        <f t="shared" si="196"/>
        <v/>
      </c>
      <c r="AT310" s="104">
        <f t="shared" si="197"/>
        <v>0</v>
      </c>
      <c r="AU310" s="104">
        <f t="shared" si="198"/>
        <v>0</v>
      </c>
    </row>
    <row r="311" spans="16:47" x14ac:dyDescent="0.25">
      <c r="P311" s="38" t="str">
        <f t="shared" si="179"/>
        <v>EmploymentPost</v>
      </c>
      <c r="Q311" s="40">
        <f t="shared" si="130"/>
        <v>33</v>
      </c>
      <c r="R311" s="40" t="str">
        <f t="shared" si="180"/>
        <v/>
      </c>
      <c r="S311" s="40">
        <f t="shared" si="181"/>
        <v>7</v>
      </c>
      <c r="T311" s="38" t="str">
        <f t="shared" si="132"/>
        <v>Employment</v>
      </c>
      <c r="U311" s="38">
        <f t="shared" si="182"/>
        <v>12</v>
      </c>
      <c r="V311" s="38" t="str">
        <f t="shared" si="183"/>
        <v>Metric</v>
      </c>
      <c r="W311" s="38" t="str">
        <f t="shared" si="209"/>
        <v>Post</v>
      </c>
      <c r="X311" s="102" t="str">
        <f t="shared" si="184"/>
        <v/>
      </c>
      <c r="Y311" s="245" t="str">
        <f t="shared" si="185"/>
        <v/>
      </c>
      <c r="AF311" s="40">
        <f t="shared" si="170"/>
        <v>13</v>
      </c>
      <c r="AG311" s="40" t="str">
        <f t="shared" si="191"/>
        <v/>
      </c>
      <c r="AH311" s="40">
        <f t="shared" si="144"/>
        <v>7</v>
      </c>
      <c r="AI311" s="40" t="str">
        <f t="shared" ref="AI311:AK311" si="212">AI287</f>
        <v>Output</v>
      </c>
      <c r="AJ311" s="40">
        <f t="shared" si="212"/>
        <v>1</v>
      </c>
      <c r="AK311" s="40" t="str">
        <f t="shared" si="212"/>
        <v>Priority Metric</v>
      </c>
      <c r="AL311" s="40" t="str">
        <f t="shared" si="152"/>
        <v>Pre</v>
      </c>
      <c r="AM311" s="40">
        <f t="shared" si="148"/>
        <v>20</v>
      </c>
      <c r="AN311" s="40">
        <f>VLOOKUP(AM311,'Inputs_Metric 7'!$G$49:$H$51,2,FALSE)</f>
        <v>0.05</v>
      </c>
      <c r="AO311" s="104">
        <f>SUMIFS(
INDEX('Step 1_Metric 7'!$W$1:$AD$99999,    1,    MATCH(CONCATENATE($AL311," - ",$AI311),'Step 1_Metric 7'!$W$1:$AD$1,0))         :          INDEX('Step 1_Metric 7'!$W$1:$AD$99999,    99999,    MATCH(CONCATENATE($AL311," - ",$AI311),'Step 1_Metric 7'!$W$1:$AD$1,0)),
'Step 1_Metric 7'!$C$1:$C$99999,       $AM311,    'Step 1_Metric 7'!$D$1:$D$99999,     $AG311         )</f>
        <v>0</v>
      </c>
      <c r="AP311" s="104" t="str">
        <f t="shared" si="193"/>
        <v/>
      </c>
      <c r="AQ311" s="104" t="str">
        <f t="shared" si="194"/>
        <v/>
      </c>
      <c r="AR311" s="104">
        <f t="shared" si="195"/>
        <v>0</v>
      </c>
      <c r="AS311" s="104">
        <f t="shared" si="196"/>
        <v>0</v>
      </c>
      <c r="AT311" s="104" t="str">
        <f t="shared" si="197"/>
        <v/>
      </c>
      <c r="AU311" s="104">
        <f t="shared" si="198"/>
        <v>0</v>
      </c>
    </row>
    <row r="312" spans="16:47" x14ac:dyDescent="0.25">
      <c r="P312" s="38" t="str">
        <f t="shared" si="179"/>
        <v>OutputPre</v>
      </c>
      <c r="Q312" s="40">
        <f t="shared" si="130"/>
        <v>33</v>
      </c>
      <c r="R312" s="40" t="str">
        <f t="shared" si="180"/>
        <v/>
      </c>
      <c r="S312" s="40">
        <f t="shared" si="181"/>
        <v>7</v>
      </c>
      <c r="T312" s="38" t="str">
        <f t="shared" si="132"/>
        <v>Output</v>
      </c>
      <c r="U312" s="38">
        <f t="shared" si="182"/>
        <v>1</v>
      </c>
      <c r="V312" s="38" t="str">
        <f t="shared" si="183"/>
        <v>Priority Metric</v>
      </c>
      <c r="W312" s="38" t="str">
        <f t="shared" si="209"/>
        <v>Pre</v>
      </c>
      <c r="X312" s="102" t="str">
        <f t="shared" si="184"/>
        <v/>
      </c>
      <c r="Y312" s="245" t="str">
        <f t="shared" si="185"/>
        <v/>
      </c>
      <c r="AF312" s="40">
        <f t="shared" si="170"/>
        <v>13</v>
      </c>
      <c r="AG312" s="40" t="str">
        <f t="shared" si="191"/>
        <v/>
      </c>
      <c r="AH312" s="40">
        <f t="shared" si="144"/>
        <v>7</v>
      </c>
      <c r="AI312" s="40" t="str">
        <f t="shared" ref="AI312:AK312" si="213">AI288</f>
        <v>Output</v>
      </c>
      <c r="AJ312" s="40">
        <f t="shared" si="213"/>
        <v>1</v>
      </c>
      <c r="AK312" s="40" t="str">
        <f t="shared" si="213"/>
        <v>Priority Metric</v>
      </c>
      <c r="AL312" s="40" t="str">
        <f t="shared" si="152"/>
        <v>Pre</v>
      </c>
      <c r="AM312" s="40">
        <f t="shared" si="148"/>
        <v>100</v>
      </c>
      <c r="AN312" s="40">
        <f>VLOOKUP(AM312,'Inputs_Metric 7'!$G$49:$H$51,2,FALSE)</f>
        <v>0.01</v>
      </c>
      <c r="AO312" s="104">
        <f>SUMIFS(
INDEX('Step 1_Metric 7'!$W$1:$AD$99999,    1,    MATCH(CONCATENATE($AL312," - ",$AI312),'Step 1_Metric 7'!$W$1:$AD$1,0))         :          INDEX('Step 1_Metric 7'!$W$1:$AD$99999,    99999,    MATCH(CONCATENATE($AL312," - ",$AI312),'Step 1_Metric 7'!$W$1:$AD$1,0)),
'Step 1_Metric 7'!$C$1:$C$99999,       $AM312,    'Step 1_Metric 7'!$D$1:$D$99999,     $AG312         )</f>
        <v>0</v>
      </c>
      <c r="AP312" s="104">
        <f t="shared" si="193"/>
        <v>0</v>
      </c>
      <c r="AQ312" s="104">
        <f t="shared" si="194"/>
        <v>0</v>
      </c>
      <c r="AR312" s="104" t="str">
        <f t="shared" si="195"/>
        <v/>
      </c>
      <c r="AS312" s="104" t="str">
        <f t="shared" si="196"/>
        <v/>
      </c>
      <c r="AT312" s="104" t="str">
        <f t="shared" si="197"/>
        <v/>
      </c>
      <c r="AU312" s="104">
        <f t="shared" si="198"/>
        <v>0</v>
      </c>
    </row>
    <row r="313" spans="16:47" x14ac:dyDescent="0.25">
      <c r="P313" s="38" t="str">
        <f t="shared" si="179"/>
        <v>OutputPost</v>
      </c>
      <c r="Q313" s="40">
        <f t="shared" si="130"/>
        <v>33</v>
      </c>
      <c r="R313" s="40" t="str">
        <f t="shared" si="180"/>
        <v/>
      </c>
      <c r="S313" s="40">
        <f t="shared" si="181"/>
        <v>7</v>
      </c>
      <c r="T313" s="38" t="str">
        <f t="shared" si="132"/>
        <v>Output</v>
      </c>
      <c r="U313" s="38">
        <f t="shared" si="182"/>
        <v>1</v>
      </c>
      <c r="V313" s="38" t="str">
        <f t="shared" si="183"/>
        <v>Priority Metric</v>
      </c>
      <c r="W313" s="38" t="str">
        <f t="shared" si="209"/>
        <v>Post</v>
      </c>
      <c r="X313" s="102" t="str">
        <f t="shared" si="184"/>
        <v/>
      </c>
      <c r="Y313" s="245" t="str">
        <f t="shared" si="185"/>
        <v/>
      </c>
      <c r="AF313" s="40">
        <f t="shared" si="170"/>
        <v>13</v>
      </c>
      <c r="AG313" s="40" t="str">
        <f t="shared" si="191"/>
        <v/>
      </c>
      <c r="AH313" s="40">
        <f t="shared" si="144"/>
        <v>7</v>
      </c>
      <c r="AI313" s="40" t="str">
        <f t="shared" ref="AI313:AK313" si="214">AI289</f>
        <v>Output</v>
      </c>
      <c r="AJ313" s="40">
        <f t="shared" si="214"/>
        <v>1</v>
      </c>
      <c r="AK313" s="40" t="str">
        <f t="shared" si="214"/>
        <v>Priority Metric</v>
      </c>
      <c r="AL313" s="40" t="str">
        <f t="shared" si="152"/>
        <v>Post</v>
      </c>
      <c r="AM313" s="40">
        <f t="shared" si="148"/>
        <v>2</v>
      </c>
      <c r="AN313" s="40">
        <f>VLOOKUP(AM313,'Inputs_Metric 7'!$G$49:$H$51,2,FALSE)</f>
        <v>0.5</v>
      </c>
      <c r="AO313" s="104">
        <f>SUMIFS(
INDEX('Step 1_Metric 7'!$W$1:$AD$99999,    1,    MATCH(CONCATENATE($AL313," - ",$AI313),'Step 1_Metric 7'!$W$1:$AD$1,0))         :          INDEX('Step 1_Metric 7'!$W$1:$AD$99999,    99999,    MATCH(CONCATENATE($AL313," - ",$AI313),'Step 1_Metric 7'!$W$1:$AD$1,0)),
'Step 1_Metric 7'!$C$1:$C$99999,       $AM313,    'Step 1_Metric 7'!$D$1:$D$99999,     $AG313         )</f>
        <v>0</v>
      </c>
      <c r="AP313" s="104" t="str">
        <f t="shared" si="193"/>
        <v/>
      </c>
      <c r="AQ313" s="104" t="str">
        <f t="shared" si="194"/>
        <v/>
      </c>
      <c r="AR313" s="104" t="str">
        <f t="shared" si="195"/>
        <v/>
      </c>
      <c r="AS313" s="104" t="str">
        <f t="shared" si="196"/>
        <v/>
      </c>
      <c r="AT313" s="104">
        <f t="shared" si="197"/>
        <v>0</v>
      </c>
      <c r="AU313" s="104">
        <f t="shared" si="198"/>
        <v>0</v>
      </c>
    </row>
    <row r="314" spans="16:47" x14ac:dyDescent="0.25">
      <c r="P314" s="38" t="str">
        <f t="shared" si="179"/>
        <v>Proprietor's IncomePre</v>
      </c>
      <c r="Q314" s="40">
        <f t="shared" ref="Q314:Q361" si="215">Q306+1</f>
        <v>34</v>
      </c>
      <c r="R314" s="40" t="str">
        <f t="shared" si="180"/>
        <v/>
      </c>
      <c r="S314" s="40">
        <f t="shared" si="181"/>
        <v>7</v>
      </c>
      <c r="T314" s="38" t="str">
        <f t="shared" si="132"/>
        <v>Proprietor's Income</v>
      </c>
      <c r="U314" s="38">
        <f t="shared" si="182"/>
        <v>10</v>
      </c>
      <c r="V314" s="38" t="str">
        <f t="shared" si="183"/>
        <v>Metric</v>
      </c>
      <c r="W314" s="38" t="str">
        <f t="shared" si="209"/>
        <v>Pre</v>
      </c>
      <c r="X314" s="102" t="str">
        <f t="shared" si="184"/>
        <v/>
      </c>
      <c r="Y314" s="245" t="str">
        <f t="shared" si="185"/>
        <v/>
      </c>
      <c r="AF314" s="40">
        <f t="shared" si="170"/>
        <v>13</v>
      </c>
      <c r="AG314" s="40" t="str">
        <f t="shared" si="191"/>
        <v/>
      </c>
      <c r="AH314" s="40">
        <f t="shared" si="144"/>
        <v>7</v>
      </c>
      <c r="AI314" s="40" t="str">
        <f t="shared" ref="AI314:AK314" si="216">AI290</f>
        <v>Output</v>
      </c>
      <c r="AJ314" s="40">
        <f t="shared" si="216"/>
        <v>1</v>
      </c>
      <c r="AK314" s="40" t="str">
        <f t="shared" si="216"/>
        <v>Priority Metric</v>
      </c>
      <c r="AL314" s="40" t="str">
        <f t="shared" si="152"/>
        <v>Post</v>
      </c>
      <c r="AM314" s="40">
        <f t="shared" si="148"/>
        <v>20</v>
      </c>
      <c r="AN314" s="40">
        <f>VLOOKUP(AM314,'Inputs_Metric 7'!$G$49:$H$51,2,FALSE)</f>
        <v>0.05</v>
      </c>
      <c r="AO314" s="104">
        <f>SUMIFS(
INDEX('Step 1_Metric 7'!$W$1:$AD$99999,    1,    MATCH(CONCATENATE($AL314," - ",$AI314),'Step 1_Metric 7'!$W$1:$AD$1,0))         :          INDEX('Step 1_Metric 7'!$W$1:$AD$99999,    99999,    MATCH(CONCATENATE($AL314," - ",$AI314),'Step 1_Metric 7'!$W$1:$AD$1,0)),
'Step 1_Metric 7'!$C$1:$C$99999,       $AM314,    'Step 1_Metric 7'!$D$1:$D$99999,     $AG314         )</f>
        <v>0</v>
      </c>
      <c r="AP314" s="104" t="str">
        <f t="shared" si="193"/>
        <v/>
      </c>
      <c r="AQ314" s="104" t="str">
        <f t="shared" si="194"/>
        <v/>
      </c>
      <c r="AR314" s="104">
        <f t="shared" si="195"/>
        <v>0</v>
      </c>
      <c r="AS314" s="104">
        <f t="shared" si="196"/>
        <v>0</v>
      </c>
      <c r="AT314" s="104" t="str">
        <f t="shared" si="197"/>
        <v/>
      </c>
      <c r="AU314" s="104">
        <f t="shared" si="198"/>
        <v>0</v>
      </c>
    </row>
    <row r="315" spans="16:47" x14ac:dyDescent="0.25">
      <c r="P315" s="38" t="str">
        <f t="shared" si="179"/>
        <v>Proprietor's IncomePost</v>
      </c>
      <c r="Q315" s="40">
        <f t="shared" si="215"/>
        <v>34</v>
      </c>
      <c r="R315" s="40" t="str">
        <f t="shared" si="180"/>
        <v/>
      </c>
      <c r="S315" s="40">
        <f t="shared" si="181"/>
        <v>7</v>
      </c>
      <c r="T315" s="38" t="str">
        <f t="shared" ref="T315:T361" si="217">T307</f>
        <v>Proprietor's Income</v>
      </c>
      <c r="U315" s="38">
        <f t="shared" si="182"/>
        <v>10</v>
      </c>
      <c r="V315" s="38" t="str">
        <f t="shared" si="183"/>
        <v>Metric</v>
      </c>
      <c r="W315" s="38" t="str">
        <f t="shared" si="209"/>
        <v>Post</v>
      </c>
      <c r="X315" s="102" t="str">
        <f t="shared" si="184"/>
        <v/>
      </c>
      <c r="Y315" s="245" t="str">
        <f t="shared" si="185"/>
        <v/>
      </c>
      <c r="AF315" s="40">
        <f t="shared" si="170"/>
        <v>13</v>
      </c>
      <c r="AG315" s="40" t="str">
        <f t="shared" si="191"/>
        <v/>
      </c>
      <c r="AH315" s="40">
        <f t="shared" si="144"/>
        <v>7</v>
      </c>
      <c r="AI315" s="40" t="str">
        <f t="shared" ref="AI315:AK315" si="218">AI291</f>
        <v>Output</v>
      </c>
      <c r="AJ315" s="40">
        <f t="shared" si="218"/>
        <v>1</v>
      </c>
      <c r="AK315" s="40" t="str">
        <f t="shared" si="218"/>
        <v>Priority Metric</v>
      </c>
      <c r="AL315" s="40" t="str">
        <f t="shared" si="152"/>
        <v>Post</v>
      </c>
      <c r="AM315" s="40">
        <f t="shared" si="148"/>
        <v>100</v>
      </c>
      <c r="AN315" s="40">
        <f>VLOOKUP(AM315,'Inputs_Metric 7'!$G$49:$H$51,2,FALSE)</f>
        <v>0.01</v>
      </c>
      <c r="AO315" s="104">
        <f>SUMIFS(
INDEX('Step 1_Metric 7'!$W$1:$AD$99999,    1,    MATCH(CONCATENATE($AL315," - ",$AI315),'Step 1_Metric 7'!$W$1:$AD$1,0))         :          INDEX('Step 1_Metric 7'!$W$1:$AD$99999,    99999,    MATCH(CONCATENATE($AL315," - ",$AI315),'Step 1_Metric 7'!$W$1:$AD$1,0)),
'Step 1_Metric 7'!$C$1:$C$99999,       $AM315,    'Step 1_Metric 7'!$D$1:$D$99999,     $AG315         )</f>
        <v>0</v>
      </c>
      <c r="AP315" s="104">
        <f t="shared" si="193"/>
        <v>0</v>
      </c>
      <c r="AQ315" s="104">
        <f t="shared" si="194"/>
        <v>0</v>
      </c>
      <c r="AR315" s="104" t="str">
        <f t="shared" si="195"/>
        <v/>
      </c>
      <c r="AS315" s="104" t="str">
        <f t="shared" si="196"/>
        <v/>
      </c>
      <c r="AT315" s="104" t="str">
        <f t="shared" si="197"/>
        <v/>
      </c>
      <c r="AU315" s="104">
        <f t="shared" si="198"/>
        <v>0</v>
      </c>
    </row>
    <row r="316" spans="16:47" x14ac:dyDescent="0.25">
      <c r="P316" s="38" t="str">
        <f t="shared" si="179"/>
        <v>Labor IncomePre</v>
      </c>
      <c r="Q316" s="40">
        <f t="shared" si="215"/>
        <v>34</v>
      </c>
      <c r="R316" s="40" t="str">
        <f t="shared" si="180"/>
        <v/>
      </c>
      <c r="S316" s="40">
        <f t="shared" si="181"/>
        <v>7</v>
      </c>
      <c r="T316" s="38" t="str">
        <f t="shared" si="217"/>
        <v>Labor Income</v>
      </c>
      <c r="U316" s="38">
        <f t="shared" si="182"/>
        <v>11</v>
      </c>
      <c r="V316" s="38" t="str">
        <f t="shared" si="183"/>
        <v>Metric</v>
      </c>
      <c r="W316" s="38" t="str">
        <f t="shared" si="209"/>
        <v>Pre</v>
      </c>
      <c r="X316" s="102" t="str">
        <f t="shared" si="184"/>
        <v/>
      </c>
      <c r="Y316" s="245" t="str">
        <f t="shared" si="185"/>
        <v/>
      </c>
      <c r="AF316" s="40">
        <f t="shared" si="170"/>
        <v>14</v>
      </c>
      <c r="AG316" s="40" t="str">
        <f t="shared" si="191"/>
        <v/>
      </c>
      <c r="AH316" s="40">
        <f t="shared" si="144"/>
        <v>7</v>
      </c>
      <c r="AI316" s="40" t="str">
        <f t="shared" ref="AI316:AK316" si="219">AI292</f>
        <v>Proprietor's Income</v>
      </c>
      <c r="AJ316" s="40">
        <f t="shared" si="219"/>
        <v>10</v>
      </c>
      <c r="AK316" s="40" t="str">
        <f t="shared" si="219"/>
        <v>Metric</v>
      </c>
      <c r="AL316" s="40" t="str">
        <f t="shared" si="152"/>
        <v>Pre</v>
      </c>
      <c r="AM316" s="40">
        <f t="shared" si="148"/>
        <v>2</v>
      </c>
      <c r="AN316" s="40">
        <f>VLOOKUP(AM316,'Inputs_Metric 7'!$G$49:$H$51,2,FALSE)</f>
        <v>0.5</v>
      </c>
      <c r="AO316" s="104">
        <f>SUMIFS(
INDEX('Step 1_Metric 7'!$W$1:$AD$99999,    1,    MATCH(CONCATENATE($AL316," - ",$AI316),'Step 1_Metric 7'!$W$1:$AD$1,0))         :          INDEX('Step 1_Metric 7'!$W$1:$AD$99999,    99999,    MATCH(CONCATENATE($AL316," - ",$AI316),'Step 1_Metric 7'!$W$1:$AD$1,0)),
'Step 1_Metric 7'!$C$1:$C$99999,       $AM316,    'Step 1_Metric 7'!$D$1:$D$99999,     $AG316         )</f>
        <v>0</v>
      </c>
      <c r="AP316" s="104" t="str">
        <f t="shared" si="193"/>
        <v/>
      </c>
      <c r="AQ316" s="104" t="str">
        <f t="shared" si="194"/>
        <v/>
      </c>
      <c r="AR316" s="104" t="str">
        <f t="shared" si="195"/>
        <v/>
      </c>
      <c r="AS316" s="104" t="str">
        <f t="shared" si="196"/>
        <v/>
      </c>
      <c r="AT316" s="104">
        <f t="shared" si="197"/>
        <v>0</v>
      </c>
      <c r="AU316" s="104">
        <f t="shared" si="198"/>
        <v>0</v>
      </c>
    </row>
    <row r="317" spans="16:47" x14ac:dyDescent="0.25">
      <c r="P317" s="38" t="str">
        <f t="shared" si="179"/>
        <v>Labor IncomePost</v>
      </c>
      <c r="Q317" s="40">
        <f t="shared" si="215"/>
        <v>34</v>
      </c>
      <c r="R317" s="40" t="str">
        <f t="shared" si="180"/>
        <v/>
      </c>
      <c r="S317" s="40">
        <f t="shared" si="181"/>
        <v>7</v>
      </c>
      <c r="T317" s="38" t="str">
        <f t="shared" si="217"/>
        <v>Labor Income</v>
      </c>
      <c r="U317" s="38">
        <f t="shared" si="182"/>
        <v>11</v>
      </c>
      <c r="V317" s="38" t="str">
        <f t="shared" si="183"/>
        <v>Metric</v>
      </c>
      <c r="W317" s="38" t="str">
        <f t="shared" si="209"/>
        <v>Post</v>
      </c>
      <c r="X317" s="102" t="str">
        <f t="shared" si="184"/>
        <v/>
      </c>
      <c r="Y317" s="245" t="str">
        <f t="shared" si="185"/>
        <v/>
      </c>
      <c r="AF317" s="40">
        <f t="shared" si="170"/>
        <v>14</v>
      </c>
      <c r="AG317" s="40" t="str">
        <f t="shared" si="191"/>
        <v/>
      </c>
      <c r="AH317" s="40">
        <f t="shared" si="144"/>
        <v>7</v>
      </c>
      <c r="AI317" s="40" t="str">
        <f t="shared" ref="AI317:AK317" si="220">AI293</f>
        <v>Proprietor's Income</v>
      </c>
      <c r="AJ317" s="40">
        <f t="shared" si="220"/>
        <v>10</v>
      </c>
      <c r="AK317" s="40" t="str">
        <f t="shared" si="220"/>
        <v>Metric</v>
      </c>
      <c r="AL317" s="40" t="str">
        <f t="shared" si="152"/>
        <v>Pre</v>
      </c>
      <c r="AM317" s="40">
        <f t="shared" si="148"/>
        <v>20</v>
      </c>
      <c r="AN317" s="40">
        <f>VLOOKUP(AM317,'Inputs_Metric 7'!$G$49:$H$51,2,FALSE)</f>
        <v>0.05</v>
      </c>
      <c r="AO317" s="104">
        <f>SUMIFS(
INDEX('Step 1_Metric 7'!$W$1:$AD$99999,    1,    MATCH(CONCATENATE($AL317," - ",$AI317),'Step 1_Metric 7'!$W$1:$AD$1,0))         :          INDEX('Step 1_Metric 7'!$W$1:$AD$99999,    99999,    MATCH(CONCATENATE($AL317," - ",$AI317),'Step 1_Metric 7'!$W$1:$AD$1,0)),
'Step 1_Metric 7'!$C$1:$C$99999,       $AM317,    'Step 1_Metric 7'!$D$1:$D$99999,     $AG317         )</f>
        <v>0</v>
      </c>
      <c r="AP317" s="104" t="str">
        <f t="shared" si="193"/>
        <v/>
      </c>
      <c r="AQ317" s="104" t="str">
        <f t="shared" si="194"/>
        <v/>
      </c>
      <c r="AR317" s="104">
        <f t="shared" si="195"/>
        <v>0</v>
      </c>
      <c r="AS317" s="104">
        <f t="shared" si="196"/>
        <v>0</v>
      </c>
      <c r="AT317" s="104" t="str">
        <f t="shared" si="197"/>
        <v/>
      </c>
      <c r="AU317" s="104">
        <f t="shared" si="198"/>
        <v>0</v>
      </c>
    </row>
    <row r="318" spans="16:47" x14ac:dyDescent="0.25">
      <c r="P318" s="38" t="str">
        <f t="shared" si="179"/>
        <v>EmploymentPre</v>
      </c>
      <c r="Q318" s="40">
        <f t="shared" si="215"/>
        <v>34</v>
      </c>
      <c r="R318" s="40" t="str">
        <f t="shared" si="180"/>
        <v/>
      </c>
      <c r="S318" s="40">
        <f t="shared" si="181"/>
        <v>7</v>
      </c>
      <c r="T318" s="38" t="str">
        <f t="shared" si="217"/>
        <v>Employment</v>
      </c>
      <c r="U318" s="38">
        <f t="shared" si="182"/>
        <v>12</v>
      </c>
      <c r="V318" s="38" t="str">
        <f t="shared" si="183"/>
        <v>Metric</v>
      </c>
      <c r="W318" s="38" t="str">
        <f t="shared" si="209"/>
        <v>Pre</v>
      </c>
      <c r="X318" s="102" t="str">
        <f t="shared" si="184"/>
        <v/>
      </c>
      <c r="Y318" s="245" t="str">
        <f t="shared" si="185"/>
        <v/>
      </c>
      <c r="AF318" s="40">
        <f t="shared" si="170"/>
        <v>14</v>
      </c>
      <c r="AG318" s="40" t="str">
        <f t="shared" si="191"/>
        <v/>
      </c>
      <c r="AH318" s="40">
        <f t="shared" si="144"/>
        <v>7</v>
      </c>
      <c r="AI318" s="40" t="str">
        <f t="shared" ref="AI318:AK318" si="221">AI294</f>
        <v>Proprietor's Income</v>
      </c>
      <c r="AJ318" s="40">
        <f t="shared" si="221"/>
        <v>10</v>
      </c>
      <c r="AK318" s="40" t="str">
        <f t="shared" si="221"/>
        <v>Metric</v>
      </c>
      <c r="AL318" s="40" t="str">
        <f t="shared" si="152"/>
        <v>Pre</v>
      </c>
      <c r="AM318" s="40">
        <f t="shared" si="148"/>
        <v>100</v>
      </c>
      <c r="AN318" s="40">
        <f>VLOOKUP(AM318,'Inputs_Metric 7'!$G$49:$H$51,2,FALSE)</f>
        <v>0.01</v>
      </c>
      <c r="AO318" s="104">
        <f>SUMIFS(
INDEX('Step 1_Metric 7'!$W$1:$AD$99999,    1,    MATCH(CONCATENATE($AL318," - ",$AI318),'Step 1_Metric 7'!$W$1:$AD$1,0))         :          INDEX('Step 1_Metric 7'!$W$1:$AD$99999,    99999,    MATCH(CONCATENATE($AL318," - ",$AI318),'Step 1_Metric 7'!$W$1:$AD$1,0)),
'Step 1_Metric 7'!$C$1:$C$99999,       $AM318,    'Step 1_Metric 7'!$D$1:$D$99999,     $AG318         )</f>
        <v>0</v>
      </c>
      <c r="AP318" s="104">
        <f t="shared" si="193"/>
        <v>0</v>
      </c>
      <c r="AQ318" s="104">
        <f t="shared" si="194"/>
        <v>0</v>
      </c>
      <c r="AR318" s="104" t="str">
        <f t="shared" si="195"/>
        <v/>
      </c>
      <c r="AS318" s="104" t="str">
        <f t="shared" si="196"/>
        <v/>
      </c>
      <c r="AT318" s="104" t="str">
        <f t="shared" si="197"/>
        <v/>
      </c>
      <c r="AU318" s="104">
        <f t="shared" si="198"/>
        <v>0</v>
      </c>
    </row>
    <row r="319" spans="16:47" x14ac:dyDescent="0.25">
      <c r="P319" s="38" t="str">
        <f t="shared" si="179"/>
        <v>EmploymentPost</v>
      </c>
      <c r="Q319" s="40">
        <f t="shared" si="215"/>
        <v>34</v>
      </c>
      <c r="R319" s="40" t="str">
        <f t="shared" si="180"/>
        <v/>
      </c>
      <c r="S319" s="40">
        <f t="shared" si="181"/>
        <v>7</v>
      </c>
      <c r="T319" s="38" t="str">
        <f t="shared" si="217"/>
        <v>Employment</v>
      </c>
      <c r="U319" s="38">
        <f t="shared" si="182"/>
        <v>12</v>
      </c>
      <c r="V319" s="38" t="str">
        <f t="shared" si="183"/>
        <v>Metric</v>
      </c>
      <c r="W319" s="38" t="str">
        <f t="shared" si="209"/>
        <v>Post</v>
      </c>
      <c r="X319" s="102" t="str">
        <f t="shared" si="184"/>
        <v/>
      </c>
      <c r="Y319" s="245" t="str">
        <f t="shared" si="185"/>
        <v/>
      </c>
      <c r="AF319" s="40">
        <f t="shared" si="170"/>
        <v>14</v>
      </c>
      <c r="AG319" s="40" t="str">
        <f t="shared" si="191"/>
        <v/>
      </c>
      <c r="AH319" s="40">
        <f t="shared" si="144"/>
        <v>7</v>
      </c>
      <c r="AI319" s="40" t="str">
        <f t="shared" ref="AI319:AK319" si="222">AI295</f>
        <v>Proprietor's Income</v>
      </c>
      <c r="AJ319" s="40">
        <f t="shared" si="222"/>
        <v>10</v>
      </c>
      <c r="AK319" s="40" t="str">
        <f t="shared" si="222"/>
        <v>Metric</v>
      </c>
      <c r="AL319" s="40" t="str">
        <f t="shared" si="152"/>
        <v>Post</v>
      </c>
      <c r="AM319" s="40">
        <f t="shared" si="148"/>
        <v>2</v>
      </c>
      <c r="AN319" s="40">
        <f>VLOOKUP(AM319,'Inputs_Metric 7'!$G$49:$H$51,2,FALSE)</f>
        <v>0.5</v>
      </c>
      <c r="AO319" s="104">
        <f>SUMIFS(
INDEX('Step 1_Metric 7'!$W$1:$AD$99999,    1,    MATCH(CONCATENATE($AL319," - ",$AI319),'Step 1_Metric 7'!$W$1:$AD$1,0))         :          INDEX('Step 1_Metric 7'!$W$1:$AD$99999,    99999,    MATCH(CONCATENATE($AL319," - ",$AI319),'Step 1_Metric 7'!$W$1:$AD$1,0)),
'Step 1_Metric 7'!$C$1:$C$99999,       $AM319,    'Step 1_Metric 7'!$D$1:$D$99999,     $AG319         )</f>
        <v>0</v>
      </c>
      <c r="AP319" s="104" t="str">
        <f t="shared" si="193"/>
        <v/>
      </c>
      <c r="AQ319" s="104" t="str">
        <f t="shared" si="194"/>
        <v/>
      </c>
      <c r="AR319" s="104" t="str">
        <f t="shared" si="195"/>
        <v/>
      </c>
      <c r="AS319" s="104" t="str">
        <f t="shared" si="196"/>
        <v/>
      </c>
      <c r="AT319" s="104">
        <f t="shared" si="197"/>
        <v>0</v>
      </c>
      <c r="AU319" s="104">
        <f t="shared" si="198"/>
        <v>0</v>
      </c>
    </row>
    <row r="320" spans="16:47" x14ac:dyDescent="0.25">
      <c r="P320" s="38" t="str">
        <f t="shared" si="179"/>
        <v>OutputPre</v>
      </c>
      <c r="Q320" s="40">
        <f t="shared" si="215"/>
        <v>34</v>
      </c>
      <c r="R320" s="40" t="str">
        <f t="shared" si="180"/>
        <v/>
      </c>
      <c r="S320" s="40">
        <f t="shared" si="181"/>
        <v>7</v>
      </c>
      <c r="T320" s="38" t="str">
        <f t="shared" si="217"/>
        <v>Output</v>
      </c>
      <c r="U320" s="38">
        <f t="shared" si="182"/>
        <v>1</v>
      </c>
      <c r="V320" s="38" t="str">
        <f t="shared" si="183"/>
        <v>Priority Metric</v>
      </c>
      <c r="W320" s="38" t="str">
        <f t="shared" si="209"/>
        <v>Pre</v>
      </c>
      <c r="X320" s="102" t="str">
        <f t="shared" si="184"/>
        <v/>
      </c>
      <c r="Y320" s="245" t="str">
        <f t="shared" si="185"/>
        <v/>
      </c>
      <c r="AF320" s="40">
        <f t="shared" si="170"/>
        <v>14</v>
      </c>
      <c r="AG320" s="40" t="str">
        <f t="shared" si="191"/>
        <v/>
      </c>
      <c r="AH320" s="40">
        <f t="shared" si="144"/>
        <v>7</v>
      </c>
      <c r="AI320" s="40" t="str">
        <f t="shared" ref="AI320:AK320" si="223">AI296</f>
        <v>Proprietor's Income</v>
      </c>
      <c r="AJ320" s="40">
        <f t="shared" si="223"/>
        <v>10</v>
      </c>
      <c r="AK320" s="40" t="str">
        <f t="shared" si="223"/>
        <v>Metric</v>
      </c>
      <c r="AL320" s="40" t="str">
        <f t="shared" si="152"/>
        <v>Post</v>
      </c>
      <c r="AM320" s="40">
        <f t="shared" si="148"/>
        <v>20</v>
      </c>
      <c r="AN320" s="40">
        <f>VLOOKUP(AM320,'Inputs_Metric 7'!$G$49:$H$51,2,FALSE)</f>
        <v>0.05</v>
      </c>
      <c r="AO320" s="104">
        <f>SUMIFS(
INDEX('Step 1_Metric 7'!$W$1:$AD$99999,    1,    MATCH(CONCATENATE($AL320," - ",$AI320),'Step 1_Metric 7'!$W$1:$AD$1,0))         :          INDEX('Step 1_Metric 7'!$W$1:$AD$99999,    99999,    MATCH(CONCATENATE($AL320," - ",$AI320),'Step 1_Metric 7'!$W$1:$AD$1,0)),
'Step 1_Metric 7'!$C$1:$C$99999,       $AM320,    'Step 1_Metric 7'!$D$1:$D$99999,     $AG320         )</f>
        <v>0</v>
      </c>
      <c r="AP320" s="104" t="str">
        <f t="shared" si="193"/>
        <v/>
      </c>
      <c r="AQ320" s="104" t="str">
        <f t="shared" si="194"/>
        <v/>
      </c>
      <c r="AR320" s="104">
        <f t="shared" si="195"/>
        <v>0</v>
      </c>
      <c r="AS320" s="104">
        <f t="shared" si="196"/>
        <v>0</v>
      </c>
      <c r="AT320" s="104" t="str">
        <f t="shared" si="197"/>
        <v/>
      </c>
      <c r="AU320" s="104">
        <f t="shared" si="198"/>
        <v>0</v>
      </c>
    </row>
    <row r="321" spans="16:47" x14ac:dyDescent="0.25">
      <c r="P321" s="38" t="str">
        <f t="shared" si="179"/>
        <v>OutputPost</v>
      </c>
      <c r="Q321" s="40">
        <f t="shared" si="215"/>
        <v>34</v>
      </c>
      <c r="R321" s="40" t="str">
        <f t="shared" si="180"/>
        <v/>
      </c>
      <c r="S321" s="40">
        <f t="shared" si="181"/>
        <v>7</v>
      </c>
      <c r="T321" s="38" t="str">
        <f t="shared" si="217"/>
        <v>Output</v>
      </c>
      <c r="U321" s="38">
        <f t="shared" si="182"/>
        <v>1</v>
      </c>
      <c r="V321" s="38" t="str">
        <f t="shared" si="183"/>
        <v>Priority Metric</v>
      </c>
      <c r="W321" s="38" t="str">
        <f t="shared" si="209"/>
        <v>Post</v>
      </c>
      <c r="X321" s="102" t="str">
        <f t="shared" si="184"/>
        <v/>
      </c>
      <c r="Y321" s="245" t="str">
        <f t="shared" si="185"/>
        <v/>
      </c>
      <c r="AF321" s="40">
        <f t="shared" si="170"/>
        <v>14</v>
      </c>
      <c r="AG321" s="40" t="str">
        <f t="shared" si="191"/>
        <v/>
      </c>
      <c r="AH321" s="40">
        <f t="shared" si="144"/>
        <v>7</v>
      </c>
      <c r="AI321" s="40" t="str">
        <f t="shared" ref="AI321:AK321" si="224">AI297</f>
        <v>Proprietor's Income</v>
      </c>
      <c r="AJ321" s="40">
        <f t="shared" si="224"/>
        <v>10</v>
      </c>
      <c r="AK321" s="40" t="str">
        <f t="shared" si="224"/>
        <v>Metric</v>
      </c>
      <c r="AL321" s="40" t="str">
        <f t="shared" si="152"/>
        <v>Post</v>
      </c>
      <c r="AM321" s="40">
        <f t="shared" si="148"/>
        <v>100</v>
      </c>
      <c r="AN321" s="40">
        <f>VLOOKUP(AM321,'Inputs_Metric 7'!$G$49:$H$51,2,FALSE)</f>
        <v>0.01</v>
      </c>
      <c r="AO321" s="104">
        <f>SUMIFS(
INDEX('Step 1_Metric 7'!$W$1:$AD$99999,    1,    MATCH(CONCATENATE($AL321," - ",$AI321),'Step 1_Metric 7'!$W$1:$AD$1,0))         :          INDEX('Step 1_Metric 7'!$W$1:$AD$99999,    99999,    MATCH(CONCATENATE($AL321," - ",$AI321),'Step 1_Metric 7'!$W$1:$AD$1,0)),
'Step 1_Metric 7'!$C$1:$C$99999,       $AM321,    'Step 1_Metric 7'!$D$1:$D$99999,     $AG321         )</f>
        <v>0</v>
      </c>
      <c r="AP321" s="104">
        <f t="shared" si="193"/>
        <v>0</v>
      </c>
      <c r="AQ321" s="104">
        <f t="shared" si="194"/>
        <v>0</v>
      </c>
      <c r="AR321" s="104" t="str">
        <f t="shared" si="195"/>
        <v/>
      </c>
      <c r="AS321" s="104" t="str">
        <f t="shared" si="196"/>
        <v/>
      </c>
      <c r="AT321" s="104" t="str">
        <f t="shared" si="197"/>
        <v/>
      </c>
      <c r="AU321" s="104">
        <f t="shared" si="198"/>
        <v>0</v>
      </c>
    </row>
    <row r="322" spans="16:47" x14ac:dyDescent="0.25">
      <c r="P322" s="38" t="str">
        <f t="shared" si="179"/>
        <v>Proprietor's IncomePre</v>
      </c>
      <c r="Q322" s="40">
        <f t="shared" si="215"/>
        <v>35</v>
      </c>
      <c r="R322" s="40" t="str">
        <f t="shared" si="180"/>
        <v/>
      </c>
      <c r="S322" s="40">
        <f t="shared" si="181"/>
        <v>7</v>
      </c>
      <c r="T322" s="38" t="str">
        <f t="shared" si="217"/>
        <v>Proprietor's Income</v>
      </c>
      <c r="U322" s="38">
        <f t="shared" si="182"/>
        <v>10</v>
      </c>
      <c r="V322" s="38" t="str">
        <f t="shared" si="183"/>
        <v>Metric</v>
      </c>
      <c r="W322" s="38" t="str">
        <f t="shared" si="209"/>
        <v>Pre</v>
      </c>
      <c r="X322" s="102" t="str">
        <f t="shared" si="184"/>
        <v/>
      </c>
      <c r="Y322" s="245" t="str">
        <f t="shared" si="185"/>
        <v/>
      </c>
      <c r="AF322" s="40">
        <f t="shared" si="170"/>
        <v>14</v>
      </c>
      <c r="AG322" s="40" t="str">
        <f t="shared" si="191"/>
        <v/>
      </c>
      <c r="AH322" s="40">
        <f t="shared" si="144"/>
        <v>7</v>
      </c>
      <c r="AI322" s="40" t="str">
        <f t="shared" ref="AI322:AK322" si="225">AI298</f>
        <v>Labor Income</v>
      </c>
      <c r="AJ322" s="40">
        <f t="shared" si="225"/>
        <v>11</v>
      </c>
      <c r="AK322" s="40" t="str">
        <f t="shared" si="225"/>
        <v>Metric</v>
      </c>
      <c r="AL322" s="40" t="str">
        <f t="shared" si="152"/>
        <v>Pre</v>
      </c>
      <c r="AM322" s="40">
        <f t="shared" si="148"/>
        <v>2</v>
      </c>
      <c r="AN322" s="40">
        <f>VLOOKUP(AM322,'Inputs_Metric 7'!$G$49:$H$51,2,FALSE)</f>
        <v>0.5</v>
      </c>
      <c r="AO322" s="104">
        <f>SUMIFS(
INDEX('Step 1_Metric 7'!$W$1:$AD$99999,    1,    MATCH(CONCATENATE($AL322," - ",$AI322),'Step 1_Metric 7'!$W$1:$AD$1,0))         :          INDEX('Step 1_Metric 7'!$W$1:$AD$99999,    99999,    MATCH(CONCATENATE($AL322," - ",$AI322),'Step 1_Metric 7'!$W$1:$AD$1,0)),
'Step 1_Metric 7'!$C$1:$C$99999,       $AM322,    'Step 1_Metric 7'!$D$1:$D$99999,     $AG322         )</f>
        <v>0</v>
      </c>
      <c r="AP322" s="104" t="str">
        <f t="shared" si="193"/>
        <v/>
      </c>
      <c r="AQ322" s="104" t="str">
        <f t="shared" si="194"/>
        <v/>
      </c>
      <c r="AR322" s="104" t="str">
        <f t="shared" si="195"/>
        <v/>
      </c>
      <c r="AS322" s="104" t="str">
        <f t="shared" si="196"/>
        <v/>
      </c>
      <c r="AT322" s="104">
        <f t="shared" si="197"/>
        <v>0</v>
      </c>
      <c r="AU322" s="104">
        <f t="shared" si="198"/>
        <v>0</v>
      </c>
    </row>
    <row r="323" spans="16:47" x14ac:dyDescent="0.25">
      <c r="P323" s="38" t="str">
        <f t="shared" si="179"/>
        <v>Proprietor's IncomePost</v>
      </c>
      <c r="Q323" s="40">
        <f t="shared" si="215"/>
        <v>35</v>
      </c>
      <c r="R323" s="40" t="str">
        <f t="shared" si="180"/>
        <v/>
      </c>
      <c r="S323" s="40">
        <f t="shared" si="181"/>
        <v>7</v>
      </c>
      <c r="T323" s="38" t="str">
        <f t="shared" si="217"/>
        <v>Proprietor's Income</v>
      </c>
      <c r="U323" s="38">
        <f t="shared" si="182"/>
        <v>10</v>
      </c>
      <c r="V323" s="38" t="str">
        <f t="shared" si="183"/>
        <v>Metric</v>
      </c>
      <c r="W323" s="38" t="str">
        <f t="shared" si="209"/>
        <v>Post</v>
      </c>
      <c r="X323" s="102" t="str">
        <f t="shared" si="184"/>
        <v/>
      </c>
      <c r="Y323" s="245" t="str">
        <f t="shared" si="185"/>
        <v/>
      </c>
      <c r="AF323" s="40">
        <f t="shared" si="170"/>
        <v>14</v>
      </c>
      <c r="AG323" s="40" t="str">
        <f t="shared" si="191"/>
        <v/>
      </c>
      <c r="AH323" s="40">
        <f t="shared" si="144"/>
        <v>7</v>
      </c>
      <c r="AI323" s="40" t="str">
        <f t="shared" ref="AI323:AK323" si="226">AI299</f>
        <v>Labor Income</v>
      </c>
      <c r="AJ323" s="40">
        <f t="shared" si="226"/>
        <v>11</v>
      </c>
      <c r="AK323" s="40" t="str">
        <f t="shared" si="226"/>
        <v>Metric</v>
      </c>
      <c r="AL323" s="40" t="str">
        <f t="shared" si="152"/>
        <v>Pre</v>
      </c>
      <c r="AM323" s="40">
        <f t="shared" si="148"/>
        <v>20</v>
      </c>
      <c r="AN323" s="40">
        <f>VLOOKUP(AM323,'Inputs_Metric 7'!$G$49:$H$51,2,FALSE)</f>
        <v>0.05</v>
      </c>
      <c r="AO323" s="104">
        <f>SUMIFS(
INDEX('Step 1_Metric 7'!$W$1:$AD$99999,    1,    MATCH(CONCATENATE($AL323," - ",$AI323),'Step 1_Metric 7'!$W$1:$AD$1,0))         :          INDEX('Step 1_Metric 7'!$W$1:$AD$99999,    99999,    MATCH(CONCATENATE($AL323," - ",$AI323),'Step 1_Metric 7'!$W$1:$AD$1,0)),
'Step 1_Metric 7'!$C$1:$C$99999,       $AM323,    'Step 1_Metric 7'!$D$1:$D$99999,     $AG323         )</f>
        <v>0</v>
      </c>
      <c r="AP323" s="104" t="str">
        <f t="shared" si="193"/>
        <v/>
      </c>
      <c r="AQ323" s="104" t="str">
        <f t="shared" si="194"/>
        <v/>
      </c>
      <c r="AR323" s="104">
        <f t="shared" si="195"/>
        <v>0</v>
      </c>
      <c r="AS323" s="104">
        <f t="shared" si="196"/>
        <v>0</v>
      </c>
      <c r="AT323" s="104" t="str">
        <f t="shared" si="197"/>
        <v/>
      </c>
      <c r="AU323" s="104">
        <f t="shared" si="198"/>
        <v>0</v>
      </c>
    </row>
    <row r="324" spans="16:47" x14ac:dyDescent="0.25">
      <c r="P324" s="38" t="str">
        <f t="shared" si="179"/>
        <v>Labor IncomePre</v>
      </c>
      <c r="Q324" s="40">
        <f t="shared" si="215"/>
        <v>35</v>
      </c>
      <c r="R324" s="40" t="str">
        <f t="shared" si="180"/>
        <v/>
      </c>
      <c r="S324" s="40">
        <f t="shared" si="181"/>
        <v>7</v>
      </c>
      <c r="T324" s="38" t="str">
        <f t="shared" si="217"/>
        <v>Labor Income</v>
      </c>
      <c r="U324" s="38">
        <f t="shared" si="182"/>
        <v>11</v>
      </c>
      <c r="V324" s="38" t="str">
        <f t="shared" si="183"/>
        <v>Metric</v>
      </c>
      <c r="W324" s="38" t="str">
        <f t="shared" si="209"/>
        <v>Pre</v>
      </c>
      <c r="X324" s="102" t="str">
        <f t="shared" si="184"/>
        <v/>
      </c>
      <c r="Y324" s="245" t="str">
        <f t="shared" si="185"/>
        <v/>
      </c>
      <c r="AF324" s="40">
        <f t="shared" si="170"/>
        <v>14</v>
      </c>
      <c r="AG324" s="40" t="str">
        <f t="shared" si="191"/>
        <v/>
      </c>
      <c r="AH324" s="40">
        <f t="shared" si="144"/>
        <v>7</v>
      </c>
      <c r="AI324" s="40" t="str">
        <f t="shared" ref="AI324:AK324" si="227">AI300</f>
        <v>Labor Income</v>
      </c>
      <c r="AJ324" s="40">
        <f t="shared" si="227"/>
        <v>11</v>
      </c>
      <c r="AK324" s="40" t="str">
        <f t="shared" si="227"/>
        <v>Metric</v>
      </c>
      <c r="AL324" s="40" t="str">
        <f t="shared" si="152"/>
        <v>Pre</v>
      </c>
      <c r="AM324" s="40">
        <f t="shared" si="148"/>
        <v>100</v>
      </c>
      <c r="AN324" s="40">
        <f>VLOOKUP(AM324,'Inputs_Metric 7'!$G$49:$H$51,2,FALSE)</f>
        <v>0.01</v>
      </c>
      <c r="AO324" s="104">
        <f>SUMIFS(
INDEX('Step 1_Metric 7'!$W$1:$AD$99999,    1,    MATCH(CONCATENATE($AL324," - ",$AI324),'Step 1_Metric 7'!$W$1:$AD$1,0))         :          INDEX('Step 1_Metric 7'!$W$1:$AD$99999,    99999,    MATCH(CONCATENATE($AL324," - ",$AI324),'Step 1_Metric 7'!$W$1:$AD$1,0)),
'Step 1_Metric 7'!$C$1:$C$99999,       $AM324,    'Step 1_Metric 7'!$D$1:$D$99999,     $AG324         )</f>
        <v>0</v>
      </c>
      <c r="AP324" s="104">
        <f t="shared" si="193"/>
        <v>0</v>
      </c>
      <c r="AQ324" s="104">
        <f t="shared" si="194"/>
        <v>0</v>
      </c>
      <c r="AR324" s="104" t="str">
        <f t="shared" si="195"/>
        <v/>
      </c>
      <c r="AS324" s="104" t="str">
        <f t="shared" si="196"/>
        <v/>
      </c>
      <c r="AT324" s="104" t="str">
        <f t="shared" si="197"/>
        <v/>
      </c>
      <c r="AU324" s="104">
        <f t="shared" si="198"/>
        <v>0</v>
      </c>
    </row>
    <row r="325" spans="16:47" x14ac:dyDescent="0.25">
      <c r="P325" s="38" t="str">
        <f t="shared" si="179"/>
        <v>Labor IncomePost</v>
      </c>
      <c r="Q325" s="40">
        <f t="shared" si="215"/>
        <v>35</v>
      </c>
      <c r="R325" s="40" t="str">
        <f t="shared" si="180"/>
        <v/>
      </c>
      <c r="S325" s="40">
        <f t="shared" si="181"/>
        <v>7</v>
      </c>
      <c r="T325" s="38" t="str">
        <f t="shared" si="217"/>
        <v>Labor Income</v>
      </c>
      <c r="U325" s="38">
        <f t="shared" si="182"/>
        <v>11</v>
      </c>
      <c r="V325" s="38" t="str">
        <f t="shared" si="183"/>
        <v>Metric</v>
      </c>
      <c r="W325" s="38" t="str">
        <f t="shared" si="209"/>
        <v>Post</v>
      </c>
      <c r="X325" s="102" t="str">
        <f t="shared" si="184"/>
        <v/>
      </c>
      <c r="Y325" s="245" t="str">
        <f t="shared" si="185"/>
        <v/>
      </c>
      <c r="AF325" s="40">
        <f t="shared" si="170"/>
        <v>14</v>
      </c>
      <c r="AG325" s="40" t="str">
        <f t="shared" si="191"/>
        <v/>
      </c>
      <c r="AH325" s="40">
        <f t="shared" si="144"/>
        <v>7</v>
      </c>
      <c r="AI325" s="40" t="str">
        <f t="shared" ref="AI325:AK325" si="228">AI301</f>
        <v>Labor Income</v>
      </c>
      <c r="AJ325" s="40">
        <f t="shared" si="228"/>
        <v>11</v>
      </c>
      <c r="AK325" s="40" t="str">
        <f t="shared" si="228"/>
        <v>Metric</v>
      </c>
      <c r="AL325" s="40" t="str">
        <f t="shared" si="152"/>
        <v>Post</v>
      </c>
      <c r="AM325" s="40">
        <f t="shared" si="148"/>
        <v>2</v>
      </c>
      <c r="AN325" s="40">
        <f>VLOOKUP(AM325,'Inputs_Metric 7'!$G$49:$H$51,2,FALSE)</f>
        <v>0.5</v>
      </c>
      <c r="AO325" s="104">
        <f>SUMIFS(
INDEX('Step 1_Metric 7'!$W$1:$AD$99999,    1,    MATCH(CONCATENATE($AL325," - ",$AI325),'Step 1_Metric 7'!$W$1:$AD$1,0))         :          INDEX('Step 1_Metric 7'!$W$1:$AD$99999,    99999,    MATCH(CONCATENATE($AL325," - ",$AI325),'Step 1_Metric 7'!$W$1:$AD$1,0)),
'Step 1_Metric 7'!$C$1:$C$99999,       $AM325,    'Step 1_Metric 7'!$D$1:$D$99999,     $AG325         )</f>
        <v>0</v>
      </c>
      <c r="AP325" s="104" t="str">
        <f t="shared" si="193"/>
        <v/>
      </c>
      <c r="AQ325" s="104" t="str">
        <f t="shared" si="194"/>
        <v/>
      </c>
      <c r="AR325" s="104" t="str">
        <f t="shared" si="195"/>
        <v/>
      </c>
      <c r="AS325" s="104" t="str">
        <f t="shared" si="196"/>
        <v/>
      </c>
      <c r="AT325" s="104">
        <f t="shared" si="197"/>
        <v>0</v>
      </c>
      <c r="AU325" s="104">
        <f t="shared" si="198"/>
        <v>0</v>
      </c>
    </row>
    <row r="326" spans="16:47" x14ac:dyDescent="0.25">
      <c r="P326" s="38" t="str">
        <f t="shared" si="179"/>
        <v>EmploymentPre</v>
      </c>
      <c r="Q326" s="40">
        <f t="shared" si="215"/>
        <v>35</v>
      </c>
      <c r="R326" s="40" t="str">
        <f t="shared" si="180"/>
        <v/>
      </c>
      <c r="S326" s="40">
        <f t="shared" si="181"/>
        <v>7</v>
      </c>
      <c r="T326" s="38" t="str">
        <f t="shared" si="217"/>
        <v>Employment</v>
      </c>
      <c r="U326" s="38">
        <f t="shared" si="182"/>
        <v>12</v>
      </c>
      <c r="V326" s="38" t="str">
        <f t="shared" si="183"/>
        <v>Metric</v>
      </c>
      <c r="W326" s="38" t="str">
        <f t="shared" si="209"/>
        <v>Pre</v>
      </c>
      <c r="X326" s="102" t="str">
        <f t="shared" si="184"/>
        <v/>
      </c>
      <c r="Y326" s="245" t="str">
        <f t="shared" si="185"/>
        <v/>
      </c>
      <c r="AF326" s="40">
        <f t="shared" si="170"/>
        <v>14</v>
      </c>
      <c r="AG326" s="40" t="str">
        <f t="shared" si="191"/>
        <v/>
      </c>
      <c r="AH326" s="40">
        <f t="shared" ref="AH326:AH389" si="229">AH325</f>
        <v>7</v>
      </c>
      <c r="AI326" s="40" t="str">
        <f t="shared" ref="AI326:AK326" si="230">AI302</f>
        <v>Labor Income</v>
      </c>
      <c r="AJ326" s="40">
        <f t="shared" si="230"/>
        <v>11</v>
      </c>
      <c r="AK326" s="40" t="str">
        <f t="shared" si="230"/>
        <v>Metric</v>
      </c>
      <c r="AL326" s="40" t="str">
        <f t="shared" si="152"/>
        <v>Post</v>
      </c>
      <c r="AM326" s="40">
        <f t="shared" si="148"/>
        <v>20</v>
      </c>
      <c r="AN326" s="40">
        <f>VLOOKUP(AM326,'Inputs_Metric 7'!$G$49:$H$51,2,FALSE)</f>
        <v>0.05</v>
      </c>
      <c r="AO326" s="104">
        <f>SUMIFS(
INDEX('Step 1_Metric 7'!$W$1:$AD$99999,    1,    MATCH(CONCATENATE($AL326," - ",$AI326),'Step 1_Metric 7'!$W$1:$AD$1,0))         :          INDEX('Step 1_Metric 7'!$W$1:$AD$99999,    99999,    MATCH(CONCATENATE($AL326," - ",$AI326),'Step 1_Metric 7'!$W$1:$AD$1,0)),
'Step 1_Metric 7'!$C$1:$C$99999,       $AM326,    'Step 1_Metric 7'!$D$1:$D$99999,     $AG326         )</f>
        <v>0</v>
      </c>
      <c r="AP326" s="104" t="str">
        <f t="shared" si="193"/>
        <v/>
      </c>
      <c r="AQ326" s="104" t="str">
        <f t="shared" si="194"/>
        <v/>
      </c>
      <c r="AR326" s="104">
        <f t="shared" si="195"/>
        <v>0</v>
      </c>
      <c r="AS326" s="104">
        <f t="shared" si="196"/>
        <v>0</v>
      </c>
      <c r="AT326" s="104" t="str">
        <f t="shared" si="197"/>
        <v/>
      </c>
      <c r="AU326" s="104">
        <f t="shared" si="198"/>
        <v>0</v>
      </c>
    </row>
    <row r="327" spans="16:47" x14ac:dyDescent="0.25">
      <c r="P327" s="38" t="str">
        <f t="shared" si="179"/>
        <v>EmploymentPost</v>
      </c>
      <c r="Q327" s="40">
        <f t="shared" si="215"/>
        <v>35</v>
      </c>
      <c r="R327" s="40" t="str">
        <f t="shared" si="180"/>
        <v/>
      </c>
      <c r="S327" s="40">
        <f t="shared" si="181"/>
        <v>7</v>
      </c>
      <c r="T327" s="38" t="str">
        <f t="shared" si="217"/>
        <v>Employment</v>
      </c>
      <c r="U327" s="38">
        <f t="shared" si="182"/>
        <v>12</v>
      </c>
      <c r="V327" s="38" t="str">
        <f t="shared" si="183"/>
        <v>Metric</v>
      </c>
      <c r="W327" s="38" t="str">
        <f t="shared" si="209"/>
        <v>Post</v>
      </c>
      <c r="X327" s="102" t="str">
        <f t="shared" si="184"/>
        <v/>
      </c>
      <c r="Y327" s="245" t="str">
        <f t="shared" si="185"/>
        <v/>
      </c>
      <c r="AF327" s="40">
        <f t="shared" si="170"/>
        <v>14</v>
      </c>
      <c r="AG327" s="40" t="str">
        <f t="shared" si="191"/>
        <v/>
      </c>
      <c r="AH327" s="40">
        <f t="shared" si="229"/>
        <v>7</v>
      </c>
      <c r="AI327" s="40" t="str">
        <f t="shared" ref="AI327:AK327" si="231">AI303</f>
        <v>Labor Income</v>
      </c>
      <c r="AJ327" s="40">
        <f t="shared" si="231"/>
        <v>11</v>
      </c>
      <c r="AK327" s="40" t="str">
        <f t="shared" si="231"/>
        <v>Metric</v>
      </c>
      <c r="AL327" s="40" t="str">
        <f t="shared" si="152"/>
        <v>Post</v>
      </c>
      <c r="AM327" s="40">
        <f t="shared" si="148"/>
        <v>100</v>
      </c>
      <c r="AN327" s="40">
        <f>VLOOKUP(AM327,'Inputs_Metric 7'!$G$49:$H$51,2,FALSE)</f>
        <v>0.01</v>
      </c>
      <c r="AO327" s="104">
        <f>SUMIFS(
INDEX('Step 1_Metric 7'!$W$1:$AD$99999,    1,    MATCH(CONCATENATE($AL327," - ",$AI327),'Step 1_Metric 7'!$W$1:$AD$1,0))         :          INDEX('Step 1_Metric 7'!$W$1:$AD$99999,    99999,    MATCH(CONCATENATE($AL327," - ",$AI327),'Step 1_Metric 7'!$W$1:$AD$1,0)),
'Step 1_Metric 7'!$C$1:$C$99999,       $AM327,    'Step 1_Metric 7'!$D$1:$D$99999,     $AG327         )</f>
        <v>0</v>
      </c>
      <c r="AP327" s="104">
        <f t="shared" si="193"/>
        <v>0</v>
      </c>
      <c r="AQ327" s="104">
        <f t="shared" si="194"/>
        <v>0</v>
      </c>
      <c r="AR327" s="104" t="str">
        <f t="shared" si="195"/>
        <v/>
      </c>
      <c r="AS327" s="104" t="str">
        <f t="shared" si="196"/>
        <v/>
      </c>
      <c r="AT327" s="104" t="str">
        <f t="shared" si="197"/>
        <v/>
      </c>
      <c r="AU327" s="104">
        <f t="shared" si="198"/>
        <v>0</v>
      </c>
    </row>
    <row r="328" spans="16:47" x14ac:dyDescent="0.25">
      <c r="P328" s="38" t="str">
        <f t="shared" si="179"/>
        <v>OutputPre</v>
      </c>
      <c r="Q328" s="40">
        <f t="shared" si="215"/>
        <v>35</v>
      </c>
      <c r="R328" s="40" t="str">
        <f t="shared" si="180"/>
        <v/>
      </c>
      <c r="S328" s="40">
        <f t="shared" si="181"/>
        <v>7</v>
      </c>
      <c r="T328" s="38" t="str">
        <f t="shared" si="217"/>
        <v>Output</v>
      </c>
      <c r="U328" s="38">
        <f t="shared" si="182"/>
        <v>1</v>
      </c>
      <c r="V328" s="38" t="str">
        <f t="shared" si="183"/>
        <v>Priority Metric</v>
      </c>
      <c r="W328" s="38" t="str">
        <f t="shared" si="209"/>
        <v>Pre</v>
      </c>
      <c r="X328" s="102" t="str">
        <f t="shared" si="184"/>
        <v/>
      </c>
      <c r="Y328" s="245" t="str">
        <f t="shared" si="185"/>
        <v/>
      </c>
      <c r="AF328" s="40">
        <f t="shared" si="170"/>
        <v>14</v>
      </c>
      <c r="AG328" s="40" t="str">
        <f t="shared" si="191"/>
        <v/>
      </c>
      <c r="AH328" s="40">
        <f t="shared" si="229"/>
        <v>7</v>
      </c>
      <c r="AI328" s="40" t="str">
        <f t="shared" ref="AI328:AK328" si="232">AI304</f>
        <v>Employment</v>
      </c>
      <c r="AJ328" s="40">
        <f t="shared" si="232"/>
        <v>12</v>
      </c>
      <c r="AK328" s="40" t="str">
        <f t="shared" si="232"/>
        <v>Metric</v>
      </c>
      <c r="AL328" s="40" t="str">
        <f t="shared" si="152"/>
        <v>Pre</v>
      </c>
      <c r="AM328" s="40">
        <f t="shared" ref="AM328:AM391" si="233">AM325</f>
        <v>2</v>
      </c>
      <c r="AN328" s="40">
        <f>VLOOKUP(AM328,'Inputs_Metric 7'!$G$49:$H$51,2,FALSE)</f>
        <v>0.5</v>
      </c>
      <c r="AO328" s="104">
        <f>SUMIFS(
INDEX('Step 1_Metric 7'!$W$1:$AD$99999,    1,    MATCH(CONCATENATE($AL328," - ",$AI328),'Step 1_Metric 7'!$W$1:$AD$1,0))         :          INDEX('Step 1_Metric 7'!$W$1:$AD$99999,    99999,    MATCH(CONCATENATE($AL328," - ",$AI328),'Step 1_Metric 7'!$W$1:$AD$1,0)),
'Step 1_Metric 7'!$C$1:$C$99999,       $AM328,    'Step 1_Metric 7'!$D$1:$D$99999,     $AG328         )</f>
        <v>0</v>
      </c>
      <c r="AP328" s="104" t="str">
        <f t="shared" si="193"/>
        <v/>
      </c>
      <c r="AQ328" s="104" t="str">
        <f t="shared" si="194"/>
        <v/>
      </c>
      <c r="AR328" s="104" t="str">
        <f t="shared" si="195"/>
        <v/>
      </c>
      <c r="AS328" s="104" t="str">
        <f t="shared" si="196"/>
        <v/>
      </c>
      <c r="AT328" s="104">
        <f t="shared" si="197"/>
        <v>0</v>
      </c>
      <c r="AU328" s="104">
        <f t="shared" si="198"/>
        <v>0</v>
      </c>
    </row>
    <row r="329" spans="16:47" x14ac:dyDescent="0.25">
      <c r="P329" s="38" t="str">
        <f t="shared" si="179"/>
        <v>OutputPost</v>
      </c>
      <c r="Q329" s="40">
        <f t="shared" si="215"/>
        <v>35</v>
      </c>
      <c r="R329" s="40" t="str">
        <f t="shared" si="180"/>
        <v/>
      </c>
      <c r="S329" s="40">
        <f t="shared" si="181"/>
        <v>7</v>
      </c>
      <c r="T329" s="38" t="str">
        <f t="shared" si="217"/>
        <v>Output</v>
      </c>
      <c r="U329" s="38">
        <f t="shared" si="182"/>
        <v>1</v>
      </c>
      <c r="V329" s="38" t="str">
        <f t="shared" si="183"/>
        <v>Priority Metric</v>
      </c>
      <c r="W329" s="38" t="str">
        <f t="shared" si="209"/>
        <v>Post</v>
      </c>
      <c r="X329" s="102" t="str">
        <f t="shared" si="184"/>
        <v/>
      </c>
      <c r="Y329" s="245" t="str">
        <f t="shared" si="185"/>
        <v/>
      </c>
      <c r="AF329" s="40">
        <f t="shared" si="170"/>
        <v>14</v>
      </c>
      <c r="AG329" s="40" t="str">
        <f t="shared" si="191"/>
        <v/>
      </c>
      <c r="AH329" s="40">
        <f t="shared" si="229"/>
        <v>7</v>
      </c>
      <c r="AI329" s="40" t="str">
        <f t="shared" ref="AI329:AK329" si="234">AI305</f>
        <v>Employment</v>
      </c>
      <c r="AJ329" s="40">
        <f t="shared" si="234"/>
        <v>12</v>
      </c>
      <c r="AK329" s="40" t="str">
        <f t="shared" si="234"/>
        <v>Metric</v>
      </c>
      <c r="AL329" s="40" t="str">
        <f t="shared" si="152"/>
        <v>Pre</v>
      </c>
      <c r="AM329" s="40">
        <f t="shared" si="233"/>
        <v>20</v>
      </c>
      <c r="AN329" s="40">
        <f>VLOOKUP(AM329,'Inputs_Metric 7'!$G$49:$H$51,2,FALSE)</f>
        <v>0.05</v>
      </c>
      <c r="AO329" s="104">
        <f>SUMIFS(
INDEX('Step 1_Metric 7'!$W$1:$AD$99999,    1,    MATCH(CONCATENATE($AL329," - ",$AI329),'Step 1_Metric 7'!$W$1:$AD$1,0))         :          INDEX('Step 1_Metric 7'!$W$1:$AD$99999,    99999,    MATCH(CONCATENATE($AL329," - ",$AI329),'Step 1_Metric 7'!$W$1:$AD$1,0)),
'Step 1_Metric 7'!$C$1:$C$99999,       $AM329,    'Step 1_Metric 7'!$D$1:$D$99999,     $AG329         )</f>
        <v>0</v>
      </c>
      <c r="AP329" s="104" t="str">
        <f t="shared" si="193"/>
        <v/>
      </c>
      <c r="AQ329" s="104" t="str">
        <f t="shared" si="194"/>
        <v/>
      </c>
      <c r="AR329" s="104">
        <f t="shared" si="195"/>
        <v>0</v>
      </c>
      <c r="AS329" s="104">
        <f t="shared" si="196"/>
        <v>0</v>
      </c>
      <c r="AT329" s="104" t="str">
        <f t="shared" si="197"/>
        <v/>
      </c>
      <c r="AU329" s="104">
        <f t="shared" si="198"/>
        <v>0</v>
      </c>
    </row>
    <row r="330" spans="16:47" x14ac:dyDescent="0.25">
      <c r="P330" s="38" t="str">
        <f t="shared" si="179"/>
        <v>Proprietor's IncomePre</v>
      </c>
      <c r="Q330" s="40">
        <f t="shared" si="215"/>
        <v>36</v>
      </c>
      <c r="R330" s="40" t="str">
        <f t="shared" si="180"/>
        <v/>
      </c>
      <c r="S330" s="40">
        <f t="shared" si="181"/>
        <v>7</v>
      </c>
      <c r="T330" s="38" t="str">
        <f t="shared" si="217"/>
        <v>Proprietor's Income</v>
      </c>
      <c r="U330" s="38">
        <f t="shared" si="182"/>
        <v>10</v>
      </c>
      <c r="V330" s="38" t="str">
        <f t="shared" si="183"/>
        <v>Metric</v>
      </c>
      <c r="W330" s="38" t="str">
        <f t="shared" si="209"/>
        <v>Pre</v>
      </c>
      <c r="X330" s="102" t="str">
        <f t="shared" si="184"/>
        <v/>
      </c>
      <c r="Y330" s="245" t="str">
        <f t="shared" si="185"/>
        <v/>
      </c>
      <c r="AF330" s="40">
        <f t="shared" si="170"/>
        <v>14</v>
      </c>
      <c r="AG330" s="40" t="str">
        <f t="shared" si="191"/>
        <v/>
      </c>
      <c r="AH330" s="40">
        <f t="shared" si="229"/>
        <v>7</v>
      </c>
      <c r="AI330" s="40" t="str">
        <f t="shared" ref="AI330:AK330" si="235">AI306</f>
        <v>Employment</v>
      </c>
      <c r="AJ330" s="40">
        <f t="shared" si="235"/>
        <v>12</v>
      </c>
      <c r="AK330" s="40" t="str">
        <f t="shared" si="235"/>
        <v>Metric</v>
      </c>
      <c r="AL330" s="40" t="str">
        <f t="shared" si="152"/>
        <v>Pre</v>
      </c>
      <c r="AM330" s="40">
        <f t="shared" si="233"/>
        <v>100</v>
      </c>
      <c r="AN330" s="40">
        <f>VLOOKUP(AM330,'Inputs_Metric 7'!$G$49:$H$51,2,FALSE)</f>
        <v>0.01</v>
      </c>
      <c r="AO330" s="104">
        <f>SUMIFS(
INDEX('Step 1_Metric 7'!$W$1:$AD$99999,    1,    MATCH(CONCATENATE($AL330," - ",$AI330),'Step 1_Metric 7'!$W$1:$AD$1,0))         :          INDEX('Step 1_Metric 7'!$W$1:$AD$99999,    99999,    MATCH(CONCATENATE($AL330," - ",$AI330),'Step 1_Metric 7'!$W$1:$AD$1,0)),
'Step 1_Metric 7'!$C$1:$C$99999,       $AM330,    'Step 1_Metric 7'!$D$1:$D$99999,     $AG330         )</f>
        <v>0</v>
      </c>
      <c r="AP330" s="104">
        <f t="shared" si="193"/>
        <v>0</v>
      </c>
      <c r="AQ330" s="104">
        <f t="shared" si="194"/>
        <v>0</v>
      </c>
      <c r="AR330" s="104" t="str">
        <f t="shared" si="195"/>
        <v/>
      </c>
      <c r="AS330" s="104" t="str">
        <f t="shared" si="196"/>
        <v/>
      </c>
      <c r="AT330" s="104" t="str">
        <f t="shared" si="197"/>
        <v/>
      </c>
      <c r="AU330" s="104">
        <f t="shared" si="198"/>
        <v>0</v>
      </c>
    </row>
    <row r="331" spans="16:47" x14ac:dyDescent="0.25">
      <c r="P331" s="38" t="str">
        <f t="shared" si="179"/>
        <v>Proprietor's IncomePost</v>
      </c>
      <c r="Q331" s="40">
        <f t="shared" si="215"/>
        <v>36</v>
      </c>
      <c r="R331" s="40" t="str">
        <f t="shared" si="180"/>
        <v/>
      </c>
      <c r="S331" s="40">
        <f t="shared" si="181"/>
        <v>7</v>
      </c>
      <c r="T331" s="38" t="str">
        <f t="shared" si="217"/>
        <v>Proprietor's Income</v>
      </c>
      <c r="U331" s="38">
        <f t="shared" si="182"/>
        <v>10</v>
      </c>
      <c r="V331" s="38" t="str">
        <f t="shared" si="183"/>
        <v>Metric</v>
      </c>
      <c r="W331" s="38" t="str">
        <f t="shared" si="209"/>
        <v>Post</v>
      </c>
      <c r="X331" s="102" t="str">
        <f t="shared" si="184"/>
        <v/>
      </c>
      <c r="Y331" s="245" t="str">
        <f t="shared" si="185"/>
        <v/>
      </c>
      <c r="AF331" s="40">
        <f t="shared" si="170"/>
        <v>14</v>
      </c>
      <c r="AG331" s="40" t="str">
        <f t="shared" si="191"/>
        <v/>
      </c>
      <c r="AH331" s="40">
        <f t="shared" si="229"/>
        <v>7</v>
      </c>
      <c r="AI331" s="40" t="str">
        <f t="shared" ref="AI331:AK331" si="236">AI307</f>
        <v>Employment</v>
      </c>
      <c r="AJ331" s="40">
        <f t="shared" si="236"/>
        <v>12</v>
      </c>
      <c r="AK331" s="40" t="str">
        <f t="shared" si="236"/>
        <v>Metric</v>
      </c>
      <c r="AL331" s="40" t="str">
        <f t="shared" ref="AL331:AL394" si="237">AL325</f>
        <v>Post</v>
      </c>
      <c r="AM331" s="40">
        <f t="shared" si="233"/>
        <v>2</v>
      </c>
      <c r="AN331" s="40">
        <f>VLOOKUP(AM331,'Inputs_Metric 7'!$G$49:$H$51,2,FALSE)</f>
        <v>0.5</v>
      </c>
      <c r="AO331" s="104">
        <f>SUMIFS(
INDEX('Step 1_Metric 7'!$W$1:$AD$99999,    1,    MATCH(CONCATENATE($AL331," - ",$AI331),'Step 1_Metric 7'!$W$1:$AD$1,0))         :          INDEX('Step 1_Metric 7'!$W$1:$AD$99999,    99999,    MATCH(CONCATENATE($AL331," - ",$AI331),'Step 1_Metric 7'!$W$1:$AD$1,0)),
'Step 1_Metric 7'!$C$1:$C$99999,       $AM331,    'Step 1_Metric 7'!$D$1:$D$99999,     $AG331         )</f>
        <v>0</v>
      </c>
      <c r="AP331" s="104" t="str">
        <f t="shared" si="193"/>
        <v/>
      </c>
      <c r="AQ331" s="104" t="str">
        <f t="shared" si="194"/>
        <v/>
      </c>
      <c r="AR331" s="104" t="str">
        <f t="shared" si="195"/>
        <v/>
      </c>
      <c r="AS331" s="104" t="str">
        <f t="shared" si="196"/>
        <v/>
      </c>
      <c r="AT331" s="104">
        <f t="shared" si="197"/>
        <v>0</v>
      </c>
      <c r="AU331" s="104">
        <f t="shared" si="198"/>
        <v>0</v>
      </c>
    </row>
    <row r="332" spans="16:47" x14ac:dyDescent="0.25">
      <c r="P332" s="38" t="str">
        <f t="shared" si="179"/>
        <v>Labor IncomePre</v>
      </c>
      <c r="Q332" s="40">
        <f t="shared" si="215"/>
        <v>36</v>
      </c>
      <c r="R332" s="40" t="str">
        <f t="shared" si="180"/>
        <v/>
      </c>
      <c r="S332" s="40">
        <f t="shared" si="181"/>
        <v>7</v>
      </c>
      <c r="T332" s="38" t="str">
        <f t="shared" si="217"/>
        <v>Labor Income</v>
      </c>
      <c r="U332" s="38">
        <f t="shared" si="182"/>
        <v>11</v>
      </c>
      <c r="V332" s="38" t="str">
        <f t="shared" si="183"/>
        <v>Metric</v>
      </c>
      <c r="W332" s="38" t="str">
        <f t="shared" si="209"/>
        <v>Pre</v>
      </c>
      <c r="X332" s="102" t="str">
        <f t="shared" si="184"/>
        <v/>
      </c>
      <c r="Y332" s="245" t="str">
        <f t="shared" si="185"/>
        <v/>
      </c>
      <c r="AF332" s="40">
        <f t="shared" si="170"/>
        <v>14</v>
      </c>
      <c r="AG332" s="40" t="str">
        <f t="shared" si="191"/>
        <v/>
      </c>
      <c r="AH332" s="40">
        <f t="shared" si="229"/>
        <v>7</v>
      </c>
      <c r="AI332" s="40" t="str">
        <f t="shared" ref="AI332:AK332" si="238">AI308</f>
        <v>Employment</v>
      </c>
      <c r="AJ332" s="40">
        <f t="shared" si="238"/>
        <v>12</v>
      </c>
      <c r="AK332" s="40" t="str">
        <f t="shared" si="238"/>
        <v>Metric</v>
      </c>
      <c r="AL332" s="40" t="str">
        <f t="shared" si="237"/>
        <v>Post</v>
      </c>
      <c r="AM332" s="40">
        <f t="shared" si="233"/>
        <v>20</v>
      </c>
      <c r="AN332" s="40">
        <f>VLOOKUP(AM332,'Inputs_Metric 7'!$G$49:$H$51,2,FALSE)</f>
        <v>0.05</v>
      </c>
      <c r="AO332" s="104">
        <f>SUMIFS(
INDEX('Step 1_Metric 7'!$W$1:$AD$99999,    1,    MATCH(CONCATENATE($AL332," - ",$AI332),'Step 1_Metric 7'!$W$1:$AD$1,0))         :          INDEX('Step 1_Metric 7'!$W$1:$AD$99999,    99999,    MATCH(CONCATENATE($AL332," - ",$AI332),'Step 1_Metric 7'!$W$1:$AD$1,0)),
'Step 1_Metric 7'!$C$1:$C$99999,       $AM332,    'Step 1_Metric 7'!$D$1:$D$99999,     $AG332         )</f>
        <v>0</v>
      </c>
      <c r="AP332" s="104" t="str">
        <f t="shared" si="193"/>
        <v/>
      </c>
      <c r="AQ332" s="104" t="str">
        <f t="shared" si="194"/>
        <v/>
      </c>
      <c r="AR332" s="104">
        <f t="shared" si="195"/>
        <v>0</v>
      </c>
      <c r="AS332" s="104">
        <f t="shared" si="196"/>
        <v>0</v>
      </c>
      <c r="AT332" s="104" t="str">
        <f t="shared" si="197"/>
        <v/>
      </c>
      <c r="AU332" s="104">
        <f t="shared" si="198"/>
        <v>0</v>
      </c>
    </row>
    <row r="333" spans="16:47" x14ac:dyDescent="0.25">
      <c r="P333" s="38" t="str">
        <f t="shared" si="179"/>
        <v>Labor IncomePost</v>
      </c>
      <c r="Q333" s="40">
        <f t="shared" si="215"/>
        <v>36</v>
      </c>
      <c r="R333" s="40" t="str">
        <f t="shared" si="180"/>
        <v/>
      </c>
      <c r="S333" s="40">
        <f t="shared" si="181"/>
        <v>7</v>
      </c>
      <c r="T333" s="38" t="str">
        <f t="shared" si="217"/>
        <v>Labor Income</v>
      </c>
      <c r="U333" s="38">
        <f t="shared" si="182"/>
        <v>11</v>
      </c>
      <c r="V333" s="38" t="str">
        <f t="shared" si="183"/>
        <v>Metric</v>
      </c>
      <c r="W333" s="38" t="str">
        <f t="shared" si="209"/>
        <v>Post</v>
      </c>
      <c r="X333" s="102" t="str">
        <f t="shared" si="184"/>
        <v/>
      </c>
      <c r="Y333" s="245" t="str">
        <f t="shared" si="185"/>
        <v/>
      </c>
      <c r="AF333" s="40">
        <f t="shared" si="170"/>
        <v>14</v>
      </c>
      <c r="AG333" s="40" t="str">
        <f t="shared" si="191"/>
        <v/>
      </c>
      <c r="AH333" s="40">
        <f t="shared" si="229"/>
        <v>7</v>
      </c>
      <c r="AI333" s="40" t="str">
        <f t="shared" ref="AI333:AK333" si="239">AI309</f>
        <v>Employment</v>
      </c>
      <c r="AJ333" s="40">
        <f t="shared" si="239"/>
        <v>12</v>
      </c>
      <c r="AK333" s="40" t="str">
        <f t="shared" si="239"/>
        <v>Metric</v>
      </c>
      <c r="AL333" s="40" t="str">
        <f t="shared" si="237"/>
        <v>Post</v>
      </c>
      <c r="AM333" s="40">
        <f t="shared" si="233"/>
        <v>100</v>
      </c>
      <c r="AN333" s="40">
        <f>VLOOKUP(AM333,'Inputs_Metric 7'!$G$49:$H$51,2,FALSE)</f>
        <v>0.01</v>
      </c>
      <c r="AO333" s="104">
        <f>SUMIFS(
INDEX('Step 1_Metric 7'!$W$1:$AD$99999,    1,    MATCH(CONCATENATE($AL333," - ",$AI333),'Step 1_Metric 7'!$W$1:$AD$1,0))         :          INDEX('Step 1_Metric 7'!$W$1:$AD$99999,    99999,    MATCH(CONCATENATE($AL333," - ",$AI333),'Step 1_Metric 7'!$W$1:$AD$1,0)),
'Step 1_Metric 7'!$C$1:$C$99999,       $AM333,    'Step 1_Metric 7'!$D$1:$D$99999,     $AG333         )</f>
        <v>0</v>
      </c>
      <c r="AP333" s="104">
        <f t="shared" si="193"/>
        <v>0</v>
      </c>
      <c r="AQ333" s="104">
        <f t="shared" si="194"/>
        <v>0</v>
      </c>
      <c r="AR333" s="104" t="str">
        <f t="shared" si="195"/>
        <v/>
      </c>
      <c r="AS333" s="104" t="str">
        <f t="shared" si="196"/>
        <v/>
      </c>
      <c r="AT333" s="104" t="str">
        <f t="shared" si="197"/>
        <v/>
      </c>
      <c r="AU333" s="104">
        <f t="shared" si="198"/>
        <v>0</v>
      </c>
    </row>
    <row r="334" spans="16:47" x14ac:dyDescent="0.25">
      <c r="P334" s="38" t="str">
        <f t="shared" si="179"/>
        <v>EmploymentPre</v>
      </c>
      <c r="Q334" s="40">
        <f t="shared" si="215"/>
        <v>36</v>
      </c>
      <c r="R334" s="40" t="str">
        <f t="shared" si="180"/>
        <v/>
      </c>
      <c r="S334" s="40">
        <f t="shared" si="181"/>
        <v>7</v>
      </c>
      <c r="T334" s="38" t="str">
        <f t="shared" si="217"/>
        <v>Employment</v>
      </c>
      <c r="U334" s="38">
        <f t="shared" si="182"/>
        <v>12</v>
      </c>
      <c r="V334" s="38" t="str">
        <f t="shared" si="183"/>
        <v>Metric</v>
      </c>
      <c r="W334" s="38" t="str">
        <f t="shared" si="209"/>
        <v>Pre</v>
      </c>
      <c r="X334" s="102" t="str">
        <f t="shared" si="184"/>
        <v/>
      </c>
      <c r="Y334" s="245" t="str">
        <f t="shared" si="185"/>
        <v/>
      </c>
      <c r="AF334" s="40">
        <f t="shared" si="170"/>
        <v>14</v>
      </c>
      <c r="AG334" s="40" t="str">
        <f t="shared" si="191"/>
        <v/>
      </c>
      <c r="AH334" s="40">
        <f t="shared" si="229"/>
        <v>7</v>
      </c>
      <c r="AI334" s="40" t="str">
        <f t="shared" ref="AI334:AK334" si="240">AI310</f>
        <v>Output</v>
      </c>
      <c r="AJ334" s="40">
        <f t="shared" si="240"/>
        <v>1</v>
      </c>
      <c r="AK334" s="40" t="str">
        <f t="shared" si="240"/>
        <v>Priority Metric</v>
      </c>
      <c r="AL334" s="40" t="str">
        <f t="shared" si="237"/>
        <v>Pre</v>
      </c>
      <c r="AM334" s="40">
        <f t="shared" si="233"/>
        <v>2</v>
      </c>
      <c r="AN334" s="40">
        <f>VLOOKUP(AM334,'Inputs_Metric 7'!$G$49:$H$51,2,FALSE)</f>
        <v>0.5</v>
      </c>
      <c r="AO334" s="104">
        <f>SUMIFS(
INDEX('Step 1_Metric 7'!$W$1:$AD$99999,    1,    MATCH(CONCATENATE($AL334," - ",$AI334),'Step 1_Metric 7'!$W$1:$AD$1,0))         :          INDEX('Step 1_Metric 7'!$W$1:$AD$99999,    99999,    MATCH(CONCATENATE($AL334," - ",$AI334),'Step 1_Metric 7'!$W$1:$AD$1,0)),
'Step 1_Metric 7'!$C$1:$C$99999,       $AM334,    'Step 1_Metric 7'!$D$1:$D$99999,     $AG334         )</f>
        <v>0</v>
      </c>
      <c r="AP334" s="104" t="str">
        <f t="shared" si="193"/>
        <v/>
      </c>
      <c r="AQ334" s="104" t="str">
        <f t="shared" si="194"/>
        <v/>
      </c>
      <c r="AR334" s="104" t="str">
        <f t="shared" si="195"/>
        <v/>
      </c>
      <c r="AS334" s="104" t="str">
        <f t="shared" si="196"/>
        <v/>
      </c>
      <c r="AT334" s="104">
        <f t="shared" si="197"/>
        <v>0</v>
      </c>
      <c r="AU334" s="104">
        <f t="shared" si="198"/>
        <v>0</v>
      </c>
    </row>
    <row r="335" spans="16:47" x14ac:dyDescent="0.25">
      <c r="P335" s="38" t="str">
        <f t="shared" si="179"/>
        <v>EmploymentPost</v>
      </c>
      <c r="Q335" s="40">
        <f t="shared" si="215"/>
        <v>36</v>
      </c>
      <c r="R335" s="40" t="str">
        <f t="shared" si="180"/>
        <v/>
      </c>
      <c r="S335" s="40">
        <f t="shared" si="181"/>
        <v>7</v>
      </c>
      <c r="T335" s="38" t="str">
        <f t="shared" si="217"/>
        <v>Employment</v>
      </c>
      <c r="U335" s="38">
        <f t="shared" si="182"/>
        <v>12</v>
      </c>
      <c r="V335" s="38" t="str">
        <f t="shared" si="183"/>
        <v>Metric</v>
      </c>
      <c r="W335" s="38" t="str">
        <f t="shared" si="209"/>
        <v>Post</v>
      </c>
      <c r="X335" s="102" t="str">
        <f t="shared" si="184"/>
        <v/>
      </c>
      <c r="Y335" s="245" t="str">
        <f t="shared" si="185"/>
        <v/>
      </c>
      <c r="AF335" s="40">
        <f t="shared" si="170"/>
        <v>14</v>
      </c>
      <c r="AG335" s="40" t="str">
        <f t="shared" si="191"/>
        <v/>
      </c>
      <c r="AH335" s="40">
        <f t="shared" si="229"/>
        <v>7</v>
      </c>
      <c r="AI335" s="40" t="str">
        <f t="shared" ref="AI335:AK335" si="241">AI311</f>
        <v>Output</v>
      </c>
      <c r="AJ335" s="40">
        <f t="shared" si="241"/>
        <v>1</v>
      </c>
      <c r="AK335" s="40" t="str">
        <f t="shared" si="241"/>
        <v>Priority Metric</v>
      </c>
      <c r="AL335" s="40" t="str">
        <f t="shared" si="237"/>
        <v>Pre</v>
      </c>
      <c r="AM335" s="40">
        <f t="shared" si="233"/>
        <v>20</v>
      </c>
      <c r="AN335" s="40">
        <f>VLOOKUP(AM335,'Inputs_Metric 7'!$G$49:$H$51,2,FALSE)</f>
        <v>0.05</v>
      </c>
      <c r="AO335" s="104">
        <f>SUMIFS(
INDEX('Step 1_Metric 7'!$W$1:$AD$99999,    1,    MATCH(CONCATENATE($AL335," - ",$AI335),'Step 1_Metric 7'!$W$1:$AD$1,0))         :          INDEX('Step 1_Metric 7'!$W$1:$AD$99999,    99999,    MATCH(CONCATENATE($AL335," - ",$AI335),'Step 1_Metric 7'!$W$1:$AD$1,0)),
'Step 1_Metric 7'!$C$1:$C$99999,       $AM335,    'Step 1_Metric 7'!$D$1:$D$99999,     $AG335         )</f>
        <v>0</v>
      </c>
      <c r="AP335" s="104" t="str">
        <f t="shared" si="193"/>
        <v/>
      </c>
      <c r="AQ335" s="104" t="str">
        <f t="shared" si="194"/>
        <v/>
      </c>
      <c r="AR335" s="104">
        <f t="shared" si="195"/>
        <v>0</v>
      </c>
      <c r="AS335" s="104">
        <f t="shared" si="196"/>
        <v>0</v>
      </c>
      <c r="AT335" s="104" t="str">
        <f t="shared" si="197"/>
        <v/>
      </c>
      <c r="AU335" s="104">
        <f t="shared" si="198"/>
        <v>0</v>
      </c>
    </row>
    <row r="336" spans="16:47" x14ac:dyDescent="0.25">
      <c r="P336" s="38" t="str">
        <f t="shared" si="179"/>
        <v>OutputPre</v>
      </c>
      <c r="Q336" s="40">
        <f t="shared" si="215"/>
        <v>36</v>
      </c>
      <c r="R336" s="40" t="str">
        <f t="shared" si="180"/>
        <v/>
      </c>
      <c r="S336" s="40">
        <f t="shared" si="181"/>
        <v>7</v>
      </c>
      <c r="T336" s="38" t="str">
        <f t="shared" si="217"/>
        <v>Output</v>
      </c>
      <c r="U336" s="38">
        <f t="shared" si="182"/>
        <v>1</v>
      </c>
      <c r="V336" s="38" t="str">
        <f t="shared" si="183"/>
        <v>Priority Metric</v>
      </c>
      <c r="W336" s="38" t="str">
        <f t="shared" si="209"/>
        <v>Pre</v>
      </c>
      <c r="X336" s="102" t="str">
        <f t="shared" si="184"/>
        <v/>
      </c>
      <c r="Y336" s="245" t="str">
        <f t="shared" si="185"/>
        <v/>
      </c>
      <c r="AF336" s="40">
        <f t="shared" si="170"/>
        <v>14</v>
      </c>
      <c r="AG336" s="40" t="str">
        <f t="shared" si="191"/>
        <v/>
      </c>
      <c r="AH336" s="40">
        <f t="shared" si="229"/>
        <v>7</v>
      </c>
      <c r="AI336" s="40" t="str">
        <f t="shared" ref="AI336:AK336" si="242">AI312</f>
        <v>Output</v>
      </c>
      <c r="AJ336" s="40">
        <f t="shared" si="242"/>
        <v>1</v>
      </c>
      <c r="AK336" s="40" t="str">
        <f t="shared" si="242"/>
        <v>Priority Metric</v>
      </c>
      <c r="AL336" s="40" t="str">
        <f t="shared" si="237"/>
        <v>Pre</v>
      </c>
      <c r="AM336" s="40">
        <f t="shared" si="233"/>
        <v>100</v>
      </c>
      <c r="AN336" s="40">
        <f>VLOOKUP(AM336,'Inputs_Metric 7'!$G$49:$H$51,2,FALSE)</f>
        <v>0.01</v>
      </c>
      <c r="AO336" s="104">
        <f>SUMIFS(
INDEX('Step 1_Metric 7'!$W$1:$AD$99999,    1,    MATCH(CONCATENATE($AL336," - ",$AI336),'Step 1_Metric 7'!$W$1:$AD$1,0))         :          INDEX('Step 1_Metric 7'!$W$1:$AD$99999,    99999,    MATCH(CONCATENATE($AL336," - ",$AI336),'Step 1_Metric 7'!$W$1:$AD$1,0)),
'Step 1_Metric 7'!$C$1:$C$99999,       $AM336,    'Step 1_Metric 7'!$D$1:$D$99999,     $AG336         )</f>
        <v>0</v>
      </c>
      <c r="AP336" s="104">
        <f t="shared" si="193"/>
        <v>0</v>
      </c>
      <c r="AQ336" s="104">
        <f t="shared" si="194"/>
        <v>0</v>
      </c>
      <c r="AR336" s="104" t="str">
        <f t="shared" si="195"/>
        <v/>
      </c>
      <c r="AS336" s="104" t="str">
        <f t="shared" si="196"/>
        <v/>
      </c>
      <c r="AT336" s="104" t="str">
        <f t="shared" si="197"/>
        <v/>
      </c>
      <c r="AU336" s="104">
        <f t="shared" si="198"/>
        <v>0</v>
      </c>
    </row>
    <row r="337" spans="16:47" x14ac:dyDescent="0.25">
      <c r="P337" s="38" t="str">
        <f t="shared" si="179"/>
        <v>OutputPost</v>
      </c>
      <c r="Q337" s="40">
        <f t="shared" si="215"/>
        <v>36</v>
      </c>
      <c r="R337" s="40" t="str">
        <f t="shared" si="180"/>
        <v/>
      </c>
      <c r="S337" s="40">
        <f t="shared" si="181"/>
        <v>7</v>
      </c>
      <c r="T337" s="38" t="str">
        <f t="shared" si="217"/>
        <v>Output</v>
      </c>
      <c r="U337" s="38">
        <f t="shared" si="182"/>
        <v>1</v>
      </c>
      <c r="V337" s="38" t="str">
        <f t="shared" si="183"/>
        <v>Priority Metric</v>
      </c>
      <c r="W337" s="38" t="str">
        <f t="shared" si="209"/>
        <v>Post</v>
      </c>
      <c r="X337" s="102" t="str">
        <f t="shared" si="184"/>
        <v/>
      </c>
      <c r="Y337" s="245" t="str">
        <f t="shared" si="185"/>
        <v/>
      </c>
      <c r="AF337" s="40">
        <f t="shared" si="170"/>
        <v>14</v>
      </c>
      <c r="AG337" s="40" t="str">
        <f t="shared" si="191"/>
        <v/>
      </c>
      <c r="AH337" s="40">
        <f t="shared" si="229"/>
        <v>7</v>
      </c>
      <c r="AI337" s="40" t="str">
        <f t="shared" ref="AI337:AK337" si="243">AI313</f>
        <v>Output</v>
      </c>
      <c r="AJ337" s="40">
        <f t="shared" si="243"/>
        <v>1</v>
      </c>
      <c r="AK337" s="40" t="str">
        <f t="shared" si="243"/>
        <v>Priority Metric</v>
      </c>
      <c r="AL337" s="40" t="str">
        <f t="shared" si="237"/>
        <v>Post</v>
      </c>
      <c r="AM337" s="40">
        <f t="shared" si="233"/>
        <v>2</v>
      </c>
      <c r="AN337" s="40">
        <f>VLOOKUP(AM337,'Inputs_Metric 7'!$G$49:$H$51,2,FALSE)</f>
        <v>0.5</v>
      </c>
      <c r="AO337" s="104">
        <f>SUMIFS(
INDEX('Step 1_Metric 7'!$W$1:$AD$99999,    1,    MATCH(CONCATENATE($AL337," - ",$AI337),'Step 1_Metric 7'!$W$1:$AD$1,0))         :          INDEX('Step 1_Metric 7'!$W$1:$AD$99999,    99999,    MATCH(CONCATENATE($AL337," - ",$AI337),'Step 1_Metric 7'!$W$1:$AD$1,0)),
'Step 1_Metric 7'!$C$1:$C$99999,       $AM337,    'Step 1_Metric 7'!$D$1:$D$99999,     $AG337         )</f>
        <v>0</v>
      </c>
      <c r="AP337" s="104" t="str">
        <f t="shared" si="193"/>
        <v/>
      </c>
      <c r="AQ337" s="104" t="str">
        <f t="shared" si="194"/>
        <v/>
      </c>
      <c r="AR337" s="104" t="str">
        <f t="shared" si="195"/>
        <v/>
      </c>
      <c r="AS337" s="104" t="str">
        <f t="shared" si="196"/>
        <v/>
      </c>
      <c r="AT337" s="104">
        <f t="shared" si="197"/>
        <v>0</v>
      </c>
      <c r="AU337" s="104">
        <f t="shared" si="198"/>
        <v>0</v>
      </c>
    </row>
    <row r="338" spans="16:47" x14ac:dyDescent="0.25">
      <c r="P338" s="38" t="str">
        <f t="shared" si="179"/>
        <v>Proprietor's IncomePre</v>
      </c>
      <c r="Q338" s="40">
        <f t="shared" si="215"/>
        <v>37</v>
      </c>
      <c r="R338" s="40" t="str">
        <f t="shared" si="180"/>
        <v/>
      </c>
      <c r="S338" s="40">
        <f t="shared" si="181"/>
        <v>7</v>
      </c>
      <c r="T338" s="38" t="str">
        <f t="shared" si="217"/>
        <v>Proprietor's Income</v>
      </c>
      <c r="U338" s="38">
        <f t="shared" si="182"/>
        <v>10</v>
      </c>
      <c r="V338" s="38" t="str">
        <f t="shared" si="183"/>
        <v>Metric</v>
      </c>
      <c r="W338" s="38" t="str">
        <f t="shared" si="209"/>
        <v>Pre</v>
      </c>
      <c r="X338" s="102" t="str">
        <f t="shared" si="184"/>
        <v/>
      </c>
      <c r="Y338" s="245" t="str">
        <f t="shared" si="185"/>
        <v/>
      </c>
      <c r="AF338" s="40">
        <f t="shared" si="170"/>
        <v>14</v>
      </c>
      <c r="AG338" s="40" t="str">
        <f t="shared" si="191"/>
        <v/>
      </c>
      <c r="AH338" s="40">
        <f t="shared" si="229"/>
        <v>7</v>
      </c>
      <c r="AI338" s="40" t="str">
        <f t="shared" ref="AI338:AK338" si="244">AI314</f>
        <v>Output</v>
      </c>
      <c r="AJ338" s="40">
        <f t="shared" si="244"/>
        <v>1</v>
      </c>
      <c r="AK338" s="40" t="str">
        <f t="shared" si="244"/>
        <v>Priority Metric</v>
      </c>
      <c r="AL338" s="40" t="str">
        <f t="shared" si="237"/>
        <v>Post</v>
      </c>
      <c r="AM338" s="40">
        <f t="shared" si="233"/>
        <v>20</v>
      </c>
      <c r="AN338" s="40">
        <f>VLOOKUP(AM338,'Inputs_Metric 7'!$G$49:$H$51,2,FALSE)</f>
        <v>0.05</v>
      </c>
      <c r="AO338" s="104">
        <f>SUMIFS(
INDEX('Step 1_Metric 7'!$W$1:$AD$99999,    1,    MATCH(CONCATENATE($AL338," - ",$AI338),'Step 1_Metric 7'!$W$1:$AD$1,0))         :          INDEX('Step 1_Metric 7'!$W$1:$AD$99999,    99999,    MATCH(CONCATENATE($AL338," - ",$AI338),'Step 1_Metric 7'!$W$1:$AD$1,0)),
'Step 1_Metric 7'!$C$1:$C$99999,       $AM338,    'Step 1_Metric 7'!$D$1:$D$99999,     $AG338         )</f>
        <v>0</v>
      </c>
      <c r="AP338" s="104" t="str">
        <f t="shared" si="193"/>
        <v/>
      </c>
      <c r="AQ338" s="104" t="str">
        <f t="shared" si="194"/>
        <v/>
      </c>
      <c r="AR338" s="104">
        <f t="shared" si="195"/>
        <v>0</v>
      </c>
      <c r="AS338" s="104">
        <f t="shared" si="196"/>
        <v>0</v>
      </c>
      <c r="AT338" s="104" t="str">
        <f t="shared" si="197"/>
        <v/>
      </c>
      <c r="AU338" s="104">
        <f t="shared" si="198"/>
        <v>0</v>
      </c>
    </row>
    <row r="339" spans="16:47" x14ac:dyDescent="0.25">
      <c r="P339" s="38" t="str">
        <f t="shared" si="179"/>
        <v>Proprietor's IncomePost</v>
      </c>
      <c r="Q339" s="40">
        <f t="shared" si="215"/>
        <v>37</v>
      </c>
      <c r="R339" s="40" t="str">
        <f t="shared" si="180"/>
        <v/>
      </c>
      <c r="S339" s="40">
        <f t="shared" si="181"/>
        <v>7</v>
      </c>
      <c r="T339" s="38" t="str">
        <f t="shared" si="217"/>
        <v>Proprietor's Income</v>
      </c>
      <c r="U339" s="38">
        <f t="shared" si="182"/>
        <v>10</v>
      </c>
      <c r="V339" s="38" t="str">
        <f t="shared" si="183"/>
        <v>Metric</v>
      </c>
      <c r="W339" s="38" t="str">
        <f t="shared" si="209"/>
        <v>Post</v>
      </c>
      <c r="X339" s="102" t="str">
        <f t="shared" si="184"/>
        <v/>
      </c>
      <c r="Y339" s="245" t="str">
        <f t="shared" si="185"/>
        <v/>
      </c>
      <c r="AF339" s="40">
        <f t="shared" si="170"/>
        <v>14</v>
      </c>
      <c r="AG339" s="40" t="str">
        <f t="shared" si="191"/>
        <v/>
      </c>
      <c r="AH339" s="40">
        <f t="shared" si="229"/>
        <v>7</v>
      </c>
      <c r="AI339" s="40" t="str">
        <f t="shared" ref="AI339:AK339" si="245">AI315</f>
        <v>Output</v>
      </c>
      <c r="AJ339" s="40">
        <f t="shared" si="245"/>
        <v>1</v>
      </c>
      <c r="AK339" s="40" t="str">
        <f t="shared" si="245"/>
        <v>Priority Metric</v>
      </c>
      <c r="AL339" s="40" t="str">
        <f t="shared" si="237"/>
        <v>Post</v>
      </c>
      <c r="AM339" s="40">
        <f t="shared" si="233"/>
        <v>100</v>
      </c>
      <c r="AN339" s="40">
        <f>VLOOKUP(AM339,'Inputs_Metric 7'!$G$49:$H$51,2,FALSE)</f>
        <v>0.01</v>
      </c>
      <c r="AO339" s="104">
        <f>SUMIFS(
INDEX('Step 1_Metric 7'!$W$1:$AD$99999,    1,    MATCH(CONCATENATE($AL339," - ",$AI339),'Step 1_Metric 7'!$W$1:$AD$1,0))         :          INDEX('Step 1_Metric 7'!$W$1:$AD$99999,    99999,    MATCH(CONCATENATE($AL339," - ",$AI339),'Step 1_Metric 7'!$W$1:$AD$1,0)),
'Step 1_Metric 7'!$C$1:$C$99999,       $AM339,    'Step 1_Metric 7'!$D$1:$D$99999,     $AG339         )</f>
        <v>0</v>
      </c>
      <c r="AP339" s="104">
        <f t="shared" si="193"/>
        <v>0</v>
      </c>
      <c r="AQ339" s="104">
        <f t="shared" si="194"/>
        <v>0</v>
      </c>
      <c r="AR339" s="104" t="str">
        <f t="shared" si="195"/>
        <v/>
      </c>
      <c r="AS339" s="104" t="str">
        <f t="shared" si="196"/>
        <v/>
      </c>
      <c r="AT339" s="104" t="str">
        <f t="shared" si="197"/>
        <v/>
      </c>
      <c r="AU339" s="104">
        <f t="shared" si="198"/>
        <v>0</v>
      </c>
    </row>
    <row r="340" spans="16:47" x14ac:dyDescent="0.25">
      <c r="P340" s="38" t="str">
        <f t="shared" si="179"/>
        <v>Labor IncomePre</v>
      </c>
      <c r="Q340" s="40">
        <f t="shared" si="215"/>
        <v>37</v>
      </c>
      <c r="R340" s="40" t="str">
        <f t="shared" si="180"/>
        <v/>
      </c>
      <c r="S340" s="40">
        <f t="shared" si="181"/>
        <v>7</v>
      </c>
      <c r="T340" s="38" t="str">
        <f t="shared" si="217"/>
        <v>Labor Income</v>
      </c>
      <c r="U340" s="38">
        <f t="shared" si="182"/>
        <v>11</v>
      </c>
      <c r="V340" s="38" t="str">
        <f t="shared" si="183"/>
        <v>Metric</v>
      </c>
      <c r="W340" s="38" t="str">
        <f t="shared" si="209"/>
        <v>Pre</v>
      </c>
      <c r="X340" s="102" t="str">
        <f t="shared" si="184"/>
        <v/>
      </c>
      <c r="Y340" s="245" t="str">
        <f t="shared" si="185"/>
        <v/>
      </c>
      <c r="AF340" s="40">
        <f t="shared" si="170"/>
        <v>15</v>
      </c>
      <c r="AG340" s="40" t="str">
        <f t="shared" si="191"/>
        <v/>
      </c>
      <c r="AH340" s="40">
        <f t="shared" si="229"/>
        <v>7</v>
      </c>
      <c r="AI340" s="40" t="str">
        <f t="shared" ref="AI340:AK340" si="246">AI316</f>
        <v>Proprietor's Income</v>
      </c>
      <c r="AJ340" s="40">
        <f t="shared" si="246"/>
        <v>10</v>
      </c>
      <c r="AK340" s="40" t="str">
        <f t="shared" si="246"/>
        <v>Metric</v>
      </c>
      <c r="AL340" s="40" t="str">
        <f t="shared" si="237"/>
        <v>Pre</v>
      </c>
      <c r="AM340" s="40">
        <f t="shared" si="233"/>
        <v>2</v>
      </c>
      <c r="AN340" s="40">
        <f>VLOOKUP(AM340,'Inputs_Metric 7'!$G$49:$H$51,2,FALSE)</f>
        <v>0.5</v>
      </c>
      <c r="AO340" s="104">
        <f>SUMIFS(
INDEX('Step 1_Metric 7'!$W$1:$AD$99999,    1,    MATCH(CONCATENATE($AL340," - ",$AI340),'Step 1_Metric 7'!$W$1:$AD$1,0))         :          INDEX('Step 1_Metric 7'!$W$1:$AD$99999,    99999,    MATCH(CONCATENATE($AL340," - ",$AI340),'Step 1_Metric 7'!$W$1:$AD$1,0)),
'Step 1_Metric 7'!$C$1:$C$99999,       $AM340,    'Step 1_Metric 7'!$D$1:$D$99999,     $AG340         )</f>
        <v>0</v>
      </c>
      <c r="AP340" s="104" t="str">
        <f t="shared" si="193"/>
        <v/>
      </c>
      <c r="AQ340" s="104" t="str">
        <f t="shared" si="194"/>
        <v/>
      </c>
      <c r="AR340" s="104" t="str">
        <f t="shared" si="195"/>
        <v/>
      </c>
      <c r="AS340" s="104" t="str">
        <f t="shared" si="196"/>
        <v/>
      </c>
      <c r="AT340" s="104">
        <f t="shared" si="197"/>
        <v>0</v>
      </c>
      <c r="AU340" s="104">
        <f t="shared" si="198"/>
        <v>0</v>
      </c>
    </row>
    <row r="341" spans="16:47" x14ac:dyDescent="0.25">
      <c r="P341" s="38" t="str">
        <f t="shared" si="179"/>
        <v>Labor IncomePost</v>
      </c>
      <c r="Q341" s="40">
        <f t="shared" si="215"/>
        <v>37</v>
      </c>
      <c r="R341" s="40" t="str">
        <f t="shared" si="180"/>
        <v/>
      </c>
      <c r="S341" s="40">
        <f t="shared" si="181"/>
        <v>7</v>
      </c>
      <c r="T341" s="38" t="str">
        <f t="shared" si="217"/>
        <v>Labor Income</v>
      </c>
      <c r="U341" s="38">
        <f t="shared" si="182"/>
        <v>11</v>
      </c>
      <c r="V341" s="38" t="str">
        <f t="shared" si="183"/>
        <v>Metric</v>
      </c>
      <c r="W341" s="38" t="str">
        <f t="shared" si="209"/>
        <v>Post</v>
      </c>
      <c r="X341" s="102" t="str">
        <f t="shared" si="184"/>
        <v/>
      </c>
      <c r="Y341" s="245" t="str">
        <f t="shared" si="185"/>
        <v/>
      </c>
      <c r="AF341" s="40">
        <f t="shared" si="170"/>
        <v>15</v>
      </c>
      <c r="AG341" s="40" t="str">
        <f t="shared" si="191"/>
        <v/>
      </c>
      <c r="AH341" s="40">
        <f t="shared" si="229"/>
        <v>7</v>
      </c>
      <c r="AI341" s="40" t="str">
        <f t="shared" ref="AI341:AK341" si="247">AI317</f>
        <v>Proprietor's Income</v>
      </c>
      <c r="AJ341" s="40">
        <f t="shared" si="247"/>
        <v>10</v>
      </c>
      <c r="AK341" s="40" t="str">
        <f t="shared" si="247"/>
        <v>Metric</v>
      </c>
      <c r="AL341" s="40" t="str">
        <f t="shared" si="237"/>
        <v>Pre</v>
      </c>
      <c r="AM341" s="40">
        <f t="shared" si="233"/>
        <v>20</v>
      </c>
      <c r="AN341" s="40">
        <f>VLOOKUP(AM341,'Inputs_Metric 7'!$G$49:$H$51,2,FALSE)</f>
        <v>0.05</v>
      </c>
      <c r="AO341" s="104">
        <f>SUMIFS(
INDEX('Step 1_Metric 7'!$W$1:$AD$99999,    1,    MATCH(CONCATENATE($AL341," - ",$AI341),'Step 1_Metric 7'!$W$1:$AD$1,0))         :          INDEX('Step 1_Metric 7'!$W$1:$AD$99999,    99999,    MATCH(CONCATENATE($AL341," - ",$AI341),'Step 1_Metric 7'!$W$1:$AD$1,0)),
'Step 1_Metric 7'!$C$1:$C$99999,       $AM341,    'Step 1_Metric 7'!$D$1:$D$99999,     $AG341         )</f>
        <v>0</v>
      </c>
      <c r="AP341" s="104" t="str">
        <f t="shared" si="193"/>
        <v/>
      </c>
      <c r="AQ341" s="104" t="str">
        <f t="shared" si="194"/>
        <v/>
      </c>
      <c r="AR341" s="104">
        <f t="shared" si="195"/>
        <v>0</v>
      </c>
      <c r="AS341" s="104">
        <f t="shared" si="196"/>
        <v>0</v>
      </c>
      <c r="AT341" s="104" t="str">
        <f t="shared" si="197"/>
        <v/>
      </c>
      <c r="AU341" s="104">
        <f t="shared" si="198"/>
        <v>0</v>
      </c>
    </row>
    <row r="342" spans="16:47" x14ac:dyDescent="0.25">
      <c r="P342" s="38" t="str">
        <f t="shared" si="179"/>
        <v>EmploymentPre</v>
      </c>
      <c r="Q342" s="40">
        <f t="shared" si="215"/>
        <v>37</v>
      </c>
      <c r="R342" s="40" t="str">
        <f t="shared" si="180"/>
        <v/>
      </c>
      <c r="S342" s="40">
        <f t="shared" si="181"/>
        <v>7</v>
      </c>
      <c r="T342" s="38" t="str">
        <f t="shared" si="217"/>
        <v>Employment</v>
      </c>
      <c r="U342" s="38">
        <f t="shared" si="182"/>
        <v>12</v>
      </c>
      <c r="V342" s="38" t="str">
        <f t="shared" si="183"/>
        <v>Metric</v>
      </c>
      <c r="W342" s="38" t="str">
        <f t="shared" si="209"/>
        <v>Pre</v>
      </c>
      <c r="X342" s="102" t="str">
        <f t="shared" si="184"/>
        <v/>
      </c>
      <c r="Y342" s="245" t="str">
        <f t="shared" si="185"/>
        <v/>
      </c>
      <c r="AF342" s="40">
        <f t="shared" si="170"/>
        <v>15</v>
      </c>
      <c r="AG342" s="40" t="str">
        <f t="shared" si="191"/>
        <v/>
      </c>
      <c r="AH342" s="40">
        <f t="shared" si="229"/>
        <v>7</v>
      </c>
      <c r="AI342" s="40" t="str">
        <f t="shared" ref="AI342:AK342" si="248">AI318</f>
        <v>Proprietor's Income</v>
      </c>
      <c r="AJ342" s="40">
        <f t="shared" si="248"/>
        <v>10</v>
      </c>
      <c r="AK342" s="40" t="str">
        <f t="shared" si="248"/>
        <v>Metric</v>
      </c>
      <c r="AL342" s="40" t="str">
        <f t="shared" si="237"/>
        <v>Pre</v>
      </c>
      <c r="AM342" s="40">
        <f t="shared" si="233"/>
        <v>100</v>
      </c>
      <c r="AN342" s="40">
        <f>VLOOKUP(AM342,'Inputs_Metric 7'!$G$49:$H$51,2,FALSE)</f>
        <v>0.01</v>
      </c>
      <c r="AO342" s="104">
        <f>SUMIFS(
INDEX('Step 1_Metric 7'!$W$1:$AD$99999,    1,    MATCH(CONCATENATE($AL342," - ",$AI342),'Step 1_Metric 7'!$W$1:$AD$1,0))         :          INDEX('Step 1_Metric 7'!$W$1:$AD$99999,    99999,    MATCH(CONCATENATE($AL342," - ",$AI342),'Step 1_Metric 7'!$W$1:$AD$1,0)),
'Step 1_Metric 7'!$C$1:$C$99999,       $AM342,    'Step 1_Metric 7'!$D$1:$D$99999,     $AG342         )</f>
        <v>0</v>
      </c>
      <c r="AP342" s="104">
        <f t="shared" si="193"/>
        <v>0</v>
      </c>
      <c r="AQ342" s="104">
        <f t="shared" si="194"/>
        <v>0</v>
      </c>
      <c r="AR342" s="104" t="str">
        <f t="shared" si="195"/>
        <v/>
      </c>
      <c r="AS342" s="104" t="str">
        <f t="shared" si="196"/>
        <v/>
      </c>
      <c r="AT342" s="104" t="str">
        <f t="shared" si="197"/>
        <v/>
      </c>
      <c r="AU342" s="104">
        <f t="shared" si="198"/>
        <v>0</v>
      </c>
    </row>
    <row r="343" spans="16:47" x14ac:dyDescent="0.25">
      <c r="P343" s="38" t="str">
        <f t="shared" si="179"/>
        <v>EmploymentPost</v>
      </c>
      <c r="Q343" s="40">
        <f t="shared" si="215"/>
        <v>37</v>
      </c>
      <c r="R343" s="40" t="str">
        <f t="shared" si="180"/>
        <v/>
      </c>
      <c r="S343" s="40">
        <f t="shared" si="181"/>
        <v>7</v>
      </c>
      <c r="T343" s="38" t="str">
        <f t="shared" si="217"/>
        <v>Employment</v>
      </c>
      <c r="U343" s="38">
        <f t="shared" si="182"/>
        <v>12</v>
      </c>
      <c r="V343" s="38" t="str">
        <f t="shared" si="183"/>
        <v>Metric</v>
      </c>
      <c r="W343" s="38" t="str">
        <f t="shared" si="209"/>
        <v>Post</v>
      </c>
      <c r="X343" s="102" t="str">
        <f t="shared" si="184"/>
        <v/>
      </c>
      <c r="Y343" s="245" t="str">
        <f t="shared" si="185"/>
        <v/>
      </c>
      <c r="AF343" s="40">
        <f t="shared" si="170"/>
        <v>15</v>
      </c>
      <c r="AG343" s="40" t="str">
        <f t="shared" si="191"/>
        <v/>
      </c>
      <c r="AH343" s="40">
        <f t="shared" si="229"/>
        <v>7</v>
      </c>
      <c r="AI343" s="40" t="str">
        <f t="shared" ref="AI343:AK343" si="249">AI319</f>
        <v>Proprietor's Income</v>
      </c>
      <c r="AJ343" s="40">
        <f t="shared" si="249"/>
        <v>10</v>
      </c>
      <c r="AK343" s="40" t="str">
        <f t="shared" si="249"/>
        <v>Metric</v>
      </c>
      <c r="AL343" s="40" t="str">
        <f t="shared" si="237"/>
        <v>Post</v>
      </c>
      <c r="AM343" s="40">
        <f t="shared" si="233"/>
        <v>2</v>
      </c>
      <c r="AN343" s="40">
        <f>VLOOKUP(AM343,'Inputs_Metric 7'!$G$49:$H$51,2,FALSE)</f>
        <v>0.5</v>
      </c>
      <c r="AO343" s="104">
        <f>SUMIFS(
INDEX('Step 1_Metric 7'!$W$1:$AD$99999,    1,    MATCH(CONCATENATE($AL343," - ",$AI343),'Step 1_Metric 7'!$W$1:$AD$1,0))         :          INDEX('Step 1_Metric 7'!$W$1:$AD$99999,    99999,    MATCH(CONCATENATE($AL343," - ",$AI343),'Step 1_Metric 7'!$W$1:$AD$1,0)),
'Step 1_Metric 7'!$C$1:$C$99999,       $AM343,    'Step 1_Metric 7'!$D$1:$D$99999,     $AG343         )</f>
        <v>0</v>
      </c>
      <c r="AP343" s="104" t="str">
        <f t="shared" si="193"/>
        <v/>
      </c>
      <c r="AQ343" s="104" t="str">
        <f t="shared" si="194"/>
        <v/>
      </c>
      <c r="AR343" s="104" t="str">
        <f t="shared" si="195"/>
        <v/>
      </c>
      <c r="AS343" s="104" t="str">
        <f t="shared" si="196"/>
        <v/>
      </c>
      <c r="AT343" s="104">
        <f t="shared" si="197"/>
        <v>0</v>
      </c>
      <c r="AU343" s="104">
        <f t="shared" si="198"/>
        <v>0</v>
      </c>
    </row>
    <row r="344" spans="16:47" x14ac:dyDescent="0.25">
      <c r="P344" s="38" t="str">
        <f t="shared" si="179"/>
        <v>OutputPre</v>
      </c>
      <c r="Q344" s="40">
        <f t="shared" si="215"/>
        <v>37</v>
      </c>
      <c r="R344" s="40" t="str">
        <f t="shared" si="180"/>
        <v/>
      </c>
      <c r="S344" s="40">
        <f t="shared" si="181"/>
        <v>7</v>
      </c>
      <c r="T344" s="38" t="str">
        <f t="shared" si="217"/>
        <v>Output</v>
      </c>
      <c r="U344" s="38">
        <f t="shared" si="182"/>
        <v>1</v>
      </c>
      <c r="V344" s="38" t="str">
        <f t="shared" si="183"/>
        <v>Priority Metric</v>
      </c>
      <c r="W344" s="38" t="str">
        <f t="shared" si="209"/>
        <v>Pre</v>
      </c>
      <c r="X344" s="102" t="str">
        <f t="shared" si="184"/>
        <v/>
      </c>
      <c r="Y344" s="245" t="str">
        <f t="shared" si="185"/>
        <v/>
      </c>
      <c r="AF344" s="40">
        <f t="shared" si="170"/>
        <v>15</v>
      </c>
      <c r="AG344" s="40" t="str">
        <f t="shared" si="191"/>
        <v/>
      </c>
      <c r="AH344" s="40">
        <f t="shared" si="229"/>
        <v>7</v>
      </c>
      <c r="AI344" s="40" t="str">
        <f t="shared" ref="AI344:AK344" si="250">AI320</f>
        <v>Proprietor's Income</v>
      </c>
      <c r="AJ344" s="40">
        <f t="shared" si="250"/>
        <v>10</v>
      </c>
      <c r="AK344" s="40" t="str">
        <f t="shared" si="250"/>
        <v>Metric</v>
      </c>
      <c r="AL344" s="40" t="str">
        <f t="shared" si="237"/>
        <v>Post</v>
      </c>
      <c r="AM344" s="40">
        <f t="shared" si="233"/>
        <v>20</v>
      </c>
      <c r="AN344" s="40">
        <f>VLOOKUP(AM344,'Inputs_Metric 7'!$G$49:$H$51,2,FALSE)</f>
        <v>0.05</v>
      </c>
      <c r="AO344" s="104">
        <f>SUMIFS(
INDEX('Step 1_Metric 7'!$W$1:$AD$99999,    1,    MATCH(CONCATENATE($AL344," - ",$AI344),'Step 1_Metric 7'!$W$1:$AD$1,0))         :          INDEX('Step 1_Metric 7'!$W$1:$AD$99999,    99999,    MATCH(CONCATENATE($AL344," - ",$AI344),'Step 1_Metric 7'!$W$1:$AD$1,0)),
'Step 1_Metric 7'!$C$1:$C$99999,       $AM344,    'Step 1_Metric 7'!$D$1:$D$99999,     $AG344         )</f>
        <v>0</v>
      </c>
      <c r="AP344" s="104" t="str">
        <f t="shared" si="193"/>
        <v/>
      </c>
      <c r="AQ344" s="104" t="str">
        <f t="shared" si="194"/>
        <v/>
      </c>
      <c r="AR344" s="104">
        <f t="shared" si="195"/>
        <v>0</v>
      </c>
      <c r="AS344" s="104">
        <f t="shared" si="196"/>
        <v>0</v>
      </c>
      <c r="AT344" s="104" t="str">
        <f t="shared" si="197"/>
        <v/>
      </c>
      <c r="AU344" s="104">
        <f t="shared" si="198"/>
        <v>0</v>
      </c>
    </row>
    <row r="345" spans="16:47" x14ac:dyDescent="0.25">
      <c r="P345" s="38" t="str">
        <f t="shared" si="179"/>
        <v>OutputPost</v>
      </c>
      <c r="Q345" s="40">
        <f t="shared" si="215"/>
        <v>37</v>
      </c>
      <c r="R345" s="40" t="str">
        <f t="shared" si="180"/>
        <v/>
      </c>
      <c r="S345" s="40">
        <f t="shared" si="181"/>
        <v>7</v>
      </c>
      <c r="T345" s="38" t="str">
        <f t="shared" si="217"/>
        <v>Output</v>
      </c>
      <c r="U345" s="38">
        <f t="shared" si="182"/>
        <v>1</v>
      </c>
      <c r="V345" s="38" t="str">
        <f t="shared" si="183"/>
        <v>Priority Metric</v>
      </c>
      <c r="W345" s="38" t="str">
        <f t="shared" si="209"/>
        <v>Post</v>
      </c>
      <c r="X345" s="102" t="str">
        <f t="shared" si="184"/>
        <v/>
      </c>
      <c r="Y345" s="245" t="str">
        <f t="shared" si="185"/>
        <v/>
      </c>
      <c r="AF345" s="40">
        <f t="shared" si="170"/>
        <v>15</v>
      </c>
      <c r="AG345" s="40" t="str">
        <f t="shared" si="191"/>
        <v/>
      </c>
      <c r="AH345" s="40">
        <f t="shared" si="229"/>
        <v>7</v>
      </c>
      <c r="AI345" s="40" t="str">
        <f t="shared" ref="AI345:AK345" si="251">AI321</f>
        <v>Proprietor's Income</v>
      </c>
      <c r="AJ345" s="40">
        <f t="shared" si="251"/>
        <v>10</v>
      </c>
      <c r="AK345" s="40" t="str">
        <f t="shared" si="251"/>
        <v>Metric</v>
      </c>
      <c r="AL345" s="40" t="str">
        <f t="shared" si="237"/>
        <v>Post</v>
      </c>
      <c r="AM345" s="40">
        <f t="shared" si="233"/>
        <v>100</v>
      </c>
      <c r="AN345" s="40">
        <f>VLOOKUP(AM345,'Inputs_Metric 7'!$G$49:$H$51,2,FALSE)</f>
        <v>0.01</v>
      </c>
      <c r="AO345" s="104">
        <f>SUMIFS(
INDEX('Step 1_Metric 7'!$W$1:$AD$99999,    1,    MATCH(CONCATENATE($AL345," - ",$AI345),'Step 1_Metric 7'!$W$1:$AD$1,0))         :          INDEX('Step 1_Metric 7'!$W$1:$AD$99999,    99999,    MATCH(CONCATENATE($AL345," - ",$AI345),'Step 1_Metric 7'!$W$1:$AD$1,0)),
'Step 1_Metric 7'!$C$1:$C$99999,       $AM345,    'Step 1_Metric 7'!$D$1:$D$99999,     $AG345         )</f>
        <v>0</v>
      </c>
      <c r="AP345" s="104">
        <f t="shared" si="193"/>
        <v>0</v>
      </c>
      <c r="AQ345" s="104">
        <f t="shared" si="194"/>
        <v>0</v>
      </c>
      <c r="AR345" s="104" t="str">
        <f t="shared" si="195"/>
        <v/>
      </c>
      <c r="AS345" s="104" t="str">
        <f t="shared" si="196"/>
        <v/>
      </c>
      <c r="AT345" s="104" t="str">
        <f t="shared" si="197"/>
        <v/>
      </c>
      <c r="AU345" s="104">
        <f t="shared" si="198"/>
        <v>0</v>
      </c>
    </row>
    <row r="346" spans="16:47" x14ac:dyDescent="0.25">
      <c r="P346" s="38" t="str">
        <f t="shared" si="179"/>
        <v>Proprietor's IncomePre</v>
      </c>
      <c r="Q346" s="40">
        <f t="shared" si="215"/>
        <v>38</v>
      </c>
      <c r="R346" s="40" t="str">
        <f t="shared" si="180"/>
        <v/>
      </c>
      <c r="S346" s="40">
        <f t="shared" si="181"/>
        <v>7</v>
      </c>
      <c r="T346" s="38" t="str">
        <f t="shared" si="217"/>
        <v>Proprietor's Income</v>
      </c>
      <c r="U346" s="38">
        <f t="shared" si="182"/>
        <v>10</v>
      </c>
      <c r="V346" s="38" t="str">
        <f t="shared" si="183"/>
        <v>Metric</v>
      </c>
      <c r="W346" s="38" t="str">
        <f t="shared" si="209"/>
        <v>Pre</v>
      </c>
      <c r="X346" s="102" t="str">
        <f t="shared" si="184"/>
        <v/>
      </c>
      <c r="Y346" s="245" t="str">
        <f t="shared" si="185"/>
        <v/>
      </c>
      <c r="AF346" s="40">
        <f t="shared" si="170"/>
        <v>15</v>
      </c>
      <c r="AG346" s="40" t="str">
        <f t="shared" si="191"/>
        <v/>
      </c>
      <c r="AH346" s="40">
        <f t="shared" si="229"/>
        <v>7</v>
      </c>
      <c r="AI346" s="40" t="str">
        <f t="shared" ref="AI346:AK346" si="252">AI322</f>
        <v>Labor Income</v>
      </c>
      <c r="AJ346" s="40">
        <f t="shared" si="252"/>
        <v>11</v>
      </c>
      <c r="AK346" s="40" t="str">
        <f t="shared" si="252"/>
        <v>Metric</v>
      </c>
      <c r="AL346" s="40" t="str">
        <f t="shared" si="237"/>
        <v>Pre</v>
      </c>
      <c r="AM346" s="40">
        <f t="shared" si="233"/>
        <v>2</v>
      </c>
      <c r="AN346" s="40">
        <f>VLOOKUP(AM346,'Inputs_Metric 7'!$G$49:$H$51,2,FALSE)</f>
        <v>0.5</v>
      </c>
      <c r="AO346" s="104">
        <f>SUMIFS(
INDEX('Step 1_Metric 7'!$W$1:$AD$99999,    1,    MATCH(CONCATENATE($AL346," - ",$AI346),'Step 1_Metric 7'!$W$1:$AD$1,0))         :          INDEX('Step 1_Metric 7'!$W$1:$AD$99999,    99999,    MATCH(CONCATENATE($AL346," - ",$AI346),'Step 1_Metric 7'!$W$1:$AD$1,0)),
'Step 1_Metric 7'!$C$1:$C$99999,       $AM346,    'Step 1_Metric 7'!$D$1:$D$99999,     $AG346         )</f>
        <v>0</v>
      </c>
      <c r="AP346" s="104" t="str">
        <f t="shared" si="193"/>
        <v/>
      </c>
      <c r="AQ346" s="104" t="str">
        <f t="shared" si="194"/>
        <v/>
      </c>
      <c r="AR346" s="104" t="str">
        <f t="shared" si="195"/>
        <v/>
      </c>
      <c r="AS346" s="104" t="str">
        <f t="shared" si="196"/>
        <v/>
      </c>
      <c r="AT346" s="104">
        <f t="shared" si="197"/>
        <v>0</v>
      </c>
      <c r="AU346" s="104">
        <f t="shared" si="198"/>
        <v>0</v>
      </c>
    </row>
    <row r="347" spans="16:47" x14ac:dyDescent="0.25">
      <c r="P347" s="38" t="str">
        <f t="shared" si="179"/>
        <v>Proprietor's IncomePost</v>
      </c>
      <c r="Q347" s="40">
        <f t="shared" si="215"/>
        <v>38</v>
      </c>
      <c r="R347" s="40" t="str">
        <f t="shared" si="180"/>
        <v/>
      </c>
      <c r="S347" s="40">
        <f t="shared" si="181"/>
        <v>7</v>
      </c>
      <c r="T347" s="38" t="str">
        <f t="shared" si="217"/>
        <v>Proprietor's Income</v>
      </c>
      <c r="U347" s="38">
        <f t="shared" si="182"/>
        <v>10</v>
      </c>
      <c r="V347" s="38" t="str">
        <f t="shared" si="183"/>
        <v>Metric</v>
      </c>
      <c r="W347" s="38" t="str">
        <f t="shared" si="209"/>
        <v>Post</v>
      </c>
      <c r="X347" s="102" t="str">
        <f t="shared" si="184"/>
        <v/>
      </c>
      <c r="Y347" s="245" t="str">
        <f t="shared" si="185"/>
        <v/>
      </c>
      <c r="AF347" s="40">
        <f t="shared" si="170"/>
        <v>15</v>
      </c>
      <c r="AG347" s="40" t="str">
        <f t="shared" si="191"/>
        <v/>
      </c>
      <c r="AH347" s="40">
        <f t="shared" si="229"/>
        <v>7</v>
      </c>
      <c r="AI347" s="40" t="str">
        <f t="shared" ref="AI347:AK347" si="253">AI323</f>
        <v>Labor Income</v>
      </c>
      <c r="AJ347" s="40">
        <f t="shared" si="253"/>
        <v>11</v>
      </c>
      <c r="AK347" s="40" t="str">
        <f t="shared" si="253"/>
        <v>Metric</v>
      </c>
      <c r="AL347" s="40" t="str">
        <f t="shared" si="237"/>
        <v>Pre</v>
      </c>
      <c r="AM347" s="40">
        <f t="shared" si="233"/>
        <v>20</v>
      </c>
      <c r="AN347" s="40">
        <f>VLOOKUP(AM347,'Inputs_Metric 7'!$G$49:$H$51,2,FALSE)</f>
        <v>0.05</v>
      </c>
      <c r="AO347" s="104">
        <f>SUMIFS(
INDEX('Step 1_Metric 7'!$W$1:$AD$99999,    1,    MATCH(CONCATENATE($AL347," - ",$AI347),'Step 1_Metric 7'!$W$1:$AD$1,0))         :          INDEX('Step 1_Metric 7'!$W$1:$AD$99999,    99999,    MATCH(CONCATENATE($AL347," - ",$AI347),'Step 1_Metric 7'!$W$1:$AD$1,0)),
'Step 1_Metric 7'!$C$1:$C$99999,       $AM347,    'Step 1_Metric 7'!$D$1:$D$99999,     $AG347         )</f>
        <v>0</v>
      </c>
      <c r="AP347" s="104" t="str">
        <f t="shared" si="193"/>
        <v/>
      </c>
      <c r="AQ347" s="104" t="str">
        <f t="shared" si="194"/>
        <v/>
      </c>
      <c r="AR347" s="104">
        <f t="shared" si="195"/>
        <v>0</v>
      </c>
      <c r="AS347" s="104">
        <f t="shared" si="196"/>
        <v>0</v>
      </c>
      <c r="AT347" s="104" t="str">
        <f t="shared" si="197"/>
        <v/>
      </c>
      <c r="AU347" s="104">
        <f t="shared" si="198"/>
        <v>0</v>
      </c>
    </row>
    <row r="348" spans="16:47" x14ac:dyDescent="0.25">
      <c r="P348" s="38" t="str">
        <f t="shared" si="179"/>
        <v>Labor IncomePre</v>
      </c>
      <c r="Q348" s="40">
        <f t="shared" si="215"/>
        <v>38</v>
      </c>
      <c r="R348" s="40" t="str">
        <f t="shared" si="180"/>
        <v/>
      </c>
      <c r="S348" s="40">
        <f t="shared" si="181"/>
        <v>7</v>
      </c>
      <c r="T348" s="38" t="str">
        <f t="shared" si="217"/>
        <v>Labor Income</v>
      </c>
      <c r="U348" s="38">
        <f t="shared" si="182"/>
        <v>11</v>
      </c>
      <c r="V348" s="38" t="str">
        <f t="shared" si="183"/>
        <v>Metric</v>
      </c>
      <c r="W348" s="38" t="str">
        <f t="shared" si="209"/>
        <v>Pre</v>
      </c>
      <c r="X348" s="102" t="str">
        <f t="shared" si="184"/>
        <v/>
      </c>
      <c r="Y348" s="245" t="str">
        <f t="shared" si="185"/>
        <v/>
      </c>
      <c r="AF348" s="40">
        <f t="shared" si="170"/>
        <v>15</v>
      </c>
      <c r="AG348" s="40" t="str">
        <f t="shared" si="191"/>
        <v/>
      </c>
      <c r="AH348" s="40">
        <f t="shared" si="229"/>
        <v>7</v>
      </c>
      <c r="AI348" s="40" t="str">
        <f t="shared" ref="AI348:AK348" si="254">AI324</f>
        <v>Labor Income</v>
      </c>
      <c r="AJ348" s="40">
        <f t="shared" si="254"/>
        <v>11</v>
      </c>
      <c r="AK348" s="40" t="str">
        <f t="shared" si="254"/>
        <v>Metric</v>
      </c>
      <c r="AL348" s="40" t="str">
        <f t="shared" si="237"/>
        <v>Pre</v>
      </c>
      <c r="AM348" s="40">
        <f t="shared" si="233"/>
        <v>100</v>
      </c>
      <c r="AN348" s="40">
        <f>VLOOKUP(AM348,'Inputs_Metric 7'!$G$49:$H$51,2,FALSE)</f>
        <v>0.01</v>
      </c>
      <c r="AO348" s="104">
        <f>SUMIFS(
INDEX('Step 1_Metric 7'!$W$1:$AD$99999,    1,    MATCH(CONCATENATE($AL348," - ",$AI348),'Step 1_Metric 7'!$W$1:$AD$1,0))         :          INDEX('Step 1_Metric 7'!$W$1:$AD$99999,    99999,    MATCH(CONCATENATE($AL348," - ",$AI348),'Step 1_Metric 7'!$W$1:$AD$1,0)),
'Step 1_Metric 7'!$C$1:$C$99999,       $AM348,    'Step 1_Metric 7'!$D$1:$D$99999,     $AG348         )</f>
        <v>0</v>
      </c>
      <c r="AP348" s="104">
        <f t="shared" si="193"/>
        <v>0</v>
      </c>
      <c r="AQ348" s="104">
        <f t="shared" si="194"/>
        <v>0</v>
      </c>
      <c r="AR348" s="104" t="str">
        <f t="shared" si="195"/>
        <v/>
      </c>
      <c r="AS348" s="104" t="str">
        <f t="shared" si="196"/>
        <v/>
      </c>
      <c r="AT348" s="104" t="str">
        <f t="shared" si="197"/>
        <v/>
      </c>
      <c r="AU348" s="104">
        <f t="shared" si="198"/>
        <v>0</v>
      </c>
    </row>
    <row r="349" spans="16:47" x14ac:dyDescent="0.25">
      <c r="P349" s="38" t="str">
        <f t="shared" ref="P349:P361" si="255">CONCATENATE(R349,T349,W349)</f>
        <v>Labor IncomePost</v>
      </c>
      <c r="Q349" s="40">
        <f t="shared" si="215"/>
        <v>38</v>
      </c>
      <c r="R349" s="40" t="str">
        <f t="shared" ref="R349:R361" si="256">VLOOKUP(Q349,$B$62:$C$296,2,FALSE)</f>
        <v/>
      </c>
      <c r="S349" s="40">
        <f t="shared" ref="S349:S361" si="257">AH314</f>
        <v>7</v>
      </c>
      <c r="T349" s="38" t="str">
        <f t="shared" si="217"/>
        <v>Labor Income</v>
      </c>
      <c r="U349" s="38">
        <f t="shared" ref="U349:U361" si="258">VLOOKUP(T349,$R$4:$S$27,2,FALSE)</f>
        <v>11</v>
      </c>
      <c r="V349" s="38" t="str">
        <f t="shared" ref="V349:V361" si="259">VLOOKUP(T349,$R$4:$T$27,3,FALSE)</f>
        <v>Metric</v>
      </c>
      <c r="W349" s="38" t="str">
        <f t="shared" si="209"/>
        <v>Post</v>
      </c>
      <c r="X349" s="102" t="str">
        <f t="shared" ref="X349:X361" si="260">IF(OR(R349="",R349=0),"",SUMIFS($AU:$AU,$AI:$AI,T349,$AL:$AL,W349,$AG:$AG,$R349))</f>
        <v/>
      </c>
      <c r="Y349" s="245" t="str">
        <f t="shared" ref="Y349:Y361" si="261">IFERROR(IF(W349="Pre","",IF(OR(AND(X348=0,X349=0,R349=0),AND(X348=0,X349=0,R349="")),"",X348-X349)),"")</f>
        <v/>
      </c>
      <c r="AF349" s="40">
        <f t="shared" ref="AF349:AF412" si="262">AF325+1</f>
        <v>15</v>
      </c>
      <c r="AG349" s="40" t="str">
        <f t="shared" si="191"/>
        <v/>
      </c>
      <c r="AH349" s="40">
        <f t="shared" si="229"/>
        <v>7</v>
      </c>
      <c r="AI349" s="40" t="str">
        <f t="shared" ref="AI349:AK349" si="263">AI325</f>
        <v>Labor Income</v>
      </c>
      <c r="AJ349" s="40">
        <f t="shared" si="263"/>
        <v>11</v>
      </c>
      <c r="AK349" s="40" t="str">
        <f t="shared" si="263"/>
        <v>Metric</v>
      </c>
      <c r="AL349" s="40" t="str">
        <f t="shared" si="237"/>
        <v>Post</v>
      </c>
      <c r="AM349" s="40">
        <f t="shared" si="233"/>
        <v>2</v>
      </c>
      <c r="AN349" s="40">
        <f>VLOOKUP(AM349,'Inputs_Metric 7'!$G$49:$H$51,2,FALSE)</f>
        <v>0.5</v>
      </c>
      <c r="AO349" s="104">
        <f>SUMIFS(
INDEX('Step 1_Metric 7'!$W$1:$AD$99999,    1,    MATCH(CONCATENATE($AL349," - ",$AI349),'Step 1_Metric 7'!$W$1:$AD$1,0))         :          INDEX('Step 1_Metric 7'!$W$1:$AD$99999,    99999,    MATCH(CONCATENATE($AL349," - ",$AI349),'Step 1_Metric 7'!$W$1:$AD$1,0)),
'Step 1_Metric 7'!$C$1:$C$99999,       $AM349,    'Step 1_Metric 7'!$D$1:$D$99999,     $AG349         )</f>
        <v>0</v>
      </c>
      <c r="AP349" s="104" t="str">
        <f t="shared" si="193"/>
        <v/>
      </c>
      <c r="AQ349" s="104" t="str">
        <f t="shared" si="194"/>
        <v/>
      </c>
      <c r="AR349" s="104" t="str">
        <f t="shared" si="195"/>
        <v/>
      </c>
      <c r="AS349" s="104" t="str">
        <f t="shared" si="196"/>
        <v/>
      </c>
      <c r="AT349" s="104">
        <f t="shared" si="197"/>
        <v>0</v>
      </c>
      <c r="AU349" s="104">
        <f t="shared" si="198"/>
        <v>0</v>
      </c>
    </row>
    <row r="350" spans="16:47" x14ac:dyDescent="0.25">
      <c r="P350" s="38" t="str">
        <f t="shared" si="255"/>
        <v>EmploymentPre</v>
      </c>
      <c r="Q350" s="40">
        <f t="shared" si="215"/>
        <v>38</v>
      </c>
      <c r="R350" s="40" t="str">
        <f t="shared" si="256"/>
        <v/>
      </c>
      <c r="S350" s="40">
        <f t="shared" si="257"/>
        <v>7</v>
      </c>
      <c r="T350" s="38" t="str">
        <f t="shared" si="217"/>
        <v>Employment</v>
      </c>
      <c r="U350" s="38">
        <f t="shared" si="258"/>
        <v>12</v>
      </c>
      <c r="V350" s="38" t="str">
        <f t="shared" si="259"/>
        <v>Metric</v>
      </c>
      <c r="W350" s="38" t="str">
        <f t="shared" si="209"/>
        <v>Pre</v>
      </c>
      <c r="X350" s="102" t="str">
        <f t="shared" si="260"/>
        <v/>
      </c>
      <c r="Y350" s="245" t="str">
        <f t="shared" si="261"/>
        <v/>
      </c>
      <c r="AF350" s="40">
        <f t="shared" si="262"/>
        <v>15</v>
      </c>
      <c r="AG350" s="40" t="str">
        <f t="shared" si="191"/>
        <v/>
      </c>
      <c r="AH350" s="40">
        <f t="shared" si="229"/>
        <v>7</v>
      </c>
      <c r="AI350" s="40" t="str">
        <f t="shared" ref="AI350:AK350" si="264">AI326</f>
        <v>Labor Income</v>
      </c>
      <c r="AJ350" s="40">
        <f t="shared" si="264"/>
        <v>11</v>
      </c>
      <c r="AK350" s="40" t="str">
        <f t="shared" si="264"/>
        <v>Metric</v>
      </c>
      <c r="AL350" s="40" t="str">
        <f t="shared" si="237"/>
        <v>Post</v>
      </c>
      <c r="AM350" s="40">
        <f t="shared" si="233"/>
        <v>20</v>
      </c>
      <c r="AN350" s="40">
        <f>VLOOKUP(AM350,'Inputs_Metric 7'!$G$49:$H$51,2,FALSE)</f>
        <v>0.05</v>
      </c>
      <c r="AO350" s="104">
        <f>SUMIFS(
INDEX('Step 1_Metric 7'!$W$1:$AD$99999,    1,    MATCH(CONCATENATE($AL350," - ",$AI350),'Step 1_Metric 7'!$W$1:$AD$1,0))         :          INDEX('Step 1_Metric 7'!$W$1:$AD$99999,    99999,    MATCH(CONCATENATE($AL350," - ",$AI350),'Step 1_Metric 7'!$W$1:$AD$1,0)),
'Step 1_Metric 7'!$C$1:$C$99999,       $AM350,    'Step 1_Metric 7'!$D$1:$D$99999,     $AG350         )</f>
        <v>0</v>
      </c>
      <c r="AP350" s="104" t="str">
        <f t="shared" si="193"/>
        <v/>
      </c>
      <c r="AQ350" s="104" t="str">
        <f t="shared" si="194"/>
        <v/>
      </c>
      <c r="AR350" s="104">
        <f t="shared" si="195"/>
        <v>0</v>
      </c>
      <c r="AS350" s="104">
        <f t="shared" si="196"/>
        <v>0</v>
      </c>
      <c r="AT350" s="104" t="str">
        <f t="shared" si="197"/>
        <v/>
      </c>
      <c r="AU350" s="104">
        <f t="shared" si="198"/>
        <v>0</v>
      </c>
    </row>
    <row r="351" spans="16:47" x14ac:dyDescent="0.25">
      <c r="P351" s="38" t="str">
        <f t="shared" si="255"/>
        <v>EmploymentPost</v>
      </c>
      <c r="Q351" s="40">
        <f t="shared" si="215"/>
        <v>38</v>
      </c>
      <c r="R351" s="40" t="str">
        <f t="shared" si="256"/>
        <v/>
      </c>
      <c r="S351" s="40">
        <f t="shared" si="257"/>
        <v>7</v>
      </c>
      <c r="T351" s="38" t="str">
        <f t="shared" si="217"/>
        <v>Employment</v>
      </c>
      <c r="U351" s="38">
        <f t="shared" si="258"/>
        <v>12</v>
      </c>
      <c r="V351" s="38" t="str">
        <f t="shared" si="259"/>
        <v>Metric</v>
      </c>
      <c r="W351" s="38" t="str">
        <f t="shared" si="209"/>
        <v>Post</v>
      </c>
      <c r="X351" s="102" t="str">
        <f t="shared" si="260"/>
        <v/>
      </c>
      <c r="Y351" s="245" t="str">
        <f t="shared" si="261"/>
        <v/>
      </c>
      <c r="AF351" s="40">
        <f t="shared" si="262"/>
        <v>15</v>
      </c>
      <c r="AG351" s="40" t="str">
        <f t="shared" si="191"/>
        <v/>
      </c>
      <c r="AH351" s="40">
        <f t="shared" si="229"/>
        <v>7</v>
      </c>
      <c r="AI351" s="40" t="str">
        <f t="shared" ref="AI351:AK351" si="265">AI327</f>
        <v>Labor Income</v>
      </c>
      <c r="AJ351" s="40">
        <f t="shared" si="265"/>
        <v>11</v>
      </c>
      <c r="AK351" s="40" t="str">
        <f t="shared" si="265"/>
        <v>Metric</v>
      </c>
      <c r="AL351" s="40" t="str">
        <f t="shared" si="237"/>
        <v>Post</v>
      </c>
      <c r="AM351" s="40">
        <f t="shared" si="233"/>
        <v>100</v>
      </c>
      <c r="AN351" s="40">
        <f>VLOOKUP(AM351,'Inputs_Metric 7'!$G$49:$H$51,2,FALSE)</f>
        <v>0.01</v>
      </c>
      <c r="AO351" s="104">
        <f>SUMIFS(
INDEX('Step 1_Metric 7'!$W$1:$AD$99999,    1,    MATCH(CONCATENATE($AL351," - ",$AI351),'Step 1_Metric 7'!$W$1:$AD$1,0))         :          INDEX('Step 1_Metric 7'!$W$1:$AD$99999,    99999,    MATCH(CONCATENATE($AL351," - ",$AI351),'Step 1_Metric 7'!$W$1:$AD$1,0)),
'Step 1_Metric 7'!$C$1:$C$99999,       $AM351,    'Step 1_Metric 7'!$D$1:$D$99999,     $AG351         )</f>
        <v>0</v>
      </c>
      <c r="AP351" s="104">
        <f t="shared" si="193"/>
        <v>0</v>
      </c>
      <c r="AQ351" s="104">
        <f t="shared" si="194"/>
        <v>0</v>
      </c>
      <c r="AR351" s="104" t="str">
        <f t="shared" si="195"/>
        <v/>
      </c>
      <c r="AS351" s="104" t="str">
        <f t="shared" si="196"/>
        <v/>
      </c>
      <c r="AT351" s="104" t="str">
        <f t="shared" si="197"/>
        <v/>
      </c>
      <c r="AU351" s="104">
        <f t="shared" si="198"/>
        <v>0</v>
      </c>
    </row>
    <row r="352" spans="16:47" x14ac:dyDescent="0.25">
      <c r="P352" s="38" t="str">
        <f t="shared" si="255"/>
        <v>OutputPre</v>
      </c>
      <c r="Q352" s="40">
        <f t="shared" si="215"/>
        <v>38</v>
      </c>
      <c r="R352" s="40" t="str">
        <f t="shared" si="256"/>
        <v/>
      </c>
      <c r="S352" s="40">
        <f t="shared" si="257"/>
        <v>7</v>
      </c>
      <c r="T352" s="38" t="str">
        <f t="shared" si="217"/>
        <v>Output</v>
      </c>
      <c r="U352" s="38">
        <f t="shared" si="258"/>
        <v>1</v>
      </c>
      <c r="V352" s="38" t="str">
        <f t="shared" si="259"/>
        <v>Priority Metric</v>
      </c>
      <c r="W352" s="38" t="str">
        <f t="shared" si="209"/>
        <v>Pre</v>
      </c>
      <c r="X352" s="102" t="str">
        <f t="shared" si="260"/>
        <v/>
      </c>
      <c r="Y352" s="245" t="str">
        <f t="shared" si="261"/>
        <v/>
      </c>
      <c r="AF352" s="40">
        <f t="shared" si="262"/>
        <v>15</v>
      </c>
      <c r="AG352" s="40" t="str">
        <f t="shared" si="191"/>
        <v/>
      </c>
      <c r="AH352" s="40">
        <f t="shared" si="229"/>
        <v>7</v>
      </c>
      <c r="AI352" s="40" t="str">
        <f t="shared" ref="AI352:AK352" si="266">AI328</f>
        <v>Employment</v>
      </c>
      <c r="AJ352" s="40">
        <f t="shared" si="266"/>
        <v>12</v>
      </c>
      <c r="AK352" s="40" t="str">
        <f t="shared" si="266"/>
        <v>Metric</v>
      </c>
      <c r="AL352" s="40" t="str">
        <f t="shared" si="237"/>
        <v>Pre</v>
      </c>
      <c r="AM352" s="40">
        <f t="shared" si="233"/>
        <v>2</v>
      </c>
      <c r="AN352" s="40">
        <f>VLOOKUP(AM352,'Inputs_Metric 7'!$G$49:$H$51,2,FALSE)</f>
        <v>0.5</v>
      </c>
      <c r="AO352" s="104">
        <f>SUMIFS(
INDEX('Step 1_Metric 7'!$W$1:$AD$99999,    1,    MATCH(CONCATENATE($AL352," - ",$AI352),'Step 1_Metric 7'!$W$1:$AD$1,0))         :          INDEX('Step 1_Metric 7'!$W$1:$AD$99999,    99999,    MATCH(CONCATENATE($AL352," - ",$AI352),'Step 1_Metric 7'!$W$1:$AD$1,0)),
'Step 1_Metric 7'!$C$1:$C$99999,       $AM352,    'Step 1_Metric 7'!$D$1:$D$99999,     $AG352         )</f>
        <v>0</v>
      </c>
      <c r="AP352" s="104" t="str">
        <f t="shared" si="193"/>
        <v/>
      </c>
      <c r="AQ352" s="104" t="str">
        <f t="shared" si="194"/>
        <v/>
      </c>
      <c r="AR352" s="104" t="str">
        <f t="shared" si="195"/>
        <v/>
      </c>
      <c r="AS352" s="104" t="str">
        <f t="shared" si="196"/>
        <v/>
      </c>
      <c r="AT352" s="104">
        <f t="shared" si="197"/>
        <v>0</v>
      </c>
      <c r="AU352" s="104">
        <f t="shared" si="198"/>
        <v>0</v>
      </c>
    </row>
    <row r="353" spans="16:47" x14ac:dyDescent="0.25">
      <c r="P353" s="38" t="str">
        <f t="shared" si="255"/>
        <v>OutputPost</v>
      </c>
      <c r="Q353" s="40">
        <f t="shared" si="215"/>
        <v>38</v>
      </c>
      <c r="R353" s="40" t="str">
        <f t="shared" si="256"/>
        <v/>
      </c>
      <c r="S353" s="40">
        <f t="shared" si="257"/>
        <v>7</v>
      </c>
      <c r="T353" s="38" t="str">
        <f t="shared" si="217"/>
        <v>Output</v>
      </c>
      <c r="U353" s="38">
        <f t="shared" si="258"/>
        <v>1</v>
      </c>
      <c r="V353" s="38" t="str">
        <f t="shared" si="259"/>
        <v>Priority Metric</v>
      </c>
      <c r="W353" s="38" t="str">
        <f t="shared" si="209"/>
        <v>Post</v>
      </c>
      <c r="X353" s="102" t="str">
        <f t="shared" si="260"/>
        <v/>
      </c>
      <c r="Y353" s="245" t="str">
        <f t="shared" si="261"/>
        <v/>
      </c>
      <c r="AF353" s="40">
        <f t="shared" si="262"/>
        <v>15</v>
      </c>
      <c r="AG353" s="40" t="str">
        <f t="shared" si="191"/>
        <v/>
      </c>
      <c r="AH353" s="40">
        <f t="shared" si="229"/>
        <v>7</v>
      </c>
      <c r="AI353" s="40" t="str">
        <f t="shared" ref="AI353:AK353" si="267">AI329</f>
        <v>Employment</v>
      </c>
      <c r="AJ353" s="40">
        <f t="shared" si="267"/>
        <v>12</v>
      </c>
      <c r="AK353" s="40" t="str">
        <f t="shared" si="267"/>
        <v>Metric</v>
      </c>
      <c r="AL353" s="40" t="str">
        <f t="shared" si="237"/>
        <v>Pre</v>
      </c>
      <c r="AM353" s="40">
        <f t="shared" si="233"/>
        <v>20</v>
      </c>
      <c r="AN353" s="40">
        <f>VLOOKUP(AM353,'Inputs_Metric 7'!$G$49:$H$51,2,FALSE)</f>
        <v>0.05</v>
      </c>
      <c r="AO353" s="104">
        <f>SUMIFS(
INDEX('Step 1_Metric 7'!$W$1:$AD$99999,    1,    MATCH(CONCATENATE($AL353," - ",$AI353),'Step 1_Metric 7'!$W$1:$AD$1,0))         :          INDEX('Step 1_Metric 7'!$W$1:$AD$99999,    99999,    MATCH(CONCATENATE($AL353," - ",$AI353),'Step 1_Metric 7'!$W$1:$AD$1,0)),
'Step 1_Metric 7'!$C$1:$C$99999,       $AM353,    'Step 1_Metric 7'!$D$1:$D$99999,     $AG353         )</f>
        <v>0</v>
      </c>
      <c r="AP353" s="104" t="str">
        <f t="shared" si="193"/>
        <v/>
      </c>
      <c r="AQ353" s="104" t="str">
        <f t="shared" si="194"/>
        <v/>
      </c>
      <c r="AR353" s="104">
        <f t="shared" si="195"/>
        <v>0</v>
      </c>
      <c r="AS353" s="104">
        <f t="shared" si="196"/>
        <v>0</v>
      </c>
      <c r="AT353" s="104" t="str">
        <f t="shared" si="197"/>
        <v/>
      </c>
      <c r="AU353" s="104">
        <f t="shared" si="198"/>
        <v>0</v>
      </c>
    </row>
    <row r="354" spans="16:47" x14ac:dyDescent="0.25">
      <c r="P354" s="38" t="str">
        <f t="shared" si="255"/>
        <v>Proprietor's IncomePre</v>
      </c>
      <c r="Q354" s="40">
        <f t="shared" si="215"/>
        <v>39</v>
      </c>
      <c r="R354" s="40" t="str">
        <f t="shared" si="256"/>
        <v/>
      </c>
      <c r="S354" s="40">
        <f t="shared" si="257"/>
        <v>7</v>
      </c>
      <c r="T354" s="38" t="str">
        <f t="shared" si="217"/>
        <v>Proprietor's Income</v>
      </c>
      <c r="U354" s="38">
        <f t="shared" si="258"/>
        <v>10</v>
      </c>
      <c r="V354" s="38" t="str">
        <f t="shared" si="259"/>
        <v>Metric</v>
      </c>
      <c r="W354" s="38" t="str">
        <f t="shared" si="209"/>
        <v>Pre</v>
      </c>
      <c r="X354" s="102" t="str">
        <f t="shared" si="260"/>
        <v/>
      </c>
      <c r="Y354" s="245" t="str">
        <f t="shared" si="261"/>
        <v/>
      </c>
      <c r="AF354" s="40">
        <f t="shared" si="262"/>
        <v>15</v>
      </c>
      <c r="AG354" s="40" t="str">
        <f t="shared" si="191"/>
        <v/>
      </c>
      <c r="AH354" s="40">
        <f t="shared" si="229"/>
        <v>7</v>
      </c>
      <c r="AI354" s="40" t="str">
        <f t="shared" ref="AI354:AK354" si="268">AI330</f>
        <v>Employment</v>
      </c>
      <c r="AJ354" s="40">
        <f t="shared" si="268"/>
        <v>12</v>
      </c>
      <c r="AK354" s="40" t="str">
        <f t="shared" si="268"/>
        <v>Metric</v>
      </c>
      <c r="AL354" s="40" t="str">
        <f t="shared" si="237"/>
        <v>Pre</v>
      </c>
      <c r="AM354" s="40">
        <f t="shared" si="233"/>
        <v>100</v>
      </c>
      <c r="AN354" s="40">
        <f>VLOOKUP(AM354,'Inputs_Metric 7'!$G$49:$H$51,2,FALSE)</f>
        <v>0.01</v>
      </c>
      <c r="AO354" s="104">
        <f>SUMIFS(
INDEX('Step 1_Metric 7'!$W$1:$AD$99999,    1,    MATCH(CONCATENATE($AL354," - ",$AI354),'Step 1_Metric 7'!$W$1:$AD$1,0))         :          INDEX('Step 1_Metric 7'!$W$1:$AD$99999,    99999,    MATCH(CONCATENATE($AL354," - ",$AI354),'Step 1_Metric 7'!$W$1:$AD$1,0)),
'Step 1_Metric 7'!$C$1:$C$99999,       $AM354,    'Step 1_Metric 7'!$D$1:$D$99999,     $AG354         )</f>
        <v>0</v>
      </c>
      <c r="AP354" s="104">
        <f t="shared" si="193"/>
        <v>0</v>
      </c>
      <c r="AQ354" s="104">
        <f t="shared" si="194"/>
        <v>0</v>
      </c>
      <c r="AR354" s="104" t="str">
        <f t="shared" si="195"/>
        <v/>
      </c>
      <c r="AS354" s="104" t="str">
        <f t="shared" si="196"/>
        <v/>
      </c>
      <c r="AT354" s="104" t="str">
        <f t="shared" si="197"/>
        <v/>
      </c>
      <c r="AU354" s="104">
        <f t="shared" si="198"/>
        <v>0</v>
      </c>
    </row>
    <row r="355" spans="16:47" x14ac:dyDescent="0.25">
      <c r="P355" s="38" t="str">
        <f t="shared" si="255"/>
        <v>Proprietor's IncomePost</v>
      </c>
      <c r="Q355" s="40">
        <f t="shared" si="215"/>
        <v>39</v>
      </c>
      <c r="R355" s="40" t="str">
        <f t="shared" si="256"/>
        <v/>
      </c>
      <c r="S355" s="40">
        <f t="shared" si="257"/>
        <v>7</v>
      </c>
      <c r="T355" s="38" t="str">
        <f t="shared" si="217"/>
        <v>Proprietor's Income</v>
      </c>
      <c r="U355" s="38">
        <f t="shared" si="258"/>
        <v>10</v>
      </c>
      <c r="V355" s="38" t="str">
        <f t="shared" si="259"/>
        <v>Metric</v>
      </c>
      <c r="W355" s="38" t="str">
        <f t="shared" si="209"/>
        <v>Post</v>
      </c>
      <c r="X355" s="102" t="str">
        <f t="shared" si="260"/>
        <v/>
      </c>
      <c r="Y355" s="245" t="str">
        <f t="shared" si="261"/>
        <v/>
      </c>
      <c r="AF355" s="40">
        <f t="shared" si="262"/>
        <v>15</v>
      </c>
      <c r="AG355" s="40" t="str">
        <f t="shared" si="191"/>
        <v/>
      </c>
      <c r="AH355" s="40">
        <f t="shared" si="229"/>
        <v>7</v>
      </c>
      <c r="AI355" s="40" t="str">
        <f t="shared" ref="AI355:AK355" si="269">AI331</f>
        <v>Employment</v>
      </c>
      <c r="AJ355" s="40">
        <f t="shared" si="269"/>
        <v>12</v>
      </c>
      <c r="AK355" s="40" t="str">
        <f t="shared" si="269"/>
        <v>Metric</v>
      </c>
      <c r="AL355" s="40" t="str">
        <f t="shared" si="237"/>
        <v>Post</v>
      </c>
      <c r="AM355" s="40">
        <f t="shared" si="233"/>
        <v>2</v>
      </c>
      <c r="AN355" s="40">
        <f>VLOOKUP(AM355,'Inputs_Metric 7'!$G$49:$H$51,2,FALSE)</f>
        <v>0.5</v>
      </c>
      <c r="AO355" s="104">
        <f>SUMIFS(
INDEX('Step 1_Metric 7'!$W$1:$AD$99999,    1,    MATCH(CONCATENATE($AL355," - ",$AI355),'Step 1_Metric 7'!$W$1:$AD$1,0))         :          INDEX('Step 1_Metric 7'!$W$1:$AD$99999,    99999,    MATCH(CONCATENATE($AL355," - ",$AI355),'Step 1_Metric 7'!$W$1:$AD$1,0)),
'Step 1_Metric 7'!$C$1:$C$99999,       $AM355,    'Step 1_Metric 7'!$D$1:$D$99999,     $AG355         )</f>
        <v>0</v>
      </c>
      <c r="AP355" s="104" t="str">
        <f t="shared" si="193"/>
        <v/>
      </c>
      <c r="AQ355" s="104" t="str">
        <f t="shared" si="194"/>
        <v/>
      </c>
      <c r="AR355" s="104" t="str">
        <f t="shared" si="195"/>
        <v/>
      </c>
      <c r="AS355" s="104" t="str">
        <f t="shared" si="196"/>
        <v/>
      </c>
      <c r="AT355" s="104">
        <f t="shared" si="197"/>
        <v>0</v>
      </c>
      <c r="AU355" s="104">
        <f t="shared" si="198"/>
        <v>0</v>
      </c>
    </row>
    <row r="356" spans="16:47" x14ac:dyDescent="0.25">
      <c r="P356" s="38" t="str">
        <f t="shared" si="255"/>
        <v>Labor IncomePre</v>
      </c>
      <c r="Q356" s="40">
        <f t="shared" si="215"/>
        <v>39</v>
      </c>
      <c r="R356" s="40" t="str">
        <f t="shared" si="256"/>
        <v/>
      </c>
      <c r="S356" s="40">
        <f t="shared" si="257"/>
        <v>7</v>
      </c>
      <c r="T356" s="38" t="str">
        <f t="shared" si="217"/>
        <v>Labor Income</v>
      </c>
      <c r="U356" s="38">
        <f t="shared" si="258"/>
        <v>11</v>
      </c>
      <c r="V356" s="38" t="str">
        <f t="shared" si="259"/>
        <v>Metric</v>
      </c>
      <c r="W356" s="38" t="str">
        <f t="shared" si="209"/>
        <v>Pre</v>
      </c>
      <c r="X356" s="102" t="str">
        <f t="shared" si="260"/>
        <v/>
      </c>
      <c r="Y356" s="245" t="str">
        <f t="shared" si="261"/>
        <v/>
      </c>
      <c r="AF356" s="40">
        <f t="shared" si="262"/>
        <v>15</v>
      </c>
      <c r="AG356" s="40" t="str">
        <f t="shared" si="191"/>
        <v/>
      </c>
      <c r="AH356" s="40">
        <f t="shared" si="229"/>
        <v>7</v>
      </c>
      <c r="AI356" s="40" t="str">
        <f t="shared" ref="AI356:AK356" si="270">AI332</f>
        <v>Employment</v>
      </c>
      <c r="AJ356" s="40">
        <f t="shared" si="270"/>
        <v>12</v>
      </c>
      <c r="AK356" s="40" t="str">
        <f t="shared" si="270"/>
        <v>Metric</v>
      </c>
      <c r="AL356" s="40" t="str">
        <f t="shared" si="237"/>
        <v>Post</v>
      </c>
      <c r="AM356" s="40">
        <f t="shared" si="233"/>
        <v>20</v>
      </c>
      <c r="AN356" s="40">
        <f>VLOOKUP(AM356,'Inputs_Metric 7'!$G$49:$H$51,2,FALSE)</f>
        <v>0.05</v>
      </c>
      <c r="AO356" s="104">
        <f>SUMIFS(
INDEX('Step 1_Metric 7'!$W$1:$AD$99999,    1,    MATCH(CONCATENATE($AL356," - ",$AI356),'Step 1_Metric 7'!$W$1:$AD$1,0))         :          INDEX('Step 1_Metric 7'!$W$1:$AD$99999,    99999,    MATCH(CONCATENATE($AL356," - ",$AI356),'Step 1_Metric 7'!$W$1:$AD$1,0)),
'Step 1_Metric 7'!$C$1:$C$99999,       $AM356,    'Step 1_Metric 7'!$D$1:$D$99999,     $AG356         )</f>
        <v>0</v>
      </c>
      <c r="AP356" s="104" t="str">
        <f t="shared" si="193"/>
        <v/>
      </c>
      <c r="AQ356" s="104" t="str">
        <f t="shared" si="194"/>
        <v/>
      </c>
      <c r="AR356" s="104">
        <f t="shared" si="195"/>
        <v>0</v>
      </c>
      <c r="AS356" s="104">
        <f t="shared" si="196"/>
        <v>0</v>
      </c>
      <c r="AT356" s="104" t="str">
        <f t="shared" si="197"/>
        <v/>
      </c>
      <c r="AU356" s="104">
        <f t="shared" si="198"/>
        <v>0</v>
      </c>
    </row>
    <row r="357" spans="16:47" x14ac:dyDescent="0.25">
      <c r="P357" s="38" t="str">
        <f t="shared" si="255"/>
        <v>Labor IncomePost</v>
      </c>
      <c r="Q357" s="40">
        <f t="shared" si="215"/>
        <v>39</v>
      </c>
      <c r="R357" s="40" t="str">
        <f t="shared" si="256"/>
        <v/>
      </c>
      <c r="S357" s="40">
        <f t="shared" si="257"/>
        <v>7</v>
      </c>
      <c r="T357" s="38" t="str">
        <f t="shared" si="217"/>
        <v>Labor Income</v>
      </c>
      <c r="U357" s="38">
        <f t="shared" si="258"/>
        <v>11</v>
      </c>
      <c r="V357" s="38" t="str">
        <f t="shared" si="259"/>
        <v>Metric</v>
      </c>
      <c r="W357" s="38" t="str">
        <f t="shared" si="209"/>
        <v>Post</v>
      </c>
      <c r="X357" s="102" t="str">
        <f t="shared" si="260"/>
        <v/>
      </c>
      <c r="Y357" s="245" t="str">
        <f t="shared" si="261"/>
        <v/>
      </c>
      <c r="AF357" s="40">
        <f t="shared" si="262"/>
        <v>15</v>
      </c>
      <c r="AG357" s="40" t="str">
        <f t="shared" si="191"/>
        <v/>
      </c>
      <c r="AH357" s="40">
        <f t="shared" si="229"/>
        <v>7</v>
      </c>
      <c r="AI357" s="40" t="str">
        <f t="shared" ref="AI357:AK357" si="271">AI333</f>
        <v>Employment</v>
      </c>
      <c r="AJ357" s="40">
        <f t="shared" si="271"/>
        <v>12</v>
      </c>
      <c r="AK357" s="40" t="str">
        <f t="shared" si="271"/>
        <v>Metric</v>
      </c>
      <c r="AL357" s="40" t="str">
        <f t="shared" si="237"/>
        <v>Post</v>
      </c>
      <c r="AM357" s="40">
        <f t="shared" si="233"/>
        <v>100</v>
      </c>
      <c r="AN357" s="40">
        <f>VLOOKUP(AM357,'Inputs_Metric 7'!$G$49:$H$51,2,FALSE)</f>
        <v>0.01</v>
      </c>
      <c r="AO357" s="104">
        <f>SUMIFS(
INDEX('Step 1_Metric 7'!$W$1:$AD$99999,    1,    MATCH(CONCATENATE($AL357," - ",$AI357),'Step 1_Metric 7'!$W$1:$AD$1,0))         :          INDEX('Step 1_Metric 7'!$W$1:$AD$99999,    99999,    MATCH(CONCATENATE($AL357," - ",$AI357),'Step 1_Metric 7'!$W$1:$AD$1,0)),
'Step 1_Metric 7'!$C$1:$C$99999,       $AM357,    'Step 1_Metric 7'!$D$1:$D$99999,     $AG357         )</f>
        <v>0</v>
      </c>
      <c r="AP357" s="104">
        <f t="shared" si="193"/>
        <v>0</v>
      </c>
      <c r="AQ357" s="104">
        <f t="shared" si="194"/>
        <v>0</v>
      </c>
      <c r="AR357" s="104" t="str">
        <f t="shared" si="195"/>
        <v/>
      </c>
      <c r="AS357" s="104" t="str">
        <f t="shared" si="196"/>
        <v/>
      </c>
      <c r="AT357" s="104" t="str">
        <f t="shared" si="197"/>
        <v/>
      </c>
      <c r="AU357" s="104">
        <f t="shared" si="198"/>
        <v>0</v>
      </c>
    </row>
    <row r="358" spans="16:47" x14ac:dyDescent="0.25">
      <c r="P358" s="38" t="str">
        <f t="shared" si="255"/>
        <v>EmploymentPre</v>
      </c>
      <c r="Q358" s="40">
        <f t="shared" si="215"/>
        <v>39</v>
      </c>
      <c r="R358" s="40" t="str">
        <f t="shared" si="256"/>
        <v/>
      </c>
      <c r="S358" s="40">
        <f t="shared" si="257"/>
        <v>7</v>
      </c>
      <c r="T358" s="38" t="str">
        <f t="shared" si="217"/>
        <v>Employment</v>
      </c>
      <c r="U358" s="38">
        <f t="shared" si="258"/>
        <v>12</v>
      </c>
      <c r="V358" s="38" t="str">
        <f t="shared" si="259"/>
        <v>Metric</v>
      </c>
      <c r="W358" s="38" t="str">
        <f t="shared" si="209"/>
        <v>Pre</v>
      </c>
      <c r="X358" s="102" t="str">
        <f t="shared" si="260"/>
        <v/>
      </c>
      <c r="Y358" s="245" t="str">
        <f t="shared" si="261"/>
        <v/>
      </c>
      <c r="AF358" s="40">
        <f t="shared" si="262"/>
        <v>15</v>
      </c>
      <c r="AG358" s="40" t="str">
        <f t="shared" si="191"/>
        <v/>
      </c>
      <c r="AH358" s="40">
        <f t="shared" si="229"/>
        <v>7</v>
      </c>
      <c r="AI358" s="40" t="str">
        <f t="shared" ref="AI358:AK358" si="272">AI334</f>
        <v>Output</v>
      </c>
      <c r="AJ358" s="40">
        <f t="shared" si="272"/>
        <v>1</v>
      </c>
      <c r="AK358" s="40" t="str">
        <f t="shared" si="272"/>
        <v>Priority Metric</v>
      </c>
      <c r="AL358" s="40" t="str">
        <f t="shared" si="237"/>
        <v>Pre</v>
      </c>
      <c r="AM358" s="40">
        <f t="shared" si="233"/>
        <v>2</v>
      </c>
      <c r="AN358" s="40">
        <f>VLOOKUP(AM358,'Inputs_Metric 7'!$G$49:$H$51,2,FALSE)</f>
        <v>0.5</v>
      </c>
      <c r="AO358" s="104">
        <f>SUMIFS(
INDEX('Step 1_Metric 7'!$W$1:$AD$99999,    1,    MATCH(CONCATENATE($AL358," - ",$AI358),'Step 1_Metric 7'!$W$1:$AD$1,0))         :          INDEX('Step 1_Metric 7'!$W$1:$AD$99999,    99999,    MATCH(CONCATENATE($AL358," - ",$AI358),'Step 1_Metric 7'!$W$1:$AD$1,0)),
'Step 1_Metric 7'!$C$1:$C$99999,       $AM358,    'Step 1_Metric 7'!$D$1:$D$99999,     $AG358         )</f>
        <v>0</v>
      </c>
      <c r="AP358" s="104" t="str">
        <f t="shared" si="193"/>
        <v/>
      </c>
      <c r="AQ358" s="104" t="str">
        <f t="shared" si="194"/>
        <v/>
      </c>
      <c r="AR358" s="104" t="str">
        <f t="shared" si="195"/>
        <v/>
      </c>
      <c r="AS358" s="104" t="str">
        <f t="shared" si="196"/>
        <v/>
      </c>
      <c r="AT358" s="104">
        <f t="shared" si="197"/>
        <v>0</v>
      </c>
      <c r="AU358" s="104">
        <f t="shared" si="198"/>
        <v>0</v>
      </c>
    </row>
    <row r="359" spans="16:47" x14ac:dyDescent="0.25">
      <c r="P359" s="38" t="str">
        <f t="shared" si="255"/>
        <v>EmploymentPost</v>
      </c>
      <c r="Q359" s="40">
        <f t="shared" si="215"/>
        <v>39</v>
      </c>
      <c r="R359" s="40" t="str">
        <f t="shared" si="256"/>
        <v/>
      </c>
      <c r="S359" s="40">
        <f t="shared" si="257"/>
        <v>7</v>
      </c>
      <c r="T359" s="38" t="str">
        <f t="shared" si="217"/>
        <v>Employment</v>
      </c>
      <c r="U359" s="38">
        <f t="shared" si="258"/>
        <v>12</v>
      </c>
      <c r="V359" s="38" t="str">
        <f t="shared" si="259"/>
        <v>Metric</v>
      </c>
      <c r="W359" s="38" t="str">
        <f t="shared" si="209"/>
        <v>Post</v>
      </c>
      <c r="X359" s="102" t="str">
        <f t="shared" si="260"/>
        <v/>
      </c>
      <c r="Y359" s="245" t="str">
        <f t="shared" si="261"/>
        <v/>
      </c>
      <c r="AF359" s="40">
        <f t="shared" si="262"/>
        <v>15</v>
      </c>
      <c r="AG359" s="40" t="str">
        <f t="shared" si="191"/>
        <v/>
      </c>
      <c r="AH359" s="40">
        <f t="shared" si="229"/>
        <v>7</v>
      </c>
      <c r="AI359" s="40" t="str">
        <f t="shared" ref="AI359:AK359" si="273">AI335</f>
        <v>Output</v>
      </c>
      <c r="AJ359" s="40">
        <f t="shared" si="273"/>
        <v>1</v>
      </c>
      <c r="AK359" s="40" t="str">
        <f t="shared" si="273"/>
        <v>Priority Metric</v>
      </c>
      <c r="AL359" s="40" t="str">
        <f t="shared" si="237"/>
        <v>Pre</v>
      </c>
      <c r="AM359" s="40">
        <f t="shared" si="233"/>
        <v>20</v>
      </c>
      <c r="AN359" s="40">
        <f>VLOOKUP(AM359,'Inputs_Metric 7'!$G$49:$H$51,2,FALSE)</f>
        <v>0.05</v>
      </c>
      <c r="AO359" s="104">
        <f>SUMIFS(
INDEX('Step 1_Metric 7'!$W$1:$AD$99999,    1,    MATCH(CONCATENATE($AL359," - ",$AI359),'Step 1_Metric 7'!$W$1:$AD$1,0))         :          INDEX('Step 1_Metric 7'!$W$1:$AD$99999,    99999,    MATCH(CONCATENATE($AL359," - ",$AI359),'Step 1_Metric 7'!$W$1:$AD$1,0)),
'Step 1_Metric 7'!$C$1:$C$99999,       $AM359,    'Step 1_Metric 7'!$D$1:$D$99999,     $AG359         )</f>
        <v>0</v>
      </c>
      <c r="AP359" s="104" t="str">
        <f t="shared" si="193"/>
        <v/>
      </c>
      <c r="AQ359" s="104" t="str">
        <f t="shared" si="194"/>
        <v/>
      </c>
      <c r="AR359" s="104">
        <f t="shared" si="195"/>
        <v>0</v>
      </c>
      <c r="AS359" s="104">
        <f t="shared" si="196"/>
        <v>0</v>
      </c>
      <c r="AT359" s="104" t="str">
        <f t="shared" si="197"/>
        <v/>
      </c>
      <c r="AU359" s="104">
        <f t="shared" si="198"/>
        <v>0</v>
      </c>
    </row>
    <row r="360" spans="16:47" x14ac:dyDescent="0.25">
      <c r="P360" s="38" t="str">
        <f t="shared" si="255"/>
        <v>OutputPre</v>
      </c>
      <c r="Q360" s="40">
        <f t="shared" si="215"/>
        <v>39</v>
      </c>
      <c r="R360" s="40" t="str">
        <f t="shared" si="256"/>
        <v/>
      </c>
      <c r="S360" s="40">
        <f t="shared" si="257"/>
        <v>7</v>
      </c>
      <c r="T360" s="38" t="str">
        <f t="shared" si="217"/>
        <v>Output</v>
      </c>
      <c r="U360" s="38">
        <f t="shared" si="258"/>
        <v>1</v>
      </c>
      <c r="V360" s="38" t="str">
        <f t="shared" si="259"/>
        <v>Priority Metric</v>
      </c>
      <c r="W360" s="38" t="str">
        <f t="shared" si="209"/>
        <v>Pre</v>
      </c>
      <c r="X360" s="102" t="str">
        <f t="shared" si="260"/>
        <v/>
      </c>
      <c r="Y360" s="245" t="str">
        <f t="shared" si="261"/>
        <v/>
      </c>
      <c r="AF360" s="40">
        <f t="shared" si="262"/>
        <v>15</v>
      </c>
      <c r="AG360" s="40" t="str">
        <f t="shared" si="191"/>
        <v/>
      </c>
      <c r="AH360" s="40">
        <f t="shared" si="229"/>
        <v>7</v>
      </c>
      <c r="AI360" s="40" t="str">
        <f t="shared" ref="AI360:AK360" si="274">AI336</f>
        <v>Output</v>
      </c>
      <c r="AJ360" s="40">
        <f t="shared" si="274"/>
        <v>1</v>
      </c>
      <c r="AK360" s="40" t="str">
        <f t="shared" si="274"/>
        <v>Priority Metric</v>
      </c>
      <c r="AL360" s="40" t="str">
        <f t="shared" si="237"/>
        <v>Pre</v>
      </c>
      <c r="AM360" s="40">
        <f t="shared" si="233"/>
        <v>100</v>
      </c>
      <c r="AN360" s="40">
        <f>VLOOKUP(AM360,'Inputs_Metric 7'!$G$49:$H$51,2,FALSE)</f>
        <v>0.01</v>
      </c>
      <c r="AO360" s="104">
        <f>SUMIFS(
INDEX('Step 1_Metric 7'!$W$1:$AD$99999,    1,    MATCH(CONCATENATE($AL360," - ",$AI360),'Step 1_Metric 7'!$W$1:$AD$1,0))         :          INDEX('Step 1_Metric 7'!$W$1:$AD$99999,    99999,    MATCH(CONCATENATE($AL360," - ",$AI360),'Step 1_Metric 7'!$W$1:$AD$1,0)),
'Step 1_Metric 7'!$C$1:$C$99999,       $AM360,    'Step 1_Metric 7'!$D$1:$D$99999,     $AG360         )</f>
        <v>0</v>
      </c>
      <c r="AP360" s="104">
        <f t="shared" si="193"/>
        <v>0</v>
      </c>
      <c r="AQ360" s="104">
        <f t="shared" si="194"/>
        <v>0</v>
      </c>
      <c r="AR360" s="104" t="str">
        <f t="shared" si="195"/>
        <v/>
      </c>
      <c r="AS360" s="104" t="str">
        <f t="shared" si="196"/>
        <v/>
      </c>
      <c r="AT360" s="104" t="str">
        <f t="shared" si="197"/>
        <v/>
      </c>
      <c r="AU360" s="104">
        <f t="shared" si="198"/>
        <v>0</v>
      </c>
    </row>
    <row r="361" spans="16:47" x14ac:dyDescent="0.25">
      <c r="P361" s="38" t="str">
        <f t="shared" si="255"/>
        <v>OutputPost</v>
      </c>
      <c r="Q361" s="40">
        <f t="shared" si="215"/>
        <v>39</v>
      </c>
      <c r="R361" s="40" t="str">
        <f t="shared" si="256"/>
        <v/>
      </c>
      <c r="S361" s="40">
        <f t="shared" si="257"/>
        <v>7</v>
      </c>
      <c r="T361" s="38" t="str">
        <f t="shared" si="217"/>
        <v>Output</v>
      </c>
      <c r="U361" s="38">
        <f t="shared" si="258"/>
        <v>1</v>
      </c>
      <c r="V361" s="38" t="str">
        <f t="shared" si="259"/>
        <v>Priority Metric</v>
      </c>
      <c r="W361" s="38" t="str">
        <f t="shared" si="209"/>
        <v>Post</v>
      </c>
      <c r="X361" s="102" t="str">
        <f t="shared" si="260"/>
        <v/>
      </c>
      <c r="Y361" s="245" t="str">
        <f t="shared" si="261"/>
        <v/>
      </c>
      <c r="AF361" s="40">
        <f t="shared" si="262"/>
        <v>15</v>
      </c>
      <c r="AG361" s="40" t="str">
        <f t="shared" si="191"/>
        <v/>
      </c>
      <c r="AH361" s="40">
        <f t="shared" si="229"/>
        <v>7</v>
      </c>
      <c r="AI361" s="40" t="str">
        <f t="shared" ref="AI361:AK361" si="275">AI337</f>
        <v>Output</v>
      </c>
      <c r="AJ361" s="40">
        <f t="shared" si="275"/>
        <v>1</v>
      </c>
      <c r="AK361" s="40" t="str">
        <f t="shared" si="275"/>
        <v>Priority Metric</v>
      </c>
      <c r="AL361" s="40" t="str">
        <f t="shared" si="237"/>
        <v>Post</v>
      </c>
      <c r="AM361" s="40">
        <f t="shared" si="233"/>
        <v>2</v>
      </c>
      <c r="AN361" s="40">
        <f>VLOOKUP(AM361,'Inputs_Metric 7'!$G$49:$H$51,2,FALSE)</f>
        <v>0.5</v>
      </c>
      <c r="AO361" s="104">
        <f>SUMIFS(
INDEX('Step 1_Metric 7'!$W$1:$AD$99999,    1,    MATCH(CONCATENATE($AL361," - ",$AI361),'Step 1_Metric 7'!$W$1:$AD$1,0))         :          INDEX('Step 1_Metric 7'!$W$1:$AD$99999,    99999,    MATCH(CONCATENATE($AL361," - ",$AI361),'Step 1_Metric 7'!$W$1:$AD$1,0)),
'Step 1_Metric 7'!$C$1:$C$99999,       $AM361,    'Step 1_Metric 7'!$D$1:$D$99999,     $AG361         )</f>
        <v>0</v>
      </c>
      <c r="AP361" s="104" t="str">
        <f t="shared" si="193"/>
        <v/>
      </c>
      <c r="AQ361" s="104" t="str">
        <f t="shared" si="194"/>
        <v/>
      </c>
      <c r="AR361" s="104" t="str">
        <f t="shared" si="195"/>
        <v/>
      </c>
      <c r="AS361" s="104" t="str">
        <f t="shared" si="196"/>
        <v/>
      </c>
      <c r="AT361" s="104">
        <f t="shared" si="197"/>
        <v>0</v>
      </c>
      <c r="AU361" s="104">
        <f t="shared" si="198"/>
        <v>0</v>
      </c>
    </row>
    <row r="362" spans="16:47" x14ac:dyDescent="0.25">
      <c r="AF362" s="40">
        <f t="shared" si="262"/>
        <v>15</v>
      </c>
      <c r="AG362" s="40" t="str">
        <f t="shared" ref="AG362:AG425" si="276">VLOOKUP(AF362,$B$62:$C$296,2,FALSE)</f>
        <v/>
      </c>
      <c r="AH362" s="40">
        <f t="shared" si="229"/>
        <v>7</v>
      </c>
      <c r="AI362" s="40" t="str">
        <f t="shared" ref="AI362:AK362" si="277">AI338</f>
        <v>Output</v>
      </c>
      <c r="AJ362" s="40">
        <f t="shared" si="277"/>
        <v>1</v>
      </c>
      <c r="AK362" s="40" t="str">
        <f t="shared" si="277"/>
        <v>Priority Metric</v>
      </c>
      <c r="AL362" s="40" t="str">
        <f t="shared" si="237"/>
        <v>Post</v>
      </c>
      <c r="AM362" s="40">
        <f t="shared" si="233"/>
        <v>20</v>
      </c>
      <c r="AN362" s="40">
        <f>VLOOKUP(AM362,'Inputs_Metric 7'!$G$49:$H$51,2,FALSE)</f>
        <v>0.05</v>
      </c>
      <c r="AO362" s="104">
        <f>SUMIFS(
INDEX('Step 1_Metric 7'!$W$1:$AD$99999,    1,    MATCH(CONCATENATE($AL362," - ",$AI362),'Step 1_Metric 7'!$W$1:$AD$1,0))         :          INDEX('Step 1_Metric 7'!$W$1:$AD$99999,    99999,    MATCH(CONCATENATE($AL362," - ",$AI362),'Step 1_Metric 7'!$W$1:$AD$1,0)),
'Step 1_Metric 7'!$C$1:$C$99999,       $AM362,    'Step 1_Metric 7'!$D$1:$D$99999,     $AG362         )</f>
        <v>0</v>
      </c>
      <c r="AP362" s="104" t="str">
        <f t="shared" ref="AP362:AP425" si="278">IF(AN362=0.01,AO362*AN362,"")</f>
        <v/>
      </c>
      <c r="AQ362" s="104" t="str">
        <f t="shared" ref="AQ362:AQ425" si="279">IF(AN362=0.01,(0.5)*(AN361-AN362)*(AO362-AO361),"")</f>
        <v/>
      </c>
      <c r="AR362" s="104">
        <f t="shared" ref="AR362:AR425" si="280">IF(AN362=0.05,(AN362-AN402)*AO362,"")</f>
        <v>0</v>
      </c>
      <c r="AS362" s="104">
        <f t="shared" ref="AS362:AS425" si="281">IF(AN362=0.05,(0.5)*(AN361-AN362)*(AO362-AO361),"")</f>
        <v>0</v>
      </c>
      <c r="AT362" s="104" t="str">
        <f t="shared" ref="AT362:AT425" si="282">IF(AN362=0.5,(AN362-AN402)*AO362,"")</f>
        <v/>
      </c>
      <c r="AU362" s="104">
        <f t="shared" ref="AU362:AU425" si="283">SUM(AP362:AT362)</f>
        <v>0</v>
      </c>
    </row>
    <row r="363" spans="16:47" x14ac:dyDescent="0.25">
      <c r="AF363" s="40">
        <f t="shared" si="262"/>
        <v>15</v>
      </c>
      <c r="AG363" s="40" t="str">
        <f t="shared" si="276"/>
        <v/>
      </c>
      <c r="AH363" s="40">
        <f t="shared" si="229"/>
        <v>7</v>
      </c>
      <c r="AI363" s="40" t="str">
        <f t="shared" ref="AI363:AK363" si="284">AI339</f>
        <v>Output</v>
      </c>
      <c r="AJ363" s="40">
        <f t="shared" si="284"/>
        <v>1</v>
      </c>
      <c r="AK363" s="40" t="str">
        <f t="shared" si="284"/>
        <v>Priority Metric</v>
      </c>
      <c r="AL363" s="40" t="str">
        <f t="shared" si="237"/>
        <v>Post</v>
      </c>
      <c r="AM363" s="40">
        <f t="shared" si="233"/>
        <v>100</v>
      </c>
      <c r="AN363" s="40">
        <f>VLOOKUP(AM363,'Inputs_Metric 7'!$G$49:$H$51,2,FALSE)</f>
        <v>0.01</v>
      </c>
      <c r="AO363" s="104">
        <f>SUMIFS(
INDEX('Step 1_Metric 7'!$W$1:$AD$99999,    1,    MATCH(CONCATENATE($AL363," - ",$AI363),'Step 1_Metric 7'!$W$1:$AD$1,0))         :          INDEX('Step 1_Metric 7'!$W$1:$AD$99999,    99999,    MATCH(CONCATENATE($AL363," - ",$AI363),'Step 1_Metric 7'!$W$1:$AD$1,0)),
'Step 1_Metric 7'!$C$1:$C$99999,       $AM363,    'Step 1_Metric 7'!$D$1:$D$99999,     $AG363         )</f>
        <v>0</v>
      </c>
      <c r="AP363" s="104">
        <f t="shared" si="278"/>
        <v>0</v>
      </c>
      <c r="AQ363" s="104">
        <f t="shared" si="279"/>
        <v>0</v>
      </c>
      <c r="AR363" s="104" t="str">
        <f t="shared" si="280"/>
        <v/>
      </c>
      <c r="AS363" s="104" t="str">
        <f t="shared" si="281"/>
        <v/>
      </c>
      <c r="AT363" s="104" t="str">
        <f t="shared" si="282"/>
        <v/>
      </c>
      <c r="AU363" s="104">
        <f t="shared" si="283"/>
        <v>0</v>
      </c>
    </row>
    <row r="364" spans="16:47" x14ac:dyDescent="0.25">
      <c r="AF364" s="40">
        <f t="shared" si="262"/>
        <v>16</v>
      </c>
      <c r="AG364" s="40" t="str">
        <f t="shared" si="276"/>
        <v/>
      </c>
      <c r="AH364" s="40">
        <f t="shared" si="229"/>
        <v>7</v>
      </c>
      <c r="AI364" s="40" t="str">
        <f t="shared" ref="AI364:AK364" si="285">AI340</f>
        <v>Proprietor's Income</v>
      </c>
      <c r="AJ364" s="40">
        <f t="shared" si="285"/>
        <v>10</v>
      </c>
      <c r="AK364" s="40" t="str">
        <f t="shared" si="285"/>
        <v>Metric</v>
      </c>
      <c r="AL364" s="40" t="str">
        <f t="shared" si="237"/>
        <v>Pre</v>
      </c>
      <c r="AM364" s="40">
        <f t="shared" si="233"/>
        <v>2</v>
      </c>
      <c r="AN364" s="40">
        <f>VLOOKUP(AM364,'Inputs_Metric 7'!$G$49:$H$51,2,FALSE)</f>
        <v>0.5</v>
      </c>
      <c r="AO364" s="104">
        <f>SUMIFS(
INDEX('Step 1_Metric 7'!$W$1:$AD$99999,    1,    MATCH(CONCATENATE($AL364," - ",$AI364),'Step 1_Metric 7'!$W$1:$AD$1,0))         :          INDEX('Step 1_Metric 7'!$W$1:$AD$99999,    99999,    MATCH(CONCATENATE($AL364," - ",$AI364),'Step 1_Metric 7'!$W$1:$AD$1,0)),
'Step 1_Metric 7'!$C$1:$C$99999,       $AM364,    'Step 1_Metric 7'!$D$1:$D$99999,     $AG364         )</f>
        <v>0</v>
      </c>
      <c r="AP364" s="104" t="str">
        <f t="shared" si="278"/>
        <v/>
      </c>
      <c r="AQ364" s="104" t="str">
        <f t="shared" si="279"/>
        <v/>
      </c>
      <c r="AR364" s="104" t="str">
        <f t="shared" si="280"/>
        <v/>
      </c>
      <c r="AS364" s="104" t="str">
        <f t="shared" si="281"/>
        <v/>
      </c>
      <c r="AT364" s="104">
        <f t="shared" si="282"/>
        <v>0</v>
      </c>
      <c r="AU364" s="104">
        <f t="shared" si="283"/>
        <v>0</v>
      </c>
    </row>
    <row r="365" spans="16:47" x14ac:dyDescent="0.25">
      <c r="AF365" s="40">
        <f t="shared" si="262"/>
        <v>16</v>
      </c>
      <c r="AG365" s="40" t="str">
        <f t="shared" si="276"/>
        <v/>
      </c>
      <c r="AH365" s="40">
        <f t="shared" si="229"/>
        <v>7</v>
      </c>
      <c r="AI365" s="40" t="str">
        <f t="shared" ref="AI365:AK365" si="286">AI341</f>
        <v>Proprietor's Income</v>
      </c>
      <c r="AJ365" s="40">
        <f t="shared" si="286"/>
        <v>10</v>
      </c>
      <c r="AK365" s="40" t="str">
        <f t="shared" si="286"/>
        <v>Metric</v>
      </c>
      <c r="AL365" s="40" t="str">
        <f t="shared" si="237"/>
        <v>Pre</v>
      </c>
      <c r="AM365" s="40">
        <f t="shared" si="233"/>
        <v>20</v>
      </c>
      <c r="AN365" s="40">
        <f>VLOOKUP(AM365,'Inputs_Metric 7'!$G$49:$H$51,2,FALSE)</f>
        <v>0.05</v>
      </c>
      <c r="AO365" s="104">
        <f>SUMIFS(
INDEX('Step 1_Metric 7'!$W$1:$AD$99999,    1,    MATCH(CONCATENATE($AL365," - ",$AI365),'Step 1_Metric 7'!$W$1:$AD$1,0))         :          INDEX('Step 1_Metric 7'!$W$1:$AD$99999,    99999,    MATCH(CONCATENATE($AL365," - ",$AI365),'Step 1_Metric 7'!$W$1:$AD$1,0)),
'Step 1_Metric 7'!$C$1:$C$99999,       $AM365,    'Step 1_Metric 7'!$D$1:$D$99999,     $AG365         )</f>
        <v>0</v>
      </c>
      <c r="AP365" s="104" t="str">
        <f t="shared" si="278"/>
        <v/>
      </c>
      <c r="AQ365" s="104" t="str">
        <f t="shared" si="279"/>
        <v/>
      </c>
      <c r="AR365" s="104">
        <f t="shared" si="280"/>
        <v>0</v>
      </c>
      <c r="AS365" s="104">
        <f t="shared" si="281"/>
        <v>0</v>
      </c>
      <c r="AT365" s="104" t="str">
        <f t="shared" si="282"/>
        <v/>
      </c>
      <c r="AU365" s="104">
        <f t="shared" si="283"/>
        <v>0</v>
      </c>
    </row>
    <row r="366" spans="16:47" x14ac:dyDescent="0.25">
      <c r="AF366" s="40">
        <f t="shared" si="262"/>
        <v>16</v>
      </c>
      <c r="AG366" s="40" t="str">
        <f t="shared" si="276"/>
        <v/>
      </c>
      <c r="AH366" s="40">
        <f t="shared" si="229"/>
        <v>7</v>
      </c>
      <c r="AI366" s="40" t="str">
        <f t="shared" ref="AI366:AK366" si="287">AI342</f>
        <v>Proprietor's Income</v>
      </c>
      <c r="AJ366" s="40">
        <f t="shared" si="287"/>
        <v>10</v>
      </c>
      <c r="AK366" s="40" t="str">
        <f t="shared" si="287"/>
        <v>Metric</v>
      </c>
      <c r="AL366" s="40" t="str">
        <f t="shared" si="237"/>
        <v>Pre</v>
      </c>
      <c r="AM366" s="40">
        <f t="shared" si="233"/>
        <v>100</v>
      </c>
      <c r="AN366" s="40">
        <f>VLOOKUP(AM366,'Inputs_Metric 7'!$G$49:$H$51,2,FALSE)</f>
        <v>0.01</v>
      </c>
      <c r="AO366" s="104">
        <f>SUMIFS(
INDEX('Step 1_Metric 7'!$W$1:$AD$99999,    1,    MATCH(CONCATENATE($AL366," - ",$AI366),'Step 1_Metric 7'!$W$1:$AD$1,0))         :          INDEX('Step 1_Metric 7'!$W$1:$AD$99999,    99999,    MATCH(CONCATENATE($AL366," - ",$AI366),'Step 1_Metric 7'!$W$1:$AD$1,0)),
'Step 1_Metric 7'!$C$1:$C$99999,       $AM366,    'Step 1_Metric 7'!$D$1:$D$99999,     $AG366         )</f>
        <v>0</v>
      </c>
      <c r="AP366" s="104">
        <f t="shared" si="278"/>
        <v>0</v>
      </c>
      <c r="AQ366" s="104">
        <f t="shared" si="279"/>
        <v>0</v>
      </c>
      <c r="AR366" s="104" t="str">
        <f t="shared" si="280"/>
        <v/>
      </c>
      <c r="AS366" s="104" t="str">
        <f t="shared" si="281"/>
        <v/>
      </c>
      <c r="AT366" s="104" t="str">
        <f t="shared" si="282"/>
        <v/>
      </c>
      <c r="AU366" s="104">
        <f t="shared" si="283"/>
        <v>0</v>
      </c>
    </row>
    <row r="367" spans="16:47" x14ac:dyDescent="0.25">
      <c r="AF367" s="40">
        <f t="shared" si="262"/>
        <v>16</v>
      </c>
      <c r="AG367" s="40" t="str">
        <f t="shared" si="276"/>
        <v/>
      </c>
      <c r="AH367" s="40">
        <f t="shared" si="229"/>
        <v>7</v>
      </c>
      <c r="AI367" s="40" t="str">
        <f t="shared" ref="AI367:AK367" si="288">AI343</f>
        <v>Proprietor's Income</v>
      </c>
      <c r="AJ367" s="40">
        <f t="shared" si="288"/>
        <v>10</v>
      </c>
      <c r="AK367" s="40" t="str">
        <f t="shared" si="288"/>
        <v>Metric</v>
      </c>
      <c r="AL367" s="40" t="str">
        <f t="shared" si="237"/>
        <v>Post</v>
      </c>
      <c r="AM367" s="40">
        <f t="shared" si="233"/>
        <v>2</v>
      </c>
      <c r="AN367" s="40">
        <f>VLOOKUP(AM367,'Inputs_Metric 7'!$G$49:$H$51,2,FALSE)</f>
        <v>0.5</v>
      </c>
      <c r="AO367" s="104">
        <f>SUMIFS(
INDEX('Step 1_Metric 7'!$W$1:$AD$99999,    1,    MATCH(CONCATENATE($AL367," - ",$AI367),'Step 1_Metric 7'!$W$1:$AD$1,0))         :          INDEX('Step 1_Metric 7'!$W$1:$AD$99999,    99999,    MATCH(CONCATENATE($AL367," - ",$AI367),'Step 1_Metric 7'!$W$1:$AD$1,0)),
'Step 1_Metric 7'!$C$1:$C$99999,       $AM367,    'Step 1_Metric 7'!$D$1:$D$99999,     $AG367         )</f>
        <v>0</v>
      </c>
      <c r="AP367" s="104" t="str">
        <f t="shared" si="278"/>
        <v/>
      </c>
      <c r="AQ367" s="104" t="str">
        <f t="shared" si="279"/>
        <v/>
      </c>
      <c r="AR367" s="104" t="str">
        <f t="shared" si="280"/>
        <v/>
      </c>
      <c r="AS367" s="104" t="str">
        <f t="shared" si="281"/>
        <v/>
      </c>
      <c r="AT367" s="104">
        <f t="shared" si="282"/>
        <v>0</v>
      </c>
      <c r="AU367" s="104">
        <f t="shared" si="283"/>
        <v>0</v>
      </c>
    </row>
    <row r="368" spans="16:47" x14ac:dyDescent="0.25">
      <c r="AF368" s="40">
        <f t="shared" si="262"/>
        <v>16</v>
      </c>
      <c r="AG368" s="40" t="str">
        <f t="shared" si="276"/>
        <v/>
      </c>
      <c r="AH368" s="40">
        <f t="shared" si="229"/>
        <v>7</v>
      </c>
      <c r="AI368" s="40" t="str">
        <f t="shared" ref="AI368:AK368" si="289">AI344</f>
        <v>Proprietor's Income</v>
      </c>
      <c r="AJ368" s="40">
        <f t="shared" si="289"/>
        <v>10</v>
      </c>
      <c r="AK368" s="40" t="str">
        <f t="shared" si="289"/>
        <v>Metric</v>
      </c>
      <c r="AL368" s="40" t="str">
        <f t="shared" si="237"/>
        <v>Post</v>
      </c>
      <c r="AM368" s="40">
        <f t="shared" si="233"/>
        <v>20</v>
      </c>
      <c r="AN368" s="40">
        <f>VLOOKUP(AM368,'Inputs_Metric 7'!$G$49:$H$51,2,FALSE)</f>
        <v>0.05</v>
      </c>
      <c r="AO368" s="104">
        <f>SUMIFS(
INDEX('Step 1_Metric 7'!$W$1:$AD$99999,    1,    MATCH(CONCATENATE($AL368," - ",$AI368),'Step 1_Metric 7'!$W$1:$AD$1,0))         :          INDEX('Step 1_Metric 7'!$W$1:$AD$99999,    99999,    MATCH(CONCATENATE($AL368," - ",$AI368),'Step 1_Metric 7'!$W$1:$AD$1,0)),
'Step 1_Metric 7'!$C$1:$C$99999,       $AM368,    'Step 1_Metric 7'!$D$1:$D$99999,     $AG368         )</f>
        <v>0</v>
      </c>
      <c r="AP368" s="104" t="str">
        <f t="shared" si="278"/>
        <v/>
      </c>
      <c r="AQ368" s="104" t="str">
        <f t="shared" si="279"/>
        <v/>
      </c>
      <c r="AR368" s="104">
        <f t="shared" si="280"/>
        <v>0</v>
      </c>
      <c r="AS368" s="104">
        <f t="shared" si="281"/>
        <v>0</v>
      </c>
      <c r="AT368" s="104" t="str">
        <f t="shared" si="282"/>
        <v/>
      </c>
      <c r="AU368" s="104">
        <f t="shared" si="283"/>
        <v>0</v>
      </c>
    </row>
    <row r="369" spans="32:47" x14ac:dyDescent="0.25">
      <c r="AF369" s="40">
        <f t="shared" si="262"/>
        <v>16</v>
      </c>
      <c r="AG369" s="40" t="str">
        <f t="shared" si="276"/>
        <v/>
      </c>
      <c r="AH369" s="40">
        <f t="shared" si="229"/>
        <v>7</v>
      </c>
      <c r="AI369" s="40" t="str">
        <f t="shared" ref="AI369:AK369" si="290">AI345</f>
        <v>Proprietor's Income</v>
      </c>
      <c r="AJ369" s="40">
        <f t="shared" si="290"/>
        <v>10</v>
      </c>
      <c r="AK369" s="40" t="str">
        <f t="shared" si="290"/>
        <v>Metric</v>
      </c>
      <c r="AL369" s="40" t="str">
        <f t="shared" si="237"/>
        <v>Post</v>
      </c>
      <c r="AM369" s="40">
        <f t="shared" si="233"/>
        <v>100</v>
      </c>
      <c r="AN369" s="40">
        <f>VLOOKUP(AM369,'Inputs_Metric 7'!$G$49:$H$51,2,FALSE)</f>
        <v>0.01</v>
      </c>
      <c r="AO369" s="104">
        <f>SUMIFS(
INDEX('Step 1_Metric 7'!$W$1:$AD$99999,    1,    MATCH(CONCATENATE($AL369," - ",$AI369),'Step 1_Metric 7'!$W$1:$AD$1,0))         :          INDEX('Step 1_Metric 7'!$W$1:$AD$99999,    99999,    MATCH(CONCATENATE($AL369," - ",$AI369),'Step 1_Metric 7'!$W$1:$AD$1,0)),
'Step 1_Metric 7'!$C$1:$C$99999,       $AM369,    'Step 1_Metric 7'!$D$1:$D$99999,     $AG369         )</f>
        <v>0</v>
      </c>
      <c r="AP369" s="104">
        <f t="shared" si="278"/>
        <v>0</v>
      </c>
      <c r="AQ369" s="104">
        <f t="shared" si="279"/>
        <v>0</v>
      </c>
      <c r="AR369" s="104" t="str">
        <f t="shared" si="280"/>
        <v/>
      </c>
      <c r="AS369" s="104" t="str">
        <f t="shared" si="281"/>
        <v/>
      </c>
      <c r="AT369" s="104" t="str">
        <f t="shared" si="282"/>
        <v/>
      </c>
      <c r="AU369" s="104">
        <f t="shared" si="283"/>
        <v>0</v>
      </c>
    </row>
    <row r="370" spans="32:47" x14ac:dyDescent="0.25">
      <c r="AF370" s="40">
        <f t="shared" si="262"/>
        <v>16</v>
      </c>
      <c r="AG370" s="40" t="str">
        <f t="shared" si="276"/>
        <v/>
      </c>
      <c r="AH370" s="40">
        <f t="shared" si="229"/>
        <v>7</v>
      </c>
      <c r="AI370" s="40" t="str">
        <f t="shared" ref="AI370:AK370" si="291">AI346</f>
        <v>Labor Income</v>
      </c>
      <c r="AJ370" s="40">
        <f t="shared" si="291"/>
        <v>11</v>
      </c>
      <c r="AK370" s="40" t="str">
        <f t="shared" si="291"/>
        <v>Metric</v>
      </c>
      <c r="AL370" s="40" t="str">
        <f t="shared" si="237"/>
        <v>Pre</v>
      </c>
      <c r="AM370" s="40">
        <f t="shared" si="233"/>
        <v>2</v>
      </c>
      <c r="AN370" s="40">
        <f>VLOOKUP(AM370,'Inputs_Metric 7'!$G$49:$H$51,2,FALSE)</f>
        <v>0.5</v>
      </c>
      <c r="AO370" s="104">
        <f>SUMIFS(
INDEX('Step 1_Metric 7'!$W$1:$AD$99999,    1,    MATCH(CONCATENATE($AL370," - ",$AI370),'Step 1_Metric 7'!$W$1:$AD$1,0))         :          INDEX('Step 1_Metric 7'!$W$1:$AD$99999,    99999,    MATCH(CONCATENATE($AL370," - ",$AI370),'Step 1_Metric 7'!$W$1:$AD$1,0)),
'Step 1_Metric 7'!$C$1:$C$99999,       $AM370,    'Step 1_Metric 7'!$D$1:$D$99999,     $AG370         )</f>
        <v>0</v>
      </c>
      <c r="AP370" s="104" t="str">
        <f t="shared" si="278"/>
        <v/>
      </c>
      <c r="AQ370" s="104" t="str">
        <f t="shared" si="279"/>
        <v/>
      </c>
      <c r="AR370" s="104" t="str">
        <f t="shared" si="280"/>
        <v/>
      </c>
      <c r="AS370" s="104" t="str">
        <f t="shared" si="281"/>
        <v/>
      </c>
      <c r="AT370" s="104">
        <f t="shared" si="282"/>
        <v>0</v>
      </c>
      <c r="AU370" s="104">
        <f t="shared" si="283"/>
        <v>0</v>
      </c>
    </row>
    <row r="371" spans="32:47" x14ac:dyDescent="0.25">
      <c r="AF371" s="40">
        <f t="shared" si="262"/>
        <v>16</v>
      </c>
      <c r="AG371" s="40" t="str">
        <f t="shared" si="276"/>
        <v/>
      </c>
      <c r="AH371" s="40">
        <f t="shared" si="229"/>
        <v>7</v>
      </c>
      <c r="AI371" s="40" t="str">
        <f t="shared" ref="AI371:AK371" si="292">AI347</f>
        <v>Labor Income</v>
      </c>
      <c r="AJ371" s="40">
        <f t="shared" si="292"/>
        <v>11</v>
      </c>
      <c r="AK371" s="40" t="str">
        <f t="shared" si="292"/>
        <v>Metric</v>
      </c>
      <c r="AL371" s="40" t="str">
        <f t="shared" si="237"/>
        <v>Pre</v>
      </c>
      <c r="AM371" s="40">
        <f t="shared" si="233"/>
        <v>20</v>
      </c>
      <c r="AN371" s="40">
        <f>VLOOKUP(AM371,'Inputs_Metric 7'!$G$49:$H$51,2,FALSE)</f>
        <v>0.05</v>
      </c>
      <c r="AO371" s="104">
        <f>SUMIFS(
INDEX('Step 1_Metric 7'!$W$1:$AD$99999,    1,    MATCH(CONCATENATE($AL371," - ",$AI371),'Step 1_Metric 7'!$W$1:$AD$1,0))         :          INDEX('Step 1_Metric 7'!$W$1:$AD$99999,    99999,    MATCH(CONCATENATE($AL371," - ",$AI371),'Step 1_Metric 7'!$W$1:$AD$1,0)),
'Step 1_Metric 7'!$C$1:$C$99999,       $AM371,    'Step 1_Metric 7'!$D$1:$D$99999,     $AG371         )</f>
        <v>0</v>
      </c>
      <c r="AP371" s="104" t="str">
        <f t="shared" si="278"/>
        <v/>
      </c>
      <c r="AQ371" s="104" t="str">
        <f t="shared" si="279"/>
        <v/>
      </c>
      <c r="AR371" s="104">
        <f t="shared" si="280"/>
        <v>0</v>
      </c>
      <c r="AS371" s="104">
        <f t="shared" si="281"/>
        <v>0</v>
      </c>
      <c r="AT371" s="104" t="str">
        <f t="shared" si="282"/>
        <v/>
      </c>
      <c r="AU371" s="104">
        <f t="shared" si="283"/>
        <v>0</v>
      </c>
    </row>
    <row r="372" spans="32:47" x14ac:dyDescent="0.25">
      <c r="AF372" s="40">
        <f t="shared" si="262"/>
        <v>16</v>
      </c>
      <c r="AG372" s="40" t="str">
        <f t="shared" si="276"/>
        <v/>
      </c>
      <c r="AH372" s="40">
        <f t="shared" si="229"/>
        <v>7</v>
      </c>
      <c r="AI372" s="40" t="str">
        <f t="shared" ref="AI372:AK372" si="293">AI348</f>
        <v>Labor Income</v>
      </c>
      <c r="AJ372" s="40">
        <f t="shared" si="293"/>
        <v>11</v>
      </c>
      <c r="AK372" s="40" t="str">
        <f t="shared" si="293"/>
        <v>Metric</v>
      </c>
      <c r="AL372" s="40" t="str">
        <f t="shared" si="237"/>
        <v>Pre</v>
      </c>
      <c r="AM372" s="40">
        <f t="shared" si="233"/>
        <v>100</v>
      </c>
      <c r="AN372" s="40">
        <f>VLOOKUP(AM372,'Inputs_Metric 7'!$G$49:$H$51,2,FALSE)</f>
        <v>0.01</v>
      </c>
      <c r="AO372" s="104">
        <f>SUMIFS(
INDEX('Step 1_Metric 7'!$W$1:$AD$99999,    1,    MATCH(CONCATENATE($AL372," - ",$AI372),'Step 1_Metric 7'!$W$1:$AD$1,0))         :          INDEX('Step 1_Metric 7'!$W$1:$AD$99999,    99999,    MATCH(CONCATENATE($AL372," - ",$AI372),'Step 1_Metric 7'!$W$1:$AD$1,0)),
'Step 1_Metric 7'!$C$1:$C$99999,       $AM372,    'Step 1_Metric 7'!$D$1:$D$99999,     $AG372         )</f>
        <v>0</v>
      </c>
      <c r="AP372" s="104">
        <f t="shared" si="278"/>
        <v>0</v>
      </c>
      <c r="AQ372" s="104">
        <f t="shared" si="279"/>
        <v>0</v>
      </c>
      <c r="AR372" s="104" t="str">
        <f t="shared" si="280"/>
        <v/>
      </c>
      <c r="AS372" s="104" t="str">
        <f t="shared" si="281"/>
        <v/>
      </c>
      <c r="AT372" s="104" t="str">
        <f t="shared" si="282"/>
        <v/>
      </c>
      <c r="AU372" s="104">
        <f t="shared" si="283"/>
        <v>0</v>
      </c>
    </row>
    <row r="373" spans="32:47" x14ac:dyDescent="0.25">
      <c r="AF373" s="40">
        <f t="shared" si="262"/>
        <v>16</v>
      </c>
      <c r="AG373" s="40" t="str">
        <f t="shared" si="276"/>
        <v/>
      </c>
      <c r="AH373" s="40">
        <f t="shared" si="229"/>
        <v>7</v>
      </c>
      <c r="AI373" s="40" t="str">
        <f t="shared" ref="AI373:AK373" si="294">AI349</f>
        <v>Labor Income</v>
      </c>
      <c r="AJ373" s="40">
        <f t="shared" si="294"/>
        <v>11</v>
      </c>
      <c r="AK373" s="40" t="str">
        <f t="shared" si="294"/>
        <v>Metric</v>
      </c>
      <c r="AL373" s="40" t="str">
        <f t="shared" si="237"/>
        <v>Post</v>
      </c>
      <c r="AM373" s="40">
        <f t="shared" si="233"/>
        <v>2</v>
      </c>
      <c r="AN373" s="40">
        <f>VLOOKUP(AM373,'Inputs_Metric 7'!$G$49:$H$51,2,FALSE)</f>
        <v>0.5</v>
      </c>
      <c r="AO373" s="104">
        <f>SUMIFS(
INDEX('Step 1_Metric 7'!$W$1:$AD$99999,    1,    MATCH(CONCATENATE($AL373," - ",$AI373),'Step 1_Metric 7'!$W$1:$AD$1,0))         :          INDEX('Step 1_Metric 7'!$W$1:$AD$99999,    99999,    MATCH(CONCATENATE($AL373," - ",$AI373),'Step 1_Metric 7'!$W$1:$AD$1,0)),
'Step 1_Metric 7'!$C$1:$C$99999,       $AM373,    'Step 1_Metric 7'!$D$1:$D$99999,     $AG373         )</f>
        <v>0</v>
      </c>
      <c r="AP373" s="104" t="str">
        <f t="shared" si="278"/>
        <v/>
      </c>
      <c r="AQ373" s="104" t="str">
        <f t="shared" si="279"/>
        <v/>
      </c>
      <c r="AR373" s="104" t="str">
        <f t="shared" si="280"/>
        <v/>
      </c>
      <c r="AS373" s="104" t="str">
        <f t="shared" si="281"/>
        <v/>
      </c>
      <c r="AT373" s="104">
        <f t="shared" si="282"/>
        <v>0</v>
      </c>
      <c r="AU373" s="104">
        <f t="shared" si="283"/>
        <v>0</v>
      </c>
    </row>
    <row r="374" spans="32:47" x14ac:dyDescent="0.25">
      <c r="AF374" s="40">
        <f t="shared" si="262"/>
        <v>16</v>
      </c>
      <c r="AG374" s="40" t="str">
        <f t="shared" si="276"/>
        <v/>
      </c>
      <c r="AH374" s="40">
        <f t="shared" si="229"/>
        <v>7</v>
      </c>
      <c r="AI374" s="40" t="str">
        <f t="shared" ref="AI374:AK374" si="295">AI350</f>
        <v>Labor Income</v>
      </c>
      <c r="AJ374" s="40">
        <f t="shared" si="295"/>
        <v>11</v>
      </c>
      <c r="AK374" s="40" t="str">
        <f t="shared" si="295"/>
        <v>Metric</v>
      </c>
      <c r="AL374" s="40" t="str">
        <f t="shared" si="237"/>
        <v>Post</v>
      </c>
      <c r="AM374" s="40">
        <f t="shared" si="233"/>
        <v>20</v>
      </c>
      <c r="AN374" s="40">
        <f>VLOOKUP(AM374,'Inputs_Metric 7'!$G$49:$H$51,2,FALSE)</f>
        <v>0.05</v>
      </c>
      <c r="AO374" s="104">
        <f>SUMIFS(
INDEX('Step 1_Metric 7'!$W$1:$AD$99999,    1,    MATCH(CONCATENATE($AL374," - ",$AI374),'Step 1_Metric 7'!$W$1:$AD$1,0))         :          INDEX('Step 1_Metric 7'!$W$1:$AD$99999,    99999,    MATCH(CONCATENATE($AL374," - ",$AI374),'Step 1_Metric 7'!$W$1:$AD$1,0)),
'Step 1_Metric 7'!$C$1:$C$99999,       $AM374,    'Step 1_Metric 7'!$D$1:$D$99999,     $AG374         )</f>
        <v>0</v>
      </c>
      <c r="AP374" s="104" t="str">
        <f t="shared" si="278"/>
        <v/>
      </c>
      <c r="AQ374" s="104" t="str">
        <f t="shared" si="279"/>
        <v/>
      </c>
      <c r="AR374" s="104">
        <f t="shared" si="280"/>
        <v>0</v>
      </c>
      <c r="AS374" s="104">
        <f t="shared" si="281"/>
        <v>0</v>
      </c>
      <c r="AT374" s="104" t="str">
        <f t="shared" si="282"/>
        <v/>
      </c>
      <c r="AU374" s="104">
        <f t="shared" si="283"/>
        <v>0</v>
      </c>
    </row>
    <row r="375" spans="32:47" x14ac:dyDescent="0.25">
      <c r="AF375" s="40">
        <f t="shared" si="262"/>
        <v>16</v>
      </c>
      <c r="AG375" s="40" t="str">
        <f t="shared" si="276"/>
        <v/>
      </c>
      <c r="AH375" s="40">
        <f t="shared" si="229"/>
        <v>7</v>
      </c>
      <c r="AI375" s="40" t="str">
        <f t="shared" ref="AI375:AK375" si="296">AI351</f>
        <v>Labor Income</v>
      </c>
      <c r="AJ375" s="40">
        <f t="shared" si="296"/>
        <v>11</v>
      </c>
      <c r="AK375" s="40" t="str">
        <f t="shared" si="296"/>
        <v>Metric</v>
      </c>
      <c r="AL375" s="40" t="str">
        <f t="shared" si="237"/>
        <v>Post</v>
      </c>
      <c r="AM375" s="40">
        <f t="shared" si="233"/>
        <v>100</v>
      </c>
      <c r="AN375" s="40">
        <f>VLOOKUP(AM375,'Inputs_Metric 7'!$G$49:$H$51,2,FALSE)</f>
        <v>0.01</v>
      </c>
      <c r="AO375" s="104">
        <f>SUMIFS(
INDEX('Step 1_Metric 7'!$W$1:$AD$99999,    1,    MATCH(CONCATENATE($AL375," - ",$AI375),'Step 1_Metric 7'!$W$1:$AD$1,0))         :          INDEX('Step 1_Metric 7'!$W$1:$AD$99999,    99999,    MATCH(CONCATENATE($AL375," - ",$AI375),'Step 1_Metric 7'!$W$1:$AD$1,0)),
'Step 1_Metric 7'!$C$1:$C$99999,       $AM375,    'Step 1_Metric 7'!$D$1:$D$99999,     $AG375         )</f>
        <v>0</v>
      </c>
      <c r="AP375" s="104">
        <f t="shared" si="278"/>
        <v>0</v>
      </c>
      <c r="AQ375" s="104">
        <f t="shared" si="279"/>
        <v>0</v>
      </c>
      <c r="AR375" s="104" t="str">
        <f t="shared" si="280"/>
        <v/>
      </c>
      <c r="AS375" s="104" t="str">
        <f t="shared" si="281"/>
        <v/>
      </c>
      <c r="AT375" s="104" t="str">
        <f t="shared" si="282"/>
        <v/>
      </c>
      <c r="AU375" s="104">
        <f t="shared" si="283"/>
        <v>0</v>
      </c>
    </row>
    <row r="376" spans="32:47" x14ac:dyDescent="0.25">
      <c r="AF376" s="40">
        <f t="shared" si="262"/>
        <v>16</v>
      </c>
      <c r="AG376" s="40" t="str">
        <f t="shared" si="276"/>
        <v/>
      </c>
      <c r="AH376" s="40">
        <f t="shared" si="229"/>
        <v>7</v>
      </c>
      <c r="AI376" s="40" t="str">
        <f t="shared" ref="AI376:AK376" si="297">AI352</f>
        <v>Employment</v>
      </c>
      <c r="AJ376" s="40">
        <f t="shared" si="297"/>
        <v>12</v>
      </c>
      <c r="AK376" s="40" t="str">
        <f t="shared" si="297"/>
        <v>Metric</v>
      </c>
      <c r="AL376" s="40" t="str">
        <f t="shared" si="237"/>
        <v>Pre</v>
      </c>
      <c r="AM376" s="40">
        <f t="shared" si="233"/>
        <v>2</v>
      </c>
      <c r="AN376" s="40">
        <f>VLOOKUP(AM376,'Inputs_Metric 7'!$G$49:$H$51,2,FALSE)</f>
        <v>0.5</v>
      </c>
      <c r="AO376" s="104">
        <f>SUMIFS(
INDEX('Step 1_Metric 7'!$W$1:$AD$99999,    1,    MATCH(CONCATENATE($AL376," - ",$AI376),'Step 1_Metric 7'!$W$1:$AD$1,0))         :          INDEX('Step 1_Metric 7'!$W$1:$AD$99999,    99999,    MATCH(CONCATENATE($AL376," - ",$AI376),'Step 1_Metric 7'!$W$1:$AD$1,0)),
'Step 1_Metric 7'!$C$1:$C$99999,       $AM376,    'Step 1_Metric 7'!$D$1:$D$99999,     $AG376         )</f>
        <v>0</v>
      </c>
      <c r="AP376" s="104" t="str">
        <f t="shared" si="278"/>
        <v/>
      </c>
      <c r="AQ376" s="104" t="str">
        <f t="shared" si="279"/>
        <v/>
      </c>
      <c r="AR376" s="104" t="str">
        <f t="shared" si="280"/>
        <v/>
      </c>
      <c r="AS376" s="104" t="str">
        <f t="shared" si="281"/>
        <v/>
      </c>
      <c r="AT376" s="104">
        <f t="shared" si="282"/>
        <v>0</v>
      </c>
      <c r="AU376" s="104">
        <f t="shared" si="283"/>
        <v>0</v>
      </c>
    </row>
    <row r="377" spans="32:47" x14ac:dyDescent="0.25">
      <c r="AF377" s="40">
        <f t="shared" si="262"/>
        <v>16</v>
      </c>
      <c r="AG377" s="40" t="str">
        <f t="shared" si="276"/>
        <v/>
      </c>
      <c r="AH377" s="40">
        <f t="shared" si="229"/>
        <v>7</v>
      </c>
      <c r="AI377" s="40" t="str">
        <f t="shared" ref="AI377:AK377" si="298">AI353</f>
        <v>Employment</v>
      </c>
      <c r="AJ377" s="40">
        <f t="shared" si="298"/>
        <v>12</v>
      </c>
      <c r="AK377" s="40" t="str">
        <f t="shared" si="298"/>
        <v>Metric</v>
      </c>
      <c r="AL377" s="40" t="str">
        <f t="shared" si="237"/>
        <v>Pre</v>
      </c>
      <c r="AM377" s="40">
        <f t="shared" si="233"/>
        <v>20</v>
      </c>
      <c r="AN377" s="40">
        <f>VLOOKUP(AM377,'Inputs_Metric 7'!$G$49:$H$51,2,FALSE)</f>
        <v>0.05</v>
      </c>
      <c r="AO377" s="104">
        <f>SUMIFS(
INDEX('Step 1_Metric 7'!$W$1:$AD$99999,    1,    MATCH(CONCATENATE($AL377," - ",$AI377),'Step 1_Metric 7'!$W$1:$AD$1,0))         :          INDEX('Step 1_Metric 7'!$W$1:$AD$99999,    99999,    MATCH(CONCATENATE($AL377," - ",$AI377),'Step 1_Metric 7'!$W$1:$AD$1,0)),
'Step 1_Metric 7'!$C$1:$C$99999,       $AM377,    'Step 1_Metric 7'!$D$1:$D$99999,     $AG377         )</f>
        <v>0</v>
      </c>
      <c r="AP377" s="104" t="str">
        <f t="shared" si="278"/>
        <v/>
      </c>
      <c r="AQ377" s="104" t="str">
        <f t="shared" si="279"/>
        <v/>
      </c>
      <c r="AR377" s="104">
        <f t="shared" si="280"/>
        <v>0</v>
      </c>
      <c r="AS377" s="104">
        <f t="shared" si="281"/>
        <v>0</v>
      </c>
      <c r="AT377" s="104" t="str">
        <f t="shared" si="282"/>
        <v/>
      </c>
      <c r="AU377" s="104">
        <f t="shared" si="283"/>
        <v>0</v>
      </c>
    </row>
    <row r="378" spans="32:47" x14ac:dyDescent="0.25">
      <c r="AF378" s="40">
        <f t="shared" si="262"/>
        <v>16</v>
      </c>
      <c r="AG378" s="40" t="str">
        <f t="shared" si="276"/>
        <v/>
      </c>
      <c r="AH378" s="40">
        <f t="shared" si="229"/>
        <v>7</v>
      </c>
      <c r="AI378" s="40" t="str">
        <f t="shared" ref="AI378:AK378" si="299">AI354</f>
        <v>Employment</v>
      </c>
      <c r="AJ378" s="40">
        <f t="shared" si="299"/>
        <v>12</v>
      </c>
      <c r="AK378" s="40" t="str">
        <f t="shared" si="299"/>
        <v>Metric</v>
      </c>
      <c r="AL378" s="40" t="str">
        <f t="shared" si="237"/>
        <v>Pre</v>
      </c>
      <c r="AM378" s="40">
        <f t="shared" si="233"/>
        <v>100</v>
      </c>
      <c r="AN378" s="40">
        <f>VLOOKUP(AM378,'Inputs_Metric 7'!$G$49:$H$51,2,FALSE)</f>
        <v>0.01</v>
      </c>
      <c r="AO378" s="104">
        <f>SUMIFS(
INDEX('Step 1_Metric 7'!$W$1:$AD$99999,    1,    MATCH(CONCATENATE($AL378," - ",$AI378),'Step 1_Metric 7'!$W$1:$AD$1,0))         :          INDEX('Step 1_Metric 7'!$W$1:$AD$99999,    99999,    MATCH(CONCATENATE($AL378," - ",$AI378),'Step 1_Metric 7'!$W$1:$AD$1,0)),
'Step 1_Metric 7'!$C$1:$C$99999,       $AM378,    'Step 1_Metric 7'!$D$1:$D$99999,     $AG378         )</f>
        <v>0</v>
      </c>
      <c r="AP378" s="104">
        <f t="shared" si="278"/>
        <v>0</v>
      </c>
      <c r="AQ378" s="104">
        <f t="shared" si="279"/>
        <v>0</v>
      </c>
      <c r="AR378" s="104" t="str">
        <f t="shared" si="280"/>
        <v/>
      </c>
      <c r="AS378" s="104" t="str">
        <f t="shared" si="281"/>
        <v/>
      </c>
      <c r="AT378" s="104" t="str">
        <f t="shared" si="282"/>
        <v/>
      </c>
      <c r="AU378" s="104">
        <f t="shared" si="283"/>
        <v>0</v>
      </c>
    </row>
    <row r="379" spans="32:47" x14ac:dyDescent="0.25">
      <c r="AF379" s="40">
        <f t="shared" si="262"/>
        <v>16</v>
      </c>
      <c r="AG379" s="40" t="str">
        <f t="shared" si="276"/>
        <v/>
      </c>
      <c r="AH379" s="40">
        <f t="shared" si="229"/>
        <v>7</v>
      </c>
      <c r="AI379" s="40" t="str">
        <f t="shared" ref="AI379:AK379" si="300">AI355</f>
        <v>Employment</v>
      </c>
      <c r="AJ379" s="40">
        <f t="shared" si="300"/>
        <v>12</v>
      </c>
      <c r="AK379" s="40" t="str">
        <f t="shared" si="300"/>
        <v>Metric</v>
      </c>
      <c r="AL379" s="40" t="str">
        <f t="shared" si="237"/>
        <v>Post</v>
      </c>
      <c r="AM379" s="40">
        <f t="shared" si="233"/>
        <v>2</v>
      </c>
      <c r="AN379" s="40">
        <f>VLOOKUP(AM379,'Inputs_Metric 7'!$G$49:$H$51,2,FALSE)</f>
        <v>0.5</v>
      </c>
      <c r="AO379" s="104">
        <f>SUMIFS(
INDEX('Step 1_Metric 7'!$W$1:$AD$99999,    1,    MATCH(CONCATENATE($AL379," - ",$AI379),'Step 1_Metric 7'!$W$1:$AD$1,0))         :          INDEX('Step 1_Metric 7'!$W$1:$AD$99999,    99999,    MATCH(CONCATENATE($AL379," - ",$AI379),'Step 1_Metric 7'!$W$1:$AD$1,0)),
'Step 1_Metric 7'!$C$1:$C$99999,       $AM379,    'Step 1_Metric 7'!$D$1:$D$99999,     $AG379         )</f>
        <v>0</v>
      </c>
      <c r="AP379" s="104" t="str">
        <f t="shared" si="278"/>
        <v/>
      </c>
      <c r="AQ379" s="104" t="str">
        <f t="shared" si="279"/>
        <v/>
      </c>
      <c r="AR379" s="104" t="str">
        <f t="shared" si="280"/>
        <v/>
      </c>
      <c r="AS379" s="104" t="str">
        <f t="shared" si="281"/>
        <v/>
      </c>
      <c r="AT379" s="104">
        <f t="shared" si="282"/>
        <v>0</v>
      </c>
      <c r="AU379" s="104">
        <f t="shared" si="283"/>
        <v>0</v>
      </c>
    </row>
    <row r="380" spans="32:47" x14ac:dyDescent="0.25">
      <c r="AF380" s="40">
        <f t="shared" si="262"/>
        <v>16</v>
      </c>
      <c r="AG380" s="40" t="str">
        <f t="shared" si="276"/>
        <v/>
      </c>
      <c r="AH380" s="40">
        <f t="shared" si="229"/>
        <v>7</v>
      </c>
      <c r="AI380" s="40" t="str">
        <f t="shared" ref="AI380:AK380" si="301">AI356</f>
        <v>Employment</v>
      </c>
      <c r="AJ380" s="40">
        <f t="shared" si="301"/>
        <v>12</v>
      </c>
      <c r="AK380" s="40" t="str">
        <f t="shared" si="301"/>
        <v>Metric</v>
      </c>
      <c r="AL380" s="40" t="str">
        <f t="shared" si="237"/>
        <v>Post</v>
      </c>
      <c r="AM380" s="40">
        <f t="shared" si="233"/>
        <v>20</v>
      </c>
      <c r="AN380" s="40">
        <f>VLOOKUP(AM380,'Inputs_Metric 7'!$G$49:$H$51,2,FALSE)</f>
        <v>0.05</v>
      </c>
      <c r="AO380" s="104">
        <f>SUMIFS(
INDEX('Step 1_Metric 7'!$W$1:$AD$99999,    1,    MATCH(CONCATENATE($AL380," - ",$AI380),'Step 1_Metric 7'!$W$1:$AD$1,0))         :          INDEX('Step 1_Metric 7'!$W$1:$AD$99999,    99999,    MATCH(CONCATENATE($AL380," - ",$AI380),'Step 1_Metric 7'!$W$1:$AD$1,0)),
'Step 1_Metric 7'!$C$1:$C$99999,       $AM380,    'Step 1_Metric 7'!$D$1:$D$99999,     $AG380         )</f>
        <v>0</v>
      </c>
      <c r="AP380" s="104" t="str">
        <f t="shared" si="278"/>
        <v/>
      </c>
      <c r="AQ380" s="104" t="str">
        <f t="shared" si="279"/>
        <v/>
      </c>
      <c r="AR380" s="104">
        <f t="shared" si="280"/>
        <v>0</v>
      </c>
      <c r="AS380" s="104">
        <f t="shared" si="281"/>
        <v>0</v>
      </c>
      <c r="AT380" s="104" t="str">
        <f t="shared" si="282"/>
        <v/>
      </c>
      <c r="AU380" s="104">
        <f t="shared" si="283"/>
        <v>0</v>
      </c>
    </row>
    <row r="381" spans="32:47" x14ac:dyDescent="0.25">
      <c r="AF381" s="40">
        <f t="shared" si="262"/>
        <v>16</v>
      </c>
      <c r="AG381" s="40" t="str">
        <f t="shared" si="276"/>
        <v/>
      </c>
      <c r="AH381" s="40">
        <f t="shared" si="229"/>
        <v>7</v>
      </c>
      <c r="AI381" s="40" t="str">
        <f t="shared" ref="AI381:AK381" si="302">AI357</f>
        <v>Employment</v>
      </c>
      <c r="AJ381" s="40">
        <f t="shared" si="302"/>
        <v>12</v>
      </c>
      <c r="AK381" s="40" t="str">
        <f t="shared" si="302"/>
        <v>Metric</v>
      </c>
      <c r="AL381" s="40" t="str">
        <f t="shared" si="237"/>
        <v>Post</v>
      </c>
      <c r="AM381" s="40">
        <f t="shared" si="233"/>
        <v>100</v>
      </c>
      <c r="AN381" s="40">
        <f>VLOOKUP(AM381,'Inputs_Metric 7'!$G$49:$H$51,2,FALSE)</f>
        <v>0.01</v>
      </c>
      <c r="AO381" s="104">
        <f>SUMIFS(
INDEX('Step 1_Metric 7'!$W$1:$AD$99999,    1,    MATCH(CONCATENATE($AL381," - ",$AI381),'Step 1_Metric 7'!$W$1:$AD$1,0))         :          INDEX('Step 1_Metric 7'!$W$1:$AD$99999,    99999,    MATCH(CONCATENATE($AL381," - ",$AI381),'Step 1_Metric 7'!$W$1:$AD$1,0)),
'Step 1_Metric 7'!$C$1:$C$99999,       $AM381,    'Step 1_Metric 7'!$D$1:$D$99999,     $AG381         )</f>
        <v>0</v>
      </c>
      <c r="AP381" s="104">
        <f t="shared" si="278"/>
        <v>0</v>
      </c>
      <c r="AQ381" s="104">
        <f t="shared" si="279"/>
        <v>0</v>
      </c>
      <c r="AR381" s="104" t="str">
        <f t="shared" si="280"/>
        <v/>
      </c>
      <c r="AS381" s="104" t="str">
        <f t="shared" si="281"/>
        <v/>
      </c>
      <c r="AT381" s="104" t="str">
        <f t="shared" si="282"/>
        <v/>
      </c>
      <c r="AU381" s="104">
        <f t="shared" si="283"/>
        <v>0</v>
      </c>
    </row>
    <row r="382" spans="32:47" x14ac:dyDescent="0.25">
      <c r="AF382" s="40">
        <f t="shared" si="262"/>
        <v>16</v>
      </c>
      <c r="AG382" s="40" t="str">
        <f t="shared" si="276"/>
        <v/>
      </c>
      <c r="AH382" s="40">
        <f t="shared" si="229"/>
        <v>7</v>
      </c>
      <c r="AI382" s="40" t="str">
        <f t="shared" ref="AI382:AK382" si="303">AI358</f>
        <v>Output</v>
      </c>
      <c r="AJ382" s="40">
        <f t="shared" si="303"/>
        <v>1</v>
      </c>
      <c r="AK382" s="40" t="str">
        <f t="shared" si="303"/>
        <v>Priority Metric</v>
      </c>
      <c r="AL382" s="40" t="str">
        <f t="shared" si="237"/>
        <v>Pre</v>
      </c>
      <c r="AM382" s="40">
        <f t="shared" si="233"/>
        <v>2</v>
      </c>
      <c r="AN382" s="40">
        <f>VLOOKUP(AM382,'Inputs_Metric 7'!$G$49:$H$51,2,FALSE)</f>
        <v>0.5</v>
      </c>
      <c r="AO382" s="104">
        <f>SUMIFS(
INDEX('Step 1_Metric 7'!$W$1:$AD$99999,    1,    MATCH(CONCATENATE($AL382," - ",$AI382),'Step 1_Metric 7'!$W$1:$AD$1,0))         :          INDEX('Step 1_Metric 7'!$W$1:$AD$99999,    99999,    MATCH(CONCATENATE($AL382," - ",$AI382),'Step 1_Metric 7'!$W$1:$AD$1,0)),
'Step 1_Metric 7'!$C$1:$C$99999,       $AM382,    'Step 1_Metric 7'!$D$1:$D$99999,     $AG382         )</f>
        <v>0</v>
      </c>
      <c r="AP382" s="104" t="str">
        <f t="shared" si="278"/>
        <v/>
      </c>
      <c r="AQ382" s="104" t="str">
        <f t="shared" si="279"/>
        <v/>
      </c>
      <c r="AR382" s="104" t="str">
        <f t="shared" si="280"/>
        <v/>
      </c>
      <c r="AS382" s="104" t="str">
        <f t="shared" si="281"/>
        <v/>
      </c>
      <c r="AT382" s="104">
        <f t="shared" si="282"/>
        <v>0</v>
      </c>
      <c r="AU382" s="104">
        <f t="shared" si="283"/>
        <v>0</v>
      </c>
    </row>
    <row r="383" spans="32:47" x14ac:dyDescent="0.25">
      <c r="AF383" s="40">
        <f t="shared" si="262"/>
        <v>16</v>
      </c>
      <c r="AG383" s="40" t="str">
        <f t="shared" si="276"/>
        <v/>
      </c>
      <c r="AH383" s="40">
        <f t="shared" si="229"/>
        <v>7</v>
      </c>
      <c r="AI383" s="40" t="str">
        <f t="shared" ref="AI383:AK383" si="304">AI359</f>
        <v>Output</v>
      </c>
      <c r="AJ383" s="40">
        <f t="shared" si="304"/>
        <v>1</v>
      </c>
      <c r="AK383" s="40" t="str">
        <f t="shared" si="304"/>
        <v>Priority Metric</v>
      </c>
      <c r="AL383" s="40" t="str">
        <f t="shared" si="237"/>
        <v>Pre</v>
      </c>
      <c r="AM383" s="40">
        <f t="shared" si="233"/>
        <v>20</v>
      </c>
      <c r="AN383" s="40">
        <f>VLOOKUP(AM383,'Inputs_Metric 7'!$G$49:$H$51,2,FALSE)</f>
        <v>0.05</v>
      </c>
      <c r="AO383" s="104">
        <f>SUMIFS(
INDEX('Step 1_Metric 7'!$W$1:$AD$99999,    1,    MATCH(CONCATENATE($AL383," - ",$AI383),'Step 1_Metric 7'!$W$1:$AD$1,0))         :          INDEX('Step 1_Metric 7'!$W$1:$AD$99999,    99999,    MATCH(CONCATENATE($AL383," - ",$AI383),'Step 1_Metric 7'!$W$1:$AD$1,0)),
'Step 1_Metric 7'!$C$1:$C$99999,       $AM383,    'Step 1_Metric 7'!$D$1:$D$99999,     $AG383         )</f>
        <v>0</v>
      </c>
      <c r="AP383" s="104" t="str">
        <f t="shared" si="278"/>
        <v/>
      </c>
      <c r="AQ383" s="104" t="str">
        <f t="shared" si="279"/>
        <v/>
      </c>
      <c r="AR383" s="104">
        <f t="shared" si="280"/>
        <v>0</v>
      </c>
      <c r="AS383" s="104">
        <f t="shared" si="281"/>
        <v>0</v>
      </c>
      <c r="AT383" s="104" t="str">
        <f t="shared" si="282"/>
        <v/>
      </c>
      <c r="AU383" s="104">
        <f t="shared" si="283"/>
        <v>0</v>
      </c>
    </row>
    <row r="384" spans="32:47" x14ac:dyDescent="0.25">
      <c r="AF384" s="40">
        <f t="shared" si="262"/>
        <v>16</v>
      </c>
      <c r="AG384" s="40" t="str">
        <f t="shared" si="276"/>
        <v/>
      </c>
      <c r="AH384" s="40">
        <f t="shared" si="229"/>
        <v>7</v>
      </c>
      <c r="AI384" s="40" t="str">
        <f t="shared" ref="AI384:AK384" si="305">AI360</f>
        <v>Output</v>
      </c>
      <c r="AJ384" s="40">
        <f t="shared" si="305"/>
        <v>1</v>
      </c>
      <c r="AK384" s="40" t="str">
        <f t="shared" si="305"/>
        <v>Priority Metric</v>
      </c>
      <c r="AL384" s="40" t="str">
        <f t="shared" si="237"/>
        <v>Pre</v>
      </c>
      <c r="AM384" s="40">
        <f t="shared" si="233"/>
        <v>100</v>
      </c>
      <c r="AN384" s="40">
        <f>VLOOKUP(AM384,'Inputs_Metric 7'!$G$49:$H$51,2,FALSE)</f>
        <v>0.01</v>
      </c>
      <c r="AO384" s="104">
        <f>SUMIFS(
INDEX('Step 1_Metric 7'!$W$1:$AD$99999,    1,    MATCH(CONCATENATE($AL384," - ",$AI384),'Step 1_Metric 7'!$W$1:$AD$1,0))         :          INDEX('Step 1_Metric 7'!$W$1:$AD$99999,    99999,    MATCH(CONCATENATE($AL384," - ",$AI384),'Step 1_Metric 7'!$W$1:$AD$1,0)),
'Step 1_Metric 7'!$C$1:$C$99999,       $AM384,    'Step 1_Metric 7'!$D$1:$D$99999,     $AG384         )</f>
        <v>0</v>
      </c>
      <c r="AP384" s="104">
        <f t="shared" si="278"/>
        <v>0</v>
      </c>
      <c r="AQ384" s="104">
        <f t="shared" si="279"/>
        <v>0</v>
      </c>
      <c r="AR384" s="104" t="str">
        <f t="shared" si="280"/>
        <v/>
      </c>
      <c r="AS384" s="104" t="str">
        <f t="shared" si="281"/>
        <v/>
      </c>
      <c r="AT384" s="104" t="str">
        <f t="shared" si="282"/>
        <v/>
      </c>
      <c r="AU384" s="104">
        <f t="shared" si="283"/>
        <v>0</v>
      </c>
    </row>
    <row r="385" spans="32:47" x14ac:dyDescent="0.25">
      <c r="AF385" s="40">
        <f t="shared" si="262"/>
        <v>16</v>
      </c>
      <c r="AG385" s="40" t="str">
        <f t="shared" si="276"/>
        <v/>
      </c>
      <c r="AH385" s="40">
        <f t="shared" si="229"/>
        <v>7</v>
      </c>
      <c r="AI385" s="40" t="str">
        <f t="shared" ref="AI385:AK385" si="306">AI361</f>
        <v>Output</v>
      </c>
      <c r="AJ385" s="40">
        <f t="shared" si="306"/>
        <v>1</v>
      </c>
      <c r="AK385" s="40" t="str">
        <f t="shared" si="306"/>
        <v>Priority Metric</v>
      </c>
      <c r="AL385" s="40" t="str">
        <f t="shared" si="237"/>
        <v>Post</v>
      </c>
      <c r="AM385" s="40">
        <f t="shared" si="233"/>
        <v>2</v>
      </c>
      <c r="AN385" s="40">
        <f>VLOOKUP(AM385,'Inputs_Metric 7'!$G$49:$H$51,2,FALSE)</f>
        <v>0.5</v>
      </c>
      <c r="AO385" s="104">
        <f>SUMIFS(
INDEX('Step 1_Metric 7'!$W$1:$AD$99999,    1,    MATCH(CONCATENATE($AL385," - ",$AI385),'Step 1_Metric 7'!$W$1:$AD$1,0))         :          INDEX('Step 1_Metric 7'!$W$1:$AD$99999,    99999,    MATCH(CONCATENATE($AL385," - ",$AI385),'Step 1_Metric 7'!$W$1:$AD$1,0)),
'Step 1_Metric 7'!$C$1:$C$99999,       $AM385,    'Step 1_Metric 7'!$D$1:$D$99999,     $AG385         )</f>
        <v>0</v>
      </c>
      <c r="AP385" s="104" t="str">
        <f t="shared" si="278"/>
        <v/>
      </c>
      <c r="AQ385" s="104" t="str">
        <f t="shared" si="279"/>
        <v/>
      </c>
      <c r="AR385" s="104" t="str">
        <f t="shared" si="280"/>
        <v/>
      </c>
      <c r="AS385" s="104" t="str">
        <f t="shared" si="281"/>
        <v/>
      </c>
      <c r="AT385" s="104">
        <f t="shared" si="282"/>
        <v>0</v>
      </c>
      <c r="AU385" s="104">
        <f t="shared" si="283"/>
        <v>0</v>
      </c>
    </row>
    <row r="386" spans="32:47" x14ac:dyDescent="0.25">
      <c r="AF386" s="40">
        <f t="shared" si="262"/>
        <v>16</v>
      </c>
      <c r="AG386" s="40" t="str">
        <f t="shared" si="276"/>
        <v/>
      </c>
      <c r="AH386" s="40">
        <f t="shared" si="229"/>
        <v>7</v>
      </c>
      <c r="AI386" s="40" t="str">
        <f t="shared" ref="AI386:AK386" si="307">AI362</f>
        <v>Output</v>
      </c>
      <c r="AJ386" s="40">
        <f t="shared" si="307"/>
        <v>1</v>
      </c>
      <c r="AK386" s="40" t="str">
        <f t="shared" si="307"/>
        <v>Priority Metric</v>
      </c>
      <c r="AL386" s="40" t="str">
        <f t="shared" si="237"/>
        <v>Post</v>
      </c>
      <c r="AM386" s="40">
        <f t="shared" si="233"/>
        <v>20</v>
      </c>
      <c r="AN386" s="40">
        <f>VLOOKUP(AM386,'Inputs_Metric 7'!$G$49:$H$51,2,FALSE)</f>
        <v>0.05</v>
      </c>
      <c r="AO386" s="104">
        <f>SUMIFS(
INDEX('Step 1_Metric 7'!$W$1:$AD$99999,    1,    MATCH(CONCATENATE($AL386," - ",$AI386),'Step 1_Metric 7'!$W$1:$AD$1,0))         :          INDEX('Step 1_Metric 7'!$W$1:$AD$99999,    99999,    MATCH(CONCATENATE($AL386," - ",$AI386),'Step 1_Metric 7'!$W$1:$AD$1,0)),
'Step 1_Metric 7'!$C$1:$C$99999,       $AM386,    'Step 1_Metric 7'!$D$1:$D$99999,     $AG386         )</f>
        <v>0</v>
      </c>
      <c r="AP386" s="104" t="str">
        <f t="shared" si="278"/>
        <v/>
      </c>
      <c r="AQ386" s="104" t="str">
        <f t="shared" si="279"/>
        <v/>
      </c>
      <c r="AR386" s="104">
        <f t="shared" si="280"/>
        <v>0</v>
      </c>
      <c r="AS386" s="104">
        <f t="shared" si="281"/>
        <v>0</v>
      </c>
      <c r="AT386" s="104" t="str">
        <f t="shared" si="282"/>
        <v/>
      </c>
      <c r="AU386" s="104">
        <f t="shared" si="283"/>
        <v>0</v>
      </c>
    </row>
    <row r="387" spans="32:47" x14ac:dyDescent="0.25">
      <c r="AF387" s="40">
        <f t="shared" si="262"/>
        <v>16</v>
      </c>
      <c r="AG387" s="40" t="str">
        <f t="shared" si="276"/>
        <v/>
      </c>
      <c r="AH387" s="40">
        <f t="shared" si="229"/>
        <v>7</v>
      </c>
      <c r="AI387" s="40" t="str">
        <f t="shared" ref="AI387:AK387" si="308">AI363</f>
        <v>Output</v>
      </c>
      <c r="AJ387" s="40">
        <f t="shared" si="308"/>
        <v>1</v>
      </c>
      <c r="AK387" s="40" t="str">
        <f t="shared" si="308"/>
        <v>Priority Metric</v>
      </c>
      <c r="AL387" s="40" t="str">
        <f t="shared" si="237"/>
        <v>Post</v>
      </c>
      <c r="AM387" s="40">
        <f t="shared" si="233"/>
        <v>100</v>
      </c>
      <c r="AN387" s="40">
        <f>VLOOKUP(AM387,'Inputs_Metric 7'!$G$49:$H$51,2,FALSE)</f>
        <v>0.01</v>
      </c>
      <c r="AO387" s="104">
        <f>SUMIFS(
INDEX('Step 1_Metric 7'!$W$1:$AD$99999,    1,    MATCH(CONCATENATE($AL387," - ",$AI387),'Step 1_Metric 7'!$W$1:$AD$1,0))         :          INDEX('Step 1_Metric 7'!$W$1:$AD$99999,    99999,    MATCH(CONCATENATE($AL387," - ",$AI387),'Step 1_Metric 7'!$W$1:$AD$1,0)),
'Step 1_Metric 7'!$C$1:$C$99999,       $AM387,    'Step 1_Metric 7'!$D$1:$D$99999,     $AG387         )</f>
        <v>0</v>
      </c>
      <c r="AP387" s="104">
        <f t="shared" si="278"/>
        <v>0</v>
      </c>
      <c r="AQ387" s="104">
        <f t="shared" si="279"/>
        <v>0</v>
      </c>
      <c r="AR387" s="104" t="str">
        <f t="shared" si="280"/>
        <v/>
      </c>
      <c r="AS387" s="104" t="str">
        <f t="shared" si="281"/>
        <v/>
      </c>
      <c r="AT387" s="104" t="str">
        <f t="shared" si="282"/>
        <v/>
      </c>
      <c r="AU387" s="104">
        <f t="shared" si="283"/>
        <v>0</v>
      </c>
    </row>
    <row r="388" spans="32:47" x14ac:dyDescent="0.25">
      <c r="AF388" s="40">
        <f t="shared" si="262"/>
        <v>17</v>
      </c>
      <c r="AG388" s="40" t="str">
        <f t="shared" si="276"/>
        <v/>
      </c>
      <c r="AH388" s="40">
        <f t="shared" si="229"/>
        <v>7</v>
      </c>
      <c r="AI388" s="40" t="str">
        <f t="shared" ref="AI388:AK388" si="309">AI364</f>
        <v>Proprietor's Income</v>
      </c>
      <c r="AJ388" s="40">
        <f t="shared" si="309"/>
        <v>10</v>
      </c>
      <c r="AK388" s="40" t="str">
        <f t="shared" si="309"/>
        <v>Metric</v>
      </c>
      <c r="AL388" s="40" t="str">
        <f t="shared" si="237"/>
        <v>Pre</v>
      </c>
      <c r="AM388" s="40">
        <f t="shared" si="233"/>
        <v>2</v>
      </c>
      <c r="AN388" s="40">
        <f>VLOOKUP(AM388,'Inputs_Metric 7'!$G$49:$H$51,2,FALSE)</f>
        <v>0.5</v>
      </c>
      <c r="AO388" s="104">
        <f>SUMIFS(
INDEX('Step 1_Metric 7'!$W$1:$AD$99999,    1,    MATCH(CONCATENATE($AL388," - ",$AI388),'Step 1_Metric 7'!$W$1:$AD$1,0))         :          INDEX('Step 1_Metric 7'!$W$1:$AD$99999,    99999,    MATCH(CONCATENATE($AL388," - ",$AI388),'Step 1_Metric 7'!$W$1:$AD$1,0)),
'Step 1_Metric 7'!$C$1:$C$99999,       $AM388,    'Step 1_Metric 7'!$D$1:$D$99999,     $AG388         )</f>
        <v>0</v>
      </c>
      <c r="AP388" s="104" t="str">
        <f t="shared" si="278"/>
        <v/>
      </c>
      <c r="AQ388" s="104" t="str">
        <f t="shared" si="279"/>
        <v/>
      </c>
      <c r="AR388" s="104" t="str">
        <f t="shared" si="280"/>
        <v/>
      </c>
      <c r="AS388" s="104" t="str">
        <f t="shared" si="281"/>
        <v/>
      </c>
      <c r="AT388" s="104">
        <f t="shared" si="282"/>
        <v>0</v>
      </c>
      <c r="AU388" s="104">
        <f t="shared" si="283"/>
        <v>0</v>
      </c>
    </row>
    <row r="389" spans="32:47" x14ac:dyDescent="0.25">
      <c r="AF389" s="40">
        <f t="shared" si="262"/>
        <v>17</v>
      </c>
      <c r="AG389" s="40" t="str">
        <f t="shared" si="276"/>
        <v/>
      </c>
      <c r="AH389" s="40">
        <f t="shared" si="229"/>
        <v>7</v>
      </c>
      <c r="AI389" s="40" t="str">
        <f t="shared" ref="AI389:AK389" si="310">AI365</f>
        <v>Proprietor's Income</v>
      </c>
      <c r="AJ389" s="40">
        <f t="shared" si="310"/>
        <v>10</v>
      </c>
      <c r="AK389" s="40" t="str">
        <f t="shared" si="310"/>
        <v>Metric</v>
      </c>
      <c r="AL389" s="40" t="str">
        <f t="shared" si="237"/>
        <v>Pre</v>
      </c>
      <c r="AM389" s="40">
        <f t="shared" si="233"/>
        <v>20</v>
      </c>
      <c r="AN389" s="40">
        <f>VLOOKUP(AM389,'Inputs_Metric 7'!$G$49:$H$51,2,FALSE)</f>
        <v>0.05</v>
      </c>
      <c r="AO389" s="104">
        <f>SUMIFS(
INDEX('Step 1_Metric 7'!$W$1:$AD$99999,    1,    MATCH(CONCATENATE($AL389," - ",$AI389),'Step 1_Metric 7'!$W$1:$AD$1,0))         :          INDEX('Step 1_Metric 7'!$W$1:$AD$99999,    99999,    MATCH(CONCATENATE($AL389," - ",$AI389),'Step 1_Metric 7'!$W$1:$AD$1,0)),
'Step 1_Metric 7'!$C$1:$C$99999,       $AM389,    'Step 1_Metric 7'!$D$1:$D$99999,     $AG389         )</f>
        <v>0</v>
      </c>
      <c r="AP389" s="104" t="str">
        <f t="shared" si="278"/>
        <v/>
      </c>
      <c r="AQ389" s="104" t="str">
        <f t="shared" si="279"/>
        <v/>
      </c>
      <c r="AR389" s="104">
        <f t="shared" si="280"/>
        <v>0</v>
      </c>
      <c r="AS389" s="104">
        <f t="shared" si="281"/>
        <v>0</v>
      </c>
      <c r="AT389" s="104" t="str">
        <f t="shared" si="282"/>
        <v/>
      </c>
      <c r="AU389" s="104">
        <f t="shared" si="283"/>
        <v>0</v>
      </c>
    </row>
    <row r="390" spans="32:47" x14ac:dyDescent="0.25">
      <c r="AF390" s="40">
        <f t="shared" si="262"/>
        <v>17</v>
      </c>
      <c r="AG390" s="40" t="str">
        <f t="shared" si="276"/>
        <v/>
      </c>
      <c r="AH390" s="40">
        <f t="shared" ref="AH390:AH453" si="311">AH389</f>
        <v>7</v>
      </c>
      <c r="AI390" s="40" t="str">
        <f t="shared" ref="AI390:AK390" si="312">AI366</f>
        <v>Proprietor's Income</v>
      </c>
      <c r="AJ390" s="40">
        <f t="shared" si="312"/>
        <v>10</v>
      </c>
      <c r="AK390" s="40" t="str">
        <f t="shared" si="312"/>
        <v>Metric</v>
      </c>
      <c r="AL390" s="40" t="str">
        <f t="shared" si="237"/>
        <v>Pre</v>
      </c>
      <c r="AM390" s="40">
        <f t="shared" si="233"/>
        <v>100</v>
      </c>
      <c r="AN390" s="40">
        <f>VLOOKUP(AM390,'Inputs_Metric 7'!$G$49:$H$51,2,FALSE)</f>
        <v>0.01</v>
      </c>
      <c r="AO390" s="104">
        <f>SUMIFS(
INDEX('Step 1_Metric 7'!$W$1:$AD$99999,    1,    MATCH(CONCATENATE($AL390," - ",$AI390),'Step 1_Metric 7'!$W$1:$AD$1,0))         :          INDEX('Step 1_Metric 7'!$W$1:$AD$99999,    99999,    MATCH(CONCATENATE($AL390," - ",$AI390),'Step 1_Metric 7'!$W$1:$AD$1,0)),
'Step 1_Metric 7'!$C$1:$C$99999,       $AM390,    'Step 1_Metric 7'!$D$1:$D$99999,     $AG390         )</f>
        <v>0</v>
      </c>
      <c r="AP390" s="104">
        <f t="shared" si="278"/>
        <v>0</v>
      </c>
      <c r="AQ390" s="104">
        <f t="shared" si="279"/>
        <v>0</v>
      </c>
      <c r="AR390" s="104" t="str">
        <f t="shared" si="280"/>
        <v/>
      </c>
      <c r="AS390" s="104" t="str">
        <f t="shared" si="281"/>
        <v/>
      </c>
      <c r="AT390" s="104" t="str">
        <f t="shared" si="282"/>
        <v/>
      </c>
      <c r="AU390" s="104">
        <f t="shared" si="283"/>
        <v>0</v>
      </c>
    </row>
    <row r="391" spans="32:47" x14ac:dyDescent="0.25">
      <c r="AF391" s="40">
        <f t="shared" si="262"/>
        <v>17</v>
      </c>
      <c r="AG391" s="40" t="str">
        <f t="shared" si="276"/>
        <v/>
      </c>
      <c r="AH391" s="40">
        <f t="shared" si="311"/>
        <v>7</v>
      </c>
      <c r="AI391" s="40" t="str">
        <f t="shared" ref="AI391:AK391" si="313">AI367</f>
        <v>Proprietor's Income</v>
      </c>
      <c r="AJ391" s="40">
        <f t="shared" si="313"/>
        <v>10</v>
      </c>
      <c r="AK391" s="40" t="str">
        <f t="shared" si="313"/>
        <v>Metric</v>
      </c>
      <c r="AL391" s="40" t="str">
        <f t="shared" si="237"/>
        <v>Post</v>
      </c>
      <c r="AM391" s="40">
        <f t="shared" si="233"/>
        <v>2</v>
      </c>
      <c r="AN391" s="40">
        <f>VLOOKUP(AM391,'Inputs_Metric 7'!$G$49:$H$51,2,FALSE)</f>
        <v>0.5</v>
      </c>
      <c r="AO391" s="104">
        <f>SUMIFS(
INDEX('Step 1_Metric 7'!$W$1:$AD$99999,    1,    MATCH(CONCATENATE($AL391," - ",$AI391),'Step 1_Metric 7'!$W$1:$AD$1,0))         :          INDEX('Step 1_Metric 7'!$W$1:$AD$99999,    99999,    MATCH(CONCATENATE($AL391," - ",$AI391),'Step 1_Metric 7'!$W$1:$AD$1,0)),
'Step 1_Metric 7'!$C$1:$C$99999,       $AM391,    'Step 1_Metric 7'!$D$1:$D$99999,     $AG391         )</f>
        <v>0</v>
      </c>
      <c r="AP391" s="104" t="str">
        <f t="shared" si="278"/>
        <v/>
      </c>
      <c r="AQ391" s="104" t="str">
        <f t="shared" si="279"/>
        <v/>
      </c>
      <c r="AR391" s="104" t="str">
        <f t="shared" si="280"/>
        <v/>
      </c>
      <c r="AS391" s="104" t="str">
        <f t="shared" si="281"/>
        <v/>
      </c>
      <c r="AT391" s="104">
        <f t="shared" si="282"/>
        <v>0</v>
      </c>
      <c r="AU391" s="104">
        <f t="shared" si="283"/>
        <v>0</v>
      </c>
    </row>
    <row r="392" spans="32:47" x14ac:dyDescent="0.25">
      <c r="AF392" s="40">
        <f t="shared" si="262"/>
        <v>17</v>
      </c>
      <c r="AG392" s="40" t="str">
        <f t="shared" si="276"/>
        <v/>
      </c>
      <c r="AH392" s="40">
        <f t="shared" si="311"/>
        <v>7</v>
      </c>
      <c r="AI392" s="40" t="str">
        <f t="shared" ref="AI392:AK392" si="314">AI368</f>
        <v>Proprietor's Income</v>
      </c>
      <c r="AJ392" s="40">
        <f t="shared" si="314"/>
        <v>10</v>
      </c>
      <c r="AK392" s="40" t="str">
        <f t="shared" si="314"/>
        <v>Metric</v>
      </c>
      <c r="AL392" s="40" t="str">
        <f t="shared" si="237"/>
        <v>Post</v>
      </c>
      <c r="AM392" s="40">
        <f t="shared" ref="AM392:AM455" si="315">AM389</f>
        <v>20</v>
      </c>
      <c r="AN392" s="40">
        <f>VLOOKUP(AM392,'Inputs_Metric 7'!$G$49:$H$51,2,FALSE)</f>
        <v>0.05</v>
      </c>
      <c r="AO392" s="104">
        <f>SUMIFS(
INDEX('Step 1_Metric 7'!$W$1:$AD$99999,    1,    MATCH(CONCATENATE($AL392," - ",$AI392),'Step 1_Metric 7'!$W$1:$AD$1,0))         :          INDEX('Step 1_Metric 7'!$W$1:$AD$99999,    99999,    MATCH(CONCATENATE($AL392," - ",$AI392),'Step 1_Metric 7'!$W$1:$AD$1,0)),
'Step 1_Metric 7'!$C$1:$C$99999,       $AM392,    'Step 1_Metric 7'!$D$1:$D$99999,     $AG392         )</f>
        <v>0</v>
      </c>
      <c r="AP392" s="104" t="str">
        <f t="shared" si="278"/>
        <v/>
      </c>
      <c r="AQ392" s="104" t="str">
        <f t="shared" si="279"/>
        <v/>
      </c>
      <c r="AR392" s="104">
        <f t="shared" si="280"/>
        <v>0</v>
      </c>
      <c r="AS392" s="104">
        <f t="shared" si="281"/>
        <v>0</v>
      </c>
      <c r="AT392" s="104" t="str">
        <f t="shared" si="282"/>
        <v/>
      </c>
      <c r="AU392" s="104">
        <f t="shared" si="283"/>
        <v>0</v>
      </c>
    </row>
    <row r="393" spans="32:47" x14ac:dyDescent="0.25">
      <c r="AF393" s="40">
        <f t="shared" si="262"/>
        <v>17</v>
      </c>
      <c r="AG393" s="40" t="str">
        <f t="shared" si="276"/>
        <v/>
      </c>
      <c r="AH393" s="40">
        <f t="shared" si="311"/>
        <v>7</v>
      </c>
      <c r="AI393" s="40" t="str">
        <f t="shared" ref="AI393:AK393" si="316">AI369</f>
        <v>Proprietor's Income</v>
      </c>
      <c r="AJ393" s="40">
        <f t="shared" si="316"/>
        <v>10</v>
      </c>
      <c r="AK393" s="40" t="str">
        <f t="shared" si="316"/>
        <v>Metric</v>
      </c>
      <c r="AL393" s="40" t="str">
        <f t="shared" si="237"/>
        <v>Post</v>
      </c>
      <c r="AM393" s="40">
        <f t="shared" si="315"/>
        <v>100</v>
      </c>
      <c r="AN393" s="40">
        <f>VLOOKUP(AM393,'Inputs_Metric 7'!$G$49:$H$51,2,FALSE)</f>
        <v>0.01</v>
      </c>
      <c r="AO393" s="104">
        <f>SUMIFS(
INDEX('Step 1_Metric 7'!$W$1:$AD$99999,    1,    MATCH(CONCATENATE($AL393," - ",$AI393),'Step 1_Metric 7'!$W$1:$AD$1,0))         :          INDEX('Step 1_Metric 7'!$W$1:$AD$99999,    99999,    MATCH(CONCATENATE($AL393," - ",$AI393),'Step 1_Metric 7'!$W$1:$AD$1,0)),
'Step 1_Metric 7'!$C$1:$C$99999,       $AM393,    'Step 1_Metric 7'!$D$1:$D$99999,     $AG393         )</f>
        <v>0</v>
      </c>
      <c r="AP393" s="104">
        <f t="shared" si="278"/>
        <v>0</v>
      </c>
      <c r="AQ393" s="104">
        <f t="shared" si="279"/>
        <v>0</v>
      </c>
      <c r="AR393" s="104" t="str">
        <f t="shared" si="280"/>
        <v/>
      </c>
      <c r="AS393" s="104" t="str">
        <f t="shared" si="281"/>
        <v/>
      </c>
      <c r="AT393" s="104" t="str">
        <f t="shared" si="282"/>
        <v/>
      </c>
      <c r="AU393" s="104">
        <f t="shared" si="283"/>
        <v>0</v>
      </c>
    </row>
    <row r="394" spans="32:47" x14ac:dyDescent="0.25">
      <c r="AF394" s="40">
        <f t="shared" si="262"/>
        <v>17</v>
      </c>
      <c r="AG394" s="40" t="str">
        <f t="shared" si="276"/>
        <v/>
      </c>
      <c r="AH394" s="40">
        <f t="shared" si="311"/>
        <v>7</v>
      </c>
      <c r="AI394" s="40" t="str">
        <f t="shared" ref="AI394:AK394" si="317">AI370</f>
        <v>Labor Income</v>
      </c>
      <c r="AJ394" s="40">
        <f t="shared" si="317"/>
        <v>11</v>
      </c>
      <c r="AK394" s="40" t="str">
        <f t="shared" si="317"/>
        <v>Metric</v>
      </c>
      <c r="AL394" s="40" t="str">
        <f t="shared" si="237"/>
        <v>Pre</v>
      </c>
      <c r="AM394" s="40">
        <f t="shared" si="315"/>
        <v>2</v>
      </c>
      <c r="AN394" s="40">
        <f>VLOOKUP(AM394,'Inputs_Metric 7'!$G$49:$H$51,2,FALSE)</f>
        <v>0.5</v>
      </c>
      <c r="AO394" s="104">
        <f>SUMIFS(
INDEX('Step 1_Metric 7'!$W$1:$AD$99999,    1,    MATCH(CONCATENATE($AL394," - ",$AI394),'Step 1_Metric 7'!$W$1:$AD$1,0))         :          INDEX('Step 1_Metric 7'!$W$1:$AD$99999,    99999,    MATCH(CONCATENATE($AL394," - ",$AI394),'Step 1_Metric 7'!$W$1:$AD$1,0)),
'Step 1_Metric 7'!$C$1:$C$99999,       $AM394,    'Step 1_Metric 7'!$D$1:$D$99999,     $AG394         )</f>
        <v>0</v>
      </c>
      <c r="AP394" s="104" t="str">
        <f t="shared" si="278"/>
        <v/>
      </c>
      <c r="AQ394" s="104" t="str">
        <f t="shared" si="279"/>
        <v/>
      </c>
      <c r="AR394" s="104" t="str">
        <f t="shared" si="280"/>
        <v/>
      </c>
      <c r="AS394" s="104" t="str">
        <f t="shared" si="281"/>
        <v/>
      </c>
      <c r="AT394" s="104">
        <f t="shared" si="282"/>
        <v>0</v>
      </c>
      <c r="AU394" s="104">
        <f t="shared" si="283"/>
        <v>0</v>
      </c>
    </row>
    <row r="395" spans="32:47" x14ac:dyDescent="0.25">
      <c r="AF395" s="40">
        <f t="shared" si="262"/>
        <v>17</v>
      </c>
      <c r="AG395" s="40" t="str">
        <f t="shared" si="276"/>
        <v/>
      </c>
      <c r="AH395" s="40">
        <f t="shared" si="311"/>
        <v>7</v>
      </c>
      <c r="AI395" s="40" t="str">
        <f t="shared" ref="AI395:AK395" si="318">AI371</f>
        <v>Labor Income</v>
      </c>
      <c r="AJ395" s="40">
        <f t="shared" si="318"/>
        <v>11</v>
      </c>
      <c r="AK395" s="40" t="str">
        <f t="shared" si="318"/>
        <v>Metric</v>
      </c>
      <c r="AL395" s="40" t="str">
        <f t="shared" ref="AL395:AL458" si="319">AL389</f>
        <v>Pre</v>
      </c>
      <c r="AM395" s="40">
        <f t="shared" si="315"/>
        <v>20</v>
      </c>
      <c r="AN395" s="40">
        <f>VLOOKUP(AM395,'Inputs_Metric 7'!$G$49:$H$51,2,FALSE)</f>
        <v>0.05</v>
      </c>
      <c r="AO395" s="104">
        <f>SUMIFS(
INDEX('Step 1_Metric 7'!$W$1:$AD$99999,    1,    MATCH(CONCATENATE($AL395," - ",$AI395),'Step 1_Metric 7'!$W$1:$AD$1,0))         :          INDEX('Step 1_Metric 7'!$W$1:$AD$99999,    99999,    MATCH(CONCATENATE($AL395," - ",$AI395),'Step 1_Metric 7'!$W$1:$AD$1,0)),
'Step 1_Metric 7'!$C$1:$C$99999,       $AM395,    'Step 1_Metric 7'!$D$1:$D$99999,     $AG395         )</f>
        <v>0</v>
      </c>
      <c r="AP395" s="104" t="str">
        <f t="shared" si="278"/>
        <v/>
      </c>
      <c r="AQ395" s="104" t="str">
        <f t="shared" si="279"/>
        <v/>
      </c>
      <c r="AR395" s="104">
        <f t="shared" si="280"/>
        <v>0</v>
      </c>
      <c r="AS395" s="104">
        <f t="shared" si="281"/>
        <v>0</v>
      </c>
      <c r="AT395" s="104" t="str">
        <f t="shared" si="282"/>
        <v/>
      </c>
      <c r="AU395" s="104">
        <f t="shared" si="283"/>
        <v>0</v>
      </c>
    </row>
    <row r="396" spans="32:47" x14ac:dyDescent="0.25">
      <c r="AF396" s="40">
        <f t="shared" si="262"/>
        <v>17</v>
      </c>
      <c r="AG396" s="40" t="str">
        <f t="shared" si="276"/>
        <v/>
      </c>
      <c r="AH396" s="40">
        <f t="shared" si="311"/>
        <v>7</v>
      </c>
      <c r="AI396" s="40" t="str">
        <f t="shared" ref="AI396:AK396" si="320">AI372</f>
        <v>Labor Income</v>
      </c>
      <c r="AJ396" s="40">
        <f t="shared" si="320"/>
        <v>11</v>
      </c>
      <c r="AK396" s="40" t="str">
        <f t="shared" si="320"/>
        <v>Metric</v>
      </c>
      <c r="AL396" s="40" t="str">
        <f t="shared" si="319"/>
        <v>Pre</v>
      </c>
      <c r="AM396" s="40">
        <f t="shared" si="315"/>
        <v>100</v>
      </c>
      <c r="AN396" s="40">
        <f>VLOOKUP(AM396,'Inputs_Metric 7'!$G$49:$H$51,2,FALSE)</f>
        <v>0.01</v>
      </c>
      <c r="AO396" s="104">
        <f>SUMIFS(
INDEX('Step 1_Metric 7'!$W$1:$AD$99999,    1,    MATCH(CONCATENATE($AL396," - ",$AI396),'Step 1_Metric 7'!$W$1:$AD$1,0))         :          INDEX('Step 1_Metric 7'!$W$1:$AD$99999,    99999,    MATCH(CONCATENATE($AL396," - ",$AI396),'Step 1_Metric 7'!$W$1:$AD$1,0)),
'Step 1_Metric 7'!$C$1:$C$99999,       $AM396,    'Step 1_Metric 7'!$D$1:$D$99999,     $AG396         )</f>
        <v>0</v>
      </c>
      <c r="AP396" s="104">
        <f t="shared" si="278"/>
        <v>0</v>
      </c>
      <c r="AQ396" s="104">
        <f t="shared" si="279"/>
        <v>0</v>
      </c>
      <c r="AR396" s="104" t="str">
        <f t="shared" si="280"/>
        <v/>
      </c>
      <c r="AS396" s="104" t="str">
        <f t="shared" si="281"/>
        <v/>
      </c>
      <c r="AT396" s="104" t="str">
        <f t="shared" si="282"/>
        <v/>
      </c>
      <c r="AU396" s="104">
        <f t="shared" si="283"/>
        <v>0</v>
      </c>
    </row>
    <row r="397" spans="32:47" x14ac:dyDescent="0.25">
      <c r="AF397" s="40">
        <f t="shared" si="262"/>
        <v>17</v>
      </c>
      <c r="AG397" s="40" t="str">
        <f t="shared" si="276"/>
        <v/>
      </c>
      <c r="AH397" s="40">
        <f t="shared" si="311"/>
        <v>7</v>
      </c>
      <c r="AI397" s="40" t="str">
        <f t="shared" ref="AI397:AK397" si="321">AI373</f>
        <v>Labor Income</v>
      </c>
      <c r="AJ397" s="40">
        <f t="shared" si="321"/>
        <v>11</v>
      </c>
      <c r="AK397" s="40" t="str">
        <f t="shared" si="321"/>
        <v>Metric</v>
      </c>
      <c r="AL397" s="40" t="str">
        <f t="shared" si="319"/>
        <v>Post</v>
      </c>
      <c r="AM397" s="40">
        <f t="shared" si="315"/>
        <v>2</v>
      </c>
      <c r="AN397" s="40">
        <f>VLOOKUP(AM397,'Inputs_Metric 7'!$G$49:$H$51,2,FALSE)</f>
        <v>0.5</v>
      </c>
      <c r="AO397" s="104">
        <f>SUMIFS(
INDEX('Step 1_Metric 7'!$W$1:$AD$99999,    1,    MATCH(CONCATENATE($AL397," - ",$AI397),'Step 1_Metric 7'!$W$1:$AD$1,0))         :          INDEX('Step 1_Metric 7'!$W$1:$AD$99999,    99999,    MATCH(CONCATENATE($AL397," - ",$AI397),'Step 1_Metric 7'!$W$1:$AD$1,0)),
'Step 1_Metric 7'!$C$1:$C$99999,       $AM397,    'Step 1_Metric 7'!$D$1:$D$99999,     $AG397         )</f>
        <v>0</v>
      </c>
      <c r="AP397" s="104" t="str">
        <f t="shared" si="278"/>
        <v/>
      </c>
      <c r="AQ397" s="104" t="str">
        <f t="shared" si="279"/>
        <v/>
      </c>
      <c r="AR397" s="104" t="str">
        <f t="shared" si="280"/>
        <v/>
      </c>
      <c r="AS397" s="104" t="str">
        <f t="shared" si="281"/>
        <v/>
      </c>
      <c r="AT397" s="104">
        <f t="shared" si="282"/>
        <v>0</v>
      </c>
      <c r="AU397" s="104">
        <f t="shared" si="283"/>
        <v>0</v>
      </c>
    </row>
    <row r="398" spans="32:47" x14ac:dyDescent="0.25">
      <c r="AF398" s="40">
        <f t="shared" si="262"/>
        <v>17</v>
      </c>
      <c r="AG398" s="40" t="str">
        <f t="shared" si="276"/>
        <v/>
      </c>
      <c r="AH398" s="40">
        <f t="shared" si="311"/>
        <v>7</v>
      </c>
      <c r="AI398" s="40" t="str">
        <f t="shared" ref="AI398:AK398" si="322">AI374</f>
        <v>Labor Income</v>
      </c>
      <c r="AJ398" s="40">
        <f t="shared" si="322"/>
        <v>11</v>
      </c>
      <c r="AK398" s="40" t="str">
        <f t="shared" si="322"/>
        <v>Metric</v>
      </c>
      <c r="AL398" s="40" t="str">
        <f t="shared" si="319"/>
        <v>Post</v>
      </c>
      <c r="AM398" s="40">
        <f t="shared" si="315"/>
        <v>20</v>
      </c>
      <c r="AN398" s="40">
        <f>VLOOKUP(AM398,'Inputs_Metric 7'!$G$49:$H$51,2,FALSE)</f>
        <v>0.05</v>
      </c>
      <c r="AO398" s="104">
        <f>SUMIFS(
INDEX('Step 1_Metric 7'!$W$1:$AD$99999,    1,    MATCH(CONCATENATE($AL398," - ",$AI398),'Step 1_Metric 7'!$W$1:$AD$1,0))         :          INDEX('Step 1_Metric 7'!$W$1:$AD$99999,    99999,    MATCH(CONCATENATE($AL398," - ",$AI398),'Step 1_Metric 7'!$W$1:$AD$1,0)),
'Step 1_Metric 7'!$C$1:$C$99999,       $AM398,    'Step 1_Metric 7'!$D$1:$D$99999,     $AG398         )</f>
        <v>0</v>
      </c>
      <c r="AP398" s="104" t="str">
        <f t="shared" si="278"/>
        <v/>
      </c>
      <c r="AQ398" s="104" t="str">
        <f t="shared" si="279"/>
        <v/>
      </c>
      <c r="AR398" s="104">
        <f t="shared" si="280"/>
        <v>0</v>
      </c>
      <c r="AS398" s="104">
        <f t="shared" si="281"/>
        <v>0</v>
      </c>
      <c r="AT398" s="104" t="str">
        <f t="shared" si="282"/>
        <v/>
      </c>
      <c r="AU398" s="104">
        <f t="shared" si="283"/>
        <v>0</v>
      </c>
    </row>
    <row r="399" spans="32:47" x14ac:dyDescent="0.25">
      <c r="AF399" s="40">
        <f t="shared" si="262"/>
        <v>17</v>
      </c>
      <c r="AG399" s="40" t="str">
        <f t="shared" si="276"/>
        <v/>
      </c>
      <c r="AH399" s="40">
        <f t="shared" si="311"/>
        <v>7</v>
      </c>
      <c r="AI399" s="40" t="str">
        <f t="shared" ref="AI399:AK399" si="323">AI375</f>
        <v>Labor Income</v>
      </c>
      <c r="AJ399" s="40">
        <f t="shared" si="323"/>
        <v>11</v>
      </c>
      <c r="AK399" s="40" t="str">
        <f t="shared" si="323"/>
        <v>Metric</v>
      </c>
      <c r="AL399" s="40" t="str">
        <f t="shared" si="319"/>
        <v>Post</v>
      </c>
      <c r="AM399" s="40">
        <f t="shared" si="315"/>
        <v>100</v>
      </c>
      <c r="AN399" s="40">
        <f>VLOOKUP(AM399,'Inputs_Metric 7'!$G$49:$H$51,2,FALSE)</f>
        <v>0.01</v>
      </c>
      <c r="AO399" s="104">
        <f>SUMIFS(
INDEX('Step 1_Metric 7'!$W$1:$AD$99999,    1,    MATCH(CONCATENATE($AL399," - ",$AI399),'Step 1_Metric 7'!$W$1:$AD$1,0))         :          INDEX('Step 1_Metric 7'!$W$1:$AD$99999,    99999,    MATCH(CONCATENATE($AL399," - ",$AI399),'Step 1_Metric 7'!$W$1:$AD$1,0)),
'Step 1_Metric 7'!$C$1:$C$99999,       $AM399,    'Step 1_Metric 7'!$D$1:$D$99999,     $AG399         )</f>
        <v>0</v>
      </c>
      <c r="AP399" s="104">
        <f t="shared" si="278"/>
        <v>0</v>
      </c>
      <c r="AQ399" s="104">
        <f t="shared" si="279"/>
        <v>0</v>
      </c>
      <c r="AR399" s="104" t="str">
        <f t="shared" si="280"/>
        <v/>
      </c>
      <c r="AS399" s="104" t="str">
        <f t="shared" si="281"/>
        <v/>
      </c>
      <c r="AT399" s="104" t="str">
        <f t="shared" si="282"/>
        <v/>
      </c>
      <c r="AU399" s="104">
        <f t="shared" si="283"/>
        <v>0</v>
      </c>
    </row>
    <row r="400" spans="32:47" x14ac:dyDescent="0.25">
      <c r="AF400" s="40">
        <f t="shared" si="262"/>
        <v>17</v>
      </c>
      <c r="AG400" s="40" t="str">
        <f t="shared" si="276"/>
        <v/>
      </c>
      <c r="AH400" s="40">
        <f t="shared" si="311"/>
        <v>7</v>
      </c>
      <c r="AI400" s="40" t="str">
        <f t="shared" ref="AI400:AK400" si="324">AI376</f>
        <v>Employment</v>
      </c>
      <c r="AJ400" s="40">
        <f t="shared" si="324"/>
        <v>12</v>
      </c>
      <c r="AK400" s="40" t="str">
        <f t="shared" si="324"/>
        <v>Metric</v>
      </c>
      <c r="AL400" s="40" t="str">
        <f t="shared" si="319"/>
        <v>Pre</v>
      </c>
      <c r="AM400" s="40">
        <f t="shared" si="315"/>
        <v>2</v>
      </c>
      <c r="AN400" s="40">
        <f>VLOOKUP(AM400,'Inputs_Metric 7'!$G$49:$H$51,2,FALSE)</f>
        <v>0.5</v>
      </c>
      <c r="AO400" s="104">
        <f>SUMIFS(
INDEX('Step 1_Metric 7'!$W$1:$AD$99999,    1,    MATCH(CONCATENATE($AL400," - ",$AI400),'Step 1_Metric 7'!$W$1:$AD$1,0))         :          INDEX('Step 1_Metric 7'!$W$1:$AD$99999,    99999,    MATCH(CONCATENATE($AL400," - ",$AI400),'Step 1_Metric 7'!$W$1:$AD$1,0)),
'Step 1_Metric 7'!$C$1:$C$99999,       $AM400,    'Step 1_Metric 7'!$D$1:$D$99999,     $AG400         )</f>
        <v>0</v>
      </c>
      <c r="AP400" s="104" t="str">
        <f t="shared" si="278"/>
        <v/>
      </c>
      <c r="AQ400" s="104" t="str">
        <f t="shared" si="279"/>
        <v/>
      </c>
      <c r="AR400" s="104" t="str">
        <f t="shared" si="280"/>
        <v/>
      </c>
      <c r="AS400" s="104" t="str">
        <f t="shared" si="281"/>
        <v/>
      </c>
      <c r="AT400" s="104">
        <f t="shared" si="282"/>
        <v>0</v>
      </c>
      <c r="AU400" s="104">
        <f t="shared" si="283"/>
        <v>0</v>
      </c>
    </row>
    <row r="401" spans="32:47" x14ac:dyDescent="0.25">
      <c r="AF401" s="40">
        <f t="shared" si="262"/>
        <v>17</v>
      </c>
      <c r="AG401" s="40" t="str">
        <f t="shared" si="276"/>
        <v/>
      </c>
      <c r="AH401" s="40">
        <f t="shared" si="311"/>
        <v>7</v>
      </c>
      <c r="AI401" s="40" t="str">
        <f t="shared" ref="AI401:AK401" si="325">AI377</f>
        <v>Employment</v>
      </c>
      <c r="AJ401" s="40">
        <f t="shared" si="325"/>
        <v>12</v>
      </c>
      <c r="AK401" s="40" t="str">
        <f t="shared" si="325"/>
        <v>Metric</v>
      </c>
      <c r="AL401" s="40" t="str">
        <f t="shared" si="319"/>
        <v>Pre</v>
      </c>
      <c r="AM401" s="40">
        <f t="shared" si="315"/>
        <v>20</v>
      </c>
      <c r="AN401" s="40">
        <f>VLOOKUP(AM401,'Inputs_Metric 7'!$G$49:$H$51,2,FALSE)</f>
        <v>0.05</v>
      </c>
      <c r="AO401" s="104">
        <f>SUMIFS(
INDEX('Step 1_Metric 7'!$W$1:$AD$99999,    1,    MATCH(CONCATENATE($AL401," - ",$AI401),'Step 1_Metric 7'!$W$1:$AD$1,0))         :          INDEX('Step 1_Metric 7'!$W$1:$AD$99999,    99999,    MATCH(CONCATENATE($AL401," - ",$AI401),'Step 1_Metric 7'!$W$1:$AD$1,0)),
'Step 1_Metric 7'!$C$1:$C$99999,       $AM401,    'Step 1_Metric 7'!$D$1:$D$99999,     $AG401         )</f>
        <v>0</v>
      </c>
      <c r="AP401" s="104" t="str">
        <f t="shared" si="278"/>
        <v/>
      </c>
      <c r="AQ401" s="104" t="str">
        <f t="shared" si="279"/>
        <v/>
      </c>
      <c r="AR401" s="104">
        <f t="shared" si="280"/>
        <v>0</v>
      </c>
      <c r="AS401" s="104">
        <f t="shared" si="281"/>
        <v>0</v>
      </c>
      <c r="AT401" s="104" t="str">
        <f t="shared" si="282"/>
        <v/>
      </c>
      <c r="AU401" s="104">
        <f t="shared" si="283"/>
        <v>0</v>
      </c>
    </row>
    <row r="402" spans="32:47" x14ac:dyDescent="0.25">
      <c r="AF402" s="40">
        <f t="shared" si="262"/>
        <v>17</v>
      </c>
      <c r="AG402" s="40" t="str">
        <f t="shared" si="276"/>
        <v/>
      </c>
      <c r="AH402" s="40">
        <f t="shared" si="311"/>
        <v>7</v>
      </c>
      <c r="AI402" s="40" t="str">
        <f t="shared" ref="AI402:AK402" si="326">AI378</f>
        <v>Employment</v>
      </c>
      <c r="AJ402" s="40">
        <f t="shared" si="326"/>
        <v>12</v>
      </c>
      <c r="AK402" s="40" t="str">
        <f t="shared" si="326"/>
        <v>Metric</v>
      </c>
      <c r="AL402" s="40" t="str">
        <f t="shared" si="319"/>
        <v>Pre</v>
      </c>
      <c r="AM402" s="40">
        <f t="shared" si="315"/>
        <v>100</v>
      </c>
      <c r="AN402" s="40">
        <f>VLOOKUP(AM402,'Inputs_Metric 7'!$G$49:$H$51,2,FALSE)</f>
        <v>0.01</v>
      </c>
      <c r="AO402" s="104">
        <f>SUMIFS(
INDEX('Step 1_Metric 7'!$W$1:$AD$99999,    1,    MATCH(CONCATENATE($AL402," - ",$AI402),'Step 1_Metric 7'!$W$1:$AD$1,0))         :          INDEX('Step 1_Metric 7'!$W$1:$AD$99999,    99999,    MATCH(CONCATENATE($AL402," - ",$AI402),'Step 1_Metric 7'!$W$1:$AD$1,0)),
'Step 1_Metric 7'!$C$1:$C$99999,       $AM402,    'Step 1_Metric 7'!$D$1:$D$99999,     $AG402         )</f>
        <v>0</v>
      </c>
      <c r="AP402" s="104">
        <f t="shared" si="278"/>
        <v>0</v>
      </c>
      <c r="AQ402" s="104">
        <f t="shared" si="279"/>
        <v>0</v>
      </c>
      <c r="AR402" s="104" t="str">
        <f t="shared" si="280"/>
        <v/>
      </c>
      <c r="AS402" s="104" t="str">
        <f t="shared" si="281"/>
        <v/>
      </c>
      <c r="AT402" s="104" t="str">
        <f t="shared" si="282"/>
        <v/>
      </c>
      <c r="AU402" s="104">
        <f t="shared" si="283"/>
        <v>0</v>
      </c>
    </row>
    <row r="403" spans="32:47" x14ac:dyDescent="0.25">
      <c r="AF403" s="40">
        <f t="shared" si="262"/>
        <v>17</v>
      </c>
      <c r="AG403" s="40" t="str">
        <f t="shared" si="276"/>
        <v/>
      </c>
      <c r="AH403" s="40">
        <f t="shared" si="311"/>
        <v>7</v>
      </c>
      <c r="AI403" s="40" t="str">
        <f t="shared" ref="AI403:AK403" si="327">AI379</f>
        <v>Employment</v>
      </c>
      <c r="AJ403" s="40">
        <f t="shared" si="327"/>
        <v>12</v>
      </c>
      <c r="AK403" s="40" t="str">
        <f t="shared" si="327"/>
        <v>Metric</v>
      </c>
      <c r="AL403" s="40" t="str">
        <f t="shared" si="319"/>
        <v>Post</v>
      </c>
      <c r="AM403" s="40">
        <f t="shared" si="315"/>
        <v>2</v>
      </c>
      <c r="AN403" s="40">
        <f>VLOOKUP(AM403,'Inputs_Metric 7'!$G$49:$H$51,2,FALSE)</f>
        <v>0.5</v>
      </c>
      <c r="AO403" s="104">
        <f>SUMIFS(
INDEX('Step 1_Metric 7'!$W$1:$AD$99999,    1,    MATCH(CONCATENATE($AL403," - ",$AI403),'Step 1_Metric 7'!$W$1:$AD$1,0))         :          INDEX('Step 1_Metric 7'!$W$1:$AD$99999,    99999,    MATCH(CONCATENATE($AL403," - ",$AI403),'Step 1_Metric 7'!$W$1:$AD$1,0)),
'Step 1_Metric 7'!$C$1:$C$99999,       $AM403,    'Step 1_Metric 7'!$D$1:$D$99999,     $AG403         )</f>
        <v>0</v>
      </c>
      <c r="AP403" s="104" t="str">
        <f t="shared" si="278"/>
        <v/>
      </c>
      <c r="AQ403" s="104" t="str">
        <f t="shared" si="279"/>
        <v/>
      </c>
      <c r="AR403" s="104" t="str">
        <f t="shared" si="280"/>
        <v/>
      </c>
      <c r="AS403" s="104" t="str">
        <f t="shared" si="281"/>
        <v/>
      </c>
      <c r="AT403" s="104">
        <f t="shared" si="282"/>
        <v>0</v>
      </c>
      <c r="AU403" s="104">
        <f t="shared" si="283"/>
        <v>0</v>
      </c>
    </row>
    <row r="404" spans="32:47" x14ac:dyDescent="0.25">
      <c r="AF404" s="40">
        <f t="shared" si="262"/>
        <v>17</v>
      </c>
      <c r="AG404" s="40" t="str">
        <f t="shared" si="276"/>
        <v/>
      </c>
      <c r="AH404" s="40">
        <f t="shared" si="311"/>
        <v>7</v>
      </c>
      <c r="AI404" s="40" t="str">
        <f t="shared" ref="AI404:AK404" si="328">AI380</f>
        <v>Employment</v>
      </c>
      <c r="AJ404" s="40">
        <f t="shared" si="328"/>
        <v>12</v>
      </c>
      <c r="AK404" s="40" t="str">
        <f t="shared" si="328"/>
        <v>Metric</v>
      </c>
      <c r="AL404" s="40" t="str">
        <f t="shared" si="319"/>
        <v>Post</v>
      </c>
      <c r="AM404" s="40">
        <f t="shared" si="315"/>
        <v>20</v>
      </c>
      <c r="AN404" s="40">
        <f>VLOOKUP(AM404,'Inputs_Metric 7'!$G$49:$H$51,2,FALSE)</f>
        <v>0.05</v>
      </c>
      <c r="AO404" s="104">
        <f>SUMIFS(
INDEX('Step 1_Metric 7'!$W$1:$AD$99999,    1,    MATCH(CONCATENATE($AL404," - ",$AI404),'Step 1_Metric 7'!$W$1:$AD$1,0))         :          INDEX('Step 1_Metric 7'!$W$1:$AD$99999,    99999,    MATCH(CONCATENATE($AL404," - ",$AI404),'Step 1_Metric 7'!$W$1:$AD$1,0)),
'Step 1_Metric 7'!$C$1:$C$99999,       $AM404,    'Step 1_Metric 7'!$D$1:$D$99999,     $AG404         )</f>
        <v>0</v>
      </c>
      <c r="AP404" s="104" t="str">
        <f t="shared" si="278"/>
        <v/>
      </c>
      <c r="AQ404" s="104" t="str">
        <f t="shared" si="279"/>
        <v/>
      </c>
      <c r="AR404" s="104">
        <f t="shared" si="280"/>
        <v>0</v>
      </c>
      <c r="AS404" s="104">
        <f t="shared" si="281"/>
        <v>0</v>
      </c>
      <c r="AT404" s="104" t="str">
        <f t="shared" si="282"/>
        <v/>
      </c>
      <c r="AU404" s="104">
        <f t="shared" si="283"/>
        <v>0</v>
      </c>
    </row>
    <row r="405" spans="32:47" x14ac:dyDescent="0.25">
      <c r="AF405" s="40">
        <f t="shared" si="262"/>
        <v>17</v>
      </c>
      <c r="AG405" s="40" t="str">
        <f t="shared" si="276"/>
        <v/>
      </c>
      <c r="AH405" s="40">
        <f t="shared" si="311"/>
        <v>7</v>
      </c>
      <c r="AI405" s="40" t="str">
        <f t="shared" ref="AI405:AK405" si="329">AI381</f>
        <v>Employment</v>
      </c>
      <c r="AJ405" s="40">
        <f t="shared" si="329"/>
        <v>12</v>
      </c>
      <c r="AK405" s="40" t="str">
        <f t="shared" si="329"/>
        <v>Metric</v>
      </c>
      <c r="AL405" s="40" t="str">
        <f t="shared" si="319"/>
        <v>Post</v>
      </c>
      <c r="AM405" s="40">
        <f t="shared" si="315"/>
        <v>100</v>
      </c>
      <c r="AN405" s="40">
        <f>VLOOKUP(AM405,'Inputs_Metric 7'!$G$49:$H$51,2,FALSE)</f>
        <v>0.01</v>
      </c>
      <c r="AO405" s="104">
        <f>SUMIFS(
INDEX('Step 1_Metric 7'!$W$1:$AD$99999,    1,    MATCH(CONCATENATE($AL405," - ",$AI405),'Step 1_Metric 7'!$W$1:$AD$1,0))         :          INDEX('Step 1_Metric 7'!$W$1:$AD$99999,    99999,    MATCH(CONCATENATE($AL405," - ",$AI405),'Step 1_Metric 7'!$W$1:$AD$1,0)),
'Step 1_Metric 7'!$C$1:$C$99999,       $AM405,    'Step 1_Metric 7'!$D$1:$D$99999,     $AG405         )</f>
        <v>0</v>
      </c>
      <c r="AP405" s="104">
        <f t="shared" si="278"/>
        <v>0</v>
      </c>
      <c r="AQ405" s="104">
        <f t="shared" si="279"/>
        <v>0</v>
      </c>
      <c r="AR405" s="104" t="str">
        <f t="shared" si="280"/>
        <v/>
      </c>
      <c r="AS405" s="104" t="str">
        <f t="shared" si="281"/>
        <v/>
      </c>
      <c r="AT405" s="104" t="str">
        <f t="shared" si="282"/>
        <v/>
      </c>
      <c r="AU405" s="104">
        <f t="shared" si="283"/>
        <v>0</v>
      </c>
    </row>
    <row r="406" spans="32:47" x14ac:dyDescent="0.25">
      <c r="AF406" s="40">
        <f t="shared" si="262"/>
        <v>17</v>
      </c>
      <c r="AG406" s="40" t="str">
        <f t="shared" si="276"/>
        <v/>
      </c>
      <c r="AH406" s="40">
        <f t="shared" si="311"/>
        <v>7</v>
      </c>
      <c r="AI406" s="40" t="str">
        <f t="shared" ref="AI406:AK406" si="330">AI382</f>
        <v>Output</v>
      </c>
      <c r="AJ406" s="40">
        <f t="shared" si="330"/>
        <v>1</v>
      </c>
      <c r="AK406" s="40" t="str">
        <f t="shared" si="330"/>
        <v>Priority Metric</v>
      </c>
      <c r="AL406" s="40" t="str">
        <f t="shared" si="319"/>
        <v>Pre</v>
      </c>
      <c r="AM406" s="40">
        <f t="shared" si="315"/>
        <v>2</v>
      </c>
      <c r="AN406" s="40">
        <f>VLOOKUP(AM406,'Inputs_Metric 7'!$G$49:$H$51,2,FALSE)</f>
        <v>0.5</v>
      </c>
      <c r="AO406" s="104">
        <f>SUMIFS(
INDEX('Step 1_Metric 7'!$W$1:$AD$99999,    1,    MATCH(CONCATENATE($AL406," - ",$AI406),'Step 1_Metric 7'!$W$1:$AD$1,0))         :          INDEX('Step 1_Metric 7'!$W$1:$AD$99999,    99999,    MATCH(CONCATENATE($AL406," - ",$AI406),'Step 1_Metric 7'!$W$1:$AD$1,0)),
'Step 1_Metric 7'!$C$1:$C$99999,       $AM406,    'Step 1_Metric 7'!$D$1:$D$99999,     $AG406         )</f>
        <v>0</v>
      </c>
      <c r="AP406" s="104" t="str">
        <f t="shared" si="278"/>
        <v/>
      </c>
      <c r="AQ406" s="104" t="str">
        <f t="shared" si="279"/>
        <v/>
      </c>
      <c r="AR406" s="104" t="str">
        <f t="shared" si="280"/>
        <v/>
      </c>
      <c r="AS406" s="104" t="str">
        <f t="shared" si="281"/>
        <v/>
      </c>
      <c r="AT406" s="104">
        <f t="shared" si="282"/>
        <v>0</v>
      </c>
      <c r="AU406" s="104">
        <f t="shared" si="283"/>
        <v>0</v>
      </c>
    </row>
    <row r="407" spans="32:47" x14ac:dyDescent="0.25">
      <c r="AF407" s="40">
        <f t="shared" si="262"/>
        <v>17</v>
      </c>
      <c r="AG407" s="40" t="str">
        <f t="shared" si="276"/>
        <v/>
      </c>
      <c r="AH407" s="40">
        <f t="shared" si="311"/>
        <v>7</v>
      </c>
      <c r="AI407" s="40" t="str">
        <f t="shared" ref="AI407:AK407" si="331">AI383</f>
        <v>Output</v>
      </c>
      <c r="AJ407" s="40">
        <f t="shared" si="331"/>
        <v>1</v>
      </c>
      <c r="AK407" s="40" t="str">
        <f t="shared" si="331"/>
        <v>Priority Metric</v>
      </c>
      <c r="AL407" s="40" t="str">
        <f t="shared" si="319"/>
        <v>Pre</v>
      </c>
      <c r="AM407" s="40">
        <f t="shared" si="315"/>
        <v>20</v>
      </c>
      <c r="AN407" s="40">
        <f>VLOOKUP(AM407,'Inputs_Metric 7'!$G$49:$H$51,2,FALSE)</f>
        <v>0.05</v>
      </c>
      <c r="AO407" s="104">
        <f>SUMIFS(
INDEX('Step 1_Metric 7'!$W$1:$AD$99999,    1,    MATCH(CONCATENATE($AL407," - ",$AI407),'Step 1_Metric 7'!$W$1:$AD$1,0))         :          INDEX('Step 1_Metric 7'!$W$1:$AD$99999,    99999,    MATCH(CONCATENATE($AL407," - ",$AI407),'Step 1_Metric 7'!$W$1:$AD$1,0)),
'Step 1_Metric 7'!$C$1:$C$99999,       $AM407,    'Step 1_Metric 7'!$D$1:$D$99999,     $AG407         )</f>
        <v>0</v>
      </c>
      <c r="AP407" s="104" t="str">
        <f t="shared" si="278"/>
        <v/>
      </c>
      <c r="AQ407" s="104" t="str">
        <f t="shared" si="279"/>
        <v/>
      </c>
      <c r="AR407" s="104">
        <f t="shared" si="280"/>
        <v>0</v>
      </c>
      <c r="AS407" s="104">
        <f t="shared" si="281"/>
        <v>0</v>
      </c>
      <c r="AT407" s="104" t="str">
        <f t="shared" si="282"/>
        <v/>
      </c>
      <c r="AU407" s="104">
        <f t="shared" si="283"/>
        <v>0</v>
      </c>
    </row>
    <row r="408" spans="32:47" x14ac:dyDescent="0.25">
      <c r="AF408" s="40">
        <f t="shared" si="262"/>
        <v>17</v>
      </c>
      <c r="AG408" s="40" t="str">
        <f t="shared" si="276"/>
        <v/>
      </c>
      <c r="AH408" s="40">
        <f t="shared" si="311"/>
        <v>7</v>
      </c>
      <c r="AI408" s="40" t="str">
        <f t="shared" ref="AI408:AK408" si="332">AI384</f>
        <v>Output</v>
      </c>
      <c r="AJ408" s="40">
        <f t="shared" si="332"/>
        <v>1</v>
      </c>
      <c r="AK408" s="40" t="str">
        <f t="shared" si="332"/>
        <v>Priority Metric</v>
      </c>
      <c r="AL408" s="40" t="str">
        <f t="shared" si="319"/>
        <v>Pre</v>
      </c>
      <c r="AM408" s="40">
        <f t="shared" si="315"/>
        <v>100</v>
      </c>
      <c r="AN408" s="40">
        <f>VLOOKUP(AM408,'Inputs_Metric 7'!$G$49:$H$51,2,FALSE)</f>
        <v>0.01</v>
      </c>
      <c r="AO408" s="104">
        <f>SUMIFS(
INDEX('Step 1_Metric 7'!$W$1:$AD$99999,    1,    MATCH(CONCATENATE($AL408," - ",$AI408),'Step 1_Metric 7'!$W$1:$AD$1,0))         :          INDEX('Step 1_Metric 7'!$W$1:$AD$99999,    99999,    MATCH(CONCATENATE($AL408," - ",$AI408),'Step 1_Metric 7'!$W$1:$AD$1,0)),
'Step 1_Metric 7'!$C$1:$C$99999,       $AM408,    'Step 1_Metric 7'!$D$1:$D$99999,     $AG408         )</f>
        <v>0</v>
      </c>
      <c r="AP408" s="104">
        <f t="shared" si="278"/>
        <v>0</v>
      </c>
      <c r="AQ408" s="104">
        <f t="shared" si="279"/>
        <v>0</v>
      </c>
      <c r="AR408" s="104" t="str">
        <f t="shared" si="280"/>
        <v/>
      </c>
      <c r="AS408" s="104" t="str">
        <f t="shared" si="281"/>
        <v/>
      </c>
      <c r="AT408" s="104" t="str">
        <f t="shared" si="282"/>
        <v/>
      </c>
      <c r="AU408" s="104">
        <f t="shared" si="283"/>
        <v>0</v>
      </c>
    </row>
    <row r="409" spans="32:47" x14ac:dyDescent="0.25">
      <c r="AF409" s="40">
        <f t="shared" si="262"/>
        <v>17</v>
      </c>
      <c r="AG409" s="40" t="str">
        <f t="shared" si="276"/>
        <v/>
      </c>
      <c r="AH409" s="40">
        <f t="shared" si="311"/>
        <v>7</v>
      </c>
      <c r="AI409" s="40" t="str">
        <f t="shared" ref="AI409:AK409" si="333">AI385</f>
        <v>Output</v>
      </c>
      <c r="AJ409" s="40">
        <f t="shared" si="333"/>
        <v>1</v>
      </c>
      <c r="AK409" s="40" t="str">
        <f t="shared" si="333"/>
        <v>Priority Metric</v>
      </c>
      <c r="AL409" s="40" t="str">
        <f t="shared" si="319"/>
        <v>Post</v>
      </c>
      <c r="AM409" s="40">
        <f t="shared" si="315"/>
        <v>2</v>
      </c>
      <c r="AN409" s="40">
        <f>VLOOKUP(AM409,'Inputs_Metric 7'!$G$49:$H$51,2,FALSE)</f>
        <v>0.5</v>
      </c>
      <c r="AO409" s="104">
        <f>SUMIFS(
INDEX('Step 1_Metric 7'!$W$1:$AD$99999,    1,    MATCH(CONCATENATE($AL409," - ",$AI409),'Step 1_Metric 7'!$W$1:$AD$1,0))         :          INDEX('Step 1_Metric 7'!$W$1:$AD$99999,    99999,    MATCH(CONCATENATE($AL409," - ",$AI409),'Step 1_Metric 7'!$W$1:$AD$1,0)),
'Step 1_Metric 7'!$C$1:$C$99999,       $AM409,    'Step 1_Metric 7'!$D$1:$D$99999,     $AG409         )</f>
        <v>0</v>
      </c>
      <c r="AP409" s="104" t="str">
        <f t="shared" si="278"/>
        <v/>
      </c>
      <c r="AQ409" s="104" t="str">
        <f t="shared" si="279"/>
        <v/>
      </c>
      <c r="AR409" s="104" t="str">
        <f t="shared" si="280"/>
        <v/>
      </c>
      <c r="AS409" s="104" t="str">
        <f t="shared" si="281"/>
        <v/>
      </c>
      <c r="AT409" s="104">
        <f t="shared" si="282"/>
        <v>0</v>
      </c>
      <c r="AU409" s="104">
        <f t="shared" si="283"/>
        <v>0</v>
      </c>
    </row>
    <row r="410" spans="32:47" x14ac:dyDescent="0.25">
      <c r="AF410" s="40">
        <f t="shared" si="262"/>
        <v>17</v>
      </c>
      <c r="AG410" s="40" t="str">
        <f t="shared" si="276"/>
        <v/>
      </c>
      <c r="AH410" s="40">
        <f t="shared" si="311"/>
        <v>7</v>
      </c>
      <c r="AI410" s="40" t="str">
        <f t="shared" ref="AI410:AK410" si="334">AI386</f>
        <v>Output</v>
      </c>
      <c r="AJ410" s="40">
        <f t="shared" si="334"/>
        <v>1</v>
      </c>
      <c r="AK410" s="40" t="str">
        <f t="shared" si="334"/>
        <v>Priority Metric</v>
      </c>
      <c r="AL410" s="40" t="str">
        <f t="shared" si="319"/>
        <v>Post</v>
      </c>
      <c r="AM410" s="40">
        <f t="shared" si="315"/>
        <v>20</v>
      </c>
      <c r="AN410" s="40">
        <f>VLOOKUP(AM410,'Inputs_Metric 7'!$G$49:$H$51,2,FALSE)</f>
        <v>0.05</v>
      </c>
      <c r="AO410" s="104">
        <f>SUMIFS(
INDEX('Step 1_Metric 7'!$W$1:$AD$99999,    1,    MATCH(CONCATENATE($AL410," - ",$AI410),'Step 1_Metric 7'!$W$1:$AD$1,0))         :          INDEX('Step 1_Metric 7'!$W$1:$AD$99999,    99999,    MATCH(CONCATENATE($AL410," - ",$AI410),'Step 1_Metric 7'!$W$1:$AD$1,0)),
'Step 1_Metric 7'!$C$1:$C$99999,       $AM410,    'Step 1_Metric 7'!$D$1:$D$99999,     $AG410         )</f>
        <v>0</v>
      </c>
      <c r="AP410" s="104" t="str">
        <f t="shared" si="278"/>
        <v/>
      </c>
      <c r="AQ410" s="104" t="str">
        <f t="shared" si="279"/>
        <v/>
      </c>
      <c r="AR410" s="104">
        <f t="shared" si="280"/>
        <v>0</v>
      </c>
      <c r="AS410" s="104">
        <f t="shared" si="281"/>
        <v>0</v>
      </c>
      <c r="AT410" s="104" t="str">
        <f t="shared" si="282"/>
        <v/>
      </c>
      <c r="AU410" s="104">
        <f t="shared" si="283"/>
        <v>0</v>
      </c>
    </row>
    <row r="411" spans="32:47" x14ac:dyDescent="0.25">
      <c r="AF411" s="40">
        <f t="shared" si="262"/>
        <v>17</v>
      </c>
      <c r="AG411" s="40" t="str">
        <f t="shared" si="276"/>
        <v/>
      </c>
      <c r="AH411" s="40">
        <f t="shared" si="311"/>
        <v>7</v>
      </c>
      <c r="AI411" s="40" t="str">
        <f t="shared" ref="AI411:AK411" si="335">AI387</f>
        <v>Output</v>
      </c>
      <c r="AJ411" s="40">
        <f t="shared" si="335"/>
        <v>1</v>
      </c>
      <c r="AK411" s="40" t="str">
        <f t="shared" si="335"/>
        <v>Priority Metric</v>
      </c>
      <c r="AL411" s="40" t="str">
        <f t="shared" si="319"/>
        <v>Post</v>
      </c>
      <c r="AM411" s="40">
        <f t="shared" si="315"/>
        <v>100</v>
      </c>
      <c r="AN411" s="40">
        <f>VLOOKUP(AM411,'Inputs_Metric 7'!$G$49:$H$51,2,FALSE)</f>
        <v>0.01</v>
      </c>
      <c r="AO411" s="104">
        <f>SUMIFS(
INDEX('Step 1_Metric 7'!$W$1:$AD$99999,    1,    MATCH(CONCATENATE($AL411," - ",$AI411),'Step 1_Metric 7'!$W$1:$AD$1,0))         :          INDEX('Step 1_Metric 7'!$W$1:$AD$99999,    99999,    MATCH(CONCATENATE($AL411," - ",$AI411),'Step 1_Metric 7'!$W$1:$AD$1,0)),
'Step 1_Metric 7'!$C$1:$C$99999,       $AM411,    'Step 1_Metric 7'!$D$1:$D$99999,     $AG411         )</f>
        <v>0</v>
      </c>
      <c r="AP411" s="104">
        <f t="shared" si="278"/>
        <v>0</v>
      </c>
      <c r="AQ411" s="104">
        <f t="shared" si="279"/>
        <v>0</v>
      </c>
      <c r="AR411" s="104" t="str">
        <f t="shared" si="280"/>
        <v/>
      </c>
      <c r="AS411" s="104" t="str">
        <f t="shared" si="281"/>
        <v/>
      </c>
      <c r="AT411" s="104" t="str">
        <f t="shared" si="282"/>
        <v/>
      </c>
      <c r="AU411" s="104">
        <f t="shared" si="283"/>
        <v>0</v>
      </c>
    </row>
    <row r="412" spans="32:47" x14ac:dyDescent="0.25">
      <c r="AF412" s="40">
        <f t="shared" si="262"/>
        <v>18</v>
      </c>
      <c r="AG412" s="40" t="str">
        <f t="shared" si="276"/>
        <v/>
      </c>
      <c r="AH412" s="40">
        <f t="shared" si="311"/>
        <v>7</v>
      </c>
      <c r="AI412" s="40" t="str">
        <f t="shared" ref="AI412:AK412" si="336">AI388</f>
        <v>Proprietor's Income</v>
      </c>
      <c r="AJ412" s="40">
        <f t="shared" si="336"/>
        <v>10</v>
      </c>
      <c r="AK412" s="40" t="str">
        <f t="shared" si="336"/>
        <v>Metric</v>
      </c>
      <c r="AL412" s="40" t="str">
        <f t="shared" si="319"/>
        <v>Pre</v>
      </c>
      <c r="AM412" s="40">
        <f t="shared" si="315"/>
        <v>2</v>
      </c>
      <c r="AN412" s="40">
        <f>VLOOKUP(AM412,'Inputs_Metric 7'!$G$49:$H$51,2,FALSE)</f>
        <v>0.5</v>
      </c>
      <c r="AO412" s="104">
        <f>SUMIFS(
INDEX('Step 1_Metric 7'!$W$1:$AD$99999,    1,    MATCH(CONCATENATE($AL412," - ",$AI412),'Step 1_Metric 7'!$W$1:$AD$1,0))         :          INDEX('Step 1_Metric 7'!$W$1:$AD$99999,    99999,    MATCH(CONCATENATE($AL412," - ",$AI412),'Step 1_Metric 7'!$W$1:$AD$1,0)),
'Step 1_Metric 7'!$C$1:$C$99999,       $AM412,    'Step 1_Metric 7'!$D$1:$D$99999,     $AG412         )</f>
        <v>0</v>
      </c>
      <c r="AP412" s="104" t="str">
        <f t="shared" si="278"/>
        <v/>
      </c>
      <c r="AQ412" s="104" t="str">
        <f t="shared" si="279"/>
        <v/>
      </c>
      <c r="AR412" s="104" t="str">
        <f t="shared" si="280"/>
        <v/>
      </c>
      <c r="AS412" s="104" t="str">
        <f t="shared" si="281"/>
        <v/>
      </c>
      <c r="AT412" s="104">
        <f t="shared" si="282"/>
        <v>0</v>
      </c>
      <c r="AU412" s="104">
        <f t="shared" si="283"/>
        <v>0</v>
      </c>
    </row>
    <row r="413" spans="32:47" x14ac:dyDescent="0.25">
      <c r="AF413" s="40">
        <f t="shared" ref="AF413:AF476" si="337">AF389+1</f>
        <v>18</v>
      </c>
      <c r="AG413" s="40" t="str">
        <f t="shared" si="276"/>
        <v/>
      </c>
      <c r="AH413" s="40">
        <f t="shared" si="311"/>
        <v>7</v>
      </c>
      <c r="AI413" s="40" t="str">
        <f t="shared" ref="AI413:AK413" si="338">AI389</f>
        <v>Proprietor's Income</v>
      </c>
      <c r="AJ413" s="40">
        <f t="shared" si="338"/>
        <v>10</v>
      </c>
      <c r="AK413" s="40" t="str">
        <f t="shared" si="338"/>
        <v>Metric</v>
      </c>
      <c r="AL413" s="40" t="str">
        <f t="shared" si="319"/>
        <v>Pre</v>
      </c>
      <c r="AM413" s="40">
        <f t="shared" si="315"/>
        <v>20</v>
      </c>
      <c r="AN413" s="40">
        <f>VLOOKUP(AM413,'Inputs_Metric 7'!$G$49:$H$51,2,FALSE)</f>
        <v>0.05</v>
      </c>
      <c r="AO413" s="104">
        <f>SUMIFS(
INDEX('Step 1_Metric 7'!$W$1:$AD$99999,    1,    MATCH(CONCATENATE($AL413," - ",$AI413),'Step 1_Metric 7'!$W$1:$AD$1,0))         :          INDEX('Step 1_Metric 7'!$W$1:$AD$99999,    99999,    MATCH(CONCATENATE($AL413," - ",$AI413),'Step 1_Metric 7'!$W$1:$AD$1,0)),
'Step 1_Metric 7'!$C$1:$C$99999,       $AM413,    'Step 1_Metric 7'!$D$1:$D$99999,     $AG413         )</f>
        <v>0</v>
      </c>
      <c r="AP413" s="104" t="str">
        <f t="shared" si="278"/>
        <v/>
      </c>
      <c r="AQ413" s="104" t="str">
        <f t="shared" si="279"/>
        <v/>
      </c>
      <c r="AR413" s="104">
        <f t="shared" si="280"/>
        <v>0</v>
      </c>
      <c r="AS413" s="104">
        <f t="shared" si="281"/>
        <v>0</v>
      </c>
      <c r="AT413" s="104" t="str">
        <f t="shared" si="282"/>
        <v/>
      </c>
      <c r="AU413" s="104">
        <f t="shared" si="283"/>
        <v>0</v>
      </c>
    </row>
    <row r="414" spans="32:47" x14ac:dyDescent="0.25">
      <c r="AF414" s="40">
        <f t="shared" si="337"/>
        <v>18</v>
      </c>
      <c r="AG414" s="40" t="str">
        <f t="shared" si="276"/>
        <v/>
      </c>
      <c r="AH414" s="40">
        <f t="shared" si="311"/>
        <v>7</v>
      </c>
      <c r="AI414" s="40" t="str">
        <f t="shared" ref="AI414:AK414" si="339">AI390</f>
        <v>Proprietor's Income</v>
      </c>
      <c r="AJ414" s="40">
        <f t="shared" si="339"/>
        <v>10</v>
      </c>
      <c r="AK414" s="40" t="str">
        <f t="shared" si="339"/>
        <v>Metric</v>
      </c>
      <c r="AL414" s="40" t="str">
        <f t="shared" si="319"/>
        <v>Pre</v>
      </c>
      <c r="AM414" s="40">
        <f t="shared" si="315"/>
        <v>100</v>
      </c>
      <c r="AN414" s="40">
        <f>VLOOKUP(AM414,'Inputs_Metric 7'!$G$49:$H$51,2,FALSE)</f>
        <v>0.01</v>
      </c>
      <c r="AO414" s="104">
        <f>SUMIFS(
INDEX('Step 1_Metric 7'!$W$1:$AD$99999,    1,    MATCH(CONCATENATE($AL414," - ",$AI414),'Step 1_Metric 7'!$W$1:$AD$1,0))         :          INDEX('Step 1_Metric 7'!$W$1:$AD$99999,    99999,    MATCH(CONCATENATE($AL414," - ",$AI414),'Step 1_Metric 7'!$W$1:$AD$1,0)),
'Step 1_Metric 7'!$C$1:$C$99999,       $AM414,    'Step 1_Metric 7'!$D$1:$D$99999,     $AG414         )</f>
        <v>0</v>
      </c>
      <c r="AP414" s="104">
        <f t="shared" si="278"/>
        <v>0</v>
      </c>
      <c r="AQ414" s="104">
        <f t="shared" si="279"/>
        <v>0</v>
      </c>
      <c r="AR414" s="104" t="str">
        <f t="shared" si="280"/>
        <v/>
      </c>
      <c r="AS414" s="104" t="str">
        <f t="shared" si="281"/>
        <v/>
      </c>
      <c r="AT414" s="104" t="str">
        <f t="shared" si="282"/>
        <v/>
      </c>
      <c r="AU414" s="104">
        <f t="shared" si="283"/>
        <v>0</v>
      </c>
    </row>
    <row r="415" spans="32:47" x14ac:dyDescent="0.25">
      <c r="AF415" s="40">
        <f t="shared" si="337"/>
        <v>18</v>
      </c>
      <c r="AG415" s="40" t="str">
        <f t="shared" si="276"/>
        <v/>
      </c>
      <c r="AH415" s="40">
        <f t="shared" si="311"/>
        <v>7</v>
      </c>
      <c r="AI415" s="40" t="str">
        <f t="shared" ref="AI415:AK415" si="340">AI391</f>
        <v>Proprietor's Income</v>
      </c>
      <c r="AJ415" s="40">
        <f t="shared" si="340"/>
        <v>10</v>
      </c>
      <c r="AK415" s="40" t="str">
        <f t="shared" si="340"/>
        <v>Metric</v>
      </c>
      <c r="AL415" s="40" t="str">
        <f t="shared" si="319"/>
        <v>Post</v>
      </c>
      <c r="AM415" s="40">
        <f t="shared" si="315"/>
        <v>2</v>
      </c>
      <c r="AN415" s="40">
        <f>VLOOKUP(AM415,'Inputs_Metric 7'!$G$49:$H$51,2,FALSE)</f>
        <v>0.5</v>
      </c>
      <c r="AO415" s="104">
        <f>SUMIFS(
INDEX('Step 1_Metric 7'!$W$1:$AD$99999,    1,    MATCH(CONCATENATE($AL415," - ",$AI415),'Step 1_Metric 7'!$W$1:$AD$1,0))         :          INDEX('Step 1_Metric 7'!$W$1:$AD$99999,    99999,    MATCH(CONCATENATE($AL415," - ",$AI415),'Step 1_Metric 7'!$W$1:$AD$1,0)),
'Step 1_Metric 7'!$C$1:$C$99999,       $AM415,    'Step 1_Metric 7'!$D$1:$D$99999,     $AG415         )</f>
        <v>0</v>
      </c>
      <c r="AP415" s="104" t="str">
        <f t="shared" si="278"/>
        <v/>
      </c>
      <c r="AQ415" s="104" t="str">
        <f t="shared" si="279"/>
        <v/>
      </c>
      <c r="AR415" s="104" t="str">
        <f t="shared" si="280"/>
        <v/>
      </c>
      <c r="AS415" s="104" t="str">
        <f t="shared" si="281"/>
        <v/>
      </c>
      <c r="AT415" s="104">
        <f t="shared" si="282"/>
        <v>0</v>
      </c>
      <c r="AU415" s="104">
        <f t="shared" si="283"/>
        <v>0</v>
      </c>
    </row>
    <row r="416" spans="32:47" x14ac:dyDescent="0.25">
      <c r="AF416" s="40">
        <f t="shared" si="337"/>
        <v>18</v>
      </c>
      <c r="AG416" s="40" t="str">
        <f t="shared" si="276"/>
        <v/>
      </c>
      <c r="AH416" s="40">
        <f t="shared" si="311"/>
        <v>7</v>
      </c>
      <c r="AI416" s="40" t="str">
        <f t="shared" ref="AI416:AK416" si="341">AI392</f>
        <v>Proprietor's Income</v>
      </c>
      <c r="AJ416" s="40">
        <f t="shared" si="341"/>
        <v>10</v>
      </c>
      <c r="AK416" s="40" t="str">
        <f t="shared" si="341"/>
        <v>Metric</v>
      </c>
      <c r="AL416" s="40" t="str">
        <f t="shared" si="319"/>
        <v>Post</v>
      </c>
      <c r="AM416" s="40">
        <f t="shared" si="315"/>
        <v>20</v>
      </c>
      <c r="AN416" s="40">
        <f>VLOOKUP(AM416,'Inputs_Metric 7'!$G$49:$H$51,2,FALSE)</f>
        <v>0.05</v>
      </c>
      <c r="AO416" s="104">
        <f>SUMIFS(
INDEX('Step 1_Metric 7'!$W$1:$AD$99999,    1,    MATCH(CONCATENATE($AL416," - ",$AI416),'Step 1_Metric 7'!$W$1:$AD$1,0))         :          INDEX('Step 1_Metric 7'!$W$1:$AD$99999,    99999,    MATCH(CONCATENATE($AL416," - ",$AI416),'Step 1_Metric 7'!$W$1:$AD$1,0)),
'Step 1_Metric 7'!$C$1:$C$99999,       $AM416,    'Step 1_Metric 7'!$D$1:$D$99999,     $AG416         )</f>
        <v>0</v>
      </c>
      <c r="AP416" s="104" t="str">
        <f t="shared" si="278"/>
        <v/>
      </c>
      <c r="AQ416" s="104" t="str">
        <f t="shared" si="279"/>
        <v/>
      </c>
      <c r="AR416" s="104">
        <f t="shared" si="280"/>
        <v>0</v>
      </c>
      <c r="AS416" s="104">
        <f t="shared" si="281"/>
        <v>0</v>
      </c>
      <c r="AT416" s="104" t="str">
        <f t="shared" si="282"/>
        <v/>
      </c>
      <c r="AU416" s="104">
        <f t="shared" si="283"/>
        <v>0</v>
      </c>
    </row>
    <row r="417" spans="32:47" x14ac:dyDescent="0.25">
      <c r="AF417" s="40">
        <f t="shared" si="337"/>
        <v>18</v>
      </c>
      <c r="AG417" s="40" t="str">
        <f t="shared" si="276"/>
        <v/>
      </c>
      <c r="AH417" s="40">
        <f t="shared" si="311"/>
        <v>7</v>
      </c>
      <c r="AI417" s="40" t="str">
        <f t="shared" ref="AI417:AK417" si="342">AI393</f>
        <v>Proprietor's Income</v>
      </c>
      <c r="AJ417" s="40">
        <f t="shared" si="342"/>
        <v>10</v>
      </c>
      <c r="AK417" s="40" t="str">
        <f t="shared" si="342"/>
        <v>Metric</v>
      </c>
      <c r="AL417" s="40" t="str">
        <f t="shared" si="319"/>
        <v>Post</v>
      </c>
      <c r="AM417" s="40">
        <f t="shared" si="315"/>
        <v>100</v>
      </c>
      <c r="AN417" s="40">
        <f>VLOOKUP(AM417,'Inputs_Metric 7'!$G$49:$H$51,2,FALSE)</f>
        <v>0.01</v>
      </c>
      <c r="AO417" s="104">
        <f>SUMIFS(
INDEX('Step 1_Metric 7'!$W$1:$AD$99999,    1,    MATCH(CONCATENATE($AL417," - ",$AI417),'Step 1_Metric 7'!$W$1:$AD$1,0))         :          INDEX('Step 1_Metric 7'!$W$1:$AD$99999,    99999,    MATCH(CONCATENATE($AL417," - ",$AI417),'Step 1_Metric 7'!$W$1:$AD$1,0)),
'Step 1_Metric 7'!$C$1:$C$99999,       $AM417,    'Step 1_Metric 7'!$D$1:$D$99999,     $AG417         )</f>
        <v>0</v>
      </c>
      <c r="AP417" s="104">
        <f t="shared" si="278"/>
        <v>0</v>
      </c>
      <c r="AQ417" s="104">
        <f t="shared" si="279"/>
        <v>0</v>
      </c>
      <c r="AR417" s="104" t="str">
        <f t="shared" si="280"/>
        <v/>
      </c>
      <c r="AS417" s="104" t="str">
        <f t="shared" si="281"/>
        <v/>
      </c>
      <c r="AT417" s="104" t="str">
        <f t="shared" si="282"/>
        <v/>
      </c>
      <c r="AU417" s="104">
        <f t="shared" si="283"/>
        <v>0</v>
      </c>
    </row>
    <row r="418" spans="32:47" x14ac:dyDescent="0.25">
      <c r="AF418" s="40">
        <f t="shared" si="337"/>
        <v>18</v>
      </c>
      <c r="AG418" s="40" t="str">
        <f t="shared" si="276"/>
        <v/>
      </c>
      <c r="AH418" s="40">
        <f t="shared" si="311"/>
        <v>7</v>
      </c>
      <c r="AI418" s="40" t="str">
        <f t="shared" ref="AI418:AK418" si="343">AI394</f>
        <v>Labor Income</v>
      </c>
      <c r="AJ418" s="40">
        <f t="shared" si="343"/>
        <v>11</v>
      </c>
      <c r="AK418" s="40" t="str">
        <f t="shared" si="343"/>
        <v>Metric</v>
      </c>
      <c r="AL418" s="40" t="str">
        <f t="shared" si="319"/>
        <v>Pre</v>
      </c>
      <c r="AM418" s="40">
        <f t="shared" si="315"/>
        <v>2</v>
      </c>
      <c r="AN418" s="40">
        <f>VLOOKUP(AM418,'Inputs_Metric 7'!$G$49:$H$51,2,FALSE)</f>
        <v>0.5</v>
      </c>
      <c r="AO418" s="104">
        <f>SUMIFS(
INDEX('Step 1_Metric 7'!$W$1:$AD$99999,    1,    MATCH(CONCATENATE($AL418," - ",$AI418),'Step 1_Metric 7'!$W$1:$AD$1,0))         :          INDEX('Step 1_Metric 7'!$W$1:$AD$99999,    99999,    MATCH(CONCATENATE($AL418," - ",$AI418),'Step 1_Metric 7'!$W$1:$AD$1,0)),
'Step 1_Metric 7'!$C$1:$C$99999,       $AM418,    'Step 1_Metric 7'!$D$1:$D$99999,     $AG418         )</f>
        <v>0</v>
      </c>
      <c r="AP418" s="104" t="str">
        <f t="shared" si="278"/>
        <v/>
      </c>
      <c r="AQ418" s="104" t="str">
        <f t="shared" si="279"/>
        <v/>
      </c>
      <c r="AR418" s="104" t="str">
        <f t="shared" si="280"/>
        <v/>
      </c>
      <c r="AS418" s="104" t="str">
        <f t="shared" si="281"/>
        <v/>
      </c>
      <c r="AT418" s="104">
        <f t="shared" si="282"/>
        <v>0</v>
      </c>
      <c r="AU418" s="104">
        <f t="shared" si="283"/>
        <v>0</v>
      </c>
    </row>
    <row r="419" spans="32:47" x14ac:dyDescent="0.25">
      <c r="AF419" s="40">
        <f t="shared" si="337"/>
        <v>18</v>
      </c>
      <c r="AG419" s="40" t="str">
        <f t="shared" si="276"/>
        <v/>
      </c>
      <c r="AH419" s="40">
        <f t="shared" si="311"/>
        <v>7</v>
      </c>
      <c r="AI419" s="40" t="str">
        <f t="shared" ref="AI419:AK419" si="344">AI395</f>
        <v>Labor Income</v>
      </c>
      <c r="AJ419" s="40">
        <f t="shared" si="344"/>
        <v>11</v>
      </c>
      <c r="AK419" s="40" t="str">
        <f t="shared" si="344"/>
        <v>Metric</v>
      </c>
      <c r="AL419" s="40" t="str">
        <f t="shared" si="319"/>
        <v>Pre</v>
      </c>
      <c r="AM419" s="40">
        <f t="shared" si="315"/>
        <v>20</v>
      </c>
      <c r="AN419" s="40">
        <f>VLOOKUP(AM419,'Inputs_Metric 7'!$G$49:$H$51,2,FALSE)</f>
        <v>0.05</v>
      </c>
      <c r="AO419" s="104">
        <f>SUMIFS(
INDEX('Step 1_Metric 7'!$W$1:$AD$99999,    1,    MATCH(CONCATENATE($AL419," - ",$AI419),'Step 1_Metric 7'!$W$1:$AD$1,0))         :          INDEX('Step 1_Metric 7'!$W$1:$AD$99999,    99999,    MATCH(CONCATENATE($AL419," - ",$AI419),'Step 1_Metric 7'!$W$1:$AD$1,0)),
'Step 1_Metric 7'!$C$1:$C$99999,       $AM419,    'Step 1_Metric 7'!$D$1:$D$99999,     $AG419         )</f>
        <v>0</v>
      </c>
      <c r="AP419" s="104" t="str">
        <f t="shared" si="278"/>
        <v/>
      </c>
      <c r="AQ419" s="104" t="str">
        <f t="shared" si="279"/>
        <v/>
      </c>
      <c r="AR419" s="104">
        <f t="shared" si="280"/>
        <v>0</v>
      </c>
      <c r="AS419" s="104">
        <f t="shared" si="281"/>
        <v>0</v>
      </c>
      <c r="AT419" s="104" t="str">
        <f t="shared" si="282"/>
        <v/>
      </c>
      <c r="AU419" s="104">
        <f t="shared" si="283"/>
        <v>0</v>
      </c>
    </row>
    <row r="420" spans="32:47" x14ac:dyDescent="0.25">
      <c r="AF420" s="40">
        <f t="shared" si="337"/>
        <v>18</v>
      </c>
      <c r="AG420" s="40" t="str">
        <f t="shared" si="276"/>
        <v/>
      </c>
      <c r="AH420" s="40">
        <f t="shared" si="311"/>
        <v>7</v>
      </c>
      <c r="AI420" s="40" t="str">
        <f t="shared" ref="AI420:AK420" si="345">AI396</f>
        <v>Labor Income</v>
      </c>
      <c r="AJ420" s="40">
        <f t="shared" si="345"/>
        <v>11</v>
      </c>
      <c r="AK420" s="40" t="str">
        <f t="shared" si="345"/>
        <v>Metric</v>
      </c>
      <c r="AL420" s="40" t="str">
        <f t="shared" si="319"/>
        <v>Pre</v>
      </c>
      <c r="AM420" s="40">
        <f t="shared" si="315"/>
        <v>100</v>
      </c>
      <c r="AN420" s="40">
        <f>VLOOKUP(AM420,'Inputs_Metric 7'!$G$49:$H$51,2,FALSE)</f>
        <v>0.01</v>
      </c>
      <c r="AO420" s="104">
        <f>SUMIFS(
INDEX('Step 1_Metric 7'!$W$1:$AD$99999,    1,    MATCH(CONCATENATE($AL420," - ",$AI420),'Step 1_Metric 7'!$W$1:$AD$1,0))         :          INDEX('Step 1_Metric 7'!$W$1:$AD$99999,    99999,    MATCH(CONCATENATE($AL420," - ",$AI420),'Step 1_Metric 7'!$W$1:$AD$1,0)),
'Step 1_Metric 7'!$C$1:$C$99999,       $AM420,    'Step 1_Metric 7'!$D$1:$D$99999,     $AG420         )</f>
        <v>0</v>
      </c>
      <c r="AP420" s="104">
        <f t="shared" si="278"/>
        <v>0</v>
      </c>
      <c r="AQ420" s="104">
        <f t="shared" si="279"/>
        <v>0</v>
      </c>
      <c r="AR420" s="104" t="str">
        <f t="shared" si="280"/>
        <v/>
      </c>
      <c r="AS420" s="104" t="str">
        <f t="shared" si="281"/>
        <v/>
      </c>
      <c r="AT420" s="104" t="str">
        <f t="shared" si="282"/>
        <v/>
      </c>
      <c r="AU420" s="104">
        <f t="shared" si="283"/>
        <v>0</v>
      </c>
    </row>
    <row r="421" spans="32:47" x14ac:dyDescent="0.25">
      <c r="AF421" s="40">
        <f t="shared" si="337"/>
        <v>18</v>
      </c>
      <c r="AG421" s="40" t="str">
        <f t="shared" si="276"/>
        <v/>
      </c>
      <c r="AH421" s="40">
        <f t="shared" si="311"/>
        <v>7</v>
      </c>
      <c r="AI421" s="40" t="str">
        <f t="shared" ref="AI421:AK421" si="346">AI397</f>
        <v>Labor Income</v>
      </c>
      <c r="AJ421" s="40">
        <f t="shared" si="346"/>
        <v>11</v>
      </c>
      <c r="AK421" s="40" t="str">
        <f t="shared" si="346"/>
        <v>Metric</v>
      </c>
      <c r="AL421" s="40" t="str">
        <f t="shared" si="319"/>
        <v>Post</v>
      </c>
      <c r="AM421" s="40">
        <f t="shared" si="315"/>
        <v>2</v>
      </c>
      <c r="AN421" s="40">
        <f>VLOOKUP(AM421,'Inputs_Metric 7'!$G$49:$H$51,2,FALSE)</f>
        <v>0.5</v>
      </c>
      <c r="AO421" s="104">
        <f>SUMIFS(
INDEX('Step 1_Metric 7'!$W$1:$AD$99999,    1,    MATCH(CONCATENATE($AL421," - ",$AI421),'Step 1_Metric 7'!$W$1:$AD$1,0))         :          INDEX('Step 1_Metric 7'!$W$1:$AD$99999,    99999,    MATCH(CONCATENATE($AL421," - ",$AI421),'Step 1_Metric 7'!$W$1:$AD$1,0)),
'Step 1_Metric 7'!$C$1:$C$99999,       $AM421,    'Step 1_Metric 7'!$D$1:$D$99999,     $AG421         )</f>
        <v>0</v>
      </c>
      <c r="AP421" s="104" t="str">
        <f t="shared" si="278"/>
        <v/>
      </c>
      <c r="AQ421" s="104" t="str">
        <f t="shared" si="279"/>
        <v/>
      </c>
      <c r="AR421" s="104" t="str">
        <f t="shared" si="280"/>
        <v/>
      </c>
      <c r="AS421" s="104" t="str">
        <f t="shared" si="281"/>
        <v/>
      </c>
      <c r="AT421" s="104">
        <f t="shared" si="282"/>
        <v>0</v>
      </c>
      <c r="AU421" s="104">
        <f t="shared" si="283"/>
        <v>0</v>
      </c>
    </row>
    <row r="422" spans="32:47" x14ac:dyDescent="0.25">
      <c r="AF422" s="40">
        <f t="shared" si="337"/>
        <v>18</v>
      </c>
      <c r="AG422" s="40" t="str">
        <f t="shared" si="276"/>
        <v/>
      </c>
      <c r="AH422" s="40">
        <f t="shared" si="311"/>
        <v>7</v>
      </c>
      <c r="AI422" s="40" t="str">
        <f t="shared" ref="AI422:AK422" si="347">AI398</f>
        <v>Labor Income</v>
      </c>
      <c r="AJ422" s="40">
        <f t="shared" si="347"/>
        <v>11</v>
      </c>
      <c r="AK422" s="40" t="str">
        <f t="shared" si="347"/>
        <v>Metric</v>
      </c>
      <c r="AL422" s="40" t="str">
        <f t="shared" si="319"/>
        <v>Post</v>
      </c>
      <c r="AM422" s="40">
        <f t="shared" si="315"/>
        <v>20</v>
      </c>
      <c r="AN422" s="40">
        <f>VLOOKUP(AM422,'Inputs_Metric 7'!$G$49:$H$51,2,FALSE)</f>
        <v>0.05</v>
      </c>
      <c r="AO422" s="104">
        <f>SUMIFS(
INDEX('Step 1_Metric 7'!$W$1:$AD$99999,    1,    MATCH(CONCATENATE($AL422," - ",$AI422),'Step 1_Metric 7'!$W$1:$AD$1,0))         :          INDEX('Step 1_Metric 7'!$W$1:$AD$99999,    99999,    MATCH(CONCATENATE($AL422," - ",$AI422),'Step 1_Metric 7'!$W$1:$AD$1,0)),
'Step 1_Metric 7'!$C$1:$C$99999,       $AM422,    'Step 1_Metric 7'!$D$1:$D$99999,     $AG422         )</f>
        <v>0</v>
      </c>
      <c r="AP422" s="104" t="str">
        <f t="shared" si="278"/>
        <v/>
      </c>
      <c r="AQ422" s="104" t="str">
        <f t="shared" si="279"/>
        <v/>
      </c>
      <c r="AR422" s="104">
        <f t="shared" si="280"/>
        <v>0</v>
      </c>
      <c r="AS422" s="104">
        <f t="shared" si="281"/>
        <v>0</v>
      </c>
      <c r="AT422" s="104" t="str">
        <f t="shared" si="282"/>
        <v/>
      </c>
      <c r="AU422" s="104">
        <f t="shared" si="283"/>
        <v>0</v>
      </c>
    </row>
    <row r="423" spans="32:47" x14ac:dyDescent="0.25">
      <c r="AF423" s="40">
        <f t="shared" si="337"/>
        <v>18</v>
      </c>
      <c r="AG423" s="40" t="str">
        <f t="shared" si="276"/>
        <v/>
      </c>
      <c r="AH423" s="40">
        <f t="shared" si="311"/>
        <v>7</v>
      </c>
      <c r="AI423" s="40" t="str">
        <f t="shared" ref="AI423:AK423" si="348">AI399</f>
        <v>Labor Income</v>
      </c>
      <c r="AJ423" s="40">
        <f t="shared" si="348"/>
        <v>11</v>
      </c>
      <c r="AK423" s="40" t="str">
        <f t="shared" si="348"/>
        <v>Metric</v>
      </c>
      <c r="AL423" s="40" t="str">
        <f t="shared" si="319"/>
        <v>Post</v>
      </c>
      <c r="AM423" s="40">
        <f t="shared" si="315"/>
        <v>100</v>
      </c>
      <c r="AN423" s="40">
        <f>VLOOKUP(AM423,'Inputs_Metric 7'!$G$49:$H$51,2,FALSE)</f>
        <v>0.01</v>
      </c>
      <c r="AO423" s="104">
        <f>SUMIFS(
INDEX('Step 1_Metric 7'!$W$1:$AD$99999,    1,    MATCH(CONCATENATE($AL423," - ",$AI423),'Step 1_Metric 7'!$W$1:$AD$1,0))         :          INDEX('Step 1_Metric 7'!$W$1:$AD$99999,    99999,    MATCH(CONCATENATE($AL423," - ",$AI423),'Step 1_Metric 7'!$W$1:$AD$1,0)),
'Step 1_Metric 7'!$C$1:$C$99999,       $AM423,    'Step 1_Metric 7'!$D$1:$D$99999,     $AG423         )</f>
        <v>0</v>
      </c>
      <c r="AP423" s="104">
        <f t="shared" si="278"/>
        <v>0</v>
      </c>
      <c r="AQ423" s="104">
        <f t="shared" si="279"/>
        <v>0</v>
      </c>
      <c r="AR423" s="104" t="str">
        <f t="shared" si="280"/>
        <v/>
      </c>
      <c r="AS423" s="104" t="str">
        <f t="shared" si="281"/>
        <v/>
      </c>
      <c r="AT423" s="104" t="str">
        <f t="shared" si="282"/>
        <v/>
      </c>
      <c r="AU423" s="104">
        <f t="shared" si="283"/>
        <v>0</v>
      </c>
    </row>
    <row r="424" spans="32:47" x14ac:dyDescent="0.25">
      <c r="AF424" s="40">
        <f t="shared" si="337"/>
        <v>18</v>
      </c>
      <c r="AG424" s="40" t="str">
        <f t="shared" si="276"/>
        <v/>
      </c>
      <c r="AH424" s="40">
        <f t="shared" si="311"/>
        <v>7</v>
      </c>
      <c r="AI424" s="40" t="str">
        <f t="shared" ref="AI424:AK424" si="349">AI400</f>
        <v>Employment</v>
      </c>
      <c r="AJ424" s="40">
        <f t="shared" si="349"/>
        <v>12</v>
      </c>
      <c r="AK424" s="40" t="str">
        <f t="shared" si="349"/>
        <v>Metric</v>
      </c>
      <c r="AL424" s="40" t="str">
        <f t="shared" si="319"/>
        <v>Pre</v>
      </c>
      <c r="AM424" s="40">
        <f t="shared" si="315"/>
        <v>2</v>
      </c>
      <c r="AN424" s="40">
        <f>VLOOKUP(AM424,'Inputs_Metric 7'!$G$49:$H$51,2,FALSE)</f>
        <v>0.5</v>
      </c>
      <c r="AO424" s="104">
        <f>SUMIFS(
INDEX('Step 1_Metric 7'!$W$1:$AD$99999,    1,    MATCH(CONCATENATE($AL424," - ",$AI424),'Step 1_Metric 7'!$W$1:$AD$1,0))         :          INDEX('Step 1_Metric 7'!$W$1:$AD$99999,    99999,    MATCH(CONCATENATE($AL424," - ",$AI424),'Step 1_Metric 7'!$W$1:$AD$1,0)),
'Step 1_Metric 7'!$C$1:$C$99999,       $AM424,    'Step 1_Metric 7'!$D$1:$D$99999,     $AG424         )</f>
        <v>0</v>
      </c>
      <c r="AP424" s="104" t="str">
        <f t="shared" si="278"/>
        <v/>
      </c>
      <c r="AQ424" s="104" t="str">
        <f t="shared" si="279"/>
        <v/>
      </c>
      <c r="AR424" s="104" t="str">
        <f t="shared" si="280"/>
        <v/>
      </c>
      <c r="AS424" s="104" t="str">
        <f t="shared" si="281"/>
        <v/>
      </c>
      <c r="AT424" s="104">
        <f t="shared" si="282"/>
        <v>0</v>
      </c>
      <c r="AU424" s="104">
        <f t="shared" si="283"/>
        <v>0</v>
      </c>
    </row>
    <row r="425" spans="32:47" x14ac:dyDescent="0.25">
      <c r="AF425" s="40">
        <f t="shared" si="337"/>
        <v>18</v>
      </c>
      <c r="AG425" s="40" t="str">
        <f t="shared" si="276"/>
        <v/>
      </c>
      <c r="AH425" s="40">
        <f t="shared" si="311"/>
        <v>7</v>
      </c>
      <c r="AI425" s="40" t="str">
        <f t="shared" ref="AI425:AK425" si="350">AI401</f>
        <v>Employment</v>
      </c>
      <c r="AJ425" s="40">
        <f t="shared" si="350"/>
        <v>12</v>
      </c>
      <c r="AK425" s="40" t="str">
        <f t="shared" si="350"/>
        <v>Metric</v>
      </c>
      <c r="AL425" s="40" t="str">
        <f t="shared" si="319"/>
        <v>Pre</v>
      </c>
      <c r="AM425" s="40">
        <f t="shared" si="315"/>
        <v>20</v>
      </c>
      <c r="AN425" s="40">
        <f>VLOOKUP(AM425,'Inputs_Metric 7'!$G$49:$H$51,2,FALSE)</f>
        <v>0.05</v>
      </c>
      <c r="AO425" s="104">
        <f>SUMIFS(
INDEX('Step 1_Metric 7'!$W$1:$AD$99999,    1,    MATCH(CONCATENATE($AL425," - ",$AI425),'Step 1_Metric 7'!$W$1:$AD$1,0))         :          INDEX('Step 1_Metric 7'!$W$1:$AD$99999,    99999,    MATCH(CONCATENATE($AL425," - ",$AI425),'Step 1_Metric 7'!$W$1:$AD$1,0)),
'Step 1_Metric 7'!$C$1:$C$99999,       $AM425,    'Step 1_Metric 7'!$D$1:$D$99999,     $AG425         )</f>
        <v>0</v>
      </c>
      <c r="AP425" s="104" t="str">
        <f t="shared" si="278"/>
        <v/>
      </c>
      <c r="AQ425" s="104" t="str">
        <f t="shared" si="279"/>
        <v/>
      </c>
      <c r="AR425" s="104">
        <f t="shared" si="280"/>
        <v>0</v>
      </c>
      <c r="AS425" s="104">
        <f t="shared" si="281"/>
        <v>0</v>
      </c>
      <c r="AT425" s="104" t="str">
        <f t="shared" si="282"/>
        <v/>
      </c>
      <c r="AU425" s="104">
        <f t="shared" si="283"/>
        <v>0</v>
      </c>
    </row>
    <row r="426" spans="32:47" x14ac:dyDescent="0.25">
      <c r="AF426" s="40">
        <f t="shared" si="337"/>
        <v>18</v>
      </c>
      <c r="AG426" s="40" t="str">
        <f t="shared" ref="AG426:AG450" si="351">VLOOKUP(AF426,$B$62:$C$296,2,FALSE)</f>
        <v/>
      </c>
      <c r="AH426" s="40">
        <f t="shared" si="311"/>
        <v>7</v>
      </c>
      <c r="AI426" s="40" t="str">
        <f t="shared" ref="AI426:AK426" si="352">AI402</f>
        <v>Employment</v>
      </c>
      <c r="AJ426" s="40">
        <f t="shared" si="352"/>
        <v>12</v>
      </c>
      <c r="AK426" s="40" t="str">
        <f t="shared" si="352"/>
        <v>Metric</v>
      </c>
      <c r="AL426" s="40" t="str">
        <f t="shared" si="319"/>
        <v>Pre</v>
      </c>
      <c r="AM426" s="40">
        <f t="shared" si="315"/>
        <v>100</v>
      </c>
      <c r="AN426" s="40">
        <f>VLOOKUP(AM426,'Inputs_Metric 7'!$G$49:$H$51,2,FALSE)</f>
        <v>0.01</v>
      </c>
      <c r="AO426" s="104">
        <f>SUMIFS(
INDEX('Step 1_Metric 7'!$W$1:$AD$99999,    1,    MATCH(CONCATENATE($AL426," - ",$AI426),'Step 1_Metric 7'!$W$1:$AD$1,0))         :          INDEX('Step 1_Metric 7'!$W$1:$AD$99999,    99999,    MATCH(CONCATENATE($AL426," - ",$AI426),'Step 1_Metric 7'!$W$1:$AD$1,0)),
'Step 1_Metric 7'!$C$1:$C$99999,       $AM426,    'Step 1_Metric 7'!$D$1:$D$99999,     $AG426         )</f>
        <v>0</v>
      </c>
      <c r="AP426" s="104">
        <f t="shared" ref="AP426:AP450" si="353">IF(AN426=0.01,AO426*AN426,"")</f>
        <v>0</v>
      </c>
      <c r="AQ426" s="104">
        <f t="shared" ref="AQ426:AQ450" si="354">IF(AN426=0.01,(0.5)*(AN425-AN426)*(AO426-AO425),"")</f>
        <v>0</v>
      </c>
      <c r="AR426" s="104" t="str">
        <f t="shared" ref="AR426:AR450" si="355">IF(AN426=0.05,(AN426-AN466)*AO426,"")</f>
        <v/>
      </c>
      <c r="AS426" s="104" t="str">
        <f t="shared" ref="AS426:AS450" si="356">IF(AN426=0.05,(0.5)*(AN425-AN426)*(AO426-AO425),"")</f>
        <v/>
      </c>
      <c r="AT426" s="104" t="str">
        <f t="shared" ref="AT426:AT450" si="357">IF(AN426=0.5,(AN426-AN466)*AO426,"")</f>
        <v/>
      </c>
      <c r="AU426" s="104">
        <f t="shared" ref="AU426:AU450" si="358">SUM(AP426:AT426)</f>
        <v>0</v>
      </c>
    </row>
    <row r="427" spans="32:47" x14ac:dyDescent="0.25">
      <c r="AF427" s="40">
        <f t="shared" si="337"/>
        <v>18</v>
      </c>
      <c r="AG427" s="40" t="str">
        <f t="shared" si="351"/>
        <v/>
      </c>
      <c r="AH427" s="40">
        <f t="shared" si="311"/>
        <v>7</v>
      </c>
      <c r="AI427" s="40" t="str">
        <f t="shared" ref="AI427:AK427" si="359">AI403</f>
        <v>Employment</v>
      </c>
      <c r="AJ427" s="40">
        <f t="shared" si="359"/>
        <v>12</v>
      </c>
      <c r="AK427" s="40" t="str">
        <f t="shared" si="359"/>
        <v>Metric</v>
      </c>
      <c r="AL427" s="40" t="str">
        <f t="shared" si="319"/>
        <v>Post</v>
      </c>
      <c r="AM427" s="40">
        <f t="shared" si="315"/>
        <v>2</v>
      </c>
      <c r="AN427" s="40">
        <f>VLOOKUP(AM427,'Inputs_Metric 7'!$G$49:$H$51,2,FALSE)</f>
        <v>0.5</v>
      </c>
      <c r="AO427" s="104">
        <f>SUMIFS(
INDEX('Step 1_Metric 7'!$W$1:$AD$99999,    1,    MATCH(CONCATENATE($AL427," - ",$AI427),'Step 1_Metric 7'!$W$1:$AD$1,0))         :          INDEX('Step 1_Metric 7'!$W$1:$AD$99999,    99999,    MATCH(CONCATENATE($AL427," - ",$AI427),'Step 1_Metric 7'!$W$1:$AD$1,0)),
'Step 1_Metric 7'!$C$1:$C$99999,       $AM427,    'Step 1_Metric 7'!$D$1:$D$99999,     $AG427         )</f>
        <v>0</v>
      </c>
      <c r="AP427" s="104" t="str">
        <f t="shared" si="353"/>
        <v/>
      </c>
      <c r="AQ427" s="104" t="str">
        <f t="shared" si="354"/>
        <v/>
      </c>
      <c r="AR427" s="104" t="str">
        <f t="shared" si="355"/>
        <v/>
      </c>
      <c r="AS427" s="104" t="str">
        <f t="shared" si="356"/>
        <v/>
      </c>
      <c r="AT427" s="104">
        <f t="shared" si="357"/>
        <v>0</v>
      </c>
      <c r="AU427" s="104">
        <f t="shared" si="358"/>
        <v>0</v>
      </c>
    </row>
    <row r="428" spans="32:47" x14ac:dyDescent="0.25">
      <c r="AF428" s="40">
        <f t="shared" si="337"/>
        <v>18</v>
      </c>
      <c r="AG428" s="40" t="str">
        <f t="shared" si="351"/>
        <v/>
      </c>
      <c r="AH428" s="40">
        <f t="shared" si="311"/>
        <v>7</v>
      </c>
      <c r="AI428" s="40" t="str">
        <f t="shared" ref="AI428:AK428" si="360">AI404</f>
        <v>Employment</v>
      </c>
      <c r="AJ428" s="40">
        <f t="shared" si="360"/>
        <v>12</v>
      </c>
      <c r="AK428" s="40" t="str">
        <f t="shared" si="360"/>
        <v>Metric</v>
      </c>
      <c r="AL428" s="40" t="str">
        <f t="shared" si="319"/>
        <v>Post</v>
      </c>
      <c r="AM428" s="40">
        <f t="shared" si="315"/>
        <v>20</v>
      </c>
      <c r="AN428" s="40">
        <f>VLOOKUP(AM428,'Inputs_Metric 7'!$G$49:$H$51,2,FALSE)</f>
        <v>0.05</v>
      </c>
      <c r="AO428" s="104">
        <f>SUMIFS(
INDEX('Step 1_Metric 7'!$W$1:$AD$99999,    1,    MATCH(CONCATENATE($AL428," - ",$AI428),'Step 1_Metric 7'!$W$1:$AD$1,0))         :          INDEX('Step 1_Metric 7'!$W$1:$AD$99999,    99999,    MATCH(CONCATENATE($AL428," - ",$AI428),'Step 1_Metric 7'!$W$1:$AD$1,0)),
'Step 1_Metric 7'!$C$1:$C$99999,       $AM428,    'Step 1_Metric 7'!$D$1:$D$99999,     $AG428         )</f>
        <v>0</v>
      </c>
      <c r="AP428" s="104" t="str">
        <f t="shared" si="353"/>
        <v/>
      </c>
      <c r="AQ428" s="104" t="str">
        <f t="shared" si="354"/>
        <v/>
      </c>
      <c r="AR428" s="104">
        <f t="shared" si="355"/>
        <v>0</v>
      </c>
      <c r="AS428" s="104">
        <f t="shared" si="356"/>
        <v>0</v>
      </c>
      <c r="AT428" s="104" t="str">
        <f t="shared" si="357"/>
        <v/>
      </c>
      <c r="AU428" s="104">
        <f t="shared" si="358"/>
        <v>0</v>
      </c>
    </row>
    <row r="429" spans="32:47" x14ac:dyDescent="0.25">
      <c r="AF429" s="40">
        <f t="shared" si="337"/>
        <v>18</v>
      </c>
      <c r="AG429" s="40" t="str">
        <f t="shared" si="351"/>
        <v/>
      </c>
      <c r="AH429" s="40">
        <f t="shared" si="311"/>
        <v>7</v>
      </c>
      <c r="AI429" s="40" t="str">
        <f t="shared" ref="AI429:AK429" si="361">AI405</f>
        <v>Employment</v>
      </c>
      <c r="AJ429" s="40">
        <f t="shared" si="361"/>
        <v>12</v>
      </c>
      <c r="AK429" s="40" t="str">
        <f t="shared" si="361"/>
        <v>Metric</v>
      </c>
      <c r="AL429" s="40" t="str">
        <f t="shared" si="319"/>
        <v>Post</v>
      </c>
      <c r="AM429" s="40">
        <f t="shared" si="315"/>
        <v>100</v>
      </c>
      <c r="AN429" s="40">
        <f>VLOOKUP(AM429,'Inputs_Metric 7'!$G$49:$H$51,2,FALSE)</f>
        <v>0.01</v>
      </c>
      <c r="AO429" s="104">
        <f>SUMIFS(
INDEX('Step 1_Metric 7'!$W$1:$AD$99999,    1,    MATCH(CONCATENATE($AL429," - ",$AI429),'Step 1_Metric 7'!$W$1:$AD$1,0))         :          INDEX('Step 1_Metric 7'!$W$1:$AD$99999,    99999,    MATCH(CONCATENATE($AL429," - ",$AI429),'Step 1_Metric 7'!$W$1:$AD$1,0)),
'Step 1_Metric 7'!$C$1:$C$99999,       $AM429,    'Step 1_Metric 7'!$D$1:$D$99999,     $AG429         )</f>
        <v>0</v>
      </c>
      <c r="AP429" s="104">
        <f t="shared" si="353"/>
        <v>0</v>
      </c>
      <c r="AQ429" s="104">
        <f t="shared" si="354"/>
        <v>0</v>
      </c>
      <c r="AR429" s="104" t="str">
        <f t="shared" si="355"/>
        <v/>
      </c>
      <c r="AS429" s="104" t="str">
        <f t="shared" si="356"/>
        <v/>
      </c>
      <c r="AT429" s="104" t="str">
        <f t="shared" si="357"/>
        <v/>
      </c>
      <c r="AU429" s="104">
        <f t="shared" si="358"/>
        <v>0</v>
      </c>
    </row>
    <row r="430" spans="32:47" x14ac:dyDescent="0.25">
      <c r="AF430" s="40">
        <f t="shared" si="337"/>
        <v>18</v>
      </c>
      <c r="AG430" s="40" t="str">
        <f t="shared" si="351"/>
        <v/>
      </c>
      <c r="AH430" s="40">
        <f t="shared" si="311"/>
        <v>7</v>
      </c>
      <c r="AI430" s="40" t="str">
        <f t="shared" ref="AI430:AK430" si="362">AI406</f>
        <v>Output</v>
      </c>
      <c r="AJ430" s="40">
        <f t="shared" si="362"/>
        <v>1</v>
      </c>
      <c r="AK430" s="40" t="str">
        <f t="shared" si="362"/>
        <v>Priority Metric</v>
      </c>
      <c r="AL430" s="40" t="str">
        <f t="shared" si="319"/>
        <v>Pre</v>
      </c>
      <c r="AM430" s="40">
        <f t="shared" si="315"/>
        <v>2</v>
      </c>
      <c r="AN430" s="40">
        <f>VLOOKUP(AM430,'Inputs_Metric 7'!$G$49:$H$51,2,FALSE)</f>
        <v>0.5</v>
      </c>
      <c r="AO430" s="104">
        <f>SUMIFS(
INDEX('Step 1_Metric 7'!$W$1:$AD$99999,    1,    MATCH(CONCATENATE($AL430," - ",$AI430),'Step 1_Metric 7'!$W$1:$AD$1,0))         :          INDEX('Step 1_Metric 7'!$W$1:$AD$99999,    99999,    MATCH(CONCATENATE($AL430," - ",$AI430),'Step 1_Metric 7'!$W$1:$AD$1,0)),
'Step 1_Metric 7'!$C$1:$C$99999,       $AM430,    'Step 1_Metric 7'!$D$1:$D$99999,     $AG430         )</f>
        <v>0</v>
      </c>
      <c r="AP430" s="104" t="str">
        <f t="shared" si="353"/>
        <v/>
      </c>
      <c r="AQ430" s="104" t="str">
        <f t="shared" si="354"/>
        <v/>
      </c>
      <c r="AR430" s="104" t="str">
        <f t="shared" si="355"/>
        <v/>
      </c>
      <c r="AS430" s="104" t="str">
        <f t="shared" si="356"/>
        <v/>
      </c>
      <c r="AT430" s="104">
        <f t="shared" si="357"/>
        <v>0</v>
      </c>
      <c r="AU430" s="104">
        <f t="shared" si="358"/>
        <v>0</v>
      </c>
    </row>
    <row r="431" spans="32:47" x14ac:dyDescent="0.25">
      <c r="AF431" s="40">
        <f t="shared" si="337"/>
        <v>18</v>
      </c>
      <c r="AG431" s="40" t="str">
        <f t="shared" si="351"/>
        <v/>
      </c>
      <c r="AH431" s="40">
        <f t="shared" si="311"/>
        <v>7</v>
      </c>
      <c r="AI431" s="40" t="str">
        <f t="shared" ref="AI431:AK431" si="363">AI407</f>
        <v>Output</v>
      </c>
      <c r="AJ431" s="40">
        <f t="shared" si="363"/>
        <v>1</v>
      </c>
      <c r="AK431" s="40" t="str">
        <f t="shared" si="363"/>
        <v>Priority Metric</v>
      </c>
      <c r="AL431" s="40" t="str">
        <f t="shared" si="319"/>
        <v>Pre</v>
      </c>
      <c r="AM431" s="40">
        <f t="shared" si="315"/>
        <v>20</v>
      </c>
      <c r="AN431" s="40">
        <f>VLOOKUP(AM431,'Inputs_Metric 7'!$G$49:$H$51,2,FALSE)</f>
        <v>0.05</v>
      </c>
      <c r="AO431" s="104">
        <f>SUMIFS(
INDEX('Step 1_Metric 7'!$W$1:$AD$99999,    1,    MATCH(CONCATENATE($AL431," - ",$AI431),'Step 1_Metric 7'!$W$1:$AD$1,0))         :          INDEX('Step 1_Metric 7'!$W$1:$AD$99999,    99999,    MATCH(CONCATENATE($AL431," - ",$AI431),'Step 1_Metric 7'!$W$1:$AD$1,0)),
'Step 1_Metric 7'!$C$1:$C$99999,       $AM431,    'Step 1_Metric 7'!$D$1:$D$99999,     $AG431         )</f>
        <v>0</v>
      </c>
      <c r="AP431" s="104" t="str">
        <f t="shared" si="353"/>
        <v/>
      </c>
      <c r="AQ431" s="104" t="str">
        <f t="shared" si="354"/>
        <v/>
      </c>
      <c r="AR431" s="104">
        <f t="shared" si="355"/>
        <v>0</v>
      </c>
      <c r="AS431" s="104">
        <f t="shared" si="356"/>
        <v>0</v>
      </c>
      <c r="AT431" s="104" t="str">
        <f t="shared" si="357"/>
        <v/>
      </c>
      <c r="AU431" s="104">
        <f t="shared" si="358"/>
        <v>0</v>
      </c>
    </row>
    <row r="432" spans="32:47" x14ac:dyDescent="0.25">
      <c r="AF432" s="40">
        <f t="shared" si="337"/>
        <v>18</v>
      </c>
      <c r="AG432" s="40" t="str">
        <f t="shared" si="351"/>
        <v/>
      </c>
      <c r="AH432" s="40">
        <f t="shared" si="311"/>
        <v>7</v>
      </c>
      <c r="AI432" s="40" t="str">
        <f t="shared" ref="AI432:AK432" si="364">AI408</f>
        <v>Output</v>
      </c>
      <c r="AJ432" s="40">
        <f t="shared" si="364"/>
        <v>1</v>
      </c>
      <c r="AK432" s="40" t="str">
        <f t="shared" si="364"/>
        <v>Priority Metric</v>
      </c>
      <c r="AL432" s="40" t="str">
        <f t="shared" si="319"/>
        <v>Pre</v>
      </c>
      <c r="AM432" s="40">
        <f t="shared" si="315"/>
        <v>100</v>
      </c>
      <c r="AN432" s="40">
        <f>VLOOKUP(AM432,'Inputs_Metric 7'!$G$49:$H$51,2,FALSE)</f>
        <v>0.01</v>
      </c>
      <c r="AO432" s="104">
        <f>SUMIFS(
INDEX('Step 1_Metric 7'!$W$1:$AD$99999,    1,    MATCH(CONCATENATE($AL432," - ",$AI432),'Step 1_Metric 7'!$W$1:$AD$1,0))         :          INDEX('Step 1_Metric 7'!$W$1:$AD$99999,    99999,    MATCH(CONCATENATE($AL432," - ",$AI432),'Step 1_Metric 7'!$W$1:$AD$1,0)),
'Step 1_Metric 7'!$C$1:$C$99999,       $AM432,    'Step 1_Metric 7'!$D$1:$D$99999,     $AG432         )</f>
        <v>0</v>
      </c>
      <c r="AP432" s="104">
        <f t="shared" si="353"/>
        <v>0</v>
      </c>
      <c r="AQ432" s="104">
        <f t="shared" si="354"/>
        <v>0</v>
      </c>
      <c r="AR432" s="104" t="str">
        <f t="shared" si="355"/>
        <v/>
      </c>
      <c r="AS432" s="104" t="str">
        <f t="shared" si="356"/>
        <v/>
      </c>
      <c r="AT432" s="104" t="str">
        <f t="shared" si="357"/>
        <v/>
      </c>
      <c r="AU432" s="104">
        <f t="shared" si="358"/>
        <v>0</v>
      </c>
    </row>
    <row r="433" spans="32:47" x14ac:dyDescent="0.25">
      <c r="AF433" s="40">
        <f t="shared" si="337"/>
        <v>18</v>
      </c>
      <c r="AG433" s="40" t="str">
        <f t="shared" si="351"/>
        <v/>
      </c>
      <c r="AH433" s="40">
        <f t="shared" si="311"/>
        <v>7</v>
      </c>
      <c r="AI433" s="40" t="str">
        <f t="shared" ref="AI433:AK433" si="365">AI409</f>
        <v>Output</v>
      </c>
      <c r="AJ433" s="40">
        <f t="shared" si="365"/>
        <v>1</v>
      </c>
      <c r="AK433" s="40" t="str">
        <f t="shared" si="365"/>
        <v>Priority Metric</v>
      </c>
      <c r="AL433" s="40" t="str">
        <f t="shared" si="319"/>
        <v>Post</v>
      </c>
      <c r="AM433" s="40">
        <f t="shared" si="315"/>
        <v>2</v>
      </c>
      <c r="AN433" s="40">
        <f>VLOOKUP(AM433,'Inputs_Metric 7'!$G$49:$H$51,2,FALSE)</f>
        <v>0.5</v>
      </c>
      <c r="AO433" s="104">
        <f>SUMIFS(
INDEX('Step 1_Metric 7'!$W$1:$AD$99999,    1,    MATCH(CONCATENATE($AL433," - ",$AI433),'Step 1_Metric 7'!$W$1:$AD$1,0))         :          INDEX('Step 1_Metric 7'!$W$1:$AD$99999,    99999,    MATCH(CONCATENATE($AL433," - ",$AI433),'Step 1_Metric 7'!$W$1:$AD$1,0)),
'Step 1_Metric 7'!$C$1:$C$99999,       $AM433,    'Step 1_Metric 7'!$D$1:$D$99999,     $AG433         )</f>
        <v>0</v>
      </c>
      <c r="AP433" s="104" t="str">
        <f t="shared" si="353"/>
        <v/>
      </c>
      <c r="AQ433" s="104" t="str">
        <f t="shared" si="354"/>
        <v/>
      </c>
      <c r="AR433" s="104" t="str">
        <f t="shared" si="355"/>
        <v/>
      </c>
      <c r="AS433" s="104" t="str">
        <f t="shared" si="356"/>
        <v/>
      </c>
      <c r="AT433" s="104">
        <f t="shared" si="357"/>
        <v>0</v>
      </c>
      <c r="AU433" s="104">
        <f t="shared" si="358"/>
        <v>0</v>
      </c>
    </row>
    <row r="434" spans="32:47" x14ac:dyDescent="0.25">
      <c r="AF434" s="40">
        <f t="shared" si="337"/>
        <v>18</v>
      </c>
      <c r="AG434" s="40" t="str">
        <f t="shared" si="351"/>
        <v/>
      </c>
      <c r="AH434" s="40">
        <f t="shared" si="311"/>
        <v>7</v>
      </c>
      <c r="AI434" s="40" t="str">
        <f t="shared" ref="AI434:AK434" si="366">AI410</f>
        <v>Output</v>
      </c>
      <c r="AJ434" s="40">
        <f t="shared" si="366"/>
        <v>1</v>
      </c>
      <c r="AK434" s="40" t="str">
        <f t="shared" si="366"/>
        <v>Priority Metric</v>
      </c>
      <c r="AL434" s="40" t="str">
        <f t="shared" si="319"/>
        <v>Post</v>
      </c>
      <c r="AM434" s="40">
        <f t="shared" si="315"/>
        <v>20</v>
      </c>
      <c r="AN434" s="40">
        <f>VLOOKUP(AM434,'Inputs_Metric 7'!$G$49:$H$51,2,FALSE)</f>
        <v>0.05</v>
      </c>
      <c r="AO434" s="104">
        <f>SUMIFS(
INDEX('Step 1_Metric 7'!$W$1:$AD$99999,    1,    MATCH(CONCATENATE($AL434," - ",$AI434),'Step 1_Metric 7'!$W$1:$AD$1,0))         :          INDEX('Step 1_Metric 7'!$W$1:$AD$99999,    99999,    MATCH(CONCATENATE($AL434," - ",$AI434),'Step 1_Metric 7'!$W$1:$AD$1,0)),
'Step 1_Metric 7'!$C$1:$C$99999,       $AM434,    'Step 1_Metric 7'!$D$1:$D$99999,     $AG434         )</f>
        <v>0</v>
      </c>
      <c r="AP434" s="104" t="str">
        <f t="shared" si="353"/>
        <v/>
      </c>
      <c r="AQ434" s="104" t="str">
        <f t="shared" si="354"/>
        <v/>
      </c>
      <c r="AR434" s="104">
        <f t="shared" si="355"/>
        <v>0</v>
      </c>
      <c r="AS434" s="104">
        <f t="shared" si="356"/>
        <v>0</v>
      </c>
      <c r="AT434" s="104" t="str">
        <f t="shared" si="357"/>
        <v/>
      </c>
      <c r="AU434" s="104">
        <f t="shared" si="358"/>
        <v>0</v>
      </c>
    </row>
    <row r="435" spans="32:47" x14ac:dyDescent="0.25">
      <c r="AF435" s="40">
        <f t="shared" si="337"/>
        <v>18</v>
      </c>
      <c r="AG435" s="40" t="str">
        <f t="shared" si="351"/>
        <v/>
      </c>
      <c r="AH435" s="40">
        <f t="shared" si="311"/>
        <v>7</v>
      </c>
      <c r="AI435" s="40" t="str">
        <f t="shared" ref="AI435:AK435" si="367">AI411</f>
        <v>Output</v>
      </c>
      <c r="AJ435" s="40">
        <f t="shared" si="367"/>
        <v>1</v>
      </c>
      <c r="AK435" s="40" t="str">
        <f t="shared" si="367"/>
        <v>Priority Metric</v>
      </c>
      <c r="AL435" s="40" t="str">
        <f t="shared" si="319"/>
        <v>Post</v>
      </c>
      <c r="AM435" s="40">
        <f t="shared" si="315"/>
        <v>100</v>
      </c>
      <c r="AN435" s="40">
        <f>VLOOKUP(AM435,'Inputs_Metric 7'!$G$49:$H$51,2,FALSE)</f>
        <v>0.01</v>
      </c>
      <c r="AO435" s="104">
        <f>SUMIFS(
INDEX('Step 1_Metric 7'!$W$1:$AD$99999,    1,    MATCH(CONCATENATE($AL435," - ",$AI435),'Step 1_Metric 7'!$W$1:$AD$1,0))         :          INDEX('Step 1_Metric 7'!$W$1:$AD$99999,    99999,    MATCH(CONCATENATE($AL435," - ",$AI435),'Step 1_Metric 7'!$W$1:$AD$1,0)),
'Step 1_Metric 7'!$C$1:$C$99999,       $AM435,    'Step 1_Metric 7'!$D$1:$D$99999,     $AG435         )</f>
        <v>0</v>
      </c>
      <c r="AP435" s="104">
        <f t="shared" si="353"/>
        <v>0</v>
      </c>
      <c r="AQ435" s="104">
        <f t="shared" si="354"/>
        <v>0</v>
      </c>
      <c r="AR435" s="104" t="str">
        <f t="shared" si="355"/>
        <v/>
      </c>
      <c r="AS435" s="104" t="str">
        <f t="shared" si="356"/>
        <v/>
      </c>
      <c r="AT435" s="104" t="str">
        <f t="shared" si="357"/>
        <v/>
      </c>
      <c r="AU435" s="104">
        <f t="shared" si="358"/>
        <v>0</v>
      </c>
    </row>
    <row r="436" spans="32:47" x14ac:dyDescent="0.25">
      <c r="AF436" s="40">
        <f t="shared" si="337"/>
        <v>19</v>
      </c>
      <c r="AG436" s="40" t="str">
        <f t="shared" si="351"/>
        <v/>
      </c>
      <c r="AH436" s="40">
        <f t="shared" si="311"/>
        <v>7</v>
      </c>
      <c r="AI436" s="40" t="str">
        <f t="shared" ref="AI436:AK436" si="368">AI412</f>
        <v>Proprietor's Income</v>
      </c>
      <c r="AJ436" s="40">
        <f t="shared" si="368"/>
        <v>10</v>
      </c>
      <c r="AK436" s="40" t="str">
        <f t="shared" si="368"/>
        <v>Metric</v>
      </c>
      <c r="AL436" s="40" t="str">
        <f t="shared" si="319"/>
        <v>Pre</v>
      </c>
      <c r="AM436" s="40">
        <f t="shared" si="315"/>
        <v>2</v>
      </c>
      <c r="AN436" s="40">
        <f>VLOOKUP(AM436,'Inputs_Metric 7'!$G$49:$H$51,2,FALSE)</f>
        <v>0.5</v>
      </c>
      <c r="AO436" s="104">
        <f>SUMIFS(
INDEX('Step 1_Metric 7'!$W$1:$AD$99999,    1,    MATCH(CONCATENATE($AL436," - ",$AI436),'Step 1_Metric 7'!$W$1:$AD$1,0))         :          INDEX('Step 1_Metric 7'!$W$1:$AD$99999,    99999,    MATCH(CONCATENATE($AL436," - ",$AI436),'Step 1_Metric 7'!$W$1:$AD$1,0)),
'Step 1_Metric 7'!$C$1:$C$99999,       $AM436,    'Step 1_Metric 7'!$D$1:$D$99999,     $AG436         )</f>
        <v>0</v>
      </c>
      <c r="AP436" s="104" t="str">
        <f t="shared" si="353"/>
        <v/>
      </c>
      <c r="AQ436" s="104" t="str">
        <f t="shared" si="354"/>
        <v/>
      </c>
      <c r="AR436" s="104" t="str">
        <f t="shared" si="355"/>
        <v/>
      </c>
      <c r="AS436" s="104" t="str">
        <f t="shared" si="356"/>
        <v/>
      </c>
      <c r="AT436" s="104">
        <f t="shared" si="357"/>
        <v>0</v>
      </c>
      <c r="AU436" s="104">
        <f t="shared" si="358"/>
        <v>0</v>
      </c>
    </row>
    <row r="437" spans="32:47" x14ac:dyDescent="0.25">
      <c r="AF437" s="40">
        <f t="shared" si="337"/>
        <v>19</v>
      </c>
      <c r="AG437" s="40" t="str">
        <f t="shared" si="351"/>
        <v/>
      </c>
      <c r="AH437" s="40">
        <f t="shared" si="311"/>
        <v>7</v>
      </c>
      <c r="AI437" s="40" t="str">
        <f t="shared" ref="AI437:AK437" si="369">AI413</f>
        <v>Proprietor's Income</v>
      </c>
      <c r="AJ437" s="40">
        <f t="shared" si="369"/>
        <v>10</v>
      </c>
      <c r="AK437" s="40" t="str">
        <f t="shared" si="369"/>
        <v>Metric</v>
      </c>
      <c r="AL437" s="40" t="str">
        <f t="shared" si="319"/>
        <v>Pre</v>
      </c>
      <c r="AM437" s="40">
        <f t="shared" si="315"/>
        <v>20</v>
      </c>
      <c r="AN437" s="40">
        <f>VLOOKUP(AM437,'Inputs_Metric 7'!$G$49:$H$51,2,FALSE)</f>
        <v>0.05</v>
      </c>
      <c r="AO437" s="104">
        <f>SUMIFS(
INDEX('Step 1_Metric 7'!$W$1:$AD$99999,    1,    MATCH(CONCATENATE($AL437," - ",$AI437),'Step 1_Metric 7'!$W$1:$AD$1,0))         :          INDEX('Step 1_Metric 7'!$W$1:$AD$99999,    99999,    MATCH(CONCATENATE($AL437," - ",$AI437),'Step 1_Metric 7'!$W$1:$AD$1,0)),
'Step 1_Metric 7'!$C$1:$C$99999,       $AM437,    'Step 1_Metric 7'!$D$1:$D$99999,     $AG437         )</f>
        <v>0</v>
      </c>
      <c r="AP437" s="104" t="str">
        <f t="shared" si="353"/>
        <v/>
      </c>
      <c r="AQ437" s="104" t="str">
        <f t="shared" si="354"/>
        <v/>
      </c>
      <c r="AR437" s="104">
        <f t="shared" si="355"/>
        <v>0</v>
      </c>
      <c r="AS437" s="104">
        <f t="shared" si="356"/>
        <v>0</v>
      </c>
      <c r="AT437" s="104" t="str">
        <f t="shared" si="357"/>
        <v/>
      </c>
      <c r="AU437" s="104">
        <f t="shared" si="358"/>
        <v>0</v>
      </c>
    </row>
    <row r="438" spans="32:47" x14ac:dyDescent="0.25">
      <c r="AF438" s="40">
        <f t="shared" si="337"/>
        <v>19</v>
      </c>
      <c r="AG438" s="40" t="str">
        <f t="shared" si="351"/>
        <v/>
      </c>
      <c r="AH438" s="40">
        <f t="shared" si="311"/>
        <v>7</v>
      </c>
      <c r="AI438" s="40" t="str">
        <f t="shared" ref="AI438:AK438" si="370">AI414</f>
        <v>Proprietor's Income</v>
      </c>
      <c r="AJ438" s="40">
        <f t="shared" si="370"/>
        <v>10</v>
      </c>
      <c r="AK438" s="40" t="str">
        <f t="shared" si="370"/>
        <v>Metric</v>
      </c>
      <c r="AL438" s="40" t="str">
        <f t="shared" si="319"/>
        <v>Pre</v>
      </c>
      <c r="AM438" s="40">
        <f t="shared" si="315"/>
        <v>100</v>
      </c>
      <c r="AN438" s="40">
        <f>VLOOKUP(AM438,'Inputs_Metric 7'!$G$49:$H$51,2,FALSE)</f>
        <v>0.01</v>
      </c>
      <c r="AO438" s="104">
        <f>SUMIFS(
INDEX('Step 1_Metric 7'!$W$1:$AD$99999,    1,    MATCH(CONCATENATE($AL438," - ",$AI438),'Step 1_Metric 7'!$W$1:$AD$1,0))         :          INDEX('Step 1_Metric 7'!$W$1:$AD$99999,    99999,    MATCH(CONCATENATE($AL438," - ",$AI438),'Step 1_Metric 7'!$W$1:$AD$1,0)),
'Step 1_Metric 7'!$C$1:$C$99999,       $AM438,    'Step 1_Metric 7'!$D$1:$D$99999,     $AG438         )</f>
        <v>0</v>
      </c>
      <c r="AP438" s="104">
        <f t="shared" si="353"/>
        <v>0</v>
      </c>
      <c r="AQ438" s="104">
        <f t="shared" si="354"/>
        <v>0</v>
      </c>
      <c r="AR438" s="104" t="str">
        <f t="shared" si="355"/>
        <v/>
      </c>
      <c r="AS438" s="104" t="str">
        <f t="shared" si="356"/>
        <v/>
      </c>
      <c r="AT438" s="104" t="str">
        <f t="shared" si="357"/>
        <v/>
      </c>
      <c r="AU438" s="104">
        <f t="shared" si="358"/>
        <v>0</v>
      </c>
    </row>
    <row r="439" spans="32:47" x14ac:dyDescent="0.25">
      <c r="AF439" s="40">
        <f t="shared" si="337"/>
        <v>19</v>
      </c>
      <c r="AG439" s="40" t="str">
        <f t="shared" si="351"/>
        <v/>
      </c>
      <c r="AH439" s="40">
        <f t="shared" si="311"/>
        <v>7</v>
      </c>
      <c r="AI439" s="40" t="str">
        <f t="shared" ref="AI439:AK439" si="371">AI415</f>
        <v>Proprietor's Income</v>
      </c>
      <c r="AJ439" s="40">
        <f t="shared" si="371"/>
        <v>10</v>
      </c>
      <c r="AK439" s="40" t="str">
        <f t="shared" si="371"/>
        <v>Metric</v>
      </c>
      <c r="AL439" s="40" t="str">
        <f t="shared" si="319"/>
        <v>Post</v>
      </c>
      <c r="AM439" s="40">
        <f t="shared" si="315"/>
        <v>2</v>
      </c>
      <c r="AN439" s="40">
        <f>VLOOKUP(AM439,'Inputs_Metric 7'!$G$49:$H$51,2,FALSE)</f>
        <v>0.5</v>
      </c>
      <c r="AO439" s="104">
        <f>SUMIFS(
INDEX('Step 1_Metric 7'!$W$1:$AD$99999,    1,    MATCH(CONCATENATE($AL439," - ",$AI439),'Step 1_Metric 7'!$W$1:$AD$1,0))         :          INDEX('Step 1_Metric 7'!$W$1:$AD$99999,    99999,    MATCH(CONCATENATE($AL439," - ",$AI439),'Step 1_Metric 7'!$W$1:$AD$1,0)),
'Step 1_Metric 7'!$C$1:$C$99999,       $AM439,    'Step 1_Metric 7'!$D$1:$D$99999,     $AG439         )</f>
        <v>0</v>
      </c>
      <c r="AP439" s="104" t="str">
        <f t="shared" si="353"/>
        <v/>
      </c>
      <c r="AQ439" s="104" t="str">
        <f t="shared" si="354"/>
        <v/>
      </c>
      <c r="AR439" s="104" t="str">
        <f t="shared" si="355"/>
        <v/>
      </c>
      <c r="AS439" s="104" t="str">
        <f t="shared" si="356"/>
        <v/>
      </c>
      <c r="AT439" s="104">
        <f t="shared" si="357"/>
        <v>0</v>
      </c>
      <c r="AU439" s="104">
        <f t="shared" si="358"/>
        <v>0</v>
      </c>
    </row>
    <row r="440" spans="32:47" x14ac:dyDescent="0.25">
      <c r="AF440" s="40">
        <f t="shared" si="337"/>
        <v>19</v>
      </c>
      <c r="AG440" s="40" t="str">
        <f t="shared" si="351"/>
        <v/>
      </c>
      <c r="AH440" s="40">
        <f t="shared" si="311"/>
        <v>7</v>
      </c>
      <c r="AI440" s="40" t="str">
        <f t="shared" ref="AI440:AK440" si="372">AI416</f>
        <v>Proprietor's Income</v>
      </c>
      <c r="AJ440" s="40">
        <f t="shared" si="372"/>
        <v>10</v>
      </c>
      <c r="AK440" s="40" t="str">
        <f t="shared" si="372"/>
        <v>Metric</v>
      </c>
      <c r="AL440" s="40" t="str">
        <f t="shared" si="319"/>
        <v>Post</v>
      </c>
      <c r="AM440" s="40">
        <f t="shared" si="315"/>
        <v>20</v>
      </c>
      <c r="AN440" s="40">
        <f>VLOOKUP(AM440,'Inputs_Metric 7'!$G$49:$H$51,2,FALSE)</f>
        <v>0.05</v>
      </c>
      <c r="AO440" s="104">
        <f>SUMIFS(
INDEX('Step 1_Metric 7'!$W$1:$AD$99999,    1,    MATCH(CONCATENATE($AL440," - ",$AI440),'Step 1_Metric 7'!$W$1:$AD$1,0))         :          INDEX('Step 1_Metric 7'!$W$1:$AD$99999,    99999,    MATCH(CONCATENATE($AL440," - ",$AI440),'Step 1_Metric 7'!$W$1:$AD$1,0)),
'Step 1_Metric 7'!$C$1:$C$99999,       $AM440,    'Step 1_Metric 7'!$D$1:$D$99999,     $AG440         )</f>
        <v>0</v>
      </c>
      <c r="AP440" s="104" t="str">
        <f t="shared" si="353"/>
        <v/>
      </c>
      <c r="AQ440" s="104" t="str">
        <f t="shared" si="354"/>
        <v/>
      </c>
      <c r="AR440" s="104">
        <f t="shared" si="355"/>
        <v>0</v>
      </c>
      <c r="AS440" s="104">
        <f t="shared" si="356"/>
        <v>0</v>
      </c>
      <c r="AT440" s="104" t="str">
        <f t="shared" si="357"/>
        <v/>
      </c>
      <c r="AU440" s="104">
        <f t="shared" si="358"/>
        <v>0</v>
      </c>
    </row>
    <row r="441" spans="32:47" x14ac:dyDescent="0.25">
      <c r="AF441" s="40">
        <f t="shared" si="337"/>
        <v>19</v>
      </c>
      <c r="AG441" s="40" t="str">
        <f t="shared" si="351"/>
        <v/>
      </c>
      <c r="AH441" s="40">
        <f t="shared" si="311"/>
        <v>7</v>
      </c>
      <c r="AI441" s="40" t="str">
        <f t="shared" ref="AI441:AK441" si="373">AI417</f>
        <v>Proprietor's Income</v>
      </c>
      <c r="AJ441" s="40">
        <f t="shared" si="373"/>
        <v>10</v>
      </c>
      <c r="AK441" s="40" t="str">
        <f t="shared" si="373"/>
        <v>Metric</v>
      </c>
      <c r="AL441" s="40" t="str">
        <f t="shared" si="319"/>
        <v>Post</v>
      </c>
      <c r="AM441" s="40">
        <f t="shared" si="315"/>
        <v>100</v>
      </c>
      <c r="AN441" s="40">
        <f>VLOOKUP(AM441,'Inputs_Metric 7'!$G$49:$H$51,2,FALSE)</f>
        <v>0.01</v>
      </c>
      <c r="AO441" s="104">
        <f>SUMIFS(
INDEX('Step 1_Metric 7'!$W$1:$AD$99999,    1,    MATCH(CONCATENATE($AL441," - ",$AI441),'Step 1_Metric 7'!$W$1:$AD$1,0))         :          INDEX('Step 1_Metric 7'!$W$1:$AD$99999,    99999,    MATCH(CONCATENATE($AL441," - ",$AI441),'Step 1_Metric 7'!$W$1:$AD$1,0)),
'Step 1_Metric 7'!$C$1:$C$99999,       $AM441,    'Step 1_Metric 7'!$D$1:$D$99999,     $AG441         )</f>
        <v>0</v>
      </c>
      <c r="AP441" s="104">
        <f t="shared" si="353"/>
        <v>0</v>
      </c>
      <c r="AQ441" s="104">
        <f t="shared" si="354"/>
        <v>0</v>
      </c>
      <c r="AR441" s="104" t="str">
        <f t="shared" si="355"/>
        <v/>
      </c>
      <c r="AS441" s="104" t="str">
        <f t="shared" si="356"/>
        <v/>
      </c>
      <c r="AT441" s="104" t="str">
        <f t="shared" si="357"/>
        <v/>
      </c>
      <c r="AU441" s="104">
        <f t="shared" si="358"/>
        <v>0</v>
      </c>
    </row>
    <row r="442" spans="32:47" x14ac:dyDescent="0.25">
      <c r="AF442" s="40">
        <f t="shared" si="337"/>
        <v>19</v>
      </c>
      <c r="AG442" s="40" t="str">
        <f t="shared" si="351"/>
        <v/>
      </c>
      <c r="AH442" s="40">
        <f t="shared" si="311"/>
        <v>7</v>
      </c>
      <c r="AI442" s="40" t="str">
        <f t="shared" ref="AI442:AK442" si="374">AI418</f>
        <v>Labor Income</v>
      </c>
      <c r="AJ442" s="40">
        <f t="shared" si="374"/>
        <v>11</v>
      </c>
      <c r="AK442" s="40" t="str">
        <f t="shared" si="374"/>
        <v>Metric</v>
      </c>
      <c r="AL442" s="40" t="str">
        <f t="shared" si="319"/>
        <v>Pre</v>
      </c>
      <c r="AM442" s="40">
        <f t="shared" si="315"/>
        <v>2</v>
      </c>
      <c r="AN442" s="40">
        <f>VLOOKUP(AM442,'Inputs_Metric 7'!$G$49:$H$51,2,FALSE)</f>
        <v>0.5</v>
      </c>
      <c r="AO442" s="104">
        <f>SUMIFS(
INDEX('Step 1_Metric 7'!$W$1:$AD$99999,    1,    MATCH(CONCATENATE($AL442," - ",$AI442),'Step 1_Metric 7'!$W$1:$AD$1,0))         :          INDEX('Step 1_Metric 7'!$W$1:$AD$99999,    99999,    MATCH(CONCATENATE($AL442," - ",$AI442),'Step 1_Metric 7'!$W$1:$AD$1,0)),
'Step 1_Metric 7'!$C$1:$C$99999,       $AM442,    'Step 1_Metric 7'!$D$1:$D$99999,     $AG442         )</f>
        <v>0</v>
      </c>
      <c r="AP442" s="104" t="str">
        <f t="shared" si="353"/>
        <v/>
      </c>
      <c r="AQ442" s="104" t="str">
        <f t="shared" si="354"/>
        <v/>
      </c>
      <c r="AR442" s="104" t="str">
        <f t="shared" si="355"/>
        <v/>
      </c>
      <c r="AS442" s="104" t="str">
        <f t="shared" si="356"/>
        <v/>
      </c>
      <c r="AT442" s="104">
        <f t="shared" si="357"/>
        <v>0</v>
      </c>
      <c r="AU442" s="104">
        <f t="shared" si="358"/>
        <v>0</v>
      </c>
    </row>
    <row r="443" spans="32:47" x14ac:dyDescent="0.25">
      <c r="AF443" s="40">
        <f t="shared" si="337"/>
        <v>19</v>
      </c>
      <c r="AG443" s="40" t="str">
        <f t="shared" si="351"/>
        <v/>
      </c>
      <c r="AH443" s="40">
        <f t="shared" si="311"/>
        <v>7</v>
      </c>
      <c r="AI443" s="40" t="str">
        <f t="shared" ref="AI443:AK443" si="375">AI419</f>
        <v>Labor Income</v>
      </c>
      <c r="AJ443" s="40">
        <f t="shared" si="375"/>
        <v>11</v>
      </c>
      <c r="AK443" s="40" t="str">
        <f t="shared" si="375"/>
        <v>Metric</v>
      </c>
      <c r="AL443" s="40" t="str">
        <f t="shared" si="319"/>
        <v>Pre</v>
      </c>
      <c r="AM443" s="40">
        <f t="shared" si="315"/>
        <v>20</v>
      </c>
      <c r="AN443" s="40">
        <f>VLOOKUP(AM443,'Inputs_Metric 7'!$G$49:$H$51,2,FALSE)</f>
        <v>0.05</v>
      </c>
      <c r="AO443" s="104">
        <f>SUMIFS(
INDEX('Step 1_Metric 7'!$W$1:$AD$99999,    1,    MATCH(CONCATENATE($AL443," - ",$AI443),'Step 1_Metric 7'!$W$1:$AD$1,0))         :          INDEX('Step 1_Metric 7'!$W$1:$AD$99999,    99999,    MATCH(CONCATENATE($AL443," - ",$AI443),'Step 1_Metric 7'!$W$1:$AD$1,0)),
'Step 1_Metric 7'!$C$1:$C$99999,       $AM443,    'Step 1_Metric 7'!$D$1:$D$99999,     $AG443         )</f>
        <v>0</v>
      </c>
      <c r="AP443" s="104" t="str">
        <f t="shared" si="353"/>
        <v/>
      </c>
      <c r="AQ443" s="104" t="str">
        <f t="shared" si="354"/>
        <v/>
      </c>
      <c r="AR443" s="104">
        <f t="shared" si="355"/>
        <v>0</v>
      </c>
      <c r="AS443" s="104">
        <f t="shared" si="356"/>
        <v>0</v>
      </c>
      <c r="AT443" s="104" t="str">
        <f t="shared" si="357"/>
        <v/>
      </c>
      <c r="AU443" s="104">
        <f t="shared" si="358"/>
        <v>0</v>
      </c>
    </row>
    <row r="444" spans="32:47" x14ac:dyDescent="0.25">
      <c r="AF444" s="40">
        <f t="shared" si="337"/>
        <v>19</v>
      </c>
      <c r="AG444" s="40" t="str">
        <f t="shared" si="351"/>
        <v/>
      </c>
      <c r="AH444" s="40">
        <f t="shared" si="311"/>
        <v>7</v>
      </c>
      <c r="AI444" s="40" t="str">
        <f t="shared" ref="AI444:AK444" si="376">AI420</f>
        <v>Labor Income</v>
      </c>
      <c r="AJ444" s="40">
        <f t="shared" si="376"/>
        <v>11</v>
      </c>
      <c r="AK444" s="40" t="str">
        <f t="shared" si="376"/>
        <v>Metric</v>
      </c>
      <c r="AL444" s="40" t="str">
        <f t="shared" si="319"/>
        <v>Pre</v>
      </c>
      <c r="AM444" s="40">
        <f t="shared" si="315"/>
        <v>100</v>
      </c>
      <c r="AN444" s="40">
        <f>VLOOKUP(AM444,'Inputs_Metric 7'!$G$49:$H$51,2,FALSE)</f>
        <v>0.01</v>
      </c>
      <c r="AO444" s="104">
        <f>SUMIFS(
INDEX('Step 1_Metric 7'!$W$1:$AD$99999,    1,    MATCH(CONCATENATE($AL444," - ",$AI444),'Step 1_Metric 7'!$W$1:$AD$1,0))         :          INDEX('Step 1_Metric 7'!$W$1:$AD$99999,    99999,    MATCH(CONCATENATE($AL444," - ",$AI444),'Step 1_Metric 7'!$W$1:$AD$1,0)),
'Step 1_Metric 7'!$C$1:$C$99999,       $AM444,    'Step 1_Metric 7'!$D$1:$D$99999,     $AG444         )</f>
        <v>0</v>
      </c>
      <c r="AP444" s="104">
        <f t="shared" si="353"/>
        <v>0</v>
      </c>
      <c r="AQ444" s="104">
        <f t="shared" si="354"/>
        <v>0</v>
      </c>
      <c r="AR444" s="104" t="str">
        <f t="shared" si="355"/>
        <v/>
      </c>
      <c r="AS444" s="104" t="str">
        <f t="shared" si="356"/>
        <v/>
      </c>
      <c r="AT444" s="104" t="str">
        <f t="shared" si="357"/>
        <v/>
      </c>
      <c r="AU444" s="104">
        <f t="shared" si="358"/>
        <v>0</v>
      </c>
    </row>
    <row r="445" spans="32:47" x14ac:dyDescent="0.25">
      <c r="AF445" s="40">
        <f t="shared" si="337"/>
        <v>19</v>
      </c>
      <c r="AG445" s="40" t="str">
        <f t="shared" si="351"/>
        <v/>
      </c>
      <c r="AH445" s="40">
        <f t="shared" si="311"/>
        <v>7</v>
      </c>
      <c r="AI445" s="40" t="str">
        <f t="shared" ref="AI445:AK445" si="377">AI421</f>
        <v>Labor Income</v>
      </c>
      <c r="AJ445" s="40">
        <f t="shared" si="377"/>
        <v>11</v>
      </c>
      <c r="AK445" s="40" t="str">
        <f t="shared" si="377"/>
        <v>Metric</v>
      </c>
      <c r="AL445" s="40" t="str">
        <f t="shared" si="319"/>
        <v>Post</v>
      </c>
      <c r="AM445" s="40">
        <f t="shared" si="315"/>
        <v>2</v>
      </c>
      <c r="AN445" s="40">
        <f>VLOOKUP(AM445,'Inputs_Metric 7'!$G$49:$H$51,2,FALSE)</f>
        <v>0.5</v>
      </c>
      <c r="AO445" s="104">
        <f>SUMIFS(
INDEX('Step 1_Metric 7'!$W$1:$AD$99999,    1,    MATCH(CONCATENATE($AL445," - ",$AI445),'Step 1_Metric 7'!$W$1:$AD$1,0))         :          INDEX('Step 1_Metric 7'!$W$1:$AD$99999,    99999,    MATCH(CONCATENATE($AL445," - ",$AI445),'Step 1_Metric 7'!$W$1:$AD$1,0)),
'Step 1_Metric 7'!$C$1:$C$99999,       $AM445,    'Step 1_Metric 7'!$D$1:$D$99999,     $AG445         )</f>
        <v>0</v>
      </c>
      <c r="AP445" s="104" t="str">
        <f t="shared" si="353"/>
        <v/>
      </c>
      <c r="AQ445" s="104" t="str">
        <f t="shared" si="354"/>
        <v/>
      </c>
      <c r="AR445" s="104" t="str">
        <f t="shared" si="355"/>
        <v/>
      </c>
      <c r="AS445" s="104" t="str">
        <f t="shared" si="356"/>
        <v/>
      </c>
      <c r="AT445" s="104">
        <f t="shared" si="357"/>
        <v>0</v>
      </c>
      <c r="AU445" s="104">
        <f t="shared" si="358"/>
        <v>0</v>
      </c>
    </row>
    <row r="446" spans="32:47" x14ac:dyDescent="0.25">
      <c r="AF446" s="40">
        <f t="shared" si="337"/>
        <v>19</v>
      </c>
      <c r="AG446" s="40" t="str">
        <f t="shared" si="351"/>
        <v/>
      </c>
      <c r="AH446" s="40">
        <f t="shared" si="311"/>
        <v>7</v>
      </c>
      <c r="AI446" s="40" t="str">
        <f t="shared" ref="AI446:AK446" si="378">AI422</f>
        <v>Labor Income</v>
      </c>
      <c r="AJ446" s="40">
        <f t="shared" si="378"/>
        <v>11</v>
      </c>
      <c r="AK446" s="40" t="str">
        <f t="shared" si="378"/>
        <v>Metric</v>
      </c>
      <c r="AL446" s="40" t="str">
        <f t="shared" si="319"/>
        <v>Post</v>
      </c>
      <c r="AM446" s="40">
        <f t="shared" si="315"/>
        <v>20</v>
      </c>
      <c r="AN446" s="40">
        <f>VLOOKUP(AM446,'Inputs_Metric 7'!$G$49:$H$51,2,FALSE)</f>
        <v>0.05</v>
      </c>
      <c r="AO446" s="104">
        <f>SUMIFS(
INDEX('Step 1_Metric 7'!$W$1:$AD$99999,    1,    MATCH(CONCATENATE($AL446," - ",$AI446),'Step 1_Metric 7'!$W$1:$AD$1,0))         :          INDEX('Step 1_Metric 7'!$W$1:$AD$99999,    99999,    MATCH(CONCATENATE($AL446," - ",$AI446),'Step 1_Metric 7'!$W$1:$AD$1,0)),
'Step 1_Metric 7'!$C$1:$C$99999,       $AM446,    'Step 1_Metric 7'!$D$1:$D$99999,     $AG446         )</f>
        <v>0</v>
      </c>
      <c r="AP446" s="104" t="str">
        <f t="shared" si="353"/>
        <v/>
      </c>
      <c r="AQ446" s="104" t="str">
        <f t="shared" si="354"/>
        <v/>
      </c>
      <c r="AR446" s="104">
        <f t="shared" si="355"/>
        <v>0</v>
      </c>
      <c r="AS446" s="104">
        <f t="shared" si="356"/>
        <v>0</v>
      </c>
      <c r="AT446" s="104" t="str">
        <f t="shared" si="357"/>
        <v/>
      </c>
      <c r="AU446" s="104">
        <f t="shared" si="358"/>
        <v>0</v>
      </c>
    </row>
    <row r="447" spans="32:47" x14ac:dyDescent="0.25">
      <c r="AF447" s="40">
        <f t="shared" si="337"/>
        <v>19</v>
      </c>
      <c r="AG447" s="40" t="str">
        <f t="shared" si="351"/>
        <v/>
      </c>
      <c r="AH447" s="40">
        <f t="shared" si="311"/>
        <v>7</v>
      </c>
      <c r="AI447" s="40" t="str">
        <f t="shared" ref="AI447:AK447" si="379">AI423</f>
        <v>Labor Income</v>
      </c>
      <c r="AJ447" s="40">
        <f t="shared" si="379"/>
        <v>11</v>
      </c>
      <c r="AK447" s="40" t="str">
        <f t="shared" si="379"/>
        <v>Metric</v>
      </c>
      <c r="AL447" s="40" t="str">
        <f t="shared" si="319"/>
        <v>Post</v>
      </c>
      <c r="AM447" s="40">
        <f t="shared" si="315"/>
        <v>100</v>
      </c>
      <c r="AN447" s="40">
        <f>VLOOKUP(AM447,'Inputs_Metric 7'!$G$49:$H$51,2,FALSE)</f>
        <v>0.01</v>
      </c>
      <c r="AO447" s="104">
        <f>SUMIFS(
INDEX('Step 1_Metric 7'!$W$1:$AD$99999,    1,    MATCH(CONCATENATE($AL447," - ",$AI447),'Step 1_Metric 7'!$W$1:$AD$1,0))         :          INDEX('Step 1_Metric 7'!$W$1:$AD$99999,    99999,    MATCH(CONCATENATE($AL447," - ",$AI447),'Step 1_Metric 7'!$W$1:$AD$1,0)),
'Step 1_Metric 7'!$C$1:$C$99999,       $AM447,    'Step 1_Metric 7'!$D$1:$D$99999,     $AG447         )</f>
        <v>0</v>
      </c>
      <c r="AP447" s="104">
        <f t="shared" si="353"/>
        <v>0</v>
      </c>
      <c r="AQ447" s="104">
        <f t="shared" si="354"/>
        <v>0</v>
      </c>
      <c r="AR447" s="104" t="str">
        <f t="shared" si="355"/>
        <v/>
      </c>
      <c r="AS447" s="104" t="str">
        <f t="shared" si="356"/>
        <v/>
      </c>
      <c r="AT447" s="104" t="str">
        <f t="shared" si="357"/>
        <v/>
      </c>
      <c r="AU447" s="104">
        <f t="shared" si="358"/>
        <v>0</v>
      </c>
    </row>
    <row r="448" spans="32:47" x14ac:dyDescent="0.25">
      <c r="AF448" s="40">
        <f t="shared" si="337"/>
        <v>19</v>
      </c>
      <c r="AG448" s="40" t="str">
        <f t="shared" si="351"/>
        <v/>
      </c>
      <c r="AH448" s="40">
        <f t="shared" si="311"/>
        <v>7</v>
      </c>
      <c r="AI448" s="40" t="str">
        <f t="shared" ref="AI448:AK448" si="380">AI424</f>
        <v>Employment</v>
      </c>
      <c r="AJ448" s="40">
        <f t="shared" si="380"/>
        <v>12</v>
      </c>
      <c r="AK448" s="40" t="str">
        <f t="shared" si="380"/>
        <v>Metric</v>
      </c>
      <c r="AL448" s="40" t="str">
        <f t="shared" si="319"/>
        <v>Pre</v>
      </c>
      <c r="AM448" s="40">
        <f t="shared" si="315"/>
        <v>2</v>
      </c>
      <c r="AN448" s="40">
        <f>VLOOKUP(AM448,'Inputs_Metric 7'!$G$49:$H$51,2,FALSE)</f>
        <v>0.5</v>
      </c>
      <c r="AO448" s="104">
        <f>SUMIFS(
INDEX('Step 1_Metric 7'!$W$1:$AD$99999,    1,    MATCH(CONCATENATE($AL448," - ",$AI448),'Step 1_Metric 7'!$W$1:$AD$1,0))         :          INDEX('Step 1_Metric 7'!$W$1:$AD$99999,    99999,    MATCH(CONCATENATE($AL448," - ",$AI448),'Step 1_Metric 7'!$W$1:$AD$1,0)),
'Step 1_Metric 7'!$C$1:$C$99999,       $AM448,    'Step 1_Metric 7'!$D$1:$D$99999,     $AG448         )</f>
        <v>0</v>
      </c>
      <c r="AP448" s="104" t="str">
        <f t="shared" si="353"/>
        <v/>
      </c>
      <c r="AQ448" s="104" t="str">
        <f t="shared" si="354"/>
        <v/>
      </c>
      <c r="AR448" s="104" t="str">
        <f t="shared" si="355"/>
        <v/>
      </c>
      <c r="AS448" s="104" t="str">
        <f t="shared" si="356"/>
        <v/>
      </c>
      <c r="AT448" s="104">
        <f t="shared" si="357"/>
        <v>0</v>
      </c>
      <c r="AU448" s="104">
        <f t="shared" si="358"/>
        <v>0</v>
      </c>
    </row>
    <row r="449" spans="32:47" x14ac:dyDescent="0.25">
      <c r="AF449" s="40">
        <f t="shared" si="337"/>
        <v>19</v>
      </c>
      <c r="AG449" s="40" t="str">
        <f t="shared" si="351"/>
        <v/>
      </c>
      <c r="AH449" s="40">
        <f t="shared" si="311"/>
        <v>7</v>
      </c>
      <c r="AI449" s="40" t="str">
        <f t="shared" ref="AI449:AK449" si="381">AI425</f>
        <v>Employment</v>
      </c>
      <c r="AJ449" s="40">
        <f t="shared" si="381"/>
        <v>12</v>
      </c>
      <c r="AK449" s="40" t="str">
        <f t="shared" si="381"/>
        <v>Metric</v>
      </c>
      <c r="AL449" s="40" t="str">
        <f t="shared" si="319"/>
        <v>Pre</v>
      </c>
      <c r="AM449" s="40">
        <f t="shared" si="315"/>
        <v>20</v>
      </c>
      <c r="AN449" s="40">
        <f>VLOOKUP(AM449,'Inputs_Metric 7'!$G$49:$H$51,2,FALSE)</f>
        <v>0.05</v>
      </c>
      <c r="AO449" s="104">
        <f>SUMIFS(
INDEX('Step 1_Metric 7'!$W$1:$AD$99999,    1,    MATCH(CONCATENATE($AL449," - ",$AI449),'Step 1_Metric 7'!$W$1:$AD$1,0))         :          INDEX('Step 1_Metric 7'!$W$1:$AD$99999,    99999,    MATCH(CONCATENATE($AL449," - ",$AI449),'Step 1_Metric 7'!$W$1:$AD$1,0)),
'Step 1_Metric 7'!$C$1:$C$99999,       $AM449,    'Step 1_Metric 7'!$D$1:$D$99999,     $AG449         )</f>
        <v>0</v>
      </c>
      <c r="AP449" s="104" t="str">
        <f t="shared" si="353"/>
        <v/>
      </c>
      <c r="AQ449" s="104" t="str">
        <f t="shared" si="354"/>
        <v/>
      </c>
      <c r="AR449" s="104">
        <f t="shared" si="355"/>
        <v>0</v>
      </c>
      <c r="AS449" s="104">
        <f t="shared" si="356"/>
        <v>0</v>
      </c>
      <c r="AT449" s="104" t="str">
        <f t="shared" si="357"/>
        <v/>
      </c>
      <c r="AU449" s="104">
        <f t="shared" si="358"/>
        <v>0</v>
      </c>
    </row>
    <row r="450" spans="32:47" x14ac:dyDescent="0.25">
      <c r="AF450" s="40">
        <f t="shared" si="337"/>
        <v>19</v>
      </c>
      <c r="AG450" s="40" t="str">
        <f t="shared" si="351"/>
        <v/>
      </c>
      <c r="AH450" s="40">
        <f t="shared" si="311"/>
        <v>7</v>
      </c>
      <c r="AI450" s="40" t="str">
        <f t="shared" ref="AI450:AK450" si="382">AI426</f>
        <v>Employment</v>
      </c>
      <c r="AJ450" s="40">
        <f t="shared" si="382"/>
        <v>12</v>
      </c>
      <c r="AK450" s="40" t="str">
        <f t="shared" si="382"/>
        <v>Metric</v>
      </c>
      <c r="AL450" s="40" t="str">
        <f t="shared" si="319"/>
        <v>Pre</v>
      </c>
      <c r="AM450" s="40">
        <f t="shared" si="315"/>
        <v>100</v>
      </c>
      <c r="AN450" s="40">
        <f>VLOOKUP(AM450,'Inputs_Metric 7'!$G$49:$H$51,2,FALSE)</f>
        <v>0.01</v>
      </c>
      <c r="AO450" s="104">
        <f>SUMIFS(
INDEX('Step 1_Metric 7'!$W$1:$AD$99999,    1,    MATCH(CONCATENATE($AL450," - ",$AI450),'Step 1_Metric 7'!$W$1:$AD$1,0))         :          INDEX('Step 1_Metric 7'!$W$1:$AD$99999,    99999,    MATCH(CONCATENATE($AL450," - ",$AI450),'Step 1_Metric 7'!$W$1:$AD$1,0)),
'Step 1_Metric 7'!$C$1:$C$99999,       $AM450,    'Step 1_Metric 7'!$D$1:$D$99999,     $AG450         )</f>
        <v>0</v>
      </c>
      <c r="AP450" s="104">
        <f t="shared" si="353"/>
        <v>0</v>
      </c>
      <c r="AQ450" s="104">
        <f t="shared" si="354"/>
        <v>0</v>
      </c>
      <c r="AR450" s="104" t="str">
        <f t="shared" si="355"/>
        <v/>
      </c>
      <c r="AS450" s="104" t="str">
        <f t="shared" si="356"/>
        <v/>
      </c>
      <c r="AT450" s="104" t="str">
        <f t="shared" si="357"/>
        <v/>
      </c>
      <c r="AU450" s="104">
        <f t="shared" si="358"/>
        <v>0</v>
      </c>
    </row>
    <row r="451" spans="32:47" x14ac:dyDescent="0.25">
      <c r="AF451" s="40">
        <f t="shared" si="337"/>
        <v>19</v>
      </c>
      <c r="AG451" s="40" t="str">
        <f t="shared" ref="AG451:AG514" si="383">VLOOKUP(AF451,$B$62:$C$296,2,FALSE)</f>
        <v/>
      </c>
      <c r="AH451" s="40">
        <f t="shared" si="311"/>
        <v>7</v>
      </c>
      <c r="AI451" s="40" t="str">
        <f t="shared" ref="AI451:AK451" si="384">AI427</f>
        <v>Employment</v>
      </c>
      <c r="AJ451" s="40">
        <f t="shared" si="384"/>
        <v>12</v>
      </c>
      <c r="AK451" s="40" t="str">
        <f t="shared" si="384"/>
        <v>Metric</v>
      </c>
      <c r="AL451" s="40" t="str">
        <f t="shared" si="319"/>
        <v>Post</v>
      </c>
      <c r="AM451" s="40">
        <f t="shared" si="315"/>
        <v>2</v>
      </c>
      <c r="AN451" s="40">
        <f>VLOOKUP(AM451,'Inputs_Metric 7'!$G$49:$H$51,2,FALSE)</f>
        <v>0.5</v>
      </c>
      <c r="AO451" s="104">
        <f>SUMIFS(
INDEX('Step 1_Metric 7'!$W$1:$AD$99999,    1,    MATCH(CONCATENATE($AL451," - ",$AI451),'Step 1_Metric 7'!$W$1:$AD$1,0))         :          INDEX('Step 1_Metric 7'!$W$1:$AD$99999,    99999,    MATCH(CONCATENATE($AL451," - ",$AI451),'Step 1_Metric 7'!$W$1:$AD$1,0)),
'Step 1_Metric 7'!$C$1:$C$99999,       $AM451,    'Step 1_Metric 7'!$D$1:$D$99999,     $AG451         )</f>
        <v>0</v>
      </c>
      <c r="AP451" s="104" t="str">
        <f t="shared" ref="AP451:AP514" si="385">IF(AN451=0.01,AO451*AN451,"")</f>
        <v/>
      </c>
      <c r="AQ451" s="104" t="str">
        <f t="shared" ref="AQ451:AQ514" si="386">IF(AN451=0.01,(0.5)*(AN450-AN451)*(AO451-AO450),"")</f>
        <v/>
      </c>
      <c r="AR451" s="104" t="str">
        <f t="shared" ref="AR451:AR514" si="387">IF(AN451=0.05,(AN451-AN491)*AO451,"")</f>
        <v/>
      </c>
      <c r="AS451" s="104" t="str">
        <f t="shared" ref="AS451:AS514" si="388">IF(AN451=0.05,(0.5)*(AN450-AN451)*(AO451-AO450),"")</f>
        <v/>
      </c>
      <c r="AT451" s="104">
        <f t="shared" ref="AT451:AT514" si="389">IF(AN451=0.5,(AN451-AN491)*AO451,"")</f>
        <v>0</v>
      </c>
      <c r="AU451" s="104">
        <f t="shared" ref="AU451:AU514" si="390">SUM(AP451:AT451)</f>
        <v>0</v>
      </c>
    </row>
    <row r="452" spans="32:47" x14ac:dyDescent="0.25">
      <c r="AF452" s="40">
        <f t="shared" si="337"/>
        <v>19</v>
      </c>
      <c r="AG452" s="40" t="str">
        <f t="shared" si="383"/>
        <v/>
      </c>
      <c r="AH452" s="40">
        <f t="shared" si="311"/>
        <v>7</v>
      </c>
      <c r="AI452" s="40" t="str">
        <f t="shared" ref="AI452:AK452" si="391">AI428</f>
        <v>Employment</v>
      </c>
      <c r="AJ452" s="40">
        <f t="shared" si="391"/>
        <v>12</v>
      </c>
      <c r="AK452" s="40" t="str">
        <f t="shared" si="391"/>
        <v>Metric</v>
      </c>
      <c r="AL452" s="40" t="str">
        <f t="shared" si="319"/>
        <v>Post</v>
      </c>
      <c r="AM452" s="40">
        <f t="shared" si="315"/>
        <v>20</v>
      </c>
      <c r="AN452" s="40">
        <f>VLOOKUP(AM452,'Inputs_Metric 7'!$G$49:$H$51,2,FALSE)</f>
        <v>0.05</v>
      </c>
      <c r="AO452" s="104">
        <f>SUMIFS(
INDEX('Step 1_Metric 7'!$W$1:$AD$99999,    1,    MATCH(CONCATENATE($AL452," - ",$AI452),'Step 1_Metric 7'!$W$1:$AD$1,0))         :          INDEX('Step 1_Metric 7'!$W$1:$AD$99999,    99999,    MATCH(CONCATENATE($AL452," - ",$AI452),'Step 1_Metric 7'!$W$1:$AD$1,0)),
'Step 1_Metric 7'!$C$1:$C$99999,       $AM452,    'Step 1_Metric 7'!$D$1:$D$99999,     $AG452         )</f>
        <v>0</v>
      </c>
      <c r="AP452" s="104" t="str">
        <f t="shared" si="385"/>
        <v/>
      </c>
      <c r="AQ452" s="104" t="str">
        <f t="shared" si="386"/>
        <v/>
      </c>
      <c r="AR452" s="104">
        <f t="shared" si="387"/>
        <v>0</v>
      </c>
      <c r="AS452" s="104">
        <f t="shared" si="388"/>
        <v>0</v>
      </c>
      <c r="AT452" s="104" t="str">
        <f t="shared" si="389"/>
        <v/>
      </c>
      <c r="AU452" s="104">
        <f t="shared" si="390"/>
        <v>0</v>
      </c>
    </row>
    <row r="453" spans="32:47" x14ac:dyDescent="0.25">
      <c r="AF453" s="40">
        <f t="shared" si="337"/>
        <v>19</v>
      </c>
      <c r="AG453" s="40" t="str">
        <f t="shared" si="383"/>
        <v/>
      </c>
      <c r="AH453" s="40">
        <f t="shared" si="311"/>
        <v>7</v>
      </c>
      <c r="AI453" s="40" t="str">
        <f t="shared" ref="AI453:AK453" si="392">AI429</f>
        <v>Employment</v>
      </c>
      <c r="AJ453" s="40">
        <f t="shared" si="392"/>
        <v>12</v>
      </c>
      <c r="AK453" s="40" t="str">
        <f t="shared" si="392"/>
        <v>Metric</v>
      </c>
      <c r="AL453" s="40" t="str">
        <f t="shared" si="319"/>
        <v>Post</v>
      </c>
      <c r="AM453" s="40">
        <f t="shared" si="315"/>
        <v>100</v>
      </c>
      <c r="AN453" s="40">
        <f>VLOOKUP(AM453,'Inputs_Metric 7'!$G$49:$H$51,2,FALSE)</f>
        <v>0.01</v>
      </c>
      <c r="AO453" s="104">
        <f>SUMIFS(
INDEX('Step 1_Metric 7'!$W$1:$AD$99999,    1,    MATCH(CONCATENATE($AL453," - ",$AI453),'Step 1_Metric 7'!$W$1:$AD$1,0))         :          INDEX('Step 1_Metric 7'!$W$1:$AD$99999,    99999,    MATCH(CONCATENATE($AL453," - ",$AI453),'Step 1_Metric 7'!$W$1:$AD$1,0)),
'Step 1_Metric 7'!$C$1:$C$99999,       $AM453,    'Step 1_Metric 7'!$D$1:$D$99999,     $AG453         )</f>
        <v>0</v>
      </c>
      <c r="AP453" s="104">
        <f t="shared" si="385"/>
        <v>0</v>
      </c>
      <c r="AQ453" s="104">
        <f t="shared" si="386"/>
        <v>0</v>
      </c>
      <c r="AR453" s="104" t="str">
        <f t="shared" si="387"/>
        <v/>
      </c>
      <c r="AS453" s="104" t="str">
        <f t="shared" si="388"/>
        <v/>
      </c>
      <c r="AT453" s="104" t="str">
        <f t="shared" si="389"/>
        <v/>
      </c>
      <c r="AU453" s="104">
        <f t="shared" si="390"/>
        <v>0</v>
      </c>
    </row>
    <row r="454" spans="32:47" x14ac:dyDescent="0.25">
      <c r="AF454" s="40">
        <f t="shared" si="337"/>
        <v>19</v>
      </c>
      <c r="AG454" s="40" t="str">
        <f t="shared" si="383"/>
        <v/>
      </c>
      <c r="AH454" s="40">
        <f t="shared" ref="AH454:AH517" si="393">AH453</f>
        <v>7</v>
      </c>
      <c r="AI454" s="40" t="str">
        <f t="shared" ref="AI454:AK454" si="394">AI430</f>
        <v>Output</v>
      </c>
      <c r="AJ454" s="40">
        <f t="shared" si="394"/>
        <v>1</v>
      </c>
      <c r="AK454" s="40" t="str">
        <f t="shared" si="394"/>
        <v>Priority Metric</v>
      </c>
      <c r="AL454" s="40" t="str">
        <f t="shared" si="319"/>
        <v>Pre</v>
      </c>
      <c r="AM454" s="40">
        <f t="shared" si="315"/>
        <v>2</v>
      </c>
      <c r="AN454" s="40">
        <f>VLOOKUP(AM454,'Inputs_Metric 7'!$G$49:$H$51,2,FALSE)</f>
        <v>0.5</v>
      </c>
      <c r="AO454" s="104">
        <f>SUMIFS(
INDEX('Step 1_Metric 7'!$W$1:$AD$99999,    1,    MATCH(CONCATENATE($AL454," - ",$AI454),'Step 1_Metric 7'!$W$1:$AD$1,0))         :          INDEX('Step 1_Metric 7'!$W$1:$AD$99999,    99999,    MATCH(CONCATENATE($AL454," - ",$AI454),'Step 1_Metric 7'!$W$1:$AD$1,0)),
'Step 1_Metric 7'!$C$1:$C$99999,       $AM454,    'Step 1_Metric 7'!$D$1:$D$99999,     $AG454         )</f>
        <v>0</v>
      </c>
      <c r="AP454" s="104" t="str">
        <f t="shared" si="385"/>
        <v/>
      </c>
      <c r="AQ454" s="104" t="str">
        <f t="shared" si="386"/>
        <v/>
      </c>
      <c r="AR454" s="104" t="str">
        <f t="shared" si="387"/>
        <v/>
      </c>
      <c r="AS454" s="104" t="str">
        <f t="shared" si="388"/>
        <v/>
      </c>
      <c r="AT454" s="104">
        <f t="shared" si="389"/>
        <v>0</v>
      </c>
      <c r="AU454" s="104">
        <f t="shared" si="390"/>
        <v>0</v>
      </c>
    </row>
    <row r="455" spans="32:47" x14ac:dyDescent="0.25">
      <c r="AF455" s="40">
        <f t="shared" si="337"/>
        <v>19</v>
      </c>
      <c r="AG455" s="40" t="str">
        <f t="shared" si="383"/>
        <v/>
      </c>
      <c r="AH455" s="40">
        <f t="shared" si="393"/>
        <v>7</v>
      </c>
      <c r="AI455" s="40" t="str">
        <f t="shared" ref="AI455:AK455" si="395">AI431</f>
        <v>Output</v>
      </c>
      <c r="AJ455" s="40">
        <f t="shared" si="395"/>
        <v>1</v>
      </c>
      <c r="AK455" s="40" t="str">
        <f t="shared" si="395"/>
        <v>Priority Metric</v>
      </c>
      <c r="AL455" s="40" t="str">
        <f t="shared" si="319"/>
        <v>Pre</v>
      </c>
      <c r="AM455" s="40">
        <f t="shared" si="315"/>
        <v>20</v>
      </c>
      <c r="AN455" s="40">
        <f>VLOOKUP(AM455,'Inputs_Metric 7'!$G$49:$H$51,2,FALSE)</f>
        <v>0.05</v>
      </c>
      <c r="AO455" s="104">
        <f>SUMIFS(
INDEX('Step 1_Metric 7'!$W$1:$AD$99999,    1,    MATCH(CONCATENATE($AL455," - ",$AI455),'Step 1_Metric 7'!$W$1:$AD$1,0))         :          INDEX('Step 1_Metric 7'!$W$1:$AD$99999,    99999,    MATCH(CONCATENATE($AL455," - ",$AI455),'Step 1_Metric 7'!$W$1:$AD$1,0)),
'Step 1_Metric 7'!$C$1:$C$99999,       $AM455,    'Step 1_Metric 7'!$D$1:$D$99999,     $AG455         )</f>
        <v>0</v>
      </c>
      <c r="AP455" s="104" t="str">
        <f t="shared" si="385"/>
        <v/>
      </c>
      <c r="AQ455" s="104" t="str">
        <f t="shared" si="386"/>
        <v/>
      </c>
      <c r="AR455" s="104">
        <f t="shared" si="387"/>
        <v>0</v>
      </c>
      <c r="AS455" s="104">
        <f t="shared" si="388"/>
        <v>0</v>
      </c>
      <c r="AT455" s="104" t="str">
        <f t="shared" si="389"/>
        <v/>
      </c>
      <c r="AU455" s="104">
        <f t="shared" si="390"/>
        <v>0</v>
      </c>
    </row>
    <row r="456" spans="32:47" x14ac:dyDescent="0.25">
      <c r="AF456" s="40">
        <f t="shared" si="337"/>
        <v>19</v>
      </c>
      <c r="AG456" s="40" t="str">
        <f t="shared" si="383"/>
        <v/>
      </c>
      <c r="AH456" s="40">
        <f t="shared" si="393"/>
        <v>7</v>
      </c>
      <c r="AI456" s="40" t="str">
        <f t="shared" ref="AI456:AK456" si="396">AI432</f>
        <v>Output</v>
      </c>
      <c r="AJ456" s="40">
        <f t="shared" si="396"/>
        <v>1</v>
      </c>
      <c r="AK456" s="40" t="str">
        <f t="shared" si="396"/>
        <v>Priority Metric</v>
      </c>
      <c r="AL456" s="40" t="str">
        <f t="shared" si="319"/>
        <v>Pre</v>
      </c>
      <c r="AM456" s="40">
        <f t="shared" ref="AM456:AM519" si="397">AM453</f>
        <v>100</v>
      </c>
      <c r="AN456" s="40">
        <f>VLOOKUP(AM456,'Inputs_Metric 7'!$G$49:$H$51,2,FALSE)</f>
        <v>0.01</v>
      </c>
      <c r="AO456" s="104">
        <f>SUMIFS(
INDEX('Step 1_Metric 7'!$W$1:$AD$99999,    1,    MATCH(CONCATENATE($AL456," - ",$AI456),'Step 1_Metric 7'!$W$1:$AD$1,0))         :          INDEX('Step 1_Metric 7'!$W$1:$AD$99999,    99999,    MATCH(CONCATENATE($AL456," - ",$AI456),'Step 1_Metric 7'!$W$1:$AD$1,0)),
'Step 1_Metric 7'!$C$1:$C$99999,       $AM456,    'Step 1_Metric 7'!$D$1:$D$99999,     $AG456         )</f>
        <v>0</v>
      </c>
      <c r="AP456" s="104">
        <f t="shared" si="385"/>
        <v>0</v>
      </c>
      <c r="AQ456" s="104">
        <f t="shared" si="386"/>
        <v>0</v>
      </c>
      <c r="AR456" s="104" t="str">
        <f t="shared" si="387"/>
        <v/>
      </c>
      <c r="AS456" s="104" t="str">
        <f t="shared" si="388"/>
        <v/>
      </c>
      <c r="AT456" s="104" t="str">
        <f t="shared" si="389"/>
        <v/>
      </c>
      <c r="AU456" s="104">
        <f t="shared" si="390"/>
        <v>0</v>
      </c>
    </row>
    <row r="457" spans="32:47" x14ac:dyDescent="0.25">
      <c r="AF457" s="40">
        <f t="shared" si="337"/>
        <v>19</v>
      </c>
      <c r="AG457" s="40" t="str">
        <f t="shared" si="383"/>
        <v/>
      </c>
      <c r="AH457" s="40">
        <f t="shared" si="393"/>
        <v>7</v>
      </c>
      <c r="AI457" s="40" t="str">
        <f t="shared" ref="AI457:AK457" si="398">AI433</f>
        <v>Output</v>
      </c>
      <c r="AJ457" s="40">
        <f t="shared" si="398"/>
        <v>1</v>
      </c>
      <c r="AK457" s="40" t="str">
        <f t="shared" si="398"/>
        <v>Priority Metric</v>
      </c>
      <c r="AL457" s="40" t="str">
        <f t="shared" si="319"/>
        <v>Post</v>
      </c>
      <c r="AM457" s="40">
        <f t="shared" si="397"/>
        <v>2</v>
      </c>
      <c r="AN457" s="40">
        <f>VLOOKUP(AM457,'Inputs_Metric 7'!$G$49:$H$51,2,FALSE)</f>
        <v>0.5</v>
      </c>
      <c r="AO457" s="104">
        <f>SUMIFS(
INDEX('Step 1_Metric 7'!$W$1:$AD$99999,    1,    MATCH(CONCATENATE($AL457," - ",$AI457),'Step 1_Metric 7'!$W$1:$AD$1,0))         :          INDEX('Step 1_Metric 7'!$W$1:$AD$99999,    99999,    MATCH(CONCATENATE($AL457," - ",$AI457),'Step 1_Metric 7'!$W$1:$AD$1,0)),
'Step 1_Metric 7'!$C$1:$C$99999,       $AM457,    'Step 1_Metric 7'!$D$1:$D$99999,     $AG457         )</f>
        <v>0</v>
      </c>
      <c r="AP457" s="104" t="str">
        <f t="shared" si="385"/>
        <v/>
      </c>
      <c r="AQ457" s="104" t="str">
        <f t="shared" si="386"/>
        <v/>
      </c>
      <c r="AR457" s="104" t="str">
        <f t="shared" si="387"/>
        <v/>
      </c>
      <c r="AS457" s="104" t="str">
        <f t="shared" si="388"/>
        <v/>
      </c>
      <c r="AT457" s="104">
        <f t="shared" si="389"/>
        <v>0</v>
      </c>
      <c r="AU457" s="104">
        <f t="shared" si="390"/>
        <v>0</v>
      </c>
    </row>
    <row r="458" spans="32:47" x14ac:dyDescent="0.25">
      <c r="AF458" s="40">
        <f t="shared" si="337"/>
        <v>19</v>
      </c>
      <c r="AG458" s="40" t="str">
        <f t="shared" si="383"/>
        <v/>
      </c>
      <c r="AH458" s="40">
        <f t="shared" si="393"/>
        <v>7</v>
      </c>
      <c r="AI458" s="40" t="str">
        <f t="shared" ref="AI458:AK458" si="399">AI434</f>
        <v>Output</v>
      </c>
      <c r="AJ458" s="40">
        <f t="shared" si="399"/>
        <v>1</v>
      </c>
      <c r="AK458" s="40" t="str">
        <f t="shared" si="399"/>
        <v>Priority Metric</v>
      </c>
      <c r="AL458" s="40" t="str">
        <f t="shared" si="319"/>
        <v>Post</v>
      </c>
      <c r="AM458" s="40">
        <f t="shared" si="397"/>
        <v>20</v>
      </c>
      <c r="AN458" s="40">
        <f>VLOOKUP(AM458,'Inputs_Metric 7'!$G$49:$H$51,2,FALSE)</f>
        <v>0.05</v>
      </c>
      <c r="AO458" s="104">
        <f>SUMIFS(
INDEX('Step 1_Metric 7'!$W$1:$AD$99999,    1,    MATCH(CONCATENATE($AL458," - ",$AI458),'Step 1_Metric 7'!$W$1:$AD$1,0))         :          INDEX('Step 1_Metric 7'!$W$1:$AD$99999,    99999,    MATCH(CONCATENATE($AL458," - ",$AI458),'Step 1_Metric 7'!$W$1:$AD$1,0)),
'Step 1_Metric 7'!$C$1:$C$99999,       $AM458,    'Step 1_Metric 7'!$D$1:$D$99999,     $AG458         )</f>
        <v>0</v>
      </c>
      <c r="AP458" s="104" t="str">
        <f t="shared" si="385"/>
        <v/>
      </c>
      <c r="AQ458" s="104" t="str">
        <f t="shared" si="386"/>
        <v/>
      </c>
      <c r="AR458" s="104">
        <f t="shared" si="387"/>
        <v>0</v>
      </c>
      <c r="AS458" s="104">
        <f t="shared" si="388"/>
        <v>0</v>
      </c>
      <c r="AT458" s="104" t="str">
        <f t="shared" si="389"/>
        <v/>
      </c>
      <c r="AU458" s="104">
        <f t="shared" si="390"/>
        <v>0</v>
      </c>
    </row>
    <row r="459" spans="32:47" x14ac:dyDescent="0.25">
      <c r="AF459" s="40">
        <f t="shared" si="337"/>
        <v>19</v>
      </c>
      <c r="AG459" s="40" t="str">
        <f t="shared" si="383"/>
        <v/>
      </c>
      <c r="AH459" s="40">
        <f t="shared" si="393"/>
        <v>7</v>
      </c>
      <c r="AI459" s="40" t="str">
        <f t="shared" ref="AI459:AK459" si="400">AI435</f>
        <v>Output</v>
      </c>
      <c r="AJ459" s="40">
        <f t="shared" si="400"/>
        <v>1</v>
      </c>
      <c r="AK459" s="40" t="str">
        <f t="shared" si="400"/>
        <v>Priority Metric</v>
      </c>
      <c r="AL459" s="40" t="str">
        <f t="shared" ref="AL459:AL522" si="401">AL453</f>
        <v>Post</v>
      </c>
      <c r="AM459" s="40">
        <f t="shared" si="397"/>
        <v>100</v>
      </c>
      <c r="AN459" s="40">
        <f>VLOOKUP(AM459,'Inputs_Metric 7'!$G$49:$H$51,2,FALSE)</f>
        <v>0.01</v>
      </c>
      <c r="AO459" s="104">
        <f>SUMIFS(
INDEX('Step 1_Metric 7'!$W$1:$AD$99999,    1,    MATCH(CONCATENATE($AL459," - ",$AI459),'Step 1_Metric 7'!$W$1:$AD$1,0))         :          INDEX('Step 1_Metric 7'!$W$1:$AD$99999,    99999,    MATCH(CONCATENATE($AL459," - ",$AI459),'Step 1_Metric 7'!$W$1:$AD$1,0)),
'Step 1_Metric 7'!$C$1:$C$99999,       $AM459,    'Step 1_Metric 7'!$D$1:$D$99999,     $AG459         )</f>
        <v>0</v>
      </c>
      <c r="AP459" s="104">
        <f t="shared" si="385"/>
        <v>0</v>
      </c>
      <c r="AQ459" s="104">
        <f t="shared" si="386"/>
        <v>0</v>
      </c>
      <c r="AR459" s="104" t="str">
        <f t="shared" si="387"/>
        <v/>
      </c>
      <c r="AS459" s="104" t="str">
        <f t="shared" si="388"/>
        <v/>
      </c>
      <c r="AT459" s="104" t="str">
        <f t="shared" si="389"/>
        <v/>
      </c>
      <c r="AU459" s="104">
        <f t="shared" si="390"/>
        <v>0</v>
      </c>
    </row>
    <row r="460" spans="32:47" x14ac:dyDescent="0.25">
      <c r="AF460" s="40">
        <f t="shared" si="337"/>
        <v>20</v>
      </c>
      <c r="AG460" s="40" t="str">
        <f t="shared" si="383"/>
        <v/>
      </c>
      <c r="AH460" s="40">
        <f t="shared" si="393"/>
        <v>7</v>
      </c>
      <c r="AI460" s="40" t="str">
        <f t="shared" ref="AI460:AK460" si="402">AI436</f>
        <v>Proprietor's Income</v>
      </c>
      <c r="AJ460" s="40">
        <f t="shared" si="402"/>
        <v>10</v>
      </c>
      <c r="AK460" s="40" t="str">
        <f t="shared" si="402"/>
        <v>Metric</v>
      </c>
      <c r="AL460" s="40" t="str">
        <f t="shared" si="401"/>
        <v>Pre</v>
      </c>
      <c r="AM460" s="40">
        <f t="shared" si="397"/>
        <v>2</v>
      </c>
      <c r="AN460" s="40">
        <f>VLOOKUP(AM460,'Inputs_Metric 7'!$G$49:$H$51,2,FALSE)</f>
        <v>0.5</v>
      </c>
      <c r="AO460" s="104">
        <f>SUMIFS(
INDEX('Step 1_Metric 7'!$W$1:$AD$99999,    1,    MATCH(CONCATENATE($AL460," - ",$AI460),'Step 1_Metric 7'!$W$1:$AD$1,0))         :          INDEX('Step 1_Metric 7'!$W$1:$AD$99999,    99999,    MATCH(CONCATENATE($AL460," - ",$AI460),'Step 1_Metric 7'!$W$1:$AD$1,0)),
'Step 1_Metric 7'!$C$1:$C$99999,       $AM460,    'Step 1_Metric 7'!$D$1:$D$99999,     $AG460         )</f>
        <v>0</v>
      </c>
      <c r="AP460" s="104" t="str">
        <f t="shared" si="385"/>
        <v/>
      </c>
      <c r="AQ460" s="104" t="str">
        <f t="shared" si="386"/>
        <v/>
      </c>
      <c r="AR460" s="104" t="str">
        <f t="shared" si="387"/>
        <v/>
      </c>
      <c r="AS460" s="104" t="str">
        <f t="shared" si="388"/>
        <v/>
      </c>
      <c r="AT460" s="104">
        <f t="shared" si="389"/>
        <v>0</v>
      </c>
      <c r="AU460" s="104">
        <f t="shared" si="390"/>
        <v>0</v>
      </c>
    </row>
    <row r="461" spans="32:47" x14ac:dyDescent="0.25">
      <c r="AF461" s="40">
        <f t="shared" si="337"/>
        <v>20</v>
      </c>
      <c r="AG461" s="40" t="str">
        <f t="shared" si="383"/>
        <v/>
      </c>
      <c r="AH461" s="40">
        <f t="shared" si="393"/>
        <v>7</v>
      </c>
      <c r="AI461" s="40" t="str">
        <f t="shared" ref="AI461:AK461" si="403">AI437</f>
        <v>Proprietor's Income</v>
      </c>
      <c r="AJ461" s="40">
        <f t="shared" si="403"/>
        <v>10</v>
      </c>
      <c r="AK461" s="40" t="str">
        <f t="shared" si="403"/>
        <v>Metric</v>
      </c>
      <c r="AL461" s="40" t="str">
        <f t="shared" si="401"/>
        <v>Pre</v>
      </c>
      <c r="AM461" s="40">
        <f t="shared" si="397"/>
        <v>20</v>
      </c>
      <c r="AN461" s="40">
        <f>VLOOKUP(AM461,'Inputs_Metric 7'!$G$49:$H$51,2,FALSE)</f>
        <v>0.05</v>
      </c>
      <c r="AO461" s="104">
        <f>SUMIFS(
INDEX('Step 1_Metric 7'!$W$1:$AD$99999,    1,    MATCH(CONCATENATE($AL461," - ",$AI461),'Step 1_Metric 7'!$W$1:$AD$1,0))         :          INDEX('Step 1_Metric 7'!$W$1:$AD$99999,    99999,    MATCH(CONCATENATE($AL461," - ",$AI461),'Step 1_Metric 7'!$W$1:$AD$1,0)),
'Step 1_Metric 7'!$C$1:$C$99999,       $AM461,    'Step 1_Metric 7'!$D$1:$D$99999,     $AG461         )</f>
        <v>0</v>
      </c>
      <c r="AP461" s="104" t="str">
        <f t="shared" si="385"/>
        <v/>
      </c>
      <c r="AQ461" s="104" t="str">
        <f t="shared" si="386"/>
        <v/>
      </c>
      <c r="AR461" s="104">
        <f t="shared" si="387"/>
        <v>0</v>
      </c>
      <c r="AS461" s="104">
        <f t="shared" si="388"/>
        <v>0</v>
      </c>
      <c r="AT461" s="104" t="str">
        <f t="shared" si="389"/>
        <v/>
      </c>
      <c r="AU461" s="104">
        <f t="shared" si="390"/>
        <v>0</v>
      </c>
    </row>
    <row r="462" spans="32:47" x14ac:dyDescent="0.25">
      <c r="AF462" s="40">
        <f t="shared" si="337"/>
        <v>20</v>
      </c>
      <c r="AG462" s="40" t="str">
        <f t="shared" si="383"/>
        <v/>
      </c>
      <c r="AH462" s="40">
        <f t="shared" si="393"/>
        <v>7</v>
      </c>
      <c r="AI462" s="40" t="str">
        <f t="shared" ref="AI462:AK462" si="404">AI438</f>
        <v>Proprietor's Income</v>
      </c>
      <c r="AJ462" s="40">
        <f t="shared" si="404"/>
        <v>10</v>
      </c>
      <c r="AK462" s="40" t="str">
        <f t="shared" si="404"/>
        <v>Metric</v>
      </c>
      <c r="AL462" s="40" t="str">
        <f t="shared" si="401"/>
        <v>Pre</v>
      </c>
      <c r="AM462" s="40">
        <f t="shared" si="397"/>
        <v>100</v>
      </c>
      <c r="AN462" s="40">
        <f>VLOOKUP(AM462,'Inputs_Metric 7'!$G$49:$H$51,2,FALSE)</f>
        <v>0.01</v>
      </c>
      <c r="AO462" s="104">
        <f>SUMIFS(
INDEX('Step 1_Metric 7'!$W$1:$AD$99999,    1,    MATCH(CONCATENATE($AL462," - ",$AI462),'Step 1_Metric 7'!$W$1:$AD$1,0))         :          INDEX('Step 1_Metric 7'!$W$1:$AD$99999,    99999,    MATCH(CONCATENATE($AL462," - ",$AI462),'Step 1_Metric 7'!$W$1:$AD$1,0)),
'Step 1_Metric 7'!$C$1:$C$99999,       $AM462,    'Step 1_Metric 7'!$D$1:$D$99999,     $AG462         )</f>
        <v>0</v>
      </c>
      <c r="AP462" s="104">
        <f t="shared" si="385"/>
        <v>0</v>
      </c>
      <c r="AQ462" s="104">
        <f t="shared" si="386"/>
        <v>0</v>
      </c>
      <c r="AR462" s="104" t="str">
        <f t="shared" si="387"/>
        <v/>
      </c>
      <c r="AS462" s="104" t="str">
        <f t="shared" si="388"/>
        <v/>
      </c>
      <c r="AT462" s="104" t="str">
        <f t="shared" si="389"/>
        <v/>
      </c>
      <c r="AU462" s="104">
        <f t="shared" si="390"/>
        <v>0</v>
      </c>
    </row>
    <row r="463" spans="32:47" x14ac:dyDescent="0.25">
      <c r="AF463" s="40">
        <f t="shared" si="337"/>
        <v>20</v>
      </c>
      <c r="AG463" s="40" t="str">
        <f t="shared" si="383"/>
        <v/>
      </c>
      <c r="AH463" s="40">
        <f t="shared" si="393"/>
        <v>7</v>
      </c>
      <c r="AI463" s="40" t="str">
        <f t="shared" ref="AI463:AK463" si="405">AI439</f>
        <v>Proprietor's Income</v>
      </c>
      <c r="AJ463" s="40">
        <f t="shared" si="405"/>
        <v>10</v>
      </c>
      <c r="AK463" s="40" t="str">
        <f t="shared" si="405"/>
        <v>Metric</v>
      </c>
      <c r="AL463" s="40" t="str">
        <f t="shared" si="401"/>
        <v>Post</v>
      </c>
      <c r="AM463" s="40">
        <f t="shared" si="397"/>
        <v>2</v>
      </c>
      <c r="AN463" s="40">
        <f>VLOOKUP(AM463,'Inputs_Metric 7'!$G$49:$H$51,2,FALSE)</f>
        <v>0.5</v>
      </c>
      <c r="AO463" s="104">
        <f>SUMIFS(
INDEX('Step 1_Metric 7'!$W$1:$AD$99999,    1,    MATCH(CONCATENATE($AL463," - ",$AI463),'Step 1_Metric 7'!$W$1:$AD$1,0))         :          INDEX('Step 1_Metric 7'!$W$1:$AD$99999,    99999,    MATCH(CONCATENATE($AL463," - ",$AI463),'Step 1_Metric 7'!$W$1:$AD$1,0)),
'Step 1_Metric 7'!$C$1:$C$99999,       $AM463,    'Step 1_Metric 7'!$D$1:$D$99999,     $AG463         )</f>
        <v>0</v>
      </c>
      <c r="AP463" s="104" t="str">
        <f t="shared" si="385"/>
        <v/>
      </c>
      <c r="AQ463" s="104" t="str">
        <f t="shared" si="386"/>
        <v/>
      </c>
      <c r="AR463" s="104" t="str">
        <f t="shared" si="387"/>
        <v/>
      </c>
      <c r="AS463" s="104" t="str">
        <f t="shared" si="388"/>
        <v/>
      </c>
      <c r="AT463" s="104">
        <f t="shared" si="389"/>
        <v>0</v>
      </c>
      <c r="AU463" s="104">
        <f t="shared" si="390"/>
        <v>0</v>
      </c>
    </row>
    <row r="464" spans="32:47" x14ac:dyDescent="0.25">
      <c r="AF464" s="40">
        <f t="shared" si="337"/>
        <v>20</v>
      </c>
      <c r="AG464" s="40" t="str">
        <f t="shared" si="383"/>
        <v/>
      </c>
      <c r="AH464" s="40">
        <f t="shared" si="393"/>
        <v>7</v>
      </c>
      <c r="AI464" s="40" t="str">
        <f t="shared" ref="AI464:AK464" si="406">AI440</f>
        <v>Proprietor's Income</v>
      </c>
      <c r="AJ464" s="40">
        <f t="shared" si="406"/>
        <v>10</v>
      </c>
      <c r="AK464" s="40" t="str">
        <f t="shared" si="406"/>
        <v>Metric</v>
      </c>
      <c r="AL464" s="40" t="str">
        <f t="shared" si="401"/>
        <v>Post</v>
      </c>
      <c r="AM464" s="40">
        <f t="shared" si="397"/>
        <v>20</v>
      </c>
      <c r="AN464" s="40">
        <f>VLOOKUP(AM464,'Inputs_Metric 7'!$G$49:$H$51,2,FALSE)</f>
        <v>0.05</v>
      </c>
      <c r="AO464" s="104">
        <f>SUMIFS(
INDEX('Step 1_Metric 7'!$W$1:$AD$99999,    1,    MATCH(CONCATENATE($AL464," - ",$AI464),'Step 1_Metric 7'!$W$1:$AD$1,0))         :          INDEX('Step 1_Metric 7'!$W$1:$AD$99999,    99999,    MATCH(CONCATENATE($AL464," - ",$AI464),'Step 1_Metric 7'!$W$1:$AD$1,0)),
'Step 1_Metric 7'!$C$1:$C$99999,       $AM464,    'Step 1_Metric 7'!$D$1:$D$99999,     $AG464         )</f>
        <v>0</v>
      </c>
      <c r="AP464" s="104" t="str">
        <f t="shared" si="385"/>
        <v/>
      </c>
      <c r="AQ464" s="104" t="str">
        <f t="shared" si="386"/>
        <v/>
      </c>
      <c r="AR464" s="104">
        <f t="shared" si="387"/>
        <v>0</v>
      </c>
      <c r="AS464" s="104">
        <f t="shared" si="388"/>
        <v>0</v>
      </c>
      <c r="AT464" s="104" t="str">
        <f t="shared" si="389"/>
        <v/>
      </c>
      <c r="AU464" s="104">
        <f t="shared" si="390"/>
        <v>0</v>
      </c>
    </row>
    <row r="465" spans="32:47" x14ac:dyDescent="0.25">
      <c r="AF465" s="40">
        <f t="shared" si="337"/>
        <v>20</v>
      </c>
      <c r="AG465" s="40" t="str">
        <f t="shared" si="383"/>
        <v/>
      </c>
      <c r="AH465" s="40">
        <f t="shared" si="393"/>
        <v>7</v>
      </c>
      <c r="AI465" s="40" t="str">
        <f t="shared" ref="AI465:AK465" si="407">AI441</f>
        <v>Proprietor's Income</v>
      </c>
      <c r="AJ465" s="40">
        <f t="shared" si="407"/>
        <v>10</v>
      </c>
      <c r="AK465" s="40" t="str">
        <f t="shared" si="407"/>
        <v>Metric</v>
      </c>
      <c r="AL465" s="40" t="str">
        <f t="shared" si="401"/>
        <v>Post</v>
      </c>
      <c r="AM465" s="40">
        <f t="shared" si="397"/>
        <v>100</v>
      </c>
      <c r="AN465" s="40">
        <f>VLOOKUP(AM465,'Inputs_Metric 7'!$G$49:$H$51,2,FALSE)</f>
        <v>0.01</v>
      </c>
      <c r="AO465" s="104">
        <f>SUMIFS(
INDEX('Step 1_Metric 7'!$W$1:$AD$99999,    1,    MATCH(CONCATENATE($AL465," - ",$AI465),'Step 1_Metric 7'!$W$1:$AD$1,0))         :          INDEX('Step 1_Metric 7'!$W$1:$AD$99999,    99999,    MATCH(CONCATENATE($AL465," - ",$AI465),'Step 1_Metric 7'!$W$1:$AD$1,0)),
'Step 1_Metric 7'!$C$1:$C$99999,       $AM465,    'Step 1_Metric 7'!$D$1:$D$99999,     $AG465         )</f>
        <v>0</v>
      </c>
      <c r="AP465" s="104">
        <f t="shared" si="385"/>
        <v>0</v>
      </c>
      <c r="AQ465" s="104">
        <f t="shared" si="386"/>
        <v>0</v>
      </c>
      <c r="AR465" s="104" t="str">
        <f t="shared" si="387"/>
        <v/>
      </c>
      <c r="AS465" s="104" t="str">
        <f t="shared" si="388"/>
        <v/>
      </c>
      <c r="AT465" s="104" t="str">
        <f t="shared" si="389"/>
        <v/>
      </c>
      <c r="AU465" s="104">
        <f t="shared" si="390"/>
        <v>0</v>
      </c>
    </row>
    <row r="466" spans="32:47" x14ac:dyDescent="0.25">
      <c r="AF466" s="40">
        <f t="shared" si="337"/>
        <v>20</v>
      </c>
      <c r="AG466" s="40" t="str">
        <f t="shared" si="383"/>
        <v/>
      </c>
      <c r="AH466" s="40">
        <f t="shared" si="393"/>
        <v>7</v>
      </c>
      <c r="AI466" s="40" t="str">
        <f t="shared" ref="AI466:AK466" si="408">AI442</f>
        <v>Labor Income</v>
      </c>
      <c r="AJ466" s="40">
        <f t="shared" si="408"/>
        <v>11</v>
      </c>
      <c r="AK466" s="40" t="str">
        <f t="shared" si="408"/>
        <v>Metric</v>
      </c>
      <c r="AL466" s="40" t="str">
        <f t="shared" si="401"/>
        <v>Pre</v>
      </c>
      <c r="AM466" s="40">
        <f t="shared" si="397"/>
        <v>2</v>
      </c>
      <c r="AN466" s="40">
        <f>VLOOKUP(AM466,'Inputs_Metric 7'!$G$49:$H$51,2,FALSE)</f>
        <v>0.5</v>
      </c>
      <c r="AO466" s="104">
        <f>SUMIFS(
INDEX('Step 1_Metric 7'!$W$1:$AD$99999,    1,    MATCH(CONCATENATE($AL466," - ",$AI466),'Step 1_Metric 7'!$W$1:$AD$1,0))         :          INDEX('Step 1_Metric 7'!$W$1:$AD$99999,    99999,    MATCH(CONCATENATE($AL466," - ",$AI466),'Step 1_Metric 7'!$W$1:$AD$1,0)),
'Step 1_Metric 7'!$C$1:$C$99999,       $AM466,    'Step 1_Metric 7'!$D$1:$D$99999,     $AG466         )</f>
        <v>0</v>
      </c>
      <c r="AP466" s="104" t="str">
        <f t="shared" si="385"/>
        <v/>
      </c>
      <c r="AQ466" s="104" t="str">
        <f t="shared" si="386"/>
        <v/>
      </c>
      <c r="AR466" s="104" t="str">
        <f t="shared" si="387"/>
        <v/>
      </c>
      <c r="AS466" s="104" t="str">
        <f t="shared" si="388"/>
        <v/>
      </c>
      <c r="AT466" s="104">
        <f t="shared" si="389"/>
        <v>0</v>
      </c>
      <c r="AU466" s="104">
        <f t="shared" si="390"/>
        <v>0</v>
      </c>
    </row>
    <row r="467" spans="32:47" x14ac:dyDescent="0.25">
      <c r="AF467" s="40">
        <f t="shared" si="337"/>
        <v>20</v>
      </c>
      <c r="AG467" s="40" t="str">
        <f t="shared" si="383"/>
        <v/>
      </c>
      <c r="AH467" s="40">
        <f t="shared" si="393"/>
        <v>7</v>
      </c>
      <c r="AI467" s="40" t="str">
        <f t="shared" ref="AI467:AK467" si="409">AI443</f>
        <v>Labor Income</v>
      </c>
      <c r="AJ467" s="40">
        <f t="shared" si="409"/>
        <v>11</v>
      </c>
      <c r="AK467" s="40" t="str">
        <f t="shared" si="409"/>
        <v>Metric</v>
      </c>
      <c r="AL467" s="40" t="str">
        <f t="shared" si="401"/>
        <v>Pre</v>
      </c>
      <c r="AM467" s="40">
        <f t="shared" si="397"/>
        <v>20</v>
      </c>
      <c r="AN467" s="40">
        <f>VLOOKUP(AM467,'Inputs_Metric 7'!$G$49:$H$51,2,FALSE)</f>
        <v>0.05</v>
      </c>
      <c r="AO467" s="104">
        <f>SUMIFS(
INDEX('Step 1_Metric 7'!$W$1:$AD$99999,    1,    MATCH(CONCATENATE($AL467," - ",$AI467),'Step 1_Metric 7'!$W$1:$AD$1,0))         :          INDEX('Step 1_Metric 7'!$W$1:$AD$99999,    99999,    MATCH(CONCATENATE($AL467," - ",$AI467),'Step 1_Metric 7'!$W$1:$AD$1,0)),
'Step 1_Metric 7'!$C$1:$C$99999,       $AM467,    'Step 1_Metric 7'!$D$1:$D$99999,     $AG467         )</f>
        <v>0</v>
      </c>
      <c r="AP467" s="104" t="str">
        <f t="shared" si="385"/>
        <v/>
      </c>
      <c r="AQ467" s="104" t="str">
        <f t="shared" si="386"/>
        <v/>
      </c>
      <c r="AR467" s="104">
        <f t="shared" si="387"/>
        <v>0</v>
      </c>
      <c r="AS467" s="104">
        <f t="shared" si="388"/>
        <v>0</v>
      </c>
      <c r="AT467" s="104" t="str">
        <f t="shared" si="389"/>
        <v/>
      </c>
      <c r="AU467" s="104">
        <f t="shared" si="390"/>
        <v>0</v>
      </c>
    </row>
    <row r="468" spans="32:47" x14ac:dyDescent="0.25">
      <c r="AF468" s="40">
        <f t="shared" si="337"/>
        <v>20</v>
      </c>
      <c r="AG468" s="40" t="str">
        <f t="shared" si="383"/>
        <v/>
      </c>
      <c r="AH468" s="40">
        <f t="shared" si="393"/>
        <v>7</v>
      </c>
      <c r="AI468" s="40" t="str">
        <f t="shared" ref="AI468:AK468" si="410">AI444</f>
        <v>Labor Income</v>
      </c>
      <c r="AJ468" s="40">
        <f t="shared" si="410"/>
        <v>11</v>
      </c>
      <c r="AK468" s="40" t="str">
        <f t="shared" si="410"/>
        <v>Metric</v>
      </c>
      <c r="AL468" s="40" t="str">
        <f t="shared" si="401"/>
        <v>Pre</v>
      </c>
      <c r="AM468" s="40">
        <f t="shared" si="397"/>
        <v>100</v>
      </c>
      <c r="AN468" s="40">
        <f>VLOOKUP(AM468,'Inputs_Metric 7'!$G$49:$H$51,2,FALSE)</f>
        <v>0.01</v>
      </c>
      <c r="AO468" s="104">
        <f>SUMIFS(
INDEX('Step 1_Metric 7'!$W$1:$AD$99999,    1,    MATCH(CONCATENATE($AL468," - ",$AI468),'Step 1_Metric 7'!$W$1:$AD$1,0))         :          INDEX('Step 1_Metric 7'!$W$1:$AD$99999,    99999,    MATCH(CONCATENATE($AL468," - ",$AI468),'Step 1_Metric 7'!$W$1:$AD$1,0)),
'Step 1_Metric 7'!$C$1:$C$99999,       $AM468,    'Step 1_Metric 7'!$D$1:$D$99999,     $AG468         )</f>
        <v>0</v>
      </c>
      <c r="AP468" s="104">
        <f t="shared" si="385"/>
        <v>0</v>
      </c>
      <c r="AQ468" s="104">
        <f t="shared" si="386"/>
        <v>0</v>
      </c>
      <c r="AR468" s="104" t="str">
        <f t="shared" si="387"/>
        <v/>
      </c>
      <c r="AS468" s="104" t="str">
        <f t="shared" si="388"/>
        <v/>
      </c>
      <c r="AT468" s="104" t="str">
        <f t="shared" si="389"/>
        <v/>
      </c>
      <c r="AU468" s="104">
        <f t="shared" si="390"/>
        <v>0</v>
      </c>
    </row>
    <row r="469" spans="32:47" x14ac:dyDescent="0.25">
      <c r="AF469" s="40">
        <f t="shared" si="337"/>
        <v>20</v>
      </c>
      <c r="AG469" s="40" t="str">
        <f t="shared" si="383"/>
        <v/>
      </c>
      <c r="AH469" s="40">
        <f t="shared" si="393"/>
        <v>7</v>
      </c>
      <c r="AI469" s="40" t="str">
        <f t="shared" ref="AI469:AK469" si="411">AI445</f>
        <v>Labor Income</v>
      </c>
      <c r="AJ469" s="40">
        <f t="shared" si="411"/>
        <v>11</v>
      </c>
      <c r="AK469" s="40" t="str">
        <f t="shared" si="411"/>
        <v>Metric</v>
      </c>
      <c r="AL469" s="40" t="str">
        <f t="shared" si="401"/>
        <v>Post</v>
      </c>
      <c r="AM469" s="40">
        <f t="shared" si="397"/>
        <v>2</v>
      </c>
      <c r="AN469" s="40">
        <f>VLOOKUP(AM469,'Inputs_Metric 7'!$G$49:$H$51,2,FALSE)</f>
        <v>0.5</v>
      </c>
      <c r="AO469" s="104">
        <f>SUMIFS(
INDEX('Step 1_Metric 7'!$W$1:$AD$99999,    1,    MATCH(CONCATENATE($AL469," - ",$AI469),'Step 1_Metric 7'!$W$1:$AD$1,0))         :          INDEX('Step 1_Metric 7'!$W$1:$AD$99999,    99999,    MATCH(CONCATENATE($AL469," - ",$AI469),'Step 1_Metric 7'!$W$1:$AD$1,0)),
'Step 1_Metric 7'!$C$1:$C$99999,       $AM469,    'Step 1_Metric 7'!$D$1:$D$99999,     $AG469         )</f>
        <v>0</v>
      </c>
      <c r="AP469" s="104" t="str">
        <f t="shared" si="385"/>
        <v/>
      </c>
      <c r="AQ469" s="104" t="str">
        <f t="shared" si="386"/>
        <v/>
      </c>
      <c r="AR469" s="104" t="str">
        <f t="shared" si="387"/>
        <v/>
      </c>
      <c r="AS469" s="104" t="str">
        <f t="shared" si="388"/>
        <v/>
      </c>
      <c r="AT469" s="104">
        <f t="shared" si="389"/>
        <v>0</v>
      </c>
      <c r="AU469" s="104">
        <f t="shared" si="390"/>
        <v>0</v>
      </c>
    </row>
    <row r="470" spans="32:47" x14ac:dyDescent="0.25">
      <c r="AF470" s="40">
        <f t="shared" si="337"/>
        <v>20</v>
      </c>
      <c r="AG470" s="40" t="str">
        <f t="shared" si="383"/>
        <v/>
      </c>
      <c r="AH470" s="40">
        <f t="shared" si="393"/>
        <v>7</v>
      </c>
      <c r="AI470" s="40" t="str">
        <f t="shared" ref="AI470:AK470" si="412">AI446</f>
        <v>Labor Income</v>
      </c>
      <c r="AJ470" s="40">
        <f t="shared" si="412"/>
        <v>11</v>
      </c>
      <c r="AK470" s="40" t="str">
        <f t="shared" si="412"/>
        <v>Metric</v>
      </c>
      <c r="AL470" s="40" t="str">
        <f t="shared" si="401"/>
        <v>Post</v>
      </c>
      <c r="AM470" s="40">
        <f t="shared" si="397"/>
        <v>20</v>
      </c>
      <c r="AN470" s="40">
        <f>VLOOKUP(AM470,'Inputs_Metric 7'!$G$49:$H$51,2,FALSE)</f>
        <v>0.05</v>
      </c>
      <c r="AO470" s="104">
        <f>SUMIFS(
INDEX('Step 1_Metric 7'!$W$1:$AD$99999,    1,    MATCH(CONCATENATE($AL470," - ",$AI470),'Step 1_Metric 7'!$W$1:$AD$1,0))         :          INDEX('Step 1_Metric 7'!$W$1:$AD$99999,    99999,    MATCH(CONCATENATE($AL470," - ",$AI470),'Step 1_Metric 7'!$W$1:$AD$1,0)),
'Step 1_Metric 7'!$C$1:$C$99999,       $AM470,    'Step 1_Metric 7'!$D$1:$D$99999,     $AG470         )</f>
        <v>0</v>
      </c>
      <c r="AP470" s="104" t="str">
        <f t="shared" si="385"/>
        <v/>
      </c>
      <c r="AQ470" s="104" t="str">
        <f t="shared" si="386"/>
        <v/>
      </c>
      <c r="AR470" s="104">
        <f t="shared" si="387"/>
        <v>0</v>
      </c>
      <c r="AS470" s="104">
        <f t="shared" si="388"/>
        <v>0</v>
      </c>
      <c r="AT470" s="104" t="str">
        <f t="shared" si="389"/>
        <v/>
      </c>
      <c r="AU470" s="104">
        <f t="shared" si="390"/>
        <v>0</v>
      </c>
    </row>
    <row r="471" spans="32:47" x14ac:dyDescent="0.25">
      <c r="AF471" s="40">
        <f t="shared" si="337"/>
        <v>20</v>
      </c>
      <c r="AG471" s="40" t="str">
        <f t="shared" si="383"/>
        <v/>
      </c>
      <c r="AH471" s="40">
        <f t="shared" si="393"/>
        <v>7</v>
      </c>
      <c r="AI471" s="40" t="str">
        <f t="shared" ref="AI471:AK471" si="413">AI447</f>
        <v>Labor Income</v>
      </c>
      <c r="AJ471" s="40">
        <f t="shared" si="413"/>
        <v>11</v>
      </c>
      <c r="AK471" s="40" t="str">
        <f t="shared" si="413"/>
        <v>Metric</v>
      </c>
      <c r="AL471" s="40" t="str">
        <f t="shared" si="401"/>
        <v>Post</v>
      </c>
      <c r="AM471" s="40">
        <f t="shared" si="397"/>
        <v>100</v>
      </c>
      <c r="AN471" s="40">
        <f>VLOOKUP(AM471,'Inputs_Metric 7'!$G$49:$H$51,2,FALSE)</f>
        <v>0.01</v>
      </c>
      <c r="AO471" s="104">
        <f>SUMIFS(
INDEX('Step 1_Metric 7'!$W$1:$AD$99999,    1,    MATCH(CONCATENATE($AL471," - ",$AI471),'Step 1_Metric 7'!$W$1:$AD$1,0))         :          INDEX('Step 1_Metric 7'!$W$1:$AD$99999,    99999,    MATCH(CONCATENATE($AL471," - ",$AI471),'Step 1_Metric 7'!$W$1:$AD$1,0)),
'Step 1_Metric 7'!$C$1:$C$99999,       $AM471,    'Step 1_Metric 7'!$D$1:$D$99999,     $AG471         )</f>
        <v>0</v>
      </c>
      <c r="AP471" s="104">
        <f t="shared" si="385"/>
        <v>0</v>
      </c>
      <c r="AQ471" s="104">
        <f t="shared" si="386"/>
        <v>0</v>
      </c>
      <c r="AR471" s="104" t="str">
        <f t="shared" si="387"/>
        <v/>
      </c>
      <c r="AS471" s="104" t="str">
        <f t="shared" si="388"/>
        <v/>
      </c>
      <c r="AT471" s="104" t="str">
        <f t="shared" si="389"/>
        <v/>
      </c>
      <c r="AU471" s="104">
        <f t="shared" si="390"/>
        <v>0</v>
      </c>
    </row>
    <row r="472" spans="32:47" x14ac:dyDescent="0.25">
      <c r="AF472" s="40">
        <f t="shared" si="337"/>
        <v>20</v>
      </c>
      <c r="AG472" s="40" t="str">
        <f t="shared" si="383"/>
        <v/>
      </c>
      <c r="AH472" s="40">
        <f t="shared" si="393"/>
        <v>7</v>
      </c>
      <c r="AI472" s="40" t="str">
        <f t="shared" ref="AI472:AK472" si="414">AI448</f>
        <v>Employment</v>
      </c>
      <c r="AJ472" s="40">
        <f t="shared" si="414"/>
        <v>12</v>
      </c>
      <c r="AK472" s="40" t="str">
        <f t="shared" si="414"/>
        <v>Metric</v>
      </c>
      <c r="AL472" s="40" t="str">
        <f t="shared" si="401"/>
        <v>Pre</v>
      </c>
      <c r="AM472" s="40">
        <f t="shared" si="397"/>
        <v>2</v>
      </c>
      <c r="AN472" s="40">
        <f>VLOOKUP(AM472,'Inputs_Metric 7'!$G$49:$H$51,2,FALSE)</f>
        <v>0.5</v>
      </c>
      <c r="AO472" s="104">
        <f>SUMIFS(
INDEX('Step 1_Metric 7'!$W$1:$AD$99999,    1,    MATCH(CONCATENATE($AL472," - ",$AI472),'Step 1_Metric 7'!$W$1:$AD$1,0))         :          INDEX('Step 1_Metric 7'!$W$1:$AD$99999,    99999,    MATCH(CONCATENATE($AL472," - ",$AI472),'Step 1_Metric 7'!$W$1:$AD$1,0)),
'Step 1_Metric 7'!$C$1:$C$99999,       $AM472,    'Step 1_Metric 7'!$D$1:$D$99999,     $AG472         )</f>
        <v>0</v>
      </c>
      <c r="AP472" s="104" t="str">
        <f t="shared" si="385"/>
        <v/>
      </c>
      <c r="AQ472" s="104" t="str">
        <f t="shared" si="386"/>
        <v/>
      </c>
      <c r="AR472" s="104" t="str">
        <f t="shared" si="387"/>
        <v/>
      </c>
      <c r="AS472" s="104" t="str">
        <f t="shared" si="388"/>
        <v/>
      </c>
      <c r="AT472" s="104">
        <f t="shared" si="389"/>
        <v>0</v>
      </c>
      <c r="AU472" s="104">
        <f t="shared" si="390"/>
        <v>0</v>
      </c>
    </row>
    <row r="473" spans="32:47" x14ac:dyDescent="0.25">
      <c r="AF473" s="40">
        <f t="shared" si="337"/>
        <v>20</v>
      </c>
      <c r="AG473" s="40" t="str">
        <f t="shared" si="383"/>
        <v/>
      </c>
      <c r="AH473" s="40">
        <f t="shared" si="393"/>
        <v>7</v>
      </c>
      <c r="AI473" s="40" t="str">
        <f t="shared" ref="AI473:AK473" si="415">AI449</f>
        <v>Employment</v>
      </c>
      <c r="AJ473" s="40">
        <f t="shared" si="415"/>
        <v>12</v>
      </c>
      <c r="AK473" s="40" t="str">
        <f t="shared" si="415"/>
        <v>Metric</v>
      </c>
      <c r="AL473" s="40" t="str">
        <f t="shared" si="401"/>
        <v>Pre</v>
      </c>
      <c r="AM473" s="40">
        <f t="shared" si="397"/>
        <v>20</v>
      </c>
      <c r="AN473" s="40">
        <f>VLOOKUP(AM473,'Inputs_Metric 7'!$G$49:$H$51,2,FALSE)</f>
        <v>0.05</v>
      </c>
      <c r="AO473" s="104">
        <f>SUMIFS(
INDEX('Step 1_Metric 7'!$W$1:$AD$99999,    1,    MATCH(CONCATENATE($AL473," - ",$AI473),'Step 1_Metric 7'!$W$1:$AD$1,0))         :          INDEX('Step 1_Metric 7'!$W$1:$AD$99999,    99999,    MATCH(CONCATENATE($AL473," - ",$AI473),'Step 1_Metric 7'!$W$1:$AD$1,0)),
'Step 1_Metric 7'!$C$1:$C$99999,       $AM473,    'Step 1_Metric 7'!$D$1:$D$99999,     $AG473         )</f>
        <v>0</v>
      </c>
      <c r="AP473" s="104" t="str">
        <f t="shared" si="385"/>
        <v/>
      </c>
      <c r="AQ473" s="104" t="str">
        <f t="shared" si="386"/>
        <v/>
      </c>
      <c r="AR473" s="104">
        <f t="shared" si="387"/>
        <v>0</v>
      </c>
      <c r="AS473" s="104">
        <f t="shared" si="388"/>
        <v>0</v>
      </c>
      <c r="AT473" s="104" t="str">
        <f t="shared" si="389"/>
        <v/>
      </c>
      <c r="AU473" s="104">
        <f t="shared" si="390"/>
        <v>0</v>
      </c>
    </row>
    <row r="474" spans="32:47" x14ac:dyDescent="0.25">
      <c r="AF474" s="40">
        <f t="shared" si="337"/>
        <v>20</v>
      </c>
      <c r="AG474" s="40" t="str">
        <f t="shared" si="383"/>
        <v/>
      </c>
      <c r="AH474" s="40">
        <f t="shared" si="393"/>
        <v>7</v>
      </c>
      <c r="AI474" s="40" t="str">
        <f t="shared" ref="AI474:AK474" si="416">AI450</f>
        <v>Employment</v>
      </c>
      <c r="AJ474" s="40">
        <f t="shared" si="416"/>
        <v>12</v>
      </c>
      <c r="AK474" s="40" t="str">
        <f t="shared" si="416"/>
        <v>Metric</v>
      </c>
      <c r="AL474" s="40" t="str">
        <f t="shared" si="401"/>
        <v>Pre</v>
      </c>
      <c r="AM474" s="40">
        <f t="shared" si="397"/>
        <v>100</v>
      </c>
      <c r="AN474" s="40">
        <f>VLOOKUP(AM474,'Inputs_Metric 7'!$G$49:$H$51,2,FALSE)</f>
        <v>0.01</v>
      </c>
      <c r="AO474" s="104">
        <f>SUMIFS(
INDEX('Step 1_Metric 7'!$W$1:$AD$99999,    1,    MATCH(CONCATENATE($AL474," - ",$AI474),'Step 1_Metric 7'!$W$1:$AD$1,0))         :          INDEX('Step 1_Metric 7'!$W$1:$AD$99999,    99999,    MATCH(CONCATENATE($AL474," - ",$AI474),'Step 1_Metric 7'!$W$1:$AD$1,0)),
'Step 1_Metric 7'!$C$1:$C$99999,       $AM474,    'Step 1_Metric 7'!$D$1:$D$99999,     $AG474         )</f>
        <v>0</v>
      </c>
      <c r="AP474" s="104">
        <f t="shared" si="385"/>
        <v>0</v>
      </c>
      <c r="AQ474" s="104">
        <f t="shared" si="386"/>
        <v>0</v>
      </c>
      <c r="AR474" s="104" t="str">
        <f t="shared" si="387"/>
        <v/>
      </c>
      <c r="AS474" s="104" t="str">
        <f t="shared" si="388"/>
        <v/>
      </c>
      <c r="AT474" s="104" t="str">
        <f t="shared" si="389"/>
        <v/>
      </c>
      <c r="AU474" s="104">
        <f t="shared" si="390"/>
        <v>0</v>
      </c>
    </row>
    <row r="475" spans="32:47" x14ac:dyDescent="0.25">
      <c r="AF475" s="40">
        <f t="shared" si="337"/>
        <v>20</v>
      </c>
      <c r="AG475" s="40" t="str">
        <f t="shared" si="383"/>
        <v/>
      </c>
      <c r="AH475" s="40">
        <f t="shared" si="393"/>
        <v>7</v>
      </c>
      <c r="AI475" s="40" t="str">
        <f t="shared" ref="AI475:AK475" si="417">AI451</f>
        <v>Employment</v>
      </c>
      <c r="AJ475" s="40">
        <f t="shared" si="417"/>
        <v>12</v>
      </c>
      <c r="AK475" s="40" t="str">
        <f t="shared" si="417"/>
        <v>Metric</v>
      </c>
      <c r="AL475" s="40" t="str">
        <f t="shared" si="401"/>
        <v>Post</v>
      </c>
      <c r="AM475" s="40">
        <f t="shared" si="397"/>
        <v>2</v>
      </c>
      <c r="AN475" s="40">
        <f>VLOOKUP(AM475,'Inputs_Metric 7'!$G$49:$H$51,2,FALSE)</f>
        <v>0.5</v>
      </c>
      <c r="AO475" s="104">
        <f>SUMIFS(
INDEX('Step 1_Metric 7'!$W$1:$AD$99999,    1,    MATCH(CONCATENATE($AL475," - ",$AI475),'Step 1_Metric 7'!$W$1:$AD$1,0))         :          INDEX('Step 1_Metric 7'!$W$1:$AD$99999,    99999,    MATCH(CONCATENATE($AL475," - ",$AI475),'Step 1_Metric 7'!$W$1:$AD$1,0)),
'Step 1_Metric 7'!$C$1:$C$99999,       $AM475,    'Step 1_Metric 7'!$D$1:$D$99999,     $AG475         )</f>
        <v>0</v>
      </c>
      <c r="AP475" s="104" t="str">
        <f t="shared" si="385"/>
        <v/>
      </c>
      <c r="AQ475" s="104" t="str">
        <f t="shared" si="386"/>
        <v/>
      </c>
      <c r="AR475" s="104" t="str">
        <f t="shared" si="387"/>
        <v/>
      </c>
      <c r="AS475" s="104" t="str">
        <f t="shared" si="388"/>
        <v/>
      </c>
      <c r="AT475" s="104">
        <f t="shared" si="389"/>
        <v>0</v>
      </c>
      <c r="AU475" s="104">
        <f t="shared" si="390"/>
        <v>0</v>
      </c>
    </row>
    <row r="476" spans="32:47" x14ac:dyDescent="0.25">
      <c r="AF476" s="40">
        <f t="shared" si="337"/>
        <v>20</v>
      </c>
      <c r="AG476" s="40" t="str">
        <f t="shared" si="383"/>
        <v/>
      </c>
      <c r="AH476" s="40">
        <f t="shared" si="393"/>
        <v>7</v>
      </c>
      <c r="AI476" s="40" t="str">
        <f t="shared" ref="AI476:AK476" si="418">AI452</f>
        <v>Employment</v>
      </c>
      <c r="AJ476" s="40">
        <f t="shared" si="418"/>
        <v>12</v>
      </c>
      <c r="AK476" s="40" t="str">
        <f t="shared" si="418"/>
        <v>Metric</v>
      </c>
      <c r="AL476" s="40" t="str">
        <f t="shared" si="401"/>
        <v>Post</v>
      </c>
      <c r="AM476" s="40">
        <f t="shared" si="397"/>
        <v>20</v>
      </c>
      <c r="AN476" s="40">
        <f>VLOOKUP(AM476,'Inputs_Metric 7'!$G$49:$H$51,2,FALSE)</f>
        <v>0.05</v>
      </c>
      <c r="AO476" s="104">
        <f>SUMIFS(
INDEX('Step 1_Metric 7'!$W$1:$AD$99999,    1,    MATCH(CONCATENATE($AL476," - ",$AI476),'Step 1_Metric 7'!$W$1:$AD$1,0))         :          INDEX('Step 1_Metric 7'!$W$1:$AD$99999,    99999,    MATCH(CONCATENATE($AL476," - ",$AI476),'Step 1_Metric 7'!$W$1:$AD$1,0)),
'Step 1_Metric 7'!$C$1:$C$99999,       $AM476,    'Step 1_Metric 7'!$D$1:$D$99999,     $AG476         )</f>
        <v>0</v>
      </c>
      <c r="AP476" s="104" t="str">
        <f t="shared" si="385"/>
        <v/>
      </c>
      <c r="AQ476" s="104" t="str">
        <f t="shared" si="386"/>
        <v/>
      </c>
      <c r="AR476" s="104">
        <f t="shared" si="387"/>
        <v>0</v>
      </c>
      <c r="AS476" s="104">
        <f t="shared" si="388"/>
        <v>0</v>
      </c>
      <c r="AT476" s="104" t="str">
        <f t="shared" si="389"/>
        <v/>
      </c>
      <c r="AU476" s="104">
        <f t="shared" si="390"/>
        <v>0</v>
      </c>
    </row>
    <row r="477" spans="32:47" x14ac:dyDescent="0.25">
      <c r="AF477" s="40">
        <f t="shared" ref="AF477:AF540" si="419">AF453+1</f>
        <v>20</v>
      </c>
      <c r="AG477" s="40" t="str">
        <f t="shared" si="383"/>
        <v/>
      </c>
      <c r="AH477" s="40">
        <f t="shared" si="393"/>
        <v>7</v>
      </c>
      <c r="AI477" s="40" t="str">
        <f t="shared" ref="AI477:AK477" si="420">AI453</f>
        <v>Employment</v>
      </c>
      <c r="AJ477" s="40">
        <f t="shared" si="420"/>
        <v>12</v>
      </c>
      <c r="AK477" s="40" t="str">
        <f t="shared" si="420"/>
        <v>Metric</v>
      </c>
      <c r="AL477" s="40" t="str">
        <f t="shared" si="401"/>
        <v>Post</v>
      </c>
      <c r="AM477" s="40">
        <f t="shared" si="397"/>
        <v>100</v>
      </c>
      <c r="AN477" s="40">
        <f>VLOOKUP(AM477,'Inputs_Metric 7'!$G$49:$H$51,2,FALSE)</f>
        <v>0.01</v>
      </c>
      <c r="AO477" s="104">
        <f>SUMIFS(
INDEX('Step 1_Metric 7'!$W$1:$AD$99999,    1,    MATCH(CONCATENATE($AL477," - ",$AI477),'Step 1_Metric 7'!$W$1:$AD$1,0))         :          INDEX('Step 1_Metric 7'!$W$1:$AD$99999,    99999,    MATCH(CONCATENATE($AL477," - ",$AI477),'Step 1_Metric 7'!$W$1:$AD$1,0)),
'Step 1_Metric 7'!$C$1:$C$99999,       $AM477,    'Step 1_Metric 7'!$D$1:$D$99999,     $AG477         )</f>
        <v>0</v>
      </c>
      <c r="AP477" s="104">
        <f t="shared" si="385"/>
        <v>0</v>
      </c>
      <c r="AQ477" s="104">
        <f t="shared" si="386"/>
        <v>0</v>
      </c>
      <c r="AR477" s="104" t="str">
        <f t="shared" si="387"/>
        <v/>
      </c>
      <c r="AS477" s="104" t="str">
        <f t="shared" si="388"/>
        <v/>
      </c>
      <c r="AT477" s="104" t="str">
        <f t="shared" si="389"/>
        <v/>
      </c>
      <c r="AU477" s="104">
        <f t="shared" si="390"/>
        <v>0</v>
      </c>
    </row>
    <row r="478" spans="32:47" x14ac:dyDescent="0.25">
      <c r="AF478" s="40">
        <f t="shared" si="419"/>
        <v>20</v>
      </c>
      <c r="AG478" s="40" t="str">
        <f t="shared" si="383"/>
        <v/>
      </c>
      <c r="AH478" s="40">
        <f t="shared" si="393"/>
        <v>7</v>
      </c>
      <c r="AI478" s="40" t="str">
        <f t="shared" ref="AI478:AK478" si="421">AI454</f>
        <v>Output</v>
      </c>
      <c r="AJ478" s="40">
        <f t="shared" si="421"/>
        <v>1</v>
      </c>
      <c r="AK478" s="40" t="str">
        <f t="shared" si="421"/>
        <v>Priority Metric</v>
      </c>
      <c r="AL478" s="40" t="str">
        <f t="shared" si="401"/>
        <v>Pre</v>
      </c>
      <c r="AM478" s="40">
        <f t="shared" si="397"/>
        <v>2</v>
      </c>
      <c r="AN478" s="40">
        <f>VLOOKUP(AM478,'Inputs_Metric 7'!$G$49:$H$51,2,FALSE)</f>
        <v>0.5</v>
      </c>
      <c r="AO478" s="104">
        <f>SUMIFS(
INDEX('Step 1_Metric 7'!$W$1:$AD$99999,    1,    MATCH(CONCATENATE($AL478," - ",$AI478),'Step 1_Metric 7'!$W$1:$AD$1,0))         :          INDEX('Step 1_Metric 7'!$W$1:$AD$99999,    99999,    MATCH(CONCATENATE($AL478," - ",$AI478),'Step 1_Metric 7'!$W$1:$AD$1,0)),
'Step 1_Metric 7'!$C$1:$C$99999,       $AM478,    'Step 1_Metric 7'!$D$1:$D$99999,     $AG478         )</f>
        <v>0</v>
      </c>
      <c r="AP478" s="104" t="str">
        <f t="shared" si="385"/>
        <v/>
      </c>
      <c r="AQ478" s="104" t="str">
        <f t="shared" si="386"/>
        <v/>
      </c>
      <c r="AR478" s="104" t="str">
        <f t="shared" si="387"/>
        <v/>
      </c>
      <c r="AS478" s="104" t="str">
        <f t="shared" si="388"/>
        <v/>
      </c>
      <c r="AT478" s="104">
        <f t="shared" si="389"/>
        <v>0</v>
      </c>
      <c r="AU478" s="104">
        <f t="shared" si="390"/>
        <v>0</v>
      </c>
    </row>
    <row r="479" spans="32:47" x14ac:dyDescent="0.25">
      <c r="AF479" s="40">
        <f t="shared" si="419"/>
        <v>20</v>
      </c>
      <c r="AG479" s="40" t="str">
        <f t="shared" si="383"/>
        <v/>
      </c>
      <c r="AH479" s="40">
        <f t="shared" si="393"/>
        <v>7</v>
      </c>
      <c r="AI479" s="40" t="str">
        <f t="shared" ref="AI479:AK479" si="422">AI455</f>
        <v>Output</v>
      </c>
      <c r="AJ479" s="40">
        <f t="shared" si="422"/>
        <v>1</v>
      </c>
      <c r="AK479" s="40" t="str">
        <f t="shared" si="422"/>
        <v>Priority Metric</v>
      </c>
      <c r="AL479" s="40" t="str">
        <f t="shared" si="401"/>
        <v>Pre</v>
      </c>
      <c r="AM479" s="40">
        <f t="shared" si="397"/>
        <v>20</v>
      </c>
      <c r="AN479" s="40">
        <f>VLOOKUP(AM479,'Inputs_Metric 7'!$G$49:$H$51,2,FALSE)</f>
        <v>0.05</v>
      </c>
      <c r="AO479" s="104">
        <f>SUMIFS(
INDEX('Step 1_Metric 7'!$W$1:$AD$99999,    1,    MATCH(CONCATENATE($AL479," - ",$AI479),'Step 1_Metric 7'!$W$1:$AD$1,0))         :          INDEX('Step 1_Metric 7'!$W$1:$AD$99999,    99999,    MATCH(CONCATENATE($AL479," - ",$AI479),'Step 1_Metric 7'!$W$1:$AD$1,0)),
'Step 1_Metric 7'!$C$1:$C$99999,       $AM479,    'Step 1_Metric 7'!$D$1:$D$99999,     $AG479         )</f>
        <v>0</v>
      </c>
      <c r="AP479" s="104" t="str">
        <f t="shared" si="385"/>
        <v/>
      </c>
      <c r="AQ479" s="104" t="str">
        <f t="shared" si="386"/>
        <v/>
      </c>
      <c r="AR479" s="104">
        <f t="shared" si="387"/>
        <v>0</v>
      </c>
      <c r="AS479" s="104">
        <f t="shared" si="388"/>
        <v>0</v>
      </c>
      <c r="AT479" s="104" t="str">
        <f t="shared" si="389"/>
        <v/>
      </c>
      <c r="AU479" s="104">
        <f t="shared" si="390"/>
        <v>0</v>
      </c>
    </row>
    <row r="480" spans="32:47" x14ac:dyDescent="0.25">
      <c r="AF480" s="40">
        <f t="shared" si="419"/>
        <v>20</v>
      </c>
      <c r="AG480" s="40" t="str">
        <f t="shared" si="383"/>
        <v/>
      </c>
      <c r="AH480" s="40">
        <f t="shared" si="393"/>
        <v>7</v>
      </c>
      <c r="AI480" s="40" t="str">
        <f t="shared" ref="AI480:AK480" si="423">AI456</f>
        <v>Output</v>
      </c>
      <c r="AJ480" s="40">
        <f t="shared" si="423"/>
        <v>1</v>
      </c>
      <c r="AK480" s="40" t="str">
        <f t="shared" si="423"/>
        <v>Priority Metric</v>
      </c>
      <c r="AL480" s="40" t="str">
        <f t="shared" si="401"/>
        <v>Pre</v>
      </c>
      <c r="AM480" s="40">
        <f t="shared" si="397"/>
        <v>100</v>
      </c>
      <c r="AN480" s="40">
        <f>VLOOKUP(AM480,'Inputs_Metric 7'!$G$49:$H$51,2,FALSE)</f>
        <v>0.01</v>
      </c>
      <c r="AO480" s="104">
        <f>SUMIFS(
INDEX('Step 1_Metric 7'!$W$1:$AD$99999,    1,    MATCH(CONCATENATE($AL480," - ",$AI480),'Step 1_Metric 7'!$W$1:$AD$1,0))         :          INDEX('Step 1_Metric 7'!$W$1:$AD$99999,    99999,    MATCH(CONCATENATE($AL480," - ",$AI480),'Step 1_Metric 7'!$W$1:$AD$1,0)),
'Step 1_Metric 7'!$C$1:$C$99999,       $AM480,    'Step 1_Metric 7'!$D$1:$D$99999,     $AG480         )</f>
        <v>0</v>
      </c>
      <c r="AP480" s="104">
        <f t="shared" si="385"/>
        <v>0</v>
      </c>
      <c r="AQ480" s="104">
        <f t="shared" si="386"/>
        <v>0</v>
      </c>
      <c r="AR480" s="104" t="str">
        <f t="shared" si="387"/>
        <v/>
      </c>
      <c r="AS480" s="104" t="str">
        <f t="shared" si="388"/>
        <v/>
      </c>
      <c r="AT480" s="104" t="str">
        <f t="shared" si="389"/>
        <v/>
      </c>
      <c r="AU480" s="104">
        <f t="shared" si="390"/>
        <v>0</v>
      </c>
    </row>
    <row r="481" spans="32:47" x14ac:dyDescent="0.25">
      <c r="AF481" s="40">
        <f t="shared" si="419"/>
        <v>20</v>
      </c>
      <c r="AG481" s="40" t="str">
        <f t="shared" si="383"/>
        <v/>
      </c>
      <c r="AH481" s="40">
        <f t="shared" si="393"/>
        <v>7</v>
      </c>
      <c r="AI481" s="40" t="str">
        <f t="shared" ref="AI481:AK481" si="424">AI457</f>
        <v>Output</v>
      </c>
      <c r="AJ481" s="40">
        <f t="shared" si="424"/>
        <v>1</v>
      </c>
      <c r="AK481" s="40" t="str">
        <f t="shared" si="424"/>
        <v>Priority Metric</v>
      </c>
      <c r="AL481" s="40" t="str">
        <f t="shared" si="401"/>
        <v>Post</v>
      </c>
      <c r="AM481" s="40">
        <f t="shared" si="397"/>
        <v>2</v>
      </c>
      <c r="AN481" s="40">
        <f>VLOOKUP(AM481,'Inputs_Metric 7'!$G$49:$H$51,2,FALSE)</f>
        <v>0.5</v>
      </c>
      <c r="AO481" s="104">
        <f>SUMIFS(
INDEX('Step 1_Metric 7'!$W$1:$AD$99999,    1,    MATCH(CONCATENATE($AL481," - ",$AI481),'Step 1_Metric 7'!$W$1:$AD$1,0))         :          INDEX('Step 1_Metric 7'!$W$1:$AD$99999,    99999,    MATCH(CONCATENATE($AL481," - ",$AI481),'Step 1_Metric 7'!$W$1:$AD$1,0)),
'Step 1_Metric 7'!$C$1:$C$99999,       $AM481,    'Step 1_Metric 7'!$D$1:$D$99999,     $AG481         )</f>
        <v>0</v>
      </c>
      <c r="AP481" s="104" t="str">
        <f t="shared" si="385"/>
        <v/>
      </c>
      <c r="AQ481" s="104" t="str">
        <f t="shared" si="386"/>
        <v/>
      </c>
      <c r="AR481" s="104" t="str">
        <f t="shared" si="387"/>
        <v/>
      </c>
      <c r="AS481" s="104" t="str">
        <f t="shared" si="388"/>
        <v/>
      </c>
      <c r="AT481" s="104">
        <f t="shared" si="389"/>
        <v>0</v>
      </c>
      <c r="AU481" s="104">
        <f t="shared" si="390"/>
        <v>0</v>
      </c>
    </row>
    <row r="482" spans="32:47" x14ac:dyDescent="0.25">
      <c r="AF482" s="40">
        <f t="shared" si="419"/>
        <v>20</v>
      </c>
      <c r="AG482" s="40" t="str">
        <f t="shared" si="383"/>
        <v/>
      </c>
      <c r="AH482" s="40">
        <f t="shared" si="393"/>
        <v>7</v>
      </c>
      <c r="AI482" s="40" t="str">
        <f t="shared" ref="AI482:AK482" si="425">AI458</f>
        <v>Output</v>
      </c>
      <c r="AJ482" s="40">
        <f t="shared" si="425"/>
        <v>1</v>
      </c>
      <c r="AK482" s="40" t="str">
        <f t="shared" si="425"/>
        <v>Priority Metric</v>
      </c>
      <c r="AL482" s="40" t="str">
        <f t="shared" si="401"/>
        <v>Post</v>
      </c>
      <c r="AM482" s="40">
        <f t="shared" si="397"/>
        <v>20</v>
      </c>
      <c r="AN482" s="40">
        <f>VLOOKUP(AM482,'Inputs_Metric 7'!$G$49:$H$51,2,FALSE)</f>
        <v>0.05</v>
      </c>
      <c r="AO482" s="104">
        <f>SUMIFS(
INDEX('Step 1_Metric 7'!$W$1:$AD$99999,    1,    MATCH(CONCATENATE($AL482," - ",$AI482),'Step 1_Metric 7'!$W$1:$AD$1,0))         :          INDEX('Step 1_Metric 7'!$W$1:$AD$99999,    99999,    MATCH(CONCATENATE($AL482," - ",$AI482),'Step 1_Metric 7'!$W$1:$AD$1,0)),
'Step 1_Metric 7'!$C$1:$C$99999,       $AM482,    'Step 1_Metric 7'!$D$1:$D$99999,     $AG482         )</f>
        <v>0</v>
      </c>
      <c r="AP482" s="104" t="str">
        <f t="shared" si="385"/>
        <v/>
      </c>
      <c r="AQ482" s="104" t="str">
        <f t="shared" si="386"/>
        <v/>
      </c>
      <c r="AR482" s="104">
        <f t="shared" si="387"/>
        <v>0</v>
      </c>
      <c r="AS482" s="104">
        <f t="shared" si="388"/>
        <v>0</v>
      </c>
      <c r="AT482" s="104" t="str">
        <f t="shared" si="389"/>
        <v/>
      </c>
      <c r="AU482" s="104">
        <f t="shared" si="390"/>
        <v>0</v>
      </c>
    </row>
    <row r="483" spans="32:47" x14ac:dyDescent="0.25">
      <c r="AF483" s="40">
        <f t="shared" si="419"/>
        <v>20</v>
      </c>
      <c r="AG483" s="40" t="str">
        <f t="shared" si="383"/>
        <v/>
      </c>
      <c r="AH483" s="40">
        <f t="shared" si="393"/>
        <v>7</v>
      </c>
      <c r="AI483" s="40" t="str">
        <f t="shared" ref="AI483:AK483" si="426">AI459</f>
        <v>Output</v>
      </c>
      <c r="AJ483" s="40">
        <f t="shared" si="426"/>
        <v>1</v>
      </c>
      <c r="AK483" s="40" t="str">
        <f t="shared" si="426"/>
        <v>Priority Metric</v>
      </c>
      <c r="AL483" s="40" t="str">
        <f t="shared" si="401"/>
        <v>Post</v>
      </c>
      <c r="AM483" s="40">
        <f t="shared" si="397"/>
        <v>100</v>
      </c>
      <c r="AN483" s="40">
        <f>VLOOKUP(AM483,'Inputs_Metric 7'!$G$49:$H$51,2,FALSE)</f>
        <v>0.01</v>
      </c>
      <c r="AO483" s="104">
        <f>SUMIFS(
INDEX('Step 1_Metric 7'!$W$1:$AD$99999,    1,    MATCH(CONCATENATE($AL483," - ",$AI483),'Step 1_Metric 7'!$W$1:$AD$1,0))         :          INDEX('Step 1_Metric 7'!$W$1:$AD$99999,    99999,    MATCH(CONCATENATE($AL483," - ",$AI483),'Step 1_Metric 7'!$W$1:$AD$1,0)),
'Step 1_Metric 7'!$C$1:$C$99999,       $AM483,    'Step 1_Metric 7'!$D$1:$D$99999,     $AG483         )</f>
        <v>0</v>
      </c>
      <c r="AP483" s="104">
        <f t="shared" si="385"/>
        <v>0</v>
      </c>
      <c r="AQ483" s="104">
        <f t="shared" si="386"/>
        <v>0</v>
      </c>
      <c r="AR483" s="104" t="str">
        <f t="shared" si="387"/>
        <v/>
      </c>
      <c r="AS483" s="104" t="str">
        <f t="shared" si="388"/>
        <v/>
      </c>
      <c r="AT483" s="104" t="str">
        <f t="shared" si="389"/>
        <v/>
      </c>
      <c r="AU483" s="104">
        <f t="shared" si="390"/>
        <v>0</v>
      </c>
    </row>
    <row r="484" spans="32:47" x14ac:dyDescent="0.25">
      <c r="AF484" s="40">
        <f t="shared" si="419"/>
        <v>21</v>
      </c>
      <c r="AG484" s="40" t="str">
        <f t="shared" si="383"/>
        <v/>
      </c>
      <c r="AH484" s="40">
        <f t="shared" si="393"/>
        <v>7</v>
      </c>
      <c r="AI484" s="40" t="str">
        <f t="shared" ref="AI484:AK484" si="427">AI460</f>
        <v>Proprietor's Income</v>
      </c>
      <c r="AJ484" s="40">
        <f t="shared" si="427"/>
        <v>10</v>
      </c>
      <c r="AK484" s="40" t="str">
        <f t="shared" si="427"/>
        <v>Metric</v>
      </c>
      <c r="AL484" s="40" t="str">
        <f t="shared" si="401"/>
        <v>Pre</v>
      </c>
      <c r="AM484" s="40">
        <f t="shared" si="397"/>
        <v>2</v>
      </c>
      <c r="AN484" s="40">
        <f>VLOOKUP(AM484,'Inputs_Metric 7'!$G$49:$H$51,2,FALSE)</f>
        <v>0.5</v>
      </c>
      <c r="AO484" s="104">
        <f>SUMIFS(
INDEX('Step 1_Metric 7'!$W$1:$AD$99999,    1,    MATCH(CONCATENATE($AL484," - ",$AI484),'Step 1_Metric 7'!$W$1:$AD$1,0))         :          INDEX('Step 1_Metric 7'!$W$1:$AD$99999,    99999,    MATCH(CONCATENATE($AL484," - ",$AI484),'Step 1_Metric 7'!$W$1:$AD$1,0)),
'Step 1_Metric 7'!$C$1:$C$99999,       $AM484,    'Step 1_Metric 7'!$D$1:$D$99999,     $AG484         )</f>
        <v>0</v>
      </c>
      <c r="AP484" s="104" t="str">
        <f t="shared" si="385"/>
        <v/>
      </c>
      <c r="AQ484" s="104" t="str">
        <f t="shared" si="386"/>
        <v/>
      </c>
      <c r="AR484" s="104" t="str">
        <f t="shared" si="387"/>
        <v/>
      </c>
      <c r="AS484" s="104" t="str">
        <f t="shared" si="388"/>
        <v/>
      </c>
      <c r="AT484" s="104">
        <f t="shared" si="389"/>
        <v>0</v>
      </c>
      <c r="AU484" s="104">
        <f t="shared" si="390"/>
        <v>0</v>
      </c>
    </row>
    <row r="485" spans="32:47" x14ac:dyDescent="0.25">
      <c r="AF485" s="40">
        <f t="shared" si="419"/>
        <v>21</v>
      </c>
      <c r="AG485" s="40" t="str">
        <f t="shared" si="383"/>
        <v/>
      </c>
      <c r="AH485" s="40">
        <f t="shared" si="393"/>
        <v>7</v>
      </c>
      <c r="AI485" s="40" t="str">
        <f t="shared" ref="AI485:AK485" si="428">AI461</f>
        <v>Proprietor's Income</v>
      </c>
      <c r="AJ485" s="40">
        <f t="shared" si="428"/>
        <v>10</v>
      </c>
      <c r="AK485" s="40" t="str">
        <f t="shared" si="428"/>
        <v>Metric</v>
      </c>
      <c r="AL485" s="40" t="str">
        <f t="shared" si="401"/>
        <v>Pre</v>
      </c>
      <c r="AM485" s="40">
        <f t="shared" si="397"/>
        <v>20</v>
      </c>
      <c r="AN485" s="40">
        <f>VLOOKUP(AM485,'Inputs_Metric 7'!$G$49:$H$51,2,FALSE)</f>
        <v>0.05</v>
      </c>
      <c r="AO485" s="104">
        <f>SUMIFS(
INDEX('Step 1_Metric 7'!$W$1:$AD$99999,    1,    MATCH(CONCATENATE($AL485," - ",$AI485),'Step 1_Metric 7'!$W$1:$AD$1,0))         :          INDEX('Step 1_Metric 7'!$W$1:$AD$99999,    99999,    MATCH(CONCATENATE($AL485," - ",$AI485),'Step 1_Metric 7'!$W$1:$AD$1,0)),
'Step 1_Metric 7'!$C$1:$C$99999,       $AM485,    'Step 1_Metric 7'!$D$1:$D$99999,     $AG485         )</f>
        <v>0</v>
      </c>
      <c r="AP485" s="104" t="str">
        <f t="shared" si="385"/>
        <v/>
      </c>
      <c r="AQ485" s="104" t="str">
        <f t="shared" si="386"/>
        <v/>
      </c>
      <c r="AR485" s="104">
        <f t="shared" si="387"/>
        <v>0</v>
      </c>
      <c r="AS485" s="104">
        <f t="shared" si="388"/>
        <v>0</v>
      </c>
      <c r="AT485" s="104" t="str">
        <f t="shared" si="389"/>
        <v/>
      </c>
      <c r="AU485" s="104">
        <f t="shared" si="390"/>
        <v>0</v>
      </c>
    </row>
    <row r="486" spans="32:47" x14ac:dyDescent="0.25">
      <c r="AF486" s="40">
        <f t="shared" si="419"/>
        <v>21</v>
      </c>
      <c r="AG486" s="40" t="str">
        <f t="shared" si="383"/>
        <v/>
      </c>
      <c r="AH486" s="40">
        <f t="shared" si="393"/>
        <v>7</v>
      </c>
      <c r="AI486" s="40" t="str">
        <f t="shared" ref="AI486:AK486" si="429">AI462</f>
        <v>Proprietor's Income</v>
      </c>
      <c r="AJ486" s="40">
        <f t="shared" si="429"/>
        <v>10</v>
      </c>
      <c r="AK486" s="40" t="str">
        <f t="shared" si="429"/>
        <v>Metric</v>
      </c>
      <c r="AL486" s="40" t="str">
        <f t="shared" si="401"/>
        <v>Pre</v>
      </c>
      <c r="AM486" s="40">
        <f t="shared" si="397"/>
        <v>100</v>
      </c>
      <c r="AN486" s="40">
        <f>VLOOKUP(AM486,'Inputs_Metric 7'!$G$49:$H$51,2,FALSE)</f>
        <v>0.01</v>
      </c>
      <c r="AO486" s="104">
        <f>SUMIFS(
INDEX('Step 1_Metric 7'!$W$1:$AD$99999,    1,    MATCH(CONCATENATE($AL486," - ",$AI486),'Step 1_Metric 7'!$W$1:$AD$1,0))         :          INDEX('Step 1_Metric 7'!$W$1:$AD$99999,    99999,    MATCH(CONCATENATE($AL486," - ",$AI486),'Step 1_Metric 7'!$W$1:$AD$1,0)),
'Step 1_Metric 7'!$C$1:$C$99999,       $AM486,    'Step 1_Metric 7'!$D$1:$D$99999,     $AG486         )</f>
        <v>0</v>
      </c>
      <c r="AP486" s="104">
        <f t="shared" si="385"/>
        <v>0</v>
      </c>
      <c r="AQ486" s="104">
        <f t="shared" si="386"/>
        <v>0</v>
      </c>
      <c r="AR486" s="104" t="str">
        <f t="shared" si="387"/>
        <v/>
      </c>
      <c r="AS486" s="104" t="str">
        <f t="shared" si="388"/>
        <v/>
      </c>
      <c r="AT486" s="104" t="str">
        <f t="shared" si="389"/>
        <v/>
      </c>
      <c r="AU486" s="104">
        <f t="shared" si="390"/>
        <v>0</v>
      </c>
    </row>
    <row r="487" spans="32:47" x14ac:dyDescent="0.25">
      <c r="AF487" s="40">
        <f t="shared" si="419"/>
        <v>21</v>
      </c>
      <c r="AG487" s="40" t="str">
        <f t="shared" si="383"/>
        <v/>
      </c>
      <c r="AH487" s="40">
        <f t="shared" si="393"/>
        <v>7</v>
      </c>
      <c r="AI487" s="40" t="str">
        <f t="shared" ref="AI487:AK487" si="430">AI463</f>
        <v>Proprietor's Income</v>
      </c>
      <c r="AJ487" s="40">
        <f t="shared" si="430"/>
        <v>10</v>
      </c>
      <c r="AK487" s="40" t="str">
        <f t="shared" si="430"/>
        <v>Metric</v>
      </c>
      <c r="AL487" s="40" t="str">
        <f t="shared" si="401"/>
        <v>Post</v>
      </c>
      <c r="AM487" s="40">
        <f t="shared" si="397"/>
        <v>2</v>
      </c>
      <c r="AN487" s="40">
        <f>VLOOKUP(AM487,'Inputs_Metric 7'!$G$49:$H$51,2,FALSE)</f>
        <v>0.5</v>
      </c>
      <c r="AO487" s="104">
        <f>SUMIFS(
INDEX('Step 1_Metric 7'!$W$1:$AD$99999,    1,    MATCH(CONCATENATE($AL487," - ",$AI487),'Step 1_Metric 7'!$W$1:$AD$1,0))         :          INDEX('Step 1_Metric 7'!$W$1:$AD$99999,    99999,    MATCH(CONCATENATE($AL487," - ",$AI487),'Step 1_Metric 7'!$W$1:$AD$1,0)),
'Step 1_Metric 7'!$C$1:$C$99999,       $AM487,    'Step 1_Metric 7'!$D$1:$D$99999,     $AG487         )</f>
        <v>0</v>
      </c>
      <c r="AP487" s="104" t="str">
        <f t="shared" si="385"/>
        <v/>
      </c>
      <c r="AQ487" s="104" t="str">
        <f t="shared" si="386"/>
        <v/>
      </c>
      <c r="AR487" s="104" t="str">
        <f t="shared" si="387"/>
        <v/>
      </c>
      <c r="AS487" s="104" t="str">
        <f t="shared" si="388"/>
        <v/>
      </c>
      <c r="AT487" s="104">
        <f t="shared" si="389"/>
        <v>0</v>
      </c>
      <c r="AU487" s="104">
        <f t="shared" si="390"/>
        <v>0</v>
      </c>
    </row>
    <row r="488" spans="32:47" x14ac:dyDescent="0.25">
      <c r="AF488" s="40">
        <f t="shared" si="419"/>
        <v>21</v>
      </c>
      <c r="AG488" s="40" t="str">
        <f t="shared" si="383"/>
        <v/>
      </c>
      <c r="AH488" s="40">
        <f t="shared" si="393"/>
        <v>7</v>
      </c>
      <c r="AI488" s="40" t="str">
        <f t="shared" ref="AI488:AK488" si="431">AI464</f>
        <v>Proprietor's Income</v>
      </c>
      <c r="AJ488" s="40">
        <f t="shared" si="431"/>
        <v>10</v>
      </c>
      <c r="AK488" s="40" t="str">
        <f t="shared" si="431"/>
        <v>Metric</v>
      </c>
      <c r="AL488" s="40" t="str">
        <f t="shared" si="401"/>
        <v>Post</v>
      </c>
      <c r="AM488" s="40">
        <f t="shared" si="397"/>
        <v>20</v>
      </c>
      <c r="AN488" s="40">
        <f>VLOOKUP(AM488,'Inputs_Metric 7'!$G$49:$H$51,2,FALSE)</f>
        <v>0.05</v>
      </c>
      <c r="AO488" s="104">
        <f>SUMIFS(
INDEX('Step 1_Metric 7'!$W$1:$AD$99999,    1,    MATCH(CONCATENATE($AL488," - ",$AI488),'Step 1_Metric 7'!$W$1:$AD$1,0))         :          INDEX('Step 1_Metric 7'!$W$1:$AD$99999,    99999,    MATCH(CONCATENATE($AL488," - ",$AI488),'Step 1_Metric 7'!$W$1:$AD$1,0)),
'Step 1_Metric 7'!$C$1:$C$99999,       $AM488,    'Step 1_Metric 7'!$D$1:$D$99999,     $AG488         )</f>
        <v>0</v>
      </c>
      <c r="AP488" s="104" t="str">
        <f t="shared" si="385"/>
        <v/>
      </c>
      <c r="AQ488" s="104" t="str">
        <f t="shared" si="386"/>
        <v/>
      </c>
      <c r="AR488" s="104">
        <f t="shared" si="387"/>
        <v>0</v>
      </c>
      <c r="AS488" s="104">
        <f t="shared" si="388"/>
        <v>0</v>
      </c>
      <c r="AT488" s="104" t="str">
        <f t="shared" si="389"/>
        <v/>
      </c>
      <c r="AU488" s="104">
        <f t="shared" si="390"/>
        <v>0</v>
      </c>
    </row>
    <row r="489" spans="32:47" x14ac:dyDescent="0.25">
      <c r="AF489" s="40">
        <f t="shared" si="419"/>
        <v>21</v>
      </c>
      <c r="AG489" s="40" t="str">
        <f t="shared" si="383"/>
        <v/>
      </c>
      <c r="AH489" s="40">
        <f t="shared" si="393"/>
        <v>7</v>
      </c>
      <c r="AI489" s="40" t="str">
        <f t="shared" ref="AI489:AK489" si="432">AI465</f>
        <v>Proprietor's Income</v>
      </c>
      <c r="AJ489" s="40">
        <f t="shared" si="432"/>
        <v>10</v>
      </c>
      <c r="AK489" s="40" t="str">
        <f t="shared" si="432"/>
        <v>Metric</v>
      </c>
      <c r="AL489" s="40" t="str">
        <f t="shared" si="401"/>
        <v>Post</v>
      </c>
      <c r="AM489" s="40">
        <f t="shared" si="397"/>
        <v>100</v>
      </c>
      <c r="AN489" s="40">
        <f>VLOOKUP(AM489,'Inputs_Metric 7'!$G$49:$H$51,2,FALSE)</f>
        <v>0.01</v>
      </c>
      <c r="AO489" s="104">
        <f>SUMIFS(
INDEX('Step 1_Metric 7'!$W$1:$AD$99999,    1,    MATCH(CONCATENATE($AL489," - ",$AI489),'Step 1_Metric 7'!$W$1:$AD$1,0))         :          INDEX('Step 1_Metric 7'!$W$1:$AD$99999,    99999,    MATCH(CONCATENATE($AL489," - ",$AI489),'Step 1_Metric 7'!$W$1:$AD$1,0)),
'Step 1_Metric 7'!$C$1:$C$99999,       $AM489,    'Step 1_Metric 7'!$D$1:$D$99999,     $AG489         )</f>
        <v>0</v>
      </c>
      <c r="AP489" s="104">
        <f t="shared" si="385"/>
        <v>0</v>
      </c>
      <c r="AQ489" s="104">
        <f t="shared" si="386"/>
        <v>0</v>
      </c>
      <c r="AR489" s="104" t="str">
        <f t="shared" si="387"/>
        <v/>
      </c>
      <c r="AS489" s="104" t="str">
        <f t="shared" si="388"/>
        <v/>
      </c>
      <c r="AT489" s="104" t="str">
        <f t="shared" si="389"/>
        <v/>
      </c>
      <c r="AU489" s="104">
        <f t="shared" si="390"/>
        <v>0</v>
      </c>
    </row>
    <row r="490" spans="32:47" x14ac:dyDescent="0.25">
      <c r="AF490" s="40">
        <f t="shared" si="419"/>
        <v>21</v>
      </c>
      <c r="AG490" s="40" t="str">
        <f t="shared" si="383"/>
        <v/>
      </c>
      <c r="AH490" s="40">
        <f t="shared" si="393"/>
        <v>7</v>
      </c>
      <c r="AI490" s="40" t="str">
        <f t="shared" ref="AI490:AK490" si="433">AI466</f>
        <v>Labor Income</v>
      </c>
      <c r="AJ490" s="40">
        <f t="shared" si="433"/>
        <v>11</v>
      </c>
      <c r="AK490" s="40" t="str">
        <f t="shared" si="433"/>
        <v>Metric</v>
      </c>
      <c r="AL490" s="40" t="str">
        <f t="shared" si="401"/>
        <v>Pre</v>
      </c>
      <c r="AM490" s="40">
        <f t="shared" si="397"/>
        <v>2</v>
      </c>
      <c r="AN490" s="40">
        <f>VLOOKUP(AM490,'Inputs_Metric 7'!$G$49:$H$51,2,FALSE)</f>
        <v>0.5</v>
      </c>
      <c r="AO490" s="104">
        <f>SUMIFS(
INDEX('Step 1_Metric 7'!$W$1:$AD$99999,    1,    MATCH(CONCATENATE($AL490," - ",$AI490),'Step 1_Metric 7'!$W$1:$AD$1,0))         :          INDEX('Step 1_Metric 7'!$W$1:$AD$99999,    99999,    MATCH(CONCATENATE($AL490," - ",$AI490),'Step 1_Metric 7'!$W$1:$AD$1,0)),
'Step 1_Metric 7'!$C$1:$C$99999,       $AM490,    'Step 1_Metric 7'!$D$1:$D$99999,     $AG490         )</f>
        <v>0</v>
      </c>
      <c r="AP490" s="104" t="str">
        <f t="shared" si="385"/>
        <v/>
      </c>
      <c r="AQ490" s="104" t="str">
        <f t="shared" si="386"/>
        <v/>
      </c>
      <c r="AR490" s="104" t="str">
        <f t="shared" si="387"/>
        <v/>
      </c>
      <c r="AS490" s="104" t="str">
        <f t="shared" si="388"/>
        <v/>
      </c>
      <c r="AT490" s="104">
        <f t="shared" si="389"/>
        <v>0</v>
      </c>
      <c r="AU490" s="104">
        <f t="shared" si="390"/>
        <v>0</v>
      </c>
    </row>
    <row r="491" spans="32:47" x14ac:dyDescent="0.25">
      <c r="AF491" s="40">
        <f t="shared" si="419"/>
        <v>21</v>
      </c>
      <c r="AG491" s="40" t="str">
        <f t="shared" si="383"/>
        <v/>
      </c>
      <c r="AH491" s="40">
        <f t="shared" si="393"/>
        <v>7</v>
      </c>
      <c r="AI491" s="40" t="str">
        <f t="shared" ref="AI491:AK491" si="434">AI467</f>
        <v>Labor Income</v>
      </c>
      <c r="AJ491" s="40">
        <f t="shared" si="434"/>
        <v>11</v>
      </c>
      <c r="AK491" s="40" t="str">
        <f t="shared" si="434"/>
        <v>Metric</v>
      </c>
      <c r="AL491" s="40" t="str">
        <f t="shared" si="401"/>
        <v>Pre</v>
      </c>
      <c r="AM491" s="40">
        <f t="shared" si="397"/>
        <v>20</v>
      </c>
      <c r="AN491" s="40">
        <f>VLOOKUP(AM491,'Inputs_Metric 7'!$G$49:$H$51,2,FALSE)</f>
        <v>0.05</v>
      </c>
      <c r="AO491" s="104">
        <f>SUMIFS(
INDEX('Step 1_Metric 7'!$W$1:$AD$99999,    1,    MATCH(CONCATENATE($AL491," - ",$AI491),'Step 1_Metric 7'!$W$1:$AD$1,0))         :          INDEX('Step 1_Metric 7'!$W$1:$AD$99999,    99999,    MATCH(CONCATENATE($AL491," - ",$AI491),'Step 1_Metric 7'!$W$1:$AD$1,0)),
'Step 1_Metric 7'!$C$1:$C$99999,       $AM491,    'Step 1_Metric 7'!$D$1:$D$99999,     $AG491         )</f>
        <v>0</v>
      </c>
      <c r="AP491" s="104" t="str">
        <f t="shared" si="385"/>
        <v/>
      </c>
      <c r="AQ491" s="104" t="str">
        <f t="shared" si="386"/>
        <v/>
      </c>
      <c r="AR491" s="104">
        <f t="shared" si="387"/>
        <v>0</v>
      </c>
      <c r="AS491" s="104">
        <f t="shared" si="388"/>
        <v>0</v>
      </c>
      <c r="AT491" s="104" t="str">
        <f t="shared" si="389"/>
        <v/>
      </c>
      <c r="AU491" s="104">
        <f t="shared" si="390"/>
        <v>0</v>
      </c>
    </row>
    <row r="492" spans="32:47" x14ac:dyDescent="0.25">
      <c r="AF492" s="40">
        <f t="shared" si="419"/>
        <v>21</v>
      </c>
      <c r="AG492" s="40" t="str">
        <f t="shared" si="383"/>
        <v/>
      </c>
      <c r="AH492" s="40">
        <f t="shared" si="393"/>
        <v>7</v>
      </c>
      <c r="AI492" s="40" t="str">
        <f t="shared" ref="AI492:AK492" si="435">AI468</f>
        <v>Labor Income</v>
      </c>
      <c r="AJ492" s="40">
        <f t="shared" si="435"/>
        <v>11</v>
      </c>
      <c r="AK492" s="40" t="str">
        <f t="shared" si="435"/>
        <v>Metric</v>
      </c>
      <c r="AL492" s="40" t="str">
        <f t="shared" si="401"/>
        <v>Pre</v>
      </c>
      <c r="AM492" s="40">
        <f t="shared" si="397"/>
        <v>100</v>
      </c>
      <c r="AN492" s="40">
        <f>VLOOKUP(AM492,'Inputs_Metric 7'!$G$49:$H$51,2,FALSE)</f>
        <v>0.01</v>
      </c>
      <c r="AO492" s="104">
        <f>SUMIFS(
INDEX('Step 1_Metric 7'!$W$1:$AD$99999,    1,    MATCH(CONCATENATE($AL492," - ",$AI492),'Step 1_Metric 7'!$W$1:$AD$1,0))         :          INDEX('Step 1_Metric 7'!$W$1:$AD$99999,    99999,    MATCH(CONCATENATE($AL492," - ",$AI492),'Step 1_Metric 7'!$W$1:$AD$1,0)),
'Step 1_Metric 7'!$C$1:$C$99999,       $AM492,    'Step 1_Metric 7'!$D$1:$D$99999,     $AG492         )</f>
        <v>0</v>
      </c>
      <c r="AP492" s="104">
        <f t="shared" si="385"/>
        <v>0</v>
      </c>
      <c r="AQ492" s="104">
        <f t="shared" si="386"/>
        <v>0</v>
      </c>
      <c r="AR492" s="104" t="str">
        <f t="shared" si="387"/>
        <v/>
      </c>
      <c r="AS492" s="104" t="str">
        <f t="shared" si="388"/>
        <v/>
      </c>
      <c r="AT492" s="104" t="str">
        <f t="shared" si="389"/>
        <v/>
      </c>
      <c r="AU492" s="104">
        <f t="shared" si="390"/>
        <v>0</v>
      </c>
    </row>
    <row r="493" spans="32:47" x14ac:dyDescent="0.25">
      <c r="AF493" s="40">
        <f t="shared" si="419"/>
        <v>21</v>
      </c>
      <c r="AG493" s="40" t="str">
        <f t="shared" si="383"/>
        <v/>
      </c>
      <c r="AH493" s="40">
        <f t="shared" si="393"/>
        <v>7</v>
      </c>
      <c r="AI493" s="40" t="str">
        <f t="shared" ref="AI493:AK493" si="436">AI469</f>
        <v>Labor Income</v>
      </c>
      <c r="AJ493" s="40">
        <f t="shared" si="436"/>
        <v>11</v>
      </c>
      <c r="AK493" s="40" t="str">
        <f t="shared" si="436"/>
        <v>Metric</v>
      </c>
      <c r="AL493" s="40" t="str">
        <f t="shared" si="401"/>
        <v>Post</v>
      </c>
      <c r="AM493" s="40">
        <f t="shared" si="397"/>
        <v>2</v>
      </c>
      <c r="AN493" s="40">
        <f>VLOOKUP(AM493,'Inputs_Metric 7'!$G$49:$H$51,2,FALSE)</f>
        <v>0.5</v>
      </c>
      <c r="AO493" s="104">
        <f>SUMIFS(
INDEX('Step 1_Metric 7'!$W$1:$AD$99999,    1,    MATCH(CONCATENATE($AL493," - ",$AI493),'Step 1_Metric 7'!$W$1:$AD$1,0))         :          INDEX('Step 1_Metric 7'!$W$1:$AD$99999,    99999,    MATCH(CONCATENATE($AL493," - ",$AI493),'Step 1_Metric 7'!$W$1:$AD$1,0)),
'Step 1_Metric 7'!$C$1:$C$99999,       $AM493,    'Step 1_Metric 7'!$D$1:$D$99999,     $AG493         )</f>
        <v>0</v>
      </c>
      <c r="AP493" s="104" t="str">
        <f t="shared" si="385"/>
        <v/>
      </c>
      <c r="AQ493" s="104" t="str">
        <f t="shared" si="386"/>
        <v/>
      </c>
      <c r="AR493" s="104" t="str">
        <f t="shared" si="387"/>
        <v/>
      </c>
      <c r="AS493" s="104" t="str">
        <f t="shared" si="388"/>
        <v/>
      </c>
      <c r="AT493" s="104">
        <f t="shared" si="389"/>
        <v>0</v>
      </c>
      <c r="AU493" s="104">
        <f t="shared" si="390"/>
        <v>0</v>
      </c>
    </row>
    <row r="494" spans="32:47" x14ac:dyDescent="0.25">
      <c r="AF494" s="40">
        <f t="shared" si="419"/>
        <v>21</v>
      </c>
      <c r="AG494" s="40" t="str">
        <f t="shared" si="383"/>
        <v/>
      </c>
      <c r="AH494" s="40">
        <f t="shared" si="393"/>
        <v>7</v>
      </c>
      <c r="AI494" s="40" t="str">
        <f t="shared" ref="AI494:AK494" si="437">AI470</f>
        <v>Labor Income</v>
      </c>
      <c r="AJ494" s="40">
        <f t="shared" si="437"/>
        <v>11</v>
      </c>
      <c r="AK494" s="40" t="str">
        <f t="shared" si="437"/>
        <v>Metric</v>
      </c>
      <c r="AL494" s="40" t="str">
        <f t="shared" si="401"/>
        <v>Post</v>
      </c>
      <c r="AM494" s="40">
        <f t="shared" si="397"/>
        <v>20</v>
      </c>
      <c r="AN494" s="40">
        <f>VLOOKUP(AM494,'Inputs_Metric 7'!$G$49:$H$51,2,FALSE)</f>
        <v>0.05</v>
      </c>
      <c r="AO494" s="104">
        <f>SUMIFS(
INDEX('Step 1_Metric 7'!$W$1:$AD$99999,    1,    MATCH(CONCATENATE($AL494," - ",$AI494),'Step 1_Metric 7'!$W$1:$AD$1,0))         :          INDEX('Step 1_Metric 7'!$W$1:$AD$99999,    99999,    MATCH(CONCATENATE($AL494," - ",$AI494),'Step 1_Metric 7'!$W$1:$AD$1,0)),
'Step 1_Metric 7'!$C$1:$C$99999,       $AM494,    'Step 1_Metric 7'!$D$1:$D$99999,     $AG494         )</f>
        <v>0</v>
      </c>
      <c r="AP494" s="104" t="str">
        <f t="shared" si="385"/>
        <v/>
      </c>
      <c r="AQ494" s="104" t="str">
        <f t="shared" si="386"/>
        <v/>
      </c>
      <c r="AR494" s="104">
        <f t="shared" si="387"/>
        <v>0</v>
      </c>
      <c r="AS494" s="104">
        <f t="shared" si="388"/>
        <v>0</v>
      </c>
      <c r="AT494" s="104" t="str">
        <f t="shared" si="389"/>
        <v/>
      </c>
      <c r="AU494" s="104">
        <f t="shared" si="390"/>
        <v>0</v>
      </c>
    </row>
    <row r="495" spans="32:47" x14ac:dyDescent="0.25">
      <c r="AF495" s="40">
        <f t="shared" si="419"/>
        <v>21</v>
      </c>
      <c r="AG495" s="40" t="str">
        <f t="shared" si="383"/>
        <v/>
      </c>
      <c r="AH495" s="40">
        <f t="shared" si="393"/>
        <v>7</v>
      </c>
      <c r="AI495" s="40" t="str">
        <f t="shared" ref="AI495:AK495" si="438">AI471</f>
        <v>Labor Income</v>
      </c>
      <c r="AJ495" s="40">
        <f t="shared" si="438"/>
        <v>11</v>
      </c>
      <c r="AK495" s="40" t="str">
        <f t="shared" si="438"/>
        <v>Metric</v>
      </c>
      <c r="AL495" s="40" t="str">
        <f t="shared" si="401"/>
        <v>Post</v>
      </c>
      <c r="AM495" s="40">
        <f t="shared" si="397"/>
        <v>100</v>
      </c>
      <c r="AN495" s="40">
        <f>VLOOKUP(AM495,'Inputs_Metric 7'!$G$49:$H$51,2,FALSE)</f>
        <v>0.01</v>
      </c>
      <c r="AO495" s="104">
        <f>SUMIFS(
INDEX('Step 1_Metric 7'!$W$1:$AD$99999,    1,    MATCH(CONCATENATE($AL495," - ",$AI495),'Step 1_Metric 7'!$W$1:$AD$1,0))         :          INDEX('Step 1_Metric 7'!$W$1:$AD$99999,    99999,    MATCH(CONCATENATE($AL495," - ",$AI495),'Step 1_Metric 7'!$W$1:$AD$1,0)),
'Step 1_Metric 7'!$C$1:$C$99999,       $AM495,    'Step 1_Metric 7'!$D$1:$D$99999,     $AG495         )</f>
        <v>0</v>
      </c>
      <c r="AP495" s="104">
        <f t="shared" si="385"/>
        <v>0</v>
      </c>
      <c r="AQ495" s="104">
        <f t="shared" si="386"/>
        <v>0</v>
      </c>
      <c r="AR495" s="104" t="str">
        <f t="shared" si="387"/>
        <v/>
      </c>
      <c r="AS495" s="104" t="str">
        <f t="shared" si="388"/>
        <v/>
      </c>
      <c r="AT495" s="104" t="str">
        <f t="shared" si="389"/>
        <v/>
      </c>
      <c r="AU495" s="104">
        <f t="shared" si="390"/>
        <v>0</v>
      </c>
    </row>
    <row r="496" spans="32:47" x14ac:dyDescent="0.25">
      <c r="AF496" s="40">
        <f t="shared" si="419"/>
        <v>21</v>
      </c>
      <c r="AG496" s="40" t="str">
        <f t="shared" si="383"/>
        <v/>
      </c>
      <c r="AH496" s="40">
        <f t="shared" si="393"/>
        <v>7</v>
      </c>
      <c r="AI496" s="40" t="str">
        <f t="shared" ref="AI496:AK496" si="439">AI472</f>
        <v>Employment</v>
      </c>
      <c r="AJ496" s="40">
        <f t="shared" si="439"/>
        <v>12</v>
      </c>
      <c r="AK496" s="40" t="str">
        <f t="shared" si="439"/>
        <v>Metric</v>
      </c>
      <c r="AL496" s="40" t="str">
        <f t="shared" si="401"/>
        <v>Pre</v>
      </c>
      <c r="AM496" s="40">
        <f t="shared" si="397"/>
        <v>2</v>
      </c>
      <c r="AN496" s="40">
        <f>VLOOKUP(AM496,'Inputs_Metric 7'!$G$49:$H$51,2,FALSE)</f>
        <v>0.5</v>
      </c>
      <c r="AO496" s="104">
        <f>SUMIFS(
INDEX('Step 1_Metric 7'!$W$1:$AD$99999,    1,    MATCH(CONCATENATE($AL496," - ",$AI496),'Step 1_Metric 7'!$W$1:$AD$1,0))         :          INDEX('Step 1_Metric 7'!$W$1:$AD$99999,    99999,    MATCH(CONCATENATE($AL496," - ",$AI496),'Step 1_Metric 7'!$W$1:$AD$1,0)),
'Step 1_Metric 7'!$C$1:$C$99999,       $AM496,    'Step 1_Metric 7'!$D$1:$D$99999,     $AG496         )</f>
        <v>0</v>
      </c>
      <c r="AP496" s="104" t="str">
        <f t="shared" si="385"/>
        <v/>
      </c>
      <c r="AQ496" s="104" t="str">
        <f t="shared" si="386"/>
        <v/>
      </c>
      <c r="AR496" s="104" t="str">
        <f t="shared" si="387"/>
        <v/>
      </c>
      <c r="AS496" s="104" t="str">
        <f t="shared" si="388"/>
        <v/>
      </c>
      <c r="AT496" s="104">
        <f t="shared" si="389"/>
        <v>0</v>
      </c>
      <c r="AU496" s="104">
        <f t="shared" si="390"/>
        <v>0</v>
      </c>
    </row>
    <row r="497" spans="32:47" x14ac:dyDescent="0.25">
      <c r="AF497" s="40">
        <f t="shared" si="419"/>
        <v>21</v>
      </c>
      <c r="AG497" s="40" t="str">
        <f t="shared" si="383"/>
        <v/>
      </c>
      <c r="AH497" s="40">
        <f t="shared" si="393"/>
        <v>7</v>
      </c>
      <c r="AI497" s="40" t="str">
        <f t="shared" ref="AI497:AK497" si="440">AI473</f>
        <v>Employment</v>
      </c>
      <c r="AJ497" s="40">
        <f t="shared" si="440"/>
        <v>12</v>
      </c>
      <c r="AK497" s="40" t="str">
        <f t="shared" si="440"/>
        <v>Metric</v>
      </c>
      <c r="AL497" s="40" t="str">
        <f t="shared" si="401"/>
        <v>Pre</v>
      </c>
      <c r="AM497" s="40">
        <f t="shared" si="397"/>
        <v>20</v>
      </c>
      <c r="AN497" s="40">
        <f>VLOOKUP(AM497,'Inputs_Metric 7'!$G$49:$H$51,2,FALSE)</f>
        <v>0.05</v>
      </c>
      <c r="AO497" s="104">
        <f>SUMIFS(
INDEX('Step 1_Metric 7'!$W$1:$AD$99999,    1,    MATCH(CONCATENATE($AL497," - ",$AI497),'Step 1_Metric 7'!$W$1:$AD$1,0))         :          INDEX('Step 1_Metric 7'!$W$1:$AD$99999,    99999,    MATCH(CONCATENATE($AL497," - ",$AI497),'Step 1_Metric 7'!$W$1:$AD$1,0)),
'Step 1_Metric 7'!$C$1:$C$99999,       $AM497,    'Step 1_Metric 7'!$D$1:$D$99999,     $AG497         )</f>
        <v>0</v>
      </c>
      <c r="AP497" s="104" t="str">
        <f t="shared" si="385"/>
        <v/>
      </c>
      <c r="AQ497" s="104" t="str">
        <f t="shared" si="386"/>
        <v/>
      </c>
      <c r="AR497" s="104">
        <f t="shared" si="387"/>
        <v>0</v>
      </c>
      <c r="AS497" s="104">
        <f t="shared" si="388"/>
        <v>0</v>
      </c>
      <c r="AT497" s="104" t="str">
        <f t="shared" si="389"/>
        <v/>
      </c>
      <c r="AU497" s="104">
        <f t="shared" si="390"/>
        <v>0</v>
      </c>
    </row>
    <row r="498" spans="32:47" x14ac:dyDescent="0.25">
      <c r="AF498" s="40">
        <f t="shared" si="419"/>
        <v>21</v>
      </c>
      <c r="AG498" s="40" t="str">
        <f t="shared" si="383"/>
        <v/>
      </c>
      <c r="AH498" s="40">
        <f t="shared" si="393"/>
        <v>7</v>
      </c>
      <c r="AI498" s="40" t="str">
        <f t="shared" ref="AI498:AK498" si="441">AI474</f>
        <v>Employment</v>
      </c>
      <c r="AJ498" s="40">
        <f t="shared" si="441"/>
        <v>12</v>
      </c>
      <c r="AK498" s="40" t="str">
        <f t="shared" si="441"/>
        <v>Metric</v>
      </c>
      <c r="AL498" s="40" t="str">
        <f t="shared" si="401"/>
        <v>Pre</v>
      </c>
      <c r="AM498" s="40">
        <f t="shared" si="397"/>
        <v>100</v>
      </c>
      <c r="AN498" s="40">
        <f>VLOOKUP(AM498,'Inputs_Metric 7'!$G$49:$H$51,2,FALSE)</f>
        <v>0.01</v>
      </c>
      <c r="AO498" s="104">
        <f>SUMIFS(
INDEX('Step 1_Metric 7'!$W$1:$AD$99999,    1,    MATCH(CONCATENATE($AL498," - ",$AI498),'Step 1_Metric 7'!$W$1:$AD$1,0))         :          INDEX('Step 1_Metric 7'!$W$1:$AD$99999,    99999,    MATCH(CONCATENATE($AL498," - ",$AI498),'Step 1_Metric 7'!$W$1:$AD$1,0)),
'Step 1_Metric 7'!$C$1:$C$99999,       $AM498,    'Step 1_Metric 7'!$D$1:$D$99999,     $AG498         )</f>
        <v>0</v>
      </c>
      <c r="AP498" s="104">
        <f t="shared" si="385"/>
        <v>0</v>
      </c>
      <c r="AQ498" s="104">
        <f t="shared" si="386"/>
        <v>0</v>
      </c>
      <c r="AR498" s="104" t="str">
        <f t="shared" si="387"/>
        <v/>
      </c>
      <c r="AS498" s="104" t="str">
        <f t="shared" si="388"/>
        <v/>
      </c>
      <c r="AT498" s="104" t="str">
        <f t="shared" si="389"/>
        <v/>
      </c>
      <c r="AU498" s="104">
        <f t="shared" si="390"/>
        <v>0</v>
      </c>
    </row>
    <row r="499" spans="32:47" x14ac:dyDescent="0.25">
      <c r="AF499" s="40">
        <f t="shared" si="419"/>
        <v>21</v>
      </c>
      <c r="AG499" s="40" t="str">
        <f t="shared" si="383"/>
        <v/>
      </c>
      <c r="AH499" s="40">
        <f t="shared" si="393"/>
        <v>7</v>
      </c>
      <c r="AI499" s="40" t="str">
        <f t="shared" ref="AI499:AK499" si="442">AI475</f>
        <v>Employment</v>
      </c>
      <c r="AJ499" s="40">
        <f t="shared" si="442"/>
        <v>12</v>
      </c>
      <c r="AK499" s="40" t="str">
        <f t="shared" si="442"/>
        <v>Metric</v>
      </c>
      <c r="AL499" s="40" t="str">
        <f t="shared" si="401"/>
        <v>Post</v>
      </c>
      <c r="AM499" s="40">
        <f t="shared" si="397"/>
        <v>2</v>
      </c>
      <c r="AN499" s="40">
        <f>VLOOKUP(AM499,'Inputs_Metric 7'!$G$49:$H$51,2,FALSE)</f>
        <v>0.5</v>
      </c>
      <c r="AO499" s="104">
        <f>SUMIFS(
INDEX('Step 1_Metric 7'!$W$1:$AD$99999,    1,    MATCH(CONCATENATE($AL499," - ",$AI499),'Step 1_Metric 7'!$W$1:$AD$1,0))         :          INDEX('Step 1_Metric 7'!$W$1:$AD$99999,    99999,    MATCH(CONCATENATE($AL499," - ",$AI499),'Step 1_Metric 7'!$W$1:$AD$1,0)),
'Step 1_Metric 7'!$C$1:$C$99999,       $AM499,    'Step 1_Metric 7'!$D$1:$D$99999,     $AG499         )</f>
        <v>0</v>
      </c>
      <c r="AP499" s="104" t="str">
        <f t="shared" si="385"/>
        <v/>
      </c>
      <c r="AQ499" s="104" t="str">
        <f t="shared" si="386"/>
        <v/>
      </c>
      <c r="AR499" s="104" t="str">
        <f t="shared" si="387"/>
        <v/>
      </c>
      <c r="AS499" s="104" t="str">
        <f t="shared" si="388"/>
        <v/>
      </c>
      <c r="AT499" s="104">
        <f t="shared" si="389"/>
        <v>0</v>
      </c>
      <c r="AU499" s="104">
        <f t="shared" si="390"/>
        <v>0</v>
      </c>
    </row>
    <row r="500" spans="32:47" x14ac:dyDescent="0.25">
      <c r="AF500" s="40">
        <f t="shared" si="419"/>
        <v>21</v>
      </c>
      <c r="AG500" s="40" t="str">
        <f t="shared" si="383"/>
        <v/>
      </c>
      <c r="AH500" s="40">
        <f t="shared" si="393"/>
        <v>7</v>
      </c>
      <c r="AI500" s="40" t="str">
        <f t="shared" ref="AI500:AK500" si="443">AI476</f>
        <v>Employment</v>
      </c>
      <c r="AJ500" s="40">
        <f t="shared" si="443"/>
        <v>12</v>
      </c>
      <c r="AK500" s="40" t="str">
        <f t="shared" si="443"/>
        <v>Metric</v>
      </c>
      <c r="AL500" s="40" t="str">
        <f t="shared" si="401"/>
        <v>Post</v>
      </c>
      <c r="AM500" s="40">
        <f t="shared" si="397"/>
        <v>20</v>
      </c>
      <c r="AN500" s="40">
        <f>VLOOKUP(AM500,'Inputs_Metric 7'!$G$49:$H$51,2,FALSE)</f>
        <v>0.05</v>
      </c>
      <c r="AO500" s="104">
        <f>SUMIFS(
INDEX('Step 1_Metric 7'!$W$1:$AD$99999,    1,    MATCH(CONCATENATE($AL500," - ",$AI500),'Step 1_Metric 7'!$W$1:$AD$1,0))         :          INDEX('Step 1_Metric 7'!$W$1:$AD$99999,    99999,    MATCH(CONCATENATE($AL500," - ",$AI500),'Step 1_Metric 7'!$W$1:$AD$1,0)),
'Step 1_Metric 7'!$C$1:$C$99999,       $AM500,    'Step 1_Metric 7'!$D$1:$D$99999,     $AG500         )</f>
        <v>0</v>
      </c>
      <c r="AP500" s="104" t="str">
        <f t="shared" si="385"/>
        <v/>
      </c>
      <c r="AQ500" s="104" t="str">
        <f t="shared" si="386"/>
        <v/>
      </c>
      <c r="AR500" s="104">
        <f t="shared" si="387"/>
        <v>0</v>
      </c>
      <c r="AS500" s="104">
        <f t="shared" si="388"/>
        <v>0</v>
      </c>
      <c r="AT500" s="104" t="str">
        <f t="shared" si="389"/>
        <v/>
      </c>
      <c r="AU500" s="104">
        <f t="shared" si="390"/>
        <v>0</v>
      </c>
    </row>
    <row r="501" spans="32:47" x14ac:dyDescent="0.25">
      <c r="AF501" s="40">
        <f t="shared" si="419"/>
        <v>21</v>
      </c>
      <c r="AG501" s="40" t="str">
        <f t="shared" si="383"/>
        <v/>
      </c>
      <c r="AH501" s="40">
        <f t="shared" si="393"/>
        <v>7</v>
      </c>
      <c r="AI501" s="40" t="str">
        <f t="shared" ref="AI501:AK501" si="444">AI477</f>
        <v>Employment</v>
      </c>
      <c r="AJ501" s="40">
        <f t="shared" si="444"/>
        <v>12</v>
      </c>
      <c r="AK501" s="40" t="str">
        <f t="shared" si="444"/>
        <v>Metric</v>
      </c>
      <c r="AL501" s="40" t="str">
        <f t="shared" si="401"/>
        <v>Post</v>
      </c>
      <c r="AM501" s="40">
        <f t="shared" si="397"/>
        <v>100</v>
      </c>
      <c r="AN501" s="40">
        <f>VLOOKUP(AM501,'Inputs_Metric 7'!$G$49:$H$51,2,FALSE)</f>
        <v>0.01</v>
      </c>
      <c r="AO501" s="104">
        <f>SUMIFS(
INDEX('Step 1_Metric 7'!$W$1:$AD$99999,    1,    MATCH(CONCATENATE($AL501," - ",$AI501),'Step 1_Metric 7'!$W$1:$AD$1,0))         :          INDEX('Step 1_Metric 7'!$W$1:$AD$99999,    99999,    MATCH(CONCATENATE($AL501," - ",$AI501),'Step 1_Metric 7'!$W$1:$AD$1,0)),
'Step 1_Metric 7'!$C$1:$C$99999,       $AM501,    'Step 1_Metric 7'!$D$1:$D$99999,     $AG501         )</f>
        <v>0</v>
      </c>
      <c r="AP501" s="104">
        <f t="shared" si="385"/>
        <v>0</v>
      </c>
      <c r="AQ501" s="104">
        <f t="shared" si="386"/>
        <v>0</v>
      </c>
      <c r="AR501" s="104" t="str">
        <f t="shared" si="387"/>
        <v/>
      </c>
      <c r="AS501" s="104" t="str">
        <f t="shared" si="388"/>
        <v/>
      </c>
      <c r="AT501" s="104" t="str">
        <f t="shared" si="389"/>
        <v/>
      </c>
      <c r="AU501" s="104">
        <f t="shared" si="390"/>
        <v>0</v>
      </c>
    </row>
    <row r="502" spans="32:47" x14ac:dyDescent="0.25">
      <c r="AF502" s="40">
        <f t="shared" si="419"/>
        <v>21</v>
      </c>
      <c r="AG502" s="40" t="str">
        <f t="shared" si="383"/>
        <v/>
      </c>
      <c r="AH502" s="40">
        <f t="shared" si="393"/>
        <v>7</v>
      </c>
      <c r="AI502" s="40" t="str">
        <f t="shared" ref="AI502:AK502" si="445">AI478</f>
        <v>Output</v>
      </c>
      <c r="AJ502" s="40">
        <f t="shared" si="445"/>
        <v>1</v>
      </c>
      <c r="AK502" s="40" t="str">
        <f t="shared" si="445"/>
        <v>Priority Metric</v>
      </c>
      <c r="AL502" s="40" t="str">
        <f t="shared" si="401"/>
        <v>Pre</v>
      </c>
      <c r="AM502" s="40">
        <f t="shared" si="397"/>
        <v>2</v>
      </c>
      <c r="AN502" s="40">
        <f>VLOOKUP(AM502,'Inputs_Metric 7'!$G$49:$H$51,2,FALSE)</f>
        <v>0.5</v>
      </c>
      <c r="AO502" s="104">
        <f>SUMIFS(
INDEX('Step 1_Metric 7'!$W$1:$AD$99999,    1,    MATCH(CONCATENATE($AL502," - ",$AI502),'Step 1_Metric 7'!$W$1:$AD$1,0))         :          INDEX('Step 1_Metric 7'!$W$1:$AD$99999,    99999,    MATCH(CONCATENATE($AL502," - ",$AI502),'Step 1_Metric 7'!$W$1:$AD$1,0)),
'Step 1_Metric 7'!$C$1:$C$99999,       $AM502,    'Step 1_Metric 7'!$D$1:$D$99999,     $AG502         )</f>
        <v>0</v>
      </c>
      <c r="AP502" s="104" t="str">
        <f t="shared" si="385"/>
        <v/>
      </c>
      <c r="AQ502" s="104" t="str">
        <f t="shared" si="386"/>
        <v/>
      </c>
      <c r="AR502" s="104" t="str">
        <f t="shared" si="387"/>
        <v/>
      </c>
      <c r="AS502" s="104" t="str">
        <f t="shared" si="388"/>
        <v/>
      </c>
      <c r="AT502" s="104">
        <f t="shared" si="389"/>
        <v>0</v>
      </c>
      <c r="AU502" s="104">
        <f t="shared" si="390"/>
        <v>0</v>
      </c>
    </row>
    <row r="503" spans="32:47" x14ac:dyDescent="0.25">
      <c r="AF503" s="40">
        <f t="shared" si="419"/>
        <v>21</v>
      </c>
      <c r="AG503" s="40" t="str">
        <f t="shared" si="383"/>
        <v/>
      </c>
      <c r="AH503" s="40">
        <f t="shared" si="393"/>
        <v>7</v>
      </c>
      <c r="AI503" s="40" t="str">
        <f t="shared" ref="AI503:AK503" si="446">AI479</f>
        <v>Output</v>
      </c>
      <c r="AJ503" s="40">
        <f t="shared" si="446"/>
        <v>1</v>
      </c>
      <c r="AK503" s="40" t="str">
        <f t="shared" si="446"/>
        <v>Priority Metric</v>
      </c>
      <c r="AL503" s="40" t="str">
        <f t="shared" si="401"/>
        <v>Pre</v>
      </c>
      <c r="AM503" s="40">
        <f t="shared" si="397"/>
        <v>20</v>
      </c>
      <c r="AN503" s="40">
        <f>VLOOKUP(AM503,'Inputs_Metric 7'!$G$49:$H$51,2,FALSE)</f>
        <v>0.05</v>
      </c>
      <c r="AO503" s="104">
        <f>SUMIFS(
INDEX('Step 1_Metric 7'!$W$1:$AD$99999,    1,    MATCH(CONCATENATE($AL503," - ",$AI503),'Step 1_Metric 7'!$W$1:$AD$1,0))         :          INDEX('Step 1_Metric 7'!$W$1:$AD$99999,    99999,    MATCH(CONCATENATE($AL503," - ",$AI503),'Step 1_Metric 7'!$W$1:$AD$1,0)),
'Step 1_Metric 7'!$C$1:$C$99999,       $AM503,    'Step 1_Metric 7'!$D$1:$D$99999,     $AG503         )</f>
        <v>0</v>
      </c>
      <c r="AP503" s="104" t="str">
        <f t="shared" si="385"/>
        <v/>
      </c>
      <c r="AQ503" s="104" t="str">
        <f t="shared" si="386"/>
        <v/>
      </c>
      <c r="AR503" s="104">
        <f t="shared" si="387"/>
        <v>0</v>
      </c>
      <c r="AS503" s="104">
        <f t="shared" si="388"/>
        <v>0</v>
      </c>
      <c r="AT503" s="104" t="str">
        <f t="shared" si="389"/>
        <v/>
      </c>
      <c r="AU503" s="104">
        <f t="shared" si="390"/>
        <v>0</v>
      </c>
    </row>
    <row r="504" spans="32:47" x14ac:dyDescent="0.25">
      <c r="AF504" s="40">
        <f t="shared" si="419"/>
        <v>21</v>
      </c>
      <c r="AG504" s="40" t="str">
        <f t="shared" si="383"/>
        <v/>
      </c>
      <c r="AH504" s="40">
        <f t="shared" si="393"/>
        <v>7</v>
      </c>
      <c r="AI504" s="40" t="str">
        <f t="shared" ref="AI504:AK504" si="447">AI480</f>
        <v>Output</v>
      </c>
      <c r="AJ504" s="40">
        <f t="shared" si="447"/>
        <v>1</v>
      </c>
      <c r="AK504" s="40" t="str">
        <f t="shared" si="447"/>
        <v>Priority Metric</v>
      </c>
      <c r="AL504" s="40" t="str">
        <f t="shared" si="401"/>
        <v>Pre</v>
      </c>
      <c r="AM504" s="40">
        <f t="shared" si="397"/>
        <v>100</v>
      </c>
      <c r="AN504" s="40">
        <f>VLOOKUP(AM504,'Inputs_Metric 7'!$G$49:$H$51,2,FALSE)</f>
        <v>0.01</v>
      </c>
      <c r="AO504" s="104">
        <f>SUMIFS(
INDEX('Step 1_Metric 7'!$W$1:$AD$99999,    1,    MATCH(CONCATENATE($AL504," - ",$AI504),'Step 1_Metric 7'!$W$1:$AD$1,0))         :          INDEX('Step 1_Metric 7'!$W$1:$AD$99999,    99999,    MATCH(CONCATENATE($AL504," - ",$AI504),'Step 1_Metric 7'!$W$1:$AD$1,0)),
'Step 1_Metric 7'!$C$1:$C$99999,       $AM504,    'Step 1_Metric 7'!$D$1:$D$99999,     $AG504         )</f>
        <v>0</v>
      </c>
      <c r="AP504" s="104">
        <f t="shared" si="385"/>
        <v>0</v>
      </c>
      <c r="AQ504" s="104">
        <f t="shared" si="386"/>
        <v>0</v>
      </c>
      <c r="AR504" s="104" t="str">
        <f t="shared" si="387"/>
        <v/>
      </c>
      <c r="AS504" s="104" t="str">
        <f t="shared" si="388"/>
        <v/>
      </c>
      <c r="AT504" s="104" t="str">
        <f t="shared" si="389"/>
        <v/>
      </c>
      <c r="AU504" s="104">
        <f t="shared" si="390"/>
        <v>0</v>
      </c>
    </row>
    <row r="505" spans="32:47" x14ac:dyDescent="0.25">
      <c r="AF505" s="40">
        <f t="shared" si="419"/>
        <v>21</v>
      </c>
      <c r="AG505" s="40" t="str">
        <f t="shared" si="383"/>
        <v/>
      </c>
      <c r="AH505" s="40">
        <f t="shared" si="393"/>
        <v>7</v>
      </c>
      <c r="AI505" s="40" t="str">
        <f t="shared" ref="AI505:AK505" si="448">AI481</f>
        <v>Output</v>
      </c>
      <c r="AJ505" s="40">
        <f t="shared" si="448"/>
        <v>1</v>
      </c>
      <c r="AK505" s="40" t="str">
        <f t="shared" si="448"/>
        <v>Priority Metric</v>
      </c>
      <c r="AL505" s="40" t="str">
        <f t="shared" si="401"/>
        <v>Post</v>
      </c>
      <c r="AM505" s="40">
        <f t="shared" si="397"/>
        <v>2</v>
      </c>
      <c r="AN505" s="40">
        <f>VLOOKUP(AM505,'Inputs_Metric 7'!$G$49:$H$51,2,FALSE)</f>
        <v>0.5</v>
      </c>
      <c r="AO505" s="104">
        <f>SUMIFS(
INDEX('Step 1_Metric 7'!$W$1:$AD$99999,    1,    MATCH(CONCATENATE($AL505," - ",$AI505),'Step 1_Metric 7'!$W$1:$AD$1,0))         :          INDEX('Step 1_Metric 7'!$W$1:$AD$99999,    99999,    MATCH(CONCATENATE($AL505," - ",$AI505),'Step 1_Metric 7'!$W$1:$AD$1,0)),
'Step 1_Metric 7'!$C$1:$C$99999,       $AM505,    'Step 1_Metric 7'!$D$1:$D$99999,     $AG505         )</f>
        <v>0</v>
      </c>
      <c r="AP505" s="104" t="str">
        <f t="shared" si="385"/>
        <v/>
      </c>
      <c r="AQ505" s="104" t="str">
        <f t="shared" si="386"/>
        <v/>
      </c>
      <c r="AR505" s="104" t="str">
        <f t="shared" si="387"/>
        <v/>
      </c>
      <c r="AS505" s="104" t="str">
        <f t="shared" si="388"/>
        <v/>
      </c>
      <c r="AT505" s="104">
        <f t="shared" si="389"/>
        <v>0</v>
      </c>
      <c r="AU505" s="104">
        <f t="shared" si="390"/>
        <v>0</v>
      </c>
    </row>
    <row r="506" spans="32:47" x14ac:dyDescent="0.25">
      <c r="AF506" s="40">
        <f t="shared" si="419"/>
        <v>21</v>
      </c>
      <c r="AG506" s="40" t="str">
        <f t="shared" si="383"/>
        <v/>
      </c>
      <c r="AH506" s="40">
        <f t="shared" si="393"/>
        <v>7</v>
      </c>
      <c r="AI506" s="40" t="str">
        <f t="shared" ref="AI506:AK506" si="449">AI482</f>
        <v>Output</v>
      </c>
      <c r="AJ506" s="40">
        <f t="shared" si="449"/>
        <v>1</v>
      </c>
      <c r="AK506" s="40" t="str">
        <f t="shared" si="449"/>
        <v>Priority Metric</v>
      </c>
      <c r="AL506" s="40" t="str">
        <f t="shared" si="401"/>
        <v>Post</v>
      </c>
      <c r="AM506" s="40">
        <f t="shared" si="397"/>
        <v>20</v>
      </c>
      <c r="AN506" s="40">
        <f>VLOOKUP(AM506,'Inputs_Metric 7'!$G$49:$H$51,2,FALSE)</f>
        <v>0.05</v>
      </c>
      <c r="AO506" s="104">
        <f>SUMIFS(
INDEX('Step 1_Metric 7'!$W$1:$AD$99999,    1,    MATCH(CONCATENATE($AL506," - ",$AI506),'Step 1_Metric 7'!$W$1:$AD$1,0))         :          INDEX('Step 1_Metric 7'!$W$1:$AD$99999,    99999,    MATCH(CONCATENATE($AL506," - ",$AI506),'Step 1_Metric 7'!$W$1:$AD$1,0)),
'Step 1_Metric 7'!$C$1:$C$99999,       $AM506,    'Step 1_Metric 7'!$D$1:$D$99999,     $AG506         )</f>
        <v>0</v>
      </c>
      <c r="AP506" s="104" t="str">
        <f t="shared" si="385"/>
        <v/>
      </c>
      <c r="AQ506" s="104" t="str">
        <f t="shared" si="386"/>
        <v/>
      </c>
      <c r="AR506" s="104">
        <f t="shared" si="387"/>
        <v>0</v>
      </c>
      <c r="AS506" s="104">
        <f t="shared" si="388"/>
        <v>0</v>
      </c>
      <c r="AT506" s="104" t="str">
        <f t="shared" si="389"/>
        <v/>
      </c>
      <c r="AU506" s="104">
        <f t="shared" si="390"/>
        <v>0</v>
      </c>
    </row>
    <row r="507" spans="32:47" x14ac:dyDescent="0.25">
      <c r="AF507" s="40">
        <f t="shared" si="419"/>
        <v>21</v>
      </c>
      <c r="AG507" s="40" t="str">
        <f t="shared" si="383"/>
        <v/>
      </c>
      <c r="AH507" s="40">
        <f t="shared" si="393"/>
        <v>7</v>
      </c>
      <c r="AI507" s="40" t="str">
        <f t="shared" ref="AI507:AK507" si="450">AI483</f>
        <v>Output</v>
      </c>
      <c r="AJ507" s="40">
        <f t="shared" si="450"/>
        <v>1</v>
      </c>
      <c r="AK507" s="40" t="str">
        <f t="shared" si="450"/>
        <v>Priority Metric</v>
      </c>
      <c r="AL507" s="40" t="str">
        <f t="shared" si="401"/>
        <v>Post</v>
      </c>
      <c r="AM507" s="40">
        <f t="shared" si="397"/>
        <v>100</v>
      </c>
      <c r="AN507" s="40">
        <f>VLOOKUP(AM507,'Inputs_Metric 7'!$G$49:$H$51,2,FALSE)</f>
        <v>0.01</v>
      </c>
      <c r="AO507" s="104">
        <f>SUMIFS(
INDEX('Step 1_Metric 7'!$W$1:$AD$99999,    1,    MATCH(CONCATENATE($AL507," - ",$AI507),'Step 1_Metric 7'!$W$1:$AD$1,0))         :          INDEX('Step 1_Metric 7'!$W$1:$AD$99999,    99999,    MATCH(CONCATENATE($AL507," - ",$AI507),'Step 1_Metric 7'!$W$1:$AD$1,0)),
'Step 1_Metric 7'!$C$1:$C$99999,       $AM507,    'Step 1_Metric 7'!$D$1:$D$99999,     $AG507         )</f>
        <v>0</v>
      </c>
      <c r="AP507" s="104">
        <f t="shared" si="385"/>
        <v>0</v>
      </c>
      <c r="AQ507" s="104">
        <f t="shared" si="386"/>
        <v>0</v>
      </c>
      <c r="AR507" s="104" t="str">
        <f t="shared" si="387"/>
        <v/>
      </c>
      <c r="AS507" s="104" t="str">
        <f t="shared" si="388"/>
        <v/>
      </c>
      <c r="AT507" s="104" t="str">
        <f t="shared" si="389"/>
        <v/>
      </c>
      <c r="AU507" s="104">
        <f t="shared" si="390"/>
        <v>0</v>
      </c>
    </row>
    <row r="508" spans="32:47" x14ac:dyDescent="0.25">
      <c r="AF508" s="40">
        <f t="shared" si="419"/>
        <v>22</v>
      </c>
      <c r="AG508" s="40" t="str">
        <f t="shared" si="383"/>
        <v/>
      </c>
      <c r="AH508" s="40">
        <f t="shared" si="393"/>
        <v>7</v>
      </c>
      <c r="AI508" s="40" t="str">
        <f t="shared" ref="AI508:AK508" si="451">AI484</f>
        <v>Proprietor's Income</v>
      </c>
      <c r="AJ508" s="40">
        <f t="shared" si="451"/>
        <v>10</v>
      </c>
      <c r="AK508" s="40" t="str">
        <f t="shared" si="451"/>
        <v>Metric</v>
      </c>
      <c r="AL508" s="40" t="str">
        <f t="shared" si="401"/>
        <v>Pre</v>
      </c>
      <c r="AM508" s="40">
        <f t="shared" si="397"/>
        <v>2</v>
      </c>
      <c r="AN508" s="40">
        <f>VLOOKUP(AM508,'Inputs_Metric 7'!$G$49:$H$51,2,FALSE)</f>
        <v>0.5</v>
      </c>
      <c r="AO508" s="104">
        <f>SUMIFS(
INDEX('Step 1_Metric 7'!$W$1:$AD$99999,    1,    MATCH(CONCATENATE($AL508," - ",$AI508),'Step 1_Metric 7'!$W$1:$AD$1,0))         :          INDEX('Step 1_Metric 7'!$W$1:$AD$99999,    99999,    MATCH(CONCATENATE($AL508," - ",$AI508),'Step 1_Metric 7'!$W$1:$AD$1,0)),
'Step 1_Metric 7'!$C$1:$C$99999,       $AM508,    'Step 1_Metric 7'!$D$1:$D$99999,     $AG508         )</f>
        <v>0</v>
      </c>
      <c r="AP508" s="104" t="str">
        <f t="shared" si="385"/>
        <v/>
      </c>
      <c r="AQ508" s="104" t="str">
        <f t="shared" si="386"/>
        <v/>
      </c>
      <c r="AR508" s="104" t="str">
        <f t="shared" si="387"/>
        <v/>
      </c>
      <c r="AS508" s="104" t="str">
        <f t="shared" si="388"/>
        <v/>
      </c>
      <c r="AT508" s="104">
        <f t="shared" si="389"/>
        <v>0</v>
      </c>
      <c r="AU508" s="104">
        <f t="shared" si="390"/>
        <v>0</v>
      </c>
    </row>
    <row r="509" spans="32:47" x14ac:dyDescent="0.25">
      <c r="AF509" s="40">
        <f t="shared" si="419"/>
        <v>22</v>
      </c>
      <c r="AG509" s="40" t="str">
        <f t="shared" si="383"/>
        <v/>
      </c>
      <c r="AH509" s="40">
        <f t="shared" si="393"/>
        <v>7</v>
      </c>
      <c r="AI509" s="40" t="str">
        <f t="shared" ref="AI509:AK509" si="452">AI485</f>
        <v>Proprietor's Income</v>
      </c>
      <c r="AJ509" s="40">
        <f t="shared" si="452"/>
        <v>10</v>
      </c>
      <c r="AK509" s="40" t="str">
        <f t="shared" si="452"/>
        <v>Metric</v>
      </c>
      <c r="AL509" s="40" t="str">
        <f t="shared" si="401"/>
        <v>Pre</v>
      </c>
      <c r="AM509" s="40">
        <f t="shared" si="397"/>
        <v>20</v>
      </c>
      <c r="AN509" s="40">
        <f>VLOOKUP(AM509,'Inputs_Metric 7'!$G$49:$H$51,2,FALSE)</f>
        <v>0.05</v>
      </c>
      <c r="AO509" s="104">
        <f>SUMIFS(
INDEX('Step 1_Metric 7'!$W$1:$AD$99999,    1,    MATCH(CONCATENATE($AL509," - ",$AI509),'Step 1_Metric 7'!$W$1:$AD$1,0))         :          INDEX('Step 1_Metric 7'!$W$1:$AD$99999,    99999,    MATCH(CONCATENATE($AL509," - ",$AI509),'Step 1_Metric 7'!$W$1:$AD$1,0)),
'Step 1_Metric 7'!$C$1:$C$99999,       $AM509,    'Step 1_Metric 7'!$D$1:$D$99999,     $AG509         )</f>
        <v>0</v>
      </c>
      <c r="AP509" s="104" t="str">
        <f t="shared" si="385"/>
        <v/>
      </c>
      <c r="AQ509" s="104" t="str">
        <f t="shared" si="386"/>
        <v/>
      </c>
      <c r="AR509" s="104">
        <f t="shared" si="387"/>
        <v>0</v>
      </c>
      <c r="AS509" s="104">
        <f t="shared" si="388"/>
        <v>0</v>
      </c>
      <c r="AT509" s="104" t="str">
        <f t="shared" si="389"/>
        <v/>
      </c>
      <c r="AU509" s="104">
        <f t="shared" si="390"/>
        <v>0</v>
      </c>
    </row>
    <row r="510" spans="32:47" x14ac:dyDescent="0.25">
      <c r="AF510" s="40">
        <f t="shared" si="419"/>
        <v>22</v>
      </c>
      <c r="AG510" s="40" t="str">
        <f t="shared" si="383"/>
        <v/>
      </c>
      <c r="AH510" s="40">
        <f t="shared" si="393"/>
        <v>7</v>
      </c>
      <c r="AI510" s="40" t="str">
        <f t="shared" ref="AI510:AK510" si="453">AI486</f>
        <v>Proprietor's Income</v>
      </c>
      <c r="AJ510" s="40">
        <f t="shared" si="453"/>
        <v>10</v>
      </c>
      <c r="AK510" s="40" t="str">
        <f t="shared" si="453"/>
        <v>Metric</v>
      </c>
      <c r="AL510" s="40" t="str">
        <f t="shared" si="401"/>
        <v>Pre</v>
      </c>
      <c r="AM510" s="40">
        <f t="shared" si="397"/>
        <v>100</v>
      </c>
      <c r="AN510" s="40">
        <f>VLOOKUP(AM510,'Inputs_Metric 7'!$G$49:$H$51,2,FALSE)</f>
        <v>0.01</v>
      </c>
      <c r="AO510" s="104">
        <f>SUMIFS(
INDEX('Step 1_Metric 7'!$W$1:$AD$99999,    1,    MATCH(CONCATENATE($AL510," - ",$AI510),'Step 1_Metric 7'!$W$1:$AD$1,0))         :          INDEX('Step 1_Metric 7'!$W$1:$AD$99999,    99999,    MATCH(CONCATENATE($AL510," - ",$AI510),'Step 1_Metric 7'!$W$1:$AD$1,0)),
'Step 1_Metric 7'!$C$1:$C$99999,       $AM510,    'Step 1_Metric 7'!$D$1:$D$99999,     $AG510         )</f>
        <v>0</v>
      </c>
      <c r="AP510" s="104">
        <f t="shared" si="385"/>
        <v>0</v>
      </c>
      <c r="AQ510" s="104">
        <f t="shared" si="386"/>
        <v>0</v>
      </c>
      <c r="AR510" s="104" t="str">
        <f t="shared" si="387"/>
        <v/>
      </c>
      <c r="AS510" s="104" t="str">
        <f t="shared" si="388"/>
        <v/>
      </c>
      <c r="AT510" s="104" t="str">
        <f t="shared" si="389"/>
        <v/>
      </c>
      <c r="AU510" s="104">
        <f t="shared" si="390"/>
        <v>0</v>
      </c>
    </row>
    <row r="511" spans="32:47" x14ac:dyDescent="0.25">
      <c r="AF511" s="40">
        <f t="shared" si="419"/>
        <v>22</v>
      </c>
      <c r="AG511" s="40" t="str">
        <f t="shared" si="383"/>
        <v/>
      </c>
      <c r="AH511" s="40">
        <f t="shared" si="393"/>
        <v>7</v>
      </c>
      <c r="AI511" s="40" t="str">
        <f t="shared" ref="AI511:AK511" si="454">AI487</f>
        <v>Proprietor's Income</v>
      </c>
      <c r="AJ511" s="40">
        <f t="shared" si="454"/>
        <v>10</v>
      </c>
      <c r="AK511" s="40" t="str">
        <f t="shared" si="454"/>
        <v>Metric</v>
      </c>
      <c r="AL511" s="40" t="str">
        <f t="shared" si="401"/>
        <v>Post</v>
      </c>
      <c r="AM511" s="40">
        <f t="shared" si="397"/>
        <v>2</v>
      </c>
      <c r="AN511" s="40">
        <f>VLOOKUP(AM511,'Inputs_Metric 7'!$G$49:$H$51,2,FALSE)</f>
        <v>0.5</v>
      </c>
      <c r="AO511" s="104">
        <f>SUMIFS(
INDEX('Step 1_Metric 7'!$W$1:$AD$99999,    1,    MATCH(CONCATENATE($AL511," - ",$AI511),'Step 1_Metric 7'!$W$1:$AD$1,0))         :          INDEX('Step 1_Metric 7'!$W$1:$AD$99999,    99999,    MATCH(CONCATENATE($AL511," - ",$AI511),'Step 1_Metric 7'!$W$1:$AD$1,0)),
'Step 1_Metric 7'!$C$1:$C$99999,       $AM511,    'Step 1_Metric 7'!$D$1:$D$99999,     $AG511         )</f>
        <v>0</v>
      </c>
      <c r="AP511" s="104" t="str">
        <f t="shared" si="385"/>
        <v/>
      </c>
      <c r="AQ511" s="104" t="str">
        <f t="shared" si="386"/>
        <v/>
      </c>
      <c r="AR511" s="104" t="str">
        <f t="shared" si="387"/>
        <v/>
      </c>
      <c r="AS511" s="104" t="str">
        <f t="shared" si="388"/>
        <v/>
      </c>
      <c r="AT511" s="104">
        <f t="shared" si="389"/>
        <v>0</v>
      </c>
      <c r="AU511" s="104">
        <f t="shared" si="390"/>
        <v>0</v>
      </c>
    </row>
    <row r="512" spans="32:47" x14ac:dyDescent="0.25">
      <c r="AF512" s="40">
        <f t="shared" si="419"/>
        <v>22</v>
      </c>
      <c r="AG512" s="40" t="str">
        <f t="shared" si="383"/>
        <v/>
      </c>
      <c r="AH512" s="40">
        <f t="shared" si="393"/>
        <v>7</v>
      </c>
      <c r="AI512" s="40" t="str">
        <f t="shared" ref="AI512:AK512" si="455">AI488</f>
        <v>Proprietor's Income</v>
      </c>
      <c r="AJ512" s="40">
        <f t="shared" si="455"/>
        <v>10</v>
      </c>
      <c r="AK512" s="40" t="str">
        <f t="shared" si="455"/>
        <v>Metric</v>
      </c>
      <c r="AL512" s="40" t="str">
        <f t="shared" si="401"/>
        <v>Post</v>
      </c>
      <c r="AM512" s="40">
        <f t="shared" si="397"/>
        <v>20</v>
      </c>
      <c r="AN512" s="40">
        <f>VLOOKUP(AM512,'Inputs_Metric 7'!$G$49:$H$51,2,FALSE)</f>
        <v>0.05</v>
      </c>
      <c r="AO512" s="104">
        <f>SUMIFS(
INDEX('Step 1_Metric 7'!$W$1:$AD$99999,    1,    MATCH(CONCATENATE($AL512," - ",$AI512),'Step 1_Metric 7'!$W$1:$AD$1,0))         :          INDEX('Step 1_Metric 7'!$W$1:$AD$99999,    99999,    MATCH(CONCATENATE($AL512," - ",$AI512),'Step 1_Metric 7'!$W$1:$AD$1,0)),
'Step 1_Metric 7'!$C$1:$C$99999,       $AM512,    'Step 1_Metric 7'!$D$1:$D$99999,     $AG512         )</f>
        <v>0</v>
      </c>
      <c r="AP512" s="104" t="str">
        <f t="shared" si="385"/>
        <v/>
      </c>
      <c r="AQ512" s="104" t="str">
        <f t="shared" si="386"/>
        <v/>
      </c>
      <c r="AR512" s="104">
        <f t="shared" si="387"/>
        <v>0</v>
      </c>
      <c r="AS512" s="104">
        <f t="shared" si="388"/>
        <v>0</v>
      </c>
      <c r="AT512" s="104" t="str">
        <f t="shared" si="389"/>
        <v/>
      </c>
      <c r="AU512" s="104">
        <f t="shared" si="390"/>
        <v>0</v>
      </c>
    </row>
    <row r="513" spans="32:47" x14ac:dyDescent="0.25">
      <c r="AF513" s="40">
        <f t="shared" si="419"/>
        <v>22</v>
      </c>
      <c r="AG513" s="40" t="str">
        <f t="shared" si="383"/>
        <v/>
      </c>
      <c r="AH513" s="40">
        <f t="shared" si="393"/>
        <v>7</v>
      </c>
      <c r="AI513" s="40" t="str">
        <f t="shared" ref="AI513:AK513" si="456">AI489</f>
        <v>Proprietor's Income</v>
      </c>
      <c r="AJ513" s="40">
        <f t="shared" si="456"/>
        <v>10</v>
      </c>
      <c r="AK513" s="40" t="str">
        <f t="shared" si="456"/>
        <v>Metric</v>
      </c>
      <c r="AL513" s="40" t="str">
        <f t="shared" si="401"/>
        <v>Post</v>
      </c>
      <c r="AM513" s="40">
        <f t="shared" si="397"/>
        <v>100</v>
      </c>
      <c r="AN513" s="40">
        <f>VLOOKUP(AM513,'Inputs_Metric 7'!$G$49:$H$51,2,FALSE)</f>
        <v>0.01</v>
      </c>
      <c r="AO513" s="104">
        <f>SUMIFS(
INDEX('Step 1_Metric 7'!$W$1:$AD$99999,    1,    MATCH(CONCATENATE($AL513," - ",$AI513),'Step 1_Metric 7'!$W$1:$AD$1,0))         :          INDEX('Step 1_Metric 7'!$W$1:$AD$99999,    99999,    MATCH(CONCATENATE($AL513," - ",$AI513),'Step 1_Metric 7'!$W$1:$AD$1,0)),
'Step 1_Metric 7'!$C$1:$C$99999,       $AM513,    'Step 1_Metric 7'!$D$1:$D$99999,     $AG513         )</f>
        <v>0</v>
      </c>
      <c r="AP513" s="104">
        <f t="shared" si="385"/>
        <v>0</v>
      </c>
      <c r="AQ513" s="104">
        <f t="shared" si="386"/>
        <v>0</v>
      </c>
      <c r="AR513" s="104" t="str">
        <f t="shared" si="387"/>
        <v/>
      </c>
      <c r="AS513" s="104" t="str">
        <f t="shared" si="388"/>
        <v/>
      </c>
      <c r="AT513" s="104" t="str">
        <f t="shared" si="389"/>
        <v/>
      </c>
      <c r="AU513" s="104">
        <f t="shared" si="390"/>
        <v>0</v>
      </c>
    </row>
    <row r="514" spans="32:47" x14ac:dyDescent="0.25">
      <c r="AF514" s="40">
        <f t="shared" si="419"/>
        <v>22</v>
      </c>
      <c r="AG514" s="40" t="str">
        <f t="shared" si="383"/>
        <v/>
      </c>
      <c r="AH514" s="40">
        <f t="shared" si="393"/>
        <v>7</v>
      </c>
      <c r="AI514" s="40" t="str">
        <f t="shared" ref="AI514:AK514" si="457">AI490</f>
        <v>Labor Income</v>
      </c>
      <c r="AJ514" s="40">
        <f t="shared" si="457"/>
        <v>11</v>
      </c>
      <c r="AK514" s="40" t="str">
        <f t="shared" si="457"/>
        <v>Metric</v>
      </c>
      <c r="AL514" s="40" t="str">
        <f t="shared" si="401"/>
        <v>Pre</v>
      </c>
      <c r="AM514" s="40">
        <f t="shared" si="397"/>
        <v>2</v>
      </c>
      <c r="AN514" s="40">
        <f>VLOOKUP(AM514,'Inputs_Metric 7'!$G$49:$H$51,2,FALSE)</f>
        <v>0.5</v>
      </c>
      <c r="AO514" s="104">
        <f>SUMIFS(
INDEX('Step 1_Metric 7'!$W$1:$AD$99999,    1,    MATCH(CONCATENATE($AL514," - ",$AI514),'Step 1_Metric 7'!$W$1:$AD$1,0))         :          INDEX('Step 1_Metric 7'!$W$1:$AD$99999,    99999,    MATCH(CONCATENATE($AL514," - ",$AI514),'Step 1_Metric 7'!$W$1:$AD$1,0)),
'Step 1_Metric 7'!$C$1:$C$99999,       $AM514,    'Step 1_Metric 7'!$D$1:$D$99999,     $AG514         )</f>
        <v>0</v>
      </c>
      <c r="AP514" s="104" t="str">
        <f t="shared" si="385"/>
        <v/>
      </c>
      <c r="AQ514" s="104" t="str">
        <f t="shared" si="386"/>
        <v/>
      </c>
      <c r="AR514" s="104" t="str">
        <f t="shared" si="387"/>
        <v/>
      </c>
      <c r="AS514" s="104" t="str">
        <f t="shared" si="388"/>
        <v/>
      </c>
      <c r="AT514" s="104">
        <f t="shared" si="389"/>
        <v>0</v>
      </c>
      <c r="AU514" s="104">
        <f t="shared" si="390"/>
        <v>0</v>
      </c>
    </row>
    <row r="515" spans="32:47" x14ac:dyDescent="0.25">
      <c r="AF515" s="40">
        <f t="shared" si="419"/>
        <v>22</v>
      </c>
      <c r="AG515" s="40" t="str">
        <f t="shared" ref="AG515:AG578" si="458">VLOOKUP(AF515,$B$62:$C$296,2,FALSE)</f>
        <v/>
      </c>
      <c r="AH515" s="40">
        <f t="shared" si="393"/>
        <v>7</v>
      </c>
      <c r="AI515" s="40" t="str">
        <f t="shared" ref="AI515:AK515" si="459">AI491</f>
        <v>Labor Income</v>
      </c>
      <c r="AJ515" s="40">
        <f t="shared" si="459"/>
        <v>11</v>
      </c>
      <c r="AK515" s="40" t="str">
        <f t="shared" si="459"/>
        <v>Metric</v>
      </c>
      <c r="AL515" s="40" t="str">
        <f t="shared" si="401"/>
        <v>Pre</v>
      </c>
      <c r="AM515" s="40">
        <f t="shared" si="397"/>
        <v>20</v>
      </c>
      <c r="AN515" s="40">
        <f>VLOOKUP(AM515,'Inputs_Metric 7'!$G$49:$H$51,2,FALSE)</f>
        <v>0.05</v>
      </c>
      <c r="AO515" s="104">
        <f>SUMIFS(
INDEX('Step 1_Metric 7'!$W$1:$AD$99999,    1,    MATCH(CONCATENATE($AL515," - ",$AI515),'Step 1_Metric 7'!$W$1:$AD$1,0))         :          INDEX('Step 1_Metric 7'!$W$1:$AD$99999,    99999,    MATCH(CONCATENATE($AL515," - ",$AI515),'Step 1_Metric 7'!$W$1:$AD$1,0)),
'Step 1_Metric 7'!$C$1:$C$99999,       $AM515,    'Step 1_Metric 7'!$D$1:$D$99999,     $AG515         )</f>
        <v>0</v>
      </c>
      <c r="AP515" s="104" t="str">
        <f t="shared" ref="AP515:AP578" si="460">IF(AN515=0.01,AO515*AN515,"")</f>
        <v/>
      </c>
      <c r="AQ515" s="104" t="str">
        <f t="shared" ref="AQ515:AQ578" si="461">IF(AN515=0.01,(0.5)*(AN514-AN515)*(AO515-AO514),"")</f>
        <v/>
      </c>
      <c r="AR515" s="104">
        <f t="shared" ref="AR515:AR578" si="462">IF(AN515=0.05,(AN515-AN555)*AO515,"")</f>
        <v>0</v>
      </c>
      <c r="AS515" s="104">
        <f t="shared" ref="AS515:AS578" si="463">IF(AN515=0.05,(0.5)*(AN514-AN515)*(AO515-AO514),"")</f>
        <v>0</v>
      </c>
      <c r="AT515" s="104" t="str">
        <f t="shared" ref="AT515:AT578" si="464">IF(AN515=0.5,(AN515-AN555)*AO515,"")</f>
        <v/>
      </c>
      <c r="AU515" s="104">
        <f t="shared" ref="AU515:AU578" si="465">SUM(AP515:AT515)</f>
        <v>0</v>
      </c>
    </row>
    <row r="516" spans="32:47" x14ac:dyDescent="0.25">
      <c r="AF516" s="40">
        <f t="shared" si="419"/>
        <v>22</v>
      </c>
      <c r="AG516" s="40" t="str">
        <f t="shared" si="458"/>
        <v/>
      </c>
      <c r="AH516" s="40">
        <f t="shared" si="393"/>
        <v>7</v>
      </c>
      <c r="AI516" s="40" t="str">
        <f t="shared" ref="AI516:AK516" si="466">AI492</f>
        <v>Labor Income</v>
      </c>
      <c r="AJ516" s="40">
        <f t="shared" si="466"/>
        <v>11</v>
      </c>
      <c r="AK516" s="40" t="str">
        <f t="shared" si="466"/>
        <v>Metric</v>
      </c>
      <c r="AL516" s="40" t="str">
        <f t="shared" si="401"/>
        <v>Pre</v>
      </c>
      <c r="AM516" s="40">
        <f t="shared" si="397"/>
        <v>100</v>
      </c>
      <c r="AN516" s="40">
        <f>VLOOKUP(AM516,'Inputs_Metric 7'!$G$49:$H$51,2,FALSE)</f>
        <v>0.01</v>
      </c>
      <c r="AO516" s="104">
        <f>SUMIFS(
INDEX('Step 1_Metric 7'!$W$1:$AD$99999,    1,    MATCH(CONCATENATE($AL516," - ",$AI516),'Step 1_Metric 7'!$W$1:$AD$1,0))         :          INDEX('Step 1_Metric 7'!$W$1:$AD$99999,    99999,    MATCH(CONCATENATE($AL516," - ",$AI516),'Step 1_Metric 7'!$W$1:$AD$1,0)),
'Step 1_Metric 7'!$C$1:$C$99999,       $AM516,    'Step 1_Metric 7'!$D$1:$D$99999,     $AG516         )</f>
        <v>0</v>
      </c>
      <c r="AP516" s="104">
        <f t="shared" si="460"/>
        <v>0</v>
      </c>
      <c r="AQ516" s="104">
        <f t="shared" si="461"/>
        <v>0</v>
      </c>
      <c r="AR516" s="104" t="str">
        <f t="shared" si="462"/>
        <v/>
      </c>
      <c r="AS516" s="104" t="str">
        <f t="shared" si="463"/>
        <v/>
      </c>
      <c r="AT516" s="104" t="str">
        <f t="shared" si="464"/>
        <v/>
      </c>
      <c r="AU516" s="104">
        <f t="shared" si="465"/>
        <v>0</v>
      </c>
    </row>
    <row r="517" spans="32:47" x14ac:dyDescent="0.25">
      <c r="AF517" s="40">
        <f t="shared" si="419"/>
        <v>22</v>
      </c>
      <c r="AG517" s="40" t="str">
        <f t="shared" si="458"/>
        <v/>
      </c>
      <c r="AH517" s="40">
        <f t="shared" si="393"/>
        <v>7</v>
      </c>
      <c r="AI517" s="40" t="str">
        <f t="shared" ref="AI517:AK517" si="467">AI493</f>
        <v>Labor Income</v>
      </c>
      <c r="AJ517" s="40">
        <f t="shared" si="467"/>
        <v>11</v>
      </c>
      <c r="AK517" s="40" t="str">
        <f t="shared" si="467"/>
        <v>Metric</v>
      </c>
      <c r="AL517" s="40" t="str">
        <f t="shared" si="401"/>
        <v>Post</v>
      </c>
      <c r="AM517" s="40">
        <f t="shared" si="397"/>
        <v>2</v>
      </c>
      <c r="AN517" s="40">
        <f>VLOOKUP(AM517,'Inputs_Metric 7'!$G$49:$H$51,2,FALSE)</f>
        <v>0.5</v>
      </c>
      <c r="AO517" s="104">
        <f>SUMIFS(
INDEX('Step 1_Metric 7'!$W$1:$AD$99999,    1,    MATCH(CONCATENATE($AL517," - ",$AI517),'Step 1_Metric 7'!$W$1:$AD$1,0))         :          INDEX('Step 1_Metric 7'!$W$1:$AD$99999,    99999,    MATCH(CONCATENATE($AL517," - ",$AI517),'Step 1_Metric 7'!$W$1:$AD$1,0)),
'Step 1_Metric 7'!$C$1:$C$99999,       $AM517,    'Step 1_Metric 7'!$D$1:$D$99999,     $AG517         )</f>
        <v>0</v>
      </c>
      <c r="AP517" s="104" t="str">
        <f t="shared" si="460"/>
        <v/>
      </c>
      <c r="AQ517" s="104" t="str">
        <f t="shared" si="461"/>
        <v/>
      </c>
      <c r="AR517" s="104" t="str">
        <f t="shared" si="462"/>
        <v/>
      </c>
      <c r="AS517" s="104" t="str">
        <f t="shared" si="463"/>
        <v/>
      </c>
      <c r="AT517" s="104">
        <f t="shared" si="464"/>
        <v>0</v>
      </c>
      <c r="AU517" s="104">
        <f t="shared" si="465"/>
        <v>0</v>
      </c>
    </row>
    <row r="518" spans="32:47" x14ac:dyDescent="0.25">
      <c r="AF518" s="40">
        <f t="shared" si="419"/>
        <v>22</v>
      </c>
      <c r="AG518" s="40" t="str">
        <f t="shared" si="458"/>
        <v/>
      </c>
      <c r="AH518" s="40">
        <f t="shared" ref="AH518:AH581" si="468">AH517</f>
        <v>7</v>
      </c>
      <c r="AI518" s="40" t="str">
        <f t="shared" ref="AI518:AK518" si="469">AI494</f>
        <v>Labor Income</v>
      </c>
      <c r="AJ518" s="40">
        <f t="shared" si="469"/>
        <v>11</v>
      </c>
      <c r="AK518" s="40" t="str">
        <f t="shared" si="469"/>
        <v>Metric</v>
      </c>
      <c r="AL518" s="40" t="str">
        <f t="shared" si="401"/>
        <v>Post</v>
      </c>
      <c r="AM518" s="40">
        <f t="shared" si="397"/>
        <v>20</v>
      </c>
      <c r="AN518" s="40">
        <f>VLOOKUP(AM518,'Inputs_Metric 7'!$G$49:$H$51,2,FALSE)</f>
        <v>0.05</v>
      </c>
      <c r="AO518" s="104">
        <f>SUMIFS(
INDEX('Step 1_Metric 7'!$W$1:$AD$99999,    1,    MATCH(CONCATENATE($AL518," - ",$AI518),'Step 1_Metric 7'!$W$1:$AD$1,0))         :          INDEX('Step 1_Metric 7'!$W$1:$AD$99999,    99999,    MATCH(CONCATENATE($AL518," - ",$AI518),'Step 1_Metric 7'!$W$1:$AD$1,0)),
'Step 1_Metric 7'!$C$1:$C$99999,       $AM518,    'Step 1_Metric 7'!$D$1:$D$99999,     $AG518         )</f>
        <v>0</v>
      </c>
      <c r="AP518" s="104" t="str">
        <f t="shared" si="460"/>
        <v/>
      </c>
      <c r="AQ518" s="104" t="str">
        <f t="shared" si="461"/>
        <v/>
      </c>
      <c r="AR518" s="104">
        <f t="shared" si="462"/>
        <v>0</v>
      </c>
      <c r="AS518" s="104">
        <f t="shared" si="463"/>
        <v>0</v>
      </c>
      <c r="AT518" s="104" t="str">
        <f t="shared" si="464"/>
        <v/>
      </c>
      <c r="AU518" s="104">
        <f t="shared" si="465"/>
        <v>0</v>
      </c>
    </row>
    <row r="519" spans="32:47" x14ac:dyDescent="0.25">
      <c r="AF519" s="40">
        <f t="shared" si="419"/>
        <v>22</v>
      </c>
      <c r="AG519" s="40" t="str">
        <f t="shared" si="458"/>
        <v/>
      </c>
      <c r="AH519" s="40">
        <f t="shared" si="468"/>
        <v>7</v>
      </c>
      <c r="AI519" s="40" t="str">
        <f t="shared" ref="AI519:AK519" si="470">AI495</f>
        <v>Labor Income</v>
      </c>
      <c r="AJ519" s="40">
        <f t="shared" si="470"/>
        <v>11</v>
      </c>
      <c r="AK519" s="40" t="str">
        <f t="shared" si="470"/>
        <v>Metric</v>
      </c>
      <c r="AL519" s="40" t="str">
        <f t="shared" si="401"/>
        <v>Post</v>
      </c>
      <c r="AM519" s="40">
        <f t="shared" si="397"/>
        <v>100</v>
      </c>
      <c r="AN519" s="40">
        <f>VLOOKUP(AM519,'Inputs_Metric 7'!$G$49:$H$51,2,FALSE)</f>
        <v>0.01</v>
      </c>
      <c r="AO519" s="104">
        <f>SUMIFS(
INDEX('Step 1_Metric 7'!$W$1:$AD$99999,    1,    MATCH(CONCATENATE($AL519," - ",$AI519),'Step 1_Metric 7'!$W$1:$AD$1,0))         :          INDEX('Step 1_Metric 7'!$W$1:$AD$99999,    99999,    MATCH(CONCATENATE($AL519," - ",$AI519),'Step 1_Metric 7'!$W$1:$AD$1,0)),
'Step 1_Metric 7'!$C$1:$C$99999,       $AM519,    'Step 1_Metric 7'!$D$1:$D$99999,     $AG519         )</f>
        <v>0</v>
      </c>
      <c r="AP519" s="104">
        <f t="shared" si="460"/>
        <v>0</v>
      </c>
      <c r="AQ519" s="104">
        <f t="shared" si="461"/>
        <v>0</v>
      </c>
      <c r="AR519" s="104" t="str">
        <f t="shared" si="462"/>
        <v/>
      </c>
      <c r="AS519" s="104" t="str">
        <f t="shared" si="463"/>
        <v/>
      </c>
      <c r="AT519" s="104" t="str">
        <f t="shared" si="464"/>
        <v/>
      </c>
      <c r="AU519" s="104">
        <f t="shared" si="465"/>
        <v>0</v>
      </c>
    </row>
    <row r="520" spans="32:47" x14ac:dyDescent="0.25">
      <c r="AF520" s="40">
        <f t="shared" si="419"/>
        <v>22</v>
      </c>
      <c r="AG520" s="40" t="str">
        <f t="shared" si="458"/>
        <v/>
      </c>
      <c r="AH520" s="40">
        <f t="shared" si="468"/>
        <v>7</v>
      </c>
      <c r="AI520" s="40" t="str">
        <f t="shared" ref="AI520:AK520" si="471">AI496</f>
        <v>Employment</v>
      </c>
      <c r="AJ520" s="40">
        <f t="shared" si="471"/>
        <v>12</v>
      </c>
      <c r="AK520" s="40" t="str">
        <f t="shared" si="471"/>
        <v>Metric</v>
      </c>
      <c r="AL520" s="40" t="str">
        <f t="shared" si="401"/>
        <v>Pre</v>
      </c>
      <c r="AM520" s="40">
        <f t="shared" ref="AM520:AM583" si="472">AM517</f>
        <v>2</v>
      </c>
      <c r="AN520" s="40">
        <f>VLOOKUP(AM520,'Inputs_Metric 7'!$G$49:$H$51,2,FALSE)</f>
        <v>0.5</v>
      </c>
      <c r="AO520" s="104">
        <f>SUMIFS(
INDEX('Step 1_Metric 7'!$W$1:$AD$99999,    1,    MATCH(CONCATENATE($AL520," - ",$AI520),'Step 1_Metric 7'!$W$1:$AD$1,0))         :          INDEX('Step 1_Metric 7'!$W$1:$AD$99999,    99999,    MATCH(CONCATENATE($AL520," - ",$AI520),'Step 1_Metric 7'!$W$1:$AD$1,0)),
'Step 1_Metric 7'!$C$1:$C$99999,       $AM520,    'Step 1_Metric 7'!$D$1:$D$99999,     $AG520         )</f>
        <v>0</v>
      </c>
      <c r="AP520" s="104" t="str">
        <f t="shared" si="460"/>
        <v/>
      </c>
      <c r="AQ520" s="104" t="str">
        <f t="shared" si="461"/>
        <v/>
      </c>
      <c r="AR520" s="104" t="str">
        <f t="shared" si="462"/>
        <v/>
      </c>
      <c r="AS520" s="104" t="str">
        <f t="shared" si="463"/>
        <v/>
      </c>
      <c r="AT520" s="104">
        <f t="shared" si="464"/>
        <v>0</v>
      </c>
      <c r="AU520" s="104">
        <f t="shared" si="465"/>
        <v>0</v>
      </c>
    </row>
    <row r="521" spans="32:47" x14ac:dyDescent="0.25">
      <c r="AF521" s="40">
        <f t="shared" si="419"/>
        <v>22</v>
      </c>
      <c r="AG521" s="40" t="str">
        <f t="shared" si="458"/>
        <v/>
      </c>
      <c r="AH521" s="40">
        <f t="shared" si="468"/>
        <v>7</v>
      </c>
      <c r="AI521" s="40" t="str">
        <f t="shared" ref="AI521:AK521" si="473">AI497</f>
        <v>Employment</v>
      </c>
      <c r="AJ521" s="40">
        <f t="shared" si="473"/>
        <v>12</v>
      </c>
      <c r="AK521" s="40" t="str">
        <f t="shared" si="473"/>
        <v>Metric</v>
      </c>
      <c r="AL521" s="40" t="str">
        <f t="shared" si="401"/>
        <v>Pre</v>
      </c>
      <c r="AM521" s="40">
        <f t="shared" si="472"/>
        <v>20</v>
      </c>
      <c r="AN521" s="40">
        <f>VLOOKUP(AM521,'Inputs_Metric 7'!$G$49:$H$51,2,FALSE)</f>
        <v>0.05</v>
      </c>
      <c r="AO521" s="104">
        <f>SUMIFS(
INDEX('Step 1_Metric 7'!$W$1:$AD$99999,    1,    MATCH(CONCATENATE($AL521," - ",$AI521),'Step 1_Metric 7'!$W$1:$AD$1,0))         :          INDEX('Step 1_Metric 7'!$W$1:$AD$99999,    99999,    MATCH(CONCATENATE($AL521," - ",$AI521),'Step 1_Metric 7'!$W$1:$AD$1,0)),
'Step 1_Metric 7'!$C$1:$C$99999,       $AM521,    'Step 1_Metric 7'!$D$1:$D$99999,     $AG521         )</f>
        <v>0</v>
      </c>
      <c r="AP521" s="104" t="str">
        <f t="shared" si="460"/>
        <v/>
      </c>
      <c r="AQ521" s="104" t="str">
        <f t="shared" si="461"/>
        <v/>
      </c>
      <c r="AR521" s="104">
        <f t="shared" si="462"/>
        <v>0</v>
      </c>
      <c r="AS521" s="104">
        <f t="shared" si="463"/>
        <v>0</v>
      </c>
      <c r="AT521" s="104" t="str">
        <f t="shared" si="464"/>
        <v/>
      </c>
      <c r="AU521" s="104">
        <f t="shared" si="465"/>
        <v>0</v>
      </c>
    </row>
    <row r="522" spans="32:47" x14ac:dyDescent="0.25">
      <c r="AF522" s="40">
        <f t="shared" si="419"/>
        <v>22</v>
      </c>
      <c r="AG522" s="40" t="str">
        <f t="shared" si="458"/>
        <v/>
      </c>
      <c r="AH522" s="40">
        <f t="shared" si="468"/>
        <v>7</v>
      </c>
      <c r="AI522" s="40" t="str">
        <f t="shared" ref="AI522:AK522" si="474">AI498</f>
        <v>Employment</v>
      </c>
      <c r="AJ522" s="40">
        <f t="shared" si="474"/>
        <v>12</v>
      </c>
      <c r="AK522" s="40" t="str">
        <f t="shared" si="474"/>
        <v>Metric</v>
      </c>
      <c r="AL522" s="40" t="str">
        <f t="shared" si="401"/>
        <v>Pre</v>
      </c>
      <c r="AM522" s="40">
        <f t="shared" si="472"/>
        <v>100</v>
      </c>
      <c r="AN522" s="40">
        <f>VLOOKUP(AM522,'Inputs_Metric 7'!$G$49:$H$51,2,FALSE)</f>
        <v>0.01</v>
      </c>
      <c r="AO522" s="104">
        <f>SUMIFS(
INDEX('Step 1_Metric 7'!$W$1:$AD$99999,    1,    MATCH(CONCATENATE($AL522," - ",$AI522),'Step 1_Metric 7'!$W$1:$AD$1,0))         :          INDEX('Step 1_Metric 7'!$W$1:$AD$99999,    99999,    MATCH(CONCATENATE($AL522," - ",$AI522),'Step 1_Metric 7'!$W$1:$AD$1,0)),
'Step 1_Metric 7'!$C$1:$C$99999,       $AM522,    'Step 1_Metric 7'!$D$1:$D$99999,     $AG522         )</f>
        <v>0</v>
      </c>
      <c r="AP522" s="104">
        <f t="shared" si="460"/>
        <v>0</v>
      </c>
      <c r="AQ522" s="104">
        <f t="shared" si="461"/>
        <v>0</v>
      </c>
      <c r="AR522" s="104" t="str">
        <f t="shared" si="462"/>
        <v/>
      </c>
      <c r="AS522" s="104" t="str">
        <f t="shared" si="463"/>
        <v/>
      </c>
      <c r="AT522" s="104" t="str">
        <f t="shared" si="464"/>
        <v/>
      </c>
      <c r="AU522" s="104">
        <f t="shared" si="465"/>
        <v>0</v>
      </c>
    </row>
    <row r="523" spans="32:47" x14ac:dyDescent="0.25">
      <c r="AF523" s="40">
        <f t="shared" si="419"/>
        <v>22</v>
      </c>
      <c r="AG523" s="40" t="str">
        <f t="shared" si="458"/>
        <v/>
      </c>
      <c r="AH523" s="40">
        <f t="shared" si="468"/>
        <v>7</v>
      </c>
      <c r="AI523" s="40" t="str">
        <f t="shared" ref="AI523:AK523" si="475">AI499</f>
        <v>Employment</v>
      </c>
      <c r="AJ523" s="40">
        <f t="shared" si="475"/>
        <v>12</v>
      </c>
      <c r="AK523" s="40" t="str">
        <f t="shared" si="475"/>
        <v>Metric</v>
      </c>
      <c r="AL523" s="40" t="str">
        <f t="shared" ref="AL523:AL586" si="476">AL517</f>
        <v>Post</v>
      </c>
      <c r="AM523" s="40">
        <f t="shared" si="472"/>
        <v>2</v>
      </c>
      <c r="AN523" s="40">
        <f>VLOOKUP(AM523,'Inputs_Metric 7'!$G$49:$H$51,2,FALSE)</f>
        <v>0.5</v>
      </c>
      <c r="AO523" s="104">
        <f>SUMIFS(
INDEX('Step 1_Metric 7'!$W$1:$AD$99999,    1,    MATCH(CONCATENATE($AL523," - ",$AI523),'Step 1_Metric 7'!$W$1:$AD$1,0))         :          INDEX('Step 1_Metric 7'!$W$1:$AD$99999,    99999,    MATCH(CONCATENATE($AL523," - ",$AI523),'Step 1_Metric 7'!$W$1:$AD$1,0)),
'Step 1_Metric 7'!$C$1:$C$99999,       $AM523,    'Step 1_Metric 7'!$D$1:$D$99999,     $AG523         )</f>
        <v>0</v>
      </c>
      <c r="AP523" s="104" t="str">
        <f t="shared" si="460"/>
        <v/>
      </c>
      <c r="AQ523" s="104" t="str">
        <f t="shared" si="461"/>
        <v/>
      </c>
      <c r="AR523" s="104" t="str">
        <f t="shared" si="462"/>
        <v/>
      </c>
      <c r="AS523" s="104" t="str">
        <f t="shared" si="463"/>
        <v/>
      </c>
      <c r="AT523" s="104">
        <f t="shared" si="464"/>
        <v>0</v>
      </c>
      <c r="AU523" s="104">
        <f t="shared" si="465"/>
        <v>0</v>
      </c>
    </row>
    <row r="524" spans="32:47" x14ac:dyDescent="0.25">
      <c r="AF524" s="40">
        <f t="shared" si="419"/>
        <v>22</v>
      </c>
      <c r="AG524" s="40" t="str">
        <f t="shared" si="458"/>
        <v/>
      </c>
      <c r="AH524" s="40">
        <f t="shared" si="468"/>
        <v>7</v>
      </c>
      <c r="AI524" s="40" t="str">
        <f t="shared" ref="AI524:AK524" si="477">AI500</f>
        <v>Employment</v>
      </c>
      <c r="AJ524" s="40">
        <f t="shared" si="477"/>
        <v>12</v>
      </c>
      <c r="AK524" s="40" t="str">
        <f t="shared" si="477"/>
        <v>Metric</v>
      </c>
      <c r="AL524" s="40" t="str">
        <f t="shared" si="476"/>
        <v>Post</v>
      </c>
      <c r="AM524" s="40">
        <f t="shared" si="472"/>
        <v>20</v>
      </c>
      <c r="AN524" s="40">
        <f>VLOOKUP(AM524,'Inputs_Metric 7'!$G$49:$H$51,2,FALSE)</f>
        <v>0.05</v>
      </c>
      <c r="AO524" s="104">
        <f>SUMIFS(
INDEX('Step 1_Metric 7'!$W$1:$AD$99999,    1,    MATCH(CONCATENATE($AL524," - ",$AI524),'Step 1_Metric 7'!$W$1:$AD$1,0))         :          INDEX('Step 1_Metric 7'!$W$1:$AD$99999,    99999,    MATCH(CONCATENATE($AL524," - ",$AI524),'Step 1_Metric 7'!$W$1:$AD$1,0)),
'Step 1_Metric 7'!$C$1:$C$99999,       $AM524,    'Step 1_Metric 7'!$D$1:$D$99999,     $AG524         )</f>
        <v>0</v>
      </c>
      <c r="AP524" s="104" t="str">
        <f t="shared" si="460"/>
        <v/>
      </c>
      <c r="AQ524" s="104" t="str">
        <f t="shared" si="461"/>
        <v/>
      </c>
      <c r="AR524" s="104">
        <f t="shared" si="462"/>
        <v>0</v>
      </c>
      <c r="AS524" s="104">
        <f t="shared" si="463"/>
        <v>0</v>
      </c>
      <c r="AT524" s="104" t="str">
        <f t="shared" si="464"/>
        <v/>
      </c>
      <c r="AU524" s="104">
        <f t="shared" si="465"/>
        <v>0</v>
      </c>
    </row>
    <row r="525" spans="32:47" x14ac:dyDescent="0.25">
      <c r="AF525" s="40">
        <f t="shared" si="419"/>
        <v>22</v>
      </c>
      <c r="AG525" s="40" t="str">
        <f t="shared" si="458"/>
        <v/>
      </c>
      <c r="AH525" s="40">
        <f t="shared" si="468"/>
        <v>7</v>
      </c>
      <c r="AI525" s="40" t="str">
        <f t="shared" ref="AI525:AK525" si="478">AI501</f>
        <v>Employment</v>
      </c>
      <c r="AJ525" s="40">
        <f t="shared" si="478"/>
        <v>12</v>
      </c>
      <c r="AK525" s="40" t="str">
        <f t="shared" si="478"/>
        <v>Metric</v>
      </c>
      <c r="AL525" s="40" t="str">
        <f t="shared" si="476"/>
        <v>Post</v>
      </c>
      <c r="AM525" s="40">
        <f t="shared" si="472"/>
        <v>100</v>
      </c>
      <c r="AN525" s="40">
        <f>VLOOKUP(AM525,'Inputs_Metric 7'!$G$49:$H$51,2,FALSE)</f>
        <v>0.01</v>
      </c>
      <c r="AO525" s="104">
        <f>SUMIFS(
INDEX('Step 1_Metric 7'!$W$1:$AD$99999,    1,    MATCH(CONCATENATE($AL525," - ",$AI525),'Step 1_Metric 7'!$W$1:$AD$1,0))         :          INDEX('Step 1_Metric 7'!$W$1:$AD$99999,    99999,    MATCH(CONCATENATE($AL525," - ",$AI525),'Step 1_Metric 7'!$W$1:$AD$1,0)),
'Step 1_Metric 7'!$C$1:$C$99999,       $AM525,    'Step 1_Metric 7'!$D$1:$D$99999,     $AG525         )</f>
        <v>0</v>
      </c>
      <c r="AP525" s="104">
        <f t="shared" si="460"/>
        <v>0</v>
      </c>
      <c r="AQ525" s="104">
        <f t="shared" si="461"/>
        <v>0</v>
      </c>
      <c r="AR525" s="104" t="str">
        <f t="shared" si="462"/>
        <v/>
      </c>
      <c r="AS525" s="104" t="str">
        <f t="shared" si="463"/>
        <v/>
      </c>
      <c r="AT525" s="104" t="str">
        <f t="shared" si="464"/>
        <v/>
      </c>
      <c r="AU525" s="104">
        <f t="shared" si="465"/>
        <v>0</v>
      </c>
    </row>
    <row r="526" spans="32:47" x14ac:dyDescent="0.25">
      <c r="AF526" s="40">
        <f t="shared" si="419"/>
        <v>22</v>
      </c>
      <c r="AG526" s="40" t="str">
        <f t="shared" si="458"/>
        <v/>
      </c>
      <c r="AH526" s="40">
        <f t="shared" si="468"/>
        <v>7</v>
      </c>
      <c r="AI526" s="40" t="str">
        <f t="shared" ref="AI526:AK526" si="479">AI502</f>
        <v>Output</v>
      </c>
      <c r="AJ526" s="40">
        <f t="shared" si="479"/>
        <v>1</v>
      </c>
      <c r="AK526" s="40" t="str">
        <f t="shared" si="479"/>
        <v>Priority Metric</v>
      </c>
      <c r="AL526" s="40" t="str">
        <f t="shared" si="476"/>
        <v>Pre</v>
      </c>
      <c r="AM526" s="40">
        <f t="shared" si="472"/>
        <v>2</v>
      </c>
      <c r="AN526" s="40">
        <f>VLOOKUP(AM526,'Inputs_Metric 7'!$G$49:$H$51,2,FALSE)</f>
        <v>0.5</v>
      </c>
      <c r="AO526" s="104">
        <f>SUMIFS(
INDEX('Step 1_Metric 7'!$W$1:$AD$99999,    1,    MATCH(CONCATENATE($AL526," - ",$AI526),'Step 1_Metric 7'!$W$1:$AD$1,0))         :          INDEX('Step 1_Metric 7'!$W$1:$AD$99999,    99999,    MATCH(CONCATENATE($AL526," - ",$AI526),'Step 1_Metric 7'!$W$1:$AD$1,0)),
'Step 1_Metric 7'!$C$1:$C$99999,       $AM526,    'Step 1_Metric 7'!$D$1:$D$99999,     $AG526         )</f>
        <v>0</v>
      </c>
      <c r="AP526" s="104" t="str">
        <f t="shared" si="460"/>
        <v/>
      </c>
      <c r="AQ526" s="104" t="str">
        <f t="shared" si="461"/>
        <v/>
      </c>
      <c r="AR526" s="104" t="str">
        <f t="shared" si="462"/>
        <v/>
      </c>
      <c r="AS526" s="104" t="str">
        <f t="shared" si="463"/>
        <v/>
      </c>
      <c r="AT526" s="104">
        <f t="shared" si="464"/>
        <v>0</v>
      </c>
      <c r="AU526" s="104">
        <f t="shared" si="465"/>
        <v>0</v>
      </c>
    </row>
    <row r="527" spans="32:47" x14ac:dyDescent="0.25">
      <c r="AF527" s="40">
        <f t="shared" si="419"/>
        <v>22</v>
      </c>
      <c r="AG527" s="40" t="str">
        <f t="shared" si="458"/>
        <v/>
      </c>
      <c r="AH527" s="40">
        <f t="shared" si="468"/>
        <v>7</v>
      </c>
      <c r="AI527" s="40" t="str">
        <f t="shared" ref="AI527:AK527" si="480">AI503</f>
        <v>Output</v>
      </c>
      <c r="AJ527" s="40">
        <f t="shared" si="480"/>
        <v>1</v>
      </c>
      <c r="AK527" s="40" t="str">
        <f t="shared" si="480"/>
        <v>Priority Metric</v>
      </c>
      <c r="AL527" s="40" t="str">
        <f t="shared" si="476"/>
        <v>Pre</v>
      </c>
      <c r="AM527" s="40">
        <f t="shared" si="472"/>
        <v>20</v>
      </c>
      <c r="AN527" s="40">
        <f>VLOOKUP(AM527,'Inputs_Metric 7'!$G$49:$H$51,2,FALSE)</f>
        <v>0.05</v>
      </c>
      <c r="AO527" s="104">
        <f>SUMIFS(
INDEX('Step 1_Metric 7'!$W$1:$AD$99999,    1,    MATCH(CONCATENATE($AL527," - ",$AI527),'Step 1_Metric 7'!$W$1:$AD$1,0))         :          INDEX('Step 1_Metric 7'!$W$1:$AD$99999,    99999,    MATCH(CONCATENATE($AL527," - ",$AI527),'Step 1_Metric 7'!$W$1:$AD$1,0)),
'Step 1_Metric 7'!$C$1:$C$99999,       $AM527,    'Step 1_Metric 7'!$D$1:$D$99999,     $AG527         )</f>
        <v>0</v>
      </c>
      <c r="AP527" s="104" t="str">
        <f t="shared" si="460"/>
        <v/>
      </c>
      <c r="AQ527" s="104" t="str">
        <f t="shared" si="461"/>
        <v/>
      </c>
      <c r="AR527" s="104">
        <f t="shared" si="462"/>
        <v>0</v>
      </c>
      <c r="AS527" s="104">
        <f t="shared" si="463"/>
        <v>0</v>
      </c>
      <c r="AT527" s="104" t="str">
        <f t="shared" si="464"/>
        <v/>
      </c>
      <c r="AU527" s="104">
        <f t="shared" si="465"/>
        <v>0</v>
      </c>
    </row>
    <row r="528" spans="32:47" x14ac:dyDescent="0.25">
      <c r="AF528" s="40">
        <f t="shared" si="419"/>
        <v>22</v>
      </c>
      <c r="AG528" s="40" t="str">
        <f t="shared" si="458"/>
        <v/>
      </c>
      <c r="AH528" s="40">
        <f t="shared" si="468"/>
        <v>7</v>
      </c>
      <c r="AI528" s="40" t="str">
        <f t="shared" ref="AI528:AK528" si="481">AI504</f>
        <v>Output</v>
      </c>
      <c r="AJ528" s="40">
        <f t="shared" si="481"/>
        <v>1</v>
      </c>
      <c r="AK528" s="40" t="str">
        <f t="shared" si="481"/>
        <v>Priority Metric</v>
      </c>
      <c r="AL528" s="40" t="str">
        <f t="shared" si="476"/>
        <v>Pre</v>
      </c>
      <c r="AM528" s="40">
        <f t="shared" si="472"/>
        <v>100</v>
      </c>
      <c r="AN528" s="40">
        <f>VLOOKUP(AM528,'Inputs_Metric 7'!$G$49:$H$51,2,FALSE)</f>
        <v>0.01</v>
      </c>
      <c r="AO528" s="104">
        <f>SUMIFS(
INDEX('Step 1_Metric 7'!$W$1:$AD$99999,    1,    MATCH(CONCATENATE($AL528," - ",$AI528),'Step 1_Metric 7'!$W$1:$AD$1,0))         :          INDEX('Step 1_Metric 7'!$W$1:$AD$99999,    99999,    MATCH(CONCATENATE($AL528," - ",$AI528),'Step 1_Metric 7'!$W$1:$AD$1,0)),
'Step 1_Metric 7'!$C$1:$C$99999,       $AM528,    'Step 1_Metric 7'!$D$1:$D$99999,     $AG528         )</f>
        <v>0</v>
      </c>
      <c r="AP528" s="104">
        <f t="shared" si="460"/>
        <v>0</v>
      </c>
      <c r="AQ528" s="104">
        <f t="shared" si="461"/>
        <v>0</v>
      </c>
      <c r="AR528" s="104" t="str">
        <f t="shared" si="462"/>
        <v/>
      </c>
      <c r="AS528" s="104" t="str">
        <f t="shared" si="463"/>
        <v/>
      </c>
      <c r="AT528" s="104" t="str">
        <f t="shared" si="464"/>
        <v/>
      </c>
      <c r="AU528" s="104">
        <f t="shared" si="465"/>
        <v>0</v>
      </c>
    </row>
    <row r="529" spans="32:47" x14ac:dyDescent="0.25">
      <c r="AF529" s="40">
        <f t="shared" si="419"/>
        <v>22</v>
      </c>
      <c r="AG529" s="40" t="str">
        <f t="shared" si="458"/>
        <v/>
      </c>
      <c r="AH529" s="40">
        <f t="shared" si="468"/>
        <v>7</v>
      </c>
      <c r="AI529" s="40" t="str">
        <f t="shared" ref="AI529:AK529" si="482">AI505</f>
        <v>Output</v>
      </c>
      <c r="AJ529" s="40">
        <f t="shared" si="482"/>
        <v>1</v>
      </c>
      <c r="AK529" s="40" t="str">
        <f t="shared" si="482"/>
        <v>Priority Metric</v>
      </c>
      <c r="AL529" s="40" t="str">
        <f t="shared" si="476"/>
        <v>Post</v>
      </c>
      <c r="AM529" s="40">
        <f t="shared" si="472"/>
        <v>2</v>
      </c>
      <c r="AN529" s="40">
        <f>VLOOKUP(AM529,'Inputs_Metric 7'!$G$49:$H$51,2,FALSE)</f>
        <v>0.5</v>
      </c>
      <c r="AO529" s="104">
        <f>SUMIFS(
INDEX('Step 1_Metric 7'!$W$1:$AD$99999,    1,    MATCH(CONCATENATE($AL529," - ",$AI529),'Step 1_Metric 7'!$W$1:$AD$1,0))         :          INDEX('Step 1_Metric 7'!$W$1:$AD$99999,    99999,    MATCH(CONCATENATE($AL529," - ",$AI529),'Step 1_Metric 7'!$W$1:$AD$1,0)),
'Step 1_Metric 7'!$C$1:$C$99999,       $AM529,    'Step 1_Metric 7'!$D$1:$D$99999,     $AG529         )</f>
        <v>0</v>
      </c>
      <c r="AP529" s="104" t="str">
        <f t="shared" si="460"/>
        <v/>
      </c>
      <c r="AQ529" s="104" t="str">
        <f t="shared" si="461"/>
        <v/>
      </c>
      <c r="AR529" s="104" t="str">
        <f t="shared" si="462"/>
        <v/>
      </c>
      <c r="AS529" s="104" t="str">
        <f t="shared" si="463"/>
        <v/>
      </c>
      <c r="AT529" s="104">
        <f t="shared" si="464"/>
        <v>0</v>
      </c>
      <c r="AU529" s="104">
        <f t="shared" si="465"/>
        <v>0</v>
      </c>
    </row>
    <row r="530" spans="32:47" x14ac:dyDescent="0.25">
      <c r="AF530" s="40">
        <f t="shared" si="419"/>
        <v>22</v>
      </c>
      <c r="AG530" s="40" t="str">
        <f t="shared" si="458"/>
        <v/>
      </c>
      <c r="AH530" s="40">
        <f t="shared" si="468"/>
        <v>7</v>
      </c>
      <c r="AI530" s="40" t="str">
        <f t="shared" ref="AI530:AK530" si="483">AI506</f>
        <v>Output</v>
      </c>
      <c r="AJ530" s="40">
        <f t="shared" si="483"/>
        <v>1</v>
      </c>
      <c r="AK530" s="40" t="str">
        <f t="shared" si="483"/>
        <v>Priority Metric</v>
      </c>
      <c r="AL530" s="40" t="str">
        <f t="shared" si="476"/>
        <v>Post</v>
      </c>
      <c r="AM530" s="40">
        <f t="shared" si="472"/>
        <v>20</v>
      </c>
      <c r="AN530" s="40">
        <f>VLOOKUP(AM530,'Inputs_Metric 7'!$G$49:$H$51,2,FALSE)</f>
        <v>0.05</v>
      </c>
      <c r="AO530" s="104">
        <f>SUMIFS(
INDEX('Step 1_Metric 7'!$W$1:$AD$99999,    1,    MATCH(CONCATENATE($AL530," - ",$AI530),'Step 1_Metric 7'!$W$1:$AD$1,0))         :          INDEX('Step 1_Metric 7'!$W$1:$AD$99999,    99999,    MATCH(CONCATENATE($AL530," - ",$AI530),'Step 1_Metric 7'!$W$1:$AD$1,0)),
'Step 1_Metric 7'!$C$1:$C$99999,       $AM530,    'Step 1_Metric 7'!$D$1:$D$99999,     $AG530         )</f>
        <v>0</v>
      </c>
      <c r="AP530" s="104" t="str">
        <f t="shared" si="460"/>
        <v/>
      </c>
      <c r="AQ530" s="104" t="str">
        <f t="shared" si="461"/>
        <v/>
      </c>
      <c r="AR530" s="104">
        <f t="shared" si="462"/>
        <v>0</v>
      </c>
      <c r="AS530" s="104">
        <f t="shared" si="463"/>
        <v>0</v>
      </c>
      <c r="AT530" s="104" t="str">
        <f t="shared" si="464"/>
        <v/>
      </c>
      <c r="AU530" s="104">
        <f t="shared" si="465"/>
        <v>0</v>
      </c>
    </row>
    <row r="531" spans="32:47" x14ac:dyDescent="0.25">
      <c r="AF531" s="40">
        <f t="shared" si="419"/>
        <v>22</v>
      </c>
      <c r="AG531" s="40" t="str">
        <f t="shared" si="458"/>
        <v/>
      </c>
      <c r="AH531" s="40">
        <f t="shared" si="468"/>
        <v>7</v>
      </c>
      <c r="AI531" s="40" t="str">
        <f t="shared" ref="AI531:AK531" si="484">AI507</f>
        <v>Output</v>
      </c>
      <c r="AJ531" s="40">
        <f t="shared" si="484"/>
        <v>1</v>
      </c>
      <c r="AK531" s="40" t="str">
        <f t="shared" si="484"/>
        <v>Priority Metric</v>
      </c>
      <c r="AL531" s="40" t="str">
        <f t="shared" si="476"/>
        <v>Post</v>
      </c>
      <c r="AM531" s="40">
        <f t="shared" si="472"/>
        <v>100</v>
      </c>
      <c r="AN531" s="40">
        <f>VLOOKUP(AM531,'Inputs_Metric 7'!$G$49:$H$51,2,FALSE)</f>
        <v>0.01</v>
      </c>
      <c r="AO531" s="104">
        <f>SUMIFS(
INDEX('Step 1_Metric 7'!$W$1:$AD$99999,    1,    MATCH(CONCATENATE($AL531," - ",$AI531),'Step 1_Metric 7'!$W$1:$AD$1,0))         :          INDEX('Step 1_Metric 7'!$W$1:$AD$99999,    99999,    MATCH(CONCATENATE($AL531," - ",$AI531),'Step 1_Metric 7'!$W$1:$AD$1,0)),
'Step 1_Metric 7'!$C$1:$C$99999,       $AM531,    'Step 1_Metric 7'!$D$1:$D$99999,     $AG531         )</f>
        <v>0</v>
      </c>
      <c r="AP531" s="104">
        <f t="shared" si="460"/>
        <v>0</v>
      </c>
      <c r="AQ531" s="104">
        <f t="shared" si="461"/>
        <v>0</v>
      </c>
      <c r="AR531" s="104" t="str">
        <f t="shared" si="462"/>
        <v/>
      </c>
      <c r="AS531" s="104" t="str">
        <f t="shared" si="463"/>
        <v/>
      </c>
      <c r="AT531" s="104" t="str">
        <f t="shared" si="464"/>
        <v/>
      </c>
      <c r="AU531" s="104">
        <f t="shared" si="465"/>
        <v>0</v>
      </c>
    </row>
    <row r="532" spans="32:47" x14ac:dyDescent="0.25">
      <c r="AF532" s="40">
        <f t="shared" si="419"/>
        <v>23</v>
      </c>
      <c r="AG532" s="40" t="str">
        <f t="shared" si="458"/>
        <v/>
      </c>
      <c r="AH532" s="40">
        <f t="shared" si="468"/>
        <v>7</v>
      </c>
      <c r="AI532" s="40" t="str">
        <f t="shared" ref="AI532:AK532" si="485">AI508</f>
        <v>Proprietor's Income</v>
      </c>
      <c r="AJ532" s="40">
        <f t="shared" si="485"/>
        <v>10</v>
      </c>
      <c r="AK532" s="40" t="str">
        <f t="shared" si="485"/>
        <v>Metric</v>
      </c>
      <c r="AL532" s="40" t="str">
        <f t="shared" si="476"/>
        <v>Pre</v>
      </c>
      <c r="AM532" s="40">
        <f t="shared" si="472"/>
        <v>2</v>
      </c>
      <c r="AN532" s="40">
        <f>VLOOKUP(AM532,'Inputs_Metric 7'!$G$49:$H$51,2,FALSE)</f>
        <v>0.5</v>
      </c>
      <c r="AO532" s="104">
        <f>SUMIFS(
INDEX('Step 1_Metric 7'!$W$1:$AD$99999,    1,    MATCH(CONCATENATE($AL532," - ",$AI532),'Step 1_Metric 7'!$W$1:$AD$1,0))         :          INDEX('Step 1_Metric 7'!$W$1:$AD$99999,    99999,    MATCH(CONCATENATE($AL532," - ",$AI532),'Step 1_Metric 7'!$W$1:$AD$1,0)),
'Step 1_Metric 7'!$C$1:$C$99999,       $AM532,    'Step 1_Metric 7'!$D$1:$D$99999,     $AG532         )</f>
        <v>0</v>
      </c>
      <c r="AP532" s="104" t="str">
        <f t="shared" si="460"/>
        <v/>
      </c>
      <c r="AQ532" s="104" t="str">
        <f t="shared" si="461"/>
        <v/>
      </c>
      <c r="AR532" s="104" t="str">
        <f t="shared" si="462"/>
        <v/>
      </c>
      <c r="AS532" s="104" t="str">
        <f t="shared" si="463"/>
        <v/>
      </c>
      <c r="AT532" s="104">
        <f t="shared" si="464"/>
        <v>0</v>
      </c>
      <c r="AU532" s="104">
        <f t="shared" si="465"/>
        <v>0</v>
      </c>
    </row>
    <row r="533" spans="32:47" x14ac:dyDescent="0.25">
      <c r="AF533" s="40">
        <f t="shared" si="419"/>
        <v>23</v>
      </c>
      <c r="AG533" s="40" t="str">
        <f t="shared" si="458"/>
        <v/>
      </c>
      <c r="AH533" s="40">
        <f t="shared" si="468"/>
        <v>7</v>
      </c>
      <c r="AI533" s="40" t="str">
        <f t="shared" ref="AI533:AK533" si="486">AI509</f>
        <v>Proprietor's Income</v>
      </c>
      <c r="AJ533" s="40">
        <f t="shared" si="486"/>
        <v>10</v>
      </c>
      <c r="AK533" s="40" t="str">
        <f t="shared" si="486"/>
        <v>Metric</v>
      </c>
      <c r="AL533" s="40" t="str">
        <f t="shared" si="476"/>
        <v>Pre</v>
      </c>
      <c r="AM533" s="40">
        <f t="shared" si="472"/>
        <v>20</v>
      </c>
      <c r="AN533" s="40">
        <f>VLOOKUP(AM533,'Inputs_Metric 7'!$G$49:$H$51,2,FALSE)</f>
        <v>0.05</v>
      </c>
      <c r="AO533" s="104">
        <f>SUMIFS(
INDEX('Step 1_Metric 7'!$W$1:$AD$99999,    1,    MATCH(CONCATENATE($AL533," - ",$AI533),'Step 1_Metric 7'!$W$1:$AD$1,0))         :          INDEX('Step 1_Metric 7'!$W$1:$AD$99999,    99999,    MATCH(CONCATENATE($AL533," - ",$AI533),'Step 1_Metric 7'!$W$1:$AD$1,0)),
'Step 1_Metric 7'!$C$1:$C$99999,       $AM533,    'Step 1_Metric 7'!$D$1:$D$99999,     $AG533         )</f>
        <v>0</v>
      </c>
      <c r="AP533" s="104" t="str">
        <f t="shared" si="460"/>
        <v/>
      </c>
      <c r="AQ533" s="104" t="str">
        <f t="shared" si="461"/>
        <v/>
      </c>
      <c r="AR533" s="104">
        <f t="shared" si="462"/>
        <v>0</v>
      </c>
      <c r="AS533" s="104">
        <f t="shared" si="463"/>
        <v>0</v>
      </c>
      <c r="AT533" s="104" t="str">
        <f t="shared" si="464"/>
        <v/>
      </c>
      <c r="AU533" s="104">
        <f t="shared" si="465"/>
        <v>0</v>
      </c>
    </row>
    <row r="534" spans="32:47" x14ac:dyDescent="0.25">
      <c r="AF534" s="40">
        <f t="shared" si="419"/>
        <v>23</v>
      </c>
      <c r="AG534" s="40" t="str">
        <f t="shared" si="458"/>
        <v/>
      </c>
      <c r="AH534" s="40">
        <f t="shared" si="468"/>
        <v>7</v>
      </c>
      <c r="AI534" s="40" t="str">
        <f t="shared" ref="AI534:AK534" si="487">AI510</f>
        <v>Proprietor's Income</v>
      </c>
      <c r="AJ534" s="40">
        <f t="shared" si="487"/>
        <v>10</v>
      </c>
      <c r="AK534" s="40" t="str">
        <f t="shared" si="487"/>
        <v>Metric</v>
      </c>
      <c r="AL534" s="40" t="str">
        <f t="shared" si="476"/>
        <v>Pre</v>
      </c>
      <c r="AM534" s="40">
        <f t="shared" si="472"/>
        <v>100</v>
      </c>
      <c r="AN534" s="40">
        <f>VLOOKUP(AM534,'Inputs_Metric 7'!$G$49:$H$51,2,FALSE)</f>
        <v>0.01</v>
      </c>
      <c r="AO534" s="104">
        <f>SUMIFS(
INDEX('Step 1_Metric 7'!$W$1:$AD$99999,    1,    MATCH(CONCATENATE($AL534," - ",$AI534),'Step 1_Metric 7'!$W$1:$AD$1,0))         :          INDEX('Step 1_Metric 7'!$W$1:$AD$99999,    99999,    MATCH(CONCATENATE($AL534," - ",$AI534),'Step 1_Metric 7'!$W$1:$AD$1,0)),
'Step 1_Metric 7'!$C$1:$C$99999,       $AM534,    'Step 1_Metric 7'!$D$1:$D$99999,     $AG534         )</f>
        <v>0</v>
      </c>
      <c r="AP534" s="104">
        <f t="shared" si="460"/>
        <v>0</v>
      </c>
      <c r="AQ534" s="104">
        <f t="shared" si="461"/>
        <v>0</v>
      </c>
      <c r="AR534" s="104" t="str">
        <f t="shared" si="462"/>
        <v/>
      </c>
      <c r="AS534" s="104" t="str">
        <f t="shared" si="463"/>
        <v/>
      </c>
      <c r="AT534" s="104" t="str">
        <f t="shared" si="464"/>
        <v/>
      </c>
      <c r="AU534" s="104">
        <f t="shared" si="465"/>
        <v>0</v>
      </c>
    </row>
    <row r="535" spans="32:47" x14ac:dyDescent="0.25">
      <c r="AF535" s="40">
        <f t="shared" si="419"/>
        <v>23</v>
      </c>
      <c r="AG535" s="40" t="str">
        <f t="shared" si="458"/>
        <v/>
      </c>
      <c r="AH535" s="40">
        <f t="shared" si="468"/>
        <v>7</v>
      </c>
      <c r="AI535" s="40" t="str">
        <f t="shared" ref="AI535:AK535" si="488">AI511</f>
        <v>Proprietor's Income</v>
      </c>
      <c r="AJ535" s="40">
        <f t="shared" si="488"/>
        <v>10</v>
      </c>
      <c r="AK535" s="40" t="str">
        <f t="shared" si="488"/>
        <v>Metric</v>
      </c>
      <c r="AL535" s="40" t="str">
        <f t="shared" si="476"/>
        <v>Post</v>
      </c>
      <c r="AM535" s="40">
        <f t="shared" si="472"/>
        <v>2</v>
      </c>
      <c r="AN535" s="40">
        <f>VLOOKUP(AM535,'Inputs_Metric 7'!$G$49:$H$51,2,FALSE)</f>
        <v>0.5</v>
      </c>
      <c r="AO535" s="104">
        <f>SUMIFS(
INDEX('Step 1_Metric 7'!$W$1:$AD$99999,    1,    MATCH(CONCATENATE($AL535," - ",$AI535),'Step 1_Metric 7'!$W$1:$AD$1,0))         :          INDEX('Step 1_Metric 7'!$W$1:$AD$99999,    99999,    MATCH(CONCATENATE($AL535," - ",$AI535),'Step 1_Metric 7'!$W$1:$AD$1,0)),
'Step 1_Metric 7'!$C$1:$C$99999,       $AM535,    'Step 1_Metric 7'!$D$1:$D$99999,     $AG535         )</f>
        <v>0</v>
      </c>
      <c r="AP535" s="104" t="str">
        <f t="shared" si="460"/>
        <v/>
      </c>
      <c r="AQ535" s="104" t="str">
        <f t="shared" si="461"/>
        <v/>
      </c>
      <c r="AR535" s="104" t="str">
        <f t="shared" si="462"/>
        <v/>
      </c>
      <c r="AS535" s="104" t="str">
        <f t="shared" si="463"/>
        <v/>
      </c>
      <c r="AT535" s="104">
        <f t="shared" si="464"/>
        <v>0</v>
      </c>
      <c r="AU535" s="104">
        <f t="shared" si="465"/>
        <v>0</v>
      </c>
    </row>
    <row r="536" spans="32:47" x14ac:dyDescent="0.25">
      <c r="AF536" s="40">
        <f t="shared" si="419"/>
        <v>23</v>
      </c>
      <c r="AG536" s="40" t="str">
        <f t="shared" si="458"/>
        <v/>
      </c>
      <c r="AH536" s="40">
        <f t="shared" si="468"/>
        <v>7</v>
      </c>
      <c r="AI536" s="40" t="str">
        <f t="shared" ref="AI536:AK536" si="489">AI512</f>
        <v>Proprietor's Income</v>
      </c>
      <c r="AJ536" s="40">
        <f t="shared" si="489"/>
        <v>10</v>
      </c>
      <c r="AK536" s="40" t="str">
        <f t="shared" si="489"/>
        <v>Metric</v>
      </c>
      <c r="AL536" s="40" t="str">
        <f t="shared" si="476"/>
        <v>Post</v>
      </c>
      <c r="AM536" s="40">
        <f t="shared" si="472"/>
        <v>20</v>
      </c>
      <c r="AN536" s="40">
        <f>VLOOKUP(AM536,'Inputs_Metric 7'!$G$49:$H$51,2,FALSE)</f>
        <v>0.05</v>
      </c>
      <c r="AO536" s="104">
        <f>SUMIFS(
INDEX('Step 1_Metric 7'!$W$1:$AD$99999,    1,    MATCH(CONCATENATE($AL536," - ",$AI536),'Step 1_Metric 7'!$W$1:$AD$1,0))         :          INDEX('Step 1_Metric 7'!$W$1:$AD$99999,    99999,    MATCH(CONCATENATE($AL536," - ",$AI536),'Step 1_Metric 7'!$W$1:$AD$1,0)),
'Step 1_Metric 7'!$C$1:$C$99999,       $AM536,    'Step 1_Metric 7'!$D$1:$D$99999,     $AG536         )</f>
        <v>0</v>
      </c>
      <c r="AP536" s="104" t="str">
        <f t="shared" si="460"/>
        <v/>
      </c>
      <c r="AQ536" s="104" t="str">
        <f t="shared" si="461"/>
        <v/>
      </c>
      <c r="AR536" s="104">
        <f t="shared" si="462"/>
        <v>0</v>
      </c>
      <c r="AS536" s="104">
        <f t="shared" si="463"/>
        <v>0</v>
      </c>
      <c r="AT536" s="104" t="str">
        <f t="shared" si="464"/>
        <v/>
      </c>
      <c r="AU536" s="104">
        <f t="shared" si="465"/>
        <v>0</v>
      </c>
    </row>
    <row r="537" spans="32:47" x14ac:dyDescent="0.25">
      <c r="AF537" s="40">
        <f t="shared" si="419"/>
        <v>23</v>
      </c>
      <c r="AG537" s="40" t="str">
        <f t="shared" si="458"/>
        <v/>
      </c>
      <c r="AH537" s="40">
        <f t="shared" si="468"/>
        <v>7</v>
      </c>
      <c r="AI537" s="40" t="str">
        <f t="shared" ref="AI537:AK537" si="490">AI513</f>
        <v>Proprietor's Income</v>
      </c>
      <c r="AJ537" s="40">
        <f t="shared" si="490"/>
        <v>10</v>
      </c>
      <c r="AK537" s="40" t="str">
        <f t="shared" si="490"/>
        <v>Metric</v>
      </c>
      <c r="AL537" s="40" t="str">
        <f t="shared" si="476"/>
        <v>Post</v>
      </c>
      <c r="AM537" s="40">
        <f t="shared" si="472"/>
        <v>100</v>
      </c>
      <c r="AN537" s="40">
        <f>VLOOKUP(AM537,'Inputs_Metric 7'!$G$49:$H$51,2,FALSE)</f>
        <v>0.01</v>
      </c>
      <c r="AO537" s="104">
        <f>SUMIFS(
INDEX('Step 1_Metric 7'!$W$1:$AD$99999,    1,    MATCH(CONCATENATE($AL537," - ",$AI537),'Step 1_Metric 7'!$W$1:$AD$1,0))         :          INDEX('Step 1_Metric 7'!$W$1:$AD$99999,    99999,    MATCH(CONCATENATE($AL537," - ",$AI537),'Step 1_Metric 7'!$W$1:$AD$1,0)),
'Step 1_Metric 7'!$C$1:$C$99999,       $AM537,    'Step 1_Metric 7'!$D$1:$D$99999,     $AG537         )</f>
        <v>0</v>
      </c>
      <c r="AP537" s="104">
        <f t="shared" si="460"/>
        <v>0</v>
      </c>
      <c r="AQ537" s="104">
        <f t="shared" si="461"/>
        <v>0</v>
      </c>
      <c r="AR537" s="104" t="str">
        <f t="shared" si="462"/>
        <v/>
      </c>
      <c r="AS537" s="104" t="str">
        <f t="shared" si="463"/>
        <v/>
      </c>
      <c r="AT537" s="104" t="str">
        <f t="shared" si="464"/>
        <v/>
      </c>
      <c r="AU537" s="104">
        <f t="shared" si="465"/>
        <v>0</v>
      </c>
    </row>
    <row r="538" spans="32:47" x14ac:dyDescent="0.25">
      <c r="AF538" s="40">
        <f t="shared" si="419"/>
        <v>23</v>
      </c>
      <c r="AG538" s="40" t="str">
        <f t="shared" si="458"/>
        <v/>
      </c>
      <c r="AH538" s="40">
        <f t="shared" si="468"/>
        <v>7</v>
      </c>
      <c r="AI538" s="40" t="str">
        <f t="shared" ref="AI538:AK538" si="491">AI514</f>
        <v>Labor Income</v>
      </c>
      <c r="AJ538" s="40">
        <f t="shared" si="491"/>
        <v>11</v>
      </c>
      <c r="AK538" s="40" t="str">
        <f t="shared" si="491"/>
        <v>Metric</v>
      </c>
      <c r="AL538" s="40" t="str">
        <f t="shared" si="476"/>
        <v>Pre</v>
      </c>
      <c r="AM538" s="40">
        <f t="shared" si="472"/>
        <v>2</v>
      </c>
      <c r="AN538" s="40">
        <f>VLOOKUP(AM538,'Inputs_Metric 7'!$G$49:$H$51,2,FALSE)</f>
        <v>0.5</v>
      </c>
      <c r="AO538" s="104">
        <f>SUMIFS(
INDEX('Step 1_Metric 7'!$W$1:$AD$99999,    1,    MATCH(CONCATENATE($AL538," - ",$AI538),'Step 1_Metric 7'!$W$1:$AD$1,0))         :          INDEX('Step 1_Metric 7'!$W$1:$AD$99999,    99999,    MATCH(CONCATENATE($AL538," - ",$AI538),'Step 1_Metric 7'!$W$1:$AD$1,0)),
'Step 1_Metric 7'!$C$1:$C$99999,       $AM538,    'Step 1_Metric 7'!$D$1:$D$99999,     $AG538         )</f>
        <v>0</v>
      </c>
      <c r="AP538" s="104" t="str">
        <f t="shared" si="460"/>
        <v/>
      </c>
      <c r="AQ538" s="104" t="str">
        <f t="shared" si="461"/>
        <v/>
      </c>
      <c r="AR538" s="104" t="str">
        <f t="shared" si="462"/>
        <v/>
      </c>
      <c r="AS538" s="104" t="str">
        <f t="shared" si="463"/>
        <v/>
      </c>
      <c r="AT538" s="104">
        <f t="shared" si="464"/>
        <v>0</v>
      </c>
      <c r="AU538" s="104">
        <f t="shared" si="465"/>
        <v>0</v>
      </c>
    </row>
    <row r="539" spans="32:47" x14ac:dyDescent="0.25">
      <c r="AF539" s="40">
        <f t="shared" si="419"/>
        <v>23</v>
      </c>
      <c r="AG539" s="40" t="str">
        <f t="shared" si="458"/>
        <v/>
      </c>
      <c r="AH539" s="40">
        <f t="shared" si="468"/>
        <v>7</v>
      </c>
      <c r="AI539" s="40" t="str">
        <f t="shared" ref="AI539:AK539" si="492">AI515</f>
        <v>Labor Income</v>
      </c>
      <c r="AJ539" s="40">
        <f t="shared" si="492"/>
        <v>11</v>
      </c>
      <c r="AK539" s="40" t="str">
        <f t="shared" si="492"/>
        <v>Metric</v>
      </c>
      <c r="AL539" s="40" t="str">
        <f t="shared" si="476"/>
        <v>Pre</v>
      </c>
      <c r="AM539" s="40">
        <f t="shared" si="472"/>
        <v>20</v>
      </c>
      <c r="AN539" s="40">
        <f>VLOOKUP(AM539,'Inputs_Metric 7'!$G$49:$H$51,2,FALSE)</f>
        <v>0.05</v>
      </c>
      <c r="AO539" s="104">
        <f>SUMIFS(
INDEX('Step 1_Metric 7'!$W$1:$AD$99999,    1,    MATCH(CONCATENATE($AL539," - ",$AI539),'Step 1_Metric 7'!$W$1:$AD$1,0))         :          INDEX('Step 1_Metric 7'!$W$1:$AD$99999,    99999,    MATCH(CONCATENATE($AL539," - ",$AI539),'Step 1_Metric 7'!$W$1:$AD$1,0)),
'Step 1_Metric 7'!$C$1:$C$99999,       $AM539,    'Step 1_Metric 7'!$D$1:$D$99999,     $AG539         )</f>
        <v>0</v>
      </c>
      <c r="AP539" s="104" t="str">
        <f t="shared" si="460"/>
        <v/>
      </c>
      <c r="AQ539" s="104" t="str">
        <f t="shared" si="461"/>
        <v/>
      </c>
      <c r="AR539" s="104">
        <f t="shared" si="462"/>
        <v>0</v>
      </c>
      <c r="AS539" s="104">
        <f t="shared" si="463"/>
        <v>0</v>
      </c>
      <c r="AT539" s="104" t="str">
        <f t="shared" si="464"/>
        <v/>
      </c>
      <c r="AU539" s="104">
        <f t="shared" si="465"/>
        <v>0</v>
      </c>
    </row>
    <row r="540" spans="32:47" x14ac:dyDescent="0.25">
      <c r="AF540" s="40">
        <f t="shared" si="419"/>
        <v>23</v>
      </c>
      <c r="AG540" s="40" t="str">
        <f t="shared" si="458"/>
        <v/>
      </c>
      <c r="AH540" s="40">
        <f t="shared" si="468"/>
        <v>7</v>
      </c>
      <c r="AI540" s="40" t="str">
        <f t="shared" ref="AI540:AK540" si="493">AI516</f>
        <v>Labor Income</v>
      </c>
      <c r="AJ540" s="40">
        <f t="shared" si="493"/>
        <v>11</v>
      </c>
      <c r="AK540" s="40" t="str">
        <f t="shared" si="493"/>
        <v>Metric</v>
      </c>
      <c r="AL540" s="40" t="str">
        <f t="shared" si="476"/>
        <v>Pre</v>
      </c>
      <c r="AM540" s="40">
        <f t="shared" si="472"/>
        <v>100</v>
      </c>
      <c r="AN540" s="40">
        <f>VLOOKUP(AM540,'Inputs_Metric 7'!$G$49:$H$51,2,FALSE)</f>
        <v>0.01</v>
      </c>
      <c r="AO540" s="104">
        <f>SUMIFS(
INDEX('Step 1_Metric 7'!$W$1:$AD$99999,    1,    MATCH(CONCATENATE($AL540," - ",$AI540),'Step 1_Metric 7'!$W$1:$AD$1,0))         :          INDEX('Step 1_Metric 7'!$W$1:$AD$99999,    99999,    MATCH(CONCATENATE($AL540," - ",$AI540),'Step 1_Metric 7'!$W$1:$AD$1,0)),
'Step 1_Metric 7'!$C$1:$C$99999,       $AM540,    'Step 1_Metric 7'!$D$1:$D$99999,     $AG540         )</f>
        <v>0</v>
      </c>
      <c r="AP540" s="104">
        <f t="shared" si="460"/>
        <v>0</v>
      </c>
      <c r="AQ540" s="104">
        <f t="shared" si="461"/>
        <v>0</v>
      </c>
      <c r="AR540" s="104" t="str">
        <f t="shared" si="462"/>
        <v/>
      </c>
      <c r="AS540" s="104" t="str">
        <f t="shared" si="463"/>
        <v/>
      </c>
      <c r="AT540" s="104" t="str">
        <f t="shared" si="464"/>
        <v/>
      </c>
      <c r="AU540" s="104">
        <f t="shared" si="465"/>
        <v>0</v>
      </c>
    </row>
    <row r="541" spans="32:47" x14ac:dyDescent="0.25">
      <c r="AF541" s="40">
        <f t="shared" ref="AF541:AF604" si="494">AF517+1</f>
        <v>23</v>
      </c>
      <c r="AG541" s="40" t="str">
        <f t="shared" si="458"/>
        <v/>
      </c>
      <c r="AH541" s="40">
        <f t="shared" si="468"/>
        <v>7</v>
      </c>
      <c r="AI541" s="40" t="str">
        <f t="shared" ref="AI541:AK541" si="495">AI517</f>
        <v>Labor Income</v>
      </c>
      <c r="AJ541" s="40">
        <f t="shared" si="495"/>
        <v>11</v>
      </c>
      <c r="AK541" s="40" t="str">
        <f t="shared" si="495"/>
        <v>Metric</v>
      </c>
      <c r="AL541" s="40" t="str">
        <f t="shared" si="476"/>
        <v>Post</v>
      </c>
      <c r="AM541" s="40">
        <f t="shared" si="472"/>
        <v>2</v>
      </c>
      <c r="AN541" s="40">
        <f>VLOOKUP(AM541,'Inputs_Metric 7'!$G$49:$H$51,2,FALSE)</f>
        <v>0.5</v>
      </c>
      <c r="AO541" s="104">
        <f>SUMIFS(
INDEX('Step 1_Metric 7'!$W$1:$AD$99999,    1,    MATCH(CONCATENATE($AL541," - ",$AI541),'Step 1_Metric 7'!$W$1:$AD$1,0))         :          INDEX('Step 1_Metric 7'!$W$1:$AD$99999,    99999,    MATCH(CONCATENATE($AL541," - ",$AI541),'Step 1_Metric 7'!$W$1:$AD$1,0)),
'Step 1_Metric 7'!$C$1:$C$99999,       $AM541,    'Step 1_Metric 7'!$D$1:$D$99999,     $AG541         )</f>
        <v>0</v>
      </c>
      <c r="AP541" s="104" t="str">
        <f t="shared" si="460"/>
        <v/>
      </c>
      <c r="AQ541" s="104" t="str">
        <f t="shared" si="461"/>
        <v/>
      </c>
      <c r="AR541" s="104" t="str">
        <f t="shared" si="462"/>
        <v/>
      </c>
      <c r="AS541" s="104" t="str">
        <f t="shared" si="463"/>
        <v/>
      </c>
      <c r="AT541" s="104">
        <f t="shared" si="464"/>
        <v>0</v>
      </c>
      <c r="AU541" s="104">
        <f t="shared" si="465"/>
        <v>0</v>
      </c>
    </row>
    <row r="542" spans="32:47" x14ac:dyDescent="0.25">
      <c r="AF542" s="40">
        <f t="shared" si="494"/>
        <v>23</v>
      </c>
      <c r="AG542" s="40" t="str">
        <f t="shared" si="458"/>
        <v/>
      </c>
      <c r="AH542" s="40">
        <f t="shared" si="468"/>
        <v>7</v>
      </c>
      <c r="AI542" s="40" t="str">
        <f t="shared" ref="AI542:AK542" si="496">AI518</f>
        <v>Labor Income</v>
      </c>
      <c r="AJ542" s="40">
        <f t="shared" si="496"/>
        <v>11</v>
      </c>
      <c r="AK542" s="40" t="str">
        <f t="shared" si="496"/>
        <v>Metric</v>
      </c>
      <c r="AL542" s="40" t="str">
        <f t="shared" si="476"/>
        <v>Post</v>
      </c>
      <c r="AM542" s="40">
        <f t="shared" si="472"/>
        <v>20</v>
      </c>
      <c r="AN542" s="40">
        <f>VLOOKUP(AM542,'Inputs_Metric 7'!$G$49:$H$51,2,FALSE)</f>
        <v>0.05</v>
      </c>
      <c r="AO542" s="104">
        <f>SUMIFS(
INDEX('Step 1_Metric 7'!$W$1:$AD$99999,    1,    MATCH(CONCATENATE($AL542," - ",$AI542),'Step 1_Metric 7'!$W$1:$AD$1,0))         :          INDEX('Step 1_Metric 7'!$W$1:$AD$99999,    99999,    MATCH(CONCATENATE($AL542," - ",$AI542),'Step 1_Metric 7'!$W$1:$AD$1,0)),
'Step 1_Metric 7'!$C$1:$C$99999,       $AM542,    'Step 1_Metric 7'!$D$1:$D$99999,     $AG542         )</f>
        <v>0</v>
      </c>
      <c r="AP542" s="104" t="str">
        <f t="shared" si="460"/>
        <v/>
      </c>
      <c r="AQ542" s="104" t="str">
        <f t="shared" si="461"/>
        <v/>
      </c>
      <c r="AR542" s="104">
        <f t="shared" si="462"/>
        <v>0</v>
      </c>
      <c r="AS542" s="104">
        <f t="shared" si="463"/>
        <v>0</v>
      </c>
      <c r="AT542" s="104" t="str">
        <f t="shared" si="464"/>
        <v/>
      </c>
      <c r="AU542" s="104">
        <f t="shared" si="465"/>
        <v>0</v>
      </c>
    </row>
    <row r="543" spans="32:47" x14ac:dyDescent="0.25">
      <c r="AF543" s="40">
        <f t="shared" si="494"/>
        <v>23</v>
      </c>
      <c r="AG543" s="40" t="str">
        <f t="shared" si="458"/>
        <v/>
      </c>
      <c r="AH543" s="40">
        <f t="shared" si="468"/>
        <v>7</v>
      </c>
      <c r="AI543" s="40" t="str">
        <f t="shared" ref="AI543:AK543" si="497">AI519</f>
        <v>Labor Income</v>
      </c>
      <c r="AJ543" s="40">
        <f t="shared" si="497"/>
        <v>11</v>
      </c>
      <c r="AK543" s="40" t="str">
        <f t="shared" si="497"/>
        <v>Metric</v>
      </c>
      <c r="AL543" s="40" t="str">
        <f t="shared" si="476"/>
        <v>Post</v>
      </c>
      <c r="AM543" s="40">
        <f t="shared" si="472"/>
        <v>100</v>
      </c>
      <c r="AN543" s="40">
        <f>VLOOKUP(AM543,'Inputs_Metric 7'!$G$49:$H$51,2,FALSE)</f>
        <v>0.01</v>
      </c>
      <c r="AO543" s="104">
        <f>SUMIFS(
INDEX('Step 1_Metric 7'!$W$1:$AD$99999,    1,    MATCH(CONCATENATE($AL543," - ",$AI543),'Step 1_Metric 7'!$W$1:$AD$1,0))         :          INDEX('Step 1_Metric 7'!$W$1:$AD$99999,    99999,    MATCH(CONCATENATE($AL543," - ",$AI543),'Step 1_Metric 7'!$W$1:$AD$1,0)),
'Step 1_Metric 7'!$C$1:$C$99999,       $AM543,    'Step 1_Metric 7'!$D$1:$D$99999,     $AG543         )</f>
        <v>0</v>
      </c>
      <c r="AP543" s="104">
        <f t="shared" si="460"/>
        <v>0</v>
      </c>
      <c r="AQ543" s="104">
        <f t="shared" si="461"/>
        <v>0</v>
      </c>
      <c r="AR543" s="104" t="str">
        <f t="shared" si="462"/>
        <v/>
      </c>
      <c r="AS543" s="104" t="str">
        <f t="shared" si="463"/>
        <v/>
      </c>
      <c r="AT543" s="104" t="str">
        <f t="shared" si="464"/>
        <v/>
      </c>
      <c r="AU543" s="104">
        <f t="shared" si="465"/>
        <v>0</v>
      </c>
    </row>
    <row r="544" spans="32:47" x14ac:dyDescent="0.25">
      <c r="AF544" s="40">
        <f t="shared" si="494"/>
        <v>23</v>
      </c>
      <c r="AG544" s="40" t="str">
        <f t="shared" si="458"/>
        <v/>
      </c>
      <c r="AH544" s="40">
        <f t="shared" si="468"/>
        <v>7</v>
      </c>
      <c r="AI544" s="40" t="str">
        <f t="shared" ref="AI544:AK544" si="498">AI520</f>
        <v>Employment</v>
      </c>
      <c r="AJ544" s="40">
        <f t="shared" si="498"/>
        <v>12</v>
      </c>
      <c r="AK544" s="40" t="str">
        <f t="shared" si="498"/>
        <v>Metric</v>
      </c>
      <c r="AL544" s="40" t="str">
        <f t="shared" si="476"/>
        <v>Pre</v>
      </c>
      <c r="AM544" s="40">
        <f t="shared" si="472"/>
        <v>2</v>
      </c>
      <c r="AN544" s="40">
        <f>VLOOKUP(AM544,'Inputs_Metric 7'!$G$49:$H$51,2,FALSE)</f>
        <v>0.5</v>
      </c>
      <c r="AO544" s="104">
        <f>SUMIFS(
INDEX('Step 1_Metric 7'!$W$1:$AD$99999,    1,    MATCH(CONCATENATE($AL544," - ",$AI544),'Step 1_Metric 7'!$W$1:$AD$1,0))         :          INDEX('Step 1_Metric 7'!$W$1:$AD$99999,    99999,    MATCH(CONCATENATE($AL544," - ",$AI544),'Step 1_Metric 7'!$W$1:$AD$1,0)),
'Step 1_Metric 7'!$C$1:$C$99999,       $AM544,    'Step 1_Metric 7'!$D$1:$D$99999,     $AG544         )</f>
        <v>0</v>
      </c>
      <c r="AP544" s="104" t="str">
        <f t="shared" si="460"/>
        <v/>
      </c>
      <c r="AQ544" s="104" t="str">
        <f t="shared" si="461"/>
        <v/>
      </c>
      <c r="AR544" s="104" t="str">
        <f t="shared" si="462"/>
        <v/>
      </c>
      <c r="AS544" s="104" t="str">
        <f t="shared" si="463"/>
        <v/>
      </c>
      <c r="AT544" s="104">
        <f t="shared" si="464"/>
        <v>0</v>
      </c>
      <c r="AU544" s="104">
        <f t="shared" si="465"/>
        <v>0</v>
      </c>
    </row>
    <row r="545" spans="32:47" x14ac:dyDescent="0.25">
      <c r="AF545" s="40">
        <f t="shared" si="494"/>
        <v>23</v>
      </c>
      <c r="AG545" s="40" t="str">
        <f t="shared" si="458"/>
        <v/>
      </c>
      <c r="AH545" s="40">
        <f t="shared" si="468"/>
        <v>7</v>
      </c>
      <c r="AI545" s="40" t="str">
        <f t="shared" ref="AI545:AK545" si="499">AI521</f>
        <v>Employment</v>
      </c>
      <c r="AJ545" s="40">
        <f t="shared" si="499"/>
        <v>12</v>
      </c>
      <c r="AK545" s="40" t="str">
        <f t="shared" si="499"/>
        <v>Metric</v>
      </c>
      <c r="AL545" s="40" t="str">
        <f t="shared" si="476"/>
        <v>Pre</v>
      </c>
      <c r="AM545" s="40">
        <f t="shared" si="472"/>
        <v>20</v>
      </c>
      <c r="AN545" s="40">
        <f>VLOOKUP(AM545,'Inputs_Metric 7'!$G$49:$H$51,2,FALSE)</f>
        <v>0.05</v>
      </c>
      <c r="AO545" s="104">
        <f>SUMIFS(
INDEX('Step 1_Metric 7'!$W$1:$AD$99999,    1,    MATCH(CONCATENATE($AL545," - ",$AI545),'Step 1_Metric 7'!$W$1:$AD$1,0))         :          INDEX('Step 1_Metric 7'!$W$1:$AD$99999,    99999,    MATCH(CONCATENATE($AL545," - ",$AI545),'Step 1_Metric 7'!$W$1:$AD$1,0)),
'Step 1_Metric 7'!$C$1:$C$99999,       $AM545,    'Step 1_Metric 7'!$D$1:$D$99999,     $AG545         )</f>
        <v>0</v>
      </c>
      <c r="AP545" s="104" t="str">
        <f t="shared" si="460"/>
        <v/>
      </c>
      <c r="AQ545" s="104" t="str">
        <f t="shared" si="461"/>
        <v/>
      </c>
      <c r="AR545" s="104">
        <f t="shared" si="462"/>
        <v>0</v>
      </c>
      <c r="AS545" s="104">
        <f t="shared" si="463"/>
        <v>0</v>
      </c>
      <c r="AT545" s="104" t="str">
        <f t="shared" si="464"/>
        <v/>
      </c>
      <c r="AU545" s="104">
        <f t="shared" si="465"/>
        <v>0</v>
      </c>
    </row>
    <row r="546" spans="32:47" x14ac:dyDescent="0.25">
      <c r="AF546" s="40">
        <f t="shared" si="494"/>
        <v>23</v>
      </c>
      <c r="AG546" s="40" t="str">
        <f t="shared" si="458"/>
        <v/>
      </c>
      <c r="AH546" s="40">
        <f t="shared" si="468"/>
        <v>7</v>
      </c>
      <c r="AI546" s="40" t="str">
        <f t="shared" ref="AI546:AK546" si="500">AI522</f>
        <v>Employment</v>
      </c>
      <c r="AJ546" s="40">
        <f t="shared" si="500"/>
        <v>12</v>
      </c>
      <c r="AK546" s="40" t="str">
        <f t="shared" si="500"/>
        <v>Metric</v>
      </c>
      <c r="AL546" s="40" t="str">
        <f t="shared" si="476"/>
        <v>Pre</v>
      </c>
      <c r="AM546" s="40">
        <f t="shared" si="472"/>
        <v>100</v>
      </c>
      <c r="AN546" s="40">
        <f>VLOOKUP(AM546,'Inputs_Metric 7'!$G$49:$H$51,2,FALSE)</f>
        <v>0.01</v>
      </c>
      <c r="AO546" s="104">
        <f>SUMIFS(
INDEX('Step 1_Metric 7'!$W$1:$AD$99999,    1,    MATCH(CONCATENATE($AL546," - ",$AI546),'Step 1_Metric 7'!$W$1:$AD$1,0))         :          INDEX('Step 1_Metric 7'!$W$1:$AD$99999,    99999,    MATCH(CONCATENATE($AL546," - ",$AI546),'Step 1_Metric 7'!$W$1:$AD$1,0)),
'Step 1_Metric 7'!$C$1:$C$99999,       $AM546,    'Step 1_Metric 7'!$D$1:$D$99999,     $AG546         )</f>
        <v>0</v>
      </c>
      <c r="AP546" s="104">
        <f t="shared" si="460"/>
        <v>0</v>
      </c>
      <c r="AQ546" s="104">
        <f t="shared" si="461"/>
        <v>0</v>
      </c>
      <c r="AR546" s="104" t="str">
        <f t="shared" si="462"/>
        <v/>
      </c>
      <c r="AS546" s="104" t="str">
        <f t="shared" si="463"/>
        <v/>
      </c>
      <c r="AT546" s="104" t="str">
        <f t="shared" si="464"/>
        <v/>
      </c>
      <c r="AU546" s="104">
        <f t="shared" si="465"/>
        <v>0</v>
      </c>
    </row>
    <row r="547" spans="32:47" x14ac:dyDescent="0.25">
      <c r="AF547" s="40">
        <f t="shared" si="494"/>
        <v>23</v>
      </c>
      <c r="AG547" s="40" t="str">
        <f t="shared" si="458"/>
        <v/>
      </c>
      <c r="AH547" s="40">
        <f t="shared" si="468"/>
        <v>7</v>
      </c>
      <c r="AI547" s="40" t="str">
        <f t="shared" ref="AI547:AK547" si="501">AI523</f>
        <v>Employment</v>
      </c>
      <c r="AJ547" s="40">
        <f t="shared" si="501"/>
        <v>12</v>
      </c>
      <c r="AK547" s="40" t="str">
        <f t="shared" si="501"/>
        <v>Metric</v>
      </c>
      <c r="AL547" s="40" t="str">
        <f t="shared" si="476"/>
        <v>Post</v>
      </c>
      <c r="AM547" s="40">
        <f t="shared" si="472"/>
        <v>2</v>
      </c>
      <c r="AN547" s="40">
        <f>VLOOKUP(AM547,'Inputs_Metric 7'!$G$49:$H$51,2,FALSE)</f>
        <v>0.5</v>
      </c>
      <c r="AO547" s="104">
        <f>SUMIFS(
INDEX('Step 1_Metric 7'!$W$1:$AD$99999,    1,    MATCH(CONCATENATE($AL547," - ",$AI547),'Step 1_Metric 7'!$W$1:$AD$1,0))         :          INDEX('Step 1_Metric 7'!$W$1:$AD$99999,    99999,    MATCH(CONCATENATE($AL547," - ",$AI547),'Step 1_Metric 7'!$W$1:$AD$1,0)),
'Step 1_Metric 7'!$C$1:$C$99999,       $AM547,    'Step 1_Metric 7'!$D$1:$D$99999,     $AG547         )</f>
        <v>0</v>
      </c>
      <c r="AP547" s="104" t="str">
        <f t="shared" si="460"/>
        <v/>
      </c>
      <c r="AQ547" s="104" t="str">
        <f t="shared" si="461"/>
        <v/>
      </c>
      <c r="AR547" s="104" t="str">
        <f t="shared" si="462"/>
        <v/>
      </c>
      <c r="AS547" s="104" t="str">
        <f t="shared" si="463"/>
        <v/>
      </c>
      <c r="AT547" s="104">
        <f t="shared" si="464"/>
        <v>0</v>
      </c>
      <c r="AU547" s="104">
        <f t="shared" si="465"/>
        <v>0</v>
      </c>
    </row>
    <row r="548" spans="32:47" x14ac:dyDescent="0.25">
      <c r="AF548" s="40">
        <f t="shared" si="494"/>
        <v>23</v>
      </c>
      <c r="AG548" s="40" t="str">
        <f t="shared" si="458"/>
        <v/>
      </c>
      <c r="AH548" s="40">
        <f t="shared" si="468"/>
        <v>7</v>
      </c>
      <c r="AI548" s="40" t="str">
        <f t="shared" ref="AI548:AK548" si="502">AI524</f>
        <v>Employment</v>
      </c>
      <c r="AJ548" s="40">
        <f t="shared" si="502"/>
        <v>12</v>
      </c>
      <c r="AK548" s="40" t="str">
        <f t="shared" si="502"/>
        <v>Metric</v>
      </c>
      <c r="AL548" s="40" t="str">
        <f t="shared" si="476"/>
        <v>Post</v>
      </c>
      <c r="AM548" s="40">
        <f t="shared" si="472"/>
        <v>20</v>
      </c>
      <c r="AN548" s="40">
        <f>VLOOKUP(AM548,'Inputs_Metric 7'!$G$49:$H$51,2,FALSE)</f>
        <v>0.05</v>
      </c>
      <c r="AO548" s="104">
        <f>SUMIFS(
INDEX('Step 1_Metric 7'!$W$1:$AD$99999,    1,    MATCH(CONCATENATE($AL548," - ",$AI548),'Step 1_Metric 7'!$W$1:$AD$1,0))         :          INDEX('Step 1_Metric 7'!$W$1:$AD$99999,    99999,    MATCH(CONCATENATE($AL548," - ",$AI548),'Step 1_Metric 7'!$W$1:$AD$1,0)),
'Step 1_Metric 7'!$C$1:$C$99999,       $AM548,    'Step 1_Metric 7'!$D$1:$D$99999,     $AG548         )</f>
        <v>0</v>
      </c>
      <c r="AP548" s="104" t="str">
        <f t="shared" si="460"/>
        <v/>
      </c>
      <c r="AQ548" s="104" t="str">
        <f t="shared" si="461"/>
        <v/>
      </c>
      <c r="AR548" s="104">
        <f t="shared" si="462"/>
        <v>0</v>
      </c>
      <c r="AS548" s="104">
        <f t="shared" si="463"/>
        <v>0</v>
      </c>
      <c r="AT548" s="104" t="str">
        <f t="shared" si="464"/>
        <v/>
      </c>
      <c r="AU548" s="104">
        <f t="shared" si="465"/>
        <v>0</v>
      </c>
    </row>
    <row r="549" spans="32:47" x14ac:dyDescent="0.25">
      <c r="AF549" s="40">
        <f t="shared" si="494"/>
        <v>23</v>
      </c>
      <c r="AG549" s="40" t="str">
        <f t="shared" si="458"/>
        <v/>
      </c>
      <c r="AH549" s="40">
        <f t="shared" si="468"/>
        <v>7</v>
      </c>
      <c r="AI549" s="40" t="str">
        <f t="shared" ref="AI549:AK549" si="503">AI525</f>
        <v>Employment</v>
      </c>
      <c r="AJ549" s="40">
        <f t="shared" si="503"/>
        <v>12</v>
      </c>
      <c r="AK549" s="40" t="str">
        <f t="shared" si="503"/>
        <v>Metric</v>
      </c>
      <c r="AL549" s="40" t="str">
        <f t="shared" si="476"/>
        <v>Post</v>
      </c>
      <c r="AM549" s="40">
        <f t="shared" si="472"/>
        <v>100</v>
      </c>
      <c r="AN549" s="40">
        <f>VLOOKUP(AM549,'Inputs_Metric 7'!$G$49:$H$51,2,FALSE)</f>
        <v>0.01</v>
      </c>
      <c r="AO549" s="104">
        <f>SUMIFS(
INDEX('Step 1_Metric 7'!$W$1:$AD$99999,    1,    MATCH(CONCATENATE($AL549," - ",$AI549),'Step 1_Metric 7'!$W$1:$AD$1,0))         :          INDEX('Step 1_Metric 7'!$W$1:$AD$99999,    99999,    MATCH(CONCATENATE($AL549," - ",$AI549),'Step 1_Metric 7'!$W$1:$AD$1,0)),
'Step 1_Metric 7'!$C$1:$C$99999,       $AM549,    'Step 1_Metric 7'!$D$1:$D$99999,     $AG549         )</f>
        <v>0</v>
      </c>
      <c r="AP549" s="104">
        <f t="shared" si="460"/>
        <v>0</v>
      </c>
      <c r="AQ549" s="104">
        <f t="shared" si="461"/>
        <v>0</v>
      </c>
      <c r="AR549" s="104" t="str">
        <f t="shared" si="462"/>
        <v/>
      </c>
      <c r="AS549" s="104" t="str">
        <f t="shared" si="463"/>
        <v/>
      </c>
      <c r="AT549" s="104" t="str">
        <f t="shared" si="464"/>
        <v/>
      </c>
      <c r="AU549" s="104">
        <f t="shared" si="465"/>
        <v>0</v>
      </c>
    </row>
    <row r="550" spans="32:47" x14ac:dyDescent="0.25">
      <c r="AF550" s="40">
        <f t="shared" si="494"/>
        <v>23</v>
      </c>
      <c r="AG550" s="40" t="str">
        <f t="shared" si="458"/>
        <v/>
      </c>
      <c r="AH550" s="40">
        <f t="shared" si="468"/>
        <v>7</v>
      </c>
      <c r="AI550" s="40" t="str">
        <f t="shared" ref="AI550:AK550" si="504">AI526</f>
        <v>Output</v>
      </c>
      <c r="AJ550" s="40">
        <f t="shared" si="504"/>
        <v>1</v>
      </c>
      <c r="AK550" s="40" t="str">
        <f t="shared" si="504"/>
        <v>Priority Metric</v>
      </c>
      <c r="AL550" s="40" t="str">
        <f t="shared" si="476"/>
        <v>Pre</v>
      </c>
      <c r="AM550" s="40">
        <f t="shared" si="472"/>
        <v>2</v>
      </c>
      <c r="AN550" s="40">
        <f>VLOOKUP(AM550,'Inputs_Metric 7'!$G$49:$H$51,2,FALSE)</f>
        <v>0.5</v>
      </c>
      <c r="AO550" s="104">
        <f>SUMIFS(
INDEX('Step 1_Metric 7'!$W$1:$AD$99999,    1,    MATCH(CONCATENATE($AL550," - ",$AI550),'Step 1_Metric 7'!$W$1:$AD$1,0))         :          INDEX('Step 1_Metric 7'!$W$1:$AD$99999,    99999,    MATCH(CONCATENATE($AL550," - ",$AI550),'Step 1_Metric 7'!$W$1:$AD$1,0)),
'Step 1_Metric 7'!$C$1:$C$99999,       $AM550,    'Step 1_Metric 7'!$D$1:$D$99999,     $AG550         )</f>
        <v>0</v>
      </c>
      <c r="AP550" s="104" t="str">
        <f t="shared" si="460"/>
        <v/>
      </c>
      <c r="AQ550" s="104" t="str">
        <f t="shared" si="461"/>
        <v/>
      </c>
      <c r="AR550" s="104" t="str">
        <f t="shared" si="462"/>
        <v/>
      </c>
      <c r="AS550" s="104" t="str">
        <f t="shared" si="463"/>
        <v/>
      </c>
      <c r="AT550" s="104">
        <f t="shared" si="464"/>
        <v>0</v>
      </c>
      <c r="AU550" s="104">
        <f t="shared" si="465"/>
        <v>0</v>
      </c>
    </row>
    <row r="551" spans="32:47" x14ac:dyDescent="0.25">
      <c r="AF551" s="40">
        <f t="shared" si="494"/>
        <v>23</v>
      </c>
      <c r="AG551" s="40" t="str">
        <f t="shared" si="458"/>
        <v/>
      </c>
      <c r="AH551" s="40">
        <f t="shared" si="468"/>
        <v>7</v>
      </c>
      <c r="AI551" s="40" t="str">
        <f t="shared" ref="AI551:AK551" si="505">AI527</f>
        <v>Output</v>
      </c>
      <c r="AJ551" s="40">
        <f t="shared" si="505"/>
        <v>1</v>
      </c>
      <c r="AK551" s="40" t="str">
        <f t="shared" si="505"/>
        <v>Priority Metric</v>
      </c>
      <c r="AL551" s="40" t="str">
        <f t="shared" si="476"/>
        <v>Pre</v>
      </c>
      <c r="AM551" s="40">
        <f t="shared" si="472"/>
        <v>20</v>
      </c>
      <c r="AN551" s="40">
        <f>VLOOKUP(AM551,'Inputs_Metric 7'!$G$49:$H$51,2,FALSE)</f>
        <v>0.05</v>
      </c>
      <c r="AO551" s="104">
        <f>SUMIFS(
INDEX('Step 1_Metric 7'!$W$1:$AD$99999,    1,    MATCH(CONCATENATE($AL551," - ",$AI551),'Step 1_Metric 7'!$W$1:$AD$1,0))         :          INDEX('Step 1_Metric 7'!$W$1:$AD$99999,    99999,    MATCH(CONCATENATE($AL551," - ",$AI551),'Step 1_Metric 7'!$W$1:$AD$1,0)),
'Step 1_Metric 7'!$C$1:$C$99999,       $AM551,    'Step 1_Metric 7'!$D$1:$D$99999,     $AG551         )</f>
        <v>0</v>
      </c>
      <c r="AP551" s="104" t="str">
        <f t="shared" si="460"/>
        <v/>
      </c>
      <c r="AQ551" s="104" t="str">
        <f t="shared" si="461"/>
        <v/>
      </c>
      <c r="AR551" s="104">
        <f t="shared" si="462"/>
        <v>0</v>
      </c>
      <c r="AS551" s="104">
        <f t="shared" si="463"/>
        <v>0</v>
      </c>
      <c r="AT551" s="104" t="str">
        <f t="shared" si="464"/>
        <v/>
      </c>
      <c r="AU551" s="104">
        <f t="shared" si="465"/>
        <v>0</v>
      </c>
    </row>
    <row r="552" spans="32:47" x14ac:dyDescent="0.25">
      <c r="AF552" s="40">
        <f t="shared" si="494"/>
        <v>23</v>
      </c>
      <c r="AG552" s="40" t="str">
        <f t="shared" si="458"/>
        <v/>
      </c>
      <c r="AH552" s="40">
        <f t="shared" si="468"/>
        <v>7</v>
      </c>
      <c r="AI552" s="40" t="str">
        <f t="shared" ref="AI552:AK552" si="506">AI528</f>
        <v>Output</v>
      </c>
      <c r="AJ552" s="40">
        <f t="shared" si="506"/>
        <v>1</v>
      </c>
      <c r="AK552" s="40" t="str">
        <f t="shared" si="506"/>
        <v>Priority Metric</v>
      </c>
      <c r="AL552" s="40" t="str">
        <f t="shared" si="476"/>
        <v>Pre</v>
      </c>
      <c r="AM552" s="40">
        <f t="shared" si="472"/>
        <v>100</v>
      </c>
      <c r="AN552" s="40">
        <f>VLOOKUP(AM552,'Inputs_Metric 7'!$G$49:$H$51,2,FALSE)</f>
        <v>0.01</v>
      </c>
      <c r="AO552" s="104">
        <f>SUMIFS(
INDEX('Step 1_Metric 7'!$W$1:$AD$99999,    1,    MATCH(CONCATENATE($AL552," - ",$AI552),'Step 1_Metric 7'!$W$1:$AD$1,0))         :          INDEX('Step 1_Metric 7'!$W$1:$AD$99999,    99999,    MATCH(CONCATENATE($AL552," - ",$AI552),'Step 1_Metric 7'!$W$1:$AD$1,0)),
'Step 1_Metric 7'!$C$1:$C$99999,       $AM552,    'Step 1_Metric 7'!$D$1:$D$99999,     $AG552         )</f>
        <v>0</v>
      </c>
      <c r="AP552" s="104">
        <f t="shared" si="460"/>
        <v>0</v>
      </c>
      <c r="AQ552" s="104">
        <f t="shared" si="461"/>
        <v>0</v>
      </c>
      <c r="AR552" s="104" t="str">
        <f t="shared" si="462"/>
        <v/>
      </c>
      <c r="AS552" s="104" t="str">
        <f t="shared" si="463"/>
        <v/>
      </c>
      <c r="AT552" s="104" t="str">
        <f t="shared" si="464"/>
        <v/>
      </c>
      <c r="AU552" s="104">
        <f t="shared" si="465"/>
        <v>0</v>
      </c>
    </row>
    <row r="553" spans="32:47" x14ac:dyDescent="0.25">
      <c r="AF553" s="40">
        <f t="shared" si="494"/>
        <v>23</v>
      </c>
      <c r="AG553" s="40" t="str">
        <f t="shared" si="458"/>
        <v/>
      </c>
      <c r="AH553" s="40">
        <f t="shared" si="468"/>
        <v>7</v>
      </c>
      <c r="AI553" s="40" t="str">
        <f t="shared" ref="AI553:AK553" si="507">AI529</f>
        <v>Output</v>
      </c>
      <c r="AJ553" s="40">
        <f t="shared" si="507"/>
        <v>1</v>
      </c>
      <c r="AK553" s="40" t="str">
        <f t="shared" si="507"/>
        <v>Priority Metric</v>
      </c>
      <c r="AL553" s="40" t="str">
        <f t="shared" si="476"/>
        <v>Post</v>
      </c>
      <c r="AM553" s="40">
        <f t="shared" si="472"/>
        <v>2</v>
      </c>
      <c r="AN553" s="40">
        <f>VLOOKUP(AM553,'Inputs_Metric 7'!$G$49:$H$51,2,FALSE)</f>
        <v>0.5</v>
      </c>
      <c r="AO553" s="104">
        <f>SUMIFS(
INDEX('Step 1_Metric 7'!$W$1:$AD$99999,    1,    MATCH(CONCATENATE($AL553," - ",$AI553),'Step 1_Metric 7'!$W$1:$AD$1,0))         :          INDEX('Step 1_Metric 7'!$W$1:$AD$99999,    99999,    MATCH(CONCATENATE($AL553," - ",$AI553),'Step 1_Metric 7'!$W$1:$AD$1,0)),
'Step 1_Metric 7'!$C$1:$C$99999,       $AM553,    'Step 1_Metric 7'!$D$1:$D$99999,     $AG553         )</f>
        <v>0</v>
      </c>
      <c r="AP553" s="104" t="str">
        <f t="shared" si="460"/>
        <v/>
      </c>
      <c r="AQ553" s="104" t="str">
        <f t="shared" si="461"/>
        <v/>
      </c>
      <c r="AR553" s="104" t="str">
        <f t="shared" si="462"/>
        <v/>
      </c>
      <c r="AS553" s="104" t="str">
        <f t="shared" si="463"/>
        <v/>
      </c>
      <c r="AT553" s="104">
        <f t="shared" si="464"/>
        <v>0</v>
      </c>
      <c r="AU553" s="104">
        <f t="shared" si="465"/>
        <v>0</v>
      </c>
    </row>
    <row r="554" spans="32:47" x14ac:dyDescent="0.25">
      <c r="AF554" s="40">
        <f t="shared" si="494"/>
        <v>23</v>
      </c>
      <c r="AG554" s="40" t="str">
        <f t="shared" si="458"/>
        <v/>
      </c>
      <c r="AH554" s="40">
        <f t="shared" si="468"/>
        <v>7</v>
      </c>
      <c r="AI554" s="40" t="str">
        <f t="shared" ref="AI554:AK554" si="508">AI530</f>
        <v>Output</v>
      </c>
      <c r="AJ554" s="40">
        <f t="shared" si="508"/>
        <v>1</v>
      </c>
      <c r="AK554" s="40" t="str">
        <f t="shared" si="508"/>
        <v>Priority Metric</v>
      </c>
      <c r="AL554" s="40" t="str">
        <f t="shared" si="476"/>
        <v>Post</v>
      </c>
      <c r="AM554" s="40">
        <f t="shared" si="472"/>
        <v>20</v>
      </c>
      <c r="AN554" s="40">
        <f>VLOOKUP(AM554,'Inputs_Metric 7'!$G$49:$H$51,2,FALSE)</f>
        <v>0.05</v>
      </c>
      <c r="AO554" s="104">
        <f>SUMIFS(
INDEX('Step 1_Metric 7'!$W$1:$AD$99999,    1,    MATCH(CONCATENATE($AL554," - ",$AI554),'Step 1_Metric 7'!$W$1:$AD$1,0))         :          INDEX('Step 1_Metric 7'!$W$1:$AD$99999,    99999,    MATCH(CONCATENATE($AL554," - ",$AI554),'Step 1_Metric 7'!$W$1:$AD$1,0)),
'Step 1_Metric 7'!$C$1:$C$99999,       $AM554,    'Step 1_Metric 7'!$D$1:$D$99999,     $AG554         )</f>
        <v>0</v>
      </c>
      <c r="AP554" s="104" t="str">
        <f t="shared" si="460"/>
        <v/>
      </c>
      <c r="AQ554" s="104" t="str">
        <f t="shared" si="461"/>
        <v/>
      </c>
      <c r="AR554" s="104">
        <f t="shared" si="462"/>
        <v>0</v>
      </c>
      <c r="AS554" s="104">
        <f t="shared" si="463"/>
        <v>0</v>
      </c>
      <c r="AT554" s="104" t="str">
        <f t="shared" si="464"/>
        <v/>
      </c>
      <c r="AU554" s="104">
        <f t="shared" si="465"/>
        <v>0</v>
      </c>
    </row>
    <row r="555" spans="32:47" x14ac:dyDescent="0.25">
      <c r="AF555" s="40">
        <f t="shared" si="494"/>
        <v>23</v>
      </c>
      <c r="AG555" s="40" t="str">
        <f t="shared" si="458"/>
        <v/>
      </c>
      <c r="AH555" s="40">
        <f t="shared" si="468"/>
        <v>7</v>
      </c>
      <c r="AI555" s="40" t="str">
        <f t="shared" ref="AI555:AK555" si="509">AI531</f>
        <v>Output</v>
      </c>
      <c r="AJ555" s="40">
        <f t="shared" si="509"/>
        <v>1</v>
      </c>
      <c r="AK555" s="40" t="str">
        <f t="shared" si="509"/>
        <v>Priority Metric</v>
      </c>
      <c r="AL555" s="40" t="str">
        <f t="shared" si="476"/>
        <v>Post</v>
      </c>
      <c r="AM555" s="40">
        <f t="shared" si="472"/>
        <v>100</v>
      </c>
      <c r="AN555" s="40">
        <f>VLOOKUP(AM555,'Inputs_Metric 7'!$G$49:$H$51,2,FALSE)</f>
        <v>0.01</v>
      </c>
      <c r="AO555" s="104">
        <f>SUMIFS(
INDEX('Step 1_Metric 7'!$W$1:$AD$99999,    1,    MATCH(CONCATENATE($AL555," - ",$AI555),'Step 1_Metric 7'!$W$1:$AD$1,0))         :          INDEX('Step 1_Metric 7'!$W$1:$AD$99999,    99999,    MATCH(CONCATENATE($AL555," - ",$AI555),'Step 1_Metric 7'!$W$1:$AD$1,0)),
'Step 1_Metric 7'!$C$1:$C$99999,       $AM555,    'Step 1_Metric 7'!$D$1:$D$99999,     $AG555         )</f>
        <v>0</v>
      </c>
      <c r="AP555" s="104">
        <f t="shared" si="460"/>
        <v>0</v>
      </c>
      <c r="AQ555" s="104">
        <f t="shared" si="461"/>
        <v>0</v>
      </c>
      <c r="AR555" s="104" t="str">
        <f t="shared" si="462"/>
        <v/>
      </c>
      <c r="AS555" s="104" t="str">
        <f t="shared" si="463"/>
        <v/>
      </c>
      <c r="AT555" s="104" t="str">
        <f t="shared" si="464"/>
        <v/>
      </c>
      <c r="AU555" s="104">
        <f t="shared" si="465"/>
        <v>0</v>
      </c>
    </row>
    <row r="556" spans="32:47" x14ac:dyDescent="0.25">
      <c r="AF556" s="40">
        <f t="shared" si="494"/>
        <v>24</v>
      </c>
      <c r="AG556" s="40" t="str">
        <f t="shared" si="458"/>
        <v/>
      </c>
      <c r="AH556" s="40">
        <f t="shared" si="468"/>
        <v>7</v>
      </c>
      <c r="AI556" s="40" t="str">
        <f t="shared" ref="AI556:AK556" si="510">AI532</f>
        <v>Proprietor's Income</v>
      </c>
      <c r="AJ556" s="40">
        <f t="shared" si="510"/>
        <v>10</v>
      </c>
      <c r="AK556" s="40" t="str">
        <f t="shared" si="510"/>
        <v>Metric</v>
      </c>
      <c r="AL556" s="40" t="str">
        <f t="shared" si="476"/>
        <v>Pre</v>
      </c>
      <c r="AM556" s="40">
        <f t="shared" si="472"/>
        <v>2</v>
      </c>
      <c r="AN556" s="40">
        <f>VLOOKUP(AM556,'Inputs_Metric 7'!$G$49:$H$51,2,FALSE)</f>
        <v>0.5</v>
      </c>
      <c r="AO556" s="104">
        <f>SUMIFS(
INDEX('Step 1_Metric 7'!$W$1:$AD$99999,    1,    MATCH(CONCATENATE($AL556," - ",$AI556),'Step 1_Metric 7'!$W$1:$AD$1,0))         :          INDEX('Step 1_Metric 7'!$W$1:$AD$99999,    99999,    MATCH(CONCATENATE($AL556," - ",$AI556),'Step 1_Metric 7'!$W$1:$AD$1,0)),
'Step 1_Metric 7'!$C$1:$C$99999,       $AM556,    'Step 1_Metric 7'!$D$1:$D$99999,     $AG556         )</f>
        <v>0</v>
      </c>
      <c r="AP556" s="104" t="str">
        <f t="shared" si="460"/>
        <v/>
      </c>
      <c r="AQ556" s="104" t="str">
        <f t="shared" si="461"/>
        <v/>
      </c>
      <c r="AR556" s="104" t="str">
        <f t="shared" si="462"/>
        <v/>
      </c>
      <c r="AS556" s="104" t="str">
        <f t="shared" si="463"/>
        <v/>
      </c>
      <c r="AT556" s="104">
        <f t="shared" si="464"/>
        <v>0</v>
      </c>
      <c r="AU556" s="104">
        <f t="shared" si="465"/>
        <v>0</v>
      </c>
    </row>
    <row r="557" spans="32:47" x14ac:dyDescent="0.25">
      <c r="AF557" s="40">
        <f t="shared" si="494"/>
        <v>24</v>
      </c>
      <c r="AG557" s="40" t="str">
        <f t="shared" si="458"/>
        <v/>
      </c>
      <c r="AH557" s="40">
        <f t="shared" si="468"/>
        <v>7</v>
      </c>
      <c r="AI557" s="40" t="str">
        <f t="shared" ref="AI557:AK557" si="511">AI533</f>
        <v>Proprietor's Income</v>
      </c>
      <c r="AJ557" s="40">
        <f t="shared" si="511"/>
        <v>10</v>
      </c>
      <c r="AK557" s="40" t="str">
        <f t="shared" si="511"/>
        <v>Metric</v>
      </c>
      <c r="AL557" s="40" t="str">
        <f t="shared" si="476"/>
        <v>Pre</v>
      </c>
      <c r="AM557" s="40">
        <f t="shared" si="472"/>
        <v>20</v>
      </c>
      <c r="AN557" s="40">
        <f>VLOOKUP(AM557,'Inputs_Metric 7'!$G$49:$H$51,2,FALSE)</f>
        <v>0.05</v>
      </c>
      <c r="AO557" s="104">
        <f>SUMIFS(
INDEX('Step 1_Metric 7'!$W$1:$AD$99999,    1,    MATCH(CONCATENATE($AL557," - ",$AI557),'Step 1_Metric 7'!$W$1:$AD$1,0))         :          INDEX('Step 1_Metric 7'!$W$1:$AD$99999,    99999,    MATCH(CONCATENATE($AL557," - ",$AI557),'Step 1_Metric 7'!$W$1:$AD$1,0)),
'Step 1_Metric 7'!$C$1:$C$99999,       $AM557,    'Step 1_Metric 7'!$D$1:$D$99999,     $AG557         )</f>
        <v>0</v>
      </c>
      <c r="AP557" s="104" t="str">
        <f t="shared" si="460"/>
        <v/>
      </c>
      <c r="AQ557" s="104" t="str">
        <f t="shared" si="461"/>
        <v/>
      </c>
      <c r="AR557" s="104">
        <f t="shared" si="462"/>
        <v>0</v>
      </c>
      <c r="AS557" s="104">
        <f t="shared" si="463"/>
        <v>0</v>
      </c>
      <c r="AT557" s="104" t="str">
        <f t="shared" si="464"/>
        <v/>
      </c>
      <c r="AU557" s="104">
        <f t="shared" si="465"/>
        <v>0</v>
      </c>
    </row>
    <row r="558" spans="32:47" x14ac:dyDescent="0.25">
      <c r="AF558" s="40">
        <f t="shared" si="494"/>
        <v>24</v>
      </c>
      <c r="AG558" s="40" t="str">
        <f t="shared" si="458"/>
        <v/>
      </c>
      <c r="AH558" s="40">
        <f t="shared" si="468"/>
        <v>7</v>
      </c>
      <c r="AI558" s="40" t="str">
        <f t="shared" ref="AI558:AK558" si="512">AI534</f>
        <v>Proprietor's Income</v>
      </c>
      <c r="AJ558" s="40">
        <f t="shared" si="512"/>
        <v>10</v>
      </c>
      <c r="AK558" s="40" t="str">
        <f t="shared" si="512"/>
        <v>Metric</v>
      </c>
      <c r="AL558" s="40" t="str">
        <f t="shared" si="476"/>
        <v>Pre</v>
      </c>
      <c r="AM558" s="40">
        <f t="shared" si="472"/>
        <v>100</v>
      </c>
      <c r="AN558" s="40">
        <f>VLOOKUP(AM558,'Inputs_Metric 7'!$G$49:$H$51,2,FALSE)</f>
        <v>0.01</v>
      </c>
      <c r="AO558" s="104">
        <f>SUMIFS(
INDEX('Step 1_Metric 7'!$W$1:$AD$99999,    1,    MATCH(CONCATENATE($AL558," - ",$AI558),'Step 1_Metric 7'!$W$1:$AD$1,0))         :          INDEX('Step 1_Metric 7'!$W$1:$AD$99999,    99999,    MATCH(CONCATENATE($AL558," - ",$AI558),'Step 1_Metric 7'!$W$1:$AD$1,0)),
'Step 1_Metric 7'!$C$1:$C$99999,       $AM558,    'Step 1_Metric 7'!$D$1:$D$99999,     $AG558         )</f>
        <v>0</v>
      </c>
      <c r="AP558" s="104">
        <f t="shared" si="460"/>
        <v>0</v>
      </c>
      <c r="AQ558" s="104">
        <f t="shared" si="461"/>
        <v>0</v>
      </c>
      <c r="AR558" s="104" t="str">
        <f t="shared" si="462"/>
        <v/>
      </c>
      <c r="AS558" s="104" t="str">
        <f t="shared" si="463"/>
        <v/>
      </c>
      <c r="AT558" s="104" t="str">
        <f t="shared" si="464"/>
        <v/>
      </c>
      <c r="AU558" s="104">
        <f t="shared" si="465"/>
        <v>0</v>
      </c>
    </row>
    <row r="559" spans="32:47" x14ac:dyDescent="0.25">
      <c r="AF559" s="40">
        <f t="shared" si="494"/>
        <v>24</v>
      </c>
      <c r="AG559" s="40" t="str">
        <f t="shared" si="458"/>
        <v/>
      </c>
      <c r="AH559" s="40">
        <f t="shared" si="468"/>
        <v>7</v>
      </c>
      <c r="AI559" s="40" t="str">
        <f t="shared" ref="AI559:AK559" si="513">AI535</f>
        <v>Proprietor's Income</v>
      </c>
      <c r="AJ559" s="40">
        <f t="shared" si="513"/>
        <v>10</v>
      </c>
      <c r="AK559" s="40" t="str">
        <f t="shared" si="513"/>
        <v>Metric</v>
      </c>
      <c r="AL559" s="40" t="str">
        <f t="shared" si="476"/>
        <v>Post</v>
      </c>
      <c r="AM559" s="40">
        <f t="shared" si="472"/>
        <v>2</v>
      </c>
      <c r="AN559" s="40">
        <f>VLOOKUP(AM559,'Inputs_Metric 7'!$G$49:$H$51,2,FALSE)</f>
        <v>0.5</v>
      </c>
      <c r="AO559" s="104">
        <f>SUMIFS(
INDEX('Step 1_Metric 7'!$W$1:$AD$99999,    1,    MATCH(CONCATENATE($AL559," - ",$AI559),'Step 1_Metric 7'!$W$1:$AD$1,0))         :          INDEX('Step 1_Metric 7'!$W$1:$AD$99999,    99999,    MATCH(CONCATENATE($AL559," - ",$AI559),'Step 1_Metric 7'!$W$1:$AD$1,0)),
'Step 1_Metric 7'!$C$1:$C$99999,       $AM559,    'Step 1_Metric 7'!$D$1:$D$99999,     $AG559         )</f>
        <v>0</v>
      </c>
      <c r="AP559" s="104" t="str">
        <f t="shared" si="460"/>
        <v/>
      </c>
      <c r="AQ559" s="104" t="str">
        <f t="shared" si="461"/>
        <v/>
      </c>
      <c r="AR559" s="104" t="str">
        <f t="shared" si="462"/>
        <v/>
      </c>
      <c r="AS559" s="104" t="str">
        <f t="shared" si="463"/>
        <v/>
      </c>
      <c r="AT559" s="104">
        <f t="shared" si="464"/>
        <v>0</v>
      </c>
      <c r="AU559" s="104">
        <f t="shared" si="465"/>
        <v>0</v>
      </c>
    </row>
    <row r="560" spans="32:47" x14ac:dyDescent="0.25">
      <c r="AF560" s="40">
        <f t="shared" si="494"/>
        <v>24</v>
      </c>
      <c r="AG560" s="40" t="str">
        <f t="shared" si="458"/>
        <v/>
      </c>
      <c r="AH560" s="40">
        <f t="shared" si="468"/>
        <v>7</v>
      </c>
      <c r="AI560" s="40" t="str">
        <f t="shared" ref="AI560:AK560" si="514">AI536</f>
        <v>Proprietor's Income</v>
      </c>
      <c r="AJ560" s="40">
        <f t="shared" si="514"/>
        <v>10</v>
      </c>
      <c r="AK560" s="40" t="str">
        <f t="shared" si="514"/>
        <v>Metric</v>
      </c>
      <c r="AL560" s="40" t="str">
        <f t="shared" si="476"/>
        <v>Post</v>
      </c>
      <c r="AM560" s="40">
        <f t="shared" si="472"/>
        <v>20</v>
      </c>
      <c r="AN560" s="40">
        <f>VLOOKUP(AM560,'Inputs_Metric 7'!$G$49:$H$51,2,FALSE)</f>
        <v>0.05</v>
      </c>
      <c r="AO560" s="104">
        <f>SUMIFS(
INDEX('Step 1_Metric 7'!$W$1:$AD$99999,    1,    MATCH(CONCATENATE($AL560," - ",$AI560),'Step 1_Metric 7'!$W$1:$AD$1,0))         :          INDEX('Step 1_Metric 7'!$W$1:$AD$99999,    99999,    MATCH(CONCATENATE($AL560," - ",$AI560),'Step 1_Metric 7'!$W$1:$AD$1,0)),
'Step 1_Metric 7'!$C$1:$C$99999,       $AM560,    'Step 1_Metric 7'!$D$1:$D$99999,     $AG560         )</f>
        <v>0</v>
      </c>
      <c r="AP560" s="104" t="str">
        <f t="shared" si="460"/>
        <v/>
      </c>
      <c r="AQ560" s="104" t="str">
        <f t="shared" si="461"/>
        <v/>
      </c>
      <c r="AR560" s="104">
        <f t="shared" si="462"/>
        <v>0</v>
      </c>
      <c r="AS560" s="104">
        <f t="shared" si="463"/>
        <v>0</v>
      </c>
      <c r="AT560" s="104" t="str">
        <f t="shared" si="464"/>
        <v/>
      </c>
      <c r="AU560" s="104">
        <f t="shared" si="465"/>
        <v>0</v>
      </c>
    </row>
    <row r="561" spans="32:47" x14ac:dyDescent="0.25">
      <c r="AF561" s="40">
        <f t="shared" si="494"/>
        <v>24</v>
      </c>
      <c r="AG561" s="40" t="str">
        <f t="shared" si="458"/>
        <v/>
      </c>
      <c r="AH561" s="40">
        <f t="shared" si="468"/>
        <v>7</v>
      </c>
      <c r="AI561" s="40" t="str">
        <f t="shared" ref="AI561:AK561" si="515">AI537</f>
        <v>Proprietor's Income</v>
      </c>
      <c r="AJ561" s="40">
        <f t="shared" si="515"/>
        <v>10</v>
      </c>
      <c r="AK561" s="40" t="str">
        <f t="shared" si="515"/>
        <v>Metric</v>
      </c>
      <c r="AL561" s="40" t="str">
        <f t="shared" si="476"/>
        <v>Post</v>
      </c>
      <c r="AM561" s="40">
        <f t="shared" si="472"/>
        <v>100</v>
      </c>
      <c r="AN561" s="40">
        <f>VLOOKUP(AM561,'Inputs_Metric 7'!$G$49:$H$51,2,FALSE)</f>
        <v>0.01</v>
      </c>
      <c r="AO561" s="104">
        <f>SUMIFS(
INDEX('Step 1_Metric 7'!$W$1:$AD$99999,    1,    MATCH(CONCATENATE($AL561," - ",$AI561),'Step 1_Metric 7'!$W$1:$AD$1,0))         :          INDEX('Step 1_Metric 7'!$W$1:$AD$99999,    99999,    MATCH(CONCATENATE($AL561," - ",$AI561),'Step 1_Metric 7'!$W$1:$AD$1,0)),
'Step 1_Metric 7'!$C$1:$C$99999,       $AM561,    'Step 1_Metric 7'!$D$1:$D$99999,     $AG561         )</f>
        <v>0</v>
      </c>
      <c r="AP561" s="104">
        <f t="shared" si="460"/>
        <v>0</v>
      </c>
      <c r="AQ561" s="104">
        <f t="shared" si="461"/>
        <v>0</v>
      </c>
      <c r="AR561" s="104" t="str">
        <f t="shared" si="462"/>
        <v/>
      </c>
      <c r="AS561" s="104" t="str">
        <f t="shared" si="463"/>
        <v/>
      </c>
      <c r="AT561" s="104" t="str">
        <f t="shared" si="464"/>
        <v/>
      </c>
      <c r="AU561" s="104">
        <f t="shared" si="465"/>
        <v>0</v>
      </c>
    </row>
    <row r="562" spans="32:47" x14ac:dyDescent="0.25">
      <c r="AF562" s="40">
        <f t="shared" si="494"/>
        <v>24</v>
      </c>
      <c r="AG562" s="40" t="str">
        <f t="shared" si="458"/>
        <v/>
      </c>
      <c r="AH562" s="40">
        <f t="shared" si="468"/>
        <v>7</v>
      </c>
      <c r="AI562" s="40" t="str">
        <f t="shared" ref="AI562:AK562" si="516">AI538</f>
        <v>Labor Income</v>
      </c>
      <c r="AJ562" s="40">
        <f t="shared" si="516"/>
        <v>11</v>
      </c>
      <c r="AK562" s="40" t="str">
        <f t="shared" si="516"/>
        <v>Metric</v>
      </c>
      <c r="AL562" s="40" t="str">
        <f t="shared" si="476"/>
        <v>Pre</v>
      </c>
      <c r="AM562" s="40">
        <f t="shared" si="472"/>
        <v>2</v>
      </c>
      <c r="AN562" s="40">
        <f>VLOOKUP(AM562,'Inputs_Metric 7'!$G$49:$H$51,2,FALSE)</f>
        <v>0.5</v>
      </c>
      <c r="AO562" s="104">
        <f>SUMIFS(
INDEX('Step 1_Metric 7'!$W$1:$AD$99999,    1,    MATCH(CONCATENATE($AL562," - ",$AI562),'Step 1_Metric 7'!$W$1:$AD$1,0))         :          INDEX('Step 1_Metric 7'!$W$1:$AD$99999,    99999,    MATCH(CONCATENATE($AL562," - ",$AI562),'Step 1_Metric 7'!$W$1:$AD$1,0)),
'Step 1_Metric 7'!$C$1:$C$99999,       $AM562,    'Step 1_Metric 7'!$D$1:$D$99999,     $AG562         )</f>
        <v>0</v>
      </c>
      <c r="AP562" s="104" t="str">
        <f t="shared" si="460"/>
        <v/>
      </c>
      <c r="AQ562" s="104" t="str">
        <f t="shared" si="461"/>
        <v/>
      </c>
      <c r="AR562" s="104" t="str">
        <f t="shared" si="462"/>
        <v/>
      </c>
      <c r="AS562" s="104" t="str">
        <f t="shared" si="463"/>
        <v/>
      </c>
      <c r="AT562" s="104">
        <f t="shared" si="464"/>
        <v>0</v>
      </c>
      <c r="AU562" s="104">
        <f t="shared" si="465"/>
        <v>0</v>
      </c>
    </row>
    <row r="563" spans="32:47" x14ac:dyDescent="0.25">
      <c r="AF563" s="40">
        <f t="shared" si="494"/>
        <v>24</v>
      </c>
      <c r="AG563" s="40" t="str">
        <f t="shared" si="458"/>
        <v/>
      </c>
      <c r="AH563" s="40">
        <f t="shared" si="468"/>
        <v>7</v>
      </c>
      <c r="AI563" s="40" t="str">
        <f t="shared" ref="AI563:AK563" si="517">AI539</f>
        <v>Labor Income</v>
      </c>
      <c r="AJ563" s="40">
        <f t="shared" si="517"/>
        <v>11</v>
      </c>
      <c r="AK563" s="40" t="str">
        <f t="shared" si="517"/>
        <v>Metric</v>
      </c>
      <c r="AL563" s="40" t="str">
        <f t="shared" si="476"/>
        <v>Pre</v>
      </c>
      <c r="AM563" s="40">
        <f t="shared" si="472"/>
        <v>20</v>
      </c>
      <c r="AN563" s="40">
        <f>VLOOKUP(AM563,'Inputs_Metric 7'!$G$49:$H$51,2,FALSE)</f>
        <v>0.05</v>
      </c>
      <c r="AO563" s="104">
        <f>SUMIFS(
INDEX('Step 1_Metric 7'!$W$1:$AD$99999,    1,    MATCH(CONCATENATE($AL563," - ",$AI563),'Step 1_Metric 7'!$W$1:$AD$1,0))         :          INDEX('Step 1_Metric 7'!$W$1:$AD$99999,    99999,    MATCH(CONCATENATE($AL563," - ",$AI563),'Step 1_Metric 7'!$W$1:$AD$1,0)),
'Step 1_Metric 7'!$C$1:$C$99999,       $AM563,    'Step 1_Metric 7'!$D$1:$D$99999,     $AG563         )</f>
        <v>0</v>
      </c>
      <c r="AP563" s="104" t="str">
        <f t="shared" si="460"/>
        <v/>
      </c>
      <c r="AQ563" s="104" t="str">
        <f t="shared" si="461"/>
        <v/>
      </c>
      <c r="AR563" s="104">
        <f t="shared" si="462"/>
        <v>0</v>
      </c>
      <c r="AS563" s="104">
        <f t="shared" si="463"/>
        <v>0</v>
      </c>
      <c r="AT563" s="104" t="str">
        <f t="shared" si="464"/>
        <v/>
      </c>
      <c r="AU563" s="104">
        <f t="shared" si="465"/>
        <v>0</v>
      </c>
    </row>
    <row r="564" spans="32:47" x14ac:dyDescent="0.25">
      <c r="AF564" s="40">
        <f t="shared" si="494"/>
        <v>24</v>
      </c>
      <c r="AG564" s="40" t="str">
        <f t="shared" si="458"/>
        <v/>
      </c>
      <c r="AH564" s="40">
        <f t="shared" si="468"/>
        <v>7</v>
      </c>
      <c r="AI564" s="40" t="str">
        <f t="shared" ref="AI564:AK564" si="518">AI540</f>
        <v>Labor Income</v>
      </c>
      <c r="AJ564" s="40">
        <f t="shared" si="518"/>
        <v>11</v>
      </c>
      <c r="AK564" s="40" t="str">
        <f t="shared" si="518"/>
        <v>Metric</v>
      </c>
      <c r="AL564" s="40" t="str">
        <f t="shared" si="476"/>
        <v>Pre</v>
      </c>
      <c r="AM564" s="40">
        <f t="shared" si="472"/>
        <v>100</v>
      </c>
      <c r="AN564" s="40">
        <f>VLOOKUP(AM564,'Inputs_Metric 7'!$G$49:$H$51,2,FALSE)</f>
        <v>0.01</v>
      </c>
      <c r="AO564" s="104">
        <f>SUMIFS(
INDEX('Step 1_Metric 7'!$W$1:$AD$99999,    1,    MATCH(CONCATENATE($AL564," - ",$AI564),'Step 1_Metric 7'!$W$1:$AD$1,0))         :          INDEX('Step 1_Metric 7'!$W$1:$AD$99999,    99999,    MATCH(CONCATENATE($AL564," - ",$AI564),'Step 1_Metric 7'!$W$1:$AD$1,0)),
'Step 1_Metric 7'!$C$1:$C$99999,       $AM564,    'Step 1_Metric 7'!$D$1:$D$99999,     $AG564         )</f>
        <v>0</v>
      </c>
      <c r="AP564" s="104">
        <f t="shared" si="460"/>
        <v>0</v>
      </c>
      <c r="AQ564" s="104">
        <f t="shared" si="461"/>
        <v>0</v>
      </c>
      <c r="AR564" s="104" t="str">
        <f t="shared" si="462"/>
        <v/>
      </c>
      <c r="AS564" s="104" t="str">
        <f t="shared" si="463"/>
        <v/>
      </c>
      <c r="AT564" s="104" t="str">
        <f t="shared" si="464"/>
        <v/>
      </c>
      <c r="AU564" s="104">
        <f t="shared" si="465"/>
        <v>0</v>
      </c>
    </row>
    <row r="565" spans="32:47" x14ac:dyDescent="0.25">
      <c r="AF565" s="40">
        <f t="shared" si="494"/>
        <v>24</v>
      </c>
      <c r="AG565" s="40" t="str">
        <f t="shared" si="458"/>
        <v/>
      </c>
      <c r="AH565" s="40">
        <f t="shared" si="468"/>
        <v>7</v>
      </c>
      <c r="AI565" s="40" t="str">
        <f t="shared" ref="AI565:AK565" si="519">AI541</f>
        <v>Labor Income</v>
      </c>
      <c r="AJ565" s="40">
        <f t="shared" si="519"/>
        <v>11</v>
      </c>
      <c r="AK565" s="40" t="str">
        <f t="shared" si="519"/>
        <v>Metric</v>
      </c>
      <c r="AL565" s="40" t="str">
        <f t="shared" si="476"/>
        <v>Post</v>
      </c>
      <c r="AM565" s="40">
        <f t="shared" si="472"/>
        <v>2</v>
      </c>
      <c r="AN565" s="40">
        <f>VLOOKUP(AM565,'Inputs_Metric 7'!$G$49:$H$51,2,FALSE)</f>
        <v>0.5</v>
      </c>
      <c r="AO565" s="104">
        <f>SUMIFS(
INDEX('Step 1_Metric 7'!$W$1:$AD$99999,    1,    MATCH(CONCATENATE($AL565," - ",$AI565),'Step 1_Metric 7'!$W$1:$AD$1,0))         :          INDEX('Step 1_Metric 7'!$W$1:$AD$99999,    99999,    MATCH(CONCATENATE($AL565," - ",$AI565),'Step 1_Metric 7'!$W$1:$AD$1,0)),
'Step 1_Metric 7'!$C$1:$C$99999,       $AM565,    'Step 1_Metric 7'!$D$1:$D$99999,     $AG565         )</f>
        <v>0</v>
      </c>
      <c r="AP565" s="104" t="str">
        <f t="shared" si="460"/>
        <v/>
      </c>
      <c r="AQ565" s="104" t="str">
        <f t="shared" si="461"/>
        <v/>
      </c>
      <c r="AR565" s="104" t="str">
        <f t="shared" si="462"/>
        <v/>
      </c>
      <c r="AS565" s="104" t="str">
        <f t="shared" si="463"/>
        <v/>
      </c>
      <c r="AT565" s="104">
        <f t="shared" si="464"/>
        <v>0</v>
      </c>
      <c r="AU565" s="104">
        <f t="shared" si="465"/>
        <v>0</v>
      </c>
    </row>
    <row r="566" spans="32:47" x14ac:dyDescent="0.25">
      <c r="AF566" s="40">
        <f t="shared" si="494"/>
        <v>24</v>
      </c>
      <c r="AG566" s="40" t="str">
        <f t="shared" si="458"/>
        <v/>
      </c>
      <c r="AH566" s="40">
        <f t="shared" si="468"/>
        <v>7</v>
      </c>
      <c r="AI566" s="40" t="str">
        <f t="shared" ref="AI566:AK566" si="520">AI542</f>
        <v>Labor Income</v>
      </c>
      <c r="AJ566" s="40">
        <f t="shared" si="520"/>
        <v>11</v>
      </c>
      <c r="AK566" s="40" t="str">
        <f t="shared" si="520"/>
        <v>Metric</v>
      </c>
      <c r="AL566" s="40" t="str">
        <f t="shared" si="476"/>
        <v>Post</v>
      </c>
      <c r="AM566" s="40">
        <f t="shared" si="472"/>
        <v>20</v>
      </c>
      <c r="AN566" s="40">
        <f>VLOOKUP(AM566,'Inputs_Metric 7'!$G$49:$H$51,2,FALSE)</f>
        <v>0.05</v>
      </c>
      <c r="AO566" s="104">
        <f>SUMIFS(
INDEX('Step 1_Metric 7'!$W$1:$AD$99999,    1,    MATCH(CONCATENATE($AL566," - ",$AI566),'Step 1_Metric 7'!$W$1:$AD$1,0))         :          INDEX('Step 1_Metric 7'!$W$1:$AD$99999,    99999,    MATCH(CONCATENATE($AL566," - ",$AI566),'Step 1_Metric 7'!$W$1:$AD$1,0)),
'Step 1_Metric 7'!$C$1:$C$99999,       $AM566,    'Step 1_Metric 7'!$D$1:$D$99999,     $AG566         )</f>
        <v>0</v>
      </c>
      <c r="AP566" s="104" t="str">
        <f t="shared" si="460"/>
        <v/>
      </c>
      <c r="AQ566" s="104" t="str">
        <f t="shared" si="461"/>
        <v/>
      </c>
      <c r="AR566" s="104">
        <f t="shared" si="462"/>
        <v>0</v>
      </c>
      <c r="AS566" s="104">
        <f t="shared" si="463"/>
        <v>0</v>
      </c>
      <c r="AT566" s="104" t="str">
        <f t="shared" si="464"/>
        <v/>
      </c>
      <c r="AU566" s="104">
        <f t="shared" si="465"/>
        <v>0</v>
      </c>
    </row>
    <row r="567" spans="32:47" x14ac:dyDescent="0.25">
      <c r="AF567" s="40">
        <f t="shared" si="494"/>
        <v>24</v>
      </c>
      <c r="AG567" s="40" t="str">
        <f t="shared" si="458"/>
        <v/>
      </c>
      <c r="AH567" s="40">
        <f t="shared" si="468"/>
        <v>7</v>
      </c>
      <c r="AI567" s="40" t="str">
        <f t="shared" ref="AI567:AK567" si="521">AI543</f>
        <v>Labor Income</v>
      </c>
      <c r="AJ567" s="40">
        <f t="shared" si="521"/>
        <v>11</v>
      </c>
      <c r="AK567" s="40" t="str">
        <f t="shared" si="521"/>
        <v>Metric</v>
      </c>
      <c r="AL567" s="40" t="str">
        <f t="shared" si="476"/>
        <v>Post</v>
      </c>
      <c r="AM567" s="40">
        <f t="shared" si="472"/>
        <v>100</v>
      </c>
      <c r="AN567" s="40">
        <f>VLOOKUP(AM567,'Inputs_Metric 7'!$G$49:$H$51,2,FALSE)</f>
        <v>0.01</v>
      </c>
      <c r="AO567" s="104">
        <f>SUMIFS(
INDEX('Step 1_Metric 7'!$W$1:$AD$99999,    1,    MATCH(CONCATENATE($AL567," - ",$AI567),'Step 1_Metric 7'!$W$1:$AD$1,0))         :          INDEX('Step 1_Metric 7'!$W$1:$AD$99999,    99999,    MATCH(CONCATENATE($AL567," - ",$AI567),'Step 1_Metric 7'!$W$1:$AD$1,0)),
'Step 1_Metric 7'!$C$1:$C$99999,       $AM567,    'Step 1_Metric 7'!$D$1:$D$99999,     $AG567         )</f>
        <v>0</v>
      </c>
      <c r="AP567" s="104">
        <f t="shared" si="460"/>
        <v>0</v>
      </c>
      <c r="AQ567" s="104">
        <f t="shared" si="461"/>
        <v>0</v>
      </c>
      <c r="AR567" s="104" t="str">
        <f t="shared" si="462"/>
        <v/>
      </c>
      <c r="AS567" s="104" t="str">
        <f t="shared" si="463"/>
        <v/>
      </c>
      <c r="AT567" s="104" t="str">
        <f t="shared" si="464"/>
        <v/>
      </c>
      <c r="AU567" s="104">
        <f t="shared" si="465"/>
        <v>0</v>
      </c>
    </row>
    <row r="568" spans="32:47" x14ac:dyDescent="0.25">
      <c r="AF568" s="40">
        <f t="shared" si="494"/>
        <v>24</v>
      </c>
      <c r="AG568" s="40" t="str">
        <f t="shared" si="458"/>
        <v/>
      </c>
      <c r="AH568" s="40">
        <f t="shared" si="468"/>
        <v>7</v>
      </c>
      <c r="AI568" s="40" t="str">
        <f t="shared" ref="AI568:AK568" si="522">AI544</f>
        <v>Employment</v>
      </c>
      <c r="AJ568" s="40">
        <f t="shared" si="522"/>
        <v>12</v>
      </c>
      <c r="AK568" s="40" t="str">
        <f t="shared" si="522"/>
        <v>Metric</v>
      </c>
      <c r="AL568" s="40" t="str">
        <f t="shared" si="476"/>
        <v>Pre</v>
      </c>
      <c r="AM568" s="40">
        <f t="shared" si="472"/>
        <v>2</v>
      </c>
      <c r="AN568" s="40">
        <f>VLOOKUP(AM568,'Inputs_Metric 7'!$G$49:$H$51,2,FALSE)</f>
        <v>0.5</v>
      </c>
      <c r="AO568" s="104">
        <f>SUMIFS(
INDEX('Step 1_Metric 7'!$W$1:$AD$99999,    1,    MATCH(CONCATENATE($AL568," - ",$AI568),'Step 1_Metric 7'!$W$1:$AD$1,0))         :          INDEX('Step 1_Metric 7'!$W$1:$AD$99999,    99999,    MATCH(CONCATENATE($AL568," - ",$AI568),'Step 1_Metric 7'!$W$1:$AD$1,0)),
'Step 1_Metric 7'!$C$1:$C$99999,       $AM568,    'Step 1_Metric 7'!$D$1:$D$99999,     $AG568         )</f>
        <v>0</v>
      </c>
      <c r="AP568" s="104" t="str">
        <f t="shared" si="460"/>
        <v/>
      </c>
      <c r="AQ568" s="104" t="str">
        <f t="shared" si="461"/>
        <v/>
      </c>
      <c r="AR568" s="104" t="str">
        <f t="shared" si="462"/>
        <v/>
      </c>
      <c r="AS568" s="104" t="str">
        <f t="shared" si="463"/>
        <v/>
      </c>
      <c r="AT568" s="104">
        <f t="shared" si="464"/>
        <v>0</v>
      </c>
      <c r="AU568" s="104">
        <f t="shared" si="465"/>
        <v>0</v>
      </c>
    </row>
    <row r="569" spans="32:47" x14ac:dyDescent="0.25">
      <c r="AF569" s="40">
        <f t="shared" si="494"/>
        <v>24</v>
      </c>
      <c r="AG569" s="40" t="str">
        <f t="shared" si="458"/>
        <v/>
      </c>
      <c r="AH569" s="40">
        <f t="shared" si="468"/>
        <v>7</v>
      </c>
      <c r="AI569" s="40" t="str">
        <f t="shared" ref="AI569:AK569" si="523">AI545</f>
        <v>Employment</v>
      </c>
      <c r="AJ569" s="40">
        <f t="shared" si="523"/>
        <v>12</v>
      </c>
      <c r="AK569" s="40" t="str">
        <f t="shared" si="523"/>
        <v>Metric</v>
      </c>
      <c r="AL569" s="40" t="str">
        <f t="shared" si="476"/>
        <v>Pre</v>
      </c>
      <c r="AM569" s="40">
        <f t="shared" si="472"/>
        <v>20</v>
      </c>
      <c r="AN569" s="40">
        <f>VLOOKUP(AM569,'Inputs_Metric 7'!$G$49:$H$51,2,FALSE)</f>
        <v>0.05</v>
      </c>
      <c r="AO569" s="104">
        <f>SUMIFS(
INDEX('Step 1_Metric 7'!$W$1:$AD$99999,    1,    MATCH(CONCATENATE($AL569," - ",$AI569),'Step 1_Metric 7'!$W$1:$AD$1,0))         :          INDEX('Step 1_Metric 7'!$W$1:$AD$99999,    99999,    MATCH(CONCATENATE($AL569," - ",$AI569),'Step 1_Metric 7'!$W$1:$AD$1,0)),
'Step 1_Metric 7'!$C$1:$C$99999,       $AM569,    'Step 1_Metric 7'!$D$1:$D$99999,     $AG569         )</f>
        <v>0</v>
      </c>
      <c r="AP569" s="104" t="str">
        <f t="shared" si="460"/>
        <v/>
      </c>
      <c r="AQ569" s="104" t="str">
        <f t="shared" si="461"/>
        <v/>
      </c>
      <c r="AR569" s="104">
        <f t="shared" si="462"/>
        <v>0</v>
      </c>
      <c r="AS569" s="104">
        <f t="shared" si="463"/>
        <v>0</v>
      </c>
      <c r="AT569" s="104" t="str">
        <f t="shared" si="464"/>
        <v/>
      </c>
      <c r="AU569" s="104">
        <f t="shared" si="465"/>
        <v>0</v>
      </c>
    </row>
    <row r="570" spans="32:47" x14ac:dyDescent="0.25">
      <c r="AF570" s="40">
        <f t="shared" si="494"/>
        <v>24</v>
      </c>
      <c r="AG570" s="40" t="str">
        <f t="shared" si="458"/>
        <v/>
      </c>
      <c r="AH570" s="40">
        <f t="shared" si="468"/>
        <v>7</v>
      </c>
      <c r="AI570" s="40" t="str">
        <f t="shared" ref="AI570:AK570" si="524">AI546</f>
        <v>Employment</v>
      </c>
      <c r="AJ570" s="40">
        <f t="shared" si="524"/>
        <v>12</v>
      </c>
      <c r="AK570" s="40" t="str">
        <f t="shared" si="524"/>
        <v>Metric</v>
      </c>
      <c r="AL570" s="40" t="str">
        <f t="shared" si="476"/>
        <v>Pre</v>
      </c>
      <c r="AM570" s="40">
        <f t="shared" si="472"/>
        <v>100</v>
      </c>
      <c r="AN570" s="40">
        <f>VLOOKUP(AM570,'Inputs_Metric 7'!$G$49:$H$51,2,FALSE)</f>
        <v>0.01</v>
      </c>
      <c r="AO570" s="104">
        <f>SUMIFS(
INDEX('Step 1_Metric 7'!$W$1:$AD$99999,    1,    MATCH(CONCATENATE($AL570," - ",$AI570),'Step 1_Metric 7'!$W$1:$AD$1,0))         :          INDEX('Step 1_Metric 7'!$W$1:$AD$99999,    99999,    MATCH(CONCATENATE($AL570," - ",$AI570),'Step 1_Metric 7'!$W$1:$AD$1,0)),
'Step 1_Metric 7'!$C$1:$C$99999,       $AM570,    'Step 1_Metric 7'!$D$1:$D$99999,     $AG570         )</f>
        <v>0</v>
      </c>
      <c r="AP570" s="104">
        <f t="shared" si="460"/>
        <v>0</v>
      </c>
      <c r="AQ570" s="104">
        <f t="shared" si="461"/>
        <v>0</v>
      </c>
      <c r="AR570" s="104" t="str">
        <f t="shared" si="462"/>
        <v/>
      </c>
      <c r="AS570" s="104" t="str">
        <f t="shared" si="463"/>
        <v/>
      </c>
      <c r="AT570" s="104" t="str">
        <f t="shared" si="464"/>
        <v/>
      </c>
      <c r="AU570" s="104">
        <f t="shared" si="465"/>
        <v>0</v>
      </c>
    </row>
    <row r="571" spans="32:47" x14ac:dyDescent="0.25">
      <c r="AF571" s="40">
        <f t="shared" si="494"/>
        <v>24</v>
      </c>
      <c r="AG571" s="40" t="str">
        <f t="shared" si="458"/>
        <v/>
      </c>
      <c r="AH571" s="40">
        <f t="shared" si="468"/>
        <v>7</v>
      </c>
      <c r="AI571" s="40" t="str">
        <f t="shared" ref="AI571:AK571" si="525">AI547</f>
        <v>Employment</v>
      </c>
      <c r="AJ571" s="40">
        <f t="shared" si="525"/>
        <v>12</v>
      </c>
      <c r="AK571" s="40" t="str">
        <f t="shared" si="525"/>
        <v>Metric</v>
      </c>
      <c r="AL571" s="40" t="str">
        <f t="shared" si="476"/>
        <v>Post</v>
      </c>
      <c r="AM571" s="40">
        <f t="shared" si="472"/>
        <v>2</v>
      </c>
      <c r="AN571" s="40">
        <f>VLOOKUP(AM571,'Inputs_Metric 7'!$G$49:$H$51,2,FALSE)</f>
        <v>0.5</v>
      </c>
      <c r="AO571" s="104">
        <f>SUMIFS(
INDEX('Step 1_Metric 7'!$W$1:$AD$99999,    1,    MATCH(CONCATENATE($AL571," - ",$AI571),'Step 1_Metric 7'!$W$1:$AD$1,0))         :          INDEX('Step 1_Metric 7'!$W$1:$AD$99999,    99999,    MATCH(CONCATENATE($AL571," - ",$AI571),'Step 1_Metric 7'!$W$1:$AD$1,0)),
'Step 1_Metric 7'!$C$1:$C$99999,       $AM571,    'Step 1_Metric 7'!$D$1:$D$99999,     $AG571         )</f>
        <v>0</v>
      </c>
      <c r="AP571" s="104" t="str">
        <f t="shared" si="460"/>
        <v/>
      </c>
      <c r="AQ571" s="104" t="str">
        <f t="shared" si="461"/>
        <v/>
      </c>
      <c r="AR571" s="104" t="str">
        <f t="shared" si="462"/>
        <v/>
      </c>
      <c r="AS571" s="104" t="str">
        <f t="shared" si="463"/>
        <v/>
      </c>
      <c r="AT571" s="104">
        <f t="shared" si="464"/>
        <v>0</v>
      </c>
      <c r="AU571" s="104">
        <f t="shared" si="465"/>
        <v>0</v>
      </c>
    </row>
    <row r="572" spans="32:47" x14ac:dyDescent="0.25">
      <c r="AF572" s="40">
        <f t="shared" si="494"/>
        <v>24</v>
      </c>
      <c r="AG572" s="40" t="str">
        <f t="shared" si="458"/>
        <v/>
      </c>
      <c r="AH572" s="40">
        <f t="shared" si="468"/>
        <v>7</v>
      </c>
      <c r="AI572" s="40" t="str">
        <f t="shared" ref="AI572:AK572" si="526">AI548</f>
        <v>Employment</v>
      </c>
      <c r="AJ572" s="40">
        <f t="shared" si="526"/>
        <v>12</v>
      </c>
      <c r="AK572" s="40" t="str">
        <f t="shared" si="526"/>
        <v>Metric</v>
      </c>
      <c r="AL572" s="40" t="str">
        <f t="shared" si="476"/>
        <v>Post</v>
      </c>
      <c r="AM572" s="40">
        <f t="shared" si="472"/>
        <v>20</v>
      </c>
      <c r="AN572" s="40">
        <f>VLOOKUP(AM572,'Inputs_Metric 7'!$G$49:$H$51,2,FALSE)</f>
        <v>0.05</v>
      </c>
      <c r="AO572" s="104">
        <f>SUMIFS(
INDEX('Step 1_Metric 7'!$W$1:$AD$99999,    1,    MATCH(CONCATENATE($AL572," - ",$AI572),'Step 1_Metric 7'!$W$1:$AD$1,0))         :          INDEX('Step 1_Metric 7'!$W$1:$AD$99999,    99999,    MATCH(CONCATENATE($AL572," - ",$AI572),'Step 1_Metric 7'!$W$1:$AD$1,0)),
'Step 1_Metric 7'!$C$1:$C$99999,       $AM572,    'Step 1_Metric 7'!$D$1:$D$99999,     $AG572         )</f>
        <v>0</v>
      </c>
      <c r="AP572" s="104" t="str">
        <f t="shared" si="460"/>
        <v/>
      </c>
      <c r="AQ572" s="104" t="str">
        <f t="shared" si="461"/>
        <v/>
      </c>
      <c r="AR572" s="104">
        <f t="shared" si="462"/>
        <v>0</v>
      </c>
      <c r="AS572" s="104">
        <f t="shared" si="463"/>
        <v>0</v>
      </c>
      <c r="AT572" s="104" t="str">
        <f t="shared" si="464"/>
        <v/>
      </c>
      <c r="AU572" s="104">
        <f t="shared" si="465"/>
        <v>0</v>
      </c>
    </row>
    <row r="573" spans="32:47" x14ac:dyDescent="0.25">
      <c r="AF573" s="40">
        <f t="shared" si="494"/>
        <v>24</v>
      </c>
      <c r="AG573" s="40" t="str">
        <f t="shared" si="458"/>
        <v/>
      </c>
      <c r="AH573" s="40">
        <f t="shared" si="468"/>
        <v>7</v>
      </c>
      <c r="AI573" s="40" t="str">
        <f t="shared" ref="AI573:AK573" si="527">AI549</f>
        <v>Employment</v>
      </c>
      <c r="AJ573" s="40">
        <f t="shared" si="527"/>
        <v>12</v>
      </c>
      <c r="AK573" s="40" t="str">
        <f t="shared" si="527"/>
        <v>Metric</v>
      </c>
      <c r="AL573" s="40" t="str">
        <f t="shared" si="476"/>
        <v>Post</v>
      </c>
      <c r="AM573" s="40">
        <f t="shared" si="472"/>
        <v>100</v>
      </c>
      <c r="AN573" s="40">
        <f>VLOOKUP(AM573,'Inputs_Metric 7'!$G$49:$H$51,2,FALSE)</f>
        <v>0.01</v>
      </c>
      <c r="AO573" s="104">
        <f>SUMIFS(
INDEX('Step 1_Metric 7'!$W$1:$AD$99999,    1,    MATCH(CONCATENATE($AL573," - ",$AI573),'Step 1_Metric 7'!$W$1:$AD$1,0))         :          INDEX('Step 1_Metric 7'!$W$1:$AD$99999,    99999,    MATCH(CONCATENATE($AL573," - ",$AI573),'Step 1_Metric 7'!$W$1:$AD$1,0)),
'Step 1_Metric 7'!$C$1:$C$99999,       $AM573,    'Step 1_Metric 7'!$D$1:$D$99999,     $AG573         )</f>
        <v>0</v>
      </c>
      <c r="AP573" s="104">
        <f t="shared" si="460"/>
        <v>0</v>
      </c>
      <c r="AQ573" s="104">
        <f t="shared" si="461"/>
        <v>0</v>
      </c>
      <c r="AR573" s="104" t="str">
        <f t="shared" si="462"/>
        <v/>
      </c>
      <c r="AS573" s="104" t="str">
        <f t="shared" si="463"/>
        <v/>
      </c>
      <c r="AT573" s="104" t="str">
        <f t="shared" si="464"/>
        <v/>
      </c>
      <c r="AU573" s="104">
        <f t="shared" si="465"/>
        <v>0</v>
      </c>
    </row>
    <row r="574" spans="32:47" x14ac:dyDescent="0.25">
      <c r="AF574" s="40">
        <f t="shared" si="494"/>
        <v>24</v>
      </c>
      <c r="AG574" s="40" t="str">
        <f t="shared" si="458"/>
        <v/>
      </c>
      <c r="AH574" s="40">
        <f t="shared" si="468"/>
        <v>7</v>
      </c>
      <c r="AI574" s="40" t="str">
        <f t="shared" ref="AI574:AK574" si="528">AI550</f>
        <v>Output</v>
      </c>
      <c r="AJ574" s="40">
        <f t="shared" si="528"/>
        <v>1</v>
      </c>
      <c r="AK574" s="40" t="str">
        <f t="shared" si="528"/>
        <v>Priority Metric</v>
      </c>
      <c r="AL574" s="40" t="str">
        <f t="shared" si="476"/>
        <v>Pre</v>
      </c>
      <c r="AM574" s="40">
        <f t="shared" si="472"/>
        <v>2</v>
      </c>
      <c r="AN574" s="40">
        <f>VLOOKUP(AM574,'Inputs_Metric 7'!$G$49:$H$51,2,FALSE)</f>
        <v>0.5</v>
      </c>
      <c r="AO574" s="104">
        <f>SUMIFS(
INDEX('Step 1_Metric 7'!$W$1:$AD$99999,    1,    MATCH(CONCATENATE($AL574," - ",$AI574),'Step 1_Metric 7'!$W$1:$AD$1,0))         :          INDEX('Step 1_Metric 7'!$W$1:$AD$99999,    99999,    MATCH(CONCATENATE($AL574," - ",$AI574),'Step 1_Metric 7'!$W$1:$AD$1,0)),
'Step 1_Metric 7'!$C$1:$C$99999,       $AM574,    'Step 1_Metric 7'!$D$1:$D$99999,     $AG574         )</f>
        <v>0</v>
      </c>
      <c r="AP574" s="104" t="str">
        <f t="shared" si="460"/>
        <v/>
      </c>
      <c r="AQ574" s="104" t="str">
        <f t="shared" si="461"/>
        <v/>
      </c>
      <c r="AR574" s="104" t="str">
        <f t="shared" si="462"/>
        <v/>
      </c>
      <c r="AS574" s="104" t="str">
        <f t="shared" si="463"/>
        <v/>
      </c>
      <c r="AT574" s="104">
        <f t="shared" si="464"/>
        <v>0</v>
      </c>
      <c r="AU574" s="104">
        <f t="shared" si="465"/>
        <v>0</v>
      </c>
    </row>
    <row r="575" spans="32:47" x14ac:dyDescent="0.25">
      <c r="AF575" s="40">
        <f t="shared" si="494"/>
        <v>24</v>
      </c>
      <c r="AG575" s="40" t="str">
        <f t="shared" si="458"/>
        <v/>
      </c>
      <c r="AH575" s="40">
        <f t="shared" si="468"/>
        <v>7</v>
      </c>
      <c r="AI575" s="40" t="str">
        <f t="shared" ref="AI575:AK575" si="529">AI551</f>
        <v>Output</v>
      </c>
      <c r="AJ575" s="40">
        <f t="shared" si="529"/>
        <v>1</v>
      </c>
      <c r="AK575" s="40" t="str">
        <f t="shared" si="529"/>
        <v>Priority Metric</v>
      </c>
      <c r="AL575" s="40" t="str">
        <f t="shared" si="476"/>
        <v>Pre</v>
      </c>
      <c r="AM575" s="40">
        <f t="shared" si="472"/>
        <v>20</v>
      </c>
      <c r="AN575" s="40">
        <f>VLOOKUP(AM575,'Inputs_Metric 7'!$G$49:$H$51,2,FALSE)</f>
        <v>0.05</v>
      </c>
      <c r="AO575" s="104">
        <f>SUMIFS(
INDEX('Step 1_Metric 7'!$W$1:$AD$99999,    1,    MATCH(CONCATENATE($AL575," - ",$AI575),'Step 1_Metric 7'!$W$1:$AD$1,0))         :          INDEX('Step 1_Metric 7'!$W$1:$AD$99999,    99999,    MATCH(CONCATENATE($AL575," - ",$AI575),'Step 1_Metric 7'!$W$1:$AD$1,0)),
'Step 1_Metric 7'!$C$1:$C$99999,       $AM575,    'Step 1_Metric 7'!$D$1:$D$99999,     $AG575         )</f>
        <v>0</v>
      </c>
      <c r="AP575" s="104" t="str">
        <f t="shared" si="460"/>
        <v/>
      </c>
      <c r="AQ575" s="104" t="str">
        <f t="shared" si="461"/>
        <v/>
      </c>
      <c r="AR575" s="104">
        <f t="shared" si="462"/>
        <v>0</v>
      </c>
      <c r="AS575" s="104">
        <f t="shared" si="463"/>
        <v>0</v>
      </c>
      <c r="AT575" s="104" t="str">
        <f t="shared" si="464"/>
        <v/>
      </c>
      <c r="AU575" s="104">
        <f t="shared" si="465"/>
        <v>0</v>
      </c>
    </row>
    <row r="576" spans="32:47" x14ac:dyDescent="0.25">
      <c r="AF576" s="40">
        <f t="shared" si="494"/>
        <v>24</v>
      </c>
      <c r="AG576" s="40" t="str">
        <f t="shared" si="458"/>
        <v/>
      </c>
      <c r="AH576" s="40">
        <f t="shared" si="468"/>
        <v>7</v>
      </c>
      <c r="AI576" s="40" t="str">
        <f t="shared" ref="AI576:AK576" si="530">AI552</f>
        <v>Output</v>
      </c>
      <c r="AJ576" s="40">
        <f t="shared" si="530"/>
        <v>1</v>
      </c>
      <c r="AK576" s="40" t="str">
        <f t="shared" si="530"/>
        <v>Priority Metric</v>
      </c>
      <c r="AL576" s="40" t="str">
        <f t="shared" si="476"/>
        <v>Pre</v>
      </c>
      <c r="AM576" s="40">
        <f t="shared" si="472"/>
        <v>100</v>
      </c>
      <c r="AN576" s="40">
        <f>VLOOKUP(AM576,'Inputs_Metric 7'!$G$49:$H$51,2,FALSE)</f>
        <v>0.01</v>
      </c>
      <c r="AO576" s="104">
        <f>SUMIFS(
INDEX('Step 1_Metric 7'!$W$1:$AD$99999,    1,    MATCH(CONCATENATE($AL576," - ",$AI576),'Step 1_Metric 7'!$W$1:$AD$1,0))         :          INDEX('Step 1_Metric 7'!$W$1:$AD$99999,    99999,    MATCH(CONCATENATE($AL576," - ",$AI576),'Step 1_Metric 7'!$W$1:$AD$1,0)),
'Step 1_Metric 7'!$C$1:$C$99999,       $AM576,    'Step 1_Metric 7'!$D$1:$D$99999,     $AG576         )</f>
        <v>0</v>
      </c>
      <c r="AP576" s="104">
        <f t="shared" si="460"/>
        <v>0</v>
      </c>
      <c r="AQ576" s="104">
        <f t="shared" si="461"/>
        <v>0</v>
      </c>
      <c r="AR576" s="104" t="str">
        <f t="shared" si="462"/>
        <v/>
      </c>
      <c r="AS576" s="104" t="str">
        <f t="shared" si="463"/>
        <v/>
      </c>
      <c r="AT576" s="104" t="str">
        <f t="shared" si="464"/>
        <v/>
      </c>
      <c r="AU576" s="104">
        <f t="shared" si="465"/>
        <v>0</v>
      </c>
    </row>
    <row r="577" spans="32:47" x14ac:dyDescent="0.25">
      <c r="AF577" s="40">
        <f t="shared" si="494"/>
        <v>24</v>
      </c>
      <c r="AG577" s="40" t="str">
        <f t="shared" si="458"/>
        <v/>
      </c>
      <c r="AH577" s="40">
        <f t="shared" si="468"/>
        <v>7</v>
      </c>
      <c r="AI577" s="40" t="str">
        <f t="shared" ref="AI577:AK577" si="531">AI553</f>
        <v>Output</v>
      </c>
      <c r="AJ577" s="40">
        <f t="shared" si="531"/>
        <v>1</v>
      </c>
      <c r="AK577" s="40" t="str">
        <f t="shared" si="531"/>
        <v>Priority Metric</v>
      </c>
      <c r="AL577" s="40" t="str">
        <f t="shared" si="476"/>
        <v>Post</v>
      </c>
      <c r="AM577" s="40">
        <f t="shared" si="472"/>
        <v>2</v>
      </c>
      <c r="AN577" s="40">
        <f>VLOOKUP(AM577,'Inputs_Metric 7'!$G$49:$H$51,2,FALSE)</f>
        <v>0.5</v>
      </c>
      <c r="AO577" s="104">
        <f>SUMIFS(
INDEX('Step 1_Metric 7'!$W$1:$AD$99999,    1,    MATCH(CONCATENATE($AL577," - ",$AI577),'Step 1_Metric 7'!$W$1:$AD$1,0))         :          INDEX('Step 1_Metric 7'!$W$1:$AD$99999,    99999,    MATCH(CONCATENATE($AL577," - ",$AI577),'Step 1_Metric 7'!$W$1:$AD$1,0)),
'Step 1_Metric 7'!$C$1:$C$99999,       $AM577,    'Step 1_Metric 7'!$D$1:$D$99999,     $AG577         )</f>
        <v>0</v>
      </c>
      <c r="AP577" s="104" t="str">
        <f t="shared" si="460"/>
        <v/>
      </c>
      <c r="AQ577" s="104" t="str">
        <f t="shared" si="461"/>
        <v/>
      </c>
      <c r="AR577" s="104" t="str">
        <f t="shared" si="462"/>
        <v/>
      </c>
      <c r="AS577" s="104" t="str">
        <f t="shared" si="463"/>
        <v/>
      </c>
      <c r="AT577" s="104">
        <f t="shared" si="464"/>
        <v>0</v>
      </c>
      <c r="AU577" s="104">
        <f t="shared" si="465"/>
        <v>0</v>
      </c>
    </row>
    <row r="578" spans="32:47" x14ac:dyDescent="0.25">
      <c r="AF578" s="40">
        <f t="shared" si="494"/>
        <v>24</v>
      </c>
      <c r="AG578" s="40" t="str">
        <f t="shared" si="458"/>
        <v/>
      </c>
      <c r="AH578" s="40">
        <f t="shared" si="468"/>
        <v>7</v>
      </c>
      <c r="AI578" s="40" t="str">
        <f t="shared" ref="AI578:AK578" si="532">AI554</f>
        <v>Output</v>
      </c>
      <c r="AJ578" s="40">
        <f t="shared" si="532"/>
        <v>1</v>
      </c>
      <c r="AK578" s="40" t="str">
        <f t="shared" si="532"/>
        <v>Priority Metric</v>
      </c>
      <c r="AL578" s="40" t="str">
        <f t="shared" si="476"/>
        <v>Post</v>
      </c>
      <c r="AM578" s="40">
        <f t="shared" si="472"/>
        <v>20</v>
      </c>
      <c r="AN578" s="40">
        <f>VLOOKUP(AM578,'Inputs_Metric 7'!$G$49:$H$51,2,FALSE)</f>
        <v>0.05</v>
      </c>
      <c r="AO578" s="104">
        <f>SUMIFS(
INDEX('Step 1_Metric 7'!$W$1:$AD$99999,    1,    MATCH(CONCATENATE($AL578," - ",$AI578),'Step 1_Metric 7'!$W$1:$AD$1,0))         :          INDEX('Step 1_Metric 7'!$W$1:$AD$99999,    99999,    MATCH(CONCATENATE($AL578," - ",$AI578),'Step 1_Metric 7'!$W$1:$AD$1,0)),
'Step 1_Metric 7'!$C$1:$C$99999,       $AM578,    'Step 1_Metric 7'!$D$1:$D$99999,     $AG578         )</f>
        <v>0</v>
      </c>
      <c r="AP578" s="104" t="str">
        <f t="shared" si="460"/>
        <v/>
      </c>
      <c r="AQ578" s="104" t="str">
        <f t="shared" si="461"/>
        <v/>
      </c>
      <c r="AR578" s="104">
        <f t="shared" si="462"/>
        <v>0</v>
      </c>
      <c r="AS578" s="104">
        <f t="shared" si="463"/>
        <v>0</v>
      </c>
      <c r="AT578" s="104" t="str">
        <f t="shared" si="464"/>
        <v/>
      </c>
      <c r="AU578" s="104">
        <f t="shared" si="465"/>
        <v>0</v>
      </c>
    </row>
    <row r="579" spans="32:47" x14ac:dyDescent="0.25">
      <c r="AF579" s="40">
        <f t="shared" si="494"/>
        <v>24</v>
      </c>
      <c r="AG579" s="40" t="str">
        <f t="shared" ref="AG579:AG642" si="533">VLOOKUP(AF579,$B$62:$C$296,2,FALSE)</f>
        <v/>
      </c>
      <c r="AH579" s="40">
        <f t="shared" si="468"/>
        <v>7</v>
      </c>
      <c r="AI579" s="40" t="str">
        <f t="shared" ref="AI579:AK579" si="534">AI555</f>
        <v>Output</v>
      </c>
      <c r="AJ579" s="40">
        <f t="shared" si="534"/>
        <v>1</v>
      </c>
      <c r="AK579" s="40" t="str">
        <f t="shared" si="534"/>
        <v>Priority Metric</v>
      </c>
      <c r="AL579" s="40" t="str">
        <f t="shared" si="476"/>
        <v>Post</v>
      </c>
      <c r="AM579" s="40">
        <f t="shared" si="472"/>
        <v>100</v>
      </c>
      <c r="AN579" s="40">
        <f>VLOOKUP(AM579,'Inputs_Metric 7'!$G$49:$H$51,2,FALSE)</f>
        <v>0.01</v>
      </c>
      <c r="AO579" s="104">
        <f>SUMIFS(
INDEX('Step 1_Metric 7'!$W$1:$AD$99999,    1,    MATCH(CONCATENATE($AL579," - ",$AI579),'Step 1_Metric 7'!$W$1:$AD$1,0))         :          INDEX('Step 1_Metric 7'!$W$1:$AD$99999,    99999,    MATCH(CONCATENATE($AL579," - ",$AI579),'Step 1_Metric 7'!$W$1:$AD$1,0)),
'Step 1_Metric 7'!$C$1:$C$99999,       $AM579,    'Step 1_Metric 7'!$D$1:$D$99999,     $AG579         )</f>
        <v>0</v>
      </c>
      <c r="AP579" s="104">
        <f t="shared" ref="AP579:AP642" si="535">IF(AN579=0.01,AO579*AN579,"")</f>
        <v>0</v>
      </c>
      <c r="AQ579" s="104">
        <f t="shared" ref="AQ579:AQ642" si="536">IF(AN579=0.01,(0.5)*(AN578-AN579)*(AO579-AO578),"")</f>
        <v>0</v>
      </c>
      <c r="AR579" s="104" t="str">
        <f t="shared" ref="AR579:AR642" si="537">IF(AN579=0.05,(AN579-AN619)*AO579,"")</f>
        <v/>
      </c>
      <c r="AS579" s="104" t="str">
        <f t="shared" ref="AS579:AS642" si="538">IF(AN579=0.05,(0.5)*(AN578-AN579)*(AO579-AO578),"")</f>
        <v/>
      </c>
      <c r="AT579" s="104" t="str">
        <f t="shared" ref="AT579:AT642" si="539">IF(AN579=0.5,(AN579-AN619)*AO579,"")</f>
        <v/>
      </c>
      <c r="AU579" s="104">
        <f t="shared" ref="AU579:AU642" si="540">SUM(AP579:AT579)</f>
        <v>0</v>
      </c>
    </row>
    <row r="580" spans="32:47" x14ac:dyDescent="0.25">
      <c r="AF580" s="40">
        <f t="shared" si="494"/>
        <v>25</v>
      </c>
      <c r="AG580" s="40" t="str">
        <f t="shared" si="533"/>
        <v/>
      </c>
      <c r="AH580" s="40">
        <f t="shared" si="468"/>
        <v>7</v>
      </c>
      <c r="AI580" s="40" t="str">
        <f t="shared" ref="AI580:AK580" si="541">AI556</f>
        <v>Proprietor's Income</v>
      </c>
      <c r="AJ580" s="40">
        <f t="shared" si="541"/>
        <v>10</v>
      </c>
      <c r="AK580" s="40" t="str">
        <f t="shared" si="541"/>
        <v>Metric</v>
      </c>
      <c r="AL580" s="40" t="str">
        <f t="shared" si="476"/>
        <v>Pre</v>
      </c>
      <c r="AM580" s="40">
        <f t="shared" si="472"/>
        <v>2</v>
      </c>
      <c r="AN580" s="40">
        <f>VLOOKUP(AM580,'Inputs_Metric 7'!$G$49:$H$51,2,FALSE)</f>
        <v>0.5</v>
      </c>
      <c r="AO580" s="104">
        <f>SUMIFS(
INDEX('Step 1_Metric 7'!$W$1:$AD$99999,    1,    MATCH(CONCATENATE($AL580," - ",$AI580),'Step 1_Metric 7'!$W$1:$AD$1,0))         :          INDEX('Step 1_Metric 7'!$W$1:$AD$99999,    99999,    MATCH(CONCATENATE($AL580," - ",$AI580),'Step 1_Metric 7'!$W$1:$AD$1,0)),
'Step 1_Metric 7'!$C$1:$C$99999,       $AM580,    'Step 1_Metric 7'!$D$1:$D$99999,     $AG580         )</f>
        <v>0</v>
      </c>
      <c r="AP580" s="104" t="str">
        <f t="shared" si="535"/>
        <v/>
      </c>
      <c r="AQ580" s="104" t="str">
        <f t="shared" si="536"/>
        <v/>
      </c>
      <c r="AR580" s="104" t="str">
        <f t="shared" si="537"/>
        <v/>
      </c>
      <c r="AS580" s="104" t="str">
        <f t="shared" si="538"/>
        <v/>
      </c>
      <c r="AT580" s="104">
        <f t="shared" si="539"/>
        <v>0</v>
      </c>
      <c r="AU580" s="104">
        <f t="shared" si="540"/>
        <v>0</v>
      </c>
    </row>
    <row r="581" spans="32:47" x14ac:dyDescent="0.25">
      <c r="AF581" s="40">
        <f t="shared" si="494"/>
        <v>25</v>
      </c>
      <c r="AG581" s="40" t="str">
        <f t="shared" si="533"/>
        <v/>
      </c>
      <c r="AH581" s="40">
        <f t="shared" si="468"/>
        <v>7</v>
      </c>
      <c r="AI581" s="40" t="str">
        <f t="shared" ref="AI581:AK581" si="542">AI557</f>
        <v>Proprietor's Income</v>
      </c>
      <c r="AJ581" s="40">
        <f t="shared" si="542"/>
        <v>10</v>
      </c>
      <c r="AK581" s="40" t="str">
        <f t="shared" si="542"/>
        <v>Metric</v>
      </c>
      <c r="AL581" s="40" t="str">
        <f t="shared" si="476"/>
        <v>Pre</v>
      </c>
      <c r="AM581" s="40">
        <f t="shared" si="472"/>
        <v>20</v>
      </c>
      <c r="AN581" s="40">
        <f>VLOOKUP(AM581,'Inputs_Metric 7'!$G$49:$H$51,2,FALSE)</f>
        <v>0.05</v>
      </c>
      <c r="AO581" s="104">
        <f>SUMIFS(
INDEX('Step 1_Metric 7'!$W$1:$AD$99999,    1,    MATCH(CONCATENATE($AL581," - ",$AI581),'Step 1_Metric 7'!$W$1:$AD$1,0))         :          INDEX('Step 1_Metric 7'!$W$1:$AD$99999,    99999,    MATCH(CONCATENATE($AL581," - ",$AI581),'Step 1_Metric 7'!$W$1:$AD$1,0)),
'Step 1_Metric 7'!$C$1:$C$99999,       $AM581,    'Step 1_Metric 7'!$D$1:$D$99999,     $AG581         )</f>
        <v>0</v>
      </c>
      <c r="AP581" s="104" t="str">
        <f t="shared" si="535"/>
        <v/>
      </c>
      <c r="AQ581" s="104" t="str">
        <f t="shared" si="536"/>
        <v/>
      </c>
      <c r="AR581" s="104">
        <f t="shared" si="537"/>
        <v>0</v>
      </c>
      <c r="AS581" s="104">
        <f t="shared" si="538"/>
        <v>0</v>
      </c>
      <c r="AT581" s="104" t="str">
        <f t="shared" si="539"/>
        <v/>
      </c>
      <c r="AU581" s="104">
        <f t="shared" si="540"/>
        <v>0</v>
      </c>
    </row>
    <row r="582" spans="32:47" x14ac:dyDescent="0.25">
      <c r="AF582" s="40">
        <f t="shared" si="494"/>
        <v>25</v>
      </c>
      <c r="AG582" s="40" t="str">
        <f t="shared" si="533"/>
        <v/>
      </c>
      <c r="AH582" s="40">
        <f t="shared" ref="AH582:AH645" si="543">AH581</f>
        <v>7</v>
      </c>
      <c r="AI582" s="40" t="str">
        <f t="shared" ref="AI582:AK582" si="544">AI558</f>
        <v>Proprietor's Income</v>
      </c>
      <c r="AJ582" s="40">
        <f t="shared" si="544"/>
        <v>10</v>
      </c>
      <c r="AK582" s="40" t="str">
        <f t="shared" si="544"/>
        <v>Metric</v>
      </c>
      <c r="AL582" s="40" t="str">
        <f t="shared" si="476"/>
        <v>Pre</v>
      </c>
      <c r="AM582" s="40">
        <f t="shared" si="472"/>
        <v>100</v>
      </c>
      <c r="AN582" s="40">
        <f>VLOOKUP(AM582,'Inputs_Metric 7'!$G$49:$H$51,2,FALSE)</f>
        <v>0.01</v>
      </c>
      <c r="AO582" s="104">
        <f>SUMIFS(
INDEX('Step 1_Metric 7'!$W$1:$AD$99999,    1,    MATCH(CONCATENATE($AL582," - ",$AI582),'Step 1_Metric 7'!$W$1:$AD$1,0))         :          INDEX('Step 1_Metric 7'!$W$1:$AD$99999,    99999,    MATCH(CONCATENATE($AL582," - ",$AI582),'Step 1_Metric 7'!$W$1:$AD$1,0)),
'Step 1_Metric 7'!$C$1:$C$99999,       $AM582,    'Step 1_Metric 7'!$D$1:$D$99999,     $AG582         )</f>
        <v>0</v>
      </c>
      <c r="AP582" s="104">
        <f t="shared" si="535"/>
        <v>0</v>
      </c>
      <c r="AQ582" s="104">
        <f t="shared" si="536"/>
        <v>0</v>
      </c>
      <c r="AR582" s="104" t="str">
        <f t="shared" si="537"/>
        <v/>
      </c>
      <c r="AS582" s="104" t="str">
        <f t="shared" si="538"/>
        <v/>
      </c>
      <c r="AT582" s="104" t="str">
        <f t="shared" si="539"/>
        <v/>
      </c>
      <c r="AU582" s="104">
        <f t="shared" si="540"/>
        <v>0</v>
      </c>
    </row>
    <row r="583" spans="32:47" x14ac:dyDescent="0.25">
      <c r="AF583" s="40">
        <f t="shared" si="494"/>
        <v>25</v>
      </c>
      <c r="AG583" s="40" t="str">
        <f t="shared" si="533"/>
        <v/>
      </c>
      <c r="AH583" s="40">
        <f t="shared" si="543"/>
        <v>7</v>
      </c>
      <c r="AI583" s="40" t="str">
        <f t="shared" ref="AI583:AK583" si="545">AI559</f>
        <v>Proprietor's Income</v>
      </c>
      <c r="AJ583" s="40">
        <f t="shared" si="545"/>
        <v>10</v>
      </c>
      <c r="AK583" s="40" t="str">
        <f t="shared" si="545"/>
        <v>Metric</v>
      </c>
      <c r="AL583" s="40" t="str">
        <f t="shared" si="476"/>
        <v>Post</v>
      </c>
      <c r="AM583" s="40">
        <f t="shared" si="472"/>
        <v>2</v>
      </c>
      <c r="AN583" s="40">
        <f>VLOOKUP(AM583,'Inputs_Metric 7'!$G$49:$H$51,2,FALSE)</f>
        <v>0.5</v>
      </c>
      <c r="AO583" s="104">
        <f>SUMIFS(
INDEX('Step 1_Metric 7'!$W$1:$AD$99999,    1,    MATCH(CONCATENATE($AL583," - ",$AI583),'Step 1_Metric 7'!$W$1:$AD$1,0))         :          INDEX('Step 1_Metric 7'!$W$1:$AD$99999,    99999,    MATCH(CONCATENATE($AL583," - ",$AI583),'Step 1_Metric 7'!$W$1:$AD$1,0)),
'Step 1_Metric 7'!$C$1:$C$99999,       $AM583,    'Step 1_Metric 7'!$D$1:$D$99999,     $AG583         )</f>
        <v>0</v>
      </c>
      <c r="AP583" s="104" t="str">
        <f t="shared" si="535"/>
        <v/>
      </c>
      <c r="AQ583" s="104" t="str">
        <f t="shared" si="536"/>
        <v/>
      </c>
      <c r="AR583" s="104" t="str">
        <f t="shared" si="537"/>
        <v/>
      </c>
      <c r="AS583" s="104" t="str">
        <f t="shared" si="538"/>
        <v/>
      </c>
      <c r="AT583" s="104">
        <f t="shared" si="539"/>
        <v>0</v>
      </c>
      <c r="AU583" s="104">
        <f t="shared" si="540"/>
        <v>0</v>
      </c>
    </row>
    <row r="584" spans="32:47" x14ac:dyDescent="0.25">
      <c r="AF584" s="40">
        <f t="shared" si="494"/>
        <v>25</v>
      </c>
      <c r="AG584" s="40" t="str">
        <f t="shared" si="533"/>
        <v/>
      </c>
      <c r="AH584" s="40">
        <f t="shared" si="543"/>
        <v>7</v>
      </c>
      <c r="AI584" s="40" t="str">
        <f t="shared" ref="AI584:AK584" si="546">AI560</f>
        <v>Proprietor's Income</v>
      </c>
      <c r="AJ584" s="40">
        <f t="shared" si="546"/>
        <v>10</v>
      </c>
      <c r="AK584" s="40" t="str">
        <f t="shared" si="546"/>
        <v>Metric</v>
      </c>
      <c r="AL584" s="40" t="str">
        <f t="shared" si="476"/>
        <v>Post</v>
      </c>
      <c r="AM584" s="40">
        <f t="shared" ref="AM584:AM647" si="547">AM581</f>
        <v>20</v>
      </c>
      <c r="AN584" s="40">
        <f>VLOOKUP(AM584,'Inputs_Metric 7'!$G$49:$H$51,2,FALSE)</f>
        <v>0.05</v>
      </c>
      <c r="AO584" s="104">
        <f>SUMIFS(
INDEX('Step 1_Metric 7'!$W$1:$AD$99999,    1,    MATCH(CONCATENATE($AL584," - ",$AI584),'Step 1_Metric 7'!$W$1:$AD$1,0))         :          INDEX('Step 1_Metric 7'!$W$1:$AD$99999,    99999,    MATCH(CONCATENATE($AL584," - ",$AI584),'Step 1_Metric 7'!$W$1:$AD$1,0)),
'Step 1_Metric 7'!$C$1:$C$99999,       $AM584,    'Step 1_Metric 7'!$D$1:$D$99999,     $AG584         )</f>
        <v>0</v>
      </c>
      <c r="AP584" s="104" t="str">
        <f t="shared" si="535"/>
        <v/>
      </c>
      <c r="AQ584" s="104" t="str">
        <f t="shared" si="536"/>
        <v/>
      </c>
      <c r="AR584" s="104">
        <f t="shared" si="537"/>
        <v>0</v>
      </c>
      <c r="AS584" s="104">
        <f t="shared" si="538"/>
        <v>0</v>
      </c>
      <c r="AT584" s="104" t="str">
        <f t="shared" si="539"/>
        <v/>
      </c>
      <c r="AU584" s="104">
        <f t="shared" si="540"/>
        <v>0</v>
      </c>
    </row>
    <row r="585" spans="32:47" x14ac:dyDescent="0.25">
      <c r="AF585" s="40">
        <f t="shared" si="494"/>
        <v>25</v>
      </c>
      <c r="AG585" s="40" t="str">
        <f t="shared" si="533"/>
        <v/>
      </c>
      <c r="AH585" s="40">
        <f t="shared" si="543"/>
        <v>7</v>
      </c>
      <c r="AI585" s="40" t="str">
        <f t="shared" ref="AI585:AK585" si="548">AI561</f>
        <v>Proprietor's Income</v>
      </c>
      <c r="AJ585" s="40">
        <f t="shared" si="548"/>
        <v>10</v>
      </c>
      <c r="AK585" s="40" t="str">
        <f t="shared" si="548"/>
        <v>Metric</v>
      </c>
      <c r="AL585" s="40" t="str">
        <f t="shared" si="476"/>
        <v>Post</v>
      </c>
      <c r="AM585" s="40">
        <f t="shared" si="547"/>
        <v>100</v>
      </c>
      <c r="AN585" s="40">
        <f>VLOOKUP(AM585,'Inputs_Metric 7'!$G$49:$H$51,2,FALSE)</f>
        <v>0.01</v>
      </c>
      <c r="AO585" s="104">
        <f>SUMIFS(
INDEX('Step 1_Metric 7'!$W$1:$AD$99999,    1,    MATCH(CONCATENATE($AL585," - ",$AI585),'Step 1_Metric 7'!$W$1:$AD$1,0))         :          INDEX('Step 1_Metric 7'!$W$1:$AD$99999,    99999,    MATCH(CONCATENATE($AL585," - ",$AI585),'Step 1_Metric 7'!$W$1:$AD$1,0)),
'Step 1_Metric 7'!$C$1:$C$99999,       $AM585,    'Step 1_Metric 7'!$D$1:$D$99999,     $AG585         )</f>
        <v>0</v>
      </c>
      <c r="AP585" s="104">
        <f t="shared" si="535"/>
        <v>0</v>
      </c>
      <c r="AQ585" s="104">
        <f t="shared" si="536"/>
        <v>0</v>
      </c>
      <c r="AR585" s="104" t="str">
        <f t="shared" si="537"/>
        <v/>
      </c>
      <c r="AS585" s="104" t="str">
        <f t="shared" si="538"/>
        <v/>
      </c>
      <c r="AT585" s="104" t="str">
        <f t="shared" si="539"/>
        <v/>
      </c>
      <c r="AU585" s="104">
        <f t="shared" si="540"/>
        <v>0</v>
      </c>
    </row>
    <row r="586" spans="32:47" x14ac:dyDescent="0.25">
      <c r="AF586" s="40">
        <f t="shared" si="494"/>
        <v>25</v>
      </c>
      <c r="AG586" s="40" t="str">
        <f t="shared" si="533"/>
        <v/>
      </c>
      <c r="AH586" s="40">
        <f t="shared" si="543"/>
        <v>7</v>
      </c>
      <c r="AI586" s="40" t="str">
        <f t="shared" ref="AI586:AK586" si="549">AI562</f>
        <v>Labor Income</v>
      </c>
      <c r="AJ586" s="40">
        <f t="shared" si="549"/>
        <v>11</v>
      </c>
      <c r="AK586" s="40" t="str">
        <f t="shared" si="549"/>
        <v>Metric</v>
      </c>
      <c r="AL586" s="40" t="str">
        <f t="shared" si="476"/>
        <v>Pre</v>
      </c>
      <c r="AM586" s="40">
        <f t="shared" si="547"/>
        <v>2</v>
      </c>
      <c r="AN586" s="40">
        <f>VLOOKUP(AM586,'Inputs_Metric 7'!$G$49:$H$51,2,FALSE)</f>
        <v>0.5</v>
      </c>
      <c r="AO586" s="104">
        <f>SUMIFS(
INDEX('Step 1_Metric 7'!$W$1:$AD$99999,    1,    MATCH(CONCATENATE($AL586," - ",$AI586),'Step 1_Metric 7'!$W$1:$AD$1,0))         :          INDEX('Step 1_Metric 7'!$W$1:$AD$99999,    99999,    MATCH(CONCATENATE($AL586," - ",$AI586),'Step 1_Metric 7'!$W$1:$AD$1,0)),
'Step 1_Metric 7'!$C$1:$C$99999,       $AM586,    'Step 1_Metric 7'!$D$1:$D$99999,     $AG586         )</f>
        <v>0</v>
      </c>
      <c r="AP586" s="104" t="str">
        <f t="shared" si="535"/>
        <v/>
      </c>
      <c r="AQ586" s="104" t="str">
        <f t="shared" si="536"/>
        <v/>
      </c>
      <c r="AR586" s="104" t="str">
        <f t="shared" si="537"/>
        <v/>
      </c>
      <c r="AS586" s="104" t="str">
        <f t="shared" si="538"/>
        <v/>
      </c>
      <c r="AT586" s="104">
        <f t="shared" si="539"/>
        <v>0</v>
      </c>
      <c r="AU586" s="104">
        <f t="shared" si="540"/>
        <v>0</v>
      </c>
    </row>
    <row r="587" spans="32:47" x14ac:dyDescent="0.25">
      <c r="AF587" s="40">
        <f t="shared" si="494"/>
        <v>25</v>
      </c>
      <c r="AG587" s="40" t="str">
        <f t="shared" si="533"/>
        <v/>
      </c>
      <c r="AH587" s="40">
        <f t="shared" si="543"/>
        <v>7</v>
      </c>
      <c r="AI587" s="40" t="str">
        <f t="shared" ref="AI587:AK587" si="550">AI563</f>
        <v>Labor Income</v>
      </c>
      <c r="AJ587" s="40">
        <f t="shared" si="550"/>
        <v>11</v>
      </c>
      <c r="AK587" s="40" t="str">
        <f t="shared" si="550"/>
        <v>Metric</v>
      </c>
      <c r="AL587" s="40" t="str">
        <f t="shared" ref="AL587:AL650" si="551">AL581</f>
        <v>Pre</v>
      </c>
      <c r="AM587" s="40">
        <f t="shared" si="547"/>
        <v>20</v>
      </c>
      <c r="AN587" s="40">
        <f>VLOOKUP(AM587,'Inputs_Metric 7'!$G$49:$H$51,2,FALSE)</f>
        <v>0.05</v>
      </c>
      <c r="AO587" s="104">
        <f>SUMIFS(
INDEX('Step 1_Metric 7'!$W$1:$AD$99999,    1,    MATCH(CONCATENATE($AL587," - ",$AI587),'Step 1_Metric 7'!$W$1:$AD$1,0))         :          INDEX('Step 1_Metric 7'!$W$1:$AD$99999,    99999,    MATCH(CONCATENATE($AL587," - ",$AI587),'Step 1_Metric 7'!$W$1:$AD$1,0)),
'Step 1_Metric 7'!$C$1:$C$99999,       $AM587,    'Step 1_Metric 7'!$D$1:$D$99999,     $AG587         )</f>
        <v>0</v>
      </c>
      <c r="AP587" s="104" t="str">
        <f t="shared" si="535"/>
        <v/>
      </c>
      <c r="AQ587" s="104" t="str">
        <f t="shared" si="536"/>
        <v/>
      </c>
      <c r="AR587" s="104">
        <f t="shared" si="537"/>
        <v>0</v>
      </c>
      <c r="AS587" s="104">
        <f t="shared" si="538"/>
        <v>0</v>
      </c>
      <c r="AT587" s="104" t="str">
        <f t="shared" si="539"/>
        <v/>
      </c>
      <c r="AU587" s="104">
        <f t="shared" si="540"/>
        <v>0</v>
      </c>
    </row>
    <row r="588" spans="32:47" x14ac:dyDescent="0.25">
      <c r="AF588" s="40">
        <f t="shared" si="494"/>
        <v>25</v>
      </c>
      <c r="AG588" s="40" t="str">
        <f t="shared" si="533"/>
        <v/>
      </c>
      <c r="AH588" s="40">
        <f t="shared" si="543"/>
        <v>7</v>
      </c>
      <c r="AI588" s="40" t="str">
        <f t="shared" ref="AI588:AK588" si="552">AI564</f>
        <v>Labor Income</v>
      </c>
      <c r="AJ588" s="40">
        <f t="shared" si="552"/>
        <v>11</v>
      </c>
      <c r="AK588" s="40" t="str">
        <f t="shared" si="552"/>
        <v>Metric</v>
      </c>
      <c r="AL588" s="40" t="str">
        <f t="shared" si="551"/>
        <v>Pre</v>
      </c>
      <c r="AM588" s="40">
        <f t="shared" si="547"/>
        <v>100</v>
      </c>
      <c r="AN588" s="40">
        <f>VLOOKUP(AM588,'Inputs_Metric 7'!$G$49:$H$51,2,FALSE)</f>
        <v>0.01</v>
      </c>
      <c r="AO588" s="104">
        <f>SUMIFS(
INDEX('Step 1_Metric 7'!$W$1:$AD$99999,    1,    MATCH(CONCATENATE($AL588," - ",$AI588),'Step 1_Metric 7'!$W$1:$AD$1,0))         :          INDEX('Step 1_Metric 7'!$W$1:$AD$99999,    99999,    MATCH(CONCATENATE($AL588," - ",$AI588),'Step 1_Metric 7'!$W$1:$AD$1,0)),
'Step 1_Metric 7'!$C$1:$C$99999,       $AM588,    'Step 1_Metric 7'!$D$1:$D$99999,     $AG588         )</f>
        <v>0</v>
      </c>
      <c r="AP588" s="104">
        <f t="shared" si="535"/>
        <v>0</v>
      </c>
      <c r="AQ588" s="104">
        <f t="shared" si="536"/>
        <v>0</v>
      </c>
      <c r="AR588" s="104" t="str">
        <f t="shared" si="537"/>
        <v/>
      </c>
      <c r="AS588" s="104" t="str">
        <f t="shared" si="538"/>
        <v/>
      </c>
      <c r="AT588" s="104" t="str">
        <f t="shared" si="539"/>
        <v/>
      </c>
      <c r="AU588" s="104">
        <f t="shared" si="540"/>
        <v>0</v>
      </c>
    </row>
    <row r="589" spans="32:47" x14ac:dyDescent="0.25">
      <c r="AF589" s="40">
        <f t="shared" si="494"/>
        <v>25</v>
      </c>
      <c r="AG589" s="40" t="str">
        <f t="shared" si="533"/>
        <v/>
      </c>
      <c r="AH589" s="40">
        <f t="shared" si="543"/>
        <v>7</v>
      </c>
      <c r="AI589" s="40" t="str">
        <f t="shared" ref="AI589:AK589" si="553">AI565</f>
        <v>Labor Income</v>
      </c>
      <c r="AJ589" s="40">
        <f t="shared" si="553"/>
        <v>11</v>
      </c>
      <c r="AK589" s="40" t="str">
        <f t="shared" si="553"/>
        <v>Metric</v>
      </c>
      <c r="AL589" s="40" t="str">
        <f t="shared" si="551"/>
        <v>Post</v>
      </c>
      <c r="AM589" s="40">
        <f t="shared" si="547"/>
        <v>2</v>
      </c>
      <c r="AN589" s="40">
        <f>VLOOKUP(AM589,'Inputs_Metric 7'!$G$49:$H$51,2,FALSE)</f>
        <v>0.5</v>
      </c>
      <c r="AO589" s="104">
        <f>SUMIFS(
INDEX('Step 1_Metric 7'!$W$1:$AD$99999,    1,    MATCH(CONCATENATE($AL589," - ",$AI589),'Step 1_Metric 7'!$W$1:$AD$1,0))         :          INDEX('Step 1_Metric 7'!$W$1:$AD$99999,    99999,    MATCH(CONCATENATE($AL589," - ",$AI589),'Step 1_Metric 7'!$W$1:$AD$1,0)),
'Step 1_Metric 7'!$C$1:$C$99999,       $AM589,    'Step 1_Metric 7'!$D$1:$D$99999,     $AG589         )</f>
        <v>0</v>
      </c>
      <c r="AP589" s="104" t="str">
        <f t="shared" si="535"/>
        <v/>
      </c>
      <c r="AQ589" s="104" t="str">
        <f t="shared" si="536"/>
        <v/>
      </c>
      <c r="AR589" s="104" t="str">
        <f t="shared" si="537"/>
        <v/>
      </c>
      <c r="AS589" s="104" t="str">
        <f t="shared" si="538"/>
        <v/>
      </c>
      <c r="AT589" s="104">
        <f t="shared" si="539"/>
        <v>0</v>
      </c>
      <c r="AU589" s="104">
        <f t="shared" si="540"/>
        <v>0</v>
      </c>
    </row>
    <row r="590" spans="32:47" x14ac:dyDescent="0.25">
      <c r="AF590" s="40">
        <f t="shared" si="494"/>
        <v>25</v>
      </c>
      <c r="AG590" s="40" t="str">
        <f t="shared" si="533"/>
        <v/>
      </c>
      <c r="AH590" s="40">
        <f t="shared" si="543"/>
        <v>7</v>
      </c>
      <c r="AI590" s="40" t="str">
        <f t="shared" ref="AI590:AK590" si="554">AI566</f>
        <v>Labor Income</v>
      </c>
      <c r="AJ590" s="40">
        <f t="shared" si="554"/>
        <v>11</v>
      </c>
      <c r="AK590" s="40" t="str">
        <f t="shared" si="554"/>
        <v>Metric</v>
      </c>
      <c r="AL590" s="40" t="str">
        <f t="shared" si="551"/>
        <v>Post</v>
      </c>
      <c r="AM590" s="40">
        <f t="shared" si="547"/>
        <v>20</v>
      </c>
      <c r="AN590" s="40">
        <f>VLOOKUP(AM590,'Inputs_Metric 7'!$G$49:$H$51,2,FALSE)</f>
        <v>0.05</v>
      </c>
      <c r="AO590" s="104">
        <f>SUMIFS(
INDEX('Step 1_Metric 7'!$W$1:$AD$99999,    1,    MATCH(CONCATENATE($AL590," - ",$AI590),'Step 1_Metric 7'!$W$1:$AD$1,0))         :          INDEX('Step 1_Metric 7'!$W$1:$AD$99999,    99999,    MATCH(CONCATENATE($AL590," - ",$AI590),'Step 1_Metric 7'!$W$1:$AD$1,0)),
'Step 1_Metric 7'!$C$1:$C$99999,       $AM590,    'Step 1_Metric 7'!$D$1:$D$99999,     $AG590         )</f>
        <v>0</v>
      </c>
      <c r="AP590" s="104" t="str">
        <f t="shared" si="535"/>
        <v/>
      </c>
      <c r="AQ590" s="104" t="str">
        <f t="shared" si="536"/>
        <v/>
      </c>
      <c r="AR590" s="104">
        <f t="shared" si="537"/>
        <v>0</v>
      </c>
      <c r="AS590" s="104">
        <f t="shared" si="538"/>
        <v>0</v>
      </c>
      <c r="AT590" s="104" t="str">
        <f t="shared" si="539"/>
        <v/>
      </c>
      <c r="AU590" s="104">
        <f t="shared" si="540"/>
        <v>0</v>
      </c>
    </row>
    <row r="591" spans="32:47" x14ac:dyDescent="0.25">
      <c r="AF591" s="40">
        <f t="shared" si="494"/>
        <v>25</v>
      </c>
      <c r="AG591" s="40" t="str">
        <f t="shared" si="533"/>
        <v/>
      </c>
      <c r="AH591" s="40">
        <f t="shared" si="543"/>
        <v>7</v>
      </c>
      <c r="AI591" s="40" t="str">
        <f t="shared" ref="AI591:AK591" si="555">AI567</f>
        <v>Labor Income</v>
      </c>
      <c r="AJ591" s="40">
        <f t="shared" si="555"/>
        <v>11</v>
      </c>
      <c r="AK591" s="40" t="str">
        <f t="shared" si="555"/>
        <v>Metric</v>
      </c>
      <c r="AL591" s="40" t="str">
        <f t="shared" si="551"/>
        <v>Post</v>
      </c>
      <c r="AM591" s="40">
        <f t="shared" si="547"/>
        <v>100</v>
      </c>
      <c r="AN591" s="40">
        <f>VLOOKUP(AM591,'Inputs_Metric 7'!$G$49:$H$51,2,FALSE)</f>
        <v>0.01</v>
      </c>
      <c r="AO591" s="104">
        <f>SUMIFS(
INDEX('Step 1_Metric 7'!$W$1:$AD$99999,    1,    MATCH(CONCATENATE($AL591," - ",$AI591),'Step 1_Metric 7'!$W$1:$AD$1,0))         :          INDEX('Step 1_Metric 7'!$W$1:$AD$99999,    99999,    MATCH(CONCATENATE($AL591," - ",$AI591),'Step 1_Metric 7'!$W$1:$AD$1,0)),
'Step 1_Metric 7'!$C$1:$C$99999,       $AM591,    'Step 1_Metric 7'!$D$1:$D$99999,     $AG591         )</f>
        <v>0</v>
      </c>
      <c r="AP591" s="104">
        <f t="shared" si="535"/>
        <v>0</v>
      </c>
      <c r="AQ591" s="104">
        <f t="shared" si="536"/>
        <v>0</v>
      </c>
      <c r="AR591" s="104" t="str">
        <f t="shared" si="537"/>
        <v/>
      </c>
      <c r="AS591" s="104" t="str">
        <f t="shared" si="538"/>
        <v/>
      </c>
      <c r="AT591" s="104" t="str">
        <f t="shared" si="539"/>
        <v/>
      </c>
      <c r="AU591" s="104">
        <f t="shared" si="540"/>
        <v>0</v>
      </c>
    </row>
    <row r="592" spans="32:47" x14ac:dyDescent="0.25">
      <c r="AF592" s="40">
        <f t="shared" si="494"/>
        <v>25</v>
      </c>
      <c r="AG592" s="40" t="str">
        <f t="shared" si="533"/>
        <v/>
      </c>
      <c r="AH592" s="40">
        <f t="shared" si="543"/>
        <v>7</v>
      </c>
      <c r="AI592" s="40" t="str">
        <f t="shared" ref="AI592:AK592" si="556">AI568</f>
        <v>Employment</v>
      </c>
      <c r="AJ592" s="40">
        <f t="shared" si="556"/>
        <v>12</v>
      </c>
      <c r="AK592" s="40" t="str">
        <f t="shared" si="556"/>
        <v>Metric</v>
      </c>
      <c r="AL592" s="40" t="str">
        <f t="shared" si="551"/>
        <v>Pre</v>
      </c>
      <c r="AM592" s="40">
        <f t="shared" si="547"/>
        <v>2</v>
      </c>
      <c r="AN592" s="40">
        <f>VLOOKUP(AM592,'Inputs_Metric 7'!$G$49:$H$51,2,FALSE)</f>
        <v>0.5</v>
      </c>
      <c r="AO592" s="104">
        <f>SUMIFS(
INDEX('Step 1_Metric 7'!$W$1:$AD$99999,    1,    MATCH(CONCATENATE($AL592," - ",$AI592),'Step 1_Metric 7'!$W$1:$AD$1,0))         :          INDEX('Step 1_Metric 7'!$W$1:$AD$99999,    99999,    MATCH(CONCATENATE($AL592," - ",$AI592),'Step 1_Metric 7'!$W$1:$AD$1,0)),
'Step 1_Metric 7'!$C$1:$C$99999,       $AM592,    'Step 1_Metric 7'!$D$1:$D$99999,     $AG592         )</f>
        <v>0</v>
      </c>
      <c r="AP592" s="104" t="str">
        <f t="shared" si="535"/>
        <v/>
      </c>
      <c r="AQ592" s="104" t="str">
        <f t="shared" si="536"/>
        <v/>
      </c>
      <c r="AR592" s="104" t="str">
        <f t="shared" si="537"/>
        <v/>
      </c>
      <c r="AS592" s="104" t="str">
        <f t="shared" si="538"/>
        <v/>
      </c>
      <c r="AT592" s="104">
        <f t="shared" si="539"/>
        <v>0</v>
      </c>
      <c r="AU592" s="104">
        <f t="shared" si="540"/>
        <v>0</v>
      </c>
    </row>
    <row r="593" spans="32:47" x14ac:dyDescent="0.25">
      <c r="AF593" s="40">
        <f t="shared" si="494"/>
        <v>25</v>
      </c>
      <c r="AG593" s="40" t="str">
        <f t="shared" si="533"/>
        <v/>
      </c>
      <c r="AH593" s="40">
        <f t="shared" si="543"/>
        <v>7</v>
      </c>
      <c r="AI593" s="40" t="str">
        <f t="shared" ref="AI593:AK593" si="557">AI569</f>
        <v>Employment</v>
      </c>
      <c r="AJ593" s="40">
        <f t="shared" si="557"/>
        <v>12</v>
      </c>
      <c r="AK593" s="40" t="str">
        <f t="shared" si="557"/>
        <v>Metric</v>
      </c>
      <c r="AL593" s="40" t="str">
        <f t="shared" si="551"/>
        <v>Pre</v>
      </c>
      <c r="AM593" s="40">
        <f t="shared" si="547"/>
        <v>20</v>
      </c>
      <c r="AN593" s="40">
        <f>VLOOKUP(AM593,'Inputs_Metric 7'!$G$49:$H$51,2,FALSE)</f>
        <v>0.05</v>
      </c>
      <c r="AO593" s="104">
        <f>SUMIFS(
INDEX('Step 1_Metric 7'!$W$1:$AD$99999,    1,    MATCH(CONCATENATE($AL593," - ",$AI593),'Step 1_Metric 7'!$W$1:$AD$1,0))         :          INDEX('Step 1_Metric 7'!$W$1:$AD$99999,    99999,    MATCH(CONCATENATE($AL593," - ",$AI593),'Step 1_Metric 7'!$W$1:$AD$1,0)),
'Step 1_Metric 7'!$C$1:$C$99999,       $AM593,    'Step 1_Metric 7'!$D$1:$D$99999,     $AG593         )</f>
        <v>0</v>
      </c>
      <c r="AP593" s="104" t="str">
        <f t="shared" si="535"/>
        <v/>
      </c>
      <c r="AQ593" s="104" t="str">
        <f t="shared" si="536"/>
        <v/>
      </c>
      <c r="AR593" s="104">
        <f t="shared" si="537"/>
        <v>0</v>
      </c>
      <c r="AS593" s="104">
        <f t="shared" si="538"/>
        <v>0</v>
      </c>
      <c r="AT593" s="104" t="str">
        <f t="shared" si="539"/>
        <v/>
      </c>
      <c r="AU593" s="104">
        <f t="shared" si="540"/>
        <v>0</v>
      </c>
    </row>
    <row r="594" spans="32:47" x14ac:dyDescent="0.25">
      <c r="AF594" s="40">
        <f t="shared" si="494"/>
        <v>25</v>
      </c>
      <c r="AG594" s="40" t="str">
        <f t="shared" si="533"/>
        <v/>
      </c>
      <c r="AH594" s="40">
        <f t="shared" si="543"/>
        <v>7</v>
      </c>
      <c r="AI594" s="40" t="str">
        <f t="shared" ref="AI594:AK594" si="558">AI570</f>
        <v>Employment</v>
      </c>
      <c r="AJ594" s="40">
        <f t="shared" si="558"/>
        <v>12</v>
      </c>
      <c r="AK594" s="40" t="str">
        <f t="shared" si="558"/>
        <v>Metric</v>
      </c>
      <c r="AL594" s="40" t="str">
        <f t="shared" si="551"/>
        <v>Pre</v>
      </c>
      <c r="AM594" s="40">
        <f t="shared" si="547"/>
        <v>100</v>
      </c>
      <c r="AN594" s="40">
        <f>VLOOKUP(AM594,'Inputs_Metric 7'!$G$49:$H$51,2,FALSE)</f>
        <v>0.01</v>
      </c>
      <c r="AO594" s="104">
        <f>SUMIFS(
INDEX('Step 1_Metric 7'!$W$1:$AD$99999,    1,    MATCH(CONCATENATE($AL594," - ",$AI594),'Step 1_Metric 7'!$W$1:$AD$1,0))         :          INDEX('Step 1_Metric 7'!$W$1:$AD$99999,    99999,    MATCH(CONCATENATE($AL594," - ",$AI594),'Step 1_Metric 7'!$W$1:$AD$1,0)),
'Step 1_Metric 7'!$C$1:$C$99999,       $AM594,    'Step 1_Metric 7'!$D$1:$D$99999,     $AG594         )</f>
        <v>0</v>
      </c>
      <c r="AP594" s="104">
        <f t="shared" si="535"/>
        <v>0</v>
      </c>
      <c r="AQ594" s="104">
        <f t="shared" si="536"/>
        <v>0</v>
      </c>
      <c r="AR594" s="104" t="str">
        <f t="shared" si="537"/>
        <v/>
      </c>
      <c r="AS594" s="104" t="str">
        <f t="shared" si="538"/>
        <v/>
      </c>
      <c r="AT594" s="104" t="str">
        <f t="shared" si="539"/>
        <v/>
      </c>
      <c r="AU594" s="104">
        <f t="shared" si="540"/>
        <v>0</v>
      </c>
    </row>
    <row r="595" spans="32:47" x14ac:dyDescent="0.25">
      <c r="AF595" s="40">
        <f t="shared" si="494"/>
        <v>25</v>
      </c>
      <c r="AG595" s="40" t="str">
        <f t="shared" si="533"/>
        <v/>
      </c>
      <c r="AH595" s="40">
        <f t="shared" si="543"/>
        <v>7</v>
      </c>
      <c r="AI595" s="40" t="str">
        <f t="shared" ref="AI595:AK595" si="559">AI571</f>
        <v>Employment</v>
      </c>
      <c r="AJ595" s="40">
        <f t="shared" si="559"/>
        <v>12</v>
      </c>
      <c r="AK595" s="40" t="str">
        <f t="shared" si="559"/>
        <v>Metric</v>
      </c>
      <c r="AL595" s="40" t="str">
        <f t="shared" si="551"/>
        <v>Post</v>
      </c>
      <c r="AM595" s="40">
        <f t="shared" si="547"/>
        <v>2</v>
      </c>
      <c r="AN595" s="40">
        <f>VLOOKUP(AM595,'Inputs_Metric 7'!$G$49:$H$51,2,FALSE)</f>
        <v>0.5</v>
      </c>
      <c r="AO595" s="104">
        <f>SUMIFS(
INDEX('Step 1_Metric 7'!$W$1:$AD$99999,    1,    MATCH(CONCATENATE($AL595," - ",$AI595),'Step 1_Metric 7'!$W$1:$AD$1,0))         :          INDEX('Step 1_Metric 7'!$W$1:$AD$99999,    99999,    MATCH(CONCATENATE($AL595," - ",$AI595),'Step 1_Metric 7'!$W$1:$AD$1,0)),
'Step 1_Metric 7'!$C$1:$C$99999,       $AM595,    'Step 1_Metric 7'!$D$1:$D$99999,     $AG595         )</f>
        <v>0</v>
      </c>
      <c r="AP595" s="104" t="str">
        <f t="shared" si="535"/>
        <v/>
      </c>
      <c r="AQ595" s="104" t="str">
        <f t="shared" si="536"/>
        <v/>
      </c>
      <c r="AR595" s="104" t="str">
        <f t="shared" si="537"/>
        <v/>
      </c>
      <c r="AS595" s="104" t="str">
        <f t="shared" si="538"/>
        <v/>
      </c>
      <c r="AT595" s="104">
        <f t="shared" si="539"/>
        <v>0</v>
      </c>
      <c r="AU595" s="104">
        <f t="shared" si="540"/>
        <v>0</v>
      </c>
    </row>
    <row r="596" spans="32:47" x14ac:dyDescent="0.25">
      <c r="AF596" s="40">
        <f t="shared" si="494"/>
        <v>25</v>
      </c>
      <c r="AG596" s="40" t="str">
        <f t="shared" si="533"/>
        <v/>
      </c>
      <c r="AH596" s="40">
        <f t="shared" si="543"/>
        <v>7</v>
      </c>
      <c r="AI596" s="40" t="str">
        <f t="shared" ref="AI596:AK596" si="560">AI572</f>
        <v>Employment</v>
      </c>
      <c r="AJ596" s="40">
        <f t="shared" si="560"/>
        <v>12</v>
      </c>
      <c r="AK596" s="40" t="str">
        <f t="shared" si="560"/>
        <v>Metric</v>
      </c>
      <c r="AL596" s="40" t="str">
        <f t="shared" si="551"/>
        <v>Post</v>
      </c>
      <c r="AM596" s="40">
        <f t="shared" si="547"/>
        <v>20</v>
      </c>
      <c r="AN596" s="40">
        <f>VLOOKUP(AM596,'Inputs_Metric 7'!$G$49:$H$51,2,FALSE)</f>
        <v>0.05</v>
      </c>
      <c r="AO596" s="104">
        <f>SUMIFS(
INDEX('Step 1_Metric 7'!$W$1:$AD$99999,    1,    MATCH(CONCATENATE($AL596," - ",$AI596),'Step 1_Metric 7'!$W$1:$AD$1,0))         :          INDEX('Step 1_Metric 7'!$W$1:$AD$99999,    99999,    MATCH(CONCATENATE($AL596," - ",$AI596),'Step 1_Metric 7'!$W$1:$AD$1,0)),
'Step 1_Metric 7'!$C$1:$C$99999,       $AM596,    'Step 1_Metric 7'!$D$1:$D$99999,     $AG596         )</f>
        <v>0</v>
      </c>
      <c r="AP596" s="104" t="str">
        <f t="shared" si="535"/>
        <v/>
      </c>
      <c r="AQ596" s="104" t="str">
        <f t="shared" si="536"/>
        <v/>
      </c>
      <c r="AR596" s="104">
        <f t="shared" si="537"/>
        <v>0</v>
      </c>
      <c r="AS596" s="104">
        <f t="shared" si="538"/>
        <v>0</v>
      </c>
      <c r="AT596" s="104" t="str">
        <f t="shared" si="539"/>
        <v/>
      </c>
      <c r="AU596" s="104">
        <f t="shared" si="540"/>
        <v>0</v>
      </c>
    </row>
    <row r="597" spans="32:47" x14ac:dyDescent="0.25">
      <c r="AF597" s="40">
        <f t="shared" si="494"/>
        <v>25</v>
      </c>
      <c r="AG597" s="40" t="str">
        <f t="shared" si="533"/>
        <v/>
      </c>
      <c r="AH597" s="40">
        <f t="shared" si="543"/>
        <v>7</v>
      </c>
      <c r="AI597" s="40" t="str">
        <f t="shared" ref="AI597:AK597" si="561">AI573</f>
        <v>Employment</v>
      </c>
      <c r="AJ597" s="40">
        <f t="shared" si="561"/>
        <v>12</v>
      </c>
      <c r="AK597" s="40" t="str">
        <f t="shared" si="561"/>
        <v>Metric</v>
      </c>
      <c r="AL597" s="40" t="str">
        <f t="shared" si="551"/>
        <v>Post</v>
      </c>
      <c r="AM597" s="40">
        <f t="shared" si="547"/>
        <v>100</v>
      </c>
      <c r="AN597" s="40">
        <f>VLOOKUP(AM597,'Inputs_Metric 7'!$G$49:$H$51,2,FALSE)</f>
        <v>0.01</v>
      </c>
      <c r="AO597" s="104">
        <f>SUMIFS(
INDEX('Step 1_Metric 7'!$W$1:$AD$99999,    1,    MATCH(CONCATENATE($AL597," - ",$AI597),'Step 1_Metric 7'!$W$1:$AD$1,0))         :          INDEX('Step 1_Metric 7'!$W$1:$AD$99999,    99999,    MATCH(CONCATENATE($AL597," - ",$AI597),'Step 1_Metric 7'!$W$1:$AD$1,0)),
'Step 1_Metric 7'!$C$1:$C$99999,       $AM597,    'Step 1_Metric 7'!$D$1:$D$99999,     $AG597         )</f>
        <v>0</v>
      </c>
      <c r="AP597" s="104">
        <f t="shared" si="535"/>
        <v>0</v>
      </c>
      <c r="AQ597" s="104">
        <f t="shared" si="536"/>
        <v>0</v>
      </c>
      <c r="AR597" s="104" t="str">
        <f t="shared" si="537"/>
        <v/>
      </c>
      <c r="AS597" s="104" t="str">
        <f t="shared" si="538"/>
        <v/>
      </c>
      <c r="AT597" s="104" t="str">
        <f t="shared" si="539"/>
        <v/>
      </c>
      <c r="AU597" s="104">
        <f t="shared" si="540"/>
        <v>0</v>
      </c>
    </row>
    <row r="598" spans="32:47" x14ac:dyDescent="0.25">
      <c r="AF598" s="40">
        <f t="shared" si="494"/>
        <v>25</v>
      </c>
      <c r="AG598" s="40" t="str">
        <f t="shared" si="533"/>
        <v/>
      </c>
      <c r="AH598" s="40">
        <f t="shared" si="543"/>
        <v>7</v>
      </c>
      <c r="AI598" s="40" t="str">
        <f t="shared" ref="AI598:AK598" si="562">AI574</f>
        <v>Output</v>
      </c>
      <c r="AJ598" s="40">
        <f t="shared" si="562"/>
        <v>1</v>
      </c>
      <c r="AK598" s="40" t="str">
        <f t="shared" si="562"/>
        <v>Priority Metric</v>
      </c>
      <c r="AL598" s="40" t="str">
        <f t="shared" si="551"/>
        <v>Pre</v>
      </c>
      <c r="AM598" s="40">
        <f t="shared" si="547"/>
        <v>2</v>
      </c>
      <c r="AN598" s="40">
        <f>VLOOKUP(AM598,'Inputs_Metric 7'!$G$49:$H$51,2,FALSE)</f>
        <v>0.5</v>
      </c>
      <c r="AO598" s="104">
        <f>SUMIFS(
INDEX('Step 1_Metric 7'!$W$1:$AD$99999,    1,    MATCH(CONCATENATE($AL598," - ",$AI598),'Step 1_Metric 7'!$W$1:$AD$1,0))         :          INDEX('Step 1_Metric 7'!$W$1:$AD$99999,    99999,    MATCH(CONCATENATE($AL598," - ",$AI598),'Step 1_Metric 7'!$W$1:$AD$1,0)),
'Step 1_Metric 7'!$C$1:$C$99999,       $AM598,    'Step 1_Metric 7'!$D$1:$D$99999,     $AG598         )</f>
        <v>0</v>
      </c>
      <c r="AP598" s="104" t="str">
        <f t="shared" si="535"/>
        <v/>
      </c>
      <c r="AQ598" s="104" t="str">
        <f t="shared" si="536"/>
        <v/>
      </c>
      <c r="AR598" s="104" t="str">
        <f t="shared" si="537"/>
        <v/>
      </c>
      <c r="AS598" s="104" t="str">
        <f t="shared" si="538"/>
        <v/>
      </c>
      <c r="AT598" s="104">
        <f t="shared" si="539"/>
        <v>0</v>
      </c>
      <c r="AU598" s="104">
        <f t="shared" si="540"/>
        <v>0</v>
      </c>
    </row>
    <row r="599" spans="32:47" x14ac:dyDescent="0.25">
      <c r="AF599" s="40">
        <f t="shared" si="494"/>
        <v>25</v>
      </c>
      <c r="AG599" s="40" t="str">
        <f t="shared" si="533"/>
        <v/>
      </c>
      <c r="AH599" s="40">
        <f t="shared" si="543"/>
        <v>7</v>
      </c>
      <c r="AI599" s="40" t="str">
        <f t="shared" ref="AI599:AK599" si="563">AI575</f>
        <v>Output</v>
      </c>
      <c r="AJ599" s="40">
        <f t="shared" si="563"/>
        <v>1</v>
      </c>
      <c r="AK599" s="40" t="str">
        <f t="shared" si="563"/>
        <v>Priority Metric</v>
      </c>
      <c r="AL599" s="40" t="str">
        <f t="shared" si="551"/>
        <v>Pre</v>
      </c>
      <c r="AM599" s="40">
        <f t="shared" si="547"/>
        <v>20</v>
      </c>
      <c r="AN599" s="40">
        <f>VLOOKUP(AM599,'Inputs_Metric 7'!$G$49:$H$51,2,FALSE)</f>
        <v>0.05</v>
      </c>
      <c r="AO599" s="104">
        <f>SUMIFS(
INDEX('Step 1_Metric 7'!$W$1:$AD$99999,    1,    MATCH(CONCATENATE($AL599," - ",$AI599),'Step 1_Metric 7'!$W$1:$AD$1,0))         :          INDEX('Step 1_Metric 7'!$W$1:$AD$99999,    99999,    MATCH(CONCATENATE($AL599," - ",$AI599),'Step 1_Metric 7'!$W$1:$AD$1,0)),
'Step 1_Metric 7'!$C$1:$C$99999,       $AM599,    'Step 1_Metric 7'!$D$1:$D$99999,     $AG599         )</f>
        <v>0</v>
      </c>
      <c r="AP599" s="104" t="str">
        <f t="shared" si="535"/>
        <v/>
      </c>
      <c r="AQ599" s="104" t="str">
        <f t="shared" si="536"/>
        <v/>
      </c>
      <c r="AR599" s="104">
        <f t="shared" si="537"/>
        <v>0</v>
      </c>
      <c r="AS599" s="104">
        <f t="shared" si="538"/>
        <v>0</v>
      </c>
      <c r="AT599" s="104" t="str">
        <f t="shared" si="539"/>
        <v/>
      </c>
      <c r="AU599" s="104">
        <f t="shared" si="540"/>
        <v>0</v>
      </c>
    </row>
    <row r="600" spans="32:47" x14ac:dyDescent="0.25">
      <c r="AF600" s="40">
        <f t="shared" si="494"/>
        <v>25</v>
      </c>
      <c r="AG600" s="40" t="str">
        <f t="shared" si="533"/>
        <v/>
      </c>
      <c r="AH600" s="40">
        <f t="shared" si="543"/>
        <v>7</v>
      </c>
      <c r="AI600" s="40" t="str">
        <f t="shared" ref="AI600:AK600" si="564">AI576</f>
        <v>Output</v>
      </c>
      <c r="AJ600" s="40">
        <f t="shared" si="564"/>
        <v>1</v>
      </c>
      <c r="AK600" s="40" t="str">
        <f t="shared" si="564"/>
        <v>Priority Metric</v>
      </c>
      <c r="AL600" s="40" t="str">
        <f t="shared" si="551"/>
        <v>Pre</v>
      </c>
      <c r="AM600" s="40">
        <f t="shared" si="547"/>
        <v>100</v>
      </c>
      <c r="AN600" s="40">
        <f>VLOOKUP(AM600,'Inputs_Metric 7'!$G$49:$H$51,2,FALSE)</f>
        <v>0.01</v>
      </c>
      <c r="AO600" s="104">
        <f>SUMIFS(
INDEX('Step 1_Metric 7'!$W$1:$AD$99999,    1,    MATCH(CONCATENATE($AL600," - ",$AI600),'Step 1_Metric 7'!$W$1:$AD$1,0))         :          INDEX('Step 1_Metric 7'!$W$1:$AD$99999,    99999,    MATCH(CONCATENATE($AL600," - ",$AI600),'Step 1_Metric 7'!$W$1:$AD$1,0)),
'Step 1_Metric 7'!$C$1:$C$99999,       $AM600,    'Step 1_Metric 7'!$D$1:$D$99999,     $AG600         )</f>
        <v>0</v>
      </c>
      <c r="AP600" s="104">
        <f t="shared" si="535"/>
        <v>0</v>
      </c>
      <c r="AQ600" s="104">
        <f t="shared" si="536"/>
        <v>0</v>
      </c>
      <c r="AR600" s="104" t="str">
        <f t="shared" si="537"/>
        <v/>
      </c>
      <c r="AS600" s="104" t="str">
        <f t="shared" si="538"/>
        <v/>
      </c>
      <c r="AT600" s="104" t="str">
        <f t="shared" si="539"/>
        <v/>
      </c>
      <c r="AU600" s="104">
        <f t="shared" si="540"/>
        <v>0</v>
      </c>
    </row>
    <row r="601" spans="32:47" x14ac:dyDescent="0.25">
      <c r="AF601" s="40">
        <f t="shared" si="494"/>
        <v>25</v>
      </c>
      <c r="AG601" s="40" t="str">
        <f t="shared" si="533"/>
        <v/>
      </c>
      <c r="AH601" s="40">
        <f t="shared" si="543"/>
        <v>7</v>
      </c>
      <c r="AI601" s="40" t="str">
        <f t="shared" ref="AI601:AK601" si="565">AI577</f>
        <v>Output</v>
      </c>
      <c r="AJ601" s="40">
        <f t="shared" si="565"/>
        <v>1</v>
      </c>
      <c r="AK601" s="40" t="str">
        <f t="shared" si="565"/>
        <v>Priority Metric</v>
      </c>
      <c r="AL601" s="40" t="str">
        <f t="shared" si="551"/>
        <v>Post</v>
      </c>
      <c r="AM601" s="40">
        <f t="shared" si="547"/>
        <v>2</v>
      </c>
      <c r="AN601" s="40">
        <f>VLOOKUP(AM601,'Inputs_Metric 7'!$G$49:$H$51,2,FALSE)</f>
        <v>0.5</v>
      </c>
      <c r="AO601" s="104">
        <f>SUMIFS(
INDEX('Step 1_Metric 7'!$W$1:$AD$99999,    1,    MATCH(CONCATENATE($AL601," - ",$AI601),'Step 1_Metric 7'!$W$1:$AD$1,0))         :          INDEX('Step 1_Metric 7'!$W$1:$AD$99999,    99999,    MATCH(CONCATENATE($AL601," - ",$AI601),'Step 1_Metric 7'!$W$1:$AD$1,0)),
'Step 1_Metric 7'!$C$1:$C$99999,       $AM601,    'Step 1_Metric 7'!$D$1:$D$99999,     $AG601         )</f>
        <v>0</v>
      </c>
      <c r="AP601" s="104" t="str">
        <f t="shared" si="535"/>
        <v/>
      </c>
      <c r="AQ601" s="104" t="str">
        <f t="shared" si="536"/>
        <v/>
      </c>
      <c r="AR601" s="104" t="str">
        <f t="shared" si="537"/>
        <v/>
      </c>
      <c r="AS601" s="104" t="str">
        <f t="shared" si="538"/>
        <v/>
      </c>
      <c r="AT601" s="104">
        <f t="shared" si="539"/>
        <v>0</v>
      </c>
      <c r="AU601" s="104">
        <f t="shared" si="540"/>
        <v>0</v>
      </c>
    </row>
    <row r="602" spans="32:47" x14ac:dyDescent="0.25">
      <c r="AF602" s="40">
        <f t="shared" si="494"/>
        <v>25</v>
      </c>
      <c r="AG602" s="40" t="str">
        <f t="shared" si="533"/>
        <v/>
      </c>
      <c r="AH602" s="40">
        <f t="shared" si="543"/>
        <v>7</v>
      </c>
      <c r="AI602" s="40" t="str">
        <f t="shared" ref="AI602:AK602" si="566">AI578</f>
        <v>Output</v>
      </c>
      <c r="AJ602" s="40">
        <f t="shared" si="566"/>
        <v>1</v>
      </c>
      <c r="AK602" s="40" t="str">
        <f t="shared" si="566"/>
        <v>Priority Metric</v>
      </c>
      <c r="AL602" s="40" t="str">
        <f t="shared" si="551"/>
        <v>Post</v>
      </c>
      <c r="AM602" s="40">
        <f t="shared" si="547"/>
        <v>20</v>
      </c>
      <c r="AN602" s="40">
        <f>VLOOKUP(AM602,'Inputs_Metric 7'!$G$49:$H$51,2,FALSE)</f>
        <v>0.05</v>
      </c>
      <c r="AO602" s="104">
        <f>SUMIFS(
INDEX('Step 1_Metric 7'!$W$1:$AD$99999,    1,    MATCH(CONCATENATE($AL602," - ",$AI602),'Step 1_Metric 7'!$W$1:$AD$1,0))         :          INDEX('Step 1_Metric 7'!$W$1:$AD$99999,    99999,    MATCH(CONCATENATE($AL602," - ",$AI602),'Step 1_Metric 7'!$W$1:$AD$1,0)),
'Step 1_Metric 7'!$C$1:$C$99999,       $AM602,    'Step 1_Metric 7'!$D$1:$D$99999,     $AG602         )</f>
        <v>0</v>
      </c>
      <c r="AP602" s="104" t="str">
        <f t="shared" si="535"/>
        <v/>
      </c>
      <c r="AQ602" s="104" t="str">
        <f t="shared" si="536"/>
        <v/>
      </c>
      <c r="AR602" s="104">
        <f t="shared" si="537"/>
        <v>0</v>
      </c>
      <c r="AS602" s="104">
        <f t="shared" si="538"/>
        <v>0</v>
      </c>
      <c r="AT602" s="104" t="str">
        <f t="shared" si="539"/>
        <v/>
      </c>
      <c r="AU602" s="104">
        <f t="shared" si="540"/>
        <v>0</v>
      </c>
    </row>
    <row r="603" spans="32:47" x14ac:dyDescent="0.25">
      <c r="AF603" s="40">
        <f t="shared" si="494"/>
        <v>25</v>
      </c>
      <c r="AG603" s="40" t="str">
        <f t="shared" si="533"/>
        <v/>
      </c>
      <c r="AH603" s="40">
        <f t="shared" si="543"/>
        <v>7</v>
      </c>
      <c r="AI603" s="40" t="str">
        <f t="shared" ref="AI603:AK603" si="567">AI579</f>
        <v>Output</v>
      </c>
      <c r="AJ603" s="40">
        <f t="shared" si="567"/>
        <v>1</v>
      </c>
      <c r="AK603" s="40" t="str">
        <f t="shared" si="567"/>
        <v>Priority Metric</v>
      </c>
      <c r="AL603" s="40" t="str">
        <f t="shared" si="551"/>
        <v>Post</v>
      </c>
      <c r="AM603" s="40">
        <f t="shared" si="547"/>
        <v>100</v>
      </c>
      <c r="AN603" s="40">
        <f>VLOOKUP(AM603,'Inputs_Metric 7'!$G$49:$H$51,2,FALSE)</f>
        <v>0.01</v>
      </c>
      <c r="AO603" s="104">
        <f>SUMIFS(
INDEX('Step 1_Metric 7'!$W$1:$AD$99999,    1,    MATCH(CONCATENATE($AL603," - ",$AI603),'Step 1_Metric 7'!$W$1:$AD$1,0))         :          INDEX('Step 1_Metric 7'!$W$1:$AD$99999,    99999,    MATCH(CONCATENATE($AL603," - ",$AI603),'Step 1_Metric 7'!$W$1:$AD$1,0)),
'Step 1_Metric 7'!$C$1:$C$99999,       $AM603,    'Step 1_Metric 7'!$D$1:$D$99999,     $AG603         )</f>
        <v>0</v>
      </c>
      <c r="AP603" s="104">
        <f t="shared" si="535"/>
        <v>0</v>
      </c>
      <c r="AQ603" s="104">
        <f t="shared" si="536"/>
        <v>0</v>
      </c>
      <c r="AR603" s="104" t="str">
        <f t="shared" si="537"/>
        <v/>
      </c>
      <c r="AS603" s="104" t="str">
        <f t="shared" si="538"/>
        <v/>
      </c>
      <c r="AT603" s="104" t="str">
        <f t="shared" si="539"/>
        <v/>
      </c>
      <c r="AU603" s="104">
        <f t="shared" si="540"/>
        <v>0</v>
      </c>
    </row>
    <row r="604" spans="32:47" x14ac:dyDescent="0.25">
      <c r="AF604" s="40">
        <f t="shared" si="494"/>
        <v>26</v>
      </c>
      <c r="AG604" s="40" t="str">
        <f t="shared" si="533"/>
        <v/>
      </c>
      <c r="AH604" s="40">
        <f t="shared" si="543"/>
        <v>7</v>
      </c>
      <c r="AI604" s="40" t="str">
        <f t="shared" ref="AI604:AK604" si="568">AI580</f>
        <v>Proprietor's Income</v>
      </c>
      <c r="AJ604" s="40">
        <f t="shared" si="568"/>
        <v>10</v>
      </c>
      <c r="AK604" s="40" t="str">
        <f t="shared" si="568"/>
        <v>Metric</v>
      </c>
      <c r="AL604" s="40" t="str">
        <f t="shared" si="551"/>
        <v>Pre</v>
      </c>
      <c r="AM604" s="40">
        <f t="shared" si="547"/>
        <v>2</v>
      </c>
      <c r="AN604" s="40">
        <f>VLOOKUP(AM604,'Inputs_Metric 7'!$G$49:$H$51,2,FALSE)</f>
        <v>0.5</v>
      </c>
      <c r="AO604" s="104">
        <f>SUMIFS(
INDEX('Step 1_Metric 7'!$W$1:$AD$99999,    1,    MATCH(CONCATENATE($AL604," - ",$AI604),'Step 1_Metric 7'!$W$1:$AD$1,0))         :          INDEX('Step 1_Metric 7'!$W$1:$AD$99999,    99999,    MATCH(CONCATENATE($AL604," - ",$AI604),'Step 1_Metric 7'!$W$1:$AD$1,0)),
'Step 1_Metric 7'!$C$1:$C$99999,       $AM604,    'Step 1_Metric 7'!$D$1:$D$99999,     $AG604         )</f>
        <v>0</v>
      </c>
      <c r="AP604" s="104" t="str">
        <f t="shared" si="535"/>
        <v/>
      </c>
      <c r="AQ604" s="104" t="str">
        <f t="shared" si="536"/>
        <v/>
      </c>
      <c r="AR604" s="104" t="str">
        <f t="shared" si="537"/>
        <v/>
      </c>
      <c r="AS604" s="104" t="str">
        <f t="shared" si="538"/>
        <v/>
      </c>
      <c r="AT604" s="104">
        <f t="shared" si="539"/>
        <v>0</v>
      </c>
      <c r="AU604" s="104">
        <f t="shared" si="540"/>
        <v>0</v>
      </c>
    </row>
    <row r="605" spans="32:47" x14ac:dyDescent="0.25">
      <c r="AF605" s="40">
        <f t="shared" ref="AF605:AF668" si="569">AF581+1</f>
        <v>26</v>
      </c>
      <c r="AG605" s="40" t="str">
        <f t="shared" si="533"/>
        <v/>
      </c>
      <c r="AH605" s="40">
        <f t="shared" si="543"/>
        <v>7</v>
      </c>
      <c r="AI605" s="40" t="str">
        <f t="shared" ref="AI605:AK605" si="570">AI581</f>
        <v>Proprietor's Income</v>
      </c>
      <c r="AJ605" s="40">
        <f t="shared" si="570"/>
        <v>10</v>
      </c>
      <c r="AK605" s="40" t="str">
        <f t="shared" si="570"/>
        <v>Metric</v>
      </c>
      <c r="AL605" s="40" t="str">
        <f t="shared" si="551"/>
        <v>Pre</v>
      </c>
      <c r="AM605" s="40">
        <f t="shared" si="547"/>
        <v>20</v>
      </c>
      <c r="AN605" s="40">
        <f>VLOOKUP(AM605,'Inputs_Metric 7'!$G$49:$H$51,2,FALSE)</f>
        <v>0.05</v>
      </c>
      <c r="AO605" s="104">
        <f>SUMIFS(
INDEX('Step 1_Metric 7'!$W$1:$AD$99999,    1,    MATCH(CONCATENATE($AL605," - ",$AI605),'Step 1_Metric 7'!$W$1:$AD$1,0))         :          INDEX('Step 1_Metric 7'!$W$1:$AD$99999,    99999,    MATCH(CONCATENATE($AL605," - ",$AI605),'Step 1_Metric 7'!$W$1:$AD$1,0)),
'Step 1_Metric 7'!$C$1:$C$99999,       $AM605,    'Step 1_Metric 7'!$D$1:$D$99999,     $AG605         )</f>
        <v>0</v>
      </c>
      <c r="AP605" s="104" t="str">
        <f t="shared" si="535"/>
        <v/>
      </c>
      <c r="AQ605" s="104" t="str">
        <f t="shared" si="536"/>
        <v/>
      </c>
      <c r="AR605" s="104">
        <f t="shared" si="537"/>
        <v>0</v>
      </c>
      <c r="AS605" s="104">
        <f t="shared" si="538"/>
        <v>0</v>
      </c>
      <c r="AT605" s="104" t="str">
        <f t="shared" si="539"/>
        <v/>
      </c>
      <c r="AU605" s="104">
        <f t="shared" si="540"/>
        <v>0</v>
      </c>
    </row>
    <row r="606" spans="32:47" x14ac:dyDescent="0.25">
      <c r="AF606" s="40">
        <f t="shared" si="569"/>
        <v>26</v>
      </c>
      <c r="AG606" s="40" t="str">
        <f t="shared" si="533"/>
        <v/>
      </c>
      <c r="AH606" s="40">
        <f t="shared" si="543"/>
        <v>7</v>
      </c>
      <c r="AI606" s="40" t="str">
        <f t="shared" ref="AI606:AK606" si="571">AI582</f>
        <v>Proprietor's Income</v>
      </c>
      <c r="AJ606" s="40">
        <f t="shared" si="571"/>
        <v>10</v>
      </c>
      <c r="AK606" s="40" t="str">
        <f t="shared" si="571"/>
        <v>Metric</v>
      </c>
      <c r="AL606" s="40" t="str">
        <f t="shared" si="551"/>
        <v>Pre</v>
      </c>
      <c r="AM606" s="40">
        <f t="shared" si="547"/>
        <v>100</v>
      </c>
      <c r="AN606" s="40">
        <f>VLOOKUP(AM606,'Inputs_Metric 7'!$G$49:$H$51,2,FALSE)</f>
        <v>0.01</v>
      </c>
      <c r="AO606" s="104">
        <f>SUMIFS(
INDEX('Step 1_Metric 7'!$W$1:$AD$99999,    1,    MATCH(CONCATENATE($AL606," - ",$AI606),'Step 1_Metric 7'!$W$1:$AD$1,0))         :          INDEX('Step 1_Metric 7'!$W$1:$AD$99999,    99999,    MATCH(CONCATENATE($AL606," - ",$AI606),'Step 1_Metric 7'!$W$1:$AD$1,0)),
'Step 1_Metric 7'!$C$1:$C$99999,       $AM606,    'Step 1_Metric 7'!$D$1:$D$99999,     $AG606         )</f>
        <v>0</v>
      </c>
      <c r="AP606" s="104">
        <f t="shared" si="535"/>
        <v>0</v>
      </c>
      <c r="AQ606" s="104">
        <f t="shared" si="536"/>
        <v>0</v>
      </c>
      <c r="AR606" s="104" t="str">
        <f t="shared" si="537"/>
        <v/>
      </c>
      <c r="AS606" s="104" t="str">
        <f t="shared" si="538"/>
        <v/>
      </c>
      <c r="AT606" s="104" t="str">
        <f t="shared" si="539"/>
        <v/>
      </c>
      <c r="AU606" s="104">
        <f t="shared" si="540"/>
        <v>0</v>
      </c>
    </row>
    <row r="607" spans="32:47" x14ac:dyDescent="0.25">
      <c r="AF607" s="40">
        <f t="shared" si="569"/>
        <v>26</v>
      </c>
      <c r="AG607" s="40" t="str">
        <f t="shared" si="533"/>
        <v/>
      </c>
      <c r="AH607" s="40">
        <f t="shared" si="543"/>
        <v>7</v>
      </c>
      <c r="AI607" s="40" t="str">
        <f t="shared" ref="AI607:AK607" si="572">AI583</f>
        <v>Proprietor's Income</v>
      </c>
      <c r="AJ607" s="40">
        <f t="shared" si="572"/>
        <v>10</v>
      </c>
      <c r="AK607" s="40" t="str">
        <f t="shared" si="572"/>
        <v>Metric</v>
      </c>
      <c r="AL607" s="40" t="str">
        <f t="shared" si="551"/>
        <v>Post</v>
      </c>
      <c r="AM607" s="40">
        <f t="shared" si="547"/>
        <v>2</v>
      </c>
      <c r="AN607" s="40">
        <f>VLOOKUP(AM607,'Inputs_Metric 7'!$G$49:$H$51,2,FALSE)</f>
        <v>0.5</v>
      </c>
      <c r="AO607" s="104">
        <f>SUMIFS(
INDEX('Step 1_Metric 7'!$W$1:$AD$99999,    1,    MATCH(CONCATENATE($AL607," - ",$AI607),'Step 1_Metric 7'!$W$1:$AD$1,0))         :          INDEX('Step 1_Metric 7'!$W$1:$AD$99999,    99999,    MATCH(CONCATENATE($AL607," - ",$AI607),'Step 1_Metric 7'!$W$1:$AD$1,0)),
'Step 1_Metric 7'!$C$1:$C$99999,       $AM607,    'Step 1_Metric 7'!$D$1:$D$99999,     $AG607         )</f>
        <v>0</v>
      </c>
      <c r="AP607" s="104" t="str">
        <f t="shared" si="535"/>
        <v/>
      </c>
      <c r="AQ607" s="104" t="str">
        <f t="shared" si="536"/>
        <v/>
      </c>
      <c r="AR607" s="104" t="str">
        <f t="shared" si="537"/>
        <v/>
      </c>
      <c r="AS607" s="104" t="str">
        <f t="shared" si="538"/>
        <v/>
      </c>
      <c r="AT607" s="104">
        <f t="shared" si="539"/>
        <v>0</v>
      </c>
      <c r="AU607" s="104">
        <f t="shared" si="540"/>
        <v>0</v>
      </c>
    </row>
    <row r="608" spans="32:47" x14ac:dyDescent="0.25">
      <c r="AF608" s="40">
        <f t="shared" si="569"/>
        <v>26</v>
      </c>
      <c r="AG608" s="40" t="str">
        <f t="shared" si="533"/>
        <v/>
      </c>
      <c r="AH608" s="40">
        <f t="shared" si="543"/>
        <v>7</v>
      </c>
      <c r="AI608" s="40" t="str">
        <f t="shared" ref="AI608:AK608" si="573">AI584</f>
        <v>Proprietor's Income</v>
      </c>
      <c r="AJ608" s="40">
        <f t="shared" si="573"/>
        <v>10</v>
      </c>
      <c r="AK608" s="40" t="str">
        <f t="shared" si="573"/>
        <v>Metric</v>
      </c>
      <c r="AL608" s="40" t="str">
        <f t="shared" si="551"/>
        <v>Post</v>
      </c>
      <c r="AM608" s="40">
        <f t="shared" si="547"/>
        <v>20</v>
      </c>
      <c r="AN608" s="40">
        <f>VLOOKUP(AM608,'Inputs_Metric 7'!$G$49:$H$51,2,FALSE)</f>
        <v>0.05</v>
      </c>
      <c r="AO608" s="104">
        <f>SUMIFS(
INDEX('Step 1_Metric 7'!$W$1:$AD$99999,    1,    MATCH(CONCATENATE($AL608," - ",$AI608),'Step 1_Metric 7'!$W$1:$AD$1,0))         :          INDEX('Step 1_Metric 7'!$W$1:$AD$99999,    99999,    MATCH(CONCATENATE($AL608," - ",$AI608),'Step 1_Metric 7'!$W$1:$AD$1,0)),
'Step 1_Metric 7'!$C$1:$C$99999,       $AM608,    'Step 1_Metric 7'!$D$1:$D$99999,     $AG608         )</f>
        <v>0</v>
      </c>
      <c r="AP608" s="104" t="str">
        <f t="shared" si="535"/>
        <v/>
      </c>
      <c r="AQ608" s="104" t="str">
        <f t="shared" si="536"/>
        <v/>
      </c>
      <c r="AR608" s="104">
        <f t="shared" si="537"/>
        <v>0</v>
      </c>
      <c r="AS608" s="104">
        <f t="shared" si="538"/>
        <v>0</v>
      </c>
      <c r="AT608" s="104" t="str">
        <f t="shared" si="539"/>
        <v/>
      </c>
      <c r="AU608" s="104">
        <f t="shared" si="540"/>
        <v>0</v>
      </c>
    </row>
    <row r="609" spans="32:47" x14ac:dyDescent="0.25">
      <c r="AF609" s="40">
        <f t="shared" si="569"/>
        <v>26</v>
      </c>
      <c r="AG609" s="40" t="str">
        <f t="shared" si="533"/>
        <v/>
      </c>
      <c r="AH609" s="40">
        <f t="shared" si="543"/>
        <v>7</v>
      </c>
      <c r="AI609" s="40" t="str">
        <f t="shared" ref="AI609:AK609" si="574">AI585</f>
        <v>Proprietor's Income</v>
      </c>
      <c r="AJ609" s="40">
        <f t="shared" si="574"/>
        <v>10</v>
      </c>
      <c r="AK609" s="40" t="str">
        <f t="shared" si="574"/>
        <v>Metric</v>
      </c>
      <c r="AL609" s="40" t="str">
        <f t="shared" si="551"/>
        <v>Post</v>
      </c>
      <c r="AM609" s="40">
        <f t="shared" si="547"/>
        <v>100</v>
      </c>
      <c r="AN609" s="40">
        <f>VLOOKUP(AM609,'Inputs_Metric 7'!$G$49:$H$51,2,FALSE)</f>
        <v>0.01</v>
      </c>
      <c r="AO609" s="104">
        <f>SUMIFS(
INDEX('Step 1_Metric 7'!$W$1:$AD$99999,    1,    MATCH(CONCATENATE($AL609," - ",$AI609),'Step 1_Metric 7'!$W$1:$AD$1,0))         :          INDEX('Step 1_Metric 7'!$W$1:$AD$99999,    99999,    MATCH(CONCATENATE($AL609," - ",$AI609),'Step 1_Metric 7'!$W$1:$AD$1,0)),
'Step 1_Metric 7'!$C$1:$C$99999,       $AM609,    'Step 1_Metric 7'!$D$1:$D$99999,     $AG609         )</f>
        <v>0</v>
      </c>
      <c r="AP609" s="104">
        <f t="shared" si="535"/>
        <v>0</v>
      </c>
      <c r="AQ609" s="104">
        <f t="shared" si="536"/>
        <v>0</v>
      </c>
      <c r="AR609" s="104" t="str">
        <f t="shared" si="537"/>
        <v/>
      </c>
      <c r="AS609" s="104" t="str">
        <f t="shared" si="538"/>
        <v/>
      </c>
      <c r="AT609" s="104" t="str">
        <f t="shared" si="539"/>
        <v/>
      </c>
      <c r="AU609" s="104">
        <f t="shared" si="540"/>
        <v>0</v>
      </c>
    </row>
    <row r="610" spans="32:47" x14ac:dyDescent="0.25">
      <c r="AF610" s="40">
        <f t="shared" si="569"/>
        <v>26</v>
      </c>
      <c r="AG610" s="40" t="str">
        <f t="shared" si="533"/>
        <v/>
      </c>
      <c r="AH610" s="40">
        <f t="shared" si="543"/>
        <v>7</v>
      </c>
      <c r="AI610" s="40" t="str">
        <f t="shared" ref="AI610:AK610" si="575">AI586</f>
        <v>Labor Income</v>
      </c>
      <c r="AJ610" s="40">
        <f t="shared" si="575"/>
        <v>11</v>
      </c>
      <c r="AK610" s="40" t="str">
        <f t="shared" si="575"/>
        <v>Metric</v>
      </c>
      <c r="AL610" s="40" t="str">
        <f t="shared" si="551"/>
        <v>Pre</v>
      </c>
      <c r="AM610" s="40">
        <f t="shared" si="547"/>
        <v>2</v>
      </c>
      <c r="AN610" s="40">
        <f>VLOOKUP(AM610,'Inputs_Metric 7'!$G$49:$H$51,2,FALSE)</f>
        <v>0.5</v>
      </c>
      <c r="AO610" s="104">
        <f>SUMIFS(
INDEX('Step 1_Metric 7'!$W$1:$AD$99999,    1,    MATCH(CONCATENATE($AL610," - ",$AI610),'Step 1_Metric 7'!$W$1:$AD$1,0))         :          INDEX('Step 1_Metric 7'!$W$1:$AD$99999,    99999,    MATCH(CONCATENATE($AL610," - ",$AI610),'Step 1_Metric 7'!$W$1:$AD$1,0)),
'Step 1_Metric 7'!$C$1:$C$99999,       $AM610,    'Step 1_Metric 7'!$D$1:$D$99999,     $AG610         )</f>
        <v>0</v>
      </c>
      <c r="AP610" s="104" t="str">
        <f t="shared" si="535"/>
        <v/>
      </c>
      <c r="AQ610" s="104" t="str">
        <f t="shared" si="536"/>
        <v/>
      </c>
      <c r="AR610" s="104" t="str">
        <f t="shared" si="537"/>
        <v/>
      </c>
      <c r="AS610" s="104" t="str">
        <f t="shared" si="538"/>
        <v/>
      </c>
      <c r="AT610" s="104">
        <f t="shared" si="539"/>
        <v>0</v>
      </c>
      <c r="AU610" s="104">
        <f t="shared" si="540"/>
        <v>0</v>
      </c>
    </row>
    <row r="611" spans="32:47" x14ac:dyDescent="0.25">
      <c r="AF611" s="40">
        <f t="shared" si="569"/>
        <v>26</v>
      </c>
      <c r="AG611" s="40" t="str">
        <f t="shared" si="533"/>
        <v/>
      </c>
      <c r="AH611" s="40">
        <f t="shared" si="543"/>
        <v>7</v>
      </c>
      <c r="AI611" s="40" t="str">
        <f t="shared" ref="AI611:AK611" si="576">AI587</f>
        <v>Labor Income</v>
      </c>
      <c r="AJ611" s="40">
        <f t="shared" si="576"/>
        <v>11</v>
      </c>
      <c r="AK611" s="40" t="str">
        <f t="shared" si="576"/>
        <v>Metric</v>
      </c>
      <c r="AL611" s="40" t="str">
        <f t="shared" si="551"/>
        <v>Pre</v>
      </c>
      <c r="AM611" s="40">
        <f t="shared" si="547"/>
        <v>20</v>
      </c>
      <c r="AN611" s="40">
        <f>VLOOKUP(AM611,'Inputs_Metric 7'!$G$49:$H$51,2,FALSE)</f>
        <v>0.05</v>
      </c>
      <c r="AO611" s="104">
        <f>SUMIFS(
INDEX('Step 1_Metric 7'!$W$1:$AD$99999,    1,    MATCH(CONCATENATE($AL611," - ",$AI611),'Step 1_Metric 7'!$W$1:$AD$1,0))         :          INDEX('Step 1_Metric 7'!$W$1:$AD$99999,    99999,    MATCH(CONCATENATE($AL611," - ",$AI611),'Step 1_Metric 7'!$W$1:$AD$1,0)),
'Step 1_Metric 7'!$C$1:$C$99999,       $AM611,    'Step 1_Metric 7'!$D$1:$D$99999,     $AG611         )</f>
        <v>0</v>
      </c>
      <c r="AP611" s="104" t="str">
        <f t="shared" si="535"/>
        <v/>
      </c>
      <c r="AQ611" s="104" t="str">
        <f t="shared" si="536"/>
        <v/>
      </c>
      <c r="AR611" s="104">
        <f t="shared" si="537"/>
        <v>0</v>
      </c>
      <c r="AS611" s="104">
        <f t="shared" si="538"/>
        <v>0</v>
      </c>
      <c r="AT611" s="104" t="str">
        <f t="shared" si="539"/>
        <v/>
      </c>
      <c r="AU611" s="104">
        <f t="shared" si="540"/>
        <v>0</v>
      </c>
    </row>
    <row r="612" spans="32:47" x14ac:dyDescent="0.25">
      <c r="AF612" s="40">
        <f t="shared" si="569"/>
        <v>26</v>
      </c>
      <c r="AG612" s="40" t="str">
        <f t="shared" si="533"/>
        <v/>
      </c>
      <c r="AH612" s="40">
        <f t="shared" si="543"/>
        <v>7</v>
      </c>
      <c r="AI612" s="40" t="str">
        <f t="shared" ref="AI612:AK612" si="577">AI588</f>
        <v>Labor Income</v>
      </c>
      <c r="AJ612" s="40">
        <f t="shared" si="577"/>
        <v>11</v>
      </c>
      <c r="AK612" s="40" t="str">
        <f t="shared" si="577"/>
        <v>Metric</v>
      </c>
      <c r="AL612" s="40" t="str">
        <f t="shared" si="551"/>
        <v>Pre</v>
      </c>
      <c r="AM612" s="40">
        <f t="shared" si="547"/>
        <v>100</v>
      </c>
      <c r="AN612" s="40">
        <f>VLOOKUP(AM612,'Inputs_Metric 7'!$G$49:$H$51,2,FALSE)</f>
        <v>0.01</v>
      </c>
      <c r="AO612" s="104">
        <f>SUMIFS(
INDEX('Step 1_Metric 7'!$W$1:$AD$99999,    1,    MATCH(CONCATENATE($AL612," - ",$AI612),'Step 1_Metric 7'!$W$1:$AD$1,0))         :          INDEX('Step 1_Metric 7'!$W$1:$AD$99999,    99999,    MATCH(CONCATENATE($AL612," - ",$AI612),'Step 1_Metric 7'!$W$1:$AD$1,0)),
'Step 1_Metric 7'!$C$1:$C$99999,       $AM612,    'Step 1_Metric 7'!$D$1:$D$99999,     $AG612         )</f>
        <v>0</v>
      </c>
      <c r="AP612" s="104">
        <f t="shared" si="535"/>
        <v>0</v>
      </c>
      <c r="AQ612" s="104">
        <f t="shared" si="536"/>
        <v>0</v>
      </c>
      <c r="AR612" s="104" t="str">
        <f t="shared" si="537"/>
        <v/>
      </c>
      <c r="AS612" s="104" t="str">
        <f t="shared" si="538"/>
        <v/>
      </c>
      <c r="AT612" s="104" t="str">
        <f t="shared" si="539"/>
        <v/>
      </c>
      <c r="AU612" s="104">
        <f t="shared" si="540"/>
        <v>0</v>
      </c>
    </row>
    <row r="613" spans="32:47" x14ac:dyDescent="0.25">
      <c r="AF613" s="40">
        <f t="shared" si="569"/>
        <v>26</v>
      </c>
      <c r="AG613" s="40" t="str">
        <f t="shared" si="533"/>
        <v/>
      </c>
      <c r="AH613" s="40">
        <f t="shared" si="543"/>
        <v>7</v>
      </c>
      <c r="AI613" s="40" t="str">
        <f t="shared" ref="AI613:AK613" si="578">AI589</f>
        <v>Labor Income</v>
      </c>
      <c r="AJ613" s="40">
        <f t="shared" si="578"/>
        <v>11</v>
      </c>
      <c r="AK613" s="40" t="str">
        <f t="shared" si="578"/>
        <v>Metric</v>
      </c>
      <c r="AL613" s="40" t="str">
        <f t="shared" si="551"/>
        <v>Post</v>
      </c>
      <c r="AM613" s="40">
        <f t="shared" si="547"/>
        <v>2</v>
      </c>
      <c r="AN613" s="40">
        <f>VLOOKUP(AM613,'Inputs_Metric 7'!$G$49:$H$51,2,FALSE)</f>
        <v>0.5</v>
      </c>
      <c r="AO613" s="104">
        <f>SUMIFS(
INDEX('Step 1_Metric 7'!$W$1:$AD$99999,    1,    MATCH(CONCATENATE($AL613," - ",$AI613),'Step 1_Metric 7'!$W$1:$AD$1,0))         :          INDEX('Step 1_Metric 7'!$W$1:$AD$99999,    99999,    MATCH(CONCATENATE($AL613," - ",$AI613),'Step 1_Metric 7'!$W$1:$AD$1,0)),
'Step 1_Metric 7'!$C$1:$C$99999,       $AM613,    'Step 1_Metric 7'!$D$1:$D$99999,     $AG613         )</f>
        <v>0</v>
      </c>
      <c r="AP613" s="104" t="str">
        <f t="shared" si="535"/>
        <v/>
      </c>
      <c r="AQ613" s="104" t="str">
        <f t="shared" si="536"/>
        <v/>
      </c>
      <c r="AR613" s="104" t="str">
        <f t="shared" si="537"/>
        <v/>
      </c>
      <c r="AS613" s="104" t="str">
        <f t="shared" si="538"/>
        <v/>
      </c>
      <c r="AT613" s="104">
        <f t="shared" si="539"/>
        <v>0</v>
      </c>
      <c r="AU613" s="104">
        <f t="shared" si="540"/>
        <v>0</v>
      </c>
    </row>
    <row r="614" spans="32:47" x14ac:dyDescent="0.25">
      <c r="AF614" s="40">
        <f t="shared" si="569"/>
        <v>26</v>
      </c>
      <c r="AG614" s="40" t="str">
        <f t="shared" si="533"/>
        <v/>
      </c>
      <c r="AH614" s="40">
        <f t="shared" si="543"/>
        <v>7</v>
      </c>
      <c r="AI614" s="40" t="str">
        <f t="shared" ref="AI614:AK614" si="579">AI590</f>
        <v>Labor Income</v>
      </c>
      <c r="AJ614" s="40">
        <f t="shared" si="579"/>
        <v>11</v>
      </c>
      <c r="AK614" s="40" t="str">
        <f t="shared" si="579"/>
        <v>Metric</v>
      </c>
      <c r="AL614" s="40" t="str">
        <f t="shared" si="551"/>
        <v>Post</v>
      </c>
      <c r="AM614" s="40">
        <f t="shared" si="547"/>
        <v>20</v>
      </c>
      <c r="AN614" s="40">
        <f>VLOOKUP(AM614,'Inputs_Metric 7'!$G$49:$H$51,2,FALSE)</f>
        <v>0.05</v>
      </c>
      <c r="AO614" s="104">
        <f>SUMIFS(
INDEX('Step 1_Metric 7'!$W$1:$AD$99999,    1,    MATCH(CONCATENATE($AL614," - ",$AI614),'Step 1_Metric 7'!$W$1:$AD$1,0))         :          INDEX('Step 1_Metric 7'!$W$1:$AD$99999,    99999,    MATCH(CONCATENATE($AL614," - ",$AI614),'Step 1_Metric 7'!$W$1:$AD$1,0)),
'Step 1_Metric 7'!$C$1:$C$99999,       $AM614,    'Step 1_Metric 7'!$D$1:$D$99999,     $AG614         )</f>
        <v>0</v>
      </c>
      <c r="AP614" s="104" t="str">
        <f t="shared" si="535"/>
        <v/>
      </c>
      <c r="AQ614" s="104" t="str">
        <f t="shared" si="536"/>
        <v/>
      </c>
      <c r="AR614" s="104">
        <f t="shared" si="537"/>
        <v>0</v>
      </c>
      <c r="AS614" s="104">
        <f t="shared" si="538"/>
        <v>0</v>
      </c>
      <c r="AT614" s="104" t="str">
        <f t="shared" si="539"/>
        <v/>
      </c>
      <c r="AU614" s="104">
        <f t="shared" si="540"/>
        <v>0</v>
      </c>
    </row>
    <row r="615" spans="32:47" x14ac:dyDescent="0.25">
      <c r="AF615" s="40">
        <f t="shared" si="569"/>
        <v>26</v>
      </c>
      <c r="AG615" s="40" t="str">
        <f t="shared" si="533"/>
        <v/>
      </c>
      <c r="AH615" s="40">
        <f t="shared" si="543"/>
        <v>7</v>
      </c>
      <c r="AI615" s="40" t="str">
        <f t="shared" ref="AI615:AK615" si="580">AI591</f>
        <v>Labor Income</v>
      </c>
      <c r="AJ615" s="40">
        <f t="shared" si="580"/>
        <v>11</v>
      </c>
      <c r="AK615" s="40" t="str">
        <f t="shared" si="580"/>
        <v>Metric</v>
      </c>
      <c r="AL615" s="40" t="str">
        <f t="shared" si="551"/>
        <v>Post</v>
      </c>
      <c r="AM615" s="40">
        <f t="shared" si="547"/>
        <v>100</v>
      </c>
      <c r="AN615" s="40">
        <f>VLOOKUP(AM615,'Inputs_Metric 7'!$G$49:$H$51,2,FALSE)</f>
        <v>0.01</v>
      </c>
      <c r="AO615" s="104">
        <f>SUMIFS(
INDEX('Step 1_Metric 7'!$W$1:$AD$99999,    1,    MATCH(CONCATENATE($AL615," - ",$AI615),'Step 1_Metric 7'!$W$1:$AD$1,0))         :          INDEX('Step 1_Metric 7'!$W$1:$AD$99999,    99999,    MATCH(CONCATENATE($AL615," - ",$AI615),'Step 1_Metric 7'!$W$1:$AD$1,0)),
'Step 1_Metric 7'!$C$1:$C$99999,       $AM615,    'Step 1_Metric 7'!$D$1:$D$99999,     $AG615         )</f>
        <v>0</v>
      </c>
      <c r="AP615" s="104">
        <f t="shared" si="535"/>
        <v>0</v>
      </c>
      <c r="AQ615" s="104">
        <f t="shared" si="536"/>
        <v>0</v>
      </c>
      <c r="AR615" s="104" t="str">
        <f t="shared" si="537"/>
        <v/>
      </c>
      <c r="AS615" s="104" t="str">
        <f t="shared" si="538"/>
        <v/>
      </c>
      <c r="AT615" s="104" t="str">
        <f t="shared" si="539"/>
        <v/>
      </c>
      <c r="AU615" s="104">
        <f t="shared" si="540"/>
        <v>0</v>
      </c>
    </row>
    <row r="616" spans="32:47" x14ac:dyDescent="0.25">
      <c r="AF616" s="40">
        <f t="shared" si="569"/>
        <v>26</v>
      </c>
      <c r="AG616" s="40" t="str">
        <f t="shared" si="533"/>
        <v/>
      </c>
      <c r="AH616" s="40">
        <f t="shared" si="543"/>
        <v>7</v>
      </c>
      <c r="AI616" s="40" t="str">
        <f t="shared" ref="AI616:AK616" si="581">AI592</f>
        <v>Employment</v>
      </c>
      <c r="AJ616" s="40">
        <f t="shared" si="581"/>
        <v>12</v>
      </c>
      <c r="AK616" s="40" t="str">
        <f t="shared" si="581"/>
        <v>Metric</v>
      </c>
      <c r="AL616" s="40" t="str">
        <f t="shared" si="551"/>
        <v>Pre</v>
      </c>
      <c r="AM616" s="40">
        <f t="shared" si="547"/>
        <v>2</v>
      </c>
      <c r="AN616" s="40">
        <f>VLOOKUP(AM616,'Inputs_Metric 7'!$G$49:$H$51,2,FALSE)</f>
        <v>0.5</v>
      </c>
      <c r="AO616" s="104">
        <f>SUMIFS(
INDEX('Step 1_Metric 7'!$W$1:$AD$99999,    1,    MATCH(CONCATENATE($AL616," - ",$AI616),'Step 1_Metric 7'!$W$1:$AD$1,0))         :          INDEX('Step 1_Metric 7'!$W$1:$AD$99999,    99999,    MATCH(CONCATENATE($AL616," - ",$AI616),'Step 1_Metric 7'!$W$1:$AD$1,0)),
'Step 1_Metric 7'!$C$1:$C$99999,       $AM616,    'Step 1_Metric 7'!$D$1:$D$99999,     $AG616         )</f>
        <v>0</v>
      </c>
      <c r="AP616" s="104" t="str">
        <f t="shared" si="535"/>
        <v/>
      </c>
      <c r="AQ616" s="104" t="str">
        <f t="shared" si="536"/>
        <v/>
      </c>
      <c r="AR616" s="104" t="str">
        <f t="shared" si="537"/>
        <v/>
      </c>
      <c r="AS616" s="104" t="str">
        <f t="shared" si="538"/>
        <v/>
      </c>
      <c r="AT616" s="104">
        <f t="shared" si="539"/>
        <v>0</v>
      </c>
      <c r="AU616" s="104">
        <f t="shared" si="540"/>
        <v>0</v>
      </c>
    </row>
    <row r="617" spans="32:47" x14ac:dyDescent="0.25">
      <c r="AF617" s="40">
        <f t="shared" si="569"/>
        <v>26</v>
      </c>
      <c r="AG617" s="40" t="str">
        <f t="shared" si="533"/>
        <v/>
      </c>
      <c r="AH617" s="40">
        <f t="shared" si="543"/>
        <v>7</v>
      </c>
      <c r="AI617" s="40" t="str">
        <f t="shared" ref="AI617:AK617" si="582">AI593</f>
        <v>Employment</v>
      </c>
      <c r="AJ617" s="40">
        <f t="shared" si="582"/>
        <v>12</v>
      </c>
      <c r="AK617" s="40" t="str">
        <f t="shared" si="582"/>
        <v>Metric</v>
      </c>
      <c r="AL617" s="40" t="str">
        <f t="shared" si="551"/>
        <v>Pre</v>
      </c>
      <c r="AM617" s="40">
        <f t="shared" si="547"/>
        <v>20</v>
      </c>
      <c r="AN617" s="40">
        <f>VLOOKUP(AM617,'Inputs_Metric 7'!$G$49:$H$51,2,FALSE)</f>
        <v>0.05</v>
      </c>
      <c r="AO617" s="104">
        <f>SUMIFS(
INDEX('Step 1_Metric 7'!$W$1:$AD$99999,    1,    MATCH(CONCATENATE($AL617," - ",$AI617),'Step 1_Metric 7'!$W$1:$AD$1,0))         :          INDEX('Step 1_Metric 7'!$W$1:$AD$99999,    99999,    MATCH(CONCATENATE($AL617," - ",$AI617),'Step 1_Metric 7'!$W$1:$AD$1,0)),
'Step 1_Metric 7'!$C$1:$C$99999,       $AM617,    'Step 1_Metric 7'!$D$1:$D$99999,     $AG617         )</f>
        <v>0</v>
      </c>
      <c r="AP617" s="104" t="str">
        <f t="shared" si="535"/>
        <v/>
      </c>
      <c r="AQ617" s="104" t="str">
        <f t="shared" si="536"/>
        <v/>
      </c>
      <c r="AR617" s="104">
        <f t="shared" si="537"/>
        <v>0</v>
      </c>
      <c r="AS617" s="104">
        <f t="shared" si="538"/>
        <v>0</v>
      </c>
      <c r="AT617" s="104" t="str">
        <f t="shared" si="539"/>
        <v/>
      </c>
      <c r="AU617" s="104">
        <f t="shared" si="540"/>
        <v>0</v>
      </c>
    </row>
    <row r="618" spans="32:47" x14ac:dyDescent="0.25">
      <c r="AF618" s="40">
        <f t="shared" si="569"/>
        <v>26</v>
      </c>
      <c r="AG618" s="40" t="str">
        <f t="shared" si="533"/>
        <v/>
      </c>
      <c r="AH618" s="40">
        <f t="shared" si="543"/>
        <v>7</v>
      </c>
      <c r="AI618" s="40" t="str">
        <f t="shared" ref="AI618:AK618" si="583">AI594</f>
        <v>Employment</v>
      </c>
      <c r="AJ618" s="40">
        <f t="shared" si="583"/>
        <v>12</v>
      </c>
      <c r="AK618" s="40" t="str">
        <f t="shared" si="583"/>
        <v>Metric</v>
      </c>
      <c r="AL618" s="40" t="str">
        <f t="shared" si="551"/>
        <v>Pre</v>
      </c>
      <c r="AM618" s="40">
        <f t="shared" si="547"/>
        <v>100</v>
      </c>
      <c r="AN618" s="40">
        <f>VLOOKUP(AM618,'Inputs_Metric 7'!$G$49:$H$51,2,FALSE)</f>
        <v>0.01</v>
      </c>
      <c r="AO618" s="104">
        <f>SUMIFS(
INDEX('Step 1_Metric 7'!$W$1:$AD$99999,    1,    MATCH(CONCATENATE($AL618," - ",$AI618),'Step 1_Metric 7'!$W$1:$AD$1,0))         :          INDEX('Step 1_Metric 7'!$W$1:$AD$99999,    99999,    MATCH(CONCATENATE($AL618," - ",$AI618),'Step 1_Metric 7'!$W$1:$AD$1,0)),
'Step 1_Metric 7'!$C$1:$C$99999,       $AM618,    'Step 1_Metric 7'!$D$1:$D$99999,     $AG618         )</f>
        <v>0</v>
      </c>
      <c r="AP618" s="104">
        <f t="shared" si="535"/>
        <v>0</v>
      </c>
      <c r="AQ618" s="104">
        <f t="shared" si="536"/>
        <v>0</v>
      </c>
      <c r="AR618" s="104" t="str">
        <f t="shared" si="537"/>
        <v/>
      </c>
      <c r="AS618" s="104" t="str">
        <f t="shared" si="538"/>
        <v/>
      </c>
      <c r="AT618" s="104" t="str">
        <f t="shared" si="539"/>
        <v/>
      </c>
      <c r="AU618" s="104">
        <f t="shared" si="540"/>
        <v>0</v>
      </c>
    </row>
    <row r="619" spans="32:47" x14ac:dyDescent="0.25">
      <c r="AF619" s="40">
        <f t="shared" si="569"/>
        <v>26</v>
      </c>
      <c r="AG619" s="40" t="str">
        <f t="shared" si="533"/>
        <v/>
      </c>
      <c r="AH619" s="40">
        <f t="shared" si="543"/>
        <v>7</v>
      </c>
      <c r="AI619" s="40" t="str">
        <f t="shared" ref="AI619:AK619" si="584">AI595</f>
        <v>Employment</v>
      </c>
      <c r="AJ619" s="40">
        <f t="shared" si="584"/>
        <v>12</v>
      </c>
      <c r="AK619" s="40" t="str">
        <f t="shared" si="584"/>
        <v>Metric</v>
      </c>
      <c r="AL619" s="40" t="str">
        <f t="shared" si="551"/>
        <v>Post</v>
      </c>
      <c r="AM619" s="40">
        <f t="shared" si="547"/>
        <v>2</v>
      </c>
      <c r="AN619" s="40">
        <f>VLOOKUP(AM619,'Inputs_Metric 7'!$G$49:$H$51,2,FALSE)</f>
        <v>0.5</v>
      </c>
      <c r="AO619" s="104">
        <f>SUMIFS(
INDEX('Step 1_Metric 7'!$W$1:$AD$99999,    1,    MATCH(CONCATENATE($AL619," - ",$AI619),'Step 1_Metric 7'!$W$1:$AD$1,0))         :          INDEX('Step 1_Metric 7'!$W$1:$AD$99999,    99999,    MATCH(CONCATENATE($AL619," - ",$AI619),'Step 1_Metric 7'!$W$1:$AD$1,0)),
'Step 1_Metric 7'!$C$1:$C$99999,       $AM619,    'Step 1_Metric 7'!$D$1:$D$99999,     $AG619         )</f>
        <v>0</v>
      </c>
      <c r="AP619" s="104" t="str">
        <f t="shared" si="535"/>
        <v/>
      </c>
      <c r="AQ619" s="104" t="str">
        <f t="shared" si="536"/>
        <v/>
      </c>
      <c r="AR619" s="104" t="str">
        <f t="shared" si="537"/>
        <v/>
      </c>
      <c r="AS619" s="104" t="str">
        <f t="shared" si="538"/>
        <v/>
      </c>
      <c r="AT619" s="104">
        <f t="shared" si="539"/>
        <v>0</v>
      </c>
      <c r="AU619" s="104">
        <f t="shared" si="540"/>
        <v>0</v>
      </c>
    </row>
    <row r="620" spans="32:47" x14ac:dyDescent="0.25">
      <c r="AF620" s="40">
        <f t="shared" si="569"/>
        <v>26</v>
      </c>
      <c r="AG620" s="40" t="str">
        <f t="shared" si="533"/>
        <v/>
      </c>
      <c r="AH620" s="40">
        <f t="shared" si="543"/>
        <v>7</v>
      </c>
      <c r="AI620" s="40" t="str">
        <f t="shared" ref="AI620:AK620" si="585">AI596</f>
        <v>Employment</v>
      </c>
      <c r="AJ620" s="40">
        <f t="shared" si="585"/>
        <v>12</v>
      </c>
      <c r="AK620" s="40" t="str">
        <f t="shared" si="585"/>
        <v>Metric</v>
      </c>
      <c r="AL620" s="40" t="str">
        <f t="shared" si="551"/>
        <v>Post</v>
      </c>
      <c r="AM620" s="40">
        <f t="shared" si="547"/>
        <v>20</v>
      </c>
      <c r="AN620" s="40">
        <f>VLOOKUP(AM620,'Inputs_Metric 7'!$G$49:$H$51,2,FALSE)</f>
        <v>0.05</v>
      </c>
      <c r="AO620" s="104">
        <f>SUMIFS(
INDEX('Step 1_Metric 7'!$W$1:$AD$99999,    1,    MATCH(CONCATENATE($AL620," - ",$AI620),'Step 1_Metric 7'!$W$1:$AD$1,0))         :          INDEX('Step 1_Metric 7'!$W$1:$AD$99999,    99999,    MATCH(CONCATENATE($AL620," - ",$AI620),'Step 1_Metric 7'!$W$1:$AD$1,0)),
'Step 1_Metric 7'!$C$1:$C$99999,       $AM620,    'Step 1_Metric 7'!$D$1:$D$99999,     $AG620         )</f>
        <v>0</v>
      </c>
      <c r="AP620" s="104" t="str">
        <f t="shared" si="535"/>
        <v/>
      </c>
      <c r="AQ620" s="104" t="str">
        <f t="shared" si="536"/>
        <v/>
      </c>
      <c r="AR620" s="104">
        <f t="shared" si="537"/>
        <v>0</v>
      </c>
      <c r="AS620" s="104">
        <f t="shared" si="538"/>
        <v>0</v>
      </c>
      <c r="AT620" s="104" t="str">
        <f t="shared" si="539"/>
        <v/>
      </c>
      <c r="AU620" s="104">
        <f t="shared" si="540"/>
        <v>0</v>
      </c>
    </row>
    <row r="621" spans="32:47" x14ac:dyDescent="0.25">
      <c r="AF621" s="40">
        <f t="shared" si="569"/>
        <v>26</v>
      </c>
      <c r="AG621" s="40" t="str">
        <f t="shared" si="533"/>
        <v/>
      </c>
      <c r="AH621" s="40">
        <f t="shared" si="543"/>
        <v>7</v>
      </c>
      <c r="AI621" s="40" t="str">
        <f t="shared" ref="AI621:AK621" si="586">AI597</f>
        <v>Employment</v>
      </c>
      <c r="AJ621" s="40">
        <f t="shared" si="586"/>
        <v>12</v>
      </c>
      <c r="AK621" s="40" t="str">
        <f t="shared" si="586"/>
        <v>Metric</v>
      </c>
      <c r="AL621" s="40" t="str">
        <f t="shared" si="551"/>
        <v>Post</v>
      </c>
      <c r="AM621" s="40">
        <f t="shared" si="547"/>
        <v>100</v>
      </c>
      <c r="AN621" s="40">
        <f>VLOOKUP(AM621,'Inputs_Metric 7'!$G$49:$H$51,2,FALSE)</f>
        <v>0.01</v>
      </c>
      <c r="AO621" s="104">
        <f>SUMIFS(
INDEX('Step 1_Metric 7'!$W$1:$AD$99999,    1,    MATCH(CONCATENATE($AL621," - ",$AI621),'Step 1_Metric 7'!$W$1:$AD$1,0))         :          INDEX('Step 1_Metric 7'!$W$1:$AD$99999,    99999,    MATCH(CONCATENATE($AL621," - ",$AI621),'Step 1_Metric 7'!$W$1:$AD$1,0)),
'Step 1_Metric 7'!$C$1:$C$99999,       $AM621,    'Step 1_Metric 7'!$D$1:$D$99999,     $AG621         )</f>
        <v>0</v>
      </c>
      <c r="AP621" s="104">
        <f t="shared" si="535"/>
        <v>0</v>
      </c>
      <c r="AQ621" s="104">
        <f t="shared" si="536"/>
        <v>0</v>
      </c>
      <c r="AR621" s="104" t="str">
        <f t="shared" si="537"/>
        <v/>
      </c>
      <c r="AS621" s="104" t="str">
        <f t="shared" si="538"/>
        <v/>
      </c>
      <c r="AT621" s="104" t="str">
        <f t="shared" si="539"/>
        <v/>
      </c>
      <c r="AU621" s="104">
        <f t="shared" si="540"/>
        <v>0</v>
      </c>
    </row>
    <row r="622" spans="32:47" x14ac:dyDescent="0.25">
      <c r="AF622" s="40">
        <f t="shared" si="569"/>
        <v>26</v>
      </c>
      <c r="AG622" s="40" t="str">
        <f t="shared" si="533"/>
        <v/>
      </c>
      <c r="AH622" s="40">
        <f t="shared" si="543"/>
        <v>7</v>
      </c>
      <c r="AI622" s="40" t="str">
        <f t="shared" ref="AI622:AK622" si="587">AI598</f>
        <v>Output</v>
      </c>
      <c r="AJ622" s="40">
        <f t="shared" si="587"/>
        <v>1</v>
      </c>
      <c r="AK622" s="40" t="str">
        <f t="shared" si="587"/>
        <v>Priority Metric</v>
      </c>
      <c r="AL622" s="40" t="str">
        <f t="shared" si="551"/>
        <v>Pre</v>
      </c>
      <c r="AM622" s="40">
        <f t="shared" si="547"/>
        <v>2</v>
      </c>
      <c r="AN622" s="40">
        <f>VLOOKUP(AM622,'Inputs_Metric 7'!$G$49:$H$51,2,FALSE)</f>
        <v>0.5</v>
      </c>
      <c r="AO622" s="104">
        <f>SUMIFS(
INDEX('Step 1_Metric 7'!$W$1:$AD$99999,    1,    MATCH(CONCATENATE($AL622," - ",$AI622),'Step 1_Metric 7'!$W$1:$AD$1,0))         :          INDEX('Step 1_Metric 7'!$W$1:$AD$99999,    99999,    MATCH(CONCATENATE($AL622," - ",$AI622),'Step 1_Metric 7'!$W$1:$AD$1,0)),
'Step 1_Metric 7'!$C$1:$C$99999,       $AM622,    'Step 1_Metric 7'!$D$1:$D$99999,     $AG622         )</f>
        <v>0</v>
      </c>
      <c r="AP622" s="104" t="str">
        <f t="shared" si="535"/>
        <v/>
      </c>
      <c r="AQ622" s="104" t="str">
        <f t="shared" si="536"/>
        <v/>
      </c>
      <c r="AR622" s="104" t="str">
        <f t="shared" si="537"/>
        <v/>
      </c>
      <c r="AS622" s="104" t="str">
        <f t="shared" si="538"/>
        <v/>
      </c>
      <c r="AT622" s="104">
        <f t="shared" si="539"/>
        <v>0</v>
      </c>
      <c r="AU622" s="104">
        <f t="shared" si="540"/>
        <v>0</v>
      </c>
    </row>
    <row r="623" spans="32:47" x14ac:dyDescent="0.25">
      <c r="AF623" s="40">
        <f t="shared" si="569"/>
        <v>26</v>
      </c>
      <c r="AG623" s="40" t="str">
        <f t="shared" si="533"/>
        <v/>
      </c>
      <c r="AH623" s="40">
        <f t="shared" si="543"/>
        <v>7</v>
      </c>
      <c r="AI623" s="40" t="str">
        <f t="shared" ref="AI623:AK623" si="588">AI599</f>
        <v>Output</v>
      </c>
      <c r="AJ623" s="40">
        <f t="shared" si="588"/>
        <v>1</v>
      </c>
      <c r="AK623" s="40" t="str">
        <f t="shared" si="588"/>
        <v>Priority Metric</v>
      </c>
      <c r="AL623" s="40" t="str">
        <f t="shared" si="551"/>
        <v>Pre</v>
      </c>
      <c r="AM623" s="40">
        <f t="shared" si="547"/>
        <v>20</v>
      </c>
      <c r="AN623" s="40">
        <f>VLOOKUP(AM623,'Inputs_Metric 7'!$G$49:$H$51,2,FALSE)</f>
        <v>0.05</v>
      </c>
      <c r="AO623" s="104">
        <f>SUMIFS(
INDEX('Step 1_Metric 7'!$W$1:$AD$99999,    1,    MATCH(CONCATENATE($AL623," - ",$AI623),'Step 1_Metric 7'!$W$1:$AD$1,0))         :          INDEX('Step 1_Metric 7'!$W$1:$AD$99999,    99999,    MATCH(CONCATENATE($AL623," - ",$AI623),'Step 1_Metric 7'!$W$1:$AD$1,0)),
'Step 1_Metric 7'!$C$1:$C$99999,       $AM623,    'Step 1_Metric 7'!$D$1:$D$99999,     $AG623         )</f>
        <v>0</v>
      </c>
      <c r="AP623" s="104" t="str">
        <f t="shared" si="535"/>
        <v/>
      </c>
      <c r="AQ623" s="104" t="str">
        <f t="shared" si="536"/>
        <v/>
      </c>
      <c r="AR623" s="104">
        <f t="shared" si="537"/>
        <v>0</v>
      </c>
      <c r="AS623" s="104">
        <f t="shared" si="538"/>
        <v>0</v>
      </c>
      <c r="AT623" s="104" t="str">
        <f t="shared" si="539"/>
        <v/>
      </c>
      <c r="AU623" s="104">
        <f t="shared" si="540"/>
        <v>0</v>
      </c>
    </row>
    <row r="624" spans="32:47" x14ac:dyDescent="0.25">
      <c r="AF624" s="40">
        <f t="shared" si="569"/>
        <v>26</v>
      </c>
      <c r="AG624" s="40" t="str">
        <f t="shared" si="533"/>
        <v/>
      </c>
      <c r="AH624" s="40">
        <f t="shared" si="543"/>
        <v>7</v>
      </c>
      <c r="AI624" s="40" t="str">
        <f t="shared" ref="AI624:AK624" si="589">AI600</f>
        <v>Output</v>
      </c>
      <c r="AJ624" s="40">
        <f t="shared" si="589"/>
        <v>1</v>
      </c>
      <c r="AK624" s="40" t="str">
        <f t="shared" si="589"/>
        <v>Priority Metric</v>
      </c>
      <c r="AL624" s="40" t="str">
        <f t="shared" si="551"/>
        <v>Pre</v>
      </c>
      <c r="AM624" s="40">
        <f t="shared" si="547"/>
        <v>100</v>
      </c>
      <c r="AN624" s="40">
        <f>VLOOKUP(AM624,'Inputs_Metric 7'!$G$49:$H$51,2,FALSE)</f>
        <v>0.01</v>
      </c>
      <c r="AO624" s="104">
        <f>SUMIFS(
INDEX('Step 1_Metric 7'!$W$1:$AD$99999,    1,    MATCH(CONCATENATE($AL624," - ",$AI624),'Step 1_Metric 7'!$W$1:$AD$1,0))         :          INDEX('Step 1_Metric 7'!$W$1:$AD$99999,    99999,    MATCH(CONCATENATE($AL624," - ",$AI624),'Step 1_Metric 7'!$W$1:$AD$1,0)),
'Step 1_Metric 7'!$C$1:$C$99999,       $AM624,    'Step 1_Metric 7'!$D$1:$D$99999,     $AG624         )</f>
        <v>0</v>
      </c>
      <c r="AP624" s="104">
        <f t="shared" si="535"/>
        <v>0</v>
      </c>
      <c r="AQ624" s="104">
        <f t="shared" si="536"/>
        <v>0</v>
      </c>
      <c r="AR624" s="104" t="str">
        <f t="shared" si="537"/>
        <v/>
      </c>
      <c r="AS624" s="104" t="str">
        <f t="shared" si="538"/>
        <v/>
      </c>
      <c r="AT624" s="104" t="str">
        <f t="shared" si="539"/>
        <v/>
      </c>
      <c r="AU624" s="104">
        <f t="shared" si="540"/>
        <v>0</v>
      </c>
    </row>
    <row r="625" spans="32:47" x14ac:dyDescent="0.25">
      <c r="AF625" s="40">
        <f t="shared" si="569"/>
        <v>26</v>
      </c>
      <c r="AG625" s="40" t="str">
        <f t="shared" si="533"/>
        <v/>
      </c>
      <c r="AH625" s="40">
        <f t="shared" si="543"/>
        <v>7</v>
      </c>
      <c r="AI625" s="40" t="str">
        <f t="shared" ref="AI625:AK625" si="590">AI601</f>
        <v>Output</v>
      </c>
      <c r="AJ625" s="40">
        <f t="shared" si="590"/>
        <v>1</v>
      </c>
      <c r="AK625" s="40" t="str">
        <f t="shared" si="590"/>
        <v>Priority Metric</v>
      </c>
      <c r="AL625" s="40" t="str">
        <f t="shared" si="551"/>
        <v>Post</v>
      </c>
      <c r="AM625" s="40">
        <f t="shared" si="547"/>
        <v>2</v>
      </c>
      <c r="AN625" s="40">
        <f>VLOOKUP(AM625,'Inputs_Metric 7'!$G$49:$H$51,2,FALSE)</f>
        <v>0.5</v>
      </c>
      <c r="AO625" s="104">
        <f>SUMIFS(
INDEX('Step 1_Metric 7'!$W$1:$AD$99999,    1,    MATCH(CONCATENATE($AL625," - ",$AI625),'Step 1_Metric 7'!$W$1:$AD$1,0))         :          INDEX('Step 1_Metric 7'!$W$1:$AD$99999,    99999,    MATCH(CONCATENATE($AL625," - ",$AI625),'Step 1_Metric 7'!$W$1:$AD$1,0)),
'Step 1_Metric 7'!$C$1:$C$99999,       $AM625,    'Step 1_Metric 7'!$D$1:$D$99999,     $AG625         )</f>
        <v>0</v>
      </c>
      <c r="AP625" s="104" t="str">
        <f t="shared" si="535"/>
        <v/>
      </c>
      <c r="AQ625" s="104" t="str">
        <f t="shared" si="536"/>
        <v/>
      </c>
      <c r="AR625" s="104" t="str">
        <f t="shared" si="537"/>
        <v/>
      </c>
      <c r="AS625" s="104" t="str">
        <f t="shared" si="538"/>
        <v/>
      </c>
      <c r="AT625" s="104">
        <f t="shared" si="539"/>
        <v>0</v>
      </c>
      <c r="AU625" s="104">
        <f t="shared" si="540"/>
        <v>0</v>
      </c>
    </row>
    <row r="626" spans="32:47" x14ac:dyDescent="0.25">
      <c r="AF626" s="40">
        <f t="shared" si="569"/>
        <v>26</v>
      </c>
      <c r="AG626" s="40" t="str">
        <f t="shared" si="533"/>
        <v/>
      </c>
      <c r="AH626" s="40">
        <f t="shared" si="543"/>
        <v>7</v>
      </c>
      <c r="AI626" s="40" t="str">
        <f t="shared" ref="AI626:AK626" si="591">AI602</f>
        <v>Output</v>
      </c>
      <c r="AJ626" s="40">
        <f t="shared" si="591"/>
        <v>1</v>
      </c>
      <c r="AK626" s="40" t="str">
        <f t="shared" si="591"/>
        <v>Priority Metric</v>
      </c>
      <c r="AL626" s="40" t="str">
        <f t="shared" si="551"/>
        <v>Post</v>
      </c>
      <c r="AM626" s="40">
        <f t="shared" si="547"/>
        <v>20</v>
      </c>
      <c r="AN626" s="40">
        <f>VLOOKUP(AM626,'Inputs_Metric 7'!$G$49:$H$51,2,FALSE)</f>
        <v>0.05</v>
      </c>
      <c r="AO626" s="104">
        <f>SUMIFS(
INDEX('Step 1_Metric 7'!$W$1:$AD$99999,    1,    MATCH(CONCATENATE($AL626," - ",$AI626),'Step 1_Metric 7'!$W$1:$AD$1,0))         :          INDEX('Step 1_Metric 7'!$W$1:$AD$99999,    99999,    MATCH(CONCATENATE($AL626," - ",$AI626),'Step 1_Metric 7'!$W$1:$AD$1,0)),
'Step 1_Metric 7'!$C$1:$C$99999,       $AM626,    'Step 1_Metric 7'!$D$1:$D$99999,     $AG626         )</f>
        <v>0</v>
      </c>
      <c r="AP626" s="104" t="str">
        <f t="shared" si="535"/>
        <v/>
      </c>
      <c r="AQ626" s="104" t="str">
        <f t="shared" si="536"/>
        <v/>
      </c>
      <c r="AR626" s="104">
        <f t="shared" si="537"/>
        <v>0</v>
      </c>
      <c r="AS626" s="104">
        <f t="shared" si="538"/>
        <v>0</v>
      </c>
      <c r="AT626" s="104" t="str">
        <f t="shared" si="539"/>
        <v/>
      </c>
      <c r="AU626" s="104">
        <f t="shared" si="540"/>
        <v>0</v>
      </c>
    </row>
    <row r="627" spans="32:47" x14ac:dyDescent="0.25">
      <c r="AF627" s="40">
        <f t="shared" si="569"/>
        <v>26</v>
      </c>
      <c r="AG627" s="40" t="str">
        <f t="shared" si="533"/>
        <v/>
      </c>
      <c r="AH627" s="40">
        <f t="shared" si="543"/>
        <v>7</v>
      </c>
      <c r="AI627" s="40" t="str">
        <f t="shared" ref="AI627:AK627" si="592">AI603</f>
        <v>Output</v>
      </c>
      <c r="AJ627" s="40">
        <f t="shared" si="592"/>
        <v>1</v>
      </c>
      <c r="AK627" s="40" t="str">
        <f t="shared" si="592"/>
        <v>Priority Metric</v>
      </c>
      <c r="AL627" s="40" t="str">
        <f t="shared" si="551"/>
        <v>Post</v>
      </c>
      <c r="AM627" s="40">
        <f t="shared" si="547"/>
        <v>100</v>
      </c>
      <c r="AN627" s="40">
        <f>VLOOKUP(AM627,'Inputs_Metric 7'!$G$49:$H$51,2,FALSE)</f>
        <v>0.01</v>
      </c>
      <c r="AO627" s="104">
        <f>SUMIFS(
INDEX('Step 1_Metric 7'!$W$1:$AD$99999,    1,    MATCH(CONCATENATE($AL627," - ",$AI627),'Step 1_Metric 7'!$W$1:$AD$1,0))         :          INDEX('Step 1_Metric 7'!$W$1:$AD$99999,    99999,    MATCH(CONCATENATE($AL627," - ",$AI627),'Step 1_Metric 7'!$W$1:$AD$1,0)),
'Step 1_Metric 7'!$C$1:$C$99999,       $AM627,    'Step 1_Metric 7'!$D$1:$D$99999,     $AG627         )</f>
        <v>0</v>
      </c>
      <c r="AP627" s="104">
        <f t="shared" si="535"/>
        <v>0</v>
      </c>
      <c r="AQ627" s="104">
        <f t="shared" si="536"/>
        <v>0</v>
      </c>
      <c r="AR627" s="104" t="str">
        <f t="shared" si="537"/>
        <v/>
      </c>
      <c r="AS627" s="104" t="str">
        <f t="shared" si="538"/>
        <v/>
      </c>
      <c r="AT627" s="104" t="str">
        <f t="shared" si="539"/>
        <v/>
      </c>
      <c r="AU627" s="104">
        <f t="shared" si="540"/>
        <v>0</v>
      </c>
    </row>
    <row r="628" spans="32:47" x14ac:dyDescent="0.25">
      <c r="AF628" s="40">
        <f t="shared" si="569"/>
        <v>27</v>
      </c>
      <c r="AG628" s="40" t="str">
        <f t="shared" si="533"/>
        <v/>
      </c>
      <c r="AH628" s="40">
        <f t="shared" si="543"/>
        <v>7</v>
      </c>
      <c r="AI628" s="40" t="str">
        <f t="shared" ref="AI628:AK628" si="593">AI604</f>
        <v>Proprietor's Income</v>
      </c>
      <c r="AJ628" s="40">
        <f t="shared" si="593"/>
        <v>10</v>
      </c>
      <c r="AK628" s="40" t="str">
        <f t="shared" si="593"/>
        <v>Metric</v>
      </c>
      <c r="AL628" s="40" t="str">
        <f t="shared" si="551"/>
        <v>Pre</v>
      </c>
      <c r="AM628" s="40">
        <f t="shared" si="547"/>
        <v>2</v>
      </c>
      <c r="AN628" s="40">
        <f>VLOOKUP(AM628,'Inputs_Metric 7'!$G$49:$H$51,2,FALSE)</f>
        <v>0.5</v>
      </c>
      <c r="AO628" s="104">
        <f>SUMIFS(
INDEX('Step 1_Metric 7'!$W$1:$AD$99999,    1,    MATCH(CONCATENATE($AL628," - ",$AI628),'Step 1_Metric 7'!$W$1:$AD$1,0))         :          INDEX('Step 1_Metric 7'!$W$1:$AD$99999,    99999,    MATCH(CONCATENATE($AL628," - ",$AI628),'Step 1_Metric 7'!$W$1:$AD$1,0)),
'Step 1_Metric 7'!$C$1:$C$99999,       $AM628,    'Step 1_Metric 7'!$D$1:$D$99999,     $AG628         )</f>
        <v>0</v>
      </c>
      <c r="AP628" s="104" t="str">
        <f t="shared" si="535"/>
        <v/>
      </c>
      <c r="AQ628" s="104" t="str">
        <f t="shared" si="536"/>
        <v/>
      </c>
      <c r="AR628" s="104" t="str">
        <f t="shared" si="537"/>
        <v/>
      </c>
      <c r="AS628" s="104" t="str">
        <f t="shared" si="538"/>
        <v/>
      </c>
      <c r="AT628" s="104">
        <f t="shared" si="539"/>
        <v>0</v>
      </c>
      <c r="AU628" s="104">
        <f t="shared" si="540"/>
        <v>0</v>
      </c>
    </row>
    <row r="629" spans="32:47" x14ac:dyDescent="0.25">
      <c r="AF629" s="40">
        <f t="shared" si="569"/>
        <v>27</v>
      </c>
      <c r="AG629" s="40" t="str">
        <f t="shared" si="533"/>
        <v/>
      </c>
      <c r="AH629" s="40">
        <f t="shared" si="543"/>
        <v>7</v>
      </c>
      <c r="AI629" s="40" t="str">
        <f t="shared" ref="AI629:AK629" si="594">AI605</f>
        <v>Proprietor's Income</v>
      </c>
      <c r="AJ629" s="40">
        <f t="shared" si="594"/>
        <v>10</v>
      </c>
      <c r="AK629" s="40" t="str">
        <f t="shared" si="594"/>
        <v>Metric</v>
      </c>
      <c r="AL629" s="40" t="str">
        <f t="shared" si="551"/>
        <v>Pre</v>
      </c>
      <c r="AM629" s="40">
        <f t="shared" si="547"/>
        <v>20</v>
      </c>
      <c r="AN629" s="40">
        <f>VLOOKUP(AM629,'Inputs_Metric 7'!$G$49:$H$51,2,FALSE)</f>
        <v>0.05</v>
      </c>
      <c r="AO629" s="104">
        <f>SUMIFS(
INDEX('Step 1_Metric 7'!$W$1:$AD$99999,    1,    MATCH(CONCATENATE($AL629," - ",$AI629),'Step 1_Metric 7'!$W$1:$AD$1,0))         :          INDEX('Step 1_Metric 7'!$W$1:$AD$99999,    99999,    MATCH(CONCATENATE($AL629," - ",$AI629),'Step 1_Metric 7'!$W$1:$AD$1,0)),
'Step 1_Metric 7'!$C$1:$C$99999,       $AM629,    'Step 1_Metric 7'!$D$1:$D$99999,     $AG629         )</f>
        <v>0</v>
      </c>
      <c r="AP629" s="104" t="str">
        <f t="shared" si="535"/>
        <v/>
      </c>
      <c r="AQ629" s="104" t="str">
        <f t="shared" si="536"/>
        <v/>
      </c>
      <c r="AR629" s="104">
        <f t="shared" si="537"/>
        <v>0</v>
      </c>
      <c r="AS629" s="104">
        <f t="shared" si="538"/>
        <v>0</v>
      </c>
      <c r="AT629" s="104" t="str">
        <f t="shared" si="539"/>
        <v/>
      </c>
      <c r="AU629" s="104">
        <f t="shared" si="540"/>
        <v>0</v>
      </c>
    </row>
    <row r="630" spans="32:47" x14ac:dyDescent="0.25">
      <c r="AF630" s="40">
        <f t="shared" si="569"/>
        <v>27</v>
      </c>
      <c r="AG630" s="40" t="str">
        <f t="shared" si="533"/>
        <v/>
      </c>
      <c r="AH630" s="40">
        <f t="shared" si="543"/>
        <v>7</v>
      </c>
      <c r="AI630" s="40" t="str">
        <f t="shared" ref="AI630:AK630" si="595">AI606</f>
        <v>Proprietor's Income</v>
      </c>
      <c r="AJ630" s="40">
        <f t="shared" si="595"/>
        <v>10</v>
      </c>
      <c r="AK630" s="40" t="str">
        <f t="shared" si="595"/>
        <v>Metric</v>
      </c>
      <c r="AL630" s="40" t="str">
        <f t="shared" si="551"/>
        <v>Pre</v>
      </c>
      <c r="AM630" s="40">
        <f t="shared" si="547"/>
        <v>100</v>
      </c>
      <c r="AN630" s="40">
        <f>VLOOKUP(AM630,'Inputs_Metric 7'!$G$49:$H$51,2,FALSE)</f>
        <v>0.01</v>
      </c>
      <c r="AO630" s="104">
        <f>SUMIFS(
INDEX('Step 1_Metric 7'!$W$1:$AD$99999,    1,    MATCH(CONCATENATE($AL630," - ",$AI630),'Step 1_Metric 7'!$W$1:$AD$1,0))         :          INDEX('Step 1_Metric 7'!$W$1:$AD$99999,    99999,    MATCH(CONCATENATE($AL630," - ",$AI630),'Step 1_Metric 7'!$W$1:$AD$1,0)),
'Step 1_Metric 7'!$C$1:$C$99999,       $AM630,    'Step 1_Metric 7'!$D$1:$D$99999,     $AG630         )</f>
        <v>0</v>
      </c>
      <c r="AP630" s="104">
        <f t="shared" si="535"/>
        <v>0</v>
      </c>
      <c r="AQ630" s="104">
        <f t="shared" si="536"/>
        <v>0</v>
      </c>
      <c r="AR630" s="104" t="str">
        <f t="shared" si="537"/>
        <v/>
      </c>
      <c r="AS630" s="104" t="str">
        <f t="shared" si="538"/>
        <v/>
      </c>
      <c r="AT630" s="104" t="str">
        <f t="shared" si="539"/>
        <v/>
      </c>
      <c r="AU630" s="104">
        <f t="shared" si="540"/>
        <v>0</v>
      </c>
    </row>
    <row r="631" spans="32:47" x14ac:dyDescent="0.25">
      <c r="AF631" s="40">
        <f t="shared" si="569"/>
        <v>27</v>
      </c>
      <c r="AG631" s="40" t="str">
        <f t="shared" si="533"/>
        <v/>
      </c>
      <c r="AH631" s="40">
        <f t="shared" si="543"/>
        <v>7</v>
      </c>
      <c r="AI631" s="40" t="str">
        <f t="shared" ref="AI631:AK631" si="596">AI607</f>
        <v>Proprietor's Income</v>
      </c>
      <c r="AJ631" s="40">
        <f t="shared" si="596"/>
        <v>10</v>
      </c>
      <c r="AK631" s="40" t="str">
        <f t="shared" si="596"/>
        <v>Metric</v>
      </c>
      <c r="AL631" s="40" t="str">
        <f t="shared" si="551"/>
        <v>Post</v>
      </c>
      <c r="AM631" s="40">
        <f t="shared" si="547"/>
        <v>2</v>
      </c>
      <c r="AN631" s="40">
        <f>VLOOKUP(AM631,'Inputs_Metric 7'!$G$49:$H$51,2,FALSE)</f>
        <v>0.5</v>
      </c>
      <c r="AO631" s="104">
        <f>SUMIFS(
INDEX('Step 1_Metric 7'!$W$1:$AD$99999,    1,    MATCH(CONCATENATE($AL631," - ",$AI631),'Step 1_Metric 7'!$W$1:$AD$1,0))         :          INDEX('Step 1_Metric 7'!$W$1:$AD$99999,    99999,    MATCH(CONCATENATE($AL631," - ",$AI631),'Step 1_Metric 7'!$W$1:$AD$1,0)),
'Step 1_Metric 7'!$C$1:$C$99999,       $AM631,    'Step 1_Metric 7'!$D$1:$D$99999,     $AG631         )</f>
        <v>0</v>
      </c>
      <c r="AP631" s="104" t="str">
        <f t="shared" si="535"/>
        <v/>
      </c>
      <c r="AQ631" s="104" t="str">
        <f t="shared" si="536"/>
        <v/>
      </c>
      <c r="AR631" s="104" t="str">
        <f t="shared" si="537"/>
        <v/>
      </c>
      <c r="AS631" s="104" t="str">
        <f t="shared" si="538"/>
        <v/>
      </c>
      <c r="AT631" s="104">
        <f t="shared" si="539"/>
        <v>0</v>
      </c>
      <c r="AU631" s="104">
        <f t="shared" si="540"/>
        <v>0</v>
      </c>
    </row>
    <row r="632" spans="32:47" x14ac:dyDescent="0.25">
      <c r="AF632" s="40">
        <f t="shared" si="569"/>
        <v>27</v>
      </c>
      <c r="AG632" s="40" t="str">
        <f t="shared" si="533"/>
        <v/>
      </c>
      <c r="AH632" s="40">
        <f t="shared" si="543"/>
        <v>7</v>
      </c>
      <c r="AI632" s="40" t="str">
        <f t="shared" ref="AI632:AK632" si="597">AI608</f>
        <v>Proprietor's Income</v>
      </c>
      <c r="AJ632" s="40">
        <f t="shared" si="597"/>
        <v>10</v>
      </c>
      <c r="AK632" s="40" t="str">
        <f t="shared" si="597"/>
        <v>Metric</v>
      </c>
      <c r="AL632" s="40" t="str">
        <f t="shared" si="551"/>
        <v>Post</v>
      </c>
      <c r="AM632" s="40">
        <f t="shared" si="547"/>
        <v>20</v>
      </c>
      <c r="AN632" s="40">
        <f>VLOOKUP(AM632,'Inputs_Metric 7'!$G$49:$H$51,2,FALSE)</f>
        <v>0.05</v>
      </c>
      <c r="AO632" s="104">
        <f>SUMIFS(
INDEX('Step 1_Metric 7'!$W$1:$AD$99999,    1,    MATCH(CONCATENATE($AL632," - ",$AI632),'Step 1_Metric 7'!$W$1:$AD$1,0))         :          INDEX('Step 1_Metric 7'!$W$1:$AD$99999,    99999,    MATCH(CONCATENATE($AL632," - ",$AI632),'Step 1_Metric 7'!$W$1:$AD$1,0)),
'Step 1_Metric 7'!$C$1:$C$99999,       $AM632,    'Step 1_Metric 7'!$D$1:$D$99999,     $AG632         )</f>
        <v>0</v>
      </c>
      <c r="AP632" s="104" t="str">
        <f t="shared" si="535"/>
        <v/>
      </c>
      <c r="AQ632" s="104" t="str">
        <f t="shared" si="536"/>
        <v/>
      </c>
      <c r="AR632" s="104">
        <f t="shared" si="537"/>
        <v>0</v>
      </c>
      <c r="AS632" s="104">
        <f t="shared" si="538"/>
        <v>0</v>
      </c>
      <c r="AT632" s="104" t="str">
        <f t="shared" si="539"/>
        <v/>
      </c>
      <c r="AU632" s="104">
        <f t="shared" si="540"/>
        <v>0</v>
      </c>
    </row>
    <row r="633" spans="32:47" x14ac:dyDescent="0.25">
      <c r="AF633" s="40">
        <f t="shared" si="569"/>
        <v>27</v>
      </c>
      <c r="AG633" s="40" t="str">
        <f t="shared" si="533"/>
        <v/>
      </c>
      <c r="AH633" s="40">
        <f t="shared" si="543"/>
        <v>7</v>
      </c>
      <c r="AI633" s="40" t="str">
        <f t="shared" ref="AI633:AK633" si="598">AI609</f>
        <v>Proprietor's Income</v>
      </c>
      <c r="AJ633" s="40">
        <f t="shared" si="598"/>
        <v>10</v>
      </c>
      <c r="AK633" s="40" t="str">
        <f t="shared" si="598"/>
        <v>Metric</v>
      </c>
      <c r="AL633" s="40" t="str">
        <f t="shared" si="551"/>
        <v>Post</v>
      </c>
      <c r="AM633" s="40">
        <f t="shared" si="547"/>
        <v>100</v>
      </c>
      <c r="AN633" s="40">
        <f>VLOOKUP(AM633,'Inputs_Metric 7'!$G$49:$H$51,2,FALSE)</f>
        <v>0.01</v>
      </c>
      <c r="AO633" s="104">
        <f>SUMIFS(
INDEX('Step 1_Metric 7'!$W$1:$AD$99999,    1,    MATCH(CONCATENATE($AL633," - ",$AI633),'Step 1_Metric 7'!$W$1:$AD$1,0))         :          INDEX('Step 1_Metric 7'!$W$1:$AD$99999,    99999,    MATCH(CONCATENATE($AL633," - ",$AI633),'Step 1_Metric 7'!$W$1:$AD$1,0)),
'Step 1_Metric 7'!$C$1:$C$99999,       $AM633,    'Step 1_Metric 7'!$D$1:$D$99999,     $AG633         )</f>
        <v>0</v>
      </c>
      <c r="AP633" s="104">
        <f t="shared" si="535"/>
        <v>0</v>
      </c>
      <c r="AQ633" s="104">
        <f t="shared" si="536"/>
        <v>0</v>
      </c>
      <c r="AR633" s="104" t="str">
        <f t="shared" si="537"/>
        <v/>
      </c>
      <c r="AS633" s="104" t="str">
        <f t="shared" si="538"/>
        <v/>
      </c>
      <c r="AT633" s="104" t="str">
        <f t="shared" si="539"/>
        <v/>
      </c>
      <c r="AU633" s="104">
        <f t="shared" si="540"/>
        <v>0</v>
      </c>
    </row>
    <row r="634" spans="32:47" x14ac:dyDescent="0.25">
      <c r="AF634" s="40">
        <f t="shared" si="569"/>
        <v>27</v>
      </c>
      <c r="AG634" s="40" t="str">
        <f t="shared" si="533"/>
        <v/>
      </c>
      <c r="AH634" s="40">
        <f t="shared" si="543"/>
        <v>7</v>
      </c>
      <c r="AI634" s="40" t="str">
        <f t="shared" ref="AI634:AK634" si="599">AI610</f>
        <v>Labor Income</v>
      </c>
      <c r="AJ634" s="40">
        <f t="shared" si="599"/>
        <v>11</v>
      </c>
      <c r="AK634" s="40" t="str">
        <f t="shared" si="599"/>
        <v>Metric</v>
      </c>
      <c r="AL634" s="40" t="str">
        <f t="shared" si="551"/>
        <v>Pre</v>
      </c>
      <c r="AM634" s="40">
        <f t="shared" si="547"/>
        <v>2</v>
      </c>
      <c r="AN634" s="40">
        <f>VLOOKUP(AM634,'Inputs_Metric 7'!$G$49:$H$51,2,FALSE)</f>
        <v>0.5</v>
      </c>
      <c r="AO634" s="104">
        <f>SUMIFS(
INDEX('Step 1_Metric 7'!$W$1:$AD$99999,    1,    MATCH(CONCATENATE($AL634," - ",$AI634),'Step 1_Metric 7'!$W$1:$AD$1,0))         :          INDEX('Step 1_Metric 7'!$W$1:$AD$99999,    99999,    MATCH(CONCATENATE($AL634," - ",$AI634),'Step 1_Metric 7'!$W$1:$AD$1,0)),
'Step 1_Metric 7'!$C$1:$C$99999,       $AM634,    'Step 1_Metric 7'!$D$1:$D$99999,     $AG634         )</f>
        <v>0</v>
      </c>
      <c r="AP634" s="104" t="str">
        <f t="shared" si="535"/>
        <v/>
      </c>
      <c r="AQ634" s="104" t="str">
        <f t="shared" si="536"/>
        <v/>
      </c>
      <c r="AR634" s="104" t="str">
        <f t="shared" si="537"/>
        <v/>
      </c>
      <c r="AS634" s="104" t="str">
        <f t="shared" si="538"/>
        <v/>
      </c>
      <c r="AT634" s="104">
        <f t="shared" si="539"/>
        <v>0</v>
      </c>
      <c r="AU634" s="104">
        <f t="shared" si="540"/>
        <v>0</v>
      </c>
    </row>
    <row r="635" spans="32:47" x14ac:dyDescent="0.25">
      <c r="AF635" s="40">
        <f t="shared" si="569"/>
        <v>27</v>
      </c>
      <c r="AG635" s="40" t="str">
        <f t="shared" si="533"/>
        <v/>
      </c>
      <c r="AH635" s="40">
        <f t="shared" si="543"/>
        <v>7</v>
      </c>
      <c r="AI635" s="40" t="str">
        <f t="shared" ref="AI635:AK635" si="600">AI611</f>
        <v>Labor Income</v>
      </c>
      <c r="AJ635" s="40">
        <f t="shared" si="600"/>
        <v>11</v>
      </c>
      <c r="AK635" s="40" t="str">
        <f t="shared" si="600"/>
        <v>Metric</v>
      </c>
      <c r="AL635" s="40" t="str">
        <f t="shared" si="551"/>
        <v>Pre</v>
      </c>
      <c r="AM635" s="40">
        <f t="shared" si="547"/>
        <v>20</v>
      </c>
      <c r="AN635" s="40">
        <f>VLOOKUP(AM635,'Inputs_Metric 7'!$G$49:$H$51,2,FALSE)</f>
        <v>0.05</v>
      </c>
      <c r="AO635" s="104">
        <f>SUMIFS(
INDEX('Step 1_Metric 7'!$W$1:$AD$99999,    1,    MATCH(CONCATENATE($AL635," - ",$AI635),'Step 1_Metric 7'!$W$1:$AD$1,0))         :          INDEX('Step 1_Metric 7'!$W$1:$AD$99999,    99999,    MATCH(CONCATENATE($AL635," - ",$AI635),'Step 1_Metric 7'!$W$1:$AD$1,0)),
'Step 1_Metric 7'!$C$1:$C$99999,       $AM635,    'Step 1_Metric 7'!$D$1:$D$99999,     $AG635         )</f>
        <v>0</v>
      </c>
      <c r="AP635" s="104" t="str">
        <f t="shared" si="535"/>
        <v/>
      </c>
      <c r="AQ635" s="104" t="str">
        <f t="shared" si="536"/>
        <v/>
      </c>
      <c r="AR635" s="104">
        <f t="shared" si="537"/>
        <v>0</v>
      </c>
      <c r="AS635" s="104">
        <f t="shared" si="538"/>
        <v>0</v>
      </c>
      <c r="AT635" s="104" t="str">
        <f t="shared" si="539"/>
        <v/>
      </c>
      <c r="AU635" s="104">
        <f t="shared" si="540"/>
        <v>0</v>
      </c>
    </row>
    <row r="636" spans="32:47" x14ac:dyDescent="0.25">
      <c r="AF636" s="40">
        <f t="shared" si="569"/>
        <v>27</v>
      </c>
      <c r="AG636" s="40" t="str">
        <f t="shared" si="533"/>
        <v/>
      </c>
      <c r="AH636" s="40">
        <f t="shared" si="543"/>
        <v>7</v>
      </c>
      <c r="AI636" s="40" t="str">
        <f t="shared" ref="AI636:AK636" si="601">AI612</f>
        <v>Labor Income</v>
      </c>
      <c r="AJ636" s="40">
        <f t="shared" si="601"/>
        <v>11</v>
      </c>
      <c r="AK636" s="40" t="str">
        <f t="shared" si="601"/>
        <v>Metric</v>
      </c>
      <c r="AL636" s="40" t="str">
        <f t="shared" si="551"/>
        <v>Pre</v>
      </c>
      <c r="AM636" s="40">
        <f t="shared" si="547"/>
        <v>100</v>
      </c>
      <c r="AN636" s="40">
        <f>VLOOKUP(AM636,'Inputs_Metric 7'!$G$49:$H$51,2,FALSE)</f>
        <v>0.01</v>
      </c>
      <c r="AO636" s="104">
        <f>SUMIFS(
INDEX('Step 1_Metric 7'!$W$1:$AD$99999,    1,    MATCH(CONCATENATE($AL636," - ",$AI636),'Step 1_Metric 7'!$W$1:$AD$1,0))         :          INDEX('Step 1_Metric 7'!$W$1:$AD$99999,    99999,    MATCH(CONCATENATE($AL636," - ",$AI636),'Step 1_Metric 7'!$W$1:$AD$1,0)),
'Step 1_Metric 7'!$C$1:$C$99999,       $AM636,    'Step 1_Metric 7'!$D$1:$D$99999,     $AG636         )</f>
        <v>0</v>
      </c>
      <c r="AP636" s="104">
        <f t="shared" si="535"/>
        <v>0</v>
      </c>
      <c r="AQ636" s="104">
        <f t="shared" si="536"/>
        <v>0</v>
      </c>
      <c r="AR636" s="104" t="str">
        <f t="shared" si="537"/>
        <v/>
      </c>
      <c r="AS636" s="104" t="str">
        <f t="shared" si="538"/>
        <v/>
      </c>
      <c r="AT636" s="104" t="str">
        <f t="shared" si="539"/>
        <v/>
      </c>
      <c r="AU636" s="104">
        <f t="shared" si="540"/>
        <v>0</v>
      </c>
    </row>
    <row r="637" spans="32:47" x14ac:dyDescent="0.25">
      <c r="AF637" s="40">
        <f t="shared" si="569"/>
        <v>27</v>
      </c>
      <c r="AG637" s="40" t="str">
        <f t="shared" si="533"/>
        <v/>
      </c>
      <c r="AH637" s="40">
        <f t="shared" si="543"/>
        <v>7</v>
      </c>
      <c r="AI637" s="40" t="str">
        <f t="shared" ref="AI637:AK637" si="602">AI613</f>
        <v>Labor Income</v>
      </c>
      <c r="AJ637" s="40">
        <f t="shared" si="602"/>
        <v>11</v>
      </c>
      <c r="AK637" s="40" t="str">
        <f t="shared" si="602"/>
        <v>Metric</v>
      </c>
      <c r="AL637" s="40" t="str">
        <f t="shared" si="551"/>
        <v>Post</v>
      </c>
      <c r="AM637" s="40">
        <f t="shared" si="547"/>
        <v>2</v>
      </c>
      <c r="AN637" s="40">
        <f>VLOOKUP(AM637,'Inputs_Metric 7'!$G$49:$H$51,2,FALSE)</f>
        <v>0.5</v>
      </c>
      <c r="AO637" s="104">
        <f>SUMIFS(
INDEX('Step 1_Metric 7'!$W$1:$AD$99999,    1,    MATCH(CONCATENATE($AL637," - ",$AI637),'Step 1_Metric 7'!$W$1:$AD$1,0))         :          INDEX('Step 1_Metric 7'!$W$1:$AD$99999,    99999,    MATCH(CONCATENATE($AL637," - ",$AI637),'Step 1_Metric 7'!$W$1:$AD$1,0)),
'Step 1_Metric 7'!$C$1:$C$99999,       $AM637,    'Step 1_Metric 7'!$D$1:$D$99999,     $AG637         )</f>
        <v>0</v>
      </c>
      <c r="AP637" s="104" t="str">
        <f t="shared" si="535"/>
        <v/>
      </c>
      <c r="AQ637" s="104" t="str">
        <f t="shared" si="536"/>
        <v/>
      </c>
      <c r="AR637" s="104" t="str">
        <f t="shared" si="537"/>
        <v/>
      </c>
      <c r="AS637" s="104" t="str">
        <f t="shared" si="538"/>
        <v/>
      </c>
      <c r="AT637" s="104">
        <f t="shared" si="539"/>
        <v>0</v>
      </c>
      <c r="AU637" s="104">
        <f t="shared" si="540"/>
        <v>0</v>
      </c>
    </row>
    <row r="638" spans="32:47" x14ac:dyDescent="0.25">
      <c r="AF638" s="40">
        <f t="shared" si="569"/>
        <v>27</v>
      </c>
      <c r="AG638" s="40" t="str">
        <f t="shared" si="533"/>
        <v/>
      </c>
      <c r="AH638" s="40">
        <f t="shared" si="543"/>
        <v>7</v>
      </c>
      <c r="AI638" s="40" t="str">
        <f t="shared" ref="AI638:AK638" si="603">AI614</f>
        <v>Labor Income</v>
      </c>
      <c r="AJ638" s="40">
        <f t="shared" si="603"/>
        <v>11</v>
      </c>
      <c r="AK638" s="40" t="str">
        <f t="shared" si="603"/>
        <v>Metric</v>
      </c>
      <c r="AL638" s="40" t="str">
        <f t="shared" si="551"/>
        <v>Post</v>
      </c>
      <c r="AM638" s="40">
        <f t="shared" si="547"/>
        <v>20</v>
      </c>
      <c r="AN638" s="40">
        <f>VLOOKUP(AM638,'Inputs_Metric 7'!$G$49:$H$51,2,FALSE)</f>
        <v>0.05</v>
      </c>
      <c r="AO638" s="104">
        <f>SUMIFS(
INDEX('Step 1_Metric 7'!$W$1:$AD$99999,    1,    MATCH(CONCATENATE($AL638," - ",$AI638),'Step 1_Metric 7'!$W$1:$AD$1,0))         :          INDEX('Step 1_Metric 7'!$W$1:$AD$99999,    99999,    MATCH(CONCATENATE($AL638," - ",$AI638),'Step 1_Metric 7'!$W$1:$AD$1,0)),
'Step 1_Metric 7'!$C$1:$C$99999,       $AM638,    'Step 1_Metric 7'!$D$1:$D$99999,     $AG638         )</f>
        <v>0</v>
      </c>
      <c r="AP638" s="104" t="str">
        <f t="shared" si="535"/>
        <v/>
      </c>
      <c r="AQ638" s="104" t="str">
        <f t="shared" si="536"/>
        <v/>
      </c>
      <c r="AR638" s="104">
        <f t="shared" si="537"/>
        <v>0</v>
      </c>
      <c r="AS638" s="104">
        <f t="shared" si="538"/>
        <v>0</v>
      </c>
      <c r="AT638" s="104" t="str">
        <f t="shared" si="539"/>
        <v/>
      </c>
      <c r="AU638" s="104">
        <f t="shared" si="540"/>
        <v>0</v>
      </c>
    </row>
    <row r="639" spans="32:47" x14ac:dyDescent="0.25">
      <c r="AF639" s="40">
        <f t="shared" si="569"/>
        <v>27</v>
      </c>
      <c r="AG639" s="40" t="str">
        <f t="shared" si="533"/>
        <v/>
      </c>
      <c r="AH639" s="40">
        <f t="shared" si="543"/>
        <v>7</v>
      </c>
      <c r="AI639" s="40" t="str">
        <f t="shared" ref="AI639:AK639" si="604">AI615</f>
        <v>Labor Income</v>
      </c>
      <c r="AJ639" s="40">
        <f t="shared" si="604"/>
        <v>11</v>
      </c>
      <c r="AK639" s="40" t="str">
        <f t="shared" si="604"/>
        <v>Metric</v>
      </c>
      <c r="AL639" s="40" t="str">
        <f t="shared" si="551"/>
        <v>Post</v>
      </c>
      <c r="AM639" s="40">
        <f t="shared" si="547"/>
        <v>100</v>
      </c>
      <c r="AN639" s="40">
        <f>VLOOKUP(AM639,'Inputs_Metric 7'!$G$49:$H$51,2,FALSE)</f>
        <v>0.01</v>
      </c>
      <c r="AO639" s="104">
        <f>SUMIFS(
INDEX('Step 1_Metric 7'!$W$1:$AD$99999,    1,    MATCH(CONCATENATE($AL639," - ",$AI639),'Step 1_Metric 7'!$W$1:$AD$1,0))         :          INDEX('Step 1_Metric 7'!$W$1:$AD$99999,    99999,    MATCH(CONCATENATE($AL639," - ",$AI639),'Step 1_Metric 7'!$W$1:$AD$1,0)),
'Step 1_Metric 7'!$C$1:$C$99999,       $AM639,    'Step 1_Metric 7'!$D$1:$D$99999,     $AG639         )</f>
        <v>0</v>
      </c>
      <c r="AP639" s="104">
        <f t="shared" si="535"/>
        <v>0</v>
      </c>
      <c r="AQ639" s="104">
        <f t="shared" si="536"/>
        <v>0</v>
      </c>
      <c r="AR639" s="104" t="str">
        <f t="shared" si="537"/>
        <v/>
      </c>
      <c r="AS639" s="104" t="str">
        <f t="shared" si="538"/>
        <v/>
      </c>
      <c r="AT639" s="104" t="str">
        <f t="shared" si="539"/>
        <v/>
      </c>
      <c r="AU639" s="104">
        <f t="shared" si="540"/>
        <v>0</v>
      </c>
    </row>
    <row r="640" spans="32:47" x14ac:dyDescent="0.25">
      <c r="AF640" s="40">
        <f t="shared" si="569"/>
        <v>27</v>
      </c>
      <c r="AG640" s="40" t="str">
        <f t="shared" si="533"/>
        <v/>
      </c>
      <c r="AH640" s="40">
        <f t="shared" si="543"/>
        <v>7</v>
      </c>
      <c r="AI640" s="40" t="str">
        <f t="shared" ref="AI640:AK640" si="605">AI616</f>
        <v>Employment</v>
      </c>
      <c r="AJ640" s="40">
        <f t="shared" si="605"/>
        <v>12</v>
      </c>
      <c r="AK640" s="40" t="str">
        <f t="shared" si="605"/>
        <v>Metric</v>
      </c>
      <c r="AL640" s="40" t="str">
        <f t="shared" si="551"/>
        <v>Pre</v>
      </c>
      <c r="AM640" s="40">
        <f t="shared" si="547"/>
        <v>2</v>
      </c>
      <c r="AN640" s="40">
        <f>VLOOKUP(AM640,'Inputs_Metric 7'!$G$49:$H$51,2,FALSE)</f>
        <v>0.5</v>
      </c>
      <c r="AO640" s="104">
        <f>SUMIFS(
INDEX('Step 1_Metric 7'!$W$1:$AD$99999,    1,    MATCH(CONCATENATE($AL640," - ",$AI640),'Step 1_Metric 7'!$W$1:$AD$1,0))         :          INDEX('Step 1_Metric 7'!$W$1:$AD$99999,    99999,    MATCH(CONCATENATE($AL640," - ",$AI640),'Step 1_Metric 7'!$W$1:$AD$1,0)),
'Step 1_Metric 7'!$C$1:$C$99999,       $AM640,    'Step 1_Metric 7'!$D$1:$D$99999,     $AG640         )</f>
        <v>0</v>
      </c>
      <c r="AP640" s="104" t="str">
        <f t="shared" si="535"/>
        <v/>
      </c>
      <c r="AQ640" s="104" t="str">
        <f t="shared" si="536"/>
        <v/>
      </c>
      <c r="AR640" s="104" t="str">
        <f t="shared" si="537"/>
        <v/>
      </c>
      <c r="AS640" s="104" t="str">
        <f t="shared" si="538"/>
        <v/>
      </c>
      <c r="AT640" s="104">
        <f t="shared" si="539"/>
        <v>0</v>
      </c>
      <c r="AU640" s="104">
        <f t="shared" si="540"/>
        <v>0</v>
      </c>
    </row>
    <row r="641" spans="32:47" x14ac:dyDescent="0.25">
      <c r="AF641" s="40">
        <f t="shared" si="569"/>
        <v>27</v>
      </c>
      <c r="AG641" s="40" t="str">
        <f t="shared" si="533"/>
        <v/>
      </c>
      <c r="AH641" s="40">
        <f t="shared" si="543"/>
        <v>7</v>
      </c>
      <c r="AI641" s="40" t="str">
        <f t="shared" ref="AI641:AK641" si="606">AI617</f>
        <v>Employment</v>
      </c>
      <c r="AJ641" s="40">
        <f t="shared" si="606"/>
        <v>12</v>
      </c>
      <c r="AK641" s="40" t="str">
        <f t="shared" si="606"/>
        <v>Metric</v>
      </c>
      <c r="AL641" s="40" t="str">
        <f t="shared" si="551"/>
        <v>Pre</v>
      </c>
      <c r="AM641" s="40">
        <f t="shared" si="547"/>
        <v>20</v>
      </c>
      <c r="AN641" s="40">
        <f>VLOOKUP(AM641,'Inputs_Metric 7'!$G$49:$H$51,2,FALSE)</f>
        <v>0.05</v>
      </c>
      <c r="AO641" s="104">
        <f>SUMIFS(
INDEX('Step 1_Metric 7'!$W$1:$AD$99999,    1,    MATCH(CONCATENATE($AL641," - ",$AI641),'Step 1_Metric 7'!$W$1:$AD$1,0))         :          INDEX('Step 1_Metric 7'!$W$1:$AD$99999,    99999,    MATCH(CONCATENATE($AL641," - ",$AI641),'Step 1_Metric 7'!$W$1:$AD$1,0)),
'Step 1_Metric 7'!$C$1:$C$99999,       $AM641,    'Step 1_Metric 7'!$D$1:$D$99999,     $AG641         )</f>
        <v>0</v>
      </c>
      <c r="AP641" s="104" t="str">
        <f t="shared" si="535"/>
        <v/>
      </c>
      <c r="AQ641" s="104" t="str">
        <f t="shared" si="536"/>
        <v/>
      </c>
      <c r="AR641" s="104">
        <f t="shared" si="537"/>
        <v>0</v>
      </c>
      <c r="AS641" s="104">
        <f t="shared" si="538"/>
        <v>0</v>
      </c>
      <c r="AT641" s="104" t="str">
        <f t="shared" si="539"/>
        <v/>
      </c>
      <c r="AU641" s="104">
        <f t="shared" si="540"/>
        <v>0</v>
      </c>
    </row>
    <row r="642" spans="32:47" x14ac:dyDescent="0.25">
      <c r="AF642" s="40">
        <f t="shared" si="569"/>
        <v>27</v>
      </c>
      <c r="AG642" s="40" t="str">
        <f t="shared" si="533"/>
        <v/>
      </c>
      <c r="AH642" s="40">
        <f t="shared" si="543"/>
        <v>7</v>
      </c>
      <c r="AI642" s="40" t="str">
        <f t="shared" ref="AI642:AK642" si="607">AI618</f>
        <v>Employment</v>
      </c>
      <c r="AJ642" s="40">
        <f t="shared" si="607"/>
        <v>12</v>
      </c>
      <c r="AK642" s="40" t="str">
        <f t="shared" si="607"/>
        <v>Metric</v>
      </c>
      <c r="AL642" s="40" t="str">
        <f t="shared" si="551"/>
        <v>Pre</v>
      </c>
      <c r="AM642" s="40">
        <f t="shared" si="547"/>
        <v>100</v>
      </c>
      <c r="AN642" s="40">
        <f>VLOOKUP(AM642,'Inputs_Metric 7'!$G$49:$H$51,2,FALSE)</f>
        <v>0.01</v>
      </c>
      <c r="AO642" s="104">
        <f>SUMIFS(
INDEX('Step 1_Metric 7'!$W$1:$AD$99999,    1,    MATCH(CONCATENATE($AL642," - ",$AI642),'Step 1_Metric 7'!$W$1:$AD$1,0))         :          INDEX('Step 1_Metric 7'!$W$1:$AD$99999,    99999,    MATCH(CONCATENATE($AL642," - ",$AI642),'Step 1_Metric 7'!$W$1:$AD$1,0)),
'Step 1_Metric 7'!$C$1:$C$99999,       $AM642,    'Step 1_Metric 7'!$D$1:$D$99999,     $AG642         )</f>
        <v>0</v>
      </c>
      <c r="AP642" s="104">
        <f t="shared" si="535"/>
        <v>0</v>
      </c>
      <c r="AQ642" s="104">
        <f t="shared" si="536"/>
        <v>0</v>
      </c>
      <c r="AR642" s="104" t="str">
        <f t="shared" si="537"/>
        <v/>
      </c>
      <c r="AS642" s="104" t="str">
        <f t="shared" si="538"/>
        <v/>
      </c>
      <c r="AT642" s="104" t="str">
        <f t="shared" si="539"/>
        <v/>
      </c>
      <c r="AU642" s="104">
        <f t="shared" si="540"/>
        <v>0</v>
      </c>
    </row>
    <row r="643" spans="32:47" x14ac:dyDescent="0.25">
      <c r="AF643" s="40">
        <f t="shared" si="569"/>
        <v>27</v>
      </c>
      <c r="AG643" s="40" t="str">
        <f t="shared" ref="AG643:AG706" si="608">VLOOKUP(AF643,$B$62:$C$296,2,FALSE)</f>
        <v/>
      </c>
      <c r="AH643" s="40">
        <f t="shared" si="543"/>
        <v>7</v>
      </c>
      <c r="AI643" s="40" t="str">
        <f t="shared" ref="AI643:AK643" si="609">AI619</f>
        <v>Employment</v>
      </c>
      <c r="AJ643" s="40">
        <f t="shared" si="609"/>
        <v>12</v>
      </c>
      <c r="AK643" s="40" t="str">
        <f t="shared" si="609"/>
        <v>Metric</v>
      </c>
      <c r="AL643" s="40" t="str">
        <f t="shared" si="551"/>
        <v>Post</v>
      </c>
      <c r="AM643" s="40">
        <f t="shared" si="547"/>
        <v>2</v>
      </c>
      <c r="AN643" s="40">
        <f>VLOOKUP(AM643,'Inputs_Metric 7'!$G$49:$H$51,2,FALSE)</f>
        <v>0.5</v>
      </c>
      <c r="AO643" s="104">
        <f>SUMIFS(
INDEX('Step 1_Metric 7'!$W$1:$AD$99999,    1,    MATCH(CONCATENATE($AL643," - ",$AI643),'Step 1_Metric 7'!$W$1:$AD$1,0))         :          INDEX('Step 1_Metric 7'!$W$1:$AD$99999,    99999,    MATCH(CONCATENATE($AL643," - ",$AI643),'Step 1_Metric 7'!$W$1:$AD$1,0)),
'Step 1_Metric 7'!$C$1:$C$99999,       $AM643,    'Step 1_Metric 7'!$D$1:$D$99999,     $AG643         )</f>
        <v>0</v>
      </c>
      <c r="AP643" s="104" t="str">
        <f t="shared" ref="AP643:AP706" si="610">IF(AN643=0.01,AO643*AN643,"")</f>
        <v/>
      </c>
      <c r="AQ643" s="104" t="str">
        <f t="shared" ref="AQ643:AQ706" si="611">IF(AN643=0.01,(0.5)*(AN642-AN643)*(AO643-AO642),"")</f>
        <v/>
      </c>
      <c r="AR643" s="104" t="str">
        <f t="shared" ref="AR643:AR706" si="612">IF(AN643=0.05,(AN643-AN683)*AO643,"")</f>
        <v/>
      </c>
      <c r="AS643" s="104" t="str">
        <f t="shared" ref="AS643:AS706" si="613">IF(AN643=0.05,(0.5)*(AN642-AN643)*(AO643-AO642),"")</f>
        <v/>
      </c>
      <c r="AT643" s="104">
        <f t="shared" ref="AT643:AT706" si="614">IF(AN643=0.5,(AN643-AN683)*AO643,"")</f>
        <v>0</v>
      </c>
      <c r="AU643" s="104">
        <f t="shared" ref="AU643:AU706" si="615">SUM(AP643:AT643)</f>
        <v>0</v>
      </c>
    </row>
    <row r="644" spans="32:47" x14ac:dyDescent="0.25">
      <c r="AF644" s="40">
        <f t="shared" si="569"/>
        <v>27</v>
      </c>
      <c r="AG644" s="40" t="str">
        <f t="shared" si="608"/>
        <v/>
      </c>
      <c r="AH644" s="40">
        <f t="shared" si="543"/>
        <v>7</v>
      </c>
      <c r="AI644" s="40" t="str">
        <f t="shared" ref="AI644:AK644" si="616">AI620</f>
        <v>Employment</v>
      </c>
      <c r="AJ644" s="40">
        <f t="shared" si="616"/>
        <v>12</v>
      </c>
      <c r="AK644" s="40" t="str">
        <f t="shared" si="616"/>
        <v>Metric</v>
      </c>
      <c r="AL644" s="40" t="str">
        <f t="shared" si="551"/>
        <v>Post</v>
      </c>
      <c r="AM644" s="40">
        <f t="shared" si="547"/>
        <v>20</v>
      </c>
      <c r="AN644" s="40">
        <f>VLOOKUP(AM644,'Inputs_Metric 7'!$G$49:$H$51,2,FALSE)</f>
        <v>0.05</v>
      </c>
      <c r="AO644" s="104">
        <f>SUMIFS(
INDEX('Step 1_Metric 7'!$W$1:$AD$99999,    1,    MATCH(CONCATENATE($AL644," - ",$AI644),'Step 1_Metric 7'!$W$1:$AD$1,0))         :          INDEX('Step 1_Metric 7'!$W$1:$AD$99999,    99999,    MATCH(CONCATENATE($AL644," - ",$AI644),'Step 1_Metric 7'!$W$1:$AD$1,0)),
'Step 1_Metric 7'!$C$1:$C$99999,       $AM644,    'Step 1_Metric 7'!$D$1:$D$99999,     $AG644         )</f>
        <v>0</v>
      </c>
      <c r="AP644" s="104" t="str">
        <f t="shared" si="610"/>
        <v/>
      </c>
      <c r="AQ644" s="104" t="str">
        <f t="shared" si="611"/>
        <v/>
      </c>
      <c r="AR644" s="104">
        <f t="shared" si="612"/>
        <v>0</v>
      </c>
      <c r="AS644" s="104">
        <f t="shared" si="613"/>
        <v>0</v>
      </c>
      <c r="AT644" s="104" t="str">
        <f t="shared" si="614"/>
        <v/>
      </c>
      <c r="AU644" s="104">
        <f t="shared" si="615"/>
        <v>0</v>
      </c>
    </row>
    <row r="645" spans="32:47" x14ac:dyDescent="0.25">
      <c r="AF645" s="40">
        <f t="shared" si="569"/>
        <v>27</v>
      </c>
      <c r="AG645" s="40" t="str">
        <f t="shared" si="608"/>
        <v/>
      </c>
      <c r="AH645" s="40">
        <f t="shared" si="543"/>
        <v>7</v>
      </c>
      <c r="AI645" s="40" t="str">
        <f t="shared" ref="AI645:AK645" si="617">AI621</f>
        <v>Employment</v>
      </c>
      <c r="AJ645" s="40">
        <f t="shared" si="617"/>
        <v>12</v>
      </c>
      <c r="AK645" s="40" t="str">
        <f t="shared" si="617"/>
        <v>Metric</v>
      </c>
      <c r="AL645" s="40" t="str">
        <f t="shared" si="551"/>
        <v>Post</v>
      </c>
      <c r="AM645" s="40">
        <f t="shared" si="547"/>
        <v>100</v>
      </c>
      <c r="AN645" s="40">
        <f>VLOOKUP(AM645,'Inputs_Metric 7'!$G$49:$H$51,2,FALSE)</f>
        <v>0.01</v>
      </c>
      <c r="AO645" s="104">
        <f>SUMIFS(
INDEX('Step 1_Metric 7'!$W$1:$AD$99999,    1,    MATCH(CONCATENATE($AL645," - ",$AI645),'Step 1_Metric 7'!$W$1:$AD$1,0))         :          INDEX('Step 1_Metric 7'!$W$1:$AD$99999,    99999,    MATCH(CONCATENATE($AL645," - ",$AI645),'Step 1_Metric 7'!$W$1:$AD$1,0)),
'Step 1_Metric 7'!$C$1:$C$99999,       $AM645,    'Step 1_Metric 7'!$D$1:$D$99999,     $AG645         )</f>
        <v>0</v>
      </c>
      <c r="AP645" s="104">
        <f t="shared" si="610"/>
        <v>0</v>
      </c>
      <c r="AQ645" s="104">
        <f t="shared" si="611"/>
        <v>0</v>
      </c>
      <c r="AR645" s="104" t="str">
        <f t="shared" si="612"/>
        <v/>
      </c>
      <c r="AS645" s="104" t="str">
        <f t="shared" si="613"/>
        <v/>
      </c>
      <c r="AT645" s="104" t="str">
        <f t="shared" si="614"/>
        <v/>
      </c>
      <c r="AU645" s="104">
        <f t="shared" si="615"/>
        <v>0</v>
      </c>
    </row>
    <row r="646" spans="32:47" x14ac:dyDescent="0.25">
      <c r="AF646" s="40">
        <f t="shared" si="569"/>
        <v>27</v>
      </c>
      <c r="AG646" s="40" t="str">
        <f t="shared" si="608"/>
        <v/>
      </c>
      <c r="AH646" s="40">
        <f t="shared" ref="AH646:AH709" si="618">AH645</f>
        <v>7</v>
      </c>
      <c r="AI646" s="40" t="str">
        <f t="shared" ref="AI646:AK646" si="619">AI622</f>
        <v>Output</v>
      </c>
      <c r="AJ646" s="40">
        <f t="shared" si="619"/>
        <v>1</v>
      </c>
      <c r="AK646" s="40" t="str">
        <f t="shared" si="619"/>
        <v>Priority Metric</v>
      </c>
      <c r="AL646" s="40" t="str">
        <f t="shared" si="551"/>
        <v>Pre</v>
      </c>
      <c r="AM646" s="40">
        <f t="shared" si="547"/>
        <v>2</v>
      </c>
      <c r="AN646" s="40">
        <f>VLOOKUP(AM646,'Inputs_Metric 7'!$G$49:$H$51,2,FALSE)</f>
        <v>0.5</v>
      </c>
      <c r="AO646" s="104">
        <f>SUMIFS(
INDEX('Step 1_Metric 7'!$W$1:$AD$99999,    1,    MATCH(CONCATENATE($AL646," - ",$AI646),'Step 1_Metric 7'!$W$1:$AD$1,0))         :          INDEX('Step 1_Metric 7'!$W$1:$AD$99999,    99999,    MATCH(CONCATENATE($AL646," - ",$AI646),'Step 1_Metric 7'!$W$1:$AD$1,0)),
'Step 1_Metric 7'!$C$1:$C$99999,       $AM646,    'Step 1_Metric 7'!$D$1:$D$99999,     $AG646         )</f>
        <v>0</v>
      </c>
      <c r="AP646" s="104" t="str">
        <f t="shared" si="610"/>
        <v/>
      </c>
      <c r="AQ646" s="104" t="str">
        <f t="shared" si="611"/>
        <v/>
      </c>
      <c r="AR646" s="104" t="str">
        <f t="shared" si="612"/>
        <v/>
      </c>
      <c r="AS646" s="104" t="str">
        <f t="shared" si="613"/>
        <v/>
      </c>
      <c r="AT646" s="104">
        <f t="shared" si="614"/>
        <v>0</v>
      </c>
      <c r="AU646" s="104">
        <f t="shared" si="615"/>
        <v>0</v>
      </c>
    </row>
    <row r="647" spans="32:47" x14ac:dyDescent="0.25">
      <c r="AF647" s="40">
        <f t="shared" si="569"/>
        <v>27</v>
      </c>
      <c r="AG647" s="40" t="str">
        <f t="shared" si="608"/>
        <v/>
      </c>
      <c r="AH647" s="40">
        <f t="shared" si="618"/>
        <v>7</v>
      </c>
      <c r="AI647" s="40" t="str">
        <f t="shared" ref="AI647:AK647" si="620">AI623</f>
        <v>Output</v>
      </c>
      <c r="AJ647" s="40">
        <f t="shared" si="620"/>
        <v>1</v>
      </c>
      <c r="AK647" s="40" t="str">
        <f t="shared" si="620"/>
        <v>Priority Metric</v>
      </c>
      <c r="AL647" s="40" t="str">
        <f t="shared" si="551"/>
        <v>Pre</v>
      </c>
      <c r="AM647" s="40">
        <f t="shared" si="547"/>
        <v>20</v>
      </c>
      <c r="AN647" s="40">
        <f>VLOOKUP(AM647,'Inputs_Metric 7'!$G$49:$H$51,2,FALSE)</f>
        <v>0.05</v>
      </c>
      <c r="AO647" s="104">
        <f>SUMIFS(
INDEX('Step 1_Metric 7'!$W$1:$AD$99999,    1,    MATCH(CONCATENATE($AL647," - ",$AI647),'Step 1_Metric 7'!$W$1:$AD$1,0))         :          INDEX('Step 1_Metric 7'!$W$1:$AD$99999,    99999,    MATCH(CONCATENATE($AL647," - ",$AI647),'Step 1_Metric 7'!$W$1:$AD$1,0)),
'Step 1_Metric 7'!$C$1:$C$99999,       $AM647,    'Step 1_Metric 7'!$D$1:$D$99999,     $AG647         )</f>
        <v>0</v>
      </c>
      <c r="AP647" s="104" t="str">
        <f t="shared" si="610"/>
        <v/>
      </c>
      <c r="AQ647" s="104" t="str">
        <f t="shared" si="611"/>
        <v/>
      </c>
      <c r="AR647" s="104">
        <f t="shared" si="612"/>
        <v>0</v>
      </c>
      <c r="AS647" s="104">
        <f t="shared" si="613"/>
        <v>0</v>
      </c>
      <c r="AT647" s="104" t="str">
        <f t="shared" si="614"/>
        <v/>
      </c>
      <c r="AU647" s="104">
        <f t="shared" si="615"/>
        <v>0</v>
      </c>
    </row>
    <row r="648" spans="32:47" x14ac:dyDescent="0.25">
      <c r="AF648" s="40">
        <f t="shared" si="569"/>
        <v>27</v>
      </c>
      <c r="AG648" s="40" t="str">
        <f t="shared" si="608"/>
        <v/>
      </c>
      <c r="AH648" s="40">
        <f t="shared" si="618"/>
        <v>7</v>
      </c>
      <c r="AI648" s="40" t="str">
        <f t="shared" ref="AI648:AK648" si="621">AI624</f>
        <v>Output</v>
      </c>
      <c r="AJ648" s="40">
        <f t="shared" si="621"/>
        <v>1</v>
      </c>
      <c r="AK648" s="40" t="str">
        <f t="shared" si="621"/>
        <v>Priority Metric</v>
      </c>
      <c r="AL648" s="40" t="str">
        <f t="shared" si="551"/>
        <v>Pre</v>
      </c>
      <c r="AM648" s="40">
        <f t="shared" ref="AM648:AM711" si="622">AM645</f>
        <v>100</v>
      </c>
      <c r="AN648" s="40">
        <f>VLOOKUP(AM648,'Inputs_Metric 7'!$G$49:$H$51,2,FALSE)</f>
        <v>0.01</v>
      </c>
      <c r="AO648" s="104">
        <f>SUMIFS(
INDEX('Step 1_Metric 7'!$W$1:$AD$99999,    1,    MATCH(CONCATENATE($AL648," - ",$AI648),'Step 1_Metric 7'!$W$1:$AD$1,0))         :          INDEX('Step 1_Metric 7'!$W$1:$AD$99999,    99999,    MATCH(CONCATENATE($AL648," - ",$AI648),'Step 1_Metric 7'!$W$1:$AD$1,0)),
'Step 1_Metric 7'!$C$1:$C$99999,       $AM648,    'Step 1_Metric 7'!$D$1:$D$99999,     $AG648         )</f>
        <v>0</v>
      </c>
      <c r="AP648" s="104">
        <f t="shared" si="610"/>
        <v>0</v>
      </c>
      <c r="AQ648" s="104">
        <f t="shared" si="611"/>
        <v>0</v>
      </c>
      <c r="AR648" s="104" t="str">
        <f t="shared" si="612"/>
        <v/>
      </c>
      <c r="AS648" s="104" t="str">
        <f t="shared" si="613"/>
        <v/>
      </c>
      <c r="AT648" s="104" t="str">
        <f t="shared" si="614"/>
        <v/>
      </c>
      <c r="AU648" s="104">
        <f t="shared" si="615"/>
        <v>0</v>
      </c>
    </row>
    <row r="649" spans="32:47" x14ac:dyDescent="0.25">
      <c r="AF649" s="40">
        <f t="shared" si="569"/>
        <v>27</v>
      </c>
      <c r="AG649" s="40" t="str">
        <f t="shared" si="608"/>
        <v/>
      </c>
      <c r="AH649" s="40">
        <f t="shared" si="618"/>
        <v>7</v>
      </c>
      <c r="AI649" s="40" t="str">
        <f t="shared" ref="AI649:AK649" si="623">AI625</f>
        <v>Output</v>
      </c>
      <c r="AJ649" s="40">
        <f t="shared" si="623"/>
        <v>1</v>
      </c>
      <c r="AK649" s="40" t="str">
        <f t="shared" si="623"/>
        <v>Priority Metric</v>
      </c>
      <c r="AL649" s="40" t="str">
        <f t="shared" si="551"/>
        <v>Post</v>
      </c>
      <c r="AM649" s="40">
        <f t="shared" si="622"/>
        <v>2</v>
      </c>
      <c r="AN649" s="40">
        <f>VLOOKUP(AM649,'Inputs_Metric 7'!$G$49:$H$51,2,FALSE)</f>
        <v>0.5</v>
      </c>
      <c r="AO649" s="104">
        <f>SUMIFS(
INDEX('Step 1_Metric 7'!$W$1:$AD$99999,    1,    MATCH(CONCATENATE($AL649," - ",$AI649),'Step 1_Metric 7'!$W$1:$AD$1,0))         :          INDEX('Step 1_Metric 7'!$W$1:$AD$99999,    99999,    MATCH(CONCATENATE($AL649," - ",$AI649),'Step 1_Metric 7'!$W$1:$AD$1,0)),
'Step 1_Metric 7'!$C$1:$C$99999,       $AM649,    'Step 1_Metric 7'!$D$1:$D$99999,     $AG649         )</f>
        <v>0</v>
      </c>
      <c r="AP649" s="104" t="str">
        <f t="shared" si="610"/>
        <v/>
      </c>
      <c r="AQ649" s="104" t="str">
        <f t="shared" si="611"/>
        <v/>
      </c>
      <c r="AR649" s="104" t="str">
        <f t="shared" si="612"/>
        <v/>
      </c>
      <c r="AS649" s="104" t="str">
        <f t="shared" si="613"/>
        <v/>
      </c>
      <c r="AT649" s="104">
        <f t="shared" si="614"/>
        <v>0</v>
      </c>
      <c r="AU649" s="104">
        <f t="shared" si="615"/>
        <v>0</v>
      </c>
    </row>
    <row r="650" spans="32:47" x14ac:dyDescent="0.25">
      <c r="AF650" s="40">
        <f t="shared" si="569"/>
        <v>27</v>
      </c>
      <c r="AG650" s="40" t="str">
        <f t="shared" si="608"/>
        <v/>
      </c>
      <c r="AH650" s="40">
        <f t="shared" si="618"/>
        <v>7</v>
      </c>
      <c r="AI650" s="40" t="str">
        <f t="shared" ref="AI650:AK650" si="624">AI626</f>
        <v>Output</v>
      </c>
      <c r="AJ650" s="40">
        <f t="shared" si="624"/>
        <v>1</v>
      </c>
      <c r="AK650" s="40" t="str">
        <f t="shared" si="624"/>
        <v>Priority Metric</v>
      </c>
      <c r="AL650" s="40" t="str">
        <f t="shared" si="551"/>
        <v>Post</v>
      </c>
      <c r="AM650" s="40">
        <f t="shared" si="622"/>
        <v>20</v>
      </c>
      <c r="AN650" s="40">
        <f>VLOOKUP(AM650,'Inputs_Metric 7'!$G$49:$H$51,2,FALSE)</f>
        <v>0.05</v>
      </c>
      <c r="AO650" s="104">
        <f>SUMIFS(
INDEX('Step 1_Metric 7'!$W$1:$AD$99999,    1,    MATCH(CONCATENATE($AL650," - ",$AI650),'Step 1_Metric 7'!$W$1:$AD$1,0))         :          INDEX('Step 1_Metric 7'!$W$1:$AD$99999,    99999,    MATCH(CONCATENATE($AL650," - ",$AI650),'Step 1_Metric 7'!$W$1:$AD$1,0)),
'Step 1_Metric 7'!$C$1:$C$99999,       $AM650,    'Step 1_Metric 7'!$D$1:$D$99999,     $AG650         )</f>
        <v>0</v>
      </c>
      <c r="AP650" s="104" t="str">
        <f t="shared" si="610"/>
        <v/>
      </c>
      <c r="AQ650" s="104" t="str">
        <f t="shared" si="611"/>
        <v/>
      </c>
      <c r="AR650" s="104">
        <f t="shared" si="612"/>
        <v>0</v>
      </c>
      <c r="AS650" s="104">
        <f t="shared" si="613"/>
        <v>0</v>
      </c>
      <c r="AT650" s="104" t="str">
        <f t="shared" si="614"/>
        <v/>
      </c>
      <c r="AU650" s="104">
        <f t="shared" si="615"/>
        <v>0</v>
      </c>
    </row>
    <row r="651" spans="32:47" x14ac:dyDescent="0.25">
      <c r="AF651" s="40">
        <f t="shared" si="569"/>
        <v>27</v>
      </c>
      <c r="AG651" s="40" t="str">
        <f t="shared" si="608"/>
        <v/>
      </c>
      <c r="AH651" s="40">
        <f t="shared" si="618"/>
        <v>7</v>
      </c>
      <c r="AI651" s="40" t="str">
        <f t="shared" ref="AI651:AK651" si="625">AI627</f>
        <v>Output</v>
      </c>
      <c r="AJ651" s="40">
        <f t="shared" si="625"/>
        <v>1</v>
      </c>
      <c r="AK651" s="40" t="str">
        <f t="shared" si="625"/>
        <v>Priority Metric</v>
      </c>
      <c r="AL651" s="40" t="str">
        <f t="shared" ref="AL651:AL714" si="626">AL645</f>
        <v>Post</v>
      </c>
      <c r="AM651" s="40">
        <f t="shared" si="622"/>
        <v>100</v>
      </c>
      <c r="AN651" s="40">
        <f>VLOOKUP(AM651,'Inputs_Metric 7'!$G$49:$H$51,2,FALSE)</f>
        <v>0.01</v>
      </c>
      <c r="AO651" s="104">
        <f>SUMIFS(
INDEX('Step 1_Metric 7'!$W$1:$AD$99999,    1,    MATCH(CONCATENATE($AL651," - ",$AI651),'Step 1_Metric 7'!$W$1:$AD$1,0))         :          INDEX('Step 1_Metric 7'!$W$1:$AD$99999,    99999,    MATCH(CONCATENATE($AL651," - ",$AI651),'Step 1_Metric 7'!$W$1:$AD$1,0)),
'Step 1_Metric 7'!$C$1:$C$99999,       $AM651,    'Step 1_Metric 7'!$D$1:$D$99999,     $AG651         )</f>
        <v>0</v>
      </c>
      <c r="AP651" s="104">
        <f t="shared" si="610"/>
        <v>0</v>
      </c>
      <c r="AQ651" s="104">
        <f t="shared" si="611"/>
        <v>0</v>
      </c>
      <c r="AR651" s="104" t="str">
        <f t="shared" si="612"/>
        <v/>
      </c>
      <c r="AS651" s="104" t="str">
        <f t="shared" si="613"/>
        <v/>
      </c>
      <c r="AT651" s="104" t="str">
        <f t="shared" si="614"/>
        <v/>
      </c>
      <c r="AU651" s="104">
        <f t="shared" si="615"/>
        <v>0</v>
      </c>
    </row>
    <row r="652" spans="32:47" x14ac:dyDescent="0.25">
      <c r="AF652" s="40">
        <f t="shared" si="569"/>
        <v>28</v>
      </c>
      <c r="AG652" s="40" t="str">
        <f t="shared" si="608"/>
        <v/>
      </c>
      <c r="AH652" s="40">
        <f t="shared" si="618"/>
        <v>7</v>
      </c>
      <c r="AI652" s="40" t="str">
        <f t="shared" ref="AI652:AK652" si="627">AI628</f>
        <v>Proprietor's Income</v>
      </c>
      <c r="AJ652" s="40">
        <f t="shared" si="627"/>
        <v>10</v>
      </c>
      <c r="AK652" s="40" t="str">
        <f t="shared" si="627"/>
        <v>Metric</v>
      </c>
      <c r="AL652" s="40" t="str">
        <f t="shared" si="626"/>
        <v>Pre</v>
      </c>
      <c r="AM652" s="40">
        <f t="shared" si="622"/>
        <v>2</v>
      </c>
      <c r="AN652" s="40">
        <f>VLOOKUP(AM652,'Inputs_Metric 7'!$G$49:$H$51,2,FALSE)</f>
        <v>0.5</v>
      </c>
      <c r="AO652" s="104">
        <f>SUMIFS(
INDEX('Step 1_Metric 7'!$W$1:$AD$99999,    1,    MATCH(CONCATENATE($AL652," - ",$AI652),'Step 1_Metric 7'!$W$1:$AD$1,0))         :          INDEX('Step 1_Metric 7'!$W$1:$AD$99999,    99999,    MATCH(CONCATENATE($AL652," - ",$AI652),'Step 1_Metric 7'!$W$1:$AD$1,0)),
'Step 1_Metric 7'!$C$1:$C$99999,       $AM652,    'Step 1_Metric 7'!$D$1:$D$99999,     $AG652         )</f>
        <v>0</v>
      </c>
      <c r="AP652" s="104" t="str">
        <f t="shared" si="610"/>
        <v/>
      </c>
      <c r="AQ652" s="104" t="str">
        <f t="shared" si="611"/>
        <v/>
      </c>
      <c r="AR652" s="104" t="str">
        <f t="shared" si="612"/>
        <v/>
      </c>
      <c r="AS652" s="104" t="str">
        <f t="shared" si="613"/>
        <v/>
      </c>
      <c r="AT652" s="104">
        <f t="shared" si="614"/>
        <v>0</v>
      </c>
      <c r="AU652" s="104">
        <f t="shared" si="615"/>
        <v>0</v>
      </c>
    </row>
    <row r="653" spans="32:47" x14ac:dyDescent="0.25">
      <c r="AF653" s="40">
        <f t="shared" si="569"/>
        <v>28</v>
      </c>
      <c r="AG653" s="40" t="str">
        <f t="shared" si="608"/>
        <v/>
      </c>
      <c r="AH653" s="40">
        <f t="shared" si="618"/>
        <v>7</v>
      </c>
      <c r="AI653" s="40" t="str">
        <f t="shared" ref="AI653:AK653" si="628">AI629</f>
        <v>Proprietor's Income</v>
      </c>
      <c r="AJ653" s="40">
        <f t="shared" si="628"/>
        <v>10</v>
      </c>
      <c r="AK653" s="40" t="str">
        <f t="shared" si="628"/>
        <v>Metric</v>
      </c>
      <c r="AL653" s="40" t="str">
        <f t="shared" si="626"/>
        <v>Pre</v>
      </c>
      <c r="AM653" s="40">
        <f t="shared" si="622"/>
        <v>20</v>
      </c>
      <c r="AN653" s="40">
        <f>VLOOKUP(AM653,'Inputs_Metric 7'!$G$49:$H$51,2,FALSE)</f>
        <v>0.05</v>
      </c>
      <c r="AO653" s="104">
        <f>SUMIFS(
INDEX('Step 1_Metric 7'!$W$1:$AD$99999,    1,    MATCH(CONCATENATE($AL653," - ",$AI653),'Step 1_Metric 7'!$W$1:$AD$1,0))         :          INDEX('Step 1_Metric 7'!$W$1:$AD$99999,    99999,    MATCH(CONCATENATE($AL653," - ",$AI653),'Step 1_Metric 7'!$W$1:$AD$1,0)),
'Step 1_Metric 7'!$C$1:$C$99999,       $AM653,    'Step 1_Metric 7'!$D$1:$D$99999,     $AG653         )</f>
        <v>0</v>
      </c>
      <c r="AP653" s="104" t="str">
        <f t="shared" si="610"/>
        <v/>
      </c>
      <c r="AQ653" s="104" t="str">
        <f t="shared" si="611"/>
        <v/>
      </c>
      <c r="AR653" s="104">
        <f t="shared" si="612"/>
        <v>0</v>
      </c>
      <c r="AS653" s="104">
        <f t="shared" si="613"/>
        <v>0</v>
      </c>
      <c r="AT653" s="104" t="str">
        <f t="shared" si="614"/>
        <v/>
      </c>
      <c r="AU653" s="104">
        <f t="shared" si="615"/>
        <v>0</v>
      </c>
    </row>
    <row r="654" spans="32:47" x14ac:dyDescent="0.25">
      <c r="AF654" s="40">
        <f t="shared" si="569"/>
        <v>28</v>
      </c>
      <c r="AG654" s="40" t="str">
        <f t="shared" si="608"/>
        <v/>
      </c>
      <c r="AH654" s="40">
        <f t="shared" si="618"/>
        <v>7</v>
      </c>
      <c r="AI654" s="40" t="str">
        <f t="shared" ref="AI654:AK654" si="629">AI630</f>
        <v>Proprietor's Income</v>
      </c>
      <c r="AJ654" s="40">
        <f t="shared" si="629"/>
        <v>10</v>
      </c>
      <c r="AK654" s="40" t="str">
        <f t="shared" si="629"/>
        <v>Metric</v>
      </c>
      <c r="AL654" s="40" t="str">
        <f t="shared" si="626"/>
        <v>Pre</v>
      </c>
      <c r="AM654" s="40">
        <f t="shared" si="622"/>
        <v>100</v>
      </c>
      <c r="AN654" s="40">
        <f>VLOOKUP(AM654,'Inputs_Metric 7'!$G$49:$H$51,2,FALSE)</f>
        <v>0.01</v>
      </c>
      <c r="AO654" s="104">
        <f>SUMIFS(
INDEX('Step 1_Metric 7'!$W$1:$AD$99999,    1,    MATCH(CONCATENATE($AL654," - ",$AI654),'Step 1_Metric 7'!$W$1:$AD$1,0))         :          INDEX('Step 1_Metric 7'!$W$1:$AD$99999,    99999,    MATCH(CONCATENATE($AL654," - ",$AI654),'Step 1_Metric 7'!$W$1:$AD$1,0)),
'Step 1_Metric 7'!$C$1:$C$99999,       $AM654,    'Step 1_Metric 7'!$D$1:$D$99999,     $AG654         )</f>
        <v>0</v>
      </c>
      <c r="AP654" s="104">
        <f t="shared" si="610"/>
        <v>0</v>
      </c>
      <c r="AQ654" s="104">
        <f t="shared" si="611"/>
        <v>0</v>
      </c>
      <c r="AR654" s="104" t="str">
        <f t="shared" si="612"/>
        <v/>
      </c>
      <c r="AS654" s="104" t="str">
        <f t="shared" si="613"/>
        <v/>
      </c>
      <c r="AT654" s="104" t="str">
        <f t="shared" si="614"/>
        <v/>
      </c>
      <c r="AU654" s="104">
        <f t="shared" si="615"/>
        <v>0</v>
      </c>
    </row>
    <row r="655" spans="32:47" x14ac:dyDescent="0.25">
      <c r="AF655" s="40">
        <f t="shared" si="569"/>
        <v>28</v>
      </c>
      <c r="AG655" s="40" t="str">
        <f t="shared" si="608"/>
        <v/>
      </c>
      <c r="AH655" s="40">
        <f t="shared" si="618"/>
        <v>7</v>
      </c>
      <c r="AI655" s="40" t="str">
        <f t="shared" ref="AI655:AK655" si="630">AI631</f>
        <v>Proprietor's Income</v>
      </c>
      <c r="AJ655" s="40">
        <f t="shared" si="630"/>
        <v>10</v>
      </c>
      <c r="AK655" s="40" t="str">
        <f t="shared" si="630"/>
        <v>Metric</v>
      </c>
      <c r="AL655" s="40" t="str">
        <f t="shared" si="626"/>
        <v>Post</v>
      </c>
      <c r="AM655" s="40">
        <f t="shared" si="622"/>
        <v>2</v>
      </c>
      <c r="AN655" s="40">
        <f>VLOOKUP(AM655,'Inputs_Metric 7'!$G$49:$H$51,2,FALSE)</f>
        <v>0.5</v>
      </c>
      <c r="AO655" s="104">
        <f>SUMIFS(
INDEX('Step 1_Metric 7'!$W$1:$AD$99999,    1,    MATCH(CONCATENATE($AL655," - ",$AI655),'Step 1_Metric 7'!$W$1:$AD$1,0))         :          INDEX('Step 1_Metric 7'!$W$1:$AD$99999,    99999,    MATCH(CONCATENATE($AL655," - ",$AI655),'Step 1_Metric 7'!$W$1:$AD$1,0)),
'Step 1_Metric 7'!$C$1:$C$99999,       $AM655,    'Step 1_Metric 7'!$D$1:$D$99999,     $AG655         )</f>
        <v>0</v>
      </c>
      <c r="AP655" s="104" t="str">
        <f t="shared" si="610"/>
        <v/>
      </c>
      <c r="AQ655" s="104" t="str">
        <f t="shared" si="611"/>
        <v/>
      </c>
      <c r="AR655" s="104" t="str">
        <f t="shared" si="612"/>
        <v/>
      </c>
      <c r="AS655" s="104" t="str">
        <f t="shared" si="613"/>
        <v/>
      </c>
      <c r="AT655" s="104">
        <f t="shared" si="614"/>
        <v>0</v>
      </c>
      <c r="AU655" s="104">
        <f t="shared" si="615"/>
        <v>0</v>
      </c>
    </row>
    <row r="656" spans="32:47" x14ac:dyDescent="0.25">
      <c r="AF656" s="40">
        <f t="shared" si="569"/>
        <v>28</v>
      </c>
      <c r="AG656" s="40" t="str">
        <f t="shared" si="608"/>
        <v/>
      </c>
      <c r="AH656" s="40">
        <f t="shared" si="618"/>
        <v>7</v>
      </c>
      <c r="AI656" s="40" t="str">
        <f t="shared" ref="AI656:AK656" si="631">AI632</f>
        <v>Proprietor's Income</v>
      </c>
      <c r="AJ656" s="40">
        <f t="shared" si="631"/>
        <v>10</v>
      </c>
      <c r="AK656" s="40" t="str">
        <f t="shared" si="631"/>
        <v>Metric</v>
      </c>
      <c r="AL656" s="40" t="str">
        <f t="shared" si="626"/>
        <v>Post</v>
      </c>
      <c r="AM656" s="40">
        <f t="shared" si="622"/>
        <v>20</v>
      </c>
      <c r="AN656" s="40">
        <f>VLOOKUP(AM656,'Inputs_Metric 7'!$G$49:$H$51,2,FALSE)</f>
        <v>0.05</v>
      </c>
      <c r="AO656" s="104">
        <f>SUMIFS(
INDEX('Step 1_Metric 7'!$W$1:$AD$99999,    1,    MATCH(CONCATENATE($AL656," - ",$AI656),'Step 1_Metric 7'!$W$1:$AD$1,0))         :          INDEX('Step 1_Metric 7'!$W$1:$AD$99999,    99999,    MATCH(CONCATENATE($AL656," - ",$AI656),'Step 1_Metric 7'!$W$1:$AD$1,0)),
'Step 1_Metric 7'!$C$1:$C$99999,       $AM656,    'Step 1_Metric 7'!$D$1:$D$99999,     $AG656         )</f>
        <v>0</v>
      </c>
      <c r="AP656" s="104" t="str">
        <f t="shared" si="610"/>
        <v/>
      </c>
      <c r="AQ656" s="104" t="str">
        <f t="shared" si="611"/>
        <v/>
      </c>
      <c r="AR656" s="104">
        <f t="shared" si="612"/>
        <v>0</v>
      </c>
      <c r="AS656" s="104">
        <f t="shared" si="613"/>
        <v>0</v>
      </c>
      <c r="AT656" s="104" t="str">
        <f t="shared" si="614"/>
        <v/>
      </c>
      <c r="AU656" s="104">
        <f t="shared" si="615"/>
        <v>0</v>
      </c>
    </row>
    <row r="657" spans="32:47" x14ac:dyDescent="0.25">
      <c r="AF657" s="40">
        <f t="shared" si="569"/>
        <v>28</v>
      </c>
      <c r="AG657" s="40" t="str">
        <f t="shared" si="608"/>
        <v/>
      </c>
      <c r="AH657" s="40">
        <f t="shared" si="618"/>
        <v>7</v>
      </c>
      <c r="AI657" s="40" t="str">
        <f t="shared" ref="AI657:AK657" si="632">AI633</f>
        <v>Proprietor's Income</v>
      </c>
      <c r="AJ657" s="40">
        <f t="shared" si="632"/>
        <v>10</v>
      </c>
      <c r="AK657" s="40" t="str">
        <f t="shared" si="632"/>
        <v>Metric</v>
      </c>
      <c r="AL657" s="40" t="str">
        <f t="shared" si="626"/>
        <v>Post</v>
      </c>
      <c r="AM657" s="40">
        <f t="shared" si="622"/>
        <v>100</v>
      </c>
      <c r="AN657" s="40">
        <f>VLOOKUP(AM657,'Inputs_Metric 7'!$G$49:$H$51,2,FALSE)</f>
        <v>0.01</v>
      </c>
      <c r="AO657" s="104">
        <f>SUMIFS(
INDEX('Step 1_Metric 7'!$W$1:$AD$99999,    1,    MATCH(CONCATENATE($AL657," - ",$AI657),'Step 1_Metric 7'!$W$1:$AD$1,0))         :          INDEX('Step 1_Metric 7'!$W$1:$AD$99999,    99999,    MATCH(CONCATENATE($AL657," - ",$AI657),'Step 1_Metric 7'!$W$1:$AD$1,0)),
'Step 1_Metric 7'!$C$1:$C$99999,       $AM657,    'Step 1_Metric 7'!$D$1:$D$99999,     $AG657         )</f>
        <v>0</v>
      </c>
      <c r="AP657" s="104">
        <f t="shared" si="610"/>
        <v>0</v>
      </c>
      <c r="AQ657" s="104">
        <f t="shared" si="611"/>
        <v>0</v>
      </c>
      <c r="AR657" s="104" t="str">
        <f t="shared" si="612"/>
        <v/>
      </c>
      <c r="AS657" s="104" t="str">
        <f t="shared" si="613"/>
        <v/>
      </c>
      <c r="AT657" s="104" t="str">
        <f t="shared" si="614"/>
        <v/>
      </c>
      <c r="AU657" s="104">
        <f t="shared" si="615"/>
        <v>0</v>
      </c>
    </row>
    <row r="658" spans="32:47" x14ac:dyDescent="0.25">
      <c r="AF658" s="40">
        <f t="shared" si="569"/>
        <v>28</v>
      </c>
      <c r="AG658" s="40" t="str">
        <f t="shared" si="608"/>
        <v/>
      </c>
      <c r="AH658" s="40">
        <f t="shared" si="618"/>
        <v>7</v>
      </c>
      <c r="AI658" s="40" t="str">
        <f t="shared" ref="AI658:AK658" si="633">AI634</f>
        <v>Labor Income</v>
      </c>
      <c r="AJ658" s="40">
        <f t="shared" si="633"/>
        <v>11</v>
      </c>
      <c r="AK658" s="40" t="str">
        <f t="shared" si="633"/>
        <v>Metric</v>
      </c>
      <c r="AL658" s="40" t="str">
        <f t="shared" si="626"/>
        <v>Pre</v>
      </c>
      <c r="AM658" s="40">
        <f t="shared" si="622"/>
        <v>2</v>
      </c>
      <c r="AN658" s="40">
        <f>VLOOKUP(AM658,'Inputs_Metric 7'!$G$49:$H$51,2,FALSE)</f>
        <v>0.5</v>
      </c>
      <c r="AO658" s="104">
        <f>SUMIFS(
INDEX('Step 1_Metric 7'!$W$1:$AD$99999,    1,    MATCH(CONCATENATE($AL658," - ",$AI658),'Step 1_Metric 7'!$W$1:$AD$1,0))         :          INDEX('Step 1_Metric 7'!$W$1:$AD$99999,    99999,    MATCH(CONCATENATE($AL658," - ",$AI658),'Step 1_Metric 7'!$W$1:$AD$1,0)),
'Step 1_Metric 7'!$C$1:$C$99999,       $AM658,    'Step 1_Metric 7'!$D$1:$D$99999,     $AG658         )</f>
        <v>0</v>
      </c>
      <c r="AP658" s="104" t="str">
        <f t="shared" si="610"/>
        <v/>
      </c>
      <c r="AQ658" s="104" t="str">
        <f t="shared" si="611"/>
        <v/>
      </c>
      <c r="AR658" s="104" t="str">
        <f t="shared" si="612"/>
        <v/>
      </c>
      <c r="AS658" s="104" t="str">
        <f t="shared" si="613"/>
        <v/>
      </c>
      <c r="AT658" s="104">
        <f t="shared" si="614"/>
        <v>0</v>
      </c>
      <c r="AU658" s="104">
        <f t="shared" si="615"/>
        <v>0</v>
      </c>
    </row>
    <row r="659" spans="32:47" x14ac:dyDescent="0.25">
      <c r="AF659" s="40">
        <f t="shared" si="569"/>
        <v>28</v>
      </c>
      <c r="AG659" s="40" t="str">
        <f t="shared" si="608"/>
        <v/>
      </c>
      <c r="AH659" s="40">
        <f t="shared" si="618"/>
        <v>7</v>
      </c>
      <c r="AI659" s="40" t="str">
        <f t="shared" ref="AI659:AK659" si="634">AI635</f>
        <v>Labor Income</v>
      </c>
      <c r="AJ659" s="40">
        <f t="shared" si="634"/>
        <v>11</v>
      </c>
      <c r="AK659" s="40" t="str">
        <f t="shared" si="634"/>
        <v>Metric</v>
      </c>
      <c r="AL659" s="40" t="str">
        <f t="shared" si="626"/>
        <v>Pre</v>
      </c>
      <c r="AM659" s="40">
        <f t="shared" si="622"/>
        <v>20</v>
      </c>
      <c r="AN659" s="40">
        <f>VLOOKUP(AM659,'Inputs_Metric 7'!$G$49:$H$51,2,FALSE)</f>
        <v>0.05</v>
      </c>
      <c r="AO659" s="104">
        <f>SUMIFS(
INDEX('Step 1_Metric 7'!$W$1:$AD$99999,    1,    MATCH(CONCATENATE($AL659," - ",$AI659),'Step 1_Metric 7'!$W$1:$AD$1,0))         :          INDEX('Step 1_Metric 7'!$W$1:$AD$99999,    99999,    MATCH(CONCATENATE($AL659," - ",$AI659),'Step 1_Metric 7'!$W$1:$AD$1,0)),
'Step 1_Metric 7'!$C$1:$C$99999,       $AM659,    'Step 1_Metric 7'!$D$1:$D$99999,     $AG659         )</f>
        <v>0</v>
      </c>
      <c r="AP659" s="104" t="str">
        <f t="shared" si="610"/>
        <v/>
      </c>
      <c r="AQ659" s="104" t="str">
        <f t="shared" si="611"/>
        <v/>
      </c>
      <c r="AR659" s="104">
        <f t="shared" si="612"/>
        <v>0</v>
      </c>
      <c r="AS659" s="104">
        <f t="shared" si="613"/>
        <v>0</v>
      </c>
      <c r="AT659" s="104" t="str">
        <f t="shared" si="614"/>
        <v/>
      </c>
      <c r="AU659" s="104">
        <f t="shared" si="615"/>
        <v>0</v>
      </c>
    </row>
    <row r="660" spans="32:47" x14ac:dyDescent="0.25">
      <c r="AF660" s="40">
        <f t="shared" si="569"/>
        <v>28</v>
      </c>
      <c r="AG660" s="40" t="str">
        <f t="shared" si="608"/>
        <v/>
      </c>
      <c r="AH660" s="40">
        <f t="shared" si="618"/>
        <v>7</v>
      </c>
      <c r="AI660" s="40" t="str">
        <f t="shared" ref="AI660:AK660" si="635">AI636</f>
        <v>Labor Income</v>
      </c>
      <c r="AJ660" s="40">
        <f t="shared" si="635"/>
        <v>11</v>
      </c>
      <c r="AK660" s="40" t="str">
        <f t="shared" si="635"/>
        <v>Metric</v>
      </c>
      <c r="AL660" s="40" t="str">
        <f t="shared" si="626"/>
        <v>Pre</v>
      </c>
      <c r="AM660" s="40">
        <f t="shared" si="622"/>
        <v>100</v>
      </c>
      <c r="AN660" s="40">
        <f>VLOOKUP(AM660,'Inputs_Metric 7'!$G$49:$H$51,2,FALSE)</f>
        <v>0.01</v>
      </c>
      <c r="AO660" s="104">
        <f>SUMIFS(
INDEX('Step 1_Metric 7'!$W$1:$AD$99999,    1,    MATCH(CONCATENATE($AL660," - ",$AI660),'Step 1_Metric 7'!$W$1:$AD$1,0))         :          INDEX('Step 1_Metric 7'!$W$1:$AD$99999,    99999,    MATCH(CONCATENATE($AL660," - ",$AI660),'Step 1_Metric 7'!$W$1:$AD$1,0)),
'Step 1_Metric 7'!$C$1:$C$99999,       $AM660,    'Step 1_Metric 7'!$D$1:$D$99999,     $AG660         )</f>
        <v>0</v>
      </c>
      <c r="AP660" s="104">
        <f t="shared" si="610"/>
        <v>0</v>
      </c>
      <c r="AQ660" s="104">
        <f t="shared" si="611"/>
        <v>0</v>
      </c>
      <c r="AR660" s="104" t="str">
        <f t="shared" si="612"/>
        <v/>
      </c>
      <c r="AS660" s="104" t="str">
        <f t="shared" si="613"/>
        <v/>
      </c>
      <c r="AT660" s="104" t="str">
        <f t="shared" si="614"/>
        <v/>
      </c>
      <c r="AU660" s="104">
        <f t="shared" si="615"/>
        <v>0</v>
      </c>
    </row>
    <row r="661" spans="32:47" x14ac:dyDescent="0.25">
      <c r="AF661" s="40">
        <f t="shared" si="569"/>
        <v>28</v>
      </c>
      <c r="AG661" s="40" t="str">
        <f t="shared" si="608"/>
        <v/>
      </c>
      <c r="AH661" s="40">
        <f t="shared" si="618"/>
        <v>7</v>
      </c>
      <c r="AI661" s="40" t="str">
        <f t="shared" ref="AI661:AK661" si="636">AI637</f>
        <v>Labor Income</v>
      </c>
      <c r="AJ661" s="40">
        <f t="shared" si="636"/>
        <v>11</v>
      </c>
      <c r="AK661" s="40" t="str">
        <f t="shared" si="636"/>
        <v>Metric</v>
      </c>
      <c r="AL661" s="40" t="str">
        <f t="shared" si="626"/>
        <v>Post</v>
      </c>
      <c r="AM661" s="40">
        <f t="shared" si="622"/>
        <v>2</v>
      </c>
      <c r="AN661" s="40">
        <f>VLOOKUP(AM661,'Inputs_Metric 7'!$G$49:$H$51,2,FALSE)</f>
        <v>0.5</v>
      </c>
      <c r="AO661" s="104">
        <f>SUMIFS(
INDEX('Step 1_Metric 7'!$W$1:$AD$99999,    1,    MATCH(CONCATENATE($AL661," - ",$AI661),'Step 1_Metric 7'!$W$1:$AD$1,0))         :          INDEX('Step 1_Metric 7'!$W$1:$AD$99999,    99999,    MATCH(CONCATENATE($AL661," - ",$AI661),'Step 1_Metric 7'!$W$1:$AD$1,0)),
'Step 1_Metric 7'!$C$1:$C$99999,       $AM661,    'Step 1_Metric 7'!$D$1:$D$99999,     $AG661         )</f>
        <v>0</v>
      </c>
      <c r="AP661" s="104" t="str">
        <f t="shared" si="610"/>
        <v/>
      </c>
      <c r="AQ661" s="104" t="str">
        <f t="shared" si="611"/>
        <v/>
      </c>
      <c r="AR661" s="104" t="str">
        <f t="shared" si="612"/>
        <v/>
      </c>
      <c r="AS661" s="104" t="str">
        <f t="shared" si="613"/>
        <v/>
      </c>
      <c r="AT661" s="104">
        <f t="shared" si="614"/>
        <v>0</v>
      </c>
      <c r="AU661" s="104">
        <f t="shared" si="615"/>
        <v>0</v>
      </c>
    </row>
    <row r="662" spans="32:47" x14ac:dyDescent="0.25">
      <c r="AF662" s="40">
        <f t="shared" si="569"/>
        <v>28</v>
      </c>
      <c r="AG662" s="40" t="str">
        <f t="shared" si="608"/>
        <v/>
      </c>
      <c r="AH662" s="40">
        <f t="shared" si="618"/>
        <v>7</v>
      </c>
      <c r="AI662" s="40" t="str">
        <f t="shared" ref="AI662:AK662" si="637">AI638</f>
        <v>Labor Income</v>
      </c>
      <c r="AJ662" s="40">
        <f t="shared" si="637"/>
        <v>11</v>
      </c>
      <c r="AK662" s="40" t="str">
        <f t="shared" si="637"/>
        <v>Metric</v>
      </c>
      <c r="AL662" s="40" t="str">
        <f t="shared" si="626"/>
        <v>Post</v>
      </c>
      <c r="AM662" s="40">
        <f t="shared" si="622"/>
        <v>20</v>
      </c>
      <c r="AN662" s="40">
        <f>VLOOKUP(AM662,'Inputs_Metric 7'!$G$49:$H$51,2,FALSE)</f>
        <v>0.05</v>
      </c>
      <c r="AO662" s="104">
        <f>SUMIFS(
INDEX('Step 1_Metric 7'!$W$1:$AD$99999,    1,    MATCH(CONCATENATE($AL662," - ",$AI662),'Step 1_Metric 7'!$W$1:$AD$1,0))         :          INDEX('Step 1_Metric 7'!$W$1:$AD$99999,    99999,    MATCH(CONCATENATE($AL662," - ",$AI662),'Step 1_Metric 7'!$W$1:$AD$1,0)),
'Step 1_Metric 7'!$C$1:$C$99999,       $AM662,    'Step 1_Metric 7'!$D$1:$D$99999,     $AG662         )</f>
        <v>0</v>
      </c>
      <c r="AP662" s="104" t="str">
        <f t="shared" si="610"/>
        <v/>
      </c>
      <c r="AQ662" s="104" t="str">
        <f t="shared" si="611"/>
        <v/>
      </c>
      <c r="AR662" s="104">
        <f t="shared" si="612"/>
        <v>0</v>
      </c>
      <c r="AS662" s="104">
        <f t="shared" si="613"/>
        <v>0</v>
      </c>
      <c r="AT662" s="104" t="str">
        <f t="shared" si="614"/>
        <v/>
      </c>
      <c r="AU662" s="104">
        <f t="shared" si="615"/>
        <v>0</v>
      </c>
    </row>
    <row r="663" spans="32:47" x14ac:dyDescent="0.25">
      <c r="AF663" s="40">
        <f t="shared" si="569"/>
        <v>28</v>
      </c>
      <c r="AG663" s="40" t="str">
        <f t="shared" si="608"/>
        <v/>
      </c>
      <c r="AH663" s="40">
        <f t="shared" si="618"/>
        <v>7</v>
      </c>
      <c r="AI663" s="40" t="str">
        <f t="shared" ref="AI663:AK663" si="638">AI639</f>
        <v>Labor Income</v>
      </c>
      <c r="AJ663" s="40">
        <f t="shared" si="638"/>
        <v>11</v>
      </c>
      <c r="AK663" s="40" t="str">
        <f t="shared" si="638"/>
        <v>Metric</v>
      </c>
      <c r="AL663" s="40" t="str">
        <f t="shared" si="626"/>
        <v>Post</v>
      </c>
      <c r="AM663" s="40">
        <f t="shared" si="622"/>
        <v>100</v>
      </c>
      <c r="AN663" s="40">
        <f>VLOOKUP(AM663,'Inputs_Metric 7'!$G$49:$H$51,2,FALSE)</f>
        <v>0.01</v>
      </c>
      <c r="AO663" s="104">
        <f>SUMIFS(
INDEX('Step 1_Metric 7'!$W$1:$AD$99999,    1,    MATCH(CONCATENATE($AL663," - ",$AI663),'Step 1_Metric 7'!$W$1:$AD$1,0))         :          INDEX('Step 1_Metric 7'!$W$1:$AD$99999,    99999,    MATCH(CONCATENATE($AL663," - ",$AI663),'Step 1_Metric 7'!$W$1:$AD$1,0)),
'Step 1_Metric 7'!$C$1:$C$99999,       $AM663,    'Step 1_Metric 7'!$D$1:$D$99999,     $AG663         )</f>
        <v>0</v>
      </c>
      <c r="AP663" s="104">
        <f t="shared" si="610"/>
        <v>0</v>
      </c>
      <c r="AQ663" s="104">
        <f t="shared" si="611"/>
        <v>0</v>
      </c>
      <c r="AR663" s="104" t="str">
        <f t="shared" si="612"/>
        <v/>
      </c>
      <c r="AS663" s="104" t="str">
        <f t="shared" si="613"/>
        <v/>
      </c>
      <c r="AT663" s="104" t="str">
        <f t="shared" si="614"/>
        <v/>
      </c>
      <c r="AU663" s="104">
        <f t="shared" si="615"/>
        <v>0</v>
      </c>
    </row>
    <row r="664" spans="32:47" x14ac:dyDescent="0.25">
      <c r="AF664" s="40">
        <f t="shared" si="569"/>
        <v>28</v>
      </c>
      <c r="AG664" s="40" t="str">
        <f t="shared" si="608"/>
        <v/>
      </c>
      <c r="AH664" s="40">
        <f t="shared" si="618"/>
        <v>7</v>
      </c>
      <c r="AI664" s="40" t="str">
        <f t="shared" ref="AI664:AK664" si="639">AI640</f>
        <v>Employment</v>
      </c>
      <c r="AJ664" s="40">
        <f t="shared" si="639"/>
        <v>12</v>
      </c>
      <c r="AK664" s="40" t="str">
        <f t="shared" si="639"/>
        <v>Metric</v>
      </c>
      <c r="AL664" s="40" t="str">
        <f t="shared" si="626"/>
        <v>Pre</v>
      </c>
      <c r="AM664" s="40">
        <f t="shared" si="622"/>
        <v>2</v>
      </c>
      <c r="AN664" s="40">
        <f>VLOOKUP(AM664,'Inputs_Metric 7'!$G$49:$H$51,2,FALSE)</f>
        <v>0.5</v>
      </c>
      <c r="AO664" s="104">
        <f>SUMIFS(
INDEX('Step 1_Metric 7'!$W$1:$AD$99999,    1,    MATCH(CONCATENATE($AL664," - ",$AI664),'Step 1_Metric 7'!$W$1:$AD$1,0))         :          INDEX('Step 1_Metric 7'!$W$1:$AD$99999,    99999,    MATCH(CONCATENATE($AL664," - ",$AI664),'Step 1_Metric 7'!$W$1:$AD$1,0)),
'Step 1_Metric 7'!$C$1:$C$99999,       $AM664,    'Step 1_Metric 7'!$D$1:$D$99999,     $AG664         )</f>
        <v>0</v>
      </c>
      <c r="AP664" s="104" t="str">
        <f t="shared" si="610"/>
        <v/>
      </c>
      <c r="AQ664" s="104" t="str">
        <f t="shared" si="611"/>
        <v/>
      </c>
      <c r="AR664" s="104" t="str">
        <f t="shared" si="612"/>
        <v/>
      </c>
      <c r="AS664" s="104" t="str">
        <f t="shared" si="613"/>
        <v/>
      </c>
      <c r="AT664" s="104">
        <f t="shared" si="614"/>
        <v>0</v>
      </c>
      <c r="AU664" s="104">
        <f t="shared" si="615"/>
        <v>0</v>
      </c>
    </row>
    <row r="665" spans="32:47" x14ac:dyDescent="0.25">
      <c r="AF665" s="40">
        <f t="shared" si="569"/>
        <v>28</v>
      </c>
      <c r="AG665" s="40" t="str">
        <f t="shared" si="608"/>
        <v/>
      </c>
      <c r="AH665" s="40">
        <f t="shared" si="618"/>
        <v>7</v>
      </c>
      <c r="AI665" s="40" t="str">
        <f t="shared" ref="AI665:AK665" si="640">AI641</f>
        <v>Employment</v>
      </c>
      <c r="AJ665" s="40">
        <f t="shared" si="640"/>
        <v>12</v>
      </c>
      <c r="AK665" s="40" t="str">
        <f t="shared" si="640"/>
        <v>Metric</v>
      </c>
      <c r="AL665" s="40" t="str">
        <f t="shared" si="626"/>
        <v>Pre</v>
      </c>
      <c r="AM665" s="40">
        <f t="shared" si="622"/>
        <v>20</v>
      </c>
      <c r="AN665" s="40">
        <f>VLOOKUP(AM665,'Inputs_Metric 7'!$G$49:$H$51,2,FALSE)</f>
        <v>0.05</v>
      </c>
      <c r="AO665" s="104">
        <f>SUMIFS(
INDEX('Step 1_Metric 7'!$W$1:$AD$99999,    1,    MATCH(CONCATENATE($AL665," - ",$AI665),'Step 1_Metric 7'!$W$1:$AD$1,0))         :          INDEX('Step 1_Metric 7'!$W$1:$AD$99999,    99999,    MATCH(CONCATENATE($AL665," - ",$AI665),'Step 1_Metric 7'!$W$1:$AD$1,0)),
'Step 1_Metric 7'!$C$1:$C$99999,       $AM665,    'Step 1_Metric 7'!$D$1:$D$99999,     $AG665         )</f>
        <v>0</v>
      </c>
      <c r="AP665" s="104" t="str">
        <f t="shared" si="610"/>
        <v/>
      </c>
      <c r="AQ665" s="104" t="str">
        <f t="shared" si="611"/>
        <v/>
      </c>
      <c r="AR665" s="104">
        <f t="shared" si="612"/>
        <v>0</v>
      </c>
      <c r="AS665" s="104">
        <f t="shared" si="613"/>
        <v>0</v>
      </c>
      <c r="AT665" s="104" t="str">
        <f t="shared" si="614"/>
        <v/>
      </c>
      <c r="AU665" s="104">
        <f t="shared" si="615"/>
        <v>0</v>
      </c>
    </row>
    <row r="666" spans="32:47" x14ac:dyDescent="0.25">
      <c r="AF666" s="40">
        <f t="shared" si="569"/>
        <v>28</v>
      </c>
      <c r="AG666" s="40" t="str">
        <f t="shared" si="608"/>
        <v/>
      </c>
      <c r="AH666" s="40">
        <f t="shared" si="618"/>
        <v>7</v>
      </c>
      <c r="AI666" s="40" t="str">
        <f t="shared" ref="AI666:AK666" si="641">AI642</f>
        <v>Employment</v>
      </c>
      <c r="AJ666" s="40">
        <f t="shared" si="641"/>
        <v>12</v>
      </c>
      <c r="AK666" s="40" t="str">
        <f t="shared" si="641"/>
        <v>Metric</v>
      </c>
      <c r="AL666" s="40" t="str">
        <f t="shared" si="626"/>
        <v>Pre</v>
      </c>
      <c r="AM666" s="40">
        <f t="shared" si="622"/>
        <v>100</v>
      </c>
      <c r="AN666" s="40">
        <f>VLOOKUP(AM666,'Inputs_Metric 7'!$G$49:$H$51,2,FALSE)</f>
        <v>0.01</v>
      </c>
      <c r="AO666" s="104">
        <f>SUMIFS(
INDEX('Step 1_Metric 7'!$W$1:$AD$99999,    1,    MATCH(CONCATENATE($AL666," - ",$AI666),'Step 1_Metric 7'!$W$1:$AD$1,0))         :          INDEX('Step 1_Metric 7'!$W$1:$AD$99999,    99999,    MATCH(CONCATENATE($AL666," - ",$AI666),'Step 1_Metric 7'!$W$1:$AD$1,0)),
'Step 1_Metric 7'!$C$1:$C$99999,       $AM666,    'Step 1_Metric 7'!$D$1:$D$99999,     $AG666         )</f>
        <v>0</v>
      </c>
      <c r="AP666" s="104">
        <f t="shared" si="610"/>
        <v>0</v>
      </c>
      <c r="AQ666" s="104">
        <f t="shared" si="611"/>
        <v>0</v>
      </c>
      <c r="AR666" s="104" t="str">
        <f t="shared" si="612"/>
        <v/>
      </c>
      <c r="AS666" s="104" t="str">
        <f t="shared" si="613"/>
        <v/>
      </c>
      <c r="AT666" s="104" t="str">
        <f t="shared" si="614"/>
        <v/>
      </c>
      <c r="AU666" s="104">
        <f t="shared" si="615"/>
        <v>0</v>
      </c>
    </row>
    <row r="667" spans="32:47" x14ac:dyDescent="0.25">
      <c r="AF667" s="40">
        <f t="shared" si="569"/>
        <v>28</v>
      </c>
      <c r="AG667" s="40" t="str">
        <f t="shared" si="608"/>
        <v/>
      </c>
      <c r="AH667" s="40">
        <f t="shared" si="618"/>
        <v>7</v>
      </c>
      <c r="AI667" s="40" t="str">
        <f t="shared" ref="AI667:AK667" si="642">AI643</f>
        <v>Employment</v>
      </c>
      <c r="AJ667" s="40">
        <f t="shared" si="642"/>
        <v>12</v>
      </c>
      <c r="AK667" s="40" t="str">
        <f t="shared" si="642"/>
        <v>Metric</v>
      </c>
      <c r="AL667" s="40" t="str">
        <f t="shared" si="626"/>
        <v>Post</v>
      </c>
      <c r="AM667" s="40">
        <f t="shared" si="622"/>
        <v>2</v>
      </c>
      <c r="AN667" s="40">
        <f>VLOOKUP(AM667,'Inputs_Metric 7'!$G$49:$H$51,2,FALSE)</f>
        <v>0.5</v>
      </c>
      <c r="AO667" s="104">
        <f>SUMIFS(
INDEX('Step 1_Metric 7'!$W$1:$AD$99999,    1,    MATCH(CONCATENATE($AL667," - ",$AI667),'Step 1_Metric 7'!$W$1:$AD$1,0))         :          INDEX('Step 1_Metric 7'!$W$1:$AD$99999,    99999,    MATCH(CONCATENATE($AL667," - ",$AI667),'Step 1_Metric 7'!$W$1:$AD$1,0)),
'Step 1_Metric 7'!$C$1:$C$99999,       $AM667,    'Step 1_Metric 7'!$D$1:$D$99999,     $AG667         )</f>
        <v>0</v>
      </c>
      <c r="AP667" s="104" t="str">
        <f t="shared" si="610"/>
        <v/>
      </c>
      <c r="AQ667" s="104" t="str">
        <f t="shared" si="611"/>
        <v/>
      </c>
      <c r="AR667" s="104" t="str">
        <f t="shared" si="612"/>
        <v/>
      </c>
      <c r="AS667" s="104" t="str">
        <f t="shared" si="613"/>
        <v/>
      </c>
      <c r="AT667" s="104">
        <f t="shared" si="614"/>
        <v>0</v>
      </c>
      <c r="AU667" s="104">
        <f t="shared" si="615"/>
        <v>0</v>
      </c>
    </row>
    <row r="668" spans="32:47" x14ac:dyDescent="0.25">
      <c r="AF668" s="40">
        <f t="shared" si="569"/>
        <v>28</v>
      </c>
      <c r="AG668" s="40" t="str">
        <f t="shared" si="608"/>
        <v/>
      </c>
      <c r="AH668" s="40">
        <f t="shared" si="618"/>
        <v>7</v>
      </c>
      <c r="AI668" s="40" t="str">
        <f t="shared" ref="AI668:AK668" si="643">AI644</f>
        <v>Employment</v>
      </c>
      <c r="AJ668" s="40">
        <f t="shared" si="643"/>
        <v>12</v>
      </c>
      <c r="AK668" s="40" t="str">
        <f t="shared" si="643"/>
        <v>Metric</v>
      </c>
      <c r="AL668" s="40" t="str">
        <f t="shared" si="626"/>
        <v>Post</v>
      </c>
      <c r="AM668" s="40">
        <f t="shared" si="622"/>
        <v>20</v>
      </c>
      <c r="AN668" s="40">
        <f>VLOOKUP(AM668,'Inputs_Metric 7'!$G$49:$H$51,2,FALSE)</f>
        <v>0.05</v>
      </c>
      <c r="AO668" s="104">
        <f>SUMIFS(
INDEX('Step 1_Metric 7'!$W$1:$AD$99999,    1,    MATCH(CONCATENATE($AL668," - ",$AI668),'Step 1_Metric 7'!$W$1:$AD$1,0))         :          INDEX('Step 1_Metric 7'!$W$1:$AD$99999,    99999,    MATCH(CONCATENATE($AL668," - ",$AI668),'Step 1_Metric 7'!$W$1:$AD$1,0)),
'Step 1_Metric 7'!$C$1:$C$99999,       $AM668,    'Step 1_Metric 7'!$D$1:$D$99999,     $AG668         )</f>
        <v>0</v>
      </c>
      <c r="AP668" s="104" t="str">
        <f t="shared" si="610"/>
        <v/>
      </c>
      <c r="AQ668" s="104" t="str">
        <f t="shared" si="611"/>
        <v/>
      </c>
      <c r="AR668" s="104">
        <f t="shared" si="612"/>
        <v>0</v>
      </c>
      <c r="AS668" s="104">
        <f t="shared" si="613"/>
        <v>0</v>
      </c>
      <c r="AT668" s="104" t="str">
        <f t="shared" si="614"/>
        <v/>
      </c>
      <c r="AU668" s="104">
        <f t="shared" si="615"/>
        <v>0</v>
      </c>
    </row>
    <row r="669" spans="32:47" x14ac:dyDescent="0.25">
      <c r="AF669" s="40">
        <f t="shared" ref="AF669:AF732" si="644">AF645+1</f>
        <v>28</v>
      </c>
      <c r="AG669" s="40" t="str">
        <f t="shared" si="608"/>
        <v/>
      </c>
      <c r="AH669" s="40">
        <f t="shared" si="618"/>
        <v>7</v>
      </c>
      <c r="AI669" s="40" t="str">
        <f t="shared" ref="AI669:AK669" si="645">AI645</f>
        <v>Employment</v>
      </c>
      <c r="AJ669" s="40">
        <f t="shared" si="645"/>
        <v>12</v>
      </c>
      <c r="AK669" s="40" t="str">
        <f t="shared" si="645"/>
        <v>Metric</v>
      </c>
      <c r="AL669" s="40" t="str">
        <f t="shared" si="626"/>
        <v>Post</v>
      </c>
      <c r="AM669" s="40">
        <f t="shared" si="622"/>
        <v>100</v>
      </c>
      <c r="AN669" s="40">
        <f>VLOOKUP(AM669,'Inputs_Metric 7'!$G$49:$H$51,2,FALSE)</f>
        <v>0.01</v>
      </c>
      <c r="AO669" s="104">
        <f>SUMIFS(
INDEX('Step 1_Metric 7'!$W$1:$AD$99999,    1,    MATCH(CONCATENATE($AL669," - ",$AI669),'Step 1_Metric 7'!$W$1:$AD$1,0))         :          INDEX('Step 1_Metric 7'!$W$1:$AD$99999,    99999,    MATCH(CONCATENATE($AL669," - ",$AI669),'Step 1_Metric 7'!$W$1:$AD$1,0)),
'Step 1_Metric 7'!$C$1:$C$99999,       $AM669,    'Step 1_Metric 7'!$D$1:$D$99999,     $AG669         )</f>
        <v>0</v>
      </c>
      <c r="AP669" s="104">
        <f t="shared" si="610"/>
        <v>0</v>
      </c>
      <c r="AQ669" s="104">
        <f t="shared" si="611"/>
        <v>0</v>
      </c>
      <c r="AR669" s="104" t="str">
        <f t="shared" si="612"/>
        <v/>
      </c>
      <c r="AS669" s="104" t="str">
        <f t="shared" si="613"/>
        <v/>
      </c>
      <c r="AT669" s="104" t="str">
        <f t="shared" si="614"/>
        <v/>
      </c>
      <c r="AU669" s="104">
        <f t="shared" si="615"/>
        <v>0</v>
      </c>
    </row>
    <row r="670" spans="32:47" x14ac:dyDescent="0.25">
      <c r="AF670" s="40">
        <f t="shared" si="644"/>
        <v>28</v>
      </c>
      <c r="AG670" s="40" t="str">
        <f t="shared" si="608"/>
        <v/>
      </c>
      <c r="AH670" s="40">
        <f t="shared" si="618"/>
        <v>7</v>
      </c>
      <c r="AI670" s="40" t="str">
        <f t="shared" ref="AI670:AK670" si="646">AI646</f>
        <v>Output</v>
      </c>
      <c r="AJ670" s="40">
        <f t="shared" si="646"/>
        <v>1</v>
      </c>
      <c r="AK670" s="40" t="str">
        <f t="shared" si="646"/>
        <v>Priority Metric</v>
      </c>
      <c r="AL670" s="40" t="str">
        <f t="shared" si="626"/>
        <v>Pre</v>
      </c>
      <c r="AM670" s="40">
        <f t="shared" si="622"/>
        <v>2</v>
      </c>
      <c r="AN670" s="40">
        <f>VLOOKUP(AM670,'Inputs_Metric 7'!$G$49:$H$51,2,FALSE)</f>
        <v>0.5</v>
      </c>
      <c r="AO670" s="104">
        <f>SUMIFS(
INDEX('Step 1_Metric 7'!$W$1:$AD$99999,    1,    MATCH(CONCATENATE($AL670," - ",$AI670),'Step 1_Metric 7'!$W$1:$AD$1,0))         :          INDEX('Step 1_Metric 7'!$W$1:$AD$99999,    99999,    MATCH(CONCATENATE($AL670," - ",$AI670),'Step 1_Metric 7'!$W$1:$AD$1,0)),
'Step 1_Metric 7'!$C$1:$C$99999,       $AM670,    'Step 1_Metric 7'!$D$1:$D$99999,     $AG670         )</f>
        <v>0</v>
      </c>
      <c r="AP670" s="104" t="str">
        <f t="shared" si="610"/>
        <v/>
      </c>
      <c r="AQ670" s="104" t="str">
        <f t="shared" si="611"/>
        <v/>
      </c>
      <c r="AR670" s="104" t="str">
        <f t="shared" si="612"/>
        <v/>
      </c>
      <c r="AS670" s="104" t="str">
        <f t="shared" si="613"/>
        <v/>
      </c>
      <c r="AT670" s="104">
        <f t="shared" si="614"/>
        <v>0</v>
      </c>
      <c r="AU670" s="104">
        <f t="shared" si="615"/>
        <v>0</v>
      </c>
    </row>
    <row r="671" spans="32:47" x14ac:dyDescent="0.25">
      <c r="AF671" s="40">
        <f t="shared" si="644"/>
        <v>28</v>
      </c>
      <c r="AG671" s="40" t="str">
        <f t="shared" si="608"/>
        <v/>
      </c>
      <c r="AH671" s="40">
        <f t="shared" si="618"/>
        <v>7</v>
      </c>
      <c r="AI671" s="40" t="str">
        <f t="shared" ref="AI671:AK671" si="647">AI647</f>
        <v>Output</v>
      </c>
      <c r="AJ671" s="40">
        <f t="shared" si="647"/>
        <v>1</v>
      </c>
      <c r="AK671" s="40" t="str">
        <f t="shared" si="647"/>
        <v>Priority Metric</v>
      </c>
      <c r="AL671" s="40" t="str">
        <f t="shared" si="626"/>
        <v>Pre</v>
      </c>
      <c r="AM671" s="40">
        <f t="shared" si="622"/>
        <v>20</v>
      </c>
      <c r="AN671" s="40">
        <f>VLOOKUP(AM671,'Inputs_Metric 7'!$G$49:$H$51,2,FALSE)</f>
        <v>0.05</v>
      </c>
      <c r="AO671" s="104">
        <f>SUMIFS(
INDEX('Step 1_Metric 7'!$W$1:$AD$99999,    1,    MATCH(CONCATENATE($AL671," - ",$AI671),'Step 1_Metric 7'!$W$1:$AD$1,0))         :          INDEX('Step 1_Metric 7'!$W$1:$AD$99999,    99999,    MATCH(CONCATENATE($AL671," - ",$AI671),'Step 1_Metric 7'!$W$1:$AD$1,0)),
'Step 1_Metric 7'!$C$1:$C$99999,       $AM671,    'Step 1_Metric 7'!$D$1:$D$99999,     $AG671         )</f>
        <v>0</v>
      </c>
      <c r="AP671" s="104" t="str">
        <f t="shared" si="610"/>
        <v/>
      </c>
      <c r="AQ671" s="104" t="str">
        <f t="shared" si="611"/>
        <v/>
      </c>
      <c r="AR671" s="104">
        <f t="shared" si="612"/>
        <v>0</v>
      </c>
      <c r="AS671" s="104">
        <f t="shared" si="613"/>
        <v>0</v>
      </c>
      <c r="AT671" s="104" t="str">
        <f t="shared" si="614"/>
        <v/>
      </c>
      <c r="AU671" s="104">
        <f t="shared" si="615"/>
        <v>0</v>
      </c>
    </row>
    <row r="672" spans="32:47" x14ac:dyDescent="0.25">
      <c r="AF672" s="40">
        <f t="shared" si="644"/>
        <v>28</v>
      </c>
      <c r="AG672" s="40" t="str">
        <f t="shared" si="608"/>
        <v/>
      </c>
      <c r="AH672" s="40">
        <f t="shared" si="618"/>
        <v>7</v>
      </c>
      <c r="AI672" s="40" t="str">
        <f t="shared" ref="AI672:AK672" si="648">AI648</f>
        <v>Output</v>
      </c>
      <c r="AJ672" s="40">
        <f t="shared" si="648"/>
        <v>1</v>
      </c>
      <c r="AK672" s="40" t="str">
        <f t="shared" si="648"/>
        <v>Priority Metric</v>
      </c>
      <c r="AL672" s="40" t="str">
        <f t="shared" si="626"/>
        <v>Pre</v>
      </c>
      <c r="AM672" s="40">
        <f t="shared" si="622"/>
        <v>100</v>
      </c>
      <c r="AN672" s="40">
        <f>VLOOKUP(AM672,'Inputs_Metric 7'!$G$49:$H$51,2,FALSE)</f>
        <v>0.01</v>
      </c>
      <c r="AO672" s="104">
        <f>SUMIFS(
INDEX('Step 1_Metric 7'!$W$1:$AD$99999,    1,    MATCH(CONCATENATE($AL672," - ",$AI672),'Step 1_Metric 7'!$W$1:$AD$1,0))         :          INDEX('Step 1_Metric 7'!$W$1:$AD$99999,    99999,    MATCH(CONCATENATE($AL672," - ",$AI672),'Step 1_Metric 7'!$W$1:$AD$1,0)),
'Step 1_Metric 7'!$C$1:$C$99999,       $AM672,    'Step 1_Metric 7'!$D$1:$D$99999,     $AG672         )</f>
        <v>0</v>
      </c>
      <c r="AP672" s="104">
        <f t="shared" si="610"/>
        <v>0</v>
      </c>
      <c r="AQ672" s="104">
        <f t="shared" si="611"/>
        <v>0</v>
      </c>
      <c r="AR672" s="104" t="str">
        <f t="shared" si="612"/>
        <v/>
      </c>
      <c r="AS672" s="104" t="str">
        <f t="shared" si="613"/>
        <v/>
      </c>
      <c r="AT672" s="104" t="str">
        <f t="shared" si="614"/>
        <v/>
      </c>
      <c r="AU672" s="104">
        <f t="shared" si="615"/>
        <v>0</v>
      </c>
    </row>
    <row r="673" spans="32:47" x14ac:dyDescent="0.25">
      <c r="AF673" s="40">
        <f t="shared" si="644"/>
        <v>28</v>
      </c>
      <c r="AG673" s="40" t="str">
        <f t="shared" si="608"/>
        <v/>
      </c>
      <c r="AH673" s="40">
        <f t="shared" si="618"/>
        <v>7</v>
      </c>
      <c r="AI673" s="40" t="str">
        <f t="shared" ref="AI673:AK673" si="649">AI649</f>
        <v>Output</v>
      </c>
      <c r="AJ673" s="40">
        <f t="shared" si="649"/>
        <v>1</v>
      </c>
      <c r="AK673" s="40" t="str">
        <f t="shared" si="649"/>
        <v>Priority Metric</v>
      </c>
      <c r="AL673" s="40" t="str">
        <f t="shared" si="626"/>
        <v>Post</v>
      </c>
      <c r="AM673" s="40">
        <f t="shared" si="622"/>
        <v>2</v>
      </c>
      <c r="AN673" s="40">
        <f>VLOOKUP(AM673,'Inputs_Metric 7'!$G$49:$H$51,2,FALSE)</f>
        <v>0.5</v>
      </c>
      <c r="AO673" s="104">
        <f>SUMIFS(
INDEX('Step 1_Metric 7'!$W$1:$AD$99999,    1,    MATCH(CONCATENATE($AL673," - ",$AI673),'Step 1_Metric 7'!$W$1:$AD$1,0))         :          INDEX('Step 1_Metric 7'!$W$1:$AD$99999,    99999,    MATCH(CONCATENATE($AL673," - ",$AI673),'Step 1_Metric 7'!$W$1:$AD$1,0)),
'Step 1_Metric 7'!$C$1:$C$99999,       $AM673,    'Step 1_Metric 7'!$D$1:$D$99999,     $AG673         )</f>
        <v>0</v>
      </c>
      <c r="AP673" s="104" t="str">
        <f t="shared" si="610"/>
        <v/>
      </c>
      <c r="AQ673" s="104" t="str">
        <f t="shared" si="611"/>
        <v/>
      </c>
      <c r="AR673" s="104" t="str">
        <f t="shared" si="612"/>
        <v/>
      </c>
      <c r="AS673" s="104" t="str">
        <f t="shared" si="613"/>
        <v/>
      </c>
      <c r="AT673" s="104">
        <f t="shared" si="614"/>
        <v>0</v>
      </c>
      <c r="AU673" s="104">
        <f t="shared" si="615"/>
        <v>0</v>
      </c>
    </row>
    <row r="674" spans="32:47" x14ac:dyDescent="0.25">
      <c r="AF674" s="40">
        <f t="shared" si="644"/>
        <v>28</v>
      </c>
      <c r="AG674" s="40" t="str">
        <f t="shared" si="608"/>
        <v/>
      </c>
      <c r="AH674" s="40">
        <f t="shared" si="618"/>
        <v>7</v>
      </c>
      <c r="AI674" s="40" t="str">
        <f t="shared" ref="AI674:AK674" si="650">AI650</f>
        <v>Output</v>
      </c>
      <c r="AJ674" s="40">
        <f t="shared" si="650"/>
        <v>1</v>
      </c>
      <c r="AK674" s="40" t="str">
        <f t="shared" si="650"/>
        <v>Priority Metric</v>
      </c>
      <c r="AL674" s="40" t="str">
        <f t="shared" si="626"/>
        <v>Post</v>
      </c>
      <c r="AM674" s="40">
        <f t="shared" si="622"/>
        <v>20</v>
      </c>
      <c r="AN674" s="40">
        <f>VLOOKUP(AM674,'Inputs_Metric 7'!$G$49:$H$51,2,FALSE)</f>
        <v>0.05</v>
      </c>
      <c r="AO674" s="104">
        <f>SUMIFS(
INDEX('Step 1_Metric 7'!$W$1:$AD$99999,    1,    MATCH(CONCATENATE($AL674," - ",$AI674),'Step 1_Metric 7'!$W$1:$AD$1,0))         :          INDEX('Step 1_Metric 7'!$W$1:$AD$99999,    99999,    MATCH(CONCATENATE($AL674," - ",$AI674),'Step 1_Metric 7'!$W$1:$AD$1,0)),
'Step 1_Metric 7'!$C$1:$C$99999,       $AM674,    'Step 1_Metric 7'!$D$1:$D$99999,     $AG674         )</f>
        <v>0</v>
      </c>
      <c r="AP674" s="104" t="str">
        <f t="shared" si="610"/>
        <v/>
      </c>
      <c r="AQ674" s="104" t="str">
        <f t="shared" si="611"/>
        <v/>
      </c>
      <c r="AR674" s="104">
        <f t="shared" si="612"/>
        <v>0</v>
      </c>
      <c r="AS674" s="104">
        <f t="shared" si="613"/>
        <v>0</v>
      </c>
      <c r="AT674" s="104" t="str">
        <f t="shared" si="614"/>
        <v/>
      </c>
      <c r="AU674" s="104">
        <f t="shared" si="615"/>
        <v>0</v>
      </c>
    </row>
    <row r="675" spans="32:47" x14ac:dyDescent="0.25">
      <c r="AF675" s="40">
        <f t="shared" si="644"/>
        <v>28</v>
      </c>
      <c r="AG675" s="40" t="str">
        <f t="shared" si="608"/>
        <v/>
      </c>
      <c r="AH675" s="40">
        <f t="shared" si="618"/>
        <v>7</v>
      </c>
      <c r="AI675" s="40" t="str">
        <f t="shared" ref="AI675:AK675" si="651">AI651</f>
        <v>Output</v>
      </c>
      <c r="AJ675" s="40">
        <f t="shared" si="651"/>
        <v>1</v>
      </c>
      <c r="AK675" s="40" t="str">
        <f t="shared" si="651"/>
        <v>Priority Metric</v>
      </c>
      <c r="AL675" s="40" t="str">
        <f t="shared" si="626"/>
        <v>Post</v>
      </c>
      <c r="AM675" s="40">
        <f t="shared" si="622"/>
        <v>100</v>
      </c>
      <c r="AN675" s="40">
        <f>VLOOKUP(AM675,'Inputs_Metric 7'!$G$49:$H$51,2,FALSE)</f>
        <v>0.01</v>
      </c>
      <c r="AO675" s="104">
        <f>SUMIFS(
INDEX('Step 1_Metric 7'!$W$1:$AD$99999,    1,    MATCH(CONCATENATE($AL675," - ",$AI675),'Step 1_Metric 7'!$W$1:$AD$1,0))         :          INDEX('Step 1_Metric 7'!$W$1:$AD$99999,    99999,    MATCH(CONCATENATE($AL675," - ",$AI675),'Step 1_Metric 7'!$W$1:$AD$1,0)),
'Step 1_Metric 7'!$C$1:$C$99999,       $AM675,    'Step 1_Metric 7'!$D$1:$D$99999,     $AG675         )</f>
        <v>0</v>
      </c>
      <c r="AP675" s="104">
        <f t="shared" si="610"/>
        <v>0</v>
      </c>
      <c r="AQ675" s="104">
        <f t="shared" si="611"/>
        <v>0</v>
      </c>
      <c r="AR675" s="104" t="str">
        <f t="shared" si="612"/>
        <v/>
      </c>
      <c r="AS675" s="104" t="str">
        <f t="shared" si="613"/>
        <v/>
      </c>
      <c r="AT675" s="104" t="str">
        <f t="shared" si="614"/>
        <v/>
      </c>
      <c r="AU675" s="104">
        <f t="shared" si="615"/>
        <v>0</v>
      </c>
    </row>
    <row r="676" spans="32:47" x14ac:dyDescent="0.25">
      <c r="AF676" s="40">
        <f t="shared" si="644"/>
        <v>29</v>
      </c>
      <c r="AG676" s="40" t="str">
        <f t="shared" si="608"/>
        <v/>
      </c>
      <c r="AH676" s="40">
        <f t="shared" si="618"/>
        <v>7</v>
      </c>
      <c r="AI676" s="40" t="str">
        <f t="shared" ref="AI676:AK676" si="652">AI652</f>
        <v>Proprietor's Income</v>
      </c>
      <c r="AJ676" s="40">
        <f t="shared" si="652"/>
        <v>10</v>
      </c>
      <c r="AK676" s="40" t="str">
        <f t="shared" si="652"/>
        <v>Metric</v>
      </c>
      <c r="AL676" s="40" t="str">
        <f t="shared" si="626"/>
        <v>Pre</v>
      </c>
      <c r="AM676" s="40">
        <f t="shared" si="622"/>
        <v>2</v>
      </c>
      <c r="AN676" s="40">
        <f>VLOOKUP(AM676,'Inputs_Metric 7'!$G$49:$H$51,2,FALSE)</f>
        <v>0.5</v>
      </c>
      <c r="AO676" s="104">
        <f>SUMIFS(
INDEX('Step 1_Metric 7'!$W$1:$AD$99999,    1,    MATCH(CONCATENATE($AL676," - ",$AI676),'Step 1_Metric 7'!$W$1:$AD$1,0))         :          INDEX('Step 1_Metric 7'!$W$1:$AD$99999,    99999,    MATCH(CONCATENATE($AL676," - ",$AI676),'Step 1_Metric 7'!$W$1:$AD$1,0)),
'Step 1_Metric 7'!$C$1:$C$99999,       $AM676,    'Step 1_Metric 7'!$D$1:$D$99999,     $AG676         )</f>
        <v>0</v>
      </c>
      <c r="AP676" s="104" t="str">
        <f t="shared" si="610"/>
        <v/>
      </c>
      <c r="AQ676" s="104" t="str">
        <f t="shared" si="611"/>
        <v/>
      </c>
      <c r="AR676" s="104" t="str">
        <f t="shared" si="612"/>
        <v/>
      </c>
      <c r="AS676" s="104" t="str">
        <f t="shared" si="613"/>
        <v/>
      </c>
      <c r="AT676" s="104">
        <f t="shared" si="614"/>
        <v>0</v>
      </c>
      <c r="AU676" s="104">
        <f t="shared" si="615"/>
        <v>0</v>
      </c>
    </row>
    <row r="677" spans="32:47" x14ac:dyDescent="0.25">
      <c r="AF677" s="40">
        <f t="shared" si="644"/>
        <v>29</v>
      </c>
      <c r="AG677" s="40" t="str">
        <f t="shared" si="608"/>
        <v/>
      </c>
      <c r="AH677" s="40">
        <f t="shared" si="618"/>
        <v>7</v>
      </c>
      <c r="AI677" s="40" t="str">
        <f t="shared" ref="AI677:AK677" si="653">AI653</f>
        <v>Proprietor's Income</v>
      </c>
      <c r="AJ677" s="40">
        <f t="shared" si="653"/>
        <v>10</v>
      </c>
      <c r="AK677" s="40" t="str">
        <f t="shared" si="653"/>
        <v>Metric</v>
      </c>
      <c r="AL677" s="40" t="str">
        <f t="shared" si="626"/>
        <v>Pre</v>
      </c>
      <c r="AM677" s="40">
        <f t="shared" si="622"/>
        <v>20</v>
      </c>
      <c r="AN677" s="40">
        <f>VLOOKUP(AM677,'Inputs_Metric 7'!$G$49:$H$51,2,FALSE)</f>
        <v>0.05</v>
      </c>
      <c r="AO677" s="104">
        <f>SUMIFS(
INDEX('Step 1_Metric 7'!$W$1:$AD$99999,    1,    MATCH(CONCATENATE($AL677," - ",$AI677),'Step 1_Metric 7'!$W$1:$AD$1,0))         :          INDEX('Step 1_Metric 7'!$W$1:$AD$99999,    99999,    MATCH(CONCATENATE($AL677," - ",$AI677),'Step 1_Metric 7'!$W$1:$AD$1,0)),
'Step 1_Metric 7'!$C$1:$C$99999,       $AM677,    'Step 1_Metric 7'!$D$1:$D$99999,     $AG677         )</f>
        <v>0</v>
      </c>
      <c r="AP677" s="104" t="str">
        <f t="shared" si="610"/>
        <v/>
      </c>
      <c r="AQ677" s="104" t="str">
        <f t="shared" si="611"/>
        <v/>
      </c>
      <c r="AR677" s="104">
        <f t="shared" si="612"/>
        <v>0</v>
      </c>
      <c r="AS677" s="104">
        <f t="shared" si="613"/>
        <v>0</v>
      </c>
      <c r="AT677" s="104" t="str">
        <f t="shared" si="614"/>
        <v/>
      </c>
      <c r="AU677" s="104">
        <f t="shared" si="615"/>
        <v>0</v>
      </c>
    </row>
    <row r="678" spans="32:47" x14ac:dyDescent="0.25">
      <c r="AF678" s="40">
        <f t="shared" si="644"/>
        <v>29</v>
      </c>
      <c r="AG678" s="40" t="str">
        <f t="shared" si="608"/>
        <v/>
      </c>
      <c r="AH678" s="40">
        <f t="shared" si="618"/>
        <v>7</v>
      </c>
      <c r="AI678" s="40" t="str">
        <f t="shared" ref="AI678:AK678" si="654">AI654</f>
        <v>Proprietor's Income</v>
      </c>
      <c r="AJ678" s="40">
        <f t="shared" si="654"/>
        <v>10</v>
      </c>
      <c r="AK678" s="40" t="str">
        <f t="shared" si="654"/>
        <v>Metric</v>
      </c>
      <c r="AL678" s="40" t="str">
        <f t="shared" si="626"/>
        <v>Pre</v>
      </c>
      <c r="AM678" s="40">
        <f t="shared" si="622"/>
        <v>100</v>
      </c>
      <c r="AN678" s="40">
        <f>VLOOKUP(AM678,'Inputs_Metric 7'!$G$49:$H$51,2,FALSE)</f>
        <v>0.01</v>
      </c>
      <c r="AO678" s="104">
        <f>SUMIFS(
INDEX('Step 1_Metric 7'!$W$1:$AD$99999,    1,    MATCH(CONCATENATE($AL678," - ",$AI678),'Step 1_Metric 7'!$W$1:$AD$1,0))         :          INDEX('Step 1_Metric 7'!$W$1:$AD$99999,    99999,    MATCH(CONCATENATE($AL678," - ",$AI678),'Step 1_Metric 7'!$W$1:$AD$1,0)),
'Step 1_Metric 7'!$C$1:$C$99999,       $AM678,    'Step 1_Metric 7'!$D$1:$D$99999,     $AG678         )</f>
        <v>0</v>
      </c>
      <c r="AP678" s="104">
        <f t="shared" si="610"/>
        <v>0</v>
      </c>
      <c r="AQ678" s="104">
        <f t="shared" si="611"/>
        <v>0</v>
      </c>
      <c r="AR678" s="104" t="str">
        <f t="shared" si="612"/>
        <v/>
      </c>
      <c r="AS678" s="104" t="str">
        <f t="shared" si="613"/>
        <v/>
      </c>
      <c r="AT678" s="104" t="str">
        <f t="shared" si="614"/>
        <v/>
      </c>
      <c r="AU678" s="104">
        <f t="shared" si="615"/>
        <v>0</v>
      </c>
    </row>
    <row r="679" spans="32:47" x14ac:dyDescent="0.25">
      <c r="AF679" s="40">
        <f t="shared" si="644"/>
        <v>29</v>
      </c>
      <c r="AG679" s="40" t="str">
        <f t="shared" si="608"/>
        <v/>
      </c>
      <c r="AH679" s="40">
        <f t="shared" si="618"/>
        <v>7</v>
      </c>
      <c r="AI679" s="40" t="str">
        <f t="shared" ref="AI679:AK679" si="655">AI655</f>
        <v>Proprietor's Income</v>
      </c>
      <c r="AJ679" s="40">
        <f t="shared" si="655"/>
        <v>10</v>
      </c>
      <c r="AK679" s="40" t="str">
        <f t="shared" si="655"/>
        <v>Metric</v>
      </c>
      <c r="AL679" s="40" t="str">
        <f t="shared" si="626"/>
        <v>Post</v>
      </c>
      <c r="AM679" s="40">
        <f t="shared" si="622"/>
        <v>2</v>
      </c>
      <c r="AN679" s="40">
        <f>VLOOKUP(AM679,'Inputs_Metric 7'!$G$49:$H$51,2,FALSE)</f>
        <v>0.5</v>
      </c>
      <c r="AO679" s="104">
        <f>SUMIFS(
INDEX('Step 1_Metric 7'!$W$1:$AD$99999,    1,    MATCH(CONCATENATE($AL679," - ",$AI679),'Step 1_Metric 7'!$W$1:$AD$1,0))         :          INDEX('Step 1_Metric 7'!$W$1:$AD$99999,    99999,    MATCH(CONCATENATE($AL679," - ",$AI679),'Step 1_Metric 7'!$W$1:$AD$1,0)),
'Step 1_Metric 7'!$C$1:$C$99999,       $AM679,    'Step 1_Metric 7'!$D$1:$D$99999,     $AG679         )</f>
        <v>0</v>
      </c>
      <c r="AP679" s="104" t="str">
        <f t="shared" si="610"/>
        <v/>
      </c>
      <c r="AQ679" s="104" t="str">
        <f t="shared" si="611"/>
        <v/>
      </c>
      <c r="AR679" s="104" t="str">
        <f t="shared" si="612"/>
        <v/>
      </c>
      <c r="AS679" s="104" t="str">
        <f t="shared" si="613"/>
        <v/>
      </c>
      <c r="AT679" s="104">
        <f t="shared" si="614"/>
        <v>0</v>
      </c>
      <c r="AU679" s="104">
        <f t="shared" si="615"/>
        <v>0</v>
      </c>
    </row>
    <row r="680" spans="32:47" x14ac:dyDescent="0.25">
      <c r="AF680" s="40">
        <f t="shared" si="644"/>
        <v>29</v>
      </c>
      <c r="AG680" s="40" t="str">
        <f t="shared" si="608"/>
        <v/>
      </c>
      <c r="AH680" s="40">
        <f t="shared" si="618"/>
        <v>7</v>
      </c>
      <c r="AI680" s="40" t="str">
        <f t="shared" ref="AI680:AK680" si="656">AI656</f>
        <v>Proprietor's Income</v>
      </c>
      <c r="AJ680" s="40">
        <f t="shared" si="656"/>
        <v>10</v>
      </c>
      <c r="AK680" s="40" t="str">
        <f t="shared" si="656"/>
        <v>Metric</v>
      </c>
      <c r="AL680" s="40" t="str">
        <f t="shared" si="626"/>
        <v>Post</v>
      </c>
      <c r="AM680" s="40">
        <f t="shared" si="622"/>
        <v>20</v>
      </c>
      <c r="AN680" s="40">
        <f>VLOOKUP(AM680,'Inputs_Metric 7'!$G$49:$H$51,2,FALSE)</f>
        <v>0.05</v>
      </c>
      <c r="AO680" s="104">
        <f>SUMIFS(
INDEX('Step 1_Metric 7'!$W$1:$AD$99999,    1,    MATCH(CONCATENATE($AL680," - ",$AI680),'Step 1_Metric 7'!$W$1:$AD$1,0))         :          INDEX('Step 1_Metric 7'!$W$1:$AD$99999,    99999,    MATCH(CONCATENATE($AL680," - ",$AI680),'Step 1_Metric 7'!$W$1:$AD$1,0)),
'Step 1_Metric 7'!$C$1:$C$99999,       $AM680,    'Step 1_Metric 7'!$D$1:$D$99999,     $AG680         )</f>
        <v>0</v>
      </c>
      <c r="AP680" s="104" t="str">
        <f t="shared" si="610"/>
        <v/>
      </c>
      <c r="AQ680" s="104" t="str">
        <f t="shared" si="611"/>
        <v/>
      </c>
      <c r="AR680" s="104">
        <f t="shared" si="612"/>
        <v>0</v>
      </c>
      <c r="AS680" s="104">
        <f t="shared" si="613"/>
        <v>0</v>
      </c>
      <c r="AT680" s="104" t="str">
        <f t="shared" si="614"/>
        <v/>
      </c>
      <c r="AU680" s="104">
        <f t="shared" si="615"/>
        <v>0</v>
      </c>
    </row>
    <row r="681" spans="32:47" x14ac:dyDescent="0.25">
      <c r="AF681" s="40">
        <f t="shared" si="644"/>
        <v>29</v>
      </c>
      <c r="AG681" s="40" t="str">
        <f t="shared" si="608"/>
        <v/>
      </c>
      <c r="AH681" s="40">
        <f t="shared" si="618"/>
        <v>7</v>
      </c>
      <c r="AI681" s="40" t="str">
        <f t="shared" ref="AI681:AK681" si="657">AI657</f>
        <v>Proprietor's Income</v>
      </c>
      <c r="AJ681" s="40">
        <f t="shared" si="657"/>
        <v>10</v>
      </c>
      <c r="AK681" s="40" t="str">
        <f t="shared" si="657"/>
        <v>Metric</v>
      </c>
      <c r="AL681" s="40" t="str">
        <f t="shared" si="626"/>
        <v>Post</v>
      </c>
      <c r="AM681" s="40">
        <f t="shared" si="622"/>
        <v>100</v>
      </c>
      <c r="AN681" s="40">
        <f>VLOOKUP(AM681,'Inputs_Metric 7'!$G$49:$H$51,2,FALSE)</f>
        <v>0.01</v>
      </c>
      <c r="AO681" s="104">
        <f>SUMIFS(
INDEX('Step 1_Metric 7'!$W$1:$AD$99999,    1,    MATCH(CONCATENATE($AL681," - ",$AI681),'Step 1_Metric 7'!$W$1:$AD$1,0))         :          INDEX('Step 1_Metric 7'!$W$1:$AD$99999,    99999,    MATCH(CONCATENATE($AL681," - ",$AI681),'Step 1_Metric 7'!$W$1:$AD$1,0)),
'Step 1_Metric 7'!$C$1:$C$99999,       $AM681,    'Step 1_Metric 7'!$D$1:$D$99999,     $AG681         )</f>
        <v>0</v>
      </c>
      <c r="AP681" s="104">
        <f t="shared" si="610"/>
        <v>0</v>
      </c>
      <c r="AQ681" s="104">
        <f t="shared" si="611"/>
        <v>0</v>
      </c>
      <c r="AR681" s="104" t="str">
        <f t="shared" si="612"/>
        <v/>
      </c>
      <c r="AS681" s="104" t="str">
        <f t="shared" si="613"/>
        <v/>
      </c>
      <c r="AT681" s="104" t="str">
        <f t="shared" si="614"/>
        <v/>
      </c>
      <c r="AU681" s="104">
        <f t="shared" si="615"/>
        <v>0</v>
      </c>
    </row>
    <row r="682" spans="32:47" x14ac:dyDescent="0.25">
      <c r="AF682" s="40">
        <f t="shared" si="644"/>
        <v>29</v>
      </c>
      <c r="AG682" s="40" t="str">
        <f t="shared" si="608"/>
        <v/>
      </c>
      <c r="AH682" s="40">
        <f t="shared" si="618"/>
        <v>7</v>
      </c>
      <c r="AI682" s="40" t="str">
        <f t="shared" ref="AI682:AK682" si="658">AI658</f>
        <v>Labor Income</v>
      </c>
      <c r="AJ682" s="40">
        <f t="shared" si="658"/>
        <v>11</v>
      </c>
      <c r="AK682" s="40" t="str">
        <f t="shared" si="658"/>
        <v>Metric</v>
      </c>
      <c r="AL682" s="40" t="str">
        <f t="shared" si="626"/>
        <v>Pre</v>
      </c>
      <c r="AM682" s="40">
        <f t="shared" si="622"/>
        <v>2</v>
      </c>
      <c r="AN682" s="40">
        <f>VLOOKUP(AM682,'Inputs_Metric 7'!$G$49:$H$51,2,FALSE)</f>
        <v>0.5</v>
      </c>
      <c r="AO682" s="104">
        <f>SUMIFS(
INDEX('Step 1_Metric 7'!$W$1:$AD$99999,    1,    MATCH(CONCATENATE($AL682," - ",$AI682),'Step 1_Metric 7'!$W$1:$AD$1,0))         :          INDEX('Step 1_Metric 7'!$W$1:$AD$99999,    99999,    MATCH(CONCATENATE($AL682," - ",$AI682),'Step 1_Metric 7'!$W$1:$AD$1,0)),
'Step 1_Metric 7'!$C$1:$C$99999,       $AM682,    'Step 1_Metric 7'!$D$1:$D$99999,     $AG682         )</f>
        <v>0</v>
      </c>
      <c r="AP682" s="104" t="str">
        <f t="shared" si="610"/>
        <v/>
      </c>
      <c r="AQ682" s="104" t="str">
        <f t="shared" si="611"/>
        <v/>
      </c>
      <c r="AR682" s="104" t="str">
        <f t="shared" si="612"/>
        <v/>
      </c>
      <c r="AS682" s="104" t="str">
        <f t="shared" si="613"/>
        <v/>
      </c>
      <c r="AT682" s="104">
        <f t="shared" si="614"/>
        <v>0</v>
      </c>
      <c r="AU682" s="104">
        <f t="shared" si="615"/>
        <v>0</v>
      </c>
    </row>
    <row r="683" spans="32:47" x14ac:dyDescent="0.25">
      <c r="AF683" s="40">
        <f t="shared" si="644"/>
        <v>29</v>
      </c>
      <c r="AG683" s="40" t="str">
        <f t="shared" si="608"/>
        <v/>
      </c>
      <c r="AH683" s="40">
        <f t="shared" si="618"/>
        <v>7</v>
      </c>
      <c r="AI683" s="40" t="str">
        <f t="shared" ref="AI683:AK683" si="659">AI659</f>
        <v>Labor Income</v>
      </c>
      <c r="AJ683" s="40">
        <f t="shared" si="659"/>
        <v>11</v>
      </c>
      <c r="AK683" s="40" t="str">
        <f t="shared" si="659"/>
        <v>Metric</v>
      </c>
      <c r="AL683" s="40" t="str">
        <f t="shared" si="626"/>
        <v>Pre</v>
      </c>
      <c r="AM683" s="40">
        <f t="shared" si="622"/>
        <v>20</v>
      </c>
      <c r="AN683" s="40">
        <f>VLOOKUP(AM683,'Inputs_Metric 7'!$G$49:$H$51,2,FALSE)</f>
        <v>0.05</v>
      </c>
      <c r="AO683" s="104">
        <f>SUMIFS(
INDEX('Step 1_Metric 7'!$W$1:$AD$99999,    1,    MATCH(CONCATENATE($AL683," - ",$AI683),'Step 1_Metric 7'!$W$1:$AD$1,0))         :          INDEX('Step 1_Metric 7'!$W$1:$AD$99999,    99999,    MATCH(CONCATENATE($AL683," - ",$AI683),'Step 1_Metric 7'!$W$1:$AD$1,0)),
'Step 1_Metric 7'!$C$1:$C$99999,       $AM683,    'Step 1_Metric 7'!$D$1:$D$99999,     $AG683         )</f>
        <v>0</v>
      </c>
      <c r="AP683" s="104" t="str">
        <f t="shared" si="610"/>
        <v/>
      </c>
      <c r="AQ683" s="104" t="str">
        <f t="shared" si="611"/>
        <v/>
      </c>
      <c r="AR683" s="104">
        <f t="shared" si="612"/>
        <v>0</v>
      </c>
      <c r="AS683" s="104">
        <f t="shared" si="613"/>
        <v>0</v>
      </c>
      <c r="AT683" s="104" t="str">
        <f t="shared" si="614"/>
        <v/>
      </c>
      <c r="AU683" s="104">
        <f t="shared" si="615"/>
        <v>0</v>
      </c>
    </row>
    <row r="684" spans="32:47" x14ac:dyDescent="0.25">
      <c r="AF684" s="40">
        <f t="shared" si="644"/>
        <v>29</v>
      </c>
      <c r="AG684" s="40" t="str">
        <f t="shared" si="608"/>
        <v/>
      </c>
      <c r="AH684" s="40">
        <f t="shared" si="618"/>
        <v>7</v>
      </c>
      <c r="AI684" s="40" t="str">
        <f t="shared" ref="AI684:AK684" si="660">AI660</f>
        <v>Labor Income</v>
      </c>
      <c r="AJ684" s="40">
        <f t="shared" si="660"/>
        <v>11</v>
      </c>
      <c r="AK684" s="40" t="str">
        <f t="shared" si="660"/>
        <v>Metric</v>
      </c>
      <c r="AL684" s="40" t="str">
        <f t="shared" si="626"/>
        <v>Pre</v>
      </c>
      <c r="AM684" s="40">
        <f t="shared" si="622"/>
        <v>100</v>
      </c>
      <c r="AN684" s="40">
        <f>VLOOKUP(AM684,'Inputs_Metric 7'!$G$49:$H$51,2,FALSE)</f>
        <v>0.01</v>
      </c>
      <c r="AO684" s="104">
        <f>SUMIFS(
INDEX('Step 1_Metric 7'!$W$1:$AD$99999,    1,    MATCH(CONCATENATE($AL684," - ",$AI684),'Step 1_Metric 7'!$W$1:$AD$1,0))         :          INDEX('Step 1_Metric 7'!$W$1:$AD$99999,    99999,    MATCH(CONCATENATE($AL684," - ",$AI684),'Step 1_Metric 7'!$W$1:$AD$1,0)),
'Step 1_Metric 7'!$C$1:$C$99999,       $AM684,    'Step 1_Metric 7'!$D$1:$D$99999,     $AG684         )</f>
        <v>0</v>
      </c>
      <c r="AP684" s="104">
        <f t="shared" si="610"/>
        <v>0</v>
      </c>
      <c r="AQ684" s="104">
        <f t="shared" si="611"/>
        <v>0</v>
      </c>
      <c r="AR684" s="104" t="str">
        <f t="shared" si="612"/>
        <v/>
      </c>
      <c r="AS684" s="104" t="str">
        <f t="shared" si="613"/>
        <v/>
      </c>
      <c r="AT684" s="104" t="str">
        <f t="shared" si="614"/>
        <v/>
      </c>
      <c r="AU684" s="104">
        <f t="shared" si="615"/>
        <v>0</v>
      </c>
    </row>
    <row r="685" spans="32:47" x14ac:dyDescent="0.25">
      <c r="AF685" s="40">
        <f t="shared" si="644"/>
        <v>29</v>
      </c>
      <c r="AG685" s="40" t="str">
        <f t="shared" si="608"/>
        <v/>
      </c>
      <c r="AH685" s="40">
        <f t="shared" si="618"/>
        <v>7</v>
      </c>
      <c r="AI685" s="40" t="str">
        <f t="shared" ref="AI685:AK685" si="661">AI661</f>
        <v>Labor Income</v>
      </c>
      <c r="AJ685" s="40">
        <f t="shared" si="661"/>
        <v>11</v>
      </c>
      <c r="AK685" s="40" t="str">
        <f t="shared" si="661"/>
        <v>Metric</v>
      </c>
      <c r="AL685" s="40" t="str">
        <f t="shared" si="626"/>
        <v>Post</v>
      </c>
      <c r="AM685" s="40">
        <f t="shared" si="622"/>
        <v>2</v>
      </c>
      <c r="AN685" s="40">
        <f>VLOOKUP(AM685,'Inputs_Metric 7'!$G$49:$H$51,2,FALSE)</f>
        <v>0.5</v>
      </c>
      <c r="AO685" s="104">
        <f>SUMIFS(
INDEX('Step 1_Metric 7'!$W$1:$AD$99999,    1,    MATCH(CONCATENATE($AL685," - ",$AI685),'Step 1_Metric 7'!$W$1:$AD$1,0))         :          INDEX('Step 1_Metric 7'!$W$1:$AD$99999,    99999,    MATCH(CONCATENATE($AL685," - ",$AI685),'Step 1_Metric 7'!$W$1:$AD$1,0)),
'Step 1_Metric 7'!$C$1:$C$99999,       $AM685,    'Step 1_Metric 7'!$D$1:$D$99999,     $AG685         )</f>
        <v>0</v>
      </c>
      <c r="AP685" s="104" t="str">
        <f t="shared" si="610"/>
        <v/>
      </c>
      <c r="AQ685" s="104" t="str">
        <f t="shared" si="611"/>
        <v/>
      </c>
      <c r="AR685" s="104" t="str">
        <f t="shared" si="612"/>
        <v/>
      </c>
      <c r="AS685" s="104" t="str">
        <f t="shared" si="613"/>
        <v/>
      </c>
      <c r="AT685" s="104">
        <f t="shared" si="614"/>
        <v>0</v>
      </c>
      <c r="AU685" s="104">
        <f t="shared" si="615"/>
        <v>0</v>
      </c>
    </row>
    <row r="686" spans="32:47" x14ac:dyDescent="0.25">
      <c r="AF686" s="40">
        <f t="shared" si="644"/>
        <v>29</v>
      </c>
      <c r="AG686" s="40" t="str">
        <f t="shared" si="608"/>
        <v/>
      </c>
      <c r="AH686" s="40">
        <f t="shared" si="618"/>
        <v>7</v>
      </c>
      <c r="AI686" s="40" t="str">
        <f t="shared" ref="AI686:AK686" si="662">AI662</f>
        <v>Labor Income</v>
      </c>
      <c r="AJ686" s="40">
        <f t="shared" si="662"/>
        <v>11</v>
      </c>
      <c r="AK686" s="40" t="str">
        <f t="shared" si="662"/>
        <v>Metric</v>
      </c>
      <c r="AL686" s="40" t="str">
        <f t="shared" si="626"/>
        <v>Post</v>
      </c>
      <c r="AM686" s="40">
        <f t="shared" si="622"/>
        <v>20</v>
      </c>
      <c r="AN686" s="40">
        <f>VLOOKUP(AM686,'Inputs_Metric 7'!$G$49:$H$51,2,FALSE)</f>
        <v>0.05</v>
      </c>
      <c r="AO686" s="104">
        <f>SUMIFS(
INDEX('Step 1_Metric 7'!$W$1:$AD$99999,    1,    MATCH(CONCATENATE($AL686," - ",$AI686),'Step 1_Metric 7'!$W$1:$AD$1,0))         :          INDEX('Step 1_Metric 7'!$W$1:$AD$99999,    99999,    MATCH(CONCATENATE($AL686," - ",$AI686),'Step 1_Metric 7'!$W$1:$AD$1,0)),
'Step 1_Metric 7'!$C$1:$C$99999,       $AM686,    'Step 1_Metric 7'!$D$1:$D$99999,     $AG686         )</f>
        <v>0</v>
      </c>
      <c r="AP686" s="104" t="str">
        <f t="shared" si="610"/>
        <v/>
      </c>
      <c r="AQ686" s="104" t="str">
        <f t="shared" si="611"/>
        <v/>
      </c>
      <c r="AR686" s="104">
        <f t="shared" si="612"/>
        <v>0</v>
      </c>
      <c r="AS686" s="104">
        <f t="shared" si="613"/>
        <v>0</v>
      </c>
      <c r="AT686" s="104" t="str">
        <f t="shared" si="614"/>
        <v/>
      </c>
      <c r="AU686" s="104">
        <f t="shared" si="615"/>
        <v>0</v>
      </c>
    </row>
    <row r="687" spans="32:47" x14ac:dyDescent="0.25">
      <c r="AF687" s="40">
        <f t="shared" si="644"/>
        <v>29</v>
      </c>
      <c r="AG687" s="40" t="str">
        <f t="shared" si="608"/>
        <v/>
      </c>
      <c r="AH687" s="40">
        <f t="shared" si="618"/>
        <v>7</v>
      </c>
      <c r="AI687" s="40" t="str">
        <f t="shared" ref="AI687:AK687" si="663">AI663</f>
        <v>Labor Income</v>
      </c>
      <c r="AJ687" s="40">
        <f t="shared" si="663"/>
        <v>11</v>
      </c>
      <c r="AK687" s="40" t="str">
        <f t="shared" si="663"/>
        <v>Metric</v>
      </c>
      <c r="AL687" s="40" t="str">
        <f t="shared" si="626"/>
        <v>Post</v>
      </c>
      <c r="AM687" s="40">
        <f t="shared" si="622"/>
        <v>100</v>
      </c>
      <c r="AN687" s="40">
        <f>VLOOKUP(AM687,'Inputs_Metric 7'!$G$49:$H$51,2,FALSE)</f>
        <v>0.01</v>
      </c>
      <c r="AO687" s="104">
        <f>SUMIFS(
INDEX('Step 1_Metric 7'!$W$1:$AD$99999,    1,    MATCH(CONCATENATE($AL687," - ",$AI687),'Step 1_Metric 7'!$W$1:$AD$1,0))         :          INDEX('Step 1_Metric 7'!$W$1:$AD$99999,    99999,    MATCH(CONCATENATE($AL687," - ",$AI687),'Step 1_Metric 7'!$W$1:$AD$1,0)),
'Step 1_Metric 7'!$C$1:$C$99999,       $AM687,    'Step 1_Metric 7'!$D$1:$D$99999,     $AG687         )</f>
        <v>0</v>
      </c>
      <c r="AP687" s="104">
        <f t="shared" si="610"/>
        <v>0</v>
      </c>
      <c r="AQ687" s="104">
        <f t="shared" si="611"/>
        <v>0</v>
      </c>
      <c r="AR687" s="104" t="str">
        <f t="shared" si="612"/>
        <v/>
      </c>
      <c r="AS687" s="104" t="str">
        <f t="shared" si="613"/>
        <v/>
      </c>
      <c r="AT687" s="104" t="str">
        <f t="shared" si="614"/>
        <v/>
      </c>
      <c r="AU687" s="104">
        <f t="shared" si="615"/>
        <v>0</v>
      </c>
    </row>
    <row r="688" spans="32:47" x14ac:dyDescent="0.25">
      <c r="AF688" s="40">
        <f t="shared" si="644"/>
        <v>29</v>
      </c>
      <c r="AG688" s="40" t="str">
        <f t="shared" si="608"/>
        <v/>
      </c>
      <c r="AH688" s="40">
        <f t="shared" si="618"/>
        <v>7</v>
      </c>
      <c r="AI688" s="40" t="str">
        <f t="shared" ref="AI688:AK688" si="664">AI664</f>
        <v>Employment</v>
      </c>
      <c r="AJ688" s="40">
        <f t="shared" si="664"/>
        <v>12</v>
      </c>
      <c r="AK688" s="40" t="str">
        <f t="shared" si="664"/>
        <v>Metric</v>
      </c>
      <c r="AL688" s="40" t="str">
        <f t="shared" si="626"/>
        <v>Pre</v>
      </c>
      <c r="AM688" s="40">
        <f t="shared" si="622"/>
        <v>2</v>
      </c>
      <c r="AN688" s="40">
        <f>VLOOKUP(AM688,'Inputs_Metric 7'!$G$49:$H$51,2,FALSE)</f>
        <v>0.5</v>
      </c>
      <c r="AO688" s="104">
        <f>SUMIFS(
INDEX('Step 1_Metric 7'!$W$1:$AD$99999,    1,    MATCH(CONCATENATE($AL688," - ",$AI688),'Step 1_Metric 7'!$W$1:$AD$1,0))         :          INDEX('Step 1_Metric 7'!$W$1:$AD$99999,    99999,    MATCH(CONCATENATE($AL688," - ",$AI688),'Step 1_Metric 7'!$W$1:$AD$1,0)),
'Step 1_Metric 7'!$C$1:$C$99999,       $AM688,    'Step 1_Metric 7'!$D$1:$D$99999,     $AG688         )</f>
        <v>0</v>
      </c>
      <c r="AP688" s="104" t="str">
        <f t="shared" si="610"/>
        <v/>
      </c>
      <c r="AQ688" s="104" t="str">
        <f t="shared" si="611"/>
        <v/>
      </c>
      <c r="AR688" s="104" t="str">
        <f t="shared" si="612"/>
        <v/>
      </c>
      <c r="AS688" s="104" t="str">
        <f t="shared" si="613"/>
        <v/>
      </c>
      <c r="AT688" s="104">
        <f t="shared" si="614"/>
        <v>0</v>
      </c>
      <c r="AU688" s="104">
        <f t="shared" si="615"/>
        <v>0</v>
      </c>
    </row>
    <row r="689" spans="32:47" x14ac:dyDescent="0.25">
      <c r="AF689" s="40">
        <f t="shared" si="644"/>
        <v>29</v>
      </c>
      <c r="AG689" s="40" t="str">
        <f t="shared" si="608"/>
        <v/>
      </c>
      <c r="AH689" s="40">
        <f t="shared" si="618"/>
        <v>7</v>
      </c>
      <c r="AI689" s="40" t="str">
        <f t="shared" ref="AI689:AK689" si="665">AI665</f>
        <v>Employment</v>
      </c>
      <c r="AJ689" s="40">
        <f t="shared" si="665"/>
        <v>12</v>
      </c>
      <c r="AK689" s="40" t="str">
        <f t="shared" si="665"/>
        <v>Metric</v>
      </c>
      <c r="AL689" s="40" t="str">
        <f t="shared" si="626"/>
        <v>Pre</v>
      </c>
      <c r="AM689" s="40">
        <f t="shared" si="622"/>
        <v>20</v>
      </c>
      <c r="AN689" s="40">
        <f>VLOOKUP(AM689,'Inputs_Metric 7'!$G$49:$H$51,2,FALSE)</f>
        <v>0.05</v>
      </c>
      <c r="AO689" s="104">
        <f>SUMIFS(
INDEX('Step 1_Metric 7'!$W$1:$AD$99999,    1,    MATCH(CONCATENATE($AL689," - ",$AI689),'Step 1_Metric 7'!$W$1:$AD$1,0))         :          INDEX('Step 1_Metric 7'!$W$1:$AD$99999,    99999,    MATCH(CONCATENATE($AL689," - ",$AI689),'Step 1_Metric 7'!$W$1:$AD$1,0)),
'Step 1_Metric 7'!$C$1:$C$99999,       $AM689,    'Step 1_Metric 7'!$D$1:$D$99999,     $AG689         )</f>
        <v>0</v>
      </c>
      <c r="AP689" s="104" t="str">
        <f t="shared" si="610"/>
        <v/>
      </c>
      <c r="AQ689" s="104" t="str">
        <f t="shared" si="611"/>
        <v/>
      </c>
      <c r="AR689" s="104">
        <f t="shared" si="612"/>
        <v>0</v>
      </c>
      <c r="AS689" s="104">
        <f t="shared" si="613"/>
        <v>0</v>
      </c>
      <c r="AT689" s="104" t="str">
        <f t="shared" si="614"/>
        <v/>
      </c>
      <c r="AU689" s="104">
        <f t="shared" si="615"/>
        <v>0</v>
      </c>
    </row>
    <row r="690" spans="32:47" x14ac:dyDescent="0.25">
      <c r="AF690" s="40">
        <f t="shared" si="644"/>
        <v>29</v>
      </c>
      <c r="AG690" s="40" t="str">
        <f t="shared" si="608"/>
        <v/>
      </c>
      <c r="AH690" s="40">
        <f t="shared" si="618"/>
        <v>7</v>
      </c>
      <c r="AI690" s="40" t="str">
        <f t="shared" ref="AI690:AK690" si="666">AI666</f>
        <v>Employment</v>
      </c>
      <c r="AJ690" s="40">
        <f t="shared" si="666"/>
        <v>12</v>
      </c>
      <c r="AK690" s="40" t="str">
        <f t="shared" si="666"/>
        <v>Metric</v>
      </c>
      <c r="AL690" s="40" t="str">
        <f t="shared" si="626"/>
        <v>Pre</v>
      </c>
      <c r="AM690" s="40">
        <f t="shared" si="622"/>
        <v>100</v>
      </c>
      <c r="AN690" s="40">
        <f>VLOOKUP(AM690,'Inputs_Metric 7'!$G$49:$H$51,2,FALSE)</f>
        <v>0.01</v>
      </c>
      <c r="AO690" s="104">
        <f>SUMIFS(
INDEX('Step 1_Metric 7'!$W$1:$AD$99999,    1,    MATCH(CONCATENATE($AL690," - ",$AI690),'Step 1_Metric 7'!$W$1:$AD$1,0))         :          INDEX('Step 1_Metric 7'!$W$1:$AD$99999,    99999,    MATCH(CONCATENATE($AL690," - ",$AI690),'Step 1_Metric 7'!$W$1:$AD$1,0)),
'Step 1_Metric 7'!$C$1:$C$99999,       $AM690,    'Step 1_Metric 7'!$D$1:$D$99999,     $AG690         )</f>
        <v>0</v>
      </c>
      <c r="AP690" s="104">
        <f t="shared" si="610"/>
        <v>0</v>
      </c>
      <c r="AQ690" s="104">
        <f t="shared" si="611"/>
        <v>0</v>
      </c>
      <c r="AR690" s="104" t="str">
        <f t="shared" si="612"/>
        <v/>
      </c>
      <c r="AS690" s="104" t="str">
        <f t="shared" si="613"/>
        <v/>
      </c>
      <c r="AT690" s="104" t="str">
        <f t="shared" si="614"/>
        <v/>
      </c>
      <c r="AU690" s="104">
        <f t="shared" si="615"/>
        <v>0</v>
      </c>
    </row>
    <row r="691" spans="32:47" x14ac:dyDescent="0.25">
      <c r="AF691" s="40">
        <f t="shared" si="644"/>
        <v>29</v>
      </c>
      <c r="AG691" s="40" t="str">
        <f t="shared" si="608"/>
        <v/>
      </c>
      <c r="AH691" s="40">
        <f t="shared" si="618"/>
        <v>7</v>
      </c>
      <c r="AI691" s="40" t="str">
        <f t="shared" ref="AI691:AK691" si="667">AI667</f>
        <v>Employment</v>
      </c>
      <c r="AJ691" s="40">
        <f t="shared" si="667"/>
        <v>12</v>
      </c>
      <c r="AK691" s="40" t="str">
        <f t="shared" si="667"/>
        <v>Metric</v>
      </c>
      <c r="AL691" s="40" t="str">
        <f t="shared" si="626"/>
        <v>Post</v>
      </c>
      <c r="AM691" s="40">
        <f t="shared" si="622"/>
        <v>2</v>
      </c>
      <c r="AN691" s="40">
        <f>VLOOKUP(AM691,'Inputs_Metric 7'!$G$49:$H$51,2,FALSE)</f>
        <v>0.5</v>
      </c>
      <c r="AO691" s="104">
        <f>SUMIFS(
INDEX('Step 1_Metric 7'!$W$1:$AD$99999,    1,    MATCH(CONCATENATE($AL691," - ",$AI691),'Step 1_Metric 7'!$W$1:$AD$1,0))         :          INDEX('Step 1_Metric 7'!$W$1:$AD$99999,    99999,    MATCH(CONCATENATE($AL691," - ",$AI691),'Step 1_Metric 7'!$W$1:$AD$1,0)),
'Step 1_Metric 7'!$C$1:$C$99999,       $AM691,    'Step 1_Metric 7'!$D$1:$D$99999,     $AG691         )</f>
        <v>0</v>
      </c>
      <c r="AP691" s="104" t="str">
        <f t="shared" si="610"/>
        <v/>
      </c>
      <c r="AQ691" s="104" t="str">
        <f t="shared" si="611"/>
        <v/>
      </c>
      <c r="AR691" s="104" t="str">
        <f t="shared" si="612"/>
        <v/>
      </c>
      <c r="AS691" s="104" t="str">
        <f t="shared" si="613"/>
        <v/>
      </c>
      <c r="AT691" s="104">
        <f t="shared" si="614"/>
        <v>0</v>
      </c>
      <c r="AU691" s="104">
        <f t="shared" si="615"/>
        <v>0</v>
      </c>
    </row>
    <row r="692" spans="32:47" x14ac:dyDescent="0.25">
      <c r="AF692" s="40">
        <f t="shared" si="644"/>
        <v>29</v>
      </c>
      <c r="AG692" s="40" t="str">
        <f t="shared" si="608"/>
        <v/>
      </c>
      <c r="AH692" s="40">
        <f t="shared" si="618"/>
        <v>7</v>
      </c>
      <c r="AI692" s="40" t="str">
        <f t="shared" ref="AI692:AK692" si="668">AI668</f>
        <v>Employment</v>
      </c>
      <c r="AJ692" s="40">
        <f t="shared" si="668"/>
        <v>12</v>
      </c>
      <c r="AK692" s="40" t="str">
        <f t="shared" si="668"/>
        <v>Metric</v>
      </c>
      <c r="AL692" s="40" t="str">
        <f t="shared" si="626"/>
        <v>Post</v>
      </c>
      <c r="AM692" s="40">
        <f t="shared" si="622"/>
        <v>20</v>
      </c>
      <c r="AN692" s="40">
        <f>VLOOKUP(AM692,'Inputs_Metric 7'!$G$49:$H$51,2,FALSE)</f>
        <v>0.05</v>
      </c>
      <c r="AO692" s="104">
        <f>SUMIFS(
INDEX('Step 1_Metric 7'!$W$1:$AD$99999,    1,    MATCH(CONCATENATE($AL692," - ",$AI692),'Step 1_Metric 7'!$W$1:$AD$1,0))         :          INDEX('Step 1_Metric 7'!$W$1:$AD$99999,    99999,    MATCH(CONCATENATE($AL692," - ",$AI692),'Step 1_Metric 7'!$W$1:$AD$1,0)),
'Step 1_Metric 7'!$C$1:$C$99999,       $AM692,    'Step 1_Metric 7'!$D$1:$D$99999,     $AG692         )</f>
        <v>0</v>
      </c>
      <c r="AP692" s="104" t="str">
        <f t="shared" si="610"/>
        <v/>
      </c>
      <c r="AQ692" s="104" t="str">
        <f t="shared" si="611"/>
        <v/>
      </c>
      <c r="AR692" s="104">
        <f t="shared" si="612"/>
        <v>0</v>
      </c>
      <c r="AS692" s="104">
        <f t="shared" si="613"/>
        <v>0</v>
      </c>
      <c r="AT692" s="104" t="str">
        <f t="shared" si="614"/>
        <v/>
      </c>
      <c r="AU692" s="104">
        <f t="shared" si="615"/>
        <v>0</v>
      </c>
    </row>
    <row r="693" spans="32:47" x14ac:dyDescent="0.25">
      <c r="AF693" s="40">
        <f t="shared" si="644"/>
        <v>29</v>
      </c>
      <c r="AG693" s="40" t="str">
        <f t="shared" si="608"/>
        <v/>
      </c>
      <c r="AH693" s="40">
        <f t="shared" si="618"/>
        <v>7</v>
      </c>
      <c r="AI693" s="40" t="str">
        <f t="shared" ref="AI693:AK693" si="669">AI669</f>
        <v>Employment</v>
      </c>
      <c r="AJ693" s="40">
        <f t="shared" si="669"/>
        <v>12</v>
      </c>
      <c r="AK693" s="40" t="str">
        <f t="shared" si="669"/>
        <v>Metric</v>
      </c>
      <c r="AL693" s="40" t="str">
        <f t="shared" si="626"/>
        <v>Post</v>
      </c>
      <c r="AM693" s="40">
        <f t="shared" si="622"/>
        <v>100</v>
      </c>
      <c r="AN693" s="40">
        <f>VLOOKUP(AM693,'Inputs_Metric 7'!$G$49:$H$51,2,FALSE)</f>
        <v>0.01</v>
      </c>
      <c r="AO693" s="104">
        <f>SUMIFS(
INDEX('Step 1_Metric 7'!$W$1:$AD$99999,    1,    MATCH(CONCATENATE($AL693," - ",$AI693),'Step 1_Metric 7'!$W$1:$AD$1,0))         :          INDEX('Step 1_Metric 7'!$W$1:$AD$99999,    99999,    MATCH(CONCATENATE($AL693," - ",$AI693),'Step 1_Metric 7'!$W$1:$AD$1,0)),
'Step 1_Metric 7'!$C$1:$C$99999,       $AM693,    'Step 1_Metric 7'!$D$1:$D$99999,     $AG693         )</f>
        <v>0</v>
      </c>
      <c r="AP693" s="104">
        <f t="shared" si="610"/>
        <v>0</v>
      </c>
      <c r="AQ693" s="104">
        <f t="shared" si="611"/>
        <v>0</v>
      </c>
      <c r="AR693" s="104" t="str">
        <f t="shared" si="612"/>
        <v/>
      </c>
      <c r="AS693" s="104" t="str">
        <f t="shared" si="613"/>
        <v/>
      </c>
      <c r="AT693" s="104" t="str">
        <f t="shared" si="614"/>
        <v/>
      </c>
      <c r="AU693" s="104">
        <f t="shared" si="615"/>
        <v>0</v>
      </c>
    </row>
    <row r="694" spans="32:47" x14ac:dyDescent="0.25">
      <c r="AF694" s="40">
        <f t="shared" si="644"/>
        <v>29</v>
      </c>
      <c r="AG694" s="40" t="str">
        <f t="shared" si="608"/>
        <v/>
      </c>
      <c r="AH694" s="40">
        <f t="shared" si="618"/>
        <v>7</v>
      </c>
      <c r="AI694" s="40" t="str">
        <f t="shared" ref="AI694:AK694" si="670">AI670</f>
        <v>Output</v>
      </c>
      <c r="AJ694" s="40">
        <f t="shared" si="670"/>
        <v>1</v>
      </c>
      <c r="AK694" s="40" t="str">
        <f t="shared" si="670"/>
        <v>Priority Metric</v>
      </c>
      <c r="AL694" s="40" t="str">
        <f t="shared" si="626"/>
        <v>Pre</v>
      </c>
      <c r="AM694" s="40">
        <f t="shared" si="622"/>
        <v>2</v>
      </c>
      <c r="AN694" s="40">
        <f>VLOOKUP(AM694,'Inputs_Metric 7'!$G$49:$H$51,2,FALSE)</f>
        <v>0.5</v>
      </c>
      <c r="AO694" s="104">
        <f>SUMIFS(
INDEX('Step 1_Metric 7'!$W$1:$AD$99999,    1,    MATCH(CONCATENATE($AL694," - ",$AI694),'Step 1_Metric 7'!$W$1:$AD$1,0))         :          INDEX('Step 1_Metric 7'!$W$1:$AD$99999,    99999,    MATCH(CONCATENATE($AL694," - ",$AI694),'Step 1_Metric 7'!$W$1:$AD$1,0)),
'Step 1_Metric 7'!$C$1:$C$99999,       $AM694,    'Step 1_Metric 7'!$D$1:$D$99999,     $AG694         )</f>
        <v>0</v>
      </c>
      <c r="AP694" s="104" t="str">
        <f t="shared" si="610"/>
        <v/>
      </c>
      <c r="AQ694" s="104" t="str">
        <f t="shared" si="611"/>
        <v/>
      </c>
      <c r="AR694" s="104" t="str">
        <f t="shared" si="612"/>
        <v/>
      </c>
      <c r="AS694" s="104" t="str">
        <f t="shared" si="613"/>
        <v/>
      </c>
      <c r="AT694" s="104">
        <f t="shared" si="614"/>
        <v>0</v>
      </c>
      <c r="AU694" s="104">
        <f t="shared" si="615"/>
        <v>0</v>
      </c>
    </row>
    <row r="695" spans="32:47" x14ac:dyDescent="0.25">
      <c r="AF695" s="40">
        <f t="shared" si="644"/>
        <v>29</v>
      </c>
      <c r="AG695" s="40" t="str">
        <f t="shared" si="608"/>
        <v/>
      </c>
      <c r="AH695" s="40">
        <f t="shared" si="618"/>
        <v>7</v>
      </c>
      <c r="AI695" s="40" t="str">
        <f t="shared" ref="AI695:AK695" si="671">AI671</f>
        <v>Output</v>
      </c>
      <c r="AJ695" s="40">
        <f t="shared" si="671"/>
        <v>1</v>
      </c>
      <c r="AK695" s="40" t="str">
        <f t="shared" si="671"/>
        <v>Priority Metric</v>
      </c>
      <c r="AL695" s="40" t="str">
        <f t="shared" si="626"/>
        <v>Pre</v>
      </c>
      <c r="AM695" s="40">
        <f t="shared" si="622"/>
        <v>20</v>
      </c>
      <c r="AN695" s="40">
        <f>VLOOKUP(AM695,'Inputs_Metric 7'!$G$49:$H$51,2,FALSE)</f>
        <v>0.05</v>
      </c>
      <c r="AO695" s="104">
        <f>SUMIFS(
INDEX('Step 1_Metric 7'!$W$1:$AD$99999,    1,    MATCH(CONCATENATE($AL695," - ",$AI695),'Step 1_Metric 7'!$W$1:$AD$1,0))         :          INDEX('Step 1_Metric 7'!$W$1:$AD$99999,    99999,    MATCH(CONCATENATE($AL695," - ",$AI695),'Step 1_Metric 7'!$W$1:$AD$1,0)),
'Step 1_Metric 7'!$C$1:$C$99999,       $AM695,    'Step 1_Metric 7'!$D$1:$D$99999,     $AG695         )</f>
        <v>0</v>
      </c>
      <c r="AP695" s="104" t="str">
        <f t="shared" si="610"/>
        <v/>
      </c>
      <c r="AQ695" s="104" t="str">
        <f t="shared" si="611"/>
        <v/>
      </c>
      <c r="AR695" s="104">
        <f t="shared" si="612"/>
        <v>0</v>
      </c>
      <c r="AS695" s="104">
        <f t="shared" si="613"/>
        <v>0</v>
      </c>
      <c r="AT695" s="104" t="str">
        <f t="shared" si="614"/>
        <v/>
      </c>
      <c r="AU695" s="104">
        <f t="shared" si="615"/>
        <v>0</v>
      </c>
    </row>
    <row r="696" spans="32:47" x14ac:dyDescent="0.25">
      <c r="AF696" s="40">
        <f t="shared" si="644"/>
        <v>29</v>
      </c>
      <c r="AG696" s="40" t="str">
        <f t="shared" si="608"/>
        <v/>
      </c>
      <c r="AH696" s="40">
        <f t="shared" si="618"/>
        <v>7</v>
      </c>
      <c r="AI696" s="40" t="str">
        <f t="shared" ref="AI696:AK696" si="672">AI672</f>
        <v>Output</v>
      </c>
      <c r="AJ696" s="40">
        <f t="shared" si="672"/>
        <v>1</v>
      </c>
      <c r="AK696" s="40" t="str">
        <f t="shared" si="672"/>
        <v>Priority Metric</v>
      </c>
      <c r="AL696" s="40" t="str">
        <f t="shared" si="626"/>
        <v>Pre</v>
      </c>
      <c r="AM696" s="40">
        <f t="shared" si="622"/>
        <v>100</v>
      </c>
      <c r="AN696" s="40">
        <f>VLOOKUP(AM696,'Inputs_Metric 7'!$G$49:$H$51,2,FALSE)</f>
        <v>0.01</v>
      </c>
      <c r="AO696" s="104">
        <f>SUMIFS(
INDEX('Step 1_Metric 7'!$W$1:$AD$99999,    1,    MATCH(CONCATENATE($AL696," - ",$AI696),'Step 1_Metric 7'!$W$1:$AD$1,0))         :          INDEX('Step 1_Metric 7'!$W$1:$AD$99999,    99999,    MATCH(CONCATENATE($AL696," - ",$AI696),'Step 1_Metric 7'!$W$1:$AD$1,0)),
'Step 1_Metric 7'!$C$1:$C$99999,       $AM696,    'Step 1_Metric 7'!$D$1:$D$99999,     $AG696         )</f>
        <v>0</v>
      </c>
      <c r="AP696" s="104">
        <f t="shared" si="610"/>
        <v>0</v>
      </c>
      <c r="AQ696" s="104">
        <f t="shared" si="611"/>
        <v>0</v>
      </c>
      <c r="AR696" s="104" t="str">
        <f t="shared" si="612"/>
        <v/>
      </c>
      <c r="AS696" s="104" t="str">
        <f t="shared" si="613"/>
        <v/>
      </c>
      <c r="AT696" s="104" t="str">
        <f t="shared" si="614"/>
        <v/>
      </c>
      <c r="AU696" s="104">
        <f t="shared" si="615"/>
        <v>0</v>
      </c>
    </row>
    <row r="697" spans="32:47" x14ac:dyDescent="0.25">
      <c r="AF697" s="40">
        <f t="shared" si="644"/>
        <v>29</v>
      </c>
      <c r="AG697" s="40" t="str">
        <f t="shared" si="608"/>
        <v/>
      </c>
      <c r="AH697" s="40">
        <f t="shared" si="618"/>
        <v>7</v>
      </c>
      <c r="AI697" s="40" t="str">
        <f t="shared" ref="AI697:AK697" si="673">AI673</f>
        <v>Output</v>
      </c>
      <c r="AJ697" s="40">
        <f t="shared" si="673"/>
        <v>1</v>
      </c>
      <c r="AK697" s="40" t="str">
        <f t="shared" si="673"/>
        <v>Priority Metric</v>
      </c>
      <c r="AL697" s="40" t="str">
        <f t="shared" si="626"/>
        <v>Post</v>
      </c>
      <c r="AM697" s="40">
        <f t="shared" si="622"/>
        <v>2</v>
      </c>
      <c r="AN697" s="40">
        <f>VLOOKUP(AM697,'Inputs_Metric 7'!$G$49:$H$51,2,FALSE)</f>
        <v>0.5</v>
      </c>
      <c r="AO697" s="104">
        <f>SUMIFS(
INDEX('Step 1_Metric 7'!$W$1:$AD$99999,    1,    MATCH(CONCATENATE($AL697," - ",$AI697),'Step 1_Metric 7'!$W$1:$AD$1,0))         :          INDEX('Step 1_Metric 7'!$W$1:$AD$99999,    99999,    MATCH(CONCATENATE($AL697," - ",$AI697),'Step 1_Metric 7'!$W$1:$AD$1,0)),
'Step 1_Metric 7'!$C$1:$C$99999,       $AM697,    'Step 1_Metric 7'!$D$1:$D$99999,     $AG697         )</f>
        <v>0</v>
      </c>
      <c r="AP697" s="104" t="str">
        <f t="shared" si="610"/>
        <v/>
      </c>
      <c r="AQ697" s="104" t="str">
        <f t="shared" si="611"/>
        <v/>
      </c>
      <c r="AR697" s="104" t="str">
        <f t="shared" si="612"/>
        <v/>
      </c>
      <c r="AS697" s="104" t="str">
        <f t="shared" si="613"/>
        <v/>
      </c>
      <c r="AT697" s="104">
        <f t="shared" si="614"/>
        <v>0</v>
      </c>
      <c r="AU697" s="104">
        <f t="shared" si="615"/>
        <v>0</v>
      </c>
    </row>
    <row r="698" spans="32:47" x14ac:dyDescent="0.25">
      <c r="AF698" s="40">
        <f t="shared" si="644"/>
        <v>29</v>
      </c>
      <c r="AG698" s="40" t="str">
        <f t="shared" si="608"/>
        <v/>
      </c>
      <c r="AH698" s="40">
        <f t="shared" si="618"/>
        <v>7</v>
      </c>
      <c r="AI698" s="40" t="str">
        <f t="shared" ref="AI698:AK698" si="674">AI674</f>
        <v>Output</v>
      </c>
      <c r="AJ698" s="40">
        <f t="shared" si="674"/>
        <v>1</v>
      </c>
      <c r="AK698" s="40" t="str">
        <f t="shared" si="674"/>
        <v>Priority Metric</v>
      </c>
      <c r="AL698" s="40" t="str">
        <f t="shared" si="626"/>
        <v>Post</v>
      </c>
      <c r="AM698" s="40">
        <f t="shared" si="622"/>
        <v>20</v>
      </c>
      <c r="AN698" s="40">
        <f>VLOOKUP(AM698,'Inputs_Metric 7'!$G$49:$H$51,2,FALSE)</f>
        <v>0.05</v>
      </c>
      <c r="AO698" s="104">
        <f>SUMIFS(
INDEX('Step 1_Metric 7'!$W$1:$AD$99999,    1,    MATCH(CONCATENATE($AL698," - ",$AI698),'Step 1_Metric 7'!$W$1:$AD$1,0))         :          INDEX('Step 1_Metric 7'!$W$1:$AD$99999,    99999,    MATCH(CONCATENATE($AL698," - ",$AI698),'Step 1_Metric 7'!$W$1:$AD$1,0)),
'Step 1_Metric 7'!$C$1:$C$99999,       $AM698,    'Step 1_Metric 7'!$D$1:$D$99999,     $AG698         )</f>
        <v>0</v>
      </c>
      <c r="AP698" s="104" t="str">
        <f t="shared" si="610"/>
        <v/>
      </c>
      <c r="AQ698" s="104" t="str">
        <f t="shared" si="611"/>
        <v/>
      </c>
      <c r="AR698" s="104">
        <f t="shared" si="612"/>
        <v>0</v>
      </c>
      <c r="AS698" s="104">
        <f t="shared" si="613"/>
        <v>0</v>
      </c>
      <c r="AT698" s="104" t="str">
        <f t="shared" si="614"/>
        <v/>
      </c>
      <c r="AU698" s="104">
        <f t="shared" si="615"/>
        <v>0</v>
      </c>
    </row>
    <row r="699" spans="32:47" x14ac:dyDescent="0.25">
      <c r="AF699" s="40">
        <f t="shared" si="644"/>
        <v>29</v>
      </c>
      <c r="AG699" s="40" t="str">
        <f t="shared" si="608"/>
        <v/>
      </c>
      <c r="AH699" s="40">
        <f t="shared" si="618"/>
        <v>7</v>
      </c>
      <c r="AI699" s="40" t="str">
        <f t="shared" ref="AI699:AK699" si="675">AI675</f>
        <v>Output</v>
      </c>
      <c r="AJ699" s="40">
        <f t="shared" si="675"/>
        <v>1</v>
      </c>
      <c r="AK699" s="40" t="str">
        <f t="shared" si="675"/>
        <v>Priority Metric</v>
      </c>
      <c r="AL699" s="40" t="str">
        <f t="shared" si="626"/>
        <v>Post</v>
      </c>
      <c r="AM699" s="40">
        <f t="shared" si="622"/>
        <v>100</v>
      </c>
      <c r="AN699" s="40">
        <f>VLOOKUP(AM699,'Inputs_Metric 7'!$G$49:$H$51,2,FALSE)</f>
        <v>0.01</v>
      </c>
      <c r="AO699" s="104">
        <f>SUMIFS(
INDEX('Step 1_Metric 7'!$W$1:$AD$99999,    1,    MATCH(CONCATENATE($AL699," - ",$AI699),'Step 1_Metric 7'!$W$1:$AD$1,0))         :          INDEX('Step 1_Metric 7'!$W$1:$AD$99999,    99999,    MATCH(CONCATENATE($AL699," - ",$AI699),'Step 1_Metric 7'!$W$1:$AD$1,0)),
'Step 1_Metric 7'!$C$1:$C$99999,       $AM699,    'Step 1_Metric 7'!$D$1:$D$99999,     $AG699         )</f>
        <v>0</v>
      </c>
      <c r="AP699" s="104">
        <f t="shared" si="610"/>
        <v>0</v>
      </c>
      <c r="AQ699" s="104">
        <f t="shared" si="611"/>
        <v>0</v>
      </c>
      <c r="AR699" s="104" t="str">
        <f t="shared" si="612"/>
        <v/>
      </c>
      <c r="AS699" s="104" t="str">
        <f t="shared" si="613"/>
        <v/>
      </c>
      <c r="AT699" s="104" t="str">
        <f t="shared" si="614"/>
        <v/>
      </c>
      <c r="AU699" s="104">
        <f t="shared" si="615"/>
        <v>0</v>
      </c>
    </row>
    <row r="700" spans="32:47" x14ac:dyDescent="0.25">
      <c r="AF700" s="40">
        <f t="shared" si="644"/>
        <v>30</v>
      </c>
      <c r="AG700" s="40" t="str">
        <f t="shared" si="608"/>
        <v/>
      </c>
      <c r="AH700" s="40">
        <f t="shared" si="618"/>
        <v>7</v>
      </c>
      <c r="AI700" s="40" t="str">
        <f t="shared" ref="AI700:AK700" si="676">AI676</f>
        <v>Proprietor's Income</v>
      </c>
      <c r="AJ700" s="40">
        <f t="shared" si="676"/>
        <v>10</v>
      </c>
      <c r="AK700" s="40" t="str">
        <f t="shared" si="676"/>
        <v>Metric</v>
      </c>
      <c r="AL700" s="40" t="str">
        <f t="shared" si="626"/>
        <v>Pre</v>
      </c>
      <c r="AM700" s="40">
        <f t="shared" si="622"/>
        <v>2</v>
      </c>
      <c r="AN700" s="40">
        <f>VLOOKUP(AM700,'Inputs_Metric 7'!$G$49:$H$51,2,FALSE)</f>
        <v>0.5</v>
      </c>
      <c r="AO700" s="104">
        <f>SUMIFS(
INDEX('Step 1_Metric 7'!$W$1:$AD$99999,    1,    MATCH(CONCATENATE($AL700," - ",$AI700),'Step 1_Metric 7'!$W$1:$AD$1,0))         :          INDEX('Step 1_Metric 7'!$W$1:$AD$99999,    99999,    MATCH(CONCATENATE($AL700," - ",$AI700),'Step 1_Metric 7'!$W$1:$AD$1,0)),
'Step 1_Metric 7'!$C$1:$C$99999,       $AM700,    'Step 1_Metric 7'!$D$1:$D$99999,     $AG700         )</f>
        <v>0</v>
      </c>
      <c r="AP700" s="104" t="str">
        <f t="shared" si="610"/>
        <v/>
      </c>
      <c r="AQ700" s="104" t="str">
        <f t="shared" si="611"/>
        <v/>
      </c>
      <c r="AR700" s="104" t="str">
        <f t="shared" si="612"/>
        <v/>
      </c>
      <c r="AS700" s="104" t="str">
        <f t="shared" si="613"/>
        <v/>
      </c>
      <c r="AT700" s="104">
        <f t="shared" si="614"/>
        <v>0</v>
      </c>
      <c r="AU700" s="104">
        <f t="shared" si="615"/>
        <v>0</v>
      </c>
    </row>
    <row r="701" spans="32:47" x14ac:dyDescent="0.25">
      <c r="AF701" s="40">
        <f t="shared" si="644"/>
        <v>30</v>
      </c>
      <c r="AG701" s="40" t="str">
        <f t="shared" si="608"/>
        <v/>
      </c>
      <c r="AH701" s="40">
        <f t="shared" si="618"/>
        <v>7</v>
      </c>
      <c r="AI701" s="40" t="str">
        <f t="shared" ref="AI701:AK701" si="677">AI677</f>
        <v>Proprietor's Income</v>
      </c>
      <c r="AJ701" s="40">
        <f t="shared" si="677"/>
        <v>10</v>
      </c>
      <c r="AK701" s="40" t="str">
        <f t="shared" si="677"/>
        <v>Metric</v>
      </c>
      <c r="AL701" s="40" t="str">
        <f t="shared" si="626"/>
        <v>Pre</v>
      </c>
      <c r="AM701" s="40">
        <f t="shared" si="622"/>
        <v>20</v>
      </c>
      <c r="AN701" s="40">
        <f>VLOOKUP(AM701,'Inputs_Metric 7'!$G$49:$H$51,2,FALSE)</f>
        <v>0.05</v>
      </c>
      <c r="AO701" s="104">
        <f>SUMIFS(
INDEX('Step 1_Metric 7'!$W$1:$AD$99999,    1,    MATCH(CONCATENATE($AL701," - ",$AI701),'Step 1_Metric 7'!$W$1:$AD$1,0))         :          INDEX('Step 1_Metric 7'!$W$1:$AD$99999,    99999,    MATCH(CONCATENATE($AL701," - ",$AI701),'Step 1_Metric 7'!$W$1:$AD$1,0)),
'Step 1_Metric 7'!$C$1:$C$99999,       $AM701,    'Step 1_Metric 7'!$D$1:$D$99999,     $AG701         )</f>
        <v>0</v>
      </c>
      <c r="AP701" s="104" t="str">
        <f t="shared" si="610"/>
        <v/>
      </c>
      <c r="AQ701" s="104" t="str">
        <f t="shared" si="611"/>
        <v/>
      </c>
      <c r="AR701" s="104">
        <f t="shared" si="612"/>
        <v>0</v>
      </c>
      <c r="AS701" s="104">
        <f t="shared" si="613"/>
        <v>0</v>
      </c>
      <c r="AT701" s="104" t="str">
        <f t="shared" si="614"/>
        <v/>
      </c>
      <c r="AU701" s="104">
        <f t="shared" si="615"/>
        <v>0</v>
      </c>
    </row>
    <row r="702" spans="32:47" x14ac:dyDescent="0.25">
      <c r="AF702" s="40">
        <f t="shared" si="644"/>
        <v>30</v>
      </c>
      <c r="AG702" s="40" t="str">
        <f t="shared" si="608"/>
        <v/>
      </c>
      <c r="AH702" s="40">
        <f t="shared" si="618"/>
        <v>7</v>
      </c>
      <c r="AI702" s="40" t="str">
        <f t="shared" ref="AI702:AK702" si="678">AI678</f>
        <v>Proprietor's Income</v>
      </c>
      <c r="AJ702" s="40">
        <f t="shared" si="678"/>
        <v>10</v>
      </c>
      <c r="AK702" s="40" t="str">
        <f t="shared" si="678"/>
        <v>Metric</v>
      </c>
      <c r="AL702" s="40" t="str">
        <f t="shared" si="626"/>
        <v>Pre</v>
      </c>
      <c r="AM702" s="40">
        <f t="shared" si="622"/>
        <v>100</v>
      </c>
      <c r="AN702" s="40">
        <f>VLOOKUP(AM702,'Inputs_Metric 7'!$G$49:$H$51,2,FALSE)</f>
        <v>0.01</v>
      </c>
      <c r="AO702" s="104">
        <f>SUMIFS(
INDEX('Step 1_Metric 7'!$W$1:$AD$99999,    1,    MATCH(CONCATENATE($AL702," - ",$AI702),'Step 1_Metric 7'!$W$1:$AD$1,0))         :          INDEX('Step 1_Metric 7'!$W$1:$AD$99999,    99999,    MATCH(CONCATENATE($AL702," - ",$AI702),'Step 1_Metric 7'!$W$1:$AD$1,0)),
'Step 1_Metric 7'!$C$1:$C$99999,       $AM702,    'Step 1_Metric 7'!$D$1:$D$99999,     $AG702         )</f>
        <v>0</v>
      </c>
      <c r="AP702" s="104">
        <f t="shared" si="610"/>
        <v>0</v>
      </c>
      <c r="AQ702" s="104">
        <f t="shared" si="611"/>
        <v>0</v>
      </c>
      <c r="AR702" s="104" t="str">
        <f t="shared" si="612"/>
        <v/>
      </c>
      <c r="AS702" s="104" t="str">
        <f t="shared" si="613"/>
        <v/>
      </c>
      <c r="AT702" s="104" t="str">
        <f t="shared" si="614"/>
        <v/>
      </c>
      <c r="AU702" s="104">
        <f t="shared" si="615"/>
        <v>0</v>
      </c>
    </row>
    <row r="703" spans="32:47" x14ac:dyDescent="0.25">
      <c r="AF703" s="40">
        <f t="shared" si="644"/>
        <v>30</v>
      </c>
      <c r="AG703" s="40" t="str">
        <f t="shared" si="608"/>
        <v/>
      </c>
      <c r="AH703" s="40">
        <f t="shared" si="618"/>
        <v>7</v>
      </c>
      <c r="AI703" s="40" t="str">
        <f t="shared" ref="AI703:AK703" si="679">AI679</f>
        <v>Proprietor's Income</v>
      </c>
      <c r="AJ703" s="40">
        <f t="shared" si="679"/>
        <v>10</v>
      </c>
      <c r="AK703" s="40" t="str">
        <f t="shared" si="679"/>
        <v>Metric</v>
      </c>
      <c r="AL703" s="40" t="str">
        <f t="shared" si="626"/>
        <v>Post</v>
      </c>
      <c r="AM703" s="40">
        <f t="shared" si="622"/>
        <v>2</v>
      </c>
      <c r="AN703" s="40">
        <f>VLOOKUP(AM703,'Inputs_Metric 7'!$G$49:$H$51,2,FALSE)</f>
        <v>0.5</v>
      </c>
      <c r="AO703" s="104">
        <f>SUMIFS(
INDEX('Step 1_Metric 7'!$W$1:$AD$99999,    1,    MATCH(CONCATENATE($AL703," - ",$AI703),'Step 1_Metric 7'!$W$1:$AD$1,0))         :          INDEX('Step 1_Metric 7'!$W$1:$AD$99999,    99999,    MATCH(CONCATENATE($AL703," - ",$AI703),'Step 1_Metric 7'!$W$1:$AD$1,0)),
'Step 1_Metric 7'!$C$1:$C$99999,       $AM703,    'Step 1_Metric 7'!$D$1:$D$99999,     $AG703         )</f>
        <v>0</v>
      </c>
      <c r="AP703" s="104" t="str">
        <f t="shared" si="610"/>
        <v/>
      </c>
      <c r="AQ703" s="104" t="str">
        <f t="shared" si="611"/>
        <v/>
      </c>
      <c r="AR703" s="104" t="str">
        <f t="shared" si="612"/>
        <v/>
      </c>
      <c r="AS703" s="104" t="str">
        <f t="shared" si="613"/>
        <v/>
      </c>
      <c r="AT703" s="104">
        <f t="shared" si="614"/>
        <v>0</v>
      </c>
      <c r="AU703" s="104">
        <f t="shared" si="615"/>
        <v>0</v>
      </c>
    </row>
    <row r="704" spans="32:47" x14ac:dyDescent="0.25">
      <c r="AF704" s="40">
        <f t="shared" si="644"/>
        <v>30</v>
      </c>
      <c r="AG704" s="40" t="str">
        <f t="shared" si="608"/>
        <v/>
      </c>
      <c r="AH704" s="40">
        <f t="shared" si="618"/>
        <v>7</v>
      </c>
      <c r="AI704" s="40" t="str">
        <f t="shared" ref="AI704:AK704" si="680">AI680</f>
        <v>Proprietor's Income</v>
      </c>
      <c r="AJ704" s="40">
        <f t="shared" si="680"/>
        <v>10</v>
      </c>
      <c r="AK704" s="40" t="str">
        <f t="shared" si="680"/>
        <v>Metric</v>
      </c>
      <c r="AL704" s="40" t="str">
        <f t="shared" si="626"/>
        <v>Post</v>
      </c>
      <c r="AM704" s="40">
        <f t="shared" si="622"/>
        <v>20</v>
      </c>
      <c r="AN704" s="40">
        <f>VLOOKUP(AM704,'Inputs_Metric 7'!$G$49:$H$51,2,FALSE)</f>
        <v>0.05</v>
      </c>
      <c r="AO704" s="104">
        <f>SUMIFS(
INDEX('Step 1_Metric 7'!$W$1:$AD$99999,    1,    MATCH(CONCATENATE($AL704," - ",$AI704),'Step 1_Metric 7'!$W$1:$AD$1,0))         :          INDEX('Step 1_Metric 7'!$W$1:$AD$99999,    99999,    MATCH(CONCATENATE($AL704," - ",$AI704),'Step 1_Metric 7'!$W$1:$AD$1,0)),
'Step 1_Metric 7'!$C$1:$C$99999,       $AM704,    'Step 1_Metric 7'!$D$1:$D$99999,     $AG704         )</f>
        <v>0</v>
      </c>
      <c r="AP704" s="104" t="str">
        <f t="shared" si="610"/>
        <v/>
      </c>
      <c r="AQ704" s="104" t="str">
        <f t="shared" si="611"/>
        <v/>
      </c>
      <c r="AR704" s="104">
        <f t="shared" si="612"/>
        <v>0</v>
      </c>
      <c r="AS704" s="104">
        <f t="shared" si="613"/>
        <v>0</v>
      </c>
      <c r="AT704" s="104" t="str">
        <f t="shared" si="614"/>
        <v/>
      </c>
      <c r="AU704" s="104">
        <f t="shared" si="615"/>
        <v>0</v>
      </c>
    </row>
    <row r="705" spans="32:47" x14ac:dyDescent="0.25">
      <c r="AF705" s="40">
        <f t="shared" si="644"/>
        <v>30</v>
      </c>
      <c r="AG705" s="40" t="str">
        <f t="shared" si="608"/>
        <v/>
      </c>
      <c r="AH705" s="40">
        <f t="shared" si="618"/>
        <v>7</v>
      </c>
      <c r="AI705" s="40" t="str">
        <f t="shared" ref="AI705:AK705" si="681">AI681</f>
        <v>Proprietor's Income</v>
      </c>
      <c r="AJ705" s="40">
        <f t="shared" si="681"/>
        <v>10</v>
      </c>
      <c r="AK705" s="40" t="str">
        <f t="shared" si="681"/>
        <v>Metric</v>
      </c>
      <c r="AL705" s="40" t="str">
        <f t="shared" si="626"/>
        <v>Post</v>
      </c>
      <c r="AM705" s="40">
        <f t="shared" si="622"/>
        <v>100</v>
      </c>
      <c r="AN705" s="40">
        <f>VLOOKUP(AM705,'Inputs_Metric 7'!$G$49:$H$51,2,FALSE)</f>
        <v>0.01</v>
      </c>
      <c r="AO705" s="104">
        <f>SUMIFS(
INDEX('Step 1_Metric 7'!$W$1:$AD$99999,    1,    MATCH(CONCATENATE($AL705," - ",$AI705),'Step 1_Metric 7'!$W$1:$AD$1,0))         :          INDEX('Step 1_Metric 7'!$W$1:$AD$99999,    99999,    MATCH(CONCATENATE($AL705," - ",$AI705),'Step 1_Metric 7'!$W$1:$AD$1,0)),
'Step 1_Metric 7'!$C$1:$C$99999,       $AM705,    'Step 1_Metric 7'!$D$1:$D$99999,     $AG705         )</f>
        <v>0</v>
      </c>
      <c r="AP705" s="104">
        <f t="shared" si="610"/>
        <v>0</v>
      </c>
      <c r="AQ705" s="104">
        <f t="shared" si="611"/>
        <v>0</v>
      </c>
      <c r="AR705" s="104" t="str">
        <f t="shared" si="612"/>
        <v/>
      </c>
      <c r="AS705" s="104" t="str">
        <f t="shared" si="613"/>
        <v/>
      </c>
      <c r="AT705" s="104" t="str">
        <f t="shared" si="614"/>
        <v/>
      </c>
      <c r="AU705" s="104">
        <f t="shared" si="615"/>
        <v>0</v>
      </c>
    </row>
    <row r="706" spans="32:47" x14ac:dyDescent="0.25">
      <c r="AF706" s="40">
        <f t="shared" si="644"/>
        <v>30</v>
      </c>
      <c r="AG706" s="40" t="str">
        <f t="shared" si="608"/>
        <v/>
      </c>
      <c r="AH706" s="40">
        <f t="shared" si="618"/>
        <v>7</v>
      </c>
      <c r="AI706" s="40" t="str">
        <f t="shared" ref="AI706:AK706" si="682">AI682</f>
        <v>Labor Income</v>
      </c>
      <c r="AJ706" s="40">
        <f t="shared" si="682"/>
        <v>11</v>
      </c>
      <c r="AK706" s="40" t="str">
        <f t="shared" si="682"/>
        <v>Metric</v>
      </c>
      <c r="AL706" s="40" t="str">
        <f t="shared" si="626"/>
        <v>Pre</v>
      </c>
      <c r="AM706" s="40">
        <f t="shared" si="622"/>
        <v>2</v>
      </c>
      <c r="AN706" s="40">
        <f>VLOOKUP(AM706,'Inputs_Metric 7'!$G$49:$H$51,2,FALSE)</f>
        <v>0.5</v>
      </c>
      <c r="AO706" s="104">
        <f>SUMIFS(
INDEX('Step 1_Metric 7'!$W$1:$AD$99999,    1,    MATCH(CONCATENATE($AL706," - ",$AI706),'Step 1_Metric 7'!$W$1:$AD$1,0))         :          INDEX('Step 1_Metric 7'!$W$1:$AD$99999,    99999,    MATCH(CONCATENATE($AL706," - ",$AI706),'Step 1_Metric 7'!$W$1:$AD$1,0)),
'Step 1_Metric 7'!$C$1:$C$99999,       $AM706,    'Step 1_Metric 7'!$D$1:$D$99999,     $AG706         )</f>
        <v>0</v>
      </c>
      <c r="AP706" s="104" t="str">
        <f t="shared" si="610"/>
        <v/>
      </c>
      <c r="AQ706" s="104" t="str">
        <f t="shared" si="611"/>
        <v/>
      </c>
      <c r="AR706" s="104" t="str">
        <f t="shared" si="612"/>
        <v/>
      </c>
      <c r="AS706" s="104" t="str">
        <f t="shared" si="613"/>
        <v/>
      </c>
      <c r="AT706" s="104">
        <f t="shared" si="614"/>
        <v>0</v>
      </c>
      <c r="AU706" s="104">
        <f t="shared" si="615"/>
        <v>0</v>
      </c>
    </row>
    <row r="707" spans="32:47" x14ac:dyDescent="0.25">
      <c r="AF707" s="40">
        <f t="shared" si="644"/>
        <v>30</v>
      </c>
      <c r="AG707" s="40" t="str">
        <f t="shared" ref="AG707:AG770" si="683">VLOOKUP(AF707,$B$62:$C$296,2,FALSE)</f>
        <v/>
      </c>
      <c r="AH707" s="40">
        <f t="shared" si="618"/>
        <v>7</v>
      </c>
      <c r="AI707" s="40" t="str">
        <f t="shared" ref="AI707:AK707" si="684">AI683</f>
        <v>Labor Income</v>
      </c>
      <c r="AJ707" s="40">
        <f t="shared" si="684"/>
        <v>11</v>
      </c>
      <c r="AK707" s="40" t="str">
        <f t="shared" si="684"/>
        <v>Metric</v>
      </c>
      <c r="AL707" s="40" t="str">
        <f t="shared" si="626"/>
        <v>Pre</v>
      </c>
      <c r="AM707" s="40">
        <f t="shared" si="622"/>
        <v>20</v>
      </c>
      <c r="AN707" s="40">
        <f>VLOOKUP(AM707,'Inputs_Metric 7'!$G$49:$H$51,2,FALSE)</f>
        <v>0.05</v>
      </c>
      <c r="AO707" s="104">
        <f>SUMIFS(
INDEX('Step 1_Metric 7'!$W$1:$AD$99999,    1,    MATCH(CONCATENATE($AL707," - ",$AI707),'Step 1_Metric 7'!$W$1:$AD$1,0))         :          INDEX('Step 1_Metric 7'!$W$1:$AD$99999,    99999,    MATCH(CONCATENATE($AL707," - ",$AI707),'Step 1_Metric 7'!$W$1:$AD$1,0)),
'Step 1_Metric 7'!$C$1:$C$99999,       $AM707,    'Step 1_Metric 7'!$D$1:$D$99999,     $AG707         )</f>
        <v>0</v>
      </c>
      <c r="AP707" s="104" t="str">
        <f t="shared" ref="AP707:AP770" si="685">IF(AN707=0.01,AO707*AN707,"")</f>
        <v/>
      </c>
      <c r="AQ707" s="104" t="str">
        <f t="shared" ref="AQ707:AQ770" si="686">IF(AN707=0.01,(0.5)*(AN706-AN707)*(AO707-AO706),"")</f>
        <v/>
      </c>
      <c r="AR707" s="104">
        <f t="shared" ref="AR707:AR770" si="687">IF(AN707=0.05,(AN707-AN747)*AO707,"")</f>
        <v>0</v>
      </c>
      <c r="AS707" s="104">
        <f t="shared" ref="AS707:AS770" si="688">IF(AN707=0.05,(0.5)*(AN706-AN707)*(AO707-AO706),"")</f>
        <v>0</v>
      </c>
      <c r="AT707" s="104" t="str">
        <f t="shared" ref="AT707:AT770" si="689">IF(AN707=0.5,(AN707-AN747)*AO707,"")</f>
        <v/>
      </c>
      <c r="AU707" s="104">
        <f t="shared" ref="AU707:AU770" si="690">SUM(AP707:AT707)</f>
        <v>0</v>
      </c>
    </row>
    <row r="708" spans="32:47" x14ac:dyDescent="0.25">
      <c r="AF708" s="40">
        <f t="shared" si="644"/>
        <v>30</v>
      </c>
      <c r="AG708" s="40" t="str">
        <f t="shared" si="683"/>
        <v/>
      </c>
      <c r="AH708" s="40">
        <f t="shared" si="618"/>
        <v>7</v>
      </c>
      <c r="AI708" s="40" t="str">
        <f t="shared" ref="AI708:AK708" si="691">AI684</f>
        <v>Labor Income</v>
      </c>
      <c r="AJ708" s="40">
        <f t="shared" si="691"/>
        <v>11</v>
      </c>
      <c r="AK708" s="40" t="str">
        <f t="shared" si="691"/>
        <v>Metric</v>
      </c>
      <c r="AL708" s="40" t="str">
        <f t="shared" si="626"/>
        <v>Pre</v>
      </c>
      <c r="AM708" s="40">
        <f t="shared" si="622"/>
        <v>100</v>
      </c>
      <c r="AN708" s="40">
        <f>VLOOKUP(AM708,'Inputs_Metric 7'!$G$49:$H$51,2,FALSE)</f>
        <v>0.01</v>
      </c>
      <c r="AO708" s="104">
        <f>SUMIFS(
INDEX('Step 1_Metric 7'!$W$1:$AD$99999,    1,    MATCH(CONCATENATE($AL708," - ",$AI708),'Step 1_Metric 7'!$W$1:$AD$1,0))         :          INDEX('Step 1_Metric 7'!$W$1:$AD$99999,    99999,    MATCH(CONCATENATE($AL708," - ",$AI708),'Step 1_Metric 7'!$W$1:$AD$1,0)),
'Step 1_Metric 7'!$C$1:$C$99999,       $AM708,    'Step 1_Metric 7'!$D$1:$D$99999,     $AG708         )</f>
        <v>0</v>
      </c>
      <c r="AP708" s="104">
        <f t="shared" si="685"/>
        <v>0</v>
      </c>
      <c r="AQ708" s="104">
        <f t="shared" si="686"/>
        <v>0</v>
      </c>
      <c r="AR708" s="104" t="str">
        <f t="shared" si="687"/>
        <v/>
      </c>
      <c r="AS708" s="104" t="str">
        <f t="shared" si="688"/>
        <v/>
      </c>
      <c r="AT708" s="104" t="str">
        <f t="shared" si="689"/>
        <v/>
      </c>
      <c r="AU708" s="104">
        <f t="shared" si="690"/>
        <v>0</v>
      </c>
    </row>
    <row r="709" spans="32:47" x14ac:dyDescent="0.25">
      <c r="AF709" s="40">
        <f t="shared" si="644"/>
        <v>30</v>
      </c>
      <c r="AG709" s="40" t="str">
        <f t="shared" si="683"/>
        <v/>
      </c>
      <c r="AH709" s="40">
        <f t="shared" si="618"/>
        <v>7</v>
      </c>
      <c r="AI709" s="40" t="str">
        <f t="shared" ref="AI709:AK709" si="692">AI685</f>
        <v>Labor Income</v>
      </c>
      <c r="AJ709" s="40">
        <f t="shared" si="692"/>
        <v>11</v>
      </c>
      <c r="AK709" s="40" t="str">
        <f t="shared" si="692"/>
        <v>Metric</v>
      </c>
      <c r="AL709" s="40" t="str">
        <f t="shared" si="626"/>
        <v>Post</v>
      </c>
      <c r="AM709" s="40">
        <f t="shared" si="622"/>
        <v>2</v>
      </c>
      <c r="AN709" s="40">
        <f>VLOOKUP(AM709,'Inputs_Metric 7'!$G$49:$H$51,2,FALSE)</f>
        <v>0.5</v>
      </c>
      <c r="AO709" s="104">
        <f>SUMIFS(
INDEX('Step 1_Metric 7'!$W$1:$AD$99999,    1,    MATCH(CONCATENATE($AL709," - ",$AI709),'Step 1_Metric 7'!$W$1:$AD$1,0))         :          INDEX('Step 1_Metric 7'!$W$1:$AD$99999,    99999,    MATCH(CONCATENATE($AL709," - ",$AI709),'Step 1_Metric 7'!$W$1:$AD$1,0)),
'Step 1_Metric 7'!$C$1:$C$99999,       $AM709,    'Step 1_Metric 7'!$D$1:$D$99999,     $AG709         )</f>
        <v>0</v>
      </c>
      <c r="AP709" s="104" t="str">
        <f t="shared" si="685"/>
        <v/>
      </c>
      <c r="AQ709" s="104" t="str">
        <f t="shared" si="686"/>
        <v/>
      </c>
      <c r="AR709" s="104" t="str">
        <f t="shared" si="687"/>
        <v/>
      </c>
      <c r="AS709" s="104" t="str">
        <f t="shared" si="688"/>
        <v/>
      </c>
      <c r="AT709" s="104">
        <f t="shared" si="689"/>
        <v>0</v>
      </c>
      <c r="AU709" s="104">
        <f t="shared" si="690"/>
        <v>0</v>
      </c>
    </row>
    <row r="710" spans="32:47" x14ac:dyDescent="0.25">
      <c r="AF710" s="40">
        <f t="shared" si="644"/>
        <v>30</v>
      </c>
      <c r="AG710" s="40" t="str">
        <f t="shared" si="683"/>
        <v/>
      </c>
      <c r="AH710" s="40">
        <f t="shared" ref="AH710:AH773" si="693">AH709</f>
        <v>7</v>
      </c>
      <c r="AI710" s="40" t="str">
        <f t="shared" ref="AI710:AK710" si="694">AI686</f>
        <v>Labor Income</v>
      </c>
      <c r="AJ710" s="40">
        <f t="shared" si="694"/>
        <v>11</v>
      </c>
      <c r="AK710" s="40" t="str">
        <f t="shared" si="694"/>
        <v>Metric</v>
      </c>
      <c r="AL710" s="40" t="str">
        <f t="shared" si="626"/>
        <v>Post</v>
      </c>
      <c r="AM710" s="40">
        <f t="shared" si="622"/>
        <v>20</v>
      </c>
      <c r="AN710" s="40">
        <f>VLOOKUP(AM710,'Inputs_Metric 7'!$G$49:$H$51,2,FALSE)</f>
        <v>0.05</v>
      </c>
      <c r="AO710" s="104">
        <f>SUMIFS(
INDEX('Step 1_Metric 7'!$W$1:$AD$99999,    1,    MATCH(CONCATENATE($AL710," - ",$AI710),'Step 1_Metric 7'!$W$1:$AD$1,0))         :          INDEX('Step 1_Metric 7'!$W$1:$AD$99999,    99999,    MATCH(CONCATENATE($AL710," - ",$AI710),'Step 1_Metric 7'!$W$1:$AD$1,0)),
'Step 1_Metric 7'!$C$1:$C$99999,       $AM710,    'Step 1_Metric 7'!$D$1:$D$99999,     $AG710         )</f>
        <v>0</v>
      </c>
      <c r="AP710" s="104" t="str">
        <f t="shared" si="685"/>
        <v/>
      </c>
      <c r="AQ710" s="104" t="str">
        <f t="shared" si="686"/>
        <v/>
      </c>
      <c r="AR710" s="104">
        <f t="shared" si="687"/>
        <v>0</v>
      </c>
      <c r="AS710" s="104">
        <f t="shared" si="688"/>
        <v>0</v>
      </c>
      <c r="AT710" s="104" t="str">
        <f t="shared" si="689"/>
        <v/>
      </c>
      <c r="AU710" s="104">
        <f t="shared" si="690"/>
        <v>0</v>
      </c>
    </row>
    <row r="711" spans="32:47" x14ac:dyDescent="0.25">
      <c r="AF711" s="40">
        <f t="shared" si="644"/>
        <v>30</v>
      </c>
      <c r="AG711" s="40" t="str">
        <f t="shared" si="683"/>
        <v/>
      </c>
      <c r="AH711" s="40">
        <f t="shared" si="693"/>
        <v>7</v>
      </c>
      <c r="AI711" s="40" t="str">
        <f t="shared" ref="AI711:AK711" si="695">AI687</f>
        <v>Labor Income</v>
      </c>
      <c r="AJ711" s="40">
        <f t="shared" si="695"/>
        <v>11</v>
      </c>
      <c r="AK711" s="40" t="str">
        <f t="shared" si="695"/>
        <v>Metric</v>
      </c>
      <c r="AL711" s="40" t="str">
        <f t="shared" si="626"/>
        <v>Post</v>
      </c>
      <c r="AM711" s="40">
        <f t="shared" si="622"/>
        <v>100</v>
      </c>
      <c r="AN711" s="40">
        <f>VLOOKUP(AM711,'Inputs_Metric 7'!$G$49:$H$51,2,FALSE)</f>
        <v>0.01</v>
      </c>
      <c r="AO711" s="104">
        <f>SUMIFS(
INDEX('Step 1_Metric 7'!$W$1:$AD$99999,    1,    MATCH(CONCATENATE($AL711," - ",$AI711),'Step 1_Metric 7'!$W$1:$AD$1,0))         :          INDEX('Step 1_Metric 7'!$W$1:$AD$99999,    99999,    MATCH(CONCATENATE($AL711," - ",$AI711),'Step 1_Metric 7'!$W$1:$AD$1,0)),
'Step 1_Metric 7'!$C$1:$C$99999,       $AM711,    'Step 1_Metric 7'!$D$1:$D$99999,     $AG711         )</f>
        <v>0</v>
      </c>
      <c r="AP711" s="104">
        <f t="shared" si="685"/>
        <v>0</v>
      </c>
      <c r="AQ711" s="104">
        <f t="shared" si="686"/>
        <v>0</v>
      </c>
      <c r="AR711" s="104" t="str">
        <f t="shared" si="687"/>
        <v/>
      </c>
      <c r="AS711" s="104" t="str">
        <f t="shared" si="688"/>
        <v/>
      </c>
      <c r="AT711" s="104" t="str">
        <f t="shared" si="689"/>
        <v/>
      </c>
      <c r="AU711" s="104">
        <f t="shared" si="690"/>
        <v>0</v>
      </c>
    </row>
    <row r="712" spans="32:47" x14ac:dyDescent="0.25">
      <c r="AF712" s="40">
        <f t="shared" si="644"/>
        <v>30</v>
      </c>
      <c r="AG712" s="40" t="str">
        <f t="shared" si="683"/>
        <v/>
      </c>
      <c r="AH712" s="40">
        <f t="shared" si="693"/>
        <v>7</v>
      </c>
      <c r="AI712" s="40" t="str">
        <f t="shared" ref="AI712:AK712" si="696">AI688</f>
        <v>Employment</v>
      </c>
      <c r="AJ712" s="40">
        <f t="shared" si="696"/>
        <v>12</v>
      </c>
      <c r="AK712" s="40" t="str">
        <f t="shared" si="696"/>
        <v>Metric</v>
      </c>
      <c r="AL712" s="40" t="str">
        <f t="shared" si="626"/>
        <v>Pre</v>
      </c>
      <c r="AM712" s="40">
        <f t="shared" ref="AM712:AM775" si="697">AM709</f>
        <v>2</v>
      </c>
      <c r="AN712" s="40">
        <f>VLOOKUP(AM712,'Inputs_Metric 7'!$G$49:$H$51,2,FALSE)</f>
        <v>0.5</v>
      </c>
      <c r="AO712" s="104">
        <f>SUMIFS(
INDEX('Step 1_Metric 7'!$W$1:$AD$99999,    1,    MATCH(CONCATENATE($AL712," - ",$AI712),'Step 1_Metric 7'!$W$1:$AD$1,0))         :          INDEX('Step 1_Metric 7'!$W$1:$AD$99999,    99999,    MATCH(CONCATENATE($AL712," - ",$AI712),'Step 1_Metric 7'!$W$1:$AD$1,0)),
'Step 1_Metric 7'!$C$1:$C$99999,       $AM712,    'Step 1_Metric 7'!$D$1:$D$99999,     $AG712         )</f>
        <v>0</v>
      </c>
      <c r="AP712" s="104" t="str">
        <f t="shared" si="685"/>
        <v/>
      </c>
      <c r="AQ712" s="104" t="str">
        <f t="shared" si="686"/>
        <v/>
      </c>
      <c r="AR712" s="104" t="str">
        <f t="shared" si="687"/>
        <v/>
      </c>
      <c r="AS712" s="104" t="str">
        <f t="shared" si="688"/>
        <v/>
      </c>
      <c r="AT712" s="104">
        <f t="shared" si="689"/>
        <v>0</v>
      </c>
      <c r="AU712" s="104">
        <f t="shared" si="690"/>
        <v>0</v>
      </c>
    </row>
    <row r="713" spans="32:47" x14ac:dyDescent="0.25">
      <c r="AF713" s="40">
        <f t="shared" si="644"/>
        <v>30</v>
      </c>
      <c r="AG713" s="40" t="str">
        <f t="shared" si="683"/>
        <v/>
      </c>
      <c r="AH713" s="40">
        <f t="shared" si="693"/>
        <v>7</v>
      </c>
      <c r="AI713" s="40" t="str">
        <f t="shared" ref="AI713:AK713" si="698">AI689</f>
        <v>Employment</v>
      </c>
      <c r="AJ713" s="40">
        <f t="shared" si="698"/>
        <v>12</v>
      </c>
      <c r="AK713" s="40" t="str">
        <f t="shared" si="698"/>
        <v>Metric</v>
      </c>
      <c r="AL713" s="40" t="str">
        <f t="shared" si="626"/>
        <v>Pre</v>
      </c>
      <c r="AM713" s="40">
        <f t="shared" si="697"/>
        <v>20</v>
      </c>
      <c r="AN713" s="40">
        <f>VLOOKUP(AM713,'Inputs_Metric 7'!$G$49:$H$51,2,FALSE)</f>
        <v>0.05</v>
      </c>
      <c r="AO713" s="104">
        <f>SUMIFS(
INDEX('Step 1_Metric 7'!$W$1:$AD$99999,    1,    MATCH(CONCATENATE($AL713," - ",$AI713),'Step 1_Metric 7'!$W$1:$AD$1,0))         :          INDEX('Step 1_Metric 7'!$W$1:$AD$99999,    99999,    MATCH(CONCATENATE($AL713," - ",$AI713),'Step 1_Metric 7'!$W$1:$AD$1,0)),
'Step 1_Metric 7'!$C$1:$C$99999,       $AM713,    'Step 1_Metric 7'!$D$1:$D$99999,     $AG713         )</f>
        <v>0</v>
      </c>
      <c r="AP713" s="104" t="str">
        <f t="shared" si="685"/>
        <v/>
      </c>
      <c r="AQ713" s="104" t="str">
        <f t="shared" si="686"/>
        <v/>
      </c>
      <c r="AR713" s="104">
        <f t="shared" si="687"/>
        <v>0</v>
      </c>
      <c r="AS713" s="104">
        <f t="shared" si="688"/>
        <v>0</v>
      </c>
      <c r="AT713" s="104" t="str">
        <f t="shared" si="689"/>
        <v/>
      </c>
      <c r="AU713" s="104">
        <f t="shared" si="690"/>
        <v>0</v>
      </c>
    </row>
    <row r="714" spans="32:47" x14ac:dyDescent="0.25">
      <c r="AF714" s="40">
        <f t="shared" si="644"/>
        <v>30</v>
      </c>
      <c r="AG714" s="40" t="str">
        <f t="shared" si="683"/>
        <v/>
      </c>
      <c r="AH714" s="40">
        <f t="shared" si="693"/>
        <v>7</v>
      </c>
      <c r="AI714" s="40" t="str">
        <f t="shared" ref="AI714:AK714" si="699">AI690</f>
        <v>Employment</v>
      </c>
      <c r="AJ714" s="40">
        <f t="shared" si="699"/>
        <v>12</v>
      </c>
      <c r="AK714" s="40" t="str">
        <f t="shared" si="699"/>
        <v>Metric</v>
      </c>
      <c r="AL714" s="40" t="str">
        <f t="shared" si="626"/>
        <v>Pre</v>
      </c>
      <c r="AM714" s="40">
        <f t="shared" si="697"/>
        <v>100</v>
      </c>
      <c r="AN714" s="40">
        <f>VLOOKUP(AM714,'Inputs_Metric 7'!$G$49:$H$51,2,FALSE)</f>
        <v>0.01</v>
      </c>
      <c r="AO714" s="104">
        <f>SUMIFS(
INDEX('Step 1_Metric 7'!$W$1:$AD$99999,    1,    MATCH(CONCATENATE($AL714," - ",$AI714),'Step 1_Metric 7'!$W$1:$AD$1,0))         :          INDEX('Step 1_Metric 7'!$W$1:$AD$99999,    99999,    MATCH(CONCATENATE($AL714," - ",$AI714),'Step 1_Metric 7'!$W$1:$AD$1,0)),
'Step 1_Metric 7'!$C$1:$C$99999,       $AM714,    'Step 1_Metric 7'!$D$1:$D$99999,     $AG714         )</f>
        <v>0</v>
      </c>
      <c r="AP714" s="104">
        <f t="shared" si="685"/>
        <v>0</v>
      </c>
      <c r="AQ714" s="104">
        <f t="shared" si="686"/>
        <v>0</v>
      </c>
      <c r="AR714" s="104" t="str">
        <f t="shared" si="687"/>
        <v/>
      </c>
      <c r="AS714" s="104" t="str">
        <f t="shared" si="688"/>
        <v/>
      </c>
      <c r="AT714" s="104" t="str">
        <f t="shared" si="689"/>
        <v/>
      </c>
      <c r="AU714" s="104">
        <f t="shared" si="690"/>
        <v>0</v>
      </c>
    </row>
    <row r="715" spans="32:47" x14ac:dyDescent="0.25">
      <c r="AF715" s="40">
        <f t="shared" si="644"/>
        <v>30</v>
      </c>
      <c r="AG715" s="40" t="str">
        <f t="shared" si="683"/>
        <v/>
      </c>
      <c r="AH715" s="40">
        <f t="shared" si="693"/>
        <v>7</v>
      </c>
      <c r="AI715" s="40" t="str">
        <f t="shared" ref="AI715:AK715" si="700">AI691</f>
        <v>Employment</v>
      </c>
      <c r="AJ715" s="40">
        <f t="shared" si="700"/>
        <v>12</v>
      </c>
      <c r="AK715" s="40" t="str">
        <f t="shared" si="700"/>
        <v>Metric</v>
      </c>
      <c r="AL715" s="40" t="str">
        <f t="shared" ref="AL715:AL778" si="701">AL709</f>
        <v>Post</v>
      </c>
      <c r="AM715" s="40">
        <f t="shared" si="697"/>
        <v>2</v>
      </c>
      <c r="AN715" s="40">
        <f>VLOOKUP(AM715,'Inputs_Metric 7'!$G$49:$H$51,2,FALSE)</f>
        <v>0.5</v>
      </c>
      <c r="AO715" s="104">
        <f>SUMIFS(
INDEX('Step 1_Metric 7'!$W$1:$AD$99999,    1,    MATCH(CONCATENATE($AL715," - ",$AI715),'Step 1_Metric 7'!$W$1:$AD$1,0))         :          INDEX('Step 1_Metric 7'!$W$1:$AD$99999,    99999,    MATCH(CONCATENATE($AL715," - ",$AI715),'Step 1_Metric 7'!$W$1:$AD$1,0)),
'Step 1_Metric 7'!$C$1:$C$99999,       $AM715,    'Step 1_Metric 7'!$D$1:$D$99999,     $AG715         )</f>
        <v>0</v>
      </c>
      <c r="AP715" s="104" t="str">
        <f t="shared" si="685"/>
        <v/>
      </c>
      <c r="AQ715" s="104" t="str">
        <f t="shared" si="686"/>
        <v/>
      </c>
      <c r="AR715" s="104" t="str">
        <f t="shared" si="687"/>
        <v/>
      </c>
      <c r="AS715" s="104" t="str">
        <f t="shared" si="688"/>
        <v/>
      </c>
      <c r="AT715" s="104">
        <f t="shared" si="689"/>
        <v>0</v>
      </c>
      <c r="AU715" s="104">
        <f t="shared" si="690"/>
        <v>0</v>
      </c>
    </row>
    <row r="716" spans="32:47" x14ac:dyDescent="0.25">
      <c r="AF716" s="40">
        <f t="shared" si="644"/>
        <v>30</v>
      </c>
      <c r="AG716" s="40" t="str">
        <f t="shared" si="683"/>
        <v/>
      </c>
      <c r="AH716" s="40">
        <f t="shared" si="693"/>
        <v>7</v>
      </c>
      <c r="AI716" s="40" t="str">
        <f t="shared" ref="AI716:AK716" si="702">AI692</f>
        <v>Employment</v>
      </c>
      <c r="AJ716" s="40">
        <f t="shared" si="702"/>
        <v>12</v>
      </c>
      <c r="AK716" s="40" t="str">
        <f t="shared" si="702"/>
        <v>Metric</v>
      </c>
      <c r="AL716" s="40" t="str">
        <f t="shared" si="701"/>
        <v>Post</v>
      </c>
      <c r="AM716" s="40">
        <f t="shared" si="697"/>
        <v>20</v>
      </c>
      <c r="AN716" s="40">
        <f>VLOOKUP(AM716,'Inputs_Metric 7'!$G$49:$H$51,2,FALSE)</f>
        <v>0.05</v>
      </c>
      <c r="AO716" s="104">
        <f>SUMIFS(
INDEX('Step 1_Metric 7'!$W$1:$AD$99999,    1,    MATCH(CONCATENATE($AL716," - ",$AI716),'Step 1_Metric 7'!$W$1:$AD$1,0))         :          INDEX('Step 1_Metric 7'!$W$1:$AD$99999,    99999,    MATCH(CONCATENATE($AL716," - ",$AI716),'Step 1_Metric 7'!$W$1:$AD$1,0)),
'Step 1_Metric 7'!$C$1:$C$99999,       $AM716,    'Step 1_Metric 7'!$D$1:$D$99999,     $AG716         )</f>
        <v>0</v>
      </c>
      <c r="AP716" s="104" t="str">
        <f t="shared" si="685"/>
        <v/>
      </c>
      <c r="AQ716" s="104" t="str">
        <f t="shared" si="686"/>
        <v/>
      </c>
      <c r="AR716" s="104">
        <f t="shared" si="687"/>
        <v>0</v>
      </c>
      <c r="AS716" s="104">
        <f t="shared" si="688"/>
        <v>0</v>
      </c>
      <c r="AT716" s="104" t="str">
        <f t="shared" si="689"/>
        <v/>
      </c>
      <c r="AU716" s="104">
        <f t="shared" si="690"/>
        <v>0</v>
      </c>
    </row>
    <row r="717" spans="32:47" x14ac:dyDescent="0.25">
      <c r="AF717" s="40">
        <f t="shared" si="644"/>
        <v>30</v>
      </c>
      <c r="AG717" s="40" t="str">
        <f t="shared" si="683"/>
        <v/>
      </c>
      <c r="AH717" s="40">
        <f t="shared" si="693"/>
        <v>7</v>
      </c>
      <c r="AI717" s="40" t="str">
        <f t="shared" ref="AI717:AK717" si="703">AI693</f>
        <v>Employment</v>
      </c>
      <c r="AJ717" s="40">
        <f t="shared" si="703"/>
        <v>12</v>
      </c>
      <c r="AK717" s="40" t="str">
        <f t="shared" si="703"/>
        <v>Metric</v>
      </c>
      <c r="AL717" s="40" t="str">
        <f t="shared" si="701"/>
        <v>Post</v>
      </c>
      <c r="AM717" s="40">
        <f t="shared" si="697"/>
        <v>100</v>
      </c>
      <c r="AN717" s="40">
        <f>VLOOKUP(AM717,'Inputs_Metric 7'!$G$49:$H$51,2,FALSE)</f>
        <v>0.01</v>
      </c>
      <c r="AO717" s="104">
        <f>SUMIFS(
INDEX('Step 1_Metric 7'!$W$1:$AD$99999,    1,    MATCH(CONCATENATE($AL717," - ",$AI717),'Step 1_Metric 7'!$W$1:$AD$1,0))         :          INDEX('Step 1_Metric 7'!$W$1:$AD$99999,    99999,    MATCH(CONCATENATE($AL717," - ",$AI717),'Step 1_Metric 7'!$W$1:$AD$1,0)),
'Step 1_Metric 7'!$C$1:$C$99999,       $AM717,    'Step 1_Metric 7'!$D$1:$D$99999,     $AG717         )</f>
        <v>0</v>
      </c>
      <c r="AP717" s="104">
        <f t="shared" si="685"/>
        <v>0</v>
      </c>
      <c r="AQ717" s="104">
        <f t="shared" si="686"/>
        <v>0</v>
      </c>
      <c r="AR717" s="104" t="str">
        <f t="shared" si="687"/>
        <v/>
      </c>
      <c r="AS717" s="104" t="str">
        <f t="shared" si="688"/>
        <v/>
      </c>
      <c r="AT717" s="104" t="str">
        <f t="shared" si="689"/>
        <v/>
      </c>
      <c r="AU717" s="104">
        <f t="shared" si="690"/>
        <v>0</v>
      </c>
    </row>
    <row r="718" spans="32:47" x14ac:dyDescent="0.25">
      <c r="AF718" s="40">
        <f t="shared" si="644"/>
        <v>30</v>
      </c>
      <c r="AG718" s="40" t="str">
        <f t="shared" si="683"/>
        <v/>
      </c>
      <c r="AH718" s="40">
        <f t="shared" si="693"/>
        <v>7</v>
      </c>
      <c r="AI718" s="40" t="str">
        <f t="shared" ref="AI718:AK718" si="704">AI694</f>
        <v>Output</v>
      </c>
      <c r="AJ718" s="40">
        <f t="shared" si="704"/>
        <v>1</v>
      </c>
      <c r="AK718" s="40" t="str">
        <f t="shared" si="704"/>
        <v>Priority Metric</v>
      </c>
      <c r="AL718" s="40" t="str">
        <f t="shared" si="701"/>
        <v>Pre</v>
      </c>
      <c r="AM718" s="40">
        <f t="shared" si="697"/>
        <v>2</v>
      </c>
      <c r="AN718" s="40">
        <f>VLOOKUP(AM718,'Inputs_Metric 7'!$G$49:$H$51,2,FALSE)</f>
        <v>0.5</v>
      </c>
      <c r="AO718" s="104">
        <f>SUMIFS(
INDEX('Step 1_Metric 7'!$W$1:$AD$99999,    1,    MATCH(CONCATENATE($AL718," - ",$AI718),'Step 1_Metric 7'!$W$1:$AD$1,0))         :          INDEX('Step 1_Metric 7'!$W$1:$AD$99999,    99999,    MATCH(CONCATENATE($AL718," - ",$AI718),'Step 1_Metric 7'!$W$1:$AD$1,0)),
'Step 1_Metric 7'!$C$1:$C$99999,       $AM718,    'Step 1_Metric 7'!$D$1:$D$99999,     $AG718         )</f>
        <v>0</v>
      </c>
      <c r="AP718" s="104" t="str">
        <f t="shared" si="685"/>
        <v/>
      </c>
      <c r="AQ718" s="104" t="str">
        <f t="shared" si="686"/>
        <v/>
      </c>
      <c r="AR718" s="104" t="str">
        <f t="shared" si="687"/>
        <v/>
      </c>
      <c r="AS718" s="104" t="str">
        <f t="shared" si="688"/>
        <v/>
      </c>
      <c r="AT718" s="104">
        <f t="shared" si="689"/>
        <v>0</v>
      </c>
      <c r="AU718" s="104">
        <f t="shared" si="690"/>
        <v>0</v>
      </c>
    </row>
    <row r="719" spans="32:47" x14ac:dyDescent="0.25">
      <c r="AF719" s="40">
        <f t="shared" si="644"/>
        <v>30</v>
      </c>
      <c r="AG719" s="40" t="str">
        <f t="shared" si="683"/>
        <v/>
      </c>
      <c r="AH719" s="40">
        <f t="shared" si="693"/>
        <v>7</v>
      </c>
      <c r="AI719" s="40" t="str">
        <f t="shared" ref="AI719:AK719" si="705">AI695</f>
        <v>Output</v>
      </c>
      <c r="AJ719" s="40">
        <f t="shared" si="705"/>
        <v>1</v>
      </c>
      <c r="AK719" s="40" t="str">
        <f t="shared" si="705"/>
        <v>Priority Metric</v>
      </c>
      <c r="AL719" s="40" t="str">
        <f t="shared" si="701"/>
        <v>Pre</v>
      </c>
      <c r="AM719" s="40">
        <f t="shared" si="697"/>
        <v>20</v>
      </c>
      <c r="AN719" s="40">
        <f>VLOOKUP(AM719,'Inputs_Metric 7'!$G$49:$H$51,2,FALSE)</f>
        <v>0.05</v>
      </c>
      <c r="AO719" s="104">
        <f>SUMIFS(
INDEX('Step 1_Metric 7'!$W$1:$AD$99999,    1,    MATCH(CONCATENATE($AL719," - ",$AI719),'Step 1_Metric 7'!$W$1:$AD$1,0))         :          INDEX('Step 1_Metric 7'!$W$1:$AD$99999,    99999,    MATCH(CONCATENATE($AL719," - ",$AI719),'Step 1_Metric 7'!$W$1:$AD$1,0)),
'Step 1_Metric 7'!$C$1:$C$99999,       $AM719,    'Step 1_Metric 7'!$D$1:$D$99999,     $AG719         )</f>
        <v>0</v>
      </c>
      <c r="AP719" s="104" t="str">
        <f t="shared" si="685"/>
        <v/>
      </c>
      <c r="AQ719" s="104" t="str">
        <f t="shared" si="686"/>
        <v/>
      </c>
      <c r="AR719" s="104">
        <f t="shared" si="687"/>
        <v>0</v>
      </c>
      <c r="AS719" s="104">
        <f t="shared" si="688"/>
        <v>0</v>
      </c>
      <c r="AT719" s="104" t="str">
        <f t="shared" si="689"/>
        <v/>
      </c>
      <c r="AU719" s="104">
        <f t="shared" si="690"/>
        <v>0</v>
      </c>
    </row>
    <row r="720" spans="32:47" x14ac:dyDescent="0.25">
      <c r="AF720" s="40">
        <f t="shared" si="644"/>
        <v>30</v>
      </c>
      <c r="AG720" s="40" t="str">
        <f t="shared" si="683"/>
        <v/>
      </c>
      <c r="AH720" s="40">
        <f t="shared" si="693"/>
        <v>7</v>
      </c>
      <c r="AI720" s="40" t="str">
        <f t="shared" ref="AI720:AK720" si="706">AI696</f>
        <v>Output</v>
      </c>
      <c r="AJ720" s="40">
        <f t="shared" si="706"/>
        <v>1</v>
      </c>
      <c r="AK720" s="40" t="str">
        <f t="shared" si="706"/>
        <v>Priority Metric</v>
      </c>
      <c r="AL720" s="40" t="str">
        <f t="shared" si="701"/>
        <v>Pre</v>
      </c>
      <c r="AM720" s="40">
        <f t="shared" si="697"/>
        <v>100</v>
      </c>
      <c r="AN720" s="40">
        <f>VLOOKUP(AM720,'Inputs_Metric 7'!$G$49:$H$51,2,FALSE)</f>
        <v>0.01</v>
      </c>
      <c r="AO720" s="104">
        <f>SUMIFS(
INDEX('Step 1_Metric 7'!$W$1:$AD$99999,    1,    MATCH(CONCATENATE($AL720," - ",$AI720),'Step 1_Metric 7'!$W$1:$AD$1,0))         :          INDEX('Step 1_Metric 7'!$W$1:$AD$99999,    99999,    MATCH(CONCATENATE($AL720," - ",$AI720),'Step 1_Metric 7'!$W$1:$AD$1,0)),
'Step 1_Metric 7'!$C$1:$C$99999,       $AM720,    'Step 1_Metric 7'!$D$1:$D$99999,     $AG720         )</f>
        <v>0</v>
      </c>
      <c r="AP720" s="104">
        <f t="shared" si="685"/>
        <v>0</v>
      </c>
      <c r="AQ720" s="104">
        <f t="shared" si="686"/>
        <v>0</v>
      </c>
      <c r="AR720" s="104" t="str">
        <f t="shared" si="687"/>
        <v/>
      </c>
      <c r="AS720" s="104" t="str">
        <f t="shared" si="688"/>
        <v/>
      </c>
      <c r="AT720" s="104" t="str">
        <f t="shared" si="689"/>
        <v/>
      </c>
      <c r="AU720" s="104">
        <f t="shared" si="690"/>
        <v>0</v>
      </c>
    </row>
    <row r="721" spans="32:47" x14ac:dyDescent="0.25">
      <c r="AF721" s="40">
        <f t="shared" si="644"/>
        <v>30</v>
      </c>
      <c r="AG721" s="40" t="str">
        <f t="shared" si="683"/>
        <v/>
      </c>
      <c r="AH721" s="40">
        <f t="shared" si="693"/>
        <v>7</v>
      </c>
      <c r="AI721" s="40" t="str">
        <f t="shared" ref="AI721:AK721" si="707">AI697</f>
        <v>Output</v>
      </c>
      <c r="AJ721" s="40">
        <f t="shared" si="707"/>
        <v>1</v>
      </c>
      <c r="AK721" s="40" t="str">
        <f t="shared" si="707"/>
        <v>Priority Metric</v>
      </c>
      <c r="AL721" s="40" t="str">
        <f t="shared" si="701"/>
        <v>Post</v>
      </c>
      <c r="AM721" s="40">
        <f t="shared" si="697"/>
        <v>2</v>
      </c>
      <c r="AN721" s="40">
        <f>VLOOKUP(AM721,'Inputs_Metric 7'!$G$49:$H$51,2,FALSE)</f>
        <v>0.5</v>
      </c>
      <c r="AO721" s="104">
        <f>SUMIFS(
INDEX('Step 1_Metric 7'!$W$1:$AD$99999,    1,    MATCH(CONCATENATE($AL721," - ",$AI721),'Step 1_Metric 7'!$W$1:$AD$1,0))         :          INDEX('Step 1_Metric 7'!$W$1:$AD$99999,    99999,    MATCH(CONCATENATE($AL721," - ",$AI721),'Step 1_Metric 7'!$W$1:$AD$1,0)),
'Step 1_Metric 7'!$C$1:$C$99999,       $AM721,    'Step 1_Metric 7'!$D$1:$D$99999,     $AG721         )</f>
        <v>0</v>
      </c>
      <c r="AP721" s="104" t="str">
        <f t="shared" si="685"/>
        <v/>
      </c>
      <c r="AQ721" s="104" t="str">
        <f t="shared" si="686"/>
        <v/>
      </c>
      <c r="AR721" s="104" t="str">
        <f t="shared" si="687"/>
        <v/>
      </c>
      <c r="AS721" s="104" t="str">
        <f t="shared" si="688"/>
        <v/>
      </c>
      <c r="AT721" s="104">
        <f t="shared" si="689"/>
        <v>0</v>
      </c>
      <c r="AU721" s="104">
        <f t="shared" si="690"/>
        <v>0</v>
      </c>
    </row>
    <row r="722" spans="32:47" x14ac:dyDescent="0.25">
      <c r="AF722" s="40">
        <f t="shared" si="644"/>
        <v>30</v>
      </c>
      <c r="AG722" s="40" t="str">
        <f t="shared" si="683"/>
        <v/>
      </c>
      <c r="AH722" s="40">
        <f t="shared" si="693"/>
        <v>7</v>
      </c>
      <c r="AI722" s="40" t="str">
        <f t="shared" ref="AI722:AK722" si="708">AI698</f>
        <v>Output</v>
      </c>
      <c r="AJ722" s="40">
        <f t="shared" si="708"/>
        <v>1</v>
      </c>
      <c r="AK722" s="40" t="str">
        <f t="shared" si="708"/>
        <v>Priority Metric</v>
      </c>
      <c r="AL722" s="40" t="str">
        <f t="shared" si="701"/>
        <v>Post</v>
      </c>
      <c r="AM722" s="40">
        <f t="shared" si="697"/>
        <v>20</v>
      </c>
      <c r="AN722" s="40">
        <f>VLOOKUP(AM722,'Inputs_Metric 7'!$G$49:$H$51,2,FALSE)</f>
        <v>0.05</v>
      </c>
      <c r="AO722" s="104">
        <f>SUMIFS(
INDEX('Step 1_Metric 7'!$W$1:$AD$99999,    1,    MATCH(CONCATENATE($AL722," - ",$AI722),'Step 1_Metric 7'!$W$1:$AD$1,0))         :          INDEX('Step 1_Metric 7'!$W$1:$AD$99999,    99999,    MATCH(CONCATENATE($AL722," - ",$AI722),'Step 1_Metric 7'!$W$1:$AD$1,0)),
'Step 1_Metric 7'!$C$1:$C$99999,       $AM722,    'Step 1_Metric 7'!$D$1:$D$99999,     $AG722         )</f>
        <v>0</v>
      </c>
      <c r="AP722" s="104" t="str">
        <f t="shared" si="685"/>
        <v/>
      </c>
      <c r="AQ722" s="104" t="str">
        <f t="shared" si="686"/>
        <v/>
      </c>
      <c r="AR722" s="104">
        <f t="shared" si="687"/>
        <v>0</v>
      </c>
      <c r="AS722" s="104">
        <f t="shared" si="688"/>
        <v>0</v>
      </c>
      <c r="AT722" s="104" t="str">
        <f t="shared" si="689"/>
        <v/>
      </c>
      <c r="AU722" s="104">
        <f t="shared" si="690"/>
        <v>0</v>
      </c>
    </row>
    <row r="723" spans="32:47" x14ac:dyDescent="0.25">
      <c r="AF723" s="40">
        <f t="shared" si="644"/>
        <v>30</v>
      </c>
      <c r="AG723" s="40" t="str">
        <f t="shared" si="683"/>
        <v/>
      </c>
      <c r="AH723" s="40">
        <f t="shared" si="693"/>
        <v>7</v>
      </c>
      <c r="AI723" s="40" t="str">
        <f t="shared" ref="AI723:AK723" si="709">AI699</f>
        <v>Output</v>
      </c>
      <c r="AJ723" s="40">
        <f t="shared" si="709"/>
        <v>1</v>
      </c>
      <c r="AK723" s="40" t="str">
        <f t="shared" si="709"/>
        <v>Priority Metric</v>
      </c>
      <c r="AL723" s="40" t="str">
        <f t="shared" si="701"/>
        <v>Post</v>
      </c>
      <c r="AM723" s="40">
        <f t="shared" si="697"/>
        <v>100</v>
      </c>
      <c r="AN723" s="40">
        <f>VLOOKUP(AM723,'Inputs_Metric 7'!$G$49:$H$51,2,FALSE)</f>
        <v>0.01</v>
      </c>
      <c r="AO723" s="104">
        <f>SUMIFS(
INDEX('Step 1_Metric 7'!$W$1:$AD$99999,    1,    MATCH(CONCATENATE($AL723," - ",$AI723),'Step 1_Metric 7'!$W$1:$AD$1,0))         :          INDEX('Step 1_Metric 7'!$W$1:$AD$99999,    99999,    MATCH(CONCATENATE($AL723," - ",$AI723),'Step 1_Metric 7'!$W$1:$AD$1,0)),
'Step 1_Metric 7'!$C$1:$C$99999,       $AM723,    'Step 1_Metric 7'!$D$1:$D$99999,     $AG723         )</f>
        <v>0</v>
      </c>
      <c r="AP723" s="104">
        <f t="shared" si="685"/>
        <v>0</v>
      </c>
      <c r="AQ723" s="104">
        <f t="shared" si="686"/>
        <v>0</v>
      </c>
      <c r="AR723" s="104" t="str">
        <f t="shared" si="687"/>
        <v/>
      </c>
      <c r="AS723" s="104" t="str">
        <f t="shared" si="688"/>
        <v/>
      </c>
      <c r="AT723" s="104" t="str">
        <f t="shared" si="689"/>
        <v/>
      </c>
      <c r="AU723" s="104">
        <f t="shared" si="690"/>
        <v>0</v>
      </c>
    </row>
    <row r="724" spans="32:47" x14ac:dyDescent="0.25">
      <c r="AF724" s="40">
        <f t="shared" si="644"/>
        <v>31</v>
      </c>
      <c r="AG724" s="40" t="str">
        <f t="shared" si="683"/>
        <v/>
      </c>
      <c r="AH724" s="40">
        <f t="shared" si="693"/>
        <v>7</v>
      </c>
      <c r="AI724" s="40" t="str">
        <f t="shared" ref="AI724:AK724" si="710">AI700</f>
        <v>Proprietor's Income</v>
      </c>
      <c r="AJ724" s="40">
        <f t="shared" si="710"/>
        <v>10</v>
      </c>
      <c r="AK724" s="40" t="str">
        <f t="shared" si="710"/>
        <v>Metric</v>
      </c>
      <c r="AL724" s="40" t="str">
        <f t="shared" si="701"/>
        <v>Pre</v>
      </c>
      <c r="AM724" s="40">
        <f t="shared" si="697"/>
        <v>2</v>
      </c>
      <c r="AN724" s="40">
        <f>VLOOKUP(AM724,'Inputs_Metric 7'!$G$49:$H$51,2,FALSE)</f>
        <v>0.5</v>
      </c>
      <c r="AO724" s="104">
        <f>SUMIFS(
INDEX('Step 1_Metric 7'!$W$1:$AD$99999,    1,    MATCH(CONCATENATE($AL724," - ",$AI724),'Step 1_Metric 7'!$W$1:$AD$1,0))         :          INDEX('Step 1_Metric 7'!$W$1:$AD$99999,    99999,    MATCH(CONCATENATE($AL724," - ",$AI724),'Step 1_Metric 7'!$W$1:$AD$1,0)),
'Step 1_Metric 7'!$C$1:$C$99999,       $AM724,    'Step 1_Metric 7'!$D$1:$D$99999,     $AG724         )</f>
        <v>0</v>
      </c>
      <c r="AP724" s="104" t="str">
        <f t="shared" si="685"/>
        <v/>
      </c>
      <c r="AQ724" s="104" t="str">
        <f t="shared" si="686"/>
        <v/>
      </c>
      <c r="AR724" s="104" t="str">
        <f t="shared" si="687"/>
        <v/>
      </c>
      <c r="AS724" s="104" t="str">
        <f t="shared" si="688"/>
        <v/>
      </c>
      <c r="AT724" s="104">
        <f t="shared" si="689"/>
        <v>0</v>
      </c>
      <c r="AU724" s="104">
        <f t="shared" si="690"/>
        <v>0</v>
      </c>
    </row>
    <row r="725" spans="32:47" x14ac:dyDescent="0.25">
      <c r="AF725" s="40">
        <f t="shared" si="644"/>
        <v>31</v>
      </c>
      <c r="AG725" s="40" t="str">
        <f t="shared" si="683"/>
        <v/>
      </c>
      <c r="AH725" s="40">
        <f t="shared" si="693"/>
        <v>7</v>
      </c>
      <c r="AI725" s="40" t="str">
        <f t="shared" ref="AI725:AK725" si="711">AI701</f>
        <v>Proprietor's Income</v>
      </c>
      <c r="AJ725" s="40">
        <f t="shared" si="711"/>
        <v>10</v>
      </c>
      <c r="AK725" s="40" t="str">
        <f t="shared" si="711"/>
        <v>Metric</v>
      </c>
      <c r="AL725" s="40" t="str">
        <f t="shared" si="701"/>
        <v>Pre</v>
      </c>
      <c r="AM725" s="40">
        <f t="shared" si="697"/>
        <v>20</v>
      </c>
      <c r="AN725" s="40">
        <f>VLOOKUP(AM725,'Inputs_Metric 7'!$G$49:$H$51,2,FALSE)</f>
        <v>0.05</v>
      </c>
      <c r="AO725" s="104">
        <f>SUMIFS(
INDEX('Step 1_Metric 7'!$W$1:$AD$99999,    1,    MATCH(CONCATENATE($AL725," - ",$AI725),'Step 1_Metric 7'!$W$1:$AD$1,0))         :          INDEX('Step 1_Metric 7'!$W$1:$AD$99999,    99999,    MATCH(CONCATENATE($AL725," - ",$AI725),'Step 1_Metric 7'!$W$1:$AD$1,0)),
'Step 1_Metric 7'!$C$1:$C$99999,       $AM725,    'Step 1_Metric 7'!$D$1:$D$99999,     $AG725         )</f>
        <v>0</v>
      </c>
      <c r="AP725" s="104" t="str">
        <f t="shared" si="685"/>
        <v/>
      </c>
      <c r="AQ725" s="104" t="str">
        <f t="shared" si="686"/>
        <v/>
      </c>
      <c r="AR725" s="104">
        <f t="shared" si="687"/>
        <v>0</v>
      </c>
      <c r="AS725" s="104">
        <f t="shared" si="688"/>
        <v>0</v>
      </c>
      <c r="AT725" s="104" t="str">
        <f t="shared" si="689"/>
        <v/>
      </c>
      <c r="AU725" s="104">
        <f t="shared" si="690"/>
        <v>0</v>
      </c>
    </row>
    <row r="726" spans="32:47" x14ac:dyDescent="0.25">
      <c r="AF726" s="40">
        <f t="shared" si="644"/>
        <v>31</v>
      </c>
      <c r="AG726" s="40" t="str">
        <f t="shared" si="683"/>
        <v/>
      </c>
      <c r="AH726" s="40">
        <f t="shared" si="693"/>
        <v>7</v>
      </c>
      <c r="AI726" s="40" t="str">
        <f t="shared" ref="AI726:AK726" si="712">AI702</f>
        <v>Proprietor's Income</v>
      </c>
      <c r="AJ726" s="40">
        <f t="shared" si="712"/>
        <v>10</v>
      </c>
      <c r="AK726" s="40" t="str">
        <f t="shared" si="712"/>
        <v>Metric</v>
      </c>
      <c r="AL726" s="40" t="str">
        <f t="shared" si="701"/>
        <v>Pre</v>
      </c>
      <c r="AM726" s="40">
        <f t="shared" si="697"/>
        <v>100</v>
      </c>
      <c r="AN726" s="40">
        <f>VLOOKUP(AM726,'Inputs_Metric 7'!$G$49:$H$51,2,FALSE)</f>
        <v>0.01</v>
      </c>
      <c r="AO726" s="104">
        <f>SUMIFS(
INDEX('Step 1_Metric 7'!$W$1:$AD$99999,    1,    MATCH(CONCATENATE($AL726," - ",$AI726),'Step 1_Metric 7'!$W$1:$AD$1,0))         :          INDEX('Step 1_Metric 7'!$W$1:$AD$99999,    99999,    MATCH(CONCATENATE($AL726," - ",$AI726),'Step 1_Metric 7'!$W$1:$AD$1,0)),
'Step 1_Metric 7'!$C$1:$C$99999,       $AM726,    'Step 1_Metric 7'!$D$1:$D$99999,     $AG726         )</f>
        <v>0</v>
      </c>
      <c r="AP726" s="104">
        <f t="shared" si="685"/>
        <v>0</v>
      </c>
      <c r="AQ726" s="104">
        <f t="shared" si="686"/>
        <v>0</v>
      </c>
      <c r="AR726" s="104" t="str">
        <f t="shared" si="687"/>
        <v/>
      </c>
      <c r="AS726" s="104" t="str">
        <f t="shared" si="688"/>
        <v/>
      </c>
      <c r="AT726" s="104" t="str">
        <f t="shared" si="689"/>
        <v/>
      </c>
      <c r="AU726" s="104">
        <f t="shared" si="690"/>
        <v>0</v>
      </c>
    </row>
    <row r="727" spans="32:47" x14ac:dyDescent="0.25">
      <c r="AF727" s="40">
        <f t="shared" si="644"/>
        <v>31</v>
      </c>
      <c r="AG727" s="40" t="str">
        <f t="shared" si="683"/>
        <v/>
      </c>
      <c r="AH727" s="40">
        <f t="shared" si="693"/>
        <v>7</v>
      </c>
      <c r="AI727" s="40" t="str">
        <f t="shared" ref="AI727:AK727" si="713">AI703</f>
        <v>Proprietor's Income</v>
      </c>
      <c r="AJ727" s="40">
        <f t="shared" si="713"/>
        <v>10</v>
      </c>
      <c r="AK727" s="40" t="str">
        <f t="shared" si="713"/>
        <v>Metric</v>
      </c>
      <c r="AL727" s="40" t="str">
        <f t="shared" si="701"/>
        <v>Post</v>
      </c>
      <c r="AM727" s="40">
        <f t="shared" si="697"/>
        <v>2</v>
      </c>
      <c r="AN727" s="40">
        <f>VLOOKUP(AM727,'Inputs_Metric 7'!$G$49:$H$51,2,FALSE)</f>
        <v>0.5</v>
      </c>
      <c r="AO727" s="104">
        <f>SUMIFS(
INDEX('Step 1_Metric 7'!$W$1:$AD$99999,    1,    MATCH(CONCATENATE($AL727," - ",$AI727),'Step 1_Metric 7'!$W$1:$AD$1,0))         :          INDEX('Step 1_Metric 7'!$W$1:$AD$99999,    99999,    MATCH(CONCATENATE($AL727," - ",$AI727),'Step 1_Metric 7'!$W$1:$AD$1,0)),
'Step 1_Metric 7'!$C$1:$C$99999,       $AM727,    'Step 1_Metric 7'!$D$1:$D$99999,     $AG727         )</f>
        <v>0</v>
      </c>
      <c r="AP727" s="104" t="str">
        <f t="shared" si="685"/>
        <v/>
      </c>
      <c r="AQ727" s="104" t="str">
        <f t="shared" si="686"/>
        <v/>
      </c>
      <c r="AR727" s="104" t="str">
        <f t="shared" si="687"/>
        <v/>
      </c>
      <c r="AS727" s="104" t="str">
        <f t="shared" si="688"/>
        <v/>
      </c>
      <c r="AT727" s="104">
        <f t="shared" si="689"/>
        <v>0</v>
      </c>
      <c r="AU727" s="104">
        <f t="shared" si="690"/>
        <v>0</v>
      </c>
    </row>
    <row r="728" spans="32:47" x14ac:dyDescent="0.25">
      <c r="AF728" s="40">
        <f t="shared" si="644"/>
        <v>31</v>
      </c>
      <c r="AG728" s="40" t="str">
        <f t="shared" si="683"/>
        <v/>
      </c>
      <c r="AH728" s="40">
        <f t="shared" si="693"/>
        <v>7</v>
      </c>
      <c r="AI728" s="40" t="str">
        <f t="shared" ref="AI728:AK728" si="714">AI704</f>
        <v>Proprietor's Income</v>
      </c>
      <c r="AJ728" s="40">
        <f t="shared" si="714"/>
        <v>10</v>
      </c>
      <c r="AK728" s="40" t="str">
        <f t="shared" si="714"/>
        <v>Metric</v>
      </c>
      <c r="AL728" s="40" t="str">
        <f t="shared" si="701"/>
        <v>Post</v>
      </c>
      <c r="AM728" s="40">
        <f t="shared" si="697"/>
        <v>20</v>
      </c>
      <c r="AN728" s="40">
        <f>VLOOKUP(AM728,'Inputs_Metric 7'!$G$49:$H$51,2,FALSE)</f>
        <v>0.05</v>
      </c>
      <c r="AO728" s="104">
        <f>SUMIFS(
INDEX('Step 1_Metric 7'!$W$1:$AD$99999,    1,    MATCH(CONCATENATE($AL728," - ",$AI728),'Step 1_Metric 7'!$W$1:$AD$1,0))         :          INDEX('Step 1_Metric 7'!$W$1:$AD$99999,    99999,    MATCH(CONCATENATE($AL728," - ",$AI728),'Step 1_Metric 7'!$W$1:$AD$1,0)),
'Step 1_Metric 7'!$C$1:$C$99999,       $AM728,    'Step 1_Metric 7'!$D$1:$D$99999,     $AG728         )</f>
        <v>0</v>
      </c>
      <c r="AP728" s="104" t="str">
        <f t="shared" si="685"/>
        <v/>
      </c>
      <c r="AQ728" s="104" t="str">
        <f t="shared" si="686"/>
        <v/>
      </c>
      <c r="AR728" s="104">
        <f t="shared" si="687"/>
        <v>0</v>
      </c>
      <c r="AS728" s="104">
        <f t="shared" si="688"/>
        <v>0</v>
      </c>
      <c r="AT728" s="104" t="str">
        <f t="shared" si="689"/>
        <v/>
      </c>
      <c r="AU728" s="104">
        <f t="shared" si="690"/>
        <v>0</v>
      </c>
    </row>
    <row r="729" spans="32:47" x14ac:dyDescent="0.25">
      <c r="AF729" s="40">
        <f t="shared" si="644"/>
        <v>31</v>
      </c>
      <c r="AG729" s="40" t="str">
        <f t="shared" si="683"/>
        <v/>
      </c>
      <c r="AH729" s="40">
        <f t="shared" si="693"/>
        <v>7</v>
      </c>
      <c r="AI729" s="40" t="str">
        <f t="shared" ref="AI729:AK729" si="715">AI705</f>
        <v>Proprietor's Income</v>
      </c>
      <c r="AJ729" s="40">
        <f t="shared" si="715"/>
        <v>10</v>
      </c>
      <c r="AK729" s="40" t="str">
        <f t="shared" si="715"/>
        <v>Metric</v>
      </c>
      <c r="AL729" s="40" t="str">
        <f t="shared" si="701"/>
        <v>Post</v>
      </c>
      <c r="AM729" s="40">
        <f t="shared" si="697"/>
        <v>100</v>
      </c>
      <c r="AN729" s="40">
        <f>VLOOKUP(AM729,'Inputs_Metric 7'!$G$49:$H$51,2,FALSE)</f>
        <v>0.01</v>
      </c>
      <c r="AO729" s="104">
        <f>SUMIFS(
INDEX('Step 1_Metric 7'!$W$1:$AD$99999,    1,    MATCH(CONCATENATE($AL729," - ",$AI729),'Step 1_Metric 7'!$W$1:$AD$1,0))         :          INDEX('Step 1_Metric 7'!$W$1:$AD$99999,    99999,    MATCH(CONCATENATE($AL729," - ",$AI729),'Step 1_Metric 7'!$W$1:$AD$1,0)),
'Step 1_Metric 7'!$C$1:$C$99999,       $AM729,    'Step 1_Metric 7'!$D$1:$D$99999,     $AG729         )</f>
        <v>0</v>
      </c>
      <c r="AP729" s="104">
        <f t="shared" si="685"/>
        <v>0</v>
      </c>
      <c r="AQ729" s="104">
        <f t="shared" si="686"/>
        <v>0</v>
      </c>
      <c r="AR729" s="104" t="str">
        <f t="shared" si="687"/>
        <v/>
      </c>
      <c r="AS729" s="104" t="str">
        <f t="shared" si="688"/>
        <v/>
      </c>
      <c r="AT729" s="104" t="str">
        <f t="shared" si="689"/>
        <v/>
      </c>
      <c r="AU729" s="104">
        <f t="shared" si="690"/>
        <v>0</v>
      </c>
    </row>
    <row r="730" spans="32:47" x14ac:dyDescent="0.25">
      <c r="AF730" s="40">
        <f t="shared" si="644"/>
        <v>31</v>
      </c>
      <c r="AG730" s="40" t="str">
        <f t="shared" si="683"/>
        <v/>
      </c>
      <c r="AH730" s="40">
        <f t="shared" si="693"/>
        <v>7</v>
      </c>
      <c r="AI730" s="40" t="str">
        <f t="shared" ref="AI730:AK730" si="716">AI706</f>
        <v>Labor Income</v>
      </c>
      <c r="AJ730" s="40">
        <f t="shared" si="716"/>
        <v>11</v>
      </c>
      <c r="AK730" s="40" t="str">
        <f t="shared" si="716"/>
        <v>Metric</v>
      </c>
      <c r="AL730" s="40" t="str">
        <f t="shared" si="701"/>
        <v>Pre</v>
      </c>
      <c r="AM730" s="40">
        <f t="shared" si="697"/>
        <v>2</v>
      </c>
      <c r="AN730" s="40">
        <f>VLOOKUP(AM730,'Inputs_Metric 7'!$G$49:$H$51,2,FALSE)</f>
        <v>0.5</v>
      </c>
      <c r="AO730" s="104">
        <f>SUMIFS(
INDEX('Step 1_Metric 7'!$W$1:$AD$99999,    1,    MATCH(CONCATENATE($AL730," - ",$AI730),'Step 1_Metric 7'!$W$1:$AD$1,0))         :          INDEX('Step 1_Metric 7'!$W$1:$AD$99999,    99999,    MATCH(CONCATENATE($AL730," - ",$AI730),'Step 1_Metric 7'!$W$1:$AD$1,0)),
'Step 1_Metric 7'!$C$1:$C$99999,       $AM730,    'Step 1_Metric 7'!$D$1:$D$99999,     $AG730         )</f>
        <v>0</v>
      </c>
      <c r="AP730" s="104" t="str">
        <f t="shared" si="685"/>
        <v/>
      </c>
      <c r="AQ730" s="104" t="str">
        <f t="shared" si="686"/>
        <v/>
      </c>
      <c r="AR730" s="104" t="str">
        <f t="shared" si="687"/>
        <v/>
      </c>
      <c r="AS730" s="104" t="str">
        <f t="shared" si="688"/>
        <v/>
      </c>
      <c r="AT730" s="104">
        <f t="shared" si="689"/>
        <v>0</v>
      </c>
      <c r="AU730" s="104">
        <f t="shared" si="690"/>
        <v>0</v>
      </c>
    </row>
    <row r="731" spans="32:47" x14ac:dyDescent="0.25">
      <c r="AF731" s="40">
        <f t="shared" si="644"/>
        <v>31</v>
      </c>
      <c r="AG731" s="40" t="str">
        <f t="shared" si="683"/>
        <v/>
      </c>
      <c r="AH731" s="40">
        <f t="shared" si="693"/>
        <v>7</v>
      </c>
      <c r="AI731" s="40" t="str">
        <f t="shared" ref="AI731:AK731" si="717">AI707</f>
        <v>Labor Income</v>
      </c>
      <c r="AJ731" s="40">
        <f t="shared" si="717"/>
        <v>11</v>
      </c>
      <c r="AK731" s="40" t="str">
        <f t="shared" si="717"/>
        <v>Metric</v>
      </c>
      <c r="AL731" s="40" t="str">
        <f t="shared" si="701"/>
        <v>Pre</v>
      </c>
      <c r="AM731" s="40">
        <f t="shared" si="697"/>
        <v>20</v>
      </c>
      <c r="AN731" s="40">
        <f>VLOOKUP(AM731,'Inputs_Metric 7'!$G$49:$H$51,2,FALSE)</f>
        <v>0.05</v>
      </c>
      <c r="AO731" s="104">
        <f>SUMIFS(
INDEX('Step 1_Metric 7'!$W$1:$AD$99999,    1,    MATCH(CONCATENATE($AL731," - ",$AI731),'Step 1_Metric 7'!$W$1:$AD$1,0))         :          INDEX('Step 1_Metric 7'!$W$1:$AD$99999,    99999,    MATCH(CONCATENATE($AL731," - ",$AI731),'Step 1_Metric 7'!$W$1:$AD$1,0)),
'Step 1_Metric 7'!$C$1:$C$99999,       $AM731,    'Step 1_Metric 7'!$D$1:$D$99999,     $AG731         )</f>
        <v>0</v>
      </c>
      <c r="AP731" s="104" t="str">
        <f t="shared" si="685"/>
        <v/>
      </c>
      <c r="AQ731" s="104" t="str">
        <f t="shared" si="686"/>
        <v/>
      </c>
      <c r="AR731" s="104">
        <f t="shared" si="687"/>
        <v>0</v>
      </c>
      <c r="AS731" s="104">
        <f t="shared" si="688"/>
        <v>0</v>
      </c>
      <c r="AT731" s="104" t="str">
        <f t="shared" si="689"/>
        <v/>
      </c>
      <c r="AU731" s="104">
        <f t="shared" si="690"/>
        <v>0</v>
      </c>
    </row>
    <row r="732" spans="32:47" x14ac:dyDescent="0.25">
      <c r="AF732" s="40">
        <f t="shared" si="644"/>
        <v>31</v>
      </c>
      <c r="AG732" s="40" t="str">
        <f t="shared" si="683"/>
        <v/>
      </c>
      <c r="AH732" s="40">
        <f t="shared" si="693"/>
        <v>7</v>
      </c>
      <c r="AI732" s="40" t="str">
        <f t="shared" ref="AI732:AK732" si="718">AI708</f>
        <v>Labor Income</v>
      </c>
      <c r="AJ732" s="40">
        <f t="shared" si="718"/>
        <v>11</v>
      </c>
      <c r="AK732" s="40" t="str">
        <f t="shared" si="718"/>
        <v>Metric</v>
      </c>
      <c r="AL732" s="40" t="str">
        <f t="shared" si="701"/>
        <v>Pre</v>
      </c>
      <c r="AM732" s="40">
        <f t="shared" si="697"/>
        <v>100</v>
      </c>
      <c r="AN732" s="40">
        <f>VLOOKUP(AM732,'Inputs_Metric 7'!$G$49:$H$51,2,FALSE)</f>
        <v>0.01</v>
      </c>
      <c r="AO732" s="104">
        <f>SUMIFS(
INDEX('Step 1_Metric 7'!$W$1:$AD$99999,    1,    MATCH(CONCATENATE($AL732," - ",$AI732),'Step 1_Metric 7'!$W$1:$AD$1,0))         :          INDEX('Step 1_Metric 7'!$W$1:$AD$99999,    99999,    MATCH(CONCATENATE($AL732," - ",$AI732),'Step 1_Metric 7'!$W$1:$AD$1,0)),
'Step 1_Metric 7'!$C$1:$C$99999,       $AM732,    'Step 1_Metric 7'!$D$1:$D$99999,     $AG732         )</f>
        <v>0</v>
      </c>
      <c r="AP732" s="104">
        <f t="shared" si="685"/>
        <v>0</v>
      </c>
      <c r="AQ732" s="104">
        <f t="shared" si="686"/>
        <v>0</v>
      </c>
      <c r="AR732" s="104" t="str">
        <f t="shared" si="687"/>
        <v/>
      </c>
      <c r="AS732" s="104" t="str">
        <f t="shared" si="688"/>
        <v/>
      </c>
      <c r="AT732" s="104" t="str">
        <f t="shared" si="689"/>
        <v/>
      </c>
      <c r="AU732" s="104">
        <f t="shared" si="690"/>
        <v>0</v>
      </c>
    </row>
    <row r="733" spans="32:47" x14ac:dyDescent="0.25">
      <c r="AF733" s="40">
        <f t="shared" ref="AF733:AF796" si="719">AF709+1</f>
        <v>31</v>
      </c>
      <c r="AG733" s="40" t="str">
        <f t="shared" si="683"/>
        <v/>
      </c>
      <c r="AH733" s="40">
        <f t="shared" si="693"/>
        <v>7</v>
      </c>
      <c r="AI733" s="40" t="str">
        <f t="shared" ref="AI733:AK733" si="720">AI709</f>
        <v>Labor Income</v>
      </c>
      <c r="AJ733" s="40">
        <f t="shared" si="720"/>
        <v>11</v>
      </c>
      <c r="AK733" s="40" t="str">
        <f t="shared" si="720"/>
        <v>Metric</v>
      </c>
      <c r="AL733" s="40" t="str">
        <f t="shared" si="701"/>
        <v>Post</v>
      </c>
      <c r="AM733" s="40">
        <f t="shared" si="697"/>
        <v>2</v>
      </c>
      <c r="AN733" s="40">
        <f>VLOOKUP(AM733,'Inputs_Metric 7'!$G$49:$H$51,2,FALSE)</f>
        <v>0.5</v>
      </c>
      <c r="AO733" s="104">
        <f>SUMIFS(
INDEX('Step 1_Metric 7'!$W$1:$AD$99999,    1,    MATCH(CONCATENATE($AL733," - ",$AI733),'Step 1_Metric 7'!$W$1:$AD$1,0))         :          INDEX('Step 1_Metric 7'!$W$1:$AD$99999,    99999,    MATCH(CONCATENATE($AL733," - ",$AI733),'Step 1_Metric 7'!$W$1:$AD$1,0)),
'Step 1_Metric 7'!$C$1:$C$99999,       $AM733,    'Step 1_Metric 7'!$D$1:$D$99999,     $AG733         )</f>
        <v>0</v>
      </c>
      <c r="AP733" s="104" t="str">
        <f t="shared" si="685"/>
        <v/>
      </c>
      <c r="AQ733" s="104" t="str">
        <f t="shared" si="686"/>
        <v/>
      </c>
      <c r="AR733" s="104" t="str">
        <f t="shared" si="687"/>
        <v/>
      </c>
      <c r="AS733" s="104" t="str">
        <f t="shared" si="688"/>
        <v/>
      </c>
      <c r="AT733" s="104">
        <f t="shared" si="689"/>
        <v>0</v>
      </c>
      <c r="AU733" s="104">
        <f t="shared" si="690"/>
        <v>0</v>
      </c>
    </row>
    <row r="734" spans="32:47" x14ac:dyDescent="0.25">
      <c r="AF734" s="40">
        <f t="shared" si="719"/>
        <v>31</v>
      </c>
      <c r="AG734" s="40" t="str">
        <f t="shared" si="683"/>
        <v/>
      </c>
      <c r="AH734" s="40">
        <f t="shared" si="693"/>
        <v>7</v>
      </c>
      <c r="AI734" s="40" t="str">
        <f t="shared" ref="AI734:AK734" si="721">AI710</f>
        <v>Labor Income</v>
      </c>
      <c r="AJ734" s="40">
        <f t="shared" si="721"/>
        <v>11</v>
      </c>
      <c r="AK734" s="40" t="str">
        <f t="shared" si="721"/>
        <v>Metric</v>
      </c>
      <c r="AL734" s="40" t="str">
        <f t="shared" si="701"/>
        <v>Post</v>
      </c>
      <c r="AM734" s="40">
        <f t="shared" si="697"/>
        <v>20</v>
      </c>
      <c r="AN734" s="40">
        <f>VLOOKUP(AM734,'Inputs_Metric 7'!$G$49:$H$51,2,FALSE)</f>
        <v>0.05</v>
      </c>
      <c r="AO734" s="104">
        <f>SUMIFS(
INDEX('Step 1_Metric 7'!$W$1:$AD$99999,    1,    MATCH(CONCATENATE($AL734," - ",$AI734),'Step 1_Metric 7'!$W$1:$AD$1,0))         :          INDEX('Step 1_Metric 7'!$W$1:$AD$99999,    99999,    MATCH(CONCATENATE($AL734," - ",$AI734),'Step 1_Metric 7'!$W$1:$AD$1,0)),
'Step 1_Metric 7'!$C$1:$C$99999,       $AM734,    'Step 1_Metric 7'!$D$1:$D$99999,     $AG734         )</f>
        <v>0</v>
      </c>
      <c r="AP734" s="104" t="str">
        <f t="shared" si="685"/>
        <v/>
      </c>
      <c r="AQ734" s="104" t="str">
        <f t="shared" si="686"/>
        <v/>
      </c>
      <c r="AR734" s="104">
        <f t="shared" si="687"/>
        <v>0</v>
      </c>
      <c r="AS734" s="104">
        <f t="shared" si="688"/>
        <v>0</v>
      </c>
      <c r="AT734" s="104" t="str">
        <f t="shared" si="689"/>
        <v/>
      </c>
      <c r="AU734" s="104">
        <f t="shared" si="690"/>
        <v>0</v>
      </c>
    </row>
    <row r="735" spans="32:47" x14ac:dyDescent="0.25">
      <c r="AF735" s="40">
        <f t="shared" si="719"/>
        <v>31</v>
      </c>
      <c r="AG735" s="40" t="str">
        <f t="shared" si="683"/>
        <v/>
      </c>
      <c r="AH735" s="40">
        <f t="shared" si="693"/>
        <v>7</v>
      </c>
      <c r="AI735" s="40" t="str">
        <f t="shared" ref="AI735:AK735" si="722">AI711</f>
        <v>Labor Income</v>
      </c>
      <c r="AJ735" s="40">
        <f t="shared" si="722"/>
        <v>11</v>
      </c>
      <c r="AK735" s="40" t="str">
        <f t="shared" si="722"/>
        <v>Metric</v>
      </c>
      <c r="AL735" s="40" t="str">
        <f t="shared" si="701"/>
        <v>Post</v>
      </c>
      <c r="AM735" s="40">
        <f t="shared" si="697"/>
        <v>100</v>
      </c>
      <c r="AN735" s="40">
        <f>VLOOKUP(AM735,'Inputs_Metric 7'!$G$49:$H$51,2,FALSE)</f>
        <v>0.01</v>
      </c>
      <c r="AO735" s="104">
        <f>SUMIFS(
INDEX('Step 1_Metric 7'!$W$1:$AD$99999,    1,    MATCH(CONCATENATE($AL735," - ",$AI735),'Step 1_Metric 7'!$W$1:$AD$1,0))         :          INDEX('Step 1_Metric 7'!$W$1:$AD$99999,    99999,    MATCH(CONCATENATE($AL735," - ",$AI735),'Step 1_Metric 7'!$W$1:$AD$1,0)),
'Step 1_Metric 7'!$C$1:$C$99999,       $AM735,    'Step 1_Metric 7'!$D$1:$D$99999,     $AG735         )</f>
        <v>0</v>
      </c>
      <c r="AP735" s="104">
        <f t="shared" si="685"/>
        <v>0</v>
      </c>
      <c r="AQ735" s="104">
        <f t="shared" si="686"/>
        <v>0</v>
      </c>
      <c r="AR735" s="104" t="str">
        <f t="shared" si="687"/>
        <v/>
      </c>
      <c r="AS735" s="104" t="str">
        <f t="shared" si="688"/>
        <v/>
      </c>
      <c r="AT735" s="104" t="str">
        <f t="shared" si="689"/>
        <v/>
      </c>
      <c r="AU735" s="104">
        <f t="shared" si="690"/>
        <v>0</v>
      </c>
    </row>
    <row r="736" spans="32:47" x14ac:dyDescent="0.25">
      <c r="AF736" s="40">
        <f t="shared" si="719"/>
        <v>31</v>
      </c>
      <c r="AG736" s="40" t="str">
        <f t="shared" si="683"/>
        <v/>
      </c>
      <c r="AH736" s="40">
        <f t="shared" si="693"/>
        <v>7</v>
      </c>
      <c r="AI736" s="40" t="str">
        <f t="shared" ref="AI736:AK736" si="723">AI712</f>
        <v>Employment</v>
      </c>
      <c r="AJ736" s="40">
        <f t="shared" si="723"/>
        <v>12</v>
      </c>
      <c r="AK736" s="40" t="str">
        <f t="shared" si="723"/>
        <v>Metric</v>
      </c>
      <c r="AL736" s="40" t="str">
        <f t="shared" si="701"/>
        <v>Pre</v>
      </c>
      <c r="AM736" s="40">
        <f t="shared" si="697"/>
        <v>2</v>
      </c>
      <c r="AN736" s="40">
        <f>VLOOKUP(AM736,'Inputs_Metric 7'!$G$49:$H$51,2,FALSE)</f>
        <v>0.5</v>
      </c>
      <c r="AO736" s="104">
        <f>SUMIFS(
INDEX('Step 1_Metric 7'!$W$1:$AD$99999,    1,    MATCH(CONCATENATE($AL736," - ",$AI736),'Step 1_Metric 7'!$W$1:$AD$1,0))         :          INDEX('Step 1_Metric 7'!$W$1:$AD$99999,    99999,    MATCH(CONCATENATE($AL736," - ",$AI736),'Step 1_Metric 7'!$W$1:$AD$1,0)),
'Step 1_Metric 7'!$C$1:$C$99999,       $AM736,    'Step 1_Metric 7'!$D$1:$D$99999,     $AG736         )</f>
        <v>0</v>
      </c>
      <c r="AP736" s="104" t="str">
        <f t="shared" si="685"/>
        <v/>
      </c>
      <c r="AQ736" s="104" t="str">
        <f t="shared" si="686"/>
        <v/>
      </c>
      <c r="AR736" s="104" t="str">
        <f t="shared" si="687"/>
        <v/>
      </c>
      <c r="AS736" s="104" t="str">
        <f t="shared" si="688"/>
        <v/>
      </c>
      <c r="AT736" s="104">
        <f t="shared" si="689"/>
        <v>0</v>
      </c>
      <c r="AU736" s="104">
        <f t="shared" si="690"/>
        <v>0</v>
      </c>
    </row>
    <row r="737" spans="32:47" x14ac:dyDescent="0.25">
      <c r="AF737" s="40">
        <f t="shared" si="719"/>
        <v>31</v>
      </c>
      <c r="AG737" s="40" t="str">
        <f t="shared" si="683"/>
        <v/>
      </c>
      <c r="AH737" s="40">
        <f t="shared" si="693"/>
        <v>7</v>
      </c>
      <c r="AI737" s="40" t="str">
        <f t="shared" ref="AI737:AK737" si="724">AI713</f>
        <v>Employment</v>
      </c>
      <c r="AJ737" s="40">
        <f t="shared" si="724"/>
        <v>12</v>
      </c>
      <c r="AK737" s="40" t="str">
        <f t="shared" si="724"/>
        <v>Metric</v>
      </c>
      <c r="AL737" s="40" t="str">
        <f t="shared" si="701"/>
        <v>Pre</v>
      </c>
      <c r="AM737" s="40">
        <f t="shared" si="697"/>
        <v>20</v>
      </c>
      <c r="AN737" s="40">
        <f>VLOOKUP(AM737,'Inputs_Metric 7'!$G$49:$H$51,2,FALSE)</f>
        <v>0.05</v>
      </c>
      <c r="AO737" s="104">
        <f>SUMIFS(
INDEX('Step 1_Metric 7'!$W$1:$AD$99999,    1,    MATCH(CONCATENATE($AL737," - ",$AI737),'Step 1_Metric 7'!$W$1:$AD$1,0))         :          INDEX('Step 1_Metric 7'!$W$1:$AD$99999,    99999,    MATCH(CONCATENATE($AL737," - ",$AI737),'Step 1_Metric 7'!$W$1:$AD$1,0)),
'Step 1_Metric 7'!$C$1:$C$99999,       $AM737,    'Step 1_Metric 7'!$D$1:$D$99999,     $AG737         )</f>
        <v>0</v>
      </c>
      <c r="AP737" s="104" t="str">
        <f t="shared" si="685"/>
        <v/>
      </c>
      <c r="AQ737" s="104" t="str">
        <f t="shared" si="686"/>
        <v/>
      </c>
      <c r="AR737" s="104">
        <f t="shared" si="687"/>
        <v>0</v>
      </c>
      <c r="AS737" s="104">
        <f t="shared" si="688"/>
        <v>0</v>
      </c>
      <c r="AT737" s="104" t="str">
        <f t="shared" si="689"/>
        <v/>
      </c>
      <c r="AU737" s="104">
        <f t="shared" si="690"/>
        <v>0</v>
      </c>
    </row>
    <row r="738" spans="32:47" x14ac:dyDescent="0.25">
      <c r="AF738" s="40">
        <f t="shared" si="719"/>
        <v>31</v>
      </c>
      <c r="AG738" s="40" t="str">
        <f t="shared" si="683"/>
        <v/>
      </c>
      <c r="AH738" s="40">
        <f t="shared" si="693"/>
        <v>7</v>
      </c>
      <c r="AI738" s="40" t="str">
        <f t="shared" ref="AI738:AK738" si="725">AI714</f>
        <v>Employment</v>
      </c>
      <c r="AJ738" s="40">
        <f t="shared" si="725"/>
        <v>12</v>
      </c>
      <c r="AK738" s="40" t="str">
        <f t="shared" si="725"/>
        <v>Metric</v>
      </c>
      <c r="AL738" s="40" t="str">
        <f t="shared" si="701"/>
        <v>Pre</v>
      </c>
      <c r="AM738" s="40">
        <f t="shared" si="697"/>
        <v>100</v>
      </c>
      <c r="AN738" s="40">
        <f>VLOOKUP(AM738,'Inputs_Metric 7'!$G$49:$H$51,2,FALSE)</f>
        <v>0.01</v>
      </c>
      <c r="AO738" s="104">
        <f>SUMIFS(
INDEX('Step 1_Metric 7'!$W$1:$AD$99999,    1,    MATCH(CONCATENATE($AL738," - ",$AI738),'Step 1_Metric 7'!$W$1:$AD$1,0))         :          INDEX('Step 1_Metric 7'!$W$1:$AD$99999,    99999,    MATCH(CONCATENATE($AL738," - ",$AI738),'Step 1_Metric 7'!$W$1:$AD$1,0)),
'Step 1_Metric 7'!$C$1:$C$99999,       $AM738,    'Step 1_Metric 7'!$D$1:$D$99999,     $AG738         )</f>
        <v>0</v>
      </c>
      <c r="AP738" s="104">
        <f t="shared" si="685"/>
        <v>0</v>
      </c>
      <c r="AQ738" s="104">
        <f t="shared" si="686"/>
        <v>0</v>
      </c>
      <c r="AR738" s="104" t="str">
        <f t="shared" si="687"/>
        <v/>
      </c>
      <c r="AS738" s="104" t="str">
        <f t="shared" si="688"/>
        <v/>
      </c>
      <c r="AT738" s="104" t="str">
        <f t="shared" si="689"/>
        <v/>
      </c>
      <c r="AU738" s="104">
        <f t="shared" si="690"/>
        <v>0</v>
      </c>
    </row>
    <row r="739" spans="32:47" x14ac:dyDescent="0.25">
      <c r="AF739" s="40">
        <f t="shared" si="719"/>
        <v>31</v>
      </c>
      <c r="AG739" s="40" t="str">
        <f t="shared" si="683"/>
        <v/>
      </c>
      <c r="AH739" s="40">
        <f t="shared" si="693"/>
        <v>7</v>
      </c>
      <c r="AI739" s="40" t="str">
        <f t="shared" ref="AI739:AK739" si="726">AI715</f>
        <v>Employment</v>
      </c>
      <c r="AJ739" s="40">
        <f t="shared" si="726"/>
        <v>12</v>
      </c>
      <c r="AK739" s="40" t="str">
        <f t="shared" si="726"/>
        <v>Metric</v>
      </c>
      <c r="AL739" s="40" t="str">
        <f t="shared" si="701"/>
        <v>Post</v>
      </c>
      <c r="AM739" s="40">
        <f t="shared" si="697"/>
        <v>2</v>
      </c>
      <c r="AN739" s="40">
        <f>VLOOKUP(AM739,'Inputs_Metric 7'!$G$49:$H$51,2,FALSE)</f>
        <v>0.5</v>
      </c>
      <c r="AO739" s="104">
        <f>SUMIFS(
INDEX('Step 1_Metric 7'!$W$1:$AD$99999,    1,    MATCH(CONCATENATE($AL739," - ",$AI739),'Step 1_Metric 7'!$W$1:$AD$1,0))         :          INDEX('Step 1_Metric 7'!$W$1:$AD$99999,    99999,    MATCH(CONCATENATE($AL739," - ",$AI739),'Step 1_Metric 7'!$W$1:$AD$1,0)),
'Step 1_Metric 7'!$C$1:$C$99999,       $AM739,    'Step 1_Metric 7'!$D$1:$D$99999,     $AG739         )</f>
        <v>0</v>
      </c>
      <c r="AP739" s="104" t="str">
        <f t="shared" si="685"/>
        <v/>
      </c>
      <c r="AQ739" s="104" t="str">
        <f t="shared" si="686"/>
        <v/>
      </c>
      <c r="AR739" s="104" t="str">
        <f t="shared" si="687"/>
        <v/>
      </c>
      <c r="AS739" s="104" t="str">
        <f t="shared" si="688"/>
        <v/>
      </c>
      <c r="AT739" s="104">
        <f t="shared" si="689"/>
        <v>0</v>
      </c>
      <c r="AU739" s="104">
        <f t="shared" si="690"/>
        <v>0</v>
      </c>
    </row>
    <row r="740" spans="32:47" x14ac:dyDescent="0.25">
      <c r="AF740" s="40">
        <f t="shared" si="719"/>
        <v>31</v>
      </c>
      <c r="AG740" s="40" t="str">
        <f t="shared" si="683"/>
        <v/>
      </c>
      <c r="AH740" s="40">
        <f t="shared" si="693"/>
        <v>7</v>
      </c>
      <c r="AI740" s="40" t="str">
        <f t="shared" ref="AI740:AK740" si="727">AI716</f>
        <v>Employment</v>
      </c>
      <c r="AJ740" s="40">
        <f t="shared" si="727"/>
        <v>12</v>
      </c>
      <c r="AK740" s="40" t="str">
        <f t="shared" si="727"/>
        <v>Metric</v>
      </c>
      <c r="AL740" s="40" t="str">
        <f t="shared" si="701"/>
        <v>Post</v>
      </c>
      <c r="AM740" s="40">
        <f t="shared" si="697"/>
        <v>20</v>
      </c>
      <c r="AN740" s="40">
        <f>VLOOKUP(AM740,'Inputs_Metric 7'!$G$49:$H$51,2,FALSE)</f>
        <v>0.05</v>
      </c>
      <c r="AO740" s="104">
        <f>SUMIFS(
INDEX('Step 1_Metric 7'!$W$1:$AD$99999,    1,    MATCH(CONCATENATE($AL740," - ",$AI740),'Step 1_Metric 7'!$W$1:$AD$1,0))         :          INDEX('Step 1_Metric 7'!$W$1:$AD$99999,    99999,    MATCH(CONCATENATE($AL740," - ",$AI740),'Step 1_Metric 7'!$W$1:$AD$1,0)),
'Step 1_Metric 7'!$C$1:$C$99999,       $AM740,    'Step 1_Metric 7'!$D$1:$D$99999,     $AG740         )</f>
        <v>0</v>
      </c>
      <c r="AP740" s="104" t="str">
        <f t="shared" si="685"/>
        <v/>
      </c>
      <c r="AQ740" s="104" t="str">
        <f t="shared" si="686"/>
        <v/>
      </c>
      <c r="AR740" s="104">
        <f t="shared" si="687"/>
        <v>0</v>
      </c>
      <c r="AS740" s="104">
        <f t="shared" si="688"/>
        <v>0</v>
      </c>
      <c r="AT740" s="104" t="str">
        <f t="shared" si="689"/>
        <v/>
      </c>
      <c r="AU740" s="104">
        <f t="shared" si="690"/>
        <v>0</v>
      </c>
    </row>
    <row r="741" spans="32:47" x14ac:dyDescent="0.25">
      <c r="AF741" s="40">
        <f t="shared" si="719"/>
        <v>31</v>
      </c>
      <c r="AG741" s="40" t="str">
        <f t="shared" si="683"/>
        <v/>
      </c>
      <c r="AH741" s="40">
        <f t="shared" si="693"/>
        <v>7</v>
      </c>
      <c r="AI741" s="40" t="str">
        <f t="shared" ref="AI741:AK741" si="728">AI717</f>
        <v>Employment</v>
      </c>
      <c r="AJ741" s="40">
        <f t="shared" si="728"/>
        <v>12</v>
      </c>
      <c r="AK741" s="40" t="str">
        <f t="shared" si="728"/>
        <v>Metric</v>
      </c>
      <c r="AL741" s="40" t="str">
        <f t="shared" si="701"/>
        <v>Post</v>
      </c>
      <c r="AM741" s="40">
        <f t="shared" si="697"/>
        <v>100</v>
      </c>
      <c r="AN741" s="40">
        <f>VLOOKUP(AM741,'Inputs_Metric 7'!$G$49:$H$51,2,FALSE)</f>
        <v>0.01</v>
      </c>
      <c r="AO741" s="104">
        <f>SUMIFS(
INDEX('Step 1_Metric 7'!$W$1:$AD$99999,    1,    MATCH(CONCATENATE($AL741," - ",$AI741),'Step 1_Metric 7'!$W$1:$AD$1,0))         :          INDEX('Step 1_Metric 7'!$W$1:$AD$99999,    99999,    MATCH(CONCATENATE($AL741," - ",$AI741),'Step 1_Metric 7'!$W$1:$AD$1,0)),
'Step 1_Metric 7'!$C$1:$C$99999,       $AM741,    'Step 1_Metric 7'!$D$1:$D$99999,     $AG741         )</f>
        <v>0</v>
      </c>
      <c r="AP741" s="104">
        <f t="shared" si="685"/>
        <v>0</v>
      </c>
      <c r="AQ741" s="104">
        <f t="shared" si="686"/>
        <v>0</v>
      </c>
      <c r="AR741" s="104" t="str">
        <f t="shared" si="687"/>
        <v/>
      </c>
      <c r="AS741" s="104" t="str">
        <f t="shared" si="688"/>
        <v/>
      </c>
      <c r="AT741" s="104" t="str">
        <f t="shared" si="689"/>
        <v/>
      </c>
      <c r="AU741" s="104">
        <f t="shared" si="690"/>
        <v>0</v>
      </c>
    </row>
    <row r="742" spans="32:47" x14ac:dyDescent="0.25">
      <c r="AF742" s="40">
        <f t="shared" si="719"/>
        <v>31</v>
      </c>
      <c r="AG742" s="40" t="str">
        <f t="shared" si="683"/>
        <v/>
      </c>
      <c r="AH742" s="40">
        <f t="shared" si="693"/>
        <v>7</v>
      </c>
      <c r="AI742" s="40" t="str">
        <f t="shared" ref="AI742:AK742" si="729">AI718</f>
        <v>Output</v>
      </c>
      <c r="AJ742" s="40">
        <f t="shared" si="729"/>
        <v>1</v>
      </c>
      <c r="AK742" s="40" t="str">
        <f t="shared" si="729"/>
        <v>Priority Metric</v>
      </c>
      <c r="AL742" s="40" t="str">
        <f t="shared" si="701"/>
        <v>Pre</v>
      </c>
      <c r="AM742" s="40">
        <f t="shared" si="697"/>
        <v>2</v>
      </c>
      <c r="AN742" s="40">
        <f>VLOOKUP(AM742,'Inputs_Metric 7'!$G$49:$H$51,2,FALSE)</f>
        <v>0.5</v>
      </c>
      <c r="AO742" s="104">
        <f>SUMIFS(
INDEX('Step 1_Metric 7'!$W$1:$AD$99999,    1,    MATCH(CONCATENATE($AL742," - ",$AI742),'Step 1_Metric 7'!$W$1:$AD$1,0))         :          INDEX('Step 1_Metric 7'!$W$1:$AD$99999,    99999,    MATCH(CONCATENATE($AL742," - ",$AI742),'Step 1_Metric 7'!$W$1:$AD$1,0)),
'Step 1_Metric 7'!$C$1:$C$99999,       $AM742,    'Step 1_Metric 7'!$D$1:$D$99999,     $AG742         )</f>
        <v>0</v>
      </c>
      <c r="AP742" s="104" t="str">
        <f t="shared" si="685"/>
        <v/>
      </c>
      <c r="AQ742" s="104" t="str">
        <f t="shared" si="686"/>
        <v/>
      </c>
      <c r="AR742" s="104" t="str">
        <f t="shared" si="687"/>
        <v/>
      </c>
      <c r="AS742" s="104" t="str">
        <f t="shared" si="688"/>
        <v/>
      </c>
      <c r="AT742" s="104">
        <f t="shared" si="689"/>
        <v>0</v>
      </c>
      <c r="AU742" s="104">
        <f t="shared" si="690"/>
        <v>0</v>
      </c>
    </row>
    <row r="743" spans="32:47" x14ac:dyDescent="0.25">
      <c r="AF743" s="40">
        <f t="shared" si="719"/>
        <v>31</v>
      </c>
      <c r="AG743" s="40" t="str">
        <f t="shared" si="683"/>
        <v/>
      </c>
      <c r="AH743" s="40">
        <f t="shared" si="693"/>
        <v>7</v>
      </c>
      <c r="AI743" s="40" t="str">
        <f t="shared" ref="AI743:AK743" si="730">AI719</f>
        <v>Output</v>
      </c>
      <c r="AJ743" s="40">
        <f t="shared" si="730"/>
        <v>1</v>
      </c>
      <c r="AK743" s="40" t="str">
        <f t="shared" si="730"/>
        <v>Priority Metric</v>
      </c>
      <c r="AL743" s="40" t="str">
        <f t="shared" si="701"/>
        <v>Pre</v>
      </c>
      <c r="AM743" s="40">
        <f t="shared" si="697"/>
        <v>20</v>
      </c>
      <c r="AN743" s="40">
        <f>VLOOKUP(AM743,'Inputs_Metric 7'!$G$49:$H$51,2,FALSE)</f>
        <v>0.05</v>
      </c>
      <c r="AO743" s="104">
        <f>SUMIFS(
INDEX('Step 1_Metric 7'!$W$1:$AD$99999,    1,    MATCH(CONCATENATE($AL743," - ",$AI743),'Step 1_Metric 7'!$W$1:$AD$1,0))         :          INDEX('Step 1_Metric 7'!$W$1:$AD$99999,    99999,    MATCH(CONCATENATE($AL743," - ",$AI743),'Step 1_Metric 7'!$W$1:$AD$1,0)),
'Step 1_Metric 7'!$C$1:$C$99999,       $AM743,    'Step 1_Metric 7'!$D$1:$D$99999,     $AG743         )</f>
        <v>0</v>
      </c>
      <c r="AP743" s="104" t="str">
        <f t="shared" si="685"/>
        <v/>
      </c>
      <c r="AQ743" s="104" t="str">
        <f t="shared" si="686"/>
        <v/>
      </c>
      <c r="AR743" s="104">
        <f t="shared" si="687"/>
        <v>0</v>
      </c>
      <c r="AS743" s="104">
        <f t="shared" si="688"/>
        <v>0</v>
      </c>
      <c r="AT743" s="104" t="str">
        <f t="shared" si="689"/>
        <v/>
      </c>
      <c r="AU743" s="104">
        <f t="shared" si="690"/>
        <v>0</v>
      </c>
    </row>
    <row r="744" spans="32:47" x14ac:dyDescent="0.25">
      <c r="AF744" s="40">
        <f t="shared" si="719"/>
        <v>31</v>
      </c>
      <c r="AG744" s="40" t="str">
        <f t="shared" si="683"/>
        <v/>
      </c>
      <c r="AH744" s="40">
        <f t="shared" si="693"/>
        <v>7</v>
      </c>
      <c r="AI744" s="40" t="str">
        <f t="shared" ref="AI744:AK744" si="731">AI720</f>
        <v>Output</v>
      </c>
      <c r="AJ744" s="40">
        <f t="shared" si="731"/>
        <v>1</v>
      </c>
      <c r="AK744" s="40" t="str">
        <f t="shared" si="731"/>
        <v>Priority Metric</v>
      </c>
      <c r="AL744" s="40" t="str">
        <f t="shared" si="701"/>
        <v>Pre</v>
      </c>
      <c r="AM744" s="40">
        <f t="shared" si="697"/>
        <v>100</v>
      </c>
      <c r="AN744" s="40">
        <f>VLOOKUP(AM744,'Inputs_Metric 7'!$G$49:$H$51,2,FALSE)</f>
        <v>0.01</v>
      </c>
      <c r="AO744" s="104">
        <f>SUMIFS(
INDEX('Step 1_Metric 7'!$W$1:$AD$99999,    1,    MATCH(CONCATENATE($AL744," - ",$AI744),'Step 1_Metric 7'!$W$1:$AD$1,0))         :          INDEX('Step 1_Metric 7'!$W$1:$AD$99999,    99999,    MATCH(CONCATENATE($AL744," - ",$AI744),'Step 1_Metric 7'!$W$1:$AD$1,0)),
'Step 1_Metric 7'!$C$1:$C$99999,       $AM744,    'Step 1_Metric 7'!$D$1:$D$99999,     $AG744         )</f>
        <v>0</v>
      </c>
      <c r="AP744" s="104">
        <f t="shared" si="685"/>
        <v>0</v>
      </c>
      <c r="AQ744" s="104">
        <f t="shared" si="686"/>
        <v>0</v>
      </c>
      <c r="AR744" s="104" t="str">
        <f t="shared" si="687"/>
        <v/>
      </c>
      <c r="AS744" s="104" t="str">
        <f t="shared" si="688"/>
        <v/>
      </c>
      <c r="AT744" s="104" t="str">
        <f t="shared" si="689"/>
        <v/>
      </c>
      <c r="AU744" s="104">
        <f t="shared" si="690"/>
        <v>0</v>
      </c>
    </row>
    <row r="745" spans="32:47" x14ac:dyDescent="0.25">
      <c r="AF745" s="40">
        <f t="shared" si="719"/>
        <v>31</v>
      </c>
      <c r="AG745" s="40" t="str">
        <f t="shared" si="683"/>
        <v/>
      </c>
      <c r="AH745" s="40">
        <f t="shared" si="693"/>
        <v>7</v>
      </c>
      <c r="AI745" s="40" t="str">
        <f t="shared" ref="AI745:AK745" si="732">AI721</f>
        <v>Output</v>
      </c>
      <c r="AJ745" s="40">
        <f t="shared" si="732"/>
        <v>1</v>
      </c>
      <c r="AK745" s="40" t="str">
        <f t="shared" si="732"/>
        <v>Priority Metric</v>
      </c>
      <c r="AL745" s="40" t="str">
        <f t="shared" si="701"/>
        <v>Post</v>
      </c>
      <c r="AM745" s="40">
        <f t="shared" si="697"/>
        <v>2</v>
      </c>
      <c r="AN745" s="40">
        <f>VLOOKUP(AM745,'Inputs_Metric 7'!$G$49:$H$51,2,FALSE)</f>
        <v>0.5</v>
      </c>
      <c r="AO745" s="104">
        <f>SUMIFS(
INDEX('Step 1_Metric 7'!$W$1:$AD$99999,    1,    MATCH(CONCATENATE($AL745," - ",$AI745),'Step 1_Metric 7'!$W$1:$AD$1,0))         :          INDEX('Step 1_Metric 7'!$W$1:$AD$99999,    99999,    MATCH(CONCATENATE($AL745," - ",$AI745),'Step 1_Metric 7'!$W$1:$AD$1,0)),
'Step 1_Metric 7'!$C$1:$C$99999,       $AM745,    'Step 1_Metric 7'!$D$1:$D$99999,     $AG745         )</f>
        <v>0</v>
      </c>
      <c r="AP745" s="104" t="str">
        <f t="shared" si="685"/>
        <v/>
      </c>
      <c r="AQ745" s="104" t="str">
        <f t="shared" si="686"/>
        <v/>
      </c>
      <c r="AR745" s="104" t="str">
        <f t="shared" si="687"/>
        <v/>
      </c>
      <c r="AS745" s="104" t="str">
        <f t="shared" si="688"/>
        <v/>
      </c>
      <c r="AT745" s="104">
        <f t="shared" si="689"/>
        <v>0</v>
      </c>
      <c r="AU745" s="104">
        <f t="shared" si="690"/>
        <v>0</v>
      </c>
    </row>
    <row r="746" spans="32:47" x14ac:dyDescent="0.25">
      <c r="AF746" s="40">
        <f t="shared" si="719"/>
        <v>31</v>
      </c>
      <c r="AG746" s="40" t="str">
        <f t="shared" si="683"/>
        <v/>
      </c>
      <c r="AH746" s="40">
        <f t="shared" si="693"/>
        <v>7</v>
      </c>
      <c r="AI746" s="40" t="str">
        <f t="shared" ref="AI746:AK746" si="733">AI722</f>
        <v>Output</v>
      </c>
      <c r="AJ746" s="40">
        <f t="shared" si="733"/>
        <v>1</v>
      </c>
      <c r="AK746" s="40" t="str">
        <f t="shared" si="733"/>
        <v>Priority Metric</v>
      </c>
      <c r="AL746" s="40" t="str">
        <f t="shared" si="701"/>
        <v>Post</v>
      </c>
      <c r="AM746" s="40">
        <f t="shared" si="697"/>
        <v>20</v>
      </c>
      <c r="AN746" s="40">
        <f>VLOOKUP(AM746,'Inputs_Metric 7'!$G$49:$H$51,2,FALSE)</f>
        <v>0.05</v>
      </c>
      <c r="AO746" s="104">
        <f>SUMIFS(
INDEX('Step 1_Metric 7'!$W$1:$AD$99999,    1,    MATCH(CONCATENATE($AL746," - ",$AI746),'Step 1_Metric 7'!$W$1:$AD$1,0))         :          INDEX('Step 1_Metric 7'!$W$1:$AD$99999,    99999,    MATCH(CONCATENATE($AL746," - ",$AI746),'Step 1_Metric 7'!$W$1:$AD$1,0)),
'Step 1_Metric 7'!$C$1:$C$99999,       $AM746,    'Step 1_Metric 7'!$D$1:$D$99999,     $AG746         )</f>
        <v>0</v>
      </c>
      <c r="AP746" s="104" t="str">
        <f t="shared" si="685"/>
        <v/>
      </c>
      <c r="AQ746" s="104" t="str">
        <f t="shared" si="686"/>
        <v/>
      </c>
      <c r="AR746" s="104">
        <f t="shared" si="687"/>
        <v>0</v>
      </c>
      <c r="AS746" s="104">
        <f t="shared" si="688"/>
        <v>0</v>
      </c>
      <c r="AT746" s="104" t="str">
        <f t="shared" si="689"/>
        <v/>
      </c>
      <c r="AU746" s="104">
        <f t="shared" si="690"/>
        <v>0</v>
      </c>
    </row>
    <row r="747" spans="32:47" x14ac:dyDescent="0.25">
      <c r="AF747" s="40">
        <f t="shared" si="719"/>
        <v>31</v>
      </c>
      <c r="AG747" s="40" t="str">
        <f t="shared" si="683"/>
        <v/>
      </c>
      <c r="AH747" s="40">
        <f t="shared" si="693"/>
        <v>7</v>
      </c>
      <c r="AI747" s="40" t="str">
        <f t="shared" ref="AI747:AK747" si="734">AI723</f>
        <v>Output</v>
      </c>
      <c r="AJ747" s="40">
        <f t="shared" si="734"/>
        <v>1</v>
      </c>
      <c r="AK747" s="40" t="str">
        <f t="shared" si="734"/>
        <v>Priority Metric</v>
      </c>
      <c r="AL747" s="40" t="str">
        <f t="shared" si="701"/>
        <v>Post</v>
      </c>
      <c r="AM747" s="40">
        <f t="shared" si="697"/>
        <v>100</v>
      </c>
      <c r="AN747" s="40">
        <f>VLOOKUP(AM747,'Inputs_Metric 7'!$G$49:$H$51,2,FALSE)</f>
        <v>0.01</v>
      </c>
      <c r="AO747" s="104">
        <f>SUMIFS(
INDEX('Step 1_Metric 7'!$W$1:$AD$99999,    1,    MATCH(CONCATENATE($AL747," - ",$AI747),'Step 1_Metric 7'!$W$1:$AD$1,0))         :          INDEX('Step 1_Metric 7'!$W$1:$AD$99999,    99999,    MATCH(CONCATENATE($AL747," - ",$AI747),'Step 1_Metric 7'!$W$1:$AD$1,0)),
'Step 1_Metric 7'!$C$1:$C$99999,       $AM747,    'Step 1_Metric 7'!$D$1:$D$99999,     $AG747         )</f>
        <v>0</v>
      </c>
      <c r="AP747" s="104">
        <f t="shared" si="685"/>
        <v>0</v>
      </c>
      <c r="AQ747" s="104">
        <f t="shared" si="686"/>
        <v>0</v>
      </c>
      <c r="AR747" s="104" t="str">
        <f t="shared" si="687"/>
        <v/>
      </c>
      <c r="AS747" s="104" t="str">
        <f t="shared" si="688"/>
        <v/>
      </c>
      <c r="AT747" s="104" t="str">
        <f t="shared" si="689"/>
        <v/>
      </c>
      <c r="AU747" s="104">
        <f t="shared" si="690"/>
        <v>0</v>
      </c>
    </row>
    <row r="748" spans="32:47" x14ac:dyDescent="0.25">
      <c r="AF748" s="40">
        <f t="shared" si="719"/>
        <v>32</v>
      </c>
      <c r="AG748" s="40" t="str">
        <f t="shared" si="683"/>
        <v/>
      </c>
      <c r="AH748" s="40">
        <f t="shared" si="693"/>
        <v>7</v>
      </c>
      <c r="AI748" s="40" t="str">
        <f t="shared" ref="AI748:AK748" si="735">AI724</f>
        <v>Proprietor's Income</v>
      </c>
      <c r="AJ748" s="40">
        <f t="shared" si="735"/>
        <v>10</v>
      </c>
      <c r="AK748" s="40" t="str">
        <f t="shared" si="735"/>
        <v>Metric</v>
      </c>
      <c r="AL748" s="40" t="str">
        <f t="shared" si="701"/>
        <v>Pre</v>
      </c>
      <c r="AM748" s="40">
        <f t="shared" si="697"/>
        <v>2</v>
      </c>
      <c r="AN748" s="40">
        <f>VLOOKUP(AM748,'Inputs_Metric 7'!$G$49:$H$51,2,FALSE)</f>
        <v>0.5</v>
      </c>
      <c r="AO748" s="104">
        <f>SUMIFS(
INDEX('Step 1_Metric 7'!$W$1:$AD$99999,    1,    MATCH(CONCATENATE($AL748," - ",$AI748),'Step 1_Metric 7'!$W$1:$AD$1,0))         :          INDEX('Step 1_Metric 7'!$W$1:$AD$99999,    99999,    MATCH(CONCATENATE($AL748," - ",$AI748),'Step 1_Metric 7'!$W$1:$AD$1,0)),
'Step 1_Metric 7'!$C$1:$C$99999,       $AM748,    'Step 1_Metric 7'!$D$1:$D$99999,     $AG748         )</f>
        <v>0</v>
      </c>
      <c r="AP748" s="104" t="str">
        <f t="shared" si="685"/>
        <v/>
      </c>
      <c r="AQ748" s="104" t="str">
        <f t="shared" si="686"/>
        <v/>
      </c>
      <c r="AR748" s="104" t="str">
        <f t="shared" si="687"/>
        <v/>
      </c>
      <c r="AS748" s="104" t="str">
        <f t="shared" si="688"/>
        <v/>
      </c>
      <c r="AT748" s="104">
        <f t="shared" si="689"/>
        <v>0</v>
      </c>
      <c r="AU748" s="104">
        <f t="shared" si="690"/>
        <v>0</v>
      </c>
    </row>
    <row r="749" spans="32:47" x14ac:dyDescent="0.25">
      <c r="AF749" s="40">
        <f t="shared" si="719"/>
        <v>32</v>
      </c>
      <c r="AG749" s="40" t="str">
        <f t="shared" si="683"/>
        <v/>
      </c>
      <c r="AH749" s="40">
        <f t="shared" si="693"/>
        <v>7</v>
      </c>
      <c r="AI749" s="40" t="str">
        <f t="shared" ref="AI749:AK749" si="736">AI725</f>
        <v>Proprietor's Income</v>
      </c>
      <c r="AJ749" s="40">
        <f t="shared" si="736"/>
        <v>10</v>
      </c>
      <c r="AK749" s="40" t="str">
        <f t="shared" si="736"/>
        <v>Metric</v>
      </c>
      <c r="AL749" s="40" t="str">
        <f t="shared" si="701"/>
        <v>Pre</v>
      </c>
      <c r="AM749" s="40">
        <f t="shared" si="697"/>
        <v>20</v>
      </c>
      <c r="AN749" s="40">
        <f>VLOOKUP(AM749,'Inputs_Metric 7'!$G$49:$H$51,2,FALSE)</f>
        <v>0.05</v>
      </c>
      <c r="AO749" s="104">
        <f>SUMIFS(
INDEX('Step 1_Metric 7'!$W$1:$AD$99999,    1,    MATCH(CONCATENATE($AL749," - ",$AI749),'Step 1_Metric 7'!$W$1:$AD$1,0))         :          INDEX('Step 1_Metric 7'!$W$1:$AD$99999,    99999,    MATCH(CONCATENATE($AL749," - ",$AI749),'Step 1_Metric 7'!$W$1:$AD$1,0)),
'Step 1_Metric 7'!$C$1:$C$99999,       $AM749,    'Step 1_Metric 7'!$D$1:$D$99999,     $AG749         )</f>
        <v>0</v>
      </c>
      <c r="AP749" s="104" t="str">
        <f t="shared" si="685"/>
        <v/>
      </c>
      <c r="AQ749" s="104" t="str">
        <f t="shared" si="686"/>
        <v/>
      </c>
      <c r="AR749" s="104">
        <f t="shared" si="687"/>
        <v>0</v>
      </c>
      <c r="AS749" s="104">
        <f t="shared" si="688"/>
        <v>0</v>
      </c>
      <c r="AT749" s="104" t="str">
        <f t="shared" si="689"/>
        <v/>
      </c>
      <c r="AU749" s="104">
        <f t="shared" si="690"/>
        <v>0</v>
      </c>
    </row>
    <row r="750" spans="32:47" x14ac:dyDescent="0.25">
      <c r="AF750" s="40">
        <f t="shared" si="719"/>
        <v>32</v>
      </c>
      <c r="AG750" s="40" t="str">
        <f t="shared" si="683"/>
        <v/>
      </c>
      <c r="AH750" s="40">
        <f t="shared" si="693"/>
        <v>7</v>
      </c>
      <c r="AI750" s="40" t="str">
        <f t="shared" ref="AI750:AK750" si="737">AI726</f>
        <v>Proprietor's Income</v>
      </c>
      <c r="AJ750" s="40">
        <f t="shared" si="737"/>
        <v>10</v>
      </c>
      <c r="AK750" s="40" t="str">
        <f t="shared" si="737"/>
        <v>Metric</v>
      </c>
      <c r="AL750" s="40" t="str">
        <f t="shared" si="701"/>
        <v>Pre</v>
      </c>
      <c r="AM750" s="40">
        <f t="shared" si="697"/>
        <v>100</v>
      </c>
      <c r="AN750" s="40">
        <f>VLOOKUP(AM750,'Inputs_Metric 7'!$G$49:$H$51,2,FALSE)</f>
        <v>0.01</v>
      </c>
      <c r="AO750" s="104">
        <f>SUMIFS(
INDEX('Step 1_Metric 7'!$W$1:$AD$99999,    1,    MATCH(CONCATENATE($AL750," - ",$AI750),'Step 1_Metric 7'!$W$1:$AD$1,0))         :          INDEX('Step 1_Metric 7'!$W$1:$AD$99999,    99999,    MATCH(CONCATENATE($AL750," - ",$AI750),'Step 1_Metric 7'!$W$1:$AD$1,0)),
'Step 1_Metric 7'!$C$1:$C$99999,       $AM750,    'Step 1_Metric 7'!$D$1:$D$99999,     $AG750         )</f>
        <v>0</v>
      </c>
      <c r="AP750" s="104">
        <f t="shared" si="685"/>
        <v>0</v>
      </c>
      <c r="AQ750" s="104">
        <f t="shared" si="686"/>
        <v>0</v>
      </c>
      <c r="AR750" s="104" t="str">
        <f t="shared" si="687"/>
        <v/>
      </c>
      <c r="AS750" s="104" t="str">
        <f t="shared" si="688"/>
        <v/>
      </c>
      <c r="AT750" s="104" t="str">
        <f t="shared" si="689"/>
        <v/>
      </c>
      <c r="AU750" s="104">
        <f t="shared" si="690"/>
        <v>0</v>
      </c>
    </row>
    <row r="751" spans="32:47" x14ac:dyDescent="0.25">
      <c r="AF751" s="40">
        <f t="shared" si="719"/>
        <v>32</v>
      </c>
      <c r="AG751" s="40" t="str">
        <f t="shared" si="683"/>
        <v/>
      </c>
      <c r="AH751" s="40">
        <f t="shared" si="693"/>
        <v>7</v>
      </c>
      <c r="AI751" s="40" t="str">
        <f t="shared" ref="AI751:AK751" si="738">AI727</f>
        <v>Proprietor's Income</v>
      </c>
      <c r="AJ751" s="40">
        <f t="shared" si="738"/>
        <v>10</v>
      </c>
      <c r="AK751" s="40" t="str">
        <f t="shared" si="738"/>
        <v>Metric</v>
      </c>
      <c r="AL751" s="40" t="str">
        <f t="shared" si="701"/>
        <v>Post</v>
      </c>
      <c r="AM751" s="40">
        <f t="shared" si="697"/>
        <v>2</v>
      </c>
      <c r="AN751" s="40">
        <f>VLOOKUP(AM751,'Inputs_Metric 7'!$G$49:$H$51,2,FALSE)</f>
        <v>0.5</v>
      </c>
      <c r="AO751" s="104">
        <f>SUMIFS(
INDEX('Step 1_Metric 7'!$W$1:$AD$99999,    1,    MATCH(CONCATENATE($AL751," - ",$AI751),'Step 1_Metric 7'!$W$1:$AD$1,0))         :          INDEX('Step 1_Metric 7'!$W$1:$AD$99999,    99999,    MATCH(CONCATENATE($AL751," - ",$AI751),'Step 1_Metric 7'!$W$1:$AD$1,0)),
'Step 1_Metric 7'!$C$1:$C$99999,       $AM751,    'Step 1_Metric 7'!$D$1:$D$99999,     $AG751         )</f>
        <v>0</v>
      </c>
      <c r="AP751" s="104" t="str">
        <f t="shared" si="685"/>
        <v/>
      </c>
      <c r="AQ751" s="104" t="str">
        <f t="shared" si="686"/>
        <v/>
      </c>
      <c r="AR751" s="104" t="str">
        <f t="shared" si="687"/>
        <v/>
      </c>
      <c r="AS751" s="104" t="str">
        <f t="shared" si="688"/>
        <v/>
      </c>
      <c r="AT751" s="104">
        <f t="shared" si="689"/>
        <v>0</v>
      </c>
      <c r="AU751" s="104">
        <f t="shared" si="690"/>
        <v>0</v>
      </c>
    </row>
    <row r="752" spans="32:47" x14ac:dyDescent="0.25">
      <c r="AF752" s="40">
        <f t="shared" si="719"/>
        <v>32</v>
      </c>
      <c r="AG752" s="40" t="str">
        <f t="shared" si="683"/>
        <v/>
      </c>
      <c r="AH752" s="40">
        <f t="shared" si="693"/>
        <v>7</v>
      </c>
      <c r="AI752" s="40" t="str">
        <f t="shared" ref="AI752:AK752" si="739">AI728</f>
        <v>Proprietor's Income</v>
      </c>
      <c r="AJ752" s="40">
        <f t="shared" si="739"/>
        <v>10</v>
      </c>
      <c r="AK752" s="40" t="str">
        <f t="shared" si="739"/>
        <v>Metric</v>
      </c>
      <c r="AL752" s="40" t="str">
        <f t="shared" si="701"/>
        <v>Post</v>
      </c>
      <c r="AM752" s="40">
        <f t="shared" si="697"/>
        <v>20</v>
      </c>
      <c r="AN752" s="40">
        <f>VLOOKUP(AM752,'Inputs_Metric 7'!$G$49:$H$51,2,FALSE)</f>
        <v>0.05</v>
      </c>
      <c r="AO752" s="104">
        <f>SUMIFS(
INDEX('Step 1_Metric 7'!$W$1:$AD$99999,    1,    MATCH(CONCATENATE($AL752," - ",$AI752),'Step 1_Metric 7'!$W$1:$AD$1,0))         :          INDEX('Step 1_Metric 7'!$W$1:$AD$99999,    99999,    MATCH(CONCATENATE($AL752," - ",$AI752),'Step 1_Metric 7'!$W$1:$AD$1,0)),
'Step 1_Metric 7'!$C$1:$C$99999,       $AM752,    'Step 1_Metric 7'!$D$1:$D$99999,     $AG752         )</f>
        <v>0</v>
      </c>
      <c r="AP752" s="104" t="str">
        <f t="shared" si="685"/>
        <v/>
      </c>
      <c r="AQ752" s="104" t="str">
        <f t="shared" si="686"/>
        <v/>
      </c>
      <c r="AR752" s="104">
        <f t="shared" si="687"/>
        <v>0</v>
      </c>
      <c r="AS752" s="104">
        <f t="shared" si="688"/>
        <v>0</v>
      </c>
      <c r="AT752" s="104" t="str">
        <f t="shared" si="689"/>
        <v/>
      </c>
      <c r="AU752" s="104">
        <f t="shared" si="690"/>
        <v>0</v>
      </c>
    </row>
    <row r="753" spans="32:47" x14ac:dyDescent="0.25">
      <c r="AF753" s="40">
        <f t="shared" si="719"/>
        <v>32</v>
      </c>
      <c r="AG753" s="40" t="str">
        <f t="shared" si="683"/>
        <v/>
      </c>
      <c r="AH753" s="40">
        <f t="shared" si="693"/>
        <v>7</v>
      </c>
      <c r="AI753" s="40" t="str">
        <f t="shared" ref="AI753:AK753" si="740">AI729</f>
        <v>Proprietor's Income</v>
      </c>
      <c r="AJ753" s="40">
        <f t="shared" si="740"/>
        <v>10</v>
      </c>
      <c r="AK753" s="40" t="str">
        <f t="shared" si="740"/>
        <v>Metric</v>
      </c>
      <c r="AL753" s="40" t="str">
        <f t="shared" si="701"/>
        <v>Post</v>
      </c>
      <c r="AM753" s="40">
        <f t="shared" si="697"/>
        <v>100</v>
      </c>
      <c r="AN753" s="40">
        <f>VLOOKUP(AM753,'Inputs_Metric 7'!$G$49:$H$51,2,FALSE)</f>
        <v>0.01</v>
      </c>
      <c r="AO753" s="104">
        <f>SUMIFS(
INDEX('Step 1_Metric 7'!$W$1:$AD$99999,    1,    MATCH(CONCATENATE($AL753," - ",$AI753),'Step 1_Metric 7'!$W$1:$AD$1,0))         :          INDEX('Step 1_Metric 7'!$W$1:$AD$99999,    99999,    MATCH(CONCATENATE($AL753," - ",$AI753),'Step 1_Metric 7'!$W$1:$AD$1,0)),
'Step 1_Metric 7'!$C$1:$C$99999,       $AM753,    'Step 1_Metric 7'!$D$1:$D$99999,     $AG753         )</f>
        <v>0</v>
      </c>
      <c r="AP753" s="104">
        <f t="shared" si="685"/>
        <v>0</v>
      </c>
      <c r="AQ753" s="104">
        <f t="shared" si="686"/>
        <v>0</v>
      </c>
      <c r="AR753" s="104" t="str">
        <f t="shared" si="687"/>
        <v/>
      </c>
      <c r="AS753" s="104" t="str">
        <f t="shared" si="688"/>
        <v/>
      </c>
      <c r="AT753" s="104" t="str">
        <f t="shared" si="689"/>
        <v/>
      </c>
      <c r="AU753" s="104">
        <f t="shared" si="690"/>
        <v>0</v>
      </c>
    </row>
    <row r="754" spans="32:47" x14ac:dyDescent="0.25">
      <c r="AF754" s="40">
        <f t="shared" si="719"/>
        <v>32</v>
      </c>
      <c r="AG754" s="40" t="str">
        <f t="shared" si="683"/>
        <v/>
      </c>
      <c r="AH754" s="40">
        <f t="shared" si="693"/>
        <v>7</v>
      </c>
      <c r="AI754" s="40" t="str">
        <f t="shared" ref="AI754:AK754" si="741">AI730</f>
        <v>Labor Income</v>
      </c>
      <c r="AJ754" s="40">
        <f t="shared" si="741"/>
        <v>11</v>
      </c>
      <c r="AK754" s="40" t="str">
        <f t="shared" si="741"/>
        <v>Metric</v>
      </c>
      <c r="AL754" s="40" t="str">
        <f t="shared" si="701"/>
        <v>Pre</v>
      </c>
      <c r="AM754" s="40">
        <f t="shared" si="697"/>
        <v>2</v>
      </c>
      <c r="AN754" s="40">
        <f>VLOOKUP(AM754,'Inputs_Metric 7'!$G$49:$H$51,2,FALSE)</f>
        <v>0.5</v>
      </c>
      <c r="AO754" s="104">
        <f>SUMIFS(
INDEX('Step 1_Metric 7'!$W$1:$AD$99999,    1,    MATCH(CONCATENATE($AL754," - ",$AI754),'Step 1_Metric 7'!$W$1:$AD$1,0))         :          INDEX('Step 1_Metric 7'!$W$1:$AD$99999,    99999,    MATCH(CONCATENATE($AL754," - ",$AI754),'Step 1_Metric 7'!$W$1:$AD$1,0)),
'Step 1_Metric 7'!$C$1:$C$99999,       $AM754,    'Step 1_Metric 7'!$D$1:$D$99999,     $AG754         )</f>
        <v>0</v>
      </c>
      <c r="AP754" s="104" t="str">
        <f t="shared" si="685"/>
        <v/>
      </c>
      <c r="AQ754" s="104" t="str">
        <f t="shared" si="686"/>
        <v/>
      </c>
      <c r="AR754" s="104" t="str">
        <f t="shared" si="687"/>
        <v/>
      </c>
      <c r="AS754" s="104" t="str">
        <f t="shared" si="688"/>
        <v/>
      </c>
      <c r="AT754" s="104">
        <f t="shared" si="689"/>
        <v>0</v>
      </c>
      <c r="AU754" s="104">
        <f t="shared" si="690"/>
        <v>0</v>
      </c>
    </row>
    <row r="755" spans="32:47" x14ac:dyDescent="0.25">
      <c r="AF755" s="40">
        <f t="shared" si="719"/>
        <v>32</v>
      </c>
      <c r="AG755" s="40" t="str">
        <f t="shared" si="683"/>
        <v/>
      </c>
      <c r="AH755" s="40">
        <f t="shared" si="693"/>
        <v>7</v>
      </c>
      <c r="AI755" s="40" t="str">
        <f t="shared" ref="AI755:AK755" si="742">AI731</f>
        <v>Labor Income</v>
      </c>
      <c r="AJ755" s="40">
        <f t="shared" si="742"/>
        <v>11</v>
      </c>
      <c r="AK755" s="40" t="str">
        <f t="shared" si="742"/>
        <v>Metric</v>
      </c>
      <c r="AL755" s="40" t="str">
        <f t="shared" si="701"/>
        <v>Pre</v>
      </c>
      <c r="AM755" s="40">
        <f t="shared" si="697"/>
        <v>20</v>
      </c>
      <c r="AN755" s="40">
        <f>VLOOKUP(AM755,'Inputs_Metric 7'!$G$49:$H$51,2,FALSE)</f>
        <v>0.05</v>
      </c>
      <c r="AO755" s="104">
        <f>SUMIFS(
INDEX('Step 1_Metric 7'!$W$1:$AD$99999,    1,    MATCH(CONCATENATE($AL755," - ",$AI755),'Step 1_Metric 7'!$W$1:$AD$1,0))         :          INDEX('Step 1_Metric 7'!$W$1:$AD$99999,    99999,    MATCH(CONCATENATE($AL755," - ",$AI755),'Step 1_Metric 7'!$W$1:$AD$1,0)),
'Step 1_Metric 7'!$C$1:$C$99999,       $AM755,    'Step 1_Metric 7'!$D$1:$D$99999,     $AG755         )</f>
        <v>0</v>
      </c>
      <c r="AP755" s="104" t="str">
        <f t="shared" si="685"/>
        <v/>
      </c>
      <c r="AQ755" s="104" t="str">
        <f t="shared" si="686"/>
        <v/>
      </c>
      <c r="AR755" s="104">
        <f t="shared" si="687"/>
        <v>0</v>
      </c>
      <c r="AS755" s="104">
        <f t="shared" si="688"/>
        <v>0</v>
      </c>
      <c r="AT755" s="104" t="str">
        <f t="shared" si="689"/>
        <v/>
      </c>
      <c r="AU755" s="104">
        <f t="shared" si="690"/>
        <v>0</v>
      </c>
    </row>
    <row r="756" spans="32:47" x14ac:dyDescent="0.25">
      <c r="AF756" s="40">
        <f t="shared" si="719"/>
        <v>32</v>
      </c>
      <c r="AG756" s="40" t="str">
        <f t="shared" si="683"/>
        <v/>
      </c>
      <c r="AH756" s="40">
        <f t="shared" si="693"/>
        <v>7</v>
      </c>
      <c r="AI756" s="40" t="str">
        <f t="shared" ref="AI756:AK756" si="743">AI732</f>
        <v>Labor Income</v>
      </c>
      <c r="AJ756" s="40">
        <f t="shared" si="743"/>
        <v>11</v>
      </c>
      <c r="AK756" s="40" t="str">
        <f t="shared" si="743"/>
        <v>Metric</v>
      </c>
      <c r="AL756" s="40" t="str">
        <f t="shared" si="701"/>
        <v>Pre</v>
      </c>
      <c r="AM756" s="40">
        <f t="shared" si="697"/>
        <v>100</v>
      </c>
      <c r="AN756" s="40">
        <f>VLOOKUP(AM756,'Inputs_Metric 7'!$G$49:$H$51,2,FALSE)</f>
        <v>0.01</v>
      </c>
      <c r="AO756" s="104">
        <f>SUMIFS(
INDEX('Step 1_Metric 7'!$W$1:$AD$99999,    1,    MATCH(CONCATENATE($AL756," - ",$AI756),'Step 1_Metric 7'!$W$1:$AD$1,0))         :          INDEX('Step 1_Metric 7'!$W$1:$AD$99999,    99999,    MATCH(CONCATENATE($AL756," - ",$AI756),'Step 1_Metric 7'!$W$1:$AD$1,0)),
'Step 1_Metric 7'!$C$1:$C$99999,       $AM756,    'Step 1_Metric 7'!$D$1:$D$99999,     $AG756         )</f>
        <v>0</v>
      </c>
      <c r="AP756" s="104">
        <f t="shared" si="685"/>
        <v>0</v>
      </c>
      <c r="AQ756" s="104">
        <f t="shared" si="686"/>
        <v>0</v>
      </c>
      <c r="AR756" s="104" t="str">
        <f t="shared" si="687"/>
        <v/>
      </c>
      <c r="AS756" s="104" t="str">
        <f t="shared" si="688"/>
        <v/>
      </c>
      <c r="AT756" s="104" t="str">
        <f t="shared" si="689"/>
        <v/>
      </c>
      <c r="AU756" s="104">
        <f t="shared" si="690"/>
        <v>0</v>
      </c>
    </row>
    <row r="757" spans="32:47" x14ac:dyDescent="0.25">
      <c r="AF757" s="40">
        <f t="shared" si="719"/>
        <v>32</v>
      </c>
      <c r="AG757" s="40" t="str">
        <f t="shared" si="683"/>
        <v/>
      </c>
      <c r="AH757" s="40">
        <f t="shared" si="693"/>
        <v>7</v>
      </c>
      <c r="AI757" s="40" t="str">
        <f t="shared" ref="AI757:AK757" si="744">AI733</f>
        <v>Labor Income</v>
      </c>
      <c r="AJ757" s="40">
        <f t="shared" si="744"/>
        <v>11</v>
      </c>
      <c r="AK757" s="40" t="str">
        <f t="shared" si="744"/>
        <v>Metric</v>
      </c>
      <c r="AL757" s="40" t="str">
        <f t="shared" si="701"/>
        <v>Post</v>
      </c>
      <c r="AM757" s="40">
        <f t="shared" si="697"/>
        <v>2</v>
      </c>
      <c r="AN757" s="40">
        <f>VLOOKUP(AM757,'Inputs_Metric 7'!$G$49:$H$51,2,FALSE)</f>
        <v>0.5</v>
      </c>
      <c r="AO757" s="104">
        <f>SUMIFS(
INDEX('Step 1_Metric 7'!$W$1:$AD$99999,    1,    MATCH(CONCATENATE($AL757," - ",$AI757),'Step 1_Metric 7'!$W$1:$AD$1,0))         :          INDEX('Step 1_Metric 7'!$W$1:$AD$99999,    99999,    MATCH(CONCATENATE($AL757," - ",$AI757),'Step 1_Metric 7'!$W$1:$AD$1,0)),
'Step 1_Metric 7'!$C$1:$C$99999,       $AM757,    'Step 1_Metric 7'!$D$1:$D$99999,     $AG757         )</f>
        <v>0</v>
      </c>
      <c r="AP757" s="104" t="str">
        <f t="shared" si="685"/>
        <v/>
      </c>
      <c r="AQ757" s="104" t="str">
        <f t="shared" si="686"/>
        <v/>
      </c>
      <c r="AR757" s="104" t="str">
        <f t="shared" si="687"/>
        <v/>
      </c>
      <c r="AS757" s="104" t="str">
        <f t="shared" si="688"/>
        <v/>
      </c>
      <c r="AT757" s="104">
        <f t="shared" si="689"/>
        <v>0</v>
      </c>
      <c r="AU757" s="104">
        <f t="shared" si="690"/>
        <v>0</v>
      </c>
    </row>
    <row r="758" spans="32:47" x14ac:dyDescent="0.25">
      <c r="AF758" s="40">
        <f t="shared" si="719"/>
        <v>32</v>
      </c>
      <c r="AG758" s="40" t="str">
        <f t="shared" si="683"/>
        <v/>
      </c>
      <c r="AH758" s="40">
        <f t="shared" si="693"/>
        <v>7</v>
      </c>
      <c r="AI758" s="40" t="str">
        <f t="shared" ref="AI758:AK758" si="745">AI734</f>
        <v>Labor Income</v>
      </c>
      <c r="AJ758" s="40">
        <f t="shared" si="745"/>
        <v>11</v>
      </c>
      <c r="AK758" s="40" t="str">
        <f t="shared" si="745"/>
        <v>Metric</v>
      </c>
      <c r="AL758" s="40" t="str">
        <f t="shared" si="701"/>
        <v>Post</v>
      </c>
      <c r="AM758" s="40">
        <f t="shared" si="697"/>
        <v>20</v>
      </c>
      <c r="AN758" s="40">
        <f>VLOOKUP(AM758,'Inputs_Metric 7'!$G$49:$H$51,2,FALSE)</f>
        <v>0.05</v>
      </c>
      <c r="AO758" s="104">
        <f>SUMIFS(
INDEX('Step 1_Metric 7'!$W$1:$AD$99999,    1,    MATCH(CONCATENATE($AL758," - ",$AI758),'Step 1_Metric 7'!$W$1:$AD$1,0))         :          INDEX('Step 1_Metric 7'!$W$1:$AD$99999,    99999,    MATCH(CONCATENATE($AL758," - ",$AI758),'Step 1_Metric 7'!$W$1:$AD$1,0)),
'Step 1_Metric 7'!$C$1:$C$99999,       $AM758,    'Step 1_Metric 7'!$D$1:$D$99999,     $AG758         )</f>
        <v>0</v>
      </c>
      <c r="AP758" s="104" t="str">
        <f t="shared" si="685"/>
        <v/>
      </c>
      <c r="AQ758" s="104" t="str">
        <f t="shared" si="686"/>
        <v/>
      </c>
      <c r="AR758" s="104">
        <f t="shared" si="687"/>
        <v>0</v>
      </c>
      <c r="AS758" s="104">
        <f t="shared" si="688"/>
        <v>0</v>
      </c>
      <c r="AT758" s="104" t="str">
        <f t="shared" si="689"/>
        <v/>
      </c>
      <c r="AU758" s="104">
        <f t="shared" si="690"/>
        <v>0</v>
      </c>
    </row>
    <row r="759" spans="32:47" x14ac:dyDescent="0.25">
      <c r="AF759" s="40">
        <f t="shared" si="719"/>
        <v>32</v>
      </c>
      <c r="AG759" s="40" t="str">
        <f t="shared" si="683"/>
        <v/>
      </c>
      <c r="AH759" s="40">
        <f t="shared" si="693"/>
        <v>7</v>
      </c>
      <c r="AI759" s="40" t="str">
        <f t="shared" ref="AI759:AK759" si="746">AI735</f>
        <v>Labor Income</v>
      </c>
      <c r="AJ759" s="40">
        <f t="shared" si="746"/>
        <v>11</v>
      </c>
      <c r="AK759" s="40" t="str">
        <f t="shared" si="746"/>
        <v>Metric</v>
      </c>
      <c r="AL759" s="40" t="str">
        <f t="shared" si="701"/>
        <v>Post</v>
      </c>
      <c r="AM759" s="40">
        <f t="shared" si="697"/>
        <v>100</v>
      </c>
      <c r="AN759" s="40">
        <f>VLOOKUP(AM759,'Inputs_Metric 7'!$G$49:$H$51,2,FALSE)</f>
        <v>0.01</v>
      </c>
      <c r="AO759" s="104">
        <f>SUMIFS(
INDEX('Step 1_Metric 7'!$W$1:$AD$99999,    1,    MATCH(CONCATENATE($AL759," - ",$AI759),'Step 1_Metric 7'!$W$1:$AD$1,0))         :          INDEX('Step 1_Metric 7'!$W$1:$AD$99999,    99999,    MATCH(CONCATENATE($AL759," - ",$AI759),'Step 1_Metric 7'!$W$1:$AD$1,0)),
'Step 1_Metric 7'!$C$1:$C$99999,       $AM759,    'Step 1_Metric 7'!$D$1:$D$99999,     $AG759         )</f>
        <v>0</v>
      </c>
      <c r="AP759" s="104">
        <f t="shared" si="685"/>
        <v>0</v>
      </c>
      <c r="AQ759" s="104">
        <f t="shared" si="686"/>
        <v>0</v>
      </c>
      <c r="AR759" s="104" t="str">
        <f t="shared" si="687"/>
        <v/>
      </c>
      <c r="AS759" s="104" t="str">
        <f t="shared" si="688"/>
        <v/>
      </c>
      <c r="AT759" s="104" t="str">
        <f t="shared" si="689"/>
        <v/>
      </c>
      <c r="AU759" s="104">
        <f t="shared" si="690"/>
        <v>0</v>
      </c>
    </row>
    <row r="760" spans="32:47" x14ac:dyDescent="0.25">
      <c r="AF760" s="40">
        <f t="shared" si="719"/>
        <v>32</v>
      </c>
      <c r="AG760" s="40" t="str">
        <f t="shared" si="683"/>
        <v/>
      </c>
      <c r="AH760" s="40">
        <f t="shared" si="693"/>
        <v>7</v>
      </c>
      <c r="AI760" s="40" t="str">
        <f t="shared" ref="AI760:AK760" si="747">AI736</f>
        <v>Employment</v>
      </c>
      <c r="AJ760" s="40">
        <f t="shared" si="747"/>
        <v>12</v>
      </c>
      <c r="AK760" s="40" t="str">
        <f t="shared" si="747"/>
        <v>Metric</v>
      </c>
      <c r="AL760" s="40" t="str">
        <f t="shared" si="701"/>
        <v>Pre</v>
      </c>
      <c r="AM760" s="40">
        <f t="shared" si="697"/>
        <v>2</v>
      </c>
      <c r="AN760" s="40">
        <f>VLOOKUP(AM760,'Inputs_Metric 7'!$G$49:$H$51,2,FALSE)</f>
        <v>0.5</v>
      </c>
      <c r="AO760" s="104">
        <f>SUMIFS(
INDEX('Step 1_Metric 7'!$W$1:$AD$99999,    1,    MATCH(CONCATENATE($AL760," - ",$AI760),'Step 1_Metric 7'!$W$1:$AD$1,0))         :          INDEX('Step 1_Metric 7'!$W$1:$AD$99999,    99999,    MATCH(CONCATENATE($AL760," - ",$AI760),'Step 1_Metric 7'!$W$1:$AD$1,0)),
'Step 1_Metric 7'!$C$1:$C$99999,       $AM760,    'Step 1_Metric 7'!$D$1:$D$99999,     $AG760         )</f>
        <v>0</v>
      </c>
      <c r="AP760" s="104" t="str">
        <f t="shared" si="685"/>
        <v/>
      </c>
      <c r="AQ760" s="104" t="str">
        <f t="shared" si="686"/>
        <v/>
      </c>
      <c r="AR760" s="104" t="str">
        <f t="shared" si="687"/>
        <v/>
      </c>
      <c r="AS760" s="104" t="str">
        <f t="shared" si="688"/>
        <v/>
      </c>
      <c r="AT760" s="104">
        <f t="shared" si="689"/>
        <v>0</v>
      </c>
      <c r="AU760" s="104">
        <f t="shared" si="690"/>
        <v>0</v>
      </c>
    </row>
    <row r="761" spans="32:47" x14ac:dyDescent="0.25">
      <c r="AF761" s="40">
        <f t="shared" si="719"/>
        <v>32</v>
      </c>
      <c r="AG761" s="40" t="str">
        <f t="shared" si="683"/>
        <v/>
      </c>
      <c r="AH761" s="40">
        <f t="shared" si="693"/>
        <v>7</v>
      </c>
      <c r="AI761" s="40" t="str">
        <f t="shared" ref="AI761:AK761" si="748">AI737</f>
        <v>Employment</v>
      </c>
      <c r="AJ761" s="40">
        <f t="shared" si="748"/>
        <v>12</v>
      </c>
      <c r="AK761" s="40" t="str">
        <f t="shared" si="748"/>
        <v>Metric</v>
      </c>
      <c r="AL761" s="40" t="str">
        <f t="shared" si="701"/>
        <v>Pre</v>
      </c>
      <c r="AM761" s="40">
        <f t="shared" si="697"/>
        <v>20</v>
      </c>
      <c r="AN761" s="40">
        <f>VLOOKUP(AM761,'Inputs_Metric 7'!$G$49:$H$51,2,FALSE)</f>
        <v>0.05</v>
      </c>
      <c r="AO761" s="104">
        <f>SUMIFS(
INDEX('Step 1_Metric 7'!$W$1:$AD$99999,    1,    MATCH(CONCATENATE($AL761," - ",$AI761),'Step 1_Metric 7'!$W$1:$AD$1,0))         :          INDEX('Step 1_Metric 7'!$W$1:$AD$99999,    99999,    MATCH(CONCATENATE($AL761," - ",$AI761),'Step 1_Metric 7'!$W$1:$AD$1,0)),
'Step 1_Metric 7'!$C$1:$C$99999,       $AM761,    'Step 1_Metric 7'!$D$1:$D$99999,     $AG761         )</f>
        <v>0</v>
      </c>
      <c r="AP761" s="104" t="str">
        <f t="shared" si="685"/>
        <v/>
      </c>
      <c r="AQ761" s="104" t="str">
        <f t="shared" si="686"/>
        <v/>
      </c>
      <c r="AR761" s="104">
        <f t="shared" si="687"/>
        <v>0</v>
      </c>
      <c r="AS761" s="104">
        <f t="shared" si="688"/>
        <v>0</v>
      </c>
      <c r="AT761" s="104" t="str">
        <f t="shared" si="689"/>
        <v/>
      </c>
      <c r="AU761" s="104">
        <f t="shared" si="690"/>
        <v>0</v>
      </c>
    </row>
    <row r="762" spans="32:47" x14ac:dyDescent="0.25">
      <c r="AF762" s="40">
        <f t="shared" si="719"/>
        <v>32</v>
      </c>
      <c r="AG762" s="40" t="str">
        <f t="shared" si="683"/>
        <v/>
      </c>
      <c r="AH762" s="40">
        <f t="shared" si="693"/>
        <v>7</v>
      </c>
      <c r="AI762" s="40" t="str">
        <f t="shared" ref="AI762:AK762" si="749">AI738</f>
        <v>Employment</v>
      </c>
      <c r="AJ762" s="40">
        <f t="shared" si="749"/>
        <v>12</v>
      </c>
      <c r="AK762" s="40" t="str">
        <f t="shared" si="749"/>
        <v>Metric</v>
      </c>
      <c r="AL762" s="40" t="str">
        <f t="shared" si="701"/>
        <v>Pre</v>
      </c>
      <c r="AM762" s="40">
        <f t="shared" si="697"/>
        <v>100</v>
      </c>
      <c r="AN762" s="40">
        <f>VLOOKUP(AM762,'Inputs_Metric 7'!$G$49:$H$51,2,FALSE)</f>
        <v>0.01</v>
      </c>
      <c r="AO762" s="104">
        <f>SUMIFS(
INDEX('Step 1_Metric 7'!$W$1:$AD$99999,    1,    MATCH(CONCATENATE($AL762," - ",$AI762),'Step 1_Metric 7'!$W$1:$AD$1,0))         :          INDEX('Step 1_Metric 7'!$W$1:$AD$99999,    99999,    MATCH(CONCATENATE($AL762," - ",$AI762),'Step 1_Metric 7'!$W$1:$AD$1,0)),
'Step 1_Metric 7'!$C$1:$C$99999,       $AM762,    'Step 1_Metric 7'!$D$1:$D$99999,     $AG762         )</f>
        <v>0</v>
      </c>
      <c r="AP762" s="104">
        <f t="shared" si="685"/>
        <v>0</v>
      </c>
      <c r="AQ762" s="104">
        <f t="shared" si="686"/>
        <v>0</v>
      </c>
      <c r="AR762" s="104" t="str">
        <f t="shared" si="687"/>
        <v/>
      </c>
      <c r="AS762" s="104" t="str">
        <f t="shared" si="688"/>
        <v/>
      </c>
      <c r="AT762" s="104" t="str">
        <f t="shared" si="689"/>
        <v/>
      </c>
      <c r="AU762" s="104">
        <f t="shared" si="690"/>
        <v>0</v>
      </c>
    </row>
    <row r="763" spans="32:47" x14ac:dyDescent="0.25">
      <c r="AF763" s="40">
        <f t="shared" si="719"/>
        <v>32</v>
      </c>
      <c r="AG763" s="40" t="str">
        <f t="shared" si="683"/>
        <v/>
      </c>
      <c r="AH763" s="40">
        <f t="shared" si="693"/>
        <v>7</v>
      </c>
      <c r="AI763" s="40" t="str">
        <f t="shared" ref="AI763:AK763" si="750">AI739</f>
        <v>Employment</v>
      </c>
      <c r="AJ763" s="40">
        <f t="shared" si="750"/>
        <v>12</v>
      </c>
      <c r="AK763" s="40" t="str">
        <f t="shared" si="750"/>
        <v>Metric</v>
      </c>
      <c r="AL763" s="40" t="str">
        <f t="shared" si="701"/>
        <v>Post</v>
      </c>
      <c r="AM763" s="40">
        <f t="shared" si="697"/>
        <v>2</v>
      </c>
      <c r="AN763" s="40">
        <f>VLOOKUP(AM763,'Inputs_Metric 7'!$G$49:$H$51,2,FALSE)</f>
        <v>0.5</v>
      </c>
      <c r="AO763" s="104">
        <f>SUMIFS(
INDEX('Step 1_Metric 7'!$W$1:$AD$99999,    1,    MATCH(CONCATENATE($AL763," - ",$AI763),'Step 1_Metric 7'!$W$1:$AD$1,0))         :          INDEX('Step 1_Metric 7'!$W$1:$AD$99999,    99999,    MATCH(CONCATENATE($AL763," - ",$AI763),'Step 1_Metric 7'!$W$1:$AD$1,0)),
'Step 1_Metric 7'!$C$1:$C$99999,       $AM763,    'Step 1_Metric 7'!$D$1:$D$99999,     $AG763         )</f>
        <v>0</v>
      </c>
      <c r="AP763" s="104" t="str">
        <f t="shared" si="685"/>
        <v/>
      </c>
      <c r="AQ763" s="104" t="str">
        <f t="shared" si="686"/>
        <v/>
      </c>
      <c r="AR763" s="104" t="str">
        <f t="shared" si="687"/>
        <v/>
      </c>
      <c r="AS763" s="104" t="str">
        <f t="shared" si="688"/>
        <v/>
      </c>
      <c r="AT763" s="104">
        <f t="shared" si="689"/>
        <v>0</v>
      </c>
      <c r="AU763" s="104">
        <f t="shared" si="690"/>
        <v>0</v>
      </c>
    </row>
    <row r="764" spans="32:47" x14ac:dyDescent="0.25">
      <c r="AF764" s="40">
        <f t="shared" si="719"/>
        <v>32</v>
      </c>
      <c r="AG764" s="40" t="str">
        <f t="shared" si="683"/>
        <v/>
      </c>
      <c r="AH764" s="40">
        <f t="shared" si="693"/>
        <v>7</v>
      </c>
      <c r="AI764" s="40" t="str">
        <f t="shared" ref="AI764:AK764" si="751">AI740</f>
        <v>Employment</v>
      </c>
      <c r="AJ764" s="40">
        <f t="shared" si="751"/>
        <v>12</v>
      </c>
      <c r="AK764" s="40" t="str">
        <f t="shared" si="751"/>
        <v>Metric</v>
      </c>
      <c r="AL764" s="40" t="str">
        <f t="shared" si="701"/>
        <v>Post</v>
      </c>
      <c r="AM764" s="40">
        <f t="shared" si="697"/>
        <v>20</v>
      </c>
      <c r="AN764" s="40">
        <f>VLOOKUP(AM764,'Inputs_Metric 7'!$G$49:$H$51,2,FALSE)</f>
        <v>0.05</v>
      </c>
      <c r="AO764" s="104">
        <f>SUMIFS(
INDEX('Step 1_Metric 7'!$W$1:$AD$99999,    1,    MATCH(CONCATENATE($AL764," - ",$AI764),'Step 1_Metric 7'!$W$1:$AD$1,0))         :          INDEX('Step 1_Metric 7'!$W$1:$AD$99999,    99999,    MATCH(CONCATENATE($AL764," - ",$AI764),'Step 1_Metric 7'!$W$1:$AD$1,0)),
'Step 1_Metric 7'!$C$1:$C$99999,       $AM764,    'Step 1_Metric 7'!$D$1:$D$99999,     $AG764         )</f>
        <v>0</v>
      </c>
      <c r="AP764" s="104" t="str">
        <f t="shared" si="685"/>
        <v/>
      </c>
      <c r="AQ764" s="104" t="str">
        <f t="shared" si="686"/>
        <v/>
      </c>
      <c r="AR764" s="104">
        <f t="shared" si="687"/>
        <v>0</v>
      </c>
      <c r="AS764" s="104">
        <f t="shared" si="688"/>
        <v>0</v>
      </c>
      <c r="AT764" s="104" t="str">
        <f t="shared" si="689"/>
        <v/>
      </c>
      <c r="AU764" s="104">
        <f t="shared" si="690"/>
        <v>0</v>
      </c>
    </row>
    <row r="765" spans="32:47" x14ac:dyDescent="0.25">
      <c r="AF765" s="40">
        <f t="shared" si="719"/>
        <v>32</v>
      </c>
      <c r="AG765" s="40" t="str">
        <f t="shared" si="683"/>
        <v/>
      </c>
      <c r="AH765" s="40">
        <f t="shared" si="693"/>
        <v>7</v>
      </c>
      <c r="AI765" s="40" t="str">
        <f t="shared" ref="AI765:AK765" si="752">AI741</f>
        <v>Employment</v>
      </c>
      <c r="AJ765" s="40">
        <f t="shared" si="752"/>
        <v>12</v>
      </c>
      <c r="AK765" s="40" t="str">
        <f t="shared" si="752"/>
        <v>Metric</v>
      </c>
      <c r="AL765" s="40" t="str">
        <f t="shared" si="701"/>
        <v>Post</v>
      </c>
      <c r="AM765" s="40">
        <f t="shared" si="697"/>
        <v>100</v>
      </c>
      <c r="AN765" s="40">
        <f>VLOOKUP(AM765,'Inputs_Metric 7'!$G$49:$H$51,2,FALSE)</f>
        <v>0.01</v>
      </c>
      <c r="AO765" s="104">
        <f>SUMIFS(
INDEX('Step 1_Metric 7'!$W$1:$AD$99999,    1,    MATCH(CONCATENATE($AL765," - ",$AI765),'Step 1_Metric 7'!$W$1:$AD$1,0))         :          INDEX('Step 1_Metric 7'!$W$1:$AD$99999,    99999,    MATCH(CONCATENATE($AL765," - ",$AI765),'Step 1_Metric 7'!$W$1:$AD$1,0)),
'Step 1_Metric 7'!$C$1:$C$99999,       $AM765,    'Step 1_Metric 7'!$D$1:$D$99999,     $AG765         )</f>
        <v>0</v>
      </c>
      <c r="AP765" s="104">
        <f t="shared" si="685"/>
        <v>0</v>
      </c>
      <c r="AQ765" s="104">
        <f t="shared" si="686"/>
        <v>0</v>
      </c>
      <c r="AR765" s="104" t="str">
        <f t="shared" si="687"/>
        <v/>
      </c>
      <c r="AS765" s="104" t="str">
        <f t="shared" si="688"/>
        <v/>
      </c>
      <c r="AT765" s="104" t="str">
        <f t="shared" si="689"/>
        <v/>
      </c>
      <c r="AU765" s="104">
        <f t="shared" si="690"/>
        <v>0</v>
      </c>
    </row>
    <row r="766" spans="32:47" x14ac:dyDescent="0.25">
      <c r="AF766" s="40">
        <f t="shared" si="719"/>
        <v>32</v>
      </c>
      <c r="AG766" s="40" t="str">
        <f t="shared" si="683"/>
        <v/>
      </c>
      <c r="AH766" s="40">
        <f t="shared" si="693"/>
        <v>7</v>
      </c>
      <c r="AI766" s="40" t="str">
        <f t="shared" ref="AI766:AK766" si="753">AI742</f>
        <v>Output</v>
      </c>
      <c r="AJ766" s="40">
        <f t="shared" si="753"/>
        <v>1</v>
      </c>
      <c r="AK766" s="40" t="str">
        <f t="shared" si="753"/>
        <v>Priority Metric</v>
      </c>
      <c r="AL766" s="40" t="str">
        <f t="shared" si="701"/>
        <v>Pre</v>
      </c>
      <c r="AM766" s="40">
        <f t="shared" si="697"/>
        <v>2</v>
      </c>
      <c r="AN766" s="40">
        <f>VLOOKUP(AM766,'Inputs_Metric 7'!$G$49:$H$51,2,FALSE)</f>
        <v>0.5</v>
      </c>
      <c r="AO766" s="104">
        <f>SUMIFS(
INDEX('Step 1_Metric 7'!$W$1:$AD$99999,    1,    MATCH(CONCATENATE($AL766," - ",$AI766),'Step 1_Metric 7'!$W$1:$AD$1,0))         :          INDEX('Step 1_Metric 7'!$W$1:$AD$99999,    99999,    MATCH(CONCATENATE($AL766," - ",$AI766),'Step 1_Metric 7'!$W$1:$AD$1,0)),
'Step 1_Metric 7'!$C$1:$C$99999,       $AM766,    'Step 1_Metric 7'!$D$1:$D$99999,     $AG766         )</f>
        <v>0</v>
      </c>
      <c r="AP766" s="104" t="str">
        <f t="shared" si="685"/>
        <v/>
      </c>
      <c r="AQ766" s="104" t="str">
        <f t="shared" si="686"/>
        <v/>
      </c>
      <c r="AR766" s="104" t="str">
        <f t="shared" si="687"/>
        <v/>
      </c>
      <c r="AS766" s="104" t="str">
        <f t="shared" si="688"/>
        <v/>
      </c>
      <c r="AT766" s="104">
        <f t="shared" si="689"/>
        <v>0</v>
      </c>
      <c r="AU766" s="104">
        <f t="shared" si="690"/>
        <v>0</v>
      </c>
    </row>
    <row r="767" spans="32:47" x14ac:dyDescent="0.25">
      <c r="AF767" s="40">
        <f t="shared" si="719"/>
        <v>32</v>
      </c>
      <c r="AG767" s="40" t="str">
        <f t="shared" si="683"/>
        <v/>
      </c>
      <c r="AH767" s="40">
        <f t="shared" si="693"/>
        <v>7</v>
      </c>
      <c r="AI767" s="40" t="str">
        <f t="shared" ref="AI767:AK767" si="754">AI743</f>
        <v>Output</v>
      </c>
      <c r="AJ767" s="40">
        <f t="shared" si="754"/>
        <v>1</v>
      </c>
      <c r="AK767" s="40" t="str">
        <f t="shared" si="754"/>
        <v>Priority Metric</v>
      </c>
      <c r="AL767" s="40" t="str">
        <f t="shared" si="701"/>
        <v>Pre</v>
      </c>
      <c r="AM767" s="40">
        <f t="shared" si="697"/>
        <v>20</v>
      </c>
      <c r="AN767" s="40">
        <f>VLOOKUP(AM767,'Inputs_Metric 7'!$G$49:$H$51,2,FALSE)</f>
        <v>0.05</v>
      </c>
      <c r="AO767" s="104">
        <f>SUMIFS(
INDEX('Step 1_Metric 7'!$W$1:$AD$99999,    1,    MATCH(CONCATENATE($AL767," - ",$AI767),'Step 1_Metric 7'!$W$1:$AD$1,0))         :          INDEX('Step 1_Metric 7'!$W$1:$AD$99999,    99999,    MATCH(CONCATENATE($AL767," - ",$AI767),'Step 1_Metric 7'!$W$1:$AD$1,0)),
'Step 1_Metric 7'!$C$1:$C$99999,       $AM767,    'Step 1_Metric 7'!$D$1:$D$99999,     $AG767         )</f>
        <v>0</v>
      </c>
      <c r="AP767" s="104" t="str">
        <f t="shared" si="685"/>
        <v/>
      </c>
      <c r="AQ767" s="104" t="str">
        <f t="shared" si="686"/>
        <v/>
      </c>
      <c r="AR767" s="104">
        <f t="shared" si="687"/>
        <v>0</v>
      </c>
      <c r="AS767" s="104">
        <f t="shared" si="688"/>
        <v>0</v>
      </c>
      <c r="AT767" s="104" t="str">
        <f t="shared" si="689"/>
        <v/>
      </c>
      <c r="AU767" s="104">
        <f t="shared" si="690"/>
        <v>0</v>
      </c>
    </row>
    <row r="768" spans="32:47" x14ac:dyDescent="0.25">
      <c r="AF768" s="40">
        <f t="shared" si="719"/>
        <v>32</v>
      </c>
      <c r="AG768" s="40" t="str">
        <f t="shared" si="683"/>
        <v/>
      </c>
      <c r="AH768" s="40">
        <f t="shared" si="693"/>
        <v>7</v>
      </c>
      <c r="AI768" s="40" t="str">
        <f t="shared" ref="AI768:AK768" si="755">AI744</f>
        <v>Output</v>
      </c>
      <c r="AJ768" s="40">
        <f t="shared" si="755"/>
        <v>1</v>
      </c>
      <c r="AK768" s="40" t="str">
        <f t="shared" si="755"/>
        <v>Priority Metric</v>
      </c>
      <c r="AL768" s="40" t="str">
        <f t="shared" si="701"/>
        <v>Pre</v>
      </c>
      <c r="AM768" s="40">
        <f t="shared" si="697"/>
        <v>100</v>
      </c>
      <c r="AN768" s="40">
        <f>VLOOKUP(AM768,'Inputs_Metric 7'!$G$49:$H$51,2,FALSE)</f>
        <v>0.01</v>
      </c>
      <c r="AO768" s="104">
        <f>SUMIFS(
INDEX('Step 1_Metric 7'!$W$1:$AD$99999,    1,    MATCH(CONCATENATE($AL768," - ",$AI768),'Step 1_Metric 7'!$W$1:$AD$1,0))         :          INDEX('Step 1_Metric 7'!$W$1:$AD$99999,    99999,    MATCH(CONCATENATE($AL768," - ",$AI768),'Step 1_Metric 7'!$W$1:$AD$1,0)),
'Step 1_Metric 7'!$C$1:$C$99999,       $AM768,    'Step 1_Metric 7'!$D$1:$D$99999,     $AG768         )</f>
        <v>0</v>
      </c>
      <c r="AP768" s="104">
        <f t="shared" si="685"/>
        <v>0</v>
      </c>
      <c r="AQ768" s="104">
        <f t="shared" si="686"/>
        <v>0</v>
      </c>
      <c r="AR768" s="104" t="str">
        <f t="shared" si="687"/>
        <v/>
      </c>
      <c r="AS768" s="104" t="str">
        <f t="shared" si="688"/>
        <v/>
      </c>
      <c r="AT768" s="104" t="str">
        <f t="shared" si="689"/>
        <v/>
      </c>
      <c r="AU768" s="104">
        <f t="shared" si="690"/>
        <v>0</v>
      </c>
    </row>
    <row r="769" spans="32:47" x14ac:dyDescent="0.25">
      <c r="AF769" s="40">
        <f t="shared" si="719"/>
        <v>32</v>
      </c>
      <c r="AG769" s="40" t="str">
        <f t="shared" si="683"/>
        <v/>
      </c>
      <c r="AH769" s="40">
        <f t="shared" si="693"/>
        <v>7</v>
      </c>
      <c r="AI769" s="40" t="str">
        <f t="shared" ref="AI769:AK769" si="756">AI745</f>
        <v>Output</v>
      </c>
      <c r="AJ769" s="40">
        <f t="shared" si="756"/>
        <v>1</v>
      </c>
      <c r="AK769" s="40" t="str">
        <f t="shared" si="756"/>
        <v>Priority Metric</v>
      </c>
      <c r="AL769" s="40" t="str">
        <f t="shared" si="701"/>
        <v>Post</v>
      </c>
      <c r="AM769" s="40">
        <f t="shared" si="697"/>
        <v>2</v>
      </c>
      <c r="AN769" s="40">
        <f>VLOOKUP(AM769,'Inputs_Metric 7'!$G$49:$H$51,2,FALSE)</f>
        <v>0.5</v>
      </c>
      <c r="AO769" s="104">
        <f>SUMIFS(
INDEX('Step 1_Metric 7'!$W$1:$AD$99999,    1,    MATCH(CONCATENATE($AL769," - ",$AI769),'Step 1_Metric 7'!$W$1:$AD$1,0))         :          INDEX('Step 1_Metric 7'!$W$1:$AD$99999,    99999,    MATCH(CONCATENATE($AL769," - ",$AI769),'Step 1_Metric 7'!$W$1:$AD$1,0)),
'Step 1_Metric 7'!$C$1:$C$99999,       $AM769,    'Step 1_Metric 7'!$D$1:$D$99999,     $AG769         )</f>
        <v>0</v>
      </c>
      <c r="AP769" s="104" t="str">
        <f t="shared" si="685"/>
        <v/>
      </c>
      <c r="AQ769" s="104" t="str">
        <f t="shared" si="686"/>
        <v/>
      </c>
      <c r="AR769" s="104" t="str">
        <f t="shared" si="687"/>
        <v/>
      </c>
      <c r="AS769" s="104" t="str">
        <f t="shared" si="688"/>
        <v/>
      </c>
      <c r="AT769" s="104">
        <f t="shared" si="689"/>
        <v>0</v>
      </c>
      <c r="AU769" s="104">
        <f t="shared" si="690"/>
        <v>0</v>
      </c>
    </row>
    <row r="770" spans="32:47" x14ac:dyDescent="0.25">
      <c r="AF770" s="40">
        <f t="shared" si="719"/>
        <v>32</v>
      </c>
      <c r="AG770" s="40" t="str">
        <f t="shared" si="683"/>
        <v/>
      </c>
      <c r="AH770" s="40">
        <f t="shared" si="693"/>
        <v>7</v>
      </c>
      <c r="AI770" s="40" t="str">
        <f t="shared" ref="AI770:AK770" si="757">AI746</f>
        <v>Output</v>
      </c>
      <c r="AJ770" s="40">
        <f t="shared" si="757"/>
        <v>1</v>
      </c>
      <c r="AK770" s="40" t="str">
        <f t="shared" si="757"/>
        <v>Priority Metric</v>
      </c>
      <c r="AL770" s="40" t="str">
        <f t="shared" si="701"/>
        <v>Post</v>
      </c>
      <c r="AM770" s="40">
        <f t="shared" si="697"/>
        <v>20</v>
      </c>
      <c r="AN770" s="40">
        <f>VLOOKUP(AM770,'Inputs_Metric 7'!$G$49:$H$51,2,FALSE)</f>
        <v>0.05</v>
      </c>
      <c r="AO770" s="104">
        <f>SUMIFS(
INDEX('Step 1_Metric 7'!$W$1:$AD$99999,    1,    MATCH(CONCATENATE($AL770," - ",$AI770),'Step 1_Metric 7'!$W$1:$AD$1,0))         :          INDEX('Step 1_Metric 7'!$W$1:$AD$99999,    99999,    MATCH(CONCATENATE($AL770," - ",$AI770),'Step 1_Metric 7'!$W$1:$AD$1,0)),
'Step 1_Metric 7'!$C$1:$C$99999,       $AM770,    'Step 1_Metric 7'!$D$1:$D$99999,     $AG770         )</f>
        <v>0</v>
      </c>
      <c r="AP770" s="104" t="str">
        <f t="shared" si="685"/>
        <v/>
      </c>
      <c r="AQ770" s="104" t="str">
        <f t="shared" si="686"/>
        <v/>
      </c>
      <c r="AR770" s="104">
        <f t="shared" si="687"/>
        <v>0</v>
      </c>
      <c r="AS770" s="104">
        <f t="shared" si="688"/>
        <v>0</v>
      </c>
      <c r="AT770" s="104" t="str">
        <f t="shared" si="689"/>
        <v/>
      </c>
      <c r="AU770" s="104">
        <f t="shared" si="690"/>
        <v>0</v>
      </c>
    </row>
    <row r="771" spans="32:47" x14ac:dyDescent="0.25">
      <c r="AF771" s="40">
        <f t="shared" si="719"/>
        <v>32</v>
      </c>
      <c r="AG771" s="40" t="str">
        <f t="shared" ref="AG771:AG834" si="758">VLOOKUP(AF771,$B$62:$C$296,2,FALSE)</f>
        <v/>
      </c>
      <c r="AH771" s="40">
        <f t="shared" si="693"/>
        <v>7</v>
      </c>
      <c r="AI771" s="40" t="str">
        <f t="shared" ref="AI771:AK771" si="759">AI747</f>
        <v>Output</v>
      </c>
      <c r="AJ771" s="40">
        <f t="shared" si="759"/>
        <v>1</v>
      </c>
      <c r="AK771" s="40" t="str">
        <f t="shared" si="759"/>
        <v>Priority Metric</v>
      </c>
      <c r="AL771" s="40" t="str">
        <f t="shared" si="701"/>
        <v>Post</v>
      </c>
      <c r="AM771" s="40">
        <f t="shared" si="697"/>
        <v>100</v>
      </c>
      <c r="AN771" s="40">
        <f>VLOOKUP(AM771,'Inputs_Metric 7'!$G$49:$H$51,2,FALSE)</f>
        <v>0.01</v>
      </c>
      <c r="AO771" s="104">
        <f>SUMIFS(
INDEX('Step 1_Metric 7'!$W$1:$AD$99999,    1,    MATCH(CONCATENATE($AL771," - ",$AI771),'Step 1_Metric 7'!$W$1:$AD$1,0))         :          INDEX('Step 1_Metric 7'!$W$1:$AD$99999,    99999,    MATCH(CONCATENATE($AL771," - ",$AI771),'Step 1_Metric 7'!$W$1:$AD$1,0)),
'Step 1_Metric 7'!$C$1:$C$99999,       $AM771,    'Step 1_Metric 7'!$D$1:$D$99999,     $AG771         )</f>
        <v>0</v>
      </c>
      <c r="AP771" s="104">
        <f t="shared" ref="AP771:AP834" si="760">IF(AN771=0.01,AO771*AN771,"")</f>
        <v>0</v>
      </c>
      <c r="AQ771" s="104">
        <f t="shared" ref="AQ771:AQ834" si="761">IF(AN771=0.01,(0.5)*(AN770-AN771)*(AO771-AO770),"")</f>
        <v>0</v>
      </c>
      <c r="AR771" s="104" t="str">
        <f t="shared" ref="AR771:AR834" si="762">IF(AN771=0.05,(AN771-AN811)*AO771,"")</f>
        <v/>
      </c>
      <c r="AS771" s="104" t="str">
        <f t="shared" ref="AS771:AS834" si="763">IF(AN771=0.05,(0.5)*(AN770-AN771)*(AO771-AO770),"")</f>
        <v/>
      </c>
      <c r="AT771" s="104" t="str">
        <f t="shared" ref="AT771:AT834" si="764">IF(AN771=0.5,(AN771-AN811)*AO771,"")</f>
        <v/>
      </c>
      <c r="AU771" s="104">
        <f t="shared" ref="AU771:AU834" si="765">SUM(AP771:AT771)</f>
        <v>0</v>
      </c>
    </row>
    <row r="772" spans="32:47" x14ac:dyDescent="0.25">
      <c r="AF772" s="40">
        <f t="shared" si="719"/>
        <v>33</v>
      </c>
      <c r="AG772" s="40" t="str">
        <f t="shared" si="758"/>
        <v/>
      </c>
      <c r="AH772" s="40">
        <f t="shared" si="693"/>
        <v>7</v>
      </c>
      <c r="AI772" s="40" t="str">
        <f t="shared" ref="AI772:AK772" si="766">AI748</f>
        <v>Proprietor's Income</v>
      </c>
      <c r="AJ772" s="40">
        <f t="shared" si="766"/>
        <v>10</v>
      </c>
      <c r="AK772" s="40" t="str">
        <f t="shared" si="766"/>
        <v>Metric</v>
      </c>
      <c r="AL772" s="40" t="str">
        <f t="shared" si="701"/>
        <v>Pre</v>
      </c>
      <c r="AM772" s="40">
        <f t="shared" si="697"/>
        <v>2</v>
      </c>
      <c r="AN772" s="40">
        <f>VLOOKUP(AM772,'Inputs_Metric 7'!$G$49:$H$51,2,FALSE)</f>
        <v>0.5</v>
      </c>
      <c r="AO772" s="104">
        <f>SUMIFS(
INDEX('Step 1_Metric 7'!$W$1:$AD$99999,    1,    MATCH(CONCATENATE($AL772," - ",$AI772),'Step 1_Metric 7'!$W$1:$AD$1,0))         :          INDEX('Step 1_Metric 7'!$W$1:$AD$99999,    99999,    MATCH(CONCATENATE($AL772," - ",$AI772),'Step 1_Metric 7'!$W$1:$AD$1,0)),
'Step 1_Metric 7'!$C$1:$C$99999,       $AM772,    'Step 1_Metric 7'!$D$1:$D$99999,     $AG772         )</f>
        <v>0</v>
      </c>
      <c r="AP772" s="104" t="str">
        <f t="shared" si="760"/>
        <v/>
      </c>
      <c r="AQ772" s="104" t="str">
        <f t="shared" si="761"/>
        <v/>
      </c>
      <c r="AR772" s="104" t="str">
        <f t="shared" si="762"/>
        <v/>
      </c>
      <c r="AS772" s="104" t="str">
        <f t="shared" si="763"/>
        <v/>
      </c>
      <c r="AT772" s="104">
        <f t="shared" si="764"/>
        <v>0</v>
      </c>
      <c r="AU772" s="104">
        <f t="shared" si="765"/>
        <v>0</v>
      </c>
    </row>
    <row r="773" spans="32:47" x14ac:dyDescent="0.25">
      <c r="AF773" s="40">
        <f t="shared" si="719"/>
        <v>33</v>
      </c>
      <c r="AG773" s="40" t="str">
        <f t="shared" si="758"/>
        <v/>
      </c>
      <c r="AH773" s="40">
        <f t="shared" si="693"/>
        <v>7</v>
      </c>
      <c r="AI773" s="40" t="str">
        <f t="shared" ref="AI773:AK773" si="767">AI749</f>
        <v>Proprietor's Income</v>
      </c>
      <c r="AJ773" s="40">
        <f t="shared" si="767"/>
        <v>10</v>
      </c>
      <c r="AK773" s="40" t="str">
        <f t="shared" si="767"/>
        <v>Metric</v>
      </c>
      <c r="AL773" s="40" t="str">
        <f t="shared" si="701"/>
        <v>Pre</v>
      </c>
      <c r="AM773" s="40">
        <f t="shared" si="697"/>
        <v>20</v>
      </c>
      <c r="AN773" s="40">
        <f>VLOOKUP(AM773,'Inputs_Metric 7'!$G$49:$H$51,2,FALSE)</f>
        <v>0.05</v>
      </c>
      <c r="AO773" s="104">
        <f>SUMIFS(
INDEX('Step 1_Metric 7'!$W$1:$AD$99999,    1,    MATCH(CONCATENATE($AL773," - ",$AI773),'Step 1_Metric 7'!$W$1:$AD$1,0))         :          INDEX('Step 1_Metric 7'!$W$1:$AD$99999,    99999,    MATCH(CONCATENATE($AL773," - ",$AI773),'Step 1_Metric 7'!$W$1:$AD$1,0)),
'Step 1_Metric 7'!$C$1:$C$99999,       $AM773,    'Step 1_Metric 7'!$D$1:$D$99999,     $AG773         )</f>
        <v>0</v>
      </c>
      <c r="AP773" s="104" t="str">
        <f t="shared" si="760"/>
        <v/>
      </c>
      <c r="AQ773" s="104" t="str">
        <f t="shared" si="761"/>
        <v/>
      </c>
      <c r="AR773" s="104">
        <f t="shared" si="762"/>
        <v>0</v>
      </c>
      <c r="AS773" s="104">
        <f t="shared" si="763"/>
        <v>0</v>
      </c>
      <c r="AT773" s="104" t="str">
        <f t="shared" si="764"/>
        <v/>
      </c>
      <c r="AU773" s="104">
        <f t="shared" si="765"/>
        <v>0</v>
      </c>
    </row>
    <row r="774" spans="32:47" x14ac:dyDescent="0.25">
      <c r="AF774" s="40">
        <f t="shared" si="719"/>
        <v>33</v>
      </c>
      <c r="AG774" s="40" t="str">
        <f t="shared" si="758"/>
        <v/>
      </c>
      <c r="AH774" s="40">
        <f t="shared" ref="AH774:AH837" si="768">AH773</f>
        <v>7</v>
      </c>
      <c r="AI774" s="40" t="str">
        <f t="shared" ref="AI774:AK774" si="769">AI750</f>
        <v>Proprietor's Income</v>
      </c>
      <c r="AJ774" s="40">
        <f t="shared" si="769"/>
        <v>10</v>
      </c>
      <c r="AK774" s="40" t="str">
        <f t="shared" si="769"/>
        <v>Metric</v>
      </c>
      <c r="AL774" s="40" t="str">
        <f t="shared" si="701"/>
        <v>Pre</v>
      </c>
      <c r="AM774" s="40">
        <f t="shared" si="697"/>
        <v>100</v>
      </c>
      <c r="AN774" s="40">
        <f>VLOOKUP(AM774,'Inputs_Metric 7'!$G$49:$H$51,2,FALSE)</f>
        <v>0.01</v>
      </c>
      <c r="AO774" s="104">
        <f>SUMIFS(
INDEX('Step 1_Metric 7'!$W$1:$AD$99999,    1,    MATCH(CONCATENATE($AL774," - ",$AI774),'Step 1_Metric 7'!$W$1:$AD$1,0))         :          INDEX('Step 1_Metric 7'!$W$1:$AD$99999,    99999,    MATCH(CONCATENATE($AL774," - ",$AI774),'Step 1_Metric 7'!$W$1:$AD$1,0)),
'Step 1_Metric 7'!$C$1:$C$99999,       $AM774,    'Step 1_Metric 7'!$D$1:$D$99999,     $AG774         )</f>
        <v>0</v>
      </c>
      <c r="AP774" s="104">
        <f t="shared" si="760"/>
        <v>0</v>
      </c>
      <c r="AQ774" s="104">
        <f t="shared" si="761"/>
        <v>0</v>
      </c>
      <c r="AR774" s="104" t="str">
        <f t="shared" si="762"/>
        <v/>
      </c>
      <c r="AS774" s="104" t="str">
        <f t="shared" si="763"/>
        <v/>
      </c>
      <c r="AT774" s="104" t="str">
        <f t="shared" si="764"/>
        <v/>
      </c>
      <c r="AU774" s="104">
        <f t="shared" si="765"/>
        <v>0</v>
      </c>
    </row>
    <row r="775" spans="32:47" x14ac:dyDescent="0.25">
      <c r="AF775" s="40">
        <f t="shared" si="719"/>
        <v>33</v>
      </c>
      <c r="AG775" s="40" t="str">
        <f t="shared" si="758"/>
        <v/>
      </c>
      <c r="AH775" s="40">
        <f t="shared" si="768"/>
        <v>7</v>
      </c>
      <c r="AI775" s="40" t="str">
        <f t="shared" ref="AI775:AK775" si="770">AI751</f>
        <v>Proprietor's Income</v>
      </c>
      <c r="AJ775" s="40">
        <f t="shared" si="770"/>
        <v>10</v>
      </c>
      <c r="AK775" s="40" t="str">
        <f t="shared" si="770"/>
        <v>Metric</v>
      </c>
      <c r="AL775" s="40" t="str">
        <f t="shared" si="701"/>
        <v>Post</v>
      </c>
      <c r="AM775" s="40">
        <f t="shared" si="697"/>
        <v>2</v>
      </c>
      <c r="AN775" s="40">
        <f>VLOOKUP(AM775,'Inputs_Metric 7'!$G$49:$H$51,2,FALSE)</f>
        <v>0.5</v>
      </c>
      <c r="AO775" s="104">
        <f>SUMIFS(
INDEX('Step 1_Metric 7'!$W$1:$AD$99999,    1,    MATCH(CONCATENATE($AL775," - ",$AI775),'Step 1_Metric 7'!$W$1:$AD$1,0))         :          INDEX('Step 1_Metric 7'!$W$1:$AD$99999,    99999,    MATCH(CONCATENATE($AL775," - ",$AI775),'Step 1_Metric 7'!$W$1:$AD$1,0)),
'Step 1_Metric 7'!$C$1:$C$99999,       $AM775,    'Step 1_Metric 7'!$D$1:$D$99999,     $AG775         )</f>
        <v>0</v>
      </c>
      <c r="AP775" s="104" t="str">
        <f t="shared" si="760"/>
        <v/>
      </c>
      <c r="AQ775" s="104" t="str">
        <f t="shared" si="761"/>
        <v/>
      </c>
      <c r="AR775" s="104" t="str">
        <f t="shared" si="762"/>
        <v/>
      </c>
      <c r="AS775" s="104" t="str">
        <f t="shared" si="763"/>
        <v/>
      </c>
      <c r="AT775" s="104">
        <f t="shared" si="764"/>
        <v>0</v>
      </c>
      <c r="AU775" s="104">
        <f t="shared" si="765"/>
        <v>0</v>
      </c>
    </row>
    <row r="776" spans="32:47" x14ac:dyDescent="0.25">
      <c r="AF776" s="40">
        <f t="shared" si="719"/>
        <v>33</v>
      </c>
      <c r="AG776" s="40" t="str">
        <f t="shared" si="758"/>
        <v/>
      </c>
      <c r="AH776" s="40">
        <f t="shared" si="768"/>
        <v>7</v>
      </c>
      <c r="AI776" s="40" t="str">
        <f t="shared" ref="AI776:AK776" si="771">AI752</f>
        <v>Proprietor's Income</v>
      </c>
      <c r="AJ776" s="40">
        <f t="shared" si="771"/>
        <v>10</v>
      </c>
      <c r="AK776" s="40" t="str">
        <f t="shared" si="771"/>
        <v>Metric</v>
      </c>
      <c r="AL776" s="40" t="str">
        <f t="shared" si="701"/>
        <v>Post</v>
      </c>
      <c r="AM776" s="40">
        <f t="shared" ref="AM776:AM839" si="772">AM773</f>
        <v>20</v>
      </c>
      <c r="AN776" s="40">
        <f>VLOOKUP(AM776,'Inputs_Metric 7'!$G$49:$H$51,2,FALSE)</f>
        <v>0.05</v>
      </c>
      <c r="AO776" s="104">
        <f>SUMIFS(
INDEX('Step 1_Metric 7'!$W$1:$AD$99999,    1,    MATCH(CONCATENATE($AL776," - ",$AI776),'Step 1_Metric 7'!$W$1:$AD$1,0))         :          INDEX('Step 1_Metric 7'!$W$1:$AD$99999,    99999,    MATCH(CONCATENATE($AL776," - ",$AI776),'Step 1_Metric 7'!$W$1:$AD$1,0)),
'Step 1_Metric 7'!$C$1:$C$99999,       $AM776,    'Step 1_Metric 7'!$D$1:$D$99999,     $AG776         )</f>
        <v>0</v>
      </c>
      <c r="AP776" s="104" t="str">
        <f t="shared" si="760"/>
        <v/>
      </c>
      <c r="AQ776" s="104" t="str">
        <f t="shared" si="761"/>
        <v/>
      </c>
      <c r="AR776" s="104">
        <f t="shared" si="762"/>
        <v>0</v>
      </c>
      <c r="AS776" s="104">
        <f t="shared" si="763"/>
        <v>0</v>
      </c>
      <c r="AT776" s="104" t="str">
        <f t="shared" si="764"/>
        <v/>
      </c>
      <c r="AU776" s="104">
        <f t="shared" si="765"/>
        <v>0</v>
      </c>
    </row>
    <row r="777" spans="32:47" x14ac:dyDescent="0.25">
      <c r="AF777" s="40">
        <f t="shared" si="719"/>
        <v>33</v>
      </c>
      <c r="AG777" s="40" t="str">
        <f t="shared" si="758"/>
        <v/>
      </c>
      <c r="AH777" s="40">
        <f t="shared" si="768"/>
        <v>7</v>
      </c>
      <c r="AI777" s="40" t="str">
        <f t="shared" ref="AI777:AK777" si="773">AI753</f>
        <v>Proprietor's Income</v>
      </c>
      <c r="AJ777" s="40">
        <f t="shared" si="773"/>
        <v>10</v>
      </c>
      <c r="AK777" s="40" t="str">
        <f t="shared" si="773"/>
        <v>Metric</v>
      </c>
      <c r="AL777" s="40" t="str">
        <f t="shared" si="701"/>
        <v>Post</v>
      </c>
      <c r="AM777" s="40">
        <f t="shared" si="772"/>
        <v>100</v>
      </c>
      <c r="AN777" s="40">
        <f>VLOOKUP(AM777,'Inputs_Metric 7'!$G$49:$H$51,2,FALSE)</f>
        <v>0.01</v>
      </c>
      <c r="AO777" s="104">
        <f>SUMIFS(
INDEX('Step 1_Metric 7'!$W$1:$AD$99999,    1,    MATCH(CONCATENATE($AL777," - ",$AI777),'Step 1_Metric 7'!$W$1:$AD$1,0))         :          INDEX('Step 1_Metric 7'!$W$1:$AD$99999,    99999,    MATCH(CONCATENATE($AL777," - ",$AI777),'Step 1_Metric 7'!$W$1:$AD$1,0)),
'Step 1_Metric 7'!$C$1:$C$99999,       $AM777,    'Step 1_Metric 7'!$D$1:$D$99999,     $AG777         )</f>
        <v>0</v>
      </c>
      <c r="AP777" s="104">
        <f t="shared" si="760"/>
        <v>0</v>
      </c>
      <c r="AQ777" s="104">
        <f t="shared" si="761"/>
        <v>0</v>
      </c>
      <c r="AR777" s="104" t="str">
        <f t="shared" si="762"/>
        <v/>
      </c>
      <c r="AS777" s="104" t="str">
        <f t="shared" si="763"/>
        <v/>
      </c>
      <c r="AT777" s="104" t="str">
        <f t="shared" si="764"/>
        <v/>
      </c>
      <c r="AU777" s="104">
        <f t="shared" si="765"/>
        <v>0</v>
      </c>
    </row>
    <row r="778" spans="32:47" x14ac:dyDescent="0.25">
      <c r="AF778" s="40">
        <f t="shared" si="719"/>
        <v>33</v>
      </c>
      <c r="AG778" s="40" t="str">
        <f t="shared" si="758"/>
        <v/>
      </c>
      <c r="AH778" s="40">
        <f t="shared" si="768"/>
        <v>7</v>
      </c>
      <c r="AI778" s="40" t="str">
        <f t="shared" ref="AI778:AK778" si="774">AI754</f>
        <v>Labor Income</v>
      </c>
      <c r="AJ778" s="40">
        <f t="shared" si="774"/>
        <v>11</v>
      </c>
      <c r="AK778" s="40" t="str">
        <f t="shared" si="774"/>
        <v>Metric</v>
      </c>
      <c r="AL778" s="40" t="str">
        <f t="shared" si="701"/>
        <v>Pre</v>
      </c>
      <c r="AM778" s="40">
        <f t="shared" si="772"/>
        <v>2</v>
      </c>
      <c r="AN778" s="40">
        <f>VLOOKUP(AM778,'Inputs_Metric 7'!$G$49:$H$51,2,FALSE)</f>
        <v>0.5</v>
      </c>
      <c r="AO778" s="104">
        <f>SUMIFS(
INDEX('Step 1_Metric 7'!$W$1:$AD$99999,    1,    MATCH(CONCATENATE($AL778," - ",$AI778),'Step 1_Metric 7'!$W$1:$AD$1,0))         :          INDEX('Step 1_Metric 7'!$W$1:$AD$99999,    99999,    MATCH(CONCATENATE($AL778," - ",$AI778),'Step 1_Metric 7'!$W$1:$AD$1,0)),
'Step 1_Metric 7'!$C$1:$C$99999,       $AM778,    'Step 1_Metric 7'!$D$1:$D$99999,     $AG778         )</f>
        <v>0</v>
      </c>
      <c r="AP778" s="104" t="str">
        <f t="shared" si="760"/>
        <v/>
      </c>
      <c r="AQ778" s="104" t="str">
        <f t="shared" si="761"/>
        <v/>
      </c>
      <c r="AR778" s="104" t="str">
        <f t="shared" si="762"/>
        <v/>
      </c>
      <c r="AS778" s="104" t="str">
        <f t="shared" si="763"/>
        <v/>
      </c>
      <c r="AT778" s="104">
        <f t="shared" si="764"/>
        <v>0</v>
      </c>
      <c r="AU778" s="104">
        <f t="shared" si="765"/>
        <v>0</v>
      </c>
    </row>
    <row r="779" spans="32:47" x14ac:dyDescent="0.25">
      <c r="AF779" s="40">
        <f t="shared" si="719"/>
        <v>33</v>
      </c>
      <c r="AG779" s="40" t="str">
        <f t="shared" si="758"/>
        <v/>
      </c>
      <c r="AH779" s="40">
        <f t="shared" si="768"/>
        <v>7</v>
      </c>
      <c r="AI779" s="40" t="str">
        <f t="shared" ref="AI779:AK779" si="775">AI755</f>
        <v>Labor Income</v>
      </c>
      <c r="AJ779" s="40">
        <f t="shared" si="775"/>
        <v>11</v>
      </c>
      <c r="AK779" s="40" t="str">
        <f t="shared" si="775"/>
        <v>Metric</v>
      </c>
      <c r="AL779" s="40" t="str">
        <f t="shared" ref="AL779:AL842" si="776">AL773</f>
        <v>Pre</v>
      </c>
      <c r="AM779" s="40">
        <f t="shared" si="772"/>
        <v>20</v>
      </c>
      <c r="AN779" s="40">
        <f>VLOOKUP(AM779,'Inputs_Metric 7'!$G$49:$H$51,2,FALSE)</f>
        <v>0.05</v>
      </c>
      <c r="AO779" s="104">
        <f>SUMIFS(
INDEX('Step 1_Metric 7'!$W$1:$AD$99999,    1,    MATCH(CONCATENATE($AL779," - ",$AI779),'Step 1_Metric 7'!$W$1:$AD$1,0))         :          INDEX('Step 1_Metric 7'!$W$1:$AD$99999,    99999,    MATCH(CONCATENATE($AL779," - ",$AI779),'Step 1_Metric 7'!$W$1:$AD$1,0)),
'Step 1_Metric 7'!$C$1:$C$99999,       $AM779,    'Step 1_Metric 7'!$D$1:$D$99999,     $AG779         )</f>
        <v>0</v>
      </c>
      <c r="AP779" s="104" t="str">
        <f t="shared" si="760"/>
        <v/>
      </c>
      <c r="AQ779" s="104" t="str">
        <f t="shared" si="761"/>
        <v/>
      </c>
      <c r="AR779" s="104">
        <f t="shared" si="762"/>
        <v>0</v>
      </c>
      <c r="AS779" s="104">
        <f t="shared" si="763"/>
        <v>0</v>
      </c>
      <c r="AT779" s="104" t="str">
        <f t="shared" si="764"/>
        <v/>
      </c>
      <c r="AU779" s="104">
        <f t="shared" si="765"/>
        <v>0</v>
      </c>
    </row>
    <row r="780" spans="32:47" x14ac:dyDescent="0.25">
      <c r="AF780" s="40">
        <f t="shared" si="719"/>
        <v>33</v>
      </c>
      <c r="AG780" s="40" t="str">
        <f t="shared" si="758"/>
        <v/>
      </c>
      <c r="AH780" s="40">
        <f t="shared" si="768"/>
        <v>7</v>
      </c>
      <c r="AI780" s="40" t="str">
        <f t="shared" ref="AI780:AK780" si="777">AI756</f>
        <v>Labor Income</v>
      </c>
      <c r="AJ780" s="40">
        <f t="shared" si="777"/>
        <v>11</v>
      </c>
      <c r="AK780" s="40" t="str">
        <f t="shared" si="777"/>
        <v>Metric</v>
      </c>
      <c r="AL780" s="40" t="str">
        <f t="shared" si="776"/>
        <v>Pre</v>
      </c>
      <c r="AM780" s="40">
        <f t="shared" si="772"/>
        <v>100</v>
      </c>
      <c r="AN780" s="40">
        <f>VLOOKUP(AM780,'Inputs_Metric 7'!$G$49:$H$51,2,FALSE)</f>
        <v>0.01</v>
      </c>
      <c r="AO780" s="104">
        <f>SUMIFS(
INDEX('Step 1_Metric 7'!$W$1:$AD$99999,    1,    MATCH(CONCATENATE($AL780," - ",$AI780),'Step 1_Metric 7'!$W$1:$AD$1,0))         :          INDEX('Step 1_Metric 7'!$W$1:$AD$99999,    99999,    MATCH(CONCATENATE($AL780," - ",$AI780),'Step 1_Metric 7'!$W$1:$AD$1,0)),
'Step 1_Metric 7'!$C$1:$C$99999,       $AM780,    'Step 1_Metric 7'!$D$1:$D$99999,     $AG780         )</f>
        <v>0</v>
      </c>
      <c r="AP780" s="104">
        <f t="shared" si="760"/>
        <v>0</v>
      </c>
      <c r="AQ780" s="104">
        <f t="shared" si="761"/>
        <v>0</v>
      </c>
      <c r="AR780" s="104" t="str">
        <f t="shared" si="762"/>
        <v/>
      </c>
      <c r="AS780" s="104" t="str">
        <f t="shared" si="763"/>
        <v/>
      </c>
      <c r="AT780" s="104" t="str">
        <f t="shared" si="764"/>
        <v/>
      </c>
      <c r="AU780" s="104">
        <f t="shared" si="765"/>
        <v>0</v>
      </c>
    </row>
    <row r="781" spans="32:47" x14ac:dyDescent="0.25">
      <c r="AF781" s="40">
        <f t="shared" si="719"/>
        <v>33</v>
      </c>
      <c r="AG781" s="40" t="str">
        <f t="shared" si="758"/>
        <v/>
      </c>
      <c r="AH781" s="40">
        <f t="shared" si="768"/>
        <v>7</v>
      </c>
      <c r="AI781" s="40" t="str">
        <f t="shared" ref="AI781:AK781" si="778">AI757</f>
        <v>Labor Income</v>
      </c>
      <c r="AJ781" s="40">
        <f t="shared" si="778"/>
        <v>11</v>
      </c>
      <c r="AK781" s="40" t="str">
        <f t="shared" si="778"/>
        <v>Metric</v>
      </c>
      <c r="AL781" s="40" t="str">
        <f t="shared" si="776"/>
        <v>Post</v>
      </c>
      <c r="AM781" s="40">
        <f t="shared" si="772"/>
        <v>2</v>
      </c>
      <c r="AN781" s="40">
        <f>VLOOKUP(AM781,'Inputs_Metric 7'!$G$49:$H$51,2,FALSE)</f>
        <v>0.5</v>
      </c>
      <c r="AO781" s="104">
        <f>SUMIFS(
INDEX('Step 1_Metric 7'!$W$1:$AD$99999,    1,    MATCH(CONCATENATE($AL781," - ",$AI781),'Step 1_Metric 7'!$W$1:$AD$1,0))         :          INDEX('Step 1_Metric 7'!$W$1:$AD$99999,    99999,    MATCH(CONCATENATE($AL781," - ",$AI781),'Step 1_Metric 7'!$W$1:$AD$1,0)),
'Step 1_Metric 7'!$C$1:$C$99999,       $AM781,    'Step 1_Metric 7'!$D$1:$D$99999,     $AG781         )</f>
        <v>0</v>
      </c>
      <c r="AP781" s="104" t="str">
        <f t="shared" si="760"/>
        <v/>
      </c>
      <c r="AQ781" s="104" t="str">
        <f t="shared" si="761"/>
        <v/>
      </c>
      <c r="AR781" s="104" t="str">
        <f t="shared" si="762"/>
        <v/>
      </c>
      <c r="AS781" s="104" t="str">
        <f t="shared" si="763"/>
        <v/>
      </c>
      <c r="AT781" s="104">
        <f t="shared" si="764"/>
        <v>0</v>
      </c>
      <c r="AU781" s="104">
        <f t="shared" si="765"/>
        <v>0</v>
      </c>
    </row>
    <row r="782" spans="32:47" x14ac:dyDescent="0.25">
      <c r="AF782" s="40">
        <f t="shared" si="719"/>
        <v>33</v>
      </c>
      <c r="AG782" s="40" t="str">
        <f t="shared" si="758"/>
        <v/>
      </c>
      <c r="AH782" s="40">
        <f t="shared" si="768"/>
        <v>7</v>
      </c>
      <c r="AI782" s="40" t="str">
        <f t="shared" ref="AI782:AK782" si="779">AI758</f>
        <v>Labor Income</v>
      </c>
      <c r="AJ782" s="40">
        <f t="shared" si="779"/>
        <v>11</v>
      </c>
      <c r="AK782" s="40" t="str">
        <f t="shared" si="779"/>
        <v>Metric</v>
      </c>
      <c r="AL782" s="40" t="str">
        <f t="shared" si="776"/>
        <v>Post</v>
      </c>
      <c r="AM782" s="40">
        <f t="shared" si="772"/>
        <v>20</v>
      </c>
      <c r="AN782" s="40">
        <f>VLOOKUP(AM782,'Inputs_Metric 7'!$G$49:$H$51,2,FALSE)</f>
        <v>0.05</v>
      </c>
      <c r="AO782" s="104">
        <f>SUMIFS(
INDEX('Step 1_Metric 7'!$W$1:$AD$99999,    1,    MATCH(CONCATENATE($AL782," - ",$AI782),'Step 1_Metric 7'!$W$1:$AD$1,0))         :          INDEX('Step 1_Metric 7'!$W$1:$AD$99999,    99999,    MATCH(CONCATENATE($AL782," - ",$AI782),'Step 1_Metric 7'!$W$1:$AD$1,0)),
'Step 1_Metric 7'!$C$1:$C$99999,       $AM782,    'Step 1_Metric 7'!$D$1:$D$99999,     $AG782         )</f>
        <v>0</v>
      </c>
      <c r="AP782" s="104" t="str">
        <f t="shared" si="760"/>
        <v/>
      </c>
      <c r="AQ782" s="104" t="str">
        <f t="shared" si="761"/>
        <v/>
      </c>
      <c r="AR782" s="104">
        <f t="shared" si="762"/>
        <v>0</v>
      </c>
      <c r="AS782" s="104">
        <f t="shared" si="763"/>
        <v>0</v>
      </c>
      <c r="AT782" s="104" t="str">
        <f t="shared" si="764"/>
        <v/>
      </c>
      <c r="AU782" s="104">
        <f t="shared" si="765"/>
        <v>0</v>
      </c>
    </row>
    <row r="783" spans="32:47" x14ac:dyDescent="0.25">
      <c r="AF783" s="40">
        <f t="shared" si="719"/>
        <v>33</v>
      </c>
      <c r="AG783" s="40" t="str">
        <f t="shared" si="758"/>
        <v/>
      </c>
      <c r="AH783" s="40">
        <f t="shared" si="768"/>
        <v>7</v>
      </c>
      <c r="AI783" s="40" t="str">
        <f t="shared" ref="AI783:AK783" si="780">AI759</f>
        <v>Labor Income</v>
      </c>
      <c r="AJ783" s="40">
        <f t="shared" si="780"/>
        <v>11</v>
      </c>
      <c r="AK783" s="40" t="str">
        <f t="shared" si="780"/>
        <v>Metric</v>
      </c>
      <c r="AL783" s="40" t="str">
        <f t="shared" si="776"/>
        <v>Post</v>
      </c>
      <c r="AM783" s="40">
        <f t="shared" si="772"/>
        <v>100</v>
      </c>
      <c r="AN783" s="40">
        <f>VLOOKUP(AM783,'Inputs_Metric 7'!$G$49:$H$51,2,FALSE)</f>
        <v>0.01</v>
      </c>
      <c r="AO783" s="104">
        <f>SUMIFS(
INDEX('Step 1_Metric 7'!$W$1:$AD$99999,    1,    MATCH(CONCATENATE($AL783," - ",$AI783),'Step 1_Metric 7'!$W$1:$AD$1,0))         :          INDEX('Step 1_Metric 7'!$W$1:$AD$99999,    99999,    MATCH(CONCATENATE($AL783," - ",$AI783),'Step 1_Metric 7'!$W$1:$AD$1,0)),
'Step 1_Metric 7'!$C$1:$C$99999,       $AM783,    'Step 1_Metric 7'!$D$1:$D$99999,     $AG783         )</f>
        <v>0</v>
      </c>
      <c r="AP783" s="104">
        <f t="shared" si="760"/>
        <v>0</v>
      </c>
      <c r="AQ783" s="104">
        <f t="shared" si="761"/>
        <v>0</v>
      </c>
      <c r="AR783" s="104" t="str">
        <f t="shared" si="762"/>
        <v/>
      </c>
      <c r="AS783" s="104" t="str">
        <f t="shared" si="763"/>
        <v/>
      </c>
      <c r="AT783" s="104" t="str">
        <f t="shared" si="764"/>
        <v/>
      </c>
      <c r="AU783" s="104">
        <f t="shared" si="765"/>
        <v>0</v>
      </c>
    </row>
    <row r="784" spans="32:47" x14ac:dyDescent="0.25">
      <c r="AF784" s="40">
        <f t="shared" si="719"/>
        <v>33</v>
      </c>
      <c r="AG784" s="40" t="str">
        <f t="shared" si="758"/>
        <v/>
      </c>
      <c r="AH784" s="40">
        <f t="shared" si="768"/>
        <v>7</v>
      </c>
      <c r="AI784" s="40" t="str">
        <f t="shared" ref="AI784:AK784" si="781">AI760</f>
        <v>Employment</v>
      </c>
      <c r="AJ784" s="40">
        <f t="shared" si="781"/>
        <v>12</v>
      </c>
      <c r="AK784" s="40" t="str">
        <f t="shared" si="781"/>
        <v>Metric</v>
      </c>
      <c r="AL784" s="40" t="str">
        <f t="shared" si="776"/>
        <v>Pre</v>
      </c>
      <c r="AM784" s="40">
        <f t="shared" si="772"/>
        <v>2</v>
      </c>
      <c r="AN784" s="40">
        <f>VLOOKUP(AM784,'Inputs_Metric 7'!$G$49:$H$51,2,FALSE)</f>
        <v>0.5</v>
      </c>
      <c r="AO784" s="104">
        <f>SUMIFS(
INDEX('Step 1_Metric 7'!$W$1:$AD$99999,    1,    MATCH(CONCATENATE($AL784," - ",$AI784),'Step 1_Metric 7'!$W$1:$AD$1,0))         :          INDEX('Step 1_Metric 7'!$W$1:$AD$99999,    99999,    MATCH(CONCATENATE($AL784," - ",$AI784),'Step 1_Metric 7'!$W$1:$AD$1,0)),
'Step 1_Metric 7'!$C$1:$C$99999,       $AM784,    'Step 1_Metric 7'!$D$1:$D$99999,     $AG784         )</f>
        <v>0</v>
      </c>
      <c r="AP784" s="104" t="str">
        <f t="shared" si="760"/>
        <v/>
      </c>
      <c r="AQ784" s="104" t="str">
        <f t="shared" si="761"/>
        <v/>
      </c>
      <c r="AR784" s="104" t="str">
        <f t="shared" si="762"/>
        <v/>
      </c>
      <c r="AS784" s="104" t="str">
        <f t="shared" si="763"/>
        <v/>
      </c>
      <c r="AT784" s="104">
        <f t="shared" si="764"/>
        <v>0</v>
      </c>
      <c r="AU784" s="104">
        <f t="shared" si="765"/>
        <v>0</v>
      </c>
    </row>
    <row r="785" spans="32:47" x14ac:dyDescent="0.25">
      <c r="AF785" s="40">
        <f t="shared" si="719"/>
        <v>33</v>
      </c>
      <c r="AG785" s="40" t="str">
        <f t="shared" si="758"/>
        <v/>
      </c>
      <c r="AH785" s="40">
        <f t="shared" si="768"/>
        <v>7</v>
      </c>
      <c r="AI785" s="40" t="str">
        <f t="shared" ref="AI785:AK785" si="782">AI761</f>
        <v>Employment</v>
      </c>
      <c r="AJ785" s="40">
        <f t="shared" si="782"/>
        <v>12</v>
      </c>
      <c r="AK785" s="40" t="str">
        <f t="shared" si="782"/>
        <v>Metric</v>
      </c>
      <c r="AL785" s="40" t="str">
        <f t="shared" si="776"/>
        <v>Pre</v>
      </c>
      <c r="AM785" s="40">
        <f t="shared" si="772"/>
        <v>20</v>
      </c>
      <c r="AN785" s="40">
        <f>VLOOKUP(AM785,'Inputs_Metric 7'!$G$49:$H$51,2,FALSE)</f>
        <v>0.05</v>
      </c>
      <c r="AO785" s="104">
        <f>SUMIFS(
INDEX('Step 1_Metric 7'!$W$1:$AD$99999,    1,    MATCH(CONCATENATE($AL785," - ",$AI785),'Step 1_Metric 7'!$W$1:$AD$1,0))         :          INDEX('Step 1_Metric 7'!$W$1:$AD$99999,    99999,    MATCH(CONCATENATE($AL785," - ",$AI785),'Step 1_Metric 7'!$W$1:$AD$1,0)),
'Step 1_Metric 7'!$C$1:$C$99999,       $AM785,    'Step 1_Metric 7'!$D$1:$D$99999,     $AG785         )</f>
        <v>0</v>
      </c>
      <c r="AP785" s="104" t="str">
        <f t="shared" si="760"/>
        <v/>
      </c>
      <c r="AQ785" s="104" t="str">
        <f t="shared" si="761"/>
        <v/>
      </c>
      <c r="AR785" s="104">
        <f t="shared" si="762"/>
        <v>0</v>
      </c>
      <c r="AS785" s="104">
        <f t="shared" si="763"/>
        <v>0</v>
      </c>
      <c r="AT785" s="104" t="str">
        <f t="shared" si="764"/>
        <v/>
      </c>
      <c r="AU785" s="104">
        <f t="shared" si="765"/>
        <v>0</v>
      </c>
    </row>
    <row r="786" spans="32:47" x14ac:dyDescent="0.25">
      <c r="AF786" s="40">
        <f t="shared" si="719"/>
        <v>33</v>
      </c>
      <c r="AG786" s="40" t="str">
        <f t="shared" si="758"/>
        <v/>
      </c>
      <c r="AH786" s="40">
        <f t="shared" si="768"/>
        <v>7</v>
      </c>
      <c r="AI786" s="40" t="str">
        <f t="shared" ref="AI786:AK786" si="783">AI762</f>
        <v>Employment</v>
      </c>
      <c r="AJ786" s="40">
        <f t="shared" si="783"/>
        <v>12</v>
      </c>
      <c r="AK786" s="40" t="str">
        <f t="shared" si="783"/>
        <v>Metric</v>
      </c>
      <c r="AL786" s="40" t="str">
        <f t="shared" si="776"/>
        <v>Pre</v>
      </c>
      <c r="AM786" s="40">
        <f t="shared" si="772"/>
        <v>100</v>
      </c>
      <c r="AN786" s="40">
        <f>VLOOKUP(AM786,'Inputs_Metric 7'!$G$49:$H$51,2,FALSE)</f>
        <v>0.01</v>
      </c>
      <c r="AO786" s="104">
        <f>SUMIFS(
INDEX('Step 1_Metric 7'!$W$1:$AD$99999,    1,    MATCH(CONCATENATE($AL786," - ",$AI786),'Step 1_Metric 7'!$W$1:$AD$1,0))         :          INDEX('Step 1_Metric 7'!$W$1:$AD$99999,    99999,    MATCH(CONCATENATE($AL786," - ",$AI786),'Step 1_Metric 7'!$W$1:$AD$1,0)),
'Step 1_Metric 7'!$C$1:$C$99999,       $AM786,    'Step 1_Metric 7'!$D$1:$D$99999,     $AG786         )</f>
        <v>0</v>
      </c>
      <c r="AP786" s="104">
        <f t="shared" si="760"/>
        <v>0</v>
      </c>
      <c r="AQ786" s="104">
        <f t="shared" si="761"/>
        <v>0</v>
      </c>
      <c r="AR786" s="104" t="str">
        <f t="shared" si="762"/>
        <v/>
      </c>
      <c r="AS786" s="104" t="str">
        <f t="shared" si="763"/>
        <v/>
      </c>
      <c r="AT786" s="104" t="str">
        <f t="shared" si="764"/>
        <v/>
      </c>
      <c r="AU786" s="104">
        <f t="shared" si="765"/>
        <v>0</v>
      </c>
    </row>
    <row r="787" spans="32:47" x14ac:dyDescent="0.25">
      <c r="AF787" s="40">
        <f t="shared" si="719"/>
        <v>33</v>
      </c>
      <c r="AG787" s="40" t="str">
        <f t="shared" si="758"/>
        <v/>
      </c>
      <c r="AH787" s="40">
        <f t="shared" si="768"/>
        <v>7</v>
      </c>
      <c r="AI787" s="40" t="str">
        <f t="shared" ref="AI787:AK787" si="784">AI763</f>
        <v>Employment</v>
      </c>
      <c r="AJ787" s="40">
        <f t="shared" si="784"/>
        <v>12</v>
      </c>
      <c r="AK787" s="40" t="str">
        <f t="shared" si="784"/>
        <v>Metric</v>
      </c>
      <c r="AL787" s="40" t="str">
        <f t="shared" si="776"/>
        <v>Post</v>
      </c>
      <c r="AM787" s="40">
        <f t="shared" si="772"/>
        <v>2</v>
      </c>
      <c r="AN787" s="40">
        <f>VLOOKUP(AM787,'Inputs_Metric 7'!$G$49:$H$51,2,FALSE)</f>
        <v>0.5</v>
      </c>
      <c r="AO787" s="104">
        <f>SUMIFS(
INDEX('Step 1_Metric 7'!$W$1:$AD$99999,    1,    MATCH(CONCATENATE($AL787," - ",$AI787),'Step 1_Metric 7'!$W$1:$AD$1,0))         :          INDEX('Step 1_Metric 7'!$W$1:$AD$99999,    99999,    MATCH(CONCATENATE($AL787," - ",$AI787),'Step 1_Metric 7'!$W$1:$AD$1,0)),
'Step 1_Metric 7'!$C$1:$C$99999,       $AM787,    'Step 1_Metric 7'!$D$1:$D$99999,     $AG787         )</f>
        <v>0</v>
      </c>
      <c r="AP787" s="104" t="str">
        <f t="shared" si="760"/>
        <v/>
      </c>
      <c r="AQ787" s="104" t="str">
        <f t="shared" si="761"/>
        <v/>
      </c>
      <c r="AR787" s="104" t="str">
        <f t="shared" si="762"/>
        <v/>
      </c>
      <c r="AS787" s="104" t="str">
        <f t="shared" si="763"/>
        <v/>
      </c>
      <c r="AT787" s="104">
        <f t="shared" si="764"/>
        <v>0</v>
      </c>
      <c r="AU787" s="104">
        <f t="shared" si="765"/>
        <v>0</v>
      </c>
    </row>
    <row r="788" spans="32:47" x14ac:dyDescent="0.25">
      <c r="AF788" s="40">
        <f t="shared" si="719"/>
        <v>33</v>
      </c>
      <c r="AG788" s="40" t="str">
        <f t="shared" si="758"/>
        <v/>
      </c>
      <c r="AH788" s="40">
        <f t="shared" si="768"/>
        <v>7</v>
      </c>
      <c r="AI788" s="40" t="str">
        <f t="shared" ref="AI788:AK788" si="785">AI764</f>
        <v>Employment</v>
      </c>
      <c r="AJ788" s="40">
        <f t="shared" si="785"/>
        <v>12</v>
      </c>
      <c r="AK788" s="40" t="str">
        <f t="shared" si="785"/>
        <v>Metric</v>
      </c>
      <c r="AL788" s="40" t="str">
        <f t="shared" si="776"/>
        <v>Post</v>
      </c>
      <c r="AM788" s="40">
        <f t="shared" si="772"/>
        <v>20</v>
      </c>
      <c r="AN788" s="40">
        <f>VLOOKUP(AM788,'Inputs_Metric 7'!$G$49:$H$51,2,FALSE)</f>
        <v>0.05</v>
      </c>
      <c r="AO788" s="104">
        <f>SUMIFS(
INDEX('Step 1_Metric 7'!$W$1:$AD$99999,    1,    MATCH(CONCATENATE($AL788," - ",$AI788),'Step 1_Metric 7'!$W$1:$AD$1,0))         :          INDEX('Step 1_Metric 7'!$W$1:$AD$99999,    99999,    MATCH(CONCATENATE($AL788," - ",$AI788),'Step 1_Metric 7'!$W$1:$AD$1,0)),
'Step 1_Metric 7'!$C$1:$C$99999,       $AM788,    'Step 1_Metric 7'!$D$1:$D$99999,     $AG788         )</f>
        <v>0</v>
      </c>
      <c r="AP788" s="104" t="str">
        <f t="shared" si="760"/>
        <v/>
      </c>
      <c r="AQ788" s="104" t="str">
        <f t="shared" si="761"/>
        <v/>
      </c>
      <c r="AR788" s="104">
        <f t="shared" si="762"/>
        <v>0</v>
      </c>
      <c r="AS788" s="104">
        <f t="shared" si="763"/>
        <v>0</v>
      </c>
      <c r="AT788" s="104" t="str">
        <f t="shared" si="764"/>
        <v/>
      </c>
      <c r="AU788" s="104">
        <f t="shared" si="765"/>
        <v>0</v>
      </c>
    </row>
    <row r="789" spans="32:47" x14ac:dyDescent="0.25">
      <c r="AF789" s="40">
        <f t="shared" si="719"/>
        <v>33</v>
      </c>
      <c r="AG789" s="40" t="str">
        <f t="shared" si="758"/>
        <v/>
      </c>
      <c r="AH789" s="40">
        <f t="shared" si="768"/>
        <v>7</v>
      </c>
      <c r="AI789" s="40" t="str">
        <f t="shared" ref="AI789:AK789" si="786">AI765</f>
        <v>Employment</v>
      </c>
      <c r="AJ789" s="40">
        <f t="shared" si="786"/>
        <v>12</v>
      </c>
      <c r="AK789" s="40" t="str">
        <f t="shared" si="786"/>
        <v>Metric</v>
      </c>
      <c r="AL789" s="40" t="str">
        <f t="shared" si="776"/>
        <v>Post</v>
      </c>
      <c r="AM789" s="40">
        <f t="shared" si="772"/>
        <v>100</v>
      </c>
      <c r="AN789" s="40">
        <f>VLOOKUP(AM789,'Inputs_Metric 7'!$G$49:$H$51,2,FALSE)</f>
        <v>0.01</v>
      </c>
      <c r="AO789" s="104">
        <f>SUMIFS(
INDEX('Step 1_Metric 7'!$W$1:$AD$99999,    1,    MATCH(CONCATENATE($AL789," - ",$AI789),'Step 1_Metric 7'!$W$1:$AD$1,0))         :          INDEX('Step 1_Metric 7'!$W$1:$AD$99999,    99999,    MATCH(CONCATENATE($AL789," - ",$AI789),'Step 1_Metric 7'!$W$1:$AD$1,0)),
'Step 1_Metric 7'!$C$1:$C$99999,       $AM789,    'Step 1_Metric 7'!$D$1:$D$99999,     $AG789         )</f>
        <v>0</v>
      </c>
      <c r="AP789" s="104">
        <f t="shared" si="760"/>
        <v>0</v>
      </c>
      <c r="AQ789" s="104">
        <f t="shared" si="761"/>
        <v>0</v>
      </c>
      <c r="AR789" s="104" t="str">
        <f t="shared" si="762"/>
        <v/>
      </c>
      <c r="AS789" s="104" t="str">
        <f t="shared" si="763"/>
        <v/>
      </c>
      <c r="AT789" s="104" t="str">
        <f t="shared" si="764"/>
        <v/>
      </c>
      <c r="AU789" s="104">
        <f t="shared" si="765"/>
        <v>0</v>
      </c>
    </row>
    <row r="790" spans="32:47" x14ac:dyDescent="0.25">
      <c r="AF790" s="40">
        <f t="shared" si="719"/>
        <v>33</v>
      </c>
      <c r="AG790" s="40" t="str">
        <f t="shared" si="758"/>
        <v/>
      </c>
      <c r="AH790" s="40">
        <f t="shared" si="768"/>
        <v>7</v>
      </c>
      <c r="AI790" s="40" t="str">
        <f t="shared" ref="AI790:AK790" si="787">AI766</f>
        <v>Output</v>
      </c>
      <c r="AJ790" s="40">
        <f t="shared" si="787"/>
        <v>1</v>
      </c>
      <c r="AK790" s="40" t="str">
        <f t="shared" si="787"/>
        <v>Priority Metric</v>
      </c>
      <c r="AL790" s="40" t="str">
        <f t="shared" si="776"/>
        <v>Pre</v>
      </c>
      <c r="AM790" s="40">
        <f t="shared" si="772"/>
        <v>2</v>
      </c>
      <c r="AN790" s="40">
        <f>VLOOKUP(AM790,'Inputs_Metric 7'!$G$49:$H$51,2,FALSE)</f>
        <v>0.5</v>
      </c>
      <c r="AO790" s="104">
        <f>SUMIFS(
INDEX('Step 1_Metric 7'!$W$1:$AD$99999,    1,    MATCH(CONCATENATE($AL790," - ",$AI790),'Step 1_Metric 7'!$W$1:$AD$1,0))         :          INDEX('Step 1_Metric 7'!$W$1:$AD$99999,    99999,    MATCH(CONCATENATE($AL790," - ",$AI790),'Step 1_Metric 7'!$W$1:$AD$1,0)),
'Step 1_Metric 7'!$C$1:$C$99999,       $AM790,    'Step 1_Metric 7'!$D$1:$D$99999,     $AG790         )</f>
        <v>0</v>
      </c>
      <c r="AP790" s="104" t="str">
        <f t="shared" si="760"/>
        <v/>
      </c>
      <c r="AQ790" s="104" t="str">
        <f t="shared" si="761"/>
        <v/>
      </c>
      <c r="AR790" s="104" t="str">
        <f t="shared" si="762"/>
        <v/>
      </c>
      <c r="AS790" s="104" t="str">
        <f t="shared" si="763"/>
        <v/>
      </c>
      <c r="AT790" s="104">
        <f t="shared" si="764"/>
        <v>0</v>
      </c>
      <c r="AU790" s="104">
        <f t="shared" si="765"/>
        <v>0</v>
      </c>
    </row>
    <row r="791" spans="32:47" x14ac:dyDescent="0.25">
      <c r="AF791" s="40">
        <f t="shared" si="719"/>
        <v>33</v>
      </c>
      <c r="AG791" s="40" t="str">
        <f t="shared" si="758"/>
        <v/>
      </c>
      <c r="AH791" s="40">
        <f t="shared" si="768"/>
        <v>7</v>
      </c>
      <c r="AI791" s="40" t="str">
        <f t="shared" ref="AI791:AK791" si="788">AI767</f>
        <v>Output</v>
      </c>
      <c r="AJ791" s="40">
        <f t="shared" si="788"/>
        <v>1</v>
      </c>
      <c r="AK791" s="40" t="str">
        <f t="shared" si="788"/>
        <v>Priority Metric</v>
      </c>
      <c r="AL791" s="40" t="str">
        <f t="shared" si="776"/>
        <v>Pre</v>
      </c>
      <c r="AM791" s="40">
        <f t="shared" si="772"/>
        <v>20</v>
      </c>
      <c r="AN791" s="40">
        <f>VLOOKUP(AM791,'Inputs_Metric 7'!$G$49:$H$51,2,FALSE)</f>
        <v>0.05</v>
      </c>
      <c r="AO791" s="104">
        <f>SUMIFS(
INDEX('Step 1_Metric 7'!$W$1:$AD$99999,    1,    MATCH(CONCATENATE($AL791," - ",$AI791),'Step 1_Metric 7'!$W$1:$AD$1,0))         :          INDEX('Step 1_Metric 7'!$W$1:$AD$99999,    99999,    MATCH(CONCATENATE($AL791," - ",$AI791),'Step 1_Metric 7'!$W$1:$AD$1,0)),
'Step 1_Metric 7'!$C$1:$C$99999,       $AM791,    'Step 1_Metric 7'!$D$1:$D$99999,     $AG791         )</f>
        <v>0</v>
      </c>
      <c r="AP791" s="104" t="str">
        <f t="shared" si="760"/>
        <v/>
      </c>
      <c r="AQ791" s="104" t="str">
        <f t="shared" si="761"/>
        <v/>
      </c>
      <c r="AR791" s="104">
        <f t="shared" si="762"/>
        <v>0</v>
      </c>
      <c r="AS791" s="104">
        <f t="shared" si="763"/>
        <v>0</v>
      </c>
      <c r="AT791" s="104" t="str">
        <f t="shared" si="764"/>
        <v/>
      </c>
      <c r="AU791" s="104">
        <f t="shared" si="765"/>
        <v>0</v>
      </c>
    </row>
    <row r="792" spans="32:47" x14ac:dyDescent="0.25">
      <c r="AF792" s="40">
        <f t="shared" si="719"/>
        <v>33</v>
      </c>
      <c r="AG792" s="40" t="str">
        <f t="shared" si="758"/>
        <v/>
      </c>
      <c r="AH792" s="40">
        <f t="shared" si="768"/>
        <v>7</v>
      </c>
      <c r="AI792" s="40" t="str">
        <f t="shared" ref="AI792:AK792" si="789">AI768</f>
        <v>Output</v>
      </c>
      <c r="AJ792" s="40">
        <f t="shared" si="789"/>
        <v>1</v>
      </c>
      <c r="AK792" s="40" t="str">
        <f t="shared" si="789"/>
        <v>Priority Metric</v>
      </c>
      <c r="AL792" s="40" t="str">
        <f t="shared" si="776"/>
        <v>Pre</v>
      </c>
      <c r="AM792" s="40">
        <f t="shared" si="772"/>
        <v>100</v>
      </c>
      <c r="AN792" s="40">
        <f>VLOOKUP(AM792,'Inputs_Metric 7'!$G$49:$H$51,2,FALSE)</f>
        <v>0.01</v>
      </c>
      <c r="AO792" s="104">
        <f>SUMIFS(
INDEX('Step 1_Metric 7'!$W$1:$AD$99999,    1,    MATCH(CONCATENATE($AL792," - ",$AI792),'Step 1_Metric 7'!$W$1:$AD$1,0))         :          INDEX('Step 1_Metric 7'!$W$1:$AD$99999,    99999,    MATCH(CONCATENATE($AL792," - ",$AI792),'Step 1_Metric 7'!$W$1:$AD$1,0)),
'Step 1_Metric 7'!$C$1:$C$99999,       $AM792,    'Step 1_Metric 7'!$D$1:$D$99999,     $AG792         )</f>
        <v>0</v>
      </c>
      <c r="AP792" s="104">
        <f t="shared" si="760"/>
        <v>0</v>
      </c>
      <c r="AQ792" s="104">
        <f t="shared" si="761"/>
        <v>0</v>
      </c>
      <c r="AR792" s="104" t="str">
        <f t="shared" si="762"/>
        <v/>
      </c>
      <c r="AS792" s="104" t="str">
        <f t="shared" si="763"/>
        <v/>
      </c>
      <c r="AT792" s="104" t="str">
        <f t="shared" si="764"/>
        <v/>
      </c>
      <c r="AU792" s="104">
        <f t="shared" si="765"/>
        <v>0</v>
      </c>
    </row>
    <row r="793" spans="32:47" x14ac:dyDescent="0.25">
      <c r="AF793" s="40">
        <f t="shared" si="719"/>
        <v>33</v>
      </c>
      <c r="AG793" s="40" t="str">
        <f t="shared" si="758"/>
        <v/>
      </c>
      <c r="AH793" s="40">
        <f t="shared" si="768"/>
        <v>7</v>
      </c>
      <c r="AI793" s="40" t="str">
        <f t="shared" ref="AI793:AK793" si="790">AI769</f>
        <v>Output</v>
      </c>
      <c r="AJ793" s="40">
        <f t="shared" si="790"/>
        <v>1</v>
      </c>
      <c r="AK793" s="40" t="str">
        <f t="shared" si="790"/>
        <v>Priority Metric</v>
      </c>
      <c r="AL793" s="40" t="str">
        <f t="shared" si="776"/>
        <v>Post</v>
      </c>
      <c r="AM793" s="40">
        <f t="shared" si="772"/>
        <v>2</v>
      </c>
      <c r="AN793" s="40">
        <f>VLOOKUP(AM793,'Inputs_Metric 7'!$G$49:$H$51,2,FALSE)</f>
        <v>0.5</v>
      </c>
      <c r="AO793" s="104">
        <f>SUMIFS(
INDEX('Step 1_Metric 7'!$W$1:$AD$99999,    1,    MATCH(CONCATENATE($AL793," - ",$AI793),'Step 1_Metric 7'!$W$1:$AD$1,0))         :          INDEX('Step 1_Metric 7'!$W$1:$AD$99999,    99999,    MATCH(CONCATENATE($AL793," - ",$AI793),'Step 1_Metric 7'!$W$1:$AD$1,0)),
'Step 1_Metric 7'!$C$1:$C$99999,       $AM793,    'Step 1_Metric 7'!$D$1:$D$99999,     $AG793         )</f>
        <v>0</v>
      </c>
      <c r="AP793" s="104" t="str">
        <f t="shared" si="760"/>
        <v/>
      </c>
      <c r="AQ793" s="104" t="str">
        <f t="shared" si="761"/>
        <v/>
      </c>
      <c r="AR793" s="104" t="str">
        <f t="shared" si="762"/>
        <v/>
      </c>
      <c r="AS793" s="104" t="str">
        <f t="shared" si="763"/>
        <v/>
      </c>
      <c r="AT793" s="104">
        <f t="shared" si="764"/>
        <v>0</v>
      </c>
      <c r="AU793" s="104">
        <f t="shared" si="765"/>
        <v>0</v>
      </c>
    </row>
    <row r="794" spans="32:47" x14ac:dyDescent="0.25">
      <c r="AF794" s="40">
        <f t="shared" si="719"/>
        <v>33</v>
      </c>
      <c r="AG794" s="40" t="str">
        <f t="shared" si="758"/>
        <v/>
      </c>
      <c r="AH794" s="40">
        <f t="shared" si="768"/>
        <v>7</v>
      </c>
      <c r="AI794" s="40" t="str">
        <f t="shared" ref="AI794:AK794" si="791">AI770</f>
        <v>Output</v>
      </c>
      <c r="AJ794" s="40">
        <f t="shared" si="791"/>
        <v>1</v>
      </c>
      <c r="AK794" s="40" t="str">
        <f t="shared" si="791"/>
        <v>Priority Metric</v>
      </c>
      <c r="AL794" s="40" t="str">
        <f t="shared" si="776"/>
        <v>Post</v>
      </c>
      <c r="AM794" s="40">
        <f t="shared" si="772"/>
        <v>20</v>
      </c>
      <c r="AN794" s="40">
        <f>VLOOKUP(AM794,'Inputs_Metric 7'!$G$49:$H$51,2,FALSE)</f>
        <v>0.05</v>
      </c>
      <c r="AO794" s="104">
        <f>SUMIFS(
INDEX('Step 1_Metric 7'!$W$1:$AD$99999,    1,    MATCH(CONCATENATE($AL794," - ",$AI794),'Step 1_Metric 7'!$W$1:$AD$1,0))         :          INDEX('Step 1_Metric 7'!$W$1:$AD$99999,    99999,    MATCH(CONCATENATE($AL794," - ",$AI794),'Step 1_Metric 7'!$W$1:$AD$1,0)),
'Step 1_Metric 7'!$C$1:$C$99999,       $AM794,    'Step 1_Metric 7'!$D$1:$D$99999,     $AG794         )</f>
        <v>0</v>
      </c>
      <c r="AP794" s="104" t="str">
        <f t="shared" si="760"/>
        <v/>
      </c>
      <c r="AQ794" s="104" t="str">
        <f t="shared" si="761"/>
        <v/>
      </c>
      <c r="AR794" s="104">
        <f t="shared" si="762"/>
        <v>0</v>
      </c>
      <c r="AS794" s="104">
        <f t="shared" si="763"/>
        <v>0</v>
      </c>
      <c r="AT794" s="104" t="str">
        <f t="shared" si="764"/>
        <v/>
      </c>
      <c r="AU794" s="104">
        <f t="shared" si="765"/>
        <v>0</v>
      </c>
    </row>
    <row r="795" spans="32:47" x14ac:dyDescent="0.25">
      <c r="AF795" s="40">
        <f t="shared" si="719"/>
        <v>33</v>
      </c>
      <c r="AG795" s="40" t="str">
        <f t="shared" si="758"/>
        <v/>
      </c>
      <c r="AH795" s="40">
        <f t="shared" si="768"/>
        <v>7</v>
      </c>
      <c r="AI795" s="40" t="str">
        <f t="shared" ref="AI795:AK795" si="792">AI771</f>
        <v>Output</v>
      </c>
      <c r="AJ795" s="40">
        <f t="shared" si="792"/>
        <v>1</v>
      </c>
      <c r="AK795" s="40" t="str">
        <f t="shared" si="792"/>
        <v>Priority Metric</v>
      </c>
      <c r="AL795" s="40" t="str">
        <f t="shared" si="776"/>
        <v>Post</v>
      </c>
      <c r="AM795" s="40">
        <f t="shared" si="772"/>
        <v>100</v>
      </c>
      <c r="AN795" s="40">
        <f>VLOOKUP(AM795,'Inputs_Metric 7'!$G$49:$H$51,2,FALSE)</f>
        <v>0.01</v>
      </c>
      <c r="AO795" s="104">
        <f>SUMIFS(
INDEX('Step 1_Metric 7'!$W$1:$AD$99999,    1,    MATCH(CONCATENATE($AL795," - ",$AI795),'Step 1_Metric 7'!$W$1:$AD$1,0))         :          INDEX('Step 1_Metric 7'!$W$1:$AD$99999,    99999,    MATCH(CONCATENATE($AL795," - ",$AI795),'Step 1_Metric 7'!$W$1:$AD$1,0)),
'Step 1_Metric 7'!$C$1:$C$99999,       $AM795,    'Step 1_Metric 7'!$D$1:$D$99999,     $AG795         )</f>
        <v>0</v>
      </c>
      <c r="AP795" s="104">
        <f t="shared" si="760"/>
        <v>0</v>
      </c>
      <c r="AQ795" s="104">
        <f t="shared" si="761"/>
        <v>0</v>
      </c>
      <c r="AR795" s="104" t="str">
        <f t="shared" si="762"/>
        <v/>
      </c>
      <c r="AS795" s="104" t="str">
        <f t="shared" si="763"/>
        <v/>
      </c>
      <c r="AT795" s="104" t="str">
        <f t="shared" si="764"/>
        <v/>
      </c>
      <c r="AU795" s="104">
        <f t="shared" si="765"/>
        <v>0</v>
      </c>
    </row>
    <row r="796" spans="32:47" x14ac:dyDescent="0.25">
      <c r="AF796" s="40">
        <f t="shared" si="719"/>
        <v>34</v>
      </c>
      <c r="AG796" s="40" t="str">
        <f t="shared" si="758"/>
        <v/>
      </c>
      <c r="AH796" s="40">
        <f t="shared" si="768"/>
        <v>7</v>
      </c>
      <c r="AI796" s="40" t="str">
        <f t="shared" ref="AI796:AK796" si="793">AI772</f>
        <v>Proprietor's Income</v>
      </c>
      <c r="AJ796" s="40">
        <f t="shared" si="793"/>
        <v>10</v>
      </c>
      <c r="AK796" s="40" t="str">
        <f t="shared" si="793"/>
        <v>Metric</v>
      </c>
      <c r="AL796" s="40" t="str">
        <f t="shared" si="776"/>
        <v>Pre</v>
      </c>
      <c r="AM796" s="40">
        <f t="shared" si="772"/>
        <v>2</v>
      </c>
      <c r="AN796" s="40">
        <f>VLOOKUP(AM796,'Inputs_Metric 7'!$G$49:$H$51,2,FALSE)</f>
        <v>0.5</v>
      </c>
      <c r="AO796" s="104">
        <f>SUMIFS(
INDEX('Step 1_Metric 7'!$W$1:$AD$99999,    1,    MATCH(CONCATENATE($AL796," - ",$AI796),'Step 1_Metric 7'!$W$1:$AD$1,0))         :          INDEX('Step 1_Metric 7'!$W$1:$AD$99999,    99999,    MATCH(CONCATENATE($AL796," - ",$AI796),'Step 1_Metric 7'!$W$1:$AD$1,0)),
'Step 1_Metric 7'!$C$1:$C$99999,       $AM796,    'Step 1_Metric 7'!$D$1:$D$99999,     $AG796         )</f>
        <v>0</v>
      </c>
      <c r="AP796" s="104" t="str">
        <f t="shared" si="760"/>
        <v/>
      </c>
      <c r="AQ796" s="104" t="str">
        <f t="shared" si="761"/>
        <v/>
      </c>
      <c r="AR796" s="104" t="str">
        <f t="shared" si="762"/>
        <v/>
      </c>
      <c r="AS796" s="104" t="str">
        <f t="shared" si="763"/>
        <v/>
      </c>
      <c r="AT796" s="104">
        <f t="shared" si="764"/>
        <v>0</v>
      </c>
      <c r="AU796" s="104">
        <f t="shared" si="765"/>
        <v>0</v>
      </c>
    </row>
    <row r="797" spans="32:47" x14ac:dyDescent="0.25">
      <c r="AF797" s="40">
        <f t="shared" ref="AF797:AF860" si="794">AF773+1</f>
        <v>34</v>
      </c>
      <c r="AG797" s="40" t="str">
        <f t="shared" si="758"/>
        <v/>
      </c>
      <c r="AH797" s="40">
        <f t="shared" si="768"/>
        <v>7</v>
      </c>
      <c r="AI797" s="40" t="str">
        <f t="shared" ref="AI797:AK797" si="795">AI773</f>
        <v>Proprietor's Income</v>
      </c>
      <c r="AJ797" s="40">
        <f t="shared" si="795"/>
        <v>10</v>
      </c>
      <c r="AK797" s="40" t="str">
        <f t="shared" si="795"/>
        <v>Metric</v>
      </c>
      <c r="AL797" s="40" t="str">
        <f t="shared" si="776"/>
        <v>Pre</v>
      </c>
      <c r="AM797" s="40">
        <f t="shared" si="772"/>
        <v>20</v>
      </c>
      <c r="AN797" s="40">
        <f>VLOOKUP(AM797,'Inputs_Metric 7'!$G$49:$H$51,2,FALSE)</f>
        <v>0.05</v>
      </c>
      <c r="AO797" s="104">
        <f>SUMIFS(
INDEX('Step 1_Metric 7'!$W$1:$AD$99999,    1,    MATCH(CONCATENATE($AL797," - ",$AI797),'Step 1_Metric 7'!$W$1:$AD$1,0))         :          INDEX('Step 1_Metric 7'!$W$1:$AD$99999,    99999,    MATCH(CONCATENATE($AL797," - ",$AI797),'Step 1_Metric 7'!$W$1:$AD$1,0)),
'Step 1_Metric 7'!$C$1:$C$99999,       $AM797,    'Step 1_Metric 7'!$D$1:$D$99999,     $AG797         )</f>
        <v>0</v>
      </c>
      <c r="AP797" s="104" t="str">
        <f t="shared" si="760"/>
        <v/>
      </c>
      <c r="AQ797" s="104" t="str">
        <f t="shared" si="761"/>
        <v/>
      </c>
      <c r="AR797" s="104">
        <f t="shared" si="762"/>
        <v>0</v>
      </c>
      <c r="AS797" s="104">
        <f t="shared" si="763"/>
        <v>0</v>
      </c>
      <c r="AT797" s="104" t="str">
        <f t="shared" si="764"/>
        <v/>
      </c>
      <c r="AU797" s="104">
        <f t="shared" si="765"/>
        <v>0</v>
      </c>
    </row>
    <row r="798" spans="32:47" x14ac:dyDescent="0.25">
      <c r="AF798" s="40">
        <f t="shared" si="794"/>
        <v>34</v>
      </c>
      <c r="AG798" s="40" t="str">
        <f t="shared" si="758"/>
        <v/>
      </c>
      <c r="AH798" s="40">
        <f t="shared" si="768"/>
        <v>7</v>
      </c>
      <c r="AI798" s="40" t="str">
        <f t="shared" ref="AI798:AK798" si="796">AI774</f>
        <v>Proprietor's Income</v>
      </c>
      <c r="AJ798" s="40">
        <f t="shared" si="796"/>
        <v>10</v>
      </c>
      <c r="AK798" s="40" t="str">
        <f t="shared" si="796"/>
        <v>Metric</v>
      </c>
      <c r="AL798" s="40" t="str">
        <f t="shared" si="776"/>
        <v>Pre</v>
      </c>
      <c r="AM798" s="40">
        <f t="shared" si="772"/>
        <v>100</v>
      </c>
      <c r="AN798" s="40">
        <f>VLOOKUP(AM798,'Inputs_Metric 7'!$G$49:$H$51,2,FALSE)</f>
        <v>0.01</v>
      </c>
      <c r="AO798" s="104">
        <f>SUMIFS(
INDEX('Step 1_Metric 7'!$W$1:$AD$99999,    1,    MATCH(CONCATENATE($AL798," - ",$AI798),'Step 1_Metric 7'!$W$1:$AD$1,0))         :          INDEX('Step 1_Metric 7'!$W$1:$AD$99999,    99999,    MATCH(CONCATENATE($AL798," - ",$AI798),'Step 1_Metric 7'!$W$1:$AD$1,0)),
'Step 1_Metric 7'!$C$1:$C$99999,       $AM798,    'Step 1_Metric 7'!$D$1:$D$99999,     $AG798         )</f>
        <v>0</v>
      </c>
      <c r="AP798" s="104">
        <f t="shared" si="760"/>
        <v>0</v>
      </c>
      <c r="AQ798" s="104">
        <f t="shared" si="761"/>
        <v>0</v>
      </c>
      <c r="AR798" s="104" t="str">
        <f t="shared" si="762"/>
        <v/>
      </c>
      <c r="AS798" s="104" t="str">
        <f t="shared" si="763"/>
        <v/>
      </c>
      <c r="AT798" s="104" t="str">
        <f t="shared" si="764"/>
        <v/>
      </c>
      <c r="AU798" s="104">
        <f t="shared" si="765"/>
        <v>0</v>
      </c>
    </row>
    <row r="799" spans="32:47" x14ac:dyDescent="0.25">
      <c r="AF799" s="40">
        <f t="shared" si="794"/>
        <v>34</v>
      </c>
      <c r="AG799" s="40" t="str">
        <f t="shared" si="758"/>
        <v/>
      </c>
      <c r="AH799" s="40">
        <f t="shared" si="768"/>
        <v>7</v>
      </c>
      <c r="AI799" s="40" t="str">
        <f t="shared" ref="AI799:AK799" si="797">AI775</f>
        <v>Proprietor's Income</v>
      </c>
      <c r="AJ799" s="40">
        <f t="shared" si="797"/>
        <v>10</v>
      </c>
      <c r="AK799" s="40" t="str">
        <f t="shared" si="797"/>
        <v>Metric</v>
      </c>
      <c r="AL799" s="40" t="str">
        <f t="shared" si="776"/>
        <v>Post</v>
      </c>
      <c r="AM799" s="40">
        <f t="shared" si="772"/>
        <v>2</v>
      </c>
      <c r="AN799" s="40">
        <f>VLOOKUP(AM799,'Inputs_Metric 7'!$G$49:$H$51,2,FALSE)</f>
        <v>0.5</v>
      </c>
      <c r="AO799" s="104">
        <f>SUMIFS(
INDEX('Step 1_Metric 7'!$W$1:$AD$99999,    1,    MATCH(CONCATENATE($AL799," - ",$AI799),'Step 1_Metric 7'!$W$1:$AD$1,0))         :          INDEX('Step 1_Metric 7'!$W$1:$AD$99999,    99999,    MATCH(CONCATENATE($AL799," - ",$AI799),'Step 1_Metric 7'!$W$1:$AD$1,0)),
'Step 1_Metric 7'!$C$1:$C$99999,       $AM799,    'Step 1_Metric 7'!$D$1:$D$99999,     $AG799         )</f>
        <v>0</v>
      </c>
      <c r="AP799" s="104" t="str">
        <f t="shared" si="760"/>
        <v/>
      </c>
      <c r="AQ799" s="104" t="str">
        <f t="shared" si="761"/>
        <v/>
      </c>
      <c r="AR799" s="104" t="str">
        <f t="shared" si="762"/>
        <v/>
      </c>
      <c r="AS799" s="104" t="str">
        <f t="shared" si="763"/>
        <v/>
      </c>
      <c r="AT799" s="104">
        <f t="shared" si="764"/>
        <v>0</v>
      </c>
      <c r="AU799" s="104">
        <f t="shared" si="765"/>
        <v>0</v>
      </c>
    </row>
    <row r="800" spans="32:47" x14ac:dyDescent="0.25">
      <c r="AF800" s="40">
        <f t="shared" si="794"/>
        <v>34</v>
      </c>
      <c r="AG800" s="40" t="str">
        <f t="shared" si="758"/>
        <v/>
      </c>
      <c r="AH800" s="40">
        <f t="shared" si="768"/>
        <v>7</v>
      </c>
      <c r="AI800" s="40" t="str">
        <f t="shared" ref="AI800:AK800" si="798">AI776</f>
        <v>Proprietor's Income</v>
      </c>
      <c r="AJ800" s="40">
        <f t="shared" si="798"/>
        <v>10</v>
      </c>
      <c r="AK800" s="40" t="str">
        <f t="shared" si="798"/>
        <v>Metric</v>
      </c>
      <c r="AL800" s="40" t="str">
        <f t="shared" si="776"/>
        <v>Post</v>
      </c>
      <c r="AM800" s="40">
        <f t="shared" si="772"/>
        <v>20</v>
      </c>
      <c r="AN800" s="40">
        <f>VLOOKUP(AM800,'Inputs_Metric 7'!$G$49:$H$51,2,FALSE)</f>
        <v>0.05</v>
      </c>
      <c r="AO800" s="104">
        <f>SUMIFS(
INDEX('Step 1_Metric 7'!$W$1:$AD$99999,    1,    MATCH(CONCATENATE($AL800," - ",$AI800),'Step 1_Metric 7'!$W$1:$AD$1,0))         :          INDEX('Step 1_Metric 7'!$W$1:$AD$99999,    99999,    MATCH(CONCATENATE($AL800," - ",$AI800),'Step 1_Metric 7'!$W$1:$AD$1,0)),
'Step 1_Metric 7'!$C$1:$C$99999,       $AM800,    'Step 1_Metric 7'!$D$1:$D$99999,     $AG800         )</f>
        <v>0</v>
      </c>
      <c r="AP800" s="104" t="str">
        <f t="shared" si="760"/>
        <v/>
      </c>
      <c r="AQ800" s="104" t="str">
        <f t="shared" si="761"/>
        <v/>
      </c>
      <c r="AR800" s="104">
        <f t="shared" si="762"/>
        <v>0</v>
      </c>
      <c r="AS800" s="104">
        <f t="shared" si="763"/>
        <v>0</v>
      </c>
      <c r="AT800" s="104" t="str">
        <f t="shared" si="764"/>
        <v/>
      </c>
      <c r="AU800" s="104">
        <f t="shared" si="765"/>
        <v>0</v>
      </c>
    </row>
    <row r="801" spans="32:47" x14ac:dyDescent="0.25">
      <c r="AF801" s="40">
        <f t="shared" si="794"/>
        <v>34</v>
      </c>
      <c r="AG801" s="40" t="str">
        <f t="shared" si="758"/>
        <v/>
      </c>
      <c r="AH801" s="40">
        <f t="shared" si="768"/>
        <v>7</v>
      </c>
      <c r="AI801" s="40" t="str">
        <f t="shared" ref="AI801:AK801" si="799">AI777</f>
        <v>Proprietor's Income</v>
      </c>
      <c r="AJ801" s="40">
        <f t="shared" si="799"/>
        <v>10</v>
      </c>
      <c r="AK801" s="40" t="str">
        <f t="shared" si="799"/>
        <v>Metric</v>
      </c>
      <c r="AL801" s="40" t="str">
        <f t="shared" si="776"/>
        <v>Post</v>
      </c>
      <c r="AM801" s="40">
        <f t="shared" si="772"/>
        <v>100</v>
      </c>
      <c r="AN801" s="40">
        <f>VLOOKUP(AM801,'Inputs_Metric 7'!$G$49:$H$51,2,FALSE)</f>
        <v>0.01</v>
      </c>
      <c r="AO801" s="104">
        <f>SUMIFS(
INDEX('Step 1_Metric 7'!$W$1:$AD$99999,    1,    MATCH(CONCATENATE($AL801," - ",$AI801),'Step 1_Metric 7'!$W$1:$AD$1,0))         :          INDEX('Step 1_Metric 7'!$W$1:$AD$99999,    99999,    MATCH(CONCATENATE($AL801," - ",$AI801),'Step 1_Metric 7'!$W$1:$AD$1,0)),
'Step 1_Metric 7'!$C$1:$C$99999,       $AM801,    'Step 1_Metric 7'!$D$1:$D$99999,     $AG801         )</f>
        <v>0</v>
      </c>
      <c r="AP801" s="104">
        <f t="shared" si="760"/>
        <v>0</v>
      </c>
      <c r="AQ801" s="104">
        <f t="shared" si="761"/>
        <v>0</v>
      </c>
      <c r="AR801" s="104" t="str">
        <f t="shared" si="762"/>
        <v/>
      </c>
      <c r="AS801" s="104" t="str">
        <f t="shared" si="763"/>
        <v/>
      </c>
      <c r="AT801" s="104" t="str">
        <f t="shared" si="764"/>
        <v/>
      </c>
      <c r="AU801" s="104">
        <f t="shared" si="765"/>
        <v>0</v>
      </c>
    </row>
    <row r="802" spans="32:47" x14ac:dyDescent="0.25">
      <c r="AF802" s="40">
        <f t="shared" si="794"/>
        <v>34</v>
      </c>
      <c r="AG802" s="40" t="str">
        <f t="shared" si="758"/>
        <v/>
      </c>
      <c r="AH802" s="40">
        <f t="shared" si="768"/>
        <v>7</v>
      </c>
      <c r="AI802" s="40" t="str">
        <f t="shared" ref="AI802:AK802" si="800">AI778</f>
        <v>Labor Income</v>
      </c>
      <c r="AJ802" s="40">
        <f t="shared" si="800"/>
        <v>11</v>
      </c>
      <c r="AK802" s="40" t="str">
        <f t="shared" si="800"/>
        <v>Metric</v>
      </c>
      <c r="AL802" s="40" t="str">
        <f t="shared" si="776"/>
        <v>Pre</v>
      </c>
      <c r="AM802" s="40">
        <f t="shared" si="772"/>
        <v>2</v>
      </c>
      <c r="AN802" s="40">
        <f>VLOOKUP(AM802,'Inputs_Metric 7'!$G$49:$H$51,2,FALSE)</f>
        <v>0.5</v>
      </c>
      <c r="AO802" s="104">
        <f>SUMIFS(
INDEX('Step 1_Metric 7'!$W$1:$AD$99999,    1,    MATCH(CONCATENATE($AL802," - ",$AI802),'Step 1_Metric 7'!$W$1:$AD$1,0))         :          INDEX('Step 1_Metric 7'!$W$1:$AD$99999,    99999,    MATCH(CONCATENATE($AL802," - ",$AI802),'Step 1_Metric 7'!$W$1:$AD$1,0)),
'Step 1_Metric 7'!$C$1:$C$99999,       $AM802,    'Step 1_Metric 7'!$D$1:$D$99999,     $AG802         )</f>
        <v>0</v>
      </c>
      <c r="AP802" s="104" t="str">
        <f t="shared" si="760"/>
        <v/>
      </c>
      <c r="AQ802" s="104" t="str">
        <f t="shared" si="761"/>
        <v/>
      </c>
      <c r="AR802" s="104" t="str">
        <f t="shared" si="762"/>
        <v/>
      </c>
      <c r="AS802" s="104" t="str">
        <f t="shared" si="763"/>
        <v/>
      </c>
      <c r="AT802" s="104">
        <f t="shared" si="764"/>
        <v>0</v>
      </c>
      <c r="AU802" s="104">
        <f t="shared" si="765"/>
        <v>0</v>
      </c>
    </row>
    <row r="803" spans="32:47" x14ac:dyDescent="0.25">
      <c r="AF803" s="40">
        <f t="shared" si="794"/>
        <v>34</v>
      </c>
      <c r="AG803" s="40" t="str">
        <f t="shared" si="758"/>
        <v/>
      </c>
      <c r="AH803" s="40">
        <f t="shared" si="768"/>
        <v>7</v>
      </c>
      <c r="AI803" s="40" t="str">
        <f t="shared" ref="AI803:AK803" si="801">AI779</f>
        <v>Labor Income</v>
      </c>
      <c r="AJ803" s="40">
        <f t="shared" si="801"/>
        <v>11</v>
      </c>
      <c r="AK803" s="40" t="str">
        <f t="shared" si="801"/>
        <v>Metric</v>
      </c>
      <c r="AL803" s="40" t="str">
        <f t="shared" si="776"/>
        <v>Pre</v>
      </c>
      <c r="AM803" s="40">
        <f t="shared" si="772"/>
        <v>20</v>
      </c>
      <c r="AN803" s="40">
        <f>VLOOKUP(AM803,'Inputs_Metric 7'!$G$49:$H$51,2,FALSE)</f>
        <v>0.05</v>
      </c>
      <c r="AO803" s="104">
        <f>SUMIFS(
INDEX('Step 1_Metric 7'!$W$1:$AD$99999,    1,    MATCH(CONCATENATE($AL803," - ",$AI803),'Step 1_Metric 7'!$W$1:$AD$1,0))         :          INDEX('Step 1_Metric 7'!$W$1:$AD$99999,    99999,    MATCH(CONCATENATE($AL803," - ",$AI803),'Step 1_Metric 7'!$W$1:$AD$1,0)),
'Step 1_Metric 7'!$C$1:$C$99999,       $AM803,    'Step 1_Metric 7'!$D$1:$D$99999,     $AG803         )</f>
        <v>0</v>
      </c>
      <c r="AP803" s="104" t="str">
        <f t="shared" si="760"/>
        <v/>
      </c>
      <c r="AQ803" s="104" t="str">
        <f t="shared" si="761"/>
        <v/>
      </c>
      <c r="AR803" s="104">
        <f t="shared" si="762"/>
        <v>0</v>
      </c>
      <c r="AS803" s="104">
        <f t="shared" si="763"/>
        <v>0</v>
      </c>
      <c r="AT803" s="104" t="str">
        <f t="shared" si="764"/>
        <v/>
      </c>
      <c r="AU803" s="104">
        <f t="shared" si="765"/>
        <v>0</v>
      </c>
    </row>
    <row r="804" spans="32:47" x14ac:dyDescent="0.25">
      <c r="AF804" s="40">
        <f t="shared" si="794"/>
        <v>34</v>
      </c>
      <c r="AG804" s="40" t="str">
        <f t="shared" si="758"/>
        <v/>
      </c>
      <c r="AH804" s="40">
        <f t="shared" si="768"/>
        <v>7</v>
      </c>
      <c r="AI804" s="40" t="str">
        <f t="shared" ref="AI804:AK804" si="802">AI780</f>
        <v>Labor Income</v>
      </c>
      <c r="AJ804" s="40">
        <f t="shared" si="802"/>
        <v>11</v>
      </c>
      <c r="AK804" s="40" t="str">
        <f t="shared" si="802"/>
        <v>Metric</v>
      </c>
      <c r="AL804" s="40" t="str">
        <f t="shared" si="776"/>
        <v>Pre</v>
      </c>
      <c r="AM804" s="40">
        <f t="shared" si="772"/>
        <v>100</v>
      </c>
      <c r="AN804" s="40">
        <f>VLOOKUP(AM804,'Inputs_Metric 7'!$G$49:$H$51,2,FALSE)</f>
        <v>0.01</v>
      </c>
      <c r="AO804" s="104">
        <f>SUMIFS(
INDEX('Step 1_Metric 7'!$W$1:$AD$99999,    1,    MATCH(CONCATENATE($AL804," - ",$AI804),'Step 1_Metric 7'!$W$1:$AD$1,0))         :          INDEX('Step 1_Metric 7'!$W$1:$AD$99999,    99999,    MATCH(CONCATENATE($AL804," - ",$AI804),'Step 1_Metric 7'!$W$1:$AD$1,0)),
'Step 1_Metric 7'!$C$1:$C$99999,       $AM804,    'Step 1_Metric 7'!$D$1:$D$99999,     $AG804         )</f>
        <v>0</v>
      </c>
      <c r="AP804" s="104">
        <f t="shared" si="760"/>
        <v>0</v>
      </c>
      <c r="AQ804" s="104">
        <f t="shared" si="761"/>
        <v>0</v>
      </c>
      <c r="AR804" s="104" t="str">
        <f t="shared" si="762"/>
        <v/>
      </c>
      <c r="AS804" s="104" t="str">
        <f t="shared" si="763"/>
        <v/>
      </c>
      <c r="AT804" s="104" t="str">
        <f t="shared" si="764"/>
        <v/>
      </c>
      <c r="AU804" s="104">
        <f t="shared" si="765"/>
        <v>0</v>
      </c>
    </row>
    <row r="805" spans="32:47" x14ac:dyDescent="0.25">
      <c r="AF805" s="40">
        <f t="shared" si="794"/>
        <v>34</v>
      </c>
      <c r="AG805" s="40" t="str">
        <f t="shared" si="758"/>
        <v/>
      </c>
      <c r="AH805" s="40">
        <f t="shared" si="768"/>
        <v>7</v>
      </c>
      <c r="AI805" s="40" t="str">
        <f t="shared" ref="AI805:AK805" si="803">AI781</f>
        <v>Labor Income</v>
      </c>
      <c r="AJ805" s="40">
        <f t="shared" si="803"/>
        <v>11</v>
      </c>
      <c r="AK805" s="40" t="str">
        <f t="shared" si="803"/>
        <v>Metric</v>
      </c>
      <c r="AL805" s="40" t="str">
        <f t="shared" si="776"/>
        <v>Post</v>
      </c>
      <c r="AM805" s="40">
        <f t="shared" si="772"/>
        <v>2</v>
      </c>
      <c r="AN805" s="40">
        <f>VLOOKUP(AM805,'Inputs_Metric 7'!$G$49:$H$51,2,FALSE)</f>
        <v>0.5</v>
      </c>
      <c r="AO805" s="104">
        <f>SUMIFS(
INDEX('Step 1_Metric 7'!$W$1:$AD$99999,    1,    MATCH(CONCATENATE($AL805," - ",$AI805),'Step 1_Metric 7'!$W$1:$AD$1,0))         :          INDEX('Step 1_Metric 7'!$W$1:$AD$99999,    99999,    MATCH(CONCATENATE($AL805," - ",$AI805),'Step 1_Metric 7'!$W$1:$AD$1,0)),
'Step 1_Metric 7'!$C$1:$C$99999,       $AM805,    'Step 1_Metric 7'!$D$1:$D$99999,     $AG805         )</f>
        <v>0</v>
      </c>
      <c r="AP805" s="104" t="str">
        <f t="shared" si="760"/>
        <v/>
      </c>
      <c r="AQ805" s="104" t="str">
        <f t="shared" si="761"/>
        <v/>
      </c>
      <c r="AR805" s="104" t="str">
        <f t="shared" si="762"/>
        <v/>
      </c>
      <c r="AS805" s="104" t="str">
        <f t="shared" si="763"/>
        <v/>
      </c>
      <c r="AT805" s="104">
        <f t="shared" si="764"/>
        <v>0</v>
      </c>
      <c r="AU805" s="104">
        <f t="shared" si="765"/>
        <v>0</v>
      </c>
    </row>
    <row r="806" spans="32:47" x14ac:dyDescent="0.25">
      <c r="AF806" s="40">
        <f t="shared" si="794"/>
        <v>34</v>
      </c>
      <c r="AG806" s="40" t="str">
        <f t="shared" si="758"/>
        <v/>
      </c>
      <c r="AH806" s="40">
        <f t="shared" si="768"/>
        <v>7</v>
      </c>
      <c r="AI806" s="40" t="str">
        <f t="shared" ref="AI806:AK806" si="804">AI782</f>
        <v>Labor Income</v>
      </c>
      <c r="AJ806" s="40">
        <f t="shared" si="804"/>
        <v>11</v>
      </c>
      <c r="AK806" s="40" t="str">
        <f t="shared" si="804"/>
        <v>Metric</v>
      </c>
      <c r="AL806" s="40" t="str">
        <f t="shared" si="776"/>
        <v>Post</v>
      </c>
      <c r="AM806" s="40">
        <f t="shared" si="772"/>
        <v>20</v>
      </c>
      <c r="AN806" s="40">
        <f>VLOOKUP(AM806,'Inputs_Metric 7'!$G$49:$H$51,2,FALSE)</f>
        <v>0.05</v>
      </c>
      <c r="AO806" s="104">
        <f>SUMIFS(
INDEX('Step 1_Metric 7'!$W$1:$AD$99999,    1,    MATCH(CONCATENATE($AL806," - ",$AI806),'Step 1_Metric 7'!$W$1:$AD$1,0))         :          INDEX('Step 1_Metric 7'!$W$1:$AD$99999,    99999,    MATCH(CONCATENATE($AL806," - ",$AI806),'Step 1_Metric 7'!$W$1:$AD$1,0)),
'Step 1_Metric 7'!$C$1:$C$99999,       $AM806,    'Step 1_Metric 7'!$D$1:$D$99999,     $AG806         )</f>
        <v>0</v>
      </c>
      <c r="AP806" s="104" t="str">
        <f t="shared" si="760"/>
        <v/>
      </c>
      <c r="AQ806" s="104" t="str">
        <f t="shared" si="761"/>
        <v/>
      </c>
      <c r="AR806" s="104">
        <f t="shared" si="762"/>
        <v>0</v>
      </c>
      <c r="AS806" s="104">
        <f t="shared" si="763"/>
        <v>0</v>
      </c>
      <c r="AT806" s="104" t="str">
        <f t="shared" si="764"/>
        <v/>
      </c>
      <c r="AU806" s="104">
        <f t="shared" si="765"/>
        <v>0</v>
      </c>
    </row>
    <row r="807" spans="32:47" x14ac:dyDescent="0.25">
      <c r="AF807" s="40">
        <f t="shared" si="794"/>
        <v>34</v>
      </c>
      <c r="AG807" s="40" t="str">
        <f t="shared" si="758"/>
        <v/>
      </c>
      <c r="AH807" s="40">
        <f t="shared" si="768"/>
        <v>7</v>
      </c>
      <c r="AI807" s="40" t="str">
        <f t="shared" ref="AI807:AK807" si="805">AI783</f>
        <v>Labor Income</v>
      </c>
      <c r="AJ807" s="40">
        <f t="shared" si="805"/>
        <v>11</v>
      </c>
      <c r="AK807" s="40" t="str">
        <f t="shared" si="805"/>
        <v>Metric</v>
      </c>
      <c r="AL807" s="40" t="str">
        <f t="shared" si="776"/>
        <v>Post</v>
      </c>
      <c r="AM807" s="40">
        <f t="shared" si="772"/>
        <v>100</v>
      </c>
      <c r="AN807" s="40">
        <f>VLOOKUP(AM807,'Inputs_Metric 7'!$G$49:$H$51,2,FALSE)</f>
        <v>0.01</v>
      </c>
      <c r="AO807" s="104">
        <f>SUMIFS(
INDEX('Step 1_Metric 7'!$W$1:$AD$99999,    1,    MATCH(CONCATENATE($AL807," - ",$AI807),'Step 1_Metric 7'!$W$1:$AD$1,0))         :          INDEX('Step 1_Metric 7'!$W$1:$AD$99999,    99999,    MATCH(CONCATENATE($AL807," - ",$AI807),'Step 1_Metric 7'!$W$1:$AD$1,0)),
'Step 1_Metric 7'!$C$1:$C$99999,       $AM807,    'Step 1_Metric 7'!$D$1:$D$99999,     $AG807         )</f>
        <v>0</v>
      </c>
      <c r="AP807" s="104">
        <f t="shared" si="760"/>
        <v>0</v>
      </c>
      <c r="AQ807" s="104">
        <f t="shared" si="761"/>
        <v>0</v>
      </c>
      <c r="AR807" s="104" t="str">
        <f t="shared" si="762"/>
        <v/>
      </c>
      <c r="AS807" s="104" t="str">
        <f t="shared" si="763"/>
        <v/>
      </c>
      <c r="AT807" s="104" t="str">
        <f t="shared" si="764"/>
        <v/>
      </c>
      <c r="AU807" s="104">
        <f t="shared" si="765"/>
        <v>0</v>
      </c>
    </row>
    <row r="808" spans="32:47" x14ac:dyDescent="0.25">
      <c r="AF808" s="40">
        <f t="shared" si="794"/>
        <v>34</v>
      </c>
      <c r="AG808" s="40" t="str">
        <f t="shared" si="758"/>
        <v/>
      </c>
      <c r="AH808" s="40">
        <f t="shared" si="768"/>
        <v>7</v>
      </c>
      <c r="AI808" s="40" t="str">
        <f t="shared" ref="AI808:AK808" si="806">AI784</f>
        <v>Employment</v>
      </c>
      <c r="AJ808" s="40">
        <f t="shared" si="806"/>
        <v>12</v>
      </c>
      <c r="AK808" s="40" t="str">
        <f t="shared" si="806"/>
        <v>Metric</v>
      </c>
      <c r="AL808" s="40" t="str">
        <f t="shared" si="776"/>
        <v>Pre</v>
      </c>
      <c r="AM808" s="40">
        <f t="shared" si="772"/>
        <v>2</v>
      </c>
      <c r="AN808" s="40">
        <f>VLOOKUP(AM808,'Inputs_Metric 7'!$G$49:$H$51,2,FALSE)</f>
        <v>0.5</v>
      </c>
      <c r="AO808" s="104">
        <f>SUMIFS(
INDEX('Step 1_Metric 7'!$W$1:$AD$99999,    1,    MATCH(CONCATENATE($AL808," - ",$AI808),'Step 1_Metric 7'!$W$1:$AD$1,0))         :          INDEX('Step 1_Metric 7'!$W$1:$AD$99999,    99999,    MATCH(CONCATENATE($AL808," - ",$AI808),'Step 1_Metric 7'!$W$1:$AD$1,0)),
'Step 1_Metric 7'!$C$1:$C$99999,       $AM808,    'Step 1_Metric 7'!$D$1:$D$99999,     $AG808         )</f>
        <v>0</v>
      </c>
      <c r="AP808" s="104" t="str">
        <f t="shared" si="760"/>
        <v/>
      </c>
      <c r="AQ808" s="104" t="str">
        <f t="shared" si="761"/>
        <v/>
      </c>
      <c r="AR808" s="104" t="str">
        <f t="shared" si="762"/>
        <v/>
      </c>
      <c r="AS808" s="104" t="str">
        <f t="shared" si="763"/>
        <v/>
      </c>
      <c r="AT808" s="104">
        <f t="shared" si="764"/>
        <v>0</v>
      </c>
      <c r="AU808" s="104">
        <f t="shared" si="765"/>
        <v>0</v>
      </c>
    </row>
    <row r="809" spans="32:47" x14ac:dyDescent="0.25">
      <c r="AF809" s="40">
        <f t="shared" si="794"/>
        <v>34</v>
      </c>
      <c r="AG809" s="40" t="str">
        <f t="shared" si="758"/>
        <v/>
      </c>
      <c r="AH809" s="40">
        <f t="shared" si="768"/>
        <v>7</v>
      </c>
      <c r="AI809" s="40" t="str">
        <f t="shared" ref="AI809:AK809" si="807">AI785</f>
        <v>Employment</v>
      </c>
      <c r="AJ809" s="40">
        <f t="shared" si="807"/>
        <v>12</v>
      </c>
      <c r="AK809" s="40" t="str">
        <f t="shared" si="807"/>
        <v>Metric</v>
      </c>
      <c r="AL809" s="40" t="str">
        <f t="shared" si="776"/>
        <v>Pre</v>
      </c>
      <c r="AM809" s="40">
        <f t="shared" si="772"/>
        <v>20</v>
      </c>
      <c r="AN809" s="40">
        <f>VLOOKUP(AM809,'Inputs_Metric 7'!$G$49:$H$51,2,FALSE)</f>
        <v>0.05</v>
      </c>
      <c r="AO809" s="104">
        <f>SUMIFS(
INDEX('Step 1_Metric 7'!$W$1:$AD$99999,    1,    MATCH(CONCATENATE($AL809," - ",$AI809),'Step 1_Metric 7'!$W$1:$AD$1,0))         :          INDEX('Step 1_Metric 7'!$W$1:$AD$99999,    99999,    MATCH(CONCATENATE($AL809," - ",$AI809),'Step 1_Metric 7'!$W$1:$AD$1,0)),
'Step 1_Metric 7'!$C$1:$C$99999,       $AM809,    'Step 1_Metric 7'!$D$1:$D$99999,     $AG809         )</f>
        <v>0</v>
      </c>
      <c r="AP809" s="104" t="str">
        <f t="shared" si="760"/>
        <v/>
      </c>
      <c r="AQ809" s="104" t="str">
        <f t="shared" si="761"/>
        <v/>
      </c>
      <c r="AR809" s="104">
        <f t="shared" si="762"/>
        <v>0</v>
      </c>
      <c r="AS809" s="104">
        <f t="shared" si="763"/>
        <v>0</v>
      </c>
      <c r="AT809" s="104" t="str">
        <f t="shared" si="764"/>
        <v/>
      </c>
      <c r="AU809" s="104">
        <f t="shared" si="765"/>
        <v>0</v>
      </c>
    </row>
    <row r="810" spans="32:47" x14ac:dyDescent="0.25">
      <c r="AF810" s="40">
        <f t="shared" si="794"/>
        <v>34</v>
      </c>
      <c r="AG810" s="40" t="str">
        <f t="shared" si="758"/>
        <v/>
      </c>
      <c r="AH810" s="40">
        <f t="shared" si="768"/>
        <v>7</v>
      </c>
      <c r="AI810" s="40" t="str">
        <f t="shared" ref="AI810:AK810" si="808">AI786</f>
        <v>Employment</v>
      </c>
      <c r="AJ810" s="40">
        <f t="shared" si="808"/>
        <v>12</v>
      </c>
      <c r="AK810" s="40" t="str">
        <f t="shared" si="808"/>
        <v>Metric</v>
      </c>
      <c r="AL810" s="40" t="str">
        <f t="shared" si="776"/>
        <v>Pre</v>
      </c>
      <c r="AM810" s="40">
        <f t="shared" si="772"/>
        <v>100</v>
      </c>
      <c r="AN810" s="40">
        <f>VLOOKUP(AM810,'Inputs_Metric 7'!$G$49:$H$51,2,FALSE)</f>
        <v>0.01</v>
      </c>
      <c r="AO810" s="104">
        <f>SUMIFS(
INDEX('Step 1_Metric 7'!$W$1:$AD$99999,    1,    MATCH(CONCATENATE($AL810," - ",$AI810),'Step 1_Metric 7'!$W$1:$AD$1,0))         :          INDEX('Step 1_Metric 7'!$W$1:$AD$99999,    99999,    MATCH(CONCATENATE($AL810," - ",$AI810),'Step 1_Metric 7'!$W$1:$AD$1,0)),
'Step 1_Metric 7'!$C$1:$C$99999,       $AM810,    'Step 1_Metric 7'!$D$1:$D$99999,     $AG810         )</f>
        <v>0</v>
      </c>
      <c r="AP810" s="104">
        <f t="shared" si="760"/>
        <v>0</v>
      </c>
      <c r="AQ810" s="104">
        <f t="shared" si="761"/>
        <v>0</v>
      </c>
      <c r="AR810" s="104" t="str">
        <f t="shared" si="762"/>
        <v/>
      </c>
      <c r="AS810" s="104" t="str">
        <f t="shared" si="763"/>
        <v/>
      </c>
      <c r="AT810" s="104" t="str">
        <f t="shared" si="764"/>
        <v/>
      </c>
      <c r="AU810" s="104">
        <f t="shared" si="765"/>
        <v>0</v>
      </c>
    </row>
    <row r="811" spans="32:47" x14ac:dyDescent="0.25">
      <c r="AF811" s="40">
        <f t="shared" si="794"/>
        <v>34</v>
      </c>
      <c r="AG811" s="40" t="str">
        <f t="shared" si="758"/>
        <v/>
      </c>
      <c r="AH811" s="40">
        <f t="shared" si="768"/>
        <v>7</v>
      </c>
      <c r="AI811" s="40" t="str">
        <f t="shared" ref="AI811:AK811" si="809">AI787</f>
        <v>Employment</v>
      </c>
      <c r="AJ811" s="40">
        <f t="shared" si="809"/>
        <v>12</v>
      </c>
      <c r="AK811" s="40" t="str">
        <f t="shared" si="809"/>
        <v>Metric</v>
      </c>
      <c r="AL811" s="40" t="str">
        <f t="shared" si="776"/>
        <v>Post</v>
      </c>
      <c r="AM811" s="40">
        <f t="shared" si="772"/>
        <v>2</v>
      </c>
      <c r="AN811" s="40">
        <f>VLOOKUP(AM811,'Inputs_Metric 7'!$G$49:$H$51,2,FALSE)</f>
        <v>0.5</v>
      </c>
      <c r="AO811" s="104">
        <f>SUMIFS(
INDEX('Step 1_Metric 7'!$W$1:$AD$99999,    1,    MATCH(CONCATENATE($AL811," - ",$AI811),'Step 1_Metric 7'!$W$1:$AD$1,0))         :          INDEX('Step 1_Metric 7'!$W$1:$AD$99999,    99999,    MATCH(CONCATENATE($AL811," - ",$AI811),'Step 1_Metric 7'!$W$1:$AD$1,0)),
'Step 1_Metric 7'!$C$1:$C$99999,       $AM811,    'Step 1_Metric 7'!$D$1:$D$99999,     $AG811         )</f>
        <v>0</v>
      </c>
      <c r="AP811" s="104" t="str">
        <f t="shared" si="760"/>
        <v/>
      </c>
      <c r="AQ811" s="104" t="str">
        <f t="shared" si="761"/>
        <v/>
      </c>
      <c r="AR811" s="104" t="str">
        <f t="shared" si="762"/>
        <v/>
      </c>
      <c r="AS811" s="104" t="str">
        <f t="shared" si="763"/>
        <v/>
      </c>
      <c r="AT811" s="104">
        <f t="shared" si="764"/>
        <v>0</v>
      </c>
      <c r="AU811" s="104">
        <f t="shared" si="765"/>
        <v>0</v>
      </c>
    </row>
    <row r="812" spans="32:47" x14ac:dyDescent="0.25">
      <c r="AF812" s="40">
        <f t="shared" si="794"/>
        <v>34</v>
      </c>
      <c r="AG812" s="40" t="str">
        <f t="shared" si="758"/>
        <v/>
      </c>
      <c r="AH812" s="40">
        <f t="shared" si="768"/>
        <v>7</v>
      </c>
      <c r="AI812" s="40" t="str">
        <f t="shared" ref="AI812:AK812" si="810">AI788</f>
        <v>Employment</v>
      </c>
      <c r="AJ812" s="40">
        <f t="shared" si="810"/>
        <v>12</v>
      </c>
      <c r="AK812" s="40" t="str">
        <f t="shared" si="810"/>
        <v>Metric</v>
      </c>
      <c r="AL812" s="40" t="str">
        <f t="shared" si="776"/>
        <v>Post</v>
      </c>
      <c r="AM812" s="40">
        <f t="shared" si="772"/>
        <v>20</v>
      </c>
      <c r="AN812" s="40">
        <f>VLOOKUP(AM812,'Inputs_Metric 7'!$G$49:$H$51,2,FALSE)</f>
        <v>0.05</v>
      </c>
      <c r="AO812" s="104">
        <f>SUMIFS(
INDEX('Step 1_Metric 7'!$W$1:$AD$99999,    1,    MATCH(CONCATENATE($AL812," - ",$AI812),'Step 1_Metric 7'!$W$1:$AD$1,0))         :          INDEX('Step 1_Metric 7'!$W$1:$AD$99999,    99999,    MATCH(CONCATENATE($AL812," - ",$AI812),'Step 1_Metric 7'!$W$1:$AD$1,0)),
'Step 1_Metric 7'!$C$1:$C$99999,       $AM812,    'Step 1_Metric 7'!$D$1:$D$99999,     $AG812         )</f>
        <v>0</v>
      </c>
      <c r="AP812" s="104" t="str">
        <f t="shared" si="760"/>
        <v/>
      </c>
      <c r="AQ812" s="104" t="str">
        <f t="shared" si="761"/>
        <v/>
      </c>
      <c r="AR812" s="104">
        <f t="shared" si="762"/>
        <v>0</v>
      </c>
      <c r="AS812" s="104">
        <f t="shared" si="763"/>
        <v>0</v>
      </c>
      <c r="AT812" s="104" t="str">
        <f t="shared" si="764"/>
        <v/>
      </c>
      <c r="AU812" s="104">
        <f t="shared" si="765"/>
        <v>0</v>
      </c>
    </row>
    <row r="813" spans="32:47" x14ac:dyDescent="0.25">
      <c r="AF813" s="40">
        <f t="shared" si="794"/>
        <v>34</v>
      </c>
      <c r="AG813" s="40" t="str">
        <f t="shared" si="758"/>
        <v/>
      </c>
      <c r="AH813" s="40">
        <f t="shared" si="768"/>
        <v>7</v>
      </c>
      <c r="AI813" s="40" t="str">
        <f t="shared" ref="AI813:AK813" si="811">AI789</f>
        <v>Employment</v>
      </c>
      <c r="AJ813" s="40">
        <f t="shared" si="811"/>
        <v>12</v>
      </c>
      <c r="AK813" s="40" t="str">
        <f t="shared" si="811"/>
        <v>Metric</v>
      </c>
      <c r="AL813" s="40" t="str">
        <f t="shared" si="776"/>
        <v>Post</v>
      </c>
      <c r="AM813" s="40">
        <f t="shared" si="772"/>
        <v>100</v>
      </c>
      <c r="AN813" s="40">
        <f>VLOOKUP(AM813,'Inputs_Metric 7'!$G$49:$H$51,2,FALSE)</f>
        <v>0.01</v>
      </c>
      <c r="AO813" s="104">
        <f>SUMIFS(
INDEX('Step 1_Metric 7'!$W$1:$AD$99999,    1,    MATCH(CONCATENATE($AL813," - ",$AI813),'Step 1_Metric 7'!$W$1:$AD$1,0))         :          INDEX('Step 1_Metric 7'!$W$1:$AD$99999,    99999,    MATCH(CONCATENATE($AL813," - ",$AI813),'Step 1_Metric 7'!$W$1:$AD$1,0)),
'Step 1_Metric 7'!$C$1:$C$99999,       $AM813,    'Step 1_Metric 7'!$D$1:$D$99999,     $AG813         )</f>
        <v>0</v>
      </c>
      <c r="AP813" s="104">
        <f t="shared" si="760"/>
        <v>0</v>
      </c>
      <c r="AQ813" s="104">
        <f t="shared" si="761"/>
        <v>0</v>
      </c>
      <c r="AR813" s="104" t="str">
        <f t="shared" si="762"/>
        <v/>
      </c>
      <c r="AS813" s="104" t="str">
        <f t="shared" si="763"/>
        <v/>
      </c>
      <c r="AT813" s="104" t="str">
        <f t="shared" si="764"/>
        <v/>
      </c>
      <c r="AU813" s="104">
        <f t="shared" si="765"/>
        <v>0</v>
      </c>
    </row>
    <row r="814" spans="32:47" x14ac:dyDescent="0.25">
      <c r="AF814" s="40">
        <f t="shared" si="794"/>
        <v>34</v>
      </c>
      <c r="AG814" s="40" t="str">
        <f t="shared" si="758"/>
        <v/>
      </c>
      <c r="AH814" s="40">
        <f t="shared" si="768"/>
        <v>7</v>
      </c>
      <c r="AI814" s="40" t="str">
        <f t="shared" ref="AI814:AK814" si="812">AI790</f>
        <v>Output</v>
      </c>
      <c r="AJ814" s="40">
        <f t="shared" si="812"/>
        <v>1</v>
      </c>
      <c r="AK814" s="40" t="str">
        <f t="shared" si="812"/>
        <v>Priority Metric</v>
      </c>
      <c r="AL814" s="40" t="str">
        <f t="shared" si="776"/>
        <v>Pre</v>
      </c>
      <c r="AM814" s="40">
        <f t="shared" si="772"/>
        <v>2</v>
      </c>
      <c r="AN814" s="40">
        <f>VLOOKUP(AM814,'Inputs_Metric 7'!$G$49:$H$51,2,FALSE)</f>
        <v>0.5</v>
      </c>
      <c r="AO814" s="104">
        <f>SUMIFS(
INDEX('Step 1_Metric 7'!$W$1:$AD$99999,    1,    MATCH(CONCATENATE($AL814," - ",$AI814),'Step 1_Metric 7'!$W$1:$AD$1,0))         :          INDEX('Step 1_Metric 7'!$W$1:$AD$99999,    99999,    MATCH(CONCATENATE($AL814," - ",$AI814),'Step 1_Metric 7'!$W$1:$AD$1,0)),
'Step 1_Metric 7'!$C$1:$C$99999,       $AM814,    'Step 1_Metric 7'!$D$1:$D$99999,     $AG814         )</f>
        <v>0</v>
      </c>
      <c r="AP814" s="104" t="str">
        <f t="shared" si="760"/>
        <v/>
      </c>
      <c r="AQ814" s="104" t="str">
        <f t="shared" si="761"/>
        <v/>
      </c>
      <c r="AR814" s="104" t="str">
        <f t="shared" si="762"/>
        <v/>
      </c>
      <c r="AS814" s="104" t="str">
        <f t="shared" si="763"/>
        <v/>
      </c>
      <c r="AT814" s="104">
        <f t="shared" si="764"/>
        <v>0</v>
      </c>
      <c r="AU814" s="104">
        <f t="shared" si="765"/>
        <v>0</v>
      </c>
    </row>
    <row r="815" spans="32:47" x14ac:dyDescent="0.25">
      <c r="AF815" s="40">
        <f t="shared" si="794"/>
        <v>34</v>
      </c>
      <c r="AG815" s="40" t="str">
        <f t="shared" si="758"/>
        <v/>
      </c>
      <c r="AH815" s="40">
        <f t="shared" si="768"/>
        <v>7</v>
      </c>
      <c r="AI815" s="40" t="str">
        <f t="shared" ref="AI815:AK815" si="813">AI791</f>
        <v>Output</v>
      </c>
      <c r="AJ815" s="40">
        <f t="shared" si="813"/>
        <v>1</v>
      </c>
      <c r="AK815" s="40" t="str">
        <f t="shared" si="813"/>
        <v>Priority Metric</v>
      </c>
      <c r="AL815" s="40" t="str">
        <f t="shared" si="776"/>
        <v>Pre</v>
      </c>
      <c r="AM815" s="40">
        <f t="shared" si="772"/>
        <v>20</v>
      </c>
      <c r="AN815" s="40">
        <f>VLOOKUP(AM815,'Inputs_Metric 7'!$G$49:$H$51,2,FALSE)</f>
        <v>0.05</v>
      </c>
      <c r="AO815" s="104">
        <f>SUMIFS(
INDEX('Step 1_Metric 7'!$W$1:$AD$99999,    1,    MATCH(CONCATENATE($AL815," - ",$AI815),'Step 1_Metric 7'!$W$1:$AD$1,0))         :          INDEX('Step 1_Metric 7'!$W$1:$AD$99999,    99999,    MATCH(CONCATENATE($AL815," - ",$AI815),'Step 1_Metric 7'!$W$1:$AD$1,0)),
'Step 1_Metric 7'!$C$1:$C$99999,       $AM815,    'Step 1_Metric 7'!$D$1:$D$99999,     $AG815         )</f>
        <v>0</v>
      </c>
      <c r="AP815" s="104" t="str">
        <f t="shared" si="760"/>
        <v/>
      </c>
      <c r="AQ815" s="104" t="str">
        <f t="shared" si="761"/>
        <v/>
      </c>
      <c r="AR815" s="104">
        <f t="shared" si="762"/>
        <v>0</v>
      </c>
      <c r="AS815" s="104">
        <f t="shared" si="763"/>
        <v>0</v>
      </c>
      <c r="AT815" s="104" t="str">
        <f t="shared" si="764"/>
        <v/>
      </c>
      <c r="AU815" s="104">
        <f t="shared" si="765"/>
        <v>0</v>
      </c>
    </row>
    <row r="816" spans="32:47" x14ac:dyDescent="0.25">
      <c r="AF816" s="40">
        <f t="shared" si="794"/>
        <v>34</v>
      </c>
      <c r="AG816" s="40" t="str">
        <f t="shared" si="758"/>
        <v/>
      </c>
      <c r="AH816" s="40">
        <f t="shared" si="768"/>
        <v>7</v>
      </c>
      <c r="AI816" s="40" t="str">
        <f t="shared" ref="AI816:AK816" si="814">AI792</f>
        <v>Output</v>
      </c>
      <c r="AJ816" s="40">
        <f t="shared" si="814"/>
        <v>1</v>
      </c>
      <c r="AK816" s="40" t="str">
        <f t="shared" si="814"/>
        <v>Priority Metric</v>
      </c>
      <c r="AL816" s="40" t="str">
        <f t="shared" si="776"/>
        <v>Pre</v>
      </c>
      <c r="AM816" s="40">
        <f t="shared" si="772"/>
        <v>100</v>
      </c>
      <c r="AN816" s="40">
        <f>VLOOKUP(AM816,'Inputs_Metric 7'!$G$49:$H$51,2,FALSE)</f>
        <v>0.01</v>
      </c>
      <c r="AO816" s="104">
        <f>SUMIFS(
INDEX('Step 1_Metric 7'!$W$1:$AD$99999,    1,    MATCH(CONCATENATE($AL816," - ",$AI816),'Step 1_Metric 7'!$W$1:$AD$1,0))         :          INDEX('Step 1_Metric 7'!$W$1:$AD$99999,    99999,    MATCH(CONCATENATE($AL816," - ",$AI816),'Step 1_Metric 7'!$W$1:$AD$1,0)),
'Step 1_Metric 7'!$C$1:$C$99999,       $AM816,    'Step 1_Metric 7'!$D$1:$D$99999,     $AG816         )</f>
        <v>0</v>
      </c>
      <c r="AP816" s="104">
        <f t="shared" si="760"/>
        <v>0</v>
      </c>
      <c r="AQ816" s="104">
        <f t="shared" si="761"/>
        <v>0</v>
      </c>
      <c r="AR816" s="104" t="str">
        <f t="shared" si="762"/>
        <v/>
      </c>
      <c r="AS816" s="104" t="str">
        <f t="shared" si="763"/>
        <v/>
      </c>
      <c r="AT816" s="104" t="str">
        <f t="shared" si="764"/>
        <v/>
      </c>
      <c r="AU816" s="104">
        <f t="shared" si="765"/>
        <v>0</v>
      </c>
    </row>
    <row r="817" spans="32:47" x14ac:dyDescent="0.25">
      <c r="AF817" s="40">
        <f t="shared" si="794"/>
        <v>34</v>
      </c>
      <c r="AG817" s="40" t="str">
        <f t="shared" si="758"/>
        <v/>
      </c>
      <c r="AH817" s="40">
        <f t="shared" si="768"/>
        <v>7</v>
      </c>
      <c r="AI817" s="40" t="str">
        <f t="shared" ref="AI817:AK817" si="815">AI793</f>
        <v>Output</v>
      </c>
      <c r="AJ817" s="40">
        <f t="shared" si="815"/>
        <v>1</v>
      </c>
      <c r="AK817" s="40" t="str">
        <f t="shared" si="815"/>
        <v>Priority Metric</v>
      </c>
      <c r="AL817" s="40" t="str">
        <f t="shared" si="776"/>
        <v>Post</v>
      </c>
      <c r="AM817" s="40">
        <f t="shared" si="772"/>
        <v>2</v>
      </c>
      <c r="AN817" s="40">
        <f>VLOOKUP(AM817,'Inputs_Metric 7'!$G$49:$H$51,2,FALSE)</f>
        <v>0.5</v>
      </c>
      <c r="AO817" s="104">
        <f>SUMIFS(
INDEX('Step 1_Metric 7'!$W$1:$AD$99999,    1,    MATCH(CONCATENATE($AL817," - ",$AI817),'Step 1_Metric 7'!$W$1:$AD$1,0))         :          INDEX('Step 1_Metric 7'!$W$1:$AD$99999,    99999,    MATCH(CONCATENATE($AL817," - ",$AI817),'Step 1_Metric 7'!$W$1:$AD$1,0)),
'Step 1_Metric 7'!$C$1:$C$99999,       $AM817,    'Step 1_Metric 7'!$D$1:$D$99999,     $AG817         )</f>
        <v>0</v>
      </c>
      <c r="AP817" s="104" t="str">
        <f t="shared" si="760"/>
        <v/>
      </c>
      <c r="AQ817" s="104" t="str">
        <f t="shared" si="761"/>
        <v/>
      </c>
      <c r="AR817" s="104" t="str">
        <f t="shared" si="762"/>
        <v/>
      </c>
      <c r="AS817" s="104" t="str">
        <f t="shared" si="763"/>
        <v/>
      </c>
      <c r="AT817" s="104">
        <f t="shared" si="764"/>
        <v>0</v>
      </c>
      <c r="AU817" s="104">
        <f t="shared" si="765"/>
        <v>0</v>
      </c>
    </row>
    <row r="818" spans="32:47" x14ac:dyDescent="0.25">
      <c r="AF818" s="40">
        <f t="shared" si="794"/>
        <v>34</v>
      </c>
      <c r="AG818" s="40" t="str">
        <f t="shared" si="758"/>
        <v/>
      </c>
      <c r="AH818" s="40">
        <f t="shared" si="768"/>
        <v>7</v>
      </c>
      <c r="AI818" s="40" t="str">
        <f t="shared" ref="AI818:AK818" si="816">AI794</f>
        <v>Output</v>
      </c>
      <c r="AJ818" s="40">
        <f t="shared" si="816"/>
        <v>1</v>
      </c>
      <c r="AK818" s="40" t="str">
        <f t="shared" si="816"/>
        <v>Priority Metric</v>
      </c>
      <c r="AL818" s="40" t="str">
        <f t="shared" si="776"/>
        <v>Post</v>
      </c>
      <c r="AM818" s="40">
        <f t="shared" si="772"/>
        <v>20</v>
      </c>
      <c r="AN818" s="40">
        <f>VLOOKUP(AM818,'Inputs_Metric 7'!$G$49:$H$51,2,FALSE)</f>
        <v>0.05</v>
      </c>
      <c r="AO818" s="104">
        <f>SUMIFS(
INDEX('Step 1_Metric 7'!$W$1:$AD$99999,    1,    MATCH(CONCATENATE($AL818," - ",$AI818),'Step 1_Metric 7'!$W$1:$AD$1,0))         :          INDEX('Step 1_Metric 7'!$W$1:$AD$99999,    99999,    MATCH(CONCATENATE($AL818," - ",$AI818),'Step 1_Metric 7'!$W$1:$AD$1,0)),
'Step 1_Metric 7'!$C$1:$C$99999,       $AM818,    'Step 1_Metric 7'!$D$1:$D$99999,     $AG818         )</f>
        <v>0</v>
      </c>
      <c r="AP818" s="104" t="str">
        <f t="shared" si="760"/>
        <v/>
      </c>
      <c r="AQ818" s="104" t="str">
        <f t="shared" si="761"/>
        <v/>
      </c>
      <c r="AR818" s="104">
        <f t="shared" si="762"/>
        <v>0</v>
      </c>
      <c r="AS818" s="104">
        <f t="shared" si="763"/>
        <v>0</v>
      </c>
      <c r="AT818" s="104" t="str">
        <f t="shared" si="764"/>
        <v/>
      </c>
      <c r="AU818" s="104">
        <f t="shared" si="765"/>
        <v>0</v>
      </c>
    </row>
    <row r="819" spans="32:47" x14ac:dyDescent="0.25">
      <c r="AF819" s="40">
        <f t="shared" si="794"/>
        <v>34</v>
      </c>
      <c r="AG819" s="40" t="str">
        <f t="shared" si="758"/>
        <v/>
      </c>
      <c r="AH819" s="40">
        <f t="shared" si="768"/>
        <v>7</v>
      </c>
      <c r="AI819" s="40" t="str">
        <f t="shared" ref="AI819:AK819" si="817">AI795</f>
        <v>Output</v>
      </c>
      <c r="AJ819" s="40">
        <f t="shared" si="817"/>
        <v>1</v>
      </c>
      <c r="AK819" s="40" t="str">
        <f t="shared" si="817"/>
        <v>Priority Metric</v>
      </c>
      <c r="AL819" s="40" t="str">
        <f t="shared" si="776"/>
        <v>Post</v>
      </c>
      <c r="AM819" s="40">
        <f t="shared" si="772"/>
        <v>100</v>
      </c>
      <c r="AN819" s="40">
        <f>VLOOKUP(AM819,'Inputs_Metric 7'!$G$49:$H$51,2,FALSE)</f>
        <v>0.01</v>
      </c>
      <c r="AO819" s="104">
        <f>SUMIFS(
INDEX('Step 1_Metric 7'!$W$1:$AD$99999,    1,    MATCH(CONCATENATE($AL819," - ",$AI819),'Step 1_Metric 7'!$W$1:$AD$1,0))         :          INDEX('Step 1_Metric 7'!$W$1:$AD$99999,    99999,    MATCH(CONCATENATE($AL819," - ",$AI819),'Step 1_Metric 7'!$W$1:$AD$1,0)),
'Step 1_Metric 7'!$C$1:$C$99999,       $AM819,    'Step 1_Metric 7'!$D$1:$D$99999,     $AG819         )</f>
        <v>0</v>
      </c>
      <c r="AP819" s="104">
        <f t="shared" si="760"/>
        <v>0</v>
      </c>
      <c r="AQ819" s="104">
        <f t="shared" si="761"/>
        <v>0</v>
      </c>
      <c r="AR819" s="104" t="str">
        <f t="shared" si="762"/>
        <v/>
      </c>
      <c r="AS819" s="104" t="str">
        <f t="shared" si="763"/>
        <v/>
      </c>
      <c r="AT819" s="104" t="str">
        <f t="shared" si="764"/>
        <v/>
      </c>
      <c r="AU819" s="104">
        <f t="shared" si="765"/>
        <v>0</v>
      </c>
    </row>
    <row r="820" spans="32:47" x14ac:dyDescent="0.25">
      <c r="AF820" s="40">
        <f t="shared" si="794"/>
        <v>35</v>
      </c>
      <c r="AG820" s="40" t="str">
        <f t="shared" si="758"/>
        <v/>
      </c>
      <c r="AH820" s="40">
        <f t="shared" si="768"/>
        <v>7</v>
      </c>
      <c r="AI820" s="40" t="str">
        <f t="shared" ref="AI820:AK820" si="818">AI796</f>
        <v>Proprietor's Income</v>
      </c>
      <c r="AJ820" s="40">
        <f t="shared" si="818"/>
        <v>10</v>
      </c>
      <c r="AK820" s="40" t="str">
        <f t="shared" si="818"/>
        <v>Metric</v>
      </c>
      <c r="AL820" s="40" t="str">
        <f t="shared" si="776"/>
        <v>Pre</v>
      </c>
      <c r="AM820" s="40">
        <f t="shared" si="772"/>
        <v>2</v>
      </c>
      <c r="AN820" s="40">
        <f>VLOOKUP(AM820,'Inputs_Metric 7'!$G$49:$H$51,2,FALSE)</f>
        <v>0.5</v>
      </c>
      <c r="AO820" s="104">
        <f>SUMIFS(
INDEX('Step 1_Metric 7'!$W$1:$AD$99999,    1,    MATCH(CONCATENATE($AL820," - ",$AI820),'Step 1_Metric 7'!$W$1:$AD$1,0))         :          INDEX('Step 1_Metric 7'!$W$1:$AD$99999,    99999,    MATCH(CONCATENATE($AL820," - ",$AI820),'Step 1_Metric 7'!$W$1:$AD$1,0)),
'Step 1_Metric 7'!$C$1:$C$99999,       $AM820,    'Step 1_Metric 7'!$D$1:$D$99999,     $AG820         )</f>
        <v>0</v>
      </c>
      <c r="AP820" s="104" t="str">
        <f t="shared" si="760"/>
        <v/>
      </c>
      <c r="AQ820" s="104" t="str">
        <f t="shared" si="761"/>
        <v/>
      </c>
      <c r="AR820" s="104" t="str">
        <f t="shared" si="762"/>
        <v/>
      </c>
      <c r="AS820" s="104" t="str">
        <f t="shared" si="763"/>
        <v/>
      </c>
      <c r="AT820" s="104">
        <f t="shared" si="764"/>
        <v>0</v>
      </c>
      <c r="AU820" s="104">
        <f t="shared" si="765"/>
        <v>0</v>
      </c>
    </row>
    <row r="821" spans="32:47" x14ac:dyDescent="0.25">
      <c r="AF821" s="40">
        <f t="shared" si="794"/>
        <v>35</v>
      </c>
      <c r="AG821" s="40" t="str">
        <f t="shared" si="758"/>
        <v/>
      </c>
      <c r="AH821" s="40">
        <f t="shared" si="768"/>
        <v>7</v>
      </c>
      <c r="AI821" s="40" t="str">
        <f t="shared" ref="AI821:AK821" si="819">AI797</f>
        <v>Proprietor's Income</v>
      </c>
      <c r="AJ821" s="40">
        <f t="shared" si="819"/>
        <v>10</v>
      </c>
      <c r="AK821" s="40" t="str">
        <f t="shared" si="819"/>
        <v>Metric</v>
      </c>
      <c r="AL821" s="40" t="str">
        <f t="shared" si="776"/>
        <v>Pre</v>
      </c>
      <c r="AM821" s="40">
        <f t="shared" si="772"/>
        <v>20</v>
      </c>
      <c r="AN821" s="40">
        <f>VLOOKUP(AM821,'Inputs_Metric 7'!$G$49:$H$51,2,FALSE)</f>
        <v>0.05</v>
      </c>
      <c r="AO821" s="104">
        <f>SUMIFS(
INDEX('Step 1_Metric 7'!$W$1:$AD$99999,    1,    MATCH(CONCATENATE($AL821," - ",$AI821),'Step 1_Metric 7'!$W$1:$AD$1,0))         :          INDEX('Step 1_Metric 7'!$W$1:$AD$99999,    99999,    MATCH(CONCATENATE($AL821," - ",$AI821),'Step 1_Metric 7'!$W$1:$AD$1,0)),
'Step 1_Metric 7'!$C$1:$C$99999,       $AM821,    'Step 1_Metric 7'!$D$1:$D$99999,     $AG821         )</f>
        <v>0</v>
      </c>
      <c r="AP821" s="104" t="str">
        <f t="shared" si="760"/>
        <v/>
      </c>
      <c r="AQ821" s="104" t="str">
        <f t="shared" si="761"/>
        <v/>
      </c>
      <c r="AR821" s="104">
        <f t="shared" si="762"/>
        <v>0</v>
      </c>
      <c r="AS821" s="104">
        <f t="shared" si="763"/>
        <v>0</v>
      </c>
      <c r="AT821" s="104" t="str">
        <f t="shared" si="764"/>
        <v/>
      </c>
      <c r="AU821" s="104">
        <f t="shared" si="765"/>
        <v>0</v>
      </c>
    </row>
    <row r="822" spans="32:47" x14ac:dyDescent="0.25">
      <c r="AF822" s="40">
        <f t="shared" si="794"/>
        <v>35</v>
      </c>
      <c r="AG822" s="40" t="str">
        <f t="shared" si="758"/>
        <v/>
      </c>
      <c r="AH822" s="40">
        <f t="shared" si="768"/>
        <v>7</v>
      </c>
      <c r="AI822" s="40" t="str">
        <f t="shared" ref="AI822:AK822" si="820">AI798</f>
        <v>Proprietor's Income</v>
      </c>
      <c r="AJ822" s="40">
        <f t="shared" si="820"/>
        <v>10</v>
      </c>
      <c r="AK822" s="40" t="str">
        <f t="shared" si="820"/>
        <v>Metric</v>
      </c>
      <c r="AL822" s="40" t="str">
        <f t="shared" si="776"/>
        <v>Pre</v>
      </c>
      <c r="AM822" s="40">
        <f t="shared" si="772"/>
        <v>100</v>
      </c>
      <c r="AN822" s="40">
        <f>VLOOKUP(AM822,'Inputs_Metric 7'!$G$49:$H$51,2,FALSE)</f>
        <v>0.01</v>
      </c>
      <c r="AO822" s="104">
        <f>SUMIFS(
INDEX('Step 1_Metric 7'!$W$1:$AD$99999,    1,    MATCH(CONCATENATE($AL822," - ",$AI822),'Step 1_Metric 7'!$W$1:$AD$1,0))         :          INDEX('Step 1_Metric 7'!$W$1:$AD$99999,    99999,    MATCH(CONCATENATE($AL822," - ",$AI822),'Step 1_Metric 7'!$W$1:$AD$1,0)),
'Step 1_Metric 7'!$C$1:$C$99999,       $AM822,    'Step 1_Metric 7'!$D$1:$D$99999,     $AG822         )</f>
        <v>0</v>
      </c>
      <c r="AP822" s="104">
        <f t="shared" si="760"/>
        <v>0</v>
      </c>
      <c r="AQ822" s="104">
        <f t="shared" si="761"/>
        <v>0</v>
      </c>
      <c r="AR822" s="104" t="str">
        <f t="shared" si="762"/>
        <v/>
      </c>
      <c r="AS822" s="104" t="str">
        <f t="shared" si="763"/>
        <v/>
      </c>
      <c r="AT822" s="104" t="str">
        <f t="shared" si="764"/>
        <v/>
      </c>
      <c r="AU822" s="104">
        <f t="shared" si="765"/>
        <v>0</v>
      </c>
    </row>
    <row r="823" spans="32:47" x14ac:dyDescent="0.25">
      <c r="AF823" s="40">
        <f t="shared" si="794"/>
        <v>35</v>
      </c>
      <c r="AG823" s="40" t="str">
        <f t="shared" si="758"/>
        <v/>
      </c>
      <c r="AH823" s="40">
        <f t="shared" si="768"/>
        <v>7</v>
      </c>
      <c r="AI823" s="40" t="str">
        <f t="shared" ref="AI823:AK823" si="821">AI799</f>
        <v>Proprietor's Income</v>
      </c>
      <c r="AJ823" s="40">
        <f t="shared" si="821"/>
        <v>10</v>
      </c>
      <c r="AK823" s="40" t="str">
        <f t="shared" si="821"/>
        <v>Metric</v>
      </c>
      <c r="AL823" s="40" t="str">
        <f t="shared" si="776"/>
        <v>Post</v>
      </c>
      <c r="AM823" s="40">
        <f t="shared" si="772"/>
        <v>2</v>
      </c>
      <c r="AN823" s="40">
        <f>VLOOKUP(AM823,'Inputs_Metric 7'!$G$49:$H$51,2,FALSE)</f>
        <v>0.5</v>
      </c>
      <c r="AO823" s="104">
        <f>SUMIFS(
INDEX('Step 1_Metric 7'!$W$1:$AD$99999,    1,    MATCH(CONCATENATE($AL823," - ",$AI823),'Step 1_Metric 7'!$W$1:$AD$1,0))         :          INDEX('Step 1_Metric 7'!$W$1:$AD$99999,    99999,    MATCH(CONCATENATE($AL823," - ",$AI823),'Step 1_Metric 7'!$W$1:$AD$1,0)),
'Step 1_Metric 7'!$C$1:$C$99999,       $AM823,    'Step 1_Metric 7'!$D$1:$D$99999,     $AG823         )</f>
        <v>0</v>
      </c>
      <c r="AP823" s="104" t="str">
        <f t="shared" si="760"/>
        <v/>
      </c>
      <c r="AQ823" s="104" t="str">
        <f t="shared" si="761"/>
        <v/>
      </c>
      <c r="AR823" s="104" t="str">
        <f t="shared" si="762"/>
        <v/>
      </c>
      <c r="AS823" s="104" t="str">
        <f t="shared" si="763"/>
        <v/>
      </c>
      <c r="AT823" s="104">
        <f t="shared" si="764"/>
        <v>0</v>
      </c>
      <c r="AU823" s="104">
        <f t="shared" si="765"/>
        <v>0</v>
      </c>
    </row>
    <row r="824" spans="32:47" x14ac:dyDescent="0.25">
      <c r="AF824" s="40">
        <f t="shared" si="794"/>
        <v>35</v>
      </c>
      <c r="AG824" s="40" t="str">
        <f t="shared" si="758"/>
        <v/>
      </c>
      <c r="AH824" s="40">
        <f t="shared" si="768"/>
        <v>7</v>
      </c>
      <c r="AI824" s="40" t="str">
        <f t="shared" ref="AI824:AK824" si="822">AI800</f>
        <v>Proprietor's Income</v>
      </c>
      <c r="AJ824" s="40">
        <f t="shared" si="822"/>
        <v>10</v>
      </c>
      <c r="AK824" s="40" t="str">
        <f t="shared" si="822"/>
        <v>Metric</v>
      </c>
      <c r="AL824" s="40" t="str">
        <f t="shared" si="776"/>
        <v>Post</v>
      </c>
      <c r="AM824" s="40">
        <f t="shared" si="772"/>
        <v>20</v>
      </c>
      <c r="AN824" s="40">
        <f>VLOOKUP(AM824,'Inputs_Metric 7'!$G$49:$H$51,2,FALSE)</f>
        <v>0.05</v>
      </c>
      <c r="AO824" s="104">
        <f>SUMIFS(
INDEX('Step 1_Metric 7'!$W$1:$AD$99999,    1,    MATCH(CONCATENATE($AL824," - ",$AI824),'Step 1_Metric 7'!$W$1:$AD$1,0))         :          INDEX('Step 1_Metric 7'!$W$1:$AD$99999,    99999,    MATCH(CONCATENATE($AL824," - ",$AI824),'Step 1_Metric 7'!$W$1:$AD$1,0)),
'Step 1_Metric 7'!$C$1:$C$99999,       $AM824,    'Step 1_Metric 7'!$D$1:$D$99999,     $AG824         )</f>
        <v>0</v>
      </c>
      <c r="AP824" s="104" t="str">
        <f t="shared" si="760"/>
        <v/>
      </c>
      <c r="AQ824" s="104" t="str">
        <f t="shared" si="761"/>
        <v/>
      </c>
      <c r="AR824" s="104">
        <f t="shared" si="762"/>
        <v>0</v>
      </c>
      <c r="AS824" s="104">
        <f t="shared" si="763"/>
        <v>0</v>
      </c>
      <c r="AT824" s="104" t="str">
        <f t="shared" si="764"/>
        <v/>
      </c>
      <c r="AU824" s="104">
        <f t="shared" si="765"/>
        <v>0</v>
      </c>
    </row>
    <row r="825" spans="32:47" x14ac:dyDescent="0.25">
      <c r="AF825" s="40">
        <f t="shared" si="794"/>
        <v>35</v>
      </c>
      <c r="AG825" s="40" t="str">
        <f t="shared" si="758"/>
        <v/>
      </c>
      <c r="AH825" s="40">
        <f t="shared" si="768"/>
        <v>7</v>
      </c>
      <c r="AI825" s="40" t="str">
        <f t="shared" ref="AI825:AK825" si="823">AI801</f>
        <v>Proprietor's Income</v>
      </c>
      <c r="AJ825" s="40">
        <f t="shared" si="823"/>
        <v>10</v>
      </c>
      <c r="AK825" s="40" t="str">
        <f t="shared" si="823"/>
        <v>Metric</v>
      </c>
      <c r="AL825" s="40" t="str">
        <f t="shared" si="776"/>
        <v>Post</v>
      </c>
      <c r="AM825" s="40">
        <f t="shared" si="772"/>
        <v>100</v>
      </c>
      <c r="AN825" s="40">
        <f>VLOOKUP(AM825,'Inputs_Metric 7'!$G$49:$H$51,2,FALSE)</f>
        <v>0.01</v>
      </c>
      <c r="AO825" s="104">
        <f>SUMIFS(
INDEX('Step 1_Metric 7'!$W$1:$AD$99999,    1,    MATCH(CONCATENATE($AL825," - ",$AI825),'Step 1_Metric 7'!$W$1:$AD$1,0))         :          INDEX('Step 1_Metric 7'!$W$1:$AD$99999,    99999,    MATCH(CONCATENATE($AL825," - ",$AI825),'Step 1_Metric 7'!$W$1:$AD$1,0)),
'Step 1_Metric 7'!$C$1:$C$99999,       $AM825,    'Step 1_Metric 7'!$D$1:$D$99999,     $AG825         )</f>
        <v>0</v>
      </c>
      <c r="AP825" s="104">
        <f t="shared" si="760"/>
        <v>0</v>
      </c>
      <c r="AQ825" s="104">
        <f t="shared" si="761"/>
        <v>0</v>
      </c>
      <c r="AR825" s="104" t="str">
        <f t="shared" si="762"/>
        <v/>
      </c>
      <c r="AS825" s="104" t="str">
        <f t="shared" si="763"/>
        <v/>
      </c>
      <c r="AT825" s="104" t="str">
        <f t="shared" si="764"/>
        <v/>
      </c>
      <c r="AU825" s="104">
        <f t="shared" si="765"/>
        <v>0</v>
      </c>
    </row>
    <row r="826" spans="32:47" x14ac:dyDescent="0.25">
      <c r="AF826" s="40">
        <f t="shared" si="794"/>
        <v>35</v>
      </c>
      <c r="AG826" s="40" t="str">
        <f t="shared" si="758"/>
        <v/>
      </c>
      <c r="AH826" s="40">
        <f t="shared" si="768"/>
        <v>7</v>
      </c>
      <c r="AI826" s="40" t="str">
        <f t="shared" ref="AI826:AK826" si="824">AI802</f>
        <v>Labor Income</v>
      </c>
      <c r="AJ826" s="40">
        <f t="shared" si="824"/>
        <v>11</v>
      </c>
      <c r="AK826" s="40" t="str">
        <f t="shared" si="824"/>
        <v>Metric</v>
      </c>
      <c r="AL826" s="40" t="str">
        <f t="shared" si="776"/>
        <v>Pre</v>
      </c>
      <c r="AM826" s="40">
        <f t="shared" si="772"/>
        <v>2</v>
      </c>
      <c r="AN826" s="40">
        <f>VLOOKUP(AM826,'Inputs_Metric 7'!$G$49:$H$51,2,FALSE)</f>
        <v>0.5</v>
      </c>
      <c r="AO826" s="104">
        <f>SUMIFS(
INDEX('Step 1_Metric 7'!$W$1:$AD$99999,    1,    MATCH(CONCATENATE($AL826," - ",$AI826),'Step 1_Metric 7'!$W$1:$AD$1,0))         :          INDEX('Step 1_Metric 7'!$W$1:$AD$99999,    99999,    MATCH(CONCATENATE($AL826," - ",$AI826),'Step 1_Metric 7'!$W$1:$AD$1,0)),
'Step 1_Metric 7'!$C$1:$C$99999,       $AM826,    'Step 1_Metric 7'!$D$1:$D$99999,     $AG826         )</f>
        <v>0</v>
      </c>
      <c r="AP826" s="104" t="str">
        <f t="shared" si="760"/>
        <v/>
      </c>
      <c r="AQ826" s="104" t="str">
        <f t="shared" si="761"/>
        <v/>
      </c>
      <c r="AR826" s="104" t="str">
        <f t="shared" si="762"/>
        <v/>
      </c>
      <c r="AS826" s="104" t="str">
        <f t="shared" si="763"/>
        <v/>
      </c>
      <c r="AT826" s="104">
        <f t="shared" si="764"/>
        <v>0</v>
      </c>
      <c r="AU826" s="104">
        <f t="shared" si="765"/>
        <v>0</v>
      </c>
    </row>
    <row r="827" spans="32:47" x14ac:dyDescent="0.25">
      <c r="AF827" s="40">
        <f t="shared" si="794"/>
        <v>35</v>
      </c>
      <c r="AG827" s="40" t="str">
        <f t="shared" si="758"/>
        <v/>
      </c>
      <c r="AH827" s="40">
        <f t="shared" si="768"/>
        <v>7</v>
      </c>
      <c r="AI827" s="40" t="str">
        <f t="shared" ref="AI827:AK827" si="825">AI803</f>
        <v>Labor Income</v>
      </c>
      <c r="AJ827" s="40">
        <f t="shared" si="825"/>
        <v>11</v>
      </c>
      <c r="AK827" s="40" t="str">
        <f t="shared" si="825"/>
        <v>Metric</v>
      </c>
      <c r="AL827" s="40" t="str">
        <f t="shared" si="776"/>
        <v>Pre</v>
      </c>
      <c r="AM827" s="40">
        <f t="shared" si="772"/>
        <v>20</v>
      </c>
      <c r="AN827" s="40">
        <f>VLOOKUP(AM827,'Inputs_Metric 7'!$G$49:$H$51,2,FALSE)</f>
        <v>0.05</v>
      </c>
      <c r="AO827" s="104">
        <f>SUMIFS(
INDEX('Step 1_Metric 7'!$W$1:$AD$99999,    1,    MATCH(CONCATENATE($AL827," - ",$AI827),'Step 1_Metric 7'!$W$1:$AD$1,0))         :          INDEX('Step 1_Metric 7'!$W$1:$AD$99999,    99999,    MATCH(CONCATENATE($AL827," - ",$AI827),'Step 1_Metric 7'!$W$1:$AD$1,0)),
'Step 1_Metric 7'!$C$1:$C$99999,       $AM827,    'Step 1_Metric 7'!$D$1:$D$99999,     $AG827         )</f>
        <v>0</v>
      </c>
      <c r="AP827" s="104" t="str">
        <f t="shared" si="760"/>
        <v/>
      </c>
      <c r="AQ827" s="104" t="str">
        <f t="shared" si="761"/>
        <v/>
      </c>
      <c r="AR827" s="104">
        <f t="shared" si="762"/>
        <v>0</v>
      </c>
      <c r="AS827" s="104">
        <f t="shared" si="763"/>
        <v>0</v>
      </c>
      <c r="AT827" s="104" t="str">
        <f t="shared" si="764"/>
        <v/>
      </c>
      <c r="AU827" s="104">
        <f t="shared" si="765"/>
        <v>0</v>
      </c>
    </row>
    <row r="828" spans="32:47" x14ac:dyDescent="0.25">
      <c r="AF828" s="40">
        <f t="shared" si="794"/>
        <v>35</v>
      </c>
      <c r="AG828" s="40" t="str">
        <f t="shared" si="758"/>
        <v/>
      </c>
      <c r="AH828" s="40">
        <f t="shared" si="768"/>
        <v>7</v>
      </c>
      <c r="AI828" s="40" t="str">
        <f t="shared" ref="AI828:AK828" si="826">AI804</f>
        <v>Labor Income</v>
      </c>
      <c r="AJ828" s="40">
        <f t="shared" si="826"/>
        <v>11</v>
      </c>
      <c r="AK828" s="40" t="str">
        <f t="shared" si="826"/>
        <v>Metric</v>
      </c>
      <c r="AL828" s="40" t="str">
        <f t="shared" si="776"/>
        <v>Pre</v>
      </c>
      <c r="AM828" s="40">
        <f t="shared" si="772"/>
        <v>100</v>
      </c>
      <c r="AN828" s="40">
        <f>VLOOKUP(AM828,'Inputs_Metric 7'!$G$49:$H$51,2,FALSE)</f>
        <v>0.01</v>
      </c>
      <c r="AO828" s="104">
        <f>SUMIFS(
INDEX('Step 1_Metric 7'!$W$1:$AD$99999,    1,    MATCH(CONCATENATE($AL828," - ",$AI828),'Step 1_Metric 7'!$W$1:$AD$1,0))         :          INDEX('Step 1_Metric 7'!$W$1:$AD$99999,    99999,    MATCH(CONCATENATE($AL828," - ",$AI828),'Step 1_Metric 7'!$W$1:$AD$1,0)),
'Step 1_Metric 7'!$C$1:$C$99999,       $AM828,    'Step 1_Metric 7'!$D$1:$D$99999,     $AG828         )</f>
        <v>0</v>
      </c>
      <c r="AP828" s="104">
        <f t="shared" si="760"/>
        <v>0</v>
      </c>
      <c r="AQ828" s="104">
        <f t="shared" si="761"/>
        <v>0</v>
      </c>
      <c r="AR828" s="104" t="str">
        <f t="shared" si="762"/>
        <v/>
      </c>
      <c r="AS828" s="104" t="str">
        <f t="shared" si="763"/>
        <v/>
      </c>
      <c r="AT828" s="104" t="str">
        <f t="shared" si="764"/>
        <v/>
      </c>
      <c r="AU828" s="104">
        <f t="shared" si="765"/>
        <v>0</v>
      </c>
    </row>
    <row r="829" spans="32:47" x14ac:dyDescent="0.25">
      <c r="AF829" s="40">
        <f t="shared" si="794"/>
        <v>35</v>
      </c>
      <c r="AG829" s="40" t="str">
        <f t="shared" si="758"/>
        <v/>
      </c>
      <c r="AH829" s="40">
        <f t="shared" si="768"/>
        <v>7</v>
      </c>
      <c r="AI829" s="40" t="str">
        <f t="shared" ref="AI829:AK829" si="827">AI805</f>
        <v>Labor Income</v>
      </c>
      <c r="AJ829" s="40">
        <f t="shared" si="827"/>
        <v>11</v>
      </c>
      <c r="AK829" s="40" t="str">
        <f t="shared" si="827"/>
        <v>Metric</v>
      </c>
      <c r="AL829" s="40" t="str">
        <f t="shared" si="776"/>
        <v>Post</v>
      </c>
      <c r="AM829" s="40">
        <f t="shared" si="772"/>
        <v>2</v>
      </c>
      <c r="AN829" s="40">
        <f>VLOOKUP(AM829,'Inputs_Metric 7'!$G$49:$H$51,2,FALSE)</f>
        <v>0.5</v>
      </c>
      <c r="AO829" s="104">
        <f>SUMIFS(
INDEX('Step 1_Metric 7'!$W$1:$AD$99999,    1,    MATCH(CONCATENATE($AL829," - ",$AI829),'Step 1_Metric 7'!$W$1:$AD$1,0))         :          INDEX('Step 1_Metric 7'!$W$1:$AD$99999,    99999,    MATCH(CONCATENATE($AL829," - ",$AI829),'Step 1_Metric 7'!$W$1:$AD$1,0)),
'Step 1_Metric 7'!$C$1:$C$99999,       $AM829,    'Step 1_Metric 7'!$D$1:$D$99999,     $AG829         )</f>
        <v>0</v>
      </c>
      <c r="AP829" s="104" t="str">
        <f t="shared" si="760"/>
        <v/>
      </c>
      <c r="AQ829" s="104" t="str">
        <f t="shared" si="761"/>
        <v/>
      </c>
      <c r="AR829" s="104" t="str">
        <f t="shared" si="762"/>
        <v/>
      </c>
      <c r="AS829" s="104" t="str">
        <f t="shared" si="763"/>
        <v/>
      </c>
      <c r="AT829" s="104">
        <f t="shared" si="764"/>
        <v>0</v>
      </c>
      <c r="AU829" s="104">
        <f t="shared" si="765"/>
        <v>0</v>
      </c>
    </row>
    <row r="830" spans="32:47" x14ac:dyDescent="0.25">
      <c r="AF830" s="40">
        <f t="shared" si="794"/>
        <v>35</v>
      </c>
      <c r="AG830" s="40" t="str">
        <f t="shared" si="758"/>
        <v/>
      </c>
      <c r="AH830" s="40">
        <f t="shared" si="768"/>
        <v>7</v>
      </c>
      <c r="AI830" s="40" t="str">
        <f t="shared" ref="AI830:AK830" si="828">AI806</f>
        <v>Labor Income</v>
      </c>
      <c r="AJ830" s="40">
        <f t="shared" si="828"/>
        <v>11</v>
      </c>
      <c r="AK830" s="40" t="str">
        <f t="shared" si="828"/>
        <v>Metric</v>
      </c>
      <c r="AL830" s="40" t="str">
        <f t="shared" si="776"/>
        <v>Post</v>
      </c>
      <c r="AM830" s="40">
        <f t="shared" si="772"/>
        <v>20</v>
      </c>
      <c r="AN830" s="40">
        <f>VLOOKUP(AM830,'Inputs_Metric 7'!$G$49:$H$51,2,FALSE)</f>
        <v>0.05</v>
      </c>
      <c r="AO830" s="104">
        <f>SUMIFS(
INDEX('Step 1_Metric 7'!$W$1:$AD$99999,    1,    MATCH(CONCATENATE($AL830," - ",$AI830),'Step 1_Metric 7'!$W$1:$AD$1,0))         :          INDEX('Step 1_Metric 7'!$W$1:$AD$99999,    99999,    MATCH(CONCATENATE($AL830," - ",$AI830),'Step 1_Metric 7'!$W$1:$AD$1,0)),
'Step 1_Metric 7'!$C$1:$C$99999,       $AM830,    'Step 1_Metric 7'!$D$1:$D$99999,     $AG830         )</f>
        <v>0</v>
      </c>
      <c r="AP830" s="104" t="str">
        <f t="shared" si="760"/>
        <v/>
      </c>
      <c r="AQ830" s="104" t="str">
        <f t="shared" si="761"/>
        <v/>
      </c>
      <c r="AR830" s="104">
        <f t="shared" si="762"/>
        <v>0</v>
      </c>
      <c r="AS830" s="104">
        <f t="shared" si="763"/>
        <v>0</v>
      </c>
      <c r="AT830" s="104" t="str">
        <f t="shared" si="764"/>
        <v/>
      </c>
      <c r="AU830" s="104">
        <f t="shared" si="765"/>
        <v>0</v>
      </c>
    </row>
    <row r="831" spans="32:47" x14ac:dyDescent="0.25">
      <c r="AF831" s="40">
        <f t="shared" si="794"/>
        <v>35</v>
      </c>
      <c r="AG831" s="40" t="str">
        <f t="shared" si="758"/>
        <v/>
      </c>
      <c r="AH831" s="40">
        <f t="shared" si="768"/>
        <v>7</v>
      </c>
      <c r="AI831" s="40" t="str">
        <f t="shared" ref="AI831:AK831" si="829">AI807</f>
        <v>Labor Income</v>
      </c>
      <c r="AJ831" s="40">
        <f t="shared" si="829"/>
        <v>11</v>
      </c>
      <c r="AK831" s="40" t="str">
        <f t="shared" si="829"/>
        <v>Metric</v>
      </c>
      <c r="AL831" s="40" t="str">
        <f t="shared" si="776"/>
        <v>Post</v>
      </c>
      <c r="AM831" s="40">
        <f t="shared" si="772"/>
        <v>100</v>
      </c>
      <c r="AN831" s="40">
        <f>VLOOKUP(AM831,'Inputs_Metric 7'!$G$49:$H$51,2,FALSE)</f>
        <v>0.01</v>
      </c>
      <c r="AO831" s="104">
        <f>SUMIFS(
INDEX('Step 1_Metric 7'!$W$1:$AD$99999,    1,    MATCH(CONCATENATE($AL831," - ",$AI831),'Step 1_Metric 7'!$W$1:$AD$1,0))         :          INDEX('Step 1_Metric 7'!$W$1:$AD$99999,    99999,    MATCH(CONCATENATE($AL831," - ",$AI831),'Step 1_Metric 7'!$W$1:$AD$1,0)),
'Step 1_Metric 7'!$C$1:$C$99999,       $AM831,    'Step 1_Metric 7'!$D$1:$D$99999,     $AG831         )</f>
        <v>0</v>
      </c>
      <c r="AP831" s="104">
        <f t="shared" si="760"/>
        <v>0</v>
      </c>
      <c r="AQ831" s="104">
        <f t="shared" si="761"/>
        <v>0</v>
      </c>
      <c r="AR831" s="104" t="str">
        <f t="shared" si="762"/>
        <v/>
      </c>
      <c r="AS831" s="104" t="str">
        <f t="shared" si="763"/>
        <v/>
      </c>
      <c r="AT831" s="104" t="str">
        <f t="shared" si="764"/>
        <v/>
      </c>
      <c r="AU831" s="104">
        <f t="shared" si="765"/>
        <v>0</v>
      </c>
    </row>
    <row r="832" spans="32:47" x14ac:dyDescent="0.25">
      <c r="AF832" s="40">
        <f t="shared" si="794"/>
        <v>35</v>
      </c>
      <c r="AG832" s="40" t="str">
        <f t="shared" si="758"/>
        <v/>
      </c>
      <c r="AH832" s="40">
        <f t="shared" si="768"/>
        <v>7</v>
      </c>
      <c r="AI832" s="40" t="str">
        <f t="shared" ref="AI832:AK832" si="830">AI808</f>
        <v>Employment</v>
      </c>
      <c r="AJ832" s="40">
        <f t="shared" si="830"/>
        <v>12</v>
      </c>
      <c r="AK832" s="40" t="str">
        <f t="shared" si="830"/>
        <v>Metric</v>
      </c>
      <c r="AL832" s="40" t="str">
        <f t="shared" si="776"/>
        <v>Pre</v>
      </c>
      <c r="AM832" s="40">
        <f t="shared" si="772"/>
        <v>2</v>
      </c>
      <c r="AN832" s="40">
        <f>VLOOKUP(AM832,'Inputs_Metric 7'!$G$49:$H$51,2,FALSE)</f>
        <v>0.5</v>
      </c>
      <c r="AO832" s="104">
        <f>SUMIFS(
INDEX('Step 1_Metric 7'!$W$1:$AD$99999,    1,    MATCH(CONCATENATE($AL832," - ",$AI832),'Step 1_Metric 7'!$W$1:$AD$1,0))         :          INDEX('Step 1_Metric 7'!$W$1:$AD$99999,    99999,    MATCH(CONCATENATE($AL832," - ",$AI832),'Step 1_Metric 7'!$W$1:$AD$1,0)),
'Step 1_Metric 7'!$C$1:$C$99999,       $AM832,    'Step 1_Metric 7'!$D$1:$D$99999,     $AG832         )</f>
        <v>0</v>
      </c>
      <c r="AP832" s="104" t="str">
        <f t="shared" si="760"/>
        <v/>
      </c>
      <c r="AQ832" s="104" t="str">
        <f t="shared" si="761"/>
        <v/>
      </c>
      <c r="AR832" s="104" t="str">
        <f t="shared" si="762"/>
        <v/>
      </c>
      <c r="AS832" s="104" t="str">
        <f t="shared" si="763"/>
        <v/>
      </c>
      <c r="AT832" s="104">
        <f t="shared" si="764"/>
        <v>0</v>
      </c>
      <c r="AU832" s="104">
        <f t="shared" si="765"/>
        <v>0</v>
      </c>
    </row>
    <row r="833" spans="32:47" x14ac:dyDescent="0.25">
      <c r="AF833" s="40">
        <f t="shared" si="794"/>
        <v>35</v>
      </c>
      <c r="AG833" s="40" t="str">
        <f t="shared" si="758"/>
        <v/>
      </c>
      <c r="AH833" s="40">
        <f t="shared" si="768"/>
        <v>7</v>
      </c>
      <c r="AI833" s="40" t="str">
        <f t="shared" ref="AI833:AK833" si="831">AI809</f>
        <v>Employment</v>
      </c>
      <c r="AJ833" s="40">
        <f t="shared" si="831"/>
        <v>12</v>
      </c>
      <c r="AK833" s="40" t="str">
        <f t="shared" si="831"/>
        <v>Metric</v>
      </c>
      <c r="AL833" s="40" t="str">
        <f t="shared" si="776"/>
        <v>Pre</v>
      </c>
      <c r="AM833" s="40">
        <f t="shared" si="772"/>
        <v>20</v>
      </c>
      <c r="AN833" s="40">
        <f>VLOOKUP(AM833,'Inputs_Metric 7'!$G$49:$H$51,2,FALSE)</f>
        <v>0.05</v>
      </c>
      <c r="AO833" s="104">
        <f>SUMIFS(
INDEX('Step 1_Metric 7'!$W$1:$AD$99999,    1,    MATCH(CONCATENATE($AL833," - ",$AI833),'Step 1_Metric 7'!$W$1:$AD$1,0))         :          INDEX('Step 1_Metric 7'!$W$1:$AD$99999,    99999,    MATCH(CONCATENATE($AL833," - ",$AI833),'Step 1_Metric 7'!$W$1:$AD$1,0)),
'Step 1_Metric 7'!$C$1:$C$99999,       $AM833,    'Step 1_Metric 7'!$D$1:$D$99999,     $AG833         )</f>
        <v>0</v>
      </c>
      <c r="AP833" s="104" t="str">
        <f t="shared" si="760"/>
        <v/>
      </c>
      <c r="AQ833" s="104" t="str">
        <f t="shared" si="761"/>
        <v/>
      </c>
      <c r="AR833" s="104">
        <f t="shared" si="762"/>
        <v>0</v>
      </c>
      <c r="AS833" s="104">
        <f t="shared" si="763"/>
        <v>0</v>
      </c>
      <c r="AT833" s="104" t="str">
        <f t="shared" si="764"/>
        <v/>
      </c>
      <c r="AU833" s="104">
        <f t="shared" si="765"/>
        <v>0</v>
      </c>
    </row>
    <row r="834" spans="32:47" x14ac:dyDescent="0.25">
      <c r="AF834" s="40">
        <f t="shared" si="794"/>
        <v>35</v>
      </c>
      <c r="AG834" s="40" t="str">
        <f t="shared" si="758"/>
        <v/>
      </c>
      <c r="AH834" s="40">
        <f t="shared" si="768"/>
        <v>7</v>
      </c>
      <c r="AI834" s="40" t="str">
        <f t="shared" ref="AI834:AK834" si="832">AI810</f>
        <v>Employment</v>
      </c>
      <c r="AJ834" s="40">
        <f t="shared" si="832"/>
        <v>12</v>
      </c>
      <c r="AK834" s="40" t="str">
        <f t="shared" si="832"/>
        <v>Metric</v>
      </c>
      <c r="AL834" s="40" t="str">
        <f t="shared" si="776"/>
        <v>Pre</v>
      </c>
      <c r="AM834" s="40">
        <f t="shared" si="772"/>
        <v>100</v>
      </c>
      <c r="AN834" s="40">
        <f>VLOOKUP(AM834,'Inputs_Metric 7'!$G$49:$H$51,2,FALSE)</f>
        <v>0.01</v>
      </c>
      <c r="AO834" s="104">
        <f>SUMIFS(
INDEX('Step 1_Metric 7'!$W$1:$AD$99999,    1,    MATCH(CONCATENATE($AL834," - ",$AI834),'Step 1_Metric 7'!$W$1:$AD$1,0))         :          INDEX('Step 1_Metric 7'!$W$1:$AD$99999,    99999,    MATCH(CONCATENATE($AL834," - ",$AI834),'Step 1_Metric 7'!$W$1:$AD$1,0)),
'Step 1_Metric 7'!$C$1:$C$99999,       $AM834,    'Step 1_Metric 7'!$D$1:$D$99999,     $AG834         )</f>
        <v>0</v>
      </c>
      <c r="AP834" s="104">
        <f t="shared" si="760"/>
        <v>0</v>
      </c>
      <c r="AQ834" s="104">
        <f t="shared" si="761"/>
        <v>0</v>
      </c>
      <c r="AR834" s="104" t="str">
        <f t="shared" si="762"/>
        <v/>
      </c>
      <c r="AS834" s="104" t="str">
        <f t="shared" si="763"/>
        <v/>
      </c>
      <c r="AT834" s="104" t="str">
        <f t="shared" si="764"/>
        <v/>
      </c>
      <c r="AU834" s="104">
        <f t="shared" si="765"/>
        <v>0</v>
      </c>
    </row>
    <row r="835" spans="32:47" x14ac:dyDescent="0.25">
      <c r="AF835" s="40">
        <f t="shared" si="794"/>
        <v>35</v>
      </c>
      <c r="AG835" s="40" t="str">
        <f t="shared" ref="AG835:AG898" si="833">VLOOKUP(AF835,$B$62:$C$296,2,FALSE)</f>
        <v/>
      </c>
      <c r="AH835" s="40">
        <f t="shared" si="768"/>
        <v>7</v>
      </c>
      <c r="AI835" s="40" t="str">
        <f t="shared" ref="AI835:AK835" si="834">AI811</f>
        <v>Employment</v>
      </c>
      <c r="AJ835" s="40">
        <f t="shared" si="834"/>
        <v>12</v>
      </c>
      <c r="AK835" s="40" t="str">
        <f t="shared" si="834"/>
        <v>Metric</v>
      </c>
      <c r="AL835" s="40" t="str">
        <f t="shared" si="776"/>
        <v>Post</v>
      </c>
      <c r="AM835" s="40">
        <f t="shared" si="772"/>
        <v>2</v>
      </c>
      <c r="AN835" s="40">
        <f>VLOOKUP(AM835,'Inputs_Metric 7'!$G$49:$H$51,2,FALSE)</f>
        <v>0.5</v>
      </c>
      <c r="AO835" s="104">
        <f>SUMIFS(
INDEX('Step 1_Metric 7'!$W$1:$AD$99999,    1,    MATCH(CONCATENATE($AL835," - ",$AI835),'Step 1_Metric 7'!$W$1:$AD$1,0))         :          INDEX('Step 1_Metric 7'!$W$1:$AD$99999,    99999,    MATCH(CONCATENATE($AL835," - ",$AI835),'Step 1_Metric 7'!$W$1:$AD$1,0)),
'Step 1_Metric 7'!$C$1:$C$99999,       $AM835,    'Step 1_Metric 7'!$D$1:$D$99999,     $AG835         )</f>
        <v>0</v>
      </c>
      <c r="AP835" s="104" t="str">
        <f t="shared" ref="AP835:AP898" si="835">IF(AN835=0.01,AO835*AN835,"")</f>
        <v/>
      </c>
      <c r="AQ835" s="104" t="str">
        <f t="shared" ref="AQ835:AQ898" si="836">IF(AN835=0.01,(0.5)*(AN834-AN835)*(AO835-AO834),"")</f>
        <v/>
      </c>
      <c r="AR835" s="104" t="str">
        <f t="shared" ref="AR835:AR898" si="837">IF(AN835=0.05,(AN835-AN875)*AO835,"")</f>
        <v/>
      </c>
      <c r="AS835" s="104" t="str">
        <f t="shared" ref="AS835:AS898" si="838">IF(AN835=0.05,(0.5)*(AN834-AN835)*(AO835-AO834),"")</f>
        <v/>
      </c>
      <c r="AT835" s="104">
        <f t="shared" ref="AT835:AT898" si="839">IF(AN835=0.5,(AN835-AN875)*AO835,"")</f>
        <v>0</v>
      </c>
      <c r="AU835" s="104">
        <f t="shared" ref="AU835:AU898" si="840">SUM(AP835:AT835)</f>
        <v>0</v>
      </c>
    </row>
    <row r="836" spans="32:47" x14ac:dyDescent="0.25">
      <c r="AF836" s="40">
        <f t="shared" si="794"/>
        <v>35</v>
      </c>
      <c r="AG836" s="40" t="str">
        <f t="shared" si="833"/>
        <v/>
      </c>
      <c r="AH836" s="40">
        <f t="shared" si="768"/>
        <v>7</v>
      </c>
      <c r="AI836" s="40" t="str">
        <f t="shared" ref="AI836:AK836" si="841">AI812</f>
        <v>Employment</v>
      </c>
      <c r="AJ836" s="40">
        <f t="shared" si="841"/>
        <v>12</v>
      </c>
      <c r="AK836" s="40" t="str">
        <f t="shared" si="841"/>
        <v>Metric</v>
      </c>
      <c r="AL836" s="40" t="str">
        <f t="shared" si="776"/>
        <v>Post</v>
      </c>
      <c r="AM836" s="40">
        <f t="shared" si="772"/>
        <v>20</v>
      </c>
      <c r="AN836" s="40">
        <f>VLOOKUP(AM836,'Inputs_Metric 7'!$G$49:$H$51,2,FALSE)</f>
        <v>0.05</v>
      </c>
      <c r="AO836" s="104">
        <f>SUMIFS(
INDEX('Step 1_Metric 7'!$W$1:$AD$99999,    1,    MATCH(CONCATENATE($AL836," - ",$AI836),'Step 1_Metric 7'!$W$1:$AD$1,0))         :          INDEX('Step 1_Metric 7'!$W$1:$AD$99999,    99999,    MATCH(CONCATENATE($AL836," - ",$AI836),'Step 1_Metric 7'!$W$1:$AD$1,0)),
'Step 1_Metric 7'!$C$1:$C$99999,       $AM836,    'Step 1_Metric 7'!$D$1:$D$99999,     $AG836         )</f>
        <v>0</v>
      </c>
      <c r="AP836" s="104" t="str">
        <f t="shared" si="835"/>
        <v/>
      </c>
      <c r="AQ836" s="104" t="str">
        <f t="shared" si="836"/>
        <v/>
      </c>
      <c r="AR836" s="104">
        <f t="shared" si="837"/>
        <v>0</v>
      </c>
      <c r="AS836" s="104">
        <f t="shared" si="838"/>
        <v>0</v>
      </c>
      <c r="AT836" s="104" t="str">
        <f t="shared" si="839"/>
        <v/>
      </c>
      <c r="AU836" s="104">
        <f t="shared" si="840"/>
        <v>0</v>
      </c>
    </row>
    <row r="837" spans="32:47" x14ac:dyDescent="0.25">
      <c r="AF837" s="40">
        <f t="shared" si="794"/>
        <v>35</v>
      </c>
      <c r="AG837" s="40" t="str">
        <f t="shared" si="833"/>
        <v/>
      </c>
      <c r="AH837" s="40">
        <f t="shared" si="768"/>
        <v>7</v>
      </c>
      <c r="AI837" s="40" t="str">
        <f t="shared" ref="AI837:AK837" si="842">AI813</f>
        <v>Employment</v>
      </c>
      <c r="AJ837" s="40">
        <f t="shared" si="842"/>
        <v>12</v>
      </c>
      <c r="AK837" s="40" t="str">
        <f t="shared" si="842"/>
        <v>Metric</v>
      </c>
      <c r="AL837" s="40" t="str">
        <f t="shared" si="776"/>
        <v>Post</v>
      </c>
      <c r="AM837" s="40">
        <f t="shared" si="772"/>
        <v>100</v>
      </c>
      <c r="AN837" s="40">
        <f>VLOOKUP(AM837,'Inputs_Metric 7'!$G$49:$H$51,2,FALSE)</f>
        <v>0.01</v>
      </c>
      <c r="AO837" s="104">
        <f>SUMIFS(
INDEX('Step 1_Metric 7'!$W$1:$AD$99999,    1,    MATCH(CONCATENATE($AL837," - ",$AI837),'Step 1_Metric 7'!$W$1:$AD$1,0))         :          INDEX('Step 1_Metric 7'!$W$1:$AD$99999,    99999,    MATCH(CONCATENATE($AL837," - ",$AI837),'Step 1_Metric 7'!$W$1:$AD$1,0)),
'Step 1_Metric 7'!$C$1:$C$99999,       $AM837,    'Step 1_Metric 7'!$D$1:$D$99999,     $AG837         )</f>
        <v>0</v>
      </c>
      <c r="AP837" s="104">
        <f t="shared" si="835"/>
        <v>0</v>
      </c>
      <c r="AQ837" s="104">
        <f t="shared" si="836"/>
        <v>0</v>
      </c>
      <c r="AR837" s="104" t="str">
        <f t="shared" si="837"/>
        <v/>
      </c>
      <c r="AS837" s="104" t="str">
        <f t="shared" si="838"/>
        <v/>
      </c>
      <c r="AT837" s="104" t="str">
        <f t="shared" si="839"/>
        <v/>
      </c>
      <c r="AU837" s="104">
        <f t="shared" si="840"/>
        <v>0</v>
      </c>
    </row>
    <row r="838" spans="32:47" x14ac:dyDescent="0.25">
      <c r="AF838" s="40">
        <f t="shared" si="794"/>
        <v>35</v>
      </c>
      <c r="AG838" s="40" t="str">
        <f t="shared" si="833"/>
        <v/>
      </c>
      <c r="AH838" s="40">
        <f t="shared" ref="AH838:AH901" si="843">AH837</f>
        <v>7</v>
      </c>
      <c r="AI838" s="40" t="str">
        <f t="shared" ref="AI838:AK838" si="844">AI814</f>
        <v>Output</v>
      </c>
      <c r="AJ838" s="40">
        <f t="shared" si="844"/>
        <v>1</v>
      </c>
      <c r="AK838" s="40" t="str">
        <f t="shared" si="844"/>
        <v>Priority Metric</v>
      </c>
      <c r="AL838" s="40" t="str">
        <f t="shared" si="776"/>
        <v>Pre</v>
      </c>
      <c r="AM838" s="40">
        <f t="shared" si="772"/>
        <v>2</v>
      </c>
      <c r="AN838" s="40">
        <f>VLOOKUP(AM838,'Inputs_Metric 7'!$G$49:$H$51,2,FALSE)</f>
        <v>0.5</v>
      </c>
      <c r="AO838" s="104">
        <f>SUMIFS(
INDEX('Step 1_Metric 7'!$W$1:$AD$99999,    1,    MATCH(CONCATENATE($AL838," - ",$AI838),'Step 1_Metric 7'!$W$1:$AD$1,0))         :          INDEX('Step 1_Metric 7'!$W$1:$AD$99999,    99999,    MATCH(CONCATENATE($AL838," - ",$AI838),'Step 1_Metric 7'!$W$1:$AD$1,0)),
'Step 1_Metric 7'!$C$1:$C$99999,       $AM838,    'Step 1_Metric 7'!$D$1:$D$99999,     $AG838         )</f>
        <v>0</v>
      </c>
      <c r="AP838" s="104" t="str">
        <f t="shared" si="835"/>
        <v/>
      </c>
      <c r="AQ838" s="104" t="str">
        <f t="shared" si="836"/>
        <v/>
      </c>
      <c r="AR838" s="104" t="str">
        <f t="shared" si="837"/>
        <v/>
      </c>
      <c r="AS838" s="104" t="str">
        <f t="shared" si="838"/>
        <v/>
      </c>
      <c r="AT838" s="104">
        <f t="shared" si="839"/>
        <v>0</v>
      </c>
      <c r="AU838" s="104">
        <f t="shared" si="840"/>
        <v>0</v>
      </c>
    </row>
    <row r="839" spans="32:47" x14ac:dyDescent="0.25">
      <c r="AF839" s="40">
        <f t="shared" si="794"/>
        <v>35</v>
      </c>
      <c r="AG839" s="40" t="str">
        <f t="shared" si="833"/>
        <v/>
      </c>
      <c r="AH839" s="40">
        <f t="shared" si="843"/>
        <v>7</v>
      </c>
      <c r="AI839" s="40" t="str">
        <f t="shared" ref="AI839:AK839" si="845">AI815</f>
        <v>Output</v>
      </c>
      <c r="AJ839" s="40">
        <f t="shared" si="845"/>
        <v>1</v>
      </c>
      <c r="AK839" s="40" t="str">
        <f t="shared" si="845"/>
        <v>Priority Metric</v>
      </c>
      <c r="AL839" s="40" t="str">
        <f t="shared" si="776"/>
        <v>Pre</v>
      </c>
      <c r="AM839" s="40">
        <f t="shared" si="772"/>
        <v>20</v>
      </c>
      <c r="AN839" s="40">
        <f>VLOOKUP(AM839,'Inputs_Metric 7'!$G$49:$H$51,2,FALSE)</f>
        <v>0.05</v>
      </c>
      <c r="AO839" s="104">
        <f>SUMIFS(
INDEX('Step 1_Metric 7'!$W$1:$AD$99999,    1,    MATCH(CONCATENATE($AL839," - ",$AI839),'Step 1_Metric 7'!$W$1:$AD$1,0))         :          INDEX('Step 1_Metric 7'!$W$1:$AD$99999,    99999,    MATCH(CONCATENATE($AL839," - ",$AI839),'Step 1_Metric 7'!$W$1:$AD$1,0)),
'Step 1_Metric 7'!$C$1:$C$99999,       $AM839,    'Step 1_Metric 7'!$D$1:$D$99999,     $AG839         )</f>
        <v>0</v>
      </c>
      <c r="AP839" s="104" t="str">
        <f t="shared" si="835"/>
        <v/>
      </c>
      <c r="AQ839" s="104" t="str">
        <f t="shared" si="836"/>
        <v/>
      </c>
      <c r="AR839" s="104">
        <f t="shared" si="837"/>
        <v>0</v>
      </c>
      <c r="AS839" s="104">
        <f t="shared" si="838"/>
        <v>0</v>
      </c>
      <c r="AT839" s="104" t="str">
        <f t="shared" si="839"/>
        <v/>
      </c>
      <c r="AU839" s="104">
        <f t="shared" si="840"/>
        <v>0</v>
      </c>
    </row>
    <row r="840" spans="32:47" x14ac:dyDescent="0.25">
      <c r="AF840" s="40">
        <f t="shared" si="794"/>
        <v>35</v>
      </c>
      <c r="AG840" s="40" t="str">
        <f t="shared" si="833"/>
        <v/>
      </c>
      <c r="AH840" s="40">
        <f t="shared" si="843"/>
        <v>7</v>
      </c>
      <c r="AI840" s="40" t="str">
        <f t="shared" ref="AI840:AK840" si="846">AI816</f>
        <v>Output</v>
      </c>
      <c r="AJ840" s="40">
        <f t="shared" si="846"/>
        <v>1</v>
      </c>
      <c r="AK840" s="40" t="str">
        <f t="shared" si="846"/>
        <v>Priority Metric</v>
      </c>
      <c r="AL840" s="40" t="str">
        <f t="shared" si="776"/>
        <v>Pre</v>
      </c>
      <c r="AM840" s="40">
        <f t="shared" ref="AM840:AM903" si="847">AM837</f>
        <v>100</v>
      </c>
      <c r="AN840" s="40">
        <f>VLOOKUP(AM840,'Inputs_Metric 7'!$G$49:$H$51,2,FALSE)</f>
        <v>0.01</v>
      </c>
      <c r="AO840" s="104">
        <f>SUMIFS(
INDEX('Step 1_Metric 7'!$W$1:$AD$99999,    1,    MATCH(CONCATENATE($AL840," - ",$AI840),'Step 1_Metric 7'!$W$1:$AD$1,0))         :          INDEX('Step 1_Metric 7'!$W$1:$AD$99999,    99999,    MATCH(CONCATENATE($AL840," - ",$AI840),'Step 1_Metric 7'!$W$1:$AD$1,0)),
'Step 1_Metric 7'!$C$1:$C$99999,       $AM840,    'Step 1_Metric 7'!$D$1:$D$99999,     $AG840         )</f>
        <v>0</v>
      </c>
      <c r="AP840" s="104">
        <f t="shared" si="835"/>
        <v>0</v>
      </c>
      <c r="AQ840" s="104">
        <f t="shared" si="836"/>
        <v>0</v>
      </c>
      <c r="AR840" s="104" t="str">
        <f t="shared" si="837"/>
        <v/>
      </c>
      <c r="AS840" s="104" t="str">
        <f t="shared" si="838"/>
        <v/>
      </c>
      <c r="AT840" s="104" t="str">
        <f t="shared" si="839"/>
        <v/>
      </c>
      <c r="AU840" s="104">
        <f t="shared" si="840"/>
        <v>0</v>
      </c>
    </row>
    <row r="841" spans="32:47" x14ac:dyDescent="0.25">
      <c r="AF841" s="40">
        <f t="shared" si="794"/>
        <v>35</v>
      </c>
      <c r="AG841" s="40" t="str">
        <f t="shared" si="833"/>
        <v/>
      </c>
      <c r="AH841" s="40">
        <f t="shared" si="843"/>
        <v>7</v>
      </c>
      <c r="AI841" s="40" t="str">
        <f t="shared" ref="AI841:AK841" si="848">AI817</f>
        <v>Output</v>
      </c>
      <c r="AJ841" s="40">
        <f t="shared" si="848"/>
        <v>1</v>
      </c>
      <c r="AK841" s="40" t="str">
        <f t="shared" si="848"/>
        <v>Priority Metric</v>
      </c>
      <c r="AL841" s="40" t="str">
        <f t="shared" si="776"/>
        <v>Post</v>
      </c>
      <c r="AM841" s="40">
        <f t="shared" si="847"/>
        <v>2</v>
      </c>
      <c r="AN841" s="40">
        <f>VLOOKUP(AM841,'Inputs_Metric 7'!$G$49:$H$51,2,FALSE)</f>
        <v>0.5</v>
      </c>
      <c r="AO841" s="104">
        <f>SUMIFS(
INDEX('Step 1_Metric 7'!$W$1:$AD$99999,    1,    MATCH(CONCATENATE($AL841," - ",$AI841),'Step 1_Metric 7'!$W$1:$AD$1,0))         :          INDEX('Step 1_Metric 7'!$W$1:$AD$99999,    99999,    MATCH(CONCATENATE($AL841," - ",$AI841),'Step 1_Metric 7'!$W$1:$AD$1,0)),
'Step 1_Metric 7'!$C$1:$C$99999,       $AM841,    'Step 1_Metric 7'!$D$1:$D$99999,     $AG841         )</f>
        <v>0</v>
      </c>
      <c r="AP841" s="104" t="str">
        <f t="shared" si="835"/>
        <v/>
      </c>
      <c r="AQ841" s="104" t="str">
        <f t="shared" si="836"/>
        <v/>
      </c>
      <c r="AR841" s="104" t="str">
        <f t="shared" si="837"/>
        <v/>
      </c>
      <c r="AS841" s="104" t="str">
        <f t="shared" si="838"/>
        <v/>
      </c>
      <c r="AT841" s="104">
        <f t="shared" si="839"/>
        <v>0</v>
      </c>
      <c r="AU841" s="104">
        <f t="shared" si="840"/>
        <v>0</v>
      </c>
    </row>
    <row r="842" spans="32:47" x14ac:dyDescent="0.25">
      <c r="AF842" s="40">
        <f t="shared" si="794"/>
        <v>35</v>
      </c>
      <c r="AG842" s="40" t="str">
        <f t="shared" si="833"/>
        <v/>
      </c>
      <c r="AH842" s="40">
        <f t="shared" si="843"/>
        <v>7</v>
      </c>
      <c r="AI842" s="40" t="str">
        <f t="shared" ref="AI842:AK842" si="849">AI818</f>
        <v>Output</v>
      </c>
      <c r="AJ842" s="40">
        <f t="shared" si="849"/>
        <v>1</v>
      </c>
      <c r="AK842" s="40" t="str">
        <f t="shared" si="849"/>
        <v>Priority Metric</v>
      </c>
      <c r="AL842" s="40" t="str">
        <f t="shared" si="776"/>
        <v>Post</v>
      </c>
      <c r="AM842" s="40">
        <f t="shared" si="847"/>
        <v>20</v>
      </c>
      <c r="AN842" s="40">
        <f>VLOOKUP(AM842,'Inputs_Metric 7'!$G$49:$H$51,2,FALSE)</f>
        <v>0.05</v>
      </c>
      <c r="AO842" s="104">
        <f>SUMIFS(
INDEX('Step 1_Metric 7'!$W$1:$AD$99999,    1,    MATCH(CONCATENATE($AL842," - ",$AI842),'Step 1_Metric 7'!$W$1:$AD$1,0))         :          INDEX('Step 1_Metric 7'!$W$1:$AD$99999,    99999,    MATCH(CONCATENATE($AL842," - ",$AI842),'Step 1_Metric 7'!$W$1:$AD$1,0)),
'Step 1_Metric 7'!$C$1:$C$99999,       $AM842,    'Step 1_Metric 7'!$D$1:$D$99999,     $AG842         )</f>
        <v>0</v>
      </c>
      <c r="AP842" s="104" t="str">
        <f t="shared" si="835"/>
        <v/>
      </c>
      <c r="AQ842" s="104" t="str">
        <f t="shared" si="836"/>
        <v/>
      </c>
      <c r="AR842" s="104">
        <f t="shared" si="837"/>
        <v>0</v>
      </c>
      <c r="AS842" s="104">
        <f t="shared" si="838"/>
        <v>0</v>
      </c>
      <c r="AT842" s="104" t="str">
        <f t="shared" si="839"/>
        <v/>
      </c>
      <c r="AU842" s="104">
        <f t="shared" si="840"/>
        <v>0</v>
      </c>
    </row>
    <row r="843" spans="32:47" x14ac:dyDescent="0.25">
      <c r="AF843" s="40">
        <f t="shared" si="794"/>
        <v>35</v>
      </c>
      <c r="AG843" s="40" t="str">
        <f t="shared" si="833"/>
        <v/>
      </c>
      <c r="AH843" s="40">
        <f t="shared" si="843"/>
        <v>7</v>
      </c>
      <c r="AI843" s="40" t="str">
        <f t="shared" ref="AI843:AK843" si="850">AI819</f>
        <v>Output</v>
      </c>
      <c r="AJ843" s="40">
        <f t="shared" si="850"/>
        <v>1</v>
      </c>
      <c r="AK843" s="40" t="str">
        <f t="shared" si="850"/>
        <v>Priority Metric</v>
      </c>
      <c r="AL843" s="40" t="str">
        <f t="shared" ref="AL843:AL906" si="851">AL837</f>
        <v>Post</v>
      </c>
      <c r="AM843" s="40">
        <f t="shared" si="847"/>
        <v>100</v>
      </c>
      <c r="AN843" s="40">
        <f>VLOOKUP(AM843,'Inputs_Metric 7'!$G$49:$H$51,2,FALSE)</f>
        <v>0.01</v>
      </c>
      <c r="AO843" s="104">
        <f>SUMIFS(
INDEX('Step 1_Metric 7'!$W$1:$AD$99999,    1,    MATCH(CONCATENATE($AL843," - ",$AI843),'Step 1_Metric 7'!$W$1:$AD$1,0))         :          INDEX('Step 1_Metric 7'!$W$1:$AD$99999,    99999,    MATCH(CONCATENATE($AL843," - ",$AI843),'Step 1_Metric 7'!$W$1:$AD$1,0)),
'Step 1_Metric 7'!$C$1:$C$99999,       $AM843,    'Step 1_Metric 7'!$D$1:$D$99999,     $AG843         )</f>
        <v>0</v>
      </c>
      <c r="AP843" s="104">
        <f t="shared" si="835"/>
        <v>0</v>
      </c>
      <c r="AQ843" s="104">
        <f t="shared" si="836"/>
        <v>0</v>
      </c>
      <c r="AR843" s="104" t="str">
        <f t="shared" si="837"/>
        <v/>
      </c>
      <c r="AS843" s="104" t="str">
        <f t="shared" si="838"/>
        <v/>
      </c>
      <c r="AT843" s="104" t="str">
        <f t="shared" si="839"/>
        <v/>
      </c>
      <c r="AU843" s="104">
        <f t="shared" si="840"/>
        <v>0</v>
      </c>
    </row>
    <row r="844" spans="32:47" x14ac:dyDescent="0.25">
      <c r="AF844" s="40">
        <f t="shared" si="794"/>
        <v>36</v>
      </c>
      <c r="AG844" s="40" t="str">
        <f t="shared" si="833"/>
        <v/>
      </c>
      <c r="AH844" s="40">
        <f t="shared" si="843"/>
        <v>7</v>
      </c>
      <c r="AI844" s="40" t="str">
        <f t="shared" ref="AI844:AK844" si="852">AI820</f>
        <v>Proprietor's Income</v>
      </c>
      <c r="AJ844" s="40">
        <f t="shared" si="852"/>
        <v>10</v>
      </c>
      <c r="AK844" s="40" t="str">
        <f t="shared" si="852"/>
        <v>Metric</v>
      </c>
      <c r="AL844" s="40" t="str">
        <f t="shared" si="851"/>
        <v>Pre</v>
      </c>
      <c r="AM844" s="40">
        <f t="shared" si="847"/>
        <v>2</v>
      </c>
      <c r="AN844" s="40">
        <f>VLOOKUP(AM844,'Inputs_Metric 7'!$G$49:$H$51,2,FALSE)</f>
        <v>0.5</v>
      </c>
      <c r="AO844" s="104">
        <f>SUMIFS(
INDEX('Step 1_Metric 7'!$W$1:$AD$99999,    1,    MATCH(CONCATENATE($AL844," - ",$AI844),'Step 1_Metric 7'!$W$1:$AD$1,0))         :          INDEX('Step 1_Metric 7'!$W$1:$AD$99999,    99999,    MATCH(CONCATENATE($AL844," - ",$AI844),'Step 1_Metric 7'!$W$1:$AD$1,0)),
'Step 1_Metric 7'!$C$1:$C$99999,       $AM844,    'Step 1_Metric 7'!$D$1:$D$99999,     $AG844         )</f>
        <v>0</v>
      </c>
      <c r="AP844" s="104" t="str">
        <f t="shared" si="835"/>
        <v/>
      </c>
      <c r="AQ844" s="104" t="str">
        <f t="shared" si="836"/>
        <v/>
      </c>
      <c r="AR844" s="104" t="str">
        <f t="shared" si="837"/>
        <v/>
      </c>
      <c r="AS844" s="104" t="str">
        <f t="shared" si="838"/>
        <v/>
      </c>
      <c r="AT844" s="104">
        <f t="shared" si="839"/>
        <v>0</v>
      </c>
      <c r="AU844" s="104">
        <f t="shared" si="840"/>
        <v>0</v>
      </c>
    </row>
    <row r="845" spans="32:47" x14ac:dyDescent="0.25">
      <c r="AF845" s="40">
        <f t="shared" si="794"/>
        <v>36</v>
      </c>
      <c r="AG845" s="40" t="str">
        <f t="shared" si="833"/>
        <v/>
      </c>
      <c r="AH845" s="40">
        <f t="shared" si="843"/>
        <v>7</v>
      </c>
      <c r="AI845" s="40" t="str">
        <f t="shared" ref="AI845:AK845" si="853">AI821</f>
        <v>Proprietor's Income</v>
      </c>
      <c r="AJ845" s="40">
        <f t="shared" si="853"/>
        <v>10</v>
      </c>
      <c r="AK845" s="40" t="str">
        <f t="shared" si="853"/>
        <v>Metric</v>
      </c>
      <c r="AL845" s="40" t="str">
        <f t="shared" si="851"/>
        <v>Pre</v>
      </c>
      <c r="AM845" s="40">
        <f t="shared" si="847"/>
        <v>20</v>
      </c>
      <c r="AN845" s="40">
        <f>VLOOKUP(AM845,'Inputs_Metric 7'!$G$49:$H$51,2,FALSE)</f>
        <v>0.05</v>
      </c>
      <c r="AO845" s="104">
        <f>SUMIFS(
INDEX('Step 1_Metric 7'!$W$1:$AD$99999,    1,    MATCH(CONCATENATE($AL845," - ",$AI845),'Step 1_Metric 7'!$W$1:$AD$1,0))         :          INDEX('Step 1_Metric 7'!$W$1:$AD$99999,    99999,    MATCH(CONCATENATE($AL845," - ",$AI845),'Step 1_Metric 7'!$W$1:$AD$1,0)),
'Step 1_Metric 7'!$C$1:$C$99999,       $AM845,    'Step 1_Metric 7'!$D$1:$D$99999,     $AG845         )</f>
        <v>0</v>
      </c>
      <c r="AP845" s="104" t="str">
        <f t="shared" si="835"/>
        <v/>
      </c>
      <c r="AQ845" s="104" t="str">
        <f t="shared" si="836"/>
        <v/>
      </c>
      <c r="AR845" s="104">
        <f t="shared" si="837"/>
        <v>0</v>
      </c>
      <c r="AS845" s="104">
        <f t="shared" si="838"/>
        <v>0</v>
      </c>
      <c r="AT845" s="104" t="str">
        <f t="shared" si="839"/>
        <v/>
      </c>
      <c r="AU845" s="104">
        <f t="shared" si="840"/>
        <v>0</v>
      </c>
    </row>
    <row r="846" spans="32:47" x14ac:dyDescent="0.25">
      <c r="AF846" s="40">
        <f t="shared" si="794"/>
        <v>36</v>
      </c>
      <c r="AG846" s="40" t="str">
        <f t="shared" si="833"/>
        <v/>
      </c>
      <c r="AH846" s="40">
        <f t="shared" si="843"/>
        <v>7</v>
      </c>
      <c r="AI846" s="40" t="str">
        <f t="shared" ref="AI846:AK846" si="854">AI822</f>
        <v>Proprietor's Income</v>
      </c>
      <c r="AJ846" s="40">
        <f t="shared" si="854"/>
        <v>10</v>
      </c>
      <c r="AK846" s="40" t="str">
        <f t="shared" si="854"/>
        <v>Metric</v>
      </c>
      <c r="AL846" s="40" t="str">
        <f t="shared" si="851"/>
        <v>Pre</v>
      </c>
      <c r="AM846" s="40">
        <f t="shared" si="847"/>
        <v>100</v>
      </c>
      <c r="AN846" s="40">
        <f>VLOOKUP(AM846,'Inputs_Metric 7'!$G$49:$H$51,2,FALSE)</f>
        <v>0.01</v>
      </c>
      <c r="AO846" s="104">
        <f>SUMIFS(
INDEX('Step 1_Metric 7'!$W$1:$AD$99999,    1,    MATCH(CONCATENATE($AL846," - ",$AI846),'Step 1_Metric 7'!$W$1:$AD$1,0))         :          INDEX('Step 1_Metric 7'!$W$1:$AD$99999,    99999,    MATCH(CONCATENATE($AL846," - ",$AI846),'Step 1_Metric 7'!$W$1:$AD$1,0)),
'Step 1_Metric 7'!$C$1:$C$99999,       $AM846,    'Step 1_Metric 7'!$D$1:$D$99999,     $AG846         )</f>
        <v>0</v>
      </c>
      <c r="AP846" s="104">
        <f t="shared" si="835"/>
        <v>0</v>
      </c>
      <c r="AQ846" s="104">
        <f t="shared" si="836"/>
        <v>0</v>
      </c>
      <c r="AR846" s="104" t="str">
        <f t="shared" si="837"/>
        <v/>
      </c>
      <c r="AS846" s="104" t="str">
        <f t="shared" si="838"/>
        <v/>
      </c>
      <c r="AT846" s="104" t="str">
        <f t="shared" si="839"/>
        <v/>
      </c>
      <c r="AU846" s="104">
        <f t="shared" si="840"/>
        <v>0</v>
      </c>
    </row>
    <row r="847" spans="32:47" x14ac:dyDescent="0.25">
      <c r="AF847" s="40">
        <f t="shared" si="794"/>
        <v>36</v>
      </c>
      <c r="AG847" s="40" t="str">
        <f t="shared" si="833"/>
        <v/>
      </c>
      <c r="AH847" s="40">
        <f t="shared" si="843"/>
        <v>7</v>
      </c>
      <c r="AI847" s="40" t="str">
        <f t="shared" ref="AI847:AK847" si="855">AI823</f>
        <v>Proprietor's Income</v>
      </c>
      <c r="AJ847" s="40">
        <f t="shared" si="855"/>
        <v>10</v>
      </c>
      <c r="AK847" s="40" t="str">
        <f t="shared" si="855"/>
        <v>Metric</v>
      </c>
      <c r="AL847" s="40" t="str">
        <f t="shared" si="851"/>
        <v>Post</v>
      </c>
      <c r="AM847" s="40">
        <f t="shared" si="847"/>
        <v>2</v>
      </c>
      <c r="AN847" s="40">
        <f>VLOOKUP(AM847,'Inputs_Metric 7'!$G$49:$H$51,2,FALSE)</f>
        <v>0.5</v>
      </c>
      <c r="AO847" s="104">
        <f>SUMIFS(
INDEX('Step 1_Metric 7'!$W$1:$AD$99999,    1,    MATCH(CONCATENATE($AL847," - ",$AI847),'Step 1_Metric 7'!$W$1:$AD$1,0))         :          INDEX('Step 1_Metric 7'!$W$1:$AD$99999,    99999,    MATCH(CONCATENATE($AL847," - ",$AI847),'Step 1_Metric 7'!$W$1:$AD$1,0)),
'Step 1_Metric 7'!$C$1:$C$99999,       $AM847,    'Step 1_Metric 7'!$D$1:$D$99999,     $AG847         )</f>
        <v>0</v>
      </c>
      <c r="AP847" s="104" t="str">
        <f t="shared" si="835"/>
        <v/>
      </c>
      <c r="AQ847" s="104" t="str">
        <f t="shared" si="836"/>
        <v/>
      </c>
      <c r="AR847" s="104" t="str">
        <f t="shared" si="837"/>
        <v/>
      </c>
      <c r="AS847" s="104" t="str">
        <f t="shared" si="838"/>
        <v/>
      </c>
      <c r="AT847" s="104">
        <f t="shared" si="839"/>
        <v>0</v>
      </c>
      <c r="AU847" s="104">
        <f t="shared" si="840"/>
        <v>0</v>
      </c>
    </row>
    <row r="848" spans="32:47" x14ac:dyDescent="0.25">
      <c r="AF848" s="40">
        <f t="shared" si="794"/>
        <v>36</v>
      </c>
      <c r="AG848" s="40" t="str">
        <f t="shared" si="833"/>
        <v/>
      </c>
      <c r="AH848" s="40">
        <f t="shared" si="843"/>
        <v>7</v>
      </c>
      <c r="AI848" s="40" t="str">
        <f t="shared" ref="AI848:AK848" si="856">AI824</f>
        <v>Proprietor's Income</v>
      </c>
      <c r="AJ848" s="40">
        <f t="shared" si="856"/>
        <v>10</v>
      </c>
      <c r="AK848" s="40" t="str">
        <f t="shared" si="856"/>
        <v>Metric</v>
      </c>
      <c r="AL848" s="40" t="str">
        <f t="shared" si="851"/>
        <v>Post</v>
      </c>
      <c r="AM848" s="40">
        <f t="shared" si="847"/>
        <v>20</v>
      </c>
      <c r="AN848" s="40">
        <f>VLOOKUP(AM848,'Inputs_Metric 7'!$G$49:$H$51,2,FALSE)</f>
        <v>0.05</v>
      </c>
      <c r="AO848" s="104">
        <f>SUMIFS(
INDEX('Step 1_Metric 7'!$W$1:$AD$99999,    1,    MATCH(CONCATENATE($AL848," - ",$AI848),'Step 1_Metric 7'!$W$1:$AD$1,0))         :          INDEX('Step 1_Metric 7'!$W$1:$AD$99999,    99999,    MATCH(CONCATENATE($AL848," - ",$AI848),'Step 1_Metric 7'!$W$1:$AD$1,0)),
'Step 1_Metric 7'!$C$1:$C$99999,       $AM848,    'Step 1_Metric 7'!$D$1:$D$99999,     $AG848         )</f>
        <v>0</v>
      </c>
      <c r="AP848" s="104" t="str">
        <f t="shared" si="835"/>
        <v/>
      </c>
      <c r="AQ848" s="104" t="str">
        <f t="shared" si="836"/>
        <v/>
      </c>
      <c r="AR848" s="104">
        <f t="shared" si="837"/>
        <v>0</v>
      </c>
      <c r="AS848" s="104">
        <f t="shared" si="838"/>
        <v>0</v>
      </c>
      <c r="AT848" s="104" t="str">
        <f t="shared" si="839"/>
        <v/>
      </c>
      <c r="AU848" s="104">
        <f t="shared" si="840"/>
        <v>0</v>
      </c>
    </row>
    <row r="849" spans="32:47" x14ac:dyDescent="0.25">
      <c r="AF849" s="40">
        <f t="shared" si="794"/>
        <v>36</v>
      </c>
      <c r="AG849" s="40" t="str">
        <f t="shared" si="833"/>
        <v/>
      </c>
      <c r="AH849" s="40">
        <f t="shared" si="843"/>
        <v>7</v>
      </c>
      <c r="AI849" s="40" t="str">
        <f t="shared" ref="AI849:AK849" si="857">AI825</f>
        <v>Proprietor's Income</v>
      </c>
      <c r="AJ849" s="40">
        <f t="shared" si="857"/>
        <v>10</v>
      </c>
      <c r="AK849" s="40" t="str">
        <f t="shared" si="857"/>
        <v>Metric</v>
      </c>
      <c r="AL849" s="40" t="str">
        <f t="shared" si="851"/>
        <v>Post</v>
      </c>
      <c r="AM849" s="40">
        <f t="shared" si="847"/>
        <v>100</v>
      </c>
      <c r="AN849" s="40">
        <f>VLOOKUP(AM849,'Inputs_Metric 7'!$G$49:$H$51,2,FALSE)</f>
        <v>0.01</v>
      </c>
      <c r="AO849" s="104">
        <f>SUMIFS(
INDEX('Step 1_Metric 7'!$W$1:$AD$99999,    1,    MATCH(CONCATENATE($AL849," - ",$AI849),'Step 1_Metric 7'!$W$1:$AD$1,0))         :          INDEX('Step 1_Metric 7'!$W$1:$AD$99999,    99999,    MATCH(CONCATENATE($AL849," - ",$AI849),'Step 1_Metric 7'!$W$1:$AD$1,0)),
'Step 1_Metric 7'!$C$1:$C$99999,       $AM849,    'Step 1_Metric 7'!$D$1:$D$99999,     $AG849         )</f>
        <v>0</v>
      </c>
      <c r="AP849" s="104">
        <f t="shared" si="835"/>
        <v>0</v>
      </c>
      <c r="AQ849" s="104">
        <f t="shared" si="836"/>
        <v>0</v>
      </c>
      <c r="AR849" s="104" t="str">
        <f t="shared" si="837"/>
        <v/>
      </c>
      <c r="AS849" s="104" t="str">
        <f t="shared" si="838"/>
        <v/>
      </c>
      <c r="AT849" s="104" t="str">
        <f t="shared" si="839"/>
        <v/>
      </c>
      <c r="AU849" s="104">
        <f t="shared" si="840"/>
        <v>0</v>
      </c>
    </row>
    <row r="850" spans="32:47" x14ac:dyDescent="0.25">
      <c r="AF850" s="40">
        <f t="shared" si="794"/>
        <v>36</v>
      </c>
      <c r="AG850" s="40" t="str">
        <f t="shared" si="833"/>
        <v/>
      </c>
      <c r="AH850" s="40">
        <f t="shared" si="843"/>
        <v>7</v>
      </c>
      <c r="AI850" s="40" t="str">
        <f t="shared" ref="AI850:AK850" si="858">AI826</f>
        <v>Labor Income</v>
      </c>
      <c r="AJ850" s="40">
        <f t="shared" si="858"/>
        <v>11</v>
      </c>
      <c r="AK850" s="40" t="str">
        <f t="shared" si="858"/>
        <v>Metric</v>
      </c>
      <c r="AL850" s="40" t="str">
        <f t="shared" si="851"/>
        <v>Pre</v>
      </c>
      <c r="AM850" s="40">
        <f t="shared" si="847"/>
        <v>2</v>
      </c>
      <c r="AN850" s="40">
        <f>VLOOKUP(AM850,'Inputs_Metric 7'!$G$49:$H$51,2,FALSE)</f>
        <v>0.5</v>
      </c>
      <c r="AO850" s="104">
        <f>SUMIFS(
INDEX('Step 1_Metric 7'!$W$1:$AD$99999,    1,    MATCH(CONCATENATE($AL850," - ",$AI850),'Step 1_Metric 7'!$W$1:$AD$1,0))         :          INDEX('Step 1_Metric 7'!$W$1:$AD$99999,    99999,    MATCH(CONCATENATE($AL850," - ",$AI850),'Step 1_Metric 7'!$W$1:$AD$1,0)),
'Step 1_Metric 7'!$C$1:$C$99999,       $AM850,    'Step 1_Metric 7'!$D$1:$D$99999,     $AG850         )</f>
        <v>0</v>
      </c>
      <c r="AP850" s="104" t="str">
        <f t="shared" si="835"/>
        <v/>
      </c>
      <c r="AQ850" s="104" t="str">
        <f t="shared" si="836"/>
        <v/>
      </c>
      <c r="AR850" s="104" t="str">
        <f t="shared" si="837"/>
        <v/>
      </c>
      <c r="AS850" s="104" t="str">
        <f t="shared" si="838"/>
        <v/>
      </c>
      <c r="AT850" s="104">
        <f t="shared" si="839"/>
        <v>0</v>
      </c>
      <c r="AU850" s="104">
        <f t="shared" si="840"/>
        <v>0</v>
      </c>
    </row>
    <row r="851" spans="32:47" x14ac:dyDescent="0.25">
      <c r="AF851" s="40">
        <f t="shared" si="794"/>
        <v>36</v>
      </c>
      <c r="AG851" s="40" t="str">
        <f t="shared" si="833"/>
        <v/>
      </c>
      <c r="AH851" s="40">
        <f t="shared" si="843"/>
        <v>7</v>
      </c>
      <c r="AI851" s="40" t="str">
        <f t="shared" ref="AI851:AK851" si="859">AI827</f>
        <v>Labor Income</v>
      </c>
      <c r="AJ851" s="40">
        <f t="shared" si="859"/>
        <v>11</v>
      </c>
      <c r="AK851" s="40" t="str">
        <f t="shared" si="859"/>
        <v>Metric</v>
      </c>
      <c r="AL851" s="40" t="str">
        <f t="shared" si="851"/>
        <v>Pre</v>
      </c>
      <c r="AM851" s="40">
        <f t="shared" si="847"/>
        <v>20</v>
      </c>
      <c r="AN851" s="40">
        <f>VLOOKUP(AM851,'Inputs_Metric 7'!$G$49:$H$51,2,FALSE)</f>
        <v>0.05</v>
      </c>
      <c r="AO851" s="104">
        <f>SUMIFS(
INDEX('Step 1_Metric 7'!$W$1:$AD$99999,    1,    MATCH(CONCATENATE($AL851," - ",$AI851),'Step 1_Metric 7'!$W$1:$AD$1,0))         :          INDEX('Step 1_Metric 7'!$W$1:$AD$99999,    99999,    MATCH(CONCATENATE($AL851," - ",$AI851),'Step 1_Metric 7'!$W$1:$AD$1,0)),
'Step 1_Metric 7'!$C$1:$C$99999,       $AM851,    'Step 1_Metric 7'!$D$1:$D$99999,     $AG851         )</f>
        <v>0</v>
      </c>
      <c r="AP851" s="104" t="str">
        <f t="shared" si="835"/>
        <v/>
      </c>
      <c r="AQ851" s="104" t="str">
        <f t="shared" si="836"/>
        <v/>
      </c>
      <c r="AR851" s="104">
        <f t="shared" si="837"/>
        <v>0</v>
      </c>
      <c r="AS851" s="104">
        <f t="shared" si="838"/>
        <v>0</v>
      </c>
      <c r="AT851" s="104" t="str">
        <f t="shared" si="839"/>
        <v/>
      </c>
      <c r="AU851" s="104">
        <f t="shared" si="840"/>
        <v>0</v>
      </c>
    </row>
    <row r="852" spans="32:47" x14ac:dyDescent="0.25">
      <c r="AF852" s="40">
        <f t="shared" si="794"/>
        <v>36</v>
      </c>
      <c r="AG852" s="40" t="str">
        <f t="shared" si="833"/>
        <v/>
      </c>
      <c r="AH852" s="40">
        <f t="shared" si="843"/>
        <v>7</v>
      </c>
      <c r="AI852" s="40" t="str">
        <f t="shared" ref="AI852:AK852" si="860">AI828</f>
        <v>Labor Income</v>
      </c>
      <c r="AJ852" s="40">
        <f t="shared" si="860"/>
        <v>11</v>
      </c>
      <c r="AK852" s="40" t="str">
        <f t="shared" si="860"/>
        <v>Metric</v>
      </c>
      <c r="AL852" s="40" t="str">
        <f t="shared" si="851"/>
        <v>Pre</v>
      </c>
      <c r="AM852" s="40">
        <f t="shared" si="847"/>
        <v>100</v>
      </c>
      <c r="AN852" s="40">
        <f>VLOOKUP(AM852,'Inputs_Metric 7'!$G$49:$H$51,2,FALSE)</f>
        <v>0.01</v>
      </c>
      <c r="AO852" s="104">
        <f>SUMIFS(
INDEX('Step 1_Metric 7'!$W$1:$AD$99999,    1,    MATCH(CONCATENATE($AL852," - ",$AI852),'Step 1_Metric 7'!$W$1:$AD$1,0))         :          INDEX('Step 1_Metric 7'!$W$1:$AD$99999,    99999,    MATCH(CONCATENATE($AL852," - ",$AI852),'Step 1_Metric 7'!$W$1:$AD$1,0)),
'Step 1_Metric 7'!$C$1:$C$99999,       $AM852,    'Step 1_Metric 7'!$D$1:$D$99999,     $AG852         )</f>
        <v>0</v>
      </c>
      <c r="AP852" s="104">
        <f t="shared" si="835"/>
        <v>0</v>
      </c>
      <c r="AQ852" s="104">
        <f t="shared" si="836"/>
        <v>0</v>
      </c>
      <c r="AR852" s="104" t="str">
        <f t="shared" si="837"/>
        <v/>
      </c>
      <c r="AS852" s="104" t="str">
        <f t="shared" si="838"/>
        <v/>
      </c>
      <c r="AT852" s="104" t="str">
        <f t="shared" si="839"/>
        <v/>
      </c>
      <c r="AU852" s="104">
        <f t="shared" si="840"/>
        <v>0</v>
      </c>
    </row>
    <row r="853" spans="32:47" x14ac:dyDescent="0.25">
      <c r="AF853" s="40">
        <f t="shared" si="794"/>
        <v>36</v>
      </c>
      <c r="AG853" s="40" t="str">
        <f t="shared" si="833"/>
        <v/>
      </c>
      <c r="AH853" s="40">
        <f t="shared" si="843"/>
        <v>7</v>
      </c>
      <c r="AI853" s="40" t="str">
        <f t="shared" ref="AI853:AK853" si="861">AI829</f>
        <v>Labor Income</v>
      </c>
      <c r="AJ853" s="40">
        <f t="shared" si="861"/>
        <v>11</v>
      </c>
      <c r="AK853" s="40" t="str">
        <f t="shared" si="861"/>
        <v>Metric</v>
      </c>
      <c r="AL853" s="40" t="str">
        <f t="shared" si="851"/>
        <v>Post</v>
      </c>
      <c r="AM853" s="40">
        <f t="shared" si="847"/>
        <v>2</v>
      </c>
      <c r="AN853" s="40">
        <f>VLOOKUP(AM853,'Inputs_Metric 7'!$G$49:$H$51,2,FALSE)</f>
        <v>0.5</v>
      </c>
      <c r="AO853" s="104">
        <f>SUMIFS(
INDEX('Step 1_Metric 7'!$W$1:$AD$99999,    1,    MATCH(CONCATENATE($AL853," - ",$AI853),'Step 1_Metric 7'!$W$1:$AD$1,0))         :          INDEX('Step 1_Metric 7'!$W$1:$AD$99999,    99999,    MATCH(CONCATENATE($AL853," - ",$AI853),'Step 1_Metric 7'!$W$1:$AD$1,0)),
'Step 1_Metric 7'!$C$1:$C$99999,       $AM853,    'Step 1_Metric 7'!$D$1:$D$99999,     $AG853         )</f>
        <v>0</v>
      </c>
      <c r="AP853" s="104" t="str">
        <f t="shared" si="835"/>
        <v/>
      </c>
      <c r="AQ853" s="104" t="str">
        <f t="shared" si="836"/>
        <v/>
      </c>
      <c r="AR853" s="104" t="str">
        <f t="shared" si="837"/>
        <v/>
      </c>
      <c r="AS853" s="104" t="str">
        <f t="shared" si="838"/>
        <v/>
      </c>
      <c r="AT853" s="104">
        <f t="shared" si="839"/>
        <v>0</v>
      </c>
      <c r="AU853" s="104">
        <f t="shared" si="840"/>
        <v>0</v>
      </c>
    </row>
    <row r="854" spans="32:47" x14ac:dyDescent="0.25">
      <c r="AF854" s="40">
        <f t="shared" si="794"/>
        <v>36</v>
      </c>
      <c r="AG854" s="40" t="str">
        <f t="shared" si="833"/>
        <v/>
      </c>
      <c r="AH854" s="40">
        <f t="shared" si="843"/>
        <v>7</v>
      </c>
      <c r="AI854" s="40" t="str">
        <f t="shared" ref="AI854:AK854" si="862">AI830</f>
        <v>Labor Income</v>
      </c>
      <c r="AJ854" s="40">
        <f t="shared" si="862"/>
        <v>11</v>
      </c>
      <c r="AK854" s="40" t="str">
        <f t="shared" si="862"/>
        <v>Metric</v>
      </c>
      <c r="AL854" s="40" t="str">
        <f t="shared" si="851"/>
        <v>Post</v>
      </c>
      <c r="AM854" s="40">
        <f t="shared" si="847"/>
        <v>20</v>
      </c>
      <c r="AN854" s="40">
        <f>VLOOKUP(AM854,'Inputs_Metric 7'!$G$49:$H$51,2,FALSE)</f>
        <v>0.05</v>
      </c>
      <c r="AO854" s="104">
        <f>SUMIFS(
INDEX('Step 1_Metric 7'!$W$1:$AD$99999,    1,    MATCH(CONCATENATE($AL854," - ",$AI854),'Step 1_Metric 7'!$W$1:$AD$1,0))         :          INDEX('Step 1_Metric 7'!$W$1:$AD$99999,    99999,    MATCH(CONCATENATE($AL854," - ",$AI854),'Step 1_Metric 7'!$W$1:$AD$1,0)),
'Step 1_Metric 7'!$C$1:$C$99999,       $AM854,    'Step 1_Metric 7'!$D$1:$D$99999,     $AG854         )</f>
        <v>0</v>
      </c>
      <c r="AP854" s="104" t="str">
        <f t="shared" si="835"/>
        <v/>
      </c>
      <c r="AQ854" s="104" t="str">
        <f t="shared" si="836"/>
        <v/>
      </c>
      <c r="AR854" s="104">
        <f t="shared" si="837"/>
        <v>0</v>
      </c>
      <c r="AS854" s="104">
        <f t="shared" si="838"/>
        <v>0</v>
      </c>
      <c r="AT854" s="104" t="str">
        <f t="shared" si="839"/>
        <v/>
      </c>
      <c r="AU854" s="104">
        <f t="shared" si="840"/>
        <v>0</v>
      </c>
    </row>
    <row r="855" spans="32:47" x14ac:dyDescent="0.25">
      <c r="AF855" s="40">
        <f t="shared" si="794"/>
        <v>36</v>
      </c>
      <c r="AG855" s="40" t="str">
        <f t="shared" si="833"/>
        <v/>
      </c>
      <c r="AH855" s="40">
        <f t="shared" si="843"/>
        <v>7</v>
      </c>
      <c r="AI855" s="40" t="str">
        <f t="shared" ref="AI855:AK855" si="863">AI831</f>
        <v>Labor Income</v>
      </c>
      <c r="AJ855" s="40">
        <f t="shared" si="863"/>
        <v>11</v>
      </c>
      <c r="AK855" s="40" t="str">
        <f t="shared" si="863"/>
        <v>Metric</v>
      </c>
      <c r="AL855" s="40" t="str">
        <f t="shared" si="851"/>
        <v>Post</v>
      </c>
      <c r="AM855" s="40">
        <f t="shared" si="847"/>
        <v>100</v>
      </c>
      <c r="AN855" s="40">
        <f>VLOOKUP(AM855,'Inputs_Metric 7'!$G$49:$H$51,2,FALSE)</f>
        <v>0.01</v>
      </c>
      <c r="AO855" s="104">
        <f>SUMIFS(
INDEX('Step 1_Metric 7'!$W$1:$AD$99999,    1,    MATCH(CONCATENATE($AL855," - ",$AI855),'Step 1_Metric 7'!$W$1:$AD$1,0))         :          INDEX('Step 1_Metric 7'!$W$1:$AD$99999,    99999,    MATCH(CONCATENATE($AL855," - ",$AI855),'Step 1_Metric 7'!$W$1:$AD$1,0)),
'Step 1_Metric 7'!$C$1:$C$99999,       $AM855,    'Step 1_Metric 7'!$D$1:$D$99999,     $AG855         )</f>
        <v>0</v>
      </c>
      <c r="AP855" s="104">
        <f t="shared" si="835"/>
        <v>0</v>
      </c>
      <c r="AQ855" s="104">
        <f t="shared" si="836"/>
        <v>0</v>
      </c>
      <c r="AR855" s="104" t="str">
        <f t="shared" si="837"/>
        <v/>
      </c>
      <c r="AS855" s="104" t="str">
        <f t="shared" si="838"/>
        <v/>
      </c>
      <c r="AT855" s="104" t="str">
        <f t="shared" si="839"/>
        <v/>
      </c>
      <c r="AU855" s="104">
        <f t="shared" si="840"/>
        <v>0</v>
      </c>
    </row>
    <row r="856" spans="32:47" x14ac:dyDescent="0.25">
      <c r="AF856" s="40">
        <f t="shared" si="794"/>
        <v>36</v>
      </c>
      <c r="AG856" s="40" t="str">
        <f t="shared" si="833"/>
        <v/>
      </c>
      <c r="AH856" s="40">
        <f t="shared" si="843"/>
        <v>7</v>
      </c>
      <c r="AI856" s="40" t="str">
        <f t="shared" ref="AI856:AK856" si="864">AI832</f>
        <v>Employment</v>
      </c>
      <c r="AJ856" s="40">
        <f t="shared" si="864"/>
        <v>12</v>
      </c>
      <c r="AK856" s="40" t="str">
        <f t="shared" si="864"/>
        <v>Metric</v>
      </c>
      <c r="AL856" s="40" t="str">
        <f t="shared" si="851"/>
        <v>Pre</v>
      </c>
      <c r="AM856" s="40">
        <f t="shared" si="847"/>
        <v>2</v>
      </c>
      <c r="AN856" s="40">
        <f>VLOOKUP(AM856,'Inputs_Metric 7'!$G$49:$H$51,2,FALSE)</f>
        <v>0.5</v>
      </c>
      <c r="AO856" s="104">
        <f>SUMIFS(
INDEX('Step 1_Metric 7'!$W$1:$AD$99999,    1,    MATCH(CONCATENATE($AL856," - ",$AI856),'Step 1_Metric 7'!$W$1:$AD$1,0))         :          INDEX('Step 1_Metric 7'!$W$1:$AD$99999,    99999,    MATCH(CONCATENATE($AL856," - ",$AI856),'Step 1_Metric 7'!$W$1:$AD$1,0)),
'Step 1_Metric 7'!$C$1:$C$99999,       $AM856,    'Step 1_Metric 7'!$D$1:$D$99999,     $AG856         )</f>
        <v>0</v>
      </c>
      <c r="AP856" s="104" t="str">
        <f t="shared" si="835"/>
        <v/>
      </c>
      <c r="AQ856" s="104" t="str">
        <f t="shared" si="836"/>
        <v/>
      </c>
      <c r="AR856" s="104" t="str">
        <f t="shared" si="837"/>
        <v/>
      </c>
      <c r="AS856" s="104" t="str">
        <f t="shared" si="838"/>
        <v/>
      </c>
      <c r="AT856" s="104">
        <f t="shared" si="839"/>
        <v>0</v>
      </c>
      <c r="AU856" s="104">
        <f t="shared" si="840"/>
        <v>0</v>
      </c>
    </row>
    <row r="857" spans="32:47" x14ac:dyDescent="0.25">
      <c r="AF857" s="40">
        <f t="shared" si="794"/>
        <v>36</v>
      </c>
      <c r="AG857" s="40" t="str">
        <f t="shared" si="833"/>
        <v/>
      </c>
      <c r="AH857" s="40">
        <f t="shared" si="843"/>
        <v>7</v>
      </c>
      <c r="AI857" s="40" t="str">
        <f t="shared" ref="AI857:AK857" si="865">AI833</f>
        <v>Employment</v>
      </c>
      <c r="AJ857" s="40">
        <f t="shared" si="865"/>
        <v>12</v>
      </c>
      <c r="AK857" s="40" t="str">
        <f t="shared" si="865"/>
        <v>Metric</v>
      </c>
      <c r="AL857" s="40" t="str">
        <f t="shared" si="851"/>
        <v>Pre</v>
      </c>
      <c r="AM857" s="40">
        <f t="shared" si="847"/>
        <v>20</v>
      </c>
      <c r="AN857" s="40">
        <f>VLOOKUP(AM857,'Inputs_Metric 7'!$G$49:$H$51,2,FALSE)</f>
        <v>0.05</v>
      </c>
      <c r="AO857" s="104">
        <f>SUMIFS(
INDEX('Step 1_Metric 7'!$W$1:$AD$99999,    1,    MATCH(CONCATENATE($AL857," - ",$AI857),'Step 1_Metric 7'!$W$1:$AD$1,0))         :          INDEX('Step 1_Metric 7'!$W$1:$AD$99999,    99999,    MATCH(CONCATENATE($AL857," - ",$AI857),'Step 1_Metric 7'!$W$1:$AD$1,0)),
'Step 1_Metric 7'!$C$1:$C$99999,       $AM857,    'Step 1_Metric 7'!$D$1:$D$99999,     $AG857         )</f>
        <v>0</v>
      </c>
      <c r="AP857" s="104" t="str">
        <f t="shared" si="835"/>
        <v/>
      </c>
      <c r="AQ857" s="104" t="str">
        <f t="shared" si="836"/>
        <v/>
      </c>
      <c r="AR857" s="104">
        <f t="shared" si="837"/>
        <v>0</v>
      </c>
      <c r="AS857" s="104">
        <f t="shared" si="838"/>
        <v>0</v>
      </c>
      <c r="AT857" s="104" t="str">
        <f t="shared" si="839"/>
        <v/>
      </c>
      <c r="AU857" s="104">
        <f t="shared" si="840"/>
        <v>0</v>
      </c>
    </row>
    <row r="858" spans="32:47" x14ac:dyDescent="0.25">
      <c r="AF858" s="40">
        <f t="shared" si="794"/>
        <v>36</v>
      </c>
      <c r="AG858" s="40" t="str">
        <f t="shared" si="833"/>
        <v/>
      </c>
      <c r="AH858" s="40">
        <f t="shared" si="843"/>
        <v>7</v>
      </c>
      <c r="AI858" s="40" t="str">
        <f t="shared" ref="AI858:AK858" si="866">AI834</f>
        <v>Employment</v>
      </c>
      <c r="AJ858" s="40">
        <f t="shared" si="866"/>
        <v>12</v>
      </c>
      <c r="AK858" s="40" t="str">
        <f t="shared" si="866"/>
        <v>Metric</v>
      </c>
      <c r="AL858" s="40" t="str">
        <f t="shared" si="851"/>
        <v>Pre</v>
      </c>
      <c r="AM858" s="40">
        <f t="shared" si="847"/>
        <v>100</v>
      </c>
      <c r="AN858" s="40">
        <f>VLOOKUP(AM858,'Inputs_Metric 7'!$G$49:$H$51,2,FALSE)</f>
        <v>0.01</v>
      </c>
      <c r="AO858" s="104">
        <f>SUMIFS(
INDEX('Step 1_Metric 7'!$W$1:$AD$99999,    1,    MATCH(CONCATENATE($AL858," - ",$AI858),'Step 1_Metric 7'!$W$1:$AD$1,0))         :          INDEX('Step 1_Metric 7'!$W$1:$AD$99999,    99999,    MATCH(CONCATENATE($AL858," - ",$AI858),'Step 1_Metric 7'!$W$1:$AD$1,0)),
'Step 1_Metric 7'!$C$1:$C$99999,       $AM858,    'Step 1_Metric 7'!$D$1:$D$99999,     $AG858         )</f>
        <v>0</v>
      </c>
      <c r="AP858" s="104">
        <f t="shared" si="835"/>
        <v>0</v>
      </c>
      <c r="AQ858" s="104">
        <f t="shared" si="836"/>
        <v>0</v>
      </c>
      <c r="AR858" s="104" t="str">
        <f t="shared" si="837"/>
        <v/>
      </c>
      <c r="AS858" s="104" t="str">
        <f t="shared" si="838"/>
        <v/>
      </c>
      <c r="AT858" s="104" t="str">
        <f t="shared" si="839"/>
        <v/>
      </c>
      <c r="AU858" s="104">
        <f t="shared" si="840"/>
        <v>0</v>
      </c>
    </row>
    <row r="859" spans="32:47" x14ac:dyDescent="0.25">
      <c r="AF859" s="40">
        <f t="shared" si="794"/>
        <v>36</v>
      </c>
      <c r="AG859" s="40" t="str">
        <f t="shared" si="833"/>
        <v/>
      </c>
      <c r="AH859" s="40">
        <f t="shared" si="843"/>
        <v>7</v>
      </c>
      <c r="AI859" s="40" t="str">
        <f t="shared" ref="AI859:AK859" si="867">AI835</f>
        <v>Employment</v>
      </c>
      <c r="AJ859" s="40">
        <f t="shared" si="867"/>
        <v>12</v>
      </c>
      <c r="AK859" s="40" t="str">
        <f t="shared" si="867"/>
        <v>Metric</v>
      </c>
      <c r="AL859" s="40" t="str">
        <f t="shared" si="851"/>
        <v>Post</v>
      </c>
      <c r="AM859" s="40">
        <f t="shared" si="847"/>
        <v>2</v>
      </c>
      <c r="AN859" s="40">
        <f>VLOOKUP(AM859,'Inputs_Metric 7'!$G$49:$H$51,2,FALSE)</f>
        <v>0.5</v>
      </c>
      <c r="AO859" s="104">
        <f>SUMIFS(
INDEX('Step 1_Metric 7'!$W$1:$AD$99999,    1,    MATCH(CONCATENATE($AL859," - ",$AI859),'Step 1_Metric 7'!$W$1:$AD$1,0))         :          INDEX('Step 1_Metric 7'!$W$1:$AD$99999,    99999,    MATCH(CONCATENATE($AL859," - ",$AI859),'Step 1_Metric 7'!$W$1:$AD$1,0)),
'Step 1_Metric 7'!$C$1:$C$99999,       $AM859,    'Step 1_Metric 7'!$D$1:$D$99999,     $AG859         )</f>
        <v>0</v>
      </c>
      <c r="AP859" s="104" t="str">
        <f t="shared" si="835"/>
        <v/>
      </c>
      <c r="AQ859" s="104" t="str">
        <f t="shared" si="836"/>
        <v/>
      </c>
      <c r="AR859" s="104" t="str">
        <f t="shared" si="837"/>
        <v/>
      </c>
      <c r="AS859" s="104" t="str">
        <f t="shared" si="838"/>
        <v/>
      </c>
      <c r="AT859" s="104">
        <f t="shared" si="839"/>
        <v>0</v>
      </c>
      <c r="AU859" s="104">
        <f t="shared" si="840"/>
        <v>0</v>
      </c>
    </row>
    <row r="860" spans="32:47" x14ac:dyDescent="0.25">
      <c r="AF860" s="40">
        <f t="shared" si="794"/>
        <v>36</v>
      </c>
      <c r="AG860" s="40" t="str">
        <f t="shared" si="833"/>
        <v/>
      </c>
      <c r="AH860" s="40">
        <f t="shared" si="843"/>
        <v>7</v>
      </c>
      <c r="AI860" s="40" t="str">
        <f t="shared" ref="AI860:AK860" si="868">AI836</f>
        <v>Employment</v>
      </c>
      <c r="AJ860" s="40">
        <f t="shared" si="868"/>
        <v>12</v>
      </c>
      <c r="AK860" s="40" t="str">
        <f t="shared" si="868"/>
        <v>Metric</v>
      </c>
      <c r="AL860" s="40" t="str">
        <f t="shared" si="851"/>
        <v>Post</v>
      </c>
      <c r="AM860" s="40">
        <f t="shared" si="847"/>
        <v>20</v>
      </c>
      <c r="AN860" s="40">
        <f>VLOOKUP(AM860,'Inputs_Metric 7'!$G$49:$H$51,2,FALSE)</f>
        <v>0.05</v>
      </c>
      <c r="AO860" s="104">
        <f>SUMIFS(
INDEX('Step 1_Metric 7'!$W$1:$AD$99999,    1,    MATCH(CONCATENATE($AL860," - ",$AI860),'Step 1_Metric 7'!$W$1:$AD$1,0))         :          INDEX('Step 1_Metric 7'!$W$1:$AD$99999,    99999,    MATCH(CONCATENATE($AL860," - ",$AI860),'Step 1_Metric 7'!$W$1:$AD$1,0)),
'Step 1_Metric 7'!$C$1:$C$99999,       $AM860,    'Step 1_Metric 7'!$D$1:$D$99999,     $AG860         )</f>
        <v>0</v>
      </c>
      <c r="AP860" s="104" t="str">
        <f t="shared" si="835"/>
        <v/>
      </c>
      <c r="AQ860" s="104" t="str">
        <f t="shared" si="836"/>
        <v/>
      </c>
      <c r="AR860" s="104">
        <f t="shared" si="837"/>
        <v>0</v>
      </c>
      <c r="AS860" s="104">
        <f t="shared" si="838"/>
        <v>0</v>
      </c>
      <c r="AT860" s="104" t="str">
        <f t="shared" si="839"/>
        <v/>
      </c>
      <c r="AU860" s="104">
        <f t="shared" si="840"/>
        <v>0</v>
      </c>
    </row>
    <row r="861" spans="32:47" x14ac:dyDescent="0.25">
      <c r="AF861" s="40">
        <f t="shared" ref="AF861:AF924" si="869">AF837+1</f>
        <v>36</v>
      </c>
      <c r="AG861" s="40" t="str">
        <f t="shared" si="833"/>
        <v/>
      </c>
      <c r="AH861" s="40">
        <f t="shared" si="843"/>
        <v>7</v>
      </c>
      <c r="AI861" s="40" t="str">
        <f t="shared" ref="AI861:AK861" si="870">AI837</f>
        <v>Employment</v>
      </c>
      <c r="AJ861" s="40">
        <f t="shared" si="870"/>
        <v>12</v>
      </c>
      <c r="AK861" s="40" t="str">
        <f t="shared" si="870"/>
        <v>Metric</v>
      </c>
      <c r="AL861" s="40" t="str">
        <f t="shared" si="851"/>
        <v>Post</v>
      </c>
      <c r="AM861" s="40">
        <f t="shared" si="847"/>
        <v>100</v>
      </c>
      <c r="AN861" s="40">
        <f>VLOOKUP(AM861,'Inputs_Metric 7'!$G$49:$H$51,2,FALSE)</f>
        <v>0.01</v>
      </c>
      <c r="AO861" s="104">
        <f>SUMIFS(
INDEX('Step 1_Metric 7'!$W$1:$AD$99999,    1,    MATCH(CONCATENATE($AL861," - ",$AI861),'Step 1_Metric 7'!$W$1:$AD$1,0))         :          INDEX('Step 1_Metric 7'!$W$1:$AD$99999,    99999,    MATCH(CONCATENATE($AL861," - ",$AI861),'Step 1_Metric 7'!$W$1:$AD$1,0)),
'Step 1_Metric 7'!$C$1:$C$99999,       $AM861,    'Step 1_Metric 7'!$D$1:$D$99999,     $AG861         )</f>
        <v>0</v>
      </c>
      <c r="AP861" s="104">
        <f t="shared" si="835"/>
        <v>0</v>
      </c>
      <c r="AQ861" s="104">
        <f t="shared" si="836"/>
        <v>0</v>
      </c>
      <c r="AR861" s="104" t="str">
        <f t="shared" si="837"/>
        <v/>
      </c>
      <c r="AS861" s="104" t="str">
        <f t="shared" si="838"/>
        <v/>
      </c>
      <c r="AT861" s="104" t="str">
        <f t="shared" si="839"/>
        <v/>
      </c>
      <c r="AU861" s="104">
        <f t="shared" si="840"/>
        <v>0</v>
      </c>
    </row>
    <row r="862" spans="32:47" x14ac:dyDescent="0.25">
      <c r="AF862" s="40">
        <f t="shared" si="869"/>
        <v>36</v>
      </c>
      <c r="AG862" s="40" t="str">
        <f t="shared" si="833"/>
        <v/>
      </c>
      <c r="AH862" s="40">
        <f t="shared" si="843"/>
        <v>7</v>
      </c>
      <c r="AI862" s="40" t="str">
        <f t="shared" ref="AI862:AK862" si="871">AI838</f>
        <v>Output</v>
      </c>
      <c r="AJ862" s="40">
        <f t="shared" si="871"/>
        <v>1</v>
      </c>
      <c r="AK862" s="40" t="str">
        <f t="shared" si="871"/>
        <v>Priority Metric</v>
      </c>
      <c r="AL862" s="40" t="str">
        <f t="shared" si="851"/>
        <v>Pre</v>
      </c>
      <c r="AM862" s="40">
        <f t="shared" si="847"/>
        <v>2</v>
      </c>
      <c r="AN862" s="40">
        <f>VLOOKUP(AM862,'Inputs_Metric 7'!$G$49:$H$51,2,FALSE)</f>
        <v>0.5</v>
      </c>
      <c r="AO862" s="104">
        <f>SUMIFS(
INDEX('Step 1_Metric 7'!$W$1:$AD$99999,    1,    MATCH(CONCATENATE($AL862," - ",$AI862),'Step 1_Metric 7'!$W$1:$AD$1,0))         :          INDEX('Step 1_Metric 7'!$W$1:$AD$99999,    99999,    MATCH(CONCATENATE($AL862," - ",$AI862),'Step 1_Metric 7'!$W$1:$AD$1,0)),
'Step 1_Metric 7'!$C$1:$C$99999,       $AM862,    'Step 1_Metric 7'!$D$1:$D$99999,     $AG862         )</f>
        <v>0</v>
      </c>
      <c r="AP862" s="104" t="str">
        <f t="shared" si="835"/>
        <v/>
      </c>
      <c r="AQ862" s="104" t="str">
        <f t="shared" si="836"/>
        <v/>
      </c>
      <c r="AR862" s="104" t="str">
        <f t="shared" si="837"/>
        <v/>
      </c>
      <c r="AS862" s="104" t="str">
        <f t="shared" si="838"/>
        <v/>
      </c>
      <c r="AT862" s="104">
        <f t="shared" si="839"/>
        <v>0</v>
      </c>
      <c r="AU862" s="104">
        <f t="shared" si="840"/>
        <v>0</v>
      </c>
    </row>
    <row r="863" spans="32:47" x14ac:dyDescent="0.25">
      <c r="AF863" s="40">
        <f t="shared" si="869"/>
        <v>36</v>
      </c>
      <c r="AG863" s="40" t="str">
        <f t="shared" si="833"/>
        <v/>
      </c>
      <c r="AH863" s="40">
        <f t="shared" si="843"/>
        <v>7</v>
      </c>
      <c r="AI863" s="40" t="str">
        <f t="shared" ref="AI863:AK863" si="872">AI839</f>
        <v>Output</v>
      </c>
      <c r="AJ863" s="40">
        <f t="shared" si="872"/>
        <v>1</v>
      </c>
      <c r="AK863" s="40" t="str">
        <f t="shared" si="872"/>
        <v>Priority Metric</v>
      </c>
      <c r="AL863" s="40" t="str">
        <f t="shared" si="851"/>
        <v>Pre</v>
      </c>
      <c r="AM863" s="40">
        <f t="shared" si="847"/>
        <v>20</v>
      </c>
      <c r="AN863" s="40">
        <f>VLOOKUP(AM863,'Inputs_Metric 7'!$G$49:$H$51,2,FALSE)</f>
        <v>0.05</v>
      </c>
      <c r="AO863" s="104">
        <f>SUMIFS(
INDEX('Step 1_Metric 7'!$W$1:$AD$99999,    1,    MATCH(CONCATENATE($AL863," - ",$AI863),'Step 1_Metric 7'!$W$1:$AD$1,0))         :          INDEX('Step 1_Metric 7'!$W$1:$AD$99999,    99999,    MATCH(CONCATENATE($AL863," - ",$AI863),'Step 1_Metric 7'!$W$1:$AD$1,0)),
'Step 1_Metric 7'!$C$1:$C$99999,       $AM863,    'Step 1_Metric 7'!$D$1:$D$99999,     $AG863         )</f>
        <v>0</v>
      </c>
      <c r="AP863" s="104" t="str">
        <f t="shared" si="835"/>
        <v/>
      </c>
      <c r="AQ863" s="104" t="str">
        <f t="shared" si="836"/>
        <v/>
      </c>
      <c r="AR863" s="104">
        <f t="shared" si="837"/>
        <v>0</v>
      </c>
      <c r="AS863" s="104">
        <f t="shared" si="838"/>
        <v>0</v>
      </c>
      <c r="AT863" s="104" t="str">
        <f t="shared" si="839"/>
        <v/>
      </c>
      <c r="AU863" s="104">
        <f t="shared" si="840"/>
        <v>0</v>
      </c>
    </row>
    <row r="864" spans="32:47" x14ac:dyDescent="0.25">
      <c r="AF864" s="40">
        <f t="shared" si="869"/>
        <v>36</v>
      </c>
      <c r="AG864" s="40" t="str">
        <f t="shared" si="833"/>
        <v/>
      </c>
      <c r="AH864" s="40">
        <f t="shared" si="843"/>
        <v>7</v>
      </c>
      <c r="AI864" s="40" t="str">
        <f t="shared" ref="AI864:AK864" si="873">AI840</f>
        <v>Output</v>
      </c>
      <c r="AJ864" s="40">
        <f t="shared" si="873"/>
        <v>1</v>
      </c>
      <c r="AK864" s="40" t="str">
        <f t="shared" si="873"/>
        <v>Priority Metric</v>
      </c>
      <c r="AL864" s="40" t="str">
        <f t="shared" si="851"/>
        <v>Pre</v>
      </c>
      <c r="AM864" s="40">
        <f t="shared" si="847"/>
        <v>100</v>
      </c>
      <c r="AN864" s="40">
        <f>VLOOKUP(AM864,'Inputs_Metric 7'!$G$49:$H$51,2,FALSE)</f>
        <v>0.01</v>
      </c>
      <c r="AO864" s="104">
        <f>SUMIFS(
INDEX('Step 1_Metric 7'!$W$1:$AD$99999,    1,    MATCH(CONCATENATE($AL864," - ",$AI864),'Step 1_Metric 7'!$W$1:$AD$1,0))         :          INDEX('Step 1_Metric 7'!$W$1:$AD$99999,    99999,    MATCH(CONCATENATE($AL864," - ",$AI864),'Step 1_Metric 7'!$W$1:$AD$1,0)),
'Step 1_Metric 7'!$C$1:$C$99999,       $AM864,    'Step 1_Metric 7'!$D$1:$D$99999,     $AG864         )</f>
        <v>0</v>
      </c>
      <c r="AP864" s="104">
        <f t="shared" si="835"/>
        <v>0</v>
      </c>
      <c r="AQ864" s="104">
        <f t="shared" si="836"/>
        <v>0</v>
      </c>
      <c r="AR864" s="104" t="str">
        <f t="shared" si="837"/>
        <v/>
      </c>
      <c r="AS864" s="104" t="str">
        <f t="shared" si="838"/>
        <v/>
      </c>
      <c r="AT864" s="104" t="str">
        <f t="shared" si="839"/>
        <v/>
      </c>
      <c r="AU864" s="104">
        <f t="shared" si="840"/>
        <v>0</v>
      </c>
    </row>
    <row r="865" spans="32:47" x14ac:dyDescent="0.25">
      <c r="AF865" s="40">
        <f t="shared" si="869"/>
        <v>36</v>
      </c>
      <c r="AG865" s="40" t="str">
        <f t="shared" si="833"/>
        <v/>
      </c>
      <c r="AH865" s="40">
        <f t="shared" si="843"/>
        <v>7</v>
      </c>
      <c r="AI865" s="40" t="str">
        <f t="shared" ref="AI865:AK865" si="874">AI841</f>
        <v>Output</v>
      </c>
      <c r="AJ865" s="40">
        <f t="shared" si="874"/>
        <v>1</v>
      </c>
      <c r="AK865" s="40" t="str">
        <f t="shared" si="874"/>
        <v>Priority Metric</v>
      </c>
      <c r="AL865" s="40" t="str">
        <f t="shared" si="851"/>
        <v>Post</v>
      </c>
      <c r="AM865" s="40">
        <f t="shared" si="847"/>
        <v>2</v>
      </c>
      <c r="AN865" s="40">
        <f>VLOOKUP(AM865,'Inputs_Metric 7'!$G$49:$H$51,2,FALSE)</f>
        <v>0.5</v>
      </c>
      <c r="AO865" s="104">
        <f>SUMIFS(
INDEX('Step 1_Metric 7'!$W$1:$AD$99999,    1,    MATCH(CONCATENATE($AL865," - ",$AI865),'Step 1_Metric 7'!$W$1:$AD$1,0))         :          INDEX('Step 1_Metric 7'!$W$1:$AD$99999,    99999,    MATCH(CONCATENATE($AL865," - ",$AI865),'Step 1_Metric 7'!$W$1:$AD$1,0)),
'Step 1_Metric 7'!$C$1:$C$99999,       $AM865,    'Step 1_Metric 7'!$D$1:$D$99999,     $AG865         )</f>
        <v>0</v>
      </c>
      <c r="AP865" s="104" t="str">
        <f t="shared" si="835"/>
        <v/>
      </c>
      <c r="AQ865" s="104" t="str">
        <f t="shared" si="836"/>
        <v/>
      </c>
      <c r="AR865" s="104" t="str">
        <f t="shared" si="837"/>
        <v/>
      </c>
      <c r="AS865" s="104" t="str">
        <f t="shared" si="838"/>
        <v/>
      </c>
      <c r="AT865" s="104">
        <f t="shared" si="839"/>
        <v>0</v>
      </c>
      <c r="AU865" s="104">
        <f t="shared" si="840"/>
        <v>0</v>
      </c>
    </row>
    <row r="866" spans="32:47" x14ac:dyDescent="0.25">
      <c r="AF866" s="40">
        <f t="shared" si="869"/>
        <v>36</v>
      </c>
      <c r="AG866" s="40" t="str">
        <f t="shared" si="833"/>
        <v/>
      </c>
      <c r="AH866" s="40">
        <f t="shared" si="843"/>
        <v>7</v>
      </c>
      <c r="AI866" s="40" t="str">
        <f t="shared" ref="AI866:AK866" si="875">AI842</f>
        <v>Output</v>
      </c>
      <c r="AJ866" s="40">
        <f t="shared" si="875"/>
        <v>1</v>
      </c>
      <c r="AK866" s="40" t="str">
        <f t="shared" si="875"/>
        <v>Priority Metric</v>
      </c>
      <c r="AL866" s="40" t="str">
        <f t="shared" si="851"/>
        <v>Post</v>
      </c>
      <c r="AM866" s="40">
        <f t="shared" si="847"/>
        <v>20</v>
      </c>
      <c r="AN866" s="40">
        <f>VLOOKUP(AM866,'Inputs_Metric 7'!$G$49:$H$51,2,FALSE)</f>
        <v>0.05</v>
      </c>
      <c r="AO866" s="104">
        <f>SUMIFS(
INDEX('Step 1_Metric 7'!$W$1:$AD$99999,    1,    MATCH(CONCATENATE($AL866," - ",$AI866),'Step 1_Metric 7'!$W$1:$AD$1,0))         :          INDEX('Step 1_Metric 7'!$W$1:$AD$99999,    99999,    MATCH(CONCATENATE($AL866," - ",$AI866),'Step 1_Metric 7'!$W$1:$AD$1,0)),
'Step 1_Metric 7'!$C$1:$C$99999,       $AM866,    'Step 1_Metric 7'!$D$1:$D$99999,     $AG866         )</f>
        <v>0</v>
      </c>
      <c r="AP866" s="104" t="str">
        <f t="shared" si="835"/>
        <v/>
      </c>
      <c r="AQ866" s="104" t="str">
        <f t="shared" si="836"/>
        <v/>
      </c>
      <c r="AR866" s="104">
        <f t="shared" si="837"/>
        <v>0</v>
      </c>
      <c r="AS866" s="104">
        <f t="shared" si="838"/>
        <v>0</v>
      </c>
      <c r="AT866" s="104" t="str">
        <f t="shared" si="839"/>
        <v/>
      </c>
      <c r="AU866" s="104">
        <f t="shared" si="840"/>
        <v>0</v>
      </c>
    </row>
    <row r="867" spans="32:47" x14ac:dyDescent="0.25">
      <c r="AF867" s="40">
        <f t="shared" si="869"/>
        <v>36</v>
      </c>
      <c r="AG867" s="40" t="str">
        <f t="shared" si="833"/>
        <v/>
      </c>
      <c r="AH867" s="40">
        <f t="shared" si="843"/>
        <v>7</v>
      </c>
      <c r="AI867" s="40" t="str">
        <f t="shared" ref="AI867:AK867" si="876">AI843</f>
        <v>Output</v>
      </c>
      <c r="AJ867" s="40">
        <f t="shared" si="876"/>
        <v>1</v>
      </c>
      <c r="AK867" s="40" t="str">
        <f t="shared" si="876"/>
        <v>Priority Metric</v>
      </c>
      <c r="AL867" s="40" t="str">
        <f t="shared" si="851"/>
        <v>Post</v>
      </c>
      <c r="AM867" s="40">
        <f t="shared" si="847"/>
        <v>100</v>
      </c>
      <c r="AN867" s="40">
        <f>VLOOKUP(AM867,'Inputs_Metric 7'!$G$49:$H$51,2,FALSE)</f>
        <v>0.01</v>
      </c>
      <c r="AO867" s="104">
        <f>SUMIFS(
INDEX('Step 1_Metric 7'!$W$1:$AD$99999,    1,    MATCH(CONCATENATE($AL867," - ",$AI867),'Step 1_Metric 7'!$W$1:$AD$1,0))         :          INDEX('Step 1_Metric 7'!$W$1:$AD$99999,    99999,    MATCH(CONCATENATE($AL867," - ",$AI867),'Step 1_Metric 7'!$W$1:$AD$1,0)),
'Step 1_Metric 7'!$C$1:$C$99999,       $AM867,    'Step 1_Metric 7'!$D$1:$D$99999,     $AG867         )</f>
        <v>0</v>
      </c>
      <c r="AP867" s="104">
        <f t="shared" si="835"/>
        <v>0</v>
      </c>
      <c r="AQ867" s="104">
        <f t="shared" si="836"/>
        <v>0</v>
      </c>
      <c r="AR867" s="104" t="str">
        <f t="shared" si="837"/>
        <v/>
      </c>
      <c r="AS867" s="104" t="str">
        <f t="shared" si="838"/>
        <v/>
      </c>
      <c r="AT867" s="104" t="str">
        <f t="shared" si="839"/>
        <v/>
      </c>
      <c r="AU867" s="104">
        <f t="shared" si="840"/>
        <v>0</v>
      </c>
    </row>
    <row r="868" spans="32:47" x14ac:dyDescent="0.25">
      <c r="AF868" s="40">
        <f t="shared" si="869"/>
        <v>37</v>
      </c>
      <c r="AG868" s="40" t="str">
        <f t="shared" si="833"/>
        <v/>
      </c>
      <c r="AH868" s="40">
        <f t="shared" si="843"/>
        <v>7</v>
      </c>
      <c r="AI868" s="40" t="str">
        <f t="shared" ref="AI868:AK868" si="877">AI844</f>
        <v>Proprietor's Income</v>
      </c>
      <c r="AJ868" s="40">
        <f t="shared" si="877"/>
        <v>10</v>
      </c>
      <c r="AK868" s="40" t="str">
        <f t="shared" si="877"/>
        <v>Metric</v>
      </c>
      <c r="AL868" s="40" t="str">
        <f t="shared" si="851"/>
        <v>Pre</v>
      </c>
      <c r="AM868" s="40">
        <f t="shared" si="847"/>
        <v>2</v>
      </c>
      <c r="AN868" s="40">
        <f>VLOOKUP(AM868,'Inputs_Metric 7'!$G$49:$H$51,2,FALSE)</f>
        <v>0.5</v>
      </c>
      <c r="AO868" s="104">
        <f>SUMIFS(
INDEX('Step 1_Metric 7'!$W$1:$AD$99999,    1,    MATCH(CONCATENATE($AL868," - ",$AI868),'Step 1_Metric 7'!$W$1:$AD$1,0))         :          INDEX('Step 1_Metric 7'!$W$1:$AD$99999,    99999,    MATCH(CONCATENATE($AL868," - ",$AI868),'Step 1_Metric 7'!$W$1:$AD$1,0)),
'Step 1_Metric 7'!$C$1:$C$99999,       $AM868,    'Step 1_Metric 7'!$D$1:$D$99999,     $AG868         )</f>
        <v>0</v>
      </c>
      <c r="AP868" s="104" t="str">
        <f t="shared" si="835"/>
        <v/>
      </c>
      <c r="AQ868" s="104" t="str">
        <f t="shared" si="836"/>
        <v/>
      </c>
      <c r="AR868" s="104" t="str">
        <f t="shared" si="837"/>
        <v/>
      </c>
      <c r="AS868" s="104" t="str">
        <f t="shared" si="838"/>
        <v/>
      </c>
      <c r="AT868" s="104">
        <f t="shared" si="839"/>
        <v>0</v>
      </c>
      <c r="AU868" s="104">
        <f t="shared" si="840"/>
        <v>0</v>
      </c>
    </row>
    <row r="869" spans="32:47" x14ac:dyDescent="0.25">
      <c r="AF869" s="40">
        <f t="shared" si="869"/>
        <v>37</v>
      </c>
      <c r="AG869" s="40" t="str">
        <f t="shared" si="833"/>
        <v/>
      </c>
      <c r="AH869" s="40">
        <f t="shared" si="843"/>
        <v>7</v>
      </c>
      <c r="AI869" s="40" t="str">
        <f t="shared" ref="AI869:AK869" si="878">AI845</f>
        <v>Proprietor's Income</v>
      </c>
      <c r="AJ869" s="40">
        <f t="shared" si="878"/>
        <v>10</v>
      </c>
      <c r="AK869" s="40" t="str">
        <f t="shared" si="878"/>
        <v>Metric</v>
      </c>
      <c r="AL869" s="40" t="str">
        <f t="shared" si="851"/>
        <v>Pre</v>
      </c>
      <c r="AM869" s="40">
        <f t="shared" si="847"/>
        <v>20</v>
      </c>
      <c r="AN869" s="40">
        <f>VLOOKUP(AM869,'Inputs_Metric 7'!$G$49:$H$51,2,FALSE)</f>
        <v>0.05</v>
      </c>
      <c r="AO869" s="104">
        <f>SUMIFS(
INDEX('Step 1_Metric 7'!$W$1:$AD$99999,    1,    MATCH(CONCATENATE($AL869," - ",$AI869),'Step 1_Metric 7'!$W$1:$AD$1,0))         :          INDEX('Step 1_Metric 7'!$W$1:$AD$99999,    99999,    MATCH(CONCATENATE($AL869," - ",$AI869),'Step 1_Metric 7'!$W$1:$AD$1,0)),
'Step 1_Metric 7'!$C$1:$C$99999,       $AM869,    'Step 1_Metric 7'!$D$1:$D$99999,     $AG869         )</f>
        <v>0</v>
      </c>
      <c r="AP869" s="104" t="str">
        <f t="shared" si="835"/>
        <v/>
      </c>
      <c r="AQ869" s="104" t="str">
        <f t="shared" si="836"/>
        <v/>
      </c>
      <c r="AR869" s="104">
        <f t="shared" si="837"/>
        <v>0</v>
      </c>
      <c r="AS869" s="104">
        <f t="shared" si="838"/>
        <v>0</v>
      </c>
      <c r="AT869" s="104" t="str">
        <f t="shared" si="839"/>
        <v/>
      </c>
      <c r="AU869" s="104">
        <f t="shared" si="840"/>
        <v>0</v>
      </c>
    </row>
    <row r="870" spans="32:47" x14ac:dyDescent="0.25">
      <c r="AF870" s="40">
        <f t="shared" si="869"/>
        <v>37</v>
      </c>
      <c r="AG870" s="40" t="str">
        <f t="shared" si="833"/>
        <v/>
      </c>
      <c r="AH870" s="40">
        <f t="shared" si="843"/>
        <v>7</v>
      </c>
      <c r="AI870" s="40" t="str">
        <f t="shared" ref="AI870:AK870" si="879">AI846</f>
        <v>Proprietor's Income</v>
      </c>
      <c r="AJ870" s="40">
        <f t="shared" si="879"/>
        <v>10</v>
      </c>
      <c r="AK870" s="40" t="str">
        <f t="shared" si="879"/>
        <v>Metric</v>
      </c>
      <c r="AL870" s="40" t="str">
        <f t="shared" si="851"/>
        <v>Pre</v>
      </c>
      <c r="AM870" s="40">
        <f t="shared" si="847"/>
        <v>100</v>
      </c>
      <c r="AN870" s="40">
        <f>VLOOKUP(AM870,'Inputs_Metric 7'!$G$49:$H$51,2,FALSE)</f>
        <v>0.01</v>
      </c>
      <c r="AO870" s="104">
        <f>SUMIFS(
INDEX('Step 1_Metric 7'!$W$1:$AD$99999,    1,    MATCH(CONCATENATE($AL870," - ",$AI870),'Step 1_Metric 7'!$W$1:$AD$1,0))         :          INDEX('Step 1_Metric 7'!$W$1:$AD$99999,    99999,    MATCH(CONCATENATE($AL870," - ",$AI870),'Step 1_Metric 7'!$W$1:$AD$1,0)),
'Step 1_Metric 7'!$C$1:$C$99999,       $AM870,    'Step 1_Metric 7'!$D$1:$D$99999,     $AG870         )</f>
        <v>0</v>
      </c>
      <c r="AP870" s="104">
        <f t="shared" si="835"/>
        <v>0</v>
      </c>
      <c r="AQ870" s="104">
        <f t="shared" si="836"/>
        <v>0</v>
      </c>
      <c r="AR870" s="104" t="str">
        <f t="shared" si="837"/>
        <v/>
      </c>
      <c r="AS870" s="104" t="str">
        <f t="shared" si="838"/>
        <v/>
      </c>
      <c r="AT870" s="104" t="str">
        <f t="shared" si="839"/>
        <v/>
      </c>
      <c r="AU870" s="104">
        <f t="shared" si="840"/>
        <v>0</v>
      </c>
    </row>
    <row r="871" spans="32:47" x14ac:dyDescent="0.25">
      <c r="AF871" s="40">
        <f t="shared" si="869"/>
        <v>37</v>
      </c>
      <c r="AG871" s="40" t="str">
        <f t="shared" si="833"/>
        <v/>
      </c>
      <c r="AH871" s="40">
        <f t="shared" si="843"/>
        <v>7</v>
      </c>
      <c r="AI871" s="40" t="str">
        <f t="shared" ref="AI871:AK871" si="880">AI847</f>
        <v>Proprietor's Income</v>
      </c>
      <c r="AJ871" s="40">
        <f t="shared" si="880"/>
        <v>10</v>
      </c>
      <c r="AK871" s="40" t="str">
        <f t="shared" si="880"/>
        <v>Metric</v>
      </c>
      <c r="AL871" s="40" t="str">
        <f t="shared" si="851"/>
        <v>Post</v>
      </c>
      <c r="AM871" s="40">
        <f t="shared" si="847"/>
        <v>2</v>
      </c>
      <c r="AN871" s="40">
        <f>VLOOKUP(AM871,'Inputs_Metric 7'!$G$49:$H$51,2,FALSE)</f>
        <v>0.5</v>
      </c>
      <c r="AO871" s="104">
        <f>SUMIFS(
INDEX('Step 1_Metric 7'!$W$1:$AD$99999,    1,    MATCH(CONCATENATE($AL871," - ",$AI871),'Step 1_Metric 7'!$W$1:$AD$1,0))         :          INDEX('Step 1_Metric 7'!$W$1:$AD$99999,    99999,    MATCH(CONCATENATE($AL871," - ",$AI871),'Step 1_Metric 7'!$W$1:$AD$1,0)),
'Step 1_Metric 7'!$C$1:$C$99999,       $AM871,    'Step 1_Metric 7'!$D$1:$D$99999,     $AG871         )</f>
        <v>0</v>
      </c>
      <c r="AP871" s="104" t="str">
        <f t="shared" si="835"/>
        <v/>
      </c>
      <c r="AQ871" s="104" t="str">
        <f t="shared" si="836"/>
        <v/>
      </c>
      <c r="AR871" s="104" t="str">
        <f t="shared" si="837"/>
        <v/>
      </c>
      <c r="AS871" s="104" t="str">
        <f t="shared" si="838"/>
        <v/>
      </c>
      <c r="AT871" s="104">
        <f t="shared" si="839"/>
        <v>0</v>
      </c>
      <c r="AU871" s="104">
        <f t="shared" si="840"/>
        <v>0</v>
      </c>
    </row>
    <row r="872" spans="32:47" x14ac:dyDescent="0.25">
      <c r="AF872" s="40">
        <f t="shared" si="869"/>
        <v>37</v>
      </c>
      <c r="AG872" s="40" t="str">
        <f t="shared" si="833"/>
        <v/>
      </c>
      <c r="AH872" s="40">
        <f t="shared" si="843"/>
        <v>7</v>
      </c>
      <c r="AI872" s="40" t="str">
        <f t="shared" ref="AI872:AK872" si="881">AI848</f>
        <v>Proprietor's Income</v>
      </c>
      <c r="AJ872" s="40">
        <f t="shared" si="881"/>
        <v>10</v>
      </c>
      <c r="AK872" s="40" t="str">
        <f t="shared" si="881"/>
        <v>Metric</v>
      </c>
      <c r="AL872" s="40" t="str">
        <f t="shared" si="851"/>
        <v>Post</v>
      </c>
      <c r="AM872" s="40">
        <f t="shared" si="847"/>
        <v>20</v>
      </c>
      <c r="AN872" s="40">
        <f>VLOOKUP(AM872,'Inputs_Metric 7'!$G$49:$H$51,2,FALSE)</f>
        <v>0.05</v>
      </c>
      <c r="AO872" s="104">
        <f>SUMIFS(
INDEX('Step 1_Metric 7'!$W$1:$AD$99999,    1,    MATCH(CONCATENATE($AL872," - ",$AI872),'Step 1_Metric 7'!$W$1:$AD$1,0))         :          INDEX('Step 1_Metric 7'!$W$1:$AD$99999,    99999,    MATCH(CONCATENATE($AL872," - ",$AI872),'Step 1_Metric 7'!$W$1:$AD$1,0)),
'Step 1_Metric 7'!$C$1:$C$99999,       $AM872,    'Step 1_Metric 7'!$D$1:$D$99999,     $AG872         )</f>
        <v>0</v>
      </c>
      <c r="AP872" s="104" t="str">
        <f t="shared" si="835"/>
        <v/>
      </c>
      <c r="AQ872" s="104" t="str">
        <f t="shared" si="836"/>
        <v/>
      </c>
      <c r="AR872" s="104">
        <f t="shared" si="837"/>
        <v>0</v>
      </c>
      <c r="AS872" s="104">
        <f t="shared" si="838"/>
        <v>0</v>
      </c>
      <c r="AT872" s="104" t="str">
        <f t="shared" si="839"/>
        <v/>
      </c>
      <c r="AU872" s="104">
        <f t="shared" si="840"/>
        <v>0</v>
      </c>
    </row>
    <row r="873" spans="32:47" x14ac:dyDescent="0.25">
      <c r="AF873" s="40">
        <f t="shared" si="869"/>
        <v>37</v>
      </c>
      <c r="AG873" s="40" t="str">
        <f t="shared" si="833"/>
        <v/>
      </c>
      <c r="AH873" s="40">
        <f t="shared" si="843"/>
        <v>7</v>
      </c>
      <c r="AI873" s="40" t="str">
        <f t="shared" ref="AI873:AK873" si="882">AI849</f>
        <v>Proprietor's Income</v>
      </c>
      <c r="AJ873" s="40">
        <f t="shared" si="882"/>
        <v>10</v>
      </c>
      <c r="AK873" s="40" t="str">
        <f t="shared" si="882"/>
        <v>Metric</v>
      </c>
      <c r="AL873" s="40" t="str">
        <f t="shared" si="851"/>
        <v>Post</v>
      </c>
      <c r="AM873" s="40">
        <f t="shared" si="847"/>
        <v>100</v>
      </c>
      <c r="AN873" s="40">
        <f>VLOOKUP(AM873,'Inputs_Metric 7'!$G$49:$H$51,2,FALSE)</f>
        <v>0.01</v>
      </c>
      <c r="AO873" s="104">
        <f>SUMIFS(
INDEX('Step 1_Metric 7'!$W$1:$AD$99999,    1,    MATCH(CONCATENATE($AL873," - ",$AI873),'Step 1_Metric 7'!$W$1:$AD$1,0))         :          INDEX('Step 1_Metric 7'!$W$1:$AD$99999,    99999,    MATCH(CONCATENATE($AL873," - ",$AI873),'Step 1_Metric 7'!$W$1:$AD$1,0)),
'Step 1_Metric 7'!$C$1:$C$99999,       $AM873,    'Step 1_Metric 7'!$D$1:$D$99999,     $AG873         )</f>
        <v>0</v>
      </c>
      <c r="AP873" s="104">
        <f t="shared" si="835"/>
        <v>0</v>
      </c>
      <c r="AQ873" s="104">
        <f t="shared" si="836"/>
        <v>0</v>
      </c>
      <c r="AR873" s="104" t="str">
        <f t="shared" si="837"/>
        <v/>
      </c>
      <c r="AS873" s="104" t="str">
        <f t="shared" si="838"/>
        <v/>
      </c>
      <c r="AT873" s="104" t="str">
        <f t="shared" si="839"/>
        <v/>
      </c>
      <c r="AU873" s="104">
        <f t="shared" si="840"/>
        <v>0</v>
      </c>
    </row>
    <row r="874" spans="32:47" x14ac:dyDescent="0.25">
      <c r="AF874" s="40">
        <f t="shared" si="869"/>
        <v>37</v>
      </c>
      <c r="AG874" s="40" t="str">
        <f t="shared" si="833"/>
        <v/>
      </c>
      <c r="AH874" s="40">
        <f t="shared" si="843"/>
        <v>7</v>
      </c>
      <c r="AI874" s="40" t="str">
        <f t="shared" ref="AI874:AK874" si="883">AI850</f>
        <v>Labor Income</v>
      </c>
      <c r="AJ874" s="40">
        <f t="shared" si="883"/>
        <v>11</v>
      </c>
      <c r="AK874" s="40" t="str">
        <f t="shared" si="883"/>
        <v>Metric</v>
      </c>
      <c r="AL874" s="40" t="str">
        <f t="shared" si="851"/>
        <v>Pre</v>
      </c>
      <c r="AM874" s="40">
        <f t="shared" si="847"/>
        <v>2</v>
      </c>
      <c r="AN874" s="40">
        <f>VLOOKUP(AM874,'Inputs_Metric 7'!$G$49:$H$51,2,FALSE)</f>
        <v>0.5</v>
      </c>
      <c r="AO874" s="104">
        <f>SUMIFS(
INDEX('Step 1_Metric 7'!$W$1:$AD$99999,    1,    MATCH(CONCATENATE($AL874," - ",$AI874),'Step 1_Metric 7'!$W$1:$AD$1,0))         :          INDEX('Step 1_Metric 7'!$W$1:$AD$99999,    99999,    MATCH(CONCATENATE($AL874," - ",$AI874),'Step 1_Metric 7'!$W$1:$AD$1,0)),
'Step 1_Metric 7'!$C$1:$C$99999,       $AM874,    'Step 1_Metric 7'!$D$1:$D$99999,     $AG874         )</f>
        <v>0</v>
      </c>
      <c r="AP874" s="104" t="str">
        <f t="shared" si="835"/>
        <v/>
      </c>
      <c r="AQ874" s="104" t="str">
        <f t="shared" si="836"/>
        <v/>
      </c>
      <c r="AR874" s="104" t="str">
        <f t="shared" si="837"/>
        <v/>
      </c>
      <c r="AS874" s="104" t="str">
        <f t="shared" si="838"/>
        <v/>
      </c>
      <c r="AT874" s="104">
        <f t="shared" si="839"/>
        <v>0</v>
      </c>
      <c r="AU874" s="104">
        <f t="shared" si="840"/>
        <v>0</v>
      </c>
    </row>
    <row r="875" spans="32:47" x14ac:dyDescent="0.25">
      <c r="AF875" s="40">
        <f t="shared" si="869"/>
        <v>37</v>
      </c>
      <c r="AG875" s="40" t="str">
        <f t="shared" si="833"/>
        <v/>
      </c>
      <c r="AH875" s="40">
        <f t="shared" si="843"/>
        <v>7</v>
      </c>
      <c r="AI875" s="40" t="str">
        <f t="shared" ref="AI875:AK875" si="884">AI851</f>
        <v>Labor Income</v>
      </c>
      <c r="AJ875" s="40">
        <f t="shared" si="884"/>
        <v>11</v>
      </c>
      <c r="AK875" s="40" t="str">
        <f t="shared" si="884"/>
        <v>Metric</v>
      </c>
      <c r="AL875" s="40" t="str">
        <f t="shared" si="851"/>
        <v>Pre</v>
      </c>
      <c r="AM875" s="40">
        <f t="shared" si="847"/>
        <v>20</v>
      </c>
      <c r="AN875" s="40">
        <f>VLOOKUP(AM875,'Inputs_Metric 7'!$G$49:$H$51,2,FALSE)</f>
        <v>0.05</v>
      </c>
      <c r="AO875" s="104">
        <f>SUMIFS(
INDEX('Step 1_Metric 7'!$W$1:$AD$99999,    1,    MATCH(CONCATENATE($AL875," - ",$AI875),'Step 1_Metric 7'!$W$1:$AD$1,0))         :          INDEX('Step 1_Metric 7'!$W$1:$AD$99999,    99999,    MATCH(CONCATENATE($AL875," - ",$AI875),'Step 1_Metric 7'!$W$1:$AD$1,0)),
'Step 1_Metric 7'!$C$1:$C$99999,       $AM875,    'Step 1_Metric 7'!$D$1:$D$99999,     $AG875         )</f>
        <v>0</v>
      </c>
      <c r="AP875" s="104" t="str">
        <f t="shared" si="835"/>
        <v/>
      </c>
      <c r="AQ875" s="104" t="str">
        <f t="shared" si="836"/>
        <v/>
      </c>
      <c r="AR875" s="104">
        <f t="shared" si="837"/>
        <v>0</v>
      </c>
      <c r="AS875" s="104">
        <f t="shared" si="838"/>
        <v>0</v>
      </c>
      <c r="AT875" s="104" t="str">
        <f t="shared" si="839"/>
        <v/>
      </c>
      <c r="AU875" s="104">
        <f t="shared" si="840"/>
        <v>0</v>
      </c>
    </row>
    <row r="876" spans="32:47" x14ac:dyDescent="0.25">
      <c r="AF876" s="40">
        <f t="shared" si="869"/>
        <v>37</v>
      </c>
      <c r="AG876" s="40" t="str">
        <f t="shared" si="833"/>
        <v/>
      </c>
      <c r="AH876" s="40">
        <f t="shared" si="843"/>
        <v>7</v>
      </c>
      <c r="AI876" s="40" t="str">
        <f t="shared" ref="AI876:AK876" si="885">AI852</f>
        <v>Labor Income</v>
      </c>
      <c r="AJ876" s="40">
        <f t="shared" si="885"/>
        <v>11</v>
      </c>
      <c r="AK876" s="40" t="str">
        <f t="shared" si="885"/>
        <v>Metric</v>
      </c>
      <c r="AL876" s="40" t="str">
        <f t="shared" si="851"/>
        <v>Pre</v>
      </c>
      <c r="AM876" s="40">
        <f t="shared" si="847"/>
        <v>100</v>
      </c>
      <c r="AN876" s="40">
        <f>VLOOKUP(AM876,'Inputs_Metric 7'!$G$49:$H$51,2,FALSE)</f>
        <v>0.01</v>
      </c>
      <c r="AO876" s="104">
        <f>SUMIFS(
INDEX('Step 1_Metric 7'!$W$1:$AD$99999,    1,    MATCH(CONCATENATE($AL876," - ",$AI876),'Step 1_Metric 7'!$W$1:$AD$1,0))         :          INDEX('Step 1_Metric 7'!$W$1:$AD$99999,    99999,    MATCH(CONCATENATE($AL876," - ",$AI876),'Step 1_Metric 7'!$W$1:$AD$1,0)),
'Step 1_Metric 7'!$C$1:$C$99999,       $AM876,    'Step 1_Metric 7'!$D$1:$D$99999,     $AG876         )</f>
        <v>0</v>
      </c>
      <c r="AP876" s="104">
        <f t="shared" si="835"/>
        <v>0</v>
      </c>
      <c r="AQ876" s="104">
        <f t="shared" si="836"/>
        <v>0</v>
      </c>
      <c r="AR876" s="104" t="str">
        <f t="shared" si="837"/>
        <v/>
      </c>
      <c r="AS876" s="104" t="str">
        <f t="shared" si="838"/>
        <v/>
      </c>
      <c r="AT876" s="104" t="str">
        <f t="shared" si="839"/>
        <v/>
      </c>
      <c r="AU876" s="104">
        <f t="shared" si="840"/>
        <v>0</v>
      </c>
    </row>
    <row r="877" spans="32:47" x14ac:dyDescent="0.25">
      <c r="AF877" s="40">
        <f t="shared" si="869"/>
        <v>37</v>
      </c>
      <c r="AG877" s="40" t="str">
        <f t="shared" si="833"/>
        <v/>
      </c>
      <c r="AH877" s="40">
        <f t="shared" si="843"/>
        <v>7</v>
      </c>
      <c r="AI877" s="40" t="str">
        <f t="shared" ref="AI877:AK877" si="886">AI853</f>
        <v>Labor Income</v>
      </c>
      <c r="AJ877" s="40">
        <f t="shared" si="886"/>
        <v>11</v>
      </c>
      <c r="AK877" s="40" t="str">
        <f t="shared" si="886"/>
        <v>Metric</v>
      </c>
      <c r="AL877" s="40" t="str">
        <f t="shared" si="851"/>
        <v>Post</v>
      </c>
      <c r="AM877" s="40">
        <f t="shared" si="847"/>
        <v>2</v>
      </c>
      <c r="AN877" s="40">
        <f>VLOOKUP(AM877,'Inputs_Metric 7'!$G$49:$H$51,2,FALSE)</f>
        <v>0.5</v>
      </c>
      <c r="AO877" s="104">
        <f>SUMIFS(
INDEX('Step 1_Metric 7'!$W$1:$AD$99999,    1,    MATCH(CONCATENATE($AL877," - ",$AI877),'Step 1_Metric 7'!$W$1:$AD$1,0))         :          INDEX('Step 1_Metric 7'!$W$1:$AD$99999,    99999,    MATCH(CONCATENATE($AL877," - ",$AI877),'Step 1_Metric 7'!$W$1:$AD$1,0)),
'Step 1_Metric 7'!$C$1:$C$99999,       $AM877,    'Step 1_Metric 7'!$D$1:$D$99999,     $AG877         )</f>
        <v>0</v>
      </c>
      <c r="AP877" s="104" t="str">
        <f t="shared" si="835"/>
        <v/>
      </c>
      <c r="AQ877" s="104" t="str">
        <f t="shared" si="836"/>
        <v/>
      </c>
      <c r="AR877" s="104" t="str">
        <f t="shared" si="837"/>
        <v/>
      </c>
      <c r="AS877" s="104" t="str">
        <f t="shared" si="838"/>
        <v/>
      </c>
      <c r="AT877" s="104">
        <f t="shared" si="839"/>
        <v>0</v>
      </c>
      <c r="AU877" s="104">
        <f t="shared" si="840"/>
        <v>0</v>
      </c>
    </row>
    <row r="878" spans="32:47" x14ac:dyDescent="0.25">
      <c r="AF878" s="40">
        <f t="shared" si="869"/>
        <v>37</v>
      </c>
      <c r="AG878" s="40" t="str">
        <f t="shared" si="833"/>
        <v/>
      </c>
      <c r="AH878" s="40">
        <f t="shared" si="843"/>
        <v>7</v>
      </c>
      <c r="AI878" s="40" t="str">
        <f t="shared" ref="AI878:AK878" si="887">AI854</f>
        <v>Labor Income</v>
      </c>
      <c r="AJ878" s="40">
        <f t="shared" si="887"/>
        <v>11</v>
      </c>
      <c r="AK878" s="40" t="str">
        <f t="shared" si="887"/>
        <v>Metric</v>
      </c>
      <c r="AL878" s="40" t="str">
        <f t="shared" si="851"/>
        <v>Post</v>
      </c>
      <c r="AM878" s="40">
        <f t="shared" si="847"/>
        <v>20</v>
      </c>
      <c r="AN878" s="40">
        <f>VLOOKUP(AM878,'Inputs_Metric 7'!$G$49:$H$51,2,FALSE)</f>
        <v>0.05</v>
      </c>
      <c r="AO878" s="104">
        <f>SUMIFS(
INDEX('Step 1_Metric 7'!$W$1:$AD$99999,    1,    MATCH(CONCATENATE($AL878," - ",$AI878),'Step 1_Metric 7'!$W$1:$AD$1,0))         :          INDEX('Step 1_Metric 7'!$W$1:$AD$99999,    99999,    MATCH(CONCATENATE($AL878," - ",$AI878),'Step 1_Metric 7'!$W$1:$AD$1,0)),
'Step 1_Metric 7'!$C$1:$C$99999,       $AM878,    'Step 1_Metric 7'!$D$1:$D$99999,     $AG878         )</f>
        <v>0</v>
      </c>
      <c r="AP878" s="104" t="str">
        <f t="shared" si="835"/>
        <v/>
      </c>
      <c r="AQ878" s="104" t="str">
        <f t="shared" si="836"/>
        <v/>
      </c>
      <c r="AR878" s="104">
        <f t="shared" si="837"/>
        <v>0</v>
      </c>
      <c r="AS878" s="104">
        <f t="shared" si="838"/>
        <v>0</v>
      </c>
      <c r="AT878" s="104" t="str">
        <f t="shared" si="839"/>
        <v/>
      </c>
      <c r="AU878" s="104">
        <f t="shared" si="840"/>
        <v>0</v>
      </c>
    </row>
    <row r="879" spans="32:47" x14ac:dyDescent="0.25">
      <c r="AF879" s="40">
        <f t="shared" si="869"/>
        <v>37</v>
      </c>
      <c r="AG879" s="40" t="str">
        <f t="shared" si="833"/>
        <v/>
      </c>
      <c r="AH879" s="40">
        <f t="shared" si="843"/>
        <v>7</v>
      </c>
      <c r="AI879" s="40" t="str">
        <f t="shared" ref="AI879:AK879" si="888">AI855</f>
        <v>Labor Income</v>
      </c>
      <c r="AJ879" s="40">
        <f t="shared" si="888"/>
        <v>11</v>
      </c>
      <c r="AK879" s="40" t="str">
        <f t="shared" si="888"/>
        <v>Metric</v>
      </c>
      <c r="AL879" s="40" t="str">
        <f t="shared" si="851"/>
        <v>Post</v>
      </c>
      <c r="AM879" s="40">
        <f t="shared" si="847"/>
        <v>100</v>
      </c>
      <c r="AN879" s="40">
        <f>VLOOKUP(AM879,'Inputs_Metric 7'!$G$49:$H$51,2,FALSE)</f>
        <v>0.01</v>
      </c>
      <c r="AO879" s="104">
        <f>SUMIFS(
INDEX('Step 1_Metric 7'!$W$1:$AD$99999,    1,    MATCH(CONCATENATE($AL879," - ",$AI879),'Step 1_Metric 7'!$W$1:$AD$1,0))         :          INDEX('Step 1_Metric 7'!$W$1:$AD$99999,    99999,    MATCH(CONCATENATE($AL879," - ",$AI879),'Step 1_Metric 7'!$W$1:$AD$1,0)),
'Step 1_Metric 7'!$C$1:$C$99999,       $AM879,    'Step 1_Metric 7'!$D$1:$D$99999,     $AG879         )</f>
        <v>0</v>
      </c>
      <c r="AP879" s="104">
        <f t="shared" si="835"/>
        <v>0</v>
      </c>
      <c r="AQ879" s="104">
        <f t="shared" si="836"/>
        <v>0</v>
      </c>
      <c r="AR879" s="104" t="str">
        <f t="shared" si="837"/>
        <v/>
      </c>
      <c r="AS879" s="104" t="str">
        <f t="shared" si="838"/>
        <v/>
      </c>
      <c r="AT879" s="104" t="str">
        <f t="shared" si="839"/>
        <v/>
      </c>
      <c r="AU879" s="104">
        <f t="shared" si="840"/>
        <v>0</v>
      </c>
    </row>
    <row r="880" spans="32:47" x14ac:dyDescent="0.25">
      <c r="AF880" s="40">
        <f t="shared" si="869"/>
        <v>37</v>
      </c>
      <c r="AG880" s="40" t="str">
        <f t="shared" si="833"/>
        <v/>
      </c>
      <c r="AH880" s="40">
        <f t="shared" si="843"/>
        <v>7</v>
      </c>
      <c r="AI880" s="40" t="str">
        <f t="shared" ref="AI880:AK880" si="889">AI856</f>
        <v>Employment</v>
      </c>
      <c r="AJ880" s="40">
        <f t="shared" si="889"/>
        <v>12</v>
      </c>
      <c r="AK880" s="40" t="str">
        <f t="shared" si="889"/>
        <v>Metric</v>
      </c>
      <c r="AL880" s="40" t="str">
        <f t="shared" si="851"/>
        <v>Pre</v>
      </c>
      <c r="AM880" s="40">
        <f t="shared" si="847"/>
        <v>2</v>
      </c>
      <c r="AN880" s="40">
        <f>VLOOKUP(AM880,'Inputs_Metric 7'!$G$49:$H$51,2,FALSE)</f>
        <v>0.5</v>
      </c>
      <c r="AO880" s="104">
        <f>SUMIFS(
INDEX('Step 1_Metric 7'!$W$1:$AD$99999,    1,    MATCH(CONCATENATE($AL880," - ",$AI880),'Step 1_Metric 7'!$W$1:$AD$1,0))         :          INDEX('Step 1_Metric 7'!$W$1:$AD$99999,    99999,    MATCH(CONCATENATE($AL880," - ",$AI880),'Step 1_Metric 7'!$W$1:$AD$1,0)),
'Step 1_Metric 7'!$C$1:$C$99999,       $AM880,    'Step 1_Metric 7'!$D$1:$D$99999,     $AG880         )</f>
        <v>0</v>
      </c>
      <c r="AP880" s="104" t="str">
        <f t="shared" si="835"/>
        <v/>
      </c>
      <c r="AQ880" s="104" t="str">
        <f t="shared" si="836"/>
        <v/>
      </c>
      <c r="AR880" s="104" t="str">
        <f t="shared" si="837"/>
        <v/>
      </c>
      <c r="AS880" s="104" t="str">
        <f t="shared" si="838"/>
        <v/>
      </c>
      <c r="AT880" s="104">
        <f t="shared" si="839"/>
        <v>0</v>
      </c>
      <c r="AU880" s="104">
        <f t="shared" si="840"/>
        <v>0</v>
      </c>
    </row>
    <row r="881" spans="32:47" x14ac:dyDescent="0.25">
      <c r="AF881" s="40">
        <f t="shared" si="869"/>
        <v>37</v>
      </c>
      <c r="AG881" s="40" t="str">
        <f t="shared" si="833"/>
        <v/>
      </c>
      <c r="AH881" s="40">
        <f t="shared" si="843"/>
        <v>7</v>
      </c>
      <c r="AI881" s="40" t="str">
        <f t="shared" ref="AI881:AK881" si="890">AI857</f>
        <v>Employment</v>
      </c>
      <c r="AJ881" s="40">
        <f t="shared" si="890"/>
        <v>12</v>
      </c>
      <c r="AK881" s="40" t="str">
        <f t="shared" si="890"/>
        <v>Metric</v>
      </c>
      <c r="AL881" s="40" t="str">
        <f t="shared" si="851"/>
        <v>Pre</v>
      </c>
      <c r="AM881" s="40">
        <f t="shared" si="847"/>
        <v>20</v>
      </c>
      <c r="AN881" s="40">
        <f>VLOOKUP(AM881,'Inputs_Metric 7'!$G$49:$H$51,2,FALSE)</f>
        <v>0.05</v>
      </c>
      <c r="AO881" s="104">
        <f>SUMIFS(
INDEX('Step 1_Metric 7'!$W$1:$AD$99999,    1,    MATCH(CONCATENATE($AL881," - ",$AI881),'Step 1_Metric 7'!$W$1:$AD$1,0))         :          INDEX('Step 1_Metric 7'!$W$1:$AD$99999,    99999,    MATCH(CONCATENATE($AL881," - ",$AI881),'Step 1_Metric 7'!$W$1:$AD$1,0)),
'Step 1_Metric 7'!$C$1:$C$99999,       $AM881,    'Step 1_Metric 7'!$D$1:$D$99999,     $AG881         )</f>
        <v>0</v>
      </c>
      <c r="AP881" s="104" t="str">
        <f t="shared" si="835"/>
        <v/>
      </c>
      <c r="AQ881" s="104" t="str">
        <f t="shared" si="836"/>
        <v/>
      </c>
      <c r="AR881" s="104">
        <f t="shared" si="837"/>
        <v>0</v>
      </c>
      <c r="AS881" s="104">
        <f t="shared" si="838"/>
        <v>0</v>
      </c>
      <c r="AT881" s="104" t="str">
        <f t="shared" si="839"/>
        <v/>
      </c>
      <c r="AU881" s="104">
        <f t="shared" si="840"/>
        <v>0</v>
      </c>
    </row>
    <row r="882" spans="32:47" x14ac:dyDescent="0.25">
      <c r="AF882" s="40">
        <f t="shared" si="869"/>
        <v>37</v>
      </c>
      <c r="AG882" s="40" t="str">
        <f t="shared" si="833"/>
        <v/>
      </c>
      <c r="AH882" s="40">
        <f t="shared" si="843"/>
        <v>7</v>
      </c>
      <c r="AI882" s="40" t="str">
        <f t="shared" ref="AI882:AK882" si="891">AI858</f>
        <v>Employment</v>
      </c>
      <c r="AJ882" s="40">
        <f t="shared" si="891"/>
        <v>12</v>
      </c>
      <c r="AK882" s="40" t="str">
        <f t="shared" si="891"/>
        <v>Metric</v>
      </c>
      <c r="AL882" s="40" t="str">
        <f t="shared" si="851"/>
        <v>Pre</v>
      </c>
      <c r="AM882" s="40">
        <f t="shared" si="847"/>
        <v>100</v>
      </c>
      <c r="AN882" s="40">
        <f>VLOOKUP(AM882,'Inputs_Metric 7'!$G$49:$H$51,2,FALSE)</f>
        <v>0.01</v>
      </c>
      <c r="AO882" s="104">
        <f>SUMIFS(
INDEX('Step 1_Metric 7'!$W$1:$AD$99999,    1,    MATCH(CONCATENATE($AL882," - ",$AI882),'Step 1_Metric 7'!$W$1:$AD$1,0))         :          INDEX('Step 1_Metric 7'!$W$1:$AD$99999,    99999,    MATCH(CONCATENATE($AL882," - ",$AI882),'Step 1_Metric 7'!$W$1:$AD$1,0)),
'Step 1_Metric 7'!$C$1:$C$99999,       $AM882,    'Step 1_Metric 7'!$D$1:$D$99999,     $AG882         )</f>
        <v>0</v>
      </c>
      <c r="AP882" s="104">
        <f t="shared" si="835"/>
        <v>0</v>
      </c>
      <c r="AQ882" s="104">
        <f t="shared" si="836"/>
        <v>0</v>
      </c>
      <c r="AR882" s="104" t="str">
        <f t="shared" si="837"/>
        <v/>
      </c>
      <c r="AS882" s="104" t="str">
        <f t="shared" si="838"/>
        <v/>
      </c>
      <c r="AT882" s="104" t="str">
        <f t="shared" si="839"/>
        <v/>
      </c>
      <c r="AU882" s="104">
        <f t="shared" si="840"/>
        <v>0</v>
      </c>
    </row>
    <row r="883" spans="32:47" x14ac:dyDescent="0.25">
      <c r="AF883" s="40">
        <f t="shared" si="869"/>
        <v>37</v>
      </c>
      <c r="AG883" s="40" t="str">
        <f t="shared" si="833"/>
        <v/>
      </c>
      <c r="AH883" s="40">
        <f t="shared" si="843"/>
        <v>7</v>
      </c>
      <c r="AI883" s="40" t="str">
        <f t="shared" ref="AI883:AK883" si="892">AI859</f>
        <v>Employment</v>
      </c>
      <c r="AJ883" s="40">
        <f t="shared" si="892"/>
        <v>12</v>
      </c>
      <c r="AK883" s="40" t="str">
        <f t="shared" si="892"/>
        <v>Metric</v>
      </c>
      <c r="AL883" s="40" t="str">
        <f t="shared" si="851"/>
        <v>Post</v>
      </c>
      <c r="AM883" s="40">
        <f t="shared" si="847"/>
        <v>2</v>
      </c>
      <c r="AN883" s="40">
        <f>VLOOKUP(AM883,'Inputs_Metric 7'!$G$49:$H$51,2,FALSE)</f>
        <v>0.5</v>
      </c>
      <c r="AO883" s="104">
        <f>SUMIFS(
INDEX('Step 1_Metric 7'!$W$1:$AD$99999,    1,    MATCH(CONCATENATE($AL883," - ",$AI883),'Step 1_Metric 7'!$W$1:$AD$1,0))         :          INDEX('Step 1_Metric 7'!$W$1:$AD$99999,    99999,    MATCH(CONCATENATE($AL883," - ",$AI883),'Step 1_Metric 7'!$W$1:$AD$1,0)),
'Step 1_Metric 7'!$C$1:$C$99999,       $AM883,    'Step 1_Metric 7'!$D$1:$D$99999,     $AG883         )</f>
        <v>0</v>
      </c>
      <c r="AP883" s="104" t="str">
        <f t="shared" si="835"/>
        <v/>
      </c>
      <c r="AQ883" s="104" t="str">
        <f t="shared" si="836"/>
        <v/>
      </c>
      <c r="AR883" s="104" t="str">
        <f t="shared" si="837"/>
        <v/>
      </c>
      <c r="AS883" s="104" t="str">
        <f t="shared" si="838"/>
        <v/>
      </c>
      <c r="AT883" s="104">
        <f t="shared" si="839"/>
        <v>0</v>
      </c>
      <c r="AU883" s="104">
        <f t="shared" si="840"/>
        <v>0</v>
      </c>
    </row>
    <row r="884" spans="32:47" x14ac:dyDescent="0.25">
      <c r="AF884" s="40">
        <f t="shared" si="869"/>
        <v>37</v>
      </c>
      <c r="AG884" s="40" t="str">
        <f t="shared" si="833"/>
        <v/>
      </c>
      <c r="AH884" s="40">
        <f t="shared" si="843"/>
        <v>7</v>
      </c>
      <c r="AI884" s="40" t="str">
        <f t="shared" ref="AI884:AK884" si="893">AI860</f>
        <v>Employment</v>
      </c>
      <c r="AJ884" s="40">
        <f t="shared" si="893"/>
        <v>12</v>
      </c>
      <c r="AK884" s="40" t="str">
        <f t="shared" si="893"/>
        <v>Metric</v>
      </c>
      <c r="AL884" s="40" t="str">
        <f t="shared" si="851"/>
        <v>Post</v>
      </c>
      <c r="AM884" s="40">
        <f t="shared" si="847"/>
        <v>20</v>
      </c>
      <c r="AN884" s="40">
        <f>VLOOKUP(AM884,'Inputs_Metric 7'!$G$49:$H$51,2,FALSE)</f>
        <v>0.05</v>
      </c>
      <c r="AO884" s="104">
        <f>SUMIFS(
INDEX('Step 1_Metric 7'!$W$1:$AD$99999,    1,    MATCH(CONCATENATE($AL884," - ",$AI884),'Step 1_Metric 7'!$W$1:$AD$1,0))         :          INDEX('Step 1_Metric 7'!$W$1:$AD$99999,    99999,    MATCH(CONCATENATE($AL884," - ",$AI884),'Step 1_Metric 7'!$W$1:$AD$1,0)),
'Step 1_Metric 7'!$C$1:$C$99999,       $AM884,    'Step 1_Metric 7'!$D$1:$D$99999,     $AG884         )</f>
        <v>0</v>
      </c>
      <c r="AP884" s="104" t="str">
        <f t="shared" si="835"/>
        <v/>
      </c>
      <c r="AQ884" s="104" t="str">
        <f t="shared" si="836"/>
        <v/>
      </c>
      <c r="AR884" s="104">
        <f t="shared" si="837"/>
        <v>0</v>
      </c>
      <c r="AS884" s="104">
        <f t="shared" si="838"/>
        <v>0</v>
      </c>
      <c r="AT884" s="104" t="str">
        <f t="shared" si="839"/>
        <v/>
      </c>
      <c r="AU884" s="104">
        <f t="shared" si="840"/>
        <v>0</v>
      </c>
    </row>
    <row r="885" spans="32:47" x14ac:dyDescent="0.25">
      <c r="AF885" s="40">
        <f t="shared" si="869"/>
        <v>37</v>
      </c>
      <c r="AG885" s="40" t="str">
        <f t="shared" si="833"/>
        <v/>
      </c>
      <c r="AH885" s="40">
        <f t="shared" si="843"/>
        <v>7</v>
      </c>
      <c r="AI885" s="40" t="str">
        <f t="shared" ref="AI885:AK885" si="894">AI861</f>
        <v>Employment</v>
      </c>
      <c r="AJ885" s="40">
        <f t="shared" si="894"/>
        <v>12</v>
      </c>
      <c r="AK885" s="40" t="str">
        <f t="shared" si="894"/>
        <v>Metric</v>
      </c>
      <c r="AL885" s="40" t="str">
        <f t="shared" si="851"/>
        <v>Post</v>
      </c>
      <c r="AM885" s="40">
        <f t="shared" si="847"/>
        <v>100</v>
      </c>
      <c r="AN885" s="40">
        <f>VLOOKUP(AM885,'Inputs_Metric 7'!$G$49:$H$51,2,FALSE)</f>
        <v>0.01</v>
      </c>
      <c r="AO885" s="104">
        <f>SUMIFS(
INDEX('Step 1_Metric 7'!$W$1:$AD$99999,    1,    MATCH(CONCATENATE($AL885," - ",$AI885),'Step 1_Metric 7'!$W$1:$AD$1,0))         :          INDEX('Step 1_Metric 7'!$W$1:$AD$99999,    99999,    MATCH(CONCATENATE($AL885," - ",$AI885),'Step 1_Metric 7'!$W$1:$AD$1,0)),
'Step 1_Metric 7'!$C$1:$C$99999,       $AM885,    'Step 1_Metric 7'!$D$1:$D$99999,     $AG885         )</f>
        <v>0</v>
      </c>
      <c r="AP885" s="104">
        <f t="shared" si="835"/>
        <v>0</v>
      </c>
      <c r="AQ885" s="104">
        <f t="shared" si="836"/>
        <v>0</v>
      </c>
      <c r="AR885" s="104" t="str">
        <f t="shared" si="837"/>
        <v/>
      </c>
      <c r="AS885" s="104" t="str">
        <f t="shared" si="838"/>
        <v/>
      </c>
      <c r="AT885" s="104" t="str">
        <f t="shared" si="839"/>
        <v/>
      </c>
      <c r="AU885" s="104">
        <f t="shared" si="840"/>
        <v>0</v>
      </c>
    </row>
    <row r="886" spans="32:47" x14ac:dyDescent="0.25">
      <c r="AF886" s="40">
        <f t="shared" si="869"/>
        <v>37</v>
      </c>
      <c r="AG886" s="40" t="str">
        <f t="shared" si="833"/>
        <v/>
      </c>
      <c r="AH886" s="40">
        <f t="shared" si="843"/>
        <v>7</v>
      </c>
      <c r="AI886" s="40" t="str">
        <f t="shared" ref="AI886:AK886" si="895">AI862</f>
        <v>Output</v>
      </c>
      <c r="AJ886" s="40">
        <f t="shared" si="895"/>
        <v>1</v>
      </c>
      <c r="AK886" s="40" t="str">
        <f t="shared" si="895"/>
        <v>Priority Metric</v>
      </c>
      <c r="AL886" s="40" t="str">
        <f t="shared" si="851"/>
        <v>Pre</v>
      </c>
      <c r="AM886" s="40">
        <f t="shared" si="847"/>
        <v>2</v>
      </c>
      <c r="AN886" s="40">
        <f>VLOOKUP(AM886,'Inputs_Metric 7'!$G$49:$H$51,2,FALSE)</f>
        <v>0.5</v>
      </c>
      <c r="AO886" s="104">
        <f>SUMIFS(
INDEX('Step 1_Metric 7'!$W$1:$AD$99999,    1,    MATCH(CONCATENATE($AL886," - ",$AI886),'Step 1_Metric 7'!$W$1:$AD$1,0))         :          INDEX('Step 1_Metric 7'!$W$1:$AD$99999,    99999,    MATCH(CONCATENATE($AL886," - ",$AI886),'Step 1_Metric 7'!$W$1:$AD$1,0)),
'Step 1_Metric 7'!$C$1:$C$99999,       $AM886,    'Step 1_Metric 7'!$D$1:$D$99999,     $AG886         )</f>
        <v>0</v>
      </c>
      <c r="AP886" s="104" t="str">
        <f t="shared" si="835"/>
        <v/>
      </c>
      <c r="AQ886" s="104" t="str">
        <f t="shared" si="836"/>
        <v/>
      </c>
      <c r="AR886" s="104" t="str">
        <f t="shared" si="837"/>
        <v/>
      </c>
      <c r="AS886" s="104" t="str">
        <f t="shared" si="838"/>
        <v/>
      </c>
      <c r="AT886" s="104">
        <f t="shared" si="839"/>
        <v>0</v>
      </c>
      <c r="AU886" s="104">
        <f t="shared" si="840"/>
        <v>0</v>
      </c>
    </row>
    <row r="887" spans="32:47" x14ac:dyDescent="0.25">
      <c r="AF887" s="40">
        <f t="shared" si="869"/>
        <v>37</v>
      </c>
      <c r="AG887" s="40" t="str">
        <f t="shared" si="833"/>
        <v/>
      </c>
      <c r="AH887" s="40">
        <f t="shared" si="843"/>
        <v>7</v>
      </c>
      <c r="AI887" s="40" t="str">
        <f t="shared" ref="AI887:AK887" si="896">AI863</f>
        <v>Output</v>
      </c>
      <c r="AJ887" s="40">
        <f t="shared" si="896"/>
        <v>1</v>
      </c>
      <c r="AK887" s="40" t="str">
        <f t="shared" si="896"/>
        <v>Priority Metric</v>
      </c>
      <c r="AL887" s="40" t="str">
        <f t="shared" si="851"/>
        <v>Pre</v>
      </c>
      <c r="AM887" s="40">
        <f t="shared" si="847"/>
        <v>20</v>
      </c>
      <c r="AN887" s="40">
        <f>VLOOKUP(AM887,'Inputs_Metric 7'!$G$49:$H$51,2,FALSE)</f>
        <v>0.05</v>
      </c>
      <c r="AO887" s="104">
        <f>SUMIFS(
INDEX('Step 1_Metric 7'!$W$1:$AD$99999,    1,    MATCH(CONCATENATE($AL887," - ",$AI887),'Step 1_Metric 7'!$W$1:$AD$1,0))         :          INDEX('Step 1_Metric 7'!$W$1:$AD$99999,    99999,    MATCH(CONCATENATE($AL887," - ",$AI887),'Step 1_Metric 7'!$W$1:$AD$1,0)),
'Step 1_Metric 7'!$C$1:$C$99999,       $AM887,    'Step 1_Metric 7'!$D$1:$D$99999,     $AG887         )</f>
        <v>0</v>
      </c>
      <c r="AP887" s="104" t="str">
        <f t="shared" si="835"/>
        <v/>
      </c>
      <c r="AQ887" s="104" t="str">
        <f t="shared" si="836"/>
        <v/>
      </c>
      <c r="AR887" s="104">
        <f t="shared" si="837"/>
        <v>0</v>
      </c>
      <c r="AS887" s="104">
        <f t="shared" si="838"/>
        <v>0</v>
      </c>
      <c r="AT887" s="104" t="str">
        <f t="shared" si="839"/>
        <v/>
      </c>
      <c r="AU887" s="104">
        <f t="shared" si="840"/>
        <v>0</v>
      </c>
    </row>
    <row r="888" spans="32:47" x14ac:dyDescent="0.25">
      <c r="AF888" s="40">
        <f t="shared" si="869"/>
        <v>37</v>
      </c>
      <c r="AG888" s="40" t="str">
        <f t="shared" si="833"/>
        <v/>
      </c>
      <c r="AH888" s="40">
        <f t="shared" si="843"/>
        <v>7</v>
      </c>
      <c r="AI888" s="40" t="str">
        <f t="shared" ref="AI888:AK888" si="897">AI864</f>
        <v>Output</v>
      </c>
      <c r="AJ888" s="40">
        <f t="shared" si="897"/>
        <v>1</v>
      </c>
      <c r="AK888" s="40" t="str">
        <f t="shared" si="897"/>
        <v>Priority Metric</v>
      </c>
      <c r="AL888" s="40" t="str">
        <f t="shared" si="851"/>
        <v>Pre</v>
      </c>
      <c r="AM888" s="40">
        <f t="shared" si="847"/>
        <v>100</v>
      </c>
      <c r="AN888" s="40">
        <f>VLOOKUP(AM888,'Inputs_Metric 7'!$G$49:$H$51,2,FALSE)</f>
        <v>0.01</v>
      </c>
      <c r="AO888" s="104">
        <f>SUMIFS(
INDEX('Step 1_Metric 7'!$W$1:$AD$99999,    1,    MATCH(CONCATENATE($AL888," - ",$AI888),'Step 1_Metric 7'!$W$1:$AD$1,0))         :          INDEX('Step 1_Metric 7'!$W$1:$AD$99999,    99999,    MATCH(CONCATENATE($AL888," - ",$AI888),'Step 1_Metric 7'!$W$1:$AD$1,0)),
'Step 1_Metric 7'!$C$1:$C$99999,       $AM888,    'Step 1_Metric 7'!$D$1:$D$99999,     $AG888         )</f>
        <v>0</v>
      </c>
      <c r="AP888" s="104">
        <f t="shared" si="835"/>
        <v>0</v>
      </c>
      <c r="AQ888" s="104">
        <f t="shared" si="836"/>
        <v>0</v>
      </c>
      <c r="AR888" s="104" t="str">
        <f t="shared" si="837"/>
        <v/>
      </c>
      <c r="AS888" s="104" t="str">
        <f t="shared" si="838"/>
        <v/>
      </c>
      <c r="AT888" s="104" t="str">
        <f t="shared" si="839"/>
        <v/>
      </c>
      <c r="AU888" s="104">
        <f t="shared" si="840"/>
        <v>0</v>
      </c>
    </row>
    <row r="889" spans="32:47" x14ac:dyDescent="0.25">
      <c r="AF889" s="40">
        <f t="shared" si="869"/>
        <v>37</v>
      </c>
      <c r="AG889" s="40" t="str">
        <f t="shared" si="833"/>
        <v/>
      </c>
      <c r="AH889" s="40">
        <f t="shared" si="843"/>
        <v>7</v>
      </c>
      <c r="AI889" s="40" t="str">
        <f t="shared" ref="AI889:AK889" si="898">AI865</f>
        <v>Output</v>
      </c>
      <c r="AJ889" s="40">
        <f t="shared" si="898"/>
        <v>1</v>
      </c>
      <c r="AK889" s="40" t="str">
        <f t="shared" si="898"/>
        <v>Priority Metric</v>
      </c>
      <c r="AL889" s="40" t="str">
        <f t="shared" si="851"/>
        <v>Post</v>
      </c>
      <c r="AM889" s="40">
        <f t="shared" si="847"/>
        <v>2</v>
      </c>
      <c r="AN889" s="40">
        <f>VLOOKUP(AM889,'Inputs_Metric 7'!$G$49:$H$51,2,FALSE)</f>
        <v>0.5</v>
      </c>
      <c r="AO889" s="104">
        <f>SUMIFS(
INDEX('Step 1_Metric 7'!$W$1:$AD$99999,    1,    MATCH(CONCATENATE($AL889," - ",$AI889),'Step 1_Metric 7'!$W$1:$AD$1,0))         :          INDEX('Step 1_Metric 7'!$W$1:$AD$99999,    99999,    MATCH(CONCATENATE($AL889," - ",$AI889),'Step 1_Metric 7'!$W$1:$AD$1,0)),
'Step 1_Metric 7'!$C$1:$C$99999,       $AM889,    'Step 1_Metric 7'!$D$1:$D$99999,     $AG889         )</f>
        <v>0</v>
      </c>
      <c r="AP889" s="104" t="str">
        <f t="shared" si="835"/>
        <v/>
      </c>
      <c r="AQ889" s="104" t="str">
        <f t="shared" si="836"/>
        <v/>
      </c>
      <c r="AR889" s="104" t="str">
        <f t="shared" si="837"/>
        <v/>
      </c>
      <c r="AS889" s="104" t="str">
        <f t="shared" si="838"/>
        <v/>
      </c>
      <c r="AT889" s="104">
        <f t="shared" si="839"/>
        <v>0</v>
      </c>
      <c r="AU889" s="104">
        <f t="shared" si="840"/>
        <v>0</v>
      </c>
    </row>
    <row r="890" spans="32:47" x14ac:dyDescent="0.25">
      <c r="AF890" s="40">
        <f t="shared" si="869"/>
        <v>37</v>
      </c>
      <c r="AG890" s="40" t="str">
        <f t="shared" si="833"/>
        <v/>
      </c>
      <c r="AH890" s="40">
        <f t="shared" si="843"/>
        <v>7</v>
      </c>
      <c r="AI890" s="40" t="str">
        <f t="shared" ref="AI890:AK890" si="899">AI866</f>
        <v>Output</v>
      </c>
      <c r="AJ890" s="40">
        <f t="shared" si="899"/>
        <v>1</v>
      </c>
      <c r="AK890" s="40" t="str">
        <f t="shared" si="899"/>
        <v>Priority Metric</v>
      </c>
      <c r="AL890" s="40" t="str">
        <f t="shared" si="851"/>
        <v>Post</v>
      </c>
      <c r="AM890" s="40">
        <f t="shared" si="847"/>
        <v>20</v>
      </c>
      <c r="AN890" s="40">
        <f>VLOOKUP(AM890,'Inputs_Metric 7'!$G$49:$H$51,2,FALSE)</f>
        <v>0.05</v>
      </c>
      <c r="AO890" s="104">
        <f>SUMIFS(
INDEX('Step 1_Metric 7'!$W$1:$AD$99999,    1,    MATCH(CONCATENATE($AL890," - ",$AI890),'Step 1_Metric 7'!$W$1:$AD$1,0))         :          INDEX('Step 1_Metric 7'!$W$1:$AD$99999,    99999,    MATCH(CONCATENATE($AL890," - ",$AI890),'Step 1_Metric 7'!$W$1:$AD$1,0)),
'Step 1_Metric 7'!$C$1:$C$99999,       $AM890,    'Step 1_Metric 7'!$D$1:$D$99999,     $AG890         )</f>
        <v>0</v>
      </c>
      <c r="AP890" s="104" t="str">
        <f t="shared" si="835"/>
        <v/>
      </c>
      <c r="AQ890" s="104" t="str">
        <f t="shared" si="836"/>
        <v/>
      </c>
      <c r="AR890" s="104">
        <f t="shared" si="837"/>
        <v>0</v>
      </c>
      <c r="AS890" s="104">
        <f t="shared" si="838"/>
        <v>0</v>
      </c>
      <c r="AT890" s="104" t="str">
        <f t="shared" si="839"/>
        <v/>
      </c>
      <c r="AU890" s="104">
        <f t="shared" si="840"/>
        <v>0</v>
      </c>
    </row>
    <row r="891" spans="32:47" x14ac:dyDescent="0.25">
      <c r="AF891" s="40">
        <f t="shared" si="869"/>
        <v>37</v>
      </c>
      <c r="AG891" s="40" t="str">
        <f t="shared" si="833"/>
        <v/>
      </c>
      <c r="AH891" s="40">
        <f t="shared" si="843"/>
        <v>7</v>
      </c>
      <c r="AI891" s="40" t="str">
        <f t="shared" ref="AI891:AK891" si="900">AI867</f>
        <v>Output</v>
      </c>
      <c r="AJ891" s="40">
        <f t="shared" si="900"/>
        <v>1</v>
      </c>
      <c r="AK891" s="40" t="str">
        <f t="shared" si="900"/>
        <v>Priority Metric</v>
      </c>
      <c r="AL891" s="40" t="str">
        <f t="shared" si="851"/>
        <v>Post</v>
      </c>
      <c r="AM891" s="40">
        <f t="shared" si="847"/>
        <v>100</v>
      </c>
      <c r="AN891" s="40">
        <f>VLOOKUP(AM891,'Inputs_Metric 7'!$G$49:$H$51,2,FALSE)</f>
        <v>0.01</v>
      </c>
      <c r="AO891" s="104">
        <f>SUMIFS(
INDEX('Step 1_Metric 7'!$W$1:$AD$99999,    1,    MATCH(CONCATENATE($AL891," - ",$AI891),'Step 1_Metric 7'!$W$1:$AD$1,0))         :          INDEX('Step 1_Metric 7'!$W$1:$AD$99999,    99999,    MATCH(CONCATENATE($AL891," - ",$AI891),'Step 1_Metric 7'!$W$1:$AD$1,0)),
'Step 1_Metric 7'!$C$1:$C$99999,       $AM891,    'Step 1_Metric 7'!$D$1:$D$99999,     $AG891         )</f>
        <v>0</v>
      </c>
      <c r="AP891" s="104">
        <f t="shared" si="835"/>
        <v>0</v>
      </c>
      <c r="AQ891" s="104">
        <f t="shared" si="836"/>
        <v>0</v>
      </c>
      <c r="AR891" s="104" t="str">
        <f t="shared" si="837"/>
        <v/>
      </c>
      <c r="AS891" s="104" t="str">
        <f t="shared" si="838"/>
        <v/>
      </c>
      <c r="AT891" s="104" t="str">
        <f t="shared" si="839"/>
        <v/>
      </c>
      <c r="AU891" s="104">
        <f t="shared" si="840"/>
        <v>0</v>
      </c>
    </row>
    <row r="892" spans="32:47" x14ac:dyDescent="0.25">
      <c r="AF892" s="40">
        <f t="shared" si="869"/>
        <v>38</v>
      </c>
      <c r="AG892" s="40" t="str">
        <f t="shared" si="833"/>
        <v/>
      </c>
      <c r="AH892" s="40">
        <f t="shared" si="843"/>
        <v>7</v>
      </c>
      <c r="AI892" s="40" t="str">
        <f t="shared" ref="AI892:AK892" si="901">AI868</f>
        <v>Proprietor's Income</v>
      </c>
      <c r="AJ892" s="40">
        <f t="shared" si="901"/>
        <v>10</v>
      </c>
      <c r="AK892" s="40" t="str">
        <f t="shared" si="901"/>
        <v>Metric</v>
      </c>
      <c r="AL892" s="40" t="str">
        <f t="shared" si="851"/>
        <v>Pre</v>
      </c>
      <c r="AM892" s="40">
        <f t="shared" si="847"/>
        <v>2</v>
      </c>
      <c r="AN892" s="40">
        <f>VLOOKUP(AM892,'Inputs_Metric 7'!$G$49:$H$51,2,FALSE)</f>
        <v>0.5</v>
      </c>
      <c r="AO892" s="104">
        <f>SUMIFS(
INDEX('Step 1_Metric 7'!$W$1:$AD$99999,    1,    MATCH(CONCATENATE($AL892," - ",$AI892),'Step 1_Metric 7'!$W$1:$AD$1,0))         :          INDEX('Step 1_Metric 7'!$W$1:$AD$99999,    99999,    MATCH(CONCATENATE($AL892," - ",$AI892),'Step 1_Metric 7'!$W$1:$AD$1,0)),
'Step 1_Metric 7'!$C$1:$C$99999,       $AM892,    'Step 1_Metric 7'!$D$1:$D$99999,     $AG892         )</f>
        <v>0</v>
      </c>
      <c r="AP892" s="104" t="str">
        <f t="shared" si="835"/>
        <v/>
      </c>
      <c r="AQ892" s="104" t="str">
        <f t="shared" si="836"/>
        <v/>
      </c>
      <c r="AR892" s="104" t="str">
        <f t="shared" si="837"/>
        <v/>
      </c>
      <c r="AS892" s="104" t="str">
        <f t="shared" si="838"/>
        <v/>
      </c>
      <c r="AT892" s="104">
        <f t="shared" si="839"/>
        <v>0</v>
      </c>
      <c r="AU892" s="104">
        <f t="shared" si="840"/>
        <v>0</v>
      </c>
    </row>
    <row r="893" spans="32:47" x14ac:dyDescent="0.25">
      <c r="AF893" s="40">
        <f t="shared" si="869"/>
        <v>38</v>
      </c>
      <c r="AG893" s="40" t="str">
        <f t="shared" si="833"/>
        <v/>
      </c>
      <c r="AH893" s="40">
        <f t="shared" si="843"/>
        <v>7</v>
      </c>
      <c r="AI893" s="40" t="str">
        <f t="shared" ref="AI893:AK893" si="902">AI869</f>
        <v>Proprietor's Income</v>
      </c>
      <c r="AJ893" s="40">
        <f t="shared" si="902"/>
        <v>10</v>
      </c>
      <c r="AK893" s="40" t="str">
        <f t="shared" si="902"/>
        <v>Metric</v>
      </c>
      <c r="AL893" s="40" t="str">
        <f t="shared" si="851"/>
        <v>Pre</v>
      </c>
      <c r="AM893" s="40">
        <f t="shared" si="847"/>
        <v>20</v>
      </c>
      <c r="AN893" s="40">
        <f>VLOOKUP(AM893,'Inputs_Metric 7'!$G$49:$H$51,2,FALSE)</f>
        <v>0.05</v>
      </c>
      <c r="AO893" s="104">
        <f>SUMIFS(
INDEX('Step 1_Metric 7'!$W$1:$AD$99999,    1,    MATCH(CONCATENATE($AL893," - ",$AI893),'Step 1_Metric 7'!$W$1:$AD$1,0))         :          INDEX('Step 1_Metric 7'!$W$1:$AD$99999,    99999,    MATCH(CONCATENATE($AL893," - ",$AI893),'Step 1_Metric 7'!$W$1:$AD$1,0)),
'Step 1_Metric 7'!$C$1:$C$99999,       $AM893,    'Step 1_Metric 7'!$D$1:$D$99999,     $AG893         )</f>
        <v>0</v>
      </c>
      <c r="AP893" s="104" t="str">
        <f t="shared" si="835"/>
        <v/>
      </c>
      <c r="AQ893" s="104" t="str">
        <f t="shared" si="836"/>
        <v/>
      </c>
      <c r="AR893" s="104">
        <f t="shared" si="837"/>
        <v>0</v>
      </c>
      <c r="AS893" s="104">
        <f t="shared" si="838"/>
        <v>0</v>
      </c>
      <c r="AT893" s="104" t="str">
        <f t="shared" si="839"/>
        <v/>
      </c>
      <c r="AU893" s="104">
        <f t="shared" si="840"/>
        <v>0</v>
      </c>
    </row>
    <row r="894" spans="32:47" x14ac:dyDescent="0.25">
      <c r="AF894" s="40">
        <f t="shared" si="869"/>
        <v>38</v>
      </c>
      <c r="AG894" s="40" t="str">
        <f t="shared" si="833"/>
        <v/>
      </c>
      <c r="AH894" s="40">
        <f t="shared" si="843"/>
        <v>7</v>
      </c>
      <c r="AI894" s="40" t="str">
        <f t="shared" ref="AI894:AK894" si="903">AI870</f>
        <v>Proprietor's Income</v>
      </c>
      <c r="AJ894" s="40">
        <f t="shared" si="903"/>
        <v>10</v>
      </c>
      <c r="AK894" s="40" t="str">
        <f t="shared" si="903"/>
        <v>Metric</v>
      </c>
      <c r="AL894" s="40" t="str">
        <f t="shared" si="851"/>
        <v>Pre</v>
      </c>
      <c r="AM894" s="40">
        <f t="shared" si="847"/>
        <v>100</v>
      </c>
      <c r="AN894" s="40">
        <f>VLOOKUP(AM894,'Inputs_Metric 7'!$G$49:$H$51,2,FALSE)</f>
        <v>0.01</v>
      </c>
      <c r="AO894" s="104">
        <f>SUMIFS(
INDEX('Step 1_Metric 7'!$W$1:$AD$99999,    1,    MATCH(CONCATENATE($AL894," - ",$AI894),'Step 1_Metric 7'!$W$1:$AD$1,0))         :          INDEX('Step 1_Metric 7'!$W$1:$AD$99999,    99999,    MATCH(CONCATENATE($AL894," - ",$AI894),'Step 1_Metric 7'!$W$1:$AD$1,0)),
'Step 1_Metric 7'!$C$1:$C$99999,       $AM894,    'Step 1_Metric 7'!$D$1:$D$99999,     $AG894         )</f>
        <v>0</v>
      </c>
      <c r="AP894" s="104">
        <f t="shared" si="835"/>
        <v>0</v>
      </c>
      <c r="AQ894" s="104">
        <f t="shared" si="836"/>
        <v>0</v>
      </c>
      <c r="AR894" s="104" t="str">
        <f t="shared" si="837"/>
        <v/>
      </c>
      <c r="AS894" s="104" t="str">
        <f t="shared" si="838"/>
        <v/>
      </c>
      <c r="AT894" s="104" t="str">
        <f t="shared" si="839"/>
        <v/>
      </c>
      <c r="AU894" s="104">
        <f t="shared" si="840"/>
        <v>0</v>
      </c>
    </row>
    <row r="895" spans="32:47" x14ac:dyDescent="0.25">
      <c r="AF895" s="40">
        <f t="shared" si="869"/>
        <v>38</v>
      </c>
      <c r="AG895" s="40" t="str">
        <f t="shared" si="833"/>
        <v/>
      </c>
      <c r="AH895" s="40">
        <f t="shared" si="843"/>
        <v>7</v>
      </c>
      <c r="AI895" s="40" t="str">
        <f t="shared" ref="AI895:AK895" si="904">AI871</f>
        <v>Proprietor's Income</v>
      </c>
      <c r="AJ895" s="40">
        <f t="shared" si="904"/>
        <v>10</v>
      </c>
      <c r="AK895" s="40" t="str">
        <f t="shared" si="904"/>
        <v>Metric</v>
      </c>
      <c r="AL895" s="40" t="str">
        <f t="shared" si="851"/>
        <v>Post</v>
      </c>
      <c r="AM895" s="40">
        <f t="shared" si="847"/>
        <v>2</v>
      </c>
      <c r="AN895" s="40">
        <f>VLOOKUP(AM895,'Inputs_Metric 7'!$G$49:$H$51,2,FALSE)</f>
        <v>0.5</v>
      </c>
      <c r="AO895" s="104">
        <f>SUMIFS(
INDEX('Step 1_Metric 7'!$W$1:$AD$99999,    1,    MATCH(CONCATENATE($AL895," - ",$AI895),'Step 1_Metric 7'!$W$1:$AD$1,0))         :          INDEX('Step 1_Metric 7'!$W$1:$AD$99999,    99999,    MATCH(CONCATENATE($AL895," - ",$AI895),'Step 1_Metric 7'!$W$1:$AD$1,0)),
'Step 1_Metric 7'!$C$1:$C$99999,       $AM895,    'Step 1_Metric 7'!$D$1:$D$99999,     $AG895         )</f>
        <v>0</v>
      </c>
      <c r="AP895" s="104" t="str">
        <f t="shared" si="835"/>
        <v/>
      </c>
      <c r="AQ895" s="104" t="str">
        <f t="shared" si="836"/>
        <v/>
      </c>
      <c r="AR895" s="104" t="str">
        <f t="shared" si="837"/>
        <v/>
      </c>
      <c r="AS895" s="104" t="str">
        <f t="shared" si="838"/>
        <v/>
      </c>
      <c r="AT895" s="104">
        <f t="shared" si="839"/>
        <v>0</v>
      </c>
      <c r="AU895" s="104">
        <f t="shared" si="840"/>
        <v>0</v>
      </c>
    </row>
    <row r="896" spans="32:47" x14ac:dyDescent="0.25">
      <c r="AF896" s="40">
        <f t="shared" si="869"/>
        <v>38</v>
      </c>
      <c r="AG896" s="40" t="str">
        <f t="shared" si="833"/>
        <v/>
      </c>
      <c r="AH896" s="40">
        <f t="shared" si="843"/>
        <v>7</v>
      </c>
      <c r="AI896" s="40" t="str">
        <f t="shared" ref="AI896:AK896" si="905">AI872</f>
        <v>Proprietor's Income</v>
      </c>
      <c r="AJ896" s="40">
        <f t="shared" si="905"/>
        <v>10</v>
      </c>
      <c r="AK896" s="40" t="str">
        <f t="shared" si="905"/>
        <v>Metric</v>
      </c>
      <c r="AL896" s="40" t="str">
        <f t="shared" si="851"/>
        <v>Post</v>
      </c>
      <c r="AM896" s="40">
        <f t="shared" si="847"/>
        <v>20</v>
      </c>
      <c r="AN896" s="40">
        <f>VLOOKUP(AM896,'Inputs_Metric 7'!$G$49:$H$51,2,FALSE)</f>
        <v>0.05</v>
      </c>
      <c r="AO896" s="104">
        <f>SUMIFS(
INDEX('Step 1_Metric 7'!$W$1:$AD$99999,    1,    MATCH(CONCATENATE($AL896," - ",$AI896),'Step 1_Metric 7'!$W$1:$AD$1,0))         :          INDEX('Step 1_Metric 7'!$W$1:$AD$99999,    99999,    MATCH(CONCATENATE($AL896," - ",$AI896),'Step 1_Metric 7'!$W$1:$AD$1,0)),
'Step 1_Metric 7'!$C$1:$C$99999,       $AM896,    'Step 1_Metric 7'!$D$1:$D$99999,     $AG896         )</f>
        <v>0</v>
      </c>
      <c r="AP896" s="104" t="str">
        <f t="shared" si="835"/>
        <v/>
      </c>
      <c r="AQ896" s="104" t="str">
        <f t="shared" si="836"/>
        <v/>
      </c>
      <c r="AR896" s="104">
        <f t="shared" si="837"/>
        <v>0</v>
      </c>
      <c r="AS896" s="104">
        <f t="shared" si="838"/>
        <v>0</v>
      </c>
      <c r="AT896" s="104" t="str">
        <f t="shared" si="839"/>
        <v/>
      </c>
      <c r="AU896" s="104">
        <f t="shared" si="840"/>
        <v>0</v>
      </c>
    </row>
    <row r="897" spans="32:47" x14ac:dyDescent="0.25">
      <c r="AF897" s="40">
        <f t="shared" si="869"/>
        <v>38</v>
      </c>
      <c r="AG897" s="40" t="str">
        <f t="shared" si="833"/>
        <v/>
      </c>
      <c r="AH897" s="40">
        <f t="shared" si="843"/>
        <v>7</v>
      </c>
      <c r="AI897" s="40" t="str">
        <f t="shared" ref="AI897:AK897" si="906">AI873</f>
        <v>Proprietor's Income</v>
      </c>
      <c r="AJ897" s="40">
        <f t="shared" si="906"/>
        <v>10</v>
      </c>
      <c r="AK897" s="40" t="str">
        <f t="shared" si="906"/>
        <v>Metric</v>
      </c>
      <c r="AL897" s="40" t="str">
        <f t="shared" si="851"/>
        <v>Post</v>
      </c>
      <c r="AM897" s="40">
        <f t="shared" si="847"/>
        <v>100</v>
      </c>
      <c r="AN897" s="40">
        <f>VLOOKUP(AM897,'Inputs_Metric 7'!$G$49:$H$51,2,FALSE)</f>
        <v>0.01</v>
      </c>
      <c r="AO897" s="104">
        <f>SUMIFS(
INDEX('Step 1_Metric 7'!$W$1:$AD$99999,    1,    MATCH(CONCATENATE($AL897," - ",$AI897),'Step 1_Metric 7'!$W$1:$AD$1,0))         :          INDEX('Step 1_Metric 7'!$W$1:$AD$99999,    99999,    MATCH(CONCATENATE($AL897," - ",$AI897),'Step 1_Metric 7'!$W$1:$AD$1,0)),
'Step 1_Metric 7'!$C$1:$C$99999,       $AM897,    'Step 1_Metric 7'!$D$1:$D$99999,     $AG897         )</f>
        <v>0</v>
      </c>
      <c r="AP897" s="104">
        <f t="shared" si="835"/>
        <v>0</v>
      </c>
      <c r="AQ897" s="104">
        <f t="shared" si="836"/>
        <v>0</v>
      </c>
      <c r="AR897" s="104" t="str">
        <f t="shared" si="837"/>
        <v/>
      </c>
      <c r="AS897" s="104" t="str">
        <f t="shared" si="838"/>
        <v/>
      </c>
      <c r="AT897" s="104" t="str">
        <f t="shared" si="839"/>
        <v/>
      </c>
      <c r="AU897" s="104">
        <f t="shared" si="840"/>
        <v>0</v>
      </c>
    </row>
    <row r="898" spans="32:47" x14ac:dyDescent="0.25">
      <c r="AF898" s="40">
        <f t="shared" si="869"/>
        <v>38</v>
      </c>
      <c r="AG898" s="40" t="str">
        <f t="shared" si="833"/>
        <v/>
      </c>
      <c r="AH898" s="40">
        <f t="shared" si="843"/>
        <v>7</v>
      </c>
      <c r="AI898" s="40" t="str">
        <f t="shared" ref="AI898:AK898" si="907">AI874</f>
        <v>Labor Income</v>
      </c>
      <c r="AJ898" s="40">
        <f t="shared" si="907"/>
        <v>11</v>
      </c>
      <c r="AK898" s="40" t="str">
        <f t="shared" si="907"/>
        <v>Metric</v>
      </c>
      <c r="AL898" s="40" t="str">
        <f t="shared" si="851"/>
        <v>Pre</v>
      </c>
      <c r="AM898" s="40">
        <f t="shared" si="847"/>
        <v>2</v>
      </c>
      <c r="AN898" s="40">
        <f>VLOOKUP(AM898,'Inputs_Metric 7'!$G$49:$H$51,2,FALSE)</f>
        <v>0.5</v>
      </c>
      <c r="AO898" s="104">
        <f>SUMIFS(
INDEX('Step 1_Metric 7'!$W$1:$AD$99999,    1,    MATCH(CONCATENATE($AL898," - ",$AI898),'Step 1_Metric 7'!$W$1:$AD$1,0))         :          INDEX('Step 1_Metric 7'!$W$1:$AD$99999,    99999,    MATCH(CONCATENATE($AL898," - ",$AI898),'Step 1_Metric 7'!$W$1:$AD$1,0)),
'Step 1_Metric 7'!$C$1:$C$99999,       $AM898,    'Step 1_Metric 7'!$D$1:$D$99999,     $AG898         )</f>
        <v>0</v>
      </c>
      <c r="AP898" s="104" t="str">
        <f t="shared" si="835"/>
        <v/>
      </c>
      <c r="AQ898" s="104" t="str">
        <f t="shared" si="836"/>
        <v/>
      </c>
      <c r="AR898" s="104" t="str">
        <f t="shared" si="837"/>
        <v/>
      </c>
      <c r="AS898" s="104" t="str">
        <f t="shared" si="838"/>
        <v/>
      </c>
      <c r="AT898" s="104">
        <f t="shared" si="839"/>
        <v>0</v>
      </c>
      <c r="AU898" s="104">
        <f t="shared" si="840"/>
        <v>0</v>
      </c>
    </row>
    <row r="899" spans="32:47" x14ac:dyDescent="0.25">
      <c r="AF899" s="40">
        <f t="shared" si="869"/>
        <v>38</v>
      </c>
      <c r="AG899" s="40" t="str">
        <f t="shared" ref="AG899:AG939" si="908">VLOOKUP(AF899,$B$62:$C$296,2,FALSE)</f>
        <v/>
      </c>
      <c r="AH899" s="40">
        <f t="shared" si="843"/>
        <v>7</v>
      </c>
      <c r="AI899" s="40" t="str">
        <f t="shared" ref="AI899:AK899" si="909">AI875</f>
        <v>Labor Income</v>
      </c>
      <c r="AJ899" s="40">
        <f t="shared" si="909"/>
        <v>11</v>
      </c>
      <c r="AK899" s="40" t="str">
        <f t="shared" si="909"/>
        <v>Metric</v>
      </c>
      <c r="AL899" s="40" t="str">
        <f t="shared" si="851"/>
        <v>Pre</v>
      </c>
      <c r="AM899" s="40">
        <f t="shared" si="847"/>
        <v>20</v>
      </c>
      <c r="AN899" s="40">
        <f>VLOOKUP(AM899,'Inputs_Metric 7'!$G$49:$H$51,2,FALSE)</f>
        <v>0.05</v>
      </c>
      <c r="AO899" s="104">
        <f>SUMIFS(
INDEX('Step 1_Metric 7'!$W$1:$AD$99999,    1,    MATCH(CONCATENATE($AL899," - ",$AI899),'Step 1_Metric 7'!$W$1:$AD$1,0))         :          INDEX('Step 1_Metric 7'!$W$1:$AD$99999,    99999,    MATCH(CONCATENATE($AL899," - ",$AI899),'Step 1_Metric 7'!$W$1:$AD$1,0)),
'Step 1_Metric 7'!$C$1:$C$99999,       $AM899,    'Step 1_Metric 7'!$D$1:$D$99999,     $AG899         )</f>
        <v>0</v>
      </c>
      <c r="AP899" s="104" t="str">
        <f t="shared" ref="AP899:AP939" si="910">IF(AN899=0.01,AO899*AN899,"")</f>
        <v/>
      </c>
      <c r="AQ899" s="104" t="str">
        <f t="shared" ref="AQ899:AQ939" si="911">IF(AN899=0.01,(0.5)*(AN898-AN899)*(AO899-AO898),"")</f>
        <v/>
      </c>
      <c r="AR899" s="104">
        <f t="shared" ref="AR899:AR939" si="912">IF(AN899=0.05,(AN899-AN939)*AO899,"")</f>
        <v>0</v>
      </c>
      <c r="AS899" s="104">
        <f t="shared" ref="AS899:AS939" si="913">IF(AN899=0.05,(0.5)*(AN898-AN899)*(AO899-AO898),"")</f>
        <v>0</v>
      </c>
      <c r="AT899" s="104" t="str">
        <f t="shared" ref="AT899:AT939" si="914">IF(AN899=0.5,(AN899-AN939)*AO899,"")</f>
        <v/>
      </c>
      <c r="AU899" s="104">
        <f t="shared" ref="AU899:AU939" si="915">SUM(AP899:AT899)</f>
        <v>0</v>
      </c>
    </row>
    <row r="900" spans="32:47" x14ac:dyDescent="0.25">
      <c r="AF900" s="40">
        <f t="shared" si="869"/>
        <v>38</v>
      </c>
      <c r="AG900" s="40" t="str">
        <f t="shared" si="908"/>
        <v/>
      </c>
      <c r="AH900" s="40">
        <f t="shared" si="843"/>
        <v>7</v>
      </c>
      <c r="AI900" s="40" t="str">
        <f t="shared" ref="AI900:AK900" si="916">AI876</f>
        <v>Labor Income</v>
      </c>
      <c r="AJ900" s="40">
        <f t="shared" si="916"/>
        <v>11</v>
      </c>
      <c r="AK900" s="40" t="str">
        <f t="shared" si="916"/>
        <v>Metric</v>
      </c>
      <c r="AL900" s="40" t="str">
        <f t="shared" si="851"/>
        <v>Pre</v>
      </c>
      <c r="AM900" s="40">
        <f t="shared" si="847"/>
        <v>100</v>
      </c>
      <c r="AN900" s="40">
        <f>VLOOKUP(AM900,'Inputs_Metric 7'!$G$49:$H$51,2,FALSE)</f>
        <v>0.01</v>
      </c>
      <c r="AO900" s="104">
        <f>SUMIFS(
INDEX('Step 1_Metric 7'!$W$1:$AD$99999,    1,    MATCH(CONCATENATE($AL900," - ",$AI900),'Step 1_Metric 7'!$W$1:$AD$1,0))         :          INDEX('Step 1_Metric 7'!$W$1:$AD$99999,    99999,    MATCH(CONCATENATE($AL900," - ",$AI900),'Step 1_Metric 7'!$W$1:$AD$1,0)),
'Step 1_Metric 7'!$C$1:$C$99999,       $AM900,    'Step 1_Metric 7'!$D$1:$D$99999,     $AG900         )</f>
        <v>0</v>
      </c>
      <c r="AP900" s="104">
        <f t="shared" si="910"/>
        <v>0</v>
      </c>
      <c r="AQ900" s="104">
        <f t="shared" si="911"/>
        <v>0</v>
      </c>
      <c r="AR900" s="104" t="str">
        <f t="shared" si="912"/>
        <v/>
      </c>
      <c r="AS900" s="104" t="str">
        <f t="shared" si="913"/>
        <v/>
      </c>
      <c r="AT900" s="104" t="str">
        <f t="shared" si="914"/>
        <v/>
      </c>
      <c r="AU900" s="104">
        <f t="shared" si="915"/>
        <v>0</v>
      </c>
    </row>
    <row r="901" spans="32:47" x14ac:dyDescent="0.25">
      <c r="AF901" s="40">
        <f t="shared" si="869"/>
        <v>38</v>
      </c>
      <c r="AG901" s="40" t="str">
        <f t="shared" si="908"/>
        <v/>
      </c>
      <c r="AH901" s="40">
        <f t="shared" si="843"/>
        <v>7</v>
      </c>
      <c r="AI901" s="40" t="str">
        <f t="shared" ref="AI901:AK901" si="917">AI877</f>
        <v>Labor Income</v>
      </c>
      <c r="AJ901" s="40">
        <f t="shared" si="917"/>
        <v>11</v>
      </c>
      <c r="AK901" s="40" t="str">
        <f t="shared" si="917"/>
        <v>Metric</v>
      </c>
      <c r="AL901" s="40" t="str">
        <f t="shared" si="851"/>
        <v>Post</v>
      </c>
      <c r="AM901" s="40">
        <f t="shared" si="847"/>
        <v>2</v>
      </c>
      <c r="AN901" s="40">
        <f>VLOOKUP(AM901,'Inputs_Metric 7'!$G$49:$H$51,2,FALSE)</f>
        <v>0.5</v>
      </c>
      <c r="AO901" s="104">
        <f>SUMIFS(
INDEX('Step 1_Metric 7'!$W$1:$AD$99999,    1,    MATCH(CONCATENATE($AL901," - ",$AI901),'Step 1_Metric 7'!$W$1:$AD$1,0))         :          INDEX('Step 1_Metric 7'!$W$1:$AD$99999,    99999,    MATCH(CONCATENATE($AL901," - ",$AI901),'Step 1_Metric 7'!$W$1:$AD$1,0)),
'Step 1_Metric 7'!$C$1:$C$99999,       $AM901,    'Step 1_Metric 7'!$D$1:$D$99999,     $AG901         )</f>
        <v>0</v>
      </c>
      <c r="AP901" s="104" t="str">
        <f t="shared" si="910"/>
        <v/>
      </c>
      <c r="AQ901" s="104" t="str">
        <f t="shared" si="911"/>
        <v/>
      </c>
      <c r="AR901" s="104" t="str">
        <f t="shared" si="912"/>
        <v/>
      </c>
      <c r="AS901" s="104" t="str">
        <f t="shared" si="913"/>
        <v/>
      </c>
      <c r="AT901" s="104">
        <f t="shared" si="914"/>
        <v>0</v>
      </c>
      <c r="AU901" s="104">
        <f t="shared" si="915"/>
        <v>0</v>
      </c>
    </row>
    <row r="902" spans="32:47" x14ac:dyDescent="0.25">
      <c r="AF902" s="40">
        <f t="shared" si="869"/>
        <v>38</v>
      </c>
      <c r="AG902" s="40" t="str">
        <f t="shared" si="908"/>
        <v/>
      </c>
      <c r="AH902" s="40">
        <f t="shared" ref="AH902:AH939" si="918">AH901</f>
        <v>7</v>
      </c>
      <c r="AI902" s="40" t="str">
        <f t="shared" ref="AI902:AK902" si="919">AI878</f>
        <v>Labor Income</v>
      </c>
      <c r="AJ902" s="40">
        <f t="shared" si="919"/>
        <v>11</v>
      </c>
      <c r="AK902" s="40" t="str">
        <f t="shared" si="919"/>
        <v>Metric</v>
      </c>
      <c r="AL902" s="40" t="str">
        <f t="shared" si="851"/>
        <v>Post</v>
      </c>
      <c r="AM902" s="40">
        <f t="shared" si="847"/>
        <v>20</v>
      </c>
      <c r="AN902" s="40">
        <f>VLOOKUP(AM902,'Inputs_Metric 7'!$G$49:$H$51,2,FALSE)</f>
        <v>0.05</v>
      </c>
      <c r="AO902" s="104">
        <f>SUMIFS(
INDEX('Step 1_Metric 7'!$W$1:$AD$99999,    1,    MATCH(CONCATENATE($AL902," - ",$AI902),'Step 1_Metric 7'!$W$1:$AD$1,0))         :          INDEX('Step 1_Metric 7'!$W$1:$AD$99999,    99999,    MATCH(CONCATENATE($AL902," - ",$AI902),'Step 1_Metric 7'!$W$1:$AD$1,0)),
'Step 1_Metric 7'!$C$1:$C$99999,       $AM902,    'Step 1_Metric 7'!$D$1:$D$99999,     $AG902         )</f>
        <v>0</v>
      </c>
      <c r="AP902" s="104" t="str">
        <f t="shared" si="910"/>
        <v/>
      </c>
      <c r="AQ902" s="104" t="str">
        <f t="shared" si="911"/>
        <v/>
      </c>
      <c r="AR902" s="104">
        <f t="shared" si="912"/>
        <v>0</v>
      </c>
      <c r="AS902" s="104">
        <f t="shared" si="913"/>
        <v>0</v>
      </c>
      <c r="AT902" s="104" t="str">
        <f t="shared" si="914"/>
        <v/>
      </c>
      <c r="AU902" s="104">
        <f t="shared" si="915"/>
        <v>0</v>
      </c>
    </row>
    <row r="903" spans="32:47" x14ac:dyDescent="0.25">
      <c r="AF903" s="40">
        <f t="shared" si="869"/>
        <v>38</v>
      </c>
      <c r="AG903" s="40" t="str">
        <f t="shared" si="908"/>
        <v/>
      </c>
      <c r="AH903" s="40">
        <f t="shared" si="918"/>
        <v>7</v>
      </c>
      <c r="AI903" s="40" t="str">
        <f t="shared" ref="AI903:AK903" si="920">AI879</f>
        <v>Labor Income</v>
      </c>
      <c r="AJ903" s="40">
        <f t="shared" si="920"/>
        <v>11</v>
      </c>
      <c r="AK903" s="40" t="str">
        <f t="shared" si="920"/>
        <v>Metric</v>
      </c>
      <c r="AL903" s="40" t="str">
        <f t="shared" si="851"/>
        <v>Post</v>
      </c>
      <c r="AM903" s="40">
        <f t="shared" si="847"/>
        <v>100</v>
      </c>
      <c r="AN903" s="40">
        <f>VLOOKUP(AM903,'Inputs_Metric 7'!$G$49:$H$51,2,FALSE)</f>
        <v>0.01</v>
      </c>
      <c r="AO903" s="104">
        <f>SUMIFS(
INDEX('Step 1_Metric 7'!$W$1:$AD$99999,    1,    MATCH(CONCATENATE($AL903," - ",$AI903),'Step 1_Metric 7'!$W$1:$AD$1,0))         :          INDEX('Step 1_Metric 7'!$W$1:$AD$99999,    99999,    MATCH(CONCATENATE($AL903," - ",$AI903),'Step 1_Metric 7'!$W$1:$AD$1,0)),
'Step 1_Metric 7'!$C$1:$C$99999,       $AM903,    'Step 1_Metric 7'!$D$1:$D$99999,     $AG903         )</f>
        <v>0</v>
      </c>
      <c r="AP903" s="104">
        <f t="shared" si="910"/>
        <v>0</v>
      </c>
      <c r="AQ903" s="104">
        <f t="shared" si="911"/>
        <v>0</v>
      </c>
      <c r="AR903" s="104" t="str">
        <f t="shared" si="912"/>
        <v/>
      </c>
      <c r="AS903" s="104" t="str">
        <f t="shared" si="913"/>
        <v/>
      </c>
      <c r="AT903" s="104" t="str">
        <f t="shared" si="914"/>
        <v/>
      </c>
      <c r="AU903" s="104">
        <f t="shared" si="915"/>
        <v>0</v>
      </c>
    </row>
    <row r="904" spans="32:47" x14ac:dyDescent="0.25">
      <c r="AF904" s="40">
        <f t="shared" si="869"/>
        <v>38</v>
      </c>
      <c r="AG904" s="40" t="str">
        <f t="shared" si="908"/>
        <v/>
      </c>
      <c r="AH904" s="40">
        <f t="shared" si="918"/>
        <v>7</v>
      </c>
      <c r="AI904" s="40" t="str">
        <f t="shared" ref="AI904:AK904" si="921">AI880</f>
        <v>Employment</v>
      </c>
      <c r="AJ904" s="40">
        <f t="shared" si="921"/>
        <v>12</v>
      </c>
      <c r="AK904" s="40" t="str">
        <f t="shared" si="921"/>
        <v>Metric</v>
      </c>
      <c r="AL904" s="40" t="str">
        <f t="shared" si="851"/>
        <v>Pre</v>
      </c>
      <c r="AM904" s="40">
        <f t="shared" ref="AM904:AM939" si="922">AM901</f>
        <v>2</v>
      </c>
      <c r="AN904" s="40">
        <f>VLOOKUP(AM904,'Inputs_Metric 7'!$G$49:$H$51,2,FALSE)</f>
        <v>0.5</v>
      </c>
      <c r="AO904" s="104">
        <f>SUMIFS(
INDEX('Step 1_Metric 7'!$W$1:$AD$99999,    1,    MATCH(CONCATENATE($AL904," - ",$AI904),'Step 1_Metric 7'!$W$1:$AD$1,0))         :          INDEX('Step 1_Metric 7'!$W$1:$AD$99999,    99999,    MATCH(CONCATENATE($AL904," - ",$AI904),'Step 1_Metric 7'!$W$1:$AD$1,0)),
'Step 1_Metric 7'!$C$1:$C$99999,       $AM904,    'Step 1_Metric 7'!$D$1:$D$99999,     $AG904         )</f>
        <v>0</v>
      </c>
      <c r="AP904" s="104" t="str">
        <f t="shared" si="910"/>
        <v/>
      </c>
      <c r="AQ904" s="104" t="str">
        <f t="shared" si="911"/>
        <v/>
      </c>
      <c r="AR904" s="104" t="str">
        <f t="shared" si="912"/>
        <v/>
      </c>
      <c r="AS904" s="104" t="str">
        <f t="shared" si="913"/>
        <v/>
      </c>
      <c r="AT904" s="104">
        <f t="shared" si="914"/>
        <v>0</v>
      </c>
      <c r="AU904" s="104">
        <f t="shared" si="915"/>
        <v>0</v>
      </c>
    </row>
    <row r="905" spans="32:47" x14ac:dyDescent="0.25">
      <c r="AF905" s="40">
        <f t="shared" si="869"/>
        <v>38</v>
      </c>
      <c r="AG905" s="40" t="str">
        <f t="shared" si="908"/>
        <v/>
      </c>
      <c r="AH905" s="40">
        <f t="shared" si="918"/>
        <v>7</v>
      </c>
      <c r="AI905" s="40" t="str">
        <f t="shared" ref="AI905:AK905" si="923">AI881</f>
        <v>Employment</v>
      </c>
      <c r="AJ905" s="40">
        <f t="shared" si="923"/>
        <v>12</v>
      </c>
      <c r="AK905" s="40" t="str">
        <f t="shared" si="923"/>
        <v>Metric</v>
      </c>
      <c r="AL905" s="40" t="str">
        <f t="shared" si="851"/>
        <v>Pre</v>
      </c>
      <c r="AM905" s="40">
        <f t="shared" si="922"/>
        <v>20</v>
      </c>
      <c r="AN905" s="40">
        <f>VLOOKUP(AM905,'Inputs_Metric 7'!$G$49:$H$51,2,FALSE)</f>
        <v>0.05</v>
      </c>
      <c r="AO905" s="104">
        <f>SUMIFS(
INDEX('Step 1_Metric 7'!$W$1:$AD$99999,    1,    MATCH(CONCATENATE($AL905," - ",$AI905),'Step 1_Metric 7'!$W$1:$AD$1,0))         :          INDEX('Step 1_Metric 7'!$W$1:$AD$99999,    99999,    MATCH(CONCATENATE($AL905," - ",$AI905),'Step 1_Metric 7'!$W$1:$AD$1,0)),
'Step 1_Metric 7'!$C$1:$C$99999,       $AM905,    'Step 1_Metric 7'!$D$1:$D$99999,     $AG905         )</f>
        <v>0</v>
      </c>
      <c r="AP905" s="104" t="str">
        <f t="shared" si="910"/>
        <v/>
      </c>
      <c r="AQ905" s="104" t="str">
        <f t="shared" si="911"/>
        <v/>
      </c>
      <c r="AR905" s="104">
        <f t="shared" si="912"/>
        <v>0</v>
      </c>
      <c r="AS905" s="104">
        <f t="shared" si="913"/>
        <v>0</v>
      </c>
      <c r="AT905" s="104" t="str">
        <f t="shared" si="914"/>
        <v/>
      </c>
      <c r="AU905" s="104">
        <f t="shared" si="915"/>
        <v>0</v>
      </c>
    </row>
    <row r="906" spans="32:47" x14ac:dyDescent="0.25">
      <c r="AF906" s="40">
        <f t="shared" si="869"/>
        <v>38</v>
      </c>
      <c r="AG906" s="40" t="str">
        <f t="shared" si="908"/>
        <v/>
      </c>
      <c r="AH906" s="40">
        <f t="shared" si="918"/>
        <v>7</v>
      </c>
      <c r="AI906" s="40" t="str">
        <f t="shared" ref="AI906:AK906" si="924">AI882</f>
        <v>Employment</v>
      </c>
      <c r="AJ906" s="40">
        <f t="shared" si="924"/>
        <v>12</v>
      </c>
      <c r="AK906" s="40" t="str">
        <f t="shared" si="924"/>
        <v>Metric</v>
      </c>
      <c r="AL906" s="40" t="str">
        <f t="shared" si="851"/>
        <v>Pre</v>
      </c>
      <c r="AM906" s="40">
        <f t="shared" si="922"/>
        <v>100</v>
      </c>
      <c r="AN906" s="40">
        <f>VLOOKUP(AM906,'Inputs_Metric 7'!$G$49:$H$51,2,FALSE)</f>
        <v>0.01</v>
      </c>
      <c r="AO906" s="104">
        <f>SUMIFS(
INDEX('Step 1_Metric 7'!$W$1:$AD$99999,    1,    MATCH(CONCATENATE($AL906," - ",$AI906),'Step 1_Metric 7'!$W$1:$AD$1,0))         :          INDEX('Step 1_Metric 7'!$W$1:$AD$99999,    99999,    MATCH(CONCATENATE($AL906," - ",$AI906),'Step 1_Metric 7'!$W$1:$AD$1,0)),
'Step 1_Metric 7'!$C$1:$C$99999,       $AM906,    'Step 1_Metric 7'!$D$1:$D$99999,     $AG906         )</f>
        <v>0</v>
      </c>
      <c r="AP906" s="104">
        <f t="shared" si="910"/>
        <v>0</v>
      </c>
      <c r="AQ906" s="104">
        <f t="shared" si="911"/>
        <v>0</v>
      </c>
      <c r="AR906" s="104" t="str">
        <f t="shared" si="912"/>
        <v/>
      </c>
      <c r="AS906" s="104" t="str">
        <f t="shared" si="913"/>
        <v/>
      </c>
      <c r="AT906" s="104" t="str">
        <f t="shared" si="914"/>
        <v/>
      </c>
      <c r="AU906" s="104">
        <f t="shared" si="915"/>
        <v>0</v>
      </c>
    </row>
    <row r="907" spans="32:47" x14ac:dyDescent="0.25">
      <c r="AF907" s="40">
        <f t="shared" si="869"/>
        <v>38</v>
      </c>
      <c r="AG907" s="40" t="str">
        <f t="shared" si="908"/>
        <v/>
      </c>
      <c r="AH907" s="40">
        <f t="shared" si="918"/>
        <v>7</v>
      </c>
      <c r="AI907" s="40" t="str">
        <f t="shared" ref="AI907:AK907" si="925">AI883</f>
        <v>Employment</v>
      </c>
      <c r="AJ907" s="40">
        <f t="shared" si="925"/>
        <v>12</v>
      </c>
      <c r="AK907" s="40" t="str">
        <f t="shared" si="925"/>
        <v>Metric</v>
      </c>
      <c r="AL907" s="40" t="str">
        <f t="shared" ref="AL907:AL939" si="926">AL901</f>
        <v>Post</v>
      </c>
      <c r="AM907" s="40">
        <f t="shared" si="922"/>
        <v>2</v>
      </c>
      <c r="AN907" s="40">
        <f>VLOOKUP(AM907,'Inputs_Metric 7'!$G$49:$H$51,2,FALSE)</f>
        <v>0.5</v>
      </c>
      <c r="AO907" s="104">
        <f>SUMIFS(
INDEX('Step 1_Metric 7'!$W$1:$AD$99999,    1,    MATCH(CONCATENATE($AL907," - ",$AI907),'Step 1_Metric 7'!$W$1:$AD$1,0))         :          INDEX('Step 1_Metric 7'!$W$1:$AD$99999,    99999,    MATCH(CONCATENATE($AL907," - ",$AI907),'Step 1_Metric 7'!$W$1:$AD$1,0)),
'Step 1_Metric 7'!$C$1:$C$99999,       $AM907,    'Step 1_Metric 7'!$D$1:$D$99999,     $AG907         )</f>
        <v>0</v>
      </c>
      <c r="AP907" s="104" t="str">
        <f t="shared" si="910"/>
        <v/>
      </c>
      <c r="AQ907" s="104" t="str">
        <f t="shared" si="911"/>
        <v/>
      </c>
      <c r="AR907" s="104" t="str">
        <f t="shared" si="912"/>
        <v/>
      </c>
      <c r="AS907" s="104" t="str">
        <f t="shared" si="913"/>
        <v/>
      </c>
      <c r="AT907" s="104">
        <f t="shared" si="914"/>
        <v>0</v>
      </c>
      <c r="AU907" s="104">
        <f t="shared" si="915"/>
        <v>0</v>
      </c>
    </row>
    <row r="908" spans="32:47" x14ac:dyDescent="0.25">
      <c r="AF908" s="40">
        <f t="shared" si="869"/>
        <v>38</v>
      </c>
      <c r="AG908" s="40" t="str">
        <f t="shared" si="908"/>
        <v/>
      </c>
      <c r="AH908" s="40">
        <f t="shared" si="918"/>
        <v>7</v>
      </c>
      <c r="AI908" s="40" t="str">
        <f t="shared" ref="AI908:AK908" si="927">AI884</f>
        <v>Employment</v>
      </c>
      <c r="AJ908" s="40">
        <f t="shared" si="927"/>
        <v>12</v>
      </c>
      <c r="AK908" s="40" t="str">
        <f t="shared" si="927"/>
        <v>Metric</v>
      </c>
      <c r="AL908" s="40" t="str">
        <f t="shared" si="926"/>
        <v>Post</v>
      </c>
      <c r="AM908" s="40">
        <f t="shared" si="922"/>
        <v>20</v>
      </c>
      <c r="AN908" s="40">
        <f>VLOOKUP(AM908,'Inputs_Metric 7'!$G$49:$H$51,2,FALSE)</f>
        <v>0.05</v>
      </c>
      <c r="AO908" s="104">
        <f>SUMIFS(
INDEX('Step 1_Metric 7'!$W$1:$AD$99999,    1,    MATCH(CONCATENATE($AL908," - ",$AI908),'Step 1_Metric 7'!$W$1:$AD$1,0))         :          INDEX('Step 1_Metric 7'!$W$1:$AD$99999,    99999,    MATCH(CONCATENATE($AL908," - ",$AI908),'Step 1_Metric 7'!$W$1:$AD$1,0)),
'Step 1_Metric 7'!$C$1:$C$99999,       $AM908,    'Step 1_Metric 7'!$D$1:$D$99999,     $AG908         )</f>
        <v>0</v>
      </c>
      <c r="AP908" s="104" t="str">
        <f t="shared" si="910"/>
        <v/>
      </c>
      <c r="AQ908" s="104" t="str">
        <f t="shared" si="911"/>
        <v/>
      </c>
      <c r="AR908" s="104">
        <f t="shared" si="912"/>
        <v>0</v>
      </c>
      <c r="AS908" s="104">
        <f t="shared" si="913"/>
        <v>0</v>
      </c>
      <c r="AT908" s="104" t="str">
        <f t="shared" si="914"/>
        <v/>
      </c>
      <c r="AU908" s="104">
        <f t="shared" si="915"/>
        <v>0</v>
      </c>
    </row>
    <row r="909" spans="32:47" x14ac:dyDescent="0.25">
      <c r="AF909" s="40">
        <f t="shared" si="869"/>
        <v>38</v>
      </c>
      <c r="AG909" s="40" t="str">
        <f t="shared" si="908"/>
        <v/>
      </c>
      <c r="AH909" s="40">
        <f t="shared" si="918"/>
        <v>7</v>
      </c>
      <c r="AI909" s="40" t="str">
        <f t="shared" ref="AI909:AK909" si="928">AI885</f>
        <v>Employment</v>
      </c>
      <c r="AJ909" s="40">
        <f t="shared" si="928"/>
        <v>12</v>
      </c>
      <c r="AK909" s="40" t="str">
        <f t="shared" si="928"/>
        <v>Metric</v>
      </c>
      <c r="AL909" s="40" t="str">
        <f t="shared" si="926"/>
        <v>Post</v>
      </c>
      <c r="AM909" s="40">
        <f t="shared" si="922"/>
        <v>100</v>
      </c>
      <c r="AN909" s="40">
        <f>VLOOKUP(AM909,'Inputs_Metric 7'!$G$49:$H$51,2,FALSE)</f>
        <v>0.01</v>
      </c>
      <c r="AO909" s="104">
        <f>SUMIFS(
INDEX('Step 1_Metric 7'!$W$1:$AD$99999,    1,    MATCH(CONCATENATE($AL909," - ",$AI909),'Step 1_Metric 7'!$W$1:$AD$1,0))         :          INDEX('Step 1_Metric 7'!$W$1:$AD$99999,    99999,    MATCH(CONCATENATE($AL909," - ",$AI909),'Step 1_Metric 7'!$W$1:$AD$1,0)),
'Step 1_Metric 7'!$C$1:$C$99999,       $AM909,    'Step 1_Metric 7'!$D$1:$D$99999,     $AG909         )</f>
        <v>0</v>
      </c>
      <c r="AP909" s="104">
        <f t="shared" si="910"/>
        <v>0</v>
      </c>
      <c r="AQ909" s="104">
        <f t="shared" si="911"/>
        <v>0</v>
      </c>
      <c r="AR909" s="104" t="str">
        <f t="shared" si="912"/>
        <v/>
      </c>
      <c r="AS909" s="104" t="str">
        <f t="shared" si="913"/>
        <v/>
      </c>
      <c r="AT909" s="104" t="str">
        <f t="shared" si="914"/>
        <v/>
      </c>
      <c r="AU909" s="104">
        <f t="shared" si="915"/>
        <v>0</v>
      </c>
    </row>
    <row r="910" spans="32:47" x14ac:dyDescent="0.25">
      <c r="AF910" s="40">
        <f t="shared" si="869"/>
        <v>38</v>
      </c>
      <c r="AG910" s="40" t="str">
        <f t="shared" si="908"/>
        <v/>
      </c>
      <c r="AH910" s="40">
        <f t="shared" si="918"/>
        <v>7</v>
      </c>
      <c r="AI910" s="40" t="str">
        <f t="shared" ref="AI910:AK910" si="929">AI886</f>
        <v>Output</v>
      </c>
      <c r="AJ910" s="40">
        <f t="shared" si="929"/>
        <v>1</v>
      </c>
      <c r="AK910" s="40" t="str">
        <f t="shared" si="929"/>
        <v>Priority Metric</v>
      </c>
      <c r="AL910" s="40" t="str">
        <f t="shared" si="926"/>
        <v>Pre</v>
      </c>
      <c r="AM910" s="40">
        <f t="shared" si="922"/>
        <v>2</v>
      </c>
      <c r="AN910" s="40">
        <f>VLOOKUP(AM910,'Inputs_Metric 7'!$G$49:$H$51,2,FALSE)</f>
        <v>0.5</v>
      </c>
      <c r="AO910" s="104">
        <f>SUMIFS(
INDEX('Step 1_Metric 7'!$W$1:$AD$99999,    1,    MATCH(CONCATENATE($AL910," - ",$AI910),'Step 1_Metric 7'!$W$1:$AD$1,0))         :          INDEX('Step 1_Metric 7'!$W$1:$AD$99999,    99999,    MATCH(CONCATENATE($AL910," - ",$AI910),'Step 1_Metric 7'!$W$1:$AD$1,0)),
'Step 1_Metric 7'!$C$1:$C$99999,       $AM910,    'Step 1_Metric 7'!$D$1:$D$99999,     $AG910         )</f>
        <v>0</v>
      </c>
      <c r="AP910" s="104" t="str">
        <f t="shared" si="910"/>
        <v/>
      </c>
      <c r="AQ910" s="104" t="str">
        <f t="shared" si="911"/>
        <v/>
      </c>
      <c r="AR910" s="104" t="str">
        <f t="shared" si="912"/>
        <v/>
      </c>
      <c r="AS910" s="104" t="str">
        <f t="shared" si="913"/>
        <v/>
      </c>
      <c r="AT910" s="104">
        <f t="shared" si="914"/>
        <v>0</v>
      </c>
      <c r="AU910" s="104">
        <f t="shared" si="915"/>
        <v>0</v>
      </c>
    </row>
    <row r="911" spans="32:47" x14ac:dyDescent="0.25">
      <c r="AF911" s="40">
        <f t="shared" si="869"/>
        <v>38</v>
      </c>
      <c r="AG911" s="40" t="str">
        <f t="shared" si="908"/>
        <v/>
      </c>
      <c r="AH911" s="40">
        <f t="shared" si="918"/>
        <v>7</v>
      </c>
      <c r="AI911" s="40" t="str">
        <f t="shared" ref="AI911:AK911" si="930">AI887</f>
        <v>Output</v>
      </c>
      <c r="AJ911" s="40">
        <f t="shared" si="930"/>
        <v>1</v>
      </c>
      <c r="AK911" s="40" t="str">
        <f t="shared" si="930"/>
        <v>Priority Metric</v>
      </c>
      <c r="AL911" s="40" t="str">
        <f t="shared" si="926"/>
        <v>Pre</v>
      </c>
      <c r="AM911" s="40">
        <f t="shared" si="922"/>
        <v>20</v>
      </c>
      <c r="AN911" s="40">
        <f>VLOOKUP(AM911,'Inputs_Metric 7'!$G$49:$H$51,2,FALSE)</f>
        <v>0.05</v>
      </c>
      <c r="AO911" s="104">
        <f>SUMIFS(
INDEX('Step 1_Metric 7'!$W$1:$AD$99999,    1,    MATCH(CONCATENATE($AL911," - ",$AI911),'Step 1_Metric 7'!$W$1:$AD$1,0))         :          INDEX('Step 1_Metric 7'!$W$1:$AD$99999,    99999,    MATCH(CONCATENATE($AL911," - ",$AI911),'Step 1_Metric 7'!$W$1:$AD$1,0)),
'Step 1_Metric 7'!$C$1:$C$99999,       $AM911,    'Step 1_Metric 7'!$D$1:$D$99999,     $AG911         )</f>
        <v>0</v>
      </c>
      <c r="AP911" s="104" t="str">
        <f t="shared" si="910"/>
        <v/>
      </c>
      <c r="AQ911" s="104" t="str">
        <f t="shared" si="911"/>
        <v/>
      </c>
      <c r="AR911" s="104">
        <f t="shared" si="912"/>
        <v>0</v>
      </c>
      <c r="AS911" s="104">
        <f t="shared" si="913"/>
        <v>0</v>
      </c>
      <c r="AT911" s="104" t="str">
        <f t="shared" si="914"/>
        <v/>
      </c>
      <c r="AU911" s="104">
        <f t="shared" si="915"/>
        <v>0</v>
      </c>
    </row>
    <row r="912" spans="32:47" x14ac:dyDescent="0.25">
      <c r="AF912" s="40">
        <f t="shared" si="869"/>
        <v>38</v>
      </c>
      <c r="AG912" s="40" t="str">
        <f t="shared" si="908"/>
        <v/>
      </c>
      <c r="AH912" s="40">
        <f t="shared" si="918"/>
        <v>7</v>
      </c>
      <c r="AI912" s="40" t="str">
        <f t="shared" ref="AI912:AK912" si="931">AI888</f>
        <v>Output</v>
      </c>
      <c r="AJ912" s="40">
        <f t="shared" si="931"/>
        <v>1</v>
      </c>
      <c r="AK912" s="40" t="str">
        <f t="shared" si="931"/>
        <v>Priority Metric</v>
      </c>
      <c r="AL912" s="40" t="str">
        <f t="shared" si="926"/>
        <v>Pre</v>
      </c>
      <c r="AM912" s="40">
        <f t="shared" si="922"/>
        <v>100</v>
      </c>
      <c r="AN912" s="40">
        <f>VLOOKUP(AM912,'Inputs_Metric 7'!$G$49:$H$51,2,FALSE)</f>
        <v>0.01</v>
      </c>
      <c r="AO912" s="104">
        <f>SUMIFS(
INDEX('Step 1_Metric 7'!$W$1:$AD$99999,    1,    MATCH(CONCATENATE($AL912," - ",$AI912),'Step 1_Metric 7'!$W$1:$AD$1,0))         :          INDEX('Step 1_Metric 7'!$W$1:$AD$99999,    99999,    MATCH(CONCATENATE($AL912," - ",$AI912),'Step 1_Metric 7'!$W$1:$AD$1,0)),
'Step 1_Metric 7'!$C$1:$C$99999,       $AM912,    'Step 1_Metric 7'!$D$1:$D$99999,     $AG912         )</f>
        <v>0</v>
      </c>
      <c r="AP912" s="104">
        <f t="shared" si="910"/>
        <v>0</v>
      </c>
      <c r="AQ912" s="104">
        <f t="shared" si="911"/>
        <v>0</v>
      </c>
      <c r="AR912" s="104" t="str">
        <f t="shared" si="912"/>
        <v/>
      </c>
      <c r="AS912" s="104" t="str">
        <f t="shared" si="913"/>
        <v/>
      </c>
      <c r="AT912" s="104" t="str">
        <f t="shared" si="914"/>
        <v/>
      </c>
      <c r="AU912" s="104">
        <f t="shared" si="915"/>
        <v>0</v>
      </c>
    </row>
    <row r="913" spans="32:47" x14ac:dyDescent="0.25">
      <c r="AF913" s="40">
        <f t="shared" si="869"/>
        <v>38</v>
      </c>
      <c r="AG913" s="40" t="str">
        <f t="shared" si="908"/>
        <v/>
      </c>
      <c r="AH913" s="40">
        <f t="shared" si="918"/>
        <v>7</v>
      </c>
      <c r="AI913" s="40" t="str">
        <f t="shared" ref="AI913:AK913" si="932">AI889</f>
        <v>Output</v>
      </c>
      <c r="AJ913" s="40">
        <f t="shared" si="932"/>
        <v>1</v>
      </c>
      <c r="AK913" s="40" t="str">
        <f t="shared" si="932"/>
        <v>Priority Metric</v>
      </c>
      <c r="AL913" s="40" t="str">
        <f t="shared" si="926"/>
        <v>Post</v>
      </c>
      <c r="AM913" s="40">
        <f t="shared" si="922"/>
        <v>2</v>
      </c>
      <c r="AN913" s="40">
        <f>VLOOKUP(AM913,'Inputs_Metric 7'!$G$49:$H$51,2,FALSE)</f>
        <v>0.5</v>
      </c>
      <c r="AO913" s="104">
        <f>SUMIFS(
INDEX('Step 1_Metric 7'!$W$1:$AD$99999,    1,    MATCH(CONCATENATE($AL913," - ",$AI913),'Step 1_Metric 7'!$W$1:$AD$1,0))         :          INDEX('Step 1_Metric 7'!$W$1:$AD$99999,    99999,    MATCH(CONCATENATE($AL913," - ",$AI913),'Step 1_Metric 7'!$W$1:$AD$1,0)),
'Step 1_Metric 7'!$C$1:$C$99999,       $AM913,    'Step 1_Metric 7'!$D$1:$D$99999,     $AG913         )</f>
        <v>0</v>
      </c>
      <c r="AP913" s="104" t="str">
        <f t="shared" si="910"/>
        <v/>
      </c>
      <c r="AQ913" s="104" t="str">
        <f t="shared" si="911"/>
        <v/>
      </c>
      <c r="AR913" s="104" t="str">
        <f t="shared" si="912"/>
        <v/>
      </c>
      <c r="AS913" s="104" t="str">
        <f t="shared" si="913"/>
        <v/>
      </c>
      <c r="AT913" s="104">
        <f t="shared" si="914"/>
        <v>0</v>
      </c>
      <c r="AU913" s="104">
        <f t="shared" si="915"/>
        <v>0</v>
      </c>
    </row>
    <row r="914" spans="32:47" x14ac:dyDescent="0.25">
      <c r="AF914" s="40">
        <f t="shared" si="869"/>
        <v>38</v>
      </c>
      <c r="AG914" s="40" t="str">
        <f t="shared" si="908"/>
        <v/>
      </c>
      <c r="AH914" s="40">
        <f t="shared" si="918"/>
        <v>7</v>
      </c>
      <c r="AI914" s="40" t="str">
        <f t="shared" ref="AI914:AK914" si="933">AI890</f>
        <v>Output</v>
      </c>
      <c r="AJ914" s="40">
        <f t="shared" si="933"/>
        <v>1</v>
      </c>
      <c r="AK914" s="40" t="str">
        <f t="shared" si="933"/>
        <v>Priority Metric</v>
      </c>
      <c r="AL914" s="40" t="str">
        <f t="shared" si="926"/>
        <v>Post</v>
      </c>
      <c r="AM914" s="40">
        <f t="shared" si="922"/>
        <v>20</v>
      </c>
      <c r="AN914" s="40">
        <f>VLOOKUP(AM914,'Inputs_Metric 7'!$G$49:$H$51,2,FALSE)</f>
        <v>0.05</v>
      </c>
      <c r="AO914" s="104">
        <f>SUMIFS(
INDEX('Step 1_Metric 7'!$W$1:$AD$99999,    1,    MATCH(CONCATENATE($AL914," - ",$AI914),'Step 1_Metric 7'!$W$1:$AD$1,0))         :          INDEX('Step 1_Metric 7'!$W$1:$AD$99999,    99999,    MATCH(CONCATENATE($AL914," - ",$AI914),'Step 1_Metric 7'!$W$1:$AD$1,0)),
'Step 1_Metric 7'!$C$1:$C$99999,       $AM914,    'Step 1_Metric 7'!$D$1:$D$99999,     $AG914         )</f>
        <v>0</v>
      </c>
      <c r="AP914" s="104" t="str">
        <f t="shared" si="910"/>
        <v/>
      </c>
      <c r="AQ914" s="104" t="str">
        <f t="shared" si="911"/>
        <v/>
      </c>
      <c r="AR914" s="104">
        <f t="shared" si="912"/>
        <v>0</v>
      </c>
      <c r="AS914" s="104">
        <f t="shared" si="913"/>
        <v>0</v>
      </c>
      <c r="AT914" s="104" t="str">
        <f t="shared" si="914"/>
        <v/>
      </c>
      <c r="AU914" s="104">
        <f t="shared" si="915"/>
        <v>0</v>
      </c>
    </row>
    <row r="915" spans="32:47" x14ac:dyDescent="0.25">
      <c r="AF915" s="40">
        <f t="shared" si="869"/>
        <v>38</v>
      </c>
      <c r="AG915" s="40" t="str">
        <f t="shared" si="908"/>
        <v/>
      </c>
      <c r="AH915" s="40">
        <f t="shared" si="918"/>
        <v>7</v>
      </c>
      <c r="AI915" s="40" t="str">
        <f t="shared" ref="AI915:AK915" si="934">AI891</f>
        <v>Output</v>
      </c>
      <c r="AJ915" s="40">
        <f t="shared" si="934"/>
        <v>1</v>
      </c>
      <c r="AK915" s="40" t="str">
        <f t="shared" si="934"/>
        <v>Priority Metric</v>
      </c>
      <c r="AL915" s="40" t="str">
        <f t="shared" si="926"/>
        <v>Post</v>
      </c>
      <c r="AM915" s="40">
        <f t="shared" si="922"/>
        <v>100</v>
      </c>
      <c r="AN915" s="40">
        <f>VLOOKUP(AM915,'Inputs_Metric 7'!$G$49:$H$51,2,FALSE)</f>
        <v>0.01</v>
      </c>
      <c r="AO915" s="104">
        <f>SUMIFS(
INDEX('Step 1_Metric 7'!$W$1:$AD$99999,    1,    MATCH(CONCATENATE($AL915," - ",$AI915),'Step 1_Metric 7'!$W$1:$AD$1,0))         :          INDEX('Step 1_Metric 7'!$W$1:$AD$99999,    99999,    MATCH(CONCATENATE($AL915," - ",$AI915),'Step 1_Metric 7'!$W$1:$AD$1,0)),
'Step 1_Metric 7'!$C$1:$C$99999,       $AM915,    'Step 1_Metric 7'!$D$1:$D$99999,     $AG915         )</f>
        <v>0</v>
      </c>
      <c r="AP915" s="104">
        <f t="shared" si="910"/>
        <v>0</v>
      </c>
      <c r="AQ915" s="104">
        <f t="shared" si="911"/>
        <v>0</v>
      </c>
      <c r="AR915" s="104" t="str">
        <f t="shared" si="912"/>
        <v/>
      </c>
      <c r="AS915" s="104" t="str">
        <f t="shared" si="913"/>
        <v/>
      </c>
      <c r="AT915" s="104" t="str">
        <f t="shared" si="914"/>
        <v/>
      </c>
      <c r="AU915" s="104">
        <f t="shared" si="915"/>
        <v>0</v>
      </c>
    </row>
    <row r="916" spans="32:47" x14ac:dyDescent="0.25">
      <c r="AF916" s="40">
        <f t="shared" si="869"/>
        <v>39</v>
      </c>
      <c r="AG916" s="40" t="str">
        <f t="shared" si="908"/>
        <v/>
      </c>
      <c r="AH916" s="40">
        <f t="shared" si="918"/>
        <v>7</v>
      </c>
      <c r="AI916" s="40" t="str">
        <f t="shared" ref="AI916:AK916" si="935">AI892</f>
        <v>Proprietor's Income</v>
      </c>
      <c r="AJ916" s="40">
        <f t="shared" si="935"/>
        <v>10</v>
      </c>
      <c r="AK916" s="40" t="str">
        <f t="shared" si="935"/>
        <v>Metric</v>
      </c>
      <c r="AL916" s="40" t="str">
        <f t="shared" si="926"/>
        <v>Pre</v>
      </c>
      <c r="AM916" s="40">
        <f t="shared" si="922"/>
        <v>2</v>
      </c>
      <c r="AN916" s="40">
        <f>VLOOKUP(AM916,'Inputs_Metric 7'!$G$49:$H$51,2,FALSE)</f>
        <v>0.5</v>
      </c>
      <c r="AO916" s="104">
        <f>SUMIFS(
INDEX('Step 1_Metric 7'!$W$1:$AD$99999,    1,    MATCH(CONCATENATE($AL916," - ",$AI916),'Step 1_Metric 7'!$W$1:$AD$1,0))         :          INDEX('Step 1_Metric 7'!$W$1:$AD$99999,    99999,    MATCH(CONCATENATE($AL916," - ",$AI916),'Step 1_Metric 7'!$W$1:$AD$1,0)),
'Step 1_Metric 7'!$C$1:$C$99999,       $AM916,    'Step 1_Metric 7'!$D$1:$D$99999,     $AG916         )</f>
        <v>0</v>
      </c>
      <c r="AP916" s="104" t="str">
        <f t="shared" si="910"/>
        <v/>
      </c>
      <c r="AQ916" s="104" t="str">
        <f t="shared" si="911"/>
        <v/>
      </c>
      <c r="AR916" s="104" t="str">
        <f t="shared" si="912"/>
        <v/>
      </c>
      <c r="AS916" s="104" t="str">
        <f t="shared" si="913"/>
        <v/>
      </c>
      <c r="AT916" s="104">
        <f t="shared" si="914"/>
        <v>0</v>
      </c>
      <c r="AU916" s="104">
        <f t="shared" si="915"/>
        <v>0</v>
      </c>
    </row>
    <row r="917" spans="32:47" x14ac:dyDescent="0.25">
      <c r="AF917" s="40">
        <f t="shared" si="869"/>
        <v>39</v>
      </c>
      <c r="AG917" s="40" t="str">
        <f t="shared" si="908"/>
        <v/>
      </c>
      <c r="AH917" s="40">
        <f t="shared" si="918"/>
        <v>7</v>
      </c>
      <c r="AI917" s="40" t="str">
        <f t="shared" ref="AI917:AK917" si="936">AI893</f>
        <v>Proprietor's Income</v>
      </c>
      <c r="AJ917" s="40">
        <f t="shared" si="936"/>
        <v>10</v>
      </c>
      <c r="AK917" s="40" t="str">
        <f t="shared" si="936"/>
        <v>Metric</v>
      </c>
      <c r="AL917" s="40" t="str">
        <f t="shared" si="926"/>
        <v>Pre</v>
      </c>
      <c r="AM917" s="40">
        <f t="shared" si="922"/>
        <v>20</v>
      </c>
      <c r="AN917" s="40">
        <f>VLOOKUP(AM917,'Inputs_Metric 7'!$G$49:$H$51,2,FALSE)</f>
        <v>0.05</v>
      </c>
      <c r="AO917" s="104">
        <f>SUMIFS(
INDEX('Step 1_Metric 7'!$W$1:$AD$99999,    1,    MATCH(CONCATENATE($AL917," - ",$AI917),'Step 1_Metric 7'!$W$1:$AD$1,0))         :          INDEX('Step 1_Metric 7'!$W$1:$AD$99999,    99999,    MATCH(CONCATENATE($AL917," - ",$AI917),'Step 1_Metric 7'!$W$1:$AD$1,0)),
'Step 1_Metric 7'!$C$1:$C$99999,       $AM917,    'Step 1_Metric 7'!$D$1:$D$99999,     $AG917         )</f>
        <v>0</v>
      </c>
      <c r="AP917" s="104" t="str">
        <f t="shared" si="910"/>
        <v/>
      </c>
      <c r="AQ917" s="104" t="str">
        <f t="shared" si="911"/>
        <v/>
      </c>
      <c r="AR917" s="104">
        <f t="shared" si="912"/>
        <v>0</v>
      </c>
      <c r="AS917" s="104">
        <f t="shared" si="913"/>
        <v>0</v>
      </c>
      <c r="AT917" s="104" t="str">
        <f t="shared" si="914"/>
        <v/>
      </c>
      <c r="AU917" s="104">
        <f t="shared" si="915"/>
        <v>0</v>
      </c>
    </row>
    <row r="918" spans="32:47" x14ac:dyDescent="0.25">
      <c r="AF918" s="40">
        <f t="shared" si="869"/>
        <v>39</v>
      </c>
      <c r="AG918" s="40" t="str">
        <f t="shared" si="908"/>
        <v/>
      </c>
      <c r="AH918" s="40">
        <f t="shared" si="918"/>
        <v>7</v>
      </c>
      <c r="AI918" s="40" t="str">
        <f t="shared" ref="AI918:AK918" si="937">AI894</f>
        <v>Proprietor's Income</v>
      </c>
      <c r="AJ918" s="40">
        <f t="shared" si="937"/>
        <v>10</v>
      </c>
      <c r="AK918" s="40" t="str">
        <f t="shared" si="937"/>
        <v>Metric</v>
      </c>
      <c r="AL918" s="40" t="str">
        <f t="shared" si="926"/>
        <v>Pre</v>
      </c>
      <c r="AM918" s="40">
        <f t="shared" si="922"/>
        <v>100</v>
      </c>
      <c r="AN918" s="40">
        <f>VLOOKUP(AM918,'Inputs_Metric 7'!$G$49:$H$51,2,FALSE)</f>
        <v>0.01</v>
      </c>
      <c r="AO918" s="104">
        <f>SUMIFS(
INDEX('Step 1_Metric 7'!$W$1:$AD$99999,    1,    MATCH(CONCATENATE($AL918," - ",$AI918),'Step 1_Metric 7'!$W$1:$AD$1,0))         :          INDEX('Step 1_Metric 7'!$W$1:$AD$99999,    99999,    MATCH(CONCATENATE($AL918," - ",$AI918),'Step 1_Metric 7'!$W$1:$AD$1,0)),
'Step 1_Metric 7'!$C$1:$C$99999,       $AM918,    'Step 1_Metric 7'!$D$1:$D$99999,     $AG918         )</f>
        <v>0</v>
      </c>
      <c r="AP918" s="104">
        <f t="shared" si="910"/>
        <v>0</v>
      </c>
      <c r="AQ918" s="104">
        <f t="shared" si="911"/>
        <v>0</v>
      </c>
      <c r="AR918" s="104" t="str">
        <f t="shared" si="912"/>
        <v/>
      </c>
      <c r="AS918" s="104" t="str">
        <f t="shared" si="913"/>
        <v/>
      </c>
      <c r="AT918" s="104" t="str">
        <f t="shared" si="914"/>
        <v/>
      </c>
      <c r="AU918" s="104">
        <f t="shared" si="915"/>
        <v>0</v>
      </c>
    </row>
    <row r="919" spans="32:47" x14ac:dyDescent="0.25">
      <c r="AF919" s="40">
        <f t="shared" si="869"/>
        <v>39</v>
      </c>
      <c r="AG919" s="40" t="str">
        <f t="shared" si="908"/>
        <v/>
      </c>
      <c r="AH919" s="40">
        <f t="shared" si="918"/>
        <v>7</v>
      </c>
      <c r="AI919" s="40" t="str">
        <f t="shared" ref="AI919:AK919" si="938">AI895</f>
        <v>Proprietor's Income</v>
      </c>
      <c r="AJ919" s="40">
        <f t="shared" si="938"/>
        <v>10</v>
      </c>
      <c r="AK919" s="40" t="str">
        <f t="shared" si="938"/>
        <v>Metric</v>
      </c>
      <c r="AL919" s="40" t="str">
        <f t="shared" si="926"/>
        <v>Post</v>
      </c>
      <c r="AM919" s="40">
        <f t="shared" si="922"/>
        <v>2</v>
      </c>
      <c r="AN919" s="40">
        <f>VLOOKUP(AM919,'Inputs_Metric 7'!$G$49:$H$51,2,FALSE)</f>
        <v>0.5</v>
      </c>
      <c r="AO919" s="104">
        <f>SUMIFS(
INDEX('Step 1_Metric 7'!$W$1:$AD$99999,    1,    MATCH(CONCATENATE($AL919," - ",$AI919),'Step 1_Metric 7'!$W$1:$AD$1,0))         :          INDEX('Step 1_Metric 7'!$W$1:$AD$99999,    99999,    MATCH(CONCATENATE($AL919," - ",$AI919),'Step 1_Metric 7'!$W$1:$AD$1,0)),
'Step 1_Metric 7'!$C$1:$C$99999,       $AM919,    'Step 1_Metric 7'!$D$1:$D$99999,     $AG919         )</f>
        <v>0</v>
      </c>
      <c r="AP919" s="104" t="str">
        <f t="shared" si="910"/>
        <v/>
      </c>
      <c r="AQ919" s="104" t="str">
        <f t="shared" si="911"/>
        <v/>
      </c>
      <c r="AR919" s="104" t="str">
        <f t="shared" si="912"/>
        <v/>
      </c>
      <c r="AS919" s="104" t="str">
        <f t="shared" si="913"/>
        <v/>
      </c>
      <c r="AT919" s="104">
        <f t="shared" si="914"/>
        <v>0</v>
      </c>
      <c r="AU919" s="104">
        <f t="shared" si="915"/>
        <v>0</v>
      </c>
    </row>
    <row r="920" spans="32:47" x14ac:dyDescent="0.25">
      <c r="AF920" s="40">
        <f t="shared" si="869"/>
        <v>39</v>
      </c>
      <c r="AG920" s="40" t="str">
        <f t="shared" si="908"/>
        <v/>
      </c>
      <c r="AH920" s="40">
        <f t="shared" si="918"/>
        <v>7</v>
      </c>
      <c r="AI920" s="40" t="str">
        <f t="shared" ref="AI920:AK920" si="939">AI896</f>
        <v>Proprietor's Income</v>
      </c>
      <c r="AJ920" s="40">
        <f t="shared" si="939"/>
        <v>10</v>
      </c>
      <c r="AK920" s="40" t="str">
        <f t="shared" si="939"/>
        <v>Metric</v>
      </c>
      <c r="AL920" s="40" t="str">
        <f t="shared" si="926"/>
        <v>Post</v>
      </c>
      <c r="AM920" s="40">
        <f t="shared" si="922"/>
        <v>20</v>
      </c>
      <c r="AN920" s="40">
        <f>VLOOKUP(AM920,'Inputs_Metric 7'!$G$49:$H$51,2,FALSE)</f>
        <v>0.05</v>
      </c>
      <c r="AO920" s="104">
        <f>SUMIFS(
INDEX('Step 1_Metric 7'!$W$1:$AD$99999,    1,    MATCH(CONCATENATE($AL920," - ",$AI920),'Step 1_Metric 7'!$W$1:$AD$1,0))         :          INDEX('Step 1_Metric 7'!$W$1:$AD$99999,    99999,    MATCH(CONCATENATE($AL920," - ",$AI920),'Step 1_Metric 7'!$W$1:$AD$1,0)),
'Step 1_Metric 7'!$C$1:$C$99999,       $AM920,    'Step 1_Metric 7'!$D$1:$D$99999,     $AG920         )</f>
        <v>0</v>
      </c>
      <c r="AP920" s="104" t="str">
        <f t="shared" si="910"/>
        <v/>
      </c>
      <c r="AQ920" s="104" t="str">
        <f t="shared" si="911"/>
        <v/>
      </c>
      <c r="AR920" s="104">
        <f t="shared" si="912"/>
        <v>0</v>
      </c>
      <c r="AS920" s="104">
        <f t="shared" si="913"/>
        <v>0</v>
      </c>
      <c r="AT920" s="104" t="str">
        <f t="shared" si="914"/>
        <v/>
      </c>
      <c r="AU920" s="104">
        <f t="shared" si="915"/>
        <v>0</v>
      </c>
    </row>
    <row r="921" spans="32:47" x14ac:dyDescent="0.25">
      <c r="AF921" s="40">
        <f t="shared" si="869"/>
        <v>39</v>
      </c>
      <c r="AG921" s="40" t="str">
        <f t="shared" si="908"/>
        <v/>
      </c>
      <c r="AH921" s="40">
        <f t="shared" si="918"/>
        <v>7</v>
      </c>
      <c r="AI921" s="40" t="str">
        <f t="shared" ref="AI921:AK921" si="940">AI897</f>
        <v>Proprietor's Income</v>
      </c>
      <c r="AJ921" s="40">
        <f t="shared" si="940"/>
        <v>10</v>
      </c>
      <c r="AK921" s="40" t="str">
        <f t="shared" si="940"/>
        <v>Metric</v>
      </c>
      <c r="AL921" s="40" t="str">
        <f t="shared" si="926"/>
        <v>Post</v>
      </c>
      <c r="AM921" s="40">
        <f t="shared" si="922"/>
        <v>100</v>
      </c>
      <c r="AN921" s="40">
        <f>VLOOKUP(AM921,'Inputs_Metric 7'!$G$49:$H$51,2,FALSE)</f>
        <v>0.01</v>
      </c>
      <c r="AO921" s="104">
        <f>SUMIFS(
INDEX('Step 1_Metric 7'!$W$1:$AD$99999,    1,    MATCH(CONCATENATE($AL921," - ",$AI921),'Step 1_Metric 7'!$W$1:$AD$1,0))         :          INDEX('Step 1_Metric 7'!$W$1:$AD$99999,    99999,    MATCH(CONCATENATE($AL921," - ",$AI921),'Step 1_Metric 7'!$W$1:$AD$1,0)),
'Step 1_Metric 7'!$C$1:$C$99999,       $AM921,    'Step 1_Metric 7'!$D$1:$D$99999,     $AG921         )</f>
        <v>0</v>
      </c>
      <c r="AP921" s="104">
        <f t="shared" si="910"/>
        <v>0</v>
      </c>
      <c r="AQ921" s="104">
        <f t="shared" si="911"/>
        <v>0</v>
      </c>
      <c r="AR921" s="104" t="str">
        <f t="shared" si="912"/>
        <v/>
      </c>
      <c r="AS921" s="104" t="str">
        <f t="shared" si="913"/>
        <v/>
      </c>
      <c r="AT921" s="104" t="str">
        <f t="shared" si="914"/>
        <v/>
      </c>
      <c r="AU921" s="104">
        <f t="shared" si="915"/>
        <v>0</v>
      </c>
    </row>
    <row r="922" spans="32:47" x14ac:dyDescent="0.25">
      <c r="AF922" s="40">
        <f t="shared" si="869"/>
        <v>39</v>
      </c>
      <c r="AG922" s="40" t="str">
        <f t="shared" si="908"/>
        <v/>
      </c>
      <c r="AH922" s="40">
        <f t="shared" si="918"/>
        <v>7</v>
      </c>
      <c r="AI922" s="40" t="str">
        <f t="shared" ref="AI922:AK922" si="941">AI898</f>
        <v>Labor Income</v>
      </c>
      <c r="AJ922" s="40">
        <f t="shared" si="941"/>
        <v>11</v>
      </c>
      <c r="AK922" s="40" t="str">
        <f t="shared" si="941"/>
        <v>Metric</v>
      </c>
      <c r="AL922" s="40" t="str">
        <f t="shared" si="926"/>
        <v>Pre</v>
      </c>
      <c r="AM922" s="40">
        <f t="shared" si="922"/>
        <v>2</v>
      </c>
      <c r="AN922" s="40">
        <f>VLOOKUP(AM922,'Inputs_Metric 7'!$G$49:$H$51,2,FALSE)</f>
        <v>0.5</v>
      </c>
      <c r="AO922" s="104">
        <f>SUMIFS(
INDEX('Step 1_Metric 7'!$W$1:$AD$99999,    1,    MATCH(CONCATENATE($AL922," - ",$AI922),'Step 1_Metric 7'!$W$1:$AD$1,0))         :          INDEX('Step 1_Metric 7'!$W$1:$AD$99999,    99999,    MATCH(CONCATENATE($AL922," - ",$AI922),'Step 1_Metric 7'!$W$1:$AD$1,0)),
'Step 1_Metric 7'!$C$1:$C$99999,       $AM922,    'Step 1_Metric 7'!$D$1:$D$99999,     $AG922         )</f>
        <v>0</v>
      </c>
      <c r="AP922" s="104" t="str">
        <f t="shared" si="910"/>
        <v/>
      </c>
      <c r="AQ922" s="104" t="str">
        <f t="shared" si="911"/>
        <v/>
      </c>
      <c r="AR922" s="104" t="str">
        <f t="shared" si="912"/>
        <v/>
      </c>
      <c r="AS922" s="104" t="str">
        <f t="shared" si="913"/>
        <v/>
      </c>
      <c r="AT922" s="104">
        <f t="shared" si="914"/>
        <v>0</v>
      </c>
      <c r="AU922" s="104">
        <f t="shared" si="915"/>
        <v>0</v>
      </c>
    </row>
    <row r="923" spans="32:47" x14ac:dyDescent="0.25">
      <c r="AF923" s="40">
        <f t="shared" si="869"/>
        <v>39</v>
      </c>
      <c r="AG923" s="40" t="str">
        <f t="shared" si="908"/>
        <v/>
      </c>
      <c r="AH923" s="40">
        <f t="shared" si="918"/>
        <v>7</v>
      </c>
      <c r="AI923" s="40" t="str">
        <f t="shared" ref="AI923:AK923" si="942">AI899</f>
        <v>Labor Income</v>
      </c>
      <c r="AJ923" s="40">
        <f t="shared" si="942"/>
        <v>11</v>
      </c>
      <c r="AK923" s="40" t="str">
        <f t="shared" si="942"/>
        <v>Metric</v>
      </c>
      <c r="AL923" s="40" t="str">
        <f t="shared" si="926"/>
        <v>Pre</v>
      </c>
      <c r="AM923" s="40">
        <f t="shared" si="922"/>
        <v>20</v>
      </c>
      <c r="AN923" s="40">
        <f>VLOOKUP(AM923,'Inputs_Metric 7'!$G$49:$H$51,2,FALSE)</f>
        <v>0.05</v>
      </c>
      <c r="AO923" s="104">
        <f>SUMIFS(
INDEX('Step 1_Metric 7'!$W$1:$AD$99999,    1,    MATCH(CONCATENATE($AL923," - ",$AI923),'Step 1_Metric 7'!$W$1:$AD$1,0))         :          INDEX('Step 1_Metric 7'!$W$1:$AD$99999,    99999,    MATCH(CONCATENATE($AL923," - ",$AI923),'Step 1_Metric 7'!$W$1:$AD$1,0)),
'Step 1_Metric 7'!$C$1:$C$99999,       $AM923,    'Step 1_Metric 7'!$D$1:$D$99999,     $AG923         )</f>
        <v>0</v>
      </c>
      <c r="AP923" s="104" t="str">
        <f t="shared" si="910"/>
        <v/>
      </c>
      <c r="AQ923" s="104" t="str">
        <f t="shared" si="911"/>
        <v/>
      </c>
      <c r="AR923" s="104">
        <f t="shared" si="912"/>
        <v>0</v>
      </c>
      <c r="AS923" s="104">
        <f t="shared" si="913"/>
        <v>0</v>
      </c>
      <c r="AT923" s="104" t="str">
        <f t="shared" si="914"/>
        <v/>
      </c>
      <c r="AU923" s="104">
        <f t="shared" si="915"/>
        <v>0</v>
      </c>
    </row>
    <row r="924" spans="32:47" x14ac:dyDescent="0.25">
      <c r="AF924" s="40">
        <f t="shared" si="869"/>
        <v>39</v>
      </c>
      <c r="AG924" s="40" t="str">
        <f t="shared" si="908"/>
        <v/>
      </c>
      <c r="AH924" s="40">
        <f t="shared" si="918"/>
        <v>7</v>
      </c>
      <c r="AI924" s="40" t="str">
        <f t="shared" ref="AI924:AK924" si="943">AI900</f>
        <v>Labor Income</v>
      </c>
      <c r="AJ924" s="40">
        <f t="shared" si="943"/>
        <v>11</v>
      </c>
      <c r="AK924" s="40" t="str">
        <f t="shared" si="943"/>
        <v>Metric</v>
      </c>
      <c r="AL924" s="40" t="str">
        <f t="shared" si="926"/>
        <v>Pre</v>
      </c>
      <c r="AM924" s="40">
        <f t="shared" si="922"/>
        <v>100</v>
      </c>
      <c r="AN924" s="40">
        <f>VLOOKUP(AM924,'Inputs_Metric 7'!$G$49:$H$51,2,FALSE)</f>
        <v>0.01</v>
      </c>
      <c r="AO924" s="104">
        <f>SUMIFS(
INDEX('Step 1_Metric 7'!$W$1:$AD$99999,    1,    MATCH(CONCATENATE($AL924," - ",$AI924),'Step 1_Metric 7'!$W$1:$AD$1,0))         :          INDEX('Step 1_Metric 7'!$W$1:$AD$99999,    99999,    MATCH(CONCATENATE($AL924," - ",$AI924),'Step 1_Metric 7'!$W$1:$AD$1,0)),
'Step 1_Metric 7'!$C$1:$C$99999,       $AM924,    'Step 1_Metric 7'!$D$1:$D$99999,     $AG924         )</f>
        <v>0</v>
      </c>
      <c r="AP924" s="104">
        <f t="shared" si="910"/>
        <v>0</v>
      </c>
      <c r="AQ924" s="104">
        <f t="shared" si="911"/>
        <v>0</v>
      </c>
      <c r="AR924" s="104" t="str">
        <f t="shared" si="912"/>
        <v/>
      </c>
      <c r="AS924" s="104" t="str">
        <f t="shared" si="913"/>
        <v/>
      </c>
      <c r="AT924" s="104" t="str">
        <f t="shared" si="914"/>
        <v/>
      </c>
      <c r="AU924" s="104">
        <f t="shared" si="915"/>
        <v>0</v>
      </c>
    </row>
    <row r="925" spans="32:47" x14ac:dyDescent="0.25">
      <c r="AF925" s="40">
        <f t="shared" ref="AF925:AF939" si="944">AF901+1</f>
        <v>39</v>
      </c>
      <c r="AG925" s="40" t="str">
        <f t="shared" si="908"/>
        <v/>
      </c>
      <c r="AH925" s="40">
        <f t="shared" si="918"/>
        <v>7</v>
      </c>
      <c r="AI925" s="40" t="str">
        <f t="shared" ref="AI925:AK925" si="945">AI901</f>
        <v>Labor Income</v>
      </c>
      <c r="AJ925" s="40">
        <f t="shared" si="945"/>
        <v>11</v>
      </c>
      <c r="AK925" s="40" t="str">
        <f t="shared" si="945"/>
        <v>Metric</v>
      </c>
      <c r="AL925" s="40" t="str">
        <f t="shared" si="926"/>
        <v>Post</v>
      </c>
      <c r="AM925" s="40">
        <f t="shared" si="922"/>
        <v>2</v>
      </c>
      <c r="AN925" s="40">
        <f>VLOOKUP(AM925,'Inputs_Metric 7'!$G$49:$H$51,2,FALSE)</f>
        <v>0.5</v>
      </c>
      <c r="AO925" s="104">
        <f>SUMIFS(
INDEX('Step 1_Metric 7'!$W$1:$AD$99999,    1,    MATCH(CONCATENATE($AL925," - ",$AI925),'Step 1_Metric 7'!$W$1:$AD$1,0))         :          INDEX('Step 1_Metric 7'!$W$1:$AD$99999,    99999,    MATCH(CONCATENATE($AL925," - ",$AI925),'Step 1_Metric 7'!$W$1:$AD$1,0)),
'Step 1_Metric 7'!$C$1:$C$99999,       $AM925,    'Step 1_Metric 7'!$D$1:$D$99999,     $AG925         )</f>
        <v>0</v>
      </c>
      <c r="AP925" s="104" t="str">
        <f t="shared" si="910"/>
        <v/>
      </c>
      <c r="AQ925" s="104" t="str">
        <f t="shared" si="911"/>
        <v/>
      </c>
      <c r="AR925" s="104" t="str">
        <f t="shared" si="912"/>
        <v/>
      </c>
      <c r="AS925" s="104" t="str">
        <f t="shared" si="913"/>
        <v/>
      </c>
      <c r="AT925" s="104">
        <f t="shared" si="914"/>
        <v>0</v>
      </c>
      <c r="AU925" s="104">
        <f t="shared" si="915"/>
        <v>0</v>
      </c>
    </row>
    <row r="926" spans="32:47" x14ac:dyDescent="0.25">
      <c r="AF926" s="40">
        <f t="shared" si="944"/>
        <v>39</v>
      </c>
      <c r="AG926" s="40" t="str">
        <f t="shared" si="908"/>
        <v/>
      </c>
      <c r="AH926" s="40">
        <f t="shared" si="918"/>
        <v>7</v>
      </c>
      <c r="AI926" s="40" t="str">
        <f t="shared" ref="AI926:AK926" si="946">AI902</f>
        <v>Labor Income</v>
      </c>
      <c r="AJ926" s="40">
        <f t="shared" si="946"/>
        <v>11</v>
      </c>
      <c r="AK926" s="40" t="str">
        <f t="shared" si="946"/>
        <v>Metric</v>
      </c>
      <c r="AL926" s="40" t="str">
        <f t="shared" si="926"/>
        <v>Post</v>
      </c>
      <c r="AM926" s="40">
        <f t="shared" si="922"/>
        <v>20</v>
      </c>
      <c r="AN926" s="40">
        <f>VLOOKUP(AM926,'Inputs_Metric 7'!$G$49:$H$51,2,FALSE)</f>
        <v>0.05</v>
      </c>
      <c r="AO926" s="104">
        <f>SUMIFS(
INDEX('Step 1_Metric 7'!$W$1:$AD$99999,    1,    MATCH(CONCATENATE($AL926," - ",$AI926),'Step 1_Metric 7'!$W$1:$AD$1,0))         :          INDEX('Step 1_Metric 7'!$W$1:$AD$99999,    99999,    MATCH(CONCATENATE($AL926," - ",$AI926),'Step 1_Metric 7'!$W$1:$AD$1,0)),
'Step 1_Metric 7'!$C$1:$C$99999,       $AM926,    'Step 1_Metric 7'!$D$1:$D$99999,     $AG926         )</f>
        <v>0</v>
      </c>
      <c r="AP926" s="104" t="str">
        <f t="shared" si="910"/>
        <v/>
      </c>
      <c r="AQ926" s="104" t="str">
        <f t="shared" si="911"/>
        <v/>
      </c>
      <c r="AR926" s="104">
        <f t="shared" si="912"/>
        <v>0</v>
      </c>
      <c r="AS926" s="104">
        <f t="shared" si="913"/>
        <v>0</v>
      </c>
      <c r="AT926" s="104" t="str">
        <f t="shared" si="914"/>
        <v/>
      </c>
      <c r="AU926" s="104">
        <f t="shared" si="915"/>
        <v>0</v>
      </c>
    </row>
    <row r="927" spans="32:47" x14ac:dyDescent="0.25">
      <c r="AF927" s="40">
        <f t="shared" si="944"/>
        <v>39</v>
      </c>
      <c r="AG927" s="40" t="str">
        <f t="shared" si="908"/>
        <v/>
      </c>
      <c r="AH927" s="40">
        <f t="shared" si="918"/>
        <v>7</v>
      </c>
      <c r="AI927" s="40" t="str">
        <f t="shared" ref="AI927:AK927" si="947">AI903</f>
        <v>Labor Income</v>
      </c>
      <c r="AJ927" s="40">
        <f t="shared" si="947"/>
        <v>11</v>
      </c>
      <c r="AK927" s="40" t="str">
        <f t="shared" si="947"/>
        <v>Metric</v>
      </c>
      <c r="AL927" s="40" t="str">
        <f t="shared" si="926"/>
        <v>Post</v>
      </c>
      <c r="AM927" s="40">
        <f t="shared" si="922"/>
        <v>100</v>
      </c>
      <c r="AN927" s="40">
        <f>VLOOKUP(AM927,'Inputs_Metric 7'!$G$49:$H$51,2,FALSE)</f>
        <v>0.01</v>
      </c>
      <c r="AO927" s="104">
        <f>SUMIFS(
INDEX('Step 1_Metric 7'!$W$1:$AD$99999,    1,    MATCH(CONCATENATE($AL927," - ",$AI927),'Step 1_Metric 7'!$W$1:$AD$1,0))         :          INDEX('Step 1_Metric 7'!$W$1:$AD$99999,    99999,    MATCH(CONCATENATE($AL927," - ",$AI927),'Step 1_Metric 7'!$W$1:$AD$1,0)),
'Step 1_Metric 7'!$C$1:$C$99999,       $AM927,    'Step 1_Metric 7'!$D$1:$D$99999,     $AG927         )</f>
        <v>0</v>
      </c>
      <c r="AP927" s="104">
        <f t="shared" si="910"/>
        <v>0</v>
      </c>
      <c r="AQ927" s="104">
        <f t="shared" si="911"/>
        <v>0</v>
      </c>
      <c r="AR927" s="104" t="str">
        <f t="shared" si="912"/>
        <v/>
      </c>
      <c r="AS927" s="104" t="str">
        <f t="shared" si="913"/>
        <v/>
      </c>
      <c r="AT927" s="104" t="str">
        <f t="shared" si="914"/>
        <v/>
      </c>
      <c r="AU927" s="104">
        <f t="shared" si="915"/>
        <v>0</v>
      </c>
    </row>
    <row r="928" spans="32:47" x14ac:dyDescent="0.25">
      <c r="AF928" s="40">
        <f t="shared" si="944"/>
        <v>39</v>
      </c>
      <c r="AG928" s="40" t="str">
        <f t="shared" si="908"/>
        <v/>
      </c>
      <c r="AH928" s="40">
        <f t="shared" si="918"/>
        <v>7</v>
      </c>
      <c r="AI928" s="40" t="str">
        <f t="shared" ref="AI928:AK928" si="948">AI904</f>
        <v>Employment</v>
      </c>
      <c r="AJ928" s="40">
        <f t="shared" si="948"/>
        <v>12</v>
      </c>
      <c r="AK928" s="40" t="str">
        <f t="shared" si="948"/>
        <v>Metric</v>
      </c>
      <c r="AL928" s="40" t="str">
        <f t="shared" si="926"/>
        <v>Pre</v>
      </c>
      <c r="AM928" s="40">
        <f t="shared" si="922"/>
        <v>2</v>
      </c>
      <c r="AN928" s="40">
        <f>VLOOKUP(AM928,'Inputs_Metric 7'!$G$49:$H$51,2,FALSE)</f>
        <v>0.5</v>
      </c>
      <c r="AO928" s="104">
        <f>SUMIFS(
INDEX('Step 1_Metric 7'!$W$1:$AD$99999,    1,    MATCH(CONCATENATE($AL928," - ",$AI928),'Step 1_Metric 7'!$W$1:$AD$1,0))         :          INDEX('Step 1_Metric 7'!$W$1:$AD$99999,    99999,    MATCH(CONCATENATE($AL928," - ",$AI928),'Step 1_Metric 7'!$W$1:$AD$1,0)),
'Step 1_Metric 7'!$C$1:$C$99999,       $AM928,    'Step 1_Metric 7'!$D$1:$D$99999,     $AG928         )</f>
        <v>0</v>
      </c>
      <c r="AP928" s="104" t="str">
        <f t="shared" si="910"/>
        <v/>
      </c>
      <c r="AQ928" s="104" t="str">
        <f t="shared" si="911"/>
        <v/>
      </c>
      <c r="AR928" s="104" t="str">
        <f t="shared" si="912"/>
        <v/>
      </c>
      <c r="AS928" s="104" t="str">
        <f t="shared" si="913"/>
        <v/>
      </c>
      <c r="AT928" s="104">
        <f t="shared" si="914"/>
        <v>0</v>
      </c>
      <c r="AU928" s="104">
        <f t="shared" si="915"/>
        <v>0</v>
      </c>
    </row>
    <row r="929" spans="32:47" x14ac:dyDescent="0.25">
      <c r="AF929" s="40">
        <f t="shared" si="944"/>
        <v>39</v>
      </c>
      <c r="AG929" s="40" t="str">
        <f t="shared" si="908"/>
        <v/>
      </c>
      <c r="AH929" s="40">
        <f t="shared" si="918"/>
        <v>7</v>
      </c>
      <c r="AI929" s="40" t="str">
        <f t="shared" ref="AI929:AK929" si="949">AI905</f>
        <v>Employment</v>
      </c>
      <c r="AJ929" s="40">
        <f t="shared" si="949"/>
        <v>12</v>
      </c>
      <c r="AK929" s="40" t="str">
        <f t="shared" si="949"/>
        <v>Metric</v>
      </c>
      <c r="AL929" s="40" t="str">
        <f t="shared" si="926"/>
        <v>Pre</v>
      </c>
      <c r="AM929" s="40">
        <f t="shared" si="922"/>
        <v>20</v>
      </c>
      <c r="AN929" s="40">
        <f>VLOOKUP(AM929,'Inputs_Metric 7'!$G$49:$H$51,2,FALSE)</f>
        <v>0.05</v>
      </c>
      <c r="AO929" s="104">
        <f>SUMIFS(
INDEX('Step 1_Metric 7'!$W$1:$AD$99999,    1,    MATCH(CONCATENATE($AL929," - ",$AI929),'Step 1_Metric 7'!$W$1:$AD$1,0))         :          INDEX('Step 1_Metric 7'!$W$1:$AD$99999,    99999,    MATCH(CONCATENATE($AL929," - ",$AI929),'Step 1_Metric 7'!$W$1:$AD$1,0)),
'Step 1_Metric 7'!$C$1:$C$99999,       $AM929,    'Step 1_Metric 7'!$D$1:$D$99999,     $AG929         )</f>
        <v>0</v>
      </c>
      <c r="AP929" s="104" t="str">
        <f t="shared" si="910"/>
        <v/>
      </c>
      <c r="AQ929" s="104" t="str">
        <f t="shared" si="911"/>
        <v/>
      </c>
      <c r="AR929" s="104">
        <f t="shared" si="912"/>
        <v>0</v>
      </c>
      <c r="AS929" s="104">
        <f t="shared" si="913"/>
        <v>0</v>
      </c>
      <c r="AT929" s="104" t="str">
        <f t="shared" si="914"/>
        <v/>
      </c>
      <c r="AU929" s="104">
        <f t="shared" si="915"/>
        <v>0</v>
      </c>
    </row>
    <row r="930" spans="32:47" x14ac:dyDescent="0.25">
      <c r="AF930" s="40">
        <f t="shared" si="944"/>
        <v>39</v>
      </c>
      <c r="AG930" s="40" t="str">
        <f t="shared" si="908"/>
        <v/>
      </c>
      <c r="AH930" s="40">
        <f t="shared" si="918"/>
        <v>7</v>
      </c>
      <c r="AI930" s="40" t="str">
        <f t="shared" ref="AI930:AK930" si="950">AI906</f>
        <v>Employment</v>
      </c>
      <c r="AJ930" s="40">
        <f t="shared" si="950"/>
        <v>12</v>
      </c>
      <c r="AK930" s="40" t="str">
        <f t="shared" si="950"/>
        <v>Metric</v>
      </c>
      <c r="AL930" s="40" t="str">
        <f t="shared" si="926"/>
        <v>Pre</v>
      </c>
      <c r="AM930" s="40">
        <f t="shared" si="922"/>
        <v>100</v>
      </c>
      <c r="AN930" s="40">
        <f>VLOOKUP(AM930,'Inputs_Metric 7'!$G$49:$H$51,2,FALSE)</f>
        <v>0.01</v>
      </c>
      <c r="AO930" s="104">
        <f>SUMIFS(
INDEX('Step 1_Metric 7'!$W$1:$AD$99999,    1,    MATCH(CONCATENATE($AL930," - ",$AI930),'Step 1_Metric 7'!$W$1:$AD$1,0))         :          INDEX('Step 1_Metric 7'!$W$1:$AD$99999,    99999,    MATCH(CONCATENATE($AL930," - ",$AI930),'Step 1_Metric 7'!$W$1:$AD$1,0)),
'Step 1_Metric 7'!$C$1:$C$99999,       $AM930,    'Step 1_Metric 7'!$D$1:$D$99999,     $AG930         )</f>
        <v>0</v>
      </c>
      <c r="AP930" s="104">
        <f t="shared" si="910"/>
        <v>0</v>
      </c>
      <c r="AQ930" s="104">
        <f t="shared" si="911"/>
        <v>0</v>
      </c>
      <c r="AR930" s="104" t="str">
        <f t="shared" si="912"/>
        <v/>
      </c>
      <c r="AS930" s="104" t="str">
        <f t="shared" si="913"/>
        <v/>
      </c>
      <c r="AT930" s="104" t="str">
        <f t="shared" si="914"/>
        <v/>
      </c>
      <c r="AU930" s="104">
        <f t="shared" si="915"/>
        <v>0</v>
      </c>
    </row>
    <row r="931" spans="32:47" x14ac:dyDescent="0.25">
      <c r="AF931" s="40">
        <f t="shared" si="944"/>
        <v>39</v>
      </c>
      <c r="AG931" s="40" t="str">
        <f t="shared" si="908"/>
        <v/>
      </c>
      <c r="AH931" s="40">
        <f t="shared" si="918"/>
        <v>7</v>
      </c>
      <c r="AI931" s="40" t="str">
        <f t="shared" ref="AI931:AK931" si="951">AI907</f>
        <v>Employment</v>
      </c>
      <c r="AJ931" s="40">
        <f t="shared" si="951"/>
        <v>12</v>
      </c>
      <c r="AK931" s="40" t="str">
        <f t="shared" si="951"/>
        <v>Metric</v>
      </c>
      <c r="AL931" s="40" t="str">
        <f t="shared" si="926"/>
        <v>Post</v>
      </c>
      <c r="AM931" s="40">
        <f t="shared" si="922"/>
        <v>2</v>
      </c>
      <c r="AN931" s="40">
        <f>VLOOKUP(AM931,'Inputs_Metric 7'!$G$49:$H$51,2,FALSE)</f>
        <v>0.5</v>
      </c>
      <c r="AO931" s="104">
        <f>SUMIFS(
INDEX('Step 1_Metric 7'!$W$1:$AD$99999,    1,    MATCH(CONCATENATE($AL931," - ",$AI931),'Step 1_Metric 7'!$W$1:$AD$1,0))         :          INDEX('Step 1_Metric 7'!$W$1:$AD$99999,    99999,    MATCH(CONCATENATE($AL931," - ",$AI931),'Step 1_Metric 7'!$W$1:$AD$1,0)),
'Step 1_Metric 7'!$C$1:$C$99999,       $AM931,    'Step 1_Metric 7'!$D$1:$D$99999,     $AG931         )</f>
        <v>0</v>
      </c>
      <c r="AP931" s="104" t="str">
        <f t="shared" si="910"/>
        <v/>
      </c>
      <c r="AQ931" s="104" t="str">
        <f t="shared" si="911"/>
        <v/>
      </c>
      <c r="AR931" s="104" t="str">
        <f t="shared" si="912"/>
        <v/>
      </c>
      <c r="AS931" s="104" t="str">
        <f t="shared" si="913"/>
        <v/>
      </c>
      <c r="AT931" s="104">
        <f t="shared" si="914"/>
        <v>0</v>
      </c>
      <c r="AU931" s="104">
        <f t="shared" si="915"/>
        <v>0</v>
      </c>
    </row>
    <row r="932" spans="32:47" x14ac:dyDescent="0.25">
      <c r="AF932" s="40">
        <f t="shared" si="944"/>
        <v>39</v>
      </c>
      <c r="AG932" s="40" t="str">
        <f t="shared" si="908"/>
        <v/>
      </c>
      <c r="AH932" s="40">
        <f t="shared" si="918"/>
        <v>7</v>
      </c>
      <c r="AI932" s="40" t="str">
        <f t="shared" ref="AI932:AK932" si="952">AI908</f>
        <v>Employment</v>
      </c>
      <c r="AJ932" s="40">
        <f t="shared" si="952"/>
        <v>12</v>
      </c>
      <c r="AK932" s="40" t="str">
        <f t="shared" si="952"/>
        <v>Metric</v>
      </c>
      <c r="AL932" s="40" t="str">
        <f t="shared" si="926"/>
        <v>Post</v>
      </c>
      <c r="AM932" s="40">
        <f t="shared" si="922"/>
        <v>20</v>
      </c>
      <c r="AN932" s="40">
        <f>VLOOKUP(AM932,'Inputs_Metric 7'!$G$49:$H$51,2,FALSE)</f>
        <v>0.05</v>
      </c>
      <c r="AO932" s="104">
        <f>SUMIFS(
INDEX('Step 1_Metric 7'!$W$1:$AD$99999,    1,    MATCH(CONCATENATE($AL932," - ",$AI932),'Step 1_Metric 7'!$W$1:$AD$1,0))         :          INDEX('Step 1_Metric 7'!$W$1:$AD$99999,    99999,    MATCH(CONCATENATE($AL932," - ",$AI932),'Step 1_Metric 7'!$W$1:$AD$1,0)),
'Step 1_Metric 7'!$C$1:$C$99999,       $AM932,    'Step 1_Metric 7'!$D$1:$D$99999,     $AG932         )</f>
        <v>0</v>
      </c>
      <c r="AP932" s="104" t="str">
        <f t="shared" si="910"/>
        <v/>
      </c>
      <c r="AQ932" s="104" t="str">
        <f t="shared" si="911"/>
        <v/>
      </c>
      <c r="AR932" s="104">
        <f t="shared" si="912"/>
        <v>0</v>
      </c>
      <c r="AS932" s="104">
        <f t="shared" si="913"/>
        <v>0</v>
      </c>
      <c r="AT932" s="104" t="str">
        <f t="shared" si="914"/>
        <v/>
      </c>
      <c r="AU932" s="104">
        <f t="shared" si="915"/>
        <v>0</v>
      </c>
    </row>
    <row r="933" spans="32:47" x14ac:dyDescent="0.25">
      <c r="AF933" s="40">
        <f t="shared" si="944"/>
        <v>39</v>
      </c>
      <c r="AG933" s="40" t="str">
        <f t="shared" si="908"/>
        <v/>
      </c>
      <c r="AH933" s="40">
        <f t="shared" si="918"/>
        <v>7</v>
      </c>
      <c r="AI933" s="40" t="str">
        <f t="shared" ref="AI933:AK933" si="953">AI909</f>
        <v>Employment</v>
      </c>
      <c r="AJ933" s="40">
        <f t="shared" si="953"/>
        <v>12</v>
      </c>
      <c r="AK933" s="40" t="str">
        <f t="shared" si="953"/>
        <v>Metric</v>
      </c>
      <c r="AL933" s="40" t="str">
        <f t="shared" si="926"/>
        <v>Post</v>
      </c>
      <c r="AM933" s="40">
        <f t="shared" si="922"/>
        <v>100</v>
      </c>
      <c r="AN933" s="40">
        <f>VLOOKUP(AM933,'Inputs_Metric 7'!$G$49:$H$51,2,FALSE)</f>
        <v>0.01</v>
      </c>
      <c r="AO933" s="104">
        <f>SUMIFS(
INDEX('Step 1_Metric 7'!$W$1:$AD$99999,    1,    MATCH(CONCATENATE($AL933," - ",$AI933),'Step 1_Metric 7'!$W$1:$AD$1,0))         :          INDEX('Step 1_Metric 7'!$W$1:$AD$99999,    99999,    MATCH(CONCATENATE($AL933," - ",$AI933),'Step 1_Metric 7'!$W$1:$AD$1,0)),
'Step 1_Metric 7'!$C$1:$C$99999,       $AM933,    'Step 1_Metric 7'!$D$1:$D$99999,     $AG933         )</f>
        <v>0</v>
      </c>
      <c r="AP933" s="104">
        <f t="shared" si="910"/>
        <v>0</v>
      </c>
      <c r="AQ933" s="104">
        <f t="shared" si="911"/>
        <v>0</v>
      </c>
      <c r="AR933" s="104" t="str">
        <f t="shared" si="912"/>
        <v/>
      </c>
      <c r="AS933" s="104" t="str">
        <f t="shared" si="913"/>
        <v/>
      </c>
      <c r="AT933" s="104" t="str">
        <f t="shared" si="914"/>
        <v/>
      </c>
      <c r="AU933" s="104">
        <f t="shared" si="915"/>
        <v>0</v>
      </c>
    </row>
    <row r="934" spans="32:47" x14ac:dyDescent="0.25">
      <c r="AF934" s="40">
        <f t="shared" si="944"/>
        <v>39</v>
      </c>
      <c r="AG934" s="40" t="str">
        <f t="shared" si="908"/>
        <v/>
      </c>
      <c r="AH934" s="40">
        <f t="shared" si="918"/>
        <v>7</v>
      </c>
      <c r="AI934" s="40" t="str">
        <f t="shared" ref="AI934:AK934" si="954">AI910</f>
        <v>Output</v>
      </c>
      <c r="AJ934" s="40">
        <f t="shared" si="954"/>
        <v>1</v>
      </c>
      <c r="AK934" s="40" t="str">
        <f t="shared" si="954"/>
        <v>Priority Metric</v>
      </c>
      <c r="AL934" s="40" t="str">
        <f t="shared" si="926"/>
        <v>Pre</v>
      </c>
      <c r="AM934" s="40">
        <f t="shared" si="922"/>
        <v>2</v>
      </c>
      <c r="AN934" s="40">
        <f>VLOOKUP(AM934,'Inputs_Metric 7'!$G$49:$H$51,2,FALSE)</f>
        <v>0.5</v>
      </c>
      <c r="AO934" s="104">
        <f>SUMIFS(
INDEX('Step 1_Metric 7'!$W$1:$AD$99999,    1,    MATCH(CONCATENATE($AL934," - ",$AI934),'Step 1_Metric 7'!$W$1:$AD$1,0))         :          INDEX('Step 1_Metric 7'!$W$1:$AD$99999,    99999,    MATCH(CONCATENATE($AL934," - ",$AI934),'Step 1_Metric 7'!$W$1:$AD$1,0)),
'Step 1_Metric 7'!$C$1:$C$99999,       $AM934,    'Step 1_Metric 7'!$D$1:$D$99999,     $AG934         )</f>
        <v>0</v>
      </c>
      <c r="AP934" s="104" t="str">
        <f t="shared" si="910"/>
        <v/>
      </c>
      <c r="AQ934" s="104" t="str">
        <f t="shared" si="911"/>
        <v/>
      </c>
      <c r="AR934" s="104" t="str">
        <f t="shared" si="912"/>
        <v/>
      </c>
      <c r="AS934" s="104" t="str">
        <f t="shared" si="913"/>
        <v/>
      </c>
      <c r="AT934" s="104">
        <f t="shared" si="914"/>
        <v>0</v>
      </c>
      <c r="AU934" s="104">
        <f t="shared" si="915"/>
        <v>0</v>
      </c>
    </row>
    <row r="935" spans="32:47" x14ac:dyDescent="0.25">
      <c r="AF935" s="40">
        <f t="shared" si="944"/>
        <v>39</v>
      </c>
      <c r="AG935" s="40" t="str">
        <f t="shared" si="908"/>
        <v/>
      </c>
      <c r="AH935" s="40">
        <f t="shared" si="918"/>
        <v>7</v>
      </c>
      <c r="AI935" s="40" t="str">
        <f t="shared" ref="AI935:AK935" si="955">AI911</f>
        <v>Output</v>
      </c>
      <c r="AJ935" s="40">
        <f t="shared" si="955"/>
        <v>1</v>
      </c>
      <c r="AK935" s="40" t="str">
        <f t="shared" si="955"/>
        <v>Priority Metric</v>
      </c>
      <c r="AL935" s="40" t="str">
        <f t="shared" si="926"/>
        <v>Pre</v>
      </c>
      <c r="AM935" s="40">
        <f t="shared" si="922"/>
        <v>20</v>
      </c>
      <c r="AN935" s="40">
        <f>VLOOKUP(AM935,'Inputs_Metric 7'!$G$49:$H$51,2,FALSE)</f>
        <v>0.05</v>
      </c>
      <c r="AO935" s="104">
        <f>SUMIFS(
INDEX('Step 1_Metric 7'!$W$1:$AD$99999,    1,    MATCH(CONCATENATE($AL935," - ",$AI935),'Step 1_Metric 7'!$W$1:$AD$1,0))         :          INDEX('Step 1_Metric 7'!$W$1:$AD$99999,    99999,    MATCH(CONCATENATE($AL935," - ",$AI935),'Step 1_Metric 7'!$W$1:$AD$1,0)),
'Step 1_Metric 7'!$C$1:$C$99999,       $AM935,    'Step 1_Metric 7'!$D$1:$D$99999,     $AG935         )</f>
        <v>0</v>
      </c>
      <c r="AP935" s="104" t="str">
        <f t="shared" si="910"/>
        <v/>
      </c>
      <c r="AQ935" s="104" t="str">
        <f t="shared" si="911"/>
        <v/>
      </c>
      <c r="AR935" s="104">
        <f t="shared" si="912"/>
        <v>0</v>
      </c>
      <c r="AS935" s="104">
        <f t="shared" si="913"/>
        <v>0</v>
      </c>
      <c r="AT935" s="104" t="str">
        <f t="shared" si="914"/>
        <v/>
      </c>
      <c r="AU935" s="104">
        <f t="shared" si="915"/>
        <v>0</v>
      </c>
    </row>
    <row r="936" spans="32:47" x14ac:dyDescent="0.25">
      <c r="AF936" s="40">
        <f t="shared" si="944"/>
        <v>39</v>
      </c>
      <c r="AG936" s="40" t="str">
        <f t="shared" si="908"/>
        <v/>
      </c>
      <c r="AH936" s="40">
        <f t="shared" si="918"/>
        <v>7</v>
      </c>
      <c r="AI936" s="40" t="str">
        <f t="shared" ref="AI936:AK936" si="956">AI912</f>
        <v>Output</v>
      </c>
      <c r="AJ936" s="40">
        <f t="shared" si="956"/>
        <v>1</v>
      </c>
      <c r="AK936" s="40" t="str">
        <f t="shared" si="956"/>
        <v>Priority Metric</v>
      </c>
      <c r="AL936" s="40" t="str">
        <f t="shared" si="926"/>
        <v>Pre</v>
      </c>
      <c r="AM936" s="40">
        <f t="shared" si="922"/>
        <v>100</v>
      </c>
      <c r="AN936" s="40">
        <f>VLOOKUP(AM936,'Inputs_Metric 7'!$G$49:$H$51,2,FALSE)</f>
        <v>0.01</v>
      </c>
      <c r="AO936" s="104">
        <f>SUMIFS(
INDEX('Step 1_Metric 7'!$W$1:$AD$99999,    1,    MATCH(CONCATENATE($AL936," - ",$AI936),'Step 1_Metric 7'!$W$1:$AD$1,0))         :          INDEX('Step 1_Metric 7'!$W$1:$AD$99999,    99999,    MATCH(CONCATENATE($AL936," - ",$AI936),'Step 1_Metric 7'!$W$1:$AD$1,0)),
'Step 1_Metric 7'!$C$1:$C$99999,       $AM936,    'Step 1_Metric 7'!$D$1:$D$99999,     $AG936         )</f>
        <v>0</v>
      </c>
      <c r="AP936" s="104">
        <f t="shared" si="910"/>
        <v>0</v>
      </c>
      <c r="AQ936" s="104">
        <f t="shared" si="911"/>
        <v>0</v>
      </c>
      <c r="AR936" s="104" t="str">
        <f t="shared" si="912"/>
        <v/>
      </c>
      <c r="AS936" s="104" t="str">
        <f t="shared" si="913"/>
        <v/>
      </c>
      <c r="AT936" s="104" t="str">
        <f t="shared" si="914"/>
        <v/>
      </c>
      <c r="AU936" s="104">
        <f t="shared" si="915"/>
        <v>0</v>
      </c>
    </row>
    <row r="937" spans="32:47" x14ac:dyDescent="0.25">
      <c r="AF937" s="40">
        <f t="shared" si="944"/>
        <v>39</v>
      </c>
      <c r="AG937" s="40" t="str">
        <f t="shared" si="908"/>
        <v/>
      </c>
      <c r="AH937" s="40">
        <f t="shared" si="918"/>
        <v>7</v>
      </c>
      <c r="AI937" s="40" t="str">
        <f t="shared" ref="AI937:AK937" si="957">AI913</f>
        <v>Output</v>
      </c>
      <c r="AJ937" s="40">
        <f t="shared" si="957"/>
        <v>1</v>
      </c>
      <c r="AK937" s="40" t="str">
        <f t="shared" si="957"/>
        <v>Priority Metric</v>
      </c>
      <c r="AL937" s="40" t="str">
        <f t="shared" si="926"/>
        <v>Post</v>
      </c>
      <c r="AM937" s="40">
        <f t="shared" si="922"/>
        <v>2</v>
      </c>
      <c r="AN937" s="40">
        <f>VLOOKUP(AM937,'Inputs_Metric 7'!$G$49:$H$51,2,FALSE)</f>
        <v>0.5</v>
      </c>
      <c r="AO937" s="104">
        <f>SUMIFS(
INDEX('Step 1_Metric 7'!$W$1:$AD$99999,    1,    MATCH(CONCATENATE($AL937," - ",$AI937),'Step 1_Metric 7'!$W$1:$AD$1,0))         :          INDEX('Step 1_Metric 7'!$W$1:$AD$99999,    99999,    MATCH(CONCATENATE($AL937," - ",$AI937),'Step 1_Metric 7'!$W$1:$AD$1,0)),
'Step 1_Metric 7'!$C$1:$C$99999,       $AM937,    'Step 1_Metric 7'!$D$1:$D$99999,     $AG937         )</f>
        <v>0</v>
      </c>
      <c r="AP937" s="104" t="str">
        <f t="shared" si="910"/>
        <v/>
      </c>
      <c r="AQ937" s="104" t="str">
        <f t="shared" si="911"/>
        <v/>
      </c>
      <c r="AR937" s="104" t="str">
        <f t="shared" si="912"/>
        <v/>
      </c>
      <c r="AS937" s="104" t="str">
        <f t="shared" si="913"/>
        <v/>
      </c>
      <c r="AT937" s="104">
        <f t="shared" si="914"/>
        <v>0</v>
      </c>
      <c r="AU937" s="104">
        <f t="shared" si="915"/>
        <v>0</v>
      </c>
    </row>
    <row r="938" spans="32:47" x14ac:dyDescent="0.25">
      <c r="AF938" s="40">
        <f t="shared" si="944"/>
        <v>39</v>
      </c>
      <c r="AG938" s="40" t="str">
        <f t="shared" si="908"/>
        <v/>
      </c>
      <c r="AH938" s="40">
        <f t="shared" si="918"/>
        <v>7</v>
      </c>
      <c r="AI938" s="40" t="str">
        <f t="shared" ref="AI938:AK938" si="958">AI914</f>
        <v>Output</v>
      </c>
      <c r="AJ938" s="40">
        <f t="shared" si="958"/>
        <v>1</v>
      </c>
      <c r="AK938" s="40" t="str">
        <f t="shared" si="958"/>
        <v>Priority Metric</v>
      </c>
      <c r="AL938" s="40" t="str">
        <f t="shared" si="926"/>
        <v>Post</v>
      </c>
      <c r="AM938" s="40">
        <f t="shared" si="922"/>
        <v>20</v>
      </c>
      <c r="AN938" s="40">
        <f>VLOOKUP(AM938,'Inputs_Metric 7'!$G$49:$H$51,2,FALSE)</f>
        <v>0.05</v>
      </c>
      <c r="AO938" s="104">
        <f>SUMIFS(
INDEX('Step 1_Metric 7'!$W$1:$AD$99999,    1,    MATCH(CONCATENATE($AL938," - ",$AI938),'Step 1_Metric 7'!$W$1:$AD$1,0))         :          INDEX('Step 1_Metric 7'!$W$1:$AD$99999,    99999,    MATCH(CONCATENATE($AL938," - ",$AI938),'Step 1_Metric 7'!$W$1:$AD$1,0)),
'Step 1_Metric 7'!$C$1:$C$99999,       $AM938,    'Step 1_Metric 7'!$D$1:$D$99999,     $AG938         )</f>
        <v>0</v>
      </c>
      <c r="AP938" s="104" t="str">
        <f t="shared" si="910"/>
        <v/>
      </c>
      <c r="AQ938" s="104" t="str">
        <f t="shared" si="911"/>
        <v/>
      </c>
      <c r="AR938" s="104">
        <f t="shared" si="912"/>
        <v>0</v>
      </c>
      <c r="AS938" s="104">
        <f t="shared" si="913"/>
        <v>0</v>
      </c>
      <c r="AT938" s="104" t="str">
        <f t="shared" si="914"/>
        <v/>
      </c>
      <c r="AU938" s="104">
        <f t="shared" si="915"/>
        <v>0</v>
      </c>
    </row>
    <row r="939" spans="32:47" x14ac:dyDescent="0.25">
      <c r="AF939" s="40">
        <f t="shared" si="944"/>
        <v>39</v>
      </c>
      <c r="AG939" s="40" t="str">
        <f t="shared" si="908"/>
        <v/>
      </c>
      <c r="AH939" s="40">
        <f t="shared" si="918"/>
        <v>7</v>
      </c>
      <c r="AI939" s="40" t="str">
        <f t="shared" ref="AI939:AK939" si="959">AI915</f>
        <v>Output</v>
      </c>
      <c r="AJ939" s="40">
        <f t="shared" si="959"/>
        <v>1</v>
      </c>
      <c r="AK939" s="40" t="str">
        <f t="shared" si="959"/>
        <v>Priority Metric</v>
      </c>
      <c r="AL939" s="40" t="str">
        <f t="shared" si="926"/>
        <v>Post</v>
      </c>
      <c r="AM939" s="40">
        <f t="shared" si="922"/>
        <v>100</v>
      </c>
      <c r="AN939" s="40">
        <f>VLOOKUP(AM939,'Inputs_Metric 7'!$G$49:$H$51,2,FALSE)</f>
        <v>0.01</v>
      </c>
      <c r="AO939" s="104">
        <f>SUMIFS(
INDEX('Step 1_Metric 7'!$W$1:$AD$99999,    1,    MATCH(CONCATENATE($AL939," - ",$AI939),'Step 1_Metric 7'!$W$1:$AD$1,0))         :          INDEX('Step 1_Metric 7'!$W$1:$AD$99999,    99999,    MATCH(CONCATENATE($AL939," - ",$AI939),'Step 1_Metric 7'!$W$1:$AD$1,0)),
'Step 1_Metric 7'!$C$1:$C$99999,       $AM939,    'Step 1_Metric 7'!$D$1:$D$99999,     $AG939         )</f>
        <v>0</v>
      </c>
      <c r="AP939" s="104">
        <f t="shared" si="910"/>
        <v>0</v>
      </c>
      <c r="AQ939" s="104">
        <f t="shared" si="911"/>
        <v>0</v>
      </c>
      <c r="AR939" s="104" t="str">
        <f t="shared" si="912"/>
        <v/>
      </c>
      <c r="AS939" s="104" t="str">
        <f t="shared" si="913"/>
        <v/>
      </c>
      <c r="AT939" s="104" t="str">
        <f t="shared" si="914"/>
        <v/>
      </c>
      <c r="AU939" s="104">
        <f t="shared" si="915"/>
        <v>0</v>
      </c>
    </row>
  </sheetData>
  <autoFilter ref="AW21:AY27"/>
  <mergeCells count="2">
    <mergeCell ref="AW25:AW27"/>
    <mergeCell ref="AW22:AW24"/>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ReadMe</vt:lpstr>
      <vt:lpstr>Export Summary</vt:lpstr>
      <vt:lpstr>Transpose for Database</vt:lpstr>
      <vt:lpstr>Metric Outputs Summary</vt:lpstr>
      <vt:lpstr>Project List</vt:lpstr>
      <vt:lpstr>Changelog</vt:lpstr>
      <vt:lpstr>Inputs_Metric 7</vt:lpstr>
      <vt:lpstr>Step 1_Metric 7</vt:lpstr>
      <vt:lpstr>Step 2_Metric 7</vt:lpstr>
      <vt:lpstr>Inputs_Metric 17</vt:lpstr>
      <vt:lpstr>Step 1_Metric 17</vt:lpstr>
      <vt:lpstr>Step 2_Metric 17</vt:lpstr>
      <vt:lpstr>Inputs_Metric 30</vt:lpstr>
      <vt:lpstr>Step 1_Metric 30</vt:lpstr>
      <vt:lpstr>Step 2_Metric 30</vt:lpstr>
      <vt:lpstr>Inputs_Metric 31</vt:lpstr>
      <vt:lpstr>Step 1_Metric 31</vt:lpstr>
      <vt:lpstr>Step 2_Metric 31</vt:lpstr>
      <vt:lpstr>Building Structure Data</vt:lpstr>
      <vt:lpstr>Transportation Data</vt:lpstr>
      <vt:lpstr>Agricultural Data</vt:lpstr>
      <vt:lpstr>HAZUS Table FL 14.8</vt:lpstr>
      <vt:lpstr>HAZUS Table FL 14.12</vt:lpstr>
      <vt:lpstr>HAZUS Table FL 14.14</vt:lpstr>
      <vt:lpstr>HAZUS Table FL 14.16</vt:lpstr>
      <vt:lpstr>HAZUS Table FL 3.1</vt:lpstr>
      <vt:lpstr>GDP Deflators</vt:lpstr>
      <vt:lpstr>State Abbreviations</vt:lpstr>
    </vt:vector>
  </TitlesOfParts>
  <Company>Abt Associates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Dixon</dc:creator>
  <cp:lastModifiedBy>Chris Dixon</cp:lastModifiedBy>
  <dcterms:created xsi:type="dcterms:W3CDTF">2020-07-14T16:07:57Z</dcterms:created>
  <dcterms:modified xsi:type="dcterms:W3CDTF">2020-11-17T17:45:07Z</dcterms:modified>
</cp:coreProperties>
</file>